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comments2.xml" ContentType="application/vnd.openxmlformats-officedocument.spreadsheetml.comments+xml"/>
  <Override PartName="/xl/threadedComments/threadedComment2.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usepa.sharepoint.com/sites/ocspp_Work/wpc/TSCA Scoping Next 20 HPS Review/Chlorinated Solvents/1,1-Dichloroethane (priority 1)/RE Documents/Final RE/Supplemental Files for Final RE/Updated Versions - Pre QC/"/>
    </mc:Choice>
  </mc:AlternateContent>
  <xr:revisionPtr revIDLastSave="1021" documentId="8_{39541A80-EBFC-4F77-B8BF-6A1F03275B67}" xr6:coauthVersionLast="47" xr6:coauthVersionMax="47" xr10:uidLastSave="{579ACA28-5B08-4BFF-BCEC-7876A60E444B}"/>
  <bookViews>
    <workbookView xWindow="-120" yWindow="-120" windowWidth="29040" windowHeight="15720" xr2:uid="{F446CAA0-4E23-479C-B50D-774BBE0D6370}"/>
  </bookViews>
  <sheets>
    <sheet name="Title Page" sheetId="60" r:id="rId1"/>
    <sheet name="Table of Contents" sheetId="61" r:id="rId2"/>
    <sheet name="Definitions" sheetId="62" r:id="rId3"/>
    <sheet name="Equations" sheetId="63" r:id="rId4"/>
    <sheet name="Inhalation-Haz-Values" sheetId="64" r:id="rId5"/>
    <sheet name="TRI Releases" sheetId="39" r:id="rId6"/>
    <sheet name="IIOAC_Inputs" sheetId="28" r:id="rId7"/>
    <sheet name="IIOAC_Outputs_Outdoor_Indoor" sheetId="29" r:id="rId8"/>
    <sheet name="IIOAC_Outdoor Air_Results" sheetId="34" r:id="rId9"/>
    <sheet name="Outdoor Air_Total_Results_Trans" sheetId="53" state="hidden" r:id="rId10"/>
    <sheet name="Exposure Outdoor Pivot" sheetId="49" state="hidden" r:id="rId11"/>
    <sheet name="Outdoor Air_Risk_Calcs" sheetId="35" r:id="rId12"/>
    <sheet name="Outdoor Air_Risks with TRI OES" sheetId="52" state="hidden" r:id="rId13"/>
    <sheet name="AERMOD-Modeled-Air-Conc." sheetId="40" state="hidden" r:id="rId14"/>
    <sheet name="IIOAC_Indoor Air_Results" sheetId="36" state="hidden" r:id="rId15"/>
    <sheet name="Exposure_Indoor Air transposed" sheetId="37" state="hidden" r:id="rId16"/>
    <sheet name="Exposure_Indoor Air transpoRev" sheetId="54" state="hidden" r:id="rId17"/>
    <sheet name="IIOAC_Indoor Air_Results_Trans" sheetId="58" r:id="rId18"/>
    <sheet name="Indoor Air LADC and Risk Calcs" sheetId="38" r:id="rId19"/>
    <sheet name="Indoor Air Risk Stats" sheetId="56" r:id="rId20"/>
    <sheet name="Indoor Air Pivot" sheetId="57" state="hidden" r:id="rId21"/>
    <sheet name="Indoor Air Tables" sheetId="59" r:id="rId22"/>
  </sheets>
  <externalReferences>
    <externalReference r:id="rId23"/>
    <externalReference r:id="rId24"/>
    <externalReference r:id="rId25"/>
    <externalReference r:id="rId26"/>
  </externalReferences>
  <definedNames>
    <definedName name="_2017NEI_Nonpoint_TSCA_Chem_List" localSheetId="13">#REF!</definedName>
    <definedName name="_2017NEI_Nonpoint_TSCA_Chem_List" localSheetId="5">#REF!</definedName>
    <definedName name="_2017NEI_Nonpoint_TSCA_Chem_List">#REF!</definedName>
    <definedName name="_2017NEI_tsca_chemicals_wSCCdetail_Query" localSheetId="13">#REF!</definedName>
    <definedName name="_2017NEI_tsca_chemicals_wSCCdetail_Query" localSheetId="5">#REF!</definedName>
    <definedName name="_2017NEI_tsca_chemicals_wSCCdetail_Query">#REF!</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8</definedName>
    <definedName name="_AtRisk_SimSetting_MultipleCPUMode" hidden="1">1</definedName>
    <definedName name="_AtRisk_SimSetting_MultipleCPUModeV8" hidden="1">1</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3" hidden="1">'AERMOD-Modeled-Air-Conc.'!$C$1:$AC$3136</definedName>
    <definedName name="_xlnm._FilterDatabase" localSheetId="16" hidden="1">'Exposure_Indoor Air transpoRev'!$A$5:$AM$701</definedName>
    <definedName name="_xlnm._FilterDatabase" localSheetId="15" hidden="1">'Exposure_Indoor Air transposed'!$A$5:$AM$701</definedName>
    <definedName name="_xlnm._FilterDatabase" localSheetId="6" hidden="1">IIOAC_Inputs!$A$23:$G$140</definedName>
    <definedName name="_xlnm._FilterDatabase" localSheetId="8" hidden="1">'IIOAC_Outdoor Air_Results'!$A$5:$AT$701</definedName>
    <definedName name="_xlnm._FilterDatabase" localSheetId="7" hidden="1">IIOAC_Outputs_Outdoor_Indoor!$A$1:$O$699</definedName>
    <definedName name="_xlnm._FilterDatabase" localSheetId="18" hidden="1">'Indoor Air LADC and Risk Calcs'!$A$5:$AM$121</definedName>
    <definedName name="_xlnm._FilterDatabase" localSheetId="11" hidden="1">'Outdoor Air_Risk_Calcs'!$A$7:$DG$127</definedName>
    <definedName name="_xlnm._FilterDatabase" localSheetId="12" hidden="1">'Outdoor Air_Risks with TRI OES'!$A$5:$U$121</definedName>
    <definedName name="_xlnm._FilterDatabase" localSheetId="9" hidden="1">'Outdoor Air_Total_Results_Trans'!$A$5:$O$121</definedName>
    <definedName name="_xlnm._FilterDatabase" localSheetId="5" hidden="1">'TRI Releases'!$B$3:$R$5</definedName>
    <definedName name="_xlcn.WorksheetConnection_ExposureOutdoorTransposedA5O121" hidden="1">[1]ExposureOutdoorTransposed_wOES!$A$5:$O$121</definedName>
    <definedName name="_xlcn.WorksheetConnection_IndoorAirLADCandRiskCalcsB5U121" hidden="1">'Indoor Air LADC and Risk Calcs'!$B$5:$U$121</definedName>
    <definedName name="_xlcn.WorksheetConnection_Sheet2A5I121" hidden="1">'Indoor Air Risk Stats'!$A$3:$I$129</definedName>
    <definedName name="AT">[2]Constants!$C$12</definedName>
    <definedName name="AT_50th_non_cancer">[3]Constants!$C$11</definedName>
    <definedName name="AT_50th_non_cancer_DC">[3]Constants!$C$25</definedName>
    <definedName name="AT_95th_non_cancer">[3]Constants!$C$10</definedName>
    <definedName name="AT_95th_non_cancer_DC">[3]Constants!$C$24</definedName>
    <definedName name="AT_AC">[3]Constants!$C$4</definedName>
    <definedName name="AT_AC_DC">[3]Constants!$C$17</definedName>
    <definedName name="AT_ADC_high">[2]Constants!$C$18</definedName>
    <definedName name="AT_ADC_mid">[2]Constants!$C$17</definedName>
    <definedName name="AT_cancer">[3]Constants!$C$12</definedName>
    <definedName name="AT_cancer_DC">[3]Constants!$C$26</definedName>
    <definedName name="AT_LADC">[2]Constants!$C$19</definedName>
    <definedName name="AWD">[3]Constants!$C$6</definedName>
    <definedName name="AWD_DC_50th">[3]Constants!$C$20</definedName>
    <definedName name="AWD_DC_95th">[3]Constants!$C$19</definedName>
    <definedName name="CASRN">'[4]Table 1_Scoping'!#REF!</definedName>
    <definedName name="ED">[2]Constants!$C$11</definedName>
    <definedName name="ED_AC">[3]Constants!$C$3</definedName>
    <definedName name="ED_AC_DC">[3]Constants!$C$16</definedName>
    <definedName name="ED_chronic">[3]Constants!$C$5</definedName>
    <definedName name="ED_chronic_DC">[3]Constants!$C$18</definedName>
    <definedName name="EF">[2]Constants!$C$13</definedName>
    <definedName name="Pal_Workbook_GUID" hidden="1">"SK39RLEDQA2L46YW8H5SUKN3"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TRUE</definedName>
    <definedName name="RiskNumIterations" hidden="1">100000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WY_50th">[3]Constants!$C$8</definedName>
    <definedName name="WY_50th_DC">[3]Constants!$C$22</definedName>
    <definedName name="WY_95th">[3]Constants!$C$7</definedName>
    <definedName name="WY_95th_DC">[3]Constants!$C$21</definedName>
    <definedName name="WY_high">[2]Constants!$C$15</definedName>
    <definedName name="WY_mid">[2]Constants!$C$14</definedName>
  </definedNames>
  <calcPr calcId="191028"/>
  <pivotCaches>
    <pivotCache cacheId="12" r:id="rId27"/>
    <pivotCache cacheId="13" r:id="rId28"/>
    <pivotCache cacheId="14" r:id="rId2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Sheet2!$A$5:$I$121"/>
          <x15:modelTable id="Range 1" name="Range 1" connection="WorksheetConnection_Indoor Air LADC and Risk Calcs!$B$5:$U$121"/>
          <x15:modelTable id="Range 2" name="Range 2" connection="WorksheetConnection_Exposure Outdoor Transposed!$A$5:$O$12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56" l="1"/>
  <c r="AB7" i="38"/>
  <c r="AC7" i="38"/>
  <c r="AD7" i="38"/>
  <c r="AE7" i="38"/>
  <c r="AF7" i="38"/>
  <c r="AG7" i="38"/>
  <c r="U30" i="56" s="1"/>
  <c r="AB8" i="38"/>
  <c r="P34" i="56" s="1"/>
  <c r="AC8" i="38"/>
  <c r="AD8" i="38"/>
  <c r="AE8" i="38"/>
  <c r="S34" i="56" s="1"/>
  <c r="AF8" i="38"/>
  <c r="AG8" i="38"/>
  <c r="U34" i="56" s="1"/>
  <c r="AB9" i="38"/>
  <c r="AC9" i="38"/>
  <c r="AD9" i="38"/>
  <c r="AE9" i="38"/>
  <c r="AF9" i="38"/>
  <c r="AG9" i="38"/>
  <c r="AB10" i="38"/>
  <c r="AC10" i="38"/>
  <c r="AD10" i="38"/>
  <c r="AE10" i="38"/>
  <c r="AF10" i="38"/>
  <c r="T26" i="56" s="1"/>
  <c r="AG10" i="38"/>
  <c r="U26" i="56" s="1"/>
  <c r="AB11" i="38"/>
  <c r="AC11" i="38"/>
  <c r="AD11" i="38"/>
  <c r="AE11" i="38"/>
  <c r="AF11" i="38"/>
  <c r="AG11" i="38"/>
  <c r="U25" i="56" s="1"/>
  <c r="AB12" i="38"/>
  <c r="AC12" i="38"/>
  <c r="Q29" i="56" s="1"/>
  <c r="AD12" i="38"/>
  <c r="AE12" i="38"/>
  <c r="S29" i="56" s="1"/>
  <c r="AF12" i="38"/>
  <c r="T29" i="56" s="1"/>
  <c r="AG12" i="38"/>
  <c r="U29" i="56" s="1"/>
  <c r="AB13" i="38"/>
  <c r="AC13" i="38"/>
  <c r="AD13" i="38"/>
  <c r="AE13" i="38"/>
  <c r="AF13" i="38"/>
  <c r="AG13" i="38"/>
  <c r="U11" i="56" s="1"/>
  <c r="AB14" i="38"/>
  <c r="AC14" i="38"/>
  <c r="Q7" i="56" s="1"/>
  <c r="AD14" i="38"/>
  <c r="AE14" i="38"/>
  <c r="S7" i="56" s="1"/>
  <c r="AF14" i="38"/>
  <c r="T7" i="56" s="1"/>
  <c r="AG14" i="38"/>
  <c r="U7" i="56" s="1"/>
  <c r="AB15" i="38"/>
  <c r="AC15" i="38"/>
  <c r="AD15" i="38"/>
  <c r="AE15" i="38"/>
  <c r="AF15" i="38"/>
  <c r="AG15" i="38"/>
  <c r="AB16" i="38"/>
  <c r="P8" i="56" s="1"/>
  <c r="AC16" i="38"/>
  <c r="Q8" i="56" s="1"/>
  <c r="AD16" i="38"/>
  <c r="AE16" i="38"/>
  <c r="S8" i="56" s="1"/>
  <c r="AF16" i="38"/>
  <c r="T8" i="56" s="1"/>
  <c r="AG16" i="38"/>
  <c r="U8" i="56" s="1"/>
  <c r="AB17" i="38"/>
  <c r="AC17" i="38"/>
  <c r="AD17" i="38"/>
  <c r="AE17" i="38"/>
  <c r="AF17" i="38"/>
  <c r="AG17" i="38"/>
  <c r="AB18" i="38"/>
  <c r="P10" i="56" s="1"/>
  <c r="AC18" i="38"/>
  <c r="AD18" i="38"/>
  <c r="AE18" i="38"/>
  <c r="S10" i="56" s="1"/>
  <c r="AF18" i="38"/>
  <c r="AG18" i="38"/>
  <c r="AB19" i="38"/>
  <c r="AC19" i="38"/>
  <c r="AD19" i="38"/>
  <c r="AE19" i="38"/>
  <c r="AF19" i="38"/>
  <c r="AG19" i="38"/>
  <c r="AB20" i="38"/>
  <c r="AC20" i="38"/>
  <c r="Q6" i="56" s="1"/>
  <c r="AD20" i="38"/>
  <c r="AE20" i="38"/>
  <c r="S6" i="56" s="1"/>
  <c r="AF20" i="38"/>
  <c r="T6" i="56" s="1"/>
  <c r="AG20" i="38"/>
  <c r="U6" i="56" s="1"/>
  <c r="AB21" i="38"/>
  <c r="AC21" i="38"/>
  <c r="AD21" i="38"/>
  <c r="AE21" i="38"/>
  <c r="AF21" i="38"/>
  <c r="AG21" i="38"/>
  <c r="U50" i="56" s="1"/>
  <c r="AB22" i="38"/>
  <c r="P24" i="56" s="1"/>
  <c r="AC22" i="38"/>
  <c r="Q24" i="56" s="1"/>
  <c r="AD22" i="38"/>
  <c r="AE22" i="38"/>
  <c r="AF22" i="38"/>
  <c r="T24" i="56" s="1"/>
  <c r="AG22" i="38"/>
  <c r="AB23" i="38"/>
  <c r="AC23" i="38"/>
  <c r="AD23" i="38"/>
  <c r="AE23" i="38"/>
  <c r="AF23" i="38"/>
  <c r="AG23" i="38"/>
  <c r="U28" i="56" s="1"/>
  <c r="AB24" i="38"/>
  <c r="AC24" i="38"/>
  <c r="Q27" i="56" s="1"/>
  <c r="AD24" i="38"/>
  <c r="AE24" i="38"/>
  <c r="AF24" i="38"/>
  <c r="T27" i="56" s="1"/>
  <c r="AG24" i="38"/>
  <c r="U27" i="56" s="1"/>
  <c r="AB25" i="38"/>
  <c r="AC25" i="38"/>
  <c r="AD25" i="38"/>
  <c r="AE25" i="38"/>
  <c r="AF25" i="38"/>
  <c r="AG25" i="38"/>
  <c r="AB26" i="38"/>
  <c r="P48" i="56" s="1"/>
  <c r="AC26" i="38"/>
  <c r="AD26" i="38"/>
  <c r="AE26" i="38"/>
  <c r="AF26" i="38"/>
  <c r="T48" i="56" s="1"/>
  <c r="AG26" i="38"/>
  <c r="U48" i="56" s="1"/>
  <c r="AB27" i="38"/>
  <c r="AC27" i="38"/>
  <c r="AD27" i="38"/>
  <c r="AE27" i="38"/>
  <c r="AF27" i="38"/>
  <c r="AG27" i="38"/>
  <c r="AB28" i="38"/>
  <c r="P32" i="56" s="1"/>
  <c r="AC28" i="38"/>
  <c r="Q32" i="56" s="1"/>
  <c r="AD28" i="38"/>
  <c r="AE28" i="38"/>
  <c r="S32" i="56" s="1"/>
  <c r="AF28" i="38"/>
  <c r="T32" i="56" s="1"/>
  <c r="AG28" i="38"/>
  <c r="U32" i="56" s="1"/>
  <c r="AB29" i="38"/>
  <c r="AC29" i="38"/>
  <c r="AD29" i="38"/>
  <c r="AE29" i="38"/>
  <c r="AF29" i="38"/>
  <c r="AG29" i="38"/>
  <c r="U42" i="56" s="1"/>
  <c r="AB30" i="38"/>
  <c r="P45" i="56" s="1"/>
  <c r="AC30" i="38"/>
  <c r="Q45" i="56" s="1"/>
  <c r="AD30" i="38"/>
  <c r="AE30" i="38"/>
  <c r="S45" i="56" s="1"/>
  <c r="AF30" i="38"/>
  <c r="T45" i="56" s="1"/>
  <c r="AG30" i="38"/>
  <c r="U45" i="56" s="1"/>
  <c r="AB31" i="38"/>
  <c r="AC31" i="38"/>
  <c r="AD31" i="38"/>
  <c r="AE31" i="38"/>
  <c r="AF31" i="38"/>
  <c r="AG31" i="38"/>
  <c r="AB32" i="38"/>
  <c r="AC32" i="38"/>
  <c r="Q53" i="56" s="1"/>
  <c r="AD32" i="38"/>
  <c r="AE32" i="38"/>
  <c r="S53" i="56" s="1"/>
  <c r="AF32" i="38"/>
  <c r="T53" i="56" s="1"/>
  <c r="AG32" i="38"/>
  <c r="U53" i="56" s="1"/>
  <c r="AB33" i="38"/>
  <c r="AC33" i="38"/>
  <c r="AD33" i="38"/>
  <c r="AE33" i="38"/>
  <c r="AF33" i="38"/>
  <c r="AG33" i="38"/>
  <c r="AB34" i="38"/>
  <c r="AC34" i="38"/>
  <c r="Q54" i="56" s="1"/>
  <c r="AD34" i="38"/>
  <c r="AE34" i="38"/>
  <c r="S54" i="56" s="1"/>
  <c r="AF34" i="38"/>
  <c r="T54" i="56" s="1"/>
  <c r="AG34" i="38"/>
  <c r="U54" i="56" s="1"/>
  <c r="AB35" i="38"/>
  <c r="AC35" i="38"/>
  <c r="AD35" i="38"/>
  <c r="AE35" i="38"/>
  <c r="AF35" i="38"/>
  <c r="AG35" i="38"/>
  <c r="U55" i="56" s="1"/>
  <c r="AB36" i="38"/>
  <c r="P56" i="56" s="1"/>
  <c r="AC36" i="38"/>
  <c r="Q56" i="56" s="1"/>
  <c r="AD36" i="38"/>
  <c r="AE36" i="38"/>
  <c r="S56" i="56" s="1"/>
  <c r="AF36" i="38"/>
  <c r="T56" i="56" s="1"/>
  <c r="AG36" i="38"/>
  <c r="U56" i="56" s="1"/>
  <c r="AB37" i="38"/>
  <c r="AC37" i="38"/>
  <c r="AD37" i="38"/>
  <c r="AE37" i="38"/>
  <c r="AF37" i="38"/>
  <c r="AG37" i="38"/>
  <c r="U52" i="56" s="1"/>
  <c r="AB38" i="38"/>
  <c r="AC38" i="38"/>
  <c r="Q18" i="56" s="1"/>
  <c r="AD38" i="38"/>
  <c r="AE38" i="38"/>
  <c r="S18" i="56" s="1"/>
  <c r="AF38" i="38"/>
  <c r="T18" i="56" s="1"/>
  <c r="AG38" i="38"/>
  <c r="U18" i="56" s="1"/>
  <c r="AB39" i="38"/>
  <c r="AC39" i="38"/>
  <c r="AD39" i="38"/>
  <c r="AE39" i="38"/>
  <c r="AF39" i="38"/>
  <c r="AG39" i="38"/>
  <c r="AB40" i="38"/>
  <c r="P12" i="56" s="1"/>
  <c r="AC40" i="38"/>
  <c r="Q12" i="56" s="1"/>
  <c r="AD40" i="38"/>
  <c r="AE40" i="38"/>
  <c r="AF40" i="38"/>
  <c r="T12" i="56" s="1"/>
  <c r="AG40" i="38"/>
  <c r="U12" i="56" s="1"/>
  <c r="AB41" i="38"/>
  <c r="AC41" i="38"/>
  <c r="AD41" i="38"/>
  <c r="AE41" i="38"/>
  <c r="AF41" i="38"/>
  <c r="AG41" i="38"/>
  <c r="U15" i="56" s="1"/>
  <c r="AB42" i="38"/>
  <c r="AC42" i="38"/>
  <c r="Q17" i="56" s="1"/>
  <c r="AD42" i="38"/>
  <c r="AE42" i="38"/>
  <c r="S17" i="56" s="1"/>
  <c r="AF42" i="38"/>
  <c r="T17" i="56" s="1"/>
  <c r="AG42" i="38"/>
  <c r="U17" i="56" s="1"/>
  <c r="AB43" i="38"/>
  <c r="AC43" i="38"/>
  <c r="AD43" i="38"/>
  <c r="AE43" i="38"/>
  <c r="AF43" i="38"/>
  <c r="AG43" i="38"/>
  <c r="U13" i="56" s="1"/>
  <c r="AB44" i="38"/>
  <c r="AC44" i="38"/>
  <c r="AD44" i="38"/>
  <c r="AE44" i="38"/>
  <c r="AF44" i="38"/>
  <c r="T14" i="56" s="1"/>
  <c r="AG44" i="38"/>
  <c r="U14" i="56" s="1"/>
  <c r="AB45" i="38"/>
  <c r="AC45" i="38"/>
  <c r="AD45" i="38"/>
  <c r="AE45" i="38"/>
  <c r="AF45" i="38"/>
  <c r="AG45" i="38"/>
  <c r="AB46" i="38"/>
  <c r="P47" i="56" s="1"/>
  <c r="AC46" i="38"/>
  <c r="Q47" i="56" s="1"/>
  <c r="AD46" i="38"/>
  <c r="AE46" i="38"/>
  <c r="AF46" i="38"/>
  <c r="AG46" i="38"/>
  <c r="U47" i="56" s="1"/>
  <c r="AB47" i="38"/>
  <c r="AC47" i="38"/>
  <c r="AD47" i="38"/>
  <c r="AE47" i="38"/>
  <c r="AF47" i="38"/>
  <c r="AG47" i="38"/>
  <c r="AB48" i="38"/>
  <c r="AC48" i="38"/>
  <c r="Q19" i="56" s="1"/>
  <c r="AD48" i="38"/>
  <c r="AE48" i="38"/>
  <c r="S19" i="56" s="1"/>
  <c r="AF48" i="38"/>
  <c r="T19" i="56" s="1"/>
  <c r="AG48" i="38"/>
  <c r="U19" i="56" s="1"/>
  <c r="AB49" i="38"/>
  <c r="AC49" i="38"/>
  <c r="AD49" i="38"/>
  <c r="AE49" i="38"/>
  <c r="AF49" i="38"/>
  <c r="AG49" i="38"/>
  <c r="AB50" i="38"/>
  <c r="P21" i="56" s="1"/>
  <c r="AC50" i="38"/>
  <c r="Q21" i="56" s="1"/>
  <c r="AD50" i="38"/>
  <c r="AE50" i="38"/>
  <c r="S21" i="56" s="1"/>
  <c r="AF50" i="38"/>
  <c r="T21" i="56" s="1"/>
  <c r="AG50" i="38"/>
  <c r="U21" i="56" s="1"/>
  <c r="AB51" i="38"/>
  <c r="AC51" i="38"/>
  <c r="AD51" i="38"/>
  <c r="AE51" i="38"/>
  <c r="AF51" i="38"/>
  <c r="AG51" i="38"/>
  <c r="AB52" i="38"/>
  <c r="AC52" i="38"/>
  <c r="Q39" i="56" s="1"/>
  <c r="AD52" i="38"/>
  <c r="AE52" i="38"/>
  <c r="AF52" i="38"/>
  <c r="T39" i="56" s="1"/>
  <c r="AG52" i="38"/>
  <c r="U39" i="56" s="1"/>
  <c r="AB53" i="38"/>
  <c r="AC53" i="38"/>
  <c r="AD53" i="38"/>
  <c r="AE53" i="38"/>
  <c r="AF53" i="38"/>
  <c r="AG53" i="38"/>
  <c r="U40" i="56" s="1"/>
  <c r="AB54" i="38"/>
  <c r="P33" i="56" s="1"/>
  <c r="AC54" i="38"/>
  <c r="Q33" i="56" s="1"/>
  <c r="AD54" i="38"/>
  <c r="AE54" i="38"/>
  <c r="S33" i="56" s="1"/>
  <c r="AF54" i="38"/>
  <c r="T33" i="56" s="1"/>
  <c r="AG54" i="38"/>
  <c r="U33" i="56" s="1"/>
  <c r="AB55" i="38"/>
  <c r="AC55" i="38"/>
  <c r="AD55" i="38"/>
  <c r="AE55" i="38"/>
  <c r="AF55" i="38"/>
  <c r="AG55" i="38"/>
  <c r="U41" i="56" s="1"/>
  <c r="AB56" i="38"/>
  <c r="AC56" i="38"/>
  <c r="Q43" i="56" s="1"/>
  <c r="AD56" i="38"/>
  <c r="AE56" i="38"/>
  <c r="S43" i="56" s="1"/>
  <c r="AF56" i="38"/>
  <c r="T43" i="56" s="1"/>
  <c r="AG56" i="38"/>
  <c r="U43" i="56" s="1"/>
  <c r="AB57" i="38"/>
  <c r="AC57" i="38"/>
  <c r="AD57" i="38"/>
  <c r="AE57" i="38"/>
  <c r="AF57" i="38"/>
  <c r="AG57" i="38"/>
  <c r="AB58" i="38"/>
  <c r="AC58" i="38"/>
  <c r="AD58" i="38"/>
  <c r="AE58" i="38"/>
  <c r="AF58" i="38"/>
  <c r="T38" i="56" s="1"/>
  <c r="AG58" i="38"/>
  <c r="U38" i="56" s="1"/>
  <c r="AB59" i="38"/>
  <c r="AC59" i="38"/>
  <c r="AD59" i="38"/>
  <c r="AE59" i="38"/>
  <c r="AF59" i="38"/>
  <c r="AG59" i="38"/>
  <c r="U87" i="56" s="1"/>
  <c r="AB60" i="38"/>
  <c r="AC60" i="38"/>
  <c r="Q80" i="56" s="1"/>
  <c r="AD60" i="38"/>
  <c r="AE60" i="38"/>
  <c r="AF60" i="38"/>
  <c r="T80" i="56" s="1"/>
  <c r="AG60" i="38"/>
  <c r="U80" i="56" s="1"/>
  <c r="AB61" i="38"/>
  <c r="AC61" i="38"/>
  <c r="AD61" i="38"/>
  <c r="AE61" i="38"/>
  <c r="AF61" i="38"/>
  <c r="AG61" i="38"/>
  <c r="AB62" i="38"/>
  <c r="AC62" i="38"/>
  <c r="Q82" i="56" s="1"/>
  <c r="AD62" i="38"/>
  <c r="AE62" i="38"/>
  <c r="S82" i="56" s="1"/>
  <c r="AF62" i="38"/>
  <c r="T82" i="56" s="1"/>
  <c r="AG62" i="38"/>
  <c r="AB63" i="38"/>
  <c r="AC63" i="38"/>
  <c r="AD63" i="38"/>
  <c r="AE63" i="38"/>
  <c r="AF63" i="38"/>
  <c r="AG63" i="38"/>
  <c r="AB64" i="38"/>
  <c r="P81" i="56" s="1"/>
  <c r="AC64" i="38"/>
  <c r="Q81" i="56" s="1"/>
  <c r="AD64" i="38"/>
  <c r="AE64" i="38"/>
  <c r="AF64" i="38"/>
  <c r="T81" i="56" s="1"/>
  <c r="AG64" i="38"/>
  <c r="U81" i="56" s="1"/>
  <c r="AB65" i="38"/>
  <c r="AC65" i="38"/>
  <c r="AD65" i="38"/>
  <c r="AE65" i="38"/>
  <c r="AF65" i="38"/>
  <c r="AG65" i="38"/>
  <c r="AB66" i="38"/>
  <c r="AC66" i="38"/>
  <c r="AD66" i="38"/>
  <c r="AE66" i="38"/>
  <c r="AF66" i="38"/>
  <c r="T79" i="56" s="1"/>
  <c r="AG66" i="38"/>
  <c r="U79" i="56" s="1"/>
  <c r="AB67" i="38"/>
  <c r="AC67" i="38"/>
  <c r="AD67" i="38"/>
  <c r="AE67" i="38"/>
  <c r="AF67" i="38"/>
  <c r="AG67" i="38"/>
  <c r="AB68" i="38"/>
  <c r="P85" i="56" s="1"/>
  <c r="AC68" i="38"/>
  <c r="Q85" i="56" s="1"/>
  <c r="AD68" i="38"/>
  <c r="AE68" i="38"/>
  <c r="S85" i="56" s="1"/>
  <c r="AF68" i="38"/>
  <c r="T85" i="56" s="1"/>
  <c r="AG68" i="38"/>
  <c r="U85" i="56" s="1"/>
  <c r="AB69" i="38"/>
  <c r="AC69" i="38"/>
  <c r="AD69" i="38"/>
  <c r="AE69" i="38"/>
  <c r="AF69" i="38"/>
  <c r="AG69" i="38"/>
  <c r="AB70" i="38"/>
  <c r="AC70" i="38"/>
  <c r="Q83" i="56" s="1"/>
  <c r="AD70" i="38"/>
  <c r="AE70" i="38"/>
  <c r="S83" i="56" s="1"/>
  <c r="AF70" i="38"/>
  <c r="T83" i="56" s="1"/>
  <c r="AG70" i="38"/>
  <c r="U83" i="56" s="1"/>
  <c r="AB71" i="38"/>
  <c r="AC71" i="38"/>
  <c r="AD71" i="38"/>
  <c r="AE71" i="38"/>
  <c r="AF71" i="38"/>
  <c r="AG71" i="38"/>
  <c r="U88" i="56" s="1"/>
  <c r="AB72" i="38"/>
  <c r="AC72" i="38"/>
  <c r="Q84" i="56" s="1"/>
  <c r="AD72" i="38"/>
  <c r="AE72" i="38"/>
  <c r="S84" i="56" s="1"/>
  <c r="AF72" i="38"/>
  <c r="T84" i="56" s="1"/>
  <c r="AG72" i="38"/>
  <c r="U84" i="56" s="1"/>
  <c r="AB73" i="38"/>
  <c r="AC73" i="38"/>
  <c r="AD73" i="38"/>
  <c r="AE73" i="38"/>
  <c r="AF73" i="38"/>
  <c r="AG73" i="38"/>
  <c r="U86" i="56" s="1"/>
  <c r="AB74" i="38"/>
  <c r="P73" i="56" s="1"/>
  <c r="AC74" i="38"/>
  <c r="Q73" i="56" s="1"/>
  <c r="AD74" i="38"/>
  <c r="AE74" i="38"/>
  <c r="S73" i="56" s="1"/>
  <c r="AF74" i="38"/>
  <c r="T73" i="56" s="1"/>
  <c r="AG74" i="38"/>
  <c r="U73" i="56" s="1"/>
  <c r="AB75" i="38"/>
  <c r="AC75" i="38"/>
  <c r="AD75" i="38"/>
  <c r="AE75" i="38"/>
  <c r="AF75" i="38"/>
  <c r="AG75" i="38"/>
  <c r="U75" i="56" s="1"/>
  <c r="AB76" i="38"/>
  <c r="AC76" i="38"/>
  <c r="Q72" i="56" s="1"/>
  <c r="AD76" i="38"/>
  <c r="AE76" i="38"/>
  <c r="S72" i="56" s="1"/>
  <c r="AF76" i="38"/>
  <c r="T72" i="56" s="1"/>
  <c r="AG76" i="38"/>
  <c r="U72" i="56" s="1"/>
  <c r="AB77" i="38"/>
  <c r="AC77" i="38"/>
  <c r="AD77" i="38"/>
  <c r="AE77" i="38"/>
  <c r="AF77" i="38"/>
  <c r="AG77" i="38"/>
  <c r="U71" i="56" s="1"/>
  <c r="AB78" i="38"/>
  <c r="P74" i="56" s="1"/>
  <c r="AC78" i="38"/>
  <c r="Q74" i="56" s="1"/>
  <c r="AD78" i="38"/>
  <c r="AE78" i="38"/>
  <c r="S74" i="56" s="1"/>
  <c r="AF78" i="38"/>
  <c r="T74" i="56" s="1"/>
  <c r="AG78" i="38"/>
  <c r="U74" i="56" s="1"/>
  <c r="AB79" i="38"/>
  <c r="AC79" i="38"/>
  <c r="AD79" i="38"/>
  <c r="AE79" i="38"/>
  <c r="AF79" i="38"/>
  <c r="AG79" i="38"/>
  <c r="AB80" i="38"/>
  <c r="AC80" i="38"/>
  <c r="Q70" i="56" s="1"/>
  <c r="AD80" i="38"/>
  <c r="AE80" i="38"/>
  <c r="S70" i="56" s="1"/>
  <c r="AF80" i="38"/>
  <c r="T70" i="56" s="1"/>
  <c r="AG80" i="38"/>
  <c r="AB81" i="38"/>
  <c r="AC81" i="38"/>
  <c r="AD81" i="38"/>
  <c r="AE81" i="38"/>
  <c r="AF81" i="38"/>
  <c r="AG81" i="38"/>
  <c r="AB82" i="38"/>
  <c r="AC82" i="38"/>
  <c r="Q92" i="56" s="1"/>
  <c r="AD82" i="38"/>
  <c r="AE82" i="38"/>
  <c r="AF82" i="38"/>
  <c r="T92" i="56" s="1"/>
  <c r="AG82" i="38"/>
  <c r="U92" i="56" s="1"/>
  <c r="AB83" i="38"/>
  <c r="AC83" i="38"/>
  <c r="AD83" i="38"/>
  <c r="AE83" i="38"/>
  <c r="AF83" i="38"/>
  <c r="AG83" i="38"/>
  <c r="AB84" i="38"/>
  <c r="AC84" i="38"/>
  <c r="AD84" i="38"/>
  <c r="AE84" i="38"/>
  <c r="AF84" i="38"/>
  <c r="T91" i="56" s="1"/>
  <c r="AG84" i="38"/>
  <c r="U91" i="56" s="1"/>
  <c r="AB85" i="38"/>
  <c r="AC85" i="38"/>
  <c r="AD85" i="38"/>
  <c r="AE85" i="38"/>
  <c r="AF85" i="38"/>
  <c r="AG85" i="38"/>
  <c r="AB86" i="38"/>
  <c r="P64" i="56" s="1"/>
  <c r="AC86" i="38"/>
  <c r="Q64" i="56" s="1"/>
  <c r="AD86" i="38"/>
  <c r="AE86" i="38"/>
  <c r="AF86" i="38"/>
  <c r="AG86" i="38"/>
  <c r="U64" i="56" s="1"/>
  <c r="AB87" i="38"/>
  <c r="AC87" i="38"/>
  <c r="AD87" i="38"/>
  <c r="AE87" i="38"/>
  <c r="AF87" i="38"/>
  <c r="AG87" i="38"/>
  <c r="U63" i="56" s="1"/>
  <c r="AB88" i="38"/>
  <c r="P62" i="56" s="1"/>
  <c r="AC88" i="38"/>
  <c r="Q62" i="56" s="1"/>
  <c r="AD88" i="38"/>
  <c r="AE88" i="38"/>
  <c r="S62" i="56" s="1"/>
  <c r="AF88" i="38"/>
  <c r="T62" i="56" s="1"/>
  <c r="AG88" i="38"/>
  <c r="U62" i="56" s="1"/>
  <c r="AB89" i="38"/>
  <c r="AC89" i="38"/>
  <c r="AD89" i="38"/>
  <c r="AE89" i="38"/>
  <c r="AF89" i="38"/>
  <c r="AG89" i="38"/>
  <c r="AB90" i="38"/>
  <c r="AC90" i="38"/>
  <c r="AD90" i="38"/>
  <c r="AE90" i="38"/>
  <c r="AF90" i="38"/>
  <c r="T67" i="56" s="1"/>
  <c r="AG90" i="38"/>
  <c r="U67" i="56" s="1"/>
  <c r="AB91" i="38"/>
  <c r="AC91" i="38"/>
  <c r="AD91" i="38"/>
  <c r="AE91" i="38"/>
  <c r="AF91" i="38"/>
  <c r="AG91" i="38"/>
  <c r="AB92" i="38"/>
  <c r="AC92" i="38"/>
  <c r="Q100" i="56" s="1"/>
  <c r="AD92" i="38"/>
  <c r="AE92" i="38"/>
  <c r="S100" i="56" s="1"/>
  <c r="AF92" i="38"/>
  <c r="T100" i="56" s="1"/>
  <c r="AG92" i="38"/>
  <c r="AB93" i="38"/>
  <c r="AC93" i="38"/>
  <c r="AD93" i="38"/>
  <c r="AE93" i="38"/>
  <c r="AF93" i="38"/>
  <c r="AG93" i="38"/>
  <c r="U103" i="56" s="1"/>
  <c r="AB94" i="38"/>
  <c r="P102" i="56" s="1"/>
  <c r="AC94" i="38"/>
  <c r="Q102" i="56" s="1"/>
  <c r="AD94" i="38"/>
  <c r="AE94" i="38"/>
  <c r="S102" i="56" s="1"/>
  <c r="AF94" i="38"/>
  <c r="T102" i="56" s="1"/>
  <c r="AG94" i="38"/>
  <c r="U102" i="56" s="1"/>
  <c r="AB95" i="38"/>
  <c r="AC95" i="38"/>
  <c r="AD95" i="38"/>
  <c r="AE95" i="38"/>
  <c r="AF95" i="38"/>
  <c r="AG95" i="38"/>
  <c r="AB96" i="38"/>
  <c r="P105" i="56" s="1"/>
  <c r="AC96" i="38"/>
  <c r="Q105" i="56" s="1"/>
  <c r="AD96" i="38"/>
  <c r="AE96" i="38"/>
  <c r="AF96" i="38"/>
  <c r="AG96" i="38"/>
  <c r="U105" i="56" s="1"/>
  <c r="AB97" i="38"/>
  <c r="AC97" i="38"/>
  <c r="AD97" i="38"/>
  <c r="AE97" i="38"/>
  <c r="AF97" i="38"/>
  <c r="AG97" i="38"/>
  <c r="U101" i="56" s="1"/>
  <c r="AB98" i="38"/>
  <c r="AC98" i="38"/>
  <c r="Q121" i="56" s="1"/>
  <c r="AD98" i="38"/>
  <c r="AE98" i="38"/>
  <c r="AF98" i="38"/>
  <c r="T121" i="56" s="1"/>
  <c r="AG98" i="38"/>
  <c r="U121" i="56" s="1"/>
  <c r="AB99" i="38"/>
  <c r="AC99" i="38"/>
  <c r="AD99" i="38"/>
  <c r="AE99" i="38"/>
  <c r="AF99" i="38"/>
  <c r="AG99" i="38"/>
  <c r="AB100" i="38"/>
  <c r="AC100" i="38"/>
  <c r="Q125" i="56" s="1"/>
  <c r="AD100" i="38"/>
  <c r="AE100" i="38"/>
  <c r="S125" i="56" s="1"/>
  <c r="AF100" i="38"/>
  <c r="T125" i="56" s="1"/>
  <c r="AG100" i="38"/>
  <c r="U125" i="56" s="1"/>
  <c r="AB101" i="38"/>
  <c r="AC101" i="38"/>
  <c r="AD101" i="38"/>
  <c r="AE101" i="38"/>
  <c r="AF101" i="38"/>
  <c r="AG101" i="38"/>
  <c r="U127" i="56" s="1"/>
  <c r="AB102" i="38"/>
  <c r="P128" i="56" s="1"/>
  <c r="AC102" i="38"/>
  <c r="AD102" i="38"/>
  <c r="AE102" i="38"/>
  <c r="S128" i="56" s="1"/>
  <c r="AF102" i="38"/>
  <c r="AG102" i="38"/>
  <c r="U128" i="56" s="1"/>
  <c r="AB103" i="38"/>
  <c r="AC103" i="38"/>
  <c r="AD103" i="38"/>
  <c r="AE103" i="38"/>
  <c r="AF103" i="38"/>
  <c r="AG103" i="38"/>
  <c r="U129" i="56" s="1"/>
  <c r="AB104" i="38"/>
  <c r="P126" i="56" s="1"/>
  <c r="AC104" i="38"/>
  <c r="Q126" i="56" s="1"/>
  <c r="AD104" i="38"/>
  <c r="AE104" i="38"/>
  <c r="S126" i="56" s="1"/>
  <c r="AF104" i="38"/>
  <c r="T126" i="56" s="1"/>
  <c r="AG104" i="38"/>
  <c r="U126" i="56" s="1"/>
  <c r="AB105" i="38"/>
  <c r="AC105" i="38"/>
  <c r="AD105" i="38"/>
  <c r="AE105" i="38"/>
  <c r="AF105" i="38"/>
  <c r="AG105" i="38"/>
  <c r="AB106" i="38"/>
  <c r="P119" i="56" s="1"/>
  <c r="AC106" i="38"/>
  <c r="AD106" i="38"/>
  <c r="AE106" i="38"/>
  <c r="S119" i="56" s="1"/>
  <c r="AF106" i="38"/>
  <c r="T119" i="56" s="1"/>
  <c r="AG106" i="38"/>
  <c r="U119" i="56" s="1"/>
  <c r="AB107" i="38"/>
  <c r="AC107" i="38"/>
  <c r="AD107" i="38"/>
  <c r="AE107" i="38"/>
  <c r="AF107" i="38"/>
  <c r="AG107" i="38"/>
  <c r="AB108" i="38"/>
  <c r="P118" i="56" s="1"/>
  <c r="AC108" i="38"/>
  <c r="AD108" i="38"/>
  <c r="AE108" i="38"/>
  <c r="AF108" i="38"/>
  <c r="T118" i="56" s="1"/>
  <c r="AG108" i="38"/>
  <c r="U118" i="56" s="1"/>
  <c r="AB109" i="38"/>
  <c r="AC109" i="38"/>
  <c r="AD109" i="38"/>
  <c r="AE109" i="38"/>
  <c r="AF109" i="38"/>
  <c r="AG109" i="38"/>
  <c r="AB110" i="38"/>
  <c r="P114" i="56" s="1"/>
  <c r="AC110" i="38"/>
  <c r="Q114" i="56" s="1"/>
  <c r="AD110" i="38"/>
  <c r="AE110" i="38"/>
  <c r="S114" i="56" s="1"/>
  <c r="AF110" i="38"/>
  <c r="T114" i="56" s="1"/>
  <c r="AG110" i="38"/>
  <c r="U114" i="56" s="1"/>
  <c r="AB111" i="38"/>
  <c r="AC111" i="38"/>
  <c r="AD111" i="38"/>
  <c r="AE111" i="38"/>
  <c r="AF111" i="38"/>
  <c r="AG111" i="38"/>
  <c r="U117" i="56" s="1"/>
  <c r="AB112" i="38"/>
  <c r="P115" i="56" s="1"/>
  <c r="AC112" i="38"/>
  <c r="Q115" i="56" s="1"/>
  <c r="AD112" i="38"/>
  <c r="AE112" i="38"/>
  <c r="S115" i="56" s="1"/>
  <c r="AF112" i="38"/>
  <c r="T115" i="56" s="1"/>
  <c r="AG112" i="38"/>
  <c r="U115" i="56" s="1"/>
  <c r="AB113" i="38"/>
  <c r="AC113" i="38"/>
  <c r="AD113" i="38"/>
  <c r="AE113" i="38"/>
  <c r="AF113" i="38"/>
  <c r="AG113" i="38"/>
  <c r="U116" i="56" s="1"/>
  <c r="AB114" i="38"/>
  <c r="AC114" i="38"/>
  <c r="Q111" i="56" s="1"/>
  <c r="AD114" i="38"/>
  <c r="AE114" i="38"/>
  <c r="S111" i="56" s="1"/>
  <c r="AF114" i="38"/>
  <c r="T111" i="56" s="1"/>
  <c r="AG114" i="38"/>
  <c r="U111" i="56" s="1"/>
  <c r="AB115" i="38"/>
  <c r="AC115" i="38"/>
  <c r="AD115" i="38"/>
  <c r="AE115" i="38"/>
  <c r="AF115" i="38"/>
  <c r="AG115" i="38"/>
  <c r="U109" i="56" s="1"/>
  <c r="AB116" i="38"/>
  <c r="AC116" i="38"/>
  <c r="Q113" i="56" s="1"/>
  <c r="AD116" i="38"/>
  <c r="AE116" i="38"/>
  <c r="S113" i="56" s="1"/>
  <c r="AF116" i="38"/>
  <c r="T113" i="56" s="1"/>
  <c r="AG116" i="38"/>
  <c r="U113" i="56" s="1"/>
  <c r="AB117" i="38"/>
  <c r="AC117" i="38"/>
  <c r="AD117" i="38"/>
  <c r="AE117" i="38"/>
  <c r="AF117" i="38"/>
  <c r="AG117" i="38"/>
  <c r="AB118" i="38"/>
  <c r="P104" i="56" s="1"/>
  <c r="AC118" i="38"/>
  <c r="AD118" i="38"/>
  <c r="AE118" i="38"/>
  <c r="S104" i="56" s="1"/>
  <c r="AF118" i="38"/>
  <c r="AG118" i="38"/>
  <c r="U104" i="56" s="1"/>
  <c r="AB119" i="38"/>
  <c r="AC119" i="38"/>
  <c r="AD119" i="38"/>
  <c r="AE119" i="38"/>
  <c r="AF119" i="38"/>
  <c r="AG119" i="38"/>
  <c r="AB120" i="38"/>
  <c r="P106" i="56" s="1"/>
  <c r="AC120" i="38"/>
  <c r="AD120" i="38"/>
  <c r="AE120" i="38"/>
  <c r="AF120" i="38"/>
  <c r="T106" i="56" s="1"/>
  <c r="AG120" i="38"/>
  <c r="U106" i="56" s="1"/>
  <c r="AB121" i="38"/>
  <c r="AC121" i="38"/>
  <c r="AD121" i="38"/>
  <c r="AE121" i="38"/>
  <c r="AF121" i="38"/>
  <c r="AG121" i="38"/>
  <c r="AC6" i="38"/>
  <c r="AD6" i="38"/>
  <c r="AE6" i="38"/>
  <c r="AF6" i="38"/>
  <c r="AG6" i="38"/>
  <c r="U22" i="56" s="1"/>
  <c r="AB6" i="38"/>
  <c r="V7" i="38"/>
  <c r="W7" i="38"/>
  <c r="X7" i="38"/>
  <c r="L30" i="56" s="1"/>
  <c r="Y7" i="38"/>
  <c r="M30" i="56" s="1"/>
  <c r="Z7" i="38"/>
  <c r="AA7" i="38"/>
  <c r="V8" i="38"/>
  <c r="W8" i="38"/>
  <c r="X8" i="38"/>
  <c r="Y8" i="38"/>
  <c r="M34" i="56" s="1"/>
  <c r="Z8" i="38"/>
  <c r="N34" i="56" s="1"/>
  <c r="AA8" i="38"/>
  <c r="O34" i="56" s="1"/>
  <c r="V9" i="38"/>
  <c r="W9" i="38"/>
  <c r="X9" i="38"/>
  <c r="L36" i="56" s="1"/>
  <c r="Y9" i="38"/>
  <c r="Z9" i="38"/>
  <c r="N36" i="56" s="1"/>
  <c r="AA9" i="38"/>
  <c r="O36" i="56" s="1"/>
  <c r="V10" i="38"/>
  <c r="J26" i="56" s="1"/>
  <c r="W10" i="38"/>
  <c r="X10" i="38"/>
  <c r="Y10" i="38"/>
  <c r="Z10" i="38"/>
  <c r="AA10" i="38"/>
  <c r="V11" i="38"/>
  <c r="W11" i="38"/>
  <c r="X11" i="38"/>
  <c r="L25" i="56" s="1"/>
  <c r="Y11" i="38"/>
  <c r="Z11" i="38"/>
  <c r="N25" i="56" s="1"/>
  <c r="AA11" i="38"/>
  <c r="O25" i="56" s="1"/>
  <c r="V12" i="38"/>
  <c r="J29" i="56" s="1"/>
  <c r="W12" i="38"/>
  <c r="X12" i="38"/>
  <c r="Y12" i="38"/>
  <c r="M29" i="56" s="1"/>
  <c r="Z12" i="38"/>
  <c r="N29" i="56" s="1"/>
  <c r="AA12" i="38"/>
  <c r="O29" i="56" s="1"/>
  <c r="V13" i="38"/>
  <c r="W13" i="38"/>
  <c r="X13" i="38"/>
  <c r="L11" i="56" s="1"/>
  <c r="Y13" i="38"/>
  <c r="M11" i="56" s="1"/>
  <c r="Z13" i="38"/>
  <c r="AA13" i="38"/>
  <c r="O11" i="56" s="1"/>
  <c r="V14" i="38"/>
  <c r="J7" i="56" s="1"/>
  <c r="W14" i="38"/>
  <c r="X14" i="38"/>
  <c r="Y14" i="38"/>
  <c r="Z14" i="38"/>
  <c r="AA14" i="38"/>
  <c r="V15" i="38"/>
  <c r="W15" i="38"/>
  <c r="X15" i="38"/>
  <c r="Y15" i="38"/>
  <c r="Z15" i="38"/>
  <c r="N9" i="56" s="1"/>
  <c r="AA15" i="38"/>
  <c r="O9" i="56" s="1"/>
  <c r="V16" i="38"/>
  <c r="J8" i="56" s="1"/>
  <c r="W16" i="38"/>
  <c r="X16" i="38"/>
  <c r="Y16" i="38"/>
  <c r="Z16" i="38"/>
  <c r="N8" i="56" s="1"/>
  <c r="AA16" i="38"/>
  <c r="O8" i="56" s="1"/>
  <c r="V17" i="38"/>
  <c r="W17" i="38"/>
  <c r="X17" i="38"/>
  <c r="L5" i="56" s="1"/>
  <c r="Y17" i="38"/>
  <c r="M5" i="56" s="1"/>
  <c r="Z17" i="38"/>
  <c r="N5" i="56" s="1"/>
  <c r="AA17" i="38"/>
  <c r="O5" i="56" s="1"/>
  <c r="V18" i="38"/>
  <c r="J10" i="56" s="1"/>
  <c r="W18" i="38"/>
  <c r="X18" i="38"/>
  <c r="Y18" i="38"/>
  <c r="M10" i="56" s="1"/>
  <c r="Z18" i="38"/>
  <c r="AA18" i="38"/>
  <c r="O10" i="56" s="1"/>
  <c r="V19" i="38"/>
  <c r="W19" i="38"/>
  <c r="X19" i="38"/>
  <c r="Y19" i="38"/>
  <c r="M4" i="56" s="1"/>
  <c r="Z19" i="38"/>
  <c r="N4" i="56" s="1"/>
  <c r="AA19" i="38"/>
  <c r="O4" i="56" s="1"/>
  <c r="V20" i="38"/>
  <c r="J6" i="56" s="1"/>
  <c r="W20" i="38"/>
  <c r="X20" i="38"/>
  <c r="Y20" i="38"/>
  <c r="M6" i="56" s="1"/>
  <c r="Z20" i="38"/>
  <c r="AA20" i="38"/>
  <c r="V21" i="38"/>
  <c r="W21" i="38"/>
  <c r="K50" i="56" s="1"/>
  <c r="X21" i="38"/>
  <c r="Y21" i="38"/>
  <c r="M50" i="56" s="1"/>
  <c r="Z21" i="38"/>
  <c r="AA21" i="38"/>
  <c r="V22" i="38"/>
  <c r="J24" i="56" s="1"/>
  <c r="W22" i="38"/>
  <c r="X22" i="38"/>
  <c r="Y22" i="38"/>
  <c r="Z22" i="38"/>
  <c r="N24" i="56" s="1"/>
  <c r="AA22" i="38"/>
  <c r="O24" i="56" s="1"/>
  <c r="V23" i="38"/>
  <c r="W23" i="38"/>
  <c r="X23" i="38"/>
  <c r="Y23" i="38"/>
  <c r="M28" i="56" s="1"/>
  <c r="Z23" i="38"/>
  <c r="N28" i="56" s="1"/>
  <c r="AA23" i="38"/>
  <c r="O28" i="56" s="1"/>
  <c r="V24" i="38"/>
  <c r="J27" i="56" s="1"/>
  <c r="W24" i="38"/>
  <c r="X24" i="38"/>
  <c r="Y24" i="38"/>
  <c r="Z24" i="38"/>
  <c r="N27" i="56" s="1"/>
  <c r="AA24" i="38"/>
  <c r="O27" i="56" s="1"/>
  <c r="V25" i="38"/>
  <c r="W25" i="38"/>
  <c r="X25" i="38"/>
  <c r="L49" i="56" s="1"/>
  <c r="Y25" i="38"/>
  <c r="M49" i="56" s="1"/>
  <c r="Z25" i="38"/>
  <c r="AA25" i="38"/>
  <c r="O49" i="56" s="1"/>
  <c r="V26" i="38"/>
  <c r="J48" i="56" s="1"/>
  <c r="W26" i="38"/>
  <c r="X26" i="38"/>
  <c r="Y26" i="38"/>
  <c r="Z26" i="38"/>
  <c r="AA26" i="38"/>
  <c r="O48" i="56" s="1"/>
  <c r="V27" i="38"/>
  <c r="W27" i="38"/>
  <c r="X27" i="38"/>
  <c r="Y27" i="38"/>
  <c r="M46" i="56" s="1"/>
  <c r="Z27" i="38"/>
  <c r="N46" i="56" s="1"/>
  <c r="AA27" i="38"/>
  <c r="O46" i="56" s="1"/>
  <c r="V28" i="38"/>
  <c r="J32" i="56" s="1"/>
  <c r="W28" i="38"/>
  <c r="X28" i="38"/>
  <c r="Y28" i="38"/>
  <c r="Z28" i="38"/>
  <c r="N32" i="56" s="1"/>
  <c r="AA28" i="38"/>
  <c r="V29" i="38"/>
  <c r="W29" i="38"/>
  <c r="X29" i="38"/>
  <c r="L42" i="56" s="1"/>
  <c r="Y29" i="38"/>
  <c r="M42" i="56" s="1"/>
  <c r="Z29" i="38"/>
  <c r="AA29" i="38"/>
  <c r="O42" i="56" s="1"/>
  <c r="V30" i="38"/>
  <c r="J45" i="56" s="1"/>
  <c r="W30" i="38"/>
  <c r="X30" i="38"/>
  <c r="Y30" i="38"/>
  <c r="Z30" i="38"/>
  <c r="N45" i="56" s="1"/>
  <c r="AA30" i="38"/>
  <c r="O45" i="56" s="1"/>
  <c r="V31" i="38"/>
  <c r="W31" i="38"/>
  <c r="X31" i="38"/>
  <c r="Y31" i="38"/>
  <c r="Z31" i="38"/>
  <c r="N51" i="56" s="1"/>
  <c r="AA31" i="38"/>
  <c r="O51" i="56" s="1"/>
  <c r="V32" i="38"/>
  <c r="J53" i="56" s="1"/>
  <c r="W32" i="38"/>
  <c r="X32" i="38"/>
  <c r="Y32" i="38"/>
  <c r="M53" i="56" s="1"/>
  <c r="Z32" i="38"/>
  <c r="N53" i="56" s="1"/>
  <c r="AA32" i="38"/>
  <c r="O53" i="56" s="1"/>
  <c r="V33" i="38"/>
  <c r="W33" i="38"/>
  <c r="X33" i="38"/>
  <c r="L37" i="56" s="1"/>
  <c r="Y33" i="38"/>
  <c r="Z33" i="38"/>
  <c r="N37" i="56" s="1"/>
  <c r="AA33" i="38"/>
  <c r="O37" i="56" s="1"/>
  <c r="V34" i="38"/>
  <c r="J54" i="56" s="1"/>
  <c r="W34" i="38"/>
  <c r="X34" i="38"/>
  <c r="Y34" i="38"/>
  <c r="M54" i="56" s="1"/>
  <c r="Z34" i="38"/>
  <c r="N54" i="56" s="1"/>
  <c r="AA34" i="38"/>
  <c r="V35" i="38"/>
  <c r="W35" i="38"/>
  <c r="X35" i="38"/>
  <c r="Y35" i="38"/>
  <c r="M55" i="56" s="1"/>
  <c r="Z35" i="38"/>
  <c r="N55" i="56" s="1"/>
  <c r="AA35" i="38"/>
  <c r="O55" i="56" s="1"/>
  <c r="V36" i="38"/>
  <c r="J56" i="56" s="1"/>
  <c r="W36" i="38"/>
  <c r="X36" i="38"/>
  <c r="Y36" i="38"/>
  <c r="Z36" i="38"/>
  <c r="N56" i="56" s="1"/>
  <c r="AA36" i="38"/>
  <c r="V37" i="38"/>
  <c r="W37" i="38"/>
  <c r="X37" i="38"/>
  <c r="Y37" i="38"/>
  <c r="Z37" i="38"/>
  <c r="N52" i="56" s="1"/>
  <c r="AA37" i="38"/>
  <c r="O52" i="56" s="1"/>
  <c r="V38" i="38"/>
  <c r="J18" i="56" s="1"/>
  <c r="W38" i="38"/>
  <c r="X38" i="38"/>
  <c r="Y38" i="38"/>
  <c r="M18" i="56" s="1"/>
  <c r="Z38" i="38"/>
  <c r="N18" i="56" s="1"/>
  <c r="AA38" i="38"/>
  <c r="V39" i="38"/>
  <c r="W39" i="38"/>
  <c r="X39" i="38"/>
  <c r="L16" i="56" s="1"/>
  <c r="Y39" i="38"/>
  <c r="Z39" i="38"/>
  <c r="N16" i="56" s="1"/>
  <c r="AA39" i="38"/>
  <c r="O16" i="56" s="1"/>
  <c r="V40" i="38"/>
  <c r="J12" i="56" s="1"/>
  <c r="W40" i="38"/>
  <c r="X40" i="38"/>
  <c r="Y40" i="38"/>
  <c r="Z40" i="38"/>
  <c r="N12" i="56" s="1"/>
  <c r="AA40" i="38"/>
  <c r="O12" i="56" s="1"/>
  <c r="V41" i="38"/>
  <c r="W41" i="38"/>
  <c r="X41" i="38"/>
  <c r="Y41" i="38"/>
  <c r="M15" i="56" s="1"/>
  <c r="Z41" i="38"/>
  <c r="N15" i="56" s="1"/>
  <c r="AA41" i="38"/>
  <c r="O15" i="56" s="1"/>
  <c r="V42" i="38"/>
  <c r="J17" i="56" s="1"/>
  <c r="W42" i="38"/>
  <c r="X42" i="38"/>
  <c r="Y42" i="38"/>
  <c r="M17" i="56" s="1"/>
  <c r="Z42" i="38"/>
  <c r="N17" i="56" s="1"/>
  <c r="AA42" i="38"/>
  <c r="O17" i="56" s="1"/>
  <c r="V43" i="38"/>
  <c r="W43" i="38"/>
  <c r="K13" i="56" s="1"/>
  <c r="X43" i="38"/>
  <c r="Y43" i="38"/>
  <c r="M13" i="56" s="1"/>
  <c r="Z43" i="38"/>
  <c r="N13" i="56" s="1"/>
  <c r="AA43" i="38"/>
  <c r="O13" i="56" s="1"/>
  <c r="V44" i="38"/>
  <c r="J14" i="56" s="1"/>
  <c r="W44" i="38"/>
  <c r="X44" i="38"/>
  <c r="Y44" i="38"/>
  <c r="Z44" i="38"/>
  <c r="N14" i="56" s="1"/>
  <c r="AA44" i="38"/>
  <c r="V45" i="38"/>
  <c r="W45" i="38"/>
  <c r="X45" i="38"/>
  <c r="Y45" i="38"/>
  <c r="M31" i="56" s="1"/>
  <c r="Z45" i="38"/>
  <c r="AA45" i="38"/>
  <c r="O31" i="56" s="1"/>
  <c r="V46" i="38"/>
  <c r="J47" i="56" s="1"/>
  <c r="W46" i="38"/>
  <c r="X46" i="38"/>
  <c r="Y46" i="38"/>
  <c r="Z46" i="38"/>
  <c r="N47" i="56" s="1"/>
  <c r="AA46" i="38"/>
  <c r="O47" i="56" s="1"/>
  <c r="V47" i="38"/>
  <c r="W47" i="38"/>
  <c r="X47" i="38"/>
  <c r="Y47" i="38"/>
  <c r="M35" i="56" s="1"/>
  <c r="Z47" i="38"/>
  <c r="N35" i="56" s="1"/>
  <c r="AA47" i="38"/>
  <c r="O35" i="56" s="1"/>
  <c r="V48" i="38"/>
  <c r="J19" i="56" s="1"/>
  <c r="W48" i="38"/>
  <c r="X48" i="38"/>
  <c r="Y48" i="38"/>
  <c r="Z48" i="38"/>
  <c r="AA48" i="38"/>
  <c r="O19" i="56" s="1"/>
  <c r="V49" i="38"/>
  <c r="W49" i="38"/>
  <c r="X49" i="38"/>
  <c r="Y49" i="38"/>
  <c r="Z49" i="38"/>
  <c r="N20" i="56" s="1"/>
  <c r="AA49" i="38"/>
  <c r="O20" i="56" s="1"/>
  <c r="V50" i="38"/>
  <c r="J21" i="56" s="1"/>
  <c r="W50" i="38"/>
  <c r="X50" i="38"/>
  <c r="Y50" i="38"/>
  <c r="Z50" i="38"/>
  <c r="N21" i="56" s="1"/>
  <c r="AA50" i="38"/>
  <c r="O21" i="56" s="1"/>
  <c r="V51" i="38"/>
  <c r="W51" i="38"/>
  <c r="X51" i="38"/>
  <c r="Y51" i="38"/>
  <c r="M23" i="56" s="1"/>
  <c r="Z51" i="38"/>
  <c r="AA51" i="38"/>
  <c r="O23" i="56" s="1"/>
  <c r="V52" i="38"/>
  <c r="J39" i="56" s="1"/>
  <c r="W52" i="38"/>
  <c r="X52" i="38"/>
  <c r="Y52" i="38"/>
  <c r="Z52" i="38"/>
  <c r="N39" i="56" s="1"/>
  <c r="AA52" i="38"/>
  <c r="O39" i="56" s="1"/>
  <c r="V53" i="38"/>
  <c r="W53" i="38"/>
  <c r="X53" i="38"/>
  <c r="Y53" i="38"/>
  <c r="M40" i="56" s="1"/>
  <c r="Z53" i="38"/>
  <c r="N40" i="56" s="1"/>
  <c r="AA53" i="38"/>
  <c r="O40" i="56" s="1"/>
  <c r="V54" i="38"/>
  <c r="J33" i="56" s="1"/>
  <c r="W54" i="38"/>
  <c r="X54" i="38"/>
  <c r="Y54" i="38"/>
  <c r="Z54" i="38"/>
  <c r="N33" i="56" s="1"/>
  <c r="AA54" i="38"/>
  <c r="V55" i="38"/>
  <c r="W55" i="38"/>
  <c r="X55" i="38"/>
  <c r="L41" i="56" s="1"/>
  <c r="Y55" i="38"/>
  <c r="M41" i="56" s="1"/>
  <c r="Z55" i="38"/>
  <c r="N41" i="56" s="1"/>
  <c r="AA55" i="38"/>
  <c r="O41" i="56" s="1"/>
  <c r="V56" i="38"/>
  <c r="J43" i="56" s="1"/>
  <c r="W56" i="38"/>
  <c r="X56" i="38"/>
  <c r="Y56" i="38"/>
  <c r="Z56" i="38"/>
  <c r="AA56" i="38"/>
  <c r="O43" i="56" s="1"/>
  <c r="V57" i="38"/>
  <c r="W57" i="38"/>
  <c r="X57" i="38"/>
  <c r="Y57" i="38"/>
  <c r="Z57" i="38"/>
  <c r="N44" i="56" s="1"/>
  <c r="AA57" i="38"/>
  <c r="O44" i="56" s="1"/>
  <c r="V58" i="38"/>
  <c r="J38" i="56" s="1"/>
  <c r="W58" i="38"/>
  <c r="X58" i="38"/>
  <c r="Y58" i="38"/>
  <c r="Z58" i="38"/>
  <c r="AA58" i="38"/>
  <c r="V59" i="38"/>
  <c r="W59" i="38"/>
  <c r="X59" i="38"/>
  <c r="L87" i="56" s="1"/>
  <c r="Y59" i="38"/>
  <c r="Z59" i="38"/>
  <c r="AA59" i="38"/>
  <c r="O87" i="56" s="1"/>
  <c r="V60" i="38"/>
  <c r="J80" i="56" s="1"/>
  <c r="W60" i="38"/>
  <c r="X60" i="38"/>
  <c r="Y60" i="38"/>
  <c r="Z60" i="38"/>
  <c r="N80" i="56" s="1"/>
  <c r="AA60" i="38"/>
  <c r="O80" i="56" s="1"/>
  <c r="V61" i="38"/>
  <c r="W61" i="38"/>
  <c r="X61" i="38"/>
  <c r="Y61" i="38"/>
  <c r="M77" i="56" s="1"/>
  <c r="Z61" i="38"/>
  <c r="AA61" i="38"/>
  <c r="O77" i="56" s="1"/>
  <c r="V62" i="38"/>
  <c r="J82" i="56" s="1"/>
  <c r="W62" i="38"/>
  <c r="X62" i="38"/>
  <c r="Y62" i="38"/>
  <c r="M82" i="56" s="1"/>
  <c r="Z62" i="38"/>
  <c r="N82" i="56" s="1"/>
  <c r="AA62" i="38"/>
  <c r="V63" i="38"/>
  <c r="W63" i="38"/>
  <c r="X63" i="38"/>
  <c r="Y63" i="38"/>
  <c r="M78" i="56" s="1"/>
  <c r="Z63" i="38"/>
  <c r="N78" i="56" s="1"/>
  <c r="AA63" i="38"/>
  <c r="O78" i="56" s="1"/>
  <c r="V64" i="38"/>
  <c r="J81" i="56" s="1"/>
  <c r="W64" i="38"/>
  <c r="X64" i="38"/>
  <c r="Y64" i="38"/>
  <c r="Z64" i="38"/>
  <c r="N81" i="56" s="1"/>
  <c r="AA64" i="38"/>
  <c r="O81" i="56" s="1"/>
  <c r="V65" i="38"/>
  <c r="W65" i="38"/>
  <c r="X65" i="38"/>
  <c r="L76" i="56" s="1"/>
  <c r="Y65" i="38"/>
  <c r="M76" i="56" s="1"/>
  <c r="Z65" i="38"/>
  <c r="AA65" i="38"/>
  <c r="O76" i="56" s="1"/>
  <c r="V66" i="38"/>
  <c r="J79" i="56" s="1"/>
  <c r="W66" i="38"/>
  <c r="X66" i="38"/>
  <c r="Y66" i="38"/>
  <c r="Z66" i="38"/>
  <c r="N79" i="56" s="1"/>
  <c r="AA66" i="38"/>
  <c r="V67" i="38"/>
  <c r="W67" i="38"/>
  <c r="X67" i="38"/>
  <c r="L94" i="56" s="1"/>
  <c r="Y67" i="38"/>
  <c r="M94" i="56" s="1"/>
  <c r="Z67" i="38"/>
  <c r="N94" i="56" s="1"/>
  <c r="AA67" i="38"/>
  <c r="O94" i="56" s="1"/>
  <c r="V68" i="38"/>
  <c r="J85" i="56" s="1"/>
  <c r="W68" i="38"/>
  <c r="X68" i="38"/>
  <c r="Y68" i="38"/>
  <c r="Z68" i="38"/>
  <c r="N85" i="56" s="1"/>
  <c r="AA68" i="38"/>
  <c r="V69" i="38"/>
  <c r="W69" i="38"/>
  <c r="X69" i="38"/>
  <c r="Y69" i="38"/>
  <c r="M89" i="56" s="1"/>
  <c r="Z69" i="38"/>
  <c r="AA69" i="38"/>
  <c r="O89" i="56" s="1"/>
  <c r="V70" i="38"/>
  <c r="J83" i="56" s="1"/>
  <c r="W70" i="38"/>
  <c r="X70" i="38"/>
  <c r="Y70" i="38"/>
  <c r="M83" i="56" s="1"/>
  <c r="Z70" i="38"/>
  <c r="N83" i="56" s="1"/>
  <c r="AA70" i="38"/>
  <c r="O83" i="56" s="1"/>
  <c r="V71" i="38"/>
  <c r="W71" i="38"/>
  <c r="X71" i="38"/>
  <c r="L88" i="56" s="1"/>
  <c r="Y71" i="38"/>
  <c r="Z71" i="38"/>
  <c r="AA71" i="38"/>
  <c r="O88" i="56" s="1"/>
  <c r="V72" i="38"/>
  <c r="J84" i="56" s="1"/>
  <c r="W72" i="38"/>
  <c r="X72" i="38"/>
  <c r="Y72" i="38"/>
  <c r="Z72" i="38"/>
  <c r="N84" i="56" s="1"/>
  <c r="AA72" i="38"/>
  <c r="O84" i="56" s="1"/>
  <c r="V73" i="38"/>
  <c r="W73" i="38"/>
  <c r="X73" i="38"/>
  <c r="Y73" i="38"/>
  <c r="M86" i="56" s="1"/>
  <c r="Z73" i="38"/>
  <c r="N86" i="56" s="1"/>
  <c r="AA73" i="38"/>
  <c r="O86" i="56" s="1"/>
  <c r="V74" i="38"/>
  <c r="J73" i="56" s="1"/>
  <c r="W74" i="38"/>
  <c r="X74" i="38"/>
  <c r="Y74" i="38"/>
  <c r="Z74" i="38"/>
  <c r="N73" i="56" s="1"/>
  <c r="AA74" i="38"/>
  <c r="O73" i="56" s="1"/>
  <c r="V75" i="38"/>
  <c r="W75" i="38"/>
  <c r="X75" i="38"/>
  <c r="L75" i="56" s="1"/>
  <c r="Y75" i="38"/>
  <c r="M75" i="56" s="1"/>
  <c r="Z75" i="38"/>
  <c r="AA75" i="38"/>
  <c r="O75" i="56" s="1"/>
  <c r="V76" i="38"/>
  <c r="J72" i="56" s="1"/>
  <c r="W76" i="38"/>
  <c r="X76" i="38"/>
  <c r="Y76" i="38"/>
  <c r="Z76" i="38"/>
  <c r="N72" i="56" s="1"/>
  <c r="AA76" i="38"/>
  <c r="O72" i="56" s="1"/>
  <c r="V77" i="38"/>
  <c r="W77" i="38"/>
  <c r="X77" i="38"/>
  <c r="L71" i="56" s="1"/>
  <c r="Y77" i="38"/>
  <c r="M71" i="56" s="1"/>
  <c r="Z77" i="38"/>
  <c r="N71" i="56" s="1"/>
  <c r="AA77" i="38"/>
  <c r="O71" i="56" s="1"/>
  <c r="V78" i="38"/>
  <c r="J74" i="56" s="1"/>
  <c r="W78" i="38"/>
  <c r="X78" i="38"/>
  <c r="Y78" i="38"/>
  <c r="Z78" i="38"/>
  <c r="N74" i="56" s="1"/>
  <c r="AA78" i="38"/>
  <c r="O74" i="56" s="1"/>
  <c r="V79" i="38"/>
  <c r="W79" i="38"/>
  <c r="X79" i="38"/>
  <c r="Y79" i="38"/>
  <c r="Z79" i="38"/>
  <c r="N69" i="56" s="1"/>
  <c r="AA79" i="38"/>
  <c r="O69" i="56" s="1"/>
  <c r="V80" i="38"/>
  <c r="J70" i="56" s="1"/>
  <c r="W80" i="38"/>
  <c r="X80" i="38"/>
  <c r="Y80" i="38"/>
  <c r="M70" i="56" s="1"/>
  <c r="Z80" i="38"/>
  <c r="N70" i="56" s="1"/>
  <c r="AA80" i="38"/>
  <c r="O70" i="56" s="1"/>
  <c r="V81" i="38"/>
  <c r="W81" i="38"/>
  <c r="X81" i="38"/>
  <c r="Y81" i="38"/>
  <c r="M90" i="56" s="1"/>
  <c r="Z81" i="38"/>
  <c r="N90" i="56" s="1"/>
  <c r="AA81" i="38"/>
  <c r="O90" i="56" s="1"/>
  <c r="V82" i="38"/>
  <c r="J92" i="56" s="1"/>
  <c r="W82" i="38"/>
  <c r="X82" i="38"/>
  <c r="Y82" i="38"/>
  <c r="Z82" i="38"/>
  <c r="N92" i="56" s="1"/>
  <c r="AA82" i="38"/>
  <c r="O92" i="56" s="1"/>
  <c r="V83" i="38"/>
  <c r="W83" i="38"/>
  <c r="X83" i="38"/>
  <c r="Y83" i="38"/>
  <c r="M93" i="56" s="1"/>
  <c r="Z83" i="38"/>
  <c r="N93" i="56" s="1"/>
  <c r="AA83" i="38"/>
  <c r="O93" i="56" s="1"/>
  <c r="V84" i="38"/>
  <c r="J91" i="56" s="1"/>
  <c r="W84" i="38"/>
  <c r="X84" i="38"/>
  <c r="Y84" i="38"/>
  <c r="Z84" i="38"/>
  <c r="N91" i="56" s="1"/>
  <c r="AA84" i="38"/>
  <c r="O91" i="56" s="1"/>
  <c r="V85" i="38"/>
  <c r="W85" i="38"/>
  <c r="X85" i="38"/>
  <c r="Y85" i="38"/>
  <c r="M65" i="56" s="1"/>
  <c r="Z85" i="38"/>
  <c r="AA85" i="38"/>
  <c r="O65" i="56" s="1"/>
  <c r="V86" i="38"/>
  <c r="J64" i="56" s="1"/>
  <c r="W86" i="38"/>
  <c r="X86" i="38"/>
  <c r="Y86" i="38"/>
  <c r="Z86" i="38"/>
  <c r="N64" i="56" s="1"/>
  <c r="AA86" i="38"/>
  <c r="O64" i="56" s="1"/>
  <c r="V87" i="38"/>
  <c r="W87" i="38"/>
  <c r="X87" i="38"/>
  <c r="L63" i="56" s="1"/>
  <c r="Y87" i="38"/>
  <c r="Z87" i="38"/>
  <c r="N63" i="56" s="1"/>
  <c r="AA87" i="38"/>
  <c r="O63" i="56" s="1"/>
  <c r="V88" i="38"/>
  <c r="J62" i="56" s="1"/>
  <c r="W88" i="38"/>
  <c r="X88" i="38"/>
  <c r="Y88" i="38"/>
  <c r="Z88" i="38"/>
  <c r="N62" i="56" s="1"/>
  <c r="AA88" i="38"/>
  <c r="V89" i="38"/>
  <c r="W89" i="38"/>
  <c r="X89" i="38"/>
  <c r="Y89" i="38"/>
  <c r="M68" i="56" s="1"/>
  <c r="Z89" i="38"/>
  <c r="N68" i="56" s="1"/>
  <c r="AA89" i="38"/>
  <c r="O68" i="56" s="1"/>
  <c r="V90" i="38"/>
  <c r="J67" i="56" s="1"/>
  <c r="W90" i="38"/>
  <c r="X90" i="38"/>
  <c r="Y90" i="38"/>
  <c r="Z90" i="38"/>
  <c r="AA90" i="38"/>
  <c r="V91" i="38"/>
  <c r="W91" i="38"/>
  <c r="X91" i="38"/>
  <c r="Y91" i="38"/>
  <c r="M66" i="56" s="1"/>
  <c r="Z91" i="38"/>
  <c r="AA91" i="38"/>
  <c r="O66" i="56" s="1"/>
  <c r="V92" i="38"/>
  <c r="W92" i="38"/>
  <c r="X92" i="38"/>
  <c r="Y92" i="38"/>
  <c r="M100" i="56" s="1"/>
  <c r="Z92" i="38"/>
  <c r="AA92" i="38"/>
  <c r="O100" i="56" s="1"/>
  <c r="V93" i="38"/>
  <c r="W93" i="38"/>
  <c r="X93" i="38"/>
  <c r="Y93" i="38"/>
  <c r="Z93" i="38"/>
  <c r="N103" i="56" s="1"/>
  <c r="AA93" i="38"/>
  <c r="V94" i="38"/>
  <c r="J102" i="56" s="1"/>
  <c r="W94" i="38"/>
  <c r="X94" i="38"/>
  <c r="Y94" i="38"/>
  <c r="Z94" i="38"/>
  <c r="N102" i="56" s="1"/>
  <c r="AA94" i="38"/>
  <c r="V95" i="38"/>
  <c r="W95" i="38"/>
  <c r="X95" i="38"/>
  <c r="Y95" i="38"/>
  <c r="M110" i="56" s="1"/>
  <c r="Z95" i="38"/>
  <c r="N110" i="56" s="1"/>
  <c r="AA95" i="38"/>
  <c r="O110" i="56" s="1"/>
  <c r="V96" i="38"/>
  <c r="J105" i="56" s="1"/>
  <c r="W96" i="38"/>
  <c r="X96" i="38"/>
  <c r="Y96" i="38"/>
  <c r="Z96" i="38"/>
  <c r="N105" i="56" s="1"/>
  <c r="AA96" i="38"/>
  <c r="O105" i="56" s="1"/>
  <c r="V97" i="38"/>
  <c r="W97" i="38"/>
  <c r="K101" i="56" s="1"/>
  <c r="X97" i="38"/>
  <c r="Y97" i="38"/>
  <c r="M101" i="56" s="1"/>
  <c r="Z97" i="38"/>
  <c r="AA97" i="38"/>
  <c r="O101" i="56" s="1"/>
  <c r="V98" i="38"/>
  <c r="J121" i="56" s="1"/>
  <c r="W98" i="38"/>
  <c r="X98" i="38"/>
  <c r="Y98" i="38"/>
  <c r="Z98" i="38"/>
  <c r="N121" i="56" s="1"/>
  <c r="AA98" i="38"/>
  <c r="O121" i="56" s="1"/>
  <c r="V99" i="38"/>
  <c r="W99" i="38"/>
  <c r="X99" i="38"/>
  <c r="L124" i="56" s="1"/>
  <c r="Y99" i="38"/>
  <c r="M124" i="56" s="1"/>
  <c r="Z99" i="38"/>
  <c r="AA99" i="38"/>
  <c r="O124" i="56" s="1"/>
  <c r="V100" i="38"/>
  <c r="J125" i="56" s="1"/>
  <c r="W100" i="38"/>
  <c r="X100" i="38"/>
  <c r="Y100" i="38"/>
  <c r="Z100" i="38"/>
  <c r="N125" i="56" s="1"/>
  <c r="AA100" i="38"/>
  <c r="V101" i="38"/>
  <c r="W101" i="38"/>
  <c r="X101" i="38"/>
  <c r="Y101" i="38"/>
  <c r="Z101" i="38"/>
  <c r="N127" i="56" s="1"/>
  <c r="AA101" i="38"/>
  <c r="O127" i="56" s="1"/>
  <c r="V102" i="38"/>
  <c r="J128" i="56" s="1"/>
  <c r="W102" i="38"/>
  <c r="X102" i="38"/>
  <c r="Y102" i="38"/>
  <c r="Z102" i="38"/>
  <c r="N128" i="56" s="1"/>
  <c r="AA102" i="38"/>
  <c r="O128" i="56" s="1"/>
  <c r="V103" i="38"/>
  <c r="W103" i="38"/>
  <c r="X103" i="38"/>
  <c r="L129" i="56" s="1"/>
  <c r="Y103" i="38"/>
  <c r="M129" i="56" s="1"/>
  <c r="Z103" i="38"/>
  <c r="N129" i="56" s="1"/>
  <c r="AA103" i="38"/>
  <c r="O129" i="56" s="1"/>
  <c r="V104" i="38"/>
  <c r="J126" i="56" s="1"/>
  <c r="W104" i="38"/>
  <c r="X104" i="38"/>
  <c r="Y104" i="38"/>
  <c r="Z104" i="38"/>
  <c r="N126" i="56" s="1"/>
  <c r="AA104" i="38"/>
  <c r="V105" i="38"/>
  <c r="W105" i="38"/>
  <c r="X105" i="38"/>
  <c r="Y105" i="38"/>
  <c r="M122" i="56" s="1"/>
  <c r="Z105" i="38"/>
  <c r="N122" i="56" s="1"/>
  <c r="AA105" i="38"/>
  <c r="O122" i="56" s="1"/>
  <c r="V106" i="38"/>
  <c r="J119" i="56" s="1"/>
  <c r="W106" i="38"/>
  <c r="X106" i="38"/>
  <c r="Y106" i="38"/>
  <c r="M119" i="56" s="1"/>
  <c r="Z106" i="38"/>
  <c r="AA106" i="38"/>
  <c r="O119" i="56" s="1"/>
  <c r="V107" i="38"/>
  <c r="W107" i="38"/>
  <c r="X107" i="38"/>
  <c r="L123" i="56" s="1"/>
  <c r="Y107" i="38"/>
  <c r="M123" i="56" s="1"/>
  <c r="Z107" i="38"/>
  <c r="N123" i="56" s="1"/>
  <c r="AA107" i="38"/>
  <c r="O123" i="56" s="1"/>
  <c r="V108" i="38"/>
  <c r="J118" i="56" s="1"/>
  <c r="W108" i="38"/>
  <c r="X108" i="38"/>
  <c r="Y108" i="38"/>
  <c r="M118" i="56" s="1"/>
  <c r="Z108" i="38"/>
  <c r="N118" i="56" s="1"/>
  <c r="AA108" i="38"/>
  <c r="O118" i="56" s="1"/>
  <c r="V109" i="38"/>
  <c r="W109" i="38"/>
  <c r="X109" i="38"/>
  <c r="Y109" i="38"/>
  <c r="M120" i="56" s="1"/>
  <c r="Z109" i="38"/>
  <c r="AA109" i="38"/>
  <c r="O120" i="56" s="1"/>
  <c r="V110" i="38"/>
  <c r="J114" i="56" s="1"/>
  <c r="W110" i="38"/>
  <c r="X110" i="38"/>
  <c r="Y110" i="38"/>
  <c r="Z110" i="38"/>
  <c r="N114" i="56" s="1"/>
  <c r="AA110" i="38"/>
  <c r="V111" i="38"/>
  <c r="W111" i="38"/>
  <c r="X111" i="38"/>
  <c r="L117" i="56" s="1"/>
  <c r="Y111" i="38"/>
  <c r="M117" i="56" s="1"/>
  <c r="Z111" i="38"/>
  <c r="N117" i="56" s="1"/>
  <c r="AA111" i="38"/>
  <c r="O117" i="56" s="1"/>
  <c r="V112" i="38"/>
  <c r="J115" i="56" s="1"/>
  <c r="W112" i="38"/>
  <c r="X112" i="38"/>
  <c r="Y112" i="38"/>
  <c r="Z112" i="38"/>
  <c r="N115" i="56" s="1"/>
  <c r="AA112" i="38"/>
  <c r="O115" i="56" s="1"/>
  <c r="V113" i="38"/>
  <c r="W113" i="38"/>
  <c r="X113" i="38"/>
  <c r="L116" i="56" s="1"/>
  <c r="Y113" i="38"/>
  <c r="Z113" i="38"/>
  <c r="AA113" i="38"/>
  <c r="O116" i="56" s="1"/>
  <c r="V114" i="38"/>
  <c r="J111" i="56" s="1"/>
  <c r="W114" i="38"/>
  <c r="X114" i="38"/>
  <c r="Y114" i="38"/>
  <c r="M111" i="56" s="1"/>
  <c r="Z114" i="38"/>
  <c r="N111" i="56" s="1"/>
  <c r="AA114" i="38"/>
  <c r="O111" i="56" s="1"/>
  <c r="V115" i="38"/>
  <c r="W115" i="38"/>
  <c r="X115" i="38"/>
  <c r="Y115" i="38"/>
  <c r="Z115" i="38"/>
  <c r="N109" i="56" s="1"/>
  <c r="AA115" i="38"/>
  <c r="O109" i="56" s="1"/>
  <c r="V116" i="38"/>
  <c r="J113" i="56" s="1"/>
  <c r="W116" i="38"/>
  <c r="X116" i="38"/>
  <c r="Y116" i="38"/>
  <c r="Z116" i="38"/>
  <c r="AA116" i="38"/>
  <c r="V117" i="38"/>
  <c r="W117" i="38"/>
  <c r="X117" i="38"/>
  <c r="L112" i="56" s="1"/>
  <c r="Y117" i="38"/>
  <c r="M112" i="56" s="1"/>
  <c r="Z117" i="38"/>
  <c r="AA117" i="38"/>
  <c r="O112" i="56" s="1"/>
  <c r="V118" i="38"/>
  <c r="J104" i="56" s="1"/>
  <c r="W118" i="38"/>
  <c r="X118" i="38"/>
  <c r="Y118" i="38"/>
  <c r="Z118" i="38"/>
  <c r="AA118" i="38"/>
  <c r="O104" i="56" s="1"/>
  <c r="V119" i="38"/>
  <c r="W119" i="38"/>
  <c r="X119" i="38"/>
  <c r="Y119" i="38"/>
  <c r="M108" i="56" s="1"/>
  <c r="Z119" i="38"/>
  <c r="N108" i="56" s="1"/>
  <c r="AA119" i="38"/>
  <c r="O108" i="56" s="1"/>
  <c r="V120" i="38"/>
  <c r="J106" i="56" s="1"/>
  <c r="W120" i="38"/>
  <c r="X120" i="38"/>
  <c r="Y120" i="38"/>
  <c r="M106" i="56" s="1"/>
  <c r="Z120" i="38"/>
  <c r="N106" i="56" s="1"/>
  <c r="AA120" i="38"/>
  <c r="O106" i="56" s="1"/>
  <c r="V121" i="38"/>
  <c r="W121" i="38"/>
  <c r="X121" i="38"/>
  <c r="Y121" i="38"/>
  <c r="M107" i="56" s="1"/>
  <c r="Z121" i="38"/>
  <c r="N107" i="56" s="1"/>
  <c r="AA121" i="38"/>
  <c r="W6" i="38"/>
  <c r="K22" i="56" s="1"/>
  <c r="X6" i="38"/>
  <c r="L22" i="56" s="1"/>
  <c r="Y6" i="38"/>
  <c r="Z6" i="38"/>
  <c r="AA6" i="38"/>
  <c r="J11" i="56"/>
  <c r="J5" i="56"/>
  <c r="J49" i="56"/>
  <c r="J42" i="56"/>
  <c r="J52" i="56"/>
  <c r="J16" i="56"/>
  <c r="J15" i="56"/>
  <c r="J23" i="56"/>
  <c r="J40" i="56"/>
  <c r="J76" i="56"/>
  <c r="J86" i="56"/>
  <c r="J71" i="56"/>
  <c r="J68" i="56"/>
  <c r="J101" i="56"/>
  <c r="J124" i="56"/>
  <c r="J127" i="56"/>
  <c r="J120" i="56"/>
  <c r="J116" i="56"/>
  <c r="V6" i="38"/>
  <c r="AH6" i="38"/>
  <c r="P7" i="38"/>
  <c r="Q7" i="38"/>
  <c r="R7" i="38"/>
  <c r="S7" i="38"/>
  <c r="T7" i="38"/>
  <c r="U7" i="38"/>
  <c r="P8" i="38"/>
  <c r="Q8" i="38"/>
  <c r="R8" i="38"/>
  <c r="S8" i="38"/>
  <c r="T8" i="38"/>
  <c r="U8" i="38"/>
  <c r="P9" i="38"/>
  <c r="Q9" i="38"/>
  <c r="R9" i="38"/>
  <c r="S9" i="38"/>
  <c r="T9" i="38"/>
  <c r="U9" i="38"/>
  <c r="P10" i="38"/>
  <c r="Q10" i="38"/>
  <c r="R10" i="38"/>
  <c r="S10" i="38"/>
  <c r="T10" i="38"/>
  <c r="U10" i="38"/>
  <c r="P11" i="38"/>
  <c r="Q11" i="38"/>
  <c r="R11" i="38"/>
  <c r="S11" i="38"/>
  <c r="T11" i="38"/>
  <c r="U11" i="38"/>
  <c r="P12" i="38"/>
  <c r="Q12" i="38"/>
  <c r="R12" i="38"/>
  <c r="S12" i="38"/>
  <c r="T12" i="38"/>
  <c r="U12" i="38"/>
  <c r="P13" i="38"/>
  <c r="Q13" i="38"/>
  <c r="R13" i="38"/>
  <c r="S13" i="38"/>
  <c r="T13" i="38"/>
  <c r="U13" i="38"/>
  <c r="P14" i="38"/>
  <c r="Q14" i="38"/>
  <c r="R14" i="38"/>
  <c r="S14" i="38"/>
  <c r="T14" i="38"/>
  <c r="U14" i="38"/>
  <c r="P15" i="38"/>
  <c r="Q15" i="38"/>
  <c r="R15" i="38"/>
  <c r="S15" i="38"/>
  <c r="T15" i="38"/>
  <c r="U15" i="38"/>
  <c r="P16" i="38"/>
  <c r="Q16" i="38"/>
  <c r="R16" i="38"/>
  <c r="S16" i="38"/>
  <c r="T16" i="38"/>
  <c r="U16" i="38"/>
  <c r="P17" i="38"/>
  <c r="Q17" i="38"/>
  <c r="R17" i="38"/>
  <c r="S17" i="38"/>
  <c r="T17" i="38"/>
  <c r="U17" i="38"/>
  <c r="P18" i="38"/>
  <c r="Q18" i="38"/>
  <c r="R18" i="38"/>
  <c r="S18" i="38"/>
  <c r="T18" i="38"/>
  <c r="U18" i="38"/>
  <c r="P19" i="38"/>
  <c r="Q19" i="38"/>
  <c r="R19" i="38"/>
  <c r="S19" i="38"/>
  <c r="T19" i="38"/>
  <c r="U19" i="38"/>
  <c r="P20" i="38"/>
  <c r="Q20" i="38"/>
  <c r="R20" i="38"/>
  <c r="S20" i="38"/>
  <c r="T20" i="38"/>
  <c r="U20" i="38"/>
  <c r="P21" i="38"/>
  <c r="Q21" i="38"/>
  <c r="R21" i="38"/>
  <c r="S21" i="38"/>
  <c r="T21" i="38"/>
  <c r="U21" i="38"/>
  <c r="P22" i="38"/>
  <c r="Q22" i="38"/>
  <c r="R22" i="38"/>
  <c r="S22" i="38"/>
  <c r="T22" i="38"/>
  <c r="U22" i="38"/>
  <c r="P23" i="38"/>
  <c r="Q23" i="38"/>
  <c r="R23" i="38"/>
  <c r="S23" i="38"/>
  <c r="T23" i="38"/>
  <c r="U23" i="38"/>
  <c r="P24" i="38"/>
  <c r="Q24" i="38"/>
  <c r="R24" i="38"/>
  <c r="S24" i="38"/>
  <c r="T24" i="38"/>
  <c r="U24" i="38"/>
  <c r="P25" i="38"/>
  <c r="Q25" i="38"/>
  <c r="R25" i="38"/>
  <c r="S25" i="38"/>
  <c r="T25" i="38"/>
  <c r="U25" i="38"/>
  <c r="P26" i="38"/>
  <c r="Q26" i="38"/>
  <c r="R26" i="38"/>
  <c r="S26" i="38"/>
  <c r="T26" i="38"/>
  <c r="U26" i="38"/>
  <c r="P27" i="38"/>
  <c r="Q27" i="38"/>
  <c r="R27" i="38"/>
  <c r="S27" i="38"/>
  <c r="T27" i="38"/>
  <c r="U27" i="38"/>
  <c r="P28" i="38"/>
  <c r="Q28" i="38"/>
  <c r="R28" i="38"/>
  <c r="S28" i="38"/>
  <c r="T28" i="38"/>
  <c r="U28" i="38"/>
  <c r="P29" i="38"/>
  <c r="Q29" i="38"/>
  <c r="R29" i="38"/>
  <c r="S29" i="38"/>
  <c r="T29" i="38"/>
  <c r="U29" i="38"/>
  <c r="P30" i="38"/>
  <c r="Q30" i="38"/>
  <c r="R30" i="38"/>
  <c r="S30" i="38"/>
  <c r="T30" i="38"/>
  <c r="U30" i="38"/>
  <c r="P31" i="38"/>
  <c r="Q31" i="38"/>
  <c r="R31" i="38"/>
  <c r="S31" i="38"/>
  <c r="T31" i="38"/>
  <c r="U31" i="38"/>
  <c r="P32" i="38"/>
  <c r="Q32" i="38"/>
  <c r="R32" i="38"/>
  <c r="S32" i="38"/>
  <c r="T32" i="38"/>
  <c r="U32" i="38"/>
  <c r="P33" i="38"/>
  <c r="Q33" i="38"/>
  <c r="R33" i="38"/>
  <c r="S33" i="38"/>
  <c r="T33" i="38"/>
  <c r="U33" i="38"/>
  <c r="P34" i="38"/>
  <c r="Q34" i="38"/>
  <c r="R34" i="38"/>
  <c r="S34" i="38"/>
  <c r="T34" i="38"/>
  <c r="U34" i="38"/>
  <c r="P35" i="38"/>
  <c r="Q35" i="38"/>
  <c r="R35" i="38"/>
  <c r="S35" i="38"/>
  <c r="T35" i="38"/>
  <c r="U35" i="38"/>
  <c r="P36" i="38"/>
  <c r="Q36" i="38"/>
  <c r="R36" i="38"/>
  <c r="S36" i="38"/>
  <c r="T36" i="38"/>
  <c r="U36" i="38"/>
  <c r="P37" i="38"/>
  <c r="Q37" i="38"/>
  <c r="R37" i="38"/>
  <c r="S37" i="38"/>
  <c r="T37" i="38"/>
  <c r="U37" i="38"/>
  <c r="P38" i="38"/>
  <c r="Q38" i="38"/>
  <c r="R38" i="38"/>
  <c r="S38" i="38"/>
  <c r="T38" i="38"/>
  <c r="U38" i="38"/>
  <c r="P39" i="38"/>
  <c r="Q39" i="38"/>
  <c r="R39" i="38"/>
  <c r="S39" i="38"/>
  <c r="T39" i="38"/>
  <c r="U39" i="38"/>
  <c r="P40" i="38"/>
  <c r="Q40" i="38"/>
  <c r="R40" i="38"/>
  <c r="S40" i="38"/>
  <c r="T40" i="38"/>
  <c r="U40" i="38"/>
  <c r="P41" i="38"/>
  <c r="Q41" i="38"/>
  <c r="R41" i="38"/>
  <c r="S41" i="38"/>
  <c r="T41" i="38"/>
  <c r="U41" i="38"/>
  <c r="P42" i="38"/>
  <c r="Q42" i="38"/>
  <c r="R42" i="38"/>
  <c r="S42" i="38"/>
  <c r="T42" i="38"/>
  <c r="U42" i="38"/>
  <c r="P43" i="38"/>
  <c r="Q43" i="38"/>
  <c r="R43" i="38"/>
  <c r="S43" i="38"/>
  <c r="T43" i="38"/>
  <c r="U43" i="38"/>
  <c r="P44" i="38"/>
  <c r="Q44" i="38"/>
  <c r="R44" i="38"/>
  <c r="S44" i="38"/>
  <c r="T44" i="38"/>
  <c r="U44" i="38"/>
  <c r="P45" i="38"/>
  <c r="Q45" i="38"/>
  <c r="R45" i="38"/>
  <c r="S45" i="38"/>
  <c r="T45" i="38"/>
  <c r="U45" i="38"/>
  <c r="P46" i="38"/>
  <c r="Q46" i="38"/>
  <c r="R46" i="38"/>
  <c r="S46" i="38"/>
  <c r="T46" i="38"/>
  <c r="U46" i="38"/>
  <c r="P47" i="38"/>
  <c r="Q47" i="38"/>
  <c r="R47" i="38"/>
  <c r="S47" i="38"/>
  <c r="T47" i="38"/>
  <c r="U47" i="38"/>
  <c r="P48" i="38"/>
  <c r="Q48" i="38"/>
  <c r="R48" i="38"/>
  <c r="S48" i="38"/>
  <c r="T48" i="38"/>
  <c r="U48" i="38"/>
  <c r="P49" i="38"/>
  <c r="Q49" i="38"/>
  <c r="R49" i="38"/>
  <c r="S49" i="38"/>
  <c r="T49" i="38"/>
  <c r="U49" i="38"/>
  <c r="P50" i="38"/>
  <c r="Q50" i="38"/>
  <c r="R50" i="38"/>
  <c r="S50" i="38"/>
  <c r="T50" i="38"/>
  <c r="U50" i="38"/>
  <c r="P51" i="38"/>
  <c r="Q51" i="38"/>
  <c r="R51" i="38"/>
  <c r="S51" i="38"/>
  <c r="T51" i="38"/>
  <c r="U51" i="38"/>
  <c r="P52" i="38"/>
  <c r="Q52" i="38"/>
  <c r="R52" i="38"/>
  <c r="S52" i="38"/>
  <c r="T52" i="38"/>
  <c r="U52" i="38"/>
  <c r="P53" i="38"/>
  <c r="Q53" i="38"/>
  <c r="R53" i="38"/>
  <c r="S53" i="38"/>
  <c r="T53" i="38"/>
  <c r="U53" i="38"/>
  <c r="P54" i="38"/>
  <c r="Q54" i="38"/>
  <c r="R54" i="38"/>
  <c r="S54" i="38"/>
  <c r="T54" i="38"/>
  <c r="U54" i="38"/>
  <c r="P55" i="38"/>
  <c r="Q55" i="38"/>
  <c r="R55" i="38"/>
  <c r="S55" i="38"/>
  <c r="T55" i="38"/>
  <c r="U55" i="38"/>
  <c r="P56" i="38"/>
  <c r="Q56" i="38"/>
  <c r="R56" i="38"/>
  <c r="S56" i="38"/>
  <c r="T56" i="38"/>
  <c r="U56" i="38"/>
  <c r="P57" i="38"/>
  <c r="Q57" i="38"/>
  <c r="R57" i="38"/>
  <c r="S57" i="38"/>
  <c r="T57" i="38"/>
  <c r="U57" i="38"/>
  <c r="P58" i="38"/>
  <c r="Q58" i="38"/>
  <c r="R58" i="38"/>
  <c r="S58" i="38"/>
  <c r="T58" i="38"/>
  <c r="U58" i="38"/>
  <c r="P59" i="38"/>
  <c r="Q59" i="38"/>
  <c r="R59" i="38"/>
  <c r="S59" i="38"/>
  <c r="T59" i="38"/>
  <c r="U59" i="38"/>
  <c r="P60" i="38"/>
  <c r="Q60" i="38"/>
  <c r="R60" i="38"/>
  <c r="S60" i="38"/>
  <c r="T60" i="38"/>
  <c r="U60" i="38"/>
  <c r="P61" i="38"/>
  <c r="Q61" i="38"/>
  <c r="R61" i="38"/>
  <c r="S61" i="38"/>
  <c r="T61" i="38"/>
  <c r="U61" i="38"/>
  <c r="P62" i="38"/>
  <c r="Q62" i="38"/>
  <c r="R62" i="38"/>
  <c r="S62" i="38"/>
  <c r="T62" i="38"/>
  <c r="U62" i="38"/>
  <c r="P63" i="38"/>
  <c r="Q63" i="38"/>
  <c r="R63" i="38"/>
  <c r="S63" i="38"/>
  <c r="T63" i="38"/>
  <c r="U63" i="38"/>
  <c r="P64" i="38"/>
  <c r="Q64" i="38"/>
  <c r="R64" i="38"/>
  <c r="S64" i="38"/>
  <c r="T64" i="38"/>
  <c r="U64" i="38"/>
  <c r="P65" i="38"/>
  <c r="Q65" i="38"/>
  <c r="R65" i="38"/>
  <c r="S65" i="38"/>
  <c r="T65" i="38"/>
  <c r="U65" i="38"/>
  <c r="P66" i="38"/>
  <c r="Q66" i="38"/>
  <c r="R66" i="38"/>
  <c r="S66" i="38"/>
  <c r="T66" i="38"/>
  <c r="U66" i="38"/>
  <c r="P67" i="38"/>
  <c r="Q67" i="38"/>
  <c r="R67" i="38"/>
  <c r="S67" i="38"/>
  <c r="T67" i="38"/>
  <c r="U67" i="38"/>
  <c r="P68" i="38"/>
  <c r="Q68" i="38"/>
  <c r="R68" i="38"/>
  <c r="S68" i="38"/>
  <c r="T68" i="38"/>
  <c r="U68" i="38"/>
  <c r="P69" i="38"/>
  <c r="Q69" i="38"/>
  <c r="R69" i="38"/>
  <c r="S69" i="38"/>
  <c r="T69" i="38"/>
  <c r="U69" i="38"/>
  <c r="P70" i="38"/>
  <c r="Q70" i="38"/>
  <c r="R70" i="38"/>
  <c r="S70" i="38"/>
  <c r="T70" i="38"/>
  <c r="U70" i="38"/>
  <c r="P71" i="38"/>
  <c r="Q71" i="38"/>
  <c r="R71" i="38"/>
  <c r="S71" i="38"/>
  <c r="T71" i="38"/>
  <c r="U71" i="38"/>
  <c r="P72" i="38"/>
  <c r="Q72" i="38"/>
  <c r="R72" i="38"/>
  <c r="S72" i="38"/>
  <c r="T72" i="38"/>
  <c r="U72" i="38"/>
  <c r="P73" i="38"/>
  <c r="Q73" i="38"/>
  <c r="R73" i="38"/>
  <c r="S73" i="38"/>
  <c r="T73" i="38"/>
  <c r="U73" i="38"/>
  <c r="P74" i="38"/>
  <c r="Q74" i="38"/>
  <c r="R74" i="38"/>
  <c r="S74" i="38"/>
  <c r="T74" i="38"/>
  <c r="U74" i="38"/>
  <c r="P75" i="38"/>
  <c r="Q75" i="38"/>
  <c r="R75" i="38"/>
  <c r="S75" i="38"/>
  <c r="T75" i="38"/>
  <c r="U75" i="38"/>
  <c r="P76" i="38"/>
  <c r="Q76" i="38"/>
  <c r="R76" i="38"/>
  <c r="S76" i="38"/>
  <c r="T76" i="38"/>
  <c r="U76" i="38"/>
  <c r="P77" i="38"/>
  <c r="Q77" i="38"/>
  <c r="R77" i="38"/>
  <c r="S77" i="38"/>
  <c r="T77" i="38"/>
  <c r="U77" i="38"/>
  <c r="P78" i="38"/>
  <c r="Q78" i="38"/>
  <c r="R78" i="38"/>
  <c r="S78" i="38"/>
  <c r="T78" i="38"/>
  <c r="U78" i="38"/>
  <c r="P79" i="38"/>
  <c r="Q79" i="38"/>
  <c r="R79" i="38"/>
  <c r="S79" i="38"/>
  <c r="T79" i="38"/>
  <c r="U79" i="38"/>
  <c r="P80" i="38"/>
  <c r="Q80" i="38"/>
  <c r="R80" i="38"/>
  <c r="S80" i="38"/>
  <c r="T80" i="38"/>
  <c r="U80" i="38"/>
  <c r="P81" i="38"/>
  <c r="Q81" i="38"/>
  <c r="R81" i="38"/>
  <c r="S81" i="38"/>
  <c r="T81" i="38"/>
  <c r="U81" i="38"/>
  <c r="P82" i="38"/>
  <c r="Q82" i="38"/>
  <c r="R82" i="38"/>
  <c r="S82" i="38"/>
  <c r="T82" i="38"/>
  <c r="U82" i="38"/>
  <c r="P83" i="38"/>
  <c r="Q83" i="38"/>
  <c r="R83" i="38"/>
  <c r="S83" i="38"/>
  <c r="T83" i="38"/>
  <c r="U83" i="38"/>
  <c r="P84" i="38"/>
  <c r="Q84" i="38"/>
  <c r="R84" i="38"/>
  <c r="S84" i="38"/>
  <c r="T84" i="38"/>
  <c r="U84" i="38"/>
  <c r="P85" i="38"/>
  <c r="Q85" i="38"/>
  <c r="R85" i="38"/>
  <c r="S85" i="38"/>
  <c r="T85" i="38"/>
  <c r="U85" i="38"/>
  <c r="P86" i="38"/>
  <c r="Q86" i="38"/>
  <c r="R86" i="38"/>
  <c r="S86" i="38"/>
  <c r="T86" i="38"/>
  <c r="U86" i="38"/>
  <c r="P87" i="38"/>
  <c r="Q87" i="38"/>
  <c r="R87" i="38"/>
  <c r="S87" i="38"/>
  <c r="T87" i="38"/>
  <c r="U87" i="38"/>
  <c r="P88" i="38"/>
  <c r="Q88" i="38"/>
  <c r="R88" i="38"/>
  <c r="S88" i="38"/>
  <c r="T88" i="38"/>
  <c r="U88" i="38"/>
  <c r="P89" i="38"/>
  <c r="Q89" i="38"/>
  <c r="R89" i="38"/>
  <c r="S89" i="38"/>
  <c r="T89" i="38"/>
  <c r="U89" i="38"/>
  <c r="P90" i="38"/>
  <c r="Q90" i="38"/>
  <c r="R90" i="38"/>
  <c r="S90" i="38"/>
  <c r="T90" i="38"/>
  <c r="U90" i="38"/>
  <c r="P91" i="38"/>
  <c r="Q91" i="38"/>
  <c r="R91" i="38"/>
  <c r="S91" i="38"/>
  <c r="T91" i="38"/>
  <c r="U91" i="38"/>
  <c r="P92" i="38"/>
  <c r="Q92" i="38"/>
  <c r="R92" i="38"/>
  <c r="S92" i="38"/>
  <c r="T92" i="38"/>
  <c r="U92" i="38"/>
  <c r="P93" i="38"/>
  <c r="Q93" i="38"/>
  <c r="R93" i="38"/>
  <c r="S93" i="38"/>
  <c r="T93" i="38"/>
  <c r="U93" i="38"/>
  <c r="P94" i="38"/>
  <c r="Q94" i="38"/>
  <c r="R94" i="38"/>
  <c r="S94" i="38"/>
  <c r="T94" i="38"/>
  <c r="U94" i="38"/>
  <c r="P95" i="38"/>
  <c r="Q95" i="38"/>
  <c r="R95" i="38"/>
  <c r="S95" i="38"/>
  <c r="T95" i="38"/>
  <c r="U95" i="38"/>
  <c r="P96" i="38"/>
  <c r="Q96" i="38"/>
  <c r="R96" i="38"/>
  <c r="S96" i="38"/>
  <c r="T96" i="38"/>
  <c r="U96" i="38"/>
  <c r="P97" i="38"/>
  <c r="Q97" i="38"/>
  <c r="R97" i="38"/>
  <c r="S97" i="38"/>
  <c r="T97" i="38"/>
  <c r="U97" i="38"/>
  <c r="P98" i="38"/>
  <c r="Q98" i="38"/>
  <c r="R98" i="38"/>
  <c r="S98" i="38"/>
  <c r="T98" i="38"/>
  <c r="U98" i="38"/>
  <c r="P99" i="38"/>
  <c r="Q99" i="38"/>
  <c r="R99" i="38"/>
  <c r="S99" i="38"/>
  <c r="T99" i="38"/>
  <c r="U99" i="38"/>
  <c r="P100" i="38"/>
  <c r="Q100" i="38"/>
  <c r="R100" i="38"/>
  <c r="S100" i="38"/>
  <c r="T100" i="38"/>
  <c r="U100" i="38"/>
  <c r="P101" i="38"/>
  <c r="Q101" i="38"/>
  <c r="R101" i="38"/>
  <c r="S101" i="38"/>
  <c r="T101" i="38"/>
  <c r="U101" i="38"/>
  <c r="P102" i="38"/>
  <c r="Q102" i="38"/>
  <c r="R102" i="38"/>
  <c r="S102" i="38"/>
  <c r="T102" i="38"/>
  <c r="U102" i="38"/>
  <c r="P103" i="38"/>
  <c r="Q103" i="38"/>
  <c r="R103" i="38"/>
  <c r="S103" i="38"/>
  <c r="T103" i="38"/>
  <c r="U103" i="38"/>
  <c r="P104" i="38"/>
  <c r="Q104" i="38"/>
  <c r="R104" i="38"/>
  <c r="S104" i="38"/>
  <c r="T104" i="38"/>
  <c r="U104" i="38"/>
  <c r="P105" i="38"/>
  <c r="Q105" i="38"/>
  <c r="R105" i="38"/>
  <c r="S105" i="38"/>
  <c r="T105" i="38"/>
  <c r="U105" i="38"/>
  <c r="P106" i="38"/>
  <c r="Q106" i="38"/>
  <c r="R106" i="38"/>
  <c r="S106" i="38"/>
  <c r="T106" i="38"/>
  <c r="U106" i="38"/>
  <c r="P107" i="38"/>
  <c r="Q107" i="38"/>
  <c r="R107" i="38"/>
  <c r="S107" i="38"/>
  <c r="T107" i="38"/>
  <c r="U107" i="38"/>
  <c r="P108" i="38"/>
  <c r="Q108" i="38"/>
  <c r="R108" i="38"/>
  <c r="S108" i="38"/>
  <c r="T108" i="38"/>
  <c r="U108" i="38"/>
  <c r="P109" i="38"/>
  <c r="Q109" i="38"/>
  <c r="R109" i="38"/>
  <c r="S109" i="38"/>
  <c r="T109" i="38"/>
  <c r="U109" i="38"/>
  <c r="P110" i="38"/>
  <c r="Q110" i="38"/>
  <c r="R110" i="38"/>
  <c r="S110" i="38"/>
  <c r="T110" i="38"/>
  <c r="U110" i="38"/>
  <c r="P111" i="38"/>
  <c r="Q111" i="38"/>
  <c r="R111" i="38"/>
  <c r="S111" i="38"/>
  <c r="T111" i="38"/>
  <c r="U111" i="38"/>
  <c r="P112" i="38"/>
  <c r="Q112" i="38"/>
  <c r="R112" i="38"/>
  <c r="S112" i="38"/>
  <c r="T112" i="38"/>
  <c r="U112" i="38"/>
  <c r="P113" i="38"/>
  <c r="Q113" i="38"/>
  <c r="R113" i="38"/>
  <c r="S113" i="38"/>
  <c r="T113" i="38"/>
  <c r="U113" i="38"/>
  <c r="P114" i="38"/>
  <c r="Q114" i="38"/>
  <c r="R114" i="38"/>
  <c r="S114" i="38"/>
  <c r="T114" i="38"/>
  <c r="U114" i="38"/>
  <c r="P115" i="38"/>
  <c r="Q115" i="38"/>
  <c r="R115" i="38"/>
  <c r="S115" i="38"/>
  <c r="T115" i="38"/>
  <c r="U115" i="38"/>
  <c r="P116" i="38"/>
  <c r="Q116" i="38"/>
  <c r="R116" i="38"/>
  <c r="S116" i="38"/>
  <c r="T116" i="38"/>
  <c r="U116" i="38"/>
  <c r="P117" i="38"/>
  <c r="Q117" i="38"/>
  <c r="R117" i="38"/>
  <c r="S117" i="38"/>
  <c r="T117" i="38"/>
  <c r="U117" i="38"/>
  <c r="P118" i="38"/>
  <c r="Q118" i="38"/>
  <c r="R118" i="38"/>
  <c r="S118" i="38"/>
  <c r="T118" i="38"/>
  <c r="U118" i="38"/>
  <c r="P119" i="38"/>
  <c r="Q119" i="38"/>
  <c r="R119" i="38"/>
  <c r="S119" i="38"/>
  <c r="T119" i="38"/>
  <c r="U119" i="38"/>
  <c r="P120" i="38"/>
  <c r="Q120" i="38"/>
  <c r="R120" i="38"/>
  <c r="S120" i="38"/>
  <c r="T120" i="38"/>
  <c r="U120" i="38"/>
  <c r="P121" i="38"/>
  <c r="Q121" i="38"/>
  <c r="R121" i="38"/>
  <c r="S121" i="38"/>
  <c r="T121" i="38"/>
  <c r="U121" i="38"/>
  <c r="Q6" i="38"/>
  <c r="R6" i="38"/>
  <c r="S6" i="38"/>
  <c r="T6" i="38"/>
  <c r="U6" i="38"/>
  <c r="P6" i="38"/>
  <c r="DB12" i="35"/>
  <c r="CJ12" i="35"/>
  <c r="BR12" i="35"/>
  <c r="BF12" i="35"/>
  <c r="BE127" i="35"/>
  <c r="AZ13" i="35"/>
  <c r="BA13" i="35"/>
  <c r="BB13" i="35"/>
  <c r="BC13" i="35"/>
  <c r="BD13" i="35"/>
  <c r="BE13" i="35"/>
  <c r="AZ14" i="35"/>
  <c r="BA14" i="35"/>
  <c r="BB14" i="35"/>
  <c r="BC14" i="35"/>
  <c r="BD14" i="35"/>
  <c r="BE14" i="35"/>
  <c r="AZ15" i="35"/>
  <c r="BA15" i="35"/>
  <c r="BB15" i="35"/>
  <c r="BC15" i="35"/>
  <c r="BD15" i="35"/>
  <c r="BE15" i="35"/>
  <c r="AZ16" i="35"/>
  <c r="BA16" i="35"/>
  <c r="BB16" i="35"/>
  <c r="BC16" i="35"/>
  <c r="BD16" i="35"/>
  <c r="BE16" i="35"/>
  <c r="AZ17" i="35"/>
  <c r="BA17" i="35"/>
  <c r="BB17" i="35"/>
  <c r="BC17" i="35"/>
  <c r="BD17" i="35"/>
  <c r="BE17" i="35"/>
  <c r="AZ18" i="35"/>
  <c r="BA18" i="35"/>
  <c r="BB18" i="35"/>
  <c r="BC18" i="35"/>
  <c r="BD18" i="35"/>
  <c r="BE18" i="35"/>
  <c r="AZ19" i="35"/>
  <c r="BA19" i="35"/>
  <c r="BB19" i="35"/>
  <c r="BC19" i="35"/>
  <c r="BD19" i="35"/>
  <c r="BE19" i="35"/>
  <c r="AZ20" i="35"/>
  <c r="BA20" i="35"/>
  <c r="BB20" i="35"/>
  <c r="BC20" i="35"/>
  <c r="BD20" i="35"/>
  <c r="BE20" i="35"/>
  <c r="AZ21" i="35"/>
  <c r="BA21" i="35"/>
  <c r="BB21" i="35"/>
  <c r="BC21" i="35"/>
  <c r="BD21" i="35"/>
  <c r="BE21" i="35"/>
  <c r="AZ22" i="35"/>
  <c r="BA22" i="35"/>
  <c r="BB22" i="35"/>
  <c r="BC22" i="35"/>
  <c r="BD22" i="35"/>
  <c r="BE22" i="35"/>
  <c r="AZ23" i="35"/>
  <c r="BA23" i="35"/>
  <c r="BB23" i="35"/>
  <c r="BC23" i="35"/>
  <c r="BD23" i="35"/>
  <c r="BE23" i="35"/>
  <c r="AZ24" i="35"/>
  <c r="BA24" i="35"/>
  <c r="BB24" i="35"/>
  <c r="BC24" i="35"/>
  <c r="BD24" i="35"/>
  <c r="BE24" i="35"/>
  <c r="AZ25" i="35"/>
  <c r="BA25" i="35"/>
  <c r="BB25" i="35"/>
  <c r="BC25" i="35"/>
  <c r="BD25" i="35"/>
  <c r="BE25" i="35"/>
  <c r="AZ26" i="35"/>
  <c r="BA26" i="35"/>
  <c r="BB26" i="35"/>
  <c r="BC26" i="35"/>
  <c r="BD26" i="35"/>
  <c r="BE26" i="35"/>
  <c r="AZ27" i="35"/>
  <c r="BA27" i="35"/>
  <c r="BB27" i="35"/>
  <c r="BC27" i="35"/>
  <c r="BD27" i="35"/>
  <c r="BE27" i="35"/>
  <c r="AZ28" i="35"/>
  <c r="BA28" i="35"/>
  <c r="BB28" i="35"/>
  <c r="BC28" i="35"/>
  <c r="BD28" i="35"/>
  <c r="BE28" i="35"/>
  <c r="AZ29" i="35"/>
  <c r="BA29" i="35"/>
  <c r="BB29" i="35"/>
  <c r="BC29" i="35"/>
  <c r="BD29" i="35"/>
  <c r="BE29" i="35"/>
  <c r="AZ30" i="35"/>
  <c r="BA30" i="35"/>
  <c r="BB30" i="35"/>
  <c r="BC30" i="35"/>
  <c r="BD30" i="35"/>
  <c r="BE30" i="35"/>
  <c r="AZ31" i="35"/>
  <c r="BA31" i="35"/>
  <c r="BB31" i="35"/>
  <c r="BC31" i="35"/>
  <c r="BD31" i="35"/>
  <c r="BE31" i="35"/>
  <c r="AZ32" i="35"/>
  <c r="BA32" i="35"/>
  <c r="BB32" i="35"/>
  <c r="BC32" i="35"/>
  <c r="BD32" i="35"/>
  <c r="BE32" i="35"/>
  <c r="AZ33" i="35"/>
  <c r="BA33" i="35"/>
  <c r="BB33" i="35"/>
  <c r="BC33" i="35"/>
  <c r="BD33" i="35"/>
  <c r="BE33" i="35"/>
  <c r="AZ34" i="35"/>
  <c r="BA34" i="35"/>
  <c r="BB34" i="35"/>
  <c r="BC34" i="35"/>
  <c r="BD34" i="35"/>
  <c r="BE34" i="35"/>
  <c r="AZ35" i="35"/>
  <c r="BA35" i="35"/>
  <c r="BB35" i="35"/>
  <c r="BC35" i="35"/>
  <c r="BD35" i="35"/>
  <c r="BE35" i="35"/>
  <c r="AZ36" i="35"/>
  <c r="BA36" i="35"/>
  <c r="BB36" i="35"/>
  <c r="BC36" i="35"/>
  <c r="BD36" i="35"/>
  <c r="BE36" i="35"/>
  <c r="AZ37" i="35"/>
  <c r="BA37" i="35"/>
  <c r="BB37" i="35"/>
  <c r="BC37" i="35"/>
  <c r="BD37" i="35"/>
  <c r="BE37" i="35"/>
  <c r="AZ38" i="35"/>
  <c r="BA38" i="35"/>
  <c r="BB38" i="35"/>
  <c r="BC38" i="35"/>
  <c r="BD38" i="35"/>
  <c r="BE38" i="35"/>
  <c r="AZ39" i="35"/>
  <c r="BA39" i="35"/>
  <c r="BB39" i="35"/>
  <c r="BC39" i="35"/>
  <c r="BD39" i="35"/>
  <c r="BE39" i="35"/>
  <c r="AZ40" i="35"/>
  <c r="BA40" i="35"/>
  <c r="BB40" i="35"/>
  <c r="BC40" i="35"/>
  <c r="BD40" i="35"/>
  <c r="BE40" i="35"/>
  <c r="AZ41" i="35"/>
  <c r="BA41" i="35"/>
  <c r="BB41" i="35"/>
  <c r="BC41" i="35"/>
  <c r="BD41" i="35"/>
  <c r="BE41" i="35"/>
  <c r="AZ42" i="35"/>
  <c r="BA42" i="35"/>
  <c r="BB42" i="35"/>
  <c r="BC42" i="35"/>
  <c r="BD42" i="35"/>
  <c r="BE42" i="35"/>
  <c r="AZ43" i="35"/>
  <c r="BA43" i="35"/>
  <c r="BB43" i="35"/>
  <c r="BC43" i="35"/>
  <c r="BD43" i="35"/>
  <c r="BE43" i="35"/>
  <c r="AZ44" i="35"/>
  <c r="BA44" i="35"/>
  <c r="BB44" i="35"/>
  <c r="BC44" i="35"/>
  <c r="BD44" i="35"/>
  <c r="BE44" i="35"/>
  <c r="AZ45" i="35"/>
  <c r="BA45" i="35"/>
  <c r="BB45" i="35"/>
  <c r="BC45" i="35"/>
  <c r="BD45" i="35"/>
  <c r="BE45" i="35"/>
  <c r="AZ46" i="35"/>
  <c r="BA46" i="35"/>
  <c r="BB46" i="35"/>
  <c r="BC46" i="35"/>
  <c r="BD46" i="35"/>
  <c r="BE46" i="35"/>
  <c r="AZ47" i="35"/>
  <c r="BA47" i="35"/>
  <c r="BB47" i="35"/>
  <c r="BC47" i="35"/>
  <c r="BD47" i="35"/>
  <c r="BE47" i="35"/>
  <c r="AZ48" i="35"/>
  <c r="BA48" i="35"/>
  <c r="BB48" i="35"/>
  <c r="BC48" i="35"/>
  <c r="BD48" i="35"/>
  <c r="BE48" i="35"/>
  <c r="AZ49" i="35"/>
  <c r="BA49" i="35"/>
  <c r="BB49" i="35"/>
  <c r="BC49" i="35"/>
  <c r="BD49" i="35"/>
  <c r="BE49" i="35"/>
  <c r="AZ50" i="35"/>
  <c r="BA50" i="35"/>
  <c r="BB50" i="35"/>
  <c r="BC50" i="35"/>
  <c r="BD50" i="35"/>
  <c r="BE50" i="35"/>
  <c r="AZ51" i="35"/>
  <c r="BA51" i="35"/>
  <c r="BB51" i="35"/>
  <c r="BC51" i="35"/>
  <c r="BD51" i="35"/>
  <c r="BE51" i="35"/>
  <c r="AZ52" i="35"/>
  <c r="BA52" i="35"/>
  <c r="BB52" i="35"/>
  <c r="BC52" i="35"/>
  <c r="BD52" i="35"/>
  <c r="BE52" i="35"/>
  <c r="AZ53" i="35"/>
  <c r="BA53" i="35"/>
  <c r="BB53" i="35"/>
  <c r="BC53" i="35"/>
  <c r="BD53" i="35"/>
  <c r="BE53" i="35"/>
  <c r="AZ54" i="35"/>
  <c r="BA54" i="35"/>
  <c r="BB54" i="35"/>
  <c r="BC54" i="35"/>
  <c r="BD54" i="35"/>
  <c r="BE54" i="35"/>
  <c r="AZ55" i="35"/>
  <c r="BA55" i="35"/>
  <c r="BB55" i="35"/>
  <c r="BC55" i="35"/>
  <c r="BD55" i="35"/>
  <c r="BE55" i="35"/>
  <c r="AZ56" i="35"/>
  <c r="BA56" i="35"/>
  <c r="BB56" i="35"/>
  <c r="BC56" i="35"/>
  <c r="BD56" i="35"/>
  <c r="BE56" i="35"/>
  <c r="AZ57" i="35"/>
  <c r="BA57" i="35"/>
  <c r="BB57" i="35"/>
  <c r="BC57" i="35"/>
  <c r="BD57" i="35"/>
  <c r="BE57" i="35"/>
  <c r="AZ58" i="35"/>
  <c r="BA58" i="35"/>
  <c r="BB58" i="35"/>
  <c r="BC58" i="35"/>
  <c r="BD58" i="35"/>
  <c r="BE58" i="35"/>
  <c r="AZ59" i="35"/>
  <c r="BA59" i="35"/>
  <c r="BB59" i="35"/>
  <c r="BC59" i="35"/>
  <c r="BD59" i="35"/>
  <c r="BE59" i="35"/>
  <c r="AZ60" i="35"/>
  <c r="BA60" i="35"/>
  <c r="BB60" i="35"/>
  <c r="BC60" i="35"/>
  <c r="BD60" i="35"/>
  <c r="BE60" i="35"/>
  <c r="AZ61" i="35"/>
  <c r="BA61" i="35"/>
  <c r="BB61" i="35"/>
  <c r="BC61" i="35"/>
  <c r="BD61" i="35"/>
  <c r="BE61" i="35"/>
  <c r="AZ62" i="35"/>
  <c r="BA62" i="35"/>
  <c r="BB62" i="35"/>
  <c r="BC62" i="35"/>
  <c r="BD62" i="35"/>
  <c r="BE62" i="35"/>
  <c r="AZ63" i="35"/>
  <c r="BA63" i="35"/>
  <c r="BB63" i="35"/>
  <c r="BC63" i="35"/>
  <c r="BD63" i="35"/>
  <c r="BE63" i="35"/>
  <c r="AZ64" i="35"/>
  <c r="BA64" i="35"/>
  <c r="BB64" i="35"/>
  <c r="BC64" i="35"/>
  <c r="BD64" i="35"/>
  <c r="BE64" i="35"/>
  <c r="AZ65" i="35"/>
  <c r="BA65" i="35"/>
  <c r="BB65" i="35"/>
  <c r="BC65" i="35"/>
  <c r="BD65" i="35"/>
  <c r="BE65" i="35"/>
  <c r="AZ66" i="35"/>
  <c r="BA66" i="35"/>
  <c r="BB66" i="35"/>
  <c r="BC66" i="35"/>
  <c r="BD66" i="35"/>
  <c r="BE66" i="35"/>
  <c r="AZ67" i="35"/>
  <c r="BA67" i="35"/>
  <c r="BB67" i="35"/>
  <c r="BC67" i="35"/>
  <c r="BD67" i="35"/>
  <c r="BE67" i="35"/>
  <c r="AZ68" i="35"/>
  <c r="BA68" i="35"/>
  <c r="BB68" i="35"/>
  <c r="BC68" i="35"/>
  <c r="BD68" i="35"/>
  <c r="BE68" i="35"/>
  <c r="AZ69" i="35"/>
  <c r="BA69" i="35"/>
  <c r="BB69" i="35"/>
  <c r="BC69" i="35"/>
  <c r="BD69" i="35"/>
  <c r="BE69" i="35"/>
  <c r="AZ70" i="35"/>
  <c r="BA70" i="35"/>
  <c r="BB70" i="35"/>
  <c r="BC70" i="35"/>
  <c r="BD70" i="35"/>
  <c r="BE70" i="35"/>
  <c r="AZ71" i="35"/>
  <c r="BA71" i="35"/>
  <c r="BB71" i="35"/>
  <c r="BC71" i="35"/>
  <c r="BD71" i="35"/>
  <c r="BE71" i="35"/>
  <c r="AZ72" i="35"/>
  <c r="BA72" i="35"/>
  <c r="BB72" i="35"/>
  <c r="BC72" i="35"/>
  <c r="BD72" i="35"/>
  <c r="BE72" i="35"/>
  <c r="AZ73" i="35"/>
  <c r="BA73" i="35"/>
  <c r="BB73" i="35"/>
  <c r="BC73" i="35"/>
  <c r="BD73" i="35"/>
  <c r="BE73" i="35"/>
  <c r="AZ74" i="35"/>
  <c r="BA74" i="35"/>
  <c r="BB74" i="35"/>
  <c r="BC74" i="35"/>
  <c r="BD74" i="35"/>
  <c r="BE74" i="35"/>
  <c r="AZ75" i="35"/>
  <c r="BA75" i="35"/>
  <c r="BB75" i="35"/>
  <c r="BC75" i="35"/>
  <c r="BD75" i="35"/>
  <c r="BE75" i="35"/>
  <c r="AZ76" i="35"/>
  <c r="BA76" i="35"/>
  <c r="BB76" i="35"/>
  <c r="BC76" i="35"/>
  <c r="BD76" i="35"/>
  <c r="BE76" i="35"/>
  <c r="AZ77" i="35"/>
  <c r="BA77" i="35"/>
  <c r="BB77" i="35"/>
  <c r="BC77" i="35"/>
  <c r="BD77" i="35"/>
  <c r="BE77" i="35"/>
  <c r="AZ78" i="35"/>
  <c r="BA78" i="35"/>
  <c r="BB78" i="35"/>
  <c r="BC78" i="35"/>
  <c r="BD78" i="35"/>
  <c r="BE78" i="35"/>
  <c r="AZ79" i="35"/>
  <c r="BA79" i="35"/>
  <c r="BB79" i="35"/>
  <c r="BC79" i="35"/>
  <c r="BD79" i="35"/>
  <c r="BE79" i="35"/>
  <c r="AZ80" i="35"/>
  <c r="BA80" i="35"/>
  <c r="BB80" i="35"/>
  <c r="BC80" i="35"/>
  <c r="BD80" i="35"/>
  <c r="BE80" i="35"/>
  <c r="AZ81" i="35"/>
  <c r="BA81" i="35"/>
  <c r="BB81" i="35"/>
  <c r="BC81" i="35"/>
  <c r="BD81" i="35"/>
  <c r="BE81" i="35"/>
  <c r="AZ82" i="35"/>
  <c r="BA82" i="35"/>
  <c r="BB82" i="35"/>
  <c r="BC82" i="35"/>
  <c r="BD82" i="35"/>
  <c r="BE82" i="35"/>
  <c r="AZ83" i="35"/>
  <c r="BA83" i="35"/>
  <c r="BB83" i="35"/>
  <c r="BC83" i="35"/>
  <c r="BD83" i="35"/>
  <c r="BE83" i="35"/>
  <c r="AZ84" i="35"/>
  <c r="BA84" i="35"/>
  <c r="BB84" i="35"/>
  <c r="BC84" i="35"/>
  <c r="BD84" i="35"/>
  <c r="BE84" i="35"/>
  <c r="AZ85" i="35"/>
  <c r="BA85" i="35"/>
  <c r="BB85" i="35"/>
  <c r="BC85" i="35"/>
  <c r="BD85" i="35"/>
  <c r="BE85" i="35"/>
  <c r="AZ86" i="35"/>
  <c r="BA86" i="35"/>
  <c r="BB86" i="35"/>
  <c r="BC86" i="35"/>
  <c r="BD86" i="35"/>
  <c r="BE86" i="35"/>
  <c r="AZ87" i="35"/>
  <c r="BA87" i="35"/>
  <c r="BB87" i="35"/>
  <c r="BC87" i="35"/>
  <c r="BD87" i="35"/>
  <c r="BE87" i="35"/>
  <c r="AZ88" i="35"/>
  <c r="BA88" i="35"/>
  <c r="BB88" i="35"/>
  <c r="BC88" i="35"/>
  <c r="BD88" i="35"/>
  <c r="BE88" i="35"/>
  <c r="AZ89" i="35"/>
  <c r="BA89" i="35"/>
  <c r="BB89" i="35"/>
  <c r="BC89" i="35"/>
  <c r="BD89" i="35"/>
  <c r="BE89" i="35"/>
  <c r="AZ90" i="35"/>
  <c r="BA90" i="35"/>
  <c r="BB90" i="35"/>
  <c r="BC90" i="35"/>
  <c r="BD90" i="35"/>
  <c r="BE90" i="35"/>
  <c r="AZ91" i="35"/>
  <c r="BA91" i="35"/>
  <c r="BB91" i="35"/>
  <c r="BC91" i="35"/>
  <c r="BD91" i="35"/>
  <c r="BE91" i="35"/>
  <c r="AZ92" i="35"/>
  <c r="BA92" i="35"/>
  <c r="BB92" i="35"/>
  <c r="BC92" i="35"/>
  <c r="BD92" i="35"/>
  <c r="BE92" i="35"/>
  <c r="AZ93" i="35"/>
  <c r="BA93" i="35"/>
  <c r="BB93" i="35"/>
  <c r="BC93" i="35"/>
  <c r="BD93" i="35"/>
  <c r="BE93" i="35"/>
  <c r="AZ94" i="35"/>
  <c r="BA94" i="35"/>
  <c r="BB94" i="35"/>
  <c r="BC94" i="35"/>
  <c r="BD94" i="35"/>
  <c r="BE94" i="35"/>
  <c r="AZ95" i="35"/>
  <c r="BA95" i="35"/>
  <c r="BB95" i="35"/>
  <c r="BC95" i="35"/>
  <c r="BD95" i="35"/>
  <c r="BE95" i="35"/>
  <c r="AZ96" i="35"/>
  <c r="BA96" i="35"/>
  <c r="BB96" i="35"/>
  <c r="BC96" i="35"/>
  <c r="BD96" i="35"/>
  <c r="BE96" i="35"/>
  <c r="AZ97" i="35"/>
  <c r="BA97" i="35"/>
  <c r="BB97" i="35"/>
  <c r="BC97" i="35"/>
  <c r="BD97" i="35"/>
  <c r="BE97" i="35"/>
  <c r="AZ98" i="35"/>
  <c r="BA98" i="35"/>
  <c r="BB98" i="35"/>
  <c r="BC98" i="35"/>
  <c r="BD98" i="35"/>
  <c r="BE98" i="35"/>
  <c r="AZ99" i="35"/>
  <c r="BA99" i="35"/>
  <c r="BB99" i="35"/>
  <c r="BC99" i="35"/>
  <c r="BD99" i="35"/>
  <c r="BE99" i="35"/>
  <c r="AZ100" i="35"/>
  <c r="BA100" i="35"/>
  <c r="BB100" i="35"/>
  <c r="BC100" i="35"/>
  <c r="BD100" i="35"/>
  <c r="BE100" i="35"/>
  <c r="AZ101" i="35"/>
  <c r="BA101" i="35"/>
  <c r="BB101" i="35"/>
  <c r="BC101" i="35"/>
  <c r="BD101" i="35"/>
  <c r="BE101" i="35"/>
  <c r="AZ102" i="35"/>
  <c r="BA102" i="35"/>
  <c r="BB102" i="35"/>
  <c r="BC102" i="35"/>
  <c r="BD102" i="35"/>
  <c r="BE102" i="35"/>
  <c r="AZ103" i="35"/>
  <c r="BA103" i="35"/>
  <c r="BB103" i="35"/>
  <c r="BC103" i="35"/>
  <c r="BD103" i="35"/>
  <c r="BE103" i="35"/>
  <c r="AZ104" i="35"/>
  <c r="BA104" i="35"/>
  <c r="BB104" i="35"/>
  <c r="BC104" i="35"/>
  <c r="BD104" i="35"/>
  <c r="BE104" i="35"/>
  <c r="AZ105" i="35"/>
  <c r="BA105" i="35"/>
  <c r="BB105" i="35"/>
  <c r="BC105" i="35"/>
  <c r="BD105" i="35"/>
  <c r="BE105" i="35"/>
  <c r="AZ106" i="35"/>
  <c r="BA106" i="35"/>
  <c r="BB106" i="35"/>
  <c r="BC106" i="35"/>
  <c r="BD106" i="35"/>
  <c r="BE106" i="35"/>
  <c r="AZ107" i="35"/>
  <c r="BA107" i="35"/>
  <c r="BB107" i="35"/>
  <c r="BC107" i="35"/>
  <c r="BD107" i="35"/>
  <c r="BE107" i="35"/>
  <c r="AZ108" i="35"/>
  <c r="BA108" i="35"/>
  <c r="BB108" i="35"/>
  <c r="BC108" i="35"/>
  <c r="BD108" i="35"/>
  <c r="BE108" i="35"/>
  <c r="AZ109" i="35"/>
  <c r="BA109" i="35"/>
  <c r="BB109" i="35"/>
  <c r="BC109" i="35"/>
  <c r="BD109" i="35"/>
  <c r="BE109" i="35"/>
  <c r="AZ110" i="35"/>
  <c r="BA110" i="35"/>
  <c r="BB110" i="35"/>
  <c r="BC110" i="35"/>
  <c r="BD110" i="35"/>
  <c r="BE110" i="35"/>
  <c r="AZ111" i="35"/>
  <c r="BA111" i="35"/>
  <c r="BB111" i="35"/>
  <c r="BC111" i="35"/>
  <c r="BD111" i="35"/>
  <c r="BE111" i="35"/>
  <c r="AZ112" i="35"/>
  <c r="BA112" i="35"/>
  <c r="BB112" i="35"/>
  <c r="BC112" i="35"/>
  <c r="BD112" i="35"/>
  <c r="BE112" i="35"/>
  <c r="AZ113" i="35"/>
  <c r="BA113" i="35"/>
  <c r="BB113" i="35"/>
  <c r="BC113" i="35"/>
  <c r="BD113" i="35"/>
  <c r="BE113" i="35"/>
  <c r="AZ114" i="35"/>
  <c r="BA114" i="35"/>
  <c r="BB114" i="35"/>
  <c r="BC114" i="35"/>
  <c r="BD114" i="35"/>
  <c r="BE114" i="35"/>
  <c r="AZ115" i="35"/>
  <c r="BA115" i="35"/>
  <c r="BB115" i="35"/>
  <c r="BC115" i="35"/>
  <c r="BD115" i="35"/>
  <c r="BE115" i="35"/>
  <c r="AZ116" i="35"/>
  <c r="BA116" i="35"/>
  <c r="BB116" i="35"/>
  <c r="BC116" i="35"/>
  <c r="BD116" i="35"/>
  <c r="BE116" i="35"/>
  <c r="AZ117" i="35"/>
  <c r="BA117" i="35"/>
  <c r="BB117" i="35"/>
  <c r="BC117" i="35"/>
  <c r="BD117" i="35"/>
  <c r="BE117" i="35"/>
  <c r="AZ118" i="35"/>
  <c r="BA118" i="35"/>
  <c r="BB118" i="35"/>
  <c r="BC118" i="35"/>
  <c r="BD118" i="35"/>
  <c r="BE118" i="35"/>
  <c r="AZ119" i="35"/>
  <c r="BA119" i="35"/>
  <c r="BB119" i="35"/>
  <c r="BC119" i="35"/>
  <c r="BD119" i="35"/>
  <c r="BE119" i="35"/>
  <c r="AZ120" i="35"/>
  <c r="BA120" i="35"/>
  <c r="BB120" i="35"/>
  <c r="BC120" i="35"/>
  <c r="BD120" i="35"/>
  <c r="BE120" i="35"/>
  <c r="AZ121" i="35"/>
  <c r="BA121" i="35"/>
  <c r="BB121" i="35"/>
  <c r="BC121" i="35"/>
  <c r="BD121" i="35"/>
  <c r="BE121" i="35"/>
  <c r="AZ122" i="35"/>
  <c r="BA122" i="35"/>
  <c r="BB122" i="35"/>
  <c r="BC122" i="35"/>
  <c r="BD122" i="35"/>
  <c r="BE122" i="35"/>
  <c r="AZ123" i="35"/>
  <c r="BA123" i="35"/>
  <c r="BB123" i="35"/>
  <c r="BC123" i="35"/>
  <c r="BD123" i="35"/>
  <c r="BE123" i="35"/>
  <c r="AZ124" i="35"/>
  <c r="BA124" i="35"/>
  <c r="BB124" i="35"/>
  <c r="BC124" i="35"/>
  <c r="BD124" i="35"/>
  <c r="BE124" i="35"/>
  <c r="AZ125" i="35"/>
  <c r="BA125" i="35"/>
  <c r="BB125" i="35"/>
  <c r="BC125" i="35"/>
  <c r="BD125" i="35"/>
  <c r="BE125" i="35"/>
  <c r="AZ126" i="35"/>
  <c r="BA126" i="35"/>
  <c r="BB126" i="35"/>
  <c r="BC126" i="35"/>
  <c r="BD126" i="35"/>
  <c r="BE126" i="35"/>
  <c r="AZ127" i="35"/>
  <c r="BA127" i="35"/>
  <c r="BB127" i="35"/>
  <c r="BC127" i="35"/>
  <c r="BD127" i="35"/>
  <c r="BE12" i="35"/>
  <c r="BA12" i="35"/>
  <c r="BB12" i="35"/>
  <c r="BC12" i="35"/>
  <c r="BD12" i="35"/>
  <c r="AZ12" i="35"/>
  <c r="AH13" i="35"/>
  <c r="AI13" i="35"/>
  <c r="AJ13" i="35"/>
  <c r="AK13" i="35"/>
  <c r="AL13" i="35"/>
  <c r="AM13" i="35"/>
  <c r="AH14" i="35"/>
  <c r="AI14" i="35"/>
  <c r="AJ14" i="35"/>
  <c r="AK14" i="35"/>
  <c r="AL14" i="35"/>
  <c r="AM14" i="35"/>
  <c r="AH15" i="35"/>
  <c r="AI15" i="35"/>
  <c r="AJ15" i="35"/>
  <c r="AK15" i="35"/>
  <c r="AL15" i="35"/>
  <c r="AM15" i="35"/>
  <c r="AH16" i="35"/>
  <c r="AI16" i="35"/>
  <c r="AJ16" i="35"/>
  <c r="AK16" i="35"/>
  <c r="AL16" i="35"/>
  <c r="AM16" i="35"/>
  <c r="AH17" i="35"/>
  <c r="AI17" i="35"/>
  <c r="AJ17" i="35"/>
  <c r="AK17" i="35"/>
  <c r="AL17" i="35"/>
  <c r="AM17" i="35"/>
  <c r="AH18" i="35"/>
  <c r="AI18" i="35"/>
  <c r="AJ18" i="35"/>
  <c r="AK18" i="35"/>
  <c r="AL18" i="35"/>
  <c r="AM18" i="35"/>
  <c r="AH19" i="35"/>
  <c r="AI19" i="35"/>
  <c r="AJ19" i="35"/>
  <c r="AK19" i="35"/>
  <c r="AL19" i="35"/>
  <c r="AM19" i="35"/>
  <c r="AH20" i="35"/>
  <c r="AI20" i="35"/>
  <c r="AJ20" i="35"/>
  <c r="AK20" i="35"/>
  <c r="AL20" i="35"/>
  <c r="AM20" i="35"/>
  <c r="AH21" i="35"/>
  <c r="AI21" i="35"/>
  <c r="AJ21" i="35"/>
  <c r="AK21" i="35"/>
  <c r="AL21" i="35"/>
  <c r="AM21" i="35"/>
  <c r="AH22" i="35"/>
  <c r="AI22" i="35"/>
  <c r="AJ22" i="35"/>
  <c r="AK22" i="35"/>
  <c r="AL22" i="35"/>
  <c r="AM22" i="35"/>
  <c r="AH23" i="35"/>
  <c r="AI23" i="35"/>
  <c r="AJ23" i="35"/>
  <c r="AK23" i="35"/>
  <c r="AL23" i="35"/>
  <c r="AM23" i="35"/>
  <c r="AH24" i="35"/>
  <c r="AI24" i="35"/>
  <c r="AJ24" i="35"/>
  <c r="AK24" i="35"/>
  <c r="AL24" i="35"/>
  <c r="AM24" i="35"/>
  <c r="AH25" i="35"/>
  <c r="AI25" i="35"/>
  <c r="AJ25" i="35"/>
  <c r="AK25" i="35"/>
  <c r="AL25" i="35"/>
  <c r="AM25" i="35"/>
  <c r="AH26" i="35"/>
  <c r="AI26" i="35"/>
  <c r="AJ26" i="35"/>
  <c r="AK26" i="35"/>
  <c r="AL26" i="35"/>
  <c r="AM26" i="35"/>
  <c r="AH27" i="35"/>
  <c r="AI27" i="35"/>
  <c r="AJ27" i="35"/>
  <c r="AK27" i="35"/>
  <c r="AL27" i="35"/>
  <c r="AM27" i="35"/>
  <c r="AH28" i="35"/>
  <c r="AI28" i="35"/>
  <c r="AJ28" i="35"/>
  <c r="AK28" i="35"/>
  <c r="AL28" i="35"/>
  <c r="AM28" i="35"/>
  <c r="AH29" i="35"/>
  <c r="AI29" i="35"/>
  <c r="AJ29" i="35"/>
  <c r="AK29" i="35"/>
  <c r="AL29" i="35"/>
  <c r="AM29" i="35"/>
  <c r="AH30" i="35"/>
  <c r="AI30" i="35"/>
  <c r="AJ30" i="35"/>
  <c r="AK30" i="35"/>
  <c r="AL30" i="35"/>
  <c r="AM30" i="35"/>
  <c r="AH31" i="35"/>
  <c r="AI31" i="35"/>
  <c r="AJ31" i="35"/>
  <c r="AK31" i="35"/>
  <c r="AL31" i="35"/>
  <c r="AM31" i="35"/>
  <c r="AH32" i="35"/>
  <c r="AI32" i="35"/>
  <c r="AJ32" i="35"/>
  <c r="AK32" i="35"/>
  <c r="AL32" i="35"/>
  <c r="AM32" i="35"/>
  <c r="AH33" i="35"/>
  <c r="AI33" i="35"/>
  <c r="AJ33" i="35"/>
  <c r="AK33" i="35"/>
  <c r="AL33" i="35"/>
  <c r="AM33" i="35"/>
  <c r="AH34" i="35"/>
  <c r="AI34" i="35"/>
  <c r="AJ34" i="35"/>
  <c r="AK34" i="35"/>
  <c r="AL34" i="35"/>
  <c r="AM34" i="35"/>
  <c r="AH35" i="35"/>
  <c r="AI35" i="35"/>
  <c r="AJ35" i="35"/>
  <c r="AK35" i="35"/>
  <c r="AL35" i="35"/>
  <c r="AM35" i="35"/>
  <c r="AH36" i="35"/>
  <c r="AI36" i="35"/>
  <c r="AJ36" i="35"/>
  <c r="AK36" i="35"/>
  <c r="AL36" i="35"/>
  <c r="AM36" i="35"/>
  <c r="AH37" i="35"/>
  <c r="AI37" i="35"/>
  <c r="AJ37" i="35"/>
  <c r="AK37" i="35"/>
  <c r="AL37" i="35"/>
  <c r="AM37" i="35"/>
  <c r="AH38" i="35"/>
  <c r="AI38" i="35"/>
  <c r="AJ38" i="35"/>
  <c r="AK38" i="35"/>
  <c r="AL38" i="35"/>
  <c r="AM38" i="35"/>
  <c r="AH39" i="35"/>
  <c r="AI39" i="35"/>
  <c r="AJ39" i="35"/>
  <c r="AK39" i="35"/>
  <c r="AL39" i="35"/>
  <c r="AM39" i="35"/>
  <c r="AH40" i="35"/>
  <c r="AI40" i="35"/>
  <c r="AJ40" i="35"/>
  <c r="AK40" i="35"/>
  <c r="AL40" i="35"/>
  <c r="AM40" i="35"/>
  <c r="AH41" i="35"/>
  <c r="AI41" i="35"/>
  <c r="AJ41" i="35"/>
  <c r="AK41" i="35"/>
  <c r="AL41" i="35"/>
  <c r="AM41" i="35"/>
  <c r="AH42" i="35"/>
  <c r="AI42" i="35"/>
  <c r="AJ42" i="35"/>
  <c r="AK42" i="35"/>
  <c r="AL42" i="35"/>
  <c r="AM42" i="35"/>
  <c r="AH43" i="35"/>
  <c r="AI43" i="35"/>
  <c r="AJ43" i="35"/>
  <c r="AK43" i="35"/>
  <c r="AL43" i="35"/>
  <c r="AM43" i="35"/>
  <c r="AH44" i="35"/>
  <c r="AI44" i="35"/>
  <c r="AJ44" i="35"/>
  <c r="AK44" i="35"/>
  <c r="AL44" i="35"/>
  <c r="AM44" i="35"/>
  <c r="AH45" i="35"/>
  <c r="AI45" i="35"/>
  <c r="AJ45" i="35"/>
  <c r="AK45" i="35"/>
  <c r="AL45" i="35"/>
  <c r="AM45" i="35"/>
  <c r="AH46" i="35"/>
  <c r="AI46" i="35"/>
  <c r="AJ46" i="35"/>
  <c r="AK46" i="35"/>
  <c r="AL46" i="35"/>
  <c r="AM46" i="35"/>
  <c r="AH47" i="35"/>
  <c r="AI47" i="35"/>
  <c r="AJ47" i="35"/>
  <c r="AK47" i="35"/>
  <c r="AL47" i="35"/>
  <c r="AM47" i="35"/>
  <c r="AH48" i="35"/>
  <c r="AI48" i="35"/>
  <c r="AJ48" i="35"/>
  <c r="AK48" i="35"/>
  <c r="AL48" i="35"/>
  <c r="AM48" i="35"/>
  <c r="AH49" i="35"/>
  <c r="AI49" i="35"/>
  <c r="AJ49" i="35"/>
  <c r="AK49" i="35"/>
  <c r="AL49" i="35"/>
  <c r="AM49" i="35"/>
  <c r="AH50" i="35"/>
  <c r="AI50" i="35"/>
  <c r="AJ50" i="35"/>
  <c r="AK50" i="35"/>
  <c r="AL50" i="35"/>
  <c r="AM50" i="35"/>
  <c r="AH51" i="35"/>
  <c r="AI51" i="35"/>
  <c r="AJ51" i="35"/>
  <c r="AK51" i="35"/>
  <c r="AL51" i="35"/>
  <c r="AM51" i="35"/>
  <c r="AH52" i="35"/>
  <c r="AI52" i="35"/>
  <c r="AJ52" i="35"/>
  <c r="AK52" i="35"/>
  <c r="AL52" i="35"/>
  <c r="AM52" i="35"/>
  <c r="AH53" i="35"/>
  <c r="AI53" i="35"/>
  <c r="AJ53" i="35"/>
  <c r="AK53" i="35"/>
  <c r="AL53" i="35"/>
  <c r="AM53" i="35"/>
  <c r="AH54" i="35"/>
  <c r="AI54" i="35"/>
  <c r="AJ54" i="35"/>
  <c r="AK54" i="35"/>
  <c r="AL54" i="35"/>
  <c r="AM54" i="35"/>
  <c r="AH55" i="35"/>
  <c r="AI55" i="35"/>
  <c r="AJ55" i="35"/>
  <c r="AK55" i="35"/>
  <c r="AL55" i="35"/>
  <c r="AM55" i="35"/>
  <c r="AH56" i="35"/>
  <c r="AI56" i="35"/>
  <c r="AJ56" i="35"/>
  <c r="AK56" i="35"/>
  <c r="AL56" i="35"/>
  <c r="AM56" i="35"/>
  <c r="AH57" i="35"/>
  <c r="AI57" i="35"/>
  <c r="AJ57" i="35"/>
  <c r="AK57" i="35"/>
  <c r="AL57" i="35"/>
  <c r="AM57" i="35"/>
  <c r="AH58" i="35"/>
  <c r="AI58" i="35"/>
  <c r="AJ58" i="35"/>
  <c r="AK58" i="35"/>
  <c r="AL58" i="35"/>
  <c r="AM58" i="35"/>
  <c r="AH59" i="35"/>
  <c r="AI59" i="35"/>
  <c r="AJ59" i="35"/>
  <c r="AK59" i="35"/>
  <c r="AL59" i="35"/>
  <c r="AM59" i="35"/>
  <c r="AH60" i="35"/>
  <c r="AI60" i="35"/>
  <c r="AJ60" i="35"/>
  <c r="AK60" i="35"/>
  <c r="AL60" i="35"/>
  <c r="AM60" i="35"/>
  <c r="AH61" i="35"/>
  <c r="AI61" i="35"/>
  <c r="AJ61" i="35"/>
  <c r="AK61" i="35"/>
  <c r="AL61" i="35"/>
  <c r="AM61" i="35"/>
  <c r="AH62" i="35"/>
  <c r="AI62" i="35"/>
  <c r="AJ62" i="35"/>
  <c r="AK62" i="35"/>
  <c r="AL62" i="35"/>
  <c r="AM62" i="35"/>
  <c r="AH63" i="35"/>
  <c r="AI63" i="35"/>
  <c r="AJ63" i="35"/>
  <c r="AK63" i="35"/>
  <c r="AL63" i="35"/>
  <c r="AM63" i="35"/>
  <c r="AH64" i="35"/>
  <c r="AI64" i="35"/>
  <c r="AJ64" i="35"/>
  <c r="AK64" i="35"/>
  <c r="AL64" i="35"/>
  <c r="AM64" i="35"/>
  <c r="AH65" i="35"/>
  <c r="AI65" i="35"/>
  <c r="AJ65" i="35"/>
  <c r="AK65" i="35"/>
  <c r="AL65" i="35"/>
  <c r="AM65" i="35"/>
  <c r="AH66" i="35"/>
  <c r="AI66" i="35"/>
  <c r="AJ66" i="35"/>
  <c r="AK66" i="35"/>
  <c r="AL66" i="35"/>
  <c r="AM66" i="35"/>
  <c r="AH67" i="35"/>
  <c r="AI67" i="35"/>
  <c r="AJ67" i="35"/>
  <c r="AK67" i="35"/>
  <c r="AL67" i="35"/>
  <c r="AM67" i="35"/>
  <c r="AH68" i="35"/>
  <c r="AI68" i="35"/>
  <c r="AJ68" i="35"/>
  <c r="AK68" i="35"/>
  <c r="AL68" i="35"/>
  <c r="AM68" i="35"/>
  <c r="AH69" i="35"/>
  <c r="AI69" i="35"/>
  <c r="AJ69" i="35"/>
  <c r="AK69" i="35"/>
  <c r="AL69" i="35"/>
  <c r="AM69" i="35"/>
  <c r="AH70" i="35"/>
  <c r="AI70" i="35"/>
  <c r="AJ70" i="35"/>
  <c r="AK70" i="35"/>
  <c r="AL70" i="35"/>
  <c r="AM70" i="35"/>
  <c r="AH71" i="35"/>
  <c r="AI71" i="35"/>
  <c r="AJ71" i="35"/>
  <c r="AK71" i="35"/>
  <c r="AL71" i="35"/>
  <c r="AM71" i="35"/>
  <c r="AH72" i="35"/>
  <c r="AI72" i="35"/>
  <c r="AJ72" i="35"/>
  <c r="AK72" i="35"/>
  <c r="AL72" i="35"/>
  <c r="AM72" i="35"/>
  <c r="AH73" i="35"/>
  <c r="AI73" i="35"/>
  <c r="AJ73" i="35"/>
  <c r="AK73" i="35"/>
  <c r="AL73" i="35"/>
  <c r="AM73" i="35"/>
  <c r="AH74" i="35"/>
  <c r="AI74" i="35"/>
  <c r="AJ74" i="35"/>
  <c r="AK74" i="35"/>
  <c r="AL74" i="35"/>
  <c r="AM74" i="35"/>
  <c r="AH75" i="35"/>
  <c r="AI75" i="35"/>
  <c r="AJ75" i="35"/>
  <c r="AK75" i="35"/>
  <c r="AL75" i="35"/>
  <c r="AM75" i="35"/>
  <c r="AH76" i="35"/>
  <c r="AI76" i="35"/>
  <c r="AJ76" i="35"/>
  <c r="AK76" i="35"/>
  <c r="AL76" i="35"/>
  <c r="AM76" i="35"/>
  <c r="AH77" i="35"/>
  <c r="AI77" i="35"/>
  <c r="AJ77" i="35"/>
  <c r="AK77" i="35"/>
  <c r="AL77" i="35"/>
  <c r="AM77" i="35"/>
  <c r="AH78" i="35"/>
  <c r="AI78" i="35"/>
  <c r="AJ78" i="35"/>
  <c r="AK78" i="35"/>
  <c r="AL78" i="35"/>
  <c r="AM78" i="35"/>
  <c r="AH79" i="35"/>
  <c r="AI79" i="35"/>
  <c r="AJ79" i="35"/>
  <c r="AK79" i="35"/>
  <c r="AL79" i="35"/>
  <c r="AM79" i="35"/>
  <c r="AH80" i="35"/>
  <c r="AI80" i="35"/>
  <c r="AJ80" i="35"/>
  <c r="AK80" i="35"/>
  <c r="AL80" i="35"/>
  <c r="AM80" i="35"/>
  <c r="AH81" i="35"/>
  <c r="AI81" i="35"/>
  <c r="AJ81" i="35"/>
  <c r="AK81" i="35"/>
  <c r="AL81" i="35"/>
  <c r="AM81" i="35"/>
  <c r="AH82" i="35"/>
  <c r="AI82" i="35"/>
  <c r="AJ82" i="35"/>
  <c r="AK82" i="35"/>
  <c r="AL82" i="35"/>
  <c r="AM82" i="35"/>
  <c r="AH83" i="35"/>
  <c r="AI83" i="35"/>
  <c r="AJ83" i="35"/>
  <c r="AK83" i="35"/>
  <c r="AL83" i="35"/>
  <c r="AM83" i="35"/>
  <c r="AH84" i="35"/>
  <c r="AI84" i="35"/>
  <c r="AJ84" i="35"/>
  <c r="AK84" i="35"/>
  <c r="AL84" i="35"/>
  <c r="AM84" i="35"/>
  <c r="AH85" i="35"/>
  <c r="AI85" i="35"/>
  <c r="AJ85" i="35"/>
  <c r="AK85" i="35"/>
  <c r="AL85" i="35"/>
  <c r="AM85" i="35"/>
  <c r="AH86" i="35"/>
  <c r="AI86" i="35"/>
  <c r="AJ86" i="35"/>
  <c r="AK86" i="35"/>
  <c r="AL86" i="35"/>
  <c r="AM86" i="35"/>
  <c r="AH87" i="35"/>
  <c r="AI87" i="35"/>
  <c r="AJ87" i="35"/>
  <c r="AK87" i="35"/>
  <c r="AL87" i="35"/>
  <c r="AM87" i="35"/>
  <c r="AH88" i="35"/>
  <c r="AI88" i="35"/>
  <c r="AJ88" i="35"/>
  <c r="AK88" i="35"/>
  <c r="AL88" i="35"/>
  <c r="AM88" i="35"/>
  <c r="AH89" i="35"/>
  <c r="AI89" i="35"/>
  <c r="AJ89" i="35"/>
  <c r="AK89" i="35"/>
  <c r="AL89" i="35"/>
  <c r="AM89" i="35"/>
  <c r="AH90" i="35"/>
  <c r="AI90" i="35"/>
  <c r="AJ90" i="35"/>
  <c r="AK90" i="35"/>
  <c r="AL90" i="35"/>
  <c r="AM90" i="35"/>
  <c r="AH91" i="35"/>
  <c r="AI91" i="35"/>
  <c r="AJ91" i="35"/>
  <c r="AK91" i="35"/>
  <c r="AL91" i="35"/>
  <c r="AM91" i="35"/>
  <c r="AH92" i="35"/>
  <c r="AI92" i="35"/>
  <c r="AJ92" i="35"/>
  <c r="AK92" i="35"/>
  <c r="AL92" i="35"/>
  <c r="AM92" i="35"/>
  <c r="AH93" i="35"/>
  <c r="AI93" i="35"/>
  <c r="AJ93" i="35"/>
  <c r="AK93" i="35"/>
  <c r="AL93" i="35"/>
  <c r="AM93" i="35"/>
  <c r="AH94" i="35"/>
  <c r="AI94" i="35"/>
  <c r="AJ94" i="35"/>
  <c r="AK94" i="35"/>
  <c r="AL94" i="35"/>
  <c r="AM94" i="35"/>
  <c r="AH95" i="35"/>
  <c r="AI95" i="35"/>
  <c r="AJ95" i="35"/>
  <c r="AK95" i="35"/>
  <c r="AL95" i="35"/>
  <c r="AM95" i="35"/>
  <c r="AH96" i="35"/>
  <c r="AI96" i="35"/>
  <c r="AJ96" i="35"/>
  <c r="AK96" i="35"/>
  <c r="AL96" i="35"/>
  <c r="AM96" i="35"/>
  <c r="AH97" i="35"/>
  <c r="AI97" i="35"/>
  <c r="AJ97" i="35"/>
  <c r="AK97" i="35"/>
  <c r="AL97" i="35"/>
  <c r="AM97" i="35"/>
  <c r="AH98" i="35"/>
  <c r="AI98" i="35"/>
  <c r="AJ98" i="35"/>
  <c r="AK98" i="35"/>
  <c r="AL98" i="35"/>
  <c r="AM98" i="35"/>
  <c r="AH99" i="35"/>
  <c r="AI99" i="35"/>
  <c r="AJ99" i="35"/>
  <c r="AK99" i="35"/>
  <c r="AL99" i="35"/>
  <c r="AM99" i="35"/>
  <c r="AH100" i="35"/>
  <c r="AI100" i="35"/>
  <c r="AJ100" i="35"/>
  <c r="AK100" i="35"/>
  <c r="AL100" i="35"/>
  <c r="AM100" i="35"/>
  <c r="AH101" i="35"/>
  <c r="AI101" i="35"/>
  <c r="AJ101" i="35"/>
  <c r="AK101" i="35"/>
  <c r="AL101" i="35"/>
  <c r="AM101" i="35"/>
  <c r="AH102" i="35"/>
  <c r="AI102" i="35"/>
  <c r="AJ102" i="35"/>
  <c r="AK102" i="35"/>
  <c r="AL102" i="35"/>
  <c r="AM102" i="35"/>
  <c r="AH103" i="35"/>
  <c r="AI103" i="35"/>
  <c r="AJ103" i="35"/>
  <c r="AK103" i="35"/>
  <c r="AL103" i="35"/>
  <c r="AM103" i="35"/>
  <c r="AH104" i="35"/>
  <c r="AI104" i="35"/>
  <c r="AJ104" i="35"/>
  <c r="AK104" i="35"/>
  <c r="AL104" i="35"/>
  <c r="AM104" i="35"/>
  <c r="AH105" i="35"/>
  <c r="AI105" i="35"/>
  <c r="AJ105" i="35"/>
  <c r="AK105" i="35"/>
  <c r="AL105" i="35"/>
  <c r="AM105" i="35"/>
  <c r="AH106" i="35"/>
  <c r="AI106" i="35"/>
  <c r="AJ106" i="35"/>
  <c r="AK106" i="35"/>
  <c r="AL106" i="35"/>
  <c r="AM106" i="35"/>
  <c r="AH107" i="35"/>
  <c r="AI107" i="35"/>
  <c r="AJ107" i="35"/>
  <c r="AK107" i="35"/>
  <c r="AL107" i="35"/>
  <c r="AM107" i="35"/>
  <c r="AH108" i="35"/>
  <c r="AI108" i="35"/>
  <c r="AJ108" i="35"/>
  <c r="AK108" i="35"/>
  <c r="AL108" i="35"/>
  <c r="AM108" i="35"/>
  <c r="AH109" i="35"/>
  <c r="AI109" i="35"/>
  <c r="AJ109" i="35"/>
  <c r="AK109" i="35"/>
  <c r="AL109" i="35"/>
  <c r="AM109" i="35"/>
  <c r="AH110" i="35"/>
  <c r="AI110" i="35"/>
  <c r="AJ110" i="35"/>
  <c r="AK110" i="35"/>
  <c r="AL110" i="35"/>
  <c r="AM110" i="35"/>
  <c r="AH111" i="35"/>
  <c r="AI111" i="35"/>
  <c r="AJ111" i="35"/>
  <c r="AK111" i="35"/>
  <c r="AL111" i="35"/>
  <c r="AM111" i="35"/>
  <c r="AH112" i="35"/>
  <c r="AI112" i="35"/>
  <c r="AJ112" i="35"/>
  <c r="AK112" i="35"/>
  <c r="AL112" i="35"/>
  <c r="AM112" i="35"/>
  <c r="AH113" i="35"/>
  <c r="AI113" i="35"/>
  <c r="AJ113" i="35"/>
  <c r="AK113" i="35"/>
  <c r="AL113" i="35"/>
  <c r="AM113" i="35"/>
  <c r="AH114" i="35"/>
  <c r="AI114" i="35"/>
  <c r="AJ114" i="35"/>
  <c r="AK114" i="35"/>
  <c r="AL114" i="35"/>
  <c r="AM114" i="35"/>
  <c r="AH115" i="35"/>
  <c r="AI115" i="35"/>
  <c r="AJ115" i="35"/>
  <c r="AK115" i="35"/>
  <c r="AL115" i="35"/>
  <c r="AM115" i="35"/>
  <c r="AH116" i="35"/>
  <c r="AI116" i="35"/>
  <c r="AJ116" i="35"/>
  <c r="AK116" i="35"/>
  <c r="AL116" i="35"/>
  <c r="AM116" i="35"/>
  <c r="AH117" i="35"/>
  <c r="AI117" i="35"/>
  <c r="AJ117" i="35"/>
  <c r="AK117" i="35"/>
  <c r="AL117" i="35"/>
  <c r="AM117" i="35"/>
  <c r="AH118" i="35"/>
  <c r="AI118" i="35"/>
  <c r="AJ118" i="35"/>
  <c r="AK118" i="35"/>
  <c r="AL118" i="35"/>
  <c r="AM118" i="35"/>
  <c r="AH119" i="35"/>
  <c r="AI119" i="35"/>
  <c r="AJ119" i="35"/>
  <c r="AK119" i="35"/>
  <c r="AL119" i="35"/>
  <c r="AM119" i="35"/>
  <c r="AH120" i="35"/>
  <c r="AI120" i="35"/>
  <c r="AJ120" i="35"/>
  <c r="AK120" i="35"/>
  <c r="AL120" i="35"/>
  <c r="AM120" i="35"/>
  <c r="AH121" i="35"/>
  <c r="AI121" i="35"/>
  <c r="AJ121" i="35"/>
  <c r="AK121" i="35"/>
  <c r="AL121" i="35"/>
  <c r="AM121" i="35"/>
  <c r="AH122" i="35"/>
  <c r="AI122" i="35"/>
  <c r="AJ122" i="35"/>
  <c r="AK122" i="35"/>
  <c r="AL122" i="35"/>
  <c r="AM122" i="35"/>
  <c r="AH123" i="35"/>
  <c r="AI123" i="35"/>
  <c r="AJ123" i="35"/>
  <c r="AK123" i="35"/>
  <c r="AL123" i="35"/>
  <c r="AM123" i="35"/>
  <c r="AH124" i="35"/>
  <c r="AI124" i="35"/>
  <c r="AJ124" i="35"/>
  <c r="AK124" i="35"/>
  <c r="AL124" i="35"/>
  <c r="AM124" i="35"/>
  <c r="AH125" i="35"/>
  <c r="AI125" i="35"/>
  <c r="AJ125" i="35"/>
  <c r="AK125" i="35"/>
  <c r="AL125" i="35"/>
  <c r="AM125" i="35"/>
  <c r="AH126" i="35"/>
  <c r="AI126" i="35"/>
  <c r="AJ126" i="35"/>
  <c r="AK126" i="35"/>
  <c r="AL126" i="35"/>
  <c r="AM126" i="35"/>
  <c r="AH127" i="35"/>
  <c r="AI127" i="35"/>
  <c r="AJ127" i="35"/>
  <c r="AK127" i="35"/>
  <c r="AL127" i="35"/>
  <c r="AM127" i="35"/>
  <c r="AM12" i="35"/>
  <c r="AI12" i="35"/>
  <c r="AJ12" i="35"/>
  <c r="AK12" i="35"/>
  <c r="AL12" i="35"/>
  <c r="AH12" i="35"/>
  <c r="U127" i="35"/>
  <c r="P13" i="35"/>
  <c r="Q13" i="35"/>
  <c r="R13" i="35"/>
  <c r="S13" i="35"/>
  <c r="T13" i="35"/>
  <c r="U13" i="35"/>
  <c r="P14" i="35"/>
  <c r="Q14" i="35"/>
  <c r="R14" i="35"/>
  <c r="S14" i="35"/>
  <c r="T14" i="35"/>
  <c r="U14" i="35"/>
  <c r="P15" i="35"/>
  <c r="Q15" i="35"/>
  <c r="R15" i="35"/>
  <c r="S15" i="35"/>
  <c r="T15" i="35"/>
  <c r="U15" i="35"/>
  <c r="P16" i="35"/>
  <c r="Q16" i="35"/>
  <c r="R16" i="35"/>
  <c r="S16" i="35"/>
  <c r="T16" i="35"/>
  <c r="U16" i="35"/>
  <c r="P17" i="35"/>
  <c r="Q17" i="35"/>
  <c r="R17" i="35"/>
  <c r="S17" i="35"/>
  <c r="T17" i="35"/>
  <c r="U17" i="35"/>
  <c r="P18" i="35"/>
  <c r="Q18" i="35"/>
  <c r="R18" i="35"/>
  <c r="S18" i="35"/>
  <c r="T18" i="35"/>
  <c r="U18" i="35"/>
  <c r="P19" i="35"/>
  <c r="Q19" i="35"/>
  <c r="R19" i="35"/>
  <c r="S19" i="35"/>
  <c r="T19" i="35"/>
  <c r="U19" i="35"/>
  <c r="P20" i="35"/>
  <c r="Q20" i="35"/>
  <c r="R20" i="35"/>
  <c r="S20" i="35"/>
  <c r="T20" i="35"/>
  <c r="U20" i="35"/>
  <c r="P21" i="35"/>
  <c r="Q21" i="35"/>
  <c r="R21" i="35"/>
  <c r="S21" i="35"/>
  <c r="T21" i="35"/>
  <c r="U21" i="35"/>
  <c r="P22" i="35"/>
  <c r="Q22" i="35"/>
  <c r="R22" i="35"/>
  <c r="S22" i="35"/>
  <c r="T22" i="35"/>
  <c r="U22" i="35"/>
  <c r="P23" i="35"/>
  <c r="Q23" i="35"/>
  <c r="R23" i="35"/>
  <c r="S23" i="35"/>
  <c r="T23" i="35"/>
  <c r="U23" i="35"/>
  <c r="P24" i="35"/>
  <c r="Q24" i="35"/>
  <c r="R24" i="35"/>
  <c r="S24" i="35"/>
  <c r="T24" i="35"/>
  <c r="U24" i="35"/>
  <c r="P25" i="35"/>
  <c r="Q25" i="35"/>
  <c r="R25" i="35"/>
  <c r="S25" i="35"/>
  <c r="T25" i="35"/>
  <c r="U25" i="35"/>
  <c r="P26" i="35"/>
  <c r="Q26" i="35"/>
  <c r="R26" i="35"/>
  <c r="S26" i="35"/>
  <c r="T26" i="35"/>
  <c r="U26" i="35"/>
  <c r="P27" i="35"/>
  <c r="Q27" i="35"/>
  <c r="R27" i="35"/>
  <c r="S27" i="35"/>
  <c r="T27" i="35"/>
  <c r="U27" i="35"/>
  <c r="P28" i="35"/>
  <c r="Q28" i="35"/>
  <c r="R28" i="35"/>
  <c r="S28" i="35"/>
  <c r="T28" i="35"/>
  <c r="U28" i="35"/>
  <c r="P29" i="35"/>
  <c r="Q29" i="35"/>
  <c r="R29" i="35"/>
  <c r="S29" i="35"/>
  <c r="T29" i="35"/>
  <c r="U29" i="35"/>
  <c r="P30" i="35"/>
  <c r="Q30" i="35"/>
  <c r="R30" i="35"/>
  <c r="S30" i="35"/>
  <c r="T30" i="35"/>
  <c r="U30" i="35"/>
  <c r="P31" i="35"/>
  <c r="Q31" i="35"/>
  <c r="R31" i="35"/>
  <c r="S31" i="35"/>
  <c r="T31" i="35"/>
  <c r="U31" i="35"/>
  <c r="P32" i="35"/>
  <c r="Q32" i="35"/>
  <c r="R32" i="35"/>
  <c r="S32" i="35"/>
  <c r="T32" i="35"/>
  <c r="U32" i="35"/>
  <c r="P33" i="35"/>
  <c r="Q33" i="35"/>
  <c r="R33" i="35"/>
  <c r="S33" i="35"/>
  <c r="T33" i="35"/>
  <c r="U33" i="35"/>
  <c r="P34" i="35"/>
  <c r="Q34" i="35"/>
  <c r="R34" i="35"/>
  <c r="S34" i="35"/>
  <c r="T34" i="35"/>
  <c r="U34" i="35"/>
  <c r="P35" i="35"/>
  <c r="Q35" i="35"/>
  <c r="R35" i="35"/>
  <c r="S35" i="35"/>
  <c r="T35" i="35"/>
  <c r="U35" i="35"/>
  <c r="P36" i="35"/>
  <c r="Q36" i="35"/>
  <c r="R36" i="35"/>
  <c r="S36" i="35"/>
  <c r="T36" i="35"/>
  <c r="U36" i="35"/>
  <c r="P37" i="35"/>
  <c r="Q37" i="35"/>
  <c r="R37" i="35"/>
  <c r="S37" i="35"/>
  <c r="T37" i="35"/>
  <c r="U37" i="35"/>
  <c r="P38" i="35"/>
  <c r="Q38" i="35"/>
  <c r="R38" i="35"/>
  <c r="S38" i="35"/>
  <c r="T38" i="35"/>
  <c r="U38" i="35"/>
  <c r="P39" i="35"/>
  <c r="Q39" i="35"/>
  <c r="R39" i="35"/>
  <c r="S39" i="35"/>
  <c r="T39" i="35"/>
  <c r="U39" i="35"/>
  <c r="P40" i="35"/>
  <c r="Q40" i="35"/>
  <c r="R40" i="35"/>
  <c r="S40" i="35"/>
  <c r="T40" i="35"/>
  <c r="U40" i="35"/>
  <c r="P41" i="35"/>
  <c r="Q41" i="35"/>
  <c r="R41" i="35"/>
  <c r="S41" i="35"/>
  <c r="T41" i="35"/>
  <c r="U41" i="35"/>
  <c r="P42" i="35"/>
  <c r="Q42" i="35"/>
  <c r="R42" i="35"/>
  <c r="S42" i="35"/>
  <c r="T42" i="35"/>
  <c r="U42" i="35"/>
  <c r="P43" i="35"/>
  <c r="Q43" i="35"/>
  <c r="R43" i="35"/>
  <c r="S43" i="35"/>
  <c r="T43" i="35"/>
  <c r="U43" i="35"/>
  <c r="P44" i="35"/>
  <c r="Q44" i="35"/>
  <c r="R44" i="35"/>
  <c r="S44" i="35"/>
  <c r="T44" i="35"/>
  <c r="U44" i="35"/>
  <c r="P45" i="35"/>
  <c r="Q45" i="35"/>
  <c r="R45" i="35"/>
  <c r="S45" i="35"/>
  <c r="T45" i="35"/>
  <c r="U45" i="35"/>
  <c r="P46" i="35"/>
  <c r="Q46" i="35"/>
  <c r="R46" i="35"/>
  <c r="S46" i="35"/>
  <c r="T46" i="35"/>
  <c r="U46" i="35"/>
  <c r="P47" i="35"/>
  <c r="Q47" i="35"/>
  <c r="R47" i="35"/>
  <c r="S47" i="35"/>
  <c r="T47" i="35"/>
  <c r="U47" i="35"/>
  <c r="P48" i="35"/>
  <c r="Q48" i="35"/>
  <c r="R48" i="35"/>
  <c r="S48" i="35"/>
  <c r="T48" i="35"/>
  <c r="U48" i="35"/>
  <c r="P49" i="35"/>
  <c r="Q49" i="35"/>
  <c r="R49" i="35"/>
  <c r="S49" i="35"/>
  <c r="T49" i="35"/>
  <c r="U49" i="35"/>
  <c r="P50" i="35"/>
  <c r="Q50" i="35"/>
  <c r="R50" i="35"/>
  <c r="S50" i="35"/>
  <c r="T50" i="35"/>
  <c r="U50" i="35"/>
  <c r="P51" i="35"/>
  <c r="Q51" i="35"/>
  <c r="R51" i="35"/>
  <c r="S51" i="35"/>
  <c r="T51" i="35"/>
  <c r="U51" i="35"/>
  <c r="P52" i="35"/>
  <c r="Q52" i="35"/>
  <c r="R52" i="35"/>
  <c r="S52" i="35"/>
  <c r="T52" i="35"/>
  <c r="U52" i="35"/>
  <c r="P53" i="35"/>
  <c r="Q53" i="35"/>
  <c r="R53" i="35"/>
  <c r="S53" i="35"/>
  <c r="T53" i="35"/>
  <c r="U53" i="35"/>
  <c r="P54" i="35"/>
  <c r="Q54" i="35"/>
  <c r="R54" i="35"/>
  <c r="S54" i="35"/>
  <c r="T54" i="35"/>
  <c r="U54" i="35"/>
  <c r="P55" i="35"/>
  <c r="Q55" i="35"/>
  <c r="R55" i="35"/>
  <c r="S55" i="35"/>
  <c r="T55" i="35"/>
  <c r="U55" i="35"/>
  <c r="P56" i="35"/>
  <c r="Q56" i="35"/>
  <c r="R56" i="35"/>
  <c r="S56" i="35"/>
  <c r="T56" i="35"/>
  <c r="U56" i="35"/>
  <c r="P57" i="35"/>
  <c r="Q57" i="35"/>
  <c r="R57" i="35"/>
  <c r="S57" i="35"/>
  <c r="T57" i="35"/>
  <c r="U57" i="35"/>
  <c r="P58" i="35"/>
  <c r="Q58" i="35"/>
  <c r="R58" i="35"/>
  <c r="S58" i="35"/>
  <c r="T58" i="35"/>
  <c r="U58" i="35"/>
  <c r="P59" i="35"/>
  <c r="Q59" i="35"/>
  <c r="R59" i="35"/>
  <c r="S59" i="35"/>
  <c r="T59" i="35"/>
  <c r="U59" i="35"/>
  <c r="P60" i="35"/>
  <c r="Q60" i="35"/>
  <c r="R60" i="35"/>
  <c r="S60" i="35"/>
  <c r="T60" i="35"/>
  <c r="U60" i="35"/>
  <c r="P61" i="35"/>
  <c r="Q61" i="35"/>
  <c r="R61" i="35"/>
  <c r="S61" i="35"/>
  <c r="T61" i="35"/>
  <c r="U61" i="35"/>
  <c r="P62" i="35"/>
  <c r="Q62" i="35"/>
  <c r="R62" i="35"/>
  <c r="S62" i="35"/>
  <c r="T62" i="35"/>
  <c r="U62" i="35"/>
  <c r="P63" i="35"/>
  <c r="Q63" i="35"/>
  <c r="R63" i="35"/>
  <c r="S63" i="35"/>
  <c r="T63" i="35"/>
  <c r="U63" i="35"/>
  <c r="P64" i="35"/>
  <c r="Q64" i="35"/>
  <c r="R64" i="35"/>
  <c r="S64" i="35"/>
  <c r="T64" i="35"/>
  <c r="U64" i="35"/>
  <c r="P65" i="35"/>
  <c r="Q65" i="35"/>
  <c r="R65" i="35"/>
  <c r="S65" i="35"/>
  <c r="T65" i="35"/>
  <c r="U65" i="35"/>
  <c r="P66" i="35"/>
  <c r="Q66" i="35"/>
  <c r="R66" i="35"/>
  <c r="S66" i="35"/>
  <c r="T66" i="35"/>
  <c r="U66" i="35"/>
  <c r="P67" i="35"/>
  <c r="Q67" i="35"/>
  <c r="R67" i="35"/>
  <c r="S67" i="35"/>
  <c r="T67" i="35"/>
  <c r="U67" i="35"/>
  <c r="P68" i="35"/>
  <c r="Q68" i="35"/>
  <c r="R68" i="35"/>
  <c r="S68" i="35"/>
  <c r="T68" i="35"/>
  <c r="U68" i="35"/>
  <c r="P69" i="35"/>
  <c r="Q69" i="35"/>
  <c r="R69" i="35"/>
  <c r="S69" i="35"/>
  <c r="T69" i="35"/>
  <c r="U69" i="35"/>
  <c r="P70" i="35"/>
  <c r="Q70" i="35"/>
  <c r="R70" i="35"/>
  <c r="S70" i="35"/>
  <c r="T70" i="35"/>
  <c r="U70" i="35"/>
  <c r="P71" i="35"/>
  <c r="Q71" i="35"/>
  <c r="R71" i="35"/>
  <c r="S71" i="35"/>
  <c r="T71" i="35"/>
  <c r="U71" i="35"/>
  <c r="P72" i="35"/>
  <c r="Q72" i="35"/>
  <c r="R72" i="35"/>
  <c r="S72" i="35"/>
  <c r="T72" i="35"/>
  <c r="U72" i="35"/>
  <c r="P73" i="35"/>
  <c r="Q73" i="35"/>
  <c r="R73" i="35"/>
  <c r="S73" i="35"/>
  <c r="T73" i="35"/>
  <c r="U73" i="35"/>
  <c r="P74" i="35"/>
  <c r="Q74" i="35"/>
  <c r="R74" i="35"/>
  <c r="S74" i="35"/>
  <c r="T74" i="35"/>
  <c r="U74" i="35"/>
  <c r="P75" i="35"/>
  <c r="Q75" i="35"/>
  <c r="R75" i="35"/>
  <c r="S75" i="35"/>
  <c r="T75" i="35"/>
  <c r="U75" i="35"/>
  <c r="P76" i="35"/>
  <c r="Q76" i="35"/>
  <c r="R76" i="35"/>
  <c r="S76" i="35"/>
  <c r="T76" i="35"/>
  <c r="U76" i="35"/>
  <c r="P77" i="35"/>
  <c r="Q77" i="35"/>
  <c r="R77" i="35"/>
  <c r="S77" i="35"/>
  <c r="T77" i="35"/>
  <c r="U77" i="35"/>
  <c r="P78" i="35"/>
  <c r="Q78" i="35"/>
  <c r="R78" i="35"/>
  <c r="S78" i="35"/>
  <c r="T78" i="35"/>
  <c r="U78" i="35"/>
  <c r="P79" i="35"/>
  <c r="Q79" i="35"/>
  <c r="R79" i="35"/>
  <c r="S79" i="35"/>
  <c r="T79" i="35"/>
  <c r="U79" i="35"/>
  <c r="P80" i="35"/>
  <c r="Q80" i="35"/>
  <c r="R80" i="35"/>
  <c r="S80" i="35"/>
  <c r="T80" i="35"/>
  <c r="U80" i="35"/>
  <c r="P81" i="35"/>
  <c r="Q81" i="35"/>
  <c r="R81" i="35"/>
  <c r="S81" i="35"/>
  <c r="T81" i="35"/>
  <c r="U81" i="35"/>
  <c r="P82" i="35"/>
  <c r="Q82" i="35"/>
  <c r="R82" i="35"/>
  <c r="S82" i="35"/>
  <c r="T82" i="35"/>
  <c r="U82" i="35"/>
  <c r="P83" i="35"/>
  <c r="Q83" i="35"/>
  <c r="R83" i="35"/>
  <c r="S83" i="35"/>
  <c r="T83" i="35"/>
  <c r="U83" i="35"/>
  <c r="P84" i="35"/>
  <c r="Q84" i="35"/>
  <c r="R84" i="35"/>
  <c r="S84" i="35"/>
  <c r="T84" i="35"/>
  <c r="U84" i="35"/>
  <c r="P85" i="35"/>
  <c r="Q85" i="35"/>
  <c r="R85" i="35"/>
  <c r="S85" i="35"/>
  <c r="T85" i="35"/>
  <c r="U85" i="35"/>
  <c r="P86" i="35"/>
  <c r="Q86" i="35"/>
  <c r="R86" i="35"/>
  <c r="S86" i="35"/>
  <c r="T86" i="35"/>
  <c r="U86" i="35"/>
  <c r="P87" i="35"/>
  <c r="Q87" i="35"/>
  <c r="R87" i="35"/>
  <c r="S87" i="35"/>
  <c r="T87" i="35"/>
  <c r="U87" i="35"/>
  <c r="P88" i="35"/>
  <c r="Q88" i="35"/>
  <c r="R88" i="35"/>
  <c r="S88" i="35"/>
  <c r="T88" i="35"/>
  <c r="U88" i="35"/>
  <c r="P89" i="35"/>
  <c r="Q89" i="35"/>
  <c r="R89" i="35"/>
  <c r="S89" i="35"/>
  <c r="T89" i="35"/>
  <c r="U89" i="35"/>
  <c r="P90" i="35"/>
  <c r="Q90" i="35"/>
  <c r="R90" i="35"/>
  <c r="S90" i="35"/>
  <c r="T90" i="35"/>
  <c r="U90" i="35"/>
  <c r="P91" i="35"/>
  <c r="Q91" i="35"/>
  <c r="R91" i="35"/>
  <c r="S91" i="35"/>
  <c r="T91" i="35"/>
  <c r="U91" i="35"/>
  <c r="P92" i="35"/>
  <c r="Q92" i="35"/>
  <c r="R92" i="35"/>
  <c r="S92" i="35"/>
  <c r="T92" i="35"/>
  <c r="U92" i="35"/>
  <c r="P93" i="35"/>
  <c r="Q93" i="35"/>
  <c r="R93" i="35"/>
  <c r="S93" i="35"/>
  <c r="T93" i="35"/>
  <c r="U93" i="35"/>
  <c r="P94" i="35"/>
  <c r="Q94" i="35"/>
  <c r="R94" i="35"/>
  <c r="S94" i="35"/>
  <c r="T94" i="35"/>
  <c r="U94" i="35"/>
  <c r="P95" i="35"/>
  <c r="Q95" i="35"/>
  <c r="R95" i="35"/>
  <c r="S95" i="35"/>
  <c r="T95" i="35"/>
  <c r="U95" i="35"/>
  <c r="P96" i="35"/>
  <c r="Q96" i="35"/>
  <c r="R96" i="35"/>
  <c r="S96" i="35"/>
  <c r="T96" i="35"/>
  <c r="U96" i="35"/>
  <c r="P97" i="35"/>
  <c r="Q97" i="35"/>
  <c r="R97" i="35"/>
  <c r="S97" i="35"/>
  <c r="T97" i="35"/>
  <c r="U97" i="35"/>
  <c r="P98" i="35"/>
  <c r="Q98" i="35"/>
  <c r="R98" i="35"/>
  <c r="S98" i="35"/>
  <c r="T98" i="35"/>
  <c r="U98" i="35"/>
  <c r="P99" i="35"/>
  <c r="Q99" i="35"/>
  <c r="R99" i="35"/>
  <c r="S99" i="35"/>
  <c r="T99" i="35"/>
  <c r="U99" i="35"/>
  <c r="P100" i="35"/>
  <c r="Q100" i="35"/>
  <c r="R100" i="35"/>
  <c r="S100" i="35"/>
  <c r="T100" i="35"/>
  <c r="U100" i="35"/>
  <c r="P101" i="35"/>
  <c r="Q101" i="35"/>
  <c r="R101" i="35"/>
  <c r="S101" i="35"/>
  <c r="T101" i="35"/>
  <c r="U101" i="35"/>
  <c r="P102" i="35"/>
  <c r="Q102" i="35"/>
  <c r="R102" i="35"/>
  <c r="S102" i="35"/>
  <c r="T102" i="35"/>
  <c r="U102" i="35"/>
  <c r="P103" i="35"/>
  <c r="Q103" i="35"/>
  <c r="R103" i="35"/>
  <c r="S103" i="35"/>
  <c r="T103" i="35"/>
  <c r="U103" i="35"/>
  <c r="P104" i="35"/>
  <c r="Q104" i="35"/>
  <c r="R104" i="35"/>
  <c r="S104" i="35"/>
  <c r="T104" i="35"/>
  <c r="U104" i="35"/>
  <c r="P105" i="35"/>
  <c r="Q105" i="35"/>
  <c r="R105" i="35"/>
  <c r="S105" i="35"/>
  <c r="T105" i="35"/>
  <c r="U105" i="35"/>
  <c r="P106" i="35"/>
  <c r="Q106" i="35"/>
  <c r="R106" i="35"/>
  <c r="S106" i="35"/>
  <c r="T106" i="35"/>
  <c r="U106" i="35"/>
  <c r="P107" i="35"/>
  <c r="Q107" i="35"/>
  <c r="R107" i="35"/>
  <c r="S107" i="35"/>
  <c r="T107" i="35"/>
  <c r="U107" i="35"/>
  <c r="P108" i="35"/>
  <c r="Q108" i="35"/>
  <c r="R108" i="35"/>
  <c r="S108" i="35"/>
  <c r="T108" i="35"/>
  <c r="U108" i="35"/>
  <c r="P109" i="35"/>
  <c r="Q109" i="35"/>
  <c r="R109" i="35"/>
  <c r="S109" i="35"/>
  <c r="T109" i="35"/>
  <c r="U109" i="35"/>
  <c r="P110" i="35"/>
  <c r="Q110" i="35"/>
  <c r="R110" i="35"/>
  <c r="S110" i="35"/>
  <c r="T110" i="35"/>
  <c r="U110" i="35"/>
  <c r="P111" i="35"/>
  <c r="Q111" i="35"/>
  <c r="R111" i="35"/>
  <c r="S111" i="35"/>
  <c r="T111" i="35"/>
  <c r="U111" i="35"/>
  <c r="P112" i="35"/>
  <c r="Q112" i="35"/>
  <c r="R112" i="35"/>
  <c r="S112" i="35"/>
  <c r="T112" i="35"/>
  <c r="U112" i="35"/>
  <c r="P113" i="35"/>
  <c r="Q113" i="35"/>
  <c r="R113" i="35"/>
  <c r="S113" i="35"/>
  <c r="T113" i="35"/>
  <c r="U113" i="35"/>
  <c r="P114" i="35"/>
  <c r="Q114" i="35"/>
  <c r="R114" i="35"/>
  <c r="S114" i="35"/>
  <c r="T114" i="35"/>
  <c r="U114" i="35"/>
  <c r="P115" i="35"/>
  <c r="Q115" i="35"/>
  <c r="R115" i="35"/>
  <c r="S115" i="35"/>
  <c r="T115" i="35"/>
  <c r="U115" i="35"/>
  <c r="P116" i="35"/>
  <c r="Q116" i="35"/>
  <c r="R116" i="35"/>
  <c r="S116" i="35"/>
  <c r="T116" i="35"/>
  <c r="U116" i="35"/>
  <c r="P117" i="35"/>
  <c r="Q117" i="35"/>
  <c r="R117" i="35"/>
  <c r="S117" i="35"/>
  <c r="T117" i="35"/>
  <c r="U117" i="35"/>
  <c r="P118" i="35"/>
  <c r="Q118" i="35"/>
  <c r="R118" i="35"/>
  <c r="S118" i="35"/>
  <c r="T118" i="35"/>
  <c r="U118" i="35"/>
  <c r="P119" i="35"/>
  <c r="Q119" i="35"/>
  <c r="R119" i="35"/>
  <c r="S119" i="35"/>
  <c r="T119" i="35"/>
  <c r="U119" i="35"/>
  <c r="P120" i="35"/>
  <c r="Q120" i="35"/>
  <c r="R120" i="35"/>
  <c r="S120" i="35"/>
  <c r="T120" i="35"/>
  <c r="U120" i="35"/>
  <c r="P121" i="35"/>
  <c r="Q121" i="35"/>
  <c r="R121" i="35"/>
  <c r="S121" i="35"/>
  <c r="T121" i="35"/>
  <c r="U121" i="35"/>
  <c r="P122" i="35"/>
  <c r="Q122" i="35"/>
  <c r="R122" i="35"/>
  <c r="S122" i="35"/>
  <c r="T122" i="35"/>
  <c r="U122" i="35"/>
  <c r="P123" i="35"/>
  <c r="Q123" i="35"/>
  <c r="R123" i="35"/>
  <c r="S123" i="35"/>
  <c r="T123" i="35"/>
  <c r="U123" i="35"/>
  <c r="P124" i="35"/>
  <c r="Q124" i="35"/>
  <c r="R124" i="35"/>
  <c r="S124" i="35"/>
  <c r="T124" i="35"/>
  <c r="U124" i="35"/>
  <c r="P125" i="35"/>
  <c r="Q125" i="35"/>
  <c r="R125" i="35"/>
  <c r="S125" i="35"/>
  <c r="T125" i="35"/>
  <c r="U125" i="35"/>
  <c r="P126" i="35"/>
  <c r="Q126" i="35"/>
  <c r="R126" i="35"/>
  <c r="S126" i="35"/>
  <c r="T126" i="35"/>
  <c r="U126" i="35"/>
  <c r="P127" i="35"/>
  <c r="Q127" i="35"/>
  <c r="R127" i="35"/>
  <c r="S127" i="35"/>
  <c r="T127" i="35"/>
  <c r="U12" i="35"/>
  <c r="T12" i="35"/>
  <c r="S12" i="35"/>
  <c r="R12" i="35"/>
  <c r="Q12" i="35"/>
  <c r="P12" i="35"/>
  <c r="CO13" i="35"/>
  <c r="O7" i="52" s="1"/>
  <c r="CO14" i="35"/>
  <c r="O8" i="52" s="1"/>
  <c r="CO15" i="35"/>
  <c r="O9" i="52" s="1"/>
  <c r="CO16" i="35"/>
  <c r="O10" i="52" s="1"/>
  <c r="CO17" i="35"/>
  <c r="O11" i="52" s="1"/>
  <c r="CO18" i="35"/>
  <c r="O12" i="52" s="1"/>
  <c r="CO19" i="35"/>
  <c r="O13" i="52" s="1"/>
  <c r="CO20" i="35"/>
  <c r="O14" i="52" s="1"/>
  <c r="CO21" i="35"/>
  <c r="O15" i="52" s="1"/>
  <c r="CO22" i="35"/>
  <c r="O16" i="52" s="1"/>
  <c r="CO23" i="35"/>
  <c r="O17" i="52" s="1"/>
  <c r="CO24" i="35"/>
  <c r="O18" i="52" s="1"/>
  <c r="CO25" i="35"/>
  <c r="O19" i="52" s="1"/>
  <c r="CO26" i="35"/>
  <c r="O20" i="52" s="1"/>
  <c r="CO27" i="35"/>
  <c r="O21" i="52" s="1"/>
  <c r="CO28" i="35"/>
  <c r="O22" i="52" s="1"/>
  <c r="CO29" i="35"/>
  <c r="O23" i="52" s="1"/>
  <c r="CO30" i="35"/>
  <c r="O24" i="52" s="1"/>
  <c r="CO31" i="35"/>
  <c r="O25" i="52" s="1"/>
  <c r="CO32" i="35"/>
  <c r="O26" i="52" s="1"/>
  <c r="CO33" i="35"/>
  <c r="O27" i="52" s="1"/>
  <c r="CO34" i="35"/>
  <c r="O28" i="52" s="1"/>
  <c r="CO35" i="35"/>
  <c r="O29" i="52" s="1"/>
  <c r="CO36" i="35"/>
  <c r="O30" i="52" s="1"/>
  <c r="CO37" i="35"/>
  <c r="O31" i="52" s="1"/>
  <c r="CO38" i="35"/>
  <c r="O32" i="52" s="1"/>
  <c r="CO39" i="35"/>
  <c r="O33" i="52" s="1"/>
  <c r="CO40" i="35"/>
  <c r="O34" i="52" s="1"/>
  <c r="CO41" i="35"/>
  <c r="O35" i="52" s="1"/>
  <c r="CO42" i="35"/>
  <c r="O36" i="52" s="1"/>
  <c r="CO43" i="35"/>
  <c r="O37" i="52" s="1"/>
  <c r="CO44" i="35"/>
  <c r="O38" i="52" s="1"/>
  <c r="CO45" i="35"/>
  <c r="O39" i="52" s="1"/>
  <c r="CO46" i="35"/>
  <c r="O40" i="52" s="1"/>
  <c r="CO47" i="35"/>
  <c r="O41" i="52" s="1"/>
  <c r="CO48" i="35"/>
  <c r="O42" i="52" s="1"/>
  <c r="CO49" i="35"/>
  <c r="O43" i="52" s="1"/>
  <c r="CO50" i="35"/>
  <c r="O44" i="52" s="1"/>
  <c r="CO51" i="35"/>
  <c r="O45" i="52" s="1"/>
  <c r="CO52" i="35"/>
  <c r="O46" i="52" s="1"/>
  <c r="CO53" i="35"/>
  <c r="O47" i="52" s="1"/>
  <c r="CO54" i="35"/>
  <c r="O48" i="52" s="1"/>
  <c r="CO55" i="35"/>
  <c r="O49" i="52" s="1"/>
  <c r="CO56" i="35"/>
  <c r="O50" i="52" s="1"/>
  <c r="CO57" i="35"/>
  <c r="O51" i="52" s="1"/>
  <c r="CO58" i="35"/>
  <c r="O52" i="52" s="1"/>
  <c r="CO59" i="35"/>
  <c r="O53" i="52" s="1"/>
  <c r="CO60" i="35"/>
  <c r="O54" i="52" s="1"/>
  <c r="CO61" i="35"/>
  <c r="O55" i="52" s="1"/>
  <c r="CO62" i="35"/>
  <c r="O56" i="52" s="1"/>
  <c r="CO63" i="35"/>
  <c r="O57" i="52" s="1"/>
  <c r="CO64" i="35"/>
  <c r="O58" i="52" s="1"/>
  <c r="CO65" i="35"/>
  <c r="O59" i="52" s="1"/>
  <c r="CO66" i="35"/>
  <c r="O60" i="52" s="1"/>
  <c r="CO67" i="35"/>
  <c r="O61" i="52" s="1"/>
  <c r="CO68" i="35"/>
  <c r="O62" i="52" s="1"/>
  <c r="CO69" i="35"/>
  <c r="O63" i="52" s="1"/>
  <c r="CO70" i="35"/>
  <c r="O64" i="52" s="1"/>
  <c r="CO71" i="35"/>
  <c r="O65" i="52" s="1"/>
  <c r="CO72" i="35"/>
  <c r="O66" i="52" s="1"/>
  <c r="CO73" i="35"/>
  <c r="O67" i="52" s="1"/>
  <c r="CO74" i="35"/>
  <c r="O68" i="52" s="1"/>
  <c r="CO75" i="35"/>
  <c r="O69" i="52" s="1"/>
  <c r="CO76" i="35"/>
  <c r="O70" i="52" s="1"/>
  <c r="CO77" i="35"/>
  <c r="O71" i="52" s="1"/>
  <c r="CO78" i="35"/>
  <c r="O72" i="52" s="1"/>
  <c r="CO79" i="35"/>
  <c r="O73" i="52" s="1"/>
  <c r="CO80" i="35"/>
  <c r="O74" i="52" s="1"/>
  <c r="CO81" i="35"/>
  <c r="O75" i="52" s="1"/>
  <c r="CO82" i="35"/>
  <c r="O76" i="52" s="1"/>
  <c r="CO83" i="35"/>
  <c r="O77" i="52" s="1"/>
  <c r="CO84" i="35"/>
  <c r="O78" i="52" s="1"/>
  <c r="CO85" i="35"/>
  <c r="O79" i="52" s="1"/>
  <c r="CO86" i="35"/>
  <c r="O80" i="52" s="1"/>
  <c r="CO87" i="35"/>
  <c r="O81" i="52" s="1"/>
  <c r="CO88" i="35"/>
  <c r="O82" i="52" s="1"/>
  <c r="CO89" i="35"/>
  <c r="O83" i="52" s="1"/>
  <c r="CO90" i="35"/>
  <c r="O84" i="52" s="1"/>
  <c r="CO91" i="35"/>
  <c r="O85" i="52" s="1"/>
  <c r="CO92" i="35"/>
  <c r="O86" i="52" s="1"/>
  <c r="CO93" i="35"/>
  <c r="O87" i="52" s="1"/>
  <c r="CO94" i="35"/>
  <c r="O88" i="52" s="1"/>
  <c r="CO95" i="35"/>
  <c r="O89" i="52" s="1"/>
  <c r="CO96" i="35"/>
  <c r="O90" i="52" s="1"/>
  <c r="CO97" i="35"/>
  <c r="O91" i="52" s="1"/>
  <c r="CO98" i="35"/>
  <c r="O92" i="52" s="1"/>
  <c r="CO99" i="35"/>
  <c r="O93" i="52" s="1"/>
  <c r="CO100" i="35"/>
  <c r="O94" i="52" s="1"/>
  <c r="CO101" i="35"/>
  <c r="O95" i="52" s="1"/>
  <c r="CO102" i="35"/>
  <c r="O96" i="52" s="1"/>
  <c r="CO103" i="35"/>
  <c r="O97" i="52" s="1"/>
  <c r="CO104" i="35"/>
  <c r="O98" i="52" s="1"/>
  <c r="CO105" i="35"/>
  <c r="O99" i="52" s="1"/>
  <c r="CO106" i="35"/>
  <c r="O100" i="52" s="1"/>
  <c r="CO107" i="35"/>
  <c r="O101" i="52" s="1"/>
  <c r="CO108" i="35"/>
  <c r="O102" i="52" s="1"/>
  <c r="CO109" i="35"/>
  <c r="O103" i="52" s="1"/>
  <c r="CO110" i="35"/>
  <c r="O104" i="52" s="1"/>
  <c r="CO111" i="35"/>
  <c r="O105" i="52" s="1"/>
  <c r="CO112" i="35"/>
  <c r="O106" i="52" s="1"/>
  <c r="CO113" i="35"/>
  <c r="O107" i="52" s="1"/>
  <c r="CO114" i="35"/>
  <c r="O108" i="52" s="1"/>
  <c r="CO115" i="35"/>
  <c r="O109" i="52" s="1"/>
  <c r="CO116" i="35"/>
  <c r="O110" i="52" s="1"/>
  <c r="CO117" i="35"/>
  <c r="O111" i="52" s="1"/>
  <c r="CO118" i="35"/>
  <c r="O112" i="52" s="1"/>
  <c r="CO119" i="35"/>
  <c r="O113" i="52" s="1"/>
  <c r="CO120" i="35"/>
  <c r="O114" i="52" s="1"/>
  <c r="CO121" i="35"/>
  <c r="O115" i="52" s="1"/>
  <c r="CO122" i="35"/>
  <c r="O116" i="52" s="1"/>
  <c r="CO123" i="35"/>
  <c r="O117" i="52" s="1"/>
  <c r="CO124" i="35"/>
  <c r="O118" i="52" s="1"/>
  <c r="CO125" i="35"/>
  <c r="O119" i="52" s="1"/>
  <c r="CO126" i="35"/>
  <c r="O120" i="52" s="1"/>
  <c r="CO127" i="35"/>
  <c r="O121" i="52" s="1"/>
  <c r="CN13" i="35"/>
  <c r="N7" i="52" s="1"/>
  <c r="CN14" i="35"/>
  <c r="N8" i="52" s="1"/>
  <c r="CN15" i="35"/>
  <c r="N9" i="52" s="1"/>
  <c r="CN16" i="35"/>
  <c r="N10" i="52" s="1"/>
  <c r="CN17" i="35"/>
  <c r="N11" i="52" s="1"/>
  <c r="CN18" i="35"/>
  <c r="N12" i="52" s="1"/>
  <c r="CN19" i="35"/>
  <c r="N13" i="52" s="1"/>
  <c r="CN20" i="35"/>
  <c r="N14" i="52" s="1"/>
  <c r="CN21" i="35"/>
  <c r="N15" i="52" s="1"/>
  <c r="CN22" i="35"/>
  <c r="N16" i="52" s="1"/>
  <c r="CN23" i="35"/>
  <c r="N17" i="52" s="1"/>
  <c r="CN24" i="35"/>
  <c r="N18" i="52" s="1"/>
  <c r="CN25" i="35"/>
  <c r="N19" i="52" s="1"/>
  <c r="CN26" i="35"/>
  <c r="N20" i="52" s="1"/>
  <c r="CN27" i="35"/>
  <c r="N21" i="52" s="1"/>
  <c r="CN28" i="35"/>
  <c r="N22" i="52" s="1"/>
  <c r="CN29" i="35"/>
  <c r="N23" i="52" s="1"/>
  <c r="CN30" i="35"/>
  <c r="N24" i="52" s="1"/>
  <c r="CN31" i="35"/>
  <c r="N25" i="52" s="1"/>
  <c r="CN32" i="35"/>
  <c r="N26" i="52" s="1"/>
  <c r="CN33" i="35"/>
  <c r="N27" i="52" s="1"/>
  <c r="CN34" i="35"/>
  <c r="N28" i="52" s="1"/>
  <c r="CN35" i="35"/>
  <c r="N29" i="52" s="1"/>
  <c r="CN36" i="35"/>
  <c r="N30" i="52" s="1"/>
  <c r="CN37" i="35"/>
  <c r="N31" i="52" s="1"/>
  <c r="CN38" i="35"/>
  <c r="N32" i="52" s="1"/>
  <c r="CN39" i="35"/>
  <c r="N33" i="52" s="1"/>
  <c r="CN40" i="35"/>
  <c r="N34" i="52" s="1"/>
  <c r="CN41" i="35"/>
  <c r="N35" i="52" s="1"/>
  <c r="CN42" i="35"/>
  <c r="N36" i="52" s="1"/>
  <c r="CN43" i="35"/>
  <c r="N37" i="52" s="1"/>
  <c r="CN44" i="35"/>
  <c r="N38" i="52" s="1"/>
  <c r="CN45" i="35"/>
  <c r="N39" i="52" s="1"/>
  <c r="CN46" i="35"/>
  <c r="N40" i="52" s="1"/>
  <c r="CN47" i="35"/>
  <c r="N41" i="52" s="1"/>
  <c r="CN48" i="35"/>
  <c r="N42" i="52" s="1"/>
  <c r="CN49" i="35"/>
  <c r="N43" i="52" s="1"/>
  <c r="CN50" i="35"/>
  <c r="N44" i="52" s="1"/>
  <c r="CN51" i="35"/>
  <c r="N45" i="52" s="1"/>
  <c r="CN52" i="35"/>
  <c r="N46" i="52" s="1"/>
  <c r="CN53" i="35"/>
  <c r="N47" i="52" s="1"/>
  <c r="CN54" i="35"/>
  <c r="N48" i="52" s="1"/>
  <c r="CN55" i="35"/>
  <c r="N49" i="52" s="1"/>
  <c r="CN56" i="35"/>
  <c r="N50" i="52" s="1"/>
  <c r="CN57" i="35"/>
  <c r="N51" i="52" s="1"/>
  <c r="CN58" i="35"/>
  <c r="N52" i="52" s="1"/>
  <c r="CN59" i="35"/>
  <c r="N53" i="52" s="1"/>
  <c r="CN60" i="35"/>
  <c r="N54" i="52" s="1"/>
  <c r="CN61" i="35"/>
  <c r="N55" i="52" s="1"/>
  <c r="CN62" i="35"/>
  <c r="N56" i="52" s="1"/>
  <c r="CN63" i="35"/>
  <c r="N57" i="52" s="1"/>
  <c r="CN64" i="35"/>
  <c r="N58" i="52" s="1"/>
  <c r="CN65" i="35"/>
  <c r="N59" i="52" s="1"/>
  <c r="CN66" i="35"/>
  <c r="N60" i="52" s="1"/>
  <c r="CN67" i="35"/>
  <c r="N61" i="52" s="1"/>
  <c r="CN68" i="35"/>
  <c r="N62" i="52" s="1"/>
  <c r="CN69" i="35"/>
  <c r="N63" i="52" s="1"/>
  <c r="CN70" i="35"/>
  <c r="N64" i="52" s="1"/>
  <c r="CN71" i="35"/>
  <c r="N65" i="52" s="1"/>
  <c r="CN72" i="35"/>
  <c r="N66" i="52" s="1"/>
  <c r="CN73" i="35"/>
  <c r="N67" i="52" s="1"/>
  <c r="CN74" i="35"/>
  <c r="N68" i="52" s="1"/>
  <c r="CN75" i="35"/>
  <c r="N69" i="52" s="1"/>
  <c r="CN76" i="35"/>
  <c r="N70" i="52" s="1"/>
  <c r="CN77" i="35"/>
  <c r="N71" i="52" s="1"/>
  <c r="CN78" i="35"/>
  <c r="N72" i="52" s="1"/>
  <c r="CN79" i="35"/>
  <c r="N73" i="52" s="1"/>
  <c r="CN80" i="35"/>
  <c r="N74" i="52" s="1"/>
  <c r="CN81" i="35"/>
  <c r="N75" i="52" s="1"/>
  <c r="CN82" i="35"/>
  <c r="N76" i="52" s="1"/>
  <c r="CN83" i="35"/>
  <c r="N77" i="52" s="1"/>
  <c r="CN84" i="35"/>
  <c r="N78" i="52" s="1"/>
  <c r="CN85" i="35"/>
  <c r="N79" i="52" s="1"/>
  <c r="CN86" i="35"/>
  <c r="N80" i="52" s="1"/>
  <c r="CN87" i="35"/>
  <c r="N81" i="52" s="1"/>
  <c r="CN88" i="35"/>
  <c r="N82" i="52" s="1"/>
  <c r="CN89" i="35"/>
  <c r="N83" i="52" s="1"/>
  <c r="CN90" i="35"/>
  <c r="N84" i="52" s="1"/>
  <c r="CN91" i="35"/>
  <c r="N85" i="52" s="1"/>
  <c r="CN92" i="35"/>
  <c r="N86" i="52" s="1"/>
  <c r="CN93" i="35"/>
  <c r="N87" i="52" s="1"/>
  <c r="CN94" i="35"/>
  <c r="N88" i="52" s="1"/>
  <c r="CN95" i="35"/>
  <c r="N89" i="52" s="1"/>
  <c r="CN96" i="35"/>
  <c r="N90" i="52" s="1"/>
  <c r="CN97" i="35"/>
  <c r="N91" i="52" s="1"/>
  <c r="CN98" i="35"/>
  <c r="N92" i="52" s="1"/>
  <c r="CN99" i="35"/>
  <c r="N93" i="52" s="1"/>
  <c r="CN100" i="35"/>
  <c r="N94" i="52" s="1"/>
  <c r="CN101" i="35"/>
  <c r="N95" i="52" s="1"/>
  <c r="CN102" i="35"/>
  <c r="N96" i="52" s="1"/>
  <c r="CN103" i="35"/>
  <c r="N97" i="52" s="1"/>
  <c r="CN104" i="35"/>
  <c r="N98" i="52" s="1"/>
  <c r="CN105" i="35"/>
  <c r="N99" i="52" s="1"/>
  <c r="CN106" i="35"/>
  <c r="N100" i="52" s="1"/>
  <c r="CN107" i="35"/>
  <c r="N101" i="52" s="1"/>
  <c r="CN108" i="35"/>
  <c r="N102" i="52" s="1"/>
  <c r="CN109" i="35"/>
  <c r="N103" i="52" s="1"/>
  <c r="CN110" i="35"/>
  <c r="N104" i="52" s="1"/>
  <c r="CN111" i="35"/>
  <c r="N105" i="52" s="1"/>
  <c r="CN112" i="35"/>
  <c r="N106" i="52" s="1"/>
  <c r="CN113" i="35"/>
  <c r="N107" i="52" s="1"/>
  <c r="CN114" i="35"/>
  <c r="N108" i="52" s="1"/>
  <c r="CN115" i="35"/>
  <c r="N109" i="52" s="1"/>
  <c r="CN116" i="35"/>
  <c r="N110" i="52" s="1"/>
  <c r="CN117" i="35"/>
  <c r="N111" i="52" s="1"/>
  <c r="CN118" i="35"/>
  <c r="N112" i="52" s="1"/>
  <c r="CN119" i="35"/>
  <c r="N113" i="52" s="1"/>
  <c r="CN120" i="35"/>
  <c r="N114" i="52" s="1"/>
  <c r="CN121" i="35"/>
  <c r="N115" i="52" s="1"/>
  <c r="CN122" i="35"/>
  <c r="N116" i="52" s="1"/>
  <c r="CN123" i="35"/>
  <c r="N117" i="52" s="1"/>
  <c r="CN124" i="35"/>
  <c r="N118" i="52" s="1"/>
  <c r="CN125" i="35"/>
  <c r="N119" i="52" s="1"/>
  <c r="CN126" i="35"/>
  <c r="N120" i="52" s="1"/>
  <c r="CN127" i="35"/>
  <c r="N121" i="52" s="1"/>
  <c r="CM13" i="35"/>
  <c r="M7" i="52" s="1"/>
  <c r="CM14" i="35"/>
  <c r="M8" i="52" s="1"/>
  <c r="CM15" i="35"/>
  <c r="M9" i="52" s="1"/>
  <c r="CM16" i="35"/>
  <c r="M10" i="52" s="1"/>
  <c r="CM17" i="35"/>
  <c r="M11" i="52" s="1"/>
  <c r="CM18" i="35"/>
  <c r="M12" i="52" s="1"/>
  <c r="CM19" i="35"/>
  <c r="M13" i="52" s="1"/>
  <c r="CM20" i="35"/>
  <c r="M14" i="52" s="1"/>
  <c r="CM21" i="35"/>
  <c r="M15" i="52" s="1"/>
  <c r="CM22" i="35"/>
  <c r="M16" i="52" s="1"/>
  <c r="CM23" i="35"/>
  <c r="M17" i="52" s="1"/>
  <c r="CM24" i="35"/>
  <c r="M18" i="52" s="1"/>
  <c r="CM25" i="35"/>
  <c r="M19" i="52" s="1"/>
  <c r="CM26" i="35"/>
  <c r="M20" i="52" s="1"/>
  <c r="CM27" i="35"/>
  <c r="M21" i="52" s="1"/>
  <c r="CM28" i="35"/>
  <c r="M22" i="52" s="1"/>
  <c r="CM29" i="35"/>
  <c r="M23" i="52" s="1"/>
  <c r="CM30" i="35"/>
  <c r="M24" i="52" s="1"/>
  <c r="CM31" i="35"/>
  <c r="M25" i="52" s="1"/>
  <c r="CM32" i="35"/>
  <c r="M26" i="52" s="1"/>
  <c r="CM33" i="35"/>
  <c r="M27" i="52" s="1"/>
  <c r="CM34" i="35"/>
  <c r="M28" i="52" s="1"/>
  <c r="CM35" i="35"/>
  <c r="M29" i="52" s="1"/>
  <c r="CM36" i="35"/>
  <c r="M30" i="52" s="1"/>
  <c r="CM37" i="35"/>
  <c r="M31" i="52" s="1"/>
  <c r="CM38" i="35"/>
  <c r="M32" i="52" s="1"/>
  <c r="CM39" i="35"/>
  <c r="M33" i="52" s="1"/>
  <c r="CM40" i="35"/>
  <c r="M34" i="52" s="1"/>
  <c r="CM41" i="35"/>
  <c r="M35" i="52" s="1"/>
  <c r="CM42" i="35"/>
  <c r="M36" i="52" s="1"/>
  <c r="CM43" i="35"/>
  <c r="M37" i="52" s="1"/>
  <c r="CM44" i="35"/>
  <c r="M38" i="52" s="1"/>
  <c r="CM45" i="35"/>
  <c r="M39" i="52" s="1"/>
  <c r="CM46" i="35"/>
  <c r="M40" i="52" s="1"/>
  <c r="CM47" i="35"/>
  <c r="M41" i="52" s="1"/>
  <c r="CM48" i="35"/>
  <c r="M42" i="52" s="1"/>
  <c r="CM49" i="35"/>
  <c r="M43" i="52" s="1"/>
  <c r="CM50" i="35"/>
  <c r="M44" i="52" s="1"/>
  <c r="CM51" i="35"/>
  <c r="M45" i="52" s="1"/>
  <c r="CM52" i="35"/>
  <c r="M46" i="52" s="1"/>
  <c r="CM53" i="35"/>
  <c r="M47" i="52" s="1"/>
  <c r="CM54" i="35"/>
  <c r="M48" i="52" s="1"/>
  <c r="CM55" i="35"/>
  <c r="M49" i="52" s="1"/>
  <c r="CM56" i="35"/>
  <c r="M50" i="52" s="1"/>
  <c r="CM57" i="35"/>
  <c r="M51" i="52" s="1"/>
  <c r="CM58" i="35"/>
  <c r="M52" i="52" s="1"/>
  <c r="CM59" i="35"/>
  <c r="M53" i="52" s="1"/>
  <c r="CM60" i="35"/>
  <c r="M54" i="52" s="1"/>
  <c r="CM61" i="35"/>
  <c r="M55" i="52" s="1"/>
  <c r="CM62" i="35"/>
  <c r="M56" i="52" s="1"/>
  <c r="CM63" i="35"/>
  <c r="M57" i="52" s="1"/>
  <c r="CM64" i="35"/>
  <c r="M58" i="52" s="1"/>
  <c r="CM65" i="35"/>
  <c r="M59" i="52" s="1"/>
  <c r="CM66" i="35"/>
  <c r="M60" i="52" s="1"/>
  <c r="CM67" i="35"/>
  <c r="M61" i="52" s="1"/>
  <c r="CM68" i="35"/>
  <c r="M62" i="52" s="1"/>
  <c r="CM69" i="35"/>
  <c r="M63" i="52" s="1"/>
  <c r="CM70" i="35"/>
  <c r="M64" i="52" s="1"/>
  <c r="CM71" i="35"/>
  <c r="M65" i="52" s="1"/>
  <c r="CM72" i="35"/>
  <c r="M66" i="52" s="1"/>
  <c r="CM73" i="35"/>
  <c r="M67" i="52" s="1"/>
  <c r="CM74" i="35"/>
  <c r="M68" i="52" s="1"/>
  <c r="CM75" i="35"/>
  <c r="M69" i="52" s="1"/>
  <c r="CM76" i="35"/>
  <c r="M70" i="52" s="1"/>
  <c r="CM77" i="35"/>
  <c r="M71" i="52" s="1"/>
  <c r="CM78" i="35"/>
  <c r="M72" i="52" s="1"/>
  <c r="CM79" i="35"/>
  <c r="M73" i="52" s="1"/>
  <c r="CM80" i="35"/>
  <c r="M74" i="52" s="1"/>
  <c r="CM81" i="35"/>
  <c r="M75" i="52" s="1"/>
  <c r="CM82" i="35"/>
  <c r="M76" i="52" s="1"/>
  <c r="CM83" i="35"/>
  <c r="M77" i="52" s="1"/>
  <c r="CM84" i="35"/>
  <c r="M78" i="52" s="1"/>
  <c r="CM85" i="35"/>
  <c r="M79" i="52" s="1"/>
  <c r="CM86" i="35"/>
  <c r="M80" i="52" s="1"/>
  <c r="CM87" i="35"/>
  <c r="M81" i="52" s="1"/>
  <c r="CM88" i="35"/>
  <c r="M82" i="52" s="1"/>
  <c r="CM89" i="35"/>
  <c r="M83" i="52" s="1"/>
  <c r="CM90" i="35"/>
  <c r="M84" i="52" s="1"/>
  <c r="CM91" i="35"/>
  <c r="M85" i="52" s="1"/>
  <c r="CM92" i="35"/>
  <c r="M86" i="52" s="1"/>
  <c r="CM93" i="35"/>
  <c r="M87" i="52" s="1"/>
  <c r="CM94" i="35"/>
  <c r="M88" i="52" s="1"/>
  <c r="CM95" i="35"/>
  <c r="M89" i="52" s="1"/>
  <c r="CM96" i="35"/>
  <c r="M90" i="52" s="1"/>
  <c r="CM97" i="35"/>
  <c r="M91" i="52" s="1"/>
  <c r="CM98" i="35"/>
  <c r="M92" i="52" s="1"/>
  <c r="CM99" i="35"/>
  <c r="M93" i="52" s="1"/>
  <c r="CM100" i="35"/>
  <c r="M94" i="52" s="1"/>
  <c r="CM101" i="35"/>
  <c r="M95" i="52" s="1"/>
  <c r="CM102" i="35"/>
  <c r="M96" i="52" s="1"/>
  <c r="CM103" i="35"/>
  <c r="M97" i="52" s="1"/>
  <c r="CM104" i="35"/>
  <c r="M98" i="52" s="1"/>
  <c r="CM105" i="35"/>
  <c r="M99" i="52" s="1"/>
  <c r="CM106" i="35"/>
  <c r="M100" i="52" s="1"/>
  <c r="CM107" i="35"/>
  <c r="M101" i="52" s="1"/>
  <c r="CM108" i="35"/>
  <c r="M102" i="52" s="1"/>
  <c r="CM109" i="35"/>
  <c r="M103" i="52" s="1"/>
  <c r="CM110" i="35"/>
  <c r="M104" i="52" s="1"/>
  <c r="CM111" i="35"/>
  <c r="M105" i="52" s="1"/>
  <c r="CM112" i="35"/>
  <c r="M106" i="52" s="1"/>
  <c r="CM113" i="35"/>
  <c r="M107" i="52" s="1"/>
  <c r="CM114" i="35"/>
  <c r="M108" i="52" s="1"/>
  <c r="CM115" i="35"/>
  <c r="M109" i="52" s="1"/>
  <c r="CM116" i="35"/>
  <c r="M110" i="52" s="1"/>
  <c r="CM117" i="35"/>
  <c r="M111" i="52" s="1"/>
  <c r="CM118" i="35"/>
  <c r="M112" i="52" s="1"/>
  <c r="CM119" i="35"/>
  <c r="M113" i="52" s="1"/>
  <c r="CM120" i="35"/>
  <c r="M114" i="52" s="1"/>
  <c r="CM121" i="35"/>
  <c r="M115" i="52" s="1"/>
  <c r="CM122" i="35"/>
  <c r="M116" i="52" s="1"/>
  <c r="CM123" i="35"/>
  <c r="M117" i="52" s="1"/>
  <c r="CM124" i="35"/>
  <c r="M118" i="52" s="1"/>
  <c r="CM125" i="35"/>
  <c r="M119" i="52" s="1"/>
  <c r="CM126" i="35"/>
  <c r="M120" i="52" s="1"/>
  <c r="CM127" i="35"/>
  <c r="M121" i="52" s="1"/>
  <c r="CL13" i="35"/>
  <c r="L7" i="52" s="1"/>
  <c r="CL14" i="35"/>
  <c r="L8" i="52" s="1"/>
  <c r="CL15" i="35"/>
  <c r="L9" i="52" s="1"/>
  <c r="CL16" i="35"/>
  <c r="L10" i="52" s="1"/>
  <c r="CL17" i="35"/>
  <c r="L11" i="52" s="1"/>
  <c r="CL18" i="35"/>
  <c r="L12" i="52" s="1"/>
  <c r="CL19" i="35"/>
  <c r="L13" i="52" s="1"/>
  <c r="CL20" i="35"/>
  <c r="L14" i="52" s="1"/>
  <c r="CL21" i="35"/>
  <c r="L15" i="52" s="1"/>
  <c r="CL22" i="35"/>
  <c r="L16" i="52" s="1"/>
  <c r="CL23" i="35"/>
  <c r="L17" i="52" s="1"/>
  <c r="CL24" i="35"/>
  <c r="L18" i="52" s="1"/>
  <c r="CL25" i="35"/>
  <c r="L19" i="52" s="1"/>
  <c r="CL26" i="35"/>
  <c r="L20" i="52" s="1"/>
  <c r="CL27" i="35"/>
  <c r="L21" i="52" s="1"/>
  <c r="CL28" i="35"/>
  <c r="L22" i="52" s="1"/>
  <c r="CL29" i="35"/>
  <c r="L23" i="52" s="1"/>
  <c r="CL30" i="35"/>
  <c r="L24" i="52" s="1"/>
  <c r="CL31" i="35"/>
  <c r="L25" i="52" s="1"/>
  <c r="CL32" i="35"/>
  <c r="L26" i="52" s="1"/>
  <c r="CL33" i="35"/>
  <c r="L27" i="52" s="1"/>
  <c r="CL34" i="35"/>
  <c r="L28" i="52" s="1"/>
  <c r="CL35" i="35"/>
  <c r="L29" i="52" s="1"/>
  <c r="CL36" i="35"/>
  <c r="L30" i="52" s="1"/>
  <c r="CL37" i="35"/>
  <c r="L31" i="52" s="1"/>
  <c r="CL38" i="35"/>
  <c r="L32" i="52" s="1"/>
  <c r="CL39" i="35"/>
  <c r="L33" i="52" s="1"/>
  <c r="CL40" i="35"/>
  <c r="L34" i="52" s="1"/>
  <c r="CL41" i="35"/>
  <c r="L35" i="52" s="1"/>
  <c r="CL42" i="35"/>
  <c r="L36" i="52" s="1"/>
  <c r="CL43" i="35"/>
  <c r="L37" i="52" s="1"/>
  <c r="CL44" i="35"/>
  <c r="L38" i="52" s="1"/>
  <c r="CL45" i="35"/>
  <c r="L39" i="52" s="1"/>
  <c r="CL46" i="35"/>
  <c r="L40" i="52" s="1"/>
  <c r="CL47" i="35"/>
  <c r="L41" i="52" s="1"/>
  <c r="CL48" i="35"/>
  <c r="L42" i="52" s="1"/>
  <c r="CL49" i="35"/>
  <c r="L43" i="52" s="1"/>
  <c r="CL50" i="35"/>
  <c r="L44" i="52" s="1"/>
  <c r="CL51" i="35"/>
  <c r="L45" i="52" s="1"/>
  <c r="CL52" i="35"/>
  <c r="L46" i="52" s="1"/>
  <c r="CL53" i="35"/>
  <c r="L47" i="52" s="1"/>
  <c r="CL54" i="35"/>
  <c r="L48" i="52" s="1"/>
  <c r="CL55" i="35"/>
  <c r="L49" i="52" s="1"/>
  <c r="CL56" i="35"/>
  <c r="L50" i="52" s="1"/>
  <c r="CL57" i="35"/>
  <c r="L51" i="52" s="1"/>
  <c r="CL58" i="35"/>
  <c r="L52" i="52" s="1"/>
  <c r="CL59" i="35"/>
  <c r="L53" i="52" s="1"/>
  <c r="CL60" i="35"/>
  <c r="L54" i="52" s="1"/>
  <c r="CL61" i="35"/>
  <c r="L55" i="52" s="1"/>
  <c r="CL62" i="35"/>
  <c r="L56" i="52" s="1"/>
  <c r="CL63" i="35"/>
  <c r="L57" i="52" s="1"/>
  <c r="CL64" i="35"/>
  <c r="L58" i="52" s="1"/>
  <c r="CL65" i="35"/>
  <c r="L59" i="52" s="1"/>
  <c r="CL66" i="35"/>
  <c r="L60" i="52" s="1"/>
  <c r="CL67" i="35"/>
  <c r="L61" i="52" s="1"/>
  <c r="CL68" i="35"/>
  <c r="L62" i="52" s="1"/>
  <c r="CL69" i="35"/>
  <c r="L63" i="52" s="1"/>
  <c r="CL70" i="35"/>
  <c r="L64" i="52" s="1"/>
  <c r="CL71" i="35"/>
  <c r="L65" i="52" s="1"/>
  <c r="CL72" i="35"/>
  <c r="L66" i="52" s="1"/>
  <c r="CL73" i="35"/>
  <c r="L67" i="52" s="1"/>
  <c r="CL74" i="35"/>
  <c r="L68" i="52" s="1"/>
  <c r="CL75" i="35"/>
  <c r="L69" i="52" s="1"/>
  <c r="CL76" i="35"/>
  <c r="L70" i="52" s="1"/>
  <c r="CL77" i="35"/>
  <c r="L71" i="52" s="1"/>
  <c r="CL78" i="35"/>
  <c r="L72" i="52" s="1"/>
  <c r="CL79" i="35"/>
  <c r="L73" i="52" s="1"/>
  <c r="CL80" i="35"/>
  <c r="L74" i="52" s="1"/>
  <c r="CL81" i="35"/>
  <c r="L75" i="52" s="1"/>
  <c r="CL82" i="35"/>
  <c r="L76" i="52" s="1"/>
  <c r="CL83" i="35"/>
  <c r="L77" i="52" s="1"/>
  <c r="CL84" i="35"/>
  <c r="L78" i="52" s="1"/>
  <c r="CL85" i="35"/>
  <c r="L79" i="52" s="1"/>
  <c r="CL86" i="35"/>
  <c r="L80" i="52" s="1"/>
  <c r="CL87" i="35"/>
  <c r="L81" i="52" s="1"/>
  <c r="CL88" i="35"/>
  <c r="L82" i="52" s="1"/>
  <c r="CL89" i="35"/>
  <c r="L83" i="52" s="1"/>
  <c r="CL90" i="35"/>
  <c r="L84" i="52" s="1"/>
  <c r="CL91" i="35"/>
  <c r="L85" i="52" s="1"/>
  <c r="CL92" i="35"/>
  <c r="L86" i="52" s="1"/>
  <c r="CL93" i="35"/>
  <c r="L87" i="52" s="1"/>
  <c r="CL94" i="35"/>
  <c r="L88" i="52" s="1"/>
  <c r="CL95" i="35"/>
  <c r="L89" i="52" s="1"/>
  <c r="CL96" i="35"/>
  <c r="L90" i="52" s="1"/>
  <c r="CL97" i="35"/>
  <c r="L91" i="52" s="1"/>
  <c r="CL98" i="35"/>
  <c r="L92" i="52" s="1"/>
  <c r="CL99" i="35"/>
  <c r="L93" i="52" s="1"/>
  <c r="CL100" i="35"/>
  <c r="L94" i="52" s="1"/>
  <c r="CL101" i="35"/>
  <c r="L95" i="52" s="1"/>
  <c r="CL102" i="35"/>
  <c r="L96" i="52" s="1"/>
  <c r="CL103" i="35"/>
  <c r="L97" i="52" s="1"/>
  <c r="CL104" i="35"/>
  <c r="L98" i="52" s="1"/>
  <c r="CL105" i="35"/>
  <c r="L99" i="52" s="1"/>
  <c r="CL106" i="35"/>
  <c r="L100" i="52" s="1"/>
  <c r="CL107" i="35"/>
  <c r="L101" i="52" s="1"/>
  <c r="CL108" i="35"/>
  <c r="L102" i="52" s="1"/>
  <c r="CL109" i="35"/>
  <c r="L103" i="52" s="1"/>
  <c r="CL110" i="35"/>
  <c r="L104" i="52" s="1"/>
  <c r="CL111" i="35"/>
  <c r="L105" i="52" s="1"/>
  <c r="CL112" i="35"/>
  <c r="L106" i="52" s="1"/>
  <c r="CL113" i="35"/>
  <c r="L107" i="52" s="1"/>
  <c r="CL114" i="35"/>
  <c r="L108" i="52" s="1"/>
  <c r="CL115" i="35"/>
  <c r="L109" i="52" s="1"/>
  <c r="CL116" i="35"/>
  <c r="L110" i="52" s="1"/>
  <c r="CL117" i="35"/>
  <c r="L111" i="52" s="1"/>
  <c r="CL118" i="35"/>
  <c r="L112" i="52" s="1"/>
  <c r="CL119" i="35"/>
  <c r="L113" i="52" s="1"/>
  <c r="CL120" i="35"/>
  <c r="L114" i="52" s="1"/>
  <c r="CL121" i="35"/>
  <c r="L115" i="52" s="1"/>
  <c r="CL122" i="35"/>
  <c r="L116" i="52" s="1"/>
  <c r="CL123" i="35"/>
  <c r="L117" i="52" s="1"/>
  <c r="CL124" i="35"/>
  <c r="L118" i="52" s="1"/>
  <c r="CL125" i="35"/>
  <c r="L119" i="52" s="1"/>
  <c r="CL126" i="35"/>
  <c r="L120" i="52" s="1"/>
  <c r="CL127" i="35"/>
  <c r="L121" i="52" s="1"/>
  <c r="CK13" i="35"/>
  <c r="K7" i="52" s="1"/>
  <c r="CK14" i="35"/>
  <c r="K8" i="52" s="1"/>
  <c r="CK15" i="35"/>
  <c r="K9" i="52" s="1"/>
  <c r="CK16" i="35"/>
  <c r="K10" i="52" s="1"/>
  <c r="CK17" i="35"/>
  <c r="K11" i="52" s="1"/>
  <c r="CK18" i="35"/>
  <c r="K12" i="52" s="1"/>
  <c r="CK19" i="35"/>
  <c r="K13" i="52" s="1"/>
  <c r="CK20" i="35"/>
  <c r="K14" i="52" s="1"/>
  <c r="CK21" i="35"/>
  <c r="K15" i="52" s="1"/>
  <c r="CK22" i="35"/>
  <c r="K16" i="52" s="1"/>
  <c r="CK23" i="35"/>
  <c r="K17" i="52" s="1"/>
  <c r="CK24" i="35"/>
  <c r="K18" i="52" s="1"/>
  <c r="CK25" i="35"/>
  <c r="K19" i="52" s="1"/>
  <c r="CK26" i="35"/>
  <c r="K20" i="52" s="1"/>
  <c r="CK27" i="35"/>
  <c r="K21" i="52" s="1"/>
  <c r="CK28" i="35"/>
  <c r="K22" i="52" s="1"/>
  <c r="CK29" i="35"/>
  <c r="K23" i="52" s="1"/>
  <c r="CK30" i="35"/>
  <c r="K24" i="52" s="1"/>
  <c r="CK31" i="35"/>
  <c r="K25" i="52" s="1"/>
  <c r="CK32" i="35"/>
  <c r="K26" i="52" s="1"/>
  <c r="CK33" i="35"/>
  <c r="K27" i="52" s="1"/>
  <c r="CK34" i="35"/>
  <c r="K28" i="52" s="1"/>
  <c r="CK35" i="35"/>
  <c r="K29" i="52" s="1"/>
  <c r="CK36" i="35"/>
  <c r="K30" i="52" s="1"/>
  <c r="CK37" i="35"/>
  <c r="K31" i="52" s="1"/>
  <c r="CK38" i="35"/>
  <c r="K32" i="52" s="1"/>
  <c r="CK39" i="35"/>
  <c r="K33" i="52" s="1"/>
  <c r="CK40" i="35"/>
  <c r="K34" i="52" s="1"/>
  <c r="CK41" i="35"/>
  <c r="K35" i="52" s="1"/>
  <c r="CK42" i="35"/>
  <c r="K36" i="52" s="1"/>
  <c r="CK43" i="35"/>
  <c r="K37" i="52" s="1"/>
  <c r="CK44" i="35"/>
  <c r="K38" i="52" s="1"/>
  <c r="CK45" i="35"/>
  <c r="K39" i="52" s="1"/>
  <c r="CK46" i="35"/>
  <c r="K40" i="52" s="1"/>
  <c r="CK47" i="35"/>
  <c r="K41" i="52" s="1"/>
  <c r="CK48" i="35"/>
  <c r="K42" i="52" s="1"/>
  <c r="CK49" i="35"/>
  <c r="K43" i="52" s="1"/>
  <c r="CK50" i="35"/>
  <c r="K44" i="52" s="1"/>
  <c r="CK51" i="35"/>
  <c r="K45" i="52" s="1"/>
  <c r="CK52" i="35"/>
  <c r="K46" i="52" s="1"/>
  <c r="CK53" i="35"/>
  <c r="K47" i="52" s="1"/>
  <c r="CK54" i="35"/>
  <c r="K48" i="52" s="1"/>
  <c r="CK55" i="35"/>
  <c r="K49" i="52" s="1"/>
  <c r="CK56" i="35"/>
  <c r="K50" i="52" s="1"/>
  <c r="CK57" i="35"/>
  <c r="K51" i="52" s="1"/>
  <c r="CK58" i="35"/>
  <c r="K52" i="52" s="1"/>
  <c r="CK59" i="35"/>
  <c r="K53" i="52" s="1"/>
  <c r="CK60" i="35"/>
  <c r="K54" i="52" s="1"/>
  <c r="CK61" i="35"/>
  <c r="K55" i="52" s="1"/>
  <c r="CK62" i="35"/>
  <c r="K56" i="52" s="1"/>
  <c r="CK63" i="35"/>
  <c r="K57" i="52" s="1"/>
  <c r="CK64" i="35"/>
  <c r="K58" i="52" s="1"/>
  <c r="CK65" i="35"/>
  <c r="K59" i="52" s="1"/>
  <c r="CK66" i="35"/>
  <c r="K60" i="52" s="1"/>
  <c r="CK67" i="35"/>
  <c r="K61" i="52" s="1"/>
  <c r="CK68" i="35"/>
  <c r="K62" i="52" s="1"/>
  <c r="CK69" i="35"/>
  <c r="K63" i="52" s="1"/>
  <c r="CK70" i="35"/>
  <c r="K64" i="52" s="1"/>
  <c r="CK71" i="35"/>
  <c r="K65" i="52" s="1"/>
  <c r="CK72" i="35"/>
  <c r="K66" i="52" s="1"/>
  <c r="CK73" i="35"/>
  <c r="K67" i="52" s="1"/>
  <c r="CK74" i="35"/>
  <c r="K68" i="52" s="1"/>
  <c r="CK75" i="35"/>
  <c r="K69" i="52" s="1"/>
  <c r="CK76" i="35"/>
  <c r="K70" i="52" s="1"/>
  <c r="CK77" i="35"/>
  <c r="K71" i="52" s="1"/>
  <c r="CK78" i="35"/>
  <c r="K72" i="52" s="1"/>
  <c r="CK79" i="35"/>
  <c r="K73" i="52" s="1"/>
  <c r="CK80" i="35"/>
  <c r="K74" i="52" s="1"/>
  <c r="CK81" i="35"/>
  <c r="K75" i="52" s="1"/>
  <c r="CK82" i="35"/>
  <c r="K76" i="52" s="1"/>
  <c r="CK83" i="35"/>
  <c r="K77" i="52" s="1"/>
  <c r="CK84" i="35"/>
  <c r="K78" i="52" s="1"/>
  <c r="CK85" i="35"/>
  <c r="K79" i="52" s="1"/>
  <c r="CK86" i="35"/>
  <c r="K80" i="52" s="1"/>
  <c r="CK87" i="35"/>
  <c r="K81" i="52" s="1"/>
  <c r="CK88" i="35"/>
  <c r="K82" i="52" s="1"/>
  <c r="CK89" i="35"/>
  <c r="K83" i="52" s="1"/>
  <c r="CK90" i="35"/>
  <c r="K84" i="52" s="1"/>
  <c r="CK91" i="35"/>
  <c r="K85" i="52" s="1"/>
  <c r="CK92" i="35"/>
  <c r="K86" i="52" s="1"/>
  <c r="CK93" i="35"/>
  <c r="K87" i="52" s="1"/>
  <c r="CK94" i="35"/>
  <c r="K88" i="52" s="1"/>
  <c r="CK95" i="35"/>
  <c r="K89" i="52" s="1"/>
  <c r="CK96" i="35"/>
  <c r="K90" i="52" s="1"/>
  <c r="CK97" i="35"/>
  <c r="K91" i="52" s="1"/>
  <c r="CK98" i="35"/>
  <c r="K92" i="52" s="1"/>
  <c r="CK99" i="35"/>
  <c r="K93" i="52" s="1"/>
  <c r="CK100" i="35"/>
  <c r="K94" i="52" s="1"/>
  <c r="CK101" i="35"/>
  <c r="K95" i="52" s="1"/>
  <c r="CK102" i="35"/>
  <c r="K96" i="52" s="1"/>
  <c r="CK103" i="35"/>
  <c r="K97" i="52" s="1"/>
  <c r="CK104" i="35"/>
  <c r="K98" i="52" s="1"/>
  <c r="CK105" i="35"/>
  <c r="K99" i="52" s="1"/>
  <c r="CK106" i="35"/>
  <c r="K100" i="52" s="1"/>
  <c r="CK107" i="35"/>
  <c r="K101" i="52" s="1"/>
  <c r="CK108" i="35"/>
  <c r="K102" i="52" s="1"/>
  <c r="CK109" i="35"/>
  <c r="K103" i="52" s="1"/>
  <c r="CK110" i="35"/>
  <c r="K104" i="52" s="1"/>
  <c r="CK111" i="35"/>
  <c r="K105" i="52" s="1"/>
  <c r="CK112" i="35"/>
  <c r="K106" i="52" s="1"/>
  <c r="CK113" i="35"/>
  <c r="K107" i="52" s="1"/>
  <c r="CK114" i="35"/>
  <c r="K108" i="52" s="1"/>
  <c r="CK115" i="35"/>
  <c r="K109" i="52" s="1"/>
  <c r="CK116" i="35"/>
  <c r="K110" i="52" s="1"/>
  <c r="CK117" i="35"/>
  <c r="K111" i="52" s="1"/>
  <c r="CK118" i="35"/>
  <c r="K112" i="52" s="1"/>
  <c r="CK119" i="35"/>
  <c r="K113" i="52" s="1"/>
  <c r="CK120" i="35"/>
  <c r="K114" i="52" s="1"/>
  <c r="CK121" i="35"/>
  <c r="K115" i="52" s="1"/>
  <c r="CK122" i="35"/>
  <c r="K116" i="52" s="1"/>
  <c r="CK123" i="35"/>
  <c r="K117" i="52" s="1"/>
  <c r="CK124" i="35"/>
  <c r="K118" i="52" s="1"/>
  <c r="CK125" i="35"/>
  <c r="K119" i="52" s="1"/>
  <c r="CK126" i="35"/>
  <c r="K120" i="52" s="1"/>
  <c r="CK127" i="35"/>
  <c r="K121" i="52" s="1"/>
  <c r="CJ13" i="35"/>
  <c r="J7" i="52" s="1"/>
  <c r="CJ14" i="35"/>
  <c r="J8" i="52" s="1"/>
  <c r="CJ15" i="35"/>
  <c r="J9" i="52" s="1"/>
  <c r="CJ16" i="35"/>
  <c r="J10" i="52" s="1"/>
  <c r="CJ17" i="35"/>
  <c r="J11" i="52" s="1"/>
  <c r="CJ18" i="35"/>
  <c r="J12" i="52" s="1"/>
  <c r="CJ19" i="35"/>
  <c r="J13" i="52" s="1"/>
  <c r="CJ20" i="35"/>
  <c r="J14" i="52" s="1"/>
  <c r="CJ21" i="35"/>
  <c r="J15" i="52" s="1"/>
  <c r="CJ22" i="35"/>
  <c r="J16" i="52" s="1"/>
  <c r="CJ23" i="35"/>
  <c r="J17" i="52" s="1"/>
  <c r="CJ24" i="35"/>
  <c r="J18" i="52" s="1"/>
  <c r="CJ25" i="35"/>
  <c r="J19" i="52" s="1"/>
  <c r="CJ26" i="35"/>
  <c r="J20" i="52" s="1"/>
  <c r="CJ27" i="35"/>
  <c r="J21" i="52" s="1"/>
  <c r="CJ28" i="35"/>
  <c r="J22" i="52" s="1"/>
  <c r="CJ29" i="35"/>
  <c r="J23" i="52" s="1"/>
  <c r="CJ30" i="35"/>
  <c r="J24" i="52" s="1"/>
  <c r="CJ31" i="35"/>
  <c r="J25" i="52" s="1"/>
  <c r="CJ32" i="35"/>
  <c r="J26" i="52" s="1"/>
  <c r="CJ33" i="35"/>
  <c r="J27" i="52" s="1"/>
  <c r="CJ34" i="35"/>
  <c r="J28" i="52" s="1"/>
  <c r="CJ35" i="35"/>
  <c r="J29" i="52" s="1"/>
  <c r="CJ36" i="35"/>
  <c r="J30" i="52" s="1"/>
  <c r="CJ37" i="35"/>
  <c r="J31" i="52" s="1"/>
  <c r="CJ38" i="35"/>
  <c r="J32" i="52" s="1"/>
  <c r="CJ39" i="35"/>
  <c r="J33" i="52" s="1"/>
  <c r="CJ40" i="35"/>
  <c r="J34" i="52" s="1"/>
  <c r="CJ41" i="35"/>
  <c r="J35" i="52" s="1"/>
  <c r="CJ42" i="35"/>
  <c r="J36" i="52" s="1"/>
  <c r="CJ43" i="35"/>
  <c r="J37" i="52" s="1"/>
  <c r="CJ44" i="35"/>
  <c r="J38" i="52" s="1"/>
  <c r="CJ45" i="35"/>
  <c r="J39" i="52" s="1"/>
  <c r="CJ46" i="35"/>
  <c r="J40" i="52" s="1"/>
  <c r="CJ47" i="35"/>
  <c r="J41" i="52" s="1"/>
  <c r="CJ48" i="35"/>
  <c r="J42" i="52" s="1"/>
  <c r="CJ49" i="35"/>
  <c r="J43" i="52" s="1"/>
  <c r="CJ50" i="35"/>
  <c r="J44" i="52" s="1"/>
  <c r="CJ51" i="35"/>
  <c r="J45" i="52" s="1"/>
  <c r="CJ52" i="35"/>
  <c r="J46" i="52" s="1"/>
  <c r="CJ53" i="35"/>
  <c r="J47" i="52" s="1"/>
  <c r="CJ54" i="35"/>
  <c r="J48" i="52" s="1"/>
  <c r="CJ55" i="35"/>
  <c r="J49" i="52" s="1"/>
  <c r="CJ56" i="35"/>
  <c r="J50" i="52" s="1"/>
  <c r="CJ57" i="35"/>
  <c r="J51" i="52" s="1"/>
  <c r="CJ58" i="35"/>
  <c r="J52" i="52" s="1"/>
  <c r="CJ59" i="35"/>
  <c r="J53" i="52" s="1"/>
  <c r="CJ60" i="35"/>
  <c r="J54" i="52" s="1"/>
  <c r="CJ61" i="35"/>
  <c r="J55" i="52" s="1"/>
  <c r="CJ62" i="35"/>
  <c r="J56" i="52" s="1"/>
  <c r="CJ63" i="35"/>
  <c r="J57" i="52" s="1"/>
  <c r="CJ64" i="35"/>
  <c r="J58" i="52" s="1"/>
  <c r="CJ65" i="35"/>
  <c r="J59" i="52" s="1"/>
  <c r="CJ66" i="35"/>
  <c r="J60" i="52" s="1"/>
  <c r="CJ67" i="35"/>
  <c r="J61" i="52" s="1"/>
  <c r="CJ68" i="35"/>
  <c r="J62" i="52" s="1"/>
  <c r="CJ69" i="35"/>
  <c r="J63" i="52" s="1"/>
  <c r="CJ70" i="35"/>
  <c r="J64" i="52" s="1"/>
  <c r="CJ71" i="35"/>
  <c r="J65" i="52" s="1"/>
  <c r="CJ72" i="35"/>
  <c r="J66" i="52" s="1"/>
  <c r="CJ73" i="35"/>
  <c r="J67" i="52" s="1"/>
  <c r="CJ74" i="35"/>
  <c r="J68" i="52" s="1"/>
  <c r="CJ75" i="35"/>
  <c r="J69" i="52" s="1"/>
  <c r="CJ76" i="35"/>
  <c r="J70" i="52" s="1"/>
  <c r="CJ77" i="35"/>
  <c r="J71" i="52" s="1"/>
  <c r="CJ78" i="35"/>
  <c r="J72" i="52" s="1"/>
  <c r="CJ79" i="35"/>
  <c r="J73" i="52" s="1"/>
  <c r="CJ80" i="35"/>
  <c r="J74" i="52" s="1"/>
  <c r="CJ81" i="35"/>
  <c r="J75" i="52" s="1"/>
  <c r="CJ82" i="35"/>
  <c r="J76" i="52" s="1"/>
  <c r="CJ83" i="35"/>
  <c r="J77" i="52" s="1"/>
  <c r="CJ84" i="35"/>
  <c r="J78" i="52" s="1"/>
  <c r="CJ85" i="35"/>
  <c r="J79" i="52" s="1"/>
  <c r="CJ86" i="35"/>
  <c r="J80" i="52" s="1"/>
  <c r="CJ87" i="35"/>
  <c r="J81" i="52" s="1"/>
  <c r="CJ88" i="35"/>
  <c r="J82" i="52" s="1"/>
  <c r="CJ89" i="35"/>
  <c r="J83" i="52" s="1"/>
  <c r="CJ90" i="35"/>
  <c r="J84" i="52" s="1"/>
  <c r="CJ91" i="35"/>
  <c r="J85" i="52" s="1"/>
  <c r="CJ92" i="35"/>
  <c r="J86" i="52" s="1"/>
  <c r="CJ93" i="35"/>
  <c r="J87" i="52" s="1"/>
  <c r="CJ94" i="35"/>
  <c r="J88" i="52" s="1"/>
  <c r="CJ95" i="35"/>
  <c r="J89" i="52" s="1"/>
  <c r="CJ96" i="35"/>
  <c r="J90" i="52" s="1"/>
  <c r="CJ97" i="35"/>
  <c r="J91" i="52" s="1"/>
  <c r="CJ98" i="35"/>
  <c r="J92" i="52" s="1"/>
  <c r="CJ99" i="35"/>
  <c r="J93" i="52" s="1"/>
  <c r="CJ100" i="35"/>
  <c r="J94" i="52" s="1"/>
  <c r="CJ101" i="35"/>
  <c r="J95" i="52" s="1"/>
  <c r="CJ102" i="35"/>
  <c r="J96" i="52" s="1"/>
  <c r="CJ103" i="35"/>
  <c r="J97" i="52" s="1"/>
  <c r="CJ104" i="35"/>
  <c r="J98" i="52" s="1"/>
  <c r="CJ105" i="35"/>
  <c r="J99" i="52" s="1"/>
  <c r="CJ106" i="35"/>
  <c r="J100" i="52" s="1"/>
  <c r="CJ107" i="35"/>
  <c r="J101" i="52" s="1"/>
  <c r="CJ108" i="35"/>
  <c r="J102" i="52" s="1"/>
  <c r="CJ109" i="35"/>
  <c r="J103" i="52" s="1"/>
  <c r="CJ110" i="35"/>
  <c r="J104" i="52" s="1"/>
  <c r="CJ111" i="35"/>
  <c r="J105" i="52" s="1"/>
  <c r="CJ112" i="35"/>
  <c r="J106" i="52" s="1"/>
  <c r="CJ113" i="35"/>
  <c r="J107" i="52" s="1"/>
  <c r="CJ114" i="35"/>
  <c r="J108" i="52" s="1"/>
  <c r="CJ115" i="35"/>
  <c r="J109" i="52" s="1"/>
  <c r="CJ116" i="35"/>
  <c r="J110" i="52" s="1"/>
  <c r="CJ117" i="35"/>
  <c r="J111" i="52" s="1"/>
  <c r="CJ118" i="35"/>
  <c r="J112" i="52" s="1"/>
  <c r="CJ119" i="35"/>
  <c r="J113" i="52" s="1"/>
  <c r="CJ120" i="35"/>
  <c r="J114" i="52" s="1"/>
  <c r="CJ121" i="35"/>
  <c r="J115" i="52" s="1"/>
  <c r="CJ122" i="35"/>
  <c r="J116" i="52" s="1"/>
  <c r="CJ123" i="35"/>
  <c r="J117" i="52" s="1"/>
  <c r="CJ124" i="35"/>
  <c r="J118" i="52" s="1"/>
  <c r="CJ125" i="35"/>
  <c r="J119" i="52" s="1"/>
  <c r="CJ126" i="35"/>
  <c r="J120" i="52" s="1"/>
  <c r="CJ127" i="35"/>
  <c r="J121" i="52" s="1"/>
  <c r="CI13" i="35"/>
  <c r="CI14" i="35"/>
  <c r="CI15" i="35"/>
  <c r="CI16" i="35"/>
  <c r="CI17" i="35"/>
  <c r="CI18" i="35"/>
  <c r="CI19" i="35"/>
  <c r="CI20" i="35"/>
  <c r="CI21" i="35"/>
  <c r="CI22" i="35"/>
  <c r="CI23" i="35"/>
  <c r="CI24" i="35"/>
  <c r="CI25" i="35"/>
  <c r="CI26" i="35"/>
  <c r="CI27" i="35"/>
  <c r="CI28" i="35"/>
  <c r="CI29" i="35"/>
  <c r="CI30" i="35"/>
  <c r="CI31" i="35"/>
  <c r="CI32" i="35"/>
  <c r="CI33" i="35"/>
  <c r="CI34" i="35"/>
  <c r="CI35" i="35"/>
  <c r="CI36" i="35"/>
  <c r="CI37" i="35"/>
  <c r="CI38" i="35"/>
  <c r="CI39" i="35"/>
  <c r="CI40" i="35"/>
  <c r="CI41" i="35"/>
  <c r="CI42" i="35"/>
  <c r="CI43" i="35"/>
  <c r="CI44" i="35"/>
  <c r="CI45" i="35"/>
  <c r="CI46" i="35"/>
  <c r="CI47" i="35"/>
  <c r="CI48" i="35"/>
  <c r="CI49" i="35"/>
  <c r="CI50" i="35"/>
  <c r="CI51" i="35"/>
  <c r="CI52" i="35"/>
  <c r="CI53" i="35"/>
  <c r="CI54" i="35"/>
  <c r="CI55" i="35"/>
  <c r="CI56" i="35"/>
  <c r="CI57" i="35"/>
  <c r="CI58" i="35"/>
  <c r="CI59" i="35"/>
  <c r="CI60" i="35"/>
  <c r="CI61" i="35"/>
  <c r="CI62" i="35"/>
  <c r="CI63" i="35"/>
  <c r="CI64" i="35"/>
  <c r="CI65" i="35"/>
  <c r="CI66" i="35"/>
  <c r="CI67" i="35"/>
  <c r="CI68" i="35"/>
  <c r="CI69" i="35"/>
  <c r="CI70" i="35"/>
  <c r="CI71" i="35"/>
  <c r="CI72" i="35"/>
  <c r="CI73" i="35"/>
  <c r="CI74" i="35"/>
  <c r="CI75" i="35"/>
  <c r="CI76" i="35"/>
  <c r="CI77" i="35"/>
  <c r="CI78" i="35"/>
  <c r="CI79" i="35"/>
  <c r="CI80" i="35"/>
  <c r="CI81" i="35"/>
  <c r="CI82" i="35"/>
  <c r="CI83" i="35"/>
  <c r="CI84" i="35"/>
  <c r="CI85" i="35"/>
  <c r="CI86" i="35"/>
  <c r="CI87" i="35"/>
  <c r="CI88" i="35"/>
  <c r="CI89" i="35"/>
  <c r="CI90" i="35"/>
  <c r="CI91" i="35"/>
  <c r="CI92" i="35"/>
  <c r="CI93" i="35"/>
  <c r="CI94" i="35"/>
  <c r="CI95" i="35"/>
  <c r="CI96" i="35"/>
  <c r="CI97" i="35"/>
  <c r="CI98" i="35"/>
  <c r="CI99" i="35"/>
  <c r="CI100" i="35"/>
  <c r="CI101" i="35"/>
  <c r="CI102" i="35"/>
  <c r="CI103" i="35"/>
  <c r="CI104" i="35"/>
  <c r="CI105" i="35"/>
  <c r="CI106" i="35"/>
  <c r="CI107" i="35"/>
  <c r="CI108" i="35"/>
  <c r="CI109" i="35"/>
  <c r="CI110" i="35"/>
  <c r="CI111" i="35"/>
  <c r="CI112" i="35"/>
  <c r="CI113" i="35"/>
  <c r="CI114" i="35"/>
  <c r="CI115" i="35"/>
  <c r="CI116" i="35"/>
  <c r="CI117" i="35"/>
  <c r="CI118" i="35"/>
  <c r="CI119" i="35"/>
  <c r="CI120" i="35"/>
  <c r="CI121" i="35"/>
  <c r="CI122" i="35"/>
  <c r="CI123" i="35"/>
  <c r="CI124" i="35"/>
  <c r="CI125" i="35"/>
  <c r="CI126" i="35"/>
  <c r="CI127" i="35"/>
  <c r="CH13" i="35"/>
  <c r="CH14" i="35"/>
  <c r="CH15" i="35"/>
  <c r="CH16" i="35"/>
  <c r="CH17" i="35"/>
  <c r="CH18" i="35"/>
  <c r="CH19" i="35"/>
  <c r="CH20" i="35"/>
  <c r="CH21" i="35"/>
  <c r="CH22" i="35"/>
  <c r="CH23" i="35"/>
  <c r="CH24" i="35"/>
  <c r="CH25" i="35"/>
  <c r="CH26" i="35"/>
  <c r="CH27" i="35"/>
  <c r="CH28" i="35"/>
  <c r="CH29" i="35"/>
  <c r="CH30" i="35"/>
  <c r="CH31" i="35"/>
  <c r="CH32" i="35"/>
  <c r="CH33" i="35"/>
  <c r="CH34" i="35"/>
  <c r="CH35" i="35"/>
  <c r="CH36" i="35"/>
  <c r="CH37" i="35"/>
  <c r="CH38" i="35"/>
  <c r="CH39" i="35"/>
  <c r="CH40" i="35"/>
  <c r="CH41" i="35"/>
  <c r="CH42" i="35"/>
  <c r="CH43" i="35"/>
  <c r="CH44" i="35"/>
  <c r="CH45" i="35"/>
  <c r="CH46" i="35"/>
  <c r="CH47" i="35"/>
  <c r="CH48" i="35"/>
  <c r="CH49" i="35"/>
  <c r="CH50" i="35"/>
  <c r="CH51" i="35"/>
  <c r="CH52" i="35"/>
  <c r="CH53" i="35"/>
  <c r="CH54" i="35"/>
  <c r="CH55" i="35"/>
  <c r="CH56" i="35"/>
  <c r="CH57" i="35"/>
  <c r="CH58" i="35"/>
  <c r="CH59" i="35"/>
  <c r="CH60" i="35"/>
  <c r="CH61" i="35"/>
  <c r="CH62" i="35"/>
  <c r="CH63" i="35"/>
  <c r="CH64" i="35"/>
  <c r="CH65" i="35"/>
  <c r="CH66" i="35"/>
  <c r="CH67" i="35"/>
  <c r="CH68" i="35"/>
  <c r="CH69" i="35"/>
  <c r="CH70" i="35"/>
  <c r="CH71" i="35"/>
  <c r="CH72" i="35"/>
  <c r="CH73" i="35"/>
  <c r="CH74" i="35"/>
  <c r="CH75" i="35"/>
  <c r="CH76" i="35"/>
  <c r="CH77" i="35"/>
  <c r="CH78" i="35"/>
  <c r="CH79" i="35"/>
  <c r="CH80" i="35"/>
  <c r="CH81" i="35"/>
  <c r="CH82" i="35"/>
  <c r="CH83" i="35"/>
  <c r="CH84" i="35"/>
  <c r="CH85" i="35"/>
  <c r="CH86" i="35"/>
  <c r="CH87" i="35"/>
  <c r="CH88" i="35"/>
  <c r="CH89" i="35"/>
  <c r="CH90" i="35"/>
  <c r="CH91" i="35"/>
  <c r="CH92" i="35"/>
  <c r="CH93" i="35"/>
  <c r="CH94" i="35"/>
  <c r="CH95" i="35"/>
  <c r="CH96" i="35"/>
  <c r="CH97" i="35"/>
  <c r="CH98" i="35"/>
  <c r="CH99" i="35"/>
  <c r="CH100" i="35"/>
  <c r="CH101" i="35"/>
  <c r="CH102" i="35"/>
  <c r="CH103" i="35"/>
  <c r="CH104" i="35"/>
  <c r="CH105" i="35"/>
  <c r="CH106" i="35"/>
  <c r="CH107" i="35"/>
  <c r="CH108" i="35"/>
  <c r="CH109" i="35"/>
  <c r="CH110" i="35"/>
  <c r="CH111" i="35"/>
  <c r="CH112" i="35"/>
  <c r="CH113" i="35"/>
  <c r="CH114" i="35"/>
  <c r="CH115" i="35"/>
  <c r="CH116" i="35"/>
  <c r="CH117" i="35"/>
  <c r="CH118" i="35"/>
  <c r="CH119" i="35"/>
  <c r="CH120" i="35"/>
  <c r="CH121" i="35"/>
  <c r="CH122" i="35"/>
  <c r="CH123" i="35"/>
  <c r="CH124" i="35"/>
  <c r="CH125" i="35"/>
  <c r="CH126" i="35"/>
  <c r="CH127" i="35"/>
  <c r="CG13" i="35"/>
  <c r="CG14" i="35"/>
  <c r="CG15" i="35"/>
  <c r="CG16" i="35"/>
  <c r="CG17" i="35"/>
  <c r="CG18" i="35"/>
  <c r="CG19" i="35"/>
  <c r="CG20" i="35"/>
  <c r="CG21" i="35"/>
  <c r="CG22" i="35"/>
  <c r="CG23" i="35"/>
  <c r="CG24" i="35"/>
  <c r="CG25" i="35"/>
  <c r="CG26" i="35"/>
  <c r="CG27" i="35"/>
  <c r="CG28" i="35"/>
  <c r="CG29" i="35"/>
  <c r="CG30" i="35"/>
  <c r="CG31" i="35"/>
  <c r="CG32" i="35"/>
  <c r="CG33" i="35"/>
  <c r="CG34" i="35"/>
  <c r="CG35" i="35"/>
  <c r="CG36" i="35"/>
  <c r="CG37" i="35"/>
  <c r="CG38" i="35"/>
  <c r="CG39" i="35"/>
  <c r="CG40" i="35"/>
  <c r="CG41" i="35"/>
  <c r="CG42" i="35"/>
  <c r="CG43" i="35"/>
  <c r="CG44" i="35"/>
  <c r="CG45" i="35"/>
  <c r="CG46" i="35"/>
  <c r="CG47" i="35"/>
  <c r="CG48" i="35"/>
  <c r="CG49" i="35"/>
  <c r="CG50" i="35"/>
  <c r="CG51" i="35"/>
  <c r="CG52" i="35"/>
  <c r="CG53" i="35"/>
  <c r="CG54" i="35"/>
  <c r="CG55" i="35"/>
  <c r="CG56" i="35"/>
  <c r="CG57" i="35"/>
  <c r="CG58" i="35"/>
  <c r="CG59" i="35"/>
  <c r="CG60" i="35"/>
  <c r="CG61" i="35"/>
  <c r="CG62" i="35"/>
  <c r="CG63" i="35"/>
  <c r="CG64" i="35"/>
  <c r="CG65" i="35"/>
  <c r="CG66" i="35"/>
  <c r="CG67" i="35"/>
  <c r="CG68" i="35"/>
  <c r="CG69" i="35"/>
  <c r="CG70" i="35"/>
  <c r="CG71" i="35"/>
  <c r="CG72" i="35"/>
  <c r="CG73" i="35"/>
  <c r="CG74" i="35"/>
  <c r="CG75" i="35"/>
  <c r="CG76" i="35"/>
  <c r="CG77" i="35"/>
  <c r="CG78" i="35"/>
  <c r="CG79" i="35"/>
  <c r="CG80" i="35"/>
  <c r="CG81" i="35"/>
  <c r="CG82" i="35"/>
  <c r="CG83" i="35"/>
  <c r="CG84" i="35"/>
  <c r="CG85" i="35"/>
  <c r="CG86" i="35"/>
  <c r="CG87" i="35"/>
  <c r="CG88" i="35"/>
  <c r="CG89" i="35"/>
  <c r="CG90" i="35"/>
  <c r="CG91" i="35"/>
  <c r="CG92" i="35"/>
  <c r="CG93" i="35"/>
  <c r="CG94" i="35"/>
  <c r="CG95" i="35"/>
  <c r="CG96" i="35"/>
  <c r="CG97" i="35"/>
  <c r="CG98" i="35"/>
  <c r="CG99" i="35"/>
  <c r="CG100" i="35"/>
  <c r="CG101" i="35"/>
  <c r="CG102" i="35"/>
  <c r="CG103" i="35"/>
  <c r="CG104" i="35"/>
  <c r="CG105" i="35"/>
  <c r="CG106" i="35"/>
  <c r="CG107" i="35"/>
  <c r="CG108" i="35"/>
  <c r="CG109" i="35"/>
  <c r="CG110" i="35"/>
  <c r="CG111" i="35"/>
  <c r="CG112" i="35"/>
  <c r="CG113" i="35"/>
  <c r="CG114" i="35"/>
  <c r="CG115" i="35"/>
  <c r="CG116" i="35"/>
  <c r="CG117" i="35"/>
  <c r="CG118" i="35"/>
  <c r="CG119" i="35"/>
  <c r="CG120" i="35"/>
  <c r="CG121" i="35"/>
  <c r="CG122" i="35"/>
  <c r="CG123" i="35"/>
  <c r="CG124" i="35"/>
  <c r="CG125" i="35"/>
  <c r="CG126" i="35"/>
  <c r="CG127" i="35"/>
  <c r="CF13" i="35"/>
  <c r="CF14" i="35"/>
  <c r="CF15" i="35"/>
  <c r="CF16" i="35"/>
  <c r="CF17" i="35"/>
  <c r="CF18" i="35"/>
  <c r="CF19" i="35"/>
  <c r="CF20" i="35"/>
  <c r="CF21" i="35"/>
  <c r="CF22" i="35"/>
  <c r="CF23" i="35"/>
  <c r="CF24" i="35"/>
  <c r="CF25" i="35"/>
  <c r="CF26" i="35"/>
  <c r="CF27" i="35"/>
  <c r="CF28" i="35"/>
  <c r="CF29" i="35"/>
  <c r="CF30" i="35"/>
  <c r="CF31" i="35"/>
  <c r="CF32" i="35"/>
  <c r="CF33" i="35"/>
  <c r="CF34" i="35"/>
  <c r="CF35" i="35"/>
  <c r="CF36" i="35"/>
  <c r="CF37" i="35"/>
  <c r="CF38" i="35"/>
  <c r="CF39" i="35"/>
  <c r="CF40" i="35"/>
  <c r="CF41" i="35"/>
  <c r="CF42" i="35"/>
  <c r="CF43" i="35"/>
  <c r="CF44" i="35"/>
  <c r="CF45" i="35"/>
  <c r="CF46" i="35"/>
  <c r="CF47" i="35"/>
  <c r="CF48" i="35"/>
  <c r="CF49" i="35"/>
  <c r="CF50" i="35"/>
  <c r="CF51" i="35"/>
  <c r="CF52" i="35"/>
  <c r="CF53" i="35"/>
  <c r="CF54" i="35"/>
  <c r="CF55" i="35"/>
  <c r="CF56" i="35"/>
  <c r="CF57" i="35"/>
  <c r="CF58" i="35"/>
  <c r="CF59" i="35"/>
  <c r="CF60" i="35"/>
  <c r="CF61" i="35"/>
  <c r="CF62" i="35"/>
  <c r="CF63" i="35"/>
  <c r="CF64" i="35"/>
  <c r="CF65" i="35"/>
  <c r="CF66" i="35"/>
  <c r="CF67" i="35"/>
  <c r="CF68" i="35"/>
  <c r="CF69" i="35"/>
  <c r="CF70" i="35"/>
  <c r="CF71" i="35"/>
  <c r="CF72" i="35"/>
  <c r="CF73" i="35"/>
  <c r="CF74" i="35"/>
  <c r="CF75" i="35"/>
  <c r="CF76" i="35"/>
  <c r="CF77" i="35"/>
  <c r="CF78" i="35"/>
  <c r="CF79" i="35"/>
  <c r="CF80" i="35"/>
  <c r="CF81" i="35"/>
  <c r="CF82" i="35"/>
  <c r="CF83" i="35"/>
  <c r="CF84" i="35"/>
  <c r="CF85" i="35"/>
  <c r="CF86" i="35"/>
  <c r="CF87" i="35"/>
  <c r="CF88" i="35"/>
  <c r="CF89" i="35"/>
  <c r="CF90" i="35"/>
  <c r="CF91" i="35"/>
  <c r="CF92" i="35"/>
  <c r="CF93" i="35"/>
  <c r="CF94" i="35"/>
  <c r="CF95" i="35"/>
  <c r="CF96" i="35"/>
  <c r="CF97" i="35"/>
  <c r="CF98" i="35"/>
  <c r="CF99" i="35"/>
  <c r="CF100" i="35"/>
  <c r="CF101" i="35"/>
  <c r="CF102" i="35"/>
  <c r="CF103" i="35"/>
  <c r="CF104" i="35"/>
  <c r="CF105" i="35"/>
  <c r="CF106" i="35"/>
  <c r="CF107" i="35"/>
  <c r="CF108" i="35"/>
  <c r="CF109" i="35"/>
  <c r="CF110" i="35"/>
  <c r="CF111" i="35"/>
  <c r="CF112" i="35"/>
  <c r="CF113" i="35"/>
  <c r="CF114" i="35"/>
  <c r="CF115" i="35"/>
  <c r="CF116" i="35"/>
  <c r="CF117" i="35"/>
  <c r="CF118" i="35"/>
  <c r="CF119" i="35"/>
  <c r="CF120" i="35"/>
  <c r="CF121" i="35"/>
  <c r="CF122" i="35"/>
  <c r="CF123" i="35"/>
  <c r="CF124" i="35"/>
  <c r="CF125" i="35"/>
  <c r="CF126" i="35"/>
  <c r="CF127" i="35"/>
  <c r="CE13" i="35"/>
  <c r="CE14" i="35"/>
  <c r="CE15" i="35"/>
  <c r="CE16" i="35"/>
  <c r="CE17" i="35"/>
  <c r="CE18" i="35"/>
  <c r="CE19" i="35"/>
  <c r="CE20" i="35"/>
  <c r="CE21" i="35"/>
  <c r="CE22" i="35"/>
  <c r="CE23" i="35"/>
  <c r="CE24" i="35"/>
  <c r="CE25" i="35"/>
  <c r="CE26" i="35"/>
  <c r="CE27" i="35"/>
  <c r="CE28" i="35"/>
  <c r="CE29" i="35"/>
  <c r="CE30" i="35"/>
  <c r="CE31" i="35"/>
  <c r="CE32" i="35"/>
  <c r="CE33" i="35"/>
  <c r="CE34" i="35"/>
  <c r="CE35" i="35"/>
  <c r="CE36" i="35"/>
  <c r="CE37" i="35"/>
  <c r="CE38" i="35"/>
  <c r="CE39" i="35"/>
  <c r="CE40" i="35"/>
  <c r="CE41" i="35"/>
  <c r="CE42" i="35"/>
  <c r="CE43" i="35"/>
  <c r="CE44" i="35"/>
  <c r="CE45" i="35"/>
  <c r="CE46" i="35"/>
  <c r="CE47" i="35"/>
  <c r="CE48" i="35"/>
  <c r="CE49" i="35"/>
  <c r="CE50" i="35"/>
  <c r="CE51" i="35"/>
  <c r="CE52" i="35"/>
  <c r="CE53" i="35"/>
  <c r="CE54" i="35"/>
  <c r="CE55" i="35"/>
  <c r="CE56" i="35"/>
  <c r="CE57" i="35"/>
  <c r="CE58" i="35"/>
  <c r="CE59" i="35"/>
  <c r="CE60" i="35"/>
  <c r="CE61" i="35"/>
  <c r="CE62" i="35"/>
  <c r="CE63" i="35"/>
  <c r="CE64" i="35"/>
  <c r="CE65" i="35"/>
  <c r="CE66" i="35"/>
  <c r="CE67" i="35"/>
  <c r="CE68" i="35"/>
  <c r="CE69" i="35"/>
  <c r="CE70" i="35"/>
  <c r="CE71" i="35"/>
  <c r="CE72" i="35"/>
  <c r="CE73" i="35"/>
  <c r="CE74" i="35"/>
  <c r="CE75" i="35"/>
  <c r="CE76" i="35"/>
  <c r="CE77" i="35"/>
  <c r="CE78" i="35"/>
  <c r="CE79" i="35"/>
  <c r="CE80" i="35"/>
  <c r="CE81" i="35"/>
  <c r="CE82" i="35"/>
  <c r="CE83" i="35"/>
  <c r="CE84" i="35"/>
  <c r="CE85" i="35"/>
  <c r="CE86" i="35"/>
  <c r="CE87" i="35"/>
  <c r="CE88" i="35"/>
  <c r="CE89" i="35"/>
  <c r="CE90" i="35"/>
  <c r="CE91" i="35"/>
  <c r="CE92" i="35"/>
  <c r="CE93" i="35"/>
  <c r="CE94" i="35"/>
  <c r="CE95" i="35"/>
  <c r="CE96" i="35"/>
  <c r="CE97" i="35"/>
  <c r="CE98" i="35"/>
  <c r="CE99" i="35"/>
  <c r="CE100" i="35"/>
  <c r="CE101" i="35"/>
  <c r="CE102" i="35"/>
  <c r="CE103" i="35"/>
  <c r="CE104" i="35"/>
  <c r="CE105" i="35"/>
  <c r="CE106" i="35"/>
  <c r="CE107" i="35"/>
  <c r="CE108" i="35"/>
  <c r="CE109" i="35"/>
  <c r="CE110" i="35"/>
  <c r="CE111" i="35"/>
  <c r="CE112" i="35"/>
  <c r="CE113" i="35"/>
  <c r="CE114" i="35"/>
  <c r="CE115" i="35"/>
  <c r="CE116" i="35"/>
  <c r="CE117" i="35"/>
  <c r="CE118" i="35"/>
  <c r="CE119" i="35"/>
  <c r="CE120" i="35"/>
  <c r="CE121" i="35"/>
  <c r="CE122" i="35"/>
  <c r="CE123" i="35"/>
  <c r="CE124" i="35"/>
  <c r="CE125" i="35"/>
  <c r="CE126" i="35"/>
  <c r="CE127" i="35"/>
  <c r="CD13" i="35"/>
  <c r="CD14" i="35"/>
  <c r="CD15" i="35"/>
  <c r="CD16" i="35"/>
  <c r="CD17" i="35"/>
  <c r="CD18" i="35"/>
  <c r="CD19" i="35"/>
  <c r="CD20" i="35"/>
  <c r="CD21" i="35"/>
  <c r="CD22" i="35"/>
  <c r="CD23" i="35"/>
  <c r="CD24" i="35"/>
  <c r="CD25" i="35"/>
  <c r="CD26" i="35"/>
  <c r="CD27" i="35"/>
  <c r="CD28" i="35"/>
  <c r="CD29" i="35"/>
  <c r="CD30" i="35"/>
  <c r="CD31" i="35"/>
  <c r="CD32" i="35"/>
  <c r="CD33" i="35"/>
  <c r="CD34" i="35"/>
  <c r="CD35" i="35"/>
  <c r="CD36" i="35"/>
  <c r="CD37" i="35"/>
  <c r="CD38" i="35"/>
  <c r="CD39" i="35"/>
  <c r="CD40" i="35"/>
  <c r="CD41" i="35"/>
  <c r="CD42" i="35"/>
  <c r="CD43" i="35"/>
  <c r="CD44" i="35"/>
  <c r="CD45" i="35"/>
  <c r="CD46" i="35"/>
  <c r="CD47" i="35"/>
  <c r="CD48" i="35"/>
  <c r="CD49" i="35"/>
  <c r="CD50" i="35"/>
  <c r="CD51" i="35"/>
  <c r="CD52" i="35"/>
  <c r="CD53" i="35"/>
  <c r="CD54" i="35"/>
  <c r="CD55" i="35"/>
  <c r="CD56" i="35"/>
  <c r="CD57" i="35"/>
  <c r="CD58" i="35"/>
  <c r="CD59" i="35"/>
  <c r="CD60" i="35"/>
  <c r="CD61" i="35"/>
  <c r="CD62" i="35"/>
  <c r="CD63" i="35"/>
  <c r="CD64" i="35"/>
  <c r="CD65" i="35"/>
  <c r="CD66" i="35"/>
  <c r="CD67" i="35"/>
  <c r="CD68" i="35"/>
  <c r="CD69" i="35"/>
  <c r="CD70" i="35"/>
  <c r="CD71" i="35"/>
  <c r="CD72" i="35"/>
  <c r="CD73" i="35"/>
  <c r="CD74" i="35"/>
  <c r="CD75" i="35"/>
  <c r="CD76" i="35"/>
  <c r="CD77" i="35"/>
  <c r="CD78" i="35"/>
  <c r="CD79" i="35"/>
  <c r="CD80" i="35"/>
  <c r="CD81" i="35"/>
  <c r="CD82" i="35"/>
  <c r="CD83" i="35"/>
  <c r="CD84" i="35"/>
  <c r="CD85" i="35"/>
  <c r="CD86" i="35"/>
  <c r="CD87" i="35"/>
  <c r="CD88" i="35"/>
  <c r="CD89" i="35"/>
  <c r="CD90" i="35"/>
  <c r="CD91" i="35"/>
  <c r="CD92" i="35"/>
  <c r="CD93" i="35"/>
  <c r="CD94" i="35"/>
  <c r="CD95" i="35"/>
  <c r="CD96" i="35"/>
  <c r="CD97" i="35"/>
  <c r="CD98" i="35"/>
  <c r="CD99" i="35"/>
  <c r="CD100" i="35"/>
  <c r="CD101" i="35"/>
  <c r="CD102" i="35"/>
  <c r="CD103" i="35"/>
  <c r="CD104" i="35"/>
  <c r="CD105" i="35"/>
  <c r="CD106" i="35"/>
  <c r="CD107" i="35"/>
  <c r="CD108" i="35"/>
  <c r="CD109" i="35"/>
  <c r="CD110" i="35"/>
  <c r="CD111" i="35"/>
  <c r="CD112" i="35"/>
  <c r="CD113" i="35"/>
  <c r="CD114" i="35"/>
  <c r="CD115" i="35"/>
  <c r="CD116" i="35"/>
  <c r="CD117" i="35"/>
  <c r="CD118" i="35"/>
  <c r="CD119" i="35"/>
  <c r="CD120" i="35"/>
  <c r="CD121" i="35"/>
  <c r="CD122" i="35"/>
  <c r="CD123" i="35"/>
  <c r="CD124" i="35"/>
  <c r="CD125" i="35"/>
  <c r="CD126" i="35"/>
  <c r="CD127" i="35"/>
  <c r="CC13" i="35"/>
  <c r="CC14" i="35"/>
  <c r="CC15" i="35"/>
  <c r="CC16" i="35"/>
  <c r="CC17" i="35"/>
  <c r="CC18" i="35"/>
  <c r="CC19" i="35"/>
  <c r="CC20" i="35"/>
  <c r="CC21" i="35"/>
  <c r="CC22" i="35"/>
  <c r="CC23" i="35"/>
  <c r="CC24" i="35"/>
  <c r="CC25" i="35"/>
  <c r="CC26" i="35"/>
  <c r="CC27" i="35"/>
  <c r="CC28" i="35"/>
  <c r="CC29" i="35"/>
  <c r="CC30" i="35"/>
  <c r="CC31" i="35"/>
  <c r="CC32" i="35"/>
  <c r="CC33" i="35"/>
  <c r="CC34" i="35"/>
  <c r="CC35" i="35"/>
  <c r="CC36" i="35"/>
  <c r="CC37" i="35"/>
  <c r="CC38" i="35"/>
  <c r="CC39" i="35"/>
  <c r="CC40" i="35"/>
  <c r="CC41" i="35"/>
  <c r="CC42" i="35"/>
  <c r="CC43" i="35"/>
  <c r="CC44" i="35"/>
  <c r="CC45" i="35"/>
  <c r="CC46" i="35"/>
  <c r="CC47" i="35"/>
  <c r="CC48" i="35"/>
  <c r="CC49" i="35"/>
  <c r="CC50" i="35"/>
  <c r="CC51" i="35"/>
  <c r="CC52" i="35"/>
  <c r="CC53" i="35"/>
  <c r="CC54" i="35"/>
  <c r="CC55" i="35"/>
  <c r="CC56" i="35"/>
  <c r="CC57" i="35"/>
  <c r="CC58" i="35"/>
  <c r="CC59" i="35"/>
  <c r="CC60" i="35"/>
  <c r="CC61" i="35"/>
  <c r="CC62" i="35"/>
  <c r="CC63" i="35"/>
  <c r="CC64" i="35"/>
  <c r="CC65" i="35"/>
  <c r="CC66" i="35"/>
  <c r="CC67" i="35"/>
  <c r="CC68" i="35"/>
  <c r="CC69" i="35"/>
  <c r="CC70" i="35"/>
  <c r="CC71" i="35"/>
  <c r="CC72" i="35"/>
  <c r="CC73" i="35"/>
  <c r="CC74" i="35"/>
  <c r="CC75" i="35"/>
  <c r="CC76" i="35"/>
  <c r="CC77" i="35"/>
  <c r="CC78" i="35"/>
  <c r="CC79" i="35"/>
  <c r="CC80" i="35"/>
  <c r="CC81" i="35"/>
  <c r="CC82" i="35"/>
  <c r="CC83" i="35"/>
  <c r="CC84" i="35"/>
  <c r="CC85" i="35"/>
  <c r="CC86" i="35"/>
  <c r="CC87" i="35"/>
  <c r="CC88" i="35"/>
  <c r="CC89" i="35"/>
  <c r="CC90" i="35"/>
  <c r="CC91" i="35"/>
  <c r="CC92" i="35"/>
  <c r="CC93" i="35"/>
  <c r="CC94" i="35"/>
  <c r="CC95" i="35"/>
  <c r="CC96" i="35"/>
  <c r="CC97" i="35"/>
  <c r="CC98" i="35"/>
  <c r="CC99" i="35"/>
  <c r="CC100" i="35"/>
  <c r="CC101" i="35"/>
  <c r="CC102" i="35"/>
  <c r="CC103" i="35"/>
  <c r="CC104" i="35"/>
  <c r="CC105" i="35"/>
  <c r="CC106" i="35"/>
  <c r="CC107" i="35"/>
  <c r="CC108" i="35"/>
  <c r="CC109" i="35"/>
  <c r="CC110" i="35"/>
  <c r="CC111" i="35"/>
  <c r="CC112" i="35"/>
  <c r="CC113" i="35"/>
  <c r="CC114" i="35"/>
  <c r="CC115" i="35"/>
  <c r="CC116" i="35"/>
  <c r="CC117" i="35"/>
  <c r="CC118" i="35"/>
  <c r="CC119" i="35"/>
  <c r="CC120" i="35"/>
  <c r="CC121" i="35"/>
  <c r="CC122" i="35"/>
  <c r="CC123" i="35"/>
  <c r="CC124" i="35"/>
  <c r="CC125" i="35"/>
  <c r="CC126" i="35"/>
  <c r="CC127" i="35"/>
  <c r="CB13" i="35"/>
  <c r="CB14" i="35"/>
  <c r="CB15" i="35"/>
  <c r="CB16" i="35"/>
  <c r="CB17" i="35"/>
  <c r="CB18" i="35"/>
  <c r="CB19" i="35"/>
  <c r="CB20" i="35"/>
  <c r="CB21" i="35"/>
  <c r="CB22" i="35"/>
  <c r="CB23" i="35"/>
  <c r="CB24" i="35"/>
  <c r="CB25" i="35"/>
  <c r="CB26" i="35"/>
  <c r="CB27" i="35"/>
  <c r="CB28" i="35"/>
  <c r="CB29" i="35"/>
  <c r="CB30" i="35"/>
  <c r="CB31" i="35"/>
  <c r="CB32" i="35"/>
  <c r="CB33" i="35"/>
  <c r="CB34" i="35"/>
  <c r="CB35" i="35"/>
  <c r="CB36" i="35"/>
  <c r="CB37" i="35"/>
  <c r="CB38" i="35"/>
  <c r="CB39" i="35"/>
  <c r="CB40" i="35"/>
  <c r="CB41" i="35"/>
  <c r="CB42" i="35"/>
  <c r="CB43" i="35"/>
  <c r="CB44" i="35"/>
  <c r="CB45" i="35"/>
  <c r="CB46" i="35"/>
  <c r="CB47" i="35"/>
  <c r="CB48" i="35"/>
  <c r="CB49" i="35"/>
  <c r="CB50" i="35"/>
  <c r="CB51" i="35"/>
  <c r="CB52" i="35"/>
  <c r="CB53" i="35"/>
  <c r="CB54" i="35"/>
  <c r="CB55" i="35"/>
  <c r="CB56" i="35"/>
  <c r="CB57" i="35"/>
  <c r="CB58" i="35"/>
  <c r="CB59" i="35"/>
  <c r="CB60" i="35"/>
  <c r="CB61" i="35"/>
  <c r="CB62" i="35"/>
  <c r="CB63" i="35"/>
  <c r="CB64" i="35"/>
  <c r="CB65" i="35"/>
  <c r="CB66" i="35"/>
  <c r="CB67" i="35"/>
  <c r="CB68" i="35"/>
  <c r="CB69" i="35"/>
  <c r="CB70" i="35"/>
  <c r="CB71" i="35"/>
  <c r="CB72" i="35"/>
  <c r="CB73" i="35"/>
  <c r="CB74" i="35"/>
  <c r="CB75" i="35"/>
  <c r="CB76" i="35"/>
  <c r="CB77" i="35"/>
  <c r="CB78" i="35"/>
  <c r="CB79" i="35"/>
  <c r="CB80" i="35"/>
  <c r="CB81" i="35"/>
  <c r="CB82" i="35"/>
  <c r="CB83" i="35"/>
  <c r="CB84" i="35"/>
  <c r="CB85" i="35"/>
  <c r="CB86" i="35"/>
  <c r="CB87" i="35"/>
  <c r="CB88" i="35"/>
  <c r="CB89" i="35"/>
  <c r="CB90" i="35"/>
  <c r="CB91" i="35"/>
  <c r="CB92" i="35"/>
  <c r="CB93" i="35"/>
  <c r="CB94" i="35"/>
  <c r="CB95" i="35"/>
  <c r="CB96" i="35"/>
  <c r="CB97" i="35"/>
  <c r="CB98" i="35"/>
  <c r="CB99" i="35"/>
  <c r="CB100" i="35"/>
  <c r="CB101" i="35"/>
  <c r="CB102" i="35"/>
  <c r="CB103" i="35"/>
  <c r="CB104" i="35"/>
  <c r="CB105" i="35"/>
  <c r="CB106" i="35"/>
  <c r="CB107" i="35"/>
  <c r="CB108" i="35"/>
  <c r="CB109" i="35"/>
  <c r="CB110" i="35"/>
  <c r="CB111" i="35"/>
  <c r="CB112" i="35"/>
  <c r="CB113" i="35"/>
  <c r="CB114" i="35"/>
  <c r="CB115" i="35"/>
  <c r="CB116" i="35"/>
  <c r="CB117" i="35"/>
  <c r="CB118" i="35"/>
  <c r="CB119" i="35"/>
  <c r="CB120" i="35"/>
  <c r="CB121" i="35"/>
  <c r="CB122" i="35"/>
  <c r="CB123" i="35"/>
  <c r="CB124" i="35"/>
  <c r="CB125" i="35"/>
  <c r="CB126" i="35"/>
  <c r="CB127" i="35"/>
  <c r="CA13" i="35"/>
  <c r="CA14" i="35"/>
  <c r="CA15" i="35"/>
  <c r="CA16" i="35"/>
  <c r="CA17" i="35"/>
  <c r="CA18" i="35"/>
  <c r="CA19" i="35"/>
  <c r="CA20" i="35"/>
  <c r="CA21" i="35"/>
  <c r="CA22" i="35"/>
  <c r="CA23" i="35"/>
  <c r="CA24" i="35"/>
  <c r="CA25" i="35"/>
  <c r="CA26" i="35"/>
  <c r="CA27" i="35"/>
  <c r="CA28" i="35"/>
  <c r="CA29" i="35"/>
  <c r="CA30" i="35"/>
  <c r="CA31" i="35"/>
  <c r="CA32" i="35"/>
  <c r="CA33" i="35"/>
  <c r="CA34" i="35"/>
  <c r="CA35" i="35"/>
  <c r="CA36" i="35"/>
  <c r="CA37" i="35"/>
  <c r="CA38" i="35"/>
  <c r="CA39" i="35"/>
  <c r="CA40" i="35"/>
  <c r="CA41" i="35"/>
  <c r="CA42" i="35"/>
  <c r="CA43" i="35"/>
  <c r="CA44" i="35"/>
  <c r="CA45" i="35"/>
  <c r="CA46" i="35"/>
  <c r="CA47" i="35"/>
  <c r="CA48" i="35"/>
  <c r="CA49" i="35"/>
  <c r="CA50" i="35"/>
  <c r="CA51" i="35"/>
  <c r="CA52" i="35"/>
  <c r="CA53" i="35"/>
  <c r="CA54" i="35"/>
  <c r="CA55" i="35"/>
  <c r="CA56" i="35"/>
  <c r="CA57" i="35"/>
  <c r="CA58" i="35"/>
  <c r="CA59" i="35"/>
  <c r="CA60" i="35"/>
  <c r="CA61" i="35"/>
  <c r="CA62" i="35"/>
  <c r="CA63" i="35"/>
  <c r="CA64" i="35"/>
  <c r="CA65" i="35"/>
  <c r="CA66" i="35"/>
  <c r="CA67" i="35"/>
  <c r="CA68" i="35"/>
  <c r="CA69" i="35"/>
  <c r="CA70" i="35"/>
  <c r="CA71" i="35"/>
  <c r="CA72" i="35"/>
  <c r="CA73" i="35"/>
  <c r="CA74" i="35"/>
  <c r="CA75" i="35"/>
  <c r="CA76" i="35"/>
  <c r="CA77" i="35"/>
  <c r="CA78" i="35"/>
  <c r="CA79" i="35"/>
  <c r="CA80" i="35"/>
  <c r="CA81" i="35"/>
  <c r="CA82" i="35"/>
  <c r="CA83" i="35"/>
  <c r="CA84" i="35"/>
  <c r="CA85" i="35"/>
  <c r="CA86" i="35"/>
  <c r="CA87" i="35"/>
  <c r="CA88" i="35"/>
  <c r="CA89" i="35"/>
  <c r="CA90" i="35"/>
  <c r="CA91" i="35"/>
  <c r="CA92" i="35"/>
  <c r="CA93" i="35"/>
  <c r="CA94" i="35"/>
  <c r="CA95" i="35"/>
  <c r="CA96" i="35"/>
  <c r="CA97" i="35"/>
  <c r="CA98" i="35"/>
  <c r="CA99" i="35"/>
  <c r="CA100" i="35"/>
  <c r="CA101" i="35"/>
  <c r="CA102" i="35"/>
  <c r="CA103" i="35"/>
  <c r="CA104" i="35"/>
  <c r="CA105" i="35"/>
  <c r="CA106" i="35"/>
  <c r="CA107" i="35"/>
  <c r="CA108" i="35"/>
  <c r="CA109" i="35"/>
  <c r="CA110" i="35"/>
  <c r="CA111" i="35"/>
  <c r="CA112" i="35"/>
  <c r="CA113" i="35"/>
  <c r="CA114" i="35"/>
  <c r="CA115" i="35"/>
  <c r="CA116" i="35"/>
  <c r="CA117" i="35"/>
  <c r="CA118" i="35"/>
  <c r="CA119" i="35"/>
  <c r="CA120" i="35"/>
  <c r="CA121" i="35"/>
  <c r="CA122" i="35"/>
  <c r="CA123" i="35"/>
  <c r="CA124" i="35"/>
  <c r="CA125" i="35"/>
  <c r="CA126" i="35"/>
  <c r="CA127" i="35"/>
  <c r="BZ13" i="35"/>
  <c r="BZ14" i="35"/>
  <c r="BZ15" i="35"/>
  <c r="BZ16" i="35"/>
  <c r="BZ17" i="35"/>
  <c r="BZ18" i="35"/>
  <c r="BZ19" i="35"/>
  <c r="BZ20" i="35"/>
  <c r="BZ21" i="35"/>
  <c r="BZ22" i="35"/>
  <c r="BZ23" i="35"/>
  <c r="BZ24" i="35"/>
  <c r="BZ25" i="35"/>
  <c r="BZ26" i="35"/>
  <c r="BZ27" i="35"/>
  <c r="BZ28" i="35"/>
  <c r="BZ29" i="35"/>
  <c r="BZ30" i="35"/>
  <c r="BZ31" i="35"/>
  <c r="BZ32" i="35"/>
  <c r="BZ33" i="35"/>
  <c r="BZ34" i="35"/>
  <c r="BZ35" i="35"/>
  <c r="BZ36" i="35"/>
  <c r="BZ37" i="35"/>
  <c r="BZ38" i="35"/>
  <c r="BZ39" i="35"/>
  <c r="BZ40" i="35"/>
  <c r="BZ41" i="35"/>
  <c r="BZ42" i="35"/>
  <c r="BZ43" i="35"/>
  <c r="BZ44" i="35"/>
  <c r="BZ45" i="35"/>
  <c r="BZ46" i="35"/>
  <c r="BZ47" i="35"/>
  <c r="BZ48" i="35"/>
  <c r="BZ49" i="35"/>
  <c r="BZ50" i="35"/>
  <c r="BZ51" i="35"/>
  <c r="BZ52" i="35"/>
  <c r="BZ53" i="35"/>
  <c r="BZ54" i="35"/>
  <c r="BZ55" i="35"/>
  <c r="BZ56" i="35"/>
  <c r="BZ57" i="35"/>
  <c r="BZ58" i="35"/>
  <c r="BZ59" i="35"/>
  <c r="BZ60" i="35"/>
  <c r="BZ61" i="35"/>
  <c r="BZ62" i="35"/>
  <c r="BZ63" i="35"/>
  <c r="BZ64" i="35"/>
  <c r="BZ65" i="35"/>
  <c r="BZ66" i="35"/>
  <c r="BZ67" i="35"/>
  <c r="BZ68" i="35"/>
  <c r="BZ69" i="35"/>
  <c r="BZ70" i="35"/>
  <c r="BZ71" i="35"/>
  <c r="BZ72" i="35"/>
  <c r="BZ73" i="35"/>
  <c r="BZ74" i="35"/>
  <c r="BZ75" i="35"/>
  <c r="BZ76" i="35"/>
  <c r="BZ77" i="35"/>
  <c r="BZ78" i="35"/>
  <c r="BZ79" i="35"/>
  <c r="BZ80" i="35"/>
  <c r="BZ81" i="35"/>
  <c r="BZ82" i="35"/>
  <c r="BZ83" i="35"/>
  <c r="BZ84" i="35"/>
  <c r="BZ85" i="35"/>
  <c r="BZ86" i="35"/>
  <c r="BZ87" i="35"/>
  <c r="BZ88" i="35"/>
  <c r="BZ89" i="35"/>
  <c r="BZ90" i="35"/>
  <c r="BZ91" i="35"/>
  <c r="BZ92" i="35"/>
  <c r="BZ93" i="35"/>
  <c r="BZ94" i="35"/>
  <c r="BZ95" i="35"/>
  <c r="BZ96" i="35"/>
  <c r="BZ97" i="35"/>
  <c r="BZ98" i="35"/>
  <c r="BZ99" i="35"/>
  <c r="BZ100" i="35"/>
  <c r="BZ101" i="35"/>
  <c r="BZ102" i="35"/>
  <c r="BZ103" i="35"/>
  <c r="BZ104" i="35"/>
  <c r="BZ105" i="35"/>
  <c r="BZ106" i="35"/>
  <c r="BZ107" i="35"/>
  <c r="BZ108" i="35"/>
  <c r="BZ109" i="35"/>
  <c r="BZ110" i="35"/>
  <c r="BZ111" i="35"/>
  <c r="BZ112" i="35"/>
  <c r="BZ113" i="35"/>
  <c r="BZ114" i="35"/>
  <c r="BZ115" i="35"/>
  <c r="BZ116" i="35"/>
  <c r="BZ117" i="35"/>
  <c r="BZ118" i="35"/>
  <c r="BZ119" i="35"/>
  <c r="BZ120" i="35"/>
  <c r="BZ121" i="35"/>
  <c r="BZ122" i="35"/>
  <c r="BZ123" i="35"/>
  <c r="BZ124" i="35"/>
  <c r="BZ125" i="35"/>
  <c r="BZ126" i="35"/>
  <c r="BZ127" i="35"/>
  <c r="BY13" i="35"/>
  <c r="BY14" i="35"/>
  <c r="BY15" i="35"/>
  <c r="BY16" i="35"/>
  <c r="BY17" i="35"/>
  <c r="BY18" i="35"/>
  <c r="BY19" i="35"/>
  <c r="BY20" i="35"/>
  <c r="BY21" i="35"/>
  <c r="BY22" i="35"/>
  <c r="BY23" i="35"/>
  <c r="BY24" i="35"/>
  <c r="BY25" i="35"/>
  <c r="BY26" i="35"/>
  <c r="BY27" i="35"/>
  <c r="BY28" i="35"/>
  <c r="BY29" i="35"/>
  <c r="BY30" i="35"/>
  <c r="BY31" i="35"/>
  <c r="BY32" i="35"/>
  <c r="BY33" i="35"/>
  <c r="BY34" i="35"/>
  <c r="BY35" i="35"/>
  <c r="BY36" i="35"/>
  <c r="BY37" i="35"/>
  <c r="BY38" i="35"/>
  <c r="BY39" i="35"/>
  <c r="BY40" i="35"/>
  <c r="BY41" i="35"/>
  <c r="BY42" i="35"/>
  <c r="BY43" i="35"/>
  <c r="BY44" i="35"/>
  <c r="BY45" i="35"/>
  <c r="BY46" i="35"/>
  <c r="BY47" i="35"/>
  <c r="BY48" i="35"/>
  <c r="BY49" i="35"/>
  <c r="BY50" i="35"/>
  <c r="BY51" i="35"/>
  <c r="BY52" i="35"/>
  <c r="BY53" i="35"/>
  <c r="BY54" i="35"/>
  <c r="BY55" i="35"/>
  <c r="BY56" i="35"/>
  <c r="BY57" i="35"/>
  <c r="BY58" i="35"/>
  <c r="BY59" i="35"/>
  <c r="BY60" i="35"/>
  <c r="BY61" i="35"/>
  <c r="BY62" i="35"/>
  <c r="BY63" i="35"/>
  <c r="BY64" i="35"/>
  <c r="BY65" i="35"/>
  <c r="BY66" i="35"/>
  <c r="BY67" i="35"/>
  <c r="BY68" i="35"/>
  <c r="BY69" i="35"/>
  <c r="BY70" i="35"/>
  <c r="BY71" i="35"/>
  <c r="BY72" i="35"/>
  <c r="BY73" i="35"/>
  <c r="BY74" i="35"/>
  <c r="BY75" i="35"/>
  <c r="BY76" i="35"/>
  <c r="BY77" i="35"/>
  <c r="BY78" i="35"/>
  <c r="BY79" i="35"/>
  <c r="BY80" i="35"/>
  <c r="BY81" i="35"/>
  <c r="BY82" i="35"/>
  <c r="BY83" i="35"/>
  <c r="BY84" i="35"/>
  <c r="BY85" i="35"/>
  <c r="BY86" i="35"/>
  <c r="BY87" i="35"/>
  <c r="BY88" i="35"/>
  <c r="BY89" i="35"/>
  <c r="BY90" i="35"/>
  <c r="BY91" i="35"/>
  <c r="BY92" i="35"/>
  <c r="BY93" i="35"/>
  <c r="BY94" i="35"/>
  <c r="BY95" i="35"/>
  <c r="BY96" i="35"/>
  <c r="BY97" i="35"/>
  <c r="BY98" i="35"/>
  <c r="BY99" i="35"/>
  <c r="BY100" i="35"/>
  <c r="BY101" i="35"/>
  <c r="BY102" i="35"/>
  <c r="BY103" i="35"/>
  <c r="BY104" i="35"/>
  <c r="BY105" i="35"/>
  <c r="BY106" i="35"/>
  <c r="BY107" i="35"/>
  <c r="BY108" i="35"/>
  <c r="BY109" i="35"/>
  <c r="BY110" i="35"/>
  <c r="BY111" i="35"/>
  <c r="BY112" i="35"/>
  <c r="BY113" i="35"/>
  <c r="BY114" i="35"/>
  <c r="BY115" i="35"/>
  <c r="BY116" i="35"/>
  <c r="BY117" i="35"/>
  <c r="BY118" i="35"/>
  <c r="BY119" i="35"/>
  <c r="BY120" i="35"/>
  <c r="BY121" i="35"/>
  <c r="BY122" i="35"/>
  <c r="BY123" i="35"/>
  <c r="BY124" i="35"/>
  <c r="BY125" i="35"/>
  <c r="BY126" i="35"/>
  <c r="BY127" i="35"/>
  <c r="BX13" i="35"/>
  <c r="BX14" i="35"/>
  <c r="BX15" i="35"/>
  <c r="BX16" i="35"/>
  <c r="BX17" i="35"/>
  <c r="BX18" i="35"/>
  <c r="BX19" i="35"/>
  <c r="BX20" i="35"/>
  <c r="BX21" i="35"/>
  <c r="BX22" i="35"/>
  <c r="BX23" i="35"/>
  <c r="BX24" i="35"/>
  <c r="BX25" i="35"/>
  <c r="BX26" i="35"/>
  <c r="BX27" i="35"/>
  <c r="BX28" i="35"/>
  <c r="BX29" i="35"/>
  <c r="BX30" i="35"/>
  <c r="BX31" i="35"/>
  <c r="BX32" i="35"/>
  <c r="BX33" i="35"/>
  <c r="BX34" i="35"/>
  <c r="BX35" i="35"/>
  <c r="BX36" i="35"/>
  <c r="BX37" i="35"/>
  <c r="BX38" i="35"/>
  <c r="BX39" i="35"/>
  <c r="BX40" i="35"/>
  <c r="BX41" i="35"/>
  <c r="BX42" i="35"/>
  <c r="BX43" i="35"/>
  <c r="BX44" i="35"/>
  <c r="BX45" i="35"/>
  <c r="BX46" i="35"/>
  <c r="BX47" i="35"/>
  <c r="BX48" i="35"/>
  <c r="BX49" i="35"/>
  <c r="BX50" i="35"/>
  <c r="BX51" i="35"/>
  <c r="BX52" i="35"/>
  <c r="BX53" i="35"/>
  <c r="BX54" i="35"/>
  <c r="BX55" i="35"/>
  <c r="BX56" i="35"/>
  <c r="BX57" i="35"/>
  <c r="BX58" i="35"/>
  <c r="BX59" i="35"/>
  <c r="BX60" i="35"/>
  <c r="BX61" i="35"/>
  <c r="BX62" i="35"/>
  <c r="BX63" i="35"/>
  <c r="BX64" i="35"/>
  <c r="BX65" i="35"/>
  <c r="BX66" i="35"/>
  <c r="BX67" i="35"/>
  <c r="BX68" i="35"/>
  <c r="BX69" i="35"/>
  <c r="BX70" i="35"/>
  <c r="BX71" i="35"/>
  <c r="BX72" i="35"/>
  <c r="BX73" i="35"/>
  <c r="BX74" i="35"/>
  <c r="BX75" i="35"/>
  <c r="BX76" i="35"/>
  <c r="BX77" i="35"/>
  <c r="BX78" i="35"/>
  <c r="BX79" i="35"/>
  <c r="BX80" i="35"/>
  <c r="BX81" i="35"/>
  <c r="BX82" i="35"/>
  <c r="BX83" i="35"/>
  <c r="BX84" i="35"/>
  <c r="BX85" i="35"/>
  <c r="BX86" i="35"/>
  <c r="BX87" i="35"/>
  <c r="BX88" i="35"/>
  <c r="BX89" i="35"/>
  <c r="BX90" i="35"/>
  <c r="BX91" i="35"/>
  <c r="BX92" i="35"/>
  <c r="BX93" i="35"/>
  <c r="BX94" i="35"/>
  <c r="BX95" i="35"/>
  <c r="BX96" i="35"/>
  <c r="BX97" i="35"/>
  <c r="BX98" i="35"/>
  <c r="BX99" i="35"/>
  <c r="BX100" i="35"/>
  <c r="BX101" i="35"/>
  <c r="BX102" i="35"/>
  <c r="BX103" i="35"/>
  <c r="BX104" i="35"/>
  <c r="BX105" i="35"/>
  <c r="BX106" i="35"/>
  <c r="BX107" i="35"/>
  <c r="BX108" i="35"/>
  <c r="BX109" i="35"/>
  <c r="BX110" i="35"/>
  <c r="BX111" i="35"/>
  <c r="BX112" i="35"/>
  <c r="BX113" i="35"/>
  <c r="BX114" i="35"/>
  <c r="BX115" i="35"/>
  <c r="BX116" i="35"/>
  <c r="BX117" i="35"/>
  <c r="BX118" i="35"/>
  <c r="BX119" i="35"/>
  <c r="BX120" i="35"/>
  <c r="BX121" i="35"/>
  <c r="BX122" i="35"/>
  <c r="BX123" i="35"/>
  <c r="BX124" i="35"/>
  <c r="BX125" i="35"/>
  <c r="BX126" i="35"/>
  <c r="BX127" i="35"/>
  <c r="BW13" i="35"/>
  <c r="I7" i="52" s="1"/>
  <c r="BW14" i="35"/>
  <c r="I8" i="52" s="1"/>
  <c r="BW15" i="35"/>
  <c r="I9" i="52" s="1"/>
  <c r="BW16" i="35"/>
  <c r="I10" i="52" s="1"/>
  <c r="BW17" i="35"/>
  <c r="I11" i="52" s="1"/>
  <c r="BW18" i="35"/>
  <c r="I12" i="52" s="1"/>
  <c r="BW19" i="35"/>
  <c r="I13" i="52" s="1"/>
  <c r="BW20" i="35"/>
  <c r="I14" i="52" s="1"/>
  <c r="BW21" i="35"/>
  <c r="I15" i="52" s="1"/>
  <c r="BW22" i="35"/>
  <c r="I16" i="52" s="1"/>
  <c r="BW23" i="35"/>
  <c r="I17" i="52" s="1"/>
  <c r="BW24" i="35"/>
  <c r="I18" i="52" s="1"/>
  <c r="BW25" i="35"/>
  <c r="I19" i="52" s="1"/>
  <c r="BW26" i="35"/>
  <c r="I20" i="52" s="1"/>
  <c r="BW27" i="35"/>
  <c r="I21" i="52" s="1"/>
  <c r="BW28" i="35"/>
  <c r="I22" i="52" s="1"/>
  <c r="BW29" i="35"/>
  <c r="I23" i="52" s="1"/>
  <c r="BW30" i="35"/>
  <c r="I24" i="52" s="1"/>
  <c r="BW31" i="35"/>
  <c r="I25" i="52" s="1"/>
  <c r="BW32" i="35"/>
  <c r="I26" i="52" s="1"/>
  <c r="BW33" i="35"/>
  <c r="I27" i="52" s="1"/>
  <c r="BW34" i="35"/>
  <c r="I28" i="52" s="1"/>
  <c r="BW35" i="35"/>
  <c r="I29" i="52" s="1"/>
  <c r="BW36" i="35"/>
  <c r="I30" i="52" s="1"/>
  <c r="BW37" i="35"/>
  <c r="I31" i="52" s="1"/>
  <c r="BW38" i="35"/>
  <c r="I32" i="52" s="1"/>
  <c r="BW39" i="35"/>
  <c r="I33" i="52" s="1"/>
  <c r="BW40" i="35"/>
  <c r="I34" i="52" s="1"/>
  <c r="BW41" i="35"/>
  <c r="I35" i="52" s="1"/>
  <c r="BW42" i="35"/>
  <c r="I36" i="52" s="1"/>
  <c r="BW43" i="35"/>
  <c r="I37" i="52" s="1"/>
  <c r="BW44" i="35"/>
  <c r="I38" i="52" s="1"/>
  <c r="BW45" i="35"/>
  <c r="I39" i="52" s="1"/>
  <c r="BW46" i="35"/>
  <c r="I40" i="52" s="1"/>
  <c r="BW47" i="35"/>
  <c r="I41" i="52" s="1"/>
  <c r="BW48" i="35"/>
  <c r="I42" i="52" s="1"/>
  <c r="BW49" i="35"/>
  <c r="I43" i="52" s="1"/>
  <c r="BW50" i="35"/>
  <c r="I44" i="52" s="1"/>
  <c r="BW51" i="35"/>
  <c r="I45" i="52" s="1"/>
  <c r="BW52" i="35"/>
  <c r="I46" i="52" s="1"/>
  <c r="BW53" i="35"/>
  <c r="I47" i="52" s="1"/>
  <c r="BW54" i="35"/>
  <c r="I48" i="52" s="1"/>
  <c r="BW55" i="35"/>
  <c r="I49" i="52" s="1"/>
  <c r="BW56" i="35"/>
  <c r="I50" i="52" s="1"/>
  <c r="BW57" i="35"/>
  <c r="I51" i="52" s="1"/>
  <c r="BW58" i="35"/>
  <c r="I52" i="52" s="1"/>
  <c r="BW59" i="35"/>
  <c r="I53" i="52" s="1"/>
  <c r="BW60" i="35"/>
  <c r="I54" i="52" s="1"/>
  <c r="BW61" i="35"/>
  <c r="I55" i="52" s="1"/>
  <c r="BW62" i="35"/>
  <c r="I56" i="52" s="1"/>
  <c r="BW63" i="35"/>
  <c r="I57" i="52" s="1"/>
  <c r="BW64" i="35"/>
  <c r="I58" i="52" s="1"/>
  <c r="BW65" i="35"/>
  <c r="I59" i="52" s="1"/>
  <c r="BW66" i="35"/>
  <c r="I60" i="52" s="1"/>
  <c r="BW67" i="35"/>
  <c r="I61" i="52" s="1"/>
  <c r="BW68" i="35"/>
  <c r="I62" i="52" s="1"/>
  <c r="BW69" i="35"/>
  <c r="I63" i="52" s="1"/>
  <c r="BW70" i="35"/>
  <c r="I64" i="52" s="1"/>
  <c r="BW71" i="35"/>
  <c r="I65" i="52" s="1"/>
  <c r="BW72" i="35"/>
  <c r="I66" i="52" s="1"/>
  <c r="BW73" i="35"/>
  <c r="I67" i="52" s="1"/>
  <c r="BW74" i="35"/>
  <c r="I68" i="52" s="1"/>
  <c r="BW75" i="35"/>
  <c r="I69" i="52" s="1"/>
  <c r="BW76" i="35"/>
  <c r="I70" i="52" s="1"/>
  <c r="BW77" i="35"/>
  <c r="I71" i="52" s="1"/>
  <c r="BW78" i="35"/>
  <c r="I72" i="52" s="1"/>
  <c r="BW79" i="35"/>
  <c r="I73" i="52" s="1"/>
  <c r="BW80" i="35"/>
  <c r="I74" i="52" s="1"/>
  <c r="BW81" i="35"/>
  <c r="I75" i="52" s="1"/>
  <c r="BW82" i="35"/>
  <c r="I76" i="52" s="1"/>
  <c r="BW83" i="35"/>
  <c r="I77" i="52" s="1"/>
  <c r="BW84" i="35"/>
  <c r="I78" i="52" s="1"/>
  <c r="BW85" i="35"/>
  <c r="I79" i="52" s="1"/>
  <c r="BW86" i="35"/>
  <c r="I80" i="52" s="1"/>
  <c r="BW87" i="35"/>
  <c r="I81" i="52" s="1"/>
  <c r="BW88" i="35"/>
  <c r="I82" i="52" s="1"/>
  <c r="BW89" i="35"/>
  <c r="I83" i="52" s="1"/>
  <c r="BW90" i="35"/>
  <c r="I84" i="52" s="1"/>
  <c r="BW91" i="35"/>
  <c r="I85" i="52" s="1"/>
  <c r="BW92" i="35"/>
  <c r="I86" i="52" s="1"/>
  <c r="BW93" i="35"/>
  <c r="I87" i="52" s="1"/>
  <c r="BW94" i="35"/>
  <c r="I88" i="52" s="1"/>
  <c r="BW95" i="35"/>
  <c r="I89" i="52" s="1"/>
  <c r="BW96" i="35"/>
  <c r="I90" i="52" s="1"/>
  <c r="BW97" i="35"/>
  <c r="I91" i="52" s="1"/>
  <c r="BW98" i="35"/>
  <c r="I92" i="52" s="1"/>
  <c r="BW99" i="35"/>
  <c r="I93" i="52" s="1"/>
  <c r="BW100" i="35"/>
  <c r="I94" i="52" s="1"/>
  <c r="BW101" i="35"/>
  <c r="I95" i="52" s="1"/>
  <c r="BW102" i="35"/>
  <c r="I96" i="52" s="1"/>
  <c r="BW103" i="35"/>
  <c r="I97" i="52" s="1"/>
  <c r="BW104" i="35"/>
  <c r="I98" i="52" s="1"/>
  <c r="BW105" i="35"/>
  <c r="I99" i="52" s="1"/>
  <c r="BW106" i="35"/>
  <c r="I100" i="52" s="1"/>
  <c r="BW107" i="35"/>
  <c r="I101" i="52" s="1"/>
  <c r="BW108" i="35"/>
  <c r="I102" i="52" s="1"/>
  <c r="BW109" i="35"/>
  <c r="I103" i="52" s="1"/>
  <c r="BW110" i="35"/>
  <c r="I104" i="52" s="1"/>
  <c r="BW111" i="35"/>
  <c r="I105" i="52" s="1"/>
  <c r="BW112" i="35"/>
  <c r="I106" i="52" s="1"/>
  <c r="BW113" i="35"/>
  <c r="I107" i="52" s="1"/>
  <c r="BW114" i="35"/>
  <c r="I108" i="52" s="1"/>
  <c r="BW115" i="35"/>
  <c r="I109" i="52" s="1"/>
  <c r="BW116" i="35"/>
  <c r="I110" i="52" s="1"/>
  <c r="BW117" i="35"/>
  <c r="I111" i="52" s="1"/>
  <c r="BW118" i="35"/>
  <c r="I112" i="52" s="1"/>
  <c r="BW119" i="35"/>
  <c r="I113" i="52" s="1"/>
  <c r="BW120" i="35"/>
  <c r="I114" i="52" s="1"/>
  <c r="BW121" i="35"/>
  <c r="I115" i="52" s="1"/>
  <c r="BW122" i="35"/>
  <c r="I116" i="52" s="1"/>
  <c r="BW123" i="35"/>
  <c r="I117" i="52" s="1"/>
  <c r="BW124" i="35"/>
  <c r="I118" i="52" s="1"/>
  <c r="BW125" i="35"/>
  <c r="I119" i="52" s="1"/>
  <c r="BW126" i="35"/>
  <c r="I120" i="52" s="1"/>
  <c r="BW127" i="35"/>
  <c r="I121" i="52" s="1"/>
  <c r="BV13" i="35"/>
  <c r="H7" i="52" s="1"/>
  <c r="BV14" i="35"/>
  <c r="H8" i="52" s="1"/>
  <c r="BV15" i="35"/>
  <c r="H9" i="52" s="1"/>
  <c r="BV16" i="35"/>
  <c r="H10" i="52" s="1"/>
  <c r="BV17" i="35"/>
  <c r="H11" i="52" s="1"/>
  <c r="BV18" i="35"/>
  <c r="H12" i="52" s="1"/>
  <c r="BV19" i="35"/>
  <c r="H13" i="52" s="1"/>
  <c r="BV20" i="35"/>
  <c r="H14" i="52" s="1"/>
  <c r="BV21" i="35"/>
  <c r="H15" i="52" s="1"/>
  <c r="BV22" i="35"/>
  <c r="H16" i="52" s="1"/>
  <c r="BV23" i="35"/>
  <c r="H17" i="52" s="1"/>
  <c r="BV24" i="35"/>
  <c r="H18" i="52" s="1"/>
  <c r="BV25" i="35"/>
  <c r="H19" i="52" s="1"/>
  <c r="BV26" i="35"/>
  <c r="H20" i="52" s="1"/>
  <c r="BV27" i="35"/>
  <c r="H21" i="52" s="1"/>
  <c r="BV28" i="35"/>
  <c r="H22" i="52" s="1"/>
  <c r="BV29" i="35"/>
  <c r="H23" i="52" s="1"/>
  <c r="BV30" i="35"/>
  <c r="H24" i="52" s="1"/>
  <c r="BV31" i="35"/>
  <c r="H25" i="52" s="1"/>
  <c r="BV32" i="35"/>
  <c r="H26" i="52" s="1"/>
  <c r="BV33" i="35"/>
  <c r="H27" i="52" s="1"/>
  <c r="BV34" i="35"/>
  <c r="H28" i="52" s="1"/>
  <c r="BV35" i="35"/>
  <c r="H29" i="52" s="1"/>
  <c r="BV36" i="35"/>
  <c r="H30" i="52" s="1"/>
  <c r="BV37" i="35"/>
  <c r="H31" i="52" s="1"/>
  <c r="BV38" i="35"/>
  <c r="H32" i="52" s="1"/>
  <c r="BV39" i="35"/>
  <c r="H33" i="52" s="1"/>
  <c r="BV40" i="35"/>
  <c r="H34" i="52" s="1"/>
  <c r="BV41" i="35"/>
  <c r="H35" i="52" s="1"/>
  <c r="BV42" i="35"/>
  <c r="H36" i="52" s="1"/>
  <c r="BV43" i="35"/>
  <c r="H37" i="52" s="1"/>
  <c r="BV44" i="35"/>
  <c r="H38" i="52" s="1"/>
  <c r="BV45" i="35"/>
  <c r="H39" i="52" s="1"/>
  <c r="BV46" i="35"/>
  <c r="H40" i="52" s="1"/>
  <c r="BV47" i="35"/>
  <c r="H41" i="52" s="1"/>
  <c r="BV48" i="35"/>
  <c r="H42" i="52" s="1"/>
  <c r="BV49" i="35"/>
  <c r="H43" i="52" s="1"/>
  <c r="BV50" i="35"/>
  <c r="H44" i="52" s="1"/>
  <c r="BV51" i="35"/>
  <c r="H45" i="52" s="1"/>
  <c r="BV52" i="35"/>
  <c r="H46" i="52" s="1"/>
  <c r="BV53" i="35"/>
  <c r="H47" i="52" s="1"/>
  <c r="BV54" i="35"/>
  <c r="H48" i="52" s="1"/>
  <c r="BV55" i="35"/>
  <c r="H49" i="52" s="1"/>
  <c r="BV56" i="35"/>
  <c r="H50" i="52" s="1"/>
  <c r="BV57" i="35"/>
  <c r="H51" i="52" s="1"/>
  <c r="BV58" i="35"/>
  <c r="H52" i="52" s="1"/>
  <c r="BV59" i="35"/>
  <c r="H53" i="52" s="1"/>
  <c r="BV60" i="35"/>
  <c r="H54" i="52" s="1"/>
  <c r="BV61" i="35"/>
  <c r="H55" i="52" s="1"/>
  <c r="BV62" i="35"/>
  <c r="H56" i="52" s="1"/>
  <c r="BV63" i="35"/>
  <c r="H57" i="52" s="1"/>
  <c r="BV64" i="35"/>
  <c r="H58" i="52" s="1"/>
  <c r="BV65" i="35"/>
  <c r="H59" i="52" s="1"/>
  <c r="BV66" i="35"/>
  <c r="H60" i="52" s="1"/>
  <c r="BV67" i="35"/>
  <c r="H61" i="52" s="1"/>
  <c r="BV68" i="35"/>
  <c r="H62" i="52" s="1"/>
  <c r="BV69" i="35"/>
  <c r="H63" i="52" s="1"/>
  <c r="BV70" i="35"/>
  <c r="H64" i="52" s="1"/>
  <c r="BV71" i="35"/>
  <c r="H65" i="52" s="1"/>
  <c r="BV72" i="35"/>
  <c r="H66" i="52" s="1"/>
  <c r="BV73" i="35"/>
  <c r="H67" i="52" s="1"/>
  <c r="BV74" i="35"/>
  <c r="H68" i="52" s="1"/>
  <c r="BV75" i="35"/>
  <c r="H69" i="52" s="1"/>
  <c r="BV76" i="35"/>
  <c r="H70" i="52" s="1"/>
  <c r="BV77" i="35"/>
  <c r="H71" i="52" s="1"/>
  <c r="BV78" i="35"/>
  <c r="H72" i="52" s="1"/>
  <c r="BV79" i="35"/>
  <c r="H73" i="52" s="1"/>
  <c r="BV80" i="35"/>
  <c r="H74" i="52" s="1"/>
  <c r="BV81" i="35"/>
  <c r="H75" i="52" s="1"/>
  <c r="BV82" i="35"/>
  <c r="H76" i="52" s="1"/>
  <c r="BV83" i="35"/>
  <c r="H77" i="52" s="1"/>
  <c r="BV84" i="35"/>
  <c r="H78" i="52" s="1"/>
  <c r="BV85" i="35"/>
  <c r="H79" i="52" s="1"/>
  <c r="BV86" i="35"/>
  <c r="H80" i="52" s="1"/>
  <c r="BV87" i="35"/>
  <c r="H81" i="52" s="1"/>
  <c r="BV88" i="35"/>
  <c r="H82" i="52" s="1"/>
  <c r="BV89" i="35"/>
  <c r="H83" i="52" s="1"/>
  <c r="BV90" i="35"/>
  <c r="H84" i="52" s="1"/>
  <c r="BV91" i="35"/>
  <c r="H85" i="52" s="1"/>
  <c r="BV92" i="35"/>
  <c r="H86" i="52" s="1"/>
  <c r="BV93" i="35"/>
  <c r="H87" i="52" s="1"/>
  <c r="BV94" i="35"/>
  <c r="H88" i="52" s="1"/>
  <c r="BV95" i="35"/>
  <c r="H89" i="52" s="1"/>
  <c r="BV96" i="35"/>
  <c r="H90" i="52" s="1"/>
  <c r="BV97" i="35"/>
  <c r="H91" i="52" s="1"/>
  <c r="BV98" i="35"/>
  <c r="H92" i="52" s="1"/>
  <c r="BV99" i="35"/>
  <c r="H93" i="52" s="1"/>
  <c r="BV100" i="35"/>
  <c r="H94" i="52" s="1"/>
  <c r="BV101" i="35"/>
  <c r="H95" i="52" s="1"/>
  <c r="BV102" i="35"/>
  <c r="H96" i="52" s="1"/>
  <c r="BV103" i="35"/>
  <c r="H97" i="52" s="1"/>
  <c r="BV104" i="35"/>
  <c r="H98" i="52" s="1"/>
  <c r="BV105" i="35"/>
  <c r="H99" i="52" s="1"/>
  <c r="BV106" i="35"/>
  <c r="H100" i="52" s="1"/>
  <c r="BV107" i="35"/>
  <c r="H101" i="52" s="1"/>
  <c r="BV108" i="35"/>
  <c r="H102" i="52" s="1"/>
  <c r="BV109" i="35"/>
  <c r="H103" i="52" s="1"/>
  <c r="BV110" i="35"/>
  <c r="H104" i="52" s="1"/>
  <c r="BV111" i="35"/>
  <c r="H105" i="52" s="1"/>
  <c r="BV112" i="35"/>
  <c r="H106" i="52" s="1"/>
  <c r="BV113" i="35"/>
  <c r="H107" i="52" s="1"/>
  <c r="BV114" i="35"/>
  <c r="H108" i="52" s="1"/>
  <c r="BV115" i="35"/>
  <c r="H109" i="52" s="1"/>
  <c r="BV116" i="35"/>
  <c r="H110" i="52" s="1"/>
  <c r="BV117" i="35"/>
  <c r="H111" i="52" s="1"/>
  <c r="BV118" i="35"/>
  <c r="H112" i="52" s="1"/>
  <c r="BV119" i="35"/>
  <c r="H113" i="52" s="1"/>
  <c r="BV120" i="35"/>
  <c r="H114" i="52" s="1"/>
  <c r="BV121" i="35"/>
  <c r="H115" i="52" s="1"/>
  <c r="BV122" i="35"/>
  <c r="H116" i="52" s="1"/>
  <c r="BV123" i="35"/>
  <c r="H117" i="52" s="1"/>
  <c r="BV124" i="35"/>
  <c r="H118" i="52" s="1"/>
  <c r="BV125" i="35"/>
  <c r="H119" i="52" s="1"/>
  <c r="BV126" i="35"/>
  <c r="H120" i="52" s="1"/>
  <c r="BV127" i="35"/>
  <c r="H121" i="52" s="1"/>
  <c r="BU13" i="35"/>
  <c r="G7" i="52" s="1"/>
  <c r="BU14" i="35"/>
  <c r="G8" i="52" s="1"/>
  <c r="BU15" i="35"/>
  <c r="G9" i="52" s="1"/>
  <c r="BU16" i="35"/>
  <c r="G10" i="52" s="1"/>
  <c r="BU17" i="35"/>
  <c r="G11" i="52" s="1"/>
  <c r="BU18" i="35"/>
  <c r="G12" i="52" s="1"/>
  <c r="BU19" i="35"/>
  <c r="G13" i="52" s="1"/>
  <c r="BU20" i="35"/>
  <c r="G14" i="52" s="1"/>
  <c r="BU21" i="35"/>
  <c r="G15" i="52" s="1"/>
  <c r="BU22" i="35"/>
  <c r="G16" i="52" s="1"/>
  <c r="BU23" i="35"/>
  <c r="G17" i="52" s="1"/>
  <c r="BU24" i="35"/>
  <c r="G18" i="52" s="1"/>
  <c r="BU25" i="35"/>
  <c r="G19" i="52" s="1"/>
  <c r="BU26" i="35"/>
  <c r="G20" i="52" s="1"/>
  <c r="BU27" i="35"/>
  <c r="G21" i="52" s="1"/>
  <c r="BU28" i="35"/>
  <c r="G22" i="52" s="1"/>
  <c r="BU29" i="35"/>
  <c r="G23" i="52" s="1"/>
  <c r="BU30" i="35"/>
  <c r="G24" i="52" s="1"/>
  <c r="BU31" i="35"/>
  <c r="G25" i="52" s="1"/>
  <c r="BU32" i="35"/>
  <c r="G26" i="52" s="1"/>
  <c r="BU33" i="35"/>
  <c r="G27" i="52" s="1"/>
  <c r="BU34" i="35"/>
  <c r="G28" i="52" s="1"/>
  <c r="BU35" i="35"/>
  <c r="G29" i="52" s="1"/>
  <c r="BU36" i="35"/>
  <c r="G30" i="52" s="1"/>
  <c r="BU37" i="35"/>
  <c r="G31" i="52" s="1"/>
  <c r="BU38" i="35"/>
  <c r="G32" i="52" s="1"/>
  <c r="BU39" i="35"/>
  <c r="G33" i="52" s="1"/>
  <c r="BU40" i="35"/>
  <c r="G34" i="52" s="1"/>
  <c r="BU41" i="35"/>
  <c r="G35" i="52" s="1"/>
  <c r="BU42" i="35"/>
  <c r="G36" i="52" s="1"/>
  <c r="BU43" i="35"/>
  <c r="G37" i="52" s="1"/>
  <c r="BU44" i="35"/>
  <c r="G38" i="52" s="1"/>
  <c r="BU45" i="35"/>
  <c r="G39" i="52" s="1"/>
  <c r="BU46" i="35"/>
  <c r="G40" i="52" s="1"/>
  <c r="BU47" i="35"/>
  <c r="G41" i="52" s="1"/>
  <c r="BU48" i="35"/>
  <c r="G42" i="52" s="1"/>
  <c r="BU49" i="35"/>
  <c r="G43" i="52" s="1"/>
  <c r="BU50" i="35"/>
  <c r="G44" i="52" s="1"/>
  <c r="BU51" i="35"/>
  <c r="G45" i="52" s="1"/>
  <c r="BU52" i="35"/>
  <c r="G46" i="52" s="1"/>
  <c r="BU53" i="35"/>
  <c r="G47" i="52" s="1"/>
  <c r="BU54" i="35"/>
  <c r="G48" i="52" s="1"/>
  <c r="BU55" i="35"/>
  <c r="G49" i="52" s="1"/>
  <c r="BU56" i="35"/>
  <c r="G50" i="52" s="1"/>
  <c r="BU57" i="35"/>
  <c r="G51" i="52" s="1"/>
  <c r="BU58" i="35"/>
  <c r="G52" i="52" s="1"/>
  <c r="BU59" i="35"/>
  <c r="G53" i="52" s="1"/>
  <c r="BU60" i="35"/>
  <c r="G54" i="52" s="1"/>
  <c r="BU61" i="35"/>
  <c r="G55" i="52" s="1"/>
  <c r="BU62" i="35"/>
  <c r="G56" i="52" s="1"/>
  <c r="BU63" i="35"/>
  <c r="G57" i="52" s="1"/>
  <c r="BU64" i="35"/>
  <c r="G58" i="52" s="1"/>
  <c r="BU65" i="35"/>
  <c r="G59" i="52" s="1"/>
  <c r="BU66" i="35"/>
  <c r="G60" i="52" s="1"/>
  <c r="BU67" i="35"/>
  <c r="G61" i="52" s="1"/>
  <c r="BU68" i="35"/>
  <c r="G62" i="52" s="1"/>
  <c r="BU69" i="35"/>
  <c r="G63" i="52" s="1"/>
  <c r="BU70" i="35"/>
  <c r="G64" i="52" s="1"/>
  <c r="BU71" i="35"/>
  <c r="G65" i="52" s="1"/>
  <c r="BU72" i="35"/>
  <c r="G66" i="52" s="1"/>
  <c r="BU73" i="35"/>
  <c r="G67" i="52" s="1"/>
  <c r="BU74" i="35"/>
  <c r="G68" i="52" s="1"/>
  <c r="BU75" i="35"/>
  <c r="G69" i="52" s="1"/>
  <c r="BU76" i="35"/>
  <c r="G70" i="52" s="1"/>
  <c r="BU77" i="35"/>
  <c r="G71" i="52" s="1"/>
  <c r="BU78" i="35"/>
  <c r="G72" i="52" s="1"/>
  <c r="BU79" i="35"/>
  <c r="G73" i="52" s="1"/>
  <c r="BU80" i="35"/>
  <c r="G74" i="52" s="1"/>
  <c r="BU81" i="35"/>
  <c r="G75" i="52" s="1"/>
  <c r="BU82" i="35"/>
  <c r="G76" i="52" s="1"/>
  <c r="BU83" i="35"/>
  <c r="G77" i="52" s="1"/>
  <c r="BU84" i="35"/>
  <c r="G78" i="52" s="1"/>
  <c r="BU85" i="35"/>
  <c r="G79" i="52" s="1"/>
  <c r="BU86" i="35"/>
  <c r="G80" i="52" s="1"/>
  <c r="BU87" i="35"/>
  <c r="G81" i="52" s="1"/>
  <c r="BU88" i="35"/>
  <c r="G82" i="52" s="1"/>
  <c r="BU89" i="35"/>
  <c r="G83" i="52" s="1"/>
  <c r="BU90" i="35"/>
  <c r="G84" i="52" s="1"/>
  <c r="BU91" i="35"/>
  <c r="G85" i="52" s="1"/>
  <c r="BU92" i="35"/>
  <c r="G86" i="52" s="1"/>
  <c r="BU93" i="35"/>
  <c r="G87" i="52" s="1"/>
  <c r="BU94" i="35"/>
  <c r="G88" i="52" s="1"/>
  <c r="BU95" i="35"/>
  <c r="G89" i="52" s="1"/>
  <c r="BU96" i="35"/>
  <c r="G90" i="52" s="1"/>
  <c r="BU97" i="35"/>
  <c r="G91" i="52" s="1"/>
  <c r="BU98" i="35"/>
  <c r="G92" i="52" s="1"/>
  <c r="BU99" i="35"/>
  <c r="G93" i="52" s="1"/>
  <c r="BU100" i="35"/>
  <c r="G94" i="52" s="1"/>
  <c r="BU101" i="35"/>
  <c r="G95" i="52" s="1"/>
  <c r="BU102" i="35"/>
  <c r="G96" i="52" s="1"/>
  <c r="BU103" i="35"/>
  <c r="G97" i="52" s="1"/>
  <c r="BU104" i="35"/>
  <c r="G98" i="52" s="1"/>
  <c r="BU105" i="35"/>
  <c r="G99" i="52" s="1"/>
  <c r="BU106" i="35"/>
  <c r="G100" i="52" s="1"/>
  <c r="BU107" i="35"/>
  <c r="G101" i="52" s="1"/>
  <c r="BU108" i="35"/>
  <c r="G102" i="52" s="1"/>
  <c r="BU109" i="35"/>
  <c r="G103" i="52" s="1"/>
  <c r="BU110" i="35"/>
  <c r="G104" i="52" s="1"/>
  <c r="BU111" i="35"/>
  <c r="G105" i="52" s="1"/>
  <c r="BU112" i="35"/>
  <c r="G106" i="52" s="1"/>
  <c r="BU113" i="35"/>
  <c r="G107" i="52" s="1"/>
  <c r="BU114" i="35"/>
  <c r="G108" i="52" s="1"/>
  <c r="BU115" i="35"/>
  <c r="G109" i="52" s="1"/>
  <c r="BU116" i="35"/>
  <c r="G110" i="52" s="1"/>
  <c r="BU117" i="35"/>
  <c r="G111" i="52" s="1"/>
  <c r="BU118" i="35"/>
  <c r="G112" i="52" s="1"/>
  <c r="BU119" i="35"/>
  <c r="G113" i="52" s="1"/>
  <c r="BU120" i="35"/>
  <c r="G114" i="52" s="1"/>
  <c r="BU121" i="35"/>
  <c r="G115" i="52" s="1"/>
  <c r="BU122" i="35"/>
  <c r="G116" i="52" s="1"/>
  <c r="BU123" i="35"/>
  <c r="G117" i="52" s="1"/>
  <c r="BU124" i="35"/>
  <c r="G118" i="52" s="1"/>
  <c r="BU125" i="35"/>
  <c r="G119" i="52" s="1"/>
  <c r="BU126" i="35"/>
  <c r="G120" i="52" s="1"/>
  <c r="BU127" i="35"/>
  <c r="G121" i="52" s="1"/>
  <c r="BT13" i="35"/>
  <c r="F7" i="52" s="1"/>
  <c r="BT14" i="35"/>
  <c r="F8" i="52" s="1"/>
  <c r="BT15" i="35"/>
  <c r="F9" i="52" s="1"/>
  <c r="BT16" i="35"/>
  <c r="F10" i="52" s="1"/>
  <c r="BT17" i="35"/>
  <c r="F11" i="52" s="1"/>
  <c r="BT18" i="35"/>
  <c r="F12" i="52" s="1"/>
  <c r="BT19" i="35"/>
  <c r="F13" i="52" s="1"/>
  <c r="BT20" i="35"/>
  <c r="F14" i="52" s="1"/>
  <c r="BT21" i="35"/>
  <c r="F15" i="52" s="1"/>
  <c r="BT22" i="35"/>
  <c r="F16" i="52" s="1"/>
  <c r="BT23" i="35"/>
  <c r="F17" i="52" s="1"/>
  <c r="BT24" i="35"/>
  <c r="F18" i="52" s="1"/>
  <c r="BT25" i="35"/>
  <c r="F19" i="52" s="1"/>
  <c r="BT26" i="35"/>
  <c r="F20" i="52" s="1"/>
  <c r="BT27" i="35"/>
  <c r="F21" i="52" s="1"/>
  <c r="BT28" i="35"/>
  <c r="F22" i="52" s="1"/>
  <c r="BT29" i="35"/>
  <c r="F23" i="52" s="1"/>
  <c r="BT30" i="35"/>
  <c r="F24" i="52" s="1"/>
  <c r="BT31" i="35"/>
  <c r="F25" i="52" s="1"/>
  <c r="BT32" i="35"/>
  <c r="F26" i="52" s="1"/>
  <c r="BT33" i="35"/>
  <c r="F27" i="52" s="1"/>
  <c r="BT34" i="35"/>
  <c r="F28" i="52" s="1"/>
  <c r="BT35" i="35"/>
  <c r="F29" i="52" s="1"/>
  <c r="BT36" i="35"/>
  <c r="F30" i="52" s="1"/>
  <c r="BT37" i="35"/>
  <c r="F31" i="52" s="1"/>
  <c r="BT38" i="35"/>
  <c r="F32" i="52" s="1"/>
  <c r="BT39" i="35"/>
  <c r="F33" i="52" s="1"/>
  <c r="BT40" i="35"/>
  <c r="F34" i="52" s="1"/>
  <c r="BT41" i="35"/>
  <c r="F35" i="52" s="1"/>
  <c r="BT42" i="35"/>
  <c r="F36" i="52" s="1"/>
  <c r="BT43" i="35"/>
  <c r="F37" i="52" s="1"/>
  <c r="BT44" i="35"/>
  <c r="F38" i="52" s="1"/>
  <c r="BT45" i="35"/>
  <c r="F39" i="52" s="1"/>
  <c r="BT46" i="35"/>
  <c r="F40" i="52" s="1"/>
  <c r="BT47" i="35"/>
  <c r="F41" i="52" s="1"/>
  <c r="BT48" i="35"/>
  <c r="F42" i="52" s="1"/>
  <c r="BT49" i="35"/>
  <c r="F43" i="52" s="1"/>
  <c r="BT50" i="35"/>
  <c r="F44" i="52" s="1"/>
  <c r="BT51" i="35"/>
  <c r="F45" i="52" s="1"/>
  <c r="BT52" i="35"/>
  <c r="F46" i="52" s="1"/>
  <c r="BT53" i="35"/>
  <c r="F47" i="52" s="1"/>
  <c r="BT54" i="35"/>
  <c r="F48" i="52" s="1"/>
  <c r="BT55" i="35"/>
  <c r="F49" i="52" s="1"/>
  <c r="BT56" i="35"/>
  <c r="F50" i="52" s="1"/>
  <c r="BT57" i="35"/>
  <c r="F51" i="52" s="1"/>
  <c r="BT58" i="35"/>
  <c r="F52" i="52" s="1"/>
  <c r="BT59" i="35"/>
  <c r="F53" i="52" s="1"/>
  <c r="BT60" i="35"/>
  <c r="F54" i="52" s="1"/>
  <c r="BT61" i="35"/>
  <c r="F55" i="52" s="1"/>
  <c r="BT62" i="35"/>
  <c r="F56" i="52" s="1"/>
  <c r="BT63" i="35"/>
  <c r="F57" i="52" s="1"/>
  <c r="BT64" i="35"/>
  <c r="F58" i="52" s="1"/>
  <c r="BT65" i="35"/>
  <c r="F59" i="52" s="1"/>
  <c r="BT66" i="35"/>
  <c r="F60" i="52" s="1"/>
  <c r="BT67" i="35"/>
  <c r="F61" i="52" s="1"/>
  <c r="BT68" i="35"/>
  <c r="F62" i="52" s="1"/>
  <c r="BT69" i="35"/>
  <c r="F63" i="52" s="1"/>
  <c r="BT70" i="35"/>
  <c r="F64" i="52" s="1"/>
  <c r="BT71" i="35"/>
  <c r="F65" i="52" s="1"/>
  <c r="BT72" i="35"/>
  <c r="F66" i="52" s="1"/>
  <c r="BT73" i="35"/>
  <c r="F67" i="52" s="1"/>
  <c r="BT74" i="35"/>
  <c r="F68" i="52" s="1"/>
  <c r="BT75" i="35"/>
  <c r="F69" i="52" s="1"/>
  <c r="BT76" i="35"/>
  <c r="F70" i="52" s="1"/>
  <c r="BT77" i="35"/>
  <c r="F71" i="52" s="1"/>
  <c r="BT78" i="35"/>
  <c r="F72" i="52" s="1"/>
  <c r="BT79" i="35"/>
  <c r="F73" i="52" s="1"/>
  <c r="BT80" i="35"/>
  <c r="F74" i="52" s="1"/>
  <c r="BT81" i="35"/>
  <c r="F75" i="52" s="1"/>
  <c r="BT82" i="35"/>
  <c r="F76" i="52" s="1"/>
  <c r="BT83" i="35"/>
  <c r="F77" i="52" s="1"/>
  <c r="BT84" i="35"/>
  <c r="F78" i="52" s="1"/>
  <c r="BT85" i="35"/>
  <c r="F79" i="52" s="1"/>
  <c r="BT86" i="35"/>
  <c r="F80" i="52" s="1"/>
  <c r="BT87" i="35"/>
  <c r="F81" i="52" s="1"/>
  <c r="BT88" i="35"/>
  <c r="F82" i="52" s="1"/>
  <c r="BT89" i="35"/>
  <c r="F83" i="52" s="1"/>
  <c r="BT90" i="35"/>
  <c r="F84" i="52" s="1"/>
  <c r="BT91" i="35"/>
  <c r="F85" i="52" s="1"/>
  <c r="BT92" i="35"/>
  <c r="F86" i="52" s="1"/>
  <c r="BT93" i="35"/>
  <c r="F87" i="52" s="1"/>
  <c r="BT94" i="35"/>
  <c r="F88" i="52" s="1"/>
  <c r="BT95" i="35"/>
  <c r="F89" i="52" s="1"/>
  <c r="BT96" i="35"/>
  <c r="F90" i="52" s="1"/>
  <c r="BT97" i="35"/>
  <c r="F91" i="52" s="1"/>
  <c r="BT98" i="35"/>
  <c r="F92" i="52" s="1"/>
  <c r="BT99" i="35"/>
  <c r="F93" i="52" s="1"/>
  <c r="BT100" i="35"/>
  <c r="F94" i="52" s="1"/>
  <c r="BT101" i="35"/>
  <c r="F95" i="52" s="1"/>
  <c r="BT102" i="35"/>
  <c r="F96" i="52" s="1"/>
  <c r="BT103" i="35"/>
  <c r="F97" i="52" s="1"/>
  <c r="BT104" i="35"/>
  <c r="F98" i="52" s="1"/>
  <c r="BT105" i="35"/>
  <c r="F99" i="52" s="1"/>
  <c r="BT106" i="35"/>
  <c r="F100" i="52" s="1"/>
  <c r="BT107" i="35"/>
  <c r="F101" i="52" s="1"/>
  <c r="BT108" i="35"/>
  <c r="F102" i="52" s="1"/>
  <c r="BT109" i="35"/>
  <c r="F103" i="52" s="1"/>
  <c r="BT110" i="35"/>
  <c r="F104" i="52" s="1"/>
  <c r="BT111" i="35"/>
  <c r="F105" i="52" s="1"/>
  <c r="BT112" i="35"/>
  <c r="F106" i="52" s="1"/>
  <c r="BT113" i="35"/>
  <c r="F107" i="52" s="1"/>
  <c r="BT114" i="35"/>
  <c r="F108" i="52" s="1"/>
  <c r="BT115" i="35"/>
  <c r="F109" i="52" s="1"/>
  <c r="BT116" i="35"/>
  <c r="F110" i="52" s="1"/>
  <c r="BT117" i="35"/>
  <c r="F111" i="52" s="1"/>
  <c r="BT118" i="35"/>
  <c r="F112" i="52" s="1"/>
  <c r="BT119" i="35"/>
  <c r="F113" i="52" s="1"/>
  <c r="BT120" i="35"/>
  <c r="F114" i="52" s="1"/>
  <c r="BT121" i="35"/>
  <c r="F115" i="52" s="1"/>
  <c r="BT122" i="35"/>
  <c r="F116" i="52" s="1"/>
  <c r="BT123" i="35"/>
  <c r="F117" i="52" s="1"/>
  <c r="BT124" i="35"/>
  <c r="F118" i="52" s="1"/>
  <c r="BT125" i="35"/>
  <c r="F119" i="52" s="1"/>
  <c r="BT126" i="35"/>
  <c r="F120" i="52" s="1"/>
  <c r="BT127" i="35"/>
  <c r="F121" i="52" s="1"/>
  <c r="BS13" i="35"/>
  <c r="E7" i="52" s="1"/>
  <c r="BS14" i="35"/>
  <c r="E8" i="52" s="1"/>
  <c r="BS15" i="35"/>
  <c r="E9" i="52" s="1"/>
  <c r="BS16" i="35"/>
  <c r="E10" i="52" s="1"/>
  <c r="BS17" i="35"/>
  <c r="E11" i="52" s="1"/>
  <c r="BS18" i="35"/>
  <c r="E12" i="52" s="1"/>
  <c r="BS19" i="35"/>
  <c r="E13" i="52" s="1"/>
  <c r="BS20" i="35"/>
  <c r="E14" i="52" s="1"/>
  <c r="BS21" i="35"/>
  <c r="E15" i="52" s="1"/>
  <c r="BS22" i="35"/>
  <c r="E16" i="52" s="1"/>
  <c r="BS23" i="35"/>
  <c r="E17" i="52" s="1"/>
  <c r="BS24" i="35"/>
  <c r="E18" i="52" s="1"/>
  <c r="BS25" i="35"/>
  <c r="E19" i="52" s="1"/>
  <c r="BS26" i="35"/>
  <c r="E20" i="52" s="1"/>
  <c r="BS27" i="35"/>
  <c r="E21" i="52" s="1"/>
  <c r="BS28" i="35"/>
  <c r="E22" i="52" s="1"/>
  <c r="BS29" i="35"/>
  <c r="E23" i="52" s="1"/>
  <c r="BS30" i="35"/>
  <c r="E24" i="52" s="1"/>
  <c r="BS31" i="35"/>
  <c r="E25" i="52" s="1"/>
  <c r="BS32" i="35"/>
  <c r="E26" i="52" s="1"/>
  <c r="BS33" i="35"/>
  <c r="E27" i="52" s="1"/>
  <c r="BS34" i="35"/>
  <c r="E28" i="52" s="1"/>
  <c r="BS35" i="35"/>
  <c r="E29" i="52" s="1"/>
  <c r="BS36" i="35"/>
  <c r="E30" i="52" s="1"/>
  <c r="BS37" i="35"/>
  <c r="E31" i="52" s="1"/>
  <c r="BS38" i="35"/>
  <c r="E32" i="52" s="1"/>
  <c r="BS39" i="35"/>
  <c r="E33" i="52" s="1"/>
  <c r="BS40" i="35"/>
  <c r="E34" i="52" s="1"/>
  <c r="BS41" i="35"/>
  <c r="E35" i="52" s="1"/>
  <c r="BS42" i="35"/>
  <c r="E36" i="52" s="1"/>
  <c r="BS43" i="35"/>
  <c r="E37" i="52" s="1"/>
  <c r="BS44" i="35"/>
  <c r="E38" i="52" s="1"/>
  <c r="BS45" i="35"/>
  <c r="E39" i="52" s="1"/>
  <c r="BS46" i="35"/>
  <c r="E40" i="52" s="1"/>
  <c r="BS47" i="35"/>
  <c r="E41" i="52" s="1"/>
  <c r="BS48" i="35"/>
  <c r="E42" i="52" s="1"/>
  <c r="BS49" i="35"/>
  <c r="E43" i="52" s="1"/>
  <c r="BS50" i="35"/>
  <c r="E44" i="52" s="1"/>
  <c r="BS51" i="35"/>
  <c r="E45" i="52" s="1"/>
  <c r="BS52" i="35"/>
  <c r="E46" i="52" s="1"/>
  <c r="BS53" i="35"/>
  <c r="E47" i="52" s="1"/>
  <c r="BS54" i="35"/>
  <c r="E48" i="52" s="1"/>
  <c r="BS55" i="35"/>
  <c r="E49" i="52" s="1"/>
  <c r="BS56" i="35"/>
  <c r="E50" i="52" s="1"/>
  <c r="BS57" i="35"/>
  <c r="E51" i="52" s="1"/>
  <c r="BS58" i="35"/>
  <c r="E52" i="52" s="1"/>
  <c r="BS59" i="35"/>
  <c r="E53" i="52" s="1"/>
  <c r="BS60" i="35"/>
  <c r="E54" i="52" s="1"/>
  <c r="BS61" i="35"/>
  <c r="E55" i="52" s="1"/>
  <c r="BS62" i="35"/>
  <c r="E56" i="52" s="1"/>
  <c r="BS63" i="35"/>
  <c r="E57" i="52" s="1"/>
  <c r="BS64" i="35"/>
  <c r="E58" i="52" s="1"/>
  <c r="BS65" i="35"/>
  <c r="E59" i="52" s="1"/>
  <c r="BS66" i="35"/>
  <c r="E60" i="52" s="1"/>
  <c r="BS67" i="35"/>
  <c r="E61" i="52" s="1"/>
  <c r="BS68" i="35"/>
  <c r="E62" i="52" s="1"/>
  <c r="BS69" i="35"/>
  <c r="E63" i="52" s="1"/>
  <c r="BS70" i="35"/>
  <c r="E64" i="52" s="1"/>
  <c r="BS71" i="35"/>
  <c r="E65" i="52" s="1"/>
  <c r="BS72" i="35"/>
  <c r="E66" i="52" s="1"/>
  <c r="BS73" i="35"/>
  <c r="E67" i="52" s="1"/>
  <c r="BS74" i="35"/>
  <c r="E68" i="52" s="1"/>
  <c r="BS75" i="35"/>
  <c r="E69" i="52" s="1"/>
  <c r="BS76" i="35"/>
  <c r="E70" i="52" s="1"/>
  <c r="BS77" i="35"/>
  <c r="E71" i="52" s="1"/>
  <c r="BS78" i="35"/>
  <c r="E72" i="52" s="1"/>
  <c r="BS79" i="35"/>
  <c r="E73" i="52" s="1"/>
  <c r="BS80" i="35"/>
  <c r="E74" i="52" s="1"/>
  <c r="BS81" i="35"/>
  <c r="E75" i="52" s="1"/>
  <c r="BS82" i="35"/>
  <c r="E76" i="52" s="1"/>
  <c r="BS83" i="35"/>
  <c r="E77" i="52" s="1"/>
  <c r="BS84" i="35"/>
  <c r="E78" i="52" s="1"/>
  <c r="BS85" i="35"/>
  <c r="E79" i="52" s="1"/>
  <c r="BS86" i="35"/>
  <c r="E80" i="52" s="1"/>
  <c r="BS87" i="35"/>
  <c r="E81" i="52" s="1"/>
  <c r="BS88" i="35"/>
  <c r="E82" i="52" s="1"/>
  <c r="BS89" i="35"/>
  <c r="E83" i="52" s="1"/>
  <c r="BS90" i="35"/>
  <c r="E84" i="52" s="1"/>
  <c r="BS91" i="35"/>
  <c r="E85" i="52" s="1"/>
  <c r="BS92" i="35"/>
  <c r="E86" i="52" s="1"/>
  <c r="BS93" i="35"/>
  <c r="E87" i="52" s="1"/>
  <c r="BS94" i="35"/>
  <c r="E88" i="52" s="1"/>
  <c r="BS95" i="35"/>
  <c r="E89" i="52" s="1"/>
  <c r="BS96" i="35"/>
  <c r="E90" i="52" s="1"/>
  <c r="BS97" i="35"/>
  <c r="E91" i="52" s="1"/>
  <c r="BS98" i="35"/>
  <c r="E92" i="52" s="1"/>
  <c r="BS99" i="35"/>
  <c r="E93" i="52" s="1"/>
  <c r="BS100" i="35"/>
  <c r="E94" i="52" s="1"/>
  <c r="BS101" i="35"/>
  <c r="E95" i="52" s="1"/>
  <c r="BS102" i="35"/>
  <c r="E96" i="52" s="1"/>
  <c r="BS103" i="35"/>
  <c r="E97" i="52" s="1"/>
  <c r="BS104" i="35"/>
  <c r="E98" i="52" s="1"/>
  <c r="BS105" i="35"/>
  <c r="E99" i="52" s="1"/>
  <c r="BS106" i="35"/>
  <c r="E100" i="52" s="1"/>
  <c r="BS107" i="35"/>
  <c r="E101" i="52" s="1"/>
  <c r="BS108" i="35"/>
  <c r="E102" i="52" s="1"/>
  <c r="BS109" i="35"/>
  <c r="E103" i="52" s="1"/>
  <c r="BS110" i="35"/>
  <c r="E104" i="52" s="1"/>
  <c r="BS111" i="35"/>
  <c r="E105" i="52" s="1"/>
  <c r="BS112" i="35"/>
  <c r="E106" i="52" s="1"/>
  <c r="BS113" i="35"/>
  <c r="E107" i="52" s="1"/>
  <c r="BS114" i="35"/>
  <c r="E108" i="52" s="1"/>
  <c r="BS115" i="35"/>
  <c r="E109" i="52" s="1"/>
  <c r="BS116" i="35"/>
  <c r="E110" i="52" s="1"/>
  <c r="BS117" i="35"/>
  <c r="E111" i="52" s="1"/>
  <c r="BS118" i="35"/>
  <c r="E112" i="52" s="1"/>
  <c r="BS119" i="35"/>
  <c r="E113" i="52" s="1"/>
  <c r="BS120" i="35"/>
  <c r="E114" i="52" s="1"/>
  <c r="BS121" i="35"/>
  <c r="E115" i="52" s="1"/>
  <c r="BS122" i="35"/>
  <c r="E116" i="52" s="1"/>
  <c r="BS123" i="35"/>
  <c r="E117" i="52" s="1"/>
  <c r="BS124" i="35"/>
  <c r="E118" i="52" s="1"/>
  <c r="BS125" i="35"/>
  <c r="E119" i="52" s="1"/>
  <c r="BS126" i="35"/>
  <c r="E120" i="52" s="1"/>
  <c r="BS127" i="35"/>
  <c r="E121" i="52" s="1"/>
  <c r="BR13" i="35"/>
  <c r="D7" i="52" s="1"/>
  <c r="BR14" i="35"/>
  <c r="D8" i="52" s="1"/>
  <c r="BR15" i="35"/>
  <c r="D9" i="52" s="1"/>
  <c r="BR16" i="35"/>
  <c r="D10" i="52" s="1"/>
  <c r="BR17" i="35"/>
  <c r="D11" i="52" s="1"/>
  <c r="BR18" i="35"/>
  <c r="D12" i="52" s="1"/>
  <c r="BR19" i="35"/>
  <c r="D13" i="52" s="1"/>
  <c r="BR20" i="35"/>
  <c r="D14" i="52" s="1"/>
  <c r="BR21" i="35"/>
  <c r="D15" i="52" s="1"/>
  <c r="BR22" i="35"/>
  <c r="D16" i="52" s="1"/>
  <c r="BR23" i="35"/>
  <c r="D17" i="52" s="1"/>
  <c r="BR24" i="35"/>
  <c r="D18" i="52" s="1"/>
  <c r="BR25" i="35"/>
  <c r="D19" i="52" s="1"/>
  <c r="BR26" i="35"/>
  <c r="D20" i="52" s="1"/>
  <c r="BR27" i="35"/>
  <c r="D21" i="52" s="1"/>
  <c r="BR28" i="35"/>
  <c r="D22" i="52" s="1"/>
  <c r="BR29" i="35"/>
  <c r="D23" i="52" s="1"/>
  <c r="BR30" i="35"/>
  <c r="D24" i="52" s="1"/>
  <c r="BR31" i="35"/>
  <c r="D25" i="52" s="1"/>
  <c r="BR32" i="35"/>
  <c r="D26" i="52" s="1"/>
  <c r="BR33" i="35"/>
  <c r="D27" i="52" s="1"/>
  <c r="BR34" i="35"/>
  <c r="D28" i="52" s="1"/>
  <c r="BR35" i="35"/>
  <c r="D29" i="52" s="1"/>
  <c r="BR36" i="35"/>
  <c r="D30" i="52" s="1"/>
  <c r="BR37" i="35"/>
  <c r="D31" i="52" s="1"/>
  <c r="BR38" i="35"/>
  <c r="D32" i="52" s="1"/>
  <c r="BR39" i="35"/>
  <c r="D33" i="52" s="1"/>
  <c r="BR40" i="35"/>
  <c r="D34" i="52" s="1"/>
  <c r="BR41" i="35"/>
  <c r="D35" i="52" s="1"/>
  <c r="BR42" i="35"/>
  <c r="D36" i="52" s="1"/>
  <c r="BR43" i="35"/>
  <c r="D37" i="52" s="1"/>
  <c r="BR44" i="35"/>
  <c r="D38" i="52" s="1"/>
  <c r="BR45" i="35"/>
  <c r="D39" i="52" s="1"/>
  <c r="BR46" i="35"/>
  <c r="D40" i="52" s="1"/>
  <c r="BR47" i="35"/>
  <c r="D41" i="52" s="1"/>
  <c r="BR48" i="35"/>
  <c r="D42" i="52" s="1"/>
  <c r="BR49" i="35"/>
  <c r="D43" i="52" s="1"/>
  <c r="BR50" i="35"/>
  <c r="D44" i="52" s="1"/>
  <c r="BR51" i="35"/>
  <c r="D45" i="52" s="1"/>
  <c r="BR52" i="35"/>
  <c r="D46" i="52" s="1"/>
  <c r="BR53" i="35"/>
  <c r="D47" i="52" s="1"/>
  <c r="BR54" i="35"/>
  <c r="D48" i="52" s="1"/>
  <c r="BR55" i="35"/>
  <c r="D49" i="52" s="1"/>
  <c r="BR56" i="35"/>
  <c r="D50" i="52" s="1"/>
  <c r="BR57" i="35"/>
  <c r="D51" i="52" s="1"/>
  <c r="BR58" i="35"/>
  <c r="D52" i="52" s="1"/>
  <c r="BR59" i="35"/>
  <c r="D53" i="52" s="1"/>
  <c r="BR60" i="35"/>
  <c r="D54" i="52" s="1"/>
  <c r="BR61" i="35"/>
  <c r="D55" i="52" s="1"/>
  <c r="BR62" i="35"/>
  <c r="D56" i="52" s="1"/>
  <c r="BR63" i="35"/>
  <c r="D57" i="52" s="1"/>
  <c r="BR64" i="35"/>
  <c r="D58" i="52" s="1"/>
  <c r="BR65" i="35"/>
  <c r="D59" i="52" s="1"/>
  <c r="BR66" i="35"/>
  <c r="D60" i="52" s="1"/>
  <c r="BR67" i="35"/>
  <c r="D61" i="52" s="1"/>
  <c r="BR68" i="35"/>
  <c r="D62" i="52" s="1"/>
  <c r="BR69" i="35"/>
  <c r="D63" i="52" s="1"/>
  <c r="BR70" i="35"/>
  <c r="D64" i="52" s="1"/>
  <c r="BR71" i="35"/>
  <c r="D65" i="52" s="1"/>
  <c r="BR72" i="35"/>
  <c r="D66" i="52" s="1"/>
  <c r="BR73" i="35"/>
  <c r="D67" i="52" s="1"/>
  <c r="BR74" i="35"/>
  <c r="D68" i="52" s="1"/>
  <c r="BR75" i="35"/>
  <c r="D69" i="52" s="1"/>
  <c r="BR76" i="35"/>
  <c r="D70" i="52" s="1"/>
  <c r="BR77" i="35"/>
  <c r="D71" i="52" s="1"/>
  <c r="BR78" i="35"/>
  <c r="D72" i="52" s="1"/>
  <c r="BR79" i="35"/>
  <c r="D73" i="52" s="1"/>
  <c r="BR80" i="35"/>
  <c r="D74" i="52" s="1"/>
  <c r="BR81" i="35"/>
  <c r="D75" i="52" s="1"/>
  <c r="BR82" i="35"/>
  <c r="D76" i="52" s="1"/>
  <c r="BR83" i="35"/>
  <c r="D77" i="52" s="1"/>
  <c r="BR84" i="35"/>
  <c r="D78" i="52" s="1"/>
  <c r="BR85" i="35"/>
  <c r="D79" i="52" s="1"/>
  <c r="BR86" i="35"/>
  <c r="D80" i="52" s="1"/>
  <c r="BR87" i="35"/>
  <c r="D81" i="52" s="1"/>
  <c r="BR88" i="35"/>
  <c r="D82" i="52" s="1"/>
  <c r="BR89" i="35"/>
  <c r="D83" i="52" s="1"/>
  <c r="BR90" i="35"/>
  <c r="D84" i="52" s="1"/>
  <c r="BR91" i="35"/>
  <c r="D85" i="52" s="1"/>
  <c r="BR92" i="35"/>
  <c r="D86" i="52" s="1"/>
  <c r="BR93" i="35"/>
  <c r="D87" i="52" s="1"/>
  <c r="BR94" i="35"/>
  <c r="D88" i="52" s="1"/>
  <c r="BR95" i="35"/>
  <c r="D89" i="52" s="1"/>
  <c r="BR96" i="35"/>
  <c r="D90" i="52" s="1"/>
  <c r="BR97" i="35"/>
  <c r="D91" i="52" s="1"/>
  <c r="BR98" i="35"/>
  <c r="D92" i="52" s="1"/>
  <c r="BR99" i="35"/>
  <c r="D93" i="52" s="1"/>
  <c r="BR100" i="35"/>
  <c r="D94" i="52" s="1"/>
  <c r="BR101" i="35"/>
  <c r="D95" i="52" s="1"/>
  <c r="BR102" i="35"/>
  <c r="D96" i="52" s="1"/>
  <c r="BR103" i="35"/>
  <c r="D97" i="52" s="1"/>
  <c r="BR104" i="35"/>
  <c r="D98" i="52" s="1"/>
  <c r="BR105" i="35"/>
  <c r="D99" i="52" s="1"/>
  <c r="BR106" i="35"/>
  <c r="D100" i="52" s="1"/>
  <c r="BR107" i="35"/>
  <c r="D101" i="52" s="1"/>
  <c r="BR108" i="35"/>
  <c r="D102" i="52" s="1"/>
  <c r="BR109" i="35"/>
  <c r="D103" i="52" s="1"/>
  <c r="BR110" i="35"/>
  <c r="D104" i="52" s="1"/>
  <c r="BR111" i="35"/>
  <c r="D105" i="52" s="1"/>
  <c r="BR112" i="35"/>
  <c r="D106" i="52" s="1"/>
  <c r="BR113" i="35"/>
  <c r="D107" i="52" s="1"/>
  <c r="BR114" i="35"/>
  <c r="D108" i="52" s="1"/>
  <c r="BR115" i="35"/>
  <c r="D109" i="52" s="1"/>
  <c r="BR116" i="35"/>
  <c r="D110" i="52" s="1"/>
  <c r="BR117" i="35"/>
  <c r="D111" i="52" s="1"/>
  <c r="BR118" i="35"/>
  <c r="D112" i="52" s="1"/>
  <c r="BR119" i="35"/>
  <c r="D113" i="52" s="1"/>
  <c r="BR120" i="35"/>
  <c r="D114" i="52" s="1"/>
  <c r="BR121" i="35"/>
  <c r="D115" i="52" s="1"/>
  <c r="BR122" i="35"/>
  <c r="D116" i="52" s="1"/>
  <c r="BR123" i="35"/>
  <c r="D117" i="52" s="1"/>
  <c r="BR124" i="35"/>
  <c r="D118" i="52" s="1"/>
  <c r="BR125" i="35"/>
  <c r="D119" i="52" s="1"/>
  <c r="BR126" i="35"/>
  <c r="D120" i="52" s="1"/>
  <c r="BR127" i="35"/>
  <c r="D121" i="52" s="1"/>
  <c r="BQ13" i="35"/>
  <c r="BQ14" i="35"/>
  <c r="BQ15" i="35"/>
  <c r="BQ16" i="35"/>
  <c r="BQ17" i="35"/>
  <c r="BQ18" i="35"/>
  <c r="BQ19" i="35"/>
  <c r="BQ20" i="35"/>
  <c r="BQ21" i="35"/>
  <c r="BQ22" i="35"/>
  <c r="BQ23" i="35"/>
  <c r="BQ24" i="35"/>
  <c r="BQ25" i="35"/>
  <c r="BQ26" i="35"/>
  <c r="BQ27" i="35"/>
  <c r="BQ28" i="35"/>
  <c r="BQ29" i="35"/>
  <c r="BQ30" i="35"/>
  <c r="BQ31" i="35"/>
  <c r="BQ32" i="35"/>
  <c r="BQ33" i="35"/>
  <c r="BQ34" i="35"/>
  <c r="BQ35" i="35"/>
  <c r="BQ36" i="35"/>
  <c r="BQ37" i="35"/>
  <c r="BQ38" i="35"/>
  <c r="BQ39" i="35"/>
  <c r="BQ40" i="35"/>
  <c r="BQ41" i="35"/>
  <c r="BQ42" i="35"/>
  <c r="BQ43" i="35"/>
  <c r="BQ44" i="35"/>
  <c r="BQ45" i="35"/>
  <c r="BQ46" i="35"/>
  <c r="BQ47" i="35"/>
  <c r="BQ48" i="35"/>
  <c r="BQ49" i="35"/>
  <c r="BQ50" i="35"/>
  <c r="BQ51" i="35"/>
  <c r="BQ52" i="35"/>
  <c r="BQ53" i="35"/>
  <c r="BQ54" i="35"/>
  <c r="BQ55" i="35"/>
  <c r="BQ56" i="35"/>
  <c r="BQ57" i="35"/>
  <c r="BQ58" i="35"/>
  <c r="BQ59" i="35"/>
  <c r="BQ60" i="35"/>
  <c r="BQ61" i="35"/>
  <c r="BQ62" i="35"/>
  <c r="BQ63" i="35"/>
  <c r="BQ64" i="35"/>
  <c r="BQ65" i="35"/>
  <c r="BQ66" i="35"/>
  <c r="BQ67" i="35"/>
  <c r="BQ68" i="35"/>
  <c r="BQ69" i="35"/>
  <c r="BQ70" i="35"/>
  <c r="BQ71" i="35"/>
  <c r="BQ72" i="35"/>
  <c r="BQ73" i="35"/>
  <c r="BQ74" i="35"/>
  <c r="BQ75" i="35"/>
  <c r="BQ76" i="35"/>
  <c r="BQ77" i="35"/>
  <c r="BQ78" i="35"/>
  <c r="BQ79" i="35"/>
  <c r="BQ80" i="35"/>
  <c r="BQ81" i="35"/>
  <c r="BQ82" i="35"/>
  <c r="BQ83" i="35"/>
  <c r="BQ84" i="35"/>
  <c r="BQ85" i="35"/>
  <c r="BQ86" i="35"/>
  <c r="BQ87" i="35"/>
  <c r="BQ88" i="35"/>
  <c r="BQ89" i="35"/>
  <c r="BQ90" i="35"/>
  <c r="BQ91" i="35"/>
  <c r="BQ92" i="35"/>
  <c r="BQ93" i="35"/>
  <c r="BQ94" i="35"/>
  <c r="BQ95" i="35"/>
  <c r="BQ96" i="35"/>
  <c r="BQ97" i="35"/>
  <c r="BQ98" i="35"/>
  <c r="BQ99" i="35"/>
  <c r="BQ100" i="35"/>
  <c r="BQ101" i="35"/>
  <c r="BQ102" i="35"/>
  <c r="BQ103" i="35"/>
  <c r="BQ104" i="35"/>
  <c r="BQ105" i="35"/>
  <c r="BQ106" i="35"/>
  <c r="BQ107" i="35"/>
  <c r="BQ108" i="35"/>
  <c r="BQ109" i="35"/>
  <c r="BQ110" i="35"/>
  <c r="BQ111" i="35"/>
  <c r="BQ112" i="35"/>
  <c r="BQ113" i="35"/>
  <c r="BQ114" i="35"/>
  <c r="BQ115" i="35"/>
  <c r="BQ116" i="35"/>
  <c r="BQ117" i="35"/>
  <c r="BQ118" i="35"/>
  <c r="BQ119" i="35"/>
  <c r="BQ120" i="35"/>
  <c r="BQ121" i="35"/>
  <c r="BQ122" i="35"/>
  <c r="BQ123" i="35"/>
  <c r="BQ124" i="35"/>
  <c r="BQ125" i="35"/>
  <c r="BQ126" i="35"/>
  <c r="BQ127" i="35"/>
  <c r="BP13" i="35"/>
  <c r="BP14" i="35"/>
  <c r="BP15" i="35"/>
  <c r="BP16" i="35"/>
  <c r="BP17" i="35"/>
  <c r="BP18" i="35"/>
  <c r="BP19" i="35"/>
  <c r="BP20" i="35"/>
  <c r="BP21" i="35"/>
  <c r="BP22" i="35"/>
  <c r="BP23" i="35"/>
  <c r="BP24" i="35"/>
  <c r="BP25" i="35"/>
  <c r="BP26" i="35"/>
  <c r="BP27" i="35"/>
  <c r="BP28" i="35"/>
  <c r="BP29" i="35"/>
  <c r="BP30" i="35"/>
  <c r="BP31" i="35"/>
  <c r="BP32" i="35"/>
  <c r="BP33" i="35"/>
  <c r="BP34" i="35"/>
  <c r="BP35" i="35"/>
  <c r="BP36" i="35"/>
  <c r="BP37" i="35"/>
  <c r="BP38" i="35"/>
  <c r="BP39" i="35"/>
  <c r="BP40" i="35"/>
  <c r="BP41" i="35"/>
  <c r="BP42" i="35"/>
  <c r="BP43" i="35"/>
  <c r="BP44" i="35"/>
  <c r="BP45" i="35"/>
  <c r="BP46" i="35"/>
  <c r="BP47" i="35"/>
  <c r="BP48" i="35"/>
  <c r="BP49" i="35"/>
  <c r="BP50" i="35"/>
  <c r="BP51" i="35"/>
  <c r="BP52" i="35"/>
  <c r="BP53" i="35"/>
  <c r="BP54" i="35"/>
  <c r="BP55" i="35"/>
  <c r="BP56" i="35"/>
  <c r="BP57" i="35"/>
  <c r="BP58" i="35"/>
  <c r="BP59" i="35"/>
  <c r="BP60" i="35"/>
  <c r="BP61" i="35"/>
  <c r="BP62" i="35"/>
  <c r="BP63" i="35"/>
  <c r="BP64" i="35"/>
  <c r="BP65" i="35"/>
  <c r="BP66" i="35"/>
  <c r="BP67" i="35"/>
  <c r="BP68" i="35"/>
  <c r="BP69" i="35"/>
  <c r="BP70" i="35"/>
  <c r="BP71" i="35"/>
  <c r="BP72" i="35"/>
  <c r="BP73" i="35"/>
  <c r="BP74" i="35"/>
  <c r="BP75" i="35"/>
  <c r="BP76" i="35"/>
  <c r="BP77" i="35"/>
  <c r="BP78" i="35"/>
  <c r="BP79" i="35"/>
  <c r="BP80" i="35"/>
  <c r="BP81" i="35"/>
  <c r="BP82" i="35"/>
  <c r="BP83" i="35"/>
  <c r="BP84" i="35"/>
  <c r="BP85" i="35"/>
  <c r="BP86" i="35"/>
  <c r="BP87" i="35"/>
  <c r="BP88" i="35"/>
  <c r="BP89" i="35"/>
  <c r="BP90" i="35"/>
  <c r="BP91" i="35"/>
  <c r="BP92" i="35"/>
  <c r="BP93" i="35"/>
  <c r="BP94" i="35"/>
  <c r="BP95" i="35"/>
  <c r="BP96" i="35"/>
  <c r="BP97" i="35"/>
  <c r="BP98" i="35"/>
  <c r="BP99" i="35"/>
  <c r="BP100" i="35"/>
  <c r="BP101" i="35"/>
  <c r="BP102" i="35"/>
  <c r="BP103" i="35"/>
  <c r="BP104" i="35"/>
  <c r="BP105" i="35"/>
  <c r="BP106" i="35"/>
  <c r="BP107" i="35"/>
  <c r="BP108" i="35"/>
  <c r="BP109" i="35"/>
  <c r="BP110" i="35"/>
  <c r="BP111" i="35"/>
  <c r="BP112" i="35"/>
  <c r="BP113" i="35"/>
  <c r="BP114" i="35"/>
  <c r="BP115" i="35"/>
  <c r="BP116" i="35"/>
  <c r="BP117" i="35"/>
  <c r="BP118" i="35"/>
  <c r="BP119" i="35"/>
  <c r="BP120" i="35"/>
  <c r="BP121" i="35"/>
  <c r="BP122" i="35"/>
  <c r="BP123" i="35"/>
  <c r="BP124" i="35"/>
  <c r="BP125" i="35"/>
  <c r="BP126" i="35"/>
  <c r="BP127" i="35"/>
  <c r="BO13" i="35"/>
  <c r="BO14" i="35"/>
  <c r="BO15" i="35"/>
  <c r="BO16" i="35"/>
  <c r="BO17" i="35"/>
  <c r="BO18" i="35"/>
  <c r="BO19" i="35"/>
  <c r="BO20" i="35"/>
  <c r="BO21" i="35"/>
  <c r="BO22" i="35"/>
  <c r="BO23" i="35"/>
  <c r="BO24" i="35"/>
  <c r="BO25" i="35"/>
  <c r="BO26" i="35"/>
  <c r="BO27" i="35"/>
  <c r="BO28" i="35"/>
  <c r="BO29" i="35"/>
  <c r="BO30" i="35"/>
  <c r="BO31" i="35"/>
  <c r="BO32" i="35"/>
  <c r="BO33" i="35"/>
  <c r="BO34" i="35"/>
  <c r="BO35" i="35"/>
  <c r="BO36" i="35"/>
  <c r="BO37" i="35"/>
  <c r="BO38" i="35"/>
  <c r="BO39" i="35"/>
  <c r="BO40" i="35"/>
  <c r="BO41" i="35"/>
  <c r="BO42" i="35"/>
  <c r="BO43" i="35"/>
  <c r="BO44" i="35"/>
  <c r="BO45" i="35"/>
  <c r="BO46" i="35"/>
  <c r="BO47" i="35"/>
  <c r="BO48" i="35"/>
  <c r="BO49" i="35"/>
  <c r="BO50" i="35"/>
  <c r="BO51" i="35"/>
  <c r="BO52" i="35"/>
  <c r="BO53" i="35"/>
  <c r="BO54" i="35"/>
  <c r="BO55" i="35"/>
  <c r="BO56" i="35"/>
  <c r="BO57" i="35"/>
  <c r="BO58" i="35"/>
  <c r="BO59" i="35"/>
  <c r="BO60" i="35"/>
  <c r="BO61" i="35"/>
  <c r="BO62" i="35"/>
  <c r="BO63" i="35"/>
  <c r="BO64" i="35"/>
  <c r="BO65" i="35"/>
  <c r="BO66" i="35"/>
  <c r="BO67" i="35"/>
  <c r="BO68" i="35"/>
  <c r="BO69" i="35"/>
  <c r="BO70" i="35"/>
  <c r="BO71" i="35"/>
  <c r="BO72" i="35"/>
  <c r="BO73" i="35"/>
  <c r="BO74" i="35"/>
  <c r="BO75" i="35"/>
  <c r="BO76" i="35"/>
  <c r="BO77" i="35"/>
  <c r="BO78" i="35"/>
  <c r="BO79" i="35"/>
  <c r="BO80" i="35"/>
  <c r="BO81" i="35"/>
  <c r="BO82" i="35"/>
  <c r="BO83" i="35"/>
  <c r="BO84" i="35"/>
  <c r="BO85" i="35"/>
  <c r="BO86" i="35"/>
  <c r="BO87" i="35"/>
  <c r="BO88" i="35"/>
  <c r="BO89" i="35"/>
  <c r="BO90" i="35"/>
  <c r="BO91" i="35"/>
  <c r="BO92" i="35"/>
  <c r="BO93" i="35"/>
  <c r="BO94" i="35"/>
  <c r="BO95" i="35"/>
  <c r="BO96" i="35"/>
  <c r="BO97" i="35"/>
  <c r="BO98" i="35"/>
  <c r="BO99" i="35"/>
  <c r="BO100" i="35"/>
  <c r="BO101" i="35"/>
  <c r="BO102" i="35"/>
  <c r="BO103" i="35"/>
  <c r="BO104" i="35"/>
  <c r="BO105" i="35"/>
  <c r="BO106" i="35"/>
  <c r="BO107" i="35"/>
  <c r="BO108" i="35"/>
  <c r="BO109" i="35"/>
  <c r="BO110" i="35"/>
  <c r="BO111" i="35"/>
  <c r="BO112" i="35"/>
  <c r="BO113" i="35"/>
  <c r="BO114" i="35"/>
  <c r="BO115" i="35"/>
  <c r="BO116" i="35"/>
  <c r="BO117" i="35"/>
  <c r="BO118" i="35"/>
  <c r="BO119" i="35"/>
  <c r="BO120" i="35"/>
  <c r="BO121" i="35"/>
  <c r="BO122" i="35"/>
  <c r="BO123" i="35"/>
  <c r="BO124" i="35"/>
  <c r="BO125" i="35"/>
  <c r="BO126" i="35"/>
  <c r="BO127" i="35"/>
  <c r="BN13" i="35"/>
  <c r="BN14" i="35"/>
  <c r="BN15" i="35"/>
  <c r="BN16" i="35"/>
  <c r="BN17" i="35"/>
  <c r="BN18" i="35"/>
  <c r="BN19" i="35"/>
  <c r="BN20" i="35"/>
  <c r="BN21" i="35"/>
  <c r="BN22" i="35"/>
  <c r="BN23" i="35"/>
  <c r="BN24" i="35"/>
  <c r="BN25" i="35"/>
  <c r="BN26" i="35"/>
  <c r="BN27" i="35"/>
  <c r="BN28" i="35"/>
  <c r="BN29" i="35"/>
  <c r="BN30" i="35"/>
  <c r="BN31" i="35"/>
  <c r="BN32" i="35"/>
  <c r="BN33" i="35"/>
  <c r="BN34" i="35"/>
  <c r="BN35" i="35"/>
  <c r="BN36" i="35"/>
  <c r="BN37" i="35"/>
  <c r="BN38" i="35"/>
  <c r="BN39" i="35"/>
  <c r="BN40" i="35"/>
  <c r="BN41" i="35"/>
  <c r="BN42" i="35"/>
  <c r="BN43" i="35"/>
  <c r="BN44" i="35"/>
  <c r="BN45" i="35"/>
  <c r="BN46" i="35"/>
  <c r="BN47" i="35"/>
  <c r="BN48" i="35"/>
  <c r="BN49" i="35"/>
  <c r="BN50" i="35"/>
  <c r="BN51" i="35"/>
  <c r="BN52" i="35"/>
  <c r="BN53" i="35"/>
  <c r="BN54" i="35"/>
  <c r="BN55" i="35"/>
  <c r="BN56" i="35"/>
  <c r="BN57" i="35"/>
  <c r="BN58" i="35"/>
  <c r="BN59" i="35"/>
  <c r="BN60" i="35"/>
  <c r="BN61" i="35"/>
  <c r="BN62" i="35"/>
  <c r="BN63" i="35"/>
  <c r="BN64" i="35"/>
  <c r="BN65" i="35"/>
  <c r="BN66" i="35"/>
  <c r="BN67" i="35"/>
  <c r="BN68" i="35"/>
  <c r="BN69" i="35"/>
  <c r="BN70" i="35"/>
  <c r="BN71" i="35"/>
  <c r="BN72" i="35"/>
  <c r="BN73" i="35"/>
  <c r="BN74" i="35"/>
  <c r="BN75" i="35"/>
  <c r="BN76" i="35"/>
  <c r="BN77" i="35"/>
  <c r="BN78" i="35"/>
  <c r="BN79" i="35"/>
  <c r="BN80" i="35"/>
  <c r="BN81" i="35"/>
  <c r="BN82" i="35"/>
  <c r="BN83" i="35"/>
  <c r="BN84" i="35"/>
  <c r="BN85" i="35"/>
  <c r="BN86" i="35"/>
  <c r="BN87" i="35"/>
  <c r="BN88" i="35"/>
  <c r="BN89" i="35"/>
  <c r="BN90" i="35"/>
  <c r="BN91" i="35"/>
  <c r="BN92" i="35"/>
  <c r="BN93" i="35"/>
  <c r="BN94" i="35"/>
  <c r="BN95" i="35"/>
  <c r="BN96" i="35"/>
  <c r="BN97" i="35"/>
  <c r="BN98" i="35"/>
  <c r="BN99" i="35"/>
  <c r="BN100" i="35"/>
  <c r="BN101" i="35"/>
  <c r="BN102" i="35"/>
  <c r="BN103" i="35"/>
  <c r="BN104" i="35"/>
  <c r="BN105" i="35"/>
  <c r="BN106" i="35"/>
  <c r="BN107" i="35"/>
  <c r="BN108" i="35"/>
  <c r="BN109" i="35"/>
  <c r="BN110" i="35"/>
  <c r="BN111" i="35"/>
  <c r="BN112" i="35"/>
  <c r="BN113" i="35"/>
  <c r="BN114" i="35"/>
  <c r="BN115" i="35"/>
  <c r="BN116" i="35"/>
  <c r="BN117" i="35"/>
  <c r="BN118" i="35"/>
  <c r="BN119" i="35"/>
  <c r="BN120" i="35"/>
  <c r="BN121" i="35"/>
  <c r="BN122" i="35"/>
  <c r="BN123" i="35"/>
  <c r="BN124" i="35"/>
  <c r="BN125" i="35"/>
  <c r="BN126" i="35"/>
  <c r="BN127" i="35"/>
  <c r="BM13" i="35"/>
  <c r="BM14" i="35"/>
  <c r="BM15" i="35"/>
  <c r="BM16" i="35"/>
  <c r="BM17" i="35"/>
  <c r="BM18" i="35"/>
  <c r="BM19" i="35"/>
  <c r="BM20" i="35"/>
  <c r="BM21" i="35"/>
  <c r="BM22" i="35"/>
  <c r="BM23" i="35"/>
  <c r="BM24" i="35"/>
  <c r="BM25" i="35"/>
  <c r="BM26" i="35"/>
  <c r="BM27" i="35"/>
  <c r="BM28" i="35"/>
  <c r="BM29" i="35"/>
  <c r="BM30" i="35"/>
  <c r="BM31" i="35"/>
  <c r="BM32" i="35"/>
  <c r="BM33" i="35"/>
  <c r="BM34" i="35"/>
  <c r="BM35" i="35"/>
  <c r="BM36" i="35"/>
  <c r="BM37" i="35"/>
  <c r="BM38" i="35"/>
  <c r="BM39" i="35"/>
  <c r="BM40" i="35"/>
  <c r="BM41" i="35"/>
  <c r="BM42" i="35"/>
  <c r="BM43" i="35"/>
  <c r="BM44" i="35"/>
  <c r="BM45" i="35"/>
  <c r="BM46" i="35"/>
  <c r="BM47" i="35"/>
  <c r="BM48" i="35"/>
  <c r="BM49" i="35"/>
  <c r="BM50" i="35"/>
  <c r="BM51" i="35"/>
  <c r="BM52" i="35"/>
  <c r="BM53" i="35"/>
  <c r="BM54" i="35"/>
  <c r="BM55" i="35"/>
  <c r="BM56" i="35"/>
  <c r="BM57" i="35"/>
  <c r="BM58" i="35"/>
  <c r="BM59" i="35"/>
  <c r="BM60" i="35"/>
  <c r="BM61" i="35"/>
  <c r="BM62" i="35"/>
  <c r="BM63" i="35"/>
  <c r="BM64" i="35"/>
  <c r="BM65" i="35"/>
  <c r="BM66" i="35"/>
  <c r="BM67" i="35"/>
  <c r="BM68" i="35"/>
  <c r="BM69" i="35"/>
  <c r="BM70" i="35"/>
  <c r="BM71" i="35"/>
  <c r="BM72" i="35"/>
  <c r="BM73" i="35"/>
  <c r="BM74" i="35"/>
  <c r="BM75" i="35"/>
  <c r="BM76" i="35"/>
  <c r="BM77" i="35"/>
  <c r="BM78" i="35"/>
  <c r="BM79" i="35"/>
  <c r="BM80" i="35"/>
  <c r="BM81" i="35"/>
  <c r="BM82" i="35"/>
  <c r="BM83" i="35"/>
  <c r="BM84" i="35"/>
  <c r="BM85" i="35"/>
  <c r="BM86" i="35"/>
  <c r="BM87" i="35"/>
  <c r="BM88" i="35"/>
  <c r="BM89" i="35"/>
  <c r="BM90" i="35"/>
  <c r="BM91" i="35"/>
  <c r="BM92" i="35"/>
  <c r="BM93" i="35"/>
  <c r="BM94" i="35"/>
  <c r="BM95" i="35"/>
  <c r="BM96" i="35"/>
  <c r="BM97" i="35"/>
  <c r="BM98" i="35"/>
  <c r="BM99" i="35"/>
  <c r="BM100" i="35"/>
  <c r="BM101" i="35"/>
  <c r="BM102" i="35"/>
  <c r="BM103" i="35"/>
  <c r="BM104" i="35"/>
  <c r="BM105" i="35"/>
  <c r="BM106" i="35"/>
  <c r="BM107" i="35"/>
  <c r="BM108" i="35"/>
  <c r="BM109" i="35"/>
  <c r="BM110" i="35"/>
  <c r="BM111" i="35"/>
  <c r="BM112" i="35"/>
  <c r="BM113" i="35"/>
  <c r="BM114" i="35"/>
  <c r="BM115" i="35"/>
  <c r="BM116" i="35"/>
  <c r="BM117" i="35"/>
  <c r="BM118" i="35"/>
  <c r="BM119" i="35"/>
  <c r="BM120" i="35"/>
  <c r="BM121" i="35"/>
  <c r="BM122" i="35"/>
  <c r="BM123" i="35"/>
  <c r="BM124" i="35"/>
  <c r="BM125" i="35"/>
  <c r="BM126" i="35"/>
  <c r="BM127" i="35"/>
  <c r="BL13" i="35"/>
  <c r="BL14" i="35"/>
  <c r="BL15" i="35"/>
  <c r="BL16" i="35"/>
  <c r="BL17" i="35"/>
  <c r="BL18" i="35"/>
  <c r="BL19" i="35"/>
  <c r="BL20" i="35"/>
  <c r="BL21" i="35"/>
  <c r="BL22" i="35"/>
  <c r="BL23" i="35"/>
  <c r="BL24" i="35"/>
  <c r="BL25" i="35"/>
  <c r="BL26" i="35"/>
  <c r="BL27" i="35"/>
  <c r="BL28" i="35"/>
  <c r="BL29" i="35"/>
  <c r="BL30" i="35"/>
  <c r="BL31" i="35"/>
  <c r="BL32" i="35"/>
  <c r="BL33" i="35"/>
  <c r="BL34" i="35"/>
  <c r="BL35" i="35"/>
  <c r="BL36" i="35"/>
  <c r="BL37" i="35"/>
  <c r="BL38" i="35"/>
  <c r="BL39" i="35"/>
  <c r="BL40" i="35"/>
  <c r="BL41" i="35"/>
  <c r="BL42" i="35"/>
  <c r="BL43" i="35"/>
  <c r="BL44" i="35"/>
  <c r="BL45" i="35"/>
  <c r="BL46" i="35"/>
  <c r="BL47" i="35"/>
  <c r="BL48" i="35"/>
  <c r="BL49" i="35"/>
  <c r="BL50" i="35"/>
  <c r="BL51" i="35"/>
  <c r="BL52" i="35"/>
  <c r="BL53" i="35"/>
  <c r="BL54" i="35"/>
  <c r="BL55" i="35"/>
  <c r="BL56" i="35"/>
  <c r="BL57" i="35"/>
  <c r="BL58" i="35"/>
  <c r="BL59" i="35"/>
  <c r="BL60" i="35"/>
  <c r="BL61" i="35"/>
  <c r="BL62" i="35"/>
  <c r="BL63" i="35"/>
  <c r="BL64" i="35"/>
  <c r="BL65" i="35"/>
  <c r="BL66" i="35"/>
  <c r="BL67" i="35"/>
  <c r="BL68" i="35"/>
  <c r="BL69" i="35"/>
  <c r="BL70" i="35"/>
  <c r="BL71" i="35"/>
  <c r="BL72" i="35"/>
  <c r="BL73" i="35"/>
  <c r="BL74" i="35"/>
  <c r="BL75" i="35"/>
  <c r="BL76" i="35"/>
  <c r="BL77" i="35"/>
  <c r="BL78" i="35"/>
  <c r="BL79" i="35"/>
  <c r="BL80" i="35"/>
  <c r="BL81" i="35"/>
  <c r="BL82" i="35"/>
  <c r="BL83" i="35"/>
  <c r="BL84" i="35"/>
  <c r="BL85" i="35"/>
  <c r="BL86" i="35"/>
  <c r="BL87" i="35"/>
  <c r="BL88" i="35"/>
  <c r="BL89" i="35"/>
  <c r="BL90" i="35"/>
  <c r="BL91" i="35"/>
  <c r="BL92" i="35"/>
  <c r="BL93" i="35"/>
  <c r="BL94" i="35"/>
  <c r="BL95" i="35"/>
  <c r="BL96" i="35"/>
  <c r="BL97" i="35"/>
  <c r="BL98" i="35"/>
  <c r="BL99" i="35"/>
  <c r="BL100" i="35"/>
  <c r="BL101" i="35"/>
  <c r="BL102" i="35"/>
  <c r="BL103" i="35"/>
  <c r="BL104" i="35"/>
  <c r="BL105" i="35"/>
  <c r="BL106" i="35"/>
  <c r="BL107" i="35"/>
  <c r="BL108" i="35"/>
  <c r="BL109" i="35"/>
  <c r="BL110" i="35"/>
  <c r="BL111" i="35"/>
  <c r="BL112" i="35"/>
  <c r="BL113" i="35"/>
  <c r="BL114" i="35"/>
  <c r="BL115" i="35"/>
  <c r="BL116" i="35"/>
  <c r="BL117" i="35"/>
  <c r="BL118" i="35"/>
  <c r="BL119" i="35"/>
  <c r="BL120" i="35"/>
  <c r="BL121" i="35"/>
  <c r="BL122" i="35"/>
  <c r="BL123" i="35"/>
  <c r="BL124" i="35"/>
  <c r="BL125" i="35"/>
  <c r="BL126" i="35"/>
  <c r="BL127" i="35"/>
  <c r="BK13" i="35"/>
  <c r="BK14" i="35"/>
  <c r="BK15" i="35"/>
  <c r="BK16" i="35"/>
  <c r="BK17" i="35"/>
  <c r="BK18" i="35"/>
  <c r="BK19" i="35"/>
  <c r="BK20" i="35"/>
  <c r="BK21" i="35"/>
  <c r="BK22" i="35"/>
  <c r="BK23" i="35"/>
  <c r="BK24" i="35"/>
  <c r="BK25" i="35"/>
  <c r="BK26" i="35"/>
  <c r="BK27" i="35"/>
  <c r="BK28" i="35"/>
  <c r="BK29" i="35"/>
  <c r="BK30" i="35"/>
  <c r="BK31" i="35"/>
  <c r="BK32" i="35"/>
  <c r="BK33" i="35"/>
  <c r="BK34" i="35"/>
  <c r="BK35" i="35"/>
  <c r="BK36" i="35"/>
  <c r="BK37" i="35"/>
  <c r="BK38" i="35"/>
  <c r="BK39" i="35"/>
  <c r="BK40" i="35"/>
  <c r="BK41" i="35"/>
  <c r="BK42" i="35"/>
  <c r="BK43" i="35"/>
  <c r="BK44" i="35"/>
  <c r="BK45" i="35"/>
  <c r="BK46" i="35"/>
  <c r="BK47" i="35"/>
  <c r="BK48" i="35"/>
  <c r="BK49" i="35"/>
  <c r="BK50" i="35"/>
  <c r="BK51" i="35"/>
  <c r="BK52" i="35"/>
  <c r="BK53" i="35"/>
  <c r="BK54" i="35"/>
  <c r="BK55" i="35"/>
  <c r="BK56" i="35"/>
  <c r="BK57" i="35"/>
  <c r="BK58" i="35"/>
  <c r="BK59" i="35"/>
  <c r="BK60" i="35"/>
  <c r="BK61" i="35"/>
  <c r="BK62" i="35"/>
  <c r="BK63" i="35"/>
  <c r="BK64" i="35"/>
  <c r="BK65" i="35"/>
  <c r="BK66" i="35"/>
  <c r="BK67" i="35"/>
  <c r="BK68" i="35"/>
  <c r="BK69" i="35"/>
  <c r="BK70" i="35"/>
  <c r="BK71" i="35"/>
  <c r="BK72" i="35"/>
  <c r="BK73" i="35"/>
  <c r="BK74" i="35"/>
  <c r="BK75" i="35"/>
  <c r="BK76" i="35"/>
  <c r="BK77" i="35"/>
  <c r="BK78" i="35"/>
  <c r="BK79" i="35"/>
  <c r="BK80" i="35"/>
  <c r="BK81" i="35"/>
  <c r="BK82" i="35"/>
  <c r="BK83" i="35"/>
  <c r="BK84" i="35"/>
  <c r="BK85" i="35"/>
  <c r="BK86" i="35"/>
  <c r="BK87" i="35"/>
  <c r="BK88" i="35"/>
  <c r="BK89" i="35"/>
  <c r="BK90" i="35"/>
  <c r="BK91" i="35"/>
  <c r="BK92" i="35"/>
  <c r="BK93" i="35"/>
  <c r="BK94" i="35"/>
  <c r="BK95" i="35"/>
  <c r="BK96" i="35"/>
  <c r="BK97" i="35"/>
  <c r="BK98" i="35"/>
  <c r="BK99" i="35"/>
  <c r="BK100" i="35"/>
  <c r="BK101" i="35"/>
  <c r="BK102" i="35"/>
  <c r="BK103" i="35"/>
  <c r="BK104" i="35"/>
  <c r="BK105" i="35"/>
  <c r="BK106" i="35"/>
  <c r="BK107" i="35"/>
  <c r="BK108" i="35"/>
  <c r="BK109" i="35"/>
  <c r="BK110" i="35"/>
  <c r="BK111" i="35"/>
  <c r="BK112" i="35"/>
  <c r="BK113" i="35"/>
  <c r="BK114" i="35"/>
  <c r="BK115" i="35"/>
  <c r="BK116" i="35"/>
  <c r="BK117" i="35"/>
  <c r="BK118" i="35"/>
  <c r="BK119" i="35"/>
  <c r="BK120" i="35"/>
  <c r="BK121" i="35"/>
  <c r="BK122" i="35"/>
  <c r="BK123" i="35"/>
  <c r="BK124" i="35"/>
  <c r="BK125" i="35"/>
  <c r="BK126" i="35"/>
  <c r="BK127" i="35"/>
  <c r="BJ13" i="35"/>
  <c r="BJ14" i="35"/>
  <c r="BJ15" i="35"/>
  <c r="BJ16" i="35"/>
  <c r="BJ17" i="35"/>
  <c r="BJ18" i="35"/>
  <c r="BJ19" i="35"/>
  <c r="BJ20" i="35"/>
  <c r="BJ21" i="35"/>
  <c r="BJ22" i="35"/>
  <c r="BJ23" i="35"/>
  <c r="BJ24" i="35"/>
  <c r="BJ25" i="35"/>
  <c r="BJ26" i="35"/>
  <c r="BJ27" i="35"/>
  <c r="BJ28" i="35"/>
  <c r="BJ29" i="35"/>
  <c r="BJ30" i="35"/>
  <c r="BJ31" i="35"/>
  <c r="BJ32" i="35"/>
  <c r="BJ33" i="35"/>
  <c r="BJ34" i="35"/>
  <c r="BJ35" i="35"/>
  <c r="BJ36" i="35"/>
  <c r="BJ37" i="35"/>
  <c r="BJ38" i="35"/>
  <c r="BJ39" i="35"/>
  <c r="BJ40" i="35"/>
  <c r="BJ41" i="35"/>
  <c r="BJ42" i="35"/>
  <c r="BJ43" i="35"/>
  <c r="BJ44" i="35"/>
  <c r="BJ45" i="35"/>
  <c r="BJ46" i="35"/>
  <c r="BJ47" i="35"/>
  <c r="BJ48" i="35"/>
  <c r="BJ49" i="35"/>
  <c r="BJ50" i="35"/>
  <c r="BJ51" i="35"/>
  <c r="BJ52" i="35"/>
  <c r="BJ53" i="35"/>
  <c r="BJ54" i="35"/>
  <c r="BJ55" i="35"/>
  <c r="BJ56" i="35"/>
  <c r="BJ57" i="35"/>
  <c r="BJ58" i="35"/>
  <c r="BJ59" i="35"/>
  <c r="BJ60" i="35"/>
  <c r="BJ61" i="35"/>
  <c r="BJ62" i="35"/>
  <c r="BJ63" i="35"/>
  <c r="BJ64" i="35"/>
  <c r="BJ65" i="35"/>
  <c r="BJ66" i="35"/>
  <c r="BJ67" i="35"/>
  <c r="BJ68" i="35"/>
  <c r="BJ69" i="35"/>
  <c r="BJ70" i="35"/>
  <c r="BJ71" i="35"/>
  <c r="BJ72" i="35"/>
  <c r="BJ73" i="35"/>
  <c r="BJ74" i="35"/>
  <c r="BJ75" i="35"/>
  <c r="BJ76" i="35"/>
  <c r="BJ77" i="35"/>
  <c r="BJ78" i="35"/>
  <c r="BJ79" i="35"/>
  <c r="BJ80" i="35"/>
  <c r="BJ81" i="35"/>
  <c r="BJ82" i="35"/>
  <c r="BJ83" i="35"/>
  <c r="BJ84" i="35"/>
  <c r="BJ85" i="35"/>
  <c r="BJ86" i="35"/>
  <c r="BJ87" i="35"/>
  <c r="BJ88" i="35"/>
  <c r="BJ89" i="35"/>
  <c r="BJ90" i="35"/>
  <c r="BJ91" i="35"/>
  <c r="BJ92" i="35"/>
  <c r="BJ93" i="35"/>
  <c r="BJ94" i="35"/>
  <c r="BJ95" i="35"/>
  <c r="BJ96" i="35"/>
  <c r="BJ97" i="35"/>
  <c r="BJ98" i="35"/>
  <c r="BJ99" i="35"/>
  <c r="BJ100" i="35"/>
  <c r="BJ101" i="35"/>
  <c r="BJ102" i="35"/>
  <c r="BJ103" i="35"/>
  <c r="BJ104" i="35"/>
  <c r="BJ105" i="35"/>
  <c r="BJ106" i="35"/>
  <c r="BJ107" i="35"/>
  <c r="BJ108" i="35"/>
  <c r="BJ109" i="35"/>
  <c r="BJ110" i="35"/>
  <c r="BJ111" i="35"/>
  <c r="BJ112" i="35"/>
  <c r="BJ113" i="35"/>
  <c r="BJ114" i="35"/>
  <c r="BJ115" i="35"/>
  <c r="BJ116" i="35"/>
  <c r="BJ117" i="35"/>
  <c r="BJ118" i="35"/>
  <c r="BJ119" i="35"/>
  <c r="BJ120" i="35"/>
  <c r="BJ121" i="35"/>
  <c r="BJ122" i="35"/>
  <c r="BJ123" i="35"/>
  <c r="BJ124" i="35"/>
  <c r="BJ125" i="35"/>
  <c r="BJ126" i="35"/>
  <c r="BJ127" i="35"/>
  <c r="BI13" i="35"/>
  <c r="BI14" i="35"/>
  <c r="BI15" i="35"/>
  <c r="BI16" i="35"/>
  <c r="BI17" i="35"/>
  <c r="BI18" i="35"/>
  <c r="BI19" i="35"/>
  <c r="BI20" i="35"/>
  <c r="BI21" i="35"/>
  <c r="BI22" i="35"/>
  <c r="BI23" i="35"/>
  <c r="BI24" i="35"/>
  <c r="BI25" i="35"/>
  <c r="BI26" i="35"/>
  <c r="BI27" i="35"/>
  <c r="BI28" i="35"/>
  <c r="BI29" i="35"/>
  <c r="BI30" i="35"/>
  <c r="BI31" i="35"/>
  <c r="BI32" i="35"/>
  <c r="BI33" i="35"/>
  <c r="BI34" i="35"/>
  <c r="BI35" i="35"/>
  <c r="BI36" i="35"/>
  <c r="BI37" i="35"/>
  <c r="BI38" i="35"/>
  <c r="BI39" i="35"/>
  <c r="BI40" i="35"/>
  <c r="BI41" i="35"/>
  <c r="BI42" i="35"/>
  <c r="BI43" i="35"/>
  <c r="BI44" i="35"/>
  <c r="BI45" i="35"/>
  <c r="BI46" i="35"/>
  <c r="BI47" i="35"/>
  <c r="BI48" i="35"/>
  <c r="BI49" i="35"/>
  <c r="BI50" i="35"/>
  <c r="BI51" i="35"/>
  <c r="BI52" i="35"/>
  <c r="BI53" i="35"/>
  <c r="BI54" i="35"/>
  <c r="BI55" i="35"/>
  <c r="BI56" i="35"/>
  <c r="BI57" i="35"/>
  <c r="BI58" i="35"/>
  <c r="BI59" i="35"/>
  <c r="BI60" i="35"/>
  <c r="BI61" i="35"/>
  <c r="BI62" i="35"/>
  <c r="BI63" i="35"/>
  <c r="BI64" i="35"/>
  <c r="BI65" i="35"/>
  <c r="BI66" i="35"/>
  <c r="BI67" i="35"/>
  <c r="BI68" i="35"/>
  <c r="BI69" i="35"/>
  <c r="BI70" i="35"/>
  <c r="BI71" i="35"/>
  <c r="BI72" i="35"/>
  <c r="BI73" i="35"/>
  <c r="BI74" i="35"/>
  <c r="BI75" i="35"/>
  <c r="BI76" i="35"/>
  <c r="BI77" i="35"/>
  <c r="BI78" i="35"/>
  <c r="BI79" i="35"/>
  <c r="BI80" i="35"/>
  <c r="BI81" i="35"/>
  <c r="BI82" i="35"/>
  <c r="BI83" i="35"/>
  <c r="BI84" i="35"/>
  <c r="BI85" i="35"/>
  <c r="BI86" i="35"/>
  <c r="BI87" i="35"/>
  <c r="BI88" i="35"/>
  <c r="BI89" i="35"/>
  <c r="BI90" i="35"/>
  <c r="BI91" i="35"/>
  <c r="BI92" i="35"/>
  <c r="BI93" i="35"/>
  <c r="BI94" i="35"/>
  <c r="BI95" i="35"/>
  <c r="BI96" i="35"/>
  <c r="BI97" i="35"/>
  <c r="BI98" i="35"/>
  <c r="BI99" i="35"/>
  <c r="BI100" i="35"/>
  <c r="BI101" i="35"/>
  <c r="BI102" i="35"/>
  <c r="BI103" i="35"/>
  <c r="BI104" i="35"/>
  <c r="BI105" i="35"/>
  <c r="BI106" i="35"/>
  <c r="BI107" i="35"/>
  <c r="BI108" i="35"/>
  <c r="BI109" i="35"/>
  <c r="BI110" i="35"/>
  <c r="BI111" i="35"/>
  <c r="BI112" i="35"/>
  <c r="BI113" i="35"/>
  <c r="BI114" i="35"/>
  <c r="BI115" i="35"/>
  <c r="BI116" i="35"/>
  <c r="BI117" i="35"/>
  <c r="BI118" i="35"/>
  <c r="BI119" i="35"/>
  <c r="BI120" i="35"/>
  <c r="BI121" i="35"/>
  <c r="BI122" i="35"/>
  <c r="BI123" i="35"/>
  <c r="BI124" i="35"/>
  <c r="BI125" i="35"/>
  <c r="BI126" i="35"/>
  <c r="BI127" i="35"/>
  <c r="BH13" i="35"/>
  <c r="BH14" i="35"/>
  <c r="BH15" i="35"/>
  <c r="BH16" i="35"/>
  <c r="BH17" i="35"/>
  <c r="BH18" i="35"/>
  <c r="BH19" i="35"/>
  <c r="BH20" i="35"/>
  <c r="BH21" i="35"/>
  <c r="BH22" i="35"/>
  <c r="BH23" i="35"/>
  <c r="BH24" i="35"/>
  <c r="BH25" i="35"/>
  <c r="BH26" i="35"/>
  <c r="BH27" i="35"/>
  <c r="BH28" i="35"/>
  <c r="BH29" i="35"/>
  <c r="BH30" i="35"/>
  <c r="BH31" i="35"/>
  <c r="BH32" i="35"/>
  <c r="BH33" i="35"/>
  <c r="BH34" i="35"/>
  <c r="BH35" i="35"/>
  <c r="BH36" i="35"/>
  <c r="BH37" i="35"/>
  <c r="BH38" i="35"/>
  <c r="BH39" i="35"/>
  <c r="BH40" i="35"/>
  <c r="BH41" i="35"/>
  <c r="BH42" i="35"/>
  <c r="BH43" i="35"/>
  <c r="BH44" i="35"/>
  <c r="BH45" i="35"/>
  <c r="BH46" i="35"/>
  <c r="BH47" i="35"/>
  <c r="BH48" i="35"/>
  <c r="BH49" i="35"/>
  <c r="BH50" i="35"/>
  <c r="BH51" i="35"/>
  <c r="BH52" i="35"/>
  <c r="BH53" i="35"/>
  <c r="BH54" i="35"/>
  <c r="BH55" i="35"/>
  <c r="BH56" i="35"/>
  <c r="BH57" i="35"/>
  <c r="BH58" i="35"/>
  <c r="BH59" i="35"/>
  <c r="BH60" i="35"/>
  <c r="BH61" i="35"/>
  <c r="BH62" i="35"/>
  <c r="BH63" i="35"/>
  <c r="BH64" i="35"/>
  <c r="BH65" i="35"/>
  <c r="BH66" i="35"/>
  <c r="BH67" i="35"/>
  <c r="BH68" i="35"/>
  <c r="BH69" i="35"/>
  <c r="BH70" i="35"/>
  <c r="BH71" i="35"/>
  <c r="BH72" i="35"/>
  <c r="BH73" i="35"/>
  <c r="BH74" i="35"/>
  <c r="BH75" i="35"/>
  <c r="BH76" i="35"/>
  <c r="BH77" i="35"/>
  <c r="BH78" i="35"/>
  <c r="BH79" i="35"/>
  <c r="BH80" i="35"/>
  <c r="BH81" i="35"/>
  <c r="BH82" i="35"/>
  <c r="BH83" i="35"/>
  <c r="BH84" i="35"/>
  <c r="BH85" i="35"/>
  <c r="BH86" i="35"/>
  <c r="BH87" i="35"/>
  <c r="BH88" i="35"/>
  <c r="BH89" i="35"/>
  <c r="BH90" i="35"/>
  <c r="BH91" i="35"/>
  <c r="BH92" i="35"/>
  <c r="BH93" i="35"/>
  <c r="BH94" i="35"/>
  <c r="BH95" i="35"/>
  <c r="BH96" i="35"/>
  <c r="BH97" i="35"/>
  <c r="BH98" i="35"/>
  <c r="BH99" i="35"/>
  <c r="BH100" i="35"/>
  <c r="BH101" i="35"/>
  <c r="BH102" i="35"/>
  <c r="BH103" i="35"/>
  <c r="BH104" i="35"/>
  <c r="BH105" i="35"/>
  <c r="BH106" i="35"/>
  <c r="BH107" i="35"/>
  <c r="BH108" i="35"/>
  <c r="BH109" i="35"/>
  <c r="BH110" i="35"/>
  <c r="BH111" i="35"/>
  <c r="BH112" i="35"/>
  <c r="BH113" i="35"/>
  <c r="BH114" i="35"/>
  <c r="BH115" i="35"/>
  <c r="BH116" i="35"/>
  <c r="BH117" i="35"/>
  <c r="BH118" i="35"/>
  <c r="BH119" i="35"/>
  <c r="BH120" i="35"/>
  <c r="BH121" i="35"/>
  <c r="BH122" i="35"/>
  <c r="BH123" i="35"/>
  <c r="BH124" i="35"/>
  <c r="BH125" i="35"/>
  <c r="BH126" i="35"/>
  <c r="BH127" i="35"/>
  <c r="BG13" i="35"/>
  <c r="BG14" i="35"/>
  <c r="BG15" i="35"/>
  <c r="BG16" i="35"/>
  <c r="BG17" i="35"/>
  <c r="BG18" i="35"/>
  <c r="BG19" i="35"/>
  <c r="BG20" i="35"/>
  <c r="BG21" i="35"/>
  <c r="BG22" i="35"/>
  <c r="BG23" i="35"/>
  <c r="BG24" i="35"/>
  <c r="BG25" i="35"/>
  <c r="BG26" i="35"/>
  <c r="BG27" i="35"/>
  <c r="BG28" i="35"/>
  <c r="BG29" i="35"/>
  <c r="BG30" i="35"/>
  <c r="BG31" i="35"/>
  <c r="BG32" i="35"/>
  <c r="BG33" i="35"/>
  <c r="BG34" i="35"/>
  <c r="BG35" i="35"/>
  <c r="BG36" i="35"/>
  <c r="BG37" i="35"/>
  <c r="BG38" i="35"/>
  <c r="BG39" i="35"/>
  <c r="BG40" i="35"/>
  <c r="BG41" i="35"/>
  <c r="BG42" i="35"/>
  <c r="BG43" i="35"/>
  <c r="BG44" i="35"/>
  <c r="BG45" i="35"/>
  <c r="BG46" i="35"/>
  <c r="BG47" i="35"/>
  <c r="BG48" i="35"/>
  <c r="BG49" i="35"/>
  <c r="BG50" i="35"/>
  <c r="BG51" i="35"/>
  <c r="BG52" i="35"/>
  <c r="BG53" i="35"/>
  <c r="BG54" i="35"/>
  <c r="BG55" i="35"/>
  <c r="BG56" i="35"/>
  <c r="BG57" i="35"/>
  <c r="BG58" i="35"/>
  <c r="BG59" i="35"/>
  <c r="BG60" i="35"/>
  <c r="BG61" i="35"/>
  <c r="BG62" i="35"/>
  <c r="BG63" i="35"/>
  <c r="BG64" i="35"/>
  <c r="BG65" i="35"/>
  <c r="BG66" i="35"/>
  <c r="BG67" i="35"/>
  <c r="BG68" i="35"/>
  <c r="BG69" i="35"/>
  <c r="BG70" i="35"/>
  <c r="BG71" i="35"/>
  <c r="BG72" i="35"/>
  <c r="BG73" i="35"/>
  <c r="BG74" i="35"/>
  <c r="BG75" i="35"/>
  <c r="BG76" i="35"/>
  <c r="BG77" i="35"/>
  <c r="BG78" i="35"/>
  <c r="BG79" i="35"/>
  <c r="BG80" i="35"/>
  <c r="BG81" i="35"/>
  <c r="BG82" i="35"/>
  <c r="BG83" i="35"/>
  <c r="BG84" i="35"/>
  <c r="BG85" i="35"/>
  <c r="BG86" i="35"/>
  <c r="BG87" i="35"/>
  <c r="BG88" i="35"/>
  <c r="BG89" i="35"/>
  <c r="BG90" i="35"/>
  <c r="BG91" i="35"/>
  <c r="BG92" i="35"/>
  <c r="BG93" i="35"/>
  <c r="BG94" i="35"/>
  <c r="BG95" i="35"/>
  <c r="BG96" i="35"/>
  <c r="BG97" i="35"/>
  <c r="BG98" i="35"/>
  <c r="BG99" i="35"/>
  <c r="BG100" i="35"/>
  <c r="BG101" i="35"/>
  <c r="BG102" i="35"/>
  <c r="BG103" i="35"/>
  <c r="BG104" i="35"/>
  <c r="BG105" i="35"/>
  <c r="BG106" i="35"/>
  <c r="BG107" i="35"/>
  <c r="BG108" i="35"/>
  <c r="BG109" i="35"/>
  <c r="BG110" i="35"/>
  <c r="BG111" i="35"/>
  <c r="BG112" i="35"/>
  <c r="BG113" i="35"/>
  <c r="BG114" i="35"/>
  <c r="BG115" i="35"/>
  <c r="BG116" i="35"/>
  <c r="BG117" i="35"/>
  <c r="BG118" i="35"/>
  <c r="BG119" i="35"/>
  <c r="BG120" i="35"/>
  <c r="BG121" i="35"/>
  <c r="BG122" i="35"/>
  <c r="BG123" i="35"/>
  <c r="BG124" i="35"/>
  <c r="BG125" i="35"/>
  <c r="BG126" i="35"/>
  <c r="BG127" i="35"/>
  <c r="BF13" i="35"/>
  <c r="BF14" i="35"/>
  <c r="BF15" i="35"/>
  <c r="BF16" i="35"/>
  <c r="BF17" i="35"/>
  <c r="BF18" i="35"/>
  <c r="BF19" i="35"/>
  <c r="BF20" i="35"/>
  <c r="BF21" i="35"/>
  <c r="BF22" i="35"/>
  <c r="BF23" i="35"/>
  <c r="BF24" i="35"/>
  <c r="BF25" i="35"/>
  <c r="BF26" i="35"/>
  <c r="BF27" i="35"/>
  <c r="BF28" i="35"/>
  <c r="BF29" i="35"/>
  <c r="BF30" i="35"/>
  <c r="BF31" i="35"/>
  <c r="BF32" i="35"/>
  <c r="BF33" i="35"/>
  <c r="BF34" i="35"/>
  <c r="BF35" i="35"/>
  <c r="BF36" i="35"/>
  <c r="BF37" i="35"/>
  <c r="BF38" i="35"/>
  <c r="BF39" i="35"/>
  <c r="BF40" i="35"/>
  <c r="BF41" i="35"/>
  <c r="BF42" i="35"/>
  <c r="BF43" i="35"/>
  <c r="BF44" i="35"/>
  <c r="BF45" i="35"/>
  <c r="BF46" i="35"/>
  <c r="BF47" i="35"/>
  <c r="BF48" i="35"/>
  <c r="BF49" i="35"/>
  <c r="BF50" i="35"/>
  <c r="BF51" i="35"/>
  <c r="BF52" i="35"/>
  <c r="BF53" i="35"/>
  <c r="BF54" i="35"/>
  <c r="BF55" i="35"/>
  <c r="BF56" i="35"/>
  <c r="BF57" i="35"/>
  <c r="BF58" i="35"/>
  <c r="BF59" i="35"/>
  <c r="BF60" i="35"/>
  <c r="BF61" i="35"/>
  <c r="BF62" i="35"/>
  <c r="BF63" i="35"/>
  <c r="BF64" i="35"/>
  <c r="BF65" i="35"/>
  <c r="BF66" i="35"/>
  <c r="BF67" i="35"/>
  <c r="BF68" i="35"/>
  <c r="BF69" i="35"/>
  <c r="BF70" i="35"/>
  <c r="BF71" i="35"/>
  <c r="BF72" i="35"/>
  <c r="BF73" i="35"/>
  <c r="BF74" i="35"/>
  <c r="BF75" i="35"/>
  <c r="BF76" i="35"/>
  <c r="BF77" i="35"/>
  <c r="BF78" i="35"/>
  <c r="BF79" i="35"/>
  <c r="BF80" i="35"/>
  <c r="BF81" i="35"/>
  <c r="BF82" i="35"/>
  <c r="BF83" i="35"/>
  <c r="BF84" i="35"/>
  <c r="BF85" i="35"/>
  <c r="BF86" i="35"/>
  <c r="BF87" i="35"/>
  <c r="BF88" i="35"/>
  <c r="BF89" i="35"/>
  <c r="BF90" i="35"/>
  <c r="BF91" i="35"/>
  <c r="BF92" i="35"/>
  <c r="BF93" i="35"/>
  <c r="BF94" i="35"/>
  <c r="BF95" i="35"/>
  <c r="BF96" i="35"/>
  <c r="BF97" i="35"/>
  <c r="BF98" i="35"/>
  <c r="BF99" i="35"/>
  <c r="BF100" i="35"/>
  <c r="BF101" i="35"/>
  <c r="BF102" i="35"/>
  <c r="BF103" i="35"/>
  <c r="BF104" i="35"/>
  <c r="BF105" i="35"/>
  <c r="BF106" i="35"/>
  <c r="BF107" i="35"/>
  <c r="BF108" i="35"/>
  <c r="BF109" i="35"/>
  <c r="BF110" i="35"/>
  <c r="BF111" i="35"/>
  <c r="BF112" i="35"/>
  <c r="BF113" i="35"/>
  <c r="BF114" i="35"/>
  <c r="BF115" i="35"/>
  <c r="BF116" i="35"/>
  <c r="BF117" i="35"/>
  <c r="BF118" i="35"/>
  <c r="BF119" i="35"/>
  <c r="BF120" i="35"/>
  <c r="BF121" i="35"/>
  <c r="BF122" i="35"/>
  <c r="BF123" i="35"/>
  <c r="BF124" i="35"/>
  <c r="BF125" i="35"/>
  <c r="BF126" i="35"/>
  <c r="BF127" i="35"/>
  <c r="CK12" i="35"/>
  <c r="K6" i="52" s="1"/>
  <c r="CL12" i="35"/>
  <c r="L6" i="52" s="1"/>
  <c r="CM12" i="35"/>
  <c r="M6" i="52" s="1"/>
  <c r="CN12" i="35"/>
  <c r="N6" i="52" s="1"/>
  <c r="CO12" i="35"/>
  <c r="O6" i="52" s="1"/>
  <c r="J6" i="52"/>
  <c r="CE12" i="35"/>
  <c r="CF12" i="35"/>
  <c r="CG12" i="35"/>
  <c r="CH12" i="35"/>
  <c r="CI12" i="35"/>
  <c r="CD12" i="35"/>
  <c r="BY12" i="35"/>
  <c r="BZ12" i="35"/>
  <c r="CA12" i="35"/>
  <c r="CB12" i="35"/>
  <c r="CC12" i="35"/>
  <c r="BX12" i="35"/>
  <c r="BS12" i="35"/>
  <c r="E6" i="52" s="1"/>
  <c r="BT12" i="35"/>
  <c r="F6" i="52" s="1"/>
  <c r="BU12" i="35"/>
  <c r="G6" i="52" s="1"/>
  <c r="BV12" i="35"/>
  <c r="H6" i="52" s="1"/>
  <c r="BW12" i="35"/>
  <c r="I6" i="52" s="1"/>
  <c r="D6" i="52"/>
  <c r="BM12" i="35"/>
  <c r="BN12" i="35"/>
  <c r="BO12" i="35"/>
  <c r="BP12" i="35"/>
  <c r="BQ12" i="35"/>
  <c r="BL12" i="35"/>
  <c r="BG12" i="35"/>
  <c r="BH12" i="35"/>
  <c r="BI12" i="35"/>
  <c r="BJ12" i="35"/>
  <c r="BK12" i="35"/>
  <c r="U20" i="56"/>
  <c r="J4" i="56"/>
  <c r="J28" i="59"/>
  <c r="I28" i="59"/>
  <c r="C28" i="59"/>
  <c r="B28" i="59"/>
  <c r="J19" i="59"/>
  <c r="I19" i="59"/>
  <c r="C19" i="59"/>
  <c r="B19" i="59"/>
  <c r="J10" i="59"/>
  <c r="I10" i="59"/>
  <c r="C10" i="59"/>
  <c r="B10" i="59"/>
  <c r="U5" i="56"/>
  <c r="U9" i="56"/>
  <c r="U10" i="56"/>
  <c r="U16" i="56"/>
  <c r="U23" i="56"/>
  <c r="U24" i="56"/>
  <c r="U31" i="56"/>
  <c r="U35" i="56"/>
  <c r="U36" i="56"/>
  <c r="U37" i="56"/>
  <c r="U44" i="56"/>
  <c r="U46" i="56"/>
  <c r="U49" i="56"/>
  <c r="U51" i="56"/>
  <c r="U65" i="56"/>
  <c r="U66" i="56"/>
  <c r="U68" i="56"/>
  <c r="U69" i="56"/>
  <c r="U70" i="56"/>
  <c r="U76" i="56"/>
  <c r="U77" i="56"/>
  <c r="U78" i="56"/>
  <c r="U82" i="56"/>
  <c r="U89" i="56"/>
  <c r="U90" i="56"/>
  <c r="U93" i="56"/>
  <c r="U94" i="56"/>
  <c r="U100" i="56"/>
  <c r="U107" i="56"/>
  <c r="U108" i="56"/>
  <c r="U110" i="56"/>
  <c r="U112" i="56"/>
  <c r="U120" i="56"/>
  <c r="U122" i="56"/>
  <c r="U123" i="56"/>
  <c r="U124" i="56"/>
  <c r="T5" i="56"/>
  <c r="T9" i="56"/>
  <c r="T10" i="56"/>
  <c r="T11" i="56"/>
  <c r="T13" i="56"/>
  <c r="T15" i="56"/>
  <c r="T16" i="56"/>
  <c r="T20" i="56"/>
  <c r="T22" i="56"/>
  <c r="T23" i="56"/>
  <c r="T25" i="56"/>
  <c r="T28" i="56"/>
  <c r="T30" i="56"/>
  <c r="T31" i="56"/>
  <c r="T34" i="56"/>
  <c r="T35" i="56"/>
  <c r="T36" i="56"/>
  <c r="T37" i="56"/>
  <c r="T40" i="56"/>
  <c r="T41" i="56"/>
  <c r="T42" i="56"/>
  <c r="T44" i="56"/>
  <c r="T46" i="56"/>
  <c r="T47" i="56"/>
  <c r="T49" i="56"/>
  <c r="T50" i="56"/>
  <c r="T51" i="56"/>
  <c r="T52" i="56"/>
  <c r="T55" i="56"/>
  <c r="T63" i="56"/>
  <c r="T64" i="56"/>
  <c r="T65" i="56"/>
  <c r="T66" i="56"/>
  <c r="T68" i="56"/>
  <c r="T69" i="56"/>
  <c r="T71" i="56"/>
  <c r="T75" i="56"/>
  <c r="T76" i="56"/>
  <c r="T77" i="56"/>
  <c r="T78" i="56"/>
  <c r="T86" i="56"/>
  <c r="T87" i="56"/>
  <c r="T88" i="56"/>
  <c r="T89" i="56"/>
  <c r="T90" i="56"/>
  <c r="T93" i="56"/>
  <c r="T94" i="56"/>
  <c r="T101" i="56"/>
  <c r="T103" i="56"/>
  <c r="T104" i="56"/>
  <c r="T105" i="56"/>
  <c r="T107" i="56"/>
  <c r="T108" i="56"/>
  <c r="T109" i="56"/>
  <c r="T110" i="56"/>
  <c r="T112" i="56"/>
  <c r="T116" i="56"/>
  <c r="T117" i="56"/>
  <c r="T120" i="56"/>
  <c r="T122" i="56"/>
  <c r="T123" i="56"/>
  <c r="T124" i="56"/>
  <c r="T127" i="56"/>
  <c r="T128" i="56"/>
  <c r="T129" i="56"/>
  <c r="S5" i="56"/>
  <c r="S9" i="56"/>
  <c r="S11" i="56"/>
  <c r="S12" i="56"/>
  <c r="S13" i="56"/>
  <c r="S14" i="56"/>
  <c r="S15" i="56"/>
  <c r="S16" i="56"/>
  <c r="S20" i="56"/>
  <c r="S22" i="56"/>
  <c r="S23" i="56"/>
  <c r="S24" i="56"/>
  <c r="S25" i="56"/>
  <c r="S26" i="56"/>
  <c r="S27" i="56"/>
  <c r="S28" i="56"/>
  <c r="S30" i="56"/>
  <c r="S31" i="56"/>
  <c r="S35" i="56"/>
  <c r="S36" i="56"/>
  <c r="S37" i="56"/>
  <c r="S38" i="56"/>
  <c r="S39" i="56"/>
  <c r="S40" i="56"/>
  <c r="S41" i="56"/>
  <c r="S42" i="56"/>
  <c r="S44" i="56"/>
  <c r="S46" i="56"/>
  <c r="S47" i="56"/>
  <c r="S48" i="56"/>
  <c r="S49" i="56"/>
  <c r="S50" i="56"/>
  <c r="S51" i="56"/>
  <c r="S52" i="56"/>
  <c r="S55" i="56"/>
  <c r="S63" i="56"/>
  <c r="S64" i="56"/>
  <c r="S65" i="56"/>
  <c r="S66" i="56"/>
  <c r="S67" i="56"/>
  <c r="S68" i="56"/>
  <c r="S69" i="56"/>
  <c r="S71" i="56"/>
  <c r="S75" i="56"/>
  <c r="S76" i="56"/>
  <c r="S77" i="56"/>
  <c r="S78" i="56"/>
  <c r="S79" i="56"/>
  <c r="S80" i="56"/>
  <c r="S81" i="56"/>
  <c r="S86" i="56"/>
  <c r="S87" i="56"/>
  <c r="S88" i="56"/>
  <c r="S89" i="56"/>
  <c r="S90" i="56"/>
  <c r="S91" i="56"/>
  <c r="S92" i="56"/>
  <c r="S93" i="56"/>
  <c r="S94" i="56"/>
  <c r="S101" i="56"/>
  <c r="S103" i="56"/>
  <c r="S105" i="56"/>
  <c r="S106" i="56"/>
  <c r="S107" i="56"/>
  <c r="S108" i="56"/>
  <c r="S109" i="56"/>
  <c r="S110" i="56"/>
  <c r="S112" i="56"/>
  <c r="S116" i="56"/>
  <c r="S117" i="56"/>
  <c r="S118" i="56"/>
  <c r="S120" i="56"/>
  <c r="S121" i="56"/>
  <c r="S122" i="56"/>
  <c r="S123" i="56"/>
  <c r="S124" i="56"/>
  <c r="S127" i="56"/>
  <c r="S129" i="56"/>
  <c r="R5" i="56"/>
  <c r="R6" i="56"/>
  <c r="R7" i="56"/>
  <c r="R8" i="56"/>
  <c r="R9" i="56"/>
  <c r="R10" i="56"/>
  <c r="R11" i="56"/>
  <c r="R12" i="56"/>
  <c r="R13" i="56"/>
  <c r="R14" i="56"/>
  <c r="R15" i="56"/>
  <c r="R16" i="56"/>
  <c r="R17" i="56"/>
  <c r="R18" i="56"/>
  <c r="R19" i="56"/>
  <c r="R20" i="56"/>
  <c r="R21" i="56"/>
  <c r="R22" i="56"/>
  <c r="R23" i="56"/>
  <c r="R24" i="56"/>
  <c r="R25" i="56"/>
  <c r="R26" i="56"/>
  <c r="R27" i="56"/>
  <c r="R28" i="56"/>
  <c r="R29" i="56"/>
  <c r="R30" i="56"/>
  <c r="R31" i="56"/>
  <c r="R32" i="56"/>
  <c r="R33" i="56"/>
  <c r="R34" i="56"/>
  <c r="R35" i="56"/>
  <c r="R36" i="56"/>
  <c r="R37" i="56"/>
  <c r="R38" i="56"/>
  <c r="R39" i="56"/>
  <c r="R40" i="56"/>
  <c r="R41" i="56"/>
  <c r="R42" i="56"/>
  <c r="R43" i="56"/>
  <c r="R44" i="56"/>
  <c r="R45" i="56"/>
  <c r="R46" i="56"/>
  <c r="R47" i="56"/>
  <c r="R48" i="56"/>
  <c r="R49" i="56"/>
  <c r="R50" i="56"/>
  <c r="R51" i="56"/>
  <c r="R52" i="56"/>
  <c r="R53" i="56"/>
  <c r="R54" i="56"/>
  <c r="R55" i="56"/>
  <c r="R56" i="56"/>
  <c r="R62" i="56"/>
  <c r="R63" i="56"/>
  <c r="R64" i="56"/>
  <c r="R65" i="56"/>
  <c r="R66" i="56"/>
  <c r="R67" i="56"/>
  <c r="R68" i="56"/>
  <c r="R69" i="56"/>
  <c r="R70" i="56"/>
  <c r="R71" i="56"/>
  <c r="R72" i="56"/>
  <c r="R73" i="56"/>
  <c r="R74" i="56"/>
  <c r="R75" i="56"/>
  <c r="R76" i="56"/>
  <c r="R77" i="56"/>
  <c r="R78" i="56"/>
  <c r="R79" i="56"/>
  <c r="R80" i="56"/>
  <c r="R81" i="56"/>
  <c r="R82" i="56"/>
  <c r="R83" i="56"/>
  <c r="R84" i="56"/>
  <c r="R85" i="56"/>
  <c r="R86" i="56"/>
  <c r="R87" i="56"/>
  <c r="R88" i="56"/>
  <c r="R89" i="56"/>
  <c r="R90" i="56"/>
  <c r="R91" i="56"/>
  <c r="R92" i="56"/>
  <c r="R93" i="56"/>
  <c r="R94" i="56"/>
  <c r="R100" i="56"/>
  <c r="R101" i="56"/>
  <c r="R102" i="56"/>
  <c r="R103" i="56"/>
  <c r="R104" i="56"/>
  <c r="R105" i="56"/>
  <c r="R106" i="56"/>
  <c r="R107" i="56"/>
  <c r="R108" i="56"/>
  <c r="R109" i="56"/>
  <c r="R110" i="56"/>
  <c r="R111" i="56"/>
  <c r="R112" i="56"/>
  <c r="R113" i="56"/>
  <c r="R114" i="56"/>
  <c r="R115" i="56"/>
  <c r="R116" i="56"/>
  <c r="R117" i="56"/>
  <c r="R118" i="56"/>
  <c r="R119" i="56"/>
  <c r="R120" i="56"/>
  <c r="R121" i="56"/>
  <c r="R122" i="56"/>
  <c r="R123" i="56"/>
  <c r="R124" i="56"/>
  <c r="R125" i="56"/>
  <c r="R126" i="56"/>
  <c r="R127" i="56"/>
  <c r="R128" i="56"/>
  <c r="R129" i="56"/>
  <c r="Q5" i="56"/>
  <c r="Q9" i="56"/>
  <c r="Q10" i="56"/>
  <c r="Q11" i="56"/>
  <c r="Q13" i="56"/>
  <c r="Q14" i="56"/>
  <c r="Q15" i="56"/>
  <c r="Q16" i="56"/>
  <c r="Q20" i="56"/>
  <c r="Q22" i="56"/>
  <c r="Q23" i="56"/>
  <c r="Q25" i="56"/>
  <c r="Q26" i="56"/>
  <c r="Q28" i="56"/>
  <c r="Q30" i="56"/>
  <c r="Q31" i="56"/>
  <c r="Q34" i="56"/>
  <c r="Q35" i="56"/>
  <c r="Q36" i="56"/>
  <c r="Q37" i="56"/>
  <c r="Q38" i="56"/>
  <c r="Q40" i="56"/>
  <c r="Q41" i="56"/>
  <c r="Q42" i="56"/>
  <c r="Q44" i="56"/>
  <c r="Q46" i="56"/>
  <c r="Q48" i="56"/>
  <c r="Q49" i="56"/>
  <c r="Q50" i="56"/>
  <c r="Q51" i="56"/>
  <c r="Q52" i="56"/>
  <c r="Q55" i="56"/>
  <c r="Q63" i="56"/>
  <c r="Q65" i="56"/>
  <c r="Q66" i="56"/>
  <c r="Q67" i="56"/>
  <c r="Q68" i="56"/>
  <c r="Q69" i="56"/>
  <c r="Q71" i="56"/>
  <c r="Q75" i="56"/>
  <c r="Q76" i="56"/>
  <c r="Q77" i="56"/>
  <c r="Q78" i="56"/>
  <c r="Q79" i="56"/>
  <c r="Q86" i="56"/>
  <c r="Q87" i="56"/>
  <c r="Q88" i="56"/>
  <c r="Q89" i="56"/>
  <c r="Q90" i="56"/>
  <c r="Q91" i="56"/>
  <c r="Q93" i="56"/>
  <c r="Q94" i="56"/>
  <c r="Q101" i="56"/>
  <c r="Q103" i="56"/>
  <c r="Q104" i="56"/>
  <c r="Q106" i="56"/>
  <c r="Q107" i="56"/>
  <c r="Q108" i="56"/>
  <c r="Q109" i="56"/>
  <c r="Q110" i="56"/>
  <c r="Q112" i="56"/>
  <c r="Q116" i="56"/>
  <c r="Q117" i="56"/>
  <c r="Q118" i="56"/>
  <c r="Q119" i="56"/>
  <c r="Q120" i="56"/>
  <c r="Q122" i="56"/>
  <c r="Q123" i="56"/>
  <c r="Q124" i="56"/>
  <c r="Q127" i="56"/>
  <c r="Q128" i="56"/>
  <c r="Q129" i="56"/>
  <c r="P5" i="56"/>
  <c r="P6" i="56"/>
  <c r="P7" i="56"/>
  <c r="P9" i="56"/>
  <c r="P11" i="56"/>
  <c r="P13" i="56"/>
  <c r="P14" i="56"/>
  <c r="P15" i="56"/>
  <c r="P16" i="56"/>
  <c r="P17" i="56"/>
  <c r="P18" i="56"/>
  <c r="P19" i="56"/>
  <c r="P20" i="56"/>
  <c r="P22" i="56"/>
  <c r="P23" i="56"/>
  <c r="P25" i="56"/>
  <c r="P26" i="56"/>
  <c r="P27" i="56"/>
  <c r="P28" i="56"/>
  <c r="P29" i="56"/>
  <c r="P30" i="56"/>
  <c r="P31" i="56"/>
  <c r="P35" i="56"/>
  <c r="P36" i="56"/>
  <c r="P37" i="56"/>
  <c r="P38" i="56"/>
  <c r="P39" i="56"/>
  <c r="P40" i="56"/>
  <c r="P41" i="56"/>
  <c r="P42" i="56"/>
  <c r="P43" i="56"/>
  <c r="P44" i="56"/>
  <c r="P46" i="56"/>
  <c r="P49" i="56"/>
  <c r="P50" i="56"/>
  <c r="P51" i="56"/>
  <c r="P52" i="56"/>
  <c r="P53" i="56"/>
  <c r="P54" i="56"/>
  <c r="P55" i="56"/>
  <c r="P63" i="56"/>
  <c r="P65" i="56"/>
  <c r="P66" i="56"/>
  <c r="P67" i="56"/>
  <c r="P68" i="56"/>
  <c r="P69" i="56"/>
  <c r="P70" i="56"/>
  <c r="P71" i="56"/>
  <c r="P72" i="56"/>
  <c r="P75" i="56"/>
  <c r="P76" i="56"/>
  <c r="P77" i="56"/>
  <c r="P78" i="56"/>
  <c r="P79" i="56"/>
  <c r="P80" i="56"/>
  <c r="P82" i="56"/>
  <c r="P83" i="56"/>
  <c r="P84" i="56"/>
  <c r="P86" i="56"/>
  <c r="P87" i="56"/>
  <c r="P88" i="56"/>
  <c r="P89" i="56"/>
  <c r="P90" i="56"/>
  <c r="P91" i="56"/>
  <c r="P92" i="56"/>
  <c r="P93" i="56"/>
  <c r="P94" i="56"/>
  <c r="P100" i="56"/>
  <c r="P101" i="56"/>
  <c r="P103" i="56"/>
  <c r="P107" i="56"/>
  <c r="P108" i="56"/>
  <c r="P109" i="56"/>
  <c r="P110" i="56"/>
  <c r="P111" i="56"/>
  <c r="P112" i="56"/>
  <c r="P113" i="56"/>
  <c r="P116" i="56"/>
  <c r="P117" i="56"/>
  <c r="P120" i="56"/>
  <c r="P121" i="56"/>
  <c r="P122" i="56"/>
  <c r="P123" i="56"/>
  <c r="P124" i="56"/>
  <c r="P125" i="56"/>
  <c r="P127" i="56"/>
  <c r="P129" i="56"/>
  <c r="O6" i="56"/>
  <c r="O7" i="56"/>
  <c r="O14" i="56"/>
  <c r="O18" i="56"/>
  <c r="O22" i="56"/>
  <c r="O26" i="56"/>
  <c r="O30" i="56"/>
  <c r="O32" i="56"/>
  <c r="O33" i="56"/>
  <c r="O38" i="56"/>
  <c r="O50" i="56"/>
  <c r="O54" i="56"/>
  <c r="O56" i="56"/>
  <c r="O62" i="56"/>
  <c r="O67" i="56"/>
  <c r="O79" i="56"/>
  <c r="O82" i="56"/>
  <c r="O85" i="56"/>
  <c r="O102" i="56"/>
  <c r="O103" i="56"/>
  <c r="O107" i="56"/>
  <c r="O113" i="56"/>
  <c r="O114" i="56"/>
  <c r="O125" i="56"/>
  <c r="O126" i="56"/>
  <c r="N6" i="56"/>
  <c r="N7" i="56"/>
  <c r="N10" i="56"/>
  <c r="N11" i="56"/>
  <c r="N19" i="56"/>
  <c r="N22" i="56"/>
  <c r="N23" i="56"/>
  <c r="N26" i="56"/>
  <c r="N30" i="56"/>
  <c r="N31" i="56"/>
  <c r="N38" i="56"/>
  <c r="N42" i="56"/>
  <c r="N43" i="56"/>
  <c r="N48" i="56"/>
  <c r="N49" i="56"/>
  <c r="N50" i="56"/>
  <c r="N65" i="56"/>
  <c r="N66" i="56"/>
  <c r="N67" i="56"/>
  <c r="N75" i="56"/>
  <c r="N76" i="56"/>
  <c r="N77" i="56"/>
  <c r="N87" i="56"/>
  <c r="N88" i="56"/>
  <c r="N89" i="56"/>
  <c r="N100" i="56"/>
  <c r="N101" i="56"/>
  <c r="N104" i="56"/>
  <c r="N112" i="56"/>
  <c r="N113" i="56"/>
  <c r="N116" i="56"/>
  <c r="N119" i="56"/>
  <c r="N120" i="56"/>
  <c r="N124" i="56"/>
  <c r="M62" i="56"/>
  <c r="M63" i="56"/>
  <c r="M64" i="56"/>
  <c r="M67" i="56"/>
  <c r="M69" i="56"/>
  <c r="M72" i="56"/>
  <c r="M73" i="56"/>
  <c r="M74" i="56"/>
  <c r="M79" i="56"/>
  <c r="M80" i="56"/>
  <c r="M81" i="56"/>
  <c r="M84" i="56"/>
  <c r="M85" i="56"/>
  <c r="M87" i="56"/>
  <c r="M88" i="56"/>
  <c r="M91" i="56"/>
  <c r="M92" i="56"/>
  <c r="M102" i="56"/>
  <c r="M103" i="56"/>
  <c r="M104" i="56"/>
  <c r="M105" i="56"/>
  <c r="M109" i="56"/>
  <c r="M113" i="56"/>
  <c r="M114" i="56"/>
  <c r="M115" i="56"/>
  <c r="M116" i="56"/>
  <c r="M121" i="56"/>
  <c r="M125" i="56"/>
  <c r="M126" i="56"/>
  <c r="M127" i="56"/>
  <c r="M128" i="56"/>
  <c r="M7" i="56"/>
  <c r="M8" i="56"/>
  <c r="M9" i="56"/>
  <c r="M12" i="56"/>
  <c r="M14" i="56"/>
  <c r="M16" i="56"/>
  <c r="M19" i="56"/>
  <c r="M20" i="56"/>
  <c r="M21" i="56"/>
  <c r="M22" i="56"/>
  <c r="M24" i="56"/>
  <c r="M25" i="56"/>
  <c r="M26" i="56"/>
  <c r="M27" i="56"/>
  <c r="M32" i="56"/>
  <c r="M33" i="56"/>
  <c r="M36" i="56"/>
  <c r="M37" i="56"/>
  <c r="M38" i="56"/>
  <c r="M39" i="56"/>
  <c r="M43" i="56"/>
  <c r="M44" i="56"/>
  <c r="M45" i="56"/>
  <c r="M47" i="56"/>
  <c r="M48" i="56"/>
  <c r="M51" i="56"/>
  <c r="M52" i="56"/>
  <c r="M56" i="56"/>
  <c r="L62" i="56"/>
  <c r="L64" i="56"/>
  <c r="L65" i="56"/>
  <c r="L66" i="56"/>
  <c r="L67" i="56"/>
  <c r="L68" i="56"/>
  <c r="L69" i="56"/>
  <c r="L70" i="56"/>
  <c r="L72" i="56"/>
  <c r="L73" i="56"/>
  <c r="L74" i="56"/>
  <c r="L77" i="56"/>
  <c r="L78" i="56"/>
  <c r="L79" i="56"/>
  <c r="L80" i="56"/>
  <c r="L81" i="56"/>
  <c r="L82" i="56"/>
  <c r="L83" i="56"/>
  <c r="L84" i="56"/>
  <c r="L85" i="56"/>
  <c r="L86" i="56"/>
  <c r="L89" i="56"/>
  <c r="L90" i="56"/>
  <c r="L91" i="56"/>
  <c r="L92" i="56"/>
  <c r="L93" i="56"/>
  <c r="L100" i="56"/>
  <c r="L101" i="56"/>
  <c r="L102" i="56"/>
  <c r="L103" i="56"/>
  <c r="L104" i="56"/>
  <c r="L105" i="56"/>
  <c r="L106" i="56"/>
  <c r="L107" i="56"/>
  <c r="L108" i="56"/>
  <c r="L109" i="56"/>
  <c r="L110" i="56"/>
  <c r="L111" i="56"/>
  <c r="L113" i="56"/>
  <c r="L114" i="56"/>
  <c r="L115" i="56"/>
  <c r="L118" i="56"/>
  <c r="L119" i="56"/>
  <c r="L120" i="56"/>
  <c r="L121" i="56"/>
  <c r="L122" i="56"/>
  <c r="L125" i="56"/>
  <c r="L126" i="56"/>
  <c r="L127" i="56"/>
  <c r="L128" i="56"/>
  <c r="K62" i="56"/>
  <c r="K63" i="56"/>
  <c r="K64" i="56"/>
  <c r="K65" i="56"/>
  <c r="K66" i="56"/>
  <c r="K67" i="56"/>
  <c r="K68" i="56"/>
  <c r="K69" i="56"/>
  <c r="K70" i="56"/>
  <c r="K71" i="56"/>
  <c r="K72" i="56"/>
  <c r="K73" i="56"/>
  <c r="K74" i="56"/>
  <c r="K75" i="56"/>
  <c r="K76" i="56"/>
  <c r="K77" i="56"/>
  <c r="K78" i="56"/>
  <c r="K79" i="56"/>
  <c r="K80" i="56"/>
  <c r="K81" i="56"/>
  <c r="K82" i="56"/>
  <c r="K83" i="56"/>
  <c r="K84" i="56"/>
  <c r="K85" i="56"/>
  <c r="K86" i="56"/>
  <c r="K87" i="56"/>
  <c r="K88" i="56"/>
  <c r="K89" i="56"/>
  <c r="K90" i="56"/>
  <c r="K91" i="56"/>
  <c r="K92" i="56"/>
  <c r="K93" i="56"/>
  <c r="K94" i="56"/>
  <c r="K100" i="56"/>
  <c r="K102" i="56"/>
  <c r="K103" i="56"/>
  <c r="K104" i="56"/>
  <c r="K105" i="56"/>
  <c r="K106" i="56"/>
  <c r="K107" i="56"/>
  <c r="K108" i="56"/>
  <c r="K109" i="56"/>
  <c r="K110" i="56"/>
  <c r="K111" i="56"/>
  <c r="K112" i="56"/>
  <c r="K113" i="56"/>
  <c r="K114" i="56"/>
  <c r="K115" i="56"/>
  <c r="K116" i="56"/>
  <c r="K117" i="56"/>
  <c r="K118" i="56"/>
  <c r="K119" i="56"/>
  <c r="K120" i="56"/>
  <c r="K121" i="56"/>
  <c r="K122" i="56"/>
  <c r="K123" i="56"/>
  <c r="K124" i="56"/>
  <c r="K125" i="56"/>
  <c r="K126" i="56"/>
  <c r="K127" i="56"/>
  <c r="K128" i="56"/>
  <c r="K129" i="56"/>
  <c r="J63" i="56"/>
  <c r="J65" i="56"/>
  <c r="J66" i="56"/>
  <c r="J69" i="56"/>
  <c r="J75" i="56"/>
  <c r="J77" i="56"/>
  <c r="J78" i="56"/>
  <c r="J87" i="56"/>
  <c r="J88" i="56"/>
  <c r="J89" i="56"/>
  <c r="J90" i="56"/>
  <c r="J93" i="56"/>
  <c r="J94" i="56"/>
  <c r="J100" i="56"/>
  <c r="J103" i="56"/>
  <c r="J107" i="56"/>
  <c r="J108" i="56"/>
  <c r="J109" i="56"/>
  <c r="J110" i="56"/>
  <c r="J112" i="56"/>
  <c r="J117" i="56"/>
  <c r="J122" i="56"/>
  <c r="J123" i="56"/>
  <c r="J129" i="56"/>
  <c r="L6" i="56"/>
  <c r="L7" i="56"/>
  <c r="L8" i="56"/>
  <c r="L9" i="56"/>
  <c r="L10" i="56"/>
  <c r="L12" i="56"/>
  <c r="L13" i="56"/>
  <c r="L14" i="56"/>
  <c r="L15" i="56"/>
  <c r="L17" i="56"/>
  <c r="L18" i="56"/>
  <c r="L19" i="56"/>
  <c r="L20" i="56"/>
  <c r="L21" i="56"/>
  <c r="L23" i="56"/>
  <c r="L24" i="56"/>
  <c r="L26" i="56"/>
  <c r="L27" i="56"/>
  <c r="L28" i="56"/>
  <c r="L29" i="56"/>
  <c r="L31" i="56"/>
  <c r="L32" i="56"/>
  <c r="L33" i="56"/>
  <c r="L34" i="56"/>
  <c r="L35" i="56"/>
  <c r="L38" i="56"/>
  <c r="L39" i="56"/>
  <c r="L40" i="56"/>
  <c r="L43" i="56"/>
  <c r="L44" i="56"/>
  <c r="L45" i="56"/>
  <c r="L46" i="56"/>
  <c r="L47" i="56"/>
  <c r="L48" i="56"/>
  <c r="L50" i="56"/>
  <c r="L51" i="56"/>
  <c r="L52" i="56"/>
  <c r="L53" i="56"/>
  <c r="L54" i="56"/>
  <c r="L55" i="56"/>
  <c r="L56" i="56"/>
  <c r="K5" i="56"/>
  <c r="K6" i="56"/>
  <c r="K7" i="56"/>
  <c r="K8" i="56"/>
  <c r="K9" i="56"/>
  <c r="K10" i="56"/>
  <c r="K11" i="56"/>
  <c r="K12" i="56"/>
  <c r="K14" i="56"/>
  <c r="K15" i="56"/>
  <c r="K16" i="56"/>
  <c r="K17" i="56"/>
  <c r="K18" i="56"/>
  <c r="K19" i="56"/>
  <c r="K20" i="56"/>
  <c r="K21" i="56"/>
  <c r="K23" i="56"/>
  <c r="K24" i="56"/>
  <c r="K25" i="56"/>
  <c r="K26" i="56"/>
  <c r="K27" i="56"/>
  <c r="K28" i="56"/>
  <c r="K29" i="56"/>
  <c r="K30" i="56"/>
  <c r="K31" i="56"/>
  <c r="K32" i="56"/>
  <c r="K33" i="56"/>
  <c r="K34" i="56"/>
  <c r="K35" i="56"/>
  <c r="K36" i="56"/>
  <c r="K37" i="56"/>
  <c r="K38" i="56"/>
  <c r="K39" i="56"/>
  <c r="K40" i="56"/>
  <c r="K41" i="56"/>
  <c r="K42" i="56"/>
  <c r="K43" i="56"/>
  <c r="K44" i="56"/>
  <c r="K45" i="56"/>
  <c r="K46" i="56"/>
  <c r="K47" i="56"/>
  <c r="K48" i="56"/>
  <c r="K49" i="56"/>
  <c r="K51" i="56"/>
  <c r="K52" i="56"/>
  <c r="K53" i="56"/>
  <c r="K54" i="56"/>
  <c r="K55" i="56"/>
  <c r="K56" i="56"/>
  <c r="J9" i="56"/>
  <c r="J13" i="56"/>
  <c r="J20" i="56"/>
  <c r="J22" i="56"/>
  <c r="J25" i="56"/>
  <c r="J28" i="56"/>
  <c r="J30" i="56"/>
  <c r="J31" i="56"/>
  <c r="J34" i="56"/>
  <c r="J35" i="56"/>
  <c r="J36" i="56"/>
  <c r="J37" i="56"/>
  <c r="J41" i="56"/>
  <c r="J44" i="56"/>
  <c r="J46" i="56"/>
  <c r="J50" i="56"/>
  <c r="J51" i="56"/>
  <c r="J55" i="56"/>
  <c r="U4" i="56"/>
  <c r="T4" i="56"/>
  <c r="S4" i="56"/>
  <c r="R4" i="56"/>
  <c r="Q4" i="56"/>
  <c r="P4" i="56"/>
  <c r="L4" i="56"/>
  <c r="K4" i="56"/>
  <c r="Q57" i="56" l="1"/>
  <c r="R133" i="56"/>
  <c r="T97" i="56"/>
  <c r="R57" i="56"/>
  <c r="L24" i="59" s="1"/>
  <c r="O95" i="56"/>
  <c r="E16" i="59" s="1"/>
  <c r="U58" i="56"/>
  <c r="M96" i="56"/>
  <c r="T131" i="56"/>
  <c r="U96" i="56"/>
  <c r="L95" i="56"/>
  <c r="N130" i="56"/>
  <c r="F17" i="59" s="1"/>
  <c r="L57" i="56"/>
  <c r="L15" i="59" s="1"/>
  <c r="J98" i="56"/>
  <c r="M57" i="56"/>
  <c r="D15" i="59" s="1"/>
  <c r="O130" i="56"/>
  <c r="E17" i="59" s="1"/>
  <c r="Q95" i="56"/>
  <c r="J60" i="56"/>
  <c r="K130" i="56"/>
  <c r="M17" i="59" s="1"/>
  <c r="K57" i="56"/>
  <c r="M15" i="59" s="1"/>
  <c r="M95" i="56"/>
  <c r="D16" i="59" s="1"/>
  <c r="N57" i="56"/>
  <c r="F15" i="59" s="1"/>
  <c r="K60" i="56"/>
  <c r="J133" i="56"/>
  <c r="K132" i="56"/>
  <c r="L131" i="56"/>
  <c r="L97" i="56"/>
  <c r="M58" i="56"/>
  <c r="M130" i="56"/>
  <c r="D17" i="59" s="1"/>
  <c r="N95" i="56"/>
  <c r="F16" i="59" s="1"/>
  <c r="S132" i="56"/>
  <c r="O57" i="56"/>
  <c r="E15" i="59" s="1"/>
  <c r="K95" i="56"/>
  <c r="M16" i="59" s="1"/>
  <c r="M131" i="56"/>
  <c r="Q130" i="56"/>
  <c r="S98" i="56"/>
  <c r="P57" i="56"/>
  <c r="K24" i="59" s="1"/>
  <c r="N96" i="56"/>
  <c r="S60" i="56"/>
  <c r="U130" i="56"/>
  <c r="E26" i="59" s="1"/>
  <c r="P95" i="56"/>
  <c r="K25" i="59" s="1"/>
  <c r="T59" i="56"/>
  <c r="L130" i="56"/>
  <c r="L17" i="59" s="1"/>
  <c r="P130" i="56"/>
  <c r="K26" i="59" s="1"/>
  <c r="R95" i="56"/>
  <c r="L25" i="59" s="1"/>
  <c r="U57" i="56"/>
  <c r="E24" i="59" s="1"/>
  <c r="T58" i="56"/>
  <c r="S59" i="56"/>
  <c r="R60" i="56"/>
  <c r="U95" i="56"/>
  <c r="E25" i="59" s="1"/>
  <c r="T96" i="56"/>
  <c r="S97" i="56"/>
  <c r="R98" i="56"/>
  <c r="T130" i="56"/>
  <c r="F26" i="59" s="1"/>
  <c r="S131" i="56"/>
  <c r="R132" i="56"/>
  <c r="Q133" i="56"/>
  <c r="T57" i="56"/>
  <c r="F24" i="59" s="1"/>
  <c r="S58" i="56"/>
  <c r="R59" i="56"/>
  <c r="Q60" i="56"/>
  <c r="T95" i="56"/>
  <c r="F25" i="59" s="1"/>
  <c r="S96" i="56"/>
  <c r="R97" i="56"/>
  <c r="Q98" i="56"/>
  <c r="S130" i="56"/>
  <c r="D26" i="59" s="1"/>
  <c r="R131" i="56"/>
  <c r="Q132" i="56"/>
  <c r="P133" i="56"/>
  <c r="S57" i="56"/>
  <c r="D24" i="59" s="1"/>
  <c r="R58" i="56"/>
  <c r="Q59" i="56"/>
  <c r="P60" i="56"/>
  <c r="S95" i="56"/>
  <c r="D25" i="59" s="1"/>
  <c r="R96" i="56"/>
  <c r="Q97" i="56"/>
  <c r="P98" i="56"/>
  <c r="R130" i="56"/>
  <c r="L26" i="59" s="1"/>
  <c r="Q131" i="56"/>
  <c r="P132" i="56"/>
  <c r="O133" i="56"/>
  <c r="Q58" i="56"/>
  <c r="P59" i="56"/>
  <c r="O60" i="56"/>
  <c r="Q96" i="56"/>
  <c r="P97" i="56"/>
  <c r="O98" i="56"/>
  <c r="P131" i="56"/>
  <c r="O132" i="56"/>
  <c r="N133" i="56"/>
  <c r="P58" i="56"/>
  <c r="O59" i="56"/>
  <c r="N60" i="56"/>
  <c r="P96" i="56"/>
  <c r="O97" i="56"/>
  <c r="N98" i="56"/>
  <c r="O131" i="56"/>
  <c r="N132" i="56"/>
  <c r="M133" i="56"/>
  <c r="O58" i="56"/>
  <c r="N59" i="56"/>
  <c r="M60" i="56"/>
  <c r="O96" i="56"/>
  <c r="N97" i="56"/>
  <c r="M98" i="56"/>
  <c r="N131" i="56"/>
  <c r="M132" i="56"/>
  <c r="L133" i="56"/>
  <c r="N58" i="56"/>
  <c r="M59" i="56"/>
  <c r="L60" i="56"/>
  <c r="M97" i="56"/>
  <c r="L98" i="56"/>
  <c r="L132" i="56"/>
  <c r="K133" i="56"/>
  <c r="L59" i="56"/>
  <c r="J130" i="56"/>
  <c r="K17" i="59" s="1"/>
  <c r="J57" i="56"/>
  <c r="K15" i="59" s="1"/>
  <c r="L58" i="56"/>
  <c r="K59" i="56"/>
  <c r="J95" i="56"/>
  <c r="K16" i="59" s="1"/>
  <c r="L96" i="56"/>
  <c r="K97" i="56"/>
  <c r="J131" i="56"/>
  <c r="K131" i="56"/>
  <c r="U133" i="56"/>
  <c r="J58" i="56"/>
  <c r="K58" i="56"/>
  <c r="U60" i="56"/>
  <c r="J96" i="56"/>
  <c r="K96" i="56"/>
  <c r="U98" i="56"/>
  <c r="J132" i="56"/>
  <c r="U132" i="56"/>
  <c r="T133" i="56"/>
  <c r="J59" i="56"/>
  <c r="U59" i="56"/>
  <c r="T60" i="56"/>
  <c r="J97" i="56"/>
  <c r="U97" i="56"/>
  <c r="T98" i="56"/>
  <c r="U131" i="56"/>
  <c r="T132" i="56"/>
  <c r="S133" i="56"/>
  <c r="L16" i="59"/>
  <c r="M24" i="59"/>
  <c r="K98" i="56"/>
  <c r="M26" i="59"/>
  <c r="M25" i="59"/>
  <c r="AM111" i="38"/>
  <c r="I117" i="56" s="1"/>
  <c r="AM112" i="38"/>
  <c r="I115" i="56" s="1"/>
  <c r="AM113" i="38"/>
  <c r="I116" i="56" s="1"/>
  <c r="AM114" i="38"/>
  <c r="I111" i="56" s="1"/>
  <c r="AM115" i="38"/>
  <c r="I109" i="56" s="1"/>
  <c r="AM116" i="38"/>
  <c r="I113" i="56" s="1"/>
  <c r="AM105" i="38"/>
  <c r="I122" i="56" s="1"/>
  <c r="AM106" i="38"/>
  <c r="I119" i="56" s="1"/>
  <c r="AM107" i="38"/>
  <c r="I123" i="56" s="1"/>
  <c r="AM108" i="38"/>
  <c r="I118" i="56" s="1"/>
  <c r="AM109" i="38"/>
  <c r="I120" i="56" s="1"/>
  <c r="AM85" i="38"/>
  <c r="I65" i="56" s="1"/>
  <c r="AM86" i="38"/>
  <c r="I64" i="56" s="1"/>
  <c r="AM87" i="38"/>
  <c r="I63" i="56" s="1"/>
  <c r="AM88" i="38"/>
  <c r="I62" i="56" s="1"/>
  <c r="AM89" i="38"/>
  <c r="I68" i="56" s="1"/>
  <c r="AM90" i="38"/>
  <c r="I67" i="56" s="1"/>
  <c r="AM91" i="38"/>
  <c r="I66" i="56" s="1"/>
  <c r="AM98" i="38"/>
  <c r="I121" i="56" s="1"/>
  <c r="AM99" i="38"/>
  <c r="I124" i="56" s="1"/>
  <c r="AM100" i="38"/>
  <c r="I125" i="56" s="1"/>
  <c r="AM101" i="38"/>
  <c r="I127" i="56" s="1"/>
  <c r="AM102" i="38"/>
  <c r="I128" i="56" s="1"/>
  <c r="AM103" i="38"/>
  <c r="I129" i="56" s="1"/>
  <c r="AM104" i="38"/>
  <c r="I126" i="56" s="1"/>
  <c r="AM97" i="38"/>
  <c r="I101" i="56" s="1"/>
  <c r="AM45" i="38"/>
  <c r="I31" i="56" s="1"/>
  <c r="AM46" i="38"/>
  <c r="I47" i="56" s="1"/>
  <c r="AM47" i="38"/>
  <c r="I35" i="56" s="1"/>
  <c r="AM48" i="38"/>
  <c r="I19" i="56" s="1"/>
  <c r="AM49" i="38"/>
  <c r="I20" i="56" s="1"/>
  <c r="AM50" i="38"/>
  <c r="I21" i="56" s="1"/>
  <c r="AM51" i="38"/>
  <c r="I23" i="56" s="1"/>
  <c r="AM14" i="38"/>
  <c r="I7" i="56" s="1"/>
  <c r="AM15" i="38"/>
  <c r="I9" i="56" s="1"/>
  <c r="AM16" i="38"/>
  <c r="I8" i="56" s="1"/>
  <c r="AM17" i="38"/>
  <c r="I5" i="56" s="1"/>
  <c r="AM18" i="38"/>
  <c r="I10" i="56" s="1"/>
  <c r="AM19" i="38"/>
  <c r="I4" i="56" s="1"/>
  <c r="AM20" i="38"/>
  <c r="I6" i="56" s="1"/>
  <c r="AM52" i="38"/>
  <c r="I39" i="56" s="1"/>
  <c r="AM53" i="38"/>
  <c r="I40" i="56" s="1"/>
  <c r="AM54" i="38"/>
  <c r="I33" i="56" s="1"/>
  <c r="AM55" i="38"/>
  <c r="I41" i="56" s="1"/>
  <c r="AM56" i="38"/>
  <c r="I43" i="56" s="1"/>
  <c r="AM57" i="38"/>
  <c r="I44" i="56" s="1"/>
  <c r="AM58" i="38"/>
  <c r="I38" i="56" s="1"/>
  <c r="AM22" i="38"/>
  <c r="I24" i="56" s="1"/>
  <c r="AM23" i="38"/>
  <c r="I28" i="56" s="1"/>
  <c r="AM24" i="38"/>
  <c r="I27" i="56" s="1"/>
  <c r="AM74" i="38"/>
  <c r="I73" i="56" s="1"/>
  <c r="AM75" i="38"/>
  <c r="I75" i="56" s="1"/>
  <c r="AM76" i="38"/>
  <c r="I72" i="56" s="1"/>
  <c r="AM77" i="38"/>
  <c r="I71" i="56" s="1"/>
  <c r="AM78" i="38"/>
  <c r="I74" i="56" s="1"/>
  <c r="AM79" i="38"/>
  <c r="I69" i="56" s="1"/>
  <c r="AM80" i="38"/>
  <c r="I70" i="56" s="1"/>
  <c r="AM6" i="38"/>
  <c r="I22" i="56" s="1"/>
  <c r="AM7" i="38"/>
  <c r="I30" i="56" s="1"/>
  <c r="AM8" i="38"/>
  <c r="I34" i="56" s="1"/>
  <c r="AM9" i="38"/>
  <c r="I36" i="56" s="1"/>
  <c r="AM10" i="38"/>
  <c r="I26" i="56" s="1"/>
  <c r="AM11" i="38"/>
  <c r="I25" i="56" s="1"/>
  <c r="AM12" i="38"/>
  <c r="I29" i="56" s="1"/>
  <c r="AM81" i="38"/>
  <c r="I90" i="56" s="1"/>
  <c r="AM82" i="38"/>
  <c r="I92" i="56" s="1"/>
  <c r="AM83" i="38"/>
  <c r="I93" i="56" s="1"/>
  <c r="AM84" i="38"/>
  <c r="I91" i="56" s="1"/>
  <c r="AM13" i="38"/>
  <c r="I11" i="56" s="1"/>
  <c r="AM60" i="38"/>
  <c r="I80" i="56" s="1"/>
  <c r="AM61" i="38"/>
  <c r="I77" i="56" s="1"/>
  <c r="AM62" i="38"/>
  <c r="I82" i="56" s="1"/>
  <c r="AM63" i="38"/>
  <c r="I78" i="56" s="1"/>
  <c r="AM64" i="38"/>
  <c r="I81" i="56" s="1"/>
  <c r="AM65" i="38"/>
  <c r="I76" i="56" s="1"/>
  <c r="AM66" i="38"/>
  <c r="I79" i="56" s="1"/>
  <c r="AM92" i="38"/>
  <c r="I100" i="56" s="1"/>
  <c r="AM31" i="38"/>
  <c r="I51" i="56" s="1"/>
  <c r="AM32" i="38"/>
  <c r="I53" i="56" s="1"/>
  <c r="AM33" i="38"/>
  <c r="I37" i="56" s="1"/>
  <c r="AM34" i="38"/>
  <c r="I54" i="56" s="1"/>
  <c r="AM35" i="38"/>
  <c r="I55" i="56" s="1"/>
  <c r="AM36" i="38"/>
  <c r="I56" i="56" s="1"/>
  <c r="AM37" i="38"/>
  <c r="I52" i="56" s="1"/>
  <c r="AM94" i="38"/>
  <c r="I102" i="56" s="1"/>
  <c r="AM95" i="38"/>
  <c r="I110" i="56" s="1"/>
  <c r="AM96" i="38"/>
  <c r="I105" i="56" s="1"/>
  <c r="AM59" i="38"/>
  <c r="I87" i="56" s="1"/>
  <c r="AM25" i="38"/>
  <c r="I49" i="56" s="1"/>
  <c r="AM26" i="38"/>
  <c r="I48" i="56" s="1"/>
  <c r="AM27" i="38"/>
  <c r="I46" i="56" s="1"/>
  <c r="AM28" i="38"/>
  <c r="I32" i="56" s="1"/>
  <c r="AM29" i="38"/>
  <c r="I42" i="56" s="1"/>
  <c r="AM30" i="38"/>
  <c r="I45" i="56" s="1"/>
  <c r="AM21" i="38"/>
  <c r="I50" i="56" s="1"/>
  <c r="AM38" i="38"/>
  <c r="I18" i="56" s="1"/>
  <c r="AM39" i="38"/>
  <c r="I16" i="56" s="1"/>
  <c r="AM40" i="38"/>
  <c r="I12" i="56" s="1"/>
  <c r="AM41" i="38"/>
  <c r="I15" i="56" s="1"/>
  <c r="AM42" i="38"/>
  <c r="I17" i="56" s="1"/>
  <c r="AM43" i="38"/>
  <c r="I13" i="56" s="1"/>
  <c r="AM44" i="38"/>
  <c r="I14" i="56" s="1"/>
  <c r="AM117" i="38"/>
  <c r="I112" i="56" s="1"/>
  <c r="AM118" i="38"/>
  <c r="I104" i="56" s="1"/>
  <c r="AM119" i="38"/>
  <c r="I108" i="56" s="1"/>
  <c r="AM120" i="38"/>
  <c r="I106" i="56" s="1"/>
  <c r="AM121" i="38"/>
  <c r="I107" i="56" s="1"/>
  <c r="AM67" i="38"/>
  <c r="I94" i="56" s="1"/>
  <c r="AM68" i="38"/>
  <c r="I85" i="56" s="1"/>
  <c r="AM69" i="38"/>
  <c r="I89" i="56" s="1"/>
  <c r="AM70" i="38"/>
  <c r="I83" i="56" s="1"/>
  <c r="AM71" i="38"/>
  <c r="I88" i="56" s="1"/>
  <c r="AM72" i="38"/>
  <c r="I84" i="56" s="1"/>
  <c r="AM73" i="38"/>
  <c r="I86" i="56" s="1"/>
  <c r="AM93" i="38"/>
  <c r="I103" i="56" s="1"/>
  <c r="AI110" i="38"/>
  <c r="E114" i="56" s="1"/>
  <c r="AJ110" i="38"/>
  <c r="F114" i="56" s="1"/>
  <c r="AK110" i="38"/>
  <c r="G114" i="56" s="1"/>
  <c r="AL110" i="38"/>
  <c r="H114" i="56" s="1"/>
  <c r="AM110" i="38"/>
  <c r="I114" i="56" s="1"/>
  <c r="AI111" i="38"/>
  <c r="E117" i="56" s="1"/>
  <c r="AI112" i="38"/>
  <c r="E115" i="56" s="1"/>
  <c r="AI113" i="38"/>
  <c r="E116" i="56" s="1"/>
  <c r="AI114" i="38"/>
  <c r="E111" i="56" s="1"/>
  <c r="AI115" i="38"/>
  <c r="E109" i="56" s="1"/>
  <c r="AI116" i="38"/>
  <c r="E113" i="56" s="1"/>
  <c r="AI105" i="38"/>
  <c r="E122" i="56" s="1"/>
  <c r="AI106" i="38"/>
  <c r="E119" i="56" s="1"/>
  <c r="AI107" i="38"/>
  <c r="E123" i="56" s="1"/>
  <c r="AI108" i="38"/>
  <c r="E118" i="56" s="1"/>
  <c r="AI109" i="38"/>
  <c r="E120" i="56" s="1"/>
  <c r="AI85" i="38"/>
  <c r="E65" i="56" s="1"/>
  <c r="AI86" i="38"/>
  <c r="E64" i="56" s="1"/>
  <c r="AI87" i="38"/>
  <c r="E63" i="56" s="1"/>
  <c r="AI88" i="38"/>
  <c r="E62" i="56" s="1"/>
  <c r="AI89" i="38"/>
  <c r="E68" i="56" s="1"/>
  <c r="AI90" i="38"/>
  <c r="E67" i="56" s="1"/>
  <c r="AI91" i="38"/>
  <c r="E66" i="56" s="1"/>
  <c r="AI98" i="38"/>
  <c r="E121" i="56" s="1"/>
  <c r="AI99" i="38"/>
  <c r="E124" i="56" s="1"/>
  <c r="AI100" i="38"/>
  <c r="E125" i="56" s="1"/>
  <c r="AI101" i="38"/>
  <c r="E127" i="56" s="1"/>
  <c r="AI102" i="38"/>
  <c r="E128" i="56" s="1"/>
  <c r="AI103" i="38"/>
  <c r="E129" i="56" s="1"/>
  <c r="AI104" i="38"/>
  <c r="E126" i="56" s="1"/>
  <c r="AI97" i="38"/>
  <c r="E101" i="56" s="1"/>
  <c r="AI45" i="38"/>
  <c r="E31" i="56" s="1"/>
  <c r="AI46" i="38"/>
  <c r="E47" i="56" s="1"/>
  <c r="AI47" i="38"/>
  <c r="E35" i="56" s="1"/>
  <c r="AI48" i="38"/>
  <c r="E19" i="56" s="1"/>
  <c r="AI49" i="38"/>
  <c r="E20" i="56" s="1"/>
  <c r="AI50" i="38"/>
  <c r="E21" i="56" s="1"/>
  <c r="AI51" i="38"/>
  <c r="E23" i="56" s="1"/>
  <c r="AI14" i="38"/>
  <c r="E7" i="56" s="1"/>
  <c r="AI15" i="38"/>
  <c r="E9" i="56" s="1"/>
  <c r="AI16" i="38"/>
  <c r="E8" i="56" s="1"/>
  <c r="AI17" i="38"/>
  <c r="E5" i="56" s="1"/>
  <c r="AI18" i="38"/>
  <c r="E10" i="56" s="1"/>
  <c r="AI19" i="38"/>
  <c r="AI20" i="38"/>
  <c r="E6" i="56" s="1"/>
  <c r="AI52" i="38"/>
  <c r="E39" i="56" s="1"/>
  <c r="AI53" i="38"/>
  <c r="E40" i="56" s="1"/>
  <c r="AI54" i="38"/>
  <c r="E33" i="56" s="1"/>
  <c r="AI55" i="38"/>
  <c r="E41" i="56" s="1"/>
  <c r="AI56" i="38"/>
  <c r="E43" i="56" s="1"/>
  <c r="AI57" i="38"/>
  <c r="E44" i="56" s="1"/>
  <c r="AI58" i="38"/>
  <c r="E38" i="56" s="1"/>
  <c r="AI22" i="38"/>
  <c r="E24" i="56" s="1"/>
  <c r="AI23" i="38"/>
  <c r="E28" i="56" s="1"/>
  <c r="AI24" i="38"/>
  <c r="E27" i="56" s="1"/>
  <c r="AI74" i="38"/>
  <c r="E73" i="56" s="1"/>
  <c r="AI75" i="38"/>
  <c r="E75" i="56" s="1"/>
  <c r="AI76" i="38"/>
  <c r="E72" i="56" s="1"/>
  <c r="AI77" i="38"/>
  <c r="E71" i="56" s="1"/>
  <c r="AI78" i="38"/>
  <c r="E74" i="56" s="1"/>
  <c r="AI79" i="38"/>
  <c r="E69" i="56" s="1"/>
  <c r="AI80" i="38"/>
  <c r="E70" i="56" s="1"/>
  <c r="AI6" i="38"/>
  <c r="E22" i="56" s="1"/>
  <c r="AI7" i="38"/>
  <c r="E30" i="56" s="1"/>
  <c r="AI8" i="38"/>
  <c r="E34" i="56" s="1"/>
  <c r="AI9" i="38"/>
  <c r="E36" i="56" s="1"/>
  <c r="AI10" i="38"/>
  <c r="E26" i="56" s="1"/>
  <c r="AI11" i="38"/>
  <c r="E25" i="56" s="1"/>
  <c r="AI12" i="38"/>
  <c r="E29" i="56" s="1"/>
  <c r="AI81" i="38"/>
  <c r="E90" i="56" s="1"/>
  <c r="AI82" i="38"/>
  <c r="E92" i="56" s="1"/>
  <c r="AI83" i="38"/>
  <c r="E93" i="56" s="1"/>
  <c r="AI84" i="38"/>
  <c r="E91" i="56" s="1"/>
  <c r="AI13" i="38"/>
  <c r="E11" i="56" s="1"/>
  <c r="AI60" i="38"/>
  <c r="E80" i="56" s="1"/>
  <c r="AI61" i="38"/>
  <c r="E77" i="56" s="1"/>
  <c r="AI62" i="38"/>
  <c r="E82" i="56" s="1"/>
  <c r="AI63" i="38"/>
  <c r="E78" i="56" s="1"/>
  <c r="AI64" i="38"/>
  <c r="E81" i="56" s="1"/>
  <c r="AI65" i="38"/>
  <c r="E76" i="56" s="1"/>
  <c r="AI66" i="38"/>
  <c r="E79" i="56" s="1"/>
  <c r="AI92" i="38"/>
  <c r="E100" i="56" s="1"/>
  <c r="AI31" i="38"/>
  <c r="E51" i="56" s="1"/>
  <c r="AI32" i="38"/>
  <c r="E53" i="56" s="1"/>
  <c r="AI33" i="38"/>
  <c r="E37" i="56" s="1"/>
  <c r="AI34" i="38"/>
  <c r="E54" i="56" s="1"/>
  <c r="AI35" i="38"/>
  <c r="E55" i="56" s="1"/>
  <c r="AI36" i="38"/>
  <c r="E56" i="56" s="1"/>
  <c r="AI37" i="38"/>
  <c r="E52" i="56" s="1"/>
  <c r="AI94" i="38"/>
  <c r="E102" i="56" s="1"/>
  <c r="AI95" i="38"/>
  <c r="E110" i="56" s="1"/>
  <c r="AI96" i="38"/>
  <c r="E105" i="56" s="1"/>
  <c r="AI59" i="38"/>
  <c r="E87" i="56" s="1"/>
  <c r="AI25" i="38"/>
  <c r="E49" i="56" s="1"/>
  <c r="AI26" i="38"/>
  <c r="E48" i="56" s="1"/>
  <c r="AI27" i="38"/>
  <c r="E46" i="56" s="1"/>
  <c r="AI28" i="38"/>
  <c r="E32" i="56" s="1"/>
  <c r="AI29" i="38"/>
  <c r="E42" i="56" s="1"/>
  <c r="AI30" i="38"/>
  <c r="E45" i="56" s="1"/>
  <c r="AI21" i="38"/>
  <c r="E50" i="56" s="1"/>
  <c r="AI38" i="38"/>
  <c r="E18" i="56" s="1"/>
  <c r="AI39" i="38"/>
  <c r="E16" i="56" s="1"/>
  <c r="AI40" i="38"/>
  <c r="E12" i="56" s="1"/>
  <c r="AI41" i="38"/>
  <c r="E15" i="56" s="1"/>
  <c r="AI42" i="38"/>
  <c r="E17" i="56" s="1"/>
  <c r="AI43" i="38"/>
  <c r="E13" i="56" s="1"/>
  <c r="AI44" i="38"/>
  <c r="E14" i="56" s="1"/>
  <c r="AI117" i="38"/>
  <c r="E112" i="56" s="1"/>
  <c r="AI118" i="38"/>
  <c r="E104" i="56" s="1"/>
  <c r="AI119" i="38"/>
  <c r="E108" i="56" s="1"/>
  <c r="AI120" i="38"/>
  <c r="E106" i="56" s="1"/>
  <c r="AI121" i="38"/>
  <c r="E107" i="56" s="1"/>
  <c r="AI67" i="38"/>
  <c r="E94" i="56" s="1"/>
  <c r="AI68" i="38"/>
  <c r="E85" i="56" s="1"/>
  <c r="AI69" i="38"/>
  <c r="E89" i="56" s="1"/>
  <c r="AI70" i="38"/>
  <c r="E83" i="56" s="1"/>
  <c r="AI71" i="38"/>
  <c r="E88" i="56" s="1"/>
  <c r="AI72" i="38"/>
  <c r="E84" i="56" s="1"/>
  <c r="AI73" i="38"/>
  <c r="E86" i="56" s="1"/>
  <c r="AI93" i="38"/>
  <c r="E103" i="56" s="1"/>
  <c r="AH111" i="38"/>
  <c r="D117" i="56" s="1"/>
  <c r="AH112" i="38"/>
  <c r="D115" i="56" s="1"/>
  <c r="AH113" i="38"/>
  <c r="D116" i="56" s="1"/>
  <c r="AH114" i="38"/>
  <c r="D111" i="56" s="1"/>
  <c r="AH115" i="38"/>
  <c r="D109" i="56" s="1"/>
  <c r="AH116" i="38"/>
  <c r="D113" i="56" s="1"/>
  <c r="AH105" i="38"/>
  <c r="D122" i="56" s="1"/>
  <c r="AH106" i="38"/>
  <c r="D119" i="56" s="1"/>
  <c r="AH107" i="38"/>
  <c r="D123" i="56" s="1"/>
  <c r="AH108" i="38"/>
  <c r="D118" i="56" s="1"/>
  <c r="AH109" i="38"/>
  <c r="D120" i="56" s="1"/>
  <c r="AH85" i="38"/>
  <c r="D65" i="56" s="1"/>
  <c r="AH86" i="38"/>
  <c r="D64" i="56" s="1"/>
  <c r="AH87" i="38"/>
  <c r="D63" i="56" s="1"/>
  <c r="AH88" i="38"/>
  <c r="D62" i="56" s="1"/>
  <c r="AH89" i="38"/>
  <c r="D68" i="56" s="1"/>
  <c r="AH90" i="38"/>
  <c r="D67" i="56" s="1"/>
  <c r="AH91" i="38"/>
  <c r="D66" i="56" s="1"/>
  <c r="AH98" i="38"/>
  <c r="D121" i="56" s="1"/>
  <c r="AH99" i="38"/>
  <c r="D124" i="56" s="1"/>
  <c r="AH100" i="38"/>
  <c r="D125" i="56" s="1"/>
  <c r="AH101" i="38"/>
  <c r="D127" i="56" s="1"/>
  <c r="AH102" i="38"/>
  <c r="D128" i="56" s="1"/>
  <c r="AH103" i="38"/>
  <c r="D129" i="56" s="1"/>
  <c r="AH104" i="38"/>
  <c r="D126" i="56" s="1"/>
  <c r="AH97" i="38"/>
  <c r="D101" i="56" s="1"/>
  <c r="AH45" i="38"/>
  <c r="D31" i="56" s="1"/>
  <c r="AH46" i="38"/>
  <c r="D47" i="56" s="1"/>
  <c r="AH47" i="38"/>
  <c r="D35" i="56" s="1"/>
  <c r="AH48" i="38"/>
  <c r="D19" i="56" s="1"/>
  <c r="AH49" i="38"/>
  <c r="D20" i="56" s="1"/>
  <c r="AH50" i="38"/>
  <c r="D21" i="56" s="1"/>
  <c r="AH51" i="38"/>
  <c r="D23" i="56" s="1"/>
  <c r="AH14" i="38"/>
  <c r="D7" i="56" s="1"/>
  <c r="AH15" i="38"/>
  <c r="D9" i="56" s="1"/>
  <c r="AH16" i="38"/>
  <c r="D8" i="56" s="1"/>
  <c r="AH17" i="38"/>
  <c r="D5" i="56" s="1"/>
  <c r="AH18" i="38"/>
  <c r="D10" i="56" s="1"/>
  <c r="AH19" i="38"/>
  <c r="AH20" i="38"/>
  <c r="D6" i="56" s="1"/>
  <c r="AH52" i="38"/>
  <c r="D39" i="56" s="1"/>
  <c r="AH53" i="38"/>
  <c r="D40" i="56" s="1"/>
  <c r="AH54" i="38"/>
  <c r="D33" i="56" s="1"/>
  <c r="AH55" i="38"/>
  <c r="D41" i="56" s="1"/>
  <c r="AH56" i="38"/>
  <c r="D43" i="56" s="1"/>
  <c r="AH57" i="38"/>
  <c r="D44" i="56" s="1"/>
  <c r="AH58" i="38"/>
  <c r="D38" i="56" s="1"/>
  <c r="AH22" i="38"/>
  <c r="D24" i="56" s="1"/>
  <c r="AH23" i="38"/>
  <c r="D28" i="56" s="1"/>
  <c r="AH24" i="38"/>
  <c r="D27" i="56" s="1"/>
  <c r="AH74" i="38"/>
  <c r="D73" i="56" s="1"/>
  <c r="AH75" i="38"/>
  <c r="D75" i="56" s="1"/>
  <c r="AH76" i="38"/>
  <c r="D72" i="56" s="1"/>
  <c r="AH77" i="38"/>
  <c r="D71" i="56" s="1"/>
  <c r="AH78" i="38"/>
  <c r="D74" i="56" s="1"/>
  <c r="AH79" i="38"/>
  <c r="D69" i="56" s="1"/>
  <c r="AH80" i="38"/>
  <c r="D70" i="56" s="1"/>
  <c r="D22" i="56"/>
  <c r="AH7" i="38"/>
  <c r="D30" i="56" s="1"/>
  <c r="AH8" i="38"/>
  <c r="D34" i="56" s="1"/>
  <c r="AH9" i="38"/>
  <c r="D36" i="56" s="1"/>
  <c r="AH10" i="38"/>
  <c r="D26" i="56" s="1"/>
  <c r="AH11" i="38"/>
  <c r="D25" i="56" s="1"/>
  <c r="AH12" i="38"/>
  <c r="D29" i="56" s="1"/>
  <c r="AH81" i="38"/>
  <c r="D90" i="56" s="1"/>
  <c r="AH82" i="38"/>
  <c r="D92" i="56" s="1"/>
  <c r="AH83" i="38"/>
  <c r="D93" i="56" s="1"/>
  <c r="AH84" i="38"/>
  <c r="D91" i="56" s="1"/>
  <c r="AH13" i="38"/>
  <c r="D11" i="56" s="1"/>
  <c r="AH60" i="38"/>
  <c r="D80" i="56" s="1"/>
  <c r="AH61" i="38"/>
  <c r="D77" i="56" s="1"/>
  <c r="AH62" i="38"/>
  <c r="D82" i="56" s="1"/>
  <c r="AH63" i="38"/>
  <c r="D78" i="56" s="1"/>
  <c r="AH64" i="38"/>
  <c r="D81" i="56" s="1"/>
  <c r="AH65" i="38"/>
  <c r="D76" i="56" s="1"/>
  <c r="AH66" i="38"/>
  <c r="D79" i="56" s="1"/>
  <c r="AH92" i="38"/>
  <c r="D100" i="56" s="1"/>
  <c r="AH31" i="38"/>
  <c r="D51" i="56" s="1"/>
  <c r="AH32" i="38"/>
  <c r="D53" i="56" s="1"/>
  <c r="AH33" i="38"/>
  <c r="D37" i="56" s="1"/>
  <c r="AH34" i="38"/>
  <c r="D54" i="56" s="1"/>
  <c r="AH35" i="38"/>
  <c r="D55" i="56" s="1"/>
  <c r="AH36" i="38"/>
  <c r="D56" i="56" s="1"/>
  <c r="AH37" i="38"/>
  <c r="D52" i="56" s="1"/>
  <c r="AH94" i="38"/>
  <c r="D102" i="56" s="1"/>
  <c r="AH95" i="38"/>
  <c r="D110" i="56" s="1"/>
  <c r="AH96" i="38"/>
  <c r="D105" i="56" s="1"/>
  <c r="AH59" i="38"/>
  <c r="D87" i="56" s="1"/>
  <c r="AH25" i="38"/>
  <c r="D49" i="56" s="1"/>
  <c r="AH26" i="38"/>
  <c r="D48" i="56" s="1"/>
  <c r="AH27" i="38"/>
  <c r="D46" i="56" s="1"/>
  <c r="AH28" i="38"/>
  <c r="D32" i="56" s="1"/>
  <c r="AH29" i="38"/>
  <c r="D42" i="56" s="1"/>
  <c r="AH30" i="38"/>
  <c r="D45" i="56" s="1"/>
  <c r="AH21" i="38"/>
  <c r="D50" i="56" s="1"/>
  <c r="AH38" i="38"/>
  <c r="D18" i="56" s="1"/>
  <c r="AH39" i="38"/>
  <c r="D16" i="56" s="1"/>
  <c r="AH40" i="38"/>
  <c r="D12" i="56" s="1"/>
  <c r="AH41" i="38"/>
  <c r="D15" i="56" s="1"/>
  <c r="AH42" i="38"/>
  <c r="D17" i="56" s="1"/>
  <c r="AH43" i="38"/>
  <c r="D13" i="56" s="1"/>
  <c r="AH44" i="38"/>
  <c r="D14" i="56" s="1"/>
  <c r="AH117" i="38"/>
  <c r="D112" i="56" s="1"/>
  <c r="AH118" i="38"/>
  <c r="D104" i="56" s="1"/>
  <c r="AH119" i="38"/>
  <c r="D108" i="56" s="1"/>
  <c r="AH120" i="38"/>
  <c r="D106" i="56" s="1"/>
  <c r="AH121" i="38"/>
  <c r="D107" i="56" s="1"/>
  <c r="AH67" i="38"/>
  <c r="D94" i="56" s="1"/>
  <c r="AH68" i="38"/>
  <c r="D85" i="56" s="1"/>
  <c r="AH69" i="38"/>
  <c r="D89" i="56" s="1"/>
  <c r="AH70" i="38"/>
  <c r="D83" i="56" s="1"/>
  <c r="AH71" i="38"/>
  <c r="D88" i="56" s="1"/>
  <c r="AH72" i="38"/>
  <c r="D84" i="56" s="1"/>
  <c r="AH73" i="38"/>
  <c r="D86" i="56" s="1"/>
  <c r="AH93" i="38"/>
  <c r="D103" i="56" s="1"/>
  <c r="AH110" i="38"/>
  <c r="D114" i="56" s="1"/>
  <c r="B696" i="54"/>
  <c r="C696" i="54" s="1"/>
  <c r="B690" i="54"/>
  <c r="C690" i="54" s="1"/>
  <c r="B684" i="54"/>
  <c r="C684" i="54" s="1"/>
  <c r="B678" i="54"/>
  <c r="C678" i="54" s="1"/>
  <c r="B672" i="54"/>
  <c r="C672" i="54"/>
  <c r="B666" i="54"/>
  <c r="C666" i="54" s="1"/>
  <c r="B660" i="54"/>
  <c r="C660" i="54" s="1"/>
  <c r="B654" i="54"/>
  <c r="C654" i="54" s="1"/>
  <c r="B648" i="54"/>
  <c r="C648" i="54" s="1"/>
  <c r="B642" i="54"/>
  <c r="C642" i="54" s="1"/>
  <c r="B636" i="54"/>
  <c r="C636" i="54" s="1"/>
  <c r="B630" i="54"/>
  <c r="C630" i="54" s="1"/>
  <c r="B624" i="54"/>
  <c r="C624" i="54"/>
  <c r="B618" i="54"/>
  <c r="C618" i="54" s="1"/>
  <c r="B612" i="54"/>
  <c r="C612" i="54" s="1"/>
  <c r="B606" i="54"/>
  <c r="C606" i="54" s="1"/>
  <c r="B600" i="54"/>
  <c r="C600" i="54" s="1"/>
  <c r="B594" i="54"/>
  <c r="C594" i="54" s="1"/>
  <c r="B588" i="54"/>
  <c r="C588" i="54" s="1"/>
  <c r="B582" i="54"/>
  <c r="C582" i="54" s="1"/>
  <c r="B576" i="54"/>
  <c r="C576" i="54"/>
  <c r="B570" i="54"/>
  <c r="C570" i="54" s="1"/>
  <c r="B564" i="54"/>
  <c r="C564" i="54" s="1"/>
  <c r="B558" i="54"/>
  <c r="C558" i="54" s="1"/>
  <c r="B552" i="54"/>
  <c r="C552" i="54" s="1"/>
  <c r="B546" i="54"/>
  <c r="C546" i="54" s="1"/>
  <c r="B540" i="54"/>
  <c r="C540" i="54" s="1"/>
  <c r="B534" i="54"/>
  <c r="C534" i="54" s="1"/>
  <c r="B528" i="54"/>
  <c r="C528" i="54"/>
  <c r="B522" i="54"/>
  <c r="C522" i="54" s="1"/>
  <c r="B516" i="54"/>
  <c r="C516" i="54" s="1"/>
  <c r="B510" i="54"/>
  <c r="C510" i="54" s="1"/>
  <c r="B504" i="54"/>
  <c r="C504" i="54" s="1"/>
  <c r="B498" i="54"/>
  <c r="C498" i="54" s="1"/>
  <c r="B492" i="54"/>
  <c r="C492" i="54" s="1"/>
  <c r="B486" i="54"/>
  <c r="C486" i="54" s="1"/>
  <c r="B480" i="54"/>
  <c r="C480" i="54"/>
  <c r="B474" i="54"/>
  <c r="C474" i="54" s="1"/>
  <c r="B468" i="54"/>
  <c r="C468" i="54" s="1"/>
  <c r="B462" i="54"/>
  <c r="C462" i="54" s="1"/>
  <c r="B456" i="54"/>
  <c r="C456" i="54" s="1"/>
  <c r="B450" i="54"/>
  <c r="C450" i="54" s="1"/>
  <c r="B444" i="54"/>
  <c r="C444" i="54" s="1"/>
  <c r="B438" i="54"/>
  <c r="C438" i="54" s="1"/>
  <c r="B432" i="54"/>
  <c r="C432" i="54"/>
  <c r="B426" i="54"/>
  <c r="C426" i="54" s="1"/>
  <c r="B420" i="54"/>
  <c r="C420" i="54" s="1"/>
  <c r="B414" i="54"/>
  <c r="C414" i="54" s="1"/>
  <c r="B408" i="54"/>
  <c r="C408" i="54" s="1"/>
  <c r="B402" i="54"/>
  <c r="C402" i="54" s="1"/>
  <c r="B396" i="54"/>
  <c r="C396" i="54" s="1"/>
  <c r="B390" i="54"/>
  <c r="C390" i="54" s="1"/>
  <c r="B384" i="54"/>
  <c r="C384" i="54"/>
  <c r="B378" i="54"/>
  <c r="C378" i="54" s="1"/>
  <c r="B372" i="54"/>
  <c r="C372" i="54" s="1"/>
  <c r="B366" i="54"/>
  <c r="C366" i="54" s="1"/>
  <c r="B360" i="54"/>
  <c r="C360" i="54" s="1"/>
  <c r="B354" i="54"/>
  <c r="C354" i="54" s="1"/>
  <c r="B348" i="54"/>
  <c r="C348" i="54" s="1"/>
  <c r="B342" i="54"/>
  <c r="C342" i="54" s="1"/>
  <c r="B336" i="54"/>
  <c r="C336" i="54"/>
  <c r="B330" i="54"/>
  <c r="C330" i="54" s="1"/>
  <c r="B324" i="54"/>
  <c r="C324" i="54" s="1"/>
  <c r="B318" i="54"/>
  <c r="C318" i="54" s="1"/>
  <c r="B312" i="54"/>
  <c r="C312" i="54" s="1"/>
  <c r="B306" i="54"/>
  <c r="C306" i="54" s="1"/>
  <c r="B300" i="54"/>
  <c r="C300" i="54" s="1"/>
  <c r="B294" i="54"/>
  <c r="C294" i="54" s="1"/>
  <c r="B288" i="54"/>
  <c r="C288" i="54"/>
  <c r="B282" i="54"/>
  <c r="C282" i="54" s="1"/>
  <c r="B276" i="54"/>
  <c r="C276" i="54" s="1"/>
  <c r="B270" i="54"/>
  <c r="C270" i="54" s="1"/>
  <c r="B264" i="54"/>
  <c r="C264" i="54" s="1"/>
  <c r="B258" i="54"/>
  <c r="C258" i="54" s="1"/>
  <c r="B252" i="54"/>
  <c r="C252" i="54" s="1"/>
  <c r="B246" i="54"/>
  <c r="C246" i="54" s="1"/>
  <c r="B240" i="54"/>
  <c r="C240" i="54"/>
  <c r="B234" i="54"/>
  <c r="C234" i="54" s="1"/>
  <c r="B228" i="54"/>
  <c r="C228" i="54" s="1"/>
  <c r="B222" i="54"/>
  <c r="C222" i="54" s="1"/>
  <c r="B216" i="54"/>
  <c r="C216" i="54" s="1"/>
  <c r="B210" i="54"/>
  <c r="C210" i="54" s="1"/>
  <c r="B204" i="54"/>
  <c r="C204" i="54" s="1"/>
  <c r="B198" i="54"/>
  <c r="C198" i="54" s="1"/>
  <c r="B192" i="54"/>
  <c r="C192" i="54"/>
  <c r="B186" i="54"/>
  <c r="C186" i="54" s="1"/>
  <c r="B180" i="54"/>
  <c r="C180" i="54" s="1"/>
  <c r="B174" i="54"/>
  <c r="C174" i="54" s="1"/>
  <c r="B168" i="54"/>
  <c r="C168" i="54" s="1"/>
  <c r="B162" i="54"/>
  <c r="C162" i="54" s="1"/>
  <c r="B156" i="54"/>
  <c r="C156" i="54" s="1"/>
  <c r="B150" i="54"/>
  <c r="C150" i="54" s="1"/>
  <c r="B144" i="54"/>
  <c r="C144" i="54"/>
  <c r="B138" i="54"/>
  <c r="C138" i="54" s="1"/>
  <c r="B132" i="54"/>
  <c r="C132" i="54" s="1"/>
  <c r="B126" i="54"/>
  <c r="C126" i="54" s="1"/>
  <c r="B120" i="54"/>
  <c r="C120" i="54" s="1"/>
  <c r="B114" i="54"/>
  <c r="C114" i="54" s="1"/>
  <c r="B108" i="54"/>
  <c r="C108" i="54" s="1"/>
  <c r="B102" i="54"/>
  <c r="C102" i="54" s="1"/>
  <c r="B96" i="54"/>
  <c r="C96" i="54"/>
  <c r="B90" i="54"/>
  <c r="C90" i="54" s="1"/>
  <c r="B84" i="54"/>
  <c r="C84" i="54" s="1"/>
  <c r="B78" i="54"/>
  <c r="C78" i="54" s="1"/>
  <c r="B72" i="54"/>
  <c r="C72" i="54" s="1"/>
  <c r="B66" i="54"/>
  <c r="C66" i="54" s="1"/>
  <c r="B60" i="54"/>
  <c r="C60" i="54" s="1"/>
  <c r="B54" i="54"/>
  <c r="C54" i="54" s="1"/>
  <c r="B48" i="54"/>
  <c r="C48" i="54"/>
  <c r="B42" i="54"/>
  <c r="C42" i="54" s="1"/>
  <c r="B36" i="54"/>
  <c r="C36" i="54" s="1"/>
  <c r="B30" i="54"/>
  <c r="C30" i="54" s="1"/>
  <c r="B24" i="54"/>
  <c r="C24" i="54" s="1"/>
  <c r="B18" i="54"/>
  <c r="C18" i="54" s="1"/>
  <c r="B12" i="54"/>
  <c r="C12" i="54" s="1"/>
  <c r="B6" i="54"/>
  <c r="C6" i="54" s="1"/>
  <c r="AL93" i="38"/>
  <c r="H103" i="56" s="1"/>
  <c r="AK93" i="38"/>
  <c r="G103" i="56" s="1"/>
  <c r="AJ93" i="38"/>
  <c r="F103" i="56" s="1"/>
  <c r="AL73" i="38"/>
  <c r="H86" i="56" s="1"/>
  <c r="AK73" i="38"/>
  <c r="G86" i="56" s="1"/>
  <c r="AJ73" i="38"/>
  <c r="F86" i="56" s="1"/>
  <c r="AL72" i="38"/>
  <c r="H84" i="56" s="1"/>
  <c r="AK72" i="38"/>
  <c r="G84" i="56" s="1"/>
  <c r="AJ72" i="38"/>
  <c r="F84" i="56" s="1"/>
  <c r="AL71" i="38"/>
  <c r="H88" i="56" s="1"/>
  <c r="AK71" i="38"/>
  <c r="G88" i="56" s="1"/>
  <c r="AJ71" i="38"/>
  <c r="F88" i="56" s="1"/>
  <c r="AL70" i="38"/>
  <c r="H83" i="56" s="1"/>
  <c r="AK70" i="38"/>
  <c r="G83" i="56" s="1"/>
  <c r="AJ70" i="38"/>
  <c r="F83" i="56" s="1"/>
  <c r="AL69" i="38"/>
  <c r="H89" i="56" s="1"/>
  <c r="AK69" i="38"/>
  <c r="G89" i="56" s="1"/>
  <c r="AJ69" i="38"/>
  <c r="F89" i="56" s="1"/>
  <c r="AL68" i="38"/>
  <c r="H85" i="56" s="1"/>
  <c r="AK68" i="38"/>
  <c r="G85" i="56" s="1"/>
  <c r="AJ68" i="38"/>
  <c r="F85" i="56" s="1"/>
  <c r="AL67" i="38"/>
  <c r="H94" i="56" s="1"/>
  <c r="AK67" i="38"/>
  <c r="G94" i="56" s="1"/>
  <c r="AJ67" i="38"/>
  <c r="F94" i="56" s="1"/>
  <c r="AL121" i="38"/>
  <c r="H107" i="56" s="1"/>
  <c r="AK121" i="38"/>
  <c r="G107" i="56" s="1"/>
  <c r="AJ121" i="38"/>
  <c r="F107" i="56" s="1"/>
  <c r="AL120" i="38"/>
  <c r="H106" i="56" s="1"/>
  <c r="AK120" i="38"/>
  <c r="G106" i="56" s="1"/>
  <c r="AJ120" i="38"/>
  <c r="F106" i="56" s="1"/>
  <c r="AL119" i="38"/>
  <c r="H108" i="56" s="1"/>
  <c r="AK119" i="38"/>
  <c r="G108" i="56" s="1"/>
  <c r="AJ119" i="38"/>
  <c r="F108" i="56" s="1"/>
  <c r="AL118" i="38"/>
  <c r="H104" i="56" s="1"/>
  <c r="AK118" i="38"/>
  <c r="G104" i="56" s="1"/>
  <c r="AJ118" i="38"/>
  <c r="F104" i="56" s="1"/>
  <c r="AL117" i="38"/>
  <c r="H112" i="56" s="1"/>
  <c r="AK117" i="38"/>
  <c r="G112" i="56" s="1"/>
  <c r="AJ117" i="38"/>
  <c r="F112" i="56" s="1"/>
  <c r="AL44" i="38"/>
  <c r="H14" i="56" s="1"/>
  <c r="AK44" i="38"/>
  <c r="G14" i="56" s="1"/>
  <c r="AJ44" i="38"/>
  <c r="F14" i="56" s="1"/>
  <c r="AL43" i="38"/>
  <c r="H13" i="56" s="1"/>
  <c r="AK43" i="38"/>
  <c r="G13" i="56" s="1"/>
  <c r="AJ43" i="38"/>
  <c r="F13" i="56" s="1"/>
  <c r="AL42" i="38"/>
  <c r="H17" i="56" s="1"/>
  <c r="AK42" i="38"/>
  <c r="G17" i="56" s="1"/>
  <c r="AJ42" i="38"/>
  <c r="F17" i="56" s="1"/>
  <c r="AL41" i="38"/>
  <c r="H15" i="56" s="1"/>
  <c r="AK41" i="38"/>
  <c r="G15" i="56" s="1"/>
  <c r="AJ41" i="38"/>
  <c r="F15" i="56" s="1"/>
  <c r="AL40" i="38"/>
  <c r="H12" i="56" s="1"/>
  <c r="AK40" i="38"/>
  <c r="G12" i="56" s="1"/>
  <c r="AJ40" i="38"/>
  <c r="F12" i="56" s="1"/>
  <c r="AL39" i="38"/>
  <c r="H16" i="56" s="1"/>
  <c r="AK39" i="38"/>
  <c r="G16" i="56" s="1"/>
  <c r="AJ39" i="38"/>
  <c r="F16" i="56" s="1"/>
  <c r="AL38" i="38"/>
  <c r="H18" i="56" s="1"/>
  <c r="AK38" i="38"/>
  <c r="G18" i="56" s="1"/>
  <c r="AJ38" i="38"/>
  <c r="F18" i="56" s="1"/>
  <c r="AL21" i="38"/>
  <c r="H50" i="56" s="1"/>
  <c r="AK21" i="38"/>
  <c r="G50" i="56" s="1"/>
  <c r="AJ21" i="38"/>
  <c r="F50" i="56" s="1"/>
  <c r="AL30" i="38"/>
  <c r="H45" i="56" s="1"/>
  <c r="AK30" i="38"/>
  <c r="G45" i="56" s="1"/>
  <c r="AJ30" i="38"/>
  <c r="F45" i="56" s="1"/>
  <c r="AL29" i="38"/>
  <c r="H42" i="56" s="1"/>
  <c r="AK29" i="38"/>
  <c r="G42" i="56" s="1"/>
  <c r="AJ29" i="38"/>
  <c r="F42" i="56" s="1"/>
  <c r="AL28" i="38"/>
  <c r="H32" i="56" s="1"/>
  <c r="AK28" i="38"/>
  <c r="G32" i="56" s="1"/>
  <c r="AJ28" i="38"/>
  <c r="F32" i="56" s="1"/>
  <c r="AL27" i="38"/>
  <c r="H46" i="56" s="1"/>
  <c r="AK27" i="38"/>
  <c r="G46" i="56" s="1"/>
  <c r="AJ27" i="38"/>
  <c r="F46" i="56" s="1"/>
  <c r="AL26" i="38"/>
  <c r="H48" i="56" s="1"/>
  <c r="AK26" i="38"/>
  <c r="G48" i="56" s="1"/>
  <c r="AJ26" i="38"/>
  <c r="F48" i="56" s="1"/>
  <c r="AL25" i="38"/>
  <c r="H49" i="56" s="1"/>
  <c r="AK25" i="38"/>
  <c r="G49" i="56" s="1"/>
  <c r="AJ25" i="38"/>
  <c r="F49" i="56" s="1"/>
  <c r="AL59" i="38"/>
  <c r="H87" i="56" s="1"/>
  <c r="AK59" i="38"/>
  <c r="G87" i="56" s="1"/>
  <c r="AJ59" i="38"/>
  <c r="F87" i="56" s="1"/>
  <c r="AL96" i="38"/>
  <c r="H105" i="56" s="1"/>
  <c r="AK96" i="38"/>
  <c r="G105" i="56" s="1"/>
  <c r="AJ96" i="38"/>
  <c r="F105" i="56" s="1"/>
  <c r="AL95" i="38"/>
  <c r="H110" i="56" s="1"/>
  <c r="AK95" i="38"/>
  <c r="G110" i="56" s="1"/>
  <c r="AJ95" i="38"/>
  <c r="F110" i="56" s="1"/>
  <c r="AL94" i="38"/>
  <c r="H102" i="56" s="1"/>
  <c r="AK94" i="38"/>
  <c r="G102" i="56" s="1"/>
  <c r="AJ94" i="38"/>
  <c r="F102" i="56" s="1"/>
  <c r="AL37" i="38"/>
  <c r="H52" i="56" s="1"/>
  <c r="AK37" i="38"/>
  <c r="G52" i="56" s="1"/>
  <c r="AJ37" i="38"/>
  <c r="F52" i="56" s="1"/>
  <c r="AL36" i="38"/>
  <c r="H56" i="56" s="1"/>
  <c r="AK36" i="38"/>
  <c r="G56" i="56" s="1"/>
  <c r="AJ36" i="38"/>
  <c r="F56" i="56" s="1"/>
  <c r="AL35" i="38"/>
  <c r="H55" i="56" s="1"/>
  <c r="AK35" i="38"/>
  <c r="G55" i="56" s="1"/>
  <c r="AJ35" i="38"/>
  <c r="F55" i="56" s="1"/>
  <c r="AL34" i="38"/>
  <c r="H54" i="56" s="1"/>
  <c r="AK34" i="38"/>
  <c r="G54" i="56" s="1"/>
  <c r="AJ34" i="38"/>
  <c r="F54" i="56" s="1"/>
  <c r="AL33" i="38"/>
  <c r="H37" i="56" s="1"/>
  <c r="AK33" i="38"/>
  <c r="G37" i="56" s="1"/>
  <c r="AJ33" i="38"/>
  <c r="F37" i="56" s="1"/>
  <c r="AL32" i="38"/>
  <c r="H53" i="56" s="1"/>
  <c r="AK32" i="38"/>
  <c r="G53" i="56" s="1"/>
  <c r="AJ32" i="38"/>
  <c r="F53" i="56" s="1"/>
  <c r="AL31" i="38"/>
  <c r="H51" i="56" s="1"/>
  <c r="AK31" i="38"/>
  <c r="G51" i="56" s="1"/>
  <c r="AJ31" i="38"/>
  <c r="F51" i="56" s="1"/>
  <c r="AL92" i="38"/>
  <c r="H100" i="56" s="1"/>
  <c r="AK92" i="38"/>
  <c r="G100" i="56" s="1"/>
  <c r="AJ92" i="38"/>
  <c r="F100" i="56" s="1"/>
  <c r="AL66" i="38"/>
  <c r="H79" i="56" s="1"/>
  <c r="AK66" i="38"/>
  <c r="G79" i="56" s="1"/>
  <c r="AJ66" i="38"/>
  <c r="F79" i="56" s="1"/>
  <c r="AL65" i="38"/>
  <c r="H76" i="56" s="1"/>
  <c r="AK65" i="38"/>
  <c r="G76" i="56" s="1"/>
  <c r="AJ65" i="38"/>
  <c r="F76" i="56" s="1"/>
  <c r="AL64" i="38"/>
  <c r="H81" i="56" s="1"/>
  <c r="AK64" i="38"/>
  <c r="G81" i="56" s="1"/>
  <c r="AJ64" i="38"/>
  <c r="F81" i="56" s="1"/>
  <c r="AL63" i="38"/>
  <c r="H78" i="56" s="1"/>
  <c r="AK63" i="38"/>
  <c r="G78" i="56" s="1"/>
  <c r="AJ63" i="38"/>
  <c r="F78" i="56" s="1"/>
  <c r="AL62" i="38"/>
  <c r="H82" i="56" s="1"/>
  <c r="AK62" i="38"/>
  <c r="G82" i="56" s="1"/>
  <c r="AJ62" i="38"/>
  <c r="F82" i="56" s="1"/>
  <c r="AL61" i="38"/>
  <c r="H77" i="56" s="1"/>
  <c r="AK61" i="38"/>
  <c r="G77" i="56" s="1"/>
  <c r="AJ61" i="38"/>
  <c r="F77" i="56" s="1"/>
  <c r="AL60" i="38"/>
  <c r="H80" i="56" s="1"/>
  <c r="AK60" i="38"/>
  <c r="G80" i="56" s="1"/>
  <c r="AJ60" i="38"/>
  <c r="F80" i="56" s="1"/>
  <c r="AL13" i="38"/>
  <c r="H11" i="56" s="1"/>
  <c r="AK13" i="38"/>
  <c r="G11" i="56" s="1"/>
  <c r="AJ13" i="38"/>
  <c r="F11" i="56" s="1"/>
  <c r="AL84" i="38"/>
  <c r="H91" i="56" s="1"/>
  <c r="AK84" i="38"/>
  <c r="G91" i="56" s="1"/>
  <c r="AJ84" i="38"/>
  <c r="F91" i="56" s="1"/>
  <c r="AL83" i="38"/>
  <c r="H93" i="56" s="1"/>
  <c r="AK83" i="38"/>
  <c r="G93" i="56" s="1"/>
  <c r="AJ83" i="38"/>
  <c r="F93" i="56" s="1"/>
  <c r="AL82" i="38"/>
  <c r="H92" i="56" s="1"/>
  <c r="AK82" i="38"/>
  <c r="G92" i="56" s="1"/>
  <c r="AJ82" i="38"/>
  <c r="F92" i="56" s="1"/>
  <c r="AL81" i="38"/>
  <c r="H90" i="56" s="1"/>
  <c r="AK81" i="38"/>
  <c r="G90" i="56" s="1"/>
  <c r="AJ81" i="38"/>
  <c r="F90" i="56" s="1"/>
  <c r="AL12" i="38"/>
  <c r="H29" i="56" s="1"/>
  <c r="AK12" i="38"/>
  <c r="G29" i="56" s="1"/>
  <c r="AJ12" i="38"/>
  <c r="F29" i="56" s="1"/>
  <c r="AL11" i="38"/>
  <c r="H25" i="56" s="1"/>
  <c r="AK11" i="38"/>
  <c r="G25" i="56" s="1"/>
  <c r="AJ11" i="38"/>
  <c r="F25" i="56" s="1"/>
  <c r="AL10" i="38"/>
  <c r="H26" i="56" s="1"/>
  <c r="AK10" i="38"/>
  <c r="G26" i="56" s="1"/>
  <c r="AJ10" i="38"/>
  <c r="F26" i="56" s="1"/>
  <c r="AL9" i="38"/>
  <c r="H36" i="56" s="1"/>
  <c r="AK9" i="38"/>
  <c r="G36" i="56" s="1"/>
  <c r="AJ9" i="38"/>
  <c r="F36" i="56" s="1"/>
  <c r="AL8" i="38"/>
  <c r="H34" i="56" s="1"/>
  <c r="AK8" i="38"/>
  <c r="G34" i="56" s="1"/>
  <c r="AJ8" i="38"/>
  <c r="F34" i="56" s="1"/>
  <c r="AL7" i="38"/>
  <c r="H30" i="56" s="1"/>
  <c r="AK7" i="38"/>
  <c r="G30" i="56" s="1"/>
  <c r="AJ7" i="38"/>
  <c r="F30" i="56" s="1"/>
  <c r="AL6" i="38"/>
  <c r="H22" i="56" s="1"/>
  <c r="AK6" i="38"/>
  <c r="G22" i="56" s="1"/>
  <c r="AJ6" i="38"/>
  <c r="F22" i="56" s="1"/>
  <c r="AL80" i="38"/>
  <c r="H70" i="56" s="1"/>
  <c r="AK80" i="38"/>
  <c r="G70" i="56" s="1"/>
  <c r="AJ80" i="38"/>
  <c r="F70" i="56" s="1"/>
  <c r="AL79" i="38"/>
  <c r="H69" i="56" s="1"/>
  <c r="AK79" i="38"/>
  <c r="G69" i="56" s="1"/>
  <c r="AJ79" i="38"/>
  <c r="F69" i="56" s="1"/>
  <c r="AL78" i="38"/>
  <c r="H74" i="56" s="1"/>
  <c r="AK78" i="38"/>
  <c r="G74" i="56" s="1"/>
  <c r="AJ78" i="38"/>
  <c r="F74" i="56" s="1"/>
  <c r="AL77" i="38"/>
  <c r="H71" i="56" s="1"/>
  <c r="AK77" i="38"/>
  <c r="G71" i="56" s="1"/>
  <c r="AJ77" i="38"/>
  <c r="F71" i="56" s="1"/>
  <c r="AL76" i="38"/>
  <c r="H72" i="56" s="1"/>
  <c r="AK76" i="38"/>
  <c r="G72" i="56" s="1"/>
  <c r="AJ76" i="38"/>
  <c r="F72" i="56" s="1"/>
  <c r="AL75" i="38"/>
  <c r="H75" i="56" s="1"/>
  <c r="AK75" i="38"/>
  <c r="G75" i="56" s="1"/>
  <c r="AJ75" i="38"/>
  <c r="F75" i="56" s="1"/>
  <c r="AL74" i="38"/>
  <c r="H73" i="56" s="1"/>
  <c r="AK74" i="38"/>
  <c r="G73" i="56" s="1"/>
  <c r="AJ74" i="38"/>
  <c r="F73" i="56" s="1"/>
  <c r="AL24" i="38"/>
  <c r="H27" i="56" s="1"/>
  <c r="AK24" i="38"/>
  <c r="G27" i="56" s="1"/>
  <c r="AJ24" i="38"/>
  <c r="F27" i="56" s="1"/>
  <c r="AL23" i="38"/>
  <c r="H28" i="56" s="1"/>
  <c r="AK23" i="38"/>
  <c r="G28" i="56" s="1"/>
  <c r="AJ23" i="38"/>
  <c r="F28" i="56" s="1"/>
  <c r="AL22" i="38"/>
  <c r="H24" i="56" s="1"/>
  <c r="AK22" i="38"/>
  <c r="G24" i="56" s="1"/>
  <c r="AJ22" i="38"/>
  <c r="F24" i="56" s="1"/>
  <c r="AL58" i="38"/>
  <c r="H38" i="56" s="1"/>
  <c r="AK58" i="38"/>
  <c r="G38" i="56" s="1"/>
  <c r="AJ58" i="38"/>
  <c r="F38" i="56" s="1"/>
  <c r="AL57" i="38"/>
  <c r="H44" i="56" s="1"/>
  <c r="AK57" i="38"/>
  <c r="G44" i="56" s="1"/>
  <c r="AJ57" i="38"/>
  <c r="F44" i="56" s="1"/>
  <c r="AL56" i="38"/>
  <c r="H43" i="56" s="1"/>
  <c r="AK56" i="38"/>
  <c r="G43" i="56" s="1"/>
  <c r="AJ56" i="38"/>
  <c r="F43" i="56" s="1"/>
  <c r="AL55" i="38"/>
  <c r="H41" i="56" s="1"/>
  <c r="AK55" i="38"/>
  <c r="G41" i="56" s="1"/>
  <c r="AJ55" i="38"/>
  <c r="F41" i="56" s="1"/>
  <c r="AL54" i="38"/>
  <c r="H33" i="56" s="1"/>
  <c r="AK54" i="38"/>
  <c r="G33" i="56" s="1"/>
  <c r="AJ54" i="38"/>
  <c r="F33" i="56" s="1"/>
  <c r="AL53" i="38"/>
  <c r="H40" i="56" s="1"/>
  <c r="AK53" i="38"/>
  <c r="G40" i="56" s="1"/>
  <c r="AJ53" i="38"/>
  <c r="F40" i="56" s="1"/>
  <c r="AL52" i="38"/>
  <c r="H39" i="56" s="1"/>
  <c r="AK52" i="38"/>
  <c r="G39" i="56" s="1"/>
  <c r="AJ52" i="38"/>
  <c r="F39" i="56" s="1"/>
  <c r="AL20" i="38"/>
  <c r="H6" i="56" s="1"/>
  <c r="AK20" i="38"/>
  <c r="G6" i="56" s="1"/>
  <c r="AJ20" i="38"/>
  <c r="F6" i="56" s="1"/>
  <c r="AL19" i="38"/>
  <c r="H4" i="56" s="1"/>
  <c r="AK19" i="38"/>
  <c r="G4" i="56" s="1"/>
  <c r="AJ19" i="38"/>
  <c r="F4" i="56" s="1"/>
  <c r="AL18" i="38"/>
  <c r="H10" i="56" s="1"/>
  <c r="AK18" i="38"/>
  <c r="G10" i="56" s="1"/>
  <c r="AJ18" i="38"/>
  <c r="F10" i="56" s="1"/>
  <c r="AL17" i="38"/>
  <c r="H5" i="56" s="1"/>
  <c r="AK17" i="38"/>
  <c r="G5" i="56" s="1"/>
  <c r="AJ17" i="38"/>
  <c r="F5" i="56" s="1"/>
  <c r="AL16" i="38"/>
  <c r="H8" i="56" s="1"/>
  <c r="AK16" i="38"/>
  <c r="G8" i="56" s="1"/>
  <c r="AJ16" i="38"/>
  <c r="F8" i="56" s="1"/>
  <c r="AL15" i="38"/>
  <c r="H9" i="56" s="1"/>
  <c r="AK15" i="38"/>
  <c r="G9" i="56" s="1"/>
  <c r="AJ15" i="38"/>
  <c r="F9" i="56" s="1"/>
  <c r="AL14" i="38"/>
  <c r="H7" i="56" s="1"/>
  <c r="AK14" i="38"/>
  <c r="G7" i="56" s="1"/>
  <c r="AJ14" i="38"/>
  <c r="F7" i="56" s="1"/>
  <c r="AL51" i="38"/>
  <c r="H23" i="56" s="1"/>
  <c r="AK51" i="38"/>
  <c r="G23" i="56" s="1"/>
  <c r="AJ51" i="38"/>
  <c r="F23" i="56" s="1"/>
  <c r="AL50" i="38"/>
  <c r="H21" i="56" s="1"/>
  <c r="AK50" i="38"/>
  <c r="G21" i="56" s="1"/>
  <c r="AJ50" i="38"/>
  <c r="F21" i="56" s="1"/>
  <c r="AL49" i="38"/>
  <c r="H20" i="56" s="1"/>
  <c r="AK49" i="38"/>
  <c r="G20" i="56" s="1"/>
  <c r="AJ49" i="38"/>
  <c r="F20" i="56" s="1"/>
  <c r="AL48" i="38"/>
  <c r="H19" i="56" s="1"/>
  <c r="AK48" i="38"/>
  <c r="G19" i="56" s="1"/>
  <c r="AJ48" i="38"/>
  <c r="F19" i="56" s="1"/>
  <c r="AL47" i="38"/>
  <c r="H35" i="56" s="1"/>
  <c r="AK47" i="38"/>
  <c r="G35" i="56" s="1"/>
  <c r="AJ47" i="38"/>
  <c r="F35" i="56" s="1"/>
  <c r="AL46" i="38"/>
  <c r="H47" i="56" s="1"/>
  <c r="AK46" i="38"/>
  <c r="G47" i="56" s="1"/>
  <c r="AJ46" i="38"/>
  <c r="F47" i="56" s="1"/>
  <c r="AL45" i="38"/>
  <c r="H31" i="56" s="1"/>
  <c r="AK45" i="38"/>
  <c r="G31" i="56" s="1"/>
  <c r="AJ45" i="38"/>
  <c r="F31" i="56" s="1"/>
  <c r="AL97" i="38"/>
  <c r="H101" i="56" s="1"/>
  <c r="AK97" i="38"/>
  <c r="G101" i="56" s="1"/>
  <c r="AJ97" i="38"/>
  <c r="F101" i="56" s="1"/>
  <c r="AL104" i="38"/>
  <c r="H126" i="56" s="1"/>
  <c r="AK104" i="38"/>
  <c r="G126" i="56" s="1"/>
  <c r="AJ104" i="38"/>
  <c r="F126" i="56" s="1"/>
  <c r="AL103" i="38"/>
  <c r="H129" i="56" s="1"/>
  <c r="AK103" i="38"/>
  <c r="G129" i="56" s="1"/>
  <c r="AJ103" i="38"/>
  <c r="F129" i="56" s="1"/>
  <c r="AL102" i="38"/>
  <c r="H128" i="56" s="1"/>
  <c r="AK102" i="38"/>
  <c r="G128" i="56" s="1"/>
  <c r="AJ102" i="38"/>
  <c r="F128" i="56" s="1"/>
  <c r="AL101" i="38"/>
  <c r="H127" i="56" s="1"/>
  <c r="AK101" i="38"/>
  <c r="G127" i="56" s="1"/>
  <c r="AJ101" i="38"/>
  <c r="F127" i="56" s="1"/>
  <c r="AL100" i="38"/>
  <c r="H125" i="56" s="1"/>
  <c r="AK100" i="38"/>
  <c r="G125" i="56" s="1"/>
  <c r="AJ100" i="38"/>
  <c r="F125" i="56" s="1"/>
  <c r="AL99" i="38"/>
  <c r="H124" i="56" s="1"/>
  <c r="AK99" i="38"/>
  <c r="G124" i="56" s="1"/>
  <c r="AJ99" i="38"/>
  <c r="F124" i="56" s="1"/>
  <c r="AL98" i="38"/>
  <c r="H121" i="56" s="1"/>
  <c r="AK98" i="38"/>
  <c r="G121" i="56" s="1"/>
  <c r="AJ98" i="38"/>
  <c r="F121" i="56" s="1"/>
  <c r="AL91" i="38"/>
  <c r="H66" i="56" s="1"/>
  <c r="AK91" i="38"/>
  <c r="G66" i="56" s="1"/>
  <c r="AJ91" i="38"/>
  <c r="F66" i="56" s="1"/>
  <c r="AL90" i="38"/>
  <c r="H67" i="56" s="1"/>
  <c r="AK90" i="38"/>
  <c r="G67" i="56" s="1"/>
  <c r="AJ90" i="38"/>
  <c r="F67" i="56" s="1"/>
  <c r="AL89" i="38"/>
  <c r="H68" i="56" s="1"/>
  <c r="AK89" i="38"/>
  <c r="G68" i="56" s="1"/>
  <c r="AJ89" i="38"/>
  <c r="F68" i="56" s="1"/>
  <c r="AL88" i="38"/>
  <c r="H62" i="56" s="1"/>
  <c r="AK88" i="38"/>
  <c r="G62" i="56" s="1"/>
  <c r="AJ88" i="38"/>
  <c r="F62" i="56" s="1"/>
  <c r="AL87" i="38"/>
  <c r="H63" i="56" s="1"/>
  <c r="AK87" i="38"/>
  <c r="G63" i="56" s="1"/>
  <c r="AJ87" i="38"/>
  <c r="F63" i="56" s="1"/>
  <c r="AL86" i="38"/>
  <c r="H64" i="56" s="1"/>
  <c r="AK86" i="38"/>
  <c r="G64" i="56" s="1"/>
  <c r="AJ86" i="38"/>
  <c r="F64" i="56" s="1"/>
  <c r="AL85" i="38"/>
  <c r="H65" i="56" s="1"/>
  <c r="AK85" i="38"/>
  <c r="G65" i="56" s="1"/>
  <c r="AJ85" i="38"/>
  <c r="F65" i="56" s="1"/>
  <c r="AL109" i="38"/>
  <c r="H120" i="56" s="1"/>
  <c r="AK109" i="38"/>
  <c r="G120" i="56" s="1"/>
  <c r="AJ109" i="38"/>
  <c r="F120" i="56" s="1"/>
  <c r="AL108" i="38"/>
  <c r="H118" i="56" s="1"/>
  <c r="AK108" i="38"/>
  <c r="G118" i="56" s="1"/>
  <c r="AJ108" i="38"/>
  <c r="F118" i="56" s="1"/>
  <c r="AL107" i="38"/>
  <c r="H123" i="56" s="1"/>
  <c r="AK107" i="38"/>
  <c r="G123" i="56" s="1"/>
  <c r="AJ107" i="38"/>
  <c r="F123" i="56" s="1"/>
  <c r="AL106" i="38"/>
  <c r="H119" i="56" s="1"/>
  <c r="AK106" i="38"/>
  <c r="G119" i="56" s="1"/>
  <c r="AJ106" i="38"/>
  <c r="F119" i="56" s="1"/>
  <c r="AL105" i="38"/>
  <c r="H122" i="56" s="1"/>
  <c r="AK105" i="38"/>
  <c r="G122" i="56" s="1"/>
  <c r="AJ105" i="38"/>
  <c r="F122" i="56" s="1"/>
  <c r="AL116" i="38"/>
  <c r="H113" i="56" s="1"/>
  <c r="AK116" i="38"/>
  <c r="G113" i="56" s="1"/>
  <c r="AJ116" i="38"/>
  <c r="F113" i="56" s="1"/>
  <c r="AL115" i="38"/>
  <c r="H109" i="56" s="1"/>
  <c r="AK115" i="38"/>
  <c r="G109" i="56" s="1"/>
  <c r="AJ115" i="38"/>
  <c r="F109" i="56" s="1"/>
  <c r="AL114" i="38"/>
  <c r="H111" i="56" s="1"/>
  <c r="AK114" i="38"/>
  <c r="G111" i="56" s="1"/>
  <c r="AJ114" i="38"/>
  <c r="F111" i="56" s="1"/>
  <c r="AL113" i="38"/>
  <c r="H116" i="56" s="1"/>
  <c r="AK113" i="38"/>
  <c r="G116" i="56" s="1"/>
  <c r="AJ113" i="38"/>
  <c r="F116" i="56" s="1"/>
  <c r="AL112" i="38"/>
  <c r="H115" i="56" s="1"/>
  <c r="AK112" i="38"/>
  <c r="G115" i="56" s="1"/>
  <c r="AJ112" i="38"/>
  <c r="F115" i="56" s="1"/>
  <c r="AL111" i="38"/>
  <c r="H117" i="56" s="1"/>
  <c r="AK111" i="38"/>
  <c r="G117" i="56" s="1"/>
  <c r="AJ111" i="38"/>
  <c r="F117" i="56" s="1"/>
  <c r="CT127" i="35"/>
  <c r="CS127" i="35"/>
  <c r="CV126" i="35"/>
  <c r="CU126" i="35"/>
  <c r="CX125" i="35"/>
  <c r="CW125" i="35"/>
  <c r="CZ124" i="35"/>
  <c r="CY124" i="35"/>
  <c r="DA123" i="35"/>
  <c r="DC122" i="35"/>
  <c r="DF121" i="35"/>
  <c r="DE121" i="35"/>
  <c r="CP121" i="35"/>
  <c r="DG120" i="35"/>
  <c r="CR120" i="35"/>
  <c r="CQ120" i="35"/>
  <c r="CT119" i="35"/>
  <c r="CS119" i="35"/>
  <c r="CV118" i="35"/>
  <c r="CU118" i="35"/>
  <c r="CX117" i="35"/>
  <c r="CW117" i="35"/>
  <c r="CZ116" i="35"/>
  <c r="CY116" i="35"/>
  <c r="DB115" i="35"/>
  <c r="DA115" i="35"/>
  <c r="DD114" i="35"/>
  <c r="DC114" i="35"/>
  <c r="DF113" i="35"/>
  <c r="DE113" i="35"/>
  <c r="CP113" i="35"/>
  <c r="DG112" i="35"/>
  <c r="CR112" i="35"/>
  <c r="CQ112" i="35"/>
  <c r="CT111" i="35"/>
  <c r="CS111" i="35"/>
  <c r="CV110" i="35"/>
  <c r="CU110" i="35"/>
  <c r="CW109" i="35"/>
  <c r="CY108" i="35"/>
  <c r="DB107" i="35"/>
  <c r="DA107" i="35"/>
  <c r="DD106" i="35"/>
  <c r="DC106" i="35"/>
  <c r="DF105" i="35"/>
  <c r="DE105" i="35"/>
  <c r="CP105" i="35"/>
  <c r="DG104" i="35"/>
  <c r="CR104" i="35"/>
  <c r="CQ104" i="35"/>
  <c r="CT103" i="35"/>
  <c r="CS103" i="35"/>
  <c r="CV102" i="35"/>
  <c r="CU102" i="35"/>
  <c r="CX101" i="35"/>
  <c r="CW101" i="35"/>
  <c r="CZ100" i="35"/>
  <c r="CY100" i="35"/>
  <c r="DB99" i="35"/>
  <c r="DA99" i="35"/>
  <c r="DD98" i="35"/>
  <c r="DC98" i="35"/>
  <c r="DF97" i="35"/>
  <c r="DE97" i="35"/>
  <c r="CP97" i="35"/>
  <c r="DG96" i="35"/>
  <c r="CR96" i="35"/>
  <c r="CQ96" i="35"/>
  <c r="CS95" i="35"/>
  <c r="CU94" i="35"/>
  <c r="CX93" i="35"/>
  <c r="CW93" i="35"/>
  <c r="CZ92" i="35"/>
  <c r="CY92" i="35"/>
  <c r="DB91" i="35"/>
  <c r="DA91" i="35"/>
  <c r="DD90" i="35"/>
  <c r="DC90" i="35"/>
  <c r="DF89" i="35"/>
  <c r="DE89" i="35"/>
  <c r="CP89" i="35"/>
  <c r="DG88" i="35"/>
  <c r="CR88" i="35"/>
  <c r="CQ88" i="35"/>
  <c r="CT87" i="35"/>
  <c r="CS87" i="35"/>
  <c r="CV86" i="35"/>
  <c r="CU86" i="35"/>
  <c r="CX85" i="35"/>
  <c r="CW85" i="35"/>
  <c r="CZ84" i="35"/>
  <c r="CY84" i="35"/>
  <c r="DB83" i="35"/>
  <c r="DA83" i="35"/>
  <c r="DD82" i="35"/>
  <c r="DC82" i="35"/>
  <c r="DF81" i="35"/>
  <c r="DE81" i="35"/>
  <c r="DG80" i="35"/>
  <c r="CQ80" i="35"/>
  <c r="CT79" i="35"/>
  <c r="CS79" i="35"/>
  <c r="CV78" i="35"/>
  <c r="CU78" i="35"/>
  <c r="CX77" i="35"/>
  <c r="CW77" i="35"/>
  <c r="CZ76" i="35"/>
  <c r="CY76" i="35"/>
  <c r="DB75" i="35"/>
  <c r="DA75" i="35"/>
  <c r="DD74" i="35"/>
  <c r="DC74" i="35"/>
  <c r="DF73" i="35"/>
  <c r="DE73" i="35"/>
  <c r="CP73" i="35"/>
  <c r="DG72" i="35"/>
  <c r="CR72" i="35"/>
  <c r="CQ72" i="35"/>
  <c r="CT71" i="35"/>
  <c r="CS71" i="35"/>
  <c r="CV70" i="35"/>
  <c r="CU70" i="35"/>
  <c r="CX69" i="35"/>
  <c r="CW69" i="35"/>
  <c r="CZ68" i="35"/>
  <c r="CY68" i="35"/>
  <c r="DB67" i="35"/>
  <c r="DA67" i="35"/>
  <c r="DC66" i="35"/>
  <c r="DE65" i="35"/>
  <c r="CP65" i="35"/>
  <c r="DG64" i="35"/>
  <c r="CR64" i="35"/>
  <c r="CQ64" i="35"/>
  <c r="CT63" i="35"/>
  <c r="CS63" i="35"/>
  <c r="CV62" i="35"/>
  <c r="CU62" i="35"/>
  <c r="CX61" i="35"/>
  <c r="CW61" i="35"/>
  <c r="CZ60" i="35"/>
  <c r="CY60" i="35"/>
  <c r="DB59" i="35"/>
  <c r="DA59" i="35"/>
  <c r="DD58" i="35"/>
  <c r="DC58" i="35"/>
  <c r="DF57" i="35"/>
  <c r="DE57" i="35"/>
  <c r="CP57" i="35"/>
  <c r="DG56" i="35"/>
  <c r="CR56" i="35"/>
  <c r="CQ56" i="35"/>
  <c r="CT55" i="35"/>
  <c r="CS55" i="35"/>
  <c r="CV54" i="35"/>
  <c r="CU54" i="35"/>
  <c r="CX53" i="35"/>
  <c r="CW53" i="35"/>
  <c r="CY52" i="35"/>
  <c r="C12" i="37"/>
  <c r="C18" i="37"/>
  <c r="C24" i="37"/>
  <c r="C30" i="37"/>
  <c r="C36" i="37"/>
  <c r="C42" i="37"/>
  <c r="C48" i="37"/>
  <c r="C54" i="37"/>
  <c r="C60" i="37"/>
  <c r="C66" i="37"/>
  <c r="C72" i="37"/>
  <c r="C78" i="37"/>
  <c r="C84" i="37"/>
  <c r="C90" i="37"/>
  <c r="C96" i="37"/>
  <c r="C102" i="37"/>
  <c r="C108" i="37"/>
  <c r="C114" i="37"/>
  <c r="C120" i="37"/>
  <c r="C126" i="37"/>
  <c r="C132" i="37"/>
  <c r="C138" i="37"/>
  <c r="C144" i="37"/>
  <c r="C150" i="37"/>
  <c r="C156" i="37"/>
  <c r="C162" i="37"/>
  <c r="C168" i="37"/>
  <c r="C174" i="37"/>
  <c r="C180" i="37"/>
  <c r="C186" i="37"/>
  <c r="C192" i="37"/>
  <c r="C198" i="37"/>
  <c r="C204" i="37"/>
  <c r="C210" i="37"/>
  <c r="C216" i="37"/>
  <c r="C222" i="37"/>
  <c r="C228" i="37"/>
  <c r="C234" i="37"/>
  <c r="C240" i="37"/>
  <c r="C246" i="37"/>
  <c r="C252" i="37"/>
  <c r="C258" i="37"/>
  <c r="C264" i="37"/>
  <c r="C270" i="37"/>
  <c r="C276" i="37"/>
  <c r="C282" i="37"/>
  <c r="C288" i="37"/>
  <c r="C294" i="37"/>
  <c r="C300" i="37"/>
  <c r="C306" i="37"/>
  <c r="C312" i="37"/>
  <c r="C318" i="37"/>
  <c r="C324" i="37"/>
  <c r="C330" i="37"/>
  <c r="C336" i="37"/>
  <c r="C342" i="37"/>
  <c r="C348" i="37"/>
  <c r="C354" i="37"/>
  <c r="C360" i="37"/>
  <c r="C366" i="37"/>
  <c r="C372" i="37"/>
  <c r="C378" i="37"/>
  <c r="C384" i="37"/>
  <c r="C390" i="37"/>
  <c r="C396" i="37"/>
  <c r="C402" i="37"/>
  <c r="C408" i="37"/>
  <c r="C414" i="37"/>
  <c r="C420" i="37"/>
  <c r="C426" i="37"/>
  <c r="C432" i="37"/>
  <c r="C438" i="37"/>
  <c r="C444" i="37"/>
  <c r="C450" i="37"/>
  <c r="C456" i="37"/>
  <c r="C462" i="37"/>
  <c r="C468" i="37"/>
  <c r="C474" i="37"/>
  <c r="C480" i="37"/>
  <c r="C486" i="37"/>
  <c r="C492" i="37"/>
  <c r="C498" i="37"/>
  <c r="C504" i="37"/>
  <c r="C510" i="37"/>
  <c r="C516" i="37"/>
  <c r="C522" i="37"/>
  <c r="C528" i="37"/>
  <c r="C534" i="37"/>
  <c r="C540" i="37"/>
  <c r="C546" i="37"/>
  <c r="C552" i="37"/>
  <c r="C558" i="37"/>
  <c r="C564" i="37"/>
  <c r="C570" i="37"/>
  <c r="C576" i="37"/>
  <c r="C582" i="37"/>
  <c r="C588" i="37"/>
  <c r="C594" i="37"/>
  <c r="C600" i="37"/>
  <c r="C606" i="37"/>
  <c r="C612" i="37"/>
  <c r="C618" i="37"/>
  <c r="C624" i="37"/>
  <c r="C630" i="37"/>
  <c r="C636" i="37"/>
  <c r="C642" i="37"/>
  <c r="C648" i="37"/>
  <c r="C654" i="37"/>
  <c r="C660" i="37"/>
  <c r="C666" i="37"/>
  <c r="C672" i="37"/>
  <c r="C678" i="37"/>
  <c r="C684" i="37"/>
  <c r="C690" i="37"/>
  <c r="C696" i="37"/>
  <c r="C6" i="37"/>
  <c r="R3136" i="40"/>
  <c r="Q3136" i="40"/>
  <c r="P3136" i="40"/>
  <c r="O3136" i="40"/>
  <c r="N3136" i="40"/>
  <c r="M3136" i="40"/>
  <c r="L3136" i="40"/>
  <c r="K3136" i="40"/>
  <c r="J3136" i="40"/>
  <c r="I3136" i="40"/>
  <c r="R3135" i="40"/>
  <c r="Q3135" i="40"/>
  <c r="P3135" i="40"/>
  <c r="O3135" i="40"/>
  <c r="N3135" i="40"/>
  <c r="M3135" i="40"/>
  <c r="L3135" i="40"/>
  <c r="K3135" i="40"/>
  <c r="J3135" i="40"/>
  <c r="I3135" i="40"/>
  <c r="R3134" i="40"/>
  <c r="Q3134" i="40"/>
  <c r="P3134" i="40"/>
  <c r="O3134" i="40"/>
  <c r="N3134" i="40"/>
  <c r="M3134" i="40"/>
  <c r="L3134" i="40"/>
  <c r="K3134" i="40"/>
  <c r="J3134" i="40"/>
  <c r="I3134" i="40"/>
  <c r="R3133" i="40"/>
  <c r="Q3133" i="40"/>
  <c r="P3133" i="40"/>
  <c r="O3133" i="40"/>
  <c r="N3133" i="40"/>
  <c r="M3133" i="40"/>
  <c r="L3133" i="40"/>
  <c r="K3133" i="40"/>
  <c r="J3133" i="40"/>
  <c r="I3133" i="40"/>
  <c r="R3132" i="40"/>
  <c r="Q3132" i="40"/>
  <c r="P3132" i="40"/>
  <c r="O3132" i="40"/>
  <c r="N3132" i="40"/>
  <c r="M3132" i="40"/>
  <c r="L3132" i="40"/>
  <c r="K3132" i="40"/>
  <c r="J3132" i="40"/>
  <c r="I3132" i="40"/>
  <c r="R3131" i="40"/>
  <c r="Q3131" i="40"/>
  <c r="P3131" i="40"/>
  <c r="O3131" i="40"/>
  <c r="N3131" i="40"/>
  <c r="M3131" i="40"/>
  <c r="L3131" i="40"/>
  <c r="K3131" i="40"/>
  <c r="J3131" i="40"/>
  <c r="I3131" i="40"/>
  <c r="R3130" i="40"/>
  <c r="Q3130" i="40"/>
  <c r="P3130" i="40"/>
  <c r="O3130" i="40"/>
  <c r="N3130" i="40"/>
  <c r="M3130" i="40"/>
  <c r="L3130" i="40"/>
  <c r="K3130" i="40"/>
  <c r="J3130" i="40"/>
  <c r="I3130" i="40"/>
  <c r="R3129" i="40"/>
  <c r="Q3129" i="40"/>
  <c r="P3129" i="40"/>
  <c r="O3129" i="40"/>
  <c r="N3129" i="40"/>
  <c r="M3129" i="40"/>
  <c r="L3129" i="40"/>
  <c r="K3129" i="40"/>
  <c r="J3129" i="40"/>
  <c r="I3129" i="40"/>
  <c r="R3128" i="40"/>
  <c r="Q3128" i="40"/>
  <c r="P3128" i="40"/>
  <c r="O3128" i="40"/>
  <c r="N3128" i="40"/>
  <c r="M3128" i="40"/>
  <c r="L3128" i="40"/>
  <c r="K3128" i="40"/>
  <c r="J3128" i="40"/>
  <c r="I3128" i="40"/>
  <c r="R3127" i="40"/>
  <c r="Q3127" i="40"/>
  <c r="P3127" i="40"/>
  <c r="O3127" i="40"/>
  <c r="N3127" i="40"/>
  <c r="M3127" i="40"/>
  <c r="L3127" i="40"/>
  <c r="K3127" i="40"/>
  <c r="J3127" i="40"/>
  <c r="I3127" i="40"/>
  <c r="R3126" i="40"/>
  <c r="Q3126" i="40"/>
  <c r="P3126" i="40"/>
  <c r="O3126" i="40"/>
  <c r="N3126" i="40"/>
  <c r="M3126" i="40"/>
  <c r="L3126" i="40"/>
  <c r="K3126" i="40"/>
  <c r="J3126" i="40"/>
  <c r="I3126" i="40"/>
  <c r="R3125" i="40"/>
  <c r="Q3125" i="40"/>
  <c r="P3125" i="40"/>
  <c r="O3125" i="40"/>
  <c r="N3125" i="40"/>
  <c r="M3125" i="40"/>
  <c r="L3125" i="40"/>
  <c r="K3125" i="40"/>
  <c r="J3125" i="40"/>
  <c r="I3125" i="40"/>
  <c r="R3124" i="40"/>
  <c r="Q3124" i="40"/>
  <c r="P3124" i="40"/>
  <c r="O3124" i="40"/>
  <c r="N3124" i="40"/>
  <c r="M3124" i="40"/>
  <c r="L3124" i="40"/>
  <c r="K3124" i="40"/>
  <c r="J3124" i="40"/>
  <c r="I3124" i="40"/>
  <c r="R3123" i="40"/>
  <c r="Q3123" i="40"/>
  <c r="P3123" i="40"/>
  <c r="O3123" i="40"/>
  <c r="N3123" i="40"/>
  <c r="M3123" i="40"/>
  <c r="L3123" i="40"/>
  <c r="K3123" i="40"/>
  <c r="J3123" i="40"/>
  <c r="I3123" i="40"/>
  <c r="R3122" i="40"/>
  <c r="Q3122" i="40"/>
  <c r="P3122" i="40"/>
  <c r="O3122" i="40"/>
  <c r="N3122" i="40"/>
  <c r="M3122" i="40"/>
  <c r="L3122" i="40"/>
  <c r="K3122" i="40"/>
  <c r="J3122" i="40"/>
  <c r="I3122" i="40"/>
  <c r="R3121" i="40"/>
  <c r="Q3121" i="40"/>
  <c r="P3121" i="40"/>
  <c r="O3121" i="40"/>
  <c r="N3121" i="40"/>
  <c r="M3121" i="40"/>
  <c r="L3121" i="40"/>
  <c r="K3121" i="40"/>
  <c r="J3121" i="40"/>
  <c r="I3121" i="40"/>
  <c r="R3120" i="40"/>
  <c r="Q3120" i="40"/>
  <c r="P3120" i="40"/>
  <c r="O3120" i="40"/>
  <c r="N3120" i="40"/>
  <c r="M3120" i="40"/>
  <c r="L3120" i="40"/>
  <c r="K3120" i="40"/>
  <c r="J3120" i="40"/>
  <c r="I3120" i="40"/>
  <c r="R3119" i="40"/>
  <c r="Q3119" i="40"/>
  <c r="P3119" i="40"/>
  <c r="O3119" i="40"/>
  <c r="N3119" i="40"/>
  <c r="M3119" i="40"/>
  <c r="L3119" i="40"/>
  <c r="K3119" i="40"/>
  <c r="J3119" i="40"/>
  <c r="I3119" i="40"/>
  <c r="R3118" i="40"/>
  <c r="Q3118" i="40"/>
  <c r="P3118" i="40"/>
  <c r="O3118" i="40"/>
  <c r="N3118" i="40"/>
  <c r="M3118" i="40"/>
  <c r="L3118" i="40"/>
  <c r="K3118" i="40"/>
  <c r="J3118" i="40"/>
  <c r="I3118" i="40"/>
  <c r="R3117" i="40"/>
  <c r="Q3117" i="40"/>
  <c r="P3117" i="40"/>
  <c r="O3117" i="40"/>
  <c r="N3117" i="40"/>
  <c r="M3117" i="40"/>
  <c r="L3117" i="40"/>
  <c r="K3117" i="40"/>
  <c r="J3117" i="40"/>
  <c r="I3117" i="40"/>
  <c r="R3116" i="40"/>
  <c r="Q3116" i="40"/>
  <c r="P3116" i="40"/>
  <c r="O3116" i="40"/>
  <c r="N3116" i="40"/>
  <c r="M3116" i="40"/>
  <c r="L3116" i="40"/>
  <c r="K3116" i="40"/>
  <c r="J3116" i="40"/>
  <c r="I3116" i="40"/>
  <c r="R3115" i="40"/>
  <c r="Q3115" i="40"/>
  <c r="P3115" i="40"/>
  <c r="O3115" i="40"/>
  <c r="N3115" i="40"/>
  <c r="M3115" i="40"/>
  <c r="L3115" i="40"/>
  <c r="K3115" i="40"/>
  <c r="J3115" i="40"/>
  <c r="I3115" i="40"/>
  <c r="R3114" i="40"/>
  <c r="Q3114" i="40"/>
  <c r="P3114" i="40"/>
  <c r="O3114" i="40"/>
  <c r="N3114" i="40"/>
  <c r="M3114" i="40"/>
  <c r="L3114" i="40"/>
  <c r="K3114" i="40"/>
  <c r="J3114" i="40"/>
  <c r="I3114" i="40"/>
  <c r="R3113" i="40"/>
  <c r="Q3113" i="40"/>
  <c r="P3113" i="40"/>
  <c r="O3113" i="40"/>
  <c r="N3113" i="40"/>
  <c r="M3113" i="40"/>
  <c r="L3113" i="40"/>
  <c r="K3113" i="40"/>
  <c r="J3113" i="40"/>
  <c r="I3113" i="40"/>
  <c r="R3112" i="40"/>
  <c r="Q3112" i="40"/>
  <c r="P3112" i="40"/>
  <c r="O3112" i="40"/>
  <c r="N3112" i="40"/>
  <c r="M3112" i="40"/>
  <c r="L3112" i="40"/>
  <c r="K3112" i="40"/>
  <c r="J3112" i="40"/>
  <c r="I3112" i="40"/>
  <c r="R3111" i="40"/>
  <c r="Q3111" i="40"/>
  <c r="P3111" i="40"/>
  <c r="O3111" i="40"/>
  <c r="N3111" i="40"/>
  <c r="M3111" i="40"/>
  <c r="L3111" i="40"/>
  <c r="K3111" i="40"/>
  <c r="J3111" i="40"/>
  <c r="I3111" i="40"/>
  <c r="R3110" i="40"/>
  <c r="Q3110" i="40"/>
  <c r="P3110" i="40"/>
  <c r="O3110" i="40"/>
  <c r="N3110" i="40"/>
  <c r="M3110" i="40"/>
  <c r="L3110" i="40"/>
  <c r="K3110" i="40"/>
  <c r="J3110" i="40"/>
  <c r="I3110" i="40"/>
  <c r="R3109" i="40"/>
  <c r="Q3109" i="40"/>
  <c r="P3109" i="40"/>
  <c r="O3109" i="40"/>
  <c r="N3109" i="40"/>
  <c r="M3109" i="40"/>
  <c r="L3109" i="40"/>
  <c r="K3109" i="40"/>
  <c r="J3109" i="40"/>
  <c r="I3109" i="40"/>
  <c r="R3108" i="40"/>
  <c r="Q3108" i="40"/>
  <c r="P3108" i="40"/>
  <c r="O3108" i="40"/>
  <c r="N3108" i="40"/>
  <c r="M3108" i="40"/>
  <c r="L3108" i="40"/>
  <c r="K3108" i="40"/>
  <c r="J3108" i="40"/>
  <c r="I3108" i="40"/>
  <c r="R3107" i="40"/>
  <c r="Q3107" i="40"/>
  <c r="P3107" i="40"/>
  <c r="O3107" i="40"/>
  <c r="N3107" i="40"/>
  <c r="M3107" i="40"/>
  <c r="L3107" i="40"/>
  <c r="K3107" i="40"/>
  <c r="J3107" i="40"/>
  <c r="I3107" i="40"/>
  <c r="R3106" i="40"/>
  <c r="Q3106" i="40"/>
  <c r="P3106" i="40"/>
  <c r="O3106" i="40"/>
  <c r="N3106" i="40"/>
  <c r="M3106" i="40"/>
  <c r="L3106" i="40"/>
  <c r="K3106" i="40"/>
  <c r="J3106" i="40"/>
  <c r="I3106" i="40"/>
  <c r="R3105" i="40"/>
  <c r="Q3105" i="40"/>
  <c r="P3105" i="40"/>
  <c r="O3105" i="40"/>
  <c r="N3105" i="40"/>
  <c r="M3105" i="40"/>
  <c r="L3105" i="40"/>
  <c r="K3105" i="40"/>
  <c r="J3105" i="40"/>
  <c r="I3105" i="40"/>
  <c r="R3104" i="40"/>
  <c r="Q3104" i="40"/>
  <c r="P3104" i="40"/>
  <c r="O3104" i="40"/>
  <c r="N3104" i="40"/>
  <c r="M3104" i="40"/>
  <c r="L3104" i="40"/>
  <c r="K3104" i="40"/>
  <c r="J3104" i="40"/>
  <c r="I3104" i="40"/>
  <c r="R3103" i="40"/>
  <c r="Q3103" i="40"/>
  <c r="P3103" i="40"/>
  <c r="O3103" i="40"/>
  <c r="N3103" i="40"/>
  <c r="M3103" i="40"/>
  <c r="L3103" i="40"/>
  <c r="K3103" i="40"/>
  <c r="J3103" i="40"/>
  <c r="I3103" i="40"/>
  <c r="R3102" i="40"/>
  <c r="Q3102" i="40"/>
  <c r="P3102" i="40"/>
  <c r="O3102" i="40"/>
  <c r="N3102" i="40"/>
  <c r="M3102" i="40"/>
  <c r="L3102" i="40"/>
  <c r="K3102" i="40"/>
  <c r="J3102" i="40"/>
  <c r="I3102" i="40"/>
  <c r="R3101" i="40"/>
  <c r="Q3101" i="40"/>
  <c r="P3101" i="40"/>
  <c r="O3101" i="40"/>
  <c r="N3101" i="40"/>
  <c r="M3101" i="40"/>
  <c r="L3101" i="40"/>
  <c r="K3101" i="40"/>
  <c r="J3101" i="40"/>
  <c r="I3101" i="40"/>
  <c r="R3100" i="40"/>
  <c r="Q3100" i="40"/>
  <c r="P3100" i="40"/>
  <c r="O3100" i="40"/>
  <c r="N3100" i="40"/>
  <c r="M3100" i="40"/>
  <c r="L3100" i="40"/>
  <c r="K3100" i="40"/>
  <c r="J3100" i="40"/>
  <c r="I3100" i="40"/>
  <c r="R3099" i="40"/>
  <c r="Q3099" i="40"/>
  <c r="P3099" i="40"/>
  <c r="O3099" i="40"/>
  <c r="N3099" i="40"/>
  <c r="M3099" i="40"/>
  <c r="L3099" i="40"/>
  <c r="K3099" i="40"/>
  <c r="J3099" i="40"/>
  <c r="I3099" i="40"/>
  <c r="R3098" i="40"/>
  <c r="Q3098" i="40"/>
  <c r="P3098" i="40"/>
  <c r="O3098" i="40"/>
  <c r="N3098" i="40"/>
  <c r="M3098" i="40"/>
  <c r="L3098" i="40"/>
  <c r="K3098" i="40"/>
  <c r="J3098" i="40"/>
  <c r="I3098" i="40"/>
  <c r="R3097" i="40"/>
  <c r="Q3097" i="40"/>
  <c r="P3097" i="40"/>
  <c r="O3097" i="40"/>
  <c r="N3097" i="40"/>
  <c r="M3097" i="40"/>
  <c r="L3097" i="40"/>
  <c r="K3097" i="40"/>
  <c r="J3097" i="40"/>
  <c r="I3097" i="40"/>
  <c r="R3096" i="40"/>
  <c r="Q3096" i="40"/>
  <c r="P3096" i="40"/>
  <c r="O3096" i="40"/>
  <c r="N3096" i="40"/>
  <c r="M3096" i="40"/>
  <c r="L3096" i="40"/>
  <c r="K3096" i="40"/>
  <c r="J3096" i="40"/>
  <c r="I3096" i="40"/>
  <c r="R3095" i="40"/>
  <c r="Q3095" i="40"/>
  <c r="P3095" i="40"/>
  <c r="O3095" i="40"/>
  <c r="N3095" i="40"/>
  <c r="M3095" i="40"/>
  <c r="L3095" i="40"/>
  <c r="K3095" i="40"/>
  <c r="J3095" i="40"/>
  <c r="I3095" i="40"/>
  <c r="R3094" i="40"/>
  <c r="Q3094" i="40"/>
  <c r="P3094" i="40"/>
  <c r="O3094" i="40"/>
  <c r="N3094" i="40"/>
  <c r="M3094" i="40"/>
  <c r="L3094" i="40"/>
  <c r="K3094" i="40"/>
  <c r="J3094" i="40"/>
  <c r="I3094" i="40"/>
  <c r="R3093" i="40"/>
  <c r="Q3093" i="40"/>
  <c r="P3093" i="40"/>
  <c r="O3093" i="40"/>
  <c r="N3093" i="40"/>
  <c r="M3093" i="40"/>
  <c r="L3093" i="40"/>
  <c r="K3093" i="40"/>
  <c r="J3093" i="40"/>
  <c r="I3093" i="40"/>
  <c r="R3092" i="40"/>
  <c r="Q3092" i="40"/>
  <c r="P3092" i="40"/>
  <c r="O3092" i="40"/>
  <c r="N3092" i="40"/>
  <c r="M3092" i="40"/>
  <c r="L3092" i="40"/>
  <c r="K3092" i="40"/>
  <c r="J3092" i="40"/>
  <c r="I3092" i="40"/>
  <c r="R3091" i="40"/>
  <c r="Q3091" i="40"/>
  <c r="P3091" i="40"/>
  <c r="O3091" i="40"/>
  <c r="N3091" i="40"/>
  <c r="M3091" i="40"/>
  <c r="L3091" i="40"/>
  <c r="K3091" i="40"/>
  <c r="J3091" i="40"/>
  <c r="I3091" i="40"/>
  <c r="R3090" i="40"/>
  <c r="Q3090" i="40"/>
  <c r="P3090" i="40"/>
  <c r="O3090" i="40"/>
  <c r="N3090" i="40"/>
  <c r="M3090" i="40"/>
  <c r="L3090" i="40"/>
  <c r="K3090" i="40"/>
  <c r="J3090" i="40"/>
  <c r="I3090" i="40"/>
  <c r="R3089" i="40"/>
  <c r="Q3089" i="40"/>
  <c r="P3089" i="40"/>
  <c r="O3089" i="40"/>
  <c r="N3089" i="40"/>
  <c r="M3089" i="40"/>
  <c r="L3089" i="40"/>
  <c r="K3089" i="40"/>
  <c r="J3089" i="40"/>
  <c r="I3089" i="40"/>
  <c r="R3088" i="40"/>
  <c r="Q3088" i="40"/>
  <c r="P3088" i="40"/>
  <c r="O3088" i="40"/>
  <c r="N3088" i="40"/>
  <c r="M3088" i="40"/>
  <c r="L3088" i="40"/>
  <c r="K3088" i="40"/>
  <c r="J3088" i="40"/>
  <c r="I3088" i="40"/>
  <c r="R3087" i="40"/>
  <c r="Q3087" i="40"/>
  <c r="P3087" i="40"/>
  <c r="O3087" i="40"/>
  <c r="N3087" i="40"/>
  <c r="M3087" i="40"/>
  <c r="L3087" i="40"/>
  <c r="K3087" i="40"/>
  <c r="J3087" i="40"/>
  <c r="I3087" i="40"/>
  <c r="R3086" i="40"/>
  <c r="Q3086" i="40"/>
  <c r="P3086" i="40"/>
  <c r="O3086" i="40"/>
  <c r="N3086" i="40"/>
  <c r="M3086" i="40"/>
  <c r="L3086" i="40"/>
  <c r="K3086" i="40"/>
  <c r="J3086" i="40"/>
  <c r="I3086" i="40"/>
  <c r="R3085" i="40"/>
  <c r="Q3085" i="40"/>
  <c r="P3085" i="40"/>
  <c r="O3085" i="40"/>
  <c r="N3085" i="40"/>
  <c r="M3085" i="40"/>
  <c r="L3085" i="40"/>
  <c r="K3085" i="40"/>
  <c r="J3085" i="40"/>
  <c r="I3085" i="40"/>
  <c r="R3084" i="40"/>
  <c r="Q3084" i="40"/>
  <c r="P3084" i="40"/>
  <c r="O3084" i="40"/>
  <c r="N3084" i="40"/>
  <c r="M3084" i="40"/>
  <c r="L3084" i="40"/>
  <c r="K3084" i="40"/>
  <c r="J3084" i="40"/>
  <c r="I3084" i="40"/>
  <c r="R3083" i="40"/>
  <c r="Q3083" i="40"/>
  <c r="P3083" i="40"/>
  <c r="O3083" i="40"/>
  <c r="N3083" i="40"/>
  <c r="M3083" i="40"/>
  <c r="L3083" i="40"/>
  <c r="K3083" i="40"/>
  <c r="J3083" i="40"/>
  <c r="I3083" i="40"/>
  <c r="R3082" i="40"/>
  <c r="Q3082" i="40"/>
  <c r="P3082" i="40"/>
  <c r="O3082" i="40"/>
  <c r="N3082" i="40"/>
  <c r="M3082" i="40"/>
  <c r="L3082" i="40"/>
  <c r="K3082" i="40"/>
  <c r="J3082" i="40"/>
  <c r="I3082" i="40"/>
  <c r="R3081" i="40"/>
  <c r="Q3081" i="40"/>
  <c r="P3081" i="40"/>
  <c r="O3081" i="40"/>
  <c r="N3081" i="40"/>
  <c r="M3081" i="40"/>
  <c r="L3081" i="40"/>
  <c r="K3081" i="40"/>
  <c r="J3081" i="40"/>
  <c r="I3081" i="40"/>
  <c r="R3080" i="40"/>
  <c r="Q3080" i="40"/>
  <c r="P3080" i="40"/>
  <c r="O3080" i="40"/>
  <c r="N3080" i="40"/>
  <c r="M3080" i="40"/>
  <c r="L3080" i="40"/>
  <c r="K3080" i="40"/>
  <c r="J3080" i="40"/>
  <c r="I3080" i="40"/>
  <c r="R3079" i="40"/>
  <c r="Q3079" i="40"/>
  <c r="P3079" i="40"/>
  <c r="O3079" i="40"/>
  <c r="N3079" i="40"/>
  <c r="M3079" i="40"/>
  <c r="L3079" i="40"/>
  <c r="K3079" i="40"/>
  <c r="J3079" i="40"/>
  <c r="I3079" i="40"/>
  <c r="R3078" i="40"/>
  <c r="Q3078" i="40"/>
  <c r="P3078" i="40"/>
  <c r="O3078" i="40"/>
  <c r="N3078" i="40"/>
  <c r="M3078" i="40"/>
  <c r="L3078" i="40"/>
  <c r="K3078" i="40"/>
  <c r="J3078" i="40"/>
  <c r="I3078" i="40"/>
  <c r="R3077" i="40"/>
  <c r="Q3077" i="40"/>
  <c r="P3077" i="40"/>
  <c r="O3077" i="40"/>
  <c r="N3077" i="40"/>
  <c r="M3077" i="40"/>
  <c r="L3077" i="40"/>
  <c r="K3077" i="40"/>
  <c r="J3077" i="40"/>
  <c r="I3077" i="40"/>
  <c r="R3076" i="40"/>
  <c r="Q3076" i="40"/>
  <c r="P3076" i="40"/>
  <c r="O3076" i="40"/>
  <c r="N3076" i="40"/>
  <c r="M3076" i="40"/>
  <c r="L3076" i="40"/>
  <c r="K3076" i="40"/>
  <c r="J3076" i="40"/>
  <c r="I3076" i="40"/>
  <c r="R3075" i="40"/>
  <c r="Q3075" i="40"/>
  <c r="P3075" i="40"/>
  <c r="O3075" i="40"/>
  <c r="N3075" i="40"/>
  <c r="M3075" i="40"/>
  <c r="L3075" i="40"/>
  <c r="K3075" i="40"/>
  <c r="J3075" i="40"/>
  <c r="I3075" i="40"/>
  <c r="R3074" i="40"/>
  <c r="Q3074" i="40"/>
  <c r="P3074" i="40"/>
  <c r="O3074" i="40"/>
  <c r="N3074" i="40"/>
  <c r="M3074" i="40"/>
  <c r="L3074" i="40"/>
  <c r="K3074" i="40"/>
  <c r="J3074" i="40"/>
  <c r="I3074" i="40"/>
  <c r="R3073" i="40"/>
  <c r="Q3073" i="40"/>
  <c r="P3073" i="40"/>
  <c r="O3073" i="40"/>
  <c r="N3073" i="40"/>
  <c r="M3073" i="40"/>
  <c r="L3073" i="40"/>
  <c r="K3073" i="40"/>
  <c r="J3073" i="40"/>
  <c r="I3073" i="40"/>
  <c r="R3072" i="40"/>
  <c r="Q3072" i="40"/>
  <c r="P3072" i="40"/>
  <c r="O3072" i="40"/>
  <c r="N3072" i="40"/>
  <c r="M3072" i="40"/>
  <c r="L3072" i="40"/>
  <c r="K3072" i="40"/>
  <c r="J3072" i="40"/>
  <c r="I3072" i="40"/>
  <c r="R3071" i="40"/>
  <c r="Q3071" i="40"/>
  <c r="P3071" i="40"/>
  <c r="O3071" i="40"/>
  <c r="N3071" i="40"/>
  <c r="M3071" i="40"/>
  <c r="L3071" i="40"/>
  <c r="K3071" i="40"/>
  <c r="J3071" i="40"/>
  <c r="I3071" i="40"/>
  <c r="R3070" i="40"/>
  <c r="Q3070" i="40"/>
  <c r="P3070" i="40"/>
  <c r="O3070" i="40"/>
  <c r="N3070" i="40"/>
  <c r="M3070" i="40"/>
  <c r="L3070" i="40"/>
  <c r="K3070" i="40"/>
  <c r="J3070" i="40"/>
  <c r="I3070" i="40"/>
  <c r="R3069" i="40"/>
  <c r="Q3069" i="40"/>
  <c r="P3069" i="40"/>
  <c r="O3069" i="40"/>
  <c r="N3069" i="40"/>
  <c r="M3069" i="40"/>
  <c r="L3069" i="40"/>
  <c r="K3069" i="40"/>
  <c r="J3069" i="40"/>
  <c r="I3069" i="40"/>
  <c r="R3068" i="40"/>
  <c r="Q3068" i="40"/>
  <c r="P3068" i="40"/>
  <c r="O3068" i="40"/>
  <c r="N3068" i="40"/>
  <c r="M3068" i="40"/>
  <c r="L3068" i="40"/>
  <c r="K3068" i="40"/>
  <c r="J3068" i="40"/>
  <c r="I3068" i="40"/>
  <c r="R3067" i="40"/>
  <c r="Q3067" i="40"/>
  <c r="P3067" i="40"/>
  <c r="O3067" i="40"/>
  <c r="N3067" i="40"/>
  <c r="M3067" i="40"/>
  <c r="L3067" i="40"/>
  <c r="K3067" i="40"/>
  <c r="J3067" i="40"/>
  <c r="I3067" i="40"/>
  <c r="R3066" i="40"/>
  <c r="Q3066" i="40"/>
  <c r="P3066" i="40"/>
  <c r="O3066" i="40"/>
  <c r="N3066" i="40"/>
  <c r="M3066" i="40"/>
  <c r="L3066" i="40"/>
  <c r="K3066" i="40"/>
  <c r="J3066" i="40"/>
  <c r="I3066" i="40"/>
  <c r="R3065" i="40"/>
  <c r="Q3065" i="40"/>
  <c r="P3065" i="40"/>
  <c r="O3065" i="40"/>
  <c r="N3065" i="40"/>
  <c r="M3065" i="40"/>
  <c r="L3065" i="40"/>
  <c r="K3065" i="40"/>
  <c r="J3065" i="40"/>
  <c r="I3065" i="40"/>
  <c r="R3064" i="40"/>
  <c r="Q3064" i="40"/>
  <c r="P3064" i="40"/>
  <c r="O3064" i="40"/>
  <c r="N3064" i="40"/>
  <c r="M3064" i="40"/>
  <c r="L3064" i="40"/>
  <c r="K3064" i="40"/>
  <c r="J3064" i="40"/>
  <c r="I3064" i="40"/>
  <c r="R3063" i="40"/>
  <c r="Q3063" i="40"/>
  <c r="P3063" i="40"/>
  <c r="O3063" i="40"/>
  <c r="N3063" i="40"/>
  <c r="M3063" i="40"/>
  <c r="L3063" i="40"/>
  <c r="K3063" i="40"/>
  <c r="J3063" i="40"/>
  <c r="I3063" i="40"/>
  <c r="R3062" i="40"/>
  <c r="Q3062" i="40"/>
  <c r="P3062" i="40"/>
  <c r="O3062" i="40"/>
  <c r="N3062" i="40"/>
  <c r="M3062" i="40"/>
  <c r="L3062" i="40"/>
  <c r="K3062" i="40"/>
  <c r="J3062" i="40"/>
  <c r="I3062" i="40"/>
  <c r="R3061" i="40"/>
  <c r="Q3061" i="40"/>
  <c r="P3061" i="40"/>
  <c r="O3061" i="40"/>
  <c r="N3061" i="40"/>
  <c r="M3061" i="40"/>
  <c r="L3061" i="40"/>
  <c r="K3061" i="40"/>
  <c r="J3061" i="40"/>
  <c r="I3061" i="40"/>
  <c r="R3060" i="40"/>
  <c r="Q3060" i="40"/>
  <c r="P3060" i="40"/>
  <c r="O3060" i="40"/>
  <c r="N3060" i="40"/>
  <c r="M3060" i="40"/>
  <c r="L3060" i="40"/>
  <c r="K3060" i="40"/>
  <c r="J3060" i="40"/>
  <c r="I3060" i="40"/>
  <c r="R3059" i="40"/>
  <c r="Q3059" i="40"/>
  <c r="P3059" i="40"/>
  <c r="O3059" i="40"/>
  <c r="N3059" i="40"/>
  <c r="M3059" i="40"/>
  <c r="L3059" i="40"/>
  <c r="K3059" i="40"/>
  <c r="J3059" i="40"/>
  <c r="I3059" i="40"/>
  <c r="R3058" i="40"/>
  <c r="Q3058" i="40"/>
  <c r="P3058" i="40"/>
  <c r="O3058" i="40"/>
  <c r="N3058" i="40"/>
  <c r="M3058" i="40"/>
  <c r="L3058" i="40"/>
  <c r="K3058" i="40"/>
  <c r="J3058" i="40"/>
  <c r="I3058" i="40"/>
  <c r="R3057" i="40"/>
  <c r="Q3057" i="40"/>
  <c r="P3057" i="40"/>
  <c r="O3057" i="40"/>
  <c r="N3057" i="40"/>
  <c r="M3057" i="40"/>
  <c r="L3057" i="40"/>
  <c r="K3057" i="40"/>
  <c r="J3057" i="40"/>
  <c r="I3057" i="40"/>
  <c r="R3056" i="40"/>
  <c r="Q3056" i="40"/>
  <c r="P3056" i="40"/>
  <c r="O3056" i="40"/>
  <c r="N3056" i="40"/>
  <c r="M3056" i="40"/>
  <c r="L3056" i="40"/>
  <c r="K3056" i="40"/>
  <c r="J3056" i="40"/>
  <c r="I3056" i="40"/>
  <c r="R3055" i="40"/>
  <c r="Q3055" i="40"/>
  <c r="P3055" i="40"/>
  <c r="O3055" i="40"/>
  <c r="N3055" i="40"/>
  <c r="M3055" i="40"/>
  <c r="L3055" i="40"/>
  <c r="K3055" i="40"/>
  <c r="J3055" i="40"/>
  <c r="I3055" i="40"/>
  <c r="R3054" i="40"/>
  <c r="Q3054" i="40"/>
  <c r="P3054" i="40"/>
  <c r="O3054" i="40"/>
  <c r="N3054" i="40"/>
  <c r="M3054" i="40"/>
  <c r="L3054" i="40"/>
  <c r="K3054" i="40"/>
  <c r="J3054" i="40"/>
  <c r="I3054" i="40"/>
  <c r="R3053" i="40"/>
  <c r="Q3053" i="40"/>
  <c r="P3053" i="40"/>
  <c r="O3053" i="40"/>
  <c r="N3053" i="40"/>
  <c r="M3053" i="40"/>
  <c r="L3053" i="40"/>
  <c r="K3053" i="40"/>
  <c r="J3053" i="40"/>
  <c r="I3053" i="40"/>
  <c r="R3052" i="40"/>
  <c r="Q3052" i="40"/>
  <c r="P3052" i="40"/>
  <c r="O3052" i="40"/>
  <c r="N3052" i="40"/>
  <c r="M3052" i="40"/>
  <c r="L3052" i="40"/>
  <c r="K3052" i="40"/>
  <c r="J3052" i="40"/>
  <c r="I3052" i="40"/>
  <c r="R3051" i="40"/>
  <c r="Q3051" i="40"/>
  <c r="P3051" i="40"/>
  <c r="O3051" i="40"/>
  <c r="N3051" i="40"/>
  <c r="M3051" i="40"/>
  <c r="L3051" i="40"/>
  <c r="K3051" i="40"/>
  <c r="J3051" i="40"/>
  <c r="I3051" i="40"/>
  <c r="R3050" i="40"/>
  <c r="Q3050" i="40"/>
  <c r="P3050" i="40"/>
  <c r="O3050" i="40"/>
  <c r="N3050" i="40"/>
  <c r="M3050" i="40"/>
  <c r="L3050" i="40"/>
  <c r="K3050" i="40"/>
  <c r="J3050" i="40"/>
  <c r="I3050" i="40"/>
  <c r="R3049" i="40"/>
  <c r="Q3049" i="40"/>
  <c r="P3049" i="40"/>
  <c r="O3049" i="40"/>
  <c r="N3049" i="40"/>
  <c r="M3049" i="40"/>
  <c r="L3049" i="40"/>
  <c r="K3049" i="40"/>
  <c r="J3049" i="40"/>
  <c r="I3049" i="40"/>
  <c r="R3048" i="40"/>
  <c r="Q3048" i="40"/>
  <c r="P3048" i="40"/>
  <c r="O3048" i="40"/>
  <c r="N3048" i="40"/>
  <c r="M3048" i="40"/>
  <c r="L3048" i="40"/>
  <c r="K3048" i="40"/>
  <c r="J3048" i="40"/>
  <c r="I3048" i="40"/>
  <c r="R3047" i="40"/>
  <c r="Q3047" i="40"/>
  <c r="P3047" i="40"/>
  <c r="O3047" i="40"/>
  <c r="N3047" i="40"/>
  <c r="M3047" i="40"/>
  <c r="L3047" i="40"/>
  <c r="K3047" i="40"/>
  <c r="J3047" i="40"/>
  <c r="I3047" i="40"/>
  <c r="R3046" i="40"/>
  <c r="Q3046" i="40"/>
  <c r="P3046" i="40"/>
  <c r="O3046" i="40"/>
  <c r="N3046" i="40"/>
  <c r="M3046" i="40"/>
  <c r="L3046" i="40"/>
  <c r="K3046" i="40"/>
  <c r="J3046" i="40"/>
  <c r="I3046" i="40"/>
  <c r="R3045" i="40"/>
  <c r="Q3045" i="40"/>
  <c r="P3045" i="40"/>
  <c r="O3045" i="40"/>
  <c r="N3045" i="40"/>
  <c r="M3045" i="40"/>
  <c r="L3045" i="40"/>
  <c r="K3045" i="40"/>
  <c r="J3045" i="40"/>
  <c r="I3045" i="40"/>
  <c r="R3044" i="40"/>
  <c r="Q3044" i="40"/>
  <c r="P3044" i="40"/>
  <c r="O3044" i="40"/>
  <c r="N3044" i="40"/>
  <c r="M3044" i="40"/>
  <c r="L3044" i="40"/>
  <c r="K3044" i="40"/>
  <c r="J3044" i="40"/>
  <c r="I3044" i="40"/>
  <c r="R3043" i="40"/>
  <c r="Q3043" i="40"/>
  <c r="P3043" i="40"/>
  <c r="O3043" i="40"/>
  <c r="N3043" i="40"/>
  <c r="M3043" i="40"/>
  <c r="L3043" i="40"/>
  <c r="K3043" i="40"/>
  <c r="J3043" i="40"/>
  <c r="I3043" i="40"/>
  <c r="R3042" i="40"/>
  <c r="Q3042" i="40"/>
  <c r="P3042" i="40"/>
  <c r="O3042" i="40"/>
  <c r="N3042" i="40"/>
  <c r="M3042" i="40"/>
  <c r="L3042" i="40"/>
  <c r="K3042" i="40"/>
  <c r="J3042" i="40"/>
  <c r="I3042" i="40"/>
  <c r="R3041" i="40"/>
  <c r="Q3041" i="40"/>
  <c r="P3041" i="40"/>
  <c r="O3041" i="40"/>
  <c r="N3041" i="40"/>
  <c r="M3041" i="40"/>
  <c r="L3041" i="40"/>
  <c r="K3041" i="40"/>
  <c r="J3041" i="40"/>
  <c r="I3041" i="40"/>
  <c r="R3040" i="40"/>
  <c r="Q3040" i="40"/>
  <c r="P3040" i="40"/>
  <c r="O3040" i="40"/>
  <c r="N3040" i="40"/>
  <c r="M3040" i="40"/>
  <c r="L3040" i="40"/>
  <c r="K3040" i="40"/>
  <c r="J3040" i="40"/>
  <c r="I3040" i="40"/>
  <c r="R3039" i="40"/>
  <c r="Q3039" i="40"/>
  <c r="P3039" i="40"/>
  <c r="O3039" i="40"/>
  <c r="N3039" i="40"/>
  <c r="M3039" i="40"/>
  <c r="L3039" i="40"/>
  <c r="K3039" i="40"/>
  <c r="J3039" i="40"/>
  <c r="I3039" i="40"/>
  <c r="R3038" i="40"/>
  <c r="Q3038" i="40"/>
  <c r="P3038" i="40"/>
  <c r="O3038" i="40"/>
  <c r="N3038" i="40"/>
  <c r="M3038" i="40"/>
  <c r="L3038" i="40"/>
  <c r="K3038" i="40"/>
  <c r="J3038" i="40"/>
  <c r="I3038" i="40"/>
  <c r="R3037" i="40"/>
  <c r="Q3037" i="40"/>
  <c r="P3037" i="40"/>
  <c r="O3037" i="40"/>
  <c r="N3037" i="40"/>
  <c r="M3037" i="40"/>
  <c r="L3037" i="40"/>
  <c r="K3037" i="40"/>
  <c r="J3037" i="40"/>
  <c r="I3037" i="40"/>
  <c r="R3036" i="40"/>
  <c r="Q3036" i="40"/>
  <c r="P3036" i="40"/>
  <c r="O3036" i="40"/>
  <c r="N3036" i="40"/>
  <c r="M3036" i="40"/>
  <c r="L3036" i="40"/>
  <c r="K3036" i="40"/>
  <c r="J3036" i="40"/>
  <c r="I3036" i="40"/>
  <c r="R3035" i="40"/>
  <c r="Q3035" i="40"/>
  <c r="P3035" i="40"/>
  <c r="O3035" i="40"/>
  <c r="N3035" i="40"/>
  <c r="M3035" i="40"/>
  <c r="L3035" i="40"/>
  <c r="K3035" i="40"/>
  <c r="J3035" i="40"/>
  <c r="I3035" i="40"/>
  <c r="R3034" i="40"/>
  <c r="Q3034" i="40"/>
  <c r="P3034" i="40"/>
  <c r="O3034" i="40"/>
  <c r="N3034" i="40"/>
  <c r="M3034" i="40"/>
  <c r="L3034" i="40"/>
  <c r="K3034" i="40"/>
  <c r="J3034" i="40"/>
  <c r="I3034" i="40"/>
  <c r="R3033" i="40"/>
  <c r="Q3033" i="40"/>
  <c r="P3033" i="40"/>
  <c r="O3033" i="40"/>
  <c r="N3033" i="40"/>
  <c r="M3033" i="40"/>
  <c r="L3033" i="40"/>
  <c r="K3033" i="40"/>
  <c r="J3033" i="40"/>
  <c r="I3033" i="40"/>
  <c r="R3032" i="40"/>
  <c r="Q3032" i="40"/>
  <c r="P3032" i="40"/>
  <c r="O3032" i="40"/>
  <c r="N3032" i="40"/>
  <c r="M3032" i="40"/>
  <c r="L3032" i="40"/>
  <c r="K3032" i="40"/>
  <c r="J3032" i="40"/>
  <c r="I3032" i="40"/>
  <c r="R3031" i="40"/>
  <c r="Q3031" i="40"/>
  <c r="P3031" i="40"/>
  <c r="O3031" i="40"/>
  <c r="N3031" i="40"/>
  <c r="M3031" i="40"/>
  <c r="L3031" i="40"/>
  <c r="K3031" i="40"/>
  <c r="J3031" i="40"/>
  <c r="I3031" i="40"/>
  <c r="R3030" i="40"/>
  <c r="Q3030" i="40"/>
  <c r="P3030" i="40"/>
  <c r="O3030" i="40"/>
  <c r="N3030" i="40"/>
  <c r="M3030" i="40"/>
  <c r="L3030" i="40"/>
  <c r="K3030" i="40"/>
  <c r="J3030" i="40"/>
  <c r="I3030" i="40"/>
  <c r="R3029" i="40"/>
  <c r="Q3029" i="40"/>
  <c r="P3029" i="40"/>
  <c r="O3029" i="40"/>
  <c r="N3029" i="40"/>
  <c r="M3029" i="40"/>
  <c r="L3029" i="40"/>
  <c r="K3029" i="40"/>
  <c r="J3029" i="40"/>
  <c r="I3029" i="40"/>
  <c r="R3028" i="40"/>
  <c r="Q3028" i="40"/>
  <c r="P3028" i="40"/>
  <c r="O3028" i="40"/>
  <c r="N3028" i="40"/>
  <c r="M3028" i="40"/>
  <c r="L3028" i="40"/>
  <c r="K3028" i="40"/>
  <c r="J3028" i="40"/>
  <c r="I3028" i="40"/>
  <c r="R3027" i="40"/>
  <c r="Q3027" i="40"/>
  <c r="P3027" i="40"/>
  <c r="O3027" i="40"/>
  <c r="N3027" i="40"/>
  <c r="M3027" i="40"/>
  <c r="L3027" i="40"/>
  <c r="K3027" i="40"/>
  <c r="J3027" i="40"/>
  <c r="I3027" i="40"/>
  <c r="R3026" i="40"/>
  <c r="Q3026" i="40"/>
  <c r="P3026" i="40"/>
  <c r="O3026" i="40"/>
  <c r="N3026" i="40"/>
  <c r="M3026" i="40"/>
  <c r="L3026" i="40"/>
  <c r="K3026" i="40"/>
  <c r="J3026" i="40"/>
  <c r="I3026" i="40"/>
  <c r="R3025" i="40"/>
  <c r="Q3025" i="40"/>
  <c r="P3025" i="40"/>
  <c r="O3025" i="40"/>
  <c r="N3025" i="40"/>
  <c r="M3025" i="40"/>
  <c r="L3025" i="40"/>
  <c r="K3025" i="40"/>
  <c r="J3025" i="40"/>
  <c r="I3025" i="40"/>
  <c r="R3024" i="40"/>
  <c r="Q3024" i="40"/>
  <c r="P3024" i="40"/>
  <c r="O3024" i="40"/>
  <c r="N3024" i="40"/>
  <c r="M3024" i="40"/>
  <c r="L3024" i="40"/>
  <c r="K3024" i="40"/>
  <c r="J3024" i="40"/>
  <c r="I3024" i="40"/>
  <c r="R3023" i="40"/>
  <c r="Q3023" i="40"/>
  <c r="P3023" i="40"/>
  <c r="O3023" i="40"/>
  <c r="N3023" i="40"/>
  <c r="M3023" i="40"/>
  <c r="L3023" i="40"/>
  <c r="K3023" i="40"/>
  <c r="J3023" i="40"/>
  <c r="I3023" i="40"/>
  <c r="R3022" i="40"/>
  <c r="Q3022" i="40"/>
  <c r="P3022" i="40"/>
  <c r="O3022" i="40"/>
  <c r="N3022" i="40"/>
  <c r="M3022" i="40"/>
  <c r="L3022" i="40"/>
  <c r="K3022" i="40"/>
  <c r="J3022" i="40"/>
  <c r="I3022" i="40"/>
  <c r="R3021" i="40"/>
  <c r="Q3021" i="40"/>
  <c r="P3021" i="40"/>
  <c r="O3021" i="40"/>
  <c r="N3021" i="40"/>
  <c r="M3021" i="40"/>
  <c r="L3021" i="40"/>
  <c r="K3021" i="40"/>
  <c r="J3021" i="40"/>
  <c r="I3021" i="40"/>
  <c r="R3020" i="40"/>
  <c r="Q3020" i="40"/>
  <c r="P3020" i="40"/>
  <c r="O3020" i="40"/>
  <c r="N3020" i="40"/>
  <c r="M3020" i="40"/>
  <c r="L3020" i="40"/>
  <c r="K3020" i="40"/>
  <c r="J3020" i="40"/>
  <c r="I3020" i="40"/>
  <c r="R3019" i="40"/>
  <c r="Q3019" i="40"/>
  <c r="P3019" i="40"/>
  <c r="O3019" i="40"/>
  <c r="N3019" i="40"/>
  <c r="M3019" i="40"/>
  <c r="L3019" i="40"/>
  <c r="K3019" i="40"/>
  <c r="J3019" i="40"/>
  <c r="I3019" i="40"/>
  <c r="R3018" i="40"/>
  <c r="Q3018" i="40"/>
  <c r="P3018" i="40"/>
  <c r="O3018" i="40"/>
  <c r="N3018" i="40"/>
  <c r="M3018" i="40"/>
  <c r="L3018" i="40"/>
  <c r="K3018" i="40"/>
  <c r="J3018" i="40"/>
  <c r="I3018" i="40"/>
  <c r="R3017" i="40"/>
  <c r="Q3017" i="40"/>
  <c r="P3017" i="40"/>
  <c r="O3017" i="40"/>
  <c r="N3017" i="40"/>
  <c r="M3017" i="40"/>
  <c r="L3017" i="40"/>
  <c r="K3017" i="40"/>
  <c r="J3017" i="40"/>
  <c r="I3017" i="40"/>
  <c r="R3016" i="40"/>
  <c r="Q3016" i="40"/>
  <c r="P3016" i="40"/>
  <c r="O3016" i="40"/>
  <c r="N3016" i="40"/>
  <c r="M3016" i="40"/>
  <c r="L3016" i="40"/>
  <c r="K3016" i="40"/>
  <c r="J3016" i="40"/>
  <c r="I3016" i="40"/>
  <c r="R3015" i="40"/>
  <c r="Q3015" i="40"/>
  <c r="P3015" i="40"/>
  <c r="O3015" i="40"/>
  <c r="N3015" i="40"/>
  <c r="M3015" i="40"/>
  <c r="L3015" i="40"/>
  <c r="K3015" i="40"/>
  <c r="J3015" i="40"/>
  <c r="I3015" i="40"/>
  <c r="R3014" i="40"/>
  <c r="Q3014" i="40"/>
  <c r="P3014" i="40"/>
  <c r="O3014" i="40"/>
  <c r="N3014" i="40"/>
  <c r="M3014" i="40"/>
  <c r="L3014" i="40"/>
  <c r="K3014" i="40"/>
  <c r="J3014" i="40"/>
  <c r="I3014" i="40"/>
  <c r="R3013" i="40"/>
  <c r="Q3013" i="40"/>
  <c r="P3013" i="40"/>
  <c r="O3013" i="40"/>
  <c r="N3013" i="40"/>
  <c r="M3013" i="40"/>
  <c r="L3013" i="40"/>
  <c r="K3013" i="40"/>
  <c r="J3013" i="40"/>
  <c r="I3013" i="40"/>
  <c r="R3012" i="40"/>
  <c r="Q3012" i="40"/>
  <c r="P3012" i="40"/>
  <c r="O3012" i="40"/>
  <c r="N3012" i="40"/>
  <c r="M3012" i="40"/>
  <c r="L3012" i="40"/>
  <c r="K3012" i="40"/>
  <c r="J3012" i="40"/>
  <c r="I3012" i="40"/>
  <c r="R3011" i="40"/>
  <c r="Q3011" i="40"/>
  <c r="P3011" i="40"/>
  <c r="O3011" i="40"/>
  <c r="N3011" i="40"/>
  <c r="M3011" i="40"/>
  <c r="L3011" i="40"/>
  <c r="K3011" i="40"/>
  <c r="J3011" i="40"/>
  <c r="I3011" i="40"/>
  <c r="R3010" i="40"/>
  <c r="Q3010" i="40"/>
  <c r="P3010" i="40"/>
  <c r="O3010" i="40"/>
  <c r="N3010" i="40"/>
  <c r="M3010" i="40"/>
  <c r="L3010" i="40"/>
  <c r="K3010" i="40"/>
  <c r="J3010" i="40"/>
  <c r="I3010" i="40"/>
  <c r="R3009" i="40"/>
  <c r="Q3009" i="40"/>
  <c r="P3009" i="40"/>
  <c r="O3009" i="40"/>
  <c r="N3009" i="40"/>
  <c r="M3009" i="40"/>
  <c r="L3009" i="40"/>
  <c r="K3009" i="40"/>
  <c r="J3009" i="40"/>
  <c r="I3009" i="40"/>
  <c r="R3008" i="40"/>
  <c r="Q3008" i="40"/>
  <c r="P3008" i="40"/>
  <c r="O3008" i="40"/>
  <c r="N3008" i="40"/>
  <c r="M3008" i="40"/>
  <c r="L3008" i="40"/>
  <c r="K3008" i="40"/>
  <c r="J3008" i="40"/>
  <c r="I3008" i="40"/>
  <c r="R3007" i="40"/>
  <c r="Q3007" i="40"/>
  <c r="P3007" i="40"/>
  <c r="O3007" i="40"/>
  <c r="N3007" i="40"/>
  <c r="M3007" i="40"/>
  <c r="L3007" i="40"/>
  <c r="K3007" i="40"/>
  <c r="J3007" i="40"/>
  <c r="I3007" i="40"/>
  <c r="R3006" i="40"/>
  <c r="Q3006" i="40"/>
  <c r="P3006" i="40"/>
  <c r="O3006" i="40"/>
  <c r="N3006" i="40"/>
  <c r="M3006" i="40"/>
  <c r="L3006" i="40"/>
  <c r="K3006" i="40"/>
  <c r="J3006" i="40"/>
  <c r="I3006" i="40"/>
  <c r="R3005" i="40"/>
  <c r="Q3005" i="40"/>
  <c r="P3005" i="40"/>
  <c r="O3005" i="40"/>
  <c r="N3005" i="40"/>
  <c r="M3005" i="40"/>
  <c r="L3005" i="40"/>
  <c r="K3005" i="40"/>
  <c r="J3005" i="40"/>
  <c r="I3005" i="40"/>
  <c r="R3004" i="40"/>
  <c r="Q3004" i="40"/>
  <c r="P3004" i="40"/>
  <c r="O3004" i="40"/>
  <c r="N3004" i="40"/>
  <c r="M3004" i="40"/>
  <c r="L3004" i="40"/>
  <c r="K3004" i="40"/>
  <c r="J3004" i="40"/>
  <c r="I3004" i="40"/>
  <c r="R3003" i="40"/>
  <c r="Q3003" i="40"/>
  <c r="P3003" i="40"/>
  <c r="O3003" i="40"/>
  <c r="N3003" i="40"/>
  <c r="M3003" i="40"/>
  <c r="L3003" i="40"/>
  <c r="K3003" i="40"/>
  <c r="J3003" i="40"/>
  <c r="I3003" i="40"/>
  <c r="R3002" i="40"/>
  <c r="Q3002" i="40"/>
  <c r="P3002" i="40"/>
  <c r="O3002" i="40"/>
  <c r="N3002" i="40"/>
  <c r="M3002" i="40"/>
  <c r="L3002" i="40"/>
  <c r="K3002" i="40"/>
  <c r="J3002" i="40"/>
  <c r="I3002" i="40"/>
  <c r="R3001" i="40"/>
  <c r="Q3001" i="40"/>
  <c r="P3001" i="40"/>
  <c r="O3001" i="40"/>
  <c r="N3001" i="40"/>
  <c r="M3001" i="40"/>
  <c r="L3001" i="40"/>
  <c r="K3001" i="40"/>
  <c r="J3001" i="40"/>
  <c r="I3001" i="40"/>
  <c r="R3000" i="40"/>
  <c r="Q3000" i="40"/>
  <c r="P3000" i="40"/>
  <c r="O3000" i="40"/>
  <c r="N3000" i="40"/>
  <c r="M3000" i="40"/>
  <c r="L3000" i="40"/>
  <c r="K3000" i="40"/>
  <c r="J3000" i="40"/>
  <c r="I3000" i="40"/>
  <c r="R2999" i="40"/>
  <c r="Q2999" i="40"/>
  <c r="P2999" i="40"/>
  <c r="O2999" i="40"/>
  <c r="N2999" i="40"/>
  <c r="M2999" i="40"/>
  <c r="L2999" i="40"/>
  <c r="K2999" i="40"/>
  <c r="J2999" i="40"/>
  <c r="I2999" i="40"/>
  <c r="R2998" i="40"/>
  <c r="Q2998" i="40"/>
  <c r="P2998" i="40"/>
  <c r="O2998" i="40"/>
  <c r="N2998" i="40"/>
  <c r="M2998" i="40"/>
  <c r="L2998" i="40"/>
  <c r="K2998" i="40"/>
  <c r="J2998" i="40"/>
  <c r="I2998" i="40"/>
  <c r="R2997" i="40"/>
  <c r="Q2997" i="40"/>
  <c r="P2997" i="40"/>
  <c r="O2997" i="40"/>
  <c r="N2997" i="40"/>
  <c r="M2997" i="40"/>
  <c r="L2997" i="40"/>
  <c r="K2997" i="40"/>
  <c r="J2997" i="40"/>
  <c r="I2997" i="40"/>
  <c r="R2996" i="40"/>
  <c r="Q2996" i="40"/>
  <c r="P2996" i="40"/>
  <c r="O2996" i="40"/>
  <c r="N2996" i="40"/>
  <c r="M2996" i="40"/>
  <c r="L2996" i="40"/>
  <c r="K2996" i="40"/>
  <c r="J2996" i="40"/>
  <c r="I2996" i="40"/>
  <c r="R2995" i="40"/>
  <c r="Q2995" i="40"/>
  <c r="P2995" i="40"/>
  <c r="O2995" i="40"/>
  <c r="N2995" i="40"/>
  <c r="M2995" i="40"/>
  <c r="L2995" i="40"/>
  <c r="K2995" i="40"/>
  <c r="J2995" i="40"/>
  <c r="I2995" i="40"/>
  <c r="R2994" i="40"/>
  <c r="Q2994" i="40"/>
  <c r="P2994" i="40"/>
  <c r="O2994" i="40"/>
  <c r="N2994" i="40"/>
  <c r="M2994" i="40"/>
  <c r="L2994" i="40"/>
  <c r="K2994" i="40"/>
  <c r="J2994" i="40"/>
  <c r="I2994" i="40"/>
  <c r="R2993" i="40"/>
  <c r="Q2993" i="40"/>
  <c r="P2993" i="40"/>
  <c r="O2993" i="40"/>
  <c r="N2993" i="40"/>
  <c r="M2993" i="40"/>
  <c r="L2993" i="40"/>
  <c r="K2993" i="40"/>
  <c r="J2993" i="40"/>
  <c r="I2993" i="40"/>
  <c r="R2992" i="40"/>
  <c r="Q2992" i="40"/>
  <c r="P2992" i="40"/>
  <c r="O2992" i="40"/>
  <c r="N2992" i="40"/>
  <c r="M2992" i="40"/>
  <c r="L2992" i="40"/>
  <c r="K2992" i="40"/>
  <c r="J2992" i="40"/>
  <c r="I2992" i="40"/>
  <c r="R2991" i="40"/>
  <c r="Q2991" i="40"/>
  <c r="P2991" i="40"/>
  <c r="O2991" i="40"/>
  <c r="N2991" i="40"/>
  <c r="M2991" i="40"/>
  <c r="L2991" i="40"/>
  <c r="K2991" i="40"/>
  <c r="J2991" i="40"/>
  <c r="I2991" i="40"/>
  <c r="R2990" i="40"/>
  <c r="Q2990" i="40"/>
  <c r="P2990" i="40"/>
  <c r="O2990" i="40"/>
  <c r="N2990" i="40"/>
  <c r="M2990" i="40"/>
  <c r="L2990" i="40"/>
  <c r="K2990" i="40"/>
  <c r="J2990" i="40"/>
  <c r="I2990" i="40"/>
  <c r="R2989" i="40"/>
  <c r="Q2989" i="40"/>
  <c r="P2989" i="40"/>
  <c r="O2989" i="40"/>
  <c r="N2989" i="40"/>
  <c r="M2989" i="40"/>
  <c r="L2989" i="40"/>
  <c r="K2989" i="40"/>
  <c r="J2989" i="40"/>
  <c r="I2989" i="40"/>
  <c r="R2988" i="40"/>
  <c r="Q2988" i="40"/>
  <c r="P2988" i="40"/>
  <c r="O2988" i="40"/>
  <c r="N2988" i="40"/>
  <c r="M2988" i="40"/>
  <c r="L2988" i="40"/>
  <c r="K2988" i="40"/>
  <c r="J2988" i="40"/>
  <c r="I2988" i="40"/>
  <c r="R2987" i="40"/>
  <c r="Q2987" i="40"/>
  <c r="P2987" i="40"/>
  <c r="O2987" i="40"/>
  <c r="N2987" i="40"/>
  <c r="M2987" i="40"/>
  <c r="L2987" i="40"/>
  <c r="K2987" i="40"/>
  <c r="J2987" i="40"/>
  <c r="I2987" i="40"/>
  <c r="R2986" i="40"/>
  <c r="Q2986" i="40"/>
  <c r="P2986" i="40"/>
  <c r="O2986" i="40"/>
  <c r="N2986" i="40"/>
  <c r="M2986" i="40"/>
  <c r="L2986" i="40"/>
  <c r="K2986" i="40"/>
  <c r="J2986" i="40"/>
  <c r="I2986" i="40"/>
  <c r="R2985" i="40"/>
  <c r="Q2985" i="40"/>
  <c r="P2985" i="40"/>
  <c r="O2985" i="40"/>
  <c r="N2985" i="40"/>
  <c r="M2985" i="40"/>
  <c r="L2985" i="40"/>
  <c r="K2985" i="40"/>
  <c r="J2985" i="40"/>
  <c r="I2985" i="40"/>
  <c r="R2984" i="40"/>
  <c r="Q2984" i="40"/>
  <c r="P2984" i="40"/>
  <c r="O2984" i="40"/>
  <c r="N2984" i="40"/>
  <c r="M2984" i="40"/>
  <c r="L2984" i="40"/>
  <c r="K2984" i="40"/>
  <c r="J2984" i="40"/>
  <c r="I2984" i="40"/>
  <c r="R2983" i="40"/>
  <c r="Q2983" i="40"/>
  <c r="P2983" i="40"/>
  <c r="O2983" i="40"/>
  <c r="N2983" i="40"/>
  <c r="M2983" i="40"/>
  <c r="L2983" i="40"/>
  <c r="K2983" i="40"/>
  <c r="J2983" i="40"/>
  <c r="I2983" i="40"/>
  <c r="R2982" i="40"/>
  <c r="Q2982" i="40"/>
  <c r="P2982" i="40"/>
  <c r="O2982" i="40"/>
  <c r="N2982" i="40"/>
  <c r="M2982" i="40"/>
  <c r="L2982" i="40"/>
  <c r="K2982" i="40"/>
  <c r="J2982" i="40"/>
  <c r="I2982" i="40"/>
  <c r="R2981" i="40"/>
  <c r="Q2981" i="40"/>
  <c r="P2981" i="40"/>
  <c r="O2981" i="40"/>
  <c r="N2981" i="40"/>
  <c r="M2981" i="40"/>
  <c r="L2981" i="40"/>
  <c r="K2981" i="40"/>
  <c r="J2981" i="40"/>
  <c r="I2981" i="40"/>
  <c r="R2980" i="40"/>
  <c r="Q2980" i="40"/>
  <c r="P2980" i="40"/>
  <c r="O2980" i="40"/>
  <c r="N2980" i="40"/>
  <c r="M2980" i="40"/>
  <c r="L2980" i="40"/>
  <c r="K2980" i="40"/>
  <c r="J2980" i="40"/>
  <c r="I2980" i="40"/>
  <c r="R2979" i="40"/>
  <c r="Q2979" i="40"/>
  <c r="P2979" i="40"/>
  <c r="O2979" i="40"/>
  <c r="N2979" i="40"/>
  <c r="M2979" i="40"/>
  <c r="L2979" i="40"/>
  <c r="K2979" i="40"/>
  <c r="J2979" i="40"/>
  <c r="I2979" i="40"/>
  <c r="R2978" i="40"/>
  <c r="Q2978" i="40"/>
  <c r="P2978" i="40"/>
  <c r="O2978" i="40"/>
  <c r="N2978" i="40"/>
  <c r="M2978" i="40"/>
  <c r="L2978" i="40"/>
  <c r="K2978" i="40"/>
  <c r="J2978" i="40"/>
  <c r="I2978" i="40"/>
  <c r="R2977" i="40"/>
  <c r="Q2977" i="40"/>
  <c r="P2977" i="40"/>
  <c r="O2977" i="40"/>
  <c r="N2977" i="40"/>
  <c r="M2977" i="40"/>
  <c r="L2977" i="40"/>
  <c r="K2977" i="40"/>
  <c r="J2977" i="40"/>
  <c r="I2977" i="40"/>
  <c r="R2976" i="40"/>
  <c r="Q2976" i="40"/>
  <c r="P2976" i="40"/>
  <c r="O2976" i="40"/>
  <c r="N2976" i="40"/>
  <c r="M2976" i="40"/>
  <c r="L2976" i="40"/>
  <c r="K2976" i="40"/>
  <c r="J2976" i="40"/>
  <c r="I2976" i="40"/>
  <c r="R2975" i="40"/>
  <c r="Q2975" i="40"/>
  <c r="P2975" i="40"/>
  <c r="O2975" i="40"/>
  <c r="N2975" i="40"/>
  <c r="M2975" i="40"/>
  <c r="L2975" i="40"/>
  <c r="K2975" i="40"/>
  <c r="J2975" i="40"/>
  <c r="I2975" i="40"/>
  <c r="R2974" i="40"/>
  <c r="Q2974" i="40"/>
  <c r="P2974" i="40"/>
  <c r="O2974" i="40"/>
  <c r="N2974" i="40"/>
  <c r="M2974" i="40"/>
  <c r="L2974" i="40"/>
  <c r="K2974" i="40"/>
  <c r="J2974" i="40"/>
  <c r="I2974" i="40"/>
  <c r="R2973" i="40"/>
  <c r="Q2973" i="40"/>
  <c r="P2973" i="40"/>
  <c r="O2973" i="40"/>
  <c r="N2973" i="40"/>
  <c r="M2973" i="40"/>
  <c r="L2973" i="40"/>
  <c r="K2973" i="40"/>
  <c r="J2973" i="40"/>
  <c r="I2973" i="40"/>
  <c r="R2972" i="40"/>
  <c r="Q2972" i="40"/>
  <c r="P2972" i="40"/>
  <c r="O2972" i="40"/>
  <c r="N2972" i="40"/>
  <c r="M2972" i="40"/>
  <c r="L2972" i="40"/>
  <c r="K2972" i="40"/>
  <c r="J2972" i="40"/>
  <c r="I2972" i="40"/>
  <c r="R2971" i="40"/>
  <c r="Q2971" i="40"/>
  <c r="P2971" i="40"/>
  <c r="O2971" i="40"/>
  <c r="N2971" i="40"/>
  <c r="M2971" i="40"/>
  <c r="L2971" i="40"/>
  <c r="K2971" i="40"/>
  <c r="J2971" i="40"/>
  <c r="I2971" i="40"/>
  <c r="R2970" i="40"/>
  <c r="Q2970" i="40"/>
  <c r="P2970" i="40"/>
  <c r="O2970" i="40"/>
  <c r="N2970" i="40"/>
  <c r="M2970" i="40"/>
  <c r="L2970" i="40"/>
  <c r="K2970" i="40"/>
  <c r="J2970" i="40"/>
  <c r="I2970" i="40"/>
  <c r="R2969" i="40"/>
  <c r="Q2969" i="40"/>
  <c r="P2969" i="40"/>
  <c r="O2969" i="40"/>
  <c r="N2969" i="40"/>
  <c r="M2969" i="40"/>
  <c r="L2969" i="40"/>
  <c r="K2969" i="40"/>
  <c r="J2969" i="40"/>
  <c r="I2969" i="40"/>
  <c r="R2968" i="40"/>
  <c r="Q2968" i="40"/>
  <c r="P2968" i="40"/>
  <c r="O2968" i="40"/>
  <c r="N2968" i="40"/>
  <c r="M2968" i="40"/>
  <c r="L2968" i="40"/>
  <c r="K2968" i="40"/>
  <c r="J2968" i="40"/>
  <c r="I2968" i="40"/>
  <c r="R2967" i="40"/>
  <c r="Q2967" i="40"/>
  <c r="P2967" i="40"/>
  <c r="O2967" i="40"/>
  <c r="N2967" i="40"/>
  <c r="M2967" i="40"/>
  <c r="L2967" i="40"/>
  <c r="K2967" i="40"/>
  <c r="J2967" i="40"/>
  <c r="I2967" i="40"/>
  <c r="R2966" i="40"/>
  <c r="Q2966" i="40"/>
  <c r="P2966" i="40"/>
  <c r="O2966" i="40"/>
  <c r="N2966" i="40"/>
  <c r="M2966" i="40"/>
  <c r="L2966" i="40"/>
  <c r="K2966" i="40"/>
  <c r="J2966" i="40"/>
  <c r="I2966" i="40"/>
  <c r="R2965" i="40"/>
  <c r="Q2965" i="40"/>
  <c r="P2965" i="40"/>
  <c r="O2965" i="40"/>
  <c r="N2965" i="40"/>
  <c r="M2965" i="40"/>
  <c r="L2965" i="40"/>
  <c r="K2965" i="40"/>
  <c r="J2965" i="40"/>
  <c r="I2965" i="40"/>
  <c r="R2964" i="40"/>
  <c r="Q2964" i="40"/>
  <c r="P2964" i="40"/>
  <c r="O2964" i="40"/>
  <c r="N2964" i="40"/>
  <c r="M2964" i="40"/>
  <c r="L2964" i="40"/>
  <c r="K2964" i="40"/>
  <c r="J2964" i="40"/>
  <c r="I2964" i="40"/>
  <c r="R2963" i="40"/>
  <c r="Q2963" i="40"/>
  <c r="P2963" i="40"/>
  <c r="O2963" i="40"/>
  <c r="N2963" i="40"/>
  <c r="M2963" i="40"/>
  <c r="L2963" i="40"/>
  <c r="K2963" i="40"/>
  <c r="J2963" i="40"/>
  <c r="I2963" i="40"/>
  <c r="R2962" i="40"/>
  <c r="Q2962" i="40"/>
  <c r="P2962" i="40"/>
  <c r="O2962" i="40"/>
  <c r="N2962" i="40"/>
  <c r="M2962" i="40"/>
  <c r="L2962" i="40"/>
  <c r="K2962" i="40"/>
  <c r="J2962" i="40"/>
  <c r="I2962" i="40"/>
  <c r="R2961" i="40"/>
  <c r="Q2961" i="40"/>
  <c r="P2961" i="40"/>
  <c r="O2961" i="40"/>
  <c r="N2961" i="40"/>
  <c r="M2961" i="40"/>
  <c r="L2961" i="40"/>
  <c r="K2961" i="40"/>
  <c r="J2961" i="40"/>
  <c r="I2961" i="40"/>
  <c r="R2960" i="40"/>
  <c r="Q2960" i="40"/>
  <c r="P2960" i="40"/>
  <c r="O2960" i="40"/>
  <c r="N2960" i="40"/>
  <c r="M2960" i="40"/>
  <c r="L2960" i="40"/>
  <c r="K2960" i="40"/>
  <c r="J2960" i="40"/>
  <c r="I2960" i="40"/>
  <c r="R2959" i="40"/>
  <c r="Q2959" i="40"/>
  <c r="P2959" i="40"/>
  <c r="O2959" i="40"/>
  <c r="N2959" i="40"/>
  <c r="M2959" i="40"/>
  <c r="L2959" i="40"/>
  <c r="K2959" i="40"/>
  <c r="J2959" i="40"/>
  <c r="I2959" i="40"/>
  <c r="R2958" i="40"/>
  <c r="Q2958" i="40"/>
  <c r="P2958" i="40"/>
  <c r="O2958" i="40"/>
  <c r="N2958" i="40"/>
  <c r="M2958" i="40"/>
  <c r="L2958" i="40"/>
  <c r="K2958" i="40"/>
  <c r="J2958" i="40"/>
  <c r="I2958" i="40"/>
  <c r="R2957" i="40"/>
  <c r="Q2957" i="40"/>
  <c r="P2957" i="40"/>
  <c r="O2957" i="40"/>
  <c r="N2957" i="40"/>
  <c r="M2957" i="40"/>
  <c r="L2957" i="40"/>
  <c r="K2957" i="40"/>
  <c r="J2957" i="40"/>
  <c r="I2957" i="40"/>
  <c r="R2956" i="40"/>
  <c r="Q2956" i="40"/>
  <c r="P2956" i="40"/>
  <c r="O2956" i="40"/>
  <c r="N2956" i="40"/>
  <c r="M2956" i="40"/>
  <c r="L2956" i="40"/>
  <c r="K2956" i="40"/>
  <c r="J2956" i="40"/>
  <c r="I2956" i="40"/>
  <c r="R2955" i="40"/>
  <c r="Q2955" i="40"/>
  <c r="P2955" i="40"/>
  <c r="O2955" i="40"/>
  <c r="N2955" i="40"/>
  <c r="M2955" i="40"/>
  <c r="L2955" i="40"/>
  <c r="K2955" i="40"/>
  <c r="J2955" i="40"/>
  <c r="I2955" i="40"/>
  <c r="R2954" i="40"/>
  <c r="Q2954" i="40"/>
  <c r="P2954" i="40"/>
  <c r="O2954" i="40"/>
  <c r="N2954" i="40"/>
  <c r="M2954" i="40"/>
  <c r="L2954" i="40"/>
  <c r="K2954" i="40"/>
  <c r="J2954" i="40"/>
  <c r="I2954" i="40"/>
  <c r="R2953" i="40"/>
  <c r="Q2953" i="40"/>
  <c r="P2953" i="40"/>
  <c r="O2953" i="40"/>
  <c r="N2953" i="40"/>
  <c r="M2953" i="40"/>
  <c r="L2953" i="40"/>
  <c r="K2953" i="40"/>
  <c r="J2953" i="40"/>
  <c r="I2953" i="40"/>
  <c r="R2952" i="40"/>
  <c r="Q2952" i="40"/>
  <c r="P2952" i="40"/>
  <c r="O2952" i="40"/>
  <c r="N2952" i="40"/>
  <c r="M2952" i="40"/>
  <c r="L2952" i="40"/>
  <c r="K2952" i="40"/>
  <c r="J2952" i="40"/>
  <c r="I2952" i="40"/>
  <c r="R2951" i="40"/>
  <c r="Q2951" i="40"/>
  <c r="P2951" i="40"/>
  <c r="O2951" i="40"/>
  <c r="N2951" i="40"/>
  <c r="M2951" i="40"/>
  <c r="L2951" i="40"/>
  <c r="K2951" i="40"/>
  <c r="J2951" i="40"/>
  <c r="I2951" i="40"/>
  <c r="R2950" i="40"/>
  <c r="Q2950" i="40"/>
  <c r="P2950" i="40"/>
  <c r="O2950" i="40"/>
  <c r="N2950" i="40"/>
  <c r="M2950" i="40"/>
  <c r="L2950" i="40"/>
  <c r="K2950" i="40"/>
  <c r="J2950" i="40"/>
  <c r="I2950" i="40"/>
  <c r="R2949" i="40"/>
  <c r="Q2949" i="40"/>
  <c r="P2949" i="40"/>
  <c r="O2949" i="40"/>
  <c r="N2949" i="40"/>
  <c r="M2949" i="40"/>
  <c r="L2949" i="40"/>
  <c r="K2949" i="40"/>
  <c r="J2949" i="40"/>
  <c r="I2949" i="40"/>
  <c r="R2948" i="40"/>
  <c r="Q2948" i="40"/>
  <c r="P2948" i="40"/>
  <c r="O2948" i="40"/>
  <c r="N2948" i="40"/>
  <c r="M2948" i="40"/>
  <c r="L2948" i="40"/>
  <c r="K2948" i="40"/>
  <c r="J2948" i="40"/>
  <c r="I2948" i="40"/>
  <c r="R2947" i="40"/>
  <c r="Q2947" i="40"/>
  <c r="P2947" i="40"/>
  <c r="O2947" i="40"/>
  <c r="N2947" i="40"/>
  <c r="M2947" i="40"/>
  <c r="L2947" i="40"/>
  <c r="K2947" i="40"/>
  <c r="J2947" i="40"/>
  <c r="I2947" i="40"/>
  <c r="R2946" i="40"/>
  <c r="Q2946" i="40"/>
  <c r="P2946" i="40"/>
  <c r="O2946" i="40"/>
  <c r="N2946" i="40"/>
  <c r="M2946" i="40"/>
  <c r="L2946" i="40"/>
  <c r="K2946" i="40"/>
  <c r="J2946" i="40"/>
  <c r="I2946" i="40"/>
  <c r="R2945" i="40"/>
  <c r="Q2945" i="40"/>
  <c r="P2945" i="40"/>
  <c r="O2945" i="40"/>
  <c r="N2945" i="40"/>
  <c r="M2945" i="40"/>
  <c r="L2945" i="40"/>
  <c r="K2945" i="40"/>
  <c r="J2945" i="40"/>
  <c r="I2945" i="40"/>
  <c r="R2944" i="40"/>
  <c r="Q2944" i="40"/>
  <c r="P2944" i="40"/>
  <c r="O2944" i="40"/>
  <c r="N2944" i="40"/>
  <c r="M2944" i="40"/>
  <c r="L2944" i="40"/>
  <c r="K2944" i="40"/>
  <c r="J2944" i="40"/>
  <c r="I2944" i="40"/>
  <c r="R2943" i="40"/>
  <c r="Q2943" i="40"/>
  <c r="P2943" i="40"/>
  <c r="O2943" i="40"/>
  <c r="N2943" i="40"/>
  <c r="M2943" i="40"/>
  <c r="L2943" i="40"/>
  <c r="K2943" i="40"/>
  <c r="J2943" i="40"/>
  <c r="I2943" i="40"/>
  <c r="R2942" i="40"/>
  <c r="Q2942" i="40"/>
  <c r="P2942" i="40"/>
  <c r="O2942" i="40"/>
  <c r="N2942" i="40"/>
  <c r="M2942" i="40"/>
  <c r="L2942" i="40"/>
  <c r="K2942" i="40"/>
  <c r="J2942" i="40"/>
  <c r="I2942" i="40"/>
  <c r="R2941" i="40"/>
  <c r="Q2941" i="40"/>
  <c r="P2941" i="40"/>
  <c r="O2941" i="40"/>
  <c r="N2941" i="40"/>
  <c r="M2941" i="40"/>
  <c r="L2941" i="40"/>
  <c r="K2941" i="40"/>
  <c r="J2941" i="40"/>
  <c r="I2941" i="40"/>
  <c r="R2940" i="40"/>
  <c r="Q2940" i="40"/>
  <c r="P2940" i="40"/>
  <c r="O2940" i="40"/>
  <c r="N2940" i="40"/>
  <c r="M2940" i="40"/>
  <c r="L2940" i="40"/>
  <c r="K2940" i="40"/>
  <c r="J2940" i="40"/>
  <c r="I2940" i="40"/>
  <c r="R2939" i="40"/>
  <c r="Q2939" i="40"/>
  <c r="P2939" i="40"/>
  <c r="O2939" i="40"/>
  <c r="N2939" i="40"/>
  <c r="M2939" i="40"/>
  <c r="L2939" i="40"/>
  <c r="K2939" i="40"/>
  <c r="J2939" i="40"/>
  <c r="I2939" i="40"/>
  <c r="R2938" i="40"/>
  <c r="Q2938" i="40"/>
  <c r="P2938" i="40"/>
  <c r="O2938" i="40"/>
  <c r="N2938" i="40"/>
  <c r="M2938" i="40"/>
  <c r="L2938" i="40"/>
  <c r="K2938" i="40"/>
  <c r="J2938" i="40"/>
  <c r="I2938" i="40"/>
  <c r="R2937" i="40"/>
  <c r="Q2937" i="40"/>
  <c r="P2937" i="40"/>
  <c r="O2937" i="40"/>
  <c r="N2937" i="40"/>
  <c r="M2937" i="40"/>
  <c r="L2937" i="40"/>
  <c r="K2937" i="40"/>
  <c r="J2937" i="40"/>
  <c r="I2937" i="40"/>
  <c r="R2936" i="40"/>
  <c r="Q2936" i="40"/>
  <c r="P2936" i="40"/>
  <c r="O2936" i="40"/>
  <c r="N2936" i="40"/>
  <c r="M2936" i="40"/>
  <c r="L2936" i="40"/>
  <c r="K2936" i="40"/>
  <c r="J2936" i="40"/>
  <c r="I2936" i="40"/>
  <c r="R2935" i="40"/>
  <c r="Q2935" i="40"/>
  <c r="P2935" i="40"/>
  <c r="O2935" i="40"/>
  <c r="N2935" i="40"/>
  <c r="M2935" i="40"/>
  <c r="L2935" i="40"/>
  <c r="K2935" i="40"/>
  <c r="J2935" i="40"/>
  <c r="I2935" i="40"/>
  <c r="R2934" i="40"/>
  <c r="Q2934" i="40"/>
  <c r="P2934" i="40"/>
  <c r="O2934" i="40"/>
  <c r="N2934" i="40"/>
  <c r="M2934" i="40"/>
  <c r="L2934" i="40"/>
  <c r="K2934" i="40"/>
  <c r="J2934" i="40"/>
  <c r="I2934" i="40"/>
  <c r="R2933" i="40"/>
  <c r="Q2933" i="40"/>
  <c r="P2933" i="40"/>
  <c r="O2933" i="40"/>
  <c r="N2933" i="40"/>
  <c r="M2933" i="40"/>
  <c r="L2933" i="40"/>
  <c r="K2933" i="40"/>
  <c r="J2933" i="40"/>
  <c r="I2933" i="40"/>
  <c r="R2932" i="40"/>
  <c r="Q2932" i="40"/>
  <c r="P2932" i="40"/>
  <c r="O2932" i="40"/>
  <c r="N2932" i="40"/>
  <c r="M2932" i="40"/>
  <c r="L2932" i="40"/>
  <c r="K2932" i="40"/>
  <c r="J2932" i="40"/>
  <c r="I2932" i="40"/>
  <c r="R2931" i="40"/>
  <c r="Q2931" i="40"/>
  <c r="P2931" i="40"/>
  <c r="O2931" i="40"/>
  <c r="N2931" i="40"/>
  <c r="M2931" i="40"/>
  <c r="L2931" i="40"/>
  <c r="K2931" i="40"/>
  <c r="J2931" i="40"/>
  <c r="I2931" i="40"/>
  <c r="R2930" i="40"/>
  <c r="Q2930" i="40"/>
  <c r="P2930" i="40"/>
  <c r="O2930" i="40"/>
  <c r="N2930" i="40"/>
  <c r="M2930" i="40"/>
  <c r="L2930" i="40"/>
  <c r="K2930" i="40"/>
  <c r="J2930" i="40"/>
  <c r="I2930" i="40"/>
  <c r="R2929" i="40"/>
  <c r="Q2929" i="40"/>
  <c r="P2929" i="40"/>
  <c r="O2929" i="40"/>
  <c r="N2929" i="40"/>
  <c r="M2929" i="40"/>
  <c r="L2929" i="40"/>
  <c r="K2929" i="40"/>
  <c r="J2929" i="40"/>
  <c r="I2929" i="40"/>
  <c r="R2928" i="40"/>
  <c r="Q2928" i="40"/>
  <c r="P2928" i="40"/>
  <c r="O2928" i="40"/>
  <c r="N2928" i="40"/>
  <c r="M2928" i="40"/>
  <c r="L2928" i="40"/>
  <c r="K2928" i="40"/>
  <c r="J2928" i="40"/>
  <c r="I2928" i="40"/>
  <c r="R2927" i="40"/>
  <c r="Q2927" i="40"/>
  <c r="P2927" i="40"/>
  <c r="O2927" i="40"/>
  <c r="N2927" i="40"/>
  <c r="M2927" i="40"/>
  <c r="L2927" i="40"/>
  <c r="K2927" i="40"/>
  <c r="J2927" i="40"/>
  <c r="I2927" i="40"/>
  <c r="R2926" i="40"/>
  <c r="Q2926" i="40"/>
  <c r="P2926" i="40"/>
  <c r="O2926" i="40"/>
  <c r="N2926" i="40"/>
  <c r="M2926" i="40"/>
  <c r="L2926" i="40"/>
  <c r="K2926" i="40"/>
  <c r="J2926" i="40"/>
  <c r="I2926" i="40"/>
  <c r="R2925" i="40"/>
  <c r="Q2925" i="40"/>
  <c r="P2925" i="40"/>
  <c r="O2925" i="40"/>
  <c r="N2925" i="40"/>
  <c r="M2925" i="40"/>
  <c r="L2925" i="40"/>
  <c r="K2925" i="40"/>
  <c r="J2925" i="40"/>
  <c r="I2925" i="40"/>
  <c r="R2924" i="40"/>
  <c r="Q2924" i="40"/>
  <c r="P2924" i="40"/>
  <c r="O2924" i="40"/>
  <c r="N2924" i="40"/>
  <c r="M2924" i="40"/>
  <c r="L2924" i="40"/>
  <c r="K2924" i="40"/>
  <c r="J2924" i="40"/>
  <c r="I2924" i="40"/>
  <c r="R2923" i="40"/>
  <c r="Q2923" i="40"/>
  <c r="P2923" i="40"/>
  <c r="O2923" i="40"/>
  <c r="N2923" i="40"/>
  <c r="M2923" i="40"/>
  <c r="L2923" i="40"/>
  <c r="K2923" i="40"/>
  <c r="J2923" i="40"/>
  <c r="I2923" i="40"/>
  <c r="R2922" i="40"/>
  <c r="Q2922" i="40"/>
  <c r="P2922" i="40"/>
  <c r="O2922" i="40"/>
  <c r="N2922" i="40"/>
  <c r="M2922" i="40"/>
  <c r="L2922" i="40"/>
  <c r="K2922" i="40"/>
  <c r="J2922" i="40"/>
  <c r="I2922" i="40"/>
  <c r="R2921" i="40"/>
  <c r="Q2921" i="40"/>
  <c r="P2921" i="40"/>
  <c r="O2921" i="40"/>
  <c r="N2921" i="40"/>
  <c r="M2921" i="40"/>
  <c r="L2921" i="40"/>
  <c r="K2921" i="40"/>
  <c r="J2921" i="40"/>
  <c r="I2921" i="40"/>
  <c r="R2920" i="40"/>
  <c r="Q2920" i="40"/>
  <c r="P2920" i="40"/>
  <c r="O2920" i="40"/>
  <c r="N2920" i="40"/>
  <c r="M2920" i="40"/>
  <c r="L2920" i="40"/>
  <c r="K2920" i="40"/>
  <c r="J2920" i="40"/>
  <c r="I2920" i="40"/>
  <c r="R2919" i="40"/>
  <c r="Q2919" i="40"/>
  <c r="P2919" i="40"/>
  <c r="O2919" i="40"/>
  <c r="N2919" i="40"/>
  <c r="M2919" i="40"/>
  <c r="L2919" i="40"/>
  <c r="K2919" i="40"/>
  <c r="J2919" i="40"/>
  <c r="I2919" i="40"/>
  <c r="R2918" i="40"/>
  <c r="Q2918" i="40"/>
  <c r="P2918" i="40"/>
  <c r="O2918" i="40"/>
  <c r="N2918" i="40"/>
  <c r="M2918" i="40"/>
  <c r="L2918" i="40"/>
  <c r="K2918" i="40"/>
  <c r="J2918" i="40"/>
  <c r="I2918" i="40"/>
  <c r="R2917" i="40"/>
  <c r="Q2917" i="40"/>
  <c r="P2917" i="40"/>
  <c r="O2917" i="40"/>
  <c r="N2917" i="40"/>
  <c r="M2917" i="40"/>
  <c r="L2917" i="40"/>
  <c r="K2917" i="40"/>
  <c r="J2917" i="40"/>
  <c r="I2917" i="40"/>
  <c r="R2916" i="40"/>
  <c r="Q2916" i="40"/>
  <c r="P2916" i="40"/>
  <c r="O2916" i="40"/>
  <c r="N2916" i="40"/>
  <c r="M2916" i="40"/>
  <c r="L2916" i="40"/>
  <c r="K2916" i="40"/>
  <c r="J2916" i="40"/>
  <c r="I2916" i="40"/>
  <c r="R2915" i="40"/>
  <c r="Q2915" i="40"/>
  <c r="P2915" i="40"/>
  <c r="O2915" i="40"/>
  <c r="N2915" i="40"/>
  <c r="M2915" i="40"/>
  <c r="L2915" i="40"/>
  <c r="K2915" i="40"/>
  <c r="J2915" i="40"/>
  <c r="I2915" i="40"/>
  <c r="R2914" i="40"/>
  <c r="Q2914" i="40"/>
  <c r="P2914" i="40"/>
  <c r="O2914" i="40"/>
  <c r="N2914" i="40"/>
  <c r="M2914" i="40"/>
  <c r="L2914" i="40"/>
  <c r="K2914" i="40"/>
  <c r="J2914" i="40"/>
  <c r="I2914" i="40"/>
  <c r="R2913" i="40"/>
  <c r="Q2913" i="40"/>
  <c r="P2913" i="40"/>
  <c r="O2913" i="40"/>
  <c r="N2913" i="40"/>
  <c r="M2913" i="40"/>
  <c r="L2913" i="40"/>
  <c r="K2913" i="40"/>
  <c r="J2913" i="40"/>
  <c r="I2913" i="40"/>
  <c r="R2912" i="40"/>
  <c r="Q2912" i="40"/>
  <c r="P2912" i="40"/>
  <c r="O2912" i="40"/>
  <c r="N2912" i="40"/>
  <c r="M2912" i="40"/>
  <c r="L2912" i="40"/>
  <c r="K2912" i="40"/>
  <c r="J2912" i="40"/>
  <c r="I2912" i="40"/>
  <c r="R2911" i="40"/>
  <c r="Q2911" i="40"/>
  <c r="P2911" i="40"/>
  <c r="O2911" i="40"/>
  <c r="N2911" i="40"/>
  <c r="M2911" i="40"/>
  <c r="L2911" i="40"/>
  <c r="K2911" i="40"/>
  <c r="J2911" i="40"/>
  <c r="I2911" i="40"/>
  <c r="R2910" i="40"/>
  <c r="Q2910" i="40"/>
  <c r="P2910" i="40"/>
  <c r="O2910" i="40"/>
  <c r="N2910" i="40"/>
  <c r="M2910" i="40"/>
  <c r="L2910" i="40"/>
  <c r="K2910" i="40"/>
  <c r="J2910" i="40"/>
  <c r="I2910" i="40"/>
  <c r="R2909" i="40"/>
  <c r="Q2909" i="40"/>
  <c r="P2909" i="40"/>
  <c r="O2909" i="40"/>
  <c r="N2909" i="40"/>
  <c r="M2909" i="40"/>
  <c r="L2909" i="40"/>
  <c r="K2909" i="40"/>
  <c r="J2909" i="40"/>
  <c r="I2909" i="40"/>
  <c r="R2908" i="40"/>
  <c r="Q2908" i="40"/>
  <c r="P2908" i="40"/>
  <c r="O2908" i="40"/>
  <c r="N2908" i="40"/>
  <c r="M2908" i="40"/>
  <c r="L2908" i="40"/>
  <c r="K2908" i="40"/>
  <c r="J2908" i="40"/>
  <c r="I2908" i="40"/>
  <c r="R2907" i="40"/>
  <c r="Q2907" i="40"/>
  <c r="P2907" i="40"/>
  <c r="O2907" i="40"/>
  <c r="N2907" i="40"/>
  <c r="M2907" i="40"/>
  <c r="L2907" i="40"/>
  <c r="K2907" i="40"/>
  <c r="J2907" i="40"/>
  <c r="I2907" i="40"/>
  <c r="R2906" i="40"/>
  <c r="Q2906" i="40"/>
  <c r="P2906" i="40"/>
  <c r="O2906" i="40"/>
  <c r="N2906" i="40"/>
  <c r="M2906" i="40"/>
  <c r="L2906" i="40"/>
  <c r="K2906" i="40"/>
  <c r="J2906" i="40"/>
  <c r="I2906" i="40"/>
  <c r="R2905" i="40"/>
  <c r="Q2905" i="40"/>
  <c r="P2905" i="40"/>
  <c r="O2905" i="40"/>
  <c r="N2905" i="40"/>
  <c r="M2905" i="40"/>
  <c r="L2905" i="40"/>
  <c r="K2905" i="40"/>
  <c r="J2905" i="40"/>
  <c r="I2905" i="40"/>
  <c r="R2904" i="40"/>
  <c r="Q2904" i="40"/>
  <c r="P2904" i="40"/>
  <c r="O2904" i="40"/>
  <c r="N2904" i="40"/>
  <c r="M2904" i="40"/>
  <c r="L2904" i="40"/>
  <c r="K2904" i="40"/>
  <c r="J2904" i="40"/>
  <c r="I2904" i="40"/>
  <c r="R2903" i="40"/>
  <c r="Q2903" i="40"/>
  <c r="P2903" i="40"/>
  <c r="O2903" i="40"/>
  <c r="N2903" i="40"/>
  <c r="M2903" i="40"/>
  <c r="L2903" i="40"/>
  <c r="K2903" i="40"/>
  <c r="J2903" i="40"/>
  <c r="I2903" i="40"/>
  <c r="R2902" i="40"/>
  <c r="Q2902" i="40"/>
  <c r="P2902" i="40"/>
  <c r="O2902" i="40"/>
  <c r="N2902" i="40"/>
  <c r="M2902" i="40"/>
  <c r="L2902" i="40"/>
  <c r="K2902" i="40"/>
  <c r="J2902" i="40"/>
  <c r="I2902" i="40"/>
  <c r="R2901" i="40"/>
  <c r="Q2901" i="40"/>
  <c r="P2901" i="40"/>
  <c r="O2901" i="40"/>
  <c r="N2901" i="40"/>
  <c r="M2901" i="40"/>
  <c r="L2901" i="40"/>
  <c r="K2901" i="40"/>
  <c r="J2901" i="40"/>
  <c r="I2901" i="40"/>
  <c r="R2900" i="40"/>
  <c r="Q2900" i="40"/>
  <c r="P2900" i="40"/>
  <c r="O2900" i="40"/>
  <c r="N2900" i="40"/>
  <c r="M2900" i="40"/>
  <c r="L2900" i="40"/>
  <c r="K2900" i="40"/>
  <c r="J2900" i="40"/>
  <c r="I2900" i="40"/>
  <c r="R2899" i="40"/>
  <c r="Q2899" i="40"/>
  <c r="P2899" i="40"/>
  <c r="O2899" i="40"/>
  <c r="N2899" i="40"/>
  <c r="M2899" i="40"/>
  <c r="L2899" i="40"/>
  <c r="K2899" i="40"/>
  <c r="J2899" i="40"/>
  <c r="I2899" i="40"/>
  <c r="R2898" i="40"/>
  <c r="Q2898" i="40"/>
  <c r="P2898" i="40"/>
  <c r="O2898" i="40"/>
  <c r="N2898" i="40"/>
  <c r="M2898" i="40"/>
  <c r="L2898" i="40"/>
  <c r="K2898" i="40"/>
  <c r="J2898" i="40"/>
  <c r="I2898" i="40"/>
  <c r="R2897" i="40"/>
  <c r="Q2897" i="40"/>
  <c r="P2897" i="40"/>
  <c r="O2897" i="40"/>
  <c r="N2897" i="40"/>
  <c r="M2897" i="40"/>
  <c r="L2897" i="40"/>
  <c r="K2897" i="40"/>
  <c r="J2897" i="40"/>
  <c r="I2897" i="40"/>
  <c r="R2896" i="40"/>
  <c r="Q2896" i="40"/>
  <c r="P2896" i="40"/>
  <c r="O2896" i="40"/>
  <c r="N2896" i="40"/>
  <c r="M2896" i="40"/>
  <c r="L2896" i="40"/>
  <c r="K2896" i="40"/>
  <c r="J2896" i="40"/>
  <c r="I2896" i="40"/>
  <c r="R2895" i="40"/>
  <c r="Q2895" i="40"/>
  <c r="P2895" i="40"/>
  <c r="O2895" i="40"/>
  <c r="N2895" i="40"/>
  <c r="M2895" i="40"/>
  <c r="L2895" i="40"/>
  <c r="K2895" i="40"/>
  <c r="J2895" i="40"/>
  <c r="I2895" i="40"/>
  <c r="R2894" i="40"/>
  <c r="Q2894" i="40"/>
  <c r="P2894" i="40"/>
  <c r="O2894" i="40"/>
  <c r="N2894" i="40"/>
  <c r="M2894" i="40"/>
  <c r="L2894" i="40"/>
  <c r="K2894" i="40"/>
  <c r="J2894" i="40"/>
  <c r="I2894" i="40"/>
  <c r="R2893" i="40"/>
  <c r="Q2893" i="40"/>
  <c r="P2893" i="40"/>
  <c r="O2893" i="40"/>
  <c r="N2893" i="40"/>
  <c r="M2893" i="40"/>
  <c r="L2893" i="40"/>
  <c r="K2893" i="40"/>
  <c r="J2893" i="40"/>
  <c r="I2893" i="40"/>
  <c r="R2892" i="40"/>
  <c r="Q2892" i="40"/>
  <c r="P2892" i="40"/>
  <c r="O2892" i="40"/>
  <c r="N2892" i="40"/>
  <c r="M2892" i="40"/>
  <c r="L2892" i="40"/>
  <c r="K2892" i="40"/>
  <c r="J2892" i="40"/>
  <c r="I2892" i="40"/>
  <c r="R2891" i="40"/>
  <c r="Q2891" i="40"/>
  <c r="P2891" i="40"/>
  <c r="O2891" i="40"/>
  <c r="N2891" i="40"/>
  <c r="M2891" i="40"/>
  <c r="L2891" i="40"/>
  <c r="K2891" i="40"/>
  <c r="J2891" i="40"/>
  <c r="I2891" i="40"/>
  <c r="R2890" i="40"/>
  <c r="Q2890" i="40"/>
  <c r="P2890" i="40"/>
  <c r="O2890" i="40"/>
  <c r="N2890" i="40"/>
  <c r="M2890" i="40"/>
  <c r="L2890" i="40"/>
  <c r="K2890" i="40"/>
  <c r="J2890" i="40"/>
  <c r="I2890" i="40"/>
  <c r="R2889" i="40"/>
  <c r="Q2889" i="40"/>
  <c r="P2889" i="40"/>
  <c r="O2889" i="40"/>
  <c r="N2889" i="40"/>
  <c r="M2889" i="40"/>
  <c r="L2889" i="40"/>
  <c r="K2889" i="40"/>
  <c r="J2889" i="40"/>
  <c r="I2889" i="40"/>
  <c r="R2888" i="40"/>
  <c r="Q2888" i="40"/>
  <c r="P2888" i="40"/>
  <c r="O2888" i="40"/>
  <c r="N2888" i="40"/>
  <c r="M2888" i="40"/>
  <c r="L2888" i="40"/>
  <c r="K2888" i="40"/>
  <c r="J2888" i="40"/>
  <c r="I2888" i="40"/>
  <c r="R2887" i="40"/>
  <c r="Q2887" i="40"/>
  <c r="P2887" i="40"/>
  <c r="O2887" i="40"/>
  <c r="N2887" i="40"/>
  <c r="M2887" i="40"/>
  <c r="L2887" i="40"/>
  <c r="K2887" i="40"/>
  <c r="J2887" i="40"/>
  <c r="I2887" i="40"/>
  <c r="R2886" i="40"/>
  <c r="Q2886" i="40"/>
  <c r="P2886" i="40"/>
  <c r="O2886" i="40"/>
  <c r="N2886" i="40"/>
  <c r="M2886" i="40"/>
  <c r="L2886" i="40"/>
  <c r="K2886" i="40"/>
  <c r="J2886" i="40"/>
  <c r="I2886" i="40"/>
  <c r="R2885" i="40"/>
  <c r="Q2885" i="40"/>
  <c r="P2885" i="40"/>
  <c r="O2885" i="40"/>
  <c r="N2885" i="40"/>
  <c r="M2885" i="40"/>
  <c r="L2885" i="40"/>
  <c r="K2885" i="40"/>
  <c r="J2885" i="40"/>
  <c r="I2885" i="40"/>
  <c r="R2884" i="40"/>
  <c r="Q2884" i="40"/>
  <c r="P2884" i="40"/>
  <c r="O2884" i="40"/>
  <c r="N2884" i="40"/>
  <c r="M2884" i="40"/>
  <c r="L2884" i="40"/>
  <c r="K2884" i="40"/>
  <c r="J2884" i="40"/>
  <c r="I2884" i="40"/>
  <c r="R2883" i="40"/>
  <c r="Q2883" i="40"/>
  <c r="P2883" i="40"/>
  <c r="O2883" i="40"/>
  <c r="N2883" i="40"/>
  <c r="M2883" i="40"/>
  <c r="L2883" i="40"/>
  <c r="K2883" i="40"/>
  <c r="J2883" i="40"/>
  <c r="I2883" i="40"/>
  <c r="R2882" i="40"/>
  <c r="Q2882" i="40"/>
  <c r="P2882" i="40"/>
  <c r="O2882" i="40"/>
  <c r="N2882" i="40"/>
  <c r="M2882" i="40"/>
  <c r="L2882" i="40"/>
  <c r="K2882" i="40"/>
  <c r="J2882" i="40"/>
  <c r="I2882" i="40"/>
  <c r="R2881" i="40"/>
  <c r="Q2881" i="40"/>
  <c r="P2881" i="40"/>
  <c r="O2881" i="40"/>
  <c r="N2881" i="40"/>
  <c r="M2881" i="40"/>
  <c r="L2881" i="40"/>
  <c r="K2881" i="40"/>
  <c r="J2881" i="40"/>
  <c r="I2881" i="40"/>
  <c r="R2880" i="40"/>
  <c r="Q2880" i="40"/>
  <c r="P2880" i="40"/>
  <c r="O2880" i="40"/>
  <c r="N2880" i="40"/>
  <c r="M2880" i="40"/>
  <c r="L2880" i="40"/>
  <c r="K2880" i="40"/>
  <c r="J2880" i="40"/>
  <c r="I2880" i="40"/>
  <c r="R2879" i="40"/>
  <c r="Q2879" i="40"/>
  <c r="P2879" i="40"/>
  <c r="O2879" i="40"/>
  <c r="N2879" i="40"/>
  <c r="M2879" i="40"/>
  <c r="L2879" i="40"/>
  <c r="K2879" i="40"/>
  <c r="J2879" i="40"/>
  <c r="I2879" i="40"/>
  <c r="R2878" i="40"/>
  <c r="Q2878" i="40"/>
  <c r="P2878" i="40"/>
  <c r="O2878" i="40"/>
  <c r="N2878" i="40"/>
  <c r="M2878" i="40"/>
  <c r="L2878" i="40"/>
  <c r="K2878" i="40"/>
  <c r="J2878" i="40"/>
  <c r="I2878" i="40"/>
  <c r="R2877" i="40"/>
  <c r="Q2877" i="40"/>
  <c r="P2877" i="40"/>
  <c r="O2877" i="40"/>
  <c r="N2877" i="40"/>
  <c r="M2877" i="40"/>
  <c r="L2877" i="40"/>
  <c r="K2877" i="40"/>
  <c r="J2877" i="40"/>
  <c r="I2877" i="40"/>
  <c r="R2876" i="40"/>
  <c r="Q2876" i="40"/>
  <c r="P2876" i="40"/>
  <c r="O2876" i="40"/>
  <c r="N2876" i="40"/>
  <c r="M2876" i="40"/>
  <c r="L2876" i="40"/>
  <c r="K2876" i="40"/>
  <c r="J2876" i="40"/>
  <c r="I2876" i="40"/>
  <c r="R2875" i="40"/>
  <c r="Q2875" i="40"/>
  <c r="P2875" i="40"/>
  <c r="O2875" i="40"/>
  <c r="N2875" i="40"/>
  <c r="M2875" i="40"/>
  <c r="L2875" i="40"/>
  <c r="K2875" i="40"/>
  <c r="J2875" i="40"/>
  <c r="I2875" i="40"/>
  <c r="R2874" i="40"/>
  <c r="Q2874" i="40"/>
  <c r="P2874" i="40"/>
  <c r="O2874" i="40"/>
  <c r="N2874" i="40"/>
  <c r="M2874" i="40"/>
  <c r="L2874" i="40"/>
  <c r="K2874" i="40"/>
  <c r="J2874" i="40"/>
  <c r="I2874" i="40"/>
  <c r="R2873" i="40"/>
  <c r="Q2873" i="40"/>
  <c r="P2873" i="40"/>
  <c r="O2873" i="40"/>
  <c r="N2873" i="40"/>
  <c r="M2873" i="40"/>
  <c r="L2873" i="40"/>
  <c r="K2873" i="40"/>
  <c r="J2873" i="40"/>
  <c r="I2873" i="40"/>
  <c r="R2872" i="40"/>
  <c r="Q2872" i="40"/>
  <c r="P2872" i="40"/>
  <c r="O2872" i="40"/>
  <c r="N2872" i="40"/>
  <c r="M2872" i="40"/>
  <c r="L2872" i="40"/>
  <c r="K2872" i="40"/>
  <c r="J2872" i="40"/>
  <c r="I2872" i="40"/>
  <c r="R2871" i="40"/>
  <c r="Q2871" i="40"/>
  <c r="P2871" i="40"/>
  <c r="O2871" i="40"/>
  <c r="N2871" i="40"/>
  <c r="M2871" i="40"/>
  <c r="L2871" i="40"/>
  <c r="K2871" i="40"/>
  <c r="J2871" i="40"/>
  <c r="I2871" i="40"/>
  <c r="R2870" i="40"/>
  <c r="Q2870" i="40"/>
  <c r="P2870" i="40"/>
  <c r="O2870" i="40"/>
  <c r="N2870" i="40"/>
  <c r="M2870" i="40"/>
  <c r="L2870" i="40"/>
  <c r="K2870" i="40"/>
  <c r="J2870" i="40"/>
  <c r="I2870" i="40"/>
  <c r="R2869" i="40"/>
  <c r="Q2869" i="40"/>
  <c r="P2869" i="40"/>
  <c r="O2869" i="40"/>
  <c r="N2869" i="40"/>
  <c r="M2869" i="40"/>
  <c r="L2869" i="40"/>
  <c r="K2869" i="40"/>
  <c r="J2869" i="40"/>
  <c r="I2869" i="40"/>
  <c r="R2868" i="40"/>
  <c r="Q2868" i="40"/>
  <c r="P2868" i="40"/>
  <c r="O2868" i="40"/>
  <c r="N2868" i="40"/>
  <c r="M2868" i="40"/>
  <c r="L2868" i="40"/>
  <c r="K2868" i="40"/>
  <c r="J2868" i="40"/>
  <c r="I2868" i="40"/>
  <c r="R2867" i="40"/>
  <c r="Q2867" i="40"/>
  <c r="P2867" i="40"/>
  <c r="O2867" i="40"/>
  <c r="N2867" i="40"/>
  <c r="M2867" i="40"/>
  <c r="L2867" i="40"/>
  <c r="K2867" i="40"/>
  <c r="J2867" i="40"/>
  <c r="I2867" i="40"/>
  <c r="R2866" i="40"/>
  <c r="Q2866" i="40"/>
  <c r="P2866" i="40"/>
  <c r="O2866" i="40"/>
  <c r="N2866" i="40"/>
  <c r="M2866" i="40"/>
  <c r="L2866" i="40"/>
  <c r="K2866" i="40"/>
  <c r="J2866" i="40"/>
  <c r="I2866" i="40"/>
  <c r="R2865" i="40"/>
  <c r="Q2865" i="40"/>
  <c r="P2865" i="40"/>
  <c r="O2865" i="40"/>
  <c r="N2865" i="40"/>
  <c r="M2865" i="40"/>
  <c r="L2865" i="40"/>
  <c r="K2865" i="40"/>
  <c r="J2865" i="40"/>
  <c r="I2865" i="40"/>
  <c r="R2864" i="40"/>
  <c r="Q2864" i="40"/>
  <c r="P2864" i="40"/>
  <c r="O2864" i="40"/>
  <c r="N2864" i="40"/>
  <c r="M2864" i="40"/>
  <c r="L2864" i="40"/>
  <c r="K2864" i="40"/>
  <c r="J2864" i="40"/>
  <c r="I2864" i="40"/>
  <c r="R2863" i="40"/>
  <c r="Q2863" i="40"/>
  <c r="P2863" i="40"/>
  <c r="O2863" i="40"/>
  <c r="N2863" i="40"/>
  <c r="M2863" i="40"/>
  <c r="L2863" i="40"/>
  <c r="K2863" i="40"/>
  <c r="J2863" i="40"/>
  <c r="I2863" i="40"/>
  <c r="R2862" i="40"/>
  <c r="Q2862" i="40"/>
  <c r="P2862" i="40"/>
  <c r="O2862" i="40"/>
  <c r="N2862" i="40"/>
  <c r="M2862" i="40"/>
  <c r="L2862" i="40"/>
  <c r="K2862" i="40"/>
  <c r="J2862" i="40"/>
  <c r="I2862" i="40"/>
  <c r="R2861" i="40"/>
  <c r="Q2861" i="40"/>
  <c r="P2861" i="40"/>
  <c r="O2861" i="40"/>
  <c r="N2861" i="40"/>
  <c r="M2861" i="40"/>
  <c r="L2861" i="40"/>
  <c r="K2861" i="40"/>
  <c r="J2861" i="40"/>
  <c r="I2861" i="40"/>
  <c r="R2860" i="40"/>
  <c r="Q2860" i="40"/>
  <c r="P2860" i="40"/>
  <c r="O2860" i="40"/>
  <c r="N2860" i="40"/>
  <c r="M2860" i="40"/>
  <c r="L2860" i="40"/>
  <c r="K2860" i="40"/>
  <c r="J2860" i="40"/>
  <c r="I2860" i="40"/>
  <c r="R2859" i="40"/>
  <c r="Q2859" i="40"/>
  <c r="P2859" i="40"/>
  <c r="O2859" i="40"/>
  <c r="N2859" i="40"/>
  <c r="M2859" i="40"/>
  <c r="L2859" i="40"/>
  <c r="K2859" i="40"/>
  <c r="J2859" i="40"/>
  <c r="I2859" i="40"/>
  <c r="R2858" i="40"/>
  <c r="Q2858" i="40"/>
  <c r="P2858" i="40"/>
  <c r="O2858" i="40"/>
  <c r="N2858" i="40"/>
  <c r="M2858" i="40"/>
  <c r="L2858" i="40"/>
  <c r="K2858" i="40"/>
  <c r="J2858" i="40"/>
  <c r="I2858" i="40"/>
  <c r="R2857" i="40"/>
  <c r="Q2857" i="40"/>
  <c r="P2857" i="40"/>
  <c r="O2857" i="40"/>
  <c r="N2857" i="40"/>
  <c r="M2857" i="40"/>
  <c r="L2857" i="40"/>
  <c r="K2857" i="40"/>
  <c r="J2857" i="40"/>
  <c r="I2857" i="40"/>
  <c r="R2856" i="40"/>
  <c r="Q2856" i="40"/>
  <c r="P2856" i="40"/>
  <c r="O2856" i="40"/>
  <c r="N2856" i="40"/>
  <c r="M2856" i="40"/>
  <c r="L2856" i="40"/>
  <c r="K2856" i="40"/>
  <c r="J2856" i="40"/>
  <c r="I2856" i="40"/>
  <c r="R2855" i="40"/>
  <c r="Q2855" i="40"/>
  <c r="P2855" i="40"/>
  <c r="O2855" i="40"/>
  <c r="N2855" i="40"/>
  <c r="M2855" i="40"/>
  <c r="L2855" i="40"/>
  <c r="K2855" i="40"/>
  <c r="J2855" i="40"/>
  <c r="I2855" i="40"/>
  <c r="R2854" i="40"/>
  <c r="Q2854" i="40"/>
  <c r="P2854" i="40"/>
  <c r="O2854" i="40"/>
  <c r="N2854" i="40"/>
  <c r="M2854" i="40"/>
  <c r="L2854" i="40"/>
  <c r="K2854" i="40"/>
  <c r="J2854" i="40"/>
  <c r="I2854" i="40"/>
  <c r="R2853" i="40"/>
  <c r="Q2853" i="40"/>
  <c r="P2853" i="40"/>
  <c r="O2853" i="40"/>
  <c r="N2853" i="40"/>
  <c r="M2853" i="40"/>
  <c r="L2853" i="40"/>
  <c r="K2853" i="40"/>
  <c r="J2853" i="40"/>
  <c r="I2853" i="40"/>
  <c r="R2852" i="40"/>
  <c r="Q2852" i="40"/>
  <c r="P2852" i="40"/>
  <c r="O2852" i="40"/>
  <c r="N2852" i="40"/>
  <c r="M2852" i="40"/>
  <c r="L2852" i="40"/>
  <c r="K2852" i="40"/>
  <c r="J2852" i="40"/>
  <c r="I2852" i="40"/>
  <c r="R2851" i="40"/>
  <c r="Q2851" i="40"/>
  <c r="P2851" i="40"/>
  <c r="O2851" i="40"/>
  <c r="N2851" i="40"/>
  <c r="M2851" i="40"/>
  <c r="L2851" i="40"/>
  <c r="K2851" i="40"/>
  <c r="J2851" i="40"/>
  <c r="I2851" i="40"/>
  <c r="R2850" i="40"/>
  <c r="Q2850" i="40"/>
  <c r="P2850" i="40"/>
  <c r="O2850" i="40"/>
  <c r="N2850" i="40"/>
  <c r="M2850" i="40"/>
  <c r="L2850" i="40"/>
  <c r="K2850" i="40"/>
  <c r="J2850" i="40"/>
  <c r="I2850" i="40"/>
  <c r="R2849" i="40"/>
  <c r="Q2849" i="40"/>
  <c r="P2849" i="40"/>
  <c r="O2849" i="40"/>
  <c r="N2849" i="40"/>
  <c r="M2849" i="40"/>
  <c r="L2849" i="40"/>
  <c r="K2849" i="40"/>
  <c r="J2849" i="40"/>
  <c r="I2849" i="40"/>
  <c r="R2848" i="40"/>
  <c r="Q2848" i="40"/>
  <c r="P2848" i="40"/>
  <c r="O2848" i="40"/>
  <c r="N2848" i="40"/>
  <c r="M2848" i="40"/>
  <c r="L2848" i="40"/>
  <c r="K2848" i="40"/>
  <c r="J2848" i="40"/>
  <c r="I2848" i="40"/>
  <c r="R2847" i="40"/>
  <c r="Q2847" i="40"/>
  <c r="P2847" i="40"/>
  <c r="O2847" i="40"/>
  <c r="N2847" i="40"/>
  <c r="M2847" i="40"/>
  <c r="L2847" i="40"/>
  <c r="K2847" i="40"/>
  <c r="J2847" i="40"/>
  <c r="I2847" i="40"/>
  <c r="R2846" i="40"/>
  <c r="Q2846" i="40"/>
  <c r="P2846" i="40"/>
  <c r="O2846" i="40"/>
  <c r="N2846" i="40"/>
  <c r="M2846" i="40"/>
  <c r="L2846" i="40"/>
  <c r="K2846" i="40"/>
  <c r="J2846" i="40"/>
  <c r="I2846" i="40"/>
  <c r="R2845" i="40"/>
  <c r="Q2845" i="40"/>
  <c r="P2845" i="40"/>
  <c r="O2845" i="40"/>
  <c r="N2845" i="40"/>
  <c r="M2845" i="40"/>
  <c r="L2845" i="40"/>
  <c r="K2845" i="40"/>
  <c r="J2845" i="40"/>
  <c r="I2845" i="40"/>
  <c r="R2844" i="40"/>
  <c r="Q2844" i="40"/>
  <c r="P2844" i="40"/>
  <c r="O2844" i="40"/>
  <c r="N2844" i="40"/>
  <c r="M2844" i="40"/>
  <c r="L2844" i="40"/>
  <c r="K2844" i="40"/>
  <c r="J2844" i="40"/>
  <c r="I2844" i="40"/>
  <c r="R2843" i="40"/>
  <c r="Q2843" i="40"/>
  <c r="P2843" i="40"/>
  <c r="O2843" i="40"/>
  <c r="N2843" i="40"/>
  <c r="M2843" i="40"/>
  <c r="L2843" i="40"/>
  <c r="K2843" i="40"/>
  <c r="J2843" i="40"/>
  <c r="I2843" i="40"/>
  <c r="R2842" i="40"/>
  <c r="Q2842" i="40"/>
  <c r="P2842" i="40"/>
  <c r="O2842" i="40"/>
  <c r="N2842" i="40"/>
  <c r="M2842" i="40"/>
  <c r="L2842" i="40"/>
  <c r="K2842" i="40"/>
  <c r="J2842" i="40"/>
  <c r="I2842" i="40"/>
  <c r="R2841" i="40"/>
  <c r="Q2841" i="40"/>
  <c r="P2841" i="40"/>
  <c r="O2841" i="40"/>
  <c r="N2841" i="40"/>
  <c r="M2841" i="40"/>
  <c r="L2841" i="40"/>
  <c r="K2841" i="40"/>
  <c r="J2841" i="40"/>
  <c r="I2841" i="40"/>
  <c r="R2840" i="40"/>
  <c r="Q2840" i="40"/>
  <c r="P2840" i="40"/>
  <c r="O2840" i="40"/>
  <c r="N2840" i="40"/>
  <c r="M2840" i="40"/>
  <c r="L2840" i="40"/>
  <c r="K2840" i="40"/>
  <c r="J2840" i="40"/>
  <c r="I2840" i="40"/>
  <c r="R2839" i="40"/>
  <c r="Q2839" i="40"/>
  <c r="P2839" i="40"/>
  <c r="O2839" i="40"/>
  <c r="N2839" i="40"/>
  <c r="M2839" i="40"/>
  <c r="L2839" i="40"/>
  <c r="K2839" i="40"/>
  <c r="J2839" i="40"/>
  <c r="I2839" i="40"/>
  <c r="R2838" i="40"/>
  <c r="Q2838" i="40"/>
  <c r="P2838" i="40"/>
  <c r="O2838" i="40"/>
  <c r="N2838" i="40"/>
  <c r="M2838" i="40"/>
  <c r="L2838" i="40"/>
  <c r="K2838" i="40"/>
  <c r="J2838" i="40"/>
  <c r="I2838" i="40"/>
  <c r="R2837" i="40"/>
  <c r="Q2837" i="40"/>
  <c r="P2837" i="40"/>
  <c r="O2837" i="40"/>
  <c r="N2837" i="40"/>
  <c r="M2837" i="40"/>
  <c r="L2837" i="40"/>
  <c r="K2837" i="40"/>
  <c r="J2837" i="40"/>
  <c r="I2837" i="40"/>
  <c r="R2836" i="40"/>
  <c r="Q2836" i="40"/>
  <c r="P2836" i="40"/>
  <c r="O2836" i="40"/>
  <c r="N2836" i="40"/>
  <c r="M2836" i="40"/>
  <c r="L2836" i="40"/>
  <c r="K2836" i="40"/>
  <c r="J2836" i="40"/>
  <c r="I2836" i="40"/>
  <c r="R2835" i="40"/>
  <c r="Q2835" i="40"/>
  <c r="P2835" i="40"/>
  <c r="O2835" i="40"/>
  <c r="N2835" i="40"/>
  <c r="M2835" i="40"/>
  <c r="L2835" i="40"/>
  <c r="K2835" i="40"/>
  <c r="J2835" i="40"/>
  <c r="I2835" i="40"/>
  <c r="R2834" i="40"/>
  <c r="Q2834" i="40"/>
  <c r="P2834" i="40"/>
  <c r="O2834" i="40"/>
  <c r="N2834" i="40"/>
  <c r="M2834" i="40"/>
  <c r="L2834" i="40"/>
  <c r="K2834" i="40"/>
  <c r="J2834" i="40"/>
  <c r="I2834" i="40"/>
  <c r="R2833" i="40"/>
  <c r="Q2833" i="40"/>
  <c r="P2833" i="40"/>
  <c r="O2833" i="40"/>
  <c r="N2833" i="40"/>
  <c r="M2833" i="40"/>
  <c r="L2833" i="40"/>
  <c r="K2833" i="40"/>
  <c r="J2833" i="40"/>
  <c r="I2833" i="40"/>
  <c r="R2832" i="40"/>
  <c r="Q2832" i="40"/>
  <c r="P2832" i="40"/>
  <c r="O2832" i="40"/>
  <c r="N2832" i="40"/>
  <c r="M2832" i="40"/>
  <c r="L2832" i="40"/>
  <c r="K2832" i="40"/>
  <c r="J2832" i="40"/>
  <c r="I2832" i="40"/>
  <c r="R2831" i="40"/>
  <c r="Q2831" i="40"/>
  <c r="P2831" i="40"/>
  <c r="O2831" i="40"/>
  <c r="N2831" i="40"/>
  <c r="M2831" i="40"/>
  <c r="L2831" i="40"/>
  <c r="K2831" i="40"/>
  <c r="J2831" i="40"/>
  <c r="I2831" i="40"/>
  <c r="R2830" i="40"/>
  <c r="Q2830" i="40"/>
  <c r="P2830" i="40"/>
  <c r="O2830" i="40"/>
  <c r="N2830" i="40"/>
  <c r="M2830" i="40"/>
  <c r="L2830" i="40"/>
  <c r="K2830" i="40"/>
  <c r="J2830" i="40"/>
  <c r="I2830" i="40"/>
  <c r="R2829" i="40"/>
  <c r="Q2829" i="40"/>
  <c r="P2829" i="40"/>
  <c r="O2829" i="40"/>
  <c r="N2829" i="40"/>
  <c r="M2829" i="40"/>
  <c r="L2829" i="40"/>
  <c r="K2829" i="40"/>
  <c r="J2829" i="40"/>
  <c r="I2829" i="40"/>
  <c r="R2828" i="40"/>
  <c r="Q2828" i="40"/>
  <c r="P2828" i="40"/>
  <c r="O2828" i="40"/>
  <c r="N2828" i="40"/>
  <c r="M2828" i="40"/>
  <c r="L2828" i="40"/>
  <c r="K2828" i="40"/>
  <c r="J2828" i="40"/>
  <c r="I2828" i="40"/>
  <c r="R2827" i="40"/>
  <c r="Q2827" i="40"/>
  <c r="P2827" i="40"/>
  <c r="O2827" i="40"/>
  <c r="N2827" i="40"/>
  <c r="M2827" i="40"/>
  <c r="L2827" i="40"/>
  <c r="K2827" i="40"/>
  <c r="J2827" i="40"/>
  <c r="I2827" i="40"/>
  <c r="R2826" i="40"/>
  <c r="Q2826" i="40"/>
  <c r="P2826" i="40"/>
  <c r="O2826" i="40"/>
  <c r="N2826" i="40"/>
  <c r="M2826" i="40"/>
  <c r="L2826" i="40"/>
  <c r="K2826" i="40"/>
  <c r="J2826" i="40"/>
  <c r="I2826" i="40"/>
  <c r="R2825" i="40"/>
  <c r="Q2825" i="40"/>
  <c r="P2825" i="40"/>
  <c r="O2825" i="40"/>
  <c r="N2825" i="40"/>
  <c r="M2825" i="40"/>
  <c r="L2825" i="40"/>
  <c r="K2825" i="40"/>
  <c r="J2825" i="40"/>
  <c r="I2825" i="40"/>
  <c r="R2824" i="40"/>
  <c r="Q2824" i="40"/>
  <c r="P2824" i="40"/>
  <c r="O2824" i="40"/>
  <c r="N2824" i="40"/>
  <c r="M2824" i="40"/>
  <c r="L2824" i="40"/>
  <c r="K2824" i="40"/>
  <c r="J2824" i="40"/>
  <c r="I2824" i="40"/>
  <c r="R2823" i="40"/>
  <c r="Q2823" i="40"/>
  <c r="P2823" i="40"/>
  <c r="O2823" i="40"/>
  <c r="N2823" i="40"/>
  <c r="M2823" i="40"/>
  <c r="L2823" i="40"/>
  <c r="K2823" i="40"/>
  <c r="J2823" i="40"/>
  <c r="I2823" i="40"/>
  <c r="R2822" i="40"/>
  <c r="Q2822" i="40"/>
  <c r="P2822" i="40"/>
  <c r="O2822" i="40"/>
  <c r="N2822" i="40"/>
  <c r="M2822" i="40"/>
  <c r="L2822" i="40"/>
  <c r="K2822" i="40"/>
  <c r="J2822" i="40"/>
  <c r="I2822" i="40"/>
  <c r="R2821" i="40"/>
  <c r="Q2821" i="40"/>
  <c r="P2821" i="40"/>
  <c r="O2821" i="40"/>
  <c r="N2821" i="40"/>
  <c r="M2821" i="40"/>
  <c r="L2821" i="40"/>
  <c r="K2821" i="40"/>
  <c r="J2821" i="40"/>
  <c r="I2821" i="40"/>
  <c r="R2820" i="40"/>
  <c r="Q2820" i="40"/>
  <c r="P2820" i="40"/>
  <c r="O2820" i="40"/>
  <c r="N2820" i="40"/>
  <c r="M2820" i="40"/>
  <c r="L2820" i="40"/>
  <c r="K2820" i="40"/>
  <c r="J2820" i="40"/>
  <c r="I2820" i="40"/>
  <c r="R2819" i="40"/>
  <c r="Q2819" i="40"/>
  <c r="P2819" i="40"/>
  <c r="O2819" i="40"/>
  <c r="N2819" i="40"/>
  <c r="M2819" i="40"/>
  <c r="L2819" i="40"/>
  <c r="K2819" i="40"/>
  <c r="J2819" i="40"/>
  <c r="I2819" i="40"/>
  <c r="R2818" i="40"/>
  <c r="Q2818" i="40"/>
  <c r="P2818" i="40"/>
  <c r="O2818" i="40"/>
  <c r="N2818" i="40"/>
  <c r="M2818" i="40"/>
  <c r="L2818" i="40"/>
  <c r="K2818" i="40"/>
  <c r="J2818" i="40"/>
  <c r="I2818" i="40"/>
  <c r="R2817" i="40"/>
  <c r="Q2817" i="40"/>
  <c r="P2817" i="40"/>
  <c r="O2817" i="40"/>
  <c r="N2817" i="40"/>
  <c r="M2817" i="40"/>
  <c r="L2817" i="40"/>
  <c r="K2817" i="40"/>
  <c r="J2817" i="40"/>
  <c r="I2817" i="40"/>
  <c r="R2816" i="40"/>
  <c r="Q2816" i="40"/>
  <c r="P2816" i="40"/>
  <c r="O2816" i="40"/>
  <c r="N2816" i="40"/>
  <c r="M2816" i="40"/>
  <c r="L2816" i="40"/>
  <c r="K2816" i="40"/>
  <c r="J2816" i="40"/>
  <c r="I2816" i="40"/>
  <c r="R2815" i="40"/>
  <c r="Q2815" i="40"/>
  <c r="P2815" i="40"/>
  <c r="O2815" i="40"/>
  <c r="N2815" i="40"/>
  <c r="M2815" i="40"/>
  <c r="L2815" i="40"/>
  <c r="K2815" i="40"/>
  <c r="J2815" i="40"/>
  <c r="I2815" i="40"/>
  <c r="R2814" i="40"/>
  <c r="Q2814" i="40"/>
  <c r="P2814" i="40"/>
  <c r="O2814" i="40"/>
  <c r="N2814" i="40"/>
  <c r="M2814" i="40"/>
  <c r="L2814" i="40"/>
  <c r="K2814" i="40"/>
  <c r="J2814" i="40"/>
  <c r="I2814" i="40"/>
  <c r="R2813" i="40"/>
  <c r="Q2813" i="40"/>
  <c r="P2813" i="40"/>
  <c r="O2813" i="40"/>
  <c r="N2813" i="40"/>
  <c r="M2813" i="40"/>
  <c r="L2813" i="40"/>
  <c r="K2813" i="40"/>
  <c r="J2813" i="40"/>
  <c r="I2813" i="40"/>
  <c r="R2812" i="40"/>
  <c r="Q2812" i="40"/>
  <c r="P2812" i="40"/>
  <c r="O2812" i="40"/>
  <c r="N2812" i="40"/>
  <c r="M2812" i="40"/>
  <c r="L2812" i="40"/>
  <c r="K2812" i="40"/>
  <c r="J2812" i="40"/>
  <c r="I2812" i="40"/>
  <c r="R2811" i="40"/>
  <c r="Q2811" i="40"/>
  <c r="P2811" i="40"/>
  <c r="O2811" i="40"/>
  <c r="N2811" i="40"/>
  <c r="M2811" i="40"/>
  <c r="L2811" i="40"/>
  <c r="K2811" i="40"/>
  <c r="J2811" i="40"/>
  <c r="I2811" i="40"/>
  <c r="R2810" i="40"/>
  <c r="Q2810" i="40"/>
  <c r="P2810" i="40"/>
  <c r="O2810" i="40"/>
  <c r="N2810" i="40"/>
  <c r="M2810" i="40"/>
  <c r="L2810" i="40"/>
  <c r="K2810" i="40"/>
  <c r="J2810" i="40"/>
  <c r="I2810" i="40"/>
  <c r="R2809" i="40"/>
  <c r="Q2809" i="40"/>
  <c r="P2809" i="40"/>
  <c r="O2809" i="40"/>
  <c r="N2809" i="40"/>
  <c r="M2809" i="40"/>
  <c r="L2809" i="40"/>
  <c r="K2809" i="40"/>
  <c r="J2809" i="40"/>
  <c r="I2809" i="40"/>
  <c r="R2808" i="40"/>
  <c r="Q2808" i="40"/>
  <c r="P2808" i="40"/>
  <c r="O2808" i="40"/>
  <c r="N2808" i="40"/>
  <c r="M2808" i="40"/>
  <c r="L2808" i="40"/>
  <c r="K2808" i="40"/>
  <c r="J2808" i="40"/>
  <c r="I2808" i="40"/>
  <c r="R2807" i="40"/>
  <c r="Q2807" i="40"/>
  <c r="P2807" i="40"/>
  <c r="O2807" i="40"/>
  <c r="N2807" i="40"/>
  <c r="M2807" i="40"/>
  <c r="L2807" i="40"/>
  <c r="K2807" i="40"/>
  <c r="J2807" i="40"/>
  <c r="I2807" i="40"/>
  <c r="R2806" i="40"/>
  <c r="Q2806" i="40"/>
  <c r="P2806" i="40"/>
  <c r="O2806" i="40"/>
  <c r="N2806" i="40"/>
  <c r="M2806" i="40"/>
  <c r="L2806" i="40"/>
  <c r="K2806" i="40"/>
  <c r="J2806" i="40"/>
  <c r="I2806" i="40"/>
  <c r="R2805" i="40"/>
  <c r="Q2805" i="40"/>
  <c r="P2805" i="40"/>
  <c r="O2805" i="40"/>
  <c r="N2805" i="40"/>
  <c r="M2805" i="40"/>
  <c r="L2805" i="40"/>
  <c r="K2805" i="40"/>
  <c r="J2805" i="40"/>
  <c r="I2805" i="40"/>
  <c r="R2804" i="40"/>
  <c r="Q2804" i="40"/>
  <c r="P2804" i="40"/>
  <c r="O2804" i="40"/>
  <c r="N2804" i="40"/>
  <c r="M2804" i="40"/>
  <c r="L2804" i="40"/>
  <c r="K2804" i="40"/>
  <c r="J2804" i="40"/>
  <c r="I2804" i="40"/>
  <c r="R2803" i="40"/>
  <c r="Q2803" i="40"/>
  <c r="P2803" i="40"/>
  <c r="O2803" i="40"/>
  <c r="N2803" i="40"/>
  <c r="M2803" i="40"/>
  <c r="L2803" i="40"/>
  <c r="K2803" i="40"/>
  <c r="J2803" i="40"/>
  <c r="I2803" i="40"/>
  <c r="R2802" i="40"/>
  <c r="Q2802" i="40"/>
  <c r="P2802" i="40"/>
  <c r="O2802" i="40"/>
  <c r="N2802" i="40"/>
  <c r="M2802" i="40"/>
  <c r="L2802" i="40"/>
  <c r="K2802" i="40"/>
  <c r="J2802" i="40"/>
  <c r="I2802" i="40"/>
  <c r="R2801" i="40"/>
  <c r="Q2801" i="40"/>
  <c r="P2801" i="40"/>
  <c r="O2801" i="40"/>
  <c r="N2801" i="40"/>
  <c r="M2801" i="40"/>
  <c r="L2801" i="40"/>
  <c r="K2801" i="40"/>
  <c r="J2801" i="40"/>
  <c r="I2801" i="40"/>
  <c r="R2800" i="40"/>
  <c r="Q2800" i="40"/>
  <c r="P2800" i="40"/>
  <c r="O2800" i="40"/>
  <c r="N2800" i="40"/>
  <c r="M2800" i="40"/>
  <c r="L2800" i="40"/>
  <c r="K2800" i="40"/>
  <c r="J2800" i="40"/>
  <c r="I2800" i="40"/>
  <c r="R2799" i="40"/>
  <c r="Q2799" i="40"/>
  <c r="P2799" i="40"/>
  <c r="O2799" i="40"/>
  <c r="N2799" i="40"/>
  <c r="M2799" i="40"/>
  <c r="L2799" i="40"/>
  <c r="K2799" i="40"/>
  <c r="J2799" i="40"/>
  <c r="I2799" i="40"/>
  <c r="R2798" i="40"/>
  <c r="Q2798" i="40"/>
  <c r="P2798" i="40"/>
  <c r="O2798" i="40"/>
  <c r="N2798" i="40"/>
  <c r="M2798" i="40"/>
  <c r="L2798" i="40"/>
  <c r="K2798" i="40"/>
  <c r="J2798" i="40"/>
  <c r="I2798" i="40"/>
  <c r="R2797" i="40"/>
  <c r="Q2797" i="40"/>
  <c r="P2797" i="40"/>
  <c r="O2797" i="40"/>
  <c r="N2797" i="40"/>
  <c r="M2797" i="40"/>
  <c r="L2797" i="40"/>
  <c r="K2797" i="40"/>
  <c r="J2797" i="40"/>
  <c r="I2797" i="40"/>
  <c r="R2796" i="40"/>
  <c r="Q2796" i="40"/>
  <c r="P2796" i="40"/>
  <c r="O2796" i="40"/>
  <c r="N2796" i="40"/>
  <c r="M2796" i="40"/>
  <c r="L2796" i="40"/>
  <c r="K2796" i="40"/>
  <c r="J2796" i="40"/>
  <c r="I2796" i="40"/>
  <c r="R2795" i="40"/>
  <c r="Q2795" i="40"/>
  <c r="P2795" i="40"/>
  <c r="O2795" i="40"/>
  <c r="N2795" i="40"/>
  <c r="M2795" i="40"/>
  <c r="L2795" i="40"/>
  <c r="K2795" i="40"/>
  <c r="J2795" i="40"/>
  <c r="I2795" i="40"/>
  <c r="R2794" i="40"/>
  <c r="Q2794" i="40"/>
  <c r="P2794" i="40"/>
  <c r="O2794" i="40"/>
  <c r="N2794" i="40"/>
  <c r="M2794" i="40"/>
  <c r="L2794" i="40"/>
  <c r="K2794" i="40"/>
  <c r="J2794" i="40"/>
  <c r="I2794" i="40"/>
  <c r="R2793" i="40"/>
  <c r="Q2793" i="40"/>
  <c r="P2793" i="40"/>
  <c r="O2793" i="40"/>
  <c r="N2793" i="40"/>
  <c r="M2793" i="40"/>
  <c r="L2793" i="40"/>
  <c r="K2793" i="40"/>
  <c r="J2793" i="40"/>
  <c r="I2793" i="40"/>
  <c r="R2792" i="40"/>
  <c r="Q2792" i="40"/>
  <c r="P2792" i="40"/>
  <c r="O2792" i="40"/>
  <c r="N2792" i="40"/>
  <c r="M2792" i="40"/>
  <c r="L2792" i="40"/>
  <c r="K2792" i="40"/>
  <c r="J2792" i="40"/>
  <c r="I2792" i="40"/>
  <c r="R2791" i="40"/>
  <c r="Q2791" i="40"/>
  <c r="P2791" i="40"/>
  <c r="O2791" i="40"/>
  <c r="N2791" i="40"/>
  <c r="M2791" i="40"/>
  <c r="L2791" i="40"/>
  <c r="K2791" i="40"/>
  <c r="J2791" i="40"/>
  <c r="I2791" i="40"/>
  <c r="R2790" i="40"/>
  <c r="Q2790" i="40"/>
  <c r="P2790" i="40"/>
  <c r="O2790" i="40"/>
  <c r="N2790" i="40"/>
  <c r="M2790" i="40"/>
  <c r="L2790" i="40"/>
  <c r="K2790" i="40"/>
  <c r="J2790" i="40"/>
  <c r="I2790" i="40"/>
  <c r="R2789" i="40"/>
  <c r="Q2789" i="40"/>
  <c r="P2789" i="40"/>
  <c r="O2789" i="40"/>
  <c r="N2789" i="40"/>
  <c r="M2789" i="40"/>
  <c r="L2789" i="40"/>
  <c r="K2789" i="40"/>
  <c r="J2789" i="40"/>
  <c r="I2789" i="40"/>
  <c r="R2788" i="40"/>
  <c r="Q2788" i="40"/>
  <c r="P2788" i="40"/>
  <c r="O2788" i="40"/>
  <c r="N2788" i="40"/>
  <c r="M2788" i="40"/>
  <c r="L2788" i="40"/>
  <c r="K2788" i="40"/>
  <c r="J2788" i="40"/>
  <c r="I2788" i="40"/>
  <c r="R2787" i="40"/>
  <c r="Q2787" i="40"/>
  <c r="P2787" i="40"/>
  <c r="O2787" i="40"/>
  <c r="N2787" i="40"/>
  <c r="M2787" i="40"/>
  <c r="L2787" i="40"/>
  <c r="K2787" i="40"/>
  <c r="J2787" i="40"/>
  <c r="I2787" i="40"/>
  <c r="R2786" i="40"/>
  <c r="Q2786" i="40"/>
  <c r="P2786" i="40"/>
  <c r="O2786" i="40"/>
  <c r="N2786" i="40"/>
  <c r="M2786" i="40"/>
  <c r="L2786" i="40"/>
  <c r="K2786" i="40"/>
  <c r="J2786" i="40"/>
  <c r="I2786" i="40"/>
  <c r="R2785" i="40"/>
  <c r="Q2785" i="40"/>
  <c r="P2785" i="40"/>
  <c r="O2785" i="40"/>
  <c r="N2785" i="40"/>
  <c r="M2785" i="40"/>
  <c r="L2785" i="40"/>
  <c r="K2785" i="40"/>
  <c r="J2785" i="40"/>
  <c r="I2785" i="40"/>
  <c r="R2784" i="40"/>
  <c r="Q2784" i="40"/>
  <c r="P2784" i="40"/>
  <c r="O2784" i="40"/>
  <c r="N2784" i="40"/>
  <c r="M2784" i="40"/>
  <c r="L2784" i="40"/>
  <c r="K2784" i="40"/>
  <c r="J2784" i="40"/>
  <c r="I2784" i="40"/>
  <c r="R2783" i="40"/>
  <c r="Q2783" i="40"/>
  <c r="P2783" i="40"/>
  <c r="O2783" i="40"/>
  <c r="N2783" i="40"/>
  <c r="M2783" i="40"/>
  <c r="L2783" i="40"/>
  <c r="K2783" i="40"/>
  <c r="J2783" i="40"/>
  <c r="I2783" i="40"/>
  <c r="R2782" i="40"/>
  <c r="Q2782" i="40"/>
  <c r="P2782" i="40"/>
  <c r="O2782" i="40"/>
  <c r="N2782" i="40"/>
  <c r="M2782" i="40"/>
  <c r="L2782" i="40"/>
  <c r="K2782" i="40"/>
  <c r="J2782" i="40"/>
  <c r="I2782" i="40"/>
  <c r="R2781" i="40"/>
  <c r="Q2781" i="40"/>
  <c r="P2781" i="40"/>
  <c r="O2781" i="40"/>
  <c r="N2781" i="40"/>
  <c r="M2781" i="40"/>
  <c r="L2781" i="40"/>
  <c r="K2781" i="40"/>
  <c r="J2781" i="40"/>
  <c r="I2781" i="40"/>
  <c r="R2780" i="40"/>
  <c r="Q2780" i="40"/>
  <c r="P2780" i="40"/>
  <c r="O2780" i="40"/>
  <c r="N2780" i="40"/>
  <c r="M2780" i="40"/>
  <c r="L2780" i="40"/>
  <c r="K2780" i="40"/>
  <c r="J2780" i="40"/>
  <c r="I2780" i="40"/>
  <c r="R2779" i="40"/>
  <c r="Q2779" i="40"/>
  <c r="P2779" i="40"/>
  <c r="O2779" i="40"/>
  <c r="N2779" i="40"/>
  <c r="M2779" i="40"/>
  <c r="L2779" i="40"/>
  <c r="K2779" i="40"/>
  <c r="J2779" i="40"/>
  <c r="I2779" i="40"/>
  <c r="R2778" i="40"/>
  <c r="Q2778" i="40"/>
  <c r="P2778" i="40"/>
  <c r="O2778" i="40"/>
  <c r="N2778" i="40"/>
  <c r="M2778" i="40"/>
  <c r="L2778" i="40"/>
  <c r="K2778" i="40"/>
  <c r="J2778" i="40"/>
  <c r="I2778" i="40"/>
  <c r="R2777" i="40"/>
  <c r="Q2777" i="40"/>
  <c r="P2777" i="40"/>
  <c r="O2777" i="40"/>
  <c r="N2777" i="40"/>
  <c r="M2777" i="40"/>
  <c r="L2777" i="40"/>
  <c r="K2777" i="40"/>
  <c r="J2777" i="40"/>
  <c r="I2777" i="40"/>
  <c r="R2776" i="40"/>
  <c r="Q2776" i="40"/>
  <c r="P2776" i="40"/>
  <c r="O2776" i="40"/>
  <c r="N2776" i="40"/>
  <c r="M2776" i="40"/>
  <c r="L2776" i="40"/>
  <c r="K2776" i="40"/>
  <c r="J2776" i="40"/>
  <c r="I2776" i="40"/>
  <c r="R2775" i="40"/>
  <c r="Q2775" i="40"/>
  <c r="P2775" i="40"/>
  <c r="O2775" i="40"/>
  <c r="N2775" i="40"/>
  <c r="M2775" i="40"/>
  <c r="L2775" i="40"/>
  <c r="K2775" i="40"/>
  <c r="J2775" i="40"/>
  <c r="I2775" i="40"/>
  <c r="R2774" i="40"/>
  <c r="Q2774" i="40"/>
  <c r="P2774" i="40"/>
  <c r="O2774" i="40"/>
  <c r="N2774" i="40"/>
  <c r="M2774" i="40"/>
  <c r="L2774" i="40"/>
  <c r="K2774" i="40"/>
  <c r="J2774" i="40"/>
  <c r="I2774" i="40"/>
  <c r="R2773" i="40"/>
  <c r="Q2773" i="40"/>
  <c r="P2773" i="40"/>
  <c r="O2773" i="40"/>
  <c r="N2773" i="40"/>
  <c r="M2773" i="40"/>
  <c r="L2773" i="40"/>
  <c r="K2773" i="40"/>
  <c r="J2773" i="40"/>
  <c r="I2773" i="40"/>
  <c r="R2772" i="40"/>
  <c r="Q2772" i="40"/>
  <c r="P2772" i="40"/>
  <c r="O2772" i="40"/>
  <c r="N2772" i="40"/>
  <c r="M2772" i="40"/>
  <c r="L2772" i="40"/>
  <c r="K2772" i="40"/>
  <c r="J2772" i="40"/>
  <c r="I2772" i="40"/>
  <c r="R2771" i="40"/>
  <c r="Q2771" i="40"/>
  <c r="P2771" i="40"/>
  <c r="O2771" i="40"/>
  <c r="N2771" i="40"/>
  <c r="M2771" i="40"/>
  <c r="L2771" i="40"/>
  <c r="K2771" i="40"/>
  <c r="J2771" i="40"/>
  <c r="I2771" i="40"/>
  <c r="R2770" i="40"/>
  <c r="Q2770" i="40"/>
  <c r="P2770" i="40"/>
  <c r="O2770" i="40"/>
  <c r="N2770" i="40"/>
  <c r="M2770" i="40"/>
  <c r="L2770" i="40"/>
  <c r="K2770" i="40"/>
  <c r="J2770" i="40"/>
  <c r="I2770" i="40"/>
  <c r="R2769" i="40"/>
  <c r="Q2769" i="40"/>
  <c r="P2769" i="40"/>
  <c r="O2769" i="40"/>
  <c r="N2769" i="40"/>
  <c r="M2769" i="40"/>
  <c r="L2769" i="40"/>
  <c r="K2769" i="40"/>
  <c r="J2769" i="40"/>
  <c r="I2769" i="40"/>
  <c r="R2768" i="40"/>
  <c r="Q2768" i="40"/>
  <c r="P2768" i="40"/>
  <c r="O2768" i="40"/>
  <c r="N2768" i="40"/>
  <c r="M2768" i="40"/>
  <c r="L2768" i="40"/>
  <c r="K2768" i="40"/>
  <c r="J2768" i="40"/>
  <c r="I2768" i="40"/>
  <c r="R2767" i="40"/>
  <c r="Q2767" i="40"/>
  <c r="P2767" i="40"/>
  <c r="O2767" i="40"/>
  <c r="N2767" i="40"/>
  <c r="M2767" i="40"/>
  <c r="L2767" i="40"/>
  <c r="K2767" i="40"/>
  <c r="J2767" i="40"/>
  <c r="I2767" i="40"/>
  <c r="R2766" i="40"/>
  <c r="Q2766" i="40"/>
  <c r="P2766" i="40"/>
  <c r="O2766" i="40"/>
  <c r="N2766" i="40"/>
  <c r="M2766" i="40"/>
  <c r="L2766" i="40"/>
  <c r="K2766" i="40"/>
  <c r="J2766" i="40"/>
  <c r="I2766" i="40"/>
  <c r="R2765" i="40"/>
  <c r="Q2765" i="40"/>
  <c r="P2765" i="40"/>
  <c r="O2765" i="40"/>
  <c r="N2765" i="40"/>
  <c r="M2765" i="40"/>
  <c r="L2765" i="40"/>
  <c r="K2765" i="40"/>
  <c r="J2765" i="40"/>
  <c r="I2765" i="40"/>
  <c r="R2764" i="40"/>
  <c r="Q2764" i="40"/>
  <c r="P2764" i="40"/>
  <c r="O2764" i="40"/>
  <c r="N2764" i="40"/>
  <c r="M2764" i="40"/>
  <c r="L2764" i="40"/>
  <c r="K2764" i="40"/>
  <c r="J2764" i="40"/>
  <c r="I2764" i="40"/>
  <c r="R2763" i="40"/>
  <c r="Q2763" i="40"/>
  <c r="P2763" i="40"/>
  <c r="O2763" i="40"/>
  <c r="N2763" i="40"/>
  <c r="M2763" i="40"/>
  <c r="L2763" i="40"/>
  <c r="K2763" i="40"/>
  <c r="J2763" i="40"/>
  <c r="I2763" i="40"/>
  <c r="R2762" i="40"/>
  <c r="Q2762" i="40"/>
  <c r="P2762" i="40"/>
  <c r="O2762" i="40"/>
  <c r="N2762" i="40"/>
  <c r="M2762" i="40"/>
  <c r="L2762" i="40"/>
  <c r="K2762" i="40"/>
  <c r="J2762" i="40"/>
  <c r="I2762" i="40"/>
  <c r="R2761" i="40"/>
  <c r="Q2761" i="40"/>
  <c r="P2761" i="40"/>
  <c r="O2761" i="40"/>
  <c r="N2761" i="40"/>
  <c r="M2761" i="40"/>
  <c r="L2761" i="40"/>
  <c r="K2761" i="40"/>
  <c r="J2761" i="40"/>
  <c r="I2761" i="40"/>
  <c r="R2760" i="40"/>
  <c r="Q2760" i="40"/>
  <c r="P2760" i="40"/>
  <c r="O2760" i="40"/>
  <c r="N2760" i="40"/>
  <c r="M2760" i="40"/>
  <c r="L2760" i="40"/>
  <c r="K2760" i="40"/>
  <c r="J2760" i="40"/>
  <c r="I2760" i="40"/>
  <c r="R2759" i="40"/>
  <c r="Q2759" i="40"/>
  <c r="P2759" i="40"/>
  <c r="O2759" i="40"/>
  <c r="N2759" i="40"/>
  <c r="M2759" i="40"/>
  <c r="L2759" i="40"/>
  <c r="K2759" i="40"/>
  <c r="J2759" i="40"/>
  <c r="I2759" i="40"/>
  <c r="R2758" i="40"/>
  <c r="Q2758" i="40"/>
  <c r="P2758" i="40"/>
  <c r="O2758" i="40"/>
  <c r="N2758" i="40"/>
  <c r="M2758" i="40"/>
  <c r="L2758" i="40"/>
  <c r="K2758" i="40"/>
  <c r="J2758" i="40"/>
  <c r="I2758" i="40"/>
  <c r="R2757" i="40"/>
  <c r="Q2757" i="40"/>
  <c r="P2757" i="40"/>
  <c r="O2757" i="40"/>
  <c r="N2757" i="40"/>
  <c r="M2757" i="40"/>
  <c r="L2757" i="40"/>
  <c r="K2757" i="40"/>
  <c r="J2757" i="40"/>
  <c r="I2757" i="40"/>
  <c r="R2756" i="40"/>
  <c r="Q2756" i="40"/>
  <c r="P2756" i="40"/>
  <c r="O2756" i="40"/>
  <c r="N2756" i="40"/>
  <c r="M2756" i="40"/>
  <c r="L2756" i="40"/>
  <c r="K2756" i="40"/>
  <c r="J2756" i="40"/>
  <c r="I2756" i="40"/>
  <c r="R2755" i="40"/>
  <c r="Q2755" i="40"/>
  <c r="P2755" i="40"/>
  <c r="O2755" i="40"/>
  <c r="N2755" i="40"/>
  <c r="M2755" i="40"/>
  <c r="L2755" i="40"/>
  <c r="K2755" i="40"/>
  <c r="J2755" i="40"/>
  <c r="I2755" i="40"/>
  <c r="R2754" i="40"/>
  <c r="Q2754" i="40"/>
  <c r="P2754" i="40"/>
  <c r="O2754" i="40"/>
  <c r="N2754" i="40"/>
  <c r="M2754" i="40"/>
  <c r="L2754" i="40"/>
  <c r="K2754" i="40"/>
  <c r="J2754" i="40"/>
  <c r="I2754" i="40"/>
  <c r="R2753" i="40"/>
  <c r="Q2753" i="40"/>
  <c r="P2753" i="40"/>
  <c r="O2753" i="40"/>
  <c r="N2753" i="40"/>
  <c r="M2753" i="40"/>
  <c r="L2753" i="40"/>
  <c r="K2753" i="40"/>
  <c r="J2753" i="40"/>
  <c r="I2753" i="40"/>
  <c r="R2752" i="40"/>
  <c r="Q2752" i="40"/>
  <c r="P2752" i="40"/>
  <c r="O2752" i="40"/>
  <c r="N2752" i="40"/>
  <c r="M2752" i="40"/>
  <c r="L2752" i="40"/>
  <c r="K2752" i="40"/>
  <c r="J2752" i="40"/>
  <c r="I2752" i="40"/>
  <c r="R2751" i="40"/>
  <c r="Q2751" i="40"/>
  <c r="P2751" i="40"/>
  <c r="O2751" i="40"/>
  <c r="N2751" i="40"/>
  <c r="M2751" i="40"/>
  <c r="L2751" i="40"/>
  <c r="K2751" i="40"/>
  <c r="J2751" i="40"/>
  <c r="I2751" i="40"/>
  <c r="R2750" i="40"/>
  <c r="Q2750" i="40"/>
  <c r="P2750" i="40"/>
  <c r="O2750" i="40"/>
  <c r="N2750" i="40"/>
  <c r="M2750" i="40"/>
  <c r="L2750" i="40"/>
  <c r="K2750" i="40"/>
  <c r="J2750" i="40"/>
  <c r="I2750" i="40"/>
  <c r="R2749" i="40"/>
  <c r="Q2749" i="40"/>
  <c r="P2749" i="40"/>
  <c r="O2749" i="40"/>
  <c r="N2749" i="40"/>
  <c r="M2749" i="40"/>
  <c r="L2749" i="40"/>
  <c r="K2749" i="40"/>
  <c r="J2749" i="40"/>
  <c r="I2749" i="40"/>
  <c r="R2748" i="40"/>
  <c r="Q2748" i="40"/>
  <c r="P2748" i="40"/>
  <c r="O2748" i="40"/>
  <c r="N2748" i="40"/>
  <c r="M2748" i="40"/>
  <c r="L2748" i="40"/>
  <c r="K2748" i="40"/>
  <c r="J2748" i="40"/>
  <c r="I2748" i="40"/>
  <c r="R2747" i="40"/>
  <c r="Q2747" i="40"/>
  <c r="P2747" i="40"/>
  <c r="O2747" i="40"/>
  <c r="N2747" i="40"/>
  <c r="M2747" i="40"/>
  <c r="L2747" i="40"/>
  <c r="K2747" i="40"/>
  <c r="J2747" i="40"/>
  <c r="I2747" i="40"/>
  <c r="R2746" i="40"/>
  <c r="Q2746" i="40"/>
  <c r="P2746" i="40"/>
  <c r="O2746" i="40"/>
  <c r="N2746" i="40"/>
  <c r="M2746" i="40"/>
  <c r="L2746" i="40"/>
  <c r="K2746" i="40"/>
  <c r="J2746" i="40"/>
  <c r="I2746" i="40"/>
  <c r="R2745" i="40"/>
  <c r="Q2745" i="40"/>
  <c r="P2745" i="40"/>
  <c r="O2745" i="40"/>
  <c r="N2745" i="40"/>
  <c r="M2745" i="40"/>
  <c r="L2745" i="40"/>
  <c r="K2745" i="40"/>
  <c r="J2745" i="40"/>
  <c r="I2745" i="40"/>
  <c r="R2744" i="40"/>
  <c r="Q2744" i="40"/>
  <c r="P2744" i="40"/>
  <c r="O2744" i="40"/>
  <c r="N2744" i="40"/>
  <c r="M2744" i="40"/>
  <c r="L2744" i="40"/>
  <c r="K2744" i="40"/>
  <c r="J2744" i="40"/>
  <c r="I2744" i="40"/>
  <c r="R2743" i="40"/>
  <c r="Q2743" i="40"/>
  <c r="P2743" i="40"/>
  <c r="O2743" i="40"/>
  <c r="N2743" i="40"/>
  <c r="M2743" i="40"/>
  <c r="L2743" i="40"/>
  <c r="K2743" i="40"/>
  <c r="J2743" i="40"/>
  <c r="I2743" i="40"/>
  <c r="R2742" i="40"/>
  <c r="Q2742" i="40"/>
  <c r="P2742" i="40"/>
  <c r="O2742" i="40"/>
  <c r="N2742" i="40"/>
  <c r="M2742" i="40"/>
  <c r="L2742" i="40"/>
  <c r="K2742" i="40"/>
  <c r="J2742" i="40"/>
  <c r="I2742" i="40"/>
  <c r="R2741" i="40"/>
  <c r="Q2741" i="40"/>
  <c r="P2741" i="40"/>
  <c r="O2741" i="40"/>
  <c r="N2741" i="40"/>
  <c r="M2741" i="40"/>
  <c r="L2741" i="40"/>
  <c r="K2741" i="40"/>
  <c r="J2741" i="40"/>
  <c r="I2741" i="40"/>
  <c r="R2740" i="40"/>
  <c r="Q2740" i="40"/>
  <c r="P2740" i="40"/>
  <c r="O2740" i="40"/>
  <c r="N2740" i="40"/>
  <c r="M2740" i="40"/>
  <c r="L2740" i="40"/>
  <c r="K2740" i="40"/>
  <c r="J2740" i="40"/>
  <c r="I2740" i="40"/>
  <c r="R2739" i="40"/>
  <c r="Q2739" i="40"/>
  <c r="P2739" i="40"/>
  <c r="O2739" i="40"/>
  <c r="N2739" i="40"/>
  <c r="M2739" i="40"/>
  <c r="L2739" i="40"/>
  <c r="K2739" i="40"/>
  <c r="J2739" i="40"/>
  <c r="I2739" i="40"/>
  <c r="R2738" i="40"/>
  <c r="Q2738" i="40"/>
  <c r="P2738" i="40"/>
  <c r="O2738" i="40"/>
  <c r="N2738" i="40"/>
  <c r="M2738" i="40"/>
  <c r="L2738" i="40"/>
  <c r="K2738" i="40"/>
  <c r="J2738" i="40"/>
  <c r="I2738" i="40"/>
  <c r="R2737" i="40"/>
  <c r="Q2737" i="40"/>
  <c r="P2737" i="40"/>
  <c r="O2737" i="40"/>
  <c r="N2737" i="40"/>
  <c r="M2737" i="40"/>
  <c r="L2737" i="40"/>
  <c r="K2737" i="40"/>
  <c r="J2737" i="40"/>
  <c r="I2737" i="40"/>
  <c r="R2736" i="40"/>
  <c r="Q2736" i="40"/>
  <c r="P2736" i="40"/>
  <c r="O2736" i="40"/>
  <c r="N2736" i="40"/>
  <c r="M2736" i="40"/>
  <c r="L2736" i="40"/>
  <c r="K2736" i="40"/>
  <c r="J2736" i="40"/>
  <c r="I2736" i="40"/>
  <c r="R2735" i="40"/>
  <c r="Q2735" i="40"/>
  <c r="P2735" i="40"/>
  <c r="O2735" i="40"/>
  <c r="N2735" i="40"/>
  <c r="M2735" i="40"/>
  <c r="L2735" i="40"/>
  <c r="K2735" i="40"/>
  <c r="J2735" i="40"/>
  <c r="I2735" i="40"/>
  <c r="R2734" i="40"/>
  <c r="Q2734" i="40"/>
  <c r="P2734" i="40"/>
  <c r="O2734" i="40"/>
  <c r="N2734" i="40"/>
  <c r="M2734" i="40"/>
  <c r="L2734" i="40"/>
  <c r="K2734" i="40"/>
  <c r="J2734" i="40"/>
  <c r="I2734" i="40"/>
  <c r="R2733" i="40"/>
  <c r="Q2733" i="40"/>
  <c r="P2733" i="40"/>
  <c r="O2733" i="40"/>
  <c r="N2733" i="40"/>
  <c r="M2733" i="40"/>
  <c r="L2733" i="40"/>
  <c r="K2733" i="40"/>
  <c r="J2733" i="40"/>
  <c r="I2733" i="40"/>
  <c r="R2732" i="40"/>
  <c r="Q2732" i="40"/>
  <c r="P2732" i="40"/>
  <c r="O2732" i="40"/>
  <c r="N2732" i="40"/>
  <c r="M2732" i="40"/>
  <c r="L2732" i="40"/>
  <c r="K2732" i="40"/>
  <c r="J2732" i="40"/>
  <c r="I2732" i="40"/>
  <c r="R2731" i="40"/>
  <c r="Q2731" i="40"/>
  <c r="P2731" i="40"/>
  <c r="O2731" i="40"/>
  <c r="N2731" i="40"/>
  <c r="M2731" i="40"/>
  <c r="L2731" i="40"/>
  <c r="K2731" i="40"/>
  <c r="J2731" i="40"/>
  <c r="I2731" i="40"/>
  <c r="R2730" i="40"/>
  <c r="Q2730" i="40"/>
  <c r="P2730" i="40"/>
  <c r="O2730" i="40"/>
  <c r="N2730" i="40"/>
  <c r="M2730" i="40"/>
  <c r="L2730" i="40"/>
  <c r="K2730" i="40"/>
  <c r="J2730" i="40"/>
  <c r="I2730" i="40"/>
  <c r="R2729" i="40"/>
  <c r="Q2729" i="40"/>
  <c r="P2729" i="40"/>
  <c r="O2729" i="40"/>
  <c r="N2729" i="40"/>
  <c r="M2729" i="40"/>
  <c r="L2729" i="40"/>
  <c r="K2729" i="40"/>
  <c r="J2729" i="40"/>
  <c r="I2729" i="40"/>
  <c r="R2728" i="40"/>
  <c r="Q2728" i="40"/>
  <c r="P2728" i="40"/>
  <c r="O2728" i="40"/>
  <c r="N2728" i="40"/>
  <c r="M2728" i="40"/>
  <c r="L2728" i="40"/>
  <c r="K2728" i="40"/>
  <c r="J2728" i="40"/>
  <c r="I2728" i="40"/>
  <c r="R2727" i="40"/>
  <c r="Q2727" i="40"/>
  <c r="P2727" i="40"/>
  <c r="O2727" i="40"/>
  <c r="N2727" i="40"/>
  <c r="M2727" i="40"/>
  <c r="L2727" i="40"/>
  <c r="K2727" i="40"/>
  <c r="J2727" i="40"/>
  <c r="I2727" i="40"/>
  <c r="R2726" i="40"/>
  <c r="Q2726" i="40"/>
  <c r="P2726" i="40"/>
  <c r="O2726" i="40"/>
  <c r="N2726" i="40"/>
  <c r="M2726" i="40"/>
  <c r="L2726" i="40"/>
  <c r="K2726" i="40"/>
  <c r="J2726" i="40"/>
  <c r="I2726" i="40"/>
  <c r="R2725" i="40"/>
  <c r="Q2725" i="40"/>
  <c r="P2725" i="40"/>
  <c r="O2725" i="40"/>
  <c r="N2725" i="40"/>
  <c r="M2725" i="40"/>
  <c r="L2725" i="40"/>
  <c r="K2725" i="40"/>
  <c r="J2725" i="40"/>
  <c r="I2725" i="40"/>
  <c r="R2724" i="40"/>
  <c r="Q2724" i="40"/>
  <c r="P2724" i="40"/>
  <c r="O2724" i="40"/>
  <c r="N2724" i="40"/>
  <c r="M2724" i="40"/>
  <c r="L2724" i="40"/>
  <c r="K2724" i="40"/>
  <c r="J2724" i="40"/>
  <c r="I2724" i="40"/>
  <c r="R2723" i="40"/>
  <c r="Q2723" i="40"/>
  <c r="P2723" i="40"/>
  <c r="O2723" i="40"/>
  <c r="N2723" i="40"/>
  <c r="M2723" i="40"/>
  <c r="L2723" i="40"/>
  <c r="K2723" i="40"/>
  <c r="J2723" i="40"/>
  <c r="I2723" i="40"/>
  <c r="R2722" i="40"/>
  <c r="Q2722" i="40"/>
  <c r="P2722" i="40"/>
  <c r="O2722" i="40"/>
  <c r="N2722" i="40"/>
  <c r="M2722" i="40"/>
  <c r="L2722" i="40"/>
  <c r="K2722" i="40"/>
  <c r="J2722" i="40"/>
  <c r="I2722" i="40"/>
  <c r="R2721" i="40"/>
  <c r="Q2721" i="40"/>
  <c r="P2721" i="40"/>
  <c r="O2721" i="40"/>
  <c r="N2721" i="40"/>
  <c r="M2721" i="40"/>
  <c r="L2721" i="40"/>
  <c r="K2721" i="40"/>
  <c r="J2721" i="40"/>
  <c r="I2721" i="40"/>
  <c r="R2720" i="40"/>
  <c r="Q2720" i="40"/>
  <c r="P2720" i="40"/>
  <c r="O2720" i="40"/>
  <c r="N2720" i="40"/>
  <c r="M2720" i="40"/>
  <c r="L2720" i="40"/>
  <c r="K2720" i="40"/>
  <c r="J2720" i="40"/>
  <c r="I2720" i="40"/>
  <c r="R2719" i="40"/>
  <c r="Q2719" i="40"/>
  <c r="P2719" i="40"/>
  <c r="O2719" i="40"/>
  <c r="N2719" i="40"/>
  <c r="M2719" i="40"/>
  <c r="L2719" i="40"/>
  <c r="K2719" i="40"/>
  <c r="J2719" i="40"/>
  <c r="I2719" i="40"/>
  <c r="R2718" i="40"/>
  <c r="Q2718" i="40"/>
  <c r="P2718" i="40"/>
  <c r="O2718" i="40"/>
  <c r="N2718" i="40"/>
  <c r="M2718" i="40"/>
  <c r="L2718" i="40"/>
  <c r="K2718" i="40"/>
  <c r="J2718" i="40"/>
  <c r="I2718" i="40"/>
  <c r="R2717" i="40"/>
  <c r="Q2717" i="40"/>
  <c r="P2717" i="40"/>
  <c r="O2717" i="40"/>
  <c r="N2717" i="40"/>
  <c r="M2717" i="40"/>
  <c r="L2717" i="40"/>
  <c r="K2717" i="40"/>
  <c r="J2717" i="40"/>
  <c r="I2717" i="40"/>
  <c r="R2716" i="40"/>
  <c r="Q2716" i="40"/>
  <c r="P2716" i="40"/>
  <c r="O2716" i="40"/>
  <c r="N2716" i="40"/>
  <c r="M2716" i="40"/>
  <c r="L2716" i="40"/>
  <c r="K2716" i="40"/>
  <c r="J2716" i="40"/>
  <c r="I2716" i="40"/>
  <c r="R2715" i="40"/>
  <c r="Q2715" i="40"/>
  <c r="P2715" i="40"/>
  <c r="O2715" i="40"/>
  <c r="N2715" i="40"/>
  <c r="M2715" i="40"/>
  <c r="L2715" i="40"/>
  <c r="K2715" i="40"/>
  <c r="J2715" i="40"/>
  <c r="I2715" i="40"/>
  <c r="R2714" i="40"/>
  <c r="Q2714" i="40"/>
  <c r="P2714" i="40"/>
  <c r="O2714" i="40"/>
  <c r="N2714" i="40"/>
  <c r="M2714" i="40"/>
  <c r="L2714" i="40"/>
  <c r="K2714" i="40"/>
  <c r="J2714" i="40"/>
  <c r="I2714" i="40"/>
  <c r="R2713" i="40"/>
  <c r="Q2713" i="40"/>
  <c r="P2713" i="40"/>
  <c r="O2713" i="40"/>
  <c r="N2713" i="40"/>
  <c r="M2713" i="40"/>
  <c r="L2713" i="40"/>
  <c r="K2713" i="40"/>
  <c r="J2713" i="40"/>
  <c r="I2713" i="40"/>
  <c r="R2712" i="40"/>
  <c r="Q2712" i="40"/>
  <c r="P2712" i="40"/>
  <c r="O2712" i="40"/>
  <c r="N2712" i="40"/>
  <c r="M2712" i="40"/>
  <c r="L2712" i="40"/>
  <c r="K2712" i="40"/>
  <c r="J2712" i="40"/>
  <c r="I2712" i="40"/>
  <c r="R2711" i="40"/>
  <c r="Q2711" i="40"/>
  <c r="P2711" i="40"/>
  <c r="O2711" i="40"/>
  <c r="N2711" i="40"/>
  <c r="M2711" i="40"/>
  <c r="L2711" i="40"/>
  <c r="K2711" i="40"/>
  <c r="J2711" i="40"/>
  <c r="I2711" i="40"/>
  <c r="R2710" i="40"/>
  <c r="Q2710" i="40"/>
  <c r="P2710" i="40"/>
  <c r="O2710" i="40"/>
  <c r="N2710" i="40"/>
  <c r="M2710" i="40"/>
  <c r="L2710" i="40"/>
  <c r="K2710" i="40"/>
  <c r="J2710" i="40"/>
  <c r="I2710" i="40"/>
  <c r="R2709" i="40"/>
  <c r="Q2709" i="40"/>
  <c r="P2709" i="40"/>
  <c r="O2709" i="40"/>
  <c r="N2709" i="40"/>
  <c r="M2709" i="40"/>
  <c r="L2709" i="40"/>
  <c r="K2709" i="40"/>
  <c r="J2709" i="40"/>
  <c r="I2709" i="40"/>
  <c r="R2708" i="40"/>
  <c r="Q2708" i="40"/>
  <c r="P2708" i="40"/>
  <c r="O2708" i="40"/>
  <c r="N2708" i="40"/>
  <c r="M2708" i="40"/>
  <c r="L2708" i="40"/>
  <c r="K2708" i="40"/>
  <c r="J2708" i="40"/>
  <c r="I2708" i="40"/>
  <c r="R2707" i="40"/>
  <c r="Q2707" i="40"/>
  <c r="P2707" i="40"/>
  <c r="O2707" i="40"/>
  <c r="N2707" i="40"/>
  <c r="M2707" i="40"/>
  <c r="L2707" i="40"/>
  <c r="K2707" i="40"/>
  <c r="J2707" i="40"/>
  <c r="I2707" i="40"/>
  <c r="R2706" i="40"/>
  <c r="Q2706" i="40"/>
  <c r="P2706" i="40"/>
  <c r="O2706" i="40"/>
  <c r="N2706" i="40"/>
  <c r="M2706" i="40"/>
  <c r="L2706" i="40"/>
  <c r="K2706" i="40"/>
  <c r="J2706" i="40"/>
  <c r="I2706" i="40"/>
  <c r="R2705" i="40"/>
  <c r="Q2705" i="40"/>
  <c r="P2705" i="40"/>
  <c r="O2705" i="40"/>
  <c r="N2705" i="40"/>
  <c r="M2705" i="40"/>
  <c r="L2705" i="40"/>
  <c r="K2705" i="40"/>
  <c r="J2705" i="40"/>
  <c r="I2705" i="40"/>
  <c r="R2704" i="40"/>
  <c r="Q2704" i="40"/>
  <c r="P2704" i="40"/>
  <c r="O2704" i="40"/>
  <c r="N2704" i="40"/>
  <c r="M2704" i="40"/>
  <c r="L2704" i="40"/>
  <c r="K2704" i="40"/>
  <c r="J2704" i="40"/>
  <c r="I2704" i="40"/>
  <c r="R2703" i="40"/>
  <c r="Q2703" i="40"/>
  <c r="P2703" i="40"/>
  <c r="O2703" i="40"/>
  <c r="N2703" i="40"/>
  <c r="M2703" i="40"/>
  <c r="L2703" i="40"/>
  <c r="K2703" i="40"/>
  <c r="J2703" i="40"/>
  <c r="I2703" i="40"/>
  <c r="R2702" i="40"/>
  <c r="Q2702" i="40"/>
  <c r="P2702" i="40"/>
  <c r="O2702" i="40"/>
  <c r="N2702" i="40"/>
  <c r="M2702" i="40"/>
  <c r="L2702" i="40"/>
  <c r="K2702" i="40"/>
  <c r="J2702" i="40"/>
  <c r="I2702" i="40"/>
  <c r="R2701" i="40"/>
  <c r="Q2701" i="40"/>
  <c r="P2701" i="40"/>
  <c r="O2701" i="40"/>
  <c r="N2701" i="40"/>
  <c r="M2701" i="40"/>
  <c r="L2701" i="40"/>
  <c r="K2701" i="40"/>
  <c r="J2701" i="40"/>
  <c r="I2701" i="40"/>
  <c r="R2700" i="40"/>
  <c r="Q2700" i="40"/>
  <c r="P2700" i="40"/>
  <c r="O2700" i="40"/>
  <c r="N2700" i="40"/>
  <c r="M2700" i="40"/>
  <c r="L2700" i="40"/>
  <c r="K2700" i="40"/>
  <c r="J2700" i="40"/>
  <c r="I2700" i="40"/>
  <c r="R2699" i="40"/>
  <c r="Q2699" i="40"/>
  <c r="P2699" i="40"/>
  <c r="O2699" i="40"/>
  <c r="N2699" i="40"/>
  <c r="M2699" i="40"/>
  <c r="L2699" i="40"/>
  <c r="K2699" i="40"/>
  <c r="J2699" i="40"/>
  <c r="I2699" i="40"/>
  <c r="R2698" i="40"/>
  <c r="Q2698" i="40"/>
  <c r="P2698" i="40"/>
  <c r="O2698" i="40"/>
  <c r="N2698" i="40"/>
  <c r="M2698" i="40"/>
  <c r="L2698" i="40"/>
  <c r="K2698" i="40"/>
  <c r="J2698" i="40"/>
  <c r="I2698" i="40"/>
  <c r="R2697" i="40"/>
  <c r="Q2697" i="40"/>
  <c r="P2697" i="40"/>
  <c r="O2697" i="40"/>
  <c r="N2697" i="40"/>
  <c r="M2697" i="40"/>
  <c r="L2697" i="40"/>
  <c r="K2697" i="40"/>
  <c r="J2697" i="40"/>
  <c r="I2697" i="40"/>
  <c r="R2696" i="40"/>
  <c r="Q2696" i="40"/>
  <c r="P2696" i="40"/>
  <c r="O2696" i="40"/>
  <c r="N2696" i="40"/>
  <c r="M2696" i="40"/>
  <c r="L2696" i="40"/>
  <c r="K2696" i="40"/>
  <c r="J2696" i="40"/>
  <c r="I2696" i="40"/>
  <c r="R2695" i="40"/>
  <c r="Q2695" i="40"/>
  <c r="P2695" i="40"/>
  <c r="O2695" i="40"/>
  <c r="N2695" i="40"/>
  <c r="M2695" i="40"/>
  <c r="L2695" i="40"/>
  <c r="K2695" i="40"/>
  <c r="J2695" i="40"/>
  <c r="I2695" i="40"/>
  <c r="R2694" i="40"/>
  <c r="Q2694" i="40"/>
  <c r="P2694" i="40"/>
  <c r="O2694" i="40"/>
  <c r="N2694" i="40"/>
  <c r="M2694" i="40"/>
  <c r="L2694" i="40"/>
  <c r="K2694" i="40"/>
  <c r="J2694" i="40"/>
  <c r="I2694" i="40"/>
  <c r="R2693" i="40"/>
  <c r="Q2693" i="40"/>
  <c r="P2693" i="40"/>
  <c r="O2693" i="40"/>
  <c r="N2693" i="40"/>
  <c r="M2693" i="40"/>
  <c r="L2693" i="40"/>
  <c r="K2693" i="40"/>
  <c r="J2693" i="40"/>
  <c r="I2693" i="40"/>
  <c r="R2692" i="40"/>
  <c r="Q2692" i="40"/>
  <c r="P2692" i="40"/>
  <c r="O2692" i="40"/>
  <c r="N2692" i="40"/>
  <c r="M2692" i="40"/>
  <c r="L2692" i="40"/>
  <c r="K2692" i="40"/>
  <c r="J2692" i="40"/>
  <c r="I2692" i="40"/>
  <c r="R2691" i="40"/>
  <c r="Q2691" i="40"/>
  <c r="P2691" i="40"/>
  <c r="O2691" i="40"/>
  <c r="N2691" i="40"/>
  <c r="M2691" i="40"/>
  <c r="L2691" i="40"/>
  <c r="K2691" i="40"/>
  <c r="J2691" i="40"/>
  <c r="I2691" i="40"/>
  <c r="R2690" i="40"/>
  <c r="Q2690" i="40"/>
  <c r="P2690" i="40"/>
  <c r="O2690" i="40"/>
  <c r="N2690" i="40"/>
  <c r="M2690" i="40"/>
  <c r="L2690" i="40"/>
  <c r="K2690" i="40"/>
  <c r="J2690" i="40"/>
  <c r="I2690" i="40"/>
  <c r="R2689" i="40"/>
  <c r="Q2689" i="40"/>
  <c r="P2689" i="40"/>
  <c r="O2689" i="40"/>
  <c r="N2689" i="40"/>
  <c r="M2689" i="40"/>
  <c r="L2689" i="40"/>
  <c r="K2689" i="40"/>
  <c r="J2689" i="40"/>
  <c r="I2689" i="40"/>
  <c r="R2688" i="40"/>
  <c r="Q2688" i="40"/>
  <c r="P2688" i="40"/>
  <c r="O2688" i="40"/>
  <c r="N2688" i="40"/>
  <c r="M2688" i="40"/>
  <c r="L2688" i="40"/>
  <c r="K2688" i="40"/>
  <c r="J2688" i="40"/>
  <c r="I2688" i="40"/>
  <c r="R2687" i="40"/>
  <c r="Q2687" i="40"/>
  <c r="P2687" i="40"/>
  <c r="O2687" i="40"/>
  <c r="N2687" i="40"/>
  <c r="M2687" i="40"/>
  <c r="L2687" i="40"/>
  <c r="K2687" i="40"/>
  <c r="J2687" i="40"/>
  <c r="I2687" i="40"/>
  <c r="R2686" i="40"/>
  <c r="Q2686" i="40"/>
  <c r="P2686" i="40"/>
  <c r="O2686" i="40"/>
  <c r="N2686" i="40"/>
  <c r="M2686" i="40"/>
  <c r="L2686" i="40"/>
  <c r="K2686" i="40"/>
  <c r="J2686" i="40"/>
  <c r="I2686" i="40"/>
  <c r="R2685" i="40"/>
  <c r="Q2685" i="40"/>
  <c r="P2685" i="40"/>
  <c r="O2685" i="40"/>
  <c r="N2685" i="40"/>
  <c r="M2685" i="40"/>
  <c r="L2685" i="40"/>
  <c r="K2685" i="40"/>
  <c r="J2685" i="40"/>
  <c r="I2685" i="40"/>
  <c r="R2684" i="40"/>
  <c r="Q2684" i="40"/>
  <c r="P2684" i="40"/>
  <c r="O2684" i="40"/>
  <c r="N2684" i="40"/>
  <c r="M2684" i="40"/>
  <c r="L2684" i="40"/>
  <c r="K2684" i="40"/>
  <c r="J2684" i="40"/>
  <c r="I2684" i="40"/>
  <c r="R2683" i="40"/>
  <c r="Q2683" i="40"/>
  <c r="P2683" i="40"/>
  <c r="O2683" i="40"/>
  <c r="N2683" i="40"/>
  <c r="M2683" i="40"/>
  <c r="L2683" i="40"/>
  <c r="K2683" i="40"/>
  <c r="J2683" i="40"/>
  <c r="I2683" i="40"/>
  <c r="R2682" i="40"/>
  <c r="Q2682" i="40"/>
  <c r="P2682" i="40"/>
  <c r="O2682" i="40"/>
  <c r="N2682" i="40"/>
  <c r="M2682" i="40"/>
  <c r="L2682" i="40"/>
  <c r="K2682" i="40"/>
  <c r="J2682" i="40"/>
  <c r="I2682" i="40"/>
  <c r="R2681" i="40"/>
  <c r="Q2681" i="40"/>
  <c r="P2681" i="40"/>
  <c r="O2681" i="40"/>
  <c r="N2681" i="40"/>
  <c r="M2681" i="40"/>
  <c r="L2681" i="40"/>
  <c r="K2681" i="40"/>
  <c r="J2681" i="40"/>
  <c r="I2681" i="40"/>
  <c r="R2680" i="40"/>
  <c r="Q2680" i="40"/>
  <c r="P2680" i="40"/>
  <c r="O2680" i="40"/>
  <c r="N2680" i="40"/>
  <c r="M2680" i="40"/>
  <c r="L2680" i="40"/>
  <c r="K2680" i="40"/>
  <c r="J2680" i="40"/>
  <c r="I2680" i="40"/>
  <c r="R2679" i="40"/>
  <c r="Q2679" i="40"/>
  <c r="P2679" i="40"/>
  <c r="O2679" i="40"/>
  <c r="N2679" i="40"/>
  <c r="M2679" i="40"/>
  <c r="L2679" i="40"/>
  <c r="K2679" i="40"/>
  <c r="J2679" i="40"/>
  <c r="I2679" i="40"/>
  <c r="R2678" i="40"/>
  <c r="Q2678" i="40"/>
  <c r="P2678" i="40"/>
  <c r="O2678" i="40"/>
  <c r="N2678" i="40"/>
  <c r="M2678" i="40"/>
  <c r="L2678" i="40"/>
  <c r="K2678" i="40"/>
  <c r="J2678" i="40"/>
  <c r="I2678" i="40"/>
  <c r="R2677" i="40"/>
  <c r="Q2677" i="40"/>
  <c r="P2677" i="40"/>
  <c r="O2677" i="40"/>
  <c r="N2677" i="40"/>
  <c r="M2677" i="40"/>
  <c r="L2677" i="40"/>
  <c r="K2677" i="40"/>
  <c r="J2677" i="40"/>
  <c r="I2677" i="40"/>
  <c r="R2676" i="40"/>
  <c r="Q2676" i="40"/>
  <c r="P2676" i="40"/>
  <c r="O2676" i="40"/>
  <c r="N2676" i="40"/>
  <c r="M2676" i="40"/>
  <c r="L2676" i="40"/>
  <c r="K2676" i="40"/>
  <c r="J2676" i="40"/>
  <c r="I2676" i="40"/>
  <c r="R2675" i="40"/>
  <c r="Q2675" i="40"/>
  <c r="P2675" i="40"/>
  <c r="O2675" i="40"/>
  <c r="N2675" i="40"/>
  <c r="M2675" i="40"/>
  <c r="L2675" i="40"/>
  <c r="K2675" i="40"/>
  <c r="J2675" i="40"/>
  <c r="I2675" i="40"/>
  <c r="R2674" i="40"/>
  <c r="Q2674" i="40"/>
  <c r="P2674" i="40"/>
  <c r="O2674" i="40"/>
  <c r="N2674" i="40"/>
  <c r="M2674" i="40"/>
  <c r="L2674" i="40"/>
  <c r="K2674" i="40"/>
  <c r="J2674" i="40"/>
  <c r="I2674" i="40"/>
  <c r="R2673" i="40"/>
  <c r="Q2673" i="40"/>
  <c r="P2673" i="40"/>
  <c r="O2673" i="40"/>
  <c r="N2673" i="40"/>
  <c r="M2673" i="40"/>
  <c r="L2673" i="40"/>
  <c r="K2673" i="40"/>
  <c r="J2673" i="40"/>
  <c r="I2673" i="40"/>
  <c r="R2672" i="40"/>
  <c r="Q2672" i="40"/>
  <c r="P2672" i="40"/>
  <c r="O2672" i="40"/>
  <c r="N2672" i="40"/>
  <c r="M2672" i="40"/>
  <c r="L2672" i="40"/>
  <c r="K2672" i="40"/>
  <c r="J2672" i="40"/>
  <c r="I2672" i="40"/>
  <c r="R2671" i="40"/>
  <c r="Q2671" i="40"/>
  <c r="P2671" i="40"/>
  <c r="O2671" i="40"/>
  <c r="N2671" i="40"/>
  <c r="M2671" i="40"/>
  <c r="L2671" i="40"/>
  <c r="K2671" i="40"/>
  <c r="J2671" i="40"/>
  <c r="I2671" i="40"/>
  <c r="R2670" i="40"/>
  <c r="Q2670" i="40"/>
  <c r="P2670" i="40"/>
  <c r="O2670" i="40"/>
  <c r="N2670" i="40"/>
  <c r="M2670" i="40"/>
  <c r="L2670" i="40"/>
  <c r="K2670" i="40"/>
  <c r="J2670" i="40"/>
  <c r="I2670" i="40"/>
  <c r="R2669" i="40"/>
  <c r="Q2669" i="40"/>
  <c r="P2669" i="40"/>
  <c r="O2669" i="40"/>
  <c r="N2669" i="40"/>
  <c r="M2669" i="40"/>
  <c r="L2669" i="40"/>
  <c r="K2669" i="40"/>
  <c r="J2669" i="40"/>
  <c r="I2669" i="40"/>
  <c r="R2668" i="40"/>
  <c r="Q2668" i="40"/>
  <c r="P2668" i="40"/>
  <c r="O2668" i="40"/>
  <c r="N2668" i="40"/>
  <c r="M2668" i="40"/>
  <c r="L2668" i="40"/>
  <c r="K2668" i="40"/>
  <c r="J2668" i="40"/>
  <c r="I2668" i="40"/>
  <c r="R2667" i="40"/>
  <c r="Q2667" i="40"/>
  <c r="P2667" i="40"/>
  <c r="O2667" i="40"/>
  <c r="N2667" i="40"/>
  <c r="M2667" i="40"/>
  <c r="L2667" i="40"/>
  <c r="K2667" i="40"/>
  <c r="J2667" i="40"/>
  <c r="I2667" i="40"/>
  <c r="R2666" i="40"/>
  <c r="Q2666" i="40"/>
  <c r="P2666" i="40"/>
  <c r="O2666" i="40"/>
  <c r="N2666" i="40"/>
  <c r="M2666" i="40"/>
  <c r="L2666" i="40"/>
  <c r="K2666" i="40"/>
  <c r="J2666" i="40"/>
  <c r="I2666" i="40"/>
  <c r="R2665" i="40"/>
  <c r="Q2665" i="40"/>
  <c r="P2665" i="40"/>
  <c r="O2665" i="40"/>
  <c r="N2665" i="40"/>
  <c r="M2665" i="40"/>
  <c r="L2665" i="40"/>
  <c r="K2665" i="40"/>
  <c r="J2665" i="40"/>
  <c r="I2665" i="40"/>
  <c r="R2664" i="40"/>
  <c r="Q2664" i="40"/>
  <c r="P2664" i="40"/>
  <c r="O2664" i="40"/>
  <c r="N2664" i="40"/>
  <c r="M2664" i="40"/>
  <c r="L2664" i="40"/>
  <c r="K2664" i="40"/>
  <c r="J2664" i="40"/>
  <c r="I2664" i="40"/>
  <c r="R2663" i="40"/>
  <c r="Q2663" i="40"/>
  <c r="P2663" i="40"/>
  <c r="O2663" i="40"/>
  <c r="N2663" i="40"/>
  <c r="M2663" i="40"/>
  <c r="L2663" i="40"/>
  <c r="K2663" i="40"/>
  <c r="J2663" i="40"/>
  <c r="I2663" i="40"/>
  <c r="R2662" i="40"/>
  <c r="Q2662" i="40"/>
  <c r="P2662" i="40"/>
  <c r="O2662" i="40"/>
  <c r="N2662" i="40"/>
  <c r="M2662" i="40"/>
  <c r="L2662" i="40"/>
  <c r="K2662" i="40"/>
  <c r="J2662" i="40"/>
  <c r="I2662" i="40"/>
  <c r="R2661" i="40"/>
  <c r="Q2661" i="40"/>
  <c r="P2661" i="40"/>
  <c r="O2661" i="40"/>
  <c r="N2661" i="40"/>
  <c r="M2661" i="40"/>
  <c r="L2661" i="40"/>
  <c r="K2661" i="40"/>
  <c r="J2661" i="40"/>
  <c r="I2661" i="40"/>
  <c r="R2660" i="40"/>
  <c r="Q2660" i="40"/>
  <c r="P2660" i="40"/>
  <c r="O2660" i="40"/>
  <c r="N2660" i="40"/>
  <c r="M2660" i="40"/>
  <c r="L2660" i="40"/>
  <c r="K2660" i="40"/>
  <c r="J2660" i="40"/>
  <c r="I2660" i="40"/>
  <c r="R2659" i="40"/>
  <c r="Q2659" i="40"/>
  <c r="P2659" i="40"/>
  <c r="O2659" i="40"/>
  <c r="N2659" i="40"/>
  <c r="M2659" i="40"/>
  <c r="L2659" i="40"/>
  <c r="K2659" i="40"/>
  <c r="J2659" i="40"/>
  <c r="I2659" i="40"/>
  <c r="R2658" i="40"/>
  <c r="Q2658" i="40"/>
  <c r="P2658" i="40"/>
  <c r="O2658" i="40"/>
  <c r="N2658" i="40"/>
  <c r="M2658" i="40"/>
  <c r="L2658" i="40"/>
  <c r="K2658" i="40"/>
  <c r="J2658" i="40"/>
  <c r="I2658" i="40"/>
  <c r="R2657" i="40"/>
  <c r="Q2657" i="40"/>
  <c r="P2657" i="40"/>
  <c r="O2657" i="40"/>
  <c r="N2657" i="40"/>
  <c r="M2657" i="40"/>
  <c r="L2657" i="40"/>
  <c r="K2657" i="40"/>
  <c r="J2657" i="40"/>
  <c r="I2657" i="40"/>
  <c r="R2656" i="40"/>
  <c r="Q2656" i="40"/>
  <c r="P2656" i="40"/>
  <c r="O2656" i="40"/>
  <c r="N2656" i="40"/>
  <c r="M2656" i="40"/>
  <c r="L2656" i="40"/>
  <c r="K2656" i="40"/>
  <c r="J2656" i="40"/>
  <c r="I2656" i="40"/>
  <c r="R2655" i="40"/>
  <c r="Q2655" i="40"/>
  <c r="P2655" i="40"/>
  <c r="O2655" i="40"/>
  <c r="N2655" i="40"/>
  <c r="M2655" i="40"/>
  <c r="L2655" i="40"/>
  <c r="K2655" i="40"/>
  <c r="J2655" i="40"/>
  <c r="I2655" i="40"/>
  <c r="R2654" i="40"/>
  <c r="Q2654" i="40"/>
  <c r="P2654" i="40"/>
  <c r="O2654" i="40"/>
  <c r="N2654" i="40"/>
  <c r="M2654" i="40"/>
  <c r="L2654" i="40"/>
  <c r="K2654" i="40"/>
  <c r="J2654" i="40"/>
  <c r="I2654" i="40"/>
  <c r="R2653" i="40"/>
  <c r="Q2653" i="40"/>
  <c r="P2653" i="40"/>
  <c r="O2653" i="40"/>
  <c r="N2653" i="40"/>
  <c r="M2653" i="40"/>
  <c r="L2653" i="40"/>
  <c r="K2653" i="40"/>
  <c r="J2653" i="40"/>
  <c r="I2653" i="40"/>
  <c r="R2652" i="40"/>
  <c r="Q2652" i="40"/>
  <c r="P2652" i="40"/>
  <c r="O2652" i="40"/>
  <c r="N2652" i="40"/>
  <c r="M2652" i="40"/>
  <c r="L2652" i="40"/>
  <c r="K2652" i="40"/>
  <c r="J2652" i="40"/>
  <c r="I2652" i="40"/>
  <c r="R2651" i="40"/>
  <c r="Q2651" i="40"/>
  <c r="P2651" i="40"/>
  <c r="O2651" i="40"/>
  <c r="N2651" i="40"/>
  <c r="M2651" i="40"/>
  <c r="L2651" i="40"/>
  <c r="K2651" i="40"/>
  <c r="J2651" i="40"/>
  <c r="I2651" i="40"/>
  <c r="R2650" i="40"/>
  <c r="Q2650" i="40"/>
  <c r="P2650" i="40"/>
  <c r="O2650" i="40"/>
  <c r="N2650" i="40"/>
  <c r="M2650" i="40"/>
  <c r="L2650" i="40"/>
  <c r="K2650" i="40"/>
  <c r="J2650" i="40"/>
  <c r="I2650" i="40"/>
  <c r="R2649" i="40"/>
  <c r="Q2649" i="40"/>
  <c r="P2649" i="40"/>
  <c r="O2649" i="40"/>
  <c r="N2649" i="40"/>
  <c r="M2649" i="40"/>
  <c r="L2649" i="40"/>
  <c r="K2649" i="40"/>
  <c r="J2649" i="40"/>
  <c r="I2649" i="40"/>
  <c r="R2648" i="40"/>
  <c r="Q2648" i="40"/>
  <c r="P2648" i="40"/>
  <c r="O2648" i="40"/>
  <c r="N2648" i="40"/>
  <c r="M2648" i="40"/>
  <c r="L2648" i="40"/>
  <c r="K2648" i="40"/>
  <c r="J2648" i="40"/>
  <c r="I2648" i="40"/>
  <c r="R2647" i="40"/>
  <c r="Q2647" i="40"/>
  <c r="P2647" i="40"/>
  <c r="O2647" i="40"/>
  <c r="N2647" i="40"/>
  <c r="M2647" i="40"/>
  <c r="L2647" i="40"/>
  <c r="K2647" i="40"/>
  <c r="J2647" i="40"/>
  <c r="I2647" i="40"/>
  <c r="R2646" i="40"/>
  <c r="Q2646" i="40"/>
  <c r="P2646" i="40"/>
  <c r="O2646" i="40"/>
  <c r="N2646" i="40"/>
  <c r="M2646" i="40"/>
  <c r="L2646" i="40"/>
  <c r="K2646" i="40"/>
  <c r="J2646" i="40"/>
  <c r="I2646" i="40"/>
  <c r="R2645" i="40"/>
  <c r="Q2645" i="40"/>
  <c r="P2645" i="40"/>
  <c r="O2645" i="40"/>
  <c r="N2645" i="40"/>
  <c r="M2645" i="40"/>
  <c r="L2645" i="40"/>
  <c r="K2645" i="40"/>
  <c r="J2645" i="40"/>
  <c r="I2645" i="40"/>
  <c r="R2644" i="40"/>
  <c r="Q2644" i="40"/>
  <c r="P2644" i="40"/>
  <c r="O2644" i="40"/>
  <c r="N2644" i="40"/>
  <c r="M2644" i="40"/>
  <c r="L2644" i="40"/>
  <c r="K2644" i="40"/>
  <c r="J2644" i="40"/>
  <c r="I2644" i="40"/>
  <c r="R2643" i="40"/>
  <c r="Q2643" i="40"/>
  <c r="P2643" i="40"/>
  <c r="O2643" i="40"/>
  <c r="N2643" i="40"/>
  <c r="M2643" i="40"/>
  <c r="L2643" i="40"/>
  <c r="K2643" i="40"/>
  <c r="J2643" i="40"/>
  <c r="I2643" i="40"/>
  <c r="R2642" i="40"/>
  <c r="Q2642" i="40"/>
  <c r="P2642" i="40"/>
  <c r="O2642" i="40"/>
  <c r="N2642" i="40"/>
  <c r="M2642" i="40"/>
  <c r="L2642" i="40"/>
  <c r="K2642" i="40"/>
  <c r="J2642" i="40"/>
  <c r="I2642" i="40"/>
  <c r="R2641" i="40"/>
  <c r="Q2641" i="40"/>
  <c r="P2641" i="40"/>
  <c r="O2641" i="40"/>
  <c r="N2641" i="40"/>
  <c r="M2641" i="40"/>
  <c r="L2641" i="40"/>
  <c r="K2641" i="40"/>
  <c r="J2641" i="40"/>
  <c r="I2641" i="40"/>
  <c r="R2640" i="40"/>
  <c r="Q2640" i="40"/>
  <c r="P2640" i="40"/>
  <c r="O2640" i="40"/>
  <c r="N2640" i="40"/>
  <c r="M2640" i="40"/>
  <c r="L2640" i="40"/>
  <c r="K2640" i="40"/>
  <c r="J2640" i="40"/>
  <c r="I2640" i="40"/>
  <c r="R2639" i="40"/>
  <c r="Q2639" i="40"/>
  <c r="P2639" i="40"/>
  <c r="O2639" i="40"/>
  <c r="N2639" i="40"/>
  <c r="M2639" i="40"/>
  <c r="L2639" i="40"/>
  <c r="K2639" i="40"/>
  <c r="J2639" i="40"/>
  <c r="I2639" i="40"/>
  <c r="R2638" i="40"/>
  <c r="Q2638" i="40"/>
  <c r="P2638" i="40"/>
  <c r="O2638" i="40"/>
  <c r="N2638" i="40"/>
  <c r="M2638" i="40"/>
  <c r="L2638" i="40"/>
  <c r="K2638" i="40"/>
  <c r="J2638" i="40"/>
  <c r="I2638" i="40"/>
  <c r="R2637" i="40"/>
  <c r="Q2637" i="40"/>
  <c r="P2637" i="40"/>
  <c r="O2637" i="40"/>
  <c r="N2637" i="40"/>
  <c r="M2637" i="40"/>
  <c r="L2637" i="40"/>
  <c r="K2637" i="40"/>
  <c r="J2637" i="40"/>
  <c r="I2637" i="40"/>
  <c r="R2636" i="40"/>
  <c r="Q2636" i="40"/>
  <c r="P2636" i="40"/>
  <c r="O2636" i="40"/>
  <c r="N2636" i="40"/>
  <c r="M2636" i="40"/>
  <c r="L2636" i="40"/>
  <c r="K2636" i="40"/>
  <c r="J2636" i="40"/>
  <c r="I2636" i="40"/>
  <c r="R2635" i="40"/>
  <c r="Q2635" i="40"/>
  <c r="P2635" i="40"/>
  <c r="O2635" i="40"/>
  <c r="N2635" i="40"/>
  <c r="M2635" i="40"/>
  <c r="L2635" i="40"/>
  <c r="K2635" i="40"/>
  <c r="J2635" i="40"/>
  <c r="I2635" i="40"/>
  <c r="R2634" i="40"/>
  <c r="Q2634" i="40"/>
  <c r="P2634" i="40"/>
  <c r="O2634" i="40"/>
  <c r="N2634" i="40"/>
  <c r="M2634" i="40"/>
  <c r="L2634" i="40"/>
  <c r="K2634" i="40"/>
  <c r="J2634" i="40"/>
  <c r="I2634" i="40"/>
  <c r="R2633" i="40"/>
  <c r="Q2633" i="40"/>
  <c r="P2633" i="40"/>
  <c r="O2633" i="40"/>
  <c r="N2633" i="40"/>
  <c r="M2633" i="40"/>
  <c r="L2633" i="40"/>
  <c r="K2633" i="40"/>
  <c r="J2633" i="40"/>
  <c r="I2633" i="40"/>
  <c r="R2632" i="40"/>
  <c r="Q2632" i="40"/>
  <c r="P2632" i="40"/>
  <c r="O2632" i="40"/>
  <c r="N2632" i="40"/>
  <c r="M2632" i="40"/>
  <c r="L2632" i="40"/>
  <c r="K2632" i="40"/>
  <c r="J2632" i="40"/>
  <c r="I2632" i="40"/>
  <c r="R2631" i="40"/>
  <c r="Q2631" i="40"/>
  <c r="P2631" i="40"/>
  <c r="O2631" i="40"/>
  <c r="N2631" i="40"/>
  <c r="M2631" i="40"/>
  <c r="L2631" i="40"/>
  <c r="K2631" i="40"/>
  <c r="J2631" i="40"/>
  <c r="I2631" i="40"/>
  <c r="R2630" i="40"/>
  <c r="Q2630" i="40"/>
  <c r="P2630" i="40"/>
  <c r="O2630" i="40"/>
  <c r="N2630" i="40"/>
  <c r="M2630" i="40"/>
  <c r="L2630" i="40"/>
  <c r="K2630" i="40"/>
  <c r="J2630" i="40"/>
  <c r="I2630" i="40"/>
  <c r="R2629" i="40"/>
  <c r="Q2629" i="40"/>
  <c r="P2629" i="40"/>
  <c r="O2629" i="40"/>
  <c r="N2629" i="40"/>
  <c r="M2629" i="40"/>
  <c r="L2629" i="40"/>
  <c r="K2629" i="40"/>
  <c r="J2629" i="40"/>
  <c r="I2629" i="40"/>
  <c r="R2628" i="40"/>
  <c r="Q2628" i="40"/>
  <c r="P2628" i="40"/>
  <c r="O2628" i="40"/>
  <c r="N2628" i="40"/>
  <c r="M2628" i="40"/>
  <c r="L2628" i="40"/>
  <c r="K2628" i="40"/>
  <c r="J2628" i="40"/>
  <c r="I2628" i="40"/>
  <c r="R2627" i="40"/>
  <c r="Q2627" i="40"/>
  <c r="P2627" i="40"/>
  <c r="O2627" i="40"/>
  <c r="N2627" i="40"/>
  <c r="M2627" i="40"/>
  <c r="L2627" i="40"/>
  <c r="K2627" i="40"/>
  <c r="J2627" i="40"/>
  <c r="I2627" i="40"/>
  <c r="R2626" i="40"/>
  <c r="Q2626" i="40"/>
  <c r="P2626" i="40"/>
  <c r="O2626" i="40"/>
  <c r="N2626" i="40"/>
  <c r="M2626" i="40"/>
  <c r="L2626" i="40"/>
  <c r="K2626" i="40"/>
  <c r="J2626" i="40"/>
  <c r="I2626" i="40"/>
  <c r="R2625" i="40"/>
  <c r="Q2625" i="40"/>
  <c r="P2625" i="40"/>
  <c r="O2625" i="40"/>
  <c r="N2625" i="40"/>
  <c r="M2625" i="40"/>
  <c r="L2625" i="40"/>
  <c r="K2625" i="40"/>
  <c r="J2625" i="40"/>
  <c r="I2625" i="40"/>
  <c r="R2624" i="40"/>
  <c r="Q2624" i="40"/>
  <c r="P2624" i="40"/>
  <c r="O2624" i="40"/>
  <c r="N2624" i="40"/>
  <c r="M2624" i="40"/>
  <c r="L2624" i="40"/>
  <c r="K2624" i="40"/>
  <c r="J2624" i="40"/>
  <c r="I2624" i="40"/>
  <c r="R2623" i="40"/>
  <c r="Q2623" i="40"/>
  <c r="P2623" i="40"/>
  <c r="O2623" i="40"/>
  <c r="N2623" i="40"/>
  <c r="M2623" i="40"/>
  <c r="L2623" i="40"/>
  <c r="K2623" i="40"/>
  <c r="J2623" i="40"/>
  <c r="I2623" i="40"/>
  <c r="R2622" i="40"/>
  <c r="Q2622" i="40"/>
  <c r="P2622" i="40"/>
  <c r="O2622" i="40"/>
  <c r="N2622" i="40"/>
  <c r="M2622" i="40"/>
  <c r="L2622" i="40"/>
  <c r="K2622" i="40"/>
  <c r="J2622" i="40"/>
  <c r="I2622" i="40"/>
  <c r="R2621" i="40"/>
  <c r="Q2621" i="40"/>
  <c r="P2621" i="40"/>
  <c r="O2621" i="40"/>
  <c r="N2621" i="40"/>
  <c r="M2621" i="40"/>
  <c r="L2621" i="40"/>
  <c r="K2621" i="40"/>
  <c r="J2621" i="40"/>
  <c r="I2621" i="40"/>
  <c r="R2620" i="40"/>
  <c r="Q2620" i="40"/>
  <c r="P2620" i="40"/>
  <c r="O2620" i="40"/>
  <c r="N2620" i="40"/>
  <c r="M2620" i="40"/>
  <c r="L2620" i="40"/>
  <c r="K2620" i="40"/>
  <c r="J2620" i="40"/>
  <c r="I2620" i="40"/>
  <c r="R2619" i="40"/>
  <c r="Q2619" i="40"/>
  <c r="P2619" i="40"/>
  <c r="O2619" i="40"/>
  <c r="N2619" i="40"/>
  <c r="M2619" i="40"/>
  <c r="L2619" i="40"/>
  <c r="K2619" i="40"/>
  <c r="J2619" i="40"/>
  <c r="I2619" i="40"/>
  <c r="R2618" i="40"/>
  <c r="Q2618" i="40"/>
  <c r="P2618" i="40"/>
  <c r="O2618" i="40"/>
  <c r="N2618" i="40"/>
  <c r="M2618" i="40"/>
  <c r="L2618" i="40"/>
  <c r="K2618" i="40"/>
  <c r="J2618" i="40"/>
  <c r="I2618" i="40"/>
  <c r="R2617" i="40"/>
  <c r="Q2617" i="40"/>
  <c r="P2617" i="40"/>
  <c r="O2617" i="40"/>
  <c r="N2617" i="40"/>
  <c r="M2617" i="40"/>
  <c r="L2617" i="40"/>
  <c r="K2617" i="40"/>
  <c r="J2617" i="40"/>
  <c r="I2617" i="40"/>
  <c r="R2616" i="40"/>
  <c r="Q2616" i="40"/>
  <c r="P2616" i="40"/>
  <c r="O2616" i="40"/>
  <c r="N2616" i="40"/>
  <c r="M2616" i="40"/>
  <c r="L2616" i="40"/>
  <c r="K2616" i="40"/>
  <c r="J2616" i="40"/>
  <c r="I2616" i="40"/>
  <c r="R2615" i="40"/>
  <c r="Q2615" i="40"/>
  <c r="P2615" i="40"/>
  <c r="O2615" i="40"/>
  <c r="N2615" i="40"/>
  <c r="M2615" i="40"/>
  <c r="L2615" i="40"/>
  <c r="K2615" i="40"/>
  <c r="J2615" i="40"/>
  <c r="I2615" i="40"/>
  <c r="R2614" i="40"/>
  <c r="Q2614" i="40"/>
  <c r="P2614" i="40"/>
  <c r="O2614" i="40"/>
  <c r="N2614" i="40"/>
  <c r="M2614" i="40"/>
  <c r="L2614" i="40"/>
  <c r="K2614" i="40"/>
  <c r="J2614" i="40"/>
  <c r="I2614" i="40"/>
  <c r="R2613" i="40"/>
  <c r="Q2613" i="40"/>
  <c r="P2613" i="40"/>
  <c r="O2613" i="40"/>
  <c r="N2613" i="40"/>
  <c r="M2613" i="40"/>
  <c r="L2613" i="40"/>
  <c r="K2613" i="40"/>
  <c r="J2613" i="40"/>
  <c r="I2613" i="40"/>
  <c r="R2612" i="40"/>
  <c r="Q2612" i="40"/>
  <c r="P2612" i="40"/>
  <c r="O2612" i="40"/>
  <c r="N2612" i="40"/>
  <c r="M2612" i="40"/>
  <c r="L2612" i="40"/>
  <c r="K2612" i="40"/>
  <c r="J2612" i="40"/>
  <c r="I2612" i="40"/>
  <c r="R2611" i="40"/>
  <c r="Q2611" i="40"/>
  <c r="P2611" i="40"/>
  <c r="O2611" i="40"/>
  <c r="N2611" i="40"/>
  <c r="M2611" i="40"/>
  <c r="L2611" i="40"/>
  <c r="K2611" i="40"/>
  <c r="J2611" i="40"/>
  <c r="I2611" i="40"/>
  <c r="R2610" i="40"/>
  <c r="Q2610" i="40"/>
  <c r="P2610" i="40"/>
  <c r="O2610" i="40"/>
  <c r="N2610" i="40"/>
  <c r="M2610" i="40"/>
  <c r="L2610" i="40"/>
  <c r="K2610" i="40"/>
  <c r="J2610" i="40"/>
  <c r="I2610" i="40"/>
  <c r="R2609" i="40"/>
  <c r="Q2609" i="40"/>
  <c r="P2609" i="40"/>
  <c r="O2609" i="40"/>
  <c r="N2609" i="40"/>
  <c r="M2609" i="40"/>
  <c r="L2609" i="40"/>
  <c r="K2609" i="40"/>
  <c r="J2609" i="40"/>
  <c r="I2609" i="40"/>
  <c r="R2608" i="40"/>
  <c r="Q2608" i="40"/>
  <c r="P2608" i="40"/>
  <c r="O2608" i="40"/>
  <c r="N2608" i="40"/>
  <c r="M2608" i="40"/>
  <c r="L2608" i="40"/>
  <c r="K2608" i="40"/>
  <c r="J2608" i="40"/>
  <c r="I2608" i="40"/>
  <c r="R2607" i="40"/>
  <c r="Q2607" i="40"/>
  <c r="P2607" i="40"/>
  <c r="O2607" i="40"/>
  <c r="N2607" i="40"/>
  <c r="M2607" i="40"/>
  <c r="L2607" i="40"/>
  <c r="K2607" i="40"/>
  <c r="J2607" i="40"/>
  <c r="I2607" i="40"/>
  <c r="R2606" i="40"/>
  <c r="Q2606" i="40"/>
  <c r="P2606" i="40"/>
  <c r="O2606" i="40"/>
  <c r="N2606" i="40"/>
  <c r="M2606" i="40"/>
  <c r="L2606" i="40"/>
  <c r="K2606" i="40"/>
  <c r="J2606" i="40"/>
  <c r="I2606" i="40"/>
  <c r="R2605" i="40"/>
  <c r="Q2605" i="40"/>
  <c r="P2605" i="40"/>
  <c r="O2605" i="40"/>
  <c r="N2605" i="40"/>
  <c r="M2605" i="40"/>
  <c r="L2605" i="40"/>
  <c r="K2605" i="40"/>
  <c r="J2605" i="40"/>
  <c r="I2605" i="40"/>
  <c r="R2604" i="40"/>
  <c r="Q2604" i="40"/>
  <c r="P2604" i="40"/>
  <c r="O2604" i="40"/>
  <c r="N2604" i="40"/>
  <c r="M2604" i="40"/>
  <c r="L2604" i="40"/>
  <c r="K2604" i="40"/>
  <c r="J2604" i="40"/>
  <c r="I2604" i="40"/>
  <c r="R2603" i="40"/>
  <c r="Q2603" i="40"/>
  <c r="P2603" i="40"/>
  <c r="O2603" i="40"/>
  <c r="N2603" i="40"/>
  <c r="M2603" i="40"/>
  <c r="L2603" i="40"/>
  <c r="K2603" i="40"/>
  <c r="J2603" i="40"/>
  <c r="I2603" i="40"/>
  <c r="R2602" i="40"/>
  <c r="Q2602" i="40"/>
  <c r="P2602" i="40"/>
  <c r="O2602" i="40"/>
  <c r="N2602" i="40"/>
  <c r="M2602" i="40"/>
  <c r="L2602" i="40"/>
  <c r="K2602" i="40"/>
  <c r="J2602" i="40"/>
  <c r="I2602" i="40"/>
  <c r="R2601" i="40"/>
  <c r="Q2601" i="40"/>
  <c r="P2601" i="40"/>
  <c r="O2601" i="40"/>
  <c r="N2601" i="40"/>
  <c r="M2601" i="40"/>
  <c r="L2601" i="40"/>
  <c r="K2601" i="40"/>
  <c r="J2601" i="40"/>
  <c r="I2601" i="40"/>
  <c r="R2600" i="40"/>
  <c r="Q2600" i="40"/>
  <c r="P2600" i="40"/>
  <c r="O2600" i="40"/>
  <c r="N2600" i="40"/>
  <c r="M2600" i="40"/>
  <c r="L2600" i="40"/>
  <c r="K2600" i="40"/>
  <c r="J2600" i="40"/>
  <c r="I2600" i="40"/>
  <c r="R2599" i="40"/>
  <c r="Q2599" i="40"/>
  <c r="P2599" i="40"/>
  <c r="O2599" i="40"/>
  <c r="N2599" i="40"/>
  <c r="M2599" i="40"/>
  <c r="L2599" i="40"/>
  <c r="K2599" i="40"/>
  <c r="J2599" i="40"/>
  <c r="I2599" i="40"/>
  <c r="R2598" i="40"/>
  <c r="Q2598" i="40"/>
  <c r="P2598" i="40"/>
  <c r="O2598" i="40"/>
  <c r="N2598" i="40"/>
  <c r="M2598" i="40"/>
  <c r="L2598" i="40"/>
  <c r="K2598" i="40"/>
  <c r="J2598" i="40"/>
  <c r="I2598" i="40"/>
  <c r="R2597" i="40"/>
  <c r="Q2597" i="40"/>
  <c r="P2597" i="40"/>
  <c r="O2597" i="40"/>
  <c r="N2597" i="40"/>
  <c r="M2597" i="40"/>
  <c r="L2597" i="40"/>
  <c r="K2597" i="40"/>
  <c r="J2597" i="40"/>
  <c r="I2597" i="40"/>
  <c r="R2596" i="40"/>
  <c r="Q2596" i="40"/>
  <c r="P2596" i="40"/>
  <c r="O2596" i="40"/>
  <c r="N2596" i="40"/>
  <c r="M2596" i="40"/>
  <c r="L2596" i="40"/>
  <c r="K2596" i="40"/>
  <c r="J2596" i="40"/>
  <c r="I2596" i="40"/>
  <c r="R2595" i="40"/>
  <c r="Q2595" i="40"/>
  <c r="P2595" i="40"/>
  <c r="O2595" i="40"/>
  <c r="N2595" i="40"/>
  <c r="M2595" i="40"/>
  <c r="L2595" i="40"/>
  <c r="K2595" i="40"/>
  <c r="J2595" i="40"/>
  <c r="I2595" i="40"/>
  <c r="R2594" i="40"/>
  <c r="Q2594" i="40"/>
  <c r="P2594" i="40"/>
  <c r="O2594" i="40"/>
  <c r="N2594" i="40"/>
  <c r="M2594" i="40"/>
  <c r="L2594" i="40"/>
  <c r="K2594" i="40"/>
  <c r="J2594" i="40"/>
  <c r="I2594" i="40"/>
  <c r="R2593" i="40"/>
  <c r="Q2593" i="40"/>
  <c r="P2593" i="40"/>
  <c r="O2593" i="40"/>
  <c r="N2593" i="40"/>
  <c r="M2593" i="40"/>
  <c r="L2593" i="40"/>
  <c r="K2593" i="40"/>
  <c r="J2593" i="40"/>
  <c r="I2593" i="40"/>
  <c r="R2592" i="40"/>
  <c r="Q2592" i="40"/>
  <c r="P2592" i="40"/>
  <c r="O2592" i="40"/>
  <c r="N2592" i="40"/>
  <c r="M2592" i="40"/>
  <c r="L2592" i="40"/>
  <c r="K2592" i="40"/>
  <c r="J2592" i="40"/>
  <c r="I2592" i="40"/>
  <c r="R2591" i="40"/>
  <c r="Q2591" i="40"/>
  <c r="P2591" i="40"/>
  <c r="O2591" i="40"/>
  <c r="N2591" i="40"/>
  <c r="M2591" i="40"/>
  <c r="L2591" i="40"/>
  <c r="K2591" i="40"/>
  <c r="J2591" i="40"/>
  <c r="I2591" i="40"/>
  <c r="R2590" i="40"/>
  <c r="Q2590" i="40"/>
  <c r="P2590" i="40"/>
  <c r="O2590" i="40"/>
  <c r="N2590" i="40"/>
  <c r="M2590" i="40"/>
  <c r="L2590" i="40"/>
  <c r="K2590" i="40"/>
  <c r="J2590" i="40"/>
  <c r="I2590" i="40"/>
  <c r="R2589" i="40"/>
  <c r="Q2589" i="40"/>
  <c r="P2589" i="40"/>
  <c r="O2589" i="40"/>
  <c r="N2589" i="40"/>
  <c r="M2589" i="40"/>
  <c r="L2589" i="40"/>
  <c r="K2589" i="40"/>
  <c r="J2589" i="40"/>
  <c r="I2589" i="40"/>
  <c r="R2588" i="40"/>
  <c r="Q2588" i="40"/>
  <c r="P2588" i="40"/>
  <c r="O2588" i="40"/>
  <c r="N2588" i="40"/>
  <c r="M2588" i="40"/>
  <c r="L2588" i="40"/>
  <c r="K2588" i="40"/>
  <c r="J2588" i="40"/>
  <c r="I2588" i="40"/>
  <c r="R2587" i="40"/>
  <c r="Q2587" i="40"/>
  <c r="P2587" i="40"/>
  <c r="O2587" i="40"/>
  <c r="N2587" i="40"/>
  <c r="M2587" i="40"/>
  <c r="L2587" i="40"/>
  <c r="K2587" i="40"/>
  <c r="J2587" i="40"/>
  <c r="I2587" i="40"/>
  <c r="R2586" i="40"/>
  <c r="Q2586" i="40"/>
  <c r="P2586" i="40"/>
  <c r="O2586" i="40"/>
  <c r="N2586" i="40"/>
  <c r="M2586" i="40"/>
  <c r="L2586" i="40"/>
  <c r="K2586" i="40"/>
  <c r="J2586" i="40"/>
  <c r="I2586" i="40"/>
  <c r="R2585" i="40"/>
  <c r="Q2585" i="40"/>
  <c r="P2585" i="40"/>
  <c r="O2585" i="40"/>
  <c r="N2585" i="40"/>
  <c r="M2585" i="40"/>
  <c r="L2585" i="40"/>
  <c r="K2585" i="40"/>
  <c r="J2585" i="40"/>
  <c r="I2585" i="40"/>
  <c r="R2584" i="40"/>
  <c r="Q2584" i="40"/>
  <c r="P2584" i="40"/>
  <c r="O2584" i="40"/>
  <c r="N2584" i="40"/>
  <c r="M2584" i="40"/>
  <c r="L2584" i="40"/>
  <c r="K2584" i="40"/>
  <c r="J2584" i="40"/>
  <c r="I2584" i="40"/>
  <c r="R2583" i="40"/>
  <c r="Q2583" i="40"/>
  <c r="P2583" i="40"/>
  <c r="O2583" i="40"/>
  <c r="N2583" i="40"/>
  <c r="M2583" i="40"/>
  <c r="L2583" i="40"/>
  <c r="K2583" i="40"/>
  <c r="J2583" i="40"/>
  <c r="I2583" i="40"/>
  <c r="R2582" i="40"/>
  <c r="Q2582" i="40"/>
  <c r="P2582" i="40"/>
  <c r="O2582" i="40"/>
  <c r="N2582" i="40"/>
  <c r="M2582" i="40"/>
  <c r="L2582" i="40"/>
  <c r="K2582" i="40"/>
  <c r="J2582" i="40"/>
  <c r="I2582" i="40"/>
  <c r="R2581" i="40"/>
  <c r="Q2581" i="40"/>
  <c r="P2581" i="40"/>
  <c r="O2581" i="40"/>
  <c r="N2581" i="40"/>
  <c r="M2581" i="40"/>
  <c r="L2581" i="40"/>
  <c r="K2581" i="40"/>
  <c r="J2581" i="40"/>
  <c r="I2581" i="40"/>
  <c r="R2580" i="40"/>
  <c r="Q2580" i="40"/>
  <c r="P2580" i="40"/>
  <c r="O2580" i="40"/>
  <c r="N2580" i="40"/>
  <c r="M2580" i="40"/>
  <c r="L2580" i="40"/>
  <c r="K2580" i="40"/>
  <c r="J2580" i="40"/>
  <c r="I2580" i="40"/>
  <c r="R2579" i="40"/>
  <c r="Q2579" i="40"/>
  <c r="P2579" i="40"/>
  <c r="O2579" i="40"/>
  <c r="N2579" i="40"/>
  <c r="M2579" i="40"/>
  <c r="L2579" i="40"/>
  <c r="K2579" i="40"/>
  <c r="J2579" i="40"/>
  <c r="I2579" i="40"/>
  <c r="R2578" i="40"/>
  <c r="Q2578" i="40"/>
  <c r="P2578" i="40"/>
  <c r="O2578" i="40"/>
  <c r="N2578" i="40"/>
  <c r="M2578" i="40"/>
  <c r="L2578" i="40"/>
  <c r="K2578" i="40"/>
  <c r="J2578" i="40"/>
  <c r="I2578" i="40"/>
  <c r="R2577" i="40"/>
  <c r="Q2577" i="40"/>
  <c r="P2577" i="40"/>
  <c r="O2577" i="40"/>
  <c r="N2577" i="40"/>
  <c r="M2577" i="40"/>
  <c r="L2577" i="40"/>
  <c r="K2577" i="40"/>
  <c r="J2577" i="40"/>
  <c r="I2577" i="40"/>
  <c r="R2576" i="40"/>
  <c r="Q2576" i="40"/>
  <c r="P2576" i="40"/>
  <c r="O2576" i="40"/>
  <c r="N2576" i="40"/>
  <c r="M2576" i="40"/>
  <c r="L2576" i="40"/>
  <c r="K2576" i="40"/>
  <c r="J2576" i="40"/>
  <c r="I2576" i="40"/>
  <c r="R2575" i="40"/>
  <c r="Q2575" i="40"/>
  <c r="P2575" i="40"/>
  <c r="O2575" i="40"/>
  <c r="N2575" i="40"/>
  <c r="M2575" i="40"/>
  <c r="L2575" i="40"/>
  <c r="K2575" i="40"/>
  <c r="J2575" i="40"/>
  <c r="I2575" i="40"/>
  <c r="R2574" i="40"/>
  <c r="Q2574" i="40"/>
  <c r="P2574" i="40"/>
  <c r="O2574" i="40"/>
  <c r="N2574" i="40"/>
  <c r="M2574" i="40"/>
  <c r="L2574" i="40"/>
  <c r="K2574" i="40"/>
  <c r="J2574" i="40"/>
  <c r="I2574" i="40"/>
  <c r="R2573" i="40"/>
  <c r="Q2573" i="40"/>
  <c r="P2573" i="40"/>
  <c r="O2573" i="40"/>
  <c r="N2573" i="40"/>
  <c r="M2573" i="40"/>
  <c r="L2573" i="40"/>
  <c r="K2573" i="40"/>
  <c r="J2573" i="40"/>
  <c r="I2573" i="40"/>
  <c r="R2572" i="40"/>
  <c r="Q2572" i="40"/>
  <c r="P2572" i="40"/>
  <c r="O2572" i="40"/>
  <c r="N2572" i="40"/>
  <c r="M2572" i="40"/>
  <c r="L2572" i="40"/>
  <c r="K2572" i="40"/>
  <c r="J2572" i="40"/>
  <c r="I2572" i="40"/>
  <c r="R2571" i="40"/>
  <c r="Q2571" i="40"/>
  <c r="P2571" i="40"/>
  <c r="O2571" i="40"/>
  <c r="N2571" i="40"/>
  <c r="M2571" i="40"/>
  <c r="L2571" i="40"/>
  <c r="K2571" i="40"/>
  <c r="J2571" i="40"/>
  <c r="I2571" i="40"/>
  <c r="R2570" i="40"/>
  <c r="Q2570" i="40"/>
  <c r="P2570" i="40"/>
  <c r="O2570" i="40"/>
  <c r="N2570" i="40"/>
  <c r="M2570" i="40"/>
  <c r="L2570" i="40"/>
  <c r="K2570" i="40"/>
  <c r="J2570" i="40"/>
  <c r="I2570" i="40"/>
  <c r="R2569" i="40"/>
  <c r="Q2569" i="40"/>
  <c r="P2569" i="40"/>
  <c r="O2569" i="40"/>
  <c r="N2569" i="40"/>
  <c r="M2569" i="40"/>
  <c r="L2569" i="40"/>
  <c r="K2569" i="40"/>
  <c r="J2569" i="40"/>
  <c r="I2569" i="40"/>
  <c r="R2568" i="40"/>
  <c r="Q2568" i="40"/>
  <c r="P2568" i="40"/>
  <c r="O2568" i="40"/>
  <c r="N2568" i="40"/>
  <c r="M2568" i="40"/>
  <c r="L2568" i="40"/>
  <c r="K2568" i="40"/>
  <c r="J2568" i="40"/>
  <c r="I2568" i="40"/>
  <c r="R2567" i="40"/>
  <c r="Q2567" i="40"/>
  <c r="P2567" i="40"/>
  <c r="O2567" i="40"/>
  <c r="N2567" i="40"/>
  <c r="M2567" i="40"/>
  <c r="L2567" i="40"/>
  <c r="K2567" i="40"/>
  <c r="J2567" i="40"/>
  <c r="I2567" i="40"/>
  <c r="R2566" i="40"/>
  <c r="Q2566" i="40"/>
  <c r="P2566" i="40"/>
  <c r="O2566" i="40"/>
  <c r="N2566" i="40"/>
  <c r="M2566" i="40"/>
  <c r="L2566" i="40"/>
  <c r="K2566" i="40"/>
  <c r="J2566" i="40"/>
  <c r="I2566" i="40"/>
  <c r="R2565" i="40"/>
  <c r="Q2565" i="40"/>
  <c r="P2565" i="40"/>
  <c r="O2565" i="40"/>
  <c r="N2565" i="40"/>
  <c r="M2565" i="40"/>
  <c r="L2565" i="40"/>
  <c r="K2565" i="40"/>
  <c r="J2565" i="40"/>
  <c r="I2565" i="40"/>
  <c r="R2564" i="40"/>
  <c r="Q2564" i="40"/>
  <c r="P2564" i="40"/>
  <c r="O2564" i="40"/>
  <c r="N2564" i="40"/>
  <c r="M2564" i="40"/>
  <c r="L2564" i="40"/>
  <c r="K2564" i="40"/>
  <c r="J2564" i="40"/>
  <c r="I2564" i="40"/>
  <c r="R2563" i="40"/>
  <c r="Q2563" i="40"/>
  <c r="P2563" i="40"/>
  <c r="O2563" i="40"/>
  <c r="N2563" i="40"/>
  <c r="M2563" i="40"/>
  <c r="L2563" i="40"/>
  <c r="K2563" i="40"/>
  <c r="J2563" i="40"/>
  <c r="I2563" i="40"/>
  <c r="R2562" i="40"/>
  <c r="Q2562" i="40"/>
  <c r="P2562" i="40"/>
  <c r="O2562" i="40"/>
  <c r="N2562" i="40"/>
  <c r="M2562" i="40"/>
  <c r="L2562" i="40"/>
  <c r="K2562" i="40"/>
  <c r="J2562" i="40"/>
  <c r="I2562" i="40"/>
  <c r="R2561" i="40"/>
  <c r="Q2561" i="40"/>
  <c r="P2561" i="40"/>
  <c r="O2561" i="40"/>
  <c r="N2561" i="40"/>
  <c r="M2561" i="40"/>
  <c r="L2561" i="40"/>
  <c r="K2561" i="40"/>
  <c r="J2561" i="40"/>
  <c r="I2561" i="40"/>
  <c r="R2560" i="40"/>
  <c r="Q2560" i="40"/>
  <c r="P2560" i="40"/>
  <c r="O2560" i="40"/>
  <c r="N2560" i="40"/>
  <c r="M2560" i="40"/>
  <c r="L2560" i="40"/>
  <c r="K2560" i="40"/>
  <c r="J2560" i="40"/>
  <c r="I2560" i="40"/>
  <c r="R2559" i="40"/>
  <c r="Q2559" i="40"/>
  <c r="P2559" i="40"/>
  <c r="O2559" i="40"/>
  <c r="N2559" i="40"/>
  <c r="M2559" i="40"/>
  <c r="L2559" i="40"/>
  <c r="K2559" i="40"/>
  <c r="J2559" i="40"/>
  <c r="I2559" i="40"/>
  <c r="R2558" i="40"/>
  <c r="Q2558" i="40"/>
  <c r="P2558" i="40"/>
  <c r="O2558" i="40"/>
  <c r="N2558" i="40"/>
  <c r="M2558" i="40"/>
  <c r="L2558" i="40"/>
  <c r="K2558" i="40"/>
  <c r="J2558" i="40"/>
  <c r="I2558" i="40"/>
  <c r="R2557" i="40"/>
  <c r="Q2557" i="40"/>
  <c r="P2557" i="40"/>
  <c r="O2557" i="40"/>
  <c r="N2557" i="40"/>
  <c r="M2557" i="40"/>
  <c r="L2557" i="40"/>
  <c r="K2557" i="40"/>
  <c r="J2557" i="40"/>
  <c r="I2557" i="40"/>
  <c r="R2556" i="40"/>
  <c r="Q2556" i="40"/>
  <c r="P2556" i="40"/>
  <c r="O2556" i="40"/>
  <c r="N2556" i="40"/>
  <c r="M2556" i="40"/>
  <c r="L2556" i="40"/>
  <c r="K2556" i="40"/>
  <c r="J2556" i="40"/>
  <c r="I2556" i="40"/>
  <c r="R2555" i="40"/>
  <c r="Q2555" i="40"/>
  <c r="P2555" i="40"/>
  <c r="O2555" i="40"/>
  <c r="N2555" i="40"/>
  <c r="M2555" i="40"/>
  <c r="L2555" i="40"/>
  <c r="K2555" i="40"/>
  <c r="J2555" i="40"/>
  <c r="I2555" i="40"/>
  <c r="R2554" i="40"/>
  <c r="Q2554" i="40"/>
  <c r="P2554" i="40"/>
  <c r="O2554" i="40"/>
  <c r="N2554" i="40"/>
  <c r="M2554" i="40"/>
  <c r="L2554" i="40"/>
  <c r="K2554" i="40"/>
  <c r="J2554" i="40"/>
  <c r="I2554" i="40"/>
  <c r="R2553" i="40"/>
  <c r="Q2553" i="40"/>
  <c r="P2553" i="40"/>
  <c r="O2553" i="40"/>
  <c r="N2553" i="40"/>
  <c r="M2553" i="40"/>
  <c r="L2553" i="40"/>
  <c r="K2553" i="40"/>
  <c r="J2553" i="40"/>
  <c r="I2553" i="40"/>
  <c r="R2552" i="40"/>
  <c r="Q2552" i="40"/>
  <c r="P2552" i="40"/>
  <c r="O2552" i="40"/>
  <c r="N2552" i="40"/>
  <c r="M2552" i="40"/>
  <c r="L2552" i="40"/>
  <c r="K2552" i="40"/>
  <c r="J2552" i="40"/>
  <c r="I2552" i="40"/>
  <c r="R2551" i="40"/>
  <c r="Q2551" i="40"/>
  <c r="P2551" i="40"/>
  <c r="O2551" i="40"/>
  <c r="N2551" i="40"/>
  <c r="M2551" i="40"/>
  <c r="L2551" i="40"/>
  <c r="K2551" i="40"/>
  <c r="J2551" i="40"/>
  <c r="I2551" i="40"/>
  <c r="R2550" i="40"/>
  <c r="Q2550" i="40"/>
  <c r="P2550" i="40"/>
  <c r="O2550" i="40"/>
  <c r="N2550" i="40"/>
  <c r="M2550" i="40"/>
  <c r="L2550" i="40"/>
  <c r="K2550" i="40"/>
  <c r="J2550" i="40"/>
  <c r="I2550" i="40"/>
  <c r="R2549" i="40"/>
  <c r="Q2549" i="40"/>
  <c r="P2549" i="40"/>
  <c r="O2549" i="40"/>
  <c r="N2549" i="40"/>
  <c r="M2549" i="40"/>
  <c r="L2549" i="40"/>
  <c r="K2549" i="40"/>
  <c r="J2549" i="40"/>
  <c r="I2549" i="40"/>
  <c r="R2548" i="40"/>
  <c r="Q2548" i="40"/>
  <c r="P2548" i="40"/>
  <c r="O2548" i="40"/>
  <c r="N2548" i="40"/>
  <c r="M2548" i="40"/>
  <c r="L2548" i="40"/>
  <c r="K2548" i="40"/>
  <c r="J2548" i="40"/>
  <c r="I2548" i="40"/>
  <c r="R2547" i="40"/>
  <c r="Q2547" i="40"/>
  <c r="P2547" i="40"/>
  <c r="O2547" i="40"/>
  <c r="N2547" i="40"/>
  <c r="M2547" i="40"/>
  <c r="L2547" i="40"/>
  <c r="K2547" i="40"/>
  <c r="J2547" i="40"/>
  <c r="I2547" i="40"/>
  <c r="R2546" i="40"/>
  <c r="Q2546" i="40"/>
  <c r="P2546" i="40"/>
  <c r="O2546" i="40"/>
  <c r="N2546" i="40"/>
  <c r="M2546" i="40"/>
  <c r="L2546" i="40"/>
  <c r="K2546" i="40"/>
  <c r="J2546" i="40"/>
  <c r="I2546" i="40"/>
  <c r="R2545" i="40"/>
  <c r="Q2545" i="40"/>
  <c r="P2545" i="40"/>
  <c r="O2545" i="40"/>
  <c r="N2545" i="40"/>
  <c r="M2545" i="40"/>
  <c r="L2545" i="40"/>
  <c r="K2545" i="40"/>
  <c r="J2545" i="40"/>
  <c r="I2545" i="40"/>
  <c r="R2544" i="40"/>
  <c r="Q2544" i="40"/>
  <c r="P2544" i="40"/>
  <c r="O2544" i="40"/>
  <c r="N2544" i="40"/>
  <c r="M2544" i="40"/>
  <c r="L2544" i="40"/>
  <c r="K2544" i="40"/>
  <c r="J2544" i="40"/>
  <c r="I2544" i="40"/>
  <c r="R2543" i="40"/>
  <c r="Q2543" i="40"/>
  <c r="P2543" i="40"/>
  <c r="O2543" i="40"/>
  <c r="N2543" i="40"/>
  <c r="M2543" i="40"/>
  <c r="L2543" i="40"/>
  <c r="K2543" i="40"/>
  <c r="J2543" i="40"/>
  <c r="I2543" i="40"/>
  <c r="R2542" i="40"/>
  <c r="Q2542" i="40"/>
  <c r="P2542" i="40"/>
  <c r="O2542" i="40"/>
  <c r="N2542" i="40"/>
  <c r="M2542" i="40"/>
  <c r="L2542" i="40"/>
  <c r="K2542" i="40"/>
  <c r="J2542" i="40"/>
  <c r="I2542" i="40"/>
  <c r="R2541" i="40"/>
  <c r="Q2541" i="40"/>
  <c r="P2541" i="40"/>
  <c r="O2541" i="40"/>
  <c r="N2541" i="40"/>
  <c r="M2541" i="40"/>
  <c r="L2541" i="40"/>
  <c r="K2541" i="40"/>
  <c r="J2541" i="40"/>
  <c r="I2541" i="40"/>
  <c r="R2540" i="40"/>
  <c r="Q2540" i="40"/>
  <c r="P2540" i="40"/>
  <c r="O2540" i="40"/>
  <c r="N2540" i="40"/>
  <c r="M2540" i="40"/>
  <c r="L2540" i="40"/>
  <c r="K2540" i="40"/>
  <c r="J2540" i="40"/>
  <c r="I2540" i="40"/>
  <c r="R2539" i="40"/>
  <c r="Q2539" i="40"/>
  <c r="P2539" i="40"/>
  <c r="O2539" i="40"/>
  <c r="N2539" i="40"/>
  <c r="M2539" i="40"/>
  <c r="L2539" i="40"/>
  <c r="K2539" i="40"/>
  <c r="J2539" i="40"/>
  <c r="I2539" i="40"/>
  <c r="R2538" i="40"/>
  <c r="Q2538" i="40"/>
  <c r="P2538" i="40"/>
  <c r="O2538" i="40"/>
  <c r="N2538" i="40"/>
  <c r="M2538" i="40"/>
  <c r="L2538" i="40"/>
  <c r="K2538" i="40"/>
  <c r="J2538" i="40"/>
  <c r="I2538" i="40"/>
  <c r="R2537" i="40"/>
  <c r="Q2537" i="40"/>
  <c r="P2537" i="40"/>
  <c r="O2537" i="40"/>
  <c r="N2537" i="40"/>
  <c r="M2537" i="40"/>
  <c r="L2537" i="40"/>
  <c r="K2537" i="40"/>
  <c r="J2537" i="40"/>
  <c r="I2537" i="40"/>
  <c r="R2536" i="40"/>
  <c r="Q2536" i="40"/>
  <c r="P2536" i="40"/>
  <c r="O2536" i="40"/>
  <c r="N2536" i="40"/>
  <c r="M2536" i="40"/>
  <c r="L2536" i="40"/>
  <c r="K2536" i="40"/>
  <c r="J2536" i="40"/>
  <c r="I2536" i="40"/>
  <c r="R2535" i="40"/>
  <c r="Q2535" i="40"/>
  <c r="P2535" i="40"/>
  <c r="O2535" i="40"/>
  <c r="N2535" i="40"/>
  <c r="M2535" i="40"/>
  <c r="L2535" i="40"/>
  <c r="K2535" i="40"/>
  <c r="J2535" i="40"/>
  <c r="I2535" i="40"/>
  <c r="R2534" i="40"/>
  <c r="Q2534" i="40"/>
  <c r="P2534" i="40"/>
  <c r="O2534" i="40"/>
  <c r="N2534" i="40"/>
  <c r="M2534" i="40"/>
  <c r="L2534" i="40"/>
  <c r="K2534" i="40"/>
  <c r="J2534" i="40"/>
  <c r="I2534" i="40"/>
  <c r="R2533" i="40"/>
  <c r="Q2533" i="40"/>
  <c r="P2533" i="40"/>
  <c r="O2533" i="40"/>
  <c r="N2533" i="40"/>
  <c r="M2533" i="40"/>
  <c r="L2533" i="40"/>
  <c r="K2533" i="40"/>
  <c r="J2533" i="40"/>
  <c r="I2533" i="40"/>
  <c r="R2532" i="40"/>
  <c r="Q2532" i="40"/>
  <c r="P2532" i="40"/>
  <c r="O2532" i="40"/>
  <c r="N2532" i="40"/>
  <c r="M2532" i="40"/>
  <c r="L2532" i="40"/>
  <c r="K2532" i="40"/>
  <c r="J2532" i="40"/>
  <c r="I2532" i="40"/>
  <c r="R2531" i="40"/>
  <c r="Q2531" i="40"/>
  <c r="P2531" i="40"/>
  <c r="O2531" i="40"/>
  <c r="N2531" i="40"/>
  <c r="M2531" i="40"/>
  <c r="L2531" i="40"/>
  <c r="K2531" i="40"/>
  <c r="J2531" i="40"/>
  <c r="I2531" i="40"/>
  <c r="R2530" i="40"/>
  <c r="Q2530" i="40"/>
  <c r="P2530" i="40"/>
  <c r="O2530" i="40"/>
  <c r="N2530" i="40"/>
  <c r="M2530" i="40"/>
  <c r="L2530" i="40"/>
  <c r="K2530" i="40"/>
  <c r="J2530" i="40"/>
  <c r="I2530" i="40"/>
  <c r="R2529" i="40"/>
  <c r="Q2529" i="40"/>
  <c r="P2529" i="40"/>
  <c r="O2529" i="40"/>
  <c r="N2529" i="40"/>
  <c r="M2529" i="40"/>
  <c r="L2529" i="40"/>
  <c r="K2529" i="40"/>
  <c r="J2529" i="40"/>
  <c r="I2529" i="40"/>
  <c r="R2528" i="40"/>
  <c r="Q2528" i="40"/>
  <c r="P2528" i="40"/>
  <c r="O2528" i="40"/>
  <c r="N2528" i="40"/>
  <c r="M2528" i="40"/>
  <c r="L2528" i="40"/>
  <c r="K2528" i="40"/>
  <c r="J2528" i="40"/>
  <c r="I2528" i="40"/>
  <c r="R2527" i="40"/>
  <c r="Q2527" i="40"/>
  <c r="P2527" i="40"/>
  <c r="O2527" i="40"/>
  <c r="N2527" i="40"/>
  <c r="M2527" i="40"/>
  <c r="L2527" i="40"/>
  <c r="K2527" i="40"/>
  <c r="J2527" i="40"/>
  <c r="I2527" i="40"/>
  <c r="R2526" i="40"/>
  <c r="Q2526" i="40"/>
  <c r="P2526" i="40"/>
  <c r="O2526" i="40"/>
  <c r="N2526" i="40"/>
  <c r="M2526" i="40"/>
  <c r="L2526" i="40"/>
  <c r="K2526" i="40"/>
  <c r="J2526" i="40"/>
  <c r="I2526" i="40"/>
  <c r="R2525" i="40"/>
  <c r="Q2525" i="40"/>
  <c r="P2525" i="40"/>
  <c r="O2525" i="40"/>
  <c r="N2525" i="40"/>
  <c r="M2525" i="40"/>
  <c r="L2525" i="40"/>
  <c r="K2525" i="40"/>
  <c r="J2525" i="40"/>
  <c r="I2525" i="40"/>
  <c r="R2524" i="40"/>
  <c r="Q2524" i="40"/>
  <c r="P2524" i="40"/>
  <c r="O2524" i="40"/>
  <c r="N2524" i="40"/>
  <c r="M2524" i="40"/>
  <c r="L2524" i="40"/>
  <c r="K2524" i="40"/>
  <c r="J2524" i="40"/>
  <c r="I2524" i="40"/>
  <c r="R2523" i="40"/>
  <c r="Q2523" i="40"/>
  <c r="P2523" i="40"/>
  <c r="O2523" i="40"/>
  <c r="N2523" i="40"/>
  <c r="M2523" i="40"/>
  <c r="L2523" i="40"/>
  <c r="K2523" i="40"/>
  <c r="J2523" i="40"/>
  <c r="I2523" i="40"/>
  <c r="R2522" i="40"/>
  <c r="Q2522" i="40"/>
  <c r="P2522" i="40"/>
  <c r="O2522" i="40"/>
  <c r="N2522" i="40"/>
  <c r="M2522" i="40"/>
  <c r="L2522" i="40"/>
  <c r="K2522" i="40"/>
  <c r="J2522" i="40"/>
  <c r="I2522" i="40"/>
  <c r="R2521" i="40"/>
  <c r="Q2521" i="40"/>
  <c r="P2521" i="40"/>
  <c r="O2521" i="40"/>
  <c r="N2521" i="40"/>
  <c r="M2521" i="40"/>
  <c r="L2521" i="40"/>
  <c r="K2521" i="40"/>
  <c r="J2521" i="40"/>
  <c r="I2521" i="40"/>
  <c r="R2520" i="40"/>
  <c r="Q2520" i="40"/>
  <c r="P2520" i="40"/>
  <c r="O2520" i="40"/>
  <c r="N2520" i="40"/>
  <c r="M2520" i="40"/>
  <c r="L2520" i="40"/>
  <c r="K2520" i="40"/>
  <c r="J2520" i="40"/>
  <c r="I2520" i="40"/>
  <c r="R2519" i="40"/>
  <c r="Q2519" i="40"/>
  <c r="P2519" i="40"/>
  <c r="O2519" i="40"/>
  <c r="N2519" i="40"/>
  <c r="M2519" i="40"/>
  <c r="L2519" i="40"/>
  <c r="K2519" i="40"/>
  <c r="J2519" i="40"/>
  <c r="I2519" i="40"/>
  <c r="R2518" i="40"/>
  <c r="Q2518" i="40"/>
  <c r="P2518" i="40"/>
  <c r="O2518" i="40"/>
  <c r="N2518" i="40"/>
  <c r="M2518" i="40"/>
  <c r="L2518" i="40"/>
  <c r="K2518" i="40"/>
  <c r="J2518" i="40"/>
  <c r="I2518" i="40"/>
  <c r="R2517" i="40"/>
  <c r="Q2517" i="40"/>
  <c r="P2517" i="40"/>
  <c r="O2517" i="40"/>
  <c r="N2517" i="40"/>
  <c r="M2517" i="40"/>
  <c r="L2517" i="40"/>
  <c r="K2517" i="40"/>
  <c r="J2517" i="40"/>
  <c r="I2517" i="40"/>
  <c r="R2516" i="40"/>
  <c r="Q2516" i="40"/>
  <c r="P2516" i="40"/>
  <c r="O2516" i="40"/>
  <c r="N2516" i="40"/>
  <c r="M2516" i="40"/>
  <c r="L2516" i="40"/>
  <c r="K2516" i="40"/>
  <c r="J2516" i="40"/>
  <c r="I2516" i="40"/>
  <c r="R2515" i="40"/>
  <c r="Q2515" i="40"/>
  <c r="P2515" i="40"/>
  <c r="O2515" i="40"/>
  <c r="N2515" i="40"/>
  <c r="M2515" i="40"/>
  <c r="L2515" i="40"/>
  <c r="K2515" i="40"/>
  <c r="J2515" i="40"/>
  <c r="I2515" i="40"/>
  <c r="R2514" i="40"/>
  <c r="Q2514" i="40"/>
  <c r="P2514" i="40"/>
  <c r="O2514" i="40"/>
  <c r="N2514" i="40"/>
  <c r="M2514" i="40"/>
  <c r="L2514" i="40"/>
  <c r="K2514" i="40"/>
  <c r="J2514" i="40"/>
  <c r="I2514" i="40"/>
  <c r="R2513" i="40"/>
  <c r="Q2513" i="40"/>
  <c r="P2513" i="40"/>
  <c r="O2513" i="40"/>
  <c r="N2513" i="40"/>
  <c r="M2513" i="40"/>
  <c r="L2513" i="40"/>
  <c r="K2513" i="40"/>
  <c r="J2513" i="40"/>
  <c r="I2513" i="40"/>
  <c r="R2512" i="40"/>
  <c r="Q2512" i="40"/>
  <c r="P2512" i="40"/>
  <c r="O2512" i="40"/>
  <c r="N2512" i="40"/>
  <c r="M2512" i="40"/>
  <c r="L2512" i="40"/>
  <c r="K2512" i="40"/>
  <c r="J2512" i="40"/>
  <c r="I2512" i="40"/>
  <c r="R2511" i="40"/>
  <c r="Q2511" i="40"/>
  <c r="P2511" i="40"/>
  <c r="O2511" i="40"/>
  <c r="N2511" i="40"/>
  <c r="M2511" i="40"/>
  <c r="L2511" i="40"/>
  <c r="K2511" i="40"/>
  <c r="J2511" i="40"/>
  <c r="I2511" i="40"/>
  <c r="R2510" i="40"/>
  <c r="Q2510" i="40"/>
  <c r="P2510" i="40"/>
  <c r="O2510" i="40"/>
  <c r="N2510" i="40"/>
  <c r="M2510" i="40"/>
  <c r="L2510" i="40"/>
  <c r="K2510" i="40"/>
  <c r="J2510" i="40"/>
  <c r="I2510" i="40"/>
  <c r="R2509" i="40"/>
  <c r="Q2509" i="40"/>
  <c r="P2509" i="40"/>
  <c r="O2509" i="40"/>
  <c r="N2509" i="40"/>
  <c r="M2509" i="40"/>
  <c r="L2509" i="40"/>
  <c r="K2509" i="40"/>
  <c r="J2509" i="40"/>
  <c r="I2509" i="40"/>
  <c r="R2508" i="40"/>
  <c r="Q2508" i="40"/>
  <c r="P2508" i="40"/>
  <c r="O2508" i="40"/>
  <c r="N2508" i="40"/>
  <c r="M2508" i="40"/>
  <c r="L2508" i="40"/>
  <c r="K2508" i="40"/>
  <c r="J2508" i="40"/>
  <c r="I2508" i="40"/>
  <c r="R2507" i="40"/>
  <c r="Q2507" i="40"/>
  <c r="P2507" i="40"/>
  <c r="O2507" i="40"/>
  <c r="N2507" i="40"/>
  <c r="M2507" i="40"/>
  <c r="L2507" i="40"/>
  <c r="K2507" i="40"/>
  <c r="J2507" i="40"/>
  <c r="I2507" i="40"/>
  <c r="R2506" i="40"/>
  <c r="Q2506" i="40"/>
  <c r="P2506" i="40"/>
  <c r="O2506" i="40"/>
  <c r="N2506" i="40"/>
  <c r="M2506" i="40"/>
  <c r="L2506" i="40"/>
  <c r="K2506" i="40"/>
  <c r="J2506" i="40"/>
  <c r="I2506" i="40"/>
  <c r="R2505" i="40"/>
  <c r="Q2505" i="40"/>
  <c r="P2505" i="40"/>
  <c r="O2505" i="40"/>
  <c r="N2505" i="40"/>
  <c r="M2505" i="40"/>
  <c r="L2505" i="40"/>
  <c r="K2505" i="40"/>
  <c r="J2505" i="40"/>
  <c r="I2505" i="40"/>
  <c r="R2504" i="40"/>
  <c r="Q2504" i="40"/>
  <c r="P2504" i="40"/>
  <c r="O2504" i="40"/>
  <c r="N2504" i="40"/>
  <c r="M2504" i="40"/>
  <c r="L2504" i="40"/>
  <c r="K2504" i="40"/>
  <c r="J2504" i="40"/>
  <c r="I2504" i="40"/>
  <c r="R2503" i="40"/>
  <c r="Q2503" i="40"/>
  <c r="P2503" i="40"/>
  <c r="O2503" i="40"/>
  <c r="N2503" i="40"/>
  <c r="M2503" i="40"/>
  <c r="L2503" i="40"/>
  <c r="K2503" i="40"/>
  <c r="J2503" i="40"/>
  <c r="I2503" i="40"/>
  <c r="R2502" i="40"/>
  <c r="Q2502" i="40"/>
  <c r="P2502" i="40"/>
  <c r="O2502" i="40"/>
  <c r="N2502" i="40"/>
  <c r="M2502" i="40"/>
  <c r="L2502" i="40"/>
  <c r="K2502" i="40"/>
  <c r="J2502" i="40"/>
  <c r="I2502" i="40"/>
  <c r="R2501" i="40"/>
  <c r="Q2501" i="40"/>
  <c r="P2501" i="40"/>
  <c r="O2501" i="40"/>
  <c r="N2501" i="40"/>
  <c r="M2501" i="40"/>
  <c r="L2501" i="40"/>
  <c r="K2501" i="40"/>
  <c r="J2501" i="40"/>
  <c r="I2501" i="40"/>
  <c r="R2500" i="40"/>
  <c r="Q2500" i="40"/>
  <c r="P2500" i="40"/>
  <c r="O2500" i="40"/>
  <c r="N2500" i="40"/>
  <c r="M2500" i="40"/>
  <c r="L2500" i="40"/>
  <c r="K2500" i="40"/>
  <c r="J2500" i="40"/>
  <c r="I2500" i="40"/>
  <c r="R2499" i="40"/>
  <c r="Q2499" i="40"/>
  <c r="P2499" i="40"/>
  <c r="O2499" i="40"/>
  <c r="N2499" i="40"/>
  <c r="M2499" i="40"/>
  <c r="L2499" i="40"/>
  <c r="K2499" i="40"/>
  <c r="J2499" i="40"/>
  <c r="I2499" i="40"/>
  <c r="R2498" i="40"/>
  <c r="Q2498" i="40"/>
  <c r="P2498" i="40"/>
  <c r="O2498" i="40"/>
  <c r="N2498" i="40"/>
  <c r="M2498" i="40"/>
  <c r="L2498" i="40"/>
  <c r="K2498" i="40"/>
  <c r="J2498" i="40"/>
  <c r="I2498" i="40"/>
  <c r="R2497" i="40"/>
  <c r="Q2497" i="40"/>
  <c r="P2497" i="40"/>
  <c r="O2497" i="40"/>
  <c r="N2497" i="40"/>
  <c r="M2497" i="40"/>
  <c r="L2497" i="40"/>
  <c r="K2497" i="40"/>
  <c r="J2497" i="40"/>
  <c r="I2497" i="40"/>
  <c r="R2496" i="40"/>
  <c r="Q2496" i="40"/>
  <c r="P2496" i="40"/>
  <c r="O2496" i="40"/>
  <c r="N2496" i="40"/>
  <c r="M2496" i="40"/>
  <c r="L2496" i="40"/>
  <c r="K2496" i="40"/>
  <c r="J2496" i="40"/>
  <c r="I2496" i="40"/>
  <c r="R2495" i="40"/>
  <c r="Q2495" i="40"/>
  <c r="P2495" i="40"/>
  <c r="O2495" i="40"/>
  <c r="N2495" i="40"/>
  <c r="M2495" i="40"/>
  <c r="L2495" i="40"/>
  <c r="K2495" i="40"/>
  <c r="J2495" i="40"/>
  <c r="I2495" i="40"/>
  <c r="R2494" i="40"/>
  <c r="Q2494" i="40"/>
  <c r="P2494" i="40"/>
  <c r="O2494" i="40"/>
  <c r="N2494" i="40"/>
  <c r="M2494" i="40"/>
  <c r="L2494" i="40"/>
  <c r="K2494" i="40"/>
  <c r="J2494" i="40"/>
  <c r="I2494" i="40"/>
  <c r="R2493" i="40"/>
  <c r="Q2493" i="40"/>
  <c r="P2493" i="40"/>
  <c r="O2493" i="40"/>
  <c r="N2493" i="40"/>
  <c r="M2493" i="40"/>
  <c r="L2493" i="40"/>
  <c r="K2493" i="40"/>
  <c r="J2493" i="40"/>
  <c r="I2493" i="40"/>
  <c r="R2492" i="40"/>
  <c r="Q2492" i="40"/>
  <c r="P2492" i="40"/>
  <c r="O2492" i="40"/>
  <c r="N2492" i="40"/>
  <c r="M2492" i="40"/>
  <c r="L2492" i="40"/>
  <c r="K2492" i="40"/>
  <c r="J2492" i="40"/>
  <c r="I2492" i="40"/>
  <c r="R2491" i="40"/>
  <c r="Q2491" i="40"/>
  <c r="P2491" i="40"/>
  <c r="O2491" i="40"/>
  <c r="N2491" i="40"/>
  <c r="M2491" i="40"/>
  <c r="L2491" i="40"/>
  <c r="K2491" i="40"/>
  <c r="J2491" i="40"/>
  <c r="I2491" i="40"/>
  <c r="R2490" i="40"/>
  <c r="Q2490" i="40"/>
  <c r="P2490" i="40"/>
  <c r="O2490" i="40"/>
  <c r="N2490" i="40"/>
  <c r="M2490" i="40"/>
  <c r="L2490" i="40"/>
  <c r="K2490" i="40"/>
  <c r="J2490" i="40"/>
  <c r="I2490" i="40"/>
  <c r="R2489" i="40"/>
  <c r="Q2489" i="40"/>
  <c r="P2489" i="40"/>
  <c r="O2489" i="40"/>
  <c r="N2489" i="40"/>
  <c r="M2489" i="40"/>
  <c r="L2489" i="40"/>
  <c r="K2489" i="40"/>
  <c r="J2489" i="40"/>
  <c r="I2489" i="40"/>
  <c r="R2488" i="40"/>
  <c r="Q2488" i="40"/>
  <c r="P2488" i="40"/>
  <c r="O2488" i="40"/>
  <c r="N2488" i="40"/>
  <c r="M2488" i="40"/>
  <c r="L2488" i="40"/>
  <c r="K2488" i="40"/>
  <c r="J2488" i="40"/>
  <c r="I2488" i="40"/>
  <c r="R2487" i="40"/>
  <c r="Q2487" i="40"/>
  <c r="P2487" i="40"/>
  <c r="O2487" i="40"/>
  <c r="N2487" i="40"/>
  <c r="M2487" i="40"/>
  <c r="L2487" i="40"/>
  <c r="K2487" i="40"/>
  <c r="J2487" i="40"/>
  <c r="I2487" i="40"/>
  <c r="R2486" i="40"/>
  <c r="Q2486" i="40"/>
  <c r="P2486" i="40"/>
  <c r="O2486" i="40"/>
  <c r="N2486" i="40"/>
  <c r="M2486" i="40"/>
  <c r="L2486" i="40"/>
  <c r="K2486" i="40"/>
  <c r="J2486" i="40"/>
  <c r="I2486" i="40"/>
  <c r="R2485" i="40"/>
  <c r="Q2485" i="40"/>
  <c r="P2485" i="40"/>
  <c r="O2485" i="40"/>
  <c r="N2485" i="40"/>
  <c r="M2485" i="40"/>
  <c r="L2485" i="40"/>
  <c r="K2485" i="40"/>
  <c r="J2485" i="40"/>
  <c r="I2485" i="40"/>
  <c r="R2484" i="40"/>
  <c r="Q2484" i="40"/>
  <c r="P2484" i="40"/>
  <c r="O2484" i="40"/>
  <c r="N2484" i="40"/>
  <c r="M2484" i="40"/>
  <c r="L2484" i="40"/>
  <c r="K2484" i="40"/>
  <c r="J2484" i="40"/>
  <c r="I2484" i="40"/>
  <c r="R2483" i="40"/>
  <c r="Q2483" i="40"/>
  <c r="P2483" i="40"/>
  <c r="O2483" i="40"/>
  <c r="N2483" i="40"/>
  <c r="M2483" i="40"/>
  <c r="L2483" i="40"/>
  <c r="K2483" i="40"/>
  <c r="J2483" i="40"/>
  <c r="I2483" i="40"/>
  <c r="R2482" i="40"/>
  <c r="Q2482" i="40"/>
  <c r="P2482" i="40"/>
  <c r="O2482" i="40"/>
  <c r="N2482" i="40"/>
  <c r="M2482" i="40"/>
  <c r="L2482" i="40"/>
  <c r="K2482" i="40"/>
  <c r="J2482" i="40"/>
  <c r="I2482" i="40"/>
  <c r="R2481" i="40"/>
  <c r="Q2481" i="40"/>
  <c r="P2481" i="40"/>
  <c r="O2481" i="40"/>
  <c r="N2481" i="40"/>
  <c r="M2481" i="40"/>
  <c r="L2481" i="40"/>
  <c r="K2481" i="40"/>
  <c r="J2481" i="40"/>
  <c r="I2481" i="40"/>
  <c r="R2480" i="40"/>
  <c r="Q2480" i="40"/>
  <c r="P2480" i="40"/>
  <c r="O2480" i="40"/>
  <c r="N2480" i="40"/>
  <c r="M2480" i="40"/>
  <c r="L2480" i="40"/>
  <c r="K2480" i="40"/>
  <c r="J2480" i="40"/>
  <c r="I2480" i="40"/>
  <c r="R2479" i="40"/>
  <c r="Q2479" i="40"/>
  <c r="P2479" i="40"/>
  <c r="O2479" i="40"/>
  <c r="N2479" i="40"/>
  <c r="M2479" i="40"/>
  <c r="L2479" i="40"/>
  <c r="K2479" i="40"/>
  <c r="J2479" i="40"/>
  <c r="I2479" i="40"/>
  <c r="R2478" i="40"/>
  <c r="Q2478" i="40"/>
  <c r="P2478" i="40"/>
  <c r="O2478" i="40"/>
  <c r="N2478" i="40"/>
  <c r="M2478" i="40"/>
  <c r="L2478" i="40"/>
  <c r="K2478" i="40"/>
  <c r="J2478" i="40"/>
  <c r="I2478" i="40"/>
  <c r="R2477" i="40"/>
  <c r="Q2477" i="40"/>
  <c r="P2477" i="40"/>
  <c r="O2477" i="40"/>
  <c r="N2477" i="40"/>
  <c r="M2477" i="40"/>
  <c r="L2477" i="40"/>
  <c r="K2477" i="40"/>
  <c r="J2477" i="40"/>
  <c r="I2477" i="40"/>
  <c r="R2476" i="40"/>
  <c r="Q2476" i="40"/>
  <c r="P2476" i="40"/>
  <c r="O2476" i="40"/>
  <c r="N2476" i="40"/>
  <c r="M2476" i="40"/>
  <c r="L2476" i="40"/>
  <c r="K2476" i="40"/>
  <c r="J2476" i="40"/>
  <c r="I2476" i="40"/>
  <c r="R2475" i="40"/>
  <c r="Q2475" i="40"/>
  <c r="P2475" i="40"/>
  <c r="O2475" i="40"/>
  <c r="N2475" i="40"/>
  <c r="M2475" i="40"/>
  <c r="L2475" i="40"/>
  <c r="K2475" i="40"/>
  <c r="J2475" i="40"/>
  <c r="I2475" i="40"/>
  <c r="R2474" i="40"/>
  <c r="Q2474" i="40"/>
  <c r="P2474" i="40"/>
  <c r="O2474" i="40"/>
  <c r="N2474" i="40"/>
  <c r="M2474" i="40"/>
  <c r="L2474" i="40"/>
  <c r="K2474" i="40"/>
  <c r="J2474" i="40"/>
  <c r="I2474" i="40"/>
  <c r="R2473" i="40"/>
  <c r="Q2473" i="40"/>
  <c r="P2473" i="40"/>
  <c r="O2473" i="40"/>
  <c r="N2473" i="40"/>
  <c r="M2473" i="40"/>
  <c r="L2473" i="40"/>
  <c r="K2473" i="40"/>
  <c r="J2473" i="40"/>
  <c r="I2473" i="40"/>
  <c r="R2472" i="40"/>
  <c r="Q2472" i="40"/>
  <c r="P2472" i="40"/>
  <c r="O2472" i="40"/>
  <c r="N2472" i="40"/>
  <c r="M2472" i="40"/>
  <c r="L2472" i="40"/>
  <c r="K2472" i="40"/>
  <c r="J2472" i="40"/>
  <c r="I2472" i="40"/>
  <c r="R2471" i="40"/>
  <c r="Q2471" i="40"/>
  <c r="P2471" i="40"/>
  <c r="O2471" i="40"/>
  <c r="N2471" i="40"/>
  <c r="M2471" i="40"/>
  <c r="L2471" i="40"/>
  <c r="K2471" i="40"/>
  <c r="J2471" i="40"/>
  <c r="I2471" i="40"/>
  <c r="R2470" i="40"/>
  <c r="Q2470" i="40"/>
  <c r="P2470" i="40"/>
  <c r="O2470" i="40"/>
  <c r="N2470" i="40"/>
  <c r="M2470" i="40"/>
  <c r="L2470" i="40"/>
  <c r="K2470" i="40"/>
  <c r="J2470" i="40"/>
  <c r="I2470" i="40"/>
  <c r="R2469" i="40"/>
  <c r="Q2469" i="40"/>
  <c r="P2469" i="40"/>
  <c r="O2469" i="40"/>
  <c r="N2469" i="40"/>
  <c r="M2469" i="40"/>
  <c r="L2469" i="40"/>
  <c r="K2469" i="40"/>
  <c r="J2469" i="40"/>
  <c r="I2469" i="40"/>
  <c r="R2468" i="40"/>
  <c r="Q2468" i="40"/>
  <c r="P2468" i="40"/>
  <c r="O2468" i="40"/>
  <c r="N2468" i="40"/>
  <c r="M2468" i="40"/>
  <c r="L2468" i="40"/>
  <c r="K2468" i="40"/>
  <c r="J2468" i="40"/>
  <c r="I2468" i="40"/>
  <c r="R2467" i="40"/>
  <c r="Q2467" i="40"/>
  <c r="P2467" i="40"/>
  <c r="O2467" i="40"/>
  <c r="N2467" i="40"/>
  <c r="M2467" i="40"/>
  <c r="L2467" i="40"/>
  <c r="K2467" i="40"/>
  <c r="J2467" i="40"/>
  <c r="I2467" i="40"/>
  <c r="R2466" i="40"/>
  <c r="Q2466" i="40"/>
  <c r="P2466" i="40"/>
  <c r="O2466" i="40"/>
  <c r="N2466" i="40"/>
  <c r="M2466" i="40"/>
  <c r="L2466" i="40"/>
  <c r="K2466" i="40"/>
  <c r="J2466" i="40"/>
  <c r="I2466" i="40"/>
  <c r="R2465" i="40"/>
  <c r="Q2465" i="40"/>
  <c r="P2465" i="40"/>
  <c r="O2465" i="40"/>
  <c r="N2465" i="40"/>
  <c r="M2465" i="40"/>
  <c r="L2465" i="40"/>
  <c r="K2465" i="40"/>
  <c r="J2465" i="40"/>
  <c r="I2465" i="40"/>
  <c r="R2464" i="40"/>
  <c r="Q2464" i="40"/>
  <c r="P2464" i="40"/>
  <c r="O2464" i="40"/>
  <c r="N2464" i="40"/>
  <c r="M2464" i="40"/>
  <c r="L2464" i="40"/>
  <c r="K2464" i="40"/>
  <c r="J2464" i="40"/>
  <c r="I2464" i="40"/>
  <c r="R2463" i="40"/>
  <c r="Q2463" i="40"/>
  <c r="P2463" i="40"/>
  <c r="O2463" i="40"/>
  <c r="N2463" i="40"/>
  <c r="M2463" i="40"/>
  <c r="L2463" i="40"/>
  <c r="K2463" i="40"/>
  <c r="J2463" i="40"/>
  <c r="I2463" i="40"/>
  <c r="R2462" i="40"/>
  <c r="Q2462" i="40"/>
  <c r="P2462" i="40"/>
  <c r="O2462" i="40"/>
  <c r="N2462" i="40"/>
  <c r="M2462" i="40"/>
  <c r="L2462" i="40"/>
  <c r="K2462" i="40"/>
  <c r="J2462" i="40"/>
  <c r="I2462" i="40"/>
  <c r="R2461" i="40"/>
  <c r="Q2461" i="40"/>
  <c r="P2461" i="40"/>
  <c r="O2461" i="40"/>
  <c r="N2461" i="40"/>
  <c r="M2461" i="40"/>
  <c r="L2461" i="40"/>
  <c r="K2461" i="40"/>
  <c r="J2461" i="40"/>
  <c r="I2461" i="40"/>
  <c r="R2460" i="40"/>
  <c r="Q2460" i="40"/>
  <c r="P2460" i="40"/>
  <c r="O2460" i="40"/>
  <c r="N2460" i="40"/>
  <c r="M2460" i="40"/>
  <c r="L2460" i="40"/>
  <c r="K2460" i="40"/>
  <c r="J2460" i="40"/>
  <c r="I2460" i="40"/>
  <c r="R2459" i="40"/>
  <c r="Q2459" i="40"/>
  <c r="P2459" i="40"/>
  <c r="O2459" i="40"/>
  <c r="N2459" i="40"/>
  <c r="M2459" i="40"/>
  <c r="L2459" i="40"/>
  <c r="K2459" i="40"/>
  <c r="J2459" i="40"/>
  <c r="I2459" i="40"/>
  <c r="R2458" i="40"/>
  <c r="Q2458" i="40"/>
  <c r="P2458" i="40"/>
  <c r="O2458" i="40"/>
  <c r="N2458" i="40"/>
  <c r="M2458" i="40"/>
  <c r="L2458" i="40"/>
  <c r="K2458" i="40"/>
  <c r="J2458" i="40"/>
  <c r="I2458" i="40"/>
  <c r="R2457" i="40"/>
  <c r="Q2457" i="40"/>
  <c r="P2457" i="40"/>
  <c r="O2457" i="40"/>
  <c r="N2457" i="40"/>
  <c r="M2457" i="40"/>
  <c r="L2457" i="40"/>
  <c r="K2457" i="40"/>
  <c r="J2457" i="40"/>
  <c r="I2457" i="40"/>
  <c r="R2456" i="40"/>
  <c r="Q2456" i="40"/>
  <c r="P2456" i="40"/>
  <c r="O2456" i="40"/>
  <c r="N2456" i="40"/>
  <c r="M2456" i="40"/>
  <c r="L2456" i="40"/>
  <c r="K2456" i="40"/>
  <c r="J2456" i="40"/>
  <c r="I2456" i="40"/>
  <c r="R2455" i="40"/>
  <c r="Q2455" i="40"/>
  <c r="P2455" i="40"/>
  <c r="O2455" i="40"/>
  <c r="N2455" i="40"/>
  <c r="M2455" i="40"/>
  <c r="L2455" i="40"/>
  <c r="K2455" i="40"/>
  <c r="J2455" i="40"/>
  <c r="I2455" i="40"/>
  <c r="R2454" i="40"/>
  <c r="Q2454" i="40"/>
  <c r="P2454" i="40"/>
  <c r="O2454" i="40"/>
  <c r="N2454" i="40"/>
  <c r="M2454" i="40"/>
  <c r="L2454" i="40"/>
  <c r="K2454" i="40"/>
  <c r="J2454" i="40"/>
  <c r="I2454" i="40"/>
  <c r="R2453" i="40"/>
  <c r="Q2453" i="40"/>
  <c r="P2453" i="40"/>
  <c r="O2453" i="40"/>
  <c r="N2453" i="40"/>
  <c r="M2453" i="40"/>
  <c r="L2453" i="40"/>
  <c r="K2453" i="40"/>
  <c r="J2453" i="40"/>
  <c r="I2453" i="40"/>
  <c r="R2452" i="40"/>
  <c r="Q2452" i="40"/>
  <c r="P2452" i="40"/>
  <c r="O2452" i="40"/>
  <c r="N2452" i="40"/>
  <c r="M2452" i="40"/>
  <c r="L2452" i="40"/>
  <c r="K2452" i="40"/>
  <c r="J2452" i="40"/>
  <c r="I2452" i="40"/>
  <c r="R2451" i="40"/>
  <c r="Q2451" i="40"/>
  <c r="P2451" i="40"/>
  <c r="O2451" i="40"/>
  <c r="N2451" i="40"/>
  <c r="M2451" i="40"/>
  <c r="L2451" i="40"/>
  <c r="K2451" i="40"/>
  <c r="J2451" i="40"/>
  <c r="I2451" i="40"/>
  <c r="R2450" i="40"/>
  <c r="Q2450" i="40"/>
  <c r="P2450" i="40"/>
  <c r="O2450" i="40"/>
  <c r="N2450" i="40"/>
  <c r="M2450" i="40"/>
  <c r="L2450" i="40"/>
  <c r="K2450" i="40"/>
  <c r="J2450" i="40"/>
  <c r="I2450" i="40"/>
  <c r="R2449" i="40"/>
  <c r="Q2449" i="40"/>
  <c r="P2449" i="40"/>
  <c r="O2449" i="40"/>
  <c r="N2449" i="40"/>
  <c r="M2449" i="40"/>
  <c r="L2449" i="40"/>
  <c r="K2449" i="40"/>
  <c r="J2449" i="40"/>
  <c r="I2449" i="40"/>
  <c r="R2448" i="40"/>
  <c r="Q2448" i="40"/>
  <c r="P2448" i="40"/>
  <c r="O2448" i="40"/>
  <c r="N2448" i="40"/>
  <c r="M2448" i="40"/>
  <c r="L2448" i="40"/>
  <c r="K2448" i="40"/>
  <c r="J2448" i="40"/>
  <c r="I2448" i="40"/>
  <c r="R2447" i="40"/>
  <c r="Q2447" i="40"/>
  <c r="P2447" i="40"/>
  <c r="O2447" i="40"/>
  <c r="N2447" i="40"/>
  <c r="M2447" i="40"/>
  <c r="L2447" i="40"/>
  <c r="K2447" i="40"/>
  <c r="J2447" i="40"/>
  <c r="I2447" i="40"/>
  <c r="R2446" i="40"/>
  <c r="Q2446" i="40"/>
  <c r="P2446" i="40"/>
  <c r="O2446" i="40"/>
  <c r="N2446" i="40"/>
  <c r="M2446" i="40"/>
  <c r="L2446" i="40"/>
  <c r="K2446" i="40"/>
  <c r="J2446" i="40"/>
  <c r="I2446" i="40"/>
  <c r="R2445" i="40"/>
  <c r="Q2445" i="40"/>
  <c r="P2445" i="40"/>
  <c r="O2445" i="40"/>
  <c r="N2445" i="40"/>
  <c r="M2445" i="40"/>
  <c r="L2445" i="40"/>
  <c r="K2445" i="40"/>
  <c r="J2445" i="40"/>
  <c r="I2445" i="40"/>
  <c r="R2444" i="40"/>
  <c r="Q2444" i="40"/>
  <c r="P2444" i="40"/>
  <c r="O2444" i="40"/>
  <c r="N2444" i="40"/>
  <c r="M2444" i="40"/>
  <c r="L2444" i="40"/>
  <c r="K2444" i="40"/>
  <c r="J2444" i="40"/>
  <c r="I2444" i="40"/>
  <c r="R2443" i="40"/>
  <c r="Q2443" i="40"/>
  <c r="P2443" i="40"/>
  <c r="O2443" i="40"/>
  <c r="N2443" i="40"/>
  <c r="M2443" i="40"/>
  <c r="L2443" i="40"/>
  <c r="K2443" i="40"/>
  <c r="J2443" i="40"/>
  <c r="I2443" i="40"/>
  <c r="R2442" i="40"/>
  <c r="Q2442" i="40"/>
  <c r="P2442" i="40"/>
  <c r="O2442" i="40"/>
  <c r="N2442" i="40"/>
  <c r="M2442" i="40"/>
  <c r="L2442" i="40"/>
  <c r="K2442" i="40"/>
  <c r="J2442" i="40"/>
  <c r="I2442" i="40"/>
  <c r="R2441" i="40"/>
  <c r="Q2441" i="40"/>
  <c r="P2441" i="40"/>
  <c r="O2441" i="40"/>
  <c r="N2441" i="40"/>
  <c r="M2441" i="40"/>
  <c r="L2441" i="40"/>
  <c r="K2441" i="40"/>
  <c r="J2441" i="40"/>
  <c r="I2441" i="40"/>
  <c r="R2440" i="40"/>
  <c r="Q2440" i="40"/>
  <c r="P2440" i="40"/>
  <c r="O2440" i="40"/>
  <c r="N2440" i="40"/>
  <c r="M2440" i="40"/>
  <c r="L2440" i="40"/>
  <c r="K2440" i="40"/>
  <c r="J2440" i="40"/>
  <c r="I2440" i="40"/>
  <c r="R2439" i="40"/>
  <c r="Q2439" i="40"/>
  <c r="P2439" i="40"/>
  <c r="O2439" i="40"/>
  <c r="N2439" i="40"/>
  <c r="M2439" i="40"/>
  <c r="L2439" i="40"/>
  <c r="K2439" i="40"/>
  <c r="J2439" i="40"/>
  <c r="I2439" i="40"/>
  <c r="R2438" i="40"/>
  <c r="Q2438" i="40"/>
  <c r="P2438" i="40"/>
  <c r="O2438" i="40"/>
  <c r="N2438" i="40"/>
  <c r="M2438" i="40"/>
  <c r="L2438" i="40"/>
  <c r="K2438" i="40"/>
  <c r="J2438" i="40"/>
  <c r="I2438" i="40"/>
  <c r="R2437" i="40"/>
  <c r="Q2437" i="40"/>
  <c r="P2437" i="40"/>
  <c r="O2437" i="40"/>
  <c r="N2437" i="40"/>
  <c r="M2437" i="40"/>
  <c r="L2437" i="40"/>
  <c r="K2437" i="40"/>
  <c r="J2437" i="40"/>
  <c r="I2437" i="40"/>
  <c r="R2436" i="40"/>
  <c r="Q2436" i="40"/>
  <c r="P2436" i="40"/>
  <c r="O2436" i="40"/>
  <c r="N2436" i="40"/>
  <c r="M2436" i="40"/>
  <c r="L2436" i="40"/>
  <c r="K2436" i="40"/>
  <c r="J2436" i="40"/>
  <c r="I2436" i="40"/>
  <c r="R2435" i="40"/>
  <c r="Q2435" i="40"/>
  <c r="P2435" i="40"/>
  <c r="O2435" i="40"/>
  <c r="N2435" i="40"/>
  <c r="M2435" i="40"/>
  <c r="L2435" i="40"/>
  <c r="K2435" i="40"/>
  <c r="J2435" i="40"/>
  <c r="I2435" i="40"/>
  <c r="R2434" i="40"/>
  <c r="Q2434" i="40"/>
  <c r="P2434" i="40"/>
  <c r="O2434" i="40"/>
  <c r="N2434" i="40"/>
  <c r="M2434" i="40"/>
  <c r="L2434" i="40"/>
  <c r="K2434" i="40"/>
  <c r="J2434" i="40"/>
  <c r="I2434" i="40"/>
  <c r="R2433" i="40"/>
  <c r="Q2433" i="40"/>
  <c r="P2433" i="40"/>
  <c r="O2433" i="40"/>
  <c r="N2433" i="40"/>
  <c r="M2433" i="40"/>
  <c r="L2433" i="40"/>
  <c r="K2433" i="40"/>
  <c r="J2433" i="40"/>
  <c r="I2433" i="40"/>
  <c r="R2432" i="40"/>
  <c r="Q2432" i="40"/>
  <c r="P2432" i="40"/>
  <c r="O2432" i="40"/>
  <c r="N2432" i="40"/>
  <c r="M2432" i="40"/>
  <c r="L2432" i="40"/>
  <c r="K2432" i="40"/>
  <c r="J2432" i="40"/>
  <c r="I2432" i="40"/>
  <c r="R2431" i="40"/>
  <c r="Q2431" i="40"/>
  <c r="P2431" i="40"/>
  <c r="O2431" i="40"/>
  <c r="N2431" i="40"/>
  <c r="M2431" i="40"/>
  <c r="L2431" i="40"/>
  <c r="K2431" i="40"/>
  <c r="J2431" i="40"/>
  <c r="I2431" i="40"/>
  <c r="R2430" i="40"/>
  <c r="Q2430" i="40"/>
  <c r="P2430" i="40"/>
  <c r="O2430" i="40"/>
  <c r="N2430" i="40"/>
  <c r="M2430" i="40"/>
  <c r="L2430" i="40"/>
  <c r="K2430" i="40"/>
  <c r="J2430" i="40"/>
  <c r="I2430" i="40"/>
  <c r="R2429" i="40"/>
  <c r="Q2429" i="40"/>
  <c r="P2429" i="40"/>
  <c r="O2429" i="40"/>
  <c r="N2429" i="40"/>
  <c r="M2429" i="40"/>
  <c r="L2429" i="40"/>
  <c r="K2429" i="40"/>
  <c r="J2429" i="40"/>
  <c r="I2429" i="40"/>
  <c r="R2428" i="40"/>
  <c r="Q2428" i="40"/>
  <c r="P2428" i="40"/>
  <c r="O2428" i="40"/>
  <c r="N2428" i="40"/>
  <c r="M2428" i="40"/>
  <c r="L2428" i="40"/>
  <c r="K2428" i="40"/>
  <c r="J2428" i="40"/>
  <c r="I2428" i="40"/>
  <c r="R2427" i="40"/>
  <c r="Q2427" i="40"/>
  <c r="P2427" i="40"/>
  <c r="O2427" i="40"/>
  <c r="N2427" i="40"/>
  <c r="M2427" i="40"/>
  <c r="L2427" i="40"/>
  <c r="K2427" i="40"/>
  <c r="J2427" i="40"/>
  <c r="I2427" i="40"/>
  <c r="R2426" i="40"/>
  <c r="Q2426" i="40"/>
  <c r="P2426" i="40"/>
  <c r="O2426" i="40"/>
  <c r="N2426" i="40"/>
  <c r="M2426" i="40"/>
  <c r="L2426" i="40"/>
  <c r="K2426" i="40"/>
  <c r="J2426" i="40"/>
  <c r="I2426" i="40"/>
  <c r="R2425" i="40"/>
  <c r="Q2425" i="40"/>
  <c r="P2425" i="40"/>
  <c r="O2425" i="40"/>
  <c r="N2425" i="40"/>
  <c r="M2425" i="40"/>
  <c r="L2425" i="40"/>
  <c r="K2425" i="40"/>
  <c r="J2425" i="40"/>
  <c r="I2425" i="40"/>
  <c r="R2424" i="40"/>
  <c r="Q2424" i="40"/>
  <c r="P2424" i="40"/>
  <c r="O2424" i="40"/>
  <c r="N2424" i="40"/>
  <c r="M2424" i="40"/>
  <c r="L2424" i="40"/>
  <c r="K2424" i="40"/>
  <c r="J2424" i="40"/>
  <c r="I2424" i="40"/>
  <c r="R2423" i="40"/>
  <c r="Q2423" i="40"/>
  <c r="P2423" i="40"/>
  <c r="O2423" i="40"/>
  <c r="N2423" i="40"/>
  <c r="M2423" i="40"/>
  <c r="L2423" i="40"/>
  <c r="K2423" i="40"/>
  <c r="J2423" i="40"/>
  <c r="I2423" i="40"/>
  <c r="R2422" i="40"/>
  <c r="Q2422" i="40"/>
  <c r="P2422" i="40"/>
  <c r="O2422" i="40"/>
  <c r="N2422" i="40"/>
  <c r="M2422" i="40"/>
  <c r="L2422" i="40"/>
  <c r="K2422" i="40"/>
  <c r="J2422" i="40"/>
  <c r="I2422" i="40"/>
  <c r="R2421" i="40"/>
  <c r="Q2421" i="40"/>
  <c r="P2421" i="40"/>
  <c r="O2421" i="40"/>
  <c r="N2421" i="40"/>
  <c r="M2421" i="40"/>
  <c r="L2421" i="40"/>
  <c r="K2421" i="40"/>
  <c r="J2421" i="40"/>
  <c r="I2421" i="40"/>
  <c r="R2420" i="40"/>
  <c r="Q2420" i="40"/>
  <c r="P2420" i="40"/>
  <c r="O2420" i="40"/>
  <c r="N2420" i="40"/>
  <c r="M2420" i="40"/>
  <c r="L2420" i="40"/>
  <c r="K2420" i="40"/>
  <c r="J2420" i="40"/>
  <c r="I2420" i="40"/>
  <c r="R2419" i="40"/>
  <c r="Q2419" i="40"/>
  <c r="P2419" i="40"/>
  <c r="O2419" i="40"/>
  <c r="N2419" i="40"/>
  <c r="M2419" i="40"/>
  <c r="L2419" i="40"/>
  <c r="K2419" i="40"/>
  <c r="J2419" i="40"/>
  <c r="I2419" i="40"/>
  <c r="R2418" i="40"/>
  <c r="Q2418" i="40"/>
  <c r="P2418" i="40"/>
  <c r="O2418" i="40"/>
  <c r="N2418" i="40"/>
  <c r="M2418" i="40"/>
  <c r="L2418" i="40"/>
  <c r="K2418" i="40"/>
  <c r="J2418" i="40"/>
  <c r="I2418" i="40"/>
  <c r="R2417" i="40"/>
  <c r="Q2417" i="40"/>
  <c r="P2417" i="40"/>
  <c r="O2417" i="40"/>
  <c r="N2417" i="40"/>
  <c r="M2417" i="40"/>
  <c r="L2417" i="40"/>
  <c r="K2417" i="40"/>
  <c r="J2417" i="40"/>
  <c r="I2417" i="40"/>
  <c r="R2416" i="40"/>
  <c r="Q2416" i="40"/>
  <c r="P2416" i="40"/>
  <c r="O2416" i="40"/>
  <c r="N2416" i="40"/>
  <c r="M2416" i="40"/>
  <c r="L2416" i="40"/>
  <c r="K2416" i="40"/>
  <c r="J2416" i="40"/>
  <c r="I2416" i="40"/>
  <c r="R2415" i="40"/>
  <c r="Q2415" i="40"/>
  <c r="P2415" i="40"/>
  <c r="O2415" i="40"/>
  <c r="N2415" i="40"/>
  <c r="M2415" i="40"/>
  <c r="L2415" i="40"/>
  <c r="K2415" i="40"/>
  <c r="J2415" i="40"/>
  <c r="I2415" i="40"/>
  <c r="R2414" i="40"/>
  <c r="Q2414" i="40"/>
  <c r="P2414" i="40"/>
  <c r="O2414" i="40"/>
  <c r="N2414" i="40"/>
  <c r="M2414" i="40"/>
  <c r="L2414" i="40"/>
  <c r="K2414" i="40"/>
  <c r="J2414" i="40"/>
  <c r="I2414" i="40"/>
  <c r="R2413" i="40"/>
  <c r="Q2413" i="40"/>
  <c r="P2413" i="40"/>
  <c r="O2413" i="40"/>
  <c r="N2413" i="40"/>
  <c r="M2413" i="40"/>
  <c r="L2413" i="40"/>
  <c r="K2413" i="40"/>
  <c r="J2413" i="40"/>
  <c r="I2413" i="40"/>
  <c r="R2412" i="40"/>
  <c r="Q2412" i="40"/>
  <c r="P2412" i="40"/>
  <c r="O2412" i="40"/>
  <c r="N2412" i="40"/>
  <c r="M2412" i="40"/>
  <c r="L2412" i="40"/>
  <c r="K2412" i="40"/>
  <c r="J2412" i="40"/>
  <c r="I2412" i="40"/>
  <c r="R2411" i="40"/>
  <c r="Q2411" i="40"/>
  <c r="P2411" i="40"/>
  <c r="O2411" i="40"/>
  <c r="N2411" i="40"/>
  <c r="M2411" i="40"/>
  <c r="L2411" i="40"/>
  <c r="K2411" i="40"/>
  <c r="J2411" i="40"/>
  <c r="I2411" i="40"/>
  <c r="R2410" i="40"/>
  <c r="Q2410" i="40"/>
  <c r="P2410" i="40"/>
  <c r="O2410" i="40"/>
  <c r="N2410" i="40"/>
  <c r="M2410" i="40"/>
  <c r="L2410" i="40"/>
  <c r="K2410" i="40"/>
  <c r="J2410" i="40"/>
  <c r="I2410" i="40"/>
  <c r="R2409" i="40"/>
  <c r="Q2409" i="40"/>
  <c r="P2409" i="40"/>
  <c r="O2409" i="40"/>
  <c r="N2409" i="40"/>
  <c r="M2409" i="40"/>
  <c r="L2409" i="40"/>
  <c r="K2409" i="40"/>
  <c r="J2409" i="40"/>
  <c r="I2409" i="40"/>
  <c r="R2408" i="40"/>
  <c r="Q2408" i="40"/>
  <c r="P2408" i="40"/>
  <c r="O2408" i="40"/>
  <c r="N2408" i="40"/>
  <c r="M2408" i="40"/>
  <c r="L2408" i="40"/>
  <c r="K2408" i="40"/>
  <c r="J2408" i="40"/>
  <c r="I2408" i="40"/>
  <c r="R2407" i="40"/>
  <c r="Q2407" i="40"/>
  <c r="P2407" i="40"/>
  <c r="O2407" i="40"/>
  <c r="N2407" i="40"/>
  <c r="M2407" i="40"/>
  <c r="L2407" i="40"/>
  <c r="K2407" i="40"/>
  <c r="J2407" i="40"/>
  <c r="I2407" i="40"/>
  <c r="R2406" i="40"/>
  <c r="Q2406" i="40"/>
  <c r="P2406" i="40"/>
  <c r="O2406" i="40"/>
  <c r="N2406" i="40"/>
  <c r="M2406" i="40"/>
  <c r="L2406" i="40"/>
  <c r="K2406" i="40"/>
  <c r="J2406" i="40"/>
  <c r="I2406" i="40"/>
  <c r="R2405" i="40"/>
  <c r="Q2405" i="40"/>
  <c r="P2405" i="40"/>
  <c r="O2405" i="40"/>
  <c r="N2405" i="40"/>
  <c r="M2405" i="40"/>
  <c r="L2405" i="40"/>
  <c r="K2405" i="40"/>
  <c r="J2405" i="40"/>
  <c r="I2405" i="40"/>
  <c r="R2404" i="40"/>
  <c r="Q2404" i="40"/>
  <c r="P2404" i="40"/>
  <c r="O2404" i="40"/>
  <c r="N2404" i="40"/>
  <c r="M2404" i="40"/>
  <c r="L2404" i="40"/>
  <c r="K2404" i="40"/>
  <c r="J2404" i="40"/>
  <c r="I2404" i="40"/>
  <c r="R2403" i="40"/>
  <c r="Q2403" i="40"/>
  <c r="P2403" i="40"/>
  <c r="O2403" i="40"/>
  <c r="N2403" i="40"/>
  <c r="M2403" i="40"/>
  <c r="L2403" i="40"/>
  <c r="K2403" i="40"/>
  <c r="J2403" i="40"/>
  <c r="I2403" i="40"/>
  <c r="R2402" i="40"/>
  <c r="Q2402" i="40"/>
  <c r="P2402" i="40"/>
  <c r="O2402" i="40"/>
  <c r="N2402" i="40"/>
  <c r="M2402" i="40"/>
  <c r="L2402" i="40"/>
  <c r="K2402" i="40"/>
  <c r="J2402" i="40"/>
  <c r="I2402" i="40"/>
  <c r="R2401" i="40"/>
  <c r="Q2401" i="40"/>
  <c r="P2401" i="40"/>
  <c r="O2401" i="40"/>
  <c r="N2401" i="40"/>
  <c r="M2401" i="40"/>
  <c r="L2401" i="40"/>
  <c r="K2401" i="40"/>
  <c r="J2401" i="40"/>
  <c r="I2401" i="40"/>
  <c r="R2400" i="40"/>
  <c r="Q2400" i="40"/>
  <c r="P2400" i="40"/>
  <c r="O2400" i="40"/>
  <c r="N2400" i="40"/>
  <c r="M2400" i="40"/>
  <c r="L2400" i="40"/>
  <c r="K2400" i="40"/>
  <c r="J2400" i="40"/>
  <c r="I2400" i="40"/>
  <c r="R2399" i="40"/>
  <c r="Q2399" i="40"/>
  <c r="P2399" i="40"/>
  <c r="O2399" i="40"/>
  <c r="N2399" i="40"/>
  <c r="M2399" i="40"/>
  <c r="L2399" i="40"/>
  <c r="K2399" i="40"/>
  <c r="J2399" i="40"/>
  <c r="I2399" i="40"/>
  <c r="R2398" i="40"/>
  <c r="Q2398" i="40"/>
  <c r="P2398" i="40"/>
  <c r="O2398" i="40"/>
  <c r="N2398" i="40"/>
  <c r="M2398" i="40"/>
  <c r="L2398" i="40"/>
  <c r="K2398" i="40"/>
  <c r="J2398" i="40"/>
  <c r="I2398" i="40"/>
  <c r="R2397" i="40"/>
  <c r="Q2397" i="40"/>
  <c r="P2397" i="40"/>
  <c r="O2397" i="40"/>
  <c r="N2397" i="40"/>
  <c r="M2397" i="40"/>
  <c r="L2397" i="40"/>
  <c r="K2397" i="40"/>
  <c r="J2397" i="40"/>
  <c r="I2397" i="40"/>
  <c r="R2396" i="40"/>
  <c r="Q2396" i="40"/>
  <c r="P2396" i="40"/>
  <c r="O2396" i="40"/>
  <c r="N2396" i="40"/>
  <c r="M2396" i="40"/>
  <c r="L2396" i="40"/>
  <c r="K2396" i="40"/>
  <c r="J2396" i="40"/>
  <c r="I2396" i="40"/>
  <c r="R2395" i="40"/>
  <c r="Q2395" i="40"/>
  <c r="P2395" i="40"/>
  <c r="O2395" i="40"/>
  <c r="N2395" i="40"/>
  <c r="M2395" i="40"/>
  <c r="L2395" i="40"/>
  <c r="K2395" i="40"/>
  <c r="J2395" i="40"/>
  <c r="I2395" i="40"/>
  <c r="R2394" i="40"/>
  <c r="Q2394" i="40"/>
  <c r="P2394" i="40"/>
  <c r="O2394" i="40"/>
  <c r="N2394" i="40"/>
  <c r="M2394" i="40"/>
  <c r="L2394" i="40"/>
  <c r="K2394" i="40"/>
  <c r="J2394" i="40"/>
  <c r="I2394" i="40"/>
  <c r="R2393" i="40"/>
  <c r="Q2393" i="40"/>
  <c r="P2393" i="40"/>
  <c r="O2393" i="40"/>
  <c r="N2393" i="40"/>
  <c r="M2393" i="40"/>
  <c r="L2393" i="40"/>
  <c r="K2393" i="40"/>
  <c r="J2393" i="40"/>
  <c r="I2393" i="40"/>
  <c r="R2392" i="40"/>
  <c r="Q2392" i="40"/>
  <c r="P2392" i="40"/>
  <c r="O2392" i="40"/>
  <c r="N2392" i="40"/>
  <c r="M2392" i="40"/>
  <c r="L2392" i="40"/>
  <c r="K2392" i="40"/>
  <c r="J2392" i="40"/>
  <c r="I2392" i="40"/>
  <c r="R2391" i="40"/>
  <c r="Q2391" i="40"/>
  <c r="P2391" i="40"/>
  <c r="O2391" i="40"/>
  <c r="N2391" i="40"/>
  <c r="M2391" i="40"/>
  <c r="L2391" i="40"/>
  <c r="K2391" i="40"/>
  <c r="J2391" i="40"/>
  <c r="I2391" i="40"/>
  <c r="R2390" i="40"/>
  <c r="Q2390" i="40"/>
  <c r="P2390" i="40"/>
  <c r="O2390" i="40"/>
  <c r="N2390" i="40"/>
  <c r="M2390" i="40"/>
  <c r="L2390" i="40"/>
  <c r="K2390" i="40"/>
  <c r="J2390" i="40"/>
  <c r="I2390" i="40"/>
  <c r="R2389" i="40"/>
  <c r="Q2389" i="40"/>
  <c r="P2389" i="40"/>
  <c r="O2389" i="40"/>
  <c r="N2389" i="40"/>
  <c r="M2389" i="40"/>
  <c r="L2389" i="40"/>
  <c r="K2389" i="40"/>
  <c r="J2389" i="40"/>
  <c r="I2389" i="40"/>
  <c r="R2388" i="40"/>
  <c r="Q2388" i="40"/>
  <c r="P2388" i="40"/>
  <c r="O2388" i="40"/>
  <c r="N2388" i="40"/>
  <c r="M2388" i="40"/>
  <c r="L2388" i="40"/>
  <c r="K2388" i="40"/>
  <c r="J2388" i="40"/>
  <c r="I2388" i="40"/>
  <c r="R2387" i="40"/>
  <c r="Q2387" i="40"/>
  <c r="P2387" i="40"/>
  <c r="O2387" i="40"/>
  <c r="N2387" i="40"/>
  <c r="M2387" i="40"/>
  <c r="L2387" i="40"/>
  <c r="K2387" i="40"/>
  <c r="J2387" i="40"/>
  <c r="I2387" i="40"/>
  <c r="R2386" i="40"/>
  <c r="Q2386" i="40"/>
  <c r="P2386" i="40"/>
  <c r="O2386" i="40"/>
  <c r="N2386" i="40"/>
  <c r="M2386" i="40"/>
  <c r="L2386" i="40"/>
  <c r="K2386" i="40"/>
  <c r="J2386" i="40"/>
  <c r="I2386" i="40"/>
  <c r="R2385" i="40"/>
  <c r="Q2385" i="40"/>
  <c r="P2385" i="40"/>
  <c r="O2385" i="40"/>
  <c r="N2385" i="40"/>
  <c r="M2385" i="40"/>
  <c r="L2385" i="40"/>
  <c r="K2385" i="40"/>
  <c r="J2385" i="40"/>
  <c r="I2385" i="40"/>
  <c r="R2384" i="40"/>
  <c r="Q2384" i="40"/>
  <c r="P2384" i="40"/>
  <c r="O2384" i="40"/>
  <c r="N2384" i="40"/>
  <c r="M2384" i="40"/>
  <c r="L2384" i="40"/>
  <c r="K2384" i="40"/>
  <c r="J2384" i="40"/>
  <c r="I2384" i="40"/>
  <c r="R2383" i="40"/>
  <c r="Q2383" i="40"/>
  <c r="P2383" i="40"/>
  <c r="O2383" i="40"/>
  <c r="N2383" i="40"/>
  <c r="M2383" i="40"/>
  <c r="L2383" i="40"/>
  <c r="K2383" i="40"/>
  <c r="J2383" i="40"/>
  <c r="I2383" i="40"/>
  <c r="R2382" i="40"/>
  <c r="Q2382" i="40"/>
  <c r="P2382" i="40"/>
  <c r="O2382" i="40"/>
  <c r="N2382" i="40"/>
  <c r="M2382" i="40"/>
  <c r="L2382" i="40"/>
  <c r="K2382" i="40"/>
  <c r="J2382" i="40"/>
  <c r="I2382" i="40"/>
  <c r="R2381" i="40"/>
  <c r="Q2381" i="40"/>
  <c r="P2381" i="40"/>
  <c r="O2381" i="40"/>
  <c r="N2381" i="40"/>
  <c r="M2381" i="40"/>
  <c r="L2381" i="40"/>
  <c r="K2381" i="40"/>
  <c r="J2381" i="40"/>
  <c r="I2381" i="40"/>
  <c r="R2380" i="40"/>
  <c r="Q2380" i="40"/>
  <c r="P2380" i="40"/>
  <c r="O2380" i="40"/>
  <c r="N2380" i="40"/>
  <c r="M2380" i="40"/>
  <c r="L2380" i="40"/>
  <c r="K2380" i="40"/>
  <c r="J2380" i="40"/>
  <c r="I2380" i="40"/>
  <c r="R2379" i="40"/>
  <c r="Q2379" i="40"/>
  <c r="P2379" i="40"/>
  <c r="O2379" i="40"/>
  <c r="N2379" i="40"/>
  <c r="M2379" i="40"/>
  <c r="L2379" i="40"/>
  <c r="K2379" i="40"/>
  <c r="J2379" i="40"/>
  <c r="I2379" i="40"/>
  <c r="R2378" i="40"/>
  <c r="Q2378" i="40"/>
  <c r="P2378" i="40"/>
  <c r="O2378" i="40"/>
  <c r="N2378" i="40"/>
  <c r="M2378" i="40"/>
  <c r="L2378" i="40"/>
  <c r="K2378" i="40"/>
  <c r="J2378" i="40"/>
  <c r="I2378" i="40"/>
  <c r="R2377" i="40"/>
  <c r="Q2377" i="40"/>
  <c r="P2377" i="40"/>
  <c r="O2377" i="40"/>
  <c r="N2377" i="40"/>
  <c r="M2377" i="40"/>
  <c r="L2377" i="40"/>
  <c r="K2377" i="40"/>
  <c r="J2377" i="40"/>
  <c r="I2377" i="40"/>
  <c r="R2376" i="40"/>
  <c r="Q2376" i="40"/>
  <c r="P2376" i="40"/>
  <c r="O2376" i="40"/>
  <c r="N2376" i="40"/>
  <c r="M2376" i="40"/>
  <c r="L2376" i="40"/>
  <c r="K2376" i="40"/>
  <c r="J2376" i="40"/>
  <c r="I2376" i="40"/>
  <c r="R2375" i="40"/>
  <c r="Q2375" i="40"/>
  <c r="P2375" i="40"/>
  <c r="O2375" i="40"/>
  <c r="N2375" i="40"/>
  <c r="M2375" i="40"/>
  <c r="L2375" i="40"/>
  <c r="K2375" i="40"/>
  <c r="J2375" i="40"/>
  <c r="I2375" i="40"/>
  <c r="R2374" i="40"/>
  <c r="Q2374" i="40"/>
  <c r="P2374" i="40"/>
  <c r="O2374" i="40"/>
  <c r="N2374" i="40"/>
  <c r="M2374" i="40"/>
  <c r="L2374" i="40"/>
  <c r="K2374" i="40"/>
  <c r="J2374" i="40"/>
  <c r="I2374" i="40"/>
  <c r="R2373" i="40"/>
  <c r="Q2373" i="40"/>
  <c r="P2373" i="40"/>
  <c r="O2373" i="40"/>
  <c r="N2373" i="40"/>
  <c r="M2373" i="40"/>
  <c r="L2373" i="40"/>
  <c r="K2373" i="40"/>
  <c r="J2373" i="40"/>
  <c r="I2373" i="40"/>
  <c r="R2372" i="40"/>
  <c r="Q2372" i="40"/>
  <c r="P2372" i="40"/>
  <c r="O2372" i="40"/>
  <c r="N2372" i="40"/>
  <c r="M2372" i="40"/>
  <c r="L2372" i="40"/>
  <c r="K2372" i="40"/>
  <c r="J2372" i="40"/>
  <c r="I2372" i="40"/>
  <c r="R2371" i="40"/>
  <c r="Q2371" i="40"/>
  <c r="P2371" i="40"/>
  <c r="O2371" i="40"/>
  <c r="N2371" i="40"/>
  <c r="M2371" i="40"/>
  <c r="L2371" i="40"/>
  <c r="K2371" i="40"/>
  <c r="J2371" i="40"/>
  <c r="I2371" i="40"/>
  <c r="R2370" i="40"/>
  <c r="Q2370" i="40"/>
  <c r="P2370" i="40"/>
  <c r="O2370" i="40"/>
  <c r="N2370" i="40"/>
  <c r="M2370" i="40"/>
  <c r="L2370" i="40"/>
  <c r="K2370" i="40"/>
  <c r="J2370" i="40"/>
  <c r="I2370" i="40"/>
  <c r="R2369" i="40"/>
  <c r="Q2369" i="40"/>
  <c r="P2369" i="40"/>
  <c r="O2369" i="40"/>
  <c r="N2369" i="40"/>
  <c r="M2369" i="40"/>
  <c r="L2369" i="40"/>
  <c r="K2369" i="40"/>
  <c r="J2369" i="40"/>
  <c r="I2369" i="40"/>
  <c r="R2368" i="40"/>
  <c r="Q2368" i="40"/>
  <c r="P2368" i="40"/>
  <c r="O2368" i="40"/>
  <c r="N2368" i="40"/>
  <c r="M2368" i="40"/>
  <c r="L2368" i="40"/>
  <c r="K2368" i="40"/>
  <c r="J2368" i="40"/>
  <c r="I2368" i="40"/>
  <c r="R2367" i="40"/>
  <c r="Q2367" i="40"/>
  <c r="P2367" i="40"/>
  <c r="O2367" i="40"/>
  <c r="N2367" i="40"/>
  <c r="M2367" i="40"/>
  <c r="L2367" i="40"/>
  <c r="K2367" i="40"/>
  <c r="J2367" i="40"/>
  <c r="I2367" i="40"/>
  <c r="R2366" i="40"/>
  <c r="Q2366" i="40"/>
  <c r="P2366" i="40"/>
  <c r="O2366" i="40"/>
  <c r="N2366" i="40"/>
  <c r="M2366" i="40"/>
  <c r="L2366" i="40"/>
  <c r="K2366" i="40"/>
  <c r="J2366" i="40"/>
  <c r="I2366" i="40"/>
  <c r="R2365" i="40"/>
  <c r="Q2365" i="40"/>
  <c r="P2365" i="40"/>
  <c r="O2365" i="40"/>
  <c r="N2365" i="40"/>
  <c r="M2365" i="40"/>
  <c r="L2365" i="40"/>
  <c r="K2365" i="40"/>
  <c r="J2365" i="40"/>
  <c r="I2365" i="40"/>
  <c r="R2364" i="40"/>
  <c r="Q2364" i="40"/>
  <c r="P2364" i="40"/>
  <c r="O2364" i="40"/>
  <c r="N2364" i="40"/>
  <c r="M2364" i="40"/>
  <c r="L2364" i="40"/>
  <c r="K2364" i="40"/>
  <c r="J2364" i="40"/>
  <c r="I2364" i="40"/>
  <c r="R2363" i="40"/>
  <c r="Q2363" i="40"/>
  <c r="P2363" i="40"/>
  <c r="O2363" i="40"/>
  <c r="N2363" i="40"/>
  <c r="M2363" i="40"/>
  <c r="L2363" i="40"/>
  <c r="K2363" i="40"/>
  <c r="J2363" i="40"/>
  <c r="I2363" i="40"/>
  <c r="R2362" i="40"/>
  <c r="Q2362" i="40"/>
  <c r="P2362" i="40"/>
  <c r="O2362" i="40"/>
  <c r="N2362" i="40"/>
  <c r="M2362" i="40"/>
  <c r="L2362" i="40"/>
  <c r="K2362" i="40"/>
  <c r="J2362" i="40"/>
  <c r="I2362" i="40"/>
  <c r="R2361" i="40"/>
  <c r="Q2361" i="40"/>
  <c r="P2361" i="40"/>
  <c r="O2361" i="40"/>
  <c r="N2361" i="40"/>
  <c r="M2361" i="40"/>
  <c r="L2361" i="40"/>
  <c r="K2361" i="40"/>
  <c r="J2361" i="40"/>
  <c r="I2361" i="40"/>
  <c r="R2360" i="40"/>
  <c r="Q2360" i="40"/>
  <c r="P2360" i="40"/>
  <c r="O2360" i="40"/>
  <c r="N2360" i="40"/>
  <c r="M2360" i="40"/>
  <c r="L2360" i="40"/>
  <c r="K2360" i="40"/>
  <c r="J2360" i="40"/>
  <c r="I2360" i="40"/>
  <c r="R2359" i="40"/>
  <c r="Q2359" i="40"/>
  <c r="P2359" i="40"/>
  <c r="O2359" i="40"/>
  <c r="N2359" i="40"/>
  <c r="M2359" i="40"/>
  <c r="L2359" i="40"/>
  <c r="K2359" i="40"/>
  <c r="J2359" i="40"/>
  <c r="I2359" i="40"/>
  <c r="R2358" i="40"/>
  <c r="Q2358" i="40"/>
  <c r="P2358" i="40"/>
  <c r="O2358" i="40"/>
  <c r="N2358" i="40"/>
  <c r="M2358" i="40"/>
  <c r="L2358" i="40"/>
  <c r="K2358" i="40"/>
  <c r="J2358" i="40"/>
  <c r="I2358" i="40"/>
  <c r="R2357" i="40"/>
  <c r="Q2357" i="40"/>
  <c r="P2357" i="40"/>
  <c r="O2357" i="40"/>
  <c r="N2357" i="40"/>
  <c r="M2357" i="40"/>
  <c r="L2357" i="40"/>
  <c r="K2357" i="40"/>
  <c r="J2357" i="40"/>
  <c r="I2357" i="40"/>
  <c r="R2356" i="40"/>
  <c r="Q2356" i="40"/>
  <c r="P2356" i="40"/>
  <c r="O2356" i="40"/>
  <c r="N2356" i="40"/>
  <c r="M2356" i="40"/>
  <c r="L2356" i="40"/>
  <c r="K2356" i="40"/>
  <c r="J2356" i="40"/>
  <c r="I2356" i="40"/>
  <c r="R2355" i="40"/>
  <c r="Q2355" i="40"/>
  <c r="P2355" i="40"/>
  <c r="O2355" i="40"/>
  <c r="N2355" i="40"/>
  <c r="M2355" i="40"/>
  <c r="L2355" i="40"/>
  <c r="K2355" i="40"/>
  <c r="J2355" i="40"/>
  <c r="I2355" i="40"/>
  <c r="R2354" i="40"/>
  <c r="Q2354" i="40"/>
  <c r="P2354" i="40"/>
  <c r="O2354" i="40"/>
  <c r="N2354" i="40"/>
  <c r="M2354" i="40"/>
  <c r="L2354" i="40"/>
  <c r="K2354" i="40"/>
  <c r="J2354" i="40"/>
  <c r="I2354" i="40"/>
  <c r="R2353" i="40"/>
  <c r="Q2353" i="40"/>
  <c r="P2353" i="40"/>
  <c r="O2353" i="40"/>
  <c r="N2353" i="40"/>
  <c r="M2353" i="40"/>
  <c r="L2353" i="40"/>
  <c r="K2353" i="40"/>
  <c r="J2353" i="40"/>
  <c r="I2353" i="40"/>
  <c r="R2352" i="40"/>
  <c r="Q2352" i="40"/>
  <c r="P2352" i="40"/>
  <c r="O2352" i="40"/>
  <c r="N2352" i="40"/>
  <c r="M2352" i="40"/>
  <c r="L2352" i="40"/>
  <c r="K2352" i="40"/>
  <c r="J2352" i="40"/>
  <c r="I2352" i="40"/>
  <c r="R2351" i="40"/>
  <c r="Q2351" i="40"/>
  <c r="P2351" i="40"/>
  <c r="O2351" i="40"/>
  <c r="N2351" i="40"/>
  <c r="M2351" i="40"/>
  <c r="L2351" i="40"/>
  <c r="K2351" i="40"/>
  <c r="J2351" i="40"/>
  <c r="I2351" i="40"/>
  <c r="R2350" i="40"/>
  <c r="Q2350" i="40"/>
  <c r="P2350" i="40"/>
  <c r="O2350" i="40"/>
  <c r="N2350" i="40"/>
  <c r="M2350" i="40"/>
  <c r="L2350" i="40"/>
  <c r="K2350" i="40"/>
  <c r="J2350" i="40"/>
  <c r="I2350" i="40"/>
  <c r="R2349" i="40"/>
  <c r="Q2349" i="40"/>
  <c r="P2349" i="40"/>
  <c r="O2349" i="40"/>
  <c r="N2349" i="40"/>
  <c r="M2349" i="40"/>
  <c r="L2349" i="40"/>
  <c r="K2349" i="40"/>
  <c r="J2349" i="40"/>
  <c r="I2349" i="40"/>
  <c r="R2348" i="40"/>
  <c r="Q2348" i="40"/>
  <c r="P2348" i="40"/>
  <c r="O2348" i="40"/>
  <c r="N2348" i="40"/>
  <c r="M2348" i="40"/>
  <c r="L2348" i="40"/>
  <c r="K2348" i="40"/>
  <c r="J2348" i="40"/>
  <c r="I2348" i="40"/>
  <c r="R2347" i="40"/>
  <c r="Q2347" i="40"/>
  <c r="P2347" i="40"/>
  <c r="O2347" i="40"/>
  <c r="N2347" i="40"/>
  <c r="M2347" i="40"/>
  <c r="L2347" i="40"/>
  <c r="K2347" i="40"/>
  <c r="J2347" i="40"/>
  <c r="I2347" i="40"/>
  <c r="R2346" i="40"/>
  <c r="Q2346" i="40"/>
  <c r="P2346" i="40"/>
  <c r="O2346" i="40"/>
  <c r="N2346" i="40"/>
  <c r="M2346" i="40"/>
  <c r="L2346" i="40"/>
  <c r="K2346" i="40"/>
  <c r="J2346" i="40"/>
  <c r="I2346" i="40"/>
  <c r="R2345" i="40"/>
  <c r="Q2345" i="40"/>
  <c r="P2345" i="40"/>
  <c r="O2345" i="40"/>
  <c r="N2345" i="40"/>
  <c r="M2345" i="40"/>
  <c r="L2345" i="40"/>
  <c r="K2345" i="40"/>
  <c r="J2345" i="40"/>
  <c r="I2345" i="40"/>
  <c r="R2344" i="40"/>
  <c r="Q2344" i="40"/>
  <c r="P2344" i="40"/>
  <c r="O2344" i="40"/>
  <c r="N2344" i="40"/>
  <c r="M2344" i="40"/>
  <c r="L2344" i="40"/>
  <c r="K2344" i="40"/>
  <c r="J2344" i="40"/>
  <c r="I2344" i="40"/>
  <c r="R2343" i="40"/>
  <c r="Q2343" i="40"/>
  <c r="P2343" i="40"/>
  <c r="O2343" i="40"/>
  <c r="N2343" i="40"/>
  <c r="M2343" i="40"/>
  <c r="L2343" i="40"/>
  <c r="K2343" i="40"/>
  <c r="J2343" i="40"/>
  <c r="I2343" i="40"/>
  <c r="R2342" i="40"/>
  <c r="Q2342" i="40"/>
  <c r="P2342" i="40"/>
  <c r="O2342" i="40"/>
  <c r="N2342" i="40"/>
  <c r="M2342" i="40"/>
  <c r="L2342" i="40"/>
  <c r="K2342" i="40"/>
  <c r="J2342" i="40"/>
  <c r="I2342" i="40"/>
  <c r="R2341" i="40"/>
  <c r="Q2341" i="40"/>
  <c r="P2341" i="40"/>
  <c r="O2341" i="40"/>
  <c r="N2341" i="40"/>
  <c r="M2341" i="40"/>
  <c r="L2341" i="40"/>
  <c r="K2341" i="40"/>
  <c r="J2341" i="40"/>
  <c r="I2341" i="40"/>
  <c r="R2340" i="40"/>
  <c r="Q2340" i="40"/>
  <c r="P2340" i="40"/>
  <c r="O2340" i="40"/>
  <c r="N2340" i="40"/>
  <c r="M2340" i="40"/>
  <c r="L2340" i="40"/>
  <c r="K2340" i="40"/>
  <c r="J2340" i="40"/>
  <c r="I2340" i="40"/>
  <c r="R2339" i="40"/>
  <c r="Q2339" i="40"/>
  <c r="P2339" i="40"/>
  <c r="O2339" i="40"/>
  <c r="N2339" i="40"/>
  <c r="M2339" i="40"/>
  <c r="L2339" i="40"/>
  <c r="K2339" i="40"/>
  <c r="J2339" i="40"/>
  <c r="I2339" i="40"/>
  <c r="R2338" i="40"/>
  <c r="Q2338" i="40"/>
  <c r="P2338" i="40"/>
  <c r="O2338" i="40"/>
  <c r="N2338" i="40"/>
  <c r="M2338" i="40"/>
  <c r="L2338" i="40"/>
  <c r="K2338" i="40"/>
  <c r="J2338" i="40"/>
  <c r="I2338" i="40"/>
  <c r="R2337" i="40"/>
  <c r="Q2337" i="40"/>
  <c r="P2337" i="40"/>
  <c r="O2337" i="40"/>
  <c r="N2337" i="40"/>
  <c r="M2337" i="40"/>
  <c r="L2337" i="40"/>
  <c r="K2337" i="40"/>
  <c r="J2337" i="40"/>
  <c r="I2337" i="40"/>
  <c r="R2336" i="40"/>
  <c r="Q2336" i="40"/>
  <c r="P2336" i="40"/>
  <c r="O2336" i="40"/>
  <c r="N2336" i="40"/>
  <c r="M2336" i="40"/>
  <c r="L2336" i="40"/>
  <c r="K2336" i="40"/>
  <c r="J2336" i="40"/>
  <c r="I2336" i="40"/>
  <c r="R2335" i="40"/>
  <c r="Q2335" i="40"/>
  <c r="P2335" i="40"/>
  <c r="O2335" i="40"/>
  <c r="N2335" i="40"/>
  <c r="M2335" i="40"/>
  <c r="L2335" i="40"/>
  <c r="K2335" i="40"/>
  <c r="J2335" i="40"/>
  <c r="I2335" i="40"/>
  <c r="R2334" i="40"/>
  <c r="Q2334" i="40"/>
  <c r="P2334" i="40"/>
  <c r="O2334" i="40"/>
  <c r="N2334" i="40"/>
  <c r="M2334" i="40"/>
  <c r="L2334" i="40"/>
  <c r="K2334" i="40"/>
  <c r="J2334" i="40"/>
  <c r="I2334" i="40"/>
  <c r="R2333" i="40"/>
  <c r="Q2333" i="40"/>
  <c r="P2333" i="40"/>
  <c r="O2333" i="40"/>
  <c r="N2333" i="40"/>
  <c r="M2333" i="40"/>
  <c r="L2333" i="40"/>
  <c r="K2333" i="40"/>
  <c r="J2333" i="40"/>
  <c r="I2333" i="40"/>
  <c r="R2332" i="40"/>
  <c r="Q2332" i="40"/>
  <c r="P2332" i="40"/>
  <c r="O2332" i="40"/>
  <c r="N2332" i="40"/>
  <c r="M2332" i="40"/>
  <c r="L2332" i="40"/>
  <c r="K2332" i="40"/>
  <c r="J2332" i="40"/>
  <c r="I2332" i="40"/>
  <c r="R2331" i="40"/>
  <c r="Q2331" i="40"/>
  <c r="P2331" i="40"/>
  <c r="O2331" i="40"/>
  <c r="N2331" i="40"/>
  <c r="M2331" i="40"/>
  <c r="L2331" i="40"/>
  <c r="K2331" i="40"/>
  <c r="J2331" i="40"/>
  <c r="I2331" i="40"/>
  <c r="R2330" i="40"/>
  <c r="Q2330" i="40"/>
  <c r="P2330" i="40"/>
  <c r="O2330" i="40"/>
  <c r="N2330" i="40"/>
  <c r="M2330" i="40"/>
  <c r="L2330" i="40"/>
  <c r="K2330" i="40"/>
  <c r="J2330" i="40"/>
  <c r="I2330" i="40"/>
  <c r="R2329" i="40"/>
  <c r="Q2329" i="40"/>
  <c r="P2329" i="40"/>
  <c r="O2329" i="40"/>
  <c r="N2329" i="40"/>
  <c r="M2329" i="40"/>
  <c r="L2329" i="40"/>
  <c r="K2329" i="40"/>
  <c r="J2329" i="40"/>
  <c r="I2329" i="40"/>
  <c r="R2328" i="40"/>
  <c r="Q2328" i="40"/>
  <c r="P2328" i="40"/>
  <c r="O2328" i="40"/>
  <c r="N2328" i="40"/>
  <c r="M2328" i="40"/>
  <c r="L2328" i="40"/>
  <c r="K2328" i="40"/>
  <c r="J2328" i="40"/>
  <c r="I2328" i="40"/>
  <c r="R2327" i="40"/>
  <c r="Q2327" i="40"/>
  <c r="P2327" i="40"/>
  <c r="O2327" i="40"/>
  <c r="N2327" i="40"/>
  <c r="M2327" i="40"/>
  <c r="L2327" i="40"/>
  <c r="K2327" i="40"/>
  <c r="J2327" i="40"/>
  <c r="I2327" i="40"/>
  <c r="R2326" i="40"/>
  <c r="Q2326" i="40"/>
  <c r="P2326" i="40"/>
  <c r="O2326" i="40"/>
  <c r="N2326" i="40"/>
  <c r="M2326" i="40"/>
  <c r="L2326" i="40"/>
  <c r="K2326" i="40"/>
  <c r="J2326" i="40"/>
  <c r="I2326" i="40"/>
  <c r="R2325" i="40"/>
  <c r="Q2325" i="40"/>
  <c r="P2325" i="40"/>
  <c r="O2325" i="40"/>
  <c r="N2325" i="40"/>
  <c r="M2325" i="40"/>
  <c r="L2325" i="40"/>
  <c r="K2325" i="40"/>
  <c r="J2325" i="40"/>
  <c r="I2325" i="40"/>
  <c r="R2324" i="40"/>
  <c r="Q2324" i="40"/>
  <c r="P2324" i="40"/>
  <c r="O2324" i="40"/>
  <c r="N2324" i="40"/>
  <c r="M2324" i="40"/>
  <c r="L2324" i="40"/>
  <c r="K2324" i="40"/>
  <c r="J2324" i="40"/>
  <c r="I2324" i="40"/>
  <c r="R2323" i="40"/>
  <c r="Q2323" i="40"/>
  <c r="P2323" i="40"/>
  <c r="O2323" i="40"/>
  <c r="N2323" i="40"/>
  <c r="M2323" i="40"/>
  <c r="L2323" i="40"/>
  <c r="K2323" i="40"/>
  <c r="J2323" i="40"/>
  <c r="I2323" i="40"/>
  <c r="R2322" i="40"/>
  <c r="Q2322" i="40"/>
  <c r="P2322" i="40"/>
  <c r="O2322" i="40"/>
  <c r="N2322" i="40"/>
  <c r="M2322" i="40"/>
  <c r="L2322" i="40"/>
  <c r="K2322" i="40"/>
  <c r="J2322" i="40"/>
  <c r="I2322" i="40"/>
  <c r="R2321" i="40"/>
  <c r="Q2321" i="40"/>
  <c r="P2321" i="40"/>
  <c r="O2321" i="40"/>
  <c r="N2321" i="40"/>
  <c r="M2321" i="40"/>
  <c r="L2321" i="40"/>
  <c r="K2321" i="40"/>
  <c r="J2321" i="40"/>
  <c r="I2321" i="40"/>
  <c r="R2320" i="40"/>
  <c r="Q2320" i="40"/>
  <c r="P2320" i="40"/>
  <c r="O2320" i="40"/>
  <c r="N2320" i="40"/>
  <c r="M2320" i="40"/>
  <c r="L2320" i="40"/>
  <c r="K2320" i="40"/>
  <c r="J2320" i="40"/>
  <c r="I2320" i="40"/>
  <c r="R2319" i="40"/>
  <c r="Q2319" i="40"/>
  <c r="P2319" i="40"/>
  <c r="O2319" i="40"/>
  <c r="N2319" i="40"/>
  <c r="M2319" i="40"/>
  <c r="L2319" i="40"/>
  <c r="K2319" i="40"/>
  <c r="J2319" i="40"/>
  <c r="I2319" i="40"/>
  <c r="R2318" i="40"/>
  <c r="Q2318" i="40"/>
  <c r="P2318" i="40"/>
  <c r="O2318" i="40"/>
  <c r="N2318" i="40"/>
  <c r="M2318" i="40"/>
  <c r="L2318" i="40"/>
  <c r="K2318" i="40"/>
  <c r="J2318" i="40"/>
  <c r="I2318" i="40"/>
  <c r="R2317" i="40"/>
  <c r="Q2317" i="40"/>
  <c r="P2317" i="40"/>
  <c r="O2317" i="40"/>
  <c r="N2317" i="40"/>
  <c r="M2317" i="40"/>
  <c r="L2317" i="40"/>
  <c r="K2317" i="40"/>
  <c r="J2317" i="40"/>
  <c r="I2317" i="40"/>
  <c r="R2316" i="40"/>
  <c r="Q2316" i="40"/>
  <c r="P2316" i="40"/>
  <c r="O2316" i="40"/>
  <c r="N2316" i="40"/>
  <c r="M2316" i="40"/>
  <c r="L2316" i="40"/>
  <c r="K2316" i="40"/>
  <c r="J2316" i="40"/>
  <c r="I2316" i="40"/>
  <c r="R2315" i="40"/>
  <c r="Q2315" i="40"/>
  <c r="P2315" i="40"/>
  <c r="O2315" i="40"/>
  <c r="N2315" i="40"/>
  <c r="M2315" i="40"/>
  <c r="L2315" i="40"/>
  <c r="K2315" i="40"/>
  <c r="J2315" i="40"/>
  <c r="I2315" i="40"/>
  <c r="R2314" i="40"/>
  <c r="Q2314" i="40"/>
  <c r="P2314" i="40"/>
  <c r="O2314" i="40"/>
  <c r="N2314" i="40"/>
  <c r="M2314" i="40"/>
  <c r="L2314" i="40"/>
  <c r="K2314" i="40"/>
  <c r="J2314" i="40"/>
  <c r="I2314" i="40"/>
  <c r="R2313" i="40"/>
  <c r="Q2313" i="40"/>
  <c r="P2313" i="40"/>
  <c r="O2313" i="40"/>
  <c r="N2313" i="40"/>
  <c r="M2313" i="40"/>
  <c r="L2313" i="40"/>
  <c r="K2313" i="40"/>
  <c r="J2313" i="40"/>
  <c r="I2313" i="40"/>
  <c r="R2312" i="40"/>
  <c r="Q2312" i="40"/>
  <c r="P2312" i="40"/>
  <c r="O2312" i="40"/>
  <c r="N2312" i="40"/>
  <c r="M2312" i="40"/>
  <c r="L2312" i="40"/>
  <c r="K2312" i="40"/>
  <c r="J2312" i="40"/>
  <c r="I2312" i="40"/>
  <c r="R2311" i="40"/>
  <c r="Q2311" i="40"/>
  <c r="P2311" i="40"/>
  <c r="O2311" i="40"/>
  <c r="N2311" i="40"/>
  <c r="M2311" i="40"/>
  <c r="L2311" i="40"/>
  <c r="K2311" i="40"/>
  <c r="J2311" i="40"/>
  <c r="I2311" i="40"/>
  <c r="R2310" i="40"/>
  <c r="Q2310" i="40"/>
  <c r="P2310" i="40"/>
  <c r="O2310" i="40"/>
  <c r="N2310" i="40"/>
  <c r="M2310" i="40"/>
  <c r="L2310" i="40"/>
  <c r="K2310" i="40"/>
  <c r="J2310" i="40"/>
  <c r="I2310" i="40"/>
  <c r="R2309" i="40"/>
  <c r="Q2309" i="40"/>
  <c r="P2309" i="40"/>
  <c r="O2309" i="40"/>
  <c r="N2309" i="40"/>
  <c r="M2309" i="40"/>
  <c r="L2309" i="40"/>
  <c r="K2309" i="40"/>
  <c r="J2309" i="40"/>
  <c r="I2309" i="40"/>
  <c r="R2308" i="40"/>
  <c r="Q2308" i="40"/>
  <c r="P2308" i="40"/>
  <c r="O2308" i="40"/>
  <c r="N2308" i="40"/>
  <c r="M2308" i="40"/>
  <c r="L2308" i="40"/>
  <c r="K2308" i="40"/>
  <c r="J2308" i="40"/>
  <c r="I2308" i="40"/>
  <c r="R2307" i="40"/>
  <c r="Q2307" i="40"/>
  <c r="P2307" i="40"/>
  <c r="O2307" i="40"/>
  <c r="N2307" i="40"/>
  <c r="M2307" i="40"/>
  <c r="L2307" i="40"/>
  <c r="K2307" i="40"/>
  <c r="J2307" i="40"/>
  <c r="I2307" i="40"/>
  <c r="R2306" i="40"/>
  <c r="Q2306" i="40"/>
  <c r="P2306" i="40"/>
  <c r="O2306" i="40"/>
  <c r="N2306" i="40"/>
  <c r="M2306" i="40"/>
  <c r="L2306" i="40"/>
  <c r="K2306" i="40"/>
  <c r="J2306" i="40"/>
  <c r="I2306" i="40"/>
  <c r="R2305" i="40"/>
  <c r="Q2305" i="40"/>
  <c r="P2305" i="40"/>
  <c r="O2305" i="40"/>
  <c r="N2305" i="40"/>
  <c r="M2305" i="40"/>
  <c r="L2305" i="40"/>
  <c r="K2305" i="40"/>
  <c r="J2305" i="40"/>
  <c r="I2305" i="40"/>
  <c r="R2304" i="40"/>
  <c r="Q2304" i="40"/>
  <c r="P2304" i="40"/>
  <c r="O2304" i="40"/>
  <c r="N2304" i="40"/>
  <c r="M2304" i="40"/>
  <c r="L2304" i="40"/>
  <c r="K2304" i="40"/>
  <c r="J2304" i="40"/>
  <c r="I2304" i="40"/>
  <c r="R2303" i="40"/>
  <c r="Q2303" i="40"/>
  <c r="P2303" i="40"/>
  <c r="O2303" i="40"/>
  <c r="N2303" i="40"/>
  <c r="M2303" i="40"/>
  <c r="L2303" i="40"/>
  <c r="K2303" i="40"/>
  <c r="J2303" i="40"/>
  <c r="I2303" i="40"/>
  <c r="R2302" i="40"/>
  <c r="Q2302" i="40"/>
  <c r="P2302" i="40"/>
  <c r="O2302" i="40"/>
  <c r="N2302" i="40"/>
  <c r="M2302" i="40"/>
  <c r="L2302" i="40"/>
  <c r="K2302" i="40"/>
  <c r="J2302" i="40"/>
  <c r="I2302" i="40"/>
  <c r="R2301" i="40"/>
  <c r="Q2301" i="40"/>
  <c r="P2301" i="40"/>
  <c r="O2301" i="40"/>
  <c r="N2301" i="40"/>
  <c r="M2301" i="40"/>
  <c r="L2301" i="40"/>
  <c r="K2301" i="40"/>
  <c r="J2301" i="40"/>
  <c r="I2301" i="40"/>
  <c r="R2300" i="40"/>
  <c r="Q2300" i="40"/>
  <c r="P2300" i="40"/>
  <c r="O2300" i="40"/>
  <c r="N2300" i="40"/>
  <c r="M2300" i="40"/>
  <c r="L2300" i="40"/>
  <c r="K2300" i="40"/>
  <c r="J2300" i="40"/>
  <c r="I2300" i="40"/>
  <c r="R2299" i="40"/>
  <c r="Q2299" i="40"/>
  <c r="P2299" i="40"/>
  <c r="O2299" i="40"/>
  <c r="N2299" i="40"/>
  <c r="M2299" i="40"/>
  <c r="L2299" i="40"/>
  <c r="K2299" i="40"/>
  <c r="J2299" i="40"/>
  <c r="I2299" i="40"/>
  <c r="R2298" i="40"/>
  <c r="Q2298" i="40"/>
  <c r="P2298" i="40"/>
  <c r="O2298" i="40"/>
  <c r="N2298" i="40"/>
  <c r="M2298" i="40"/>
  <c r="L2298" i="40"/>
  <c r="K2298" i="40"/>
  <c r="J2298" i="40"/>
  <c r="I2298" i="40"/>
  <c r="R2297" i="40"/>
  <c r="Q2297" i="40"/>
  <c r="P2297" i="40"/>
  <c r="O2297" i="40"/>
  <c r="N2297" i="40"/>
  <c r="M2297" i="40"/>
  <c r="L2297" i="40"/>
  <c r="K2297" i="40"/>
  <c r="J2297" i="40"/>
  <c r="I2297" i="40"/>
  <c r="R2296" i="40"/>
  <c r="Q2296" i="40"/>
  <c r="P2296" i="40"/>
  <c r="O2296" i="40"/>
  <c r="N2296" i="40"/>
  <c r="M2296" i="40"/>
  <c r="L2296" i="40"/>
  <c r="K2296" i="40"/>
  <c r="J2296" i="40"/>
  <c r="I2296" i="40"/>
  <c r="R2295" i="40"/>
  <c r="Q2295" i="40"/>
  <c r="P2295" i="40"/>
  <c r="O2295" i="40"/>
  <c r="N2295" i="40"/>
  <c r="M2295" i="40"/>
  <c r="L2295" i="40"/>
  <c r="K2295" i="40"/>
  <c r="J2295" i="40"/>
  <c r="I2295" i="40"/>
  <c r="R2294" i="40"/>
  <c r="Q2294" i="40"/>
  <c r="P2294" i="40"/>
  <c r="O2294" i="40"/>
  <c r="N2294" i="40"/>
  <c r="M2294" i="40"/>
  <c r="L2294" i="40"/>
  <c r="K2294" i="40"/>
  <c r="J2294" i="40"/>
  <c r="I2294" i="40"/>
  <c r="R2293" i="40"/>
  <c r="Q2293" i="40"/>
  <c r="P2293" i="40"/>
  <c r="O2293" i="40"/>
  <c r="N2293" i="40"/>
  <c r="M2293" i="40"/>
  <c r="L2293" i="40"/>
  <c r="K2293" i="40"/>
  <c r="J2293" i="40"/>
  <c r="I2293" i="40"/>
  <c r="R2292" i="40"/>
  <c r="Q2292" i="40"/>
  <c r="P2292" i="40"/>
  <c r="O2292" i="40"/>
  <c r="N2292" i="40"/>
  <c r="M2292" i="40"/>
  <c r="L2292" i="40"/>
  <c r="K2292" i="40"/>
  <c r="J2292" i="40"/>
  <c r="I2292" i="40"/>
  <c r="R2291" i="40"/>
  <c r="Q2291" i="40"/>
  <c r="P2291" i="40"/>
  <c r="O2291" i="40"/>
  <c r="N2291" i="40"/>
  <c r="M2291" i="40"/>
  <c r="L2291" i="40"/>
  <c r="K2291" i="40"/>
  <c r="J2291" i="40"/>
  <c r="I2291" i="40"/>
  <c r="R2290" i="40"/>
  <c r="Q2290" i="40"/>
  <c r="P2290" i="40"/>
  <c r="O2290" i="40"/>
  <c r="N2290" i="40"/>
  <c r="M2290" i="40"/>
  <c r="L2290" i="40"/>
  <c r="K2290" i="40"/>
  <c r="J2290" i="40"/>
  <c r="I2290" i="40"/>
  <c r="R2289" i="40"/>
  <c r="Q2289" i="40"/>
  <c r="P2289" i="40"/>
  <c r="O2289" i="40"/>
  <c r="N2289" i="40"/>
  <c r="M2289" i="40"/>
  <c r="L2289" i="40"/>
  <c r="K2289" i="40"/>
  <c r="J2289" i="40"/>
  <c r="I2289" i="40"/>
  <c r="R2288" i="40"/>
  <c r="Q2288" i="40"/>
  <c r="P2288" i="40"/>
  <c r="O2288" i="40"/>
  <c r="N2288" i="40"/>
  <c r="M2288" i="40"/>
  <c r="L2288" i="40"/>
  <c r="K2288" i="40"/>
  <c r="J2288" i="40"/>
  <c r="I2288" i="40"/>
  <c r="R2287" i="40"/>
  <c r="Q2287" i="40"/>
  <c r="P2287" i="40"/>
  <c r="O2287" i="40"/>
  <c r="N2287" i="40"/>
  <c r="M2287" i="40"/>
  <c r="L2287" i="40"/>
  <c r="K2287" i="40"/>
  <c r="J2287" i="40"/>
  <c r="I2287" i="40"/>
  <c r="R2286" i="40"/>
  <c r="Q2286" i="40"/>
  <c r="P2286" i="40"/>
  <c r="O2286" i="40"/>
  <c r="N2286" i="40"/>
  <c r="M2286" i="40"/>
  <c r="L2286" i="40"/>
  <c r="K2286" i="40"/>
  <c r="J2286" i="40"/>
  <c r="I2286" i="40"/>
  <c r="R2285" i="40"/>
  <c r="Q2285" i="40"/>
  <c r="P2285" i="40"/>
  <c r="O2285" i="40"/>
  <c r="N2285" i="40"/>
  <c r="M2285" i="40"/>
  <c r="L2285" i="40"/>
  <c r="K2285" i="40"/>
  <c r="J2285" i="40"/>
  <c r="I2285" i="40"/>
  <c r="R2284" i="40"/>
  <c r="Q2284" i="40"/>
  <c r="P2284" i="40"/>
  <c r="O2284" i="40"/>
  <c r="N2284" i="40"/>
  <c r="M2284" i="40"/>
  <c r="L2284" i="40"/>
  <c r="K2284" i="40"/>
  <c r="J2284" i="40"/>
  <c r="I2284" i="40"/>
  <c r="R2283" i="40"/>
  <c r="Q2283" i="40"/>
  <c r="P2283" i="40"/>
  <c r="O2283" i="40"/>
  <c r="N2283" i="40"/>
  <c r="M2283" i="40"/>
  <c r="L2283" i="40"/>
  <c r="K2283" i="40"/>
  <c r="J2283" i="40"/>
  <c r="I2283" i="40"/>
  <c r="R2282" i="40"/>
  <c r="Q2282" i="40"/>
  <c r="P2282" i="40"/>
  <c r="O2282" i="40"/>
  <c r="N2282" i="40"/>
  <c r="M2282" i="40"/>
  <c r="L2282" i="40"/>
  <c r="K2282" i="40"/>
  <c r="J2282" i="40"/>
  <c r="I2282" i="40"/>
  <c r="R2281" i="40"/>
  <c r="Q2281" i="40"/>
  <c r="P2281" i="40"/>
  <c r="O2281" i="40"/>
  <c r="N2281" i="40"/>
  <c r="M2281" i="40"/>
  <c r="L2281" i="40"/>
  <c r="K2281" i="40"/>
  <c r="J2281" i="40"/>
  <c r="I2281" i="40"/>
  <c r="R2280" i="40"/>
  <c r="Q2280" i="40"/>
  <c r="P2280" i="40"/>
  <c r="O2280" i="40"/>
  <c r="N2280" i="40"/>
  <c r="M2280" i="40"/>
  <c r="L2280" i="40"/>
  <c r="K2280" i="40"/>
  <c r="J2280" i="40"/>
  <c r="I2280" i="40"/>
  <c r="R2279" i="40"/>
  <c r="Q2279" i="40"/>
  <c r="P2279" i="40"/>
  <c r="O2279" i="40"/>
  <c r="N2279" i="40"/>
  <c r="M2279" i="40"/>
  <c r="L2279" i="40"/>
  <c r="K2279" i="40"/>
  <c r="J2279" i="40"/>
  <c r="I2279" i="40"/>
  <c r="R2278" i="40"/>
  <c r="Q2278" i="40"/>
  <c r="P2278" i="40"/>
  <c r="O2278" i="40"/>
  <c r="N2278" i="40"/>
  <c r="M2278" i="40"/>
  <c r="L2278" i="40"/>
  <c r="K2278" i="40"/>
  <c r="J2278" i="40"/>
  <c r="I2278" i="40"/>
  <c r="R2277" i="40"/>
  <c r="Q2277" i="40"/>
  <c r="P2277" i="40"/>
  <c r="O2277" i="40"/>
  <c r="N2277" i="40"/>
  <c r="M2277" i="40"/>
  <c r="L2277" i="40"/>
  <c r="K2277" i="40"/>
  <c r="J2277" i="40"/>
  <c r="I2277" i="40"/>
  <c r="R2276" i="40"/>
  <c r="Q2276" i="40"/>
  <c r="P2276" i="40"/>
  <c r="O2276" i="40"/>
  <c r="N2276" i="40"/>
  <c r="M2276" i="40"/>
  <c r="L2276" i="40"/>
  <c r="K2276" i="40"/>
  <c r="J2276" i="40"/>
  <c r="I2276" i="40"/>
  <c r="R2275" i="40"/>
  <c r="Q2275" i="40"/>
  <c r="P2275" i="40"/>
  <c r="O2275" i="40"/>
  <c r="N2275" i="40"/>
  <c r="M2275" i="40"/>
  <c r="L2275" i="40"/>
  <c r="K2275" i="40"/>
  <c r="J2275" i="40"/>
  <c r="I2275" i="40"/>
  <c r="R2274" i="40"/>
  <c r="Q2274" i="40"/>
  <c r="P2274" i="40"/>
  <c r="O2274" i="40"/>
  <c r="N2274" i="40"/>
  <c r="M2274" i="40"/>
  <c r="L2274" i="40"/>
  <c r="K2274" i="40"/>
  <c r="J2274" i="40"/>
  <c r="I2274" i="40"/>
  <c r="R2273" i="40"/>
  <c r="Q2273" i="40"/>
  <c r="P2273" i="40"/>
  <c r="O2273" i="40"/>
  <c r="N2273" i="40"/>
  <c r="M2273" i="40"/>
  <c r="L2273" i="40"/>
  <c r="K2273" i="40"/>
  <c r="J2273" i="40"/>
  <c r="I2273" i="40"/>
  <c r="R2272" i="40"/>
  <c r="Q2272" i="40"/>
  <c r="P2272" i="40"/>
  <c r="O2272" i="40"/>
  <c r="N2272" i="40"/>
  <c r="M2272" i="40"/>
  <c r="L2272" i="40"/>
  <c r="K2272" i="40"/>
  <c r="J2272" i="40"/>
  <c r="I2272" i="40"/>
  <c r="R2271" i="40"/>
  <c r="Q2271" i="40"/>
  <c r="P2271" i="40"/>
  <c r="O2271" i="40"/>
  <c r="N2271" i="40"/>
  <c r="M2271" i="40"/>
  <c r="L2271" i="40"/>
  <c r="K2271" i="40"/>
  <c r="J2271" i="40"/>
  <c r="I2271" i="40"/>
  <c r="R2270" i="40"/>
  <c r="Q2270" i="40"/>
  <c r="P2270" i="40"/>
  <c r="O2270" i="40"/>
  <c r="N2270" i="40"/>
  <c r="M2270" i="40"/>
  <c r="L2270" i="40"/>
  <c r="K2270" i="40"/>
  <c r="J2270" i="40"/>
  <c r="I2270" i="40"/>
  <c r="R2269" i="40"/>
  <c r="Q2269" i="40"/>
  <c r="P2269" i="40"/>
  <c r="O2269" i="40"/>
  <c r="N2269" i="40"/>
  <c r="M2269" i="40"/>
  <c r="L2269" i="40"/>
  <c r="K2269" i="40"/>
  <c r="J2269" i="40"/>
  <c r="I2269" i="40"/>
  <c r="R2268" i="40"/>
  <c r="Q2268" i="40"/>
  <c r="P2268" i="40"/>
  <c r="O2268" i="40"/>
  <c r="N2268" i="40"/>
  <c r="M2268" i="40"/>
  <c r="L2268" i="40"/>
  <c r="K2268" i="40"/>
  <c r="J2268" i="40"/>
  <c r="I2268" i="40"/>
  <c r="R2267" i="40"/>
  <c r="Q2267" i="40"/>
  <c r="P2267" i="40"/>
  <c r="O2267" i="40"/>
  <c r="N2267" i="40"/>
  <c r="M2267" i="40"/>
  <c r="L2267" i="40"/>
  <c r="K2267" i="40"/>
  <c r="J2267" i="40"/>
  <c r="I2267" i="40"/>
  <c r="R2266" i="40"/>
  <c r="Q2266" i="40"/>
  <c r="P2266" i="40"/>
  <c r="O2266" i="40"/>
  <c r="N2266" i="40"/>
  <c r="M2266" i="40"/>
  <c r="L2266" i="40"/>
  <c r="K2266" i="40"/>
  <c r="J2266" i="40"/>
  <c r="I2266" i="40"/>
  <c r="R2265" i="40"/>
  <c r="Q2265" i="40"/>
  <c r="P2265" i="40"/>
  <c r="O2265" i="40"/>
  <c r="N2265" i="40"/>
  <c r="M2265" i="40"/>
  <c r="L2265" i="40"/>
  <c r="K2265" i="40"/>
  <c r="J2265" i="40"/>
  <c r="I2265" i="40"/>
  <c r="R2264" i="40"/>
  <c r="Q2264" i="40"/>
  <c r="P2264" i="40"/>
  <c r="O2264" i="40"/>
  <c r="N2264" i="40"/>
  <c r="M2264" i="40"/>
  <c r="L2264" i="40"/>
  <c r="K2264" i="40"/>
  <c r="J2264" i="40"/>
  <c r="I2264" i="40"/>
  <c r="R2263" i="40"/>
  <c r="Q2263" i="40"/>
  <c r="P2263" i="40"/>
  <c r="O2263" i="40"/>
  <c r="N2263" i="40"/>
  <c r="M2263" i="40"/>
  <c r="L2263" i="40"/>
  <c r="K2263" i="40"/>
  <c r="J2263" i="40"/>
  <c r="I2263" i="40"/>
  <c r="R2262" i="40"/>
  <c r="Q2262" i="40"/>
  <c r="P2262" i="40"/>
  <c r="O2262" i="40"/>
  <c r="N2262" i="40"/>
  <c r="M2262" i="40"/>
  <c r="L2262" i="40"/>
  <c r="K2262" i="40"/>
  <c r="J2262" i="40"/>
  <c r="I2262" i="40"/>
  <c r="R2261" i="40"/>
  <c r="Q2261" i="40"/>
  <c r="P2261" i="40"/>
  <c r="O2261" i="40"/>
  <c r="N2261" i="40"/>
  <c r="M2261" i="40"/>
  <c r="L2261" i="40"/>
  <c r="K2261" i="40"/>
  <c r="J2261" i="40"/>
  <c r="I2261" i="40"/>
  <c r="R2260" i="40"/>
  <c r="Q2260" i="40"/>
  <c r="P2260" i="40"/>
  <c r="O2260" i="40"/>
  <c r="N2260" i="40"/>
  <c r="M2260" i="40"/>
  <c r="L2260" i="40"/>
  <c r="K2260" i="40"/>
  <c r="J2260" i="40"/>
  <c r="I2260" i="40"/>
  <c r="R2259" i="40"/>
  <c r="Q2259" i="40"/>
  <c r="P2259" i="40"/>
  <c r="O2259" i="40"/>
  <c r="N2259" i="40"/>
  <c r="M2259" i="40"/>
  <c r="L2259" i="40"/>
  <c r="K2259" i="40"/>
  <c r="J2259" i="40"/>
  <c r="I2259" i="40"/>
  <c r="R2258" i="40"/>
  <c r="Q2258" i="40"/>
  <c r="P2258" i="40"/>
  <c r="O2258" i="40"/>
  <c r="N2258" i="40"/>
  <c r="M2258" i="40"/>
  <c r="L2258" i="40"/>
  <c r="K2258" i="40"/>
  <c r="J2258" i="40"/>
  <c r="I2258" i="40"/>
  <c r="R2257" i="40"/>
  <c r="Q2257" i="40"/>
  <c r="P2257" i="40"/>
  <c r="O2257" i="40"/>
  <c r="N2257" i="40"/>
  <c r="M2257" i="40"/>
  <c r="L2257" i="40"/>
  <c r="K2257" i="40"/>
  <c r="J2257" i="40"/>
  <c r="I2257" i="40"/>
  <c r="R2256" i="40"/>
  <c r="Q2256" i="40"/>
  <c r="P2256" i="40"/>
  <c r="O2256" i="40"/>
  <c r="N2256" i="40"/>
  <c r="M2256" i="40"/>
  <c r="L2256" i="40"/>
  <c r="K2256" i="40"/>
  <c r="J2256" i="40"/>
  <c r="I2256" i="40"/>
  <c r="R2255" i="40"/>
  <c r="Q2255" i="40"/>
  <c r="P2255" i="40"/>
  <c r="O2255" i="40"/>
  <c r="N2255" i="40"/>
  <c r="M2255" i="40"/>
  <c r="L2255" i="40"/>
  <c r="K2255" i="40"/>
  <c r="J2255" i="40"/>
  <c r="I2255" i="40"/>
  <c r="R2254" i="40"/>
  <c r="Q2254" i="40"/>
  <c r="P2254" i="40"/>
  <c r="O2254" i="40"/>
  <c r="N2254" i="40"/>
  <c r="M2254" i="40"/>
  <c r="L2254" i="40"/>
  <c r="K2254" i="40"/>
  <c r="J2254" i="40"/>
  <c r="I2254" i="40"/>
  <c r="R2253" i="40"/>
  <c r="Q2253" i="40"/>
  <c r="P2253" i="40"/>
  <c r="O2253" i="40"/>
  <c r="N2253" i="40"/>
  <c r="M2253" i="40"/>
  <c r="L2253" i="40"/>
  <c r="K2253" i="40"/>
  <c r="J2253" i="40"/>
  <c r="I2253" i="40"/>
  <c r="R2252" i="40"/>
  <c r="Q2252" i="40"/>
  <c r="P2252" i="40"/>
  <c r="O2252" i="40"/>
  <c r="N2252" i="40"/>
  <c r="M2252" i="40"/>
  <c r="L2252" i="40"/>
  <c r="K2252" i="40"/>
  <c r="J2252" i="40"/>
  <c r="I2252" i="40"/>
  <c r="R2251" i="40"/>
  <c r="Q2251" i="40"/>
  <c r="P2251" i="40"/>
  <c r="O2251" i="40"/>
  <c r="N2251" i="40"/>
  <c r="M2251" i="40"/>
  <c r="L2251" i="40"/>
  <c r="K2251" i="40"/>
  <c r="J2251" i="40"/>
  <c r="I2251" i="40"/>
  <c r="R2250" i="40"/>
  <c r="Q2250" i="40"/>
  <c r="P2250" i="40"/>
  <c r="O2250" i="40"/>
  <c r="N2250" i="40"/>
  <c r="M2250" i="40"/>
  <c r="L2250" i="40"/>
  <c r="K2250" i="40"/>
  <c r="J2250" i="40"/>
  <c r="I2250" i="40"/>
  <c r="R2249" i="40"/>
  <c r="Q2249" i="40"/>
  <c r="P2249" i="40"/>
  <c r="O2249" i="40"/>
  <c r="N2249" i="40"/>
  <c r="M2249" i="40"/>
  <c r="L2249" i="40"/>
  <c r="K2249" i="40"/>
  <c r="J2249" i="40"/>
  <c r="I2249" i="40"/>
  <c r="R2248" i="40"/>
  <c r="Q2248" i="40"/>
  <c r="P2248" i="40"/>
  <c r="O2248" i="40"/>
  <c r="N2248" i="40"/>
  <c r="M2248" i="40"/>
  <c r="L2248" i="40"/>
  <c r="K2248" i="40"/>
  <c r="J2248" i="40"/>
  <c r="I2248" i="40"/>
  <c r="R2247" i="40"/>
  <c r="Q2247" i="40"/>
  <c r="P2247" i="40"/>
  <c r="O2247" i="40"/>
  <c r="N2247" i="40"/>
  <c r="M2247" i="40"/>
  <c r="L2247" i="40"/>
  <c r="K2247" i="40"/>
  <c r="J2247" i="40"/>
  <c r="I2247" i="40"/>
  <c r="R2246" i="40"/>
  <c r="Q2246" i="40"/>
  <c r="P2246" i="40"/>
  <c r="O2246" i="40"/>
  <c r="N2246" i="40"/>
  <c r="M2246" i="40"/>
  <c r="L2246" i="40"/>
  <c r="K2246" i="40"/>
  <c r="J2246" i="40"/>
  <c r="I2246" i="40"/>
  <c r="R2245" i="40"/>
  <c r="Q2245" i="40"/>
  <c r="P2245" i="40"/>
  <c r="O2245" i="40"/>
  <c r="N2245" i="40"/>
  <c r="M2245" i="40"/>
  <c r="L2245" i="40"/>
  <c r="K2245" i="40"/>
  <c r="J2245" i="40"/>
  <c r="I2245" i="40"/>
  <c r="R2244" i="40"/>
  <c r="Q2244" i="40"/>
  <c r="P2244" i="40"/>
  <c r="O2244" i="40"/>
  <c r="N2244" i="40"/>
  <c r="M2244" i="40"/>
  <c r="L2244" i="40"/>
  <c r="K2244" i="40"/>
  <c r="J2244" i="40"/>
  <c r="I2244" i="40"/>
  <c r="R2243" i="40"/>
  <c r="Q2243" i="40"/>
  <c r="P2243" i="40"/>
  <c r="O2243" i="40"/>
  <c r="N2243" i="40"/>
  <c r="M2243" i="40"/>
  <c r="L2243" i="40"/>
  <c r="K2243" i="40"/>
  <c r="J2243" i="40"/>
  <c r="I2243" i="40"/>
  <c r="R2242" i="40"/>
  <c r="Q2242" i="40"/>
  <c r="P2242" i="40"/>
  <c r="O2242" i="40"/>
  <c r="N2242" i="40"/>
  <c r="M2242" i="40"/>
  <c r="L2242" i="40"/>
  <c r="K2242" i="40"/>
  <c r="J2242" i="40"/>
  <c r="I2242" i="40"/>
  <c r="R2241" i="40"/>
  <c r="Q2241" i="40"/>
  <c r="P2241" i="40"/>
  <c r="O2241" i="40"/>
  <c r="N2241" i="40"/>
  <c r="M2241" i="40"/>
  <c r="L2241" i="40"/>
  <c r="K2241" i="40"/>
  <c r="J2241" i="40"/>
  <c r="I2241" i="40"/>
  <c r="R2240" i="40"/>
  <c r="Q2240" i="40"/>
  <c r="P2240" i="40"/>
  <c r="O2240" i="40"/>
  <c r="N2240" i="40"/>
  <c r="M2240" i="40"/>
  <c r="L2240" i="40"/>
  <c r="K2240" i="40"/>
  <c r="J2240" i="40"/>
  <c r="I2240" i="40"/>
  <c r="R2239" i="40"/>
  <c r="Q2239" i="40"/>
  <c r="P2239" i="40"/>
  <c r="O2239" i="40"/>
  <c r="N2239" i="40"/>
  <c r="M2239" i="40"/>
  <c r="L2239" i="40"/>
  <c r="K2239" i="40"/>
  <c r="J2239" i="40"/>
  <c r="I2239" i="40"/>
  <c r="R2238" i="40"/>
  <c r="Q2238" i="40"/>
  <c r="P2238" i="40"/>
  <c r="O2238" i="40"/>
  <c r="N2238" i="40"/>
  <c r="M2238" i="40"/>
  <c r="L2238" i="40"/>
  <c r="K2238" i="40"/>
  <c r="J2238" i="40"/>
  <c r="I2238" i="40"/>
  <c r="R2237" i="40"/>
  <c r="Q2237" i="40"/>
  <c r="P2237" i="40"/>
  <c r="O2237" i="40"/>
  <c r="N2237" i="40"/>
  <c r="M2237" i="40"/>
  <c r="L2237" i="40"/>
  <c r="K2237" i="40"/>
  <c r="J2237" i="40"/>
  <c r="I2237" i="40"/>
  <c r="R2236" i="40"/>
  <c r="Q2236" i="40"/>
  <c r="P2236" i="40"/>
  <c r="O2236" i="40"/>
  <c r="N2236" i="40"/>
  <c r="M2236" i="40"/>
  <c r="L2236" i="40"/>
  <c r="K2236" i="40"/>
  <c r="J2236" i="40"/>
  <c r="I2236" i="40"/>
  <c r="R2235" i="40"/>
  <c r="Q2235" i="40"/>
  <c r="P2235" i="40"/>
  <c r="O2235" i="40"/>
  <c r="N2235" i="40"/>
  <c r="M2235" i="40"/>
  <c r="L2235" i="40"/>
  <c r="K2235" i="40"/>
  <c r="J2235" i="40"/>
  <c r="I2235" i="40"/>
  <c r="R2234" i="40"/>
  <c r="Q2234" i="40"/>
  <c r="P2234" i="40"/>
  <c r="O2234" i="40"/>
  <c r="N2234" i="40"/>
  <c r="M2234" i="40"/>
  <c r="L2234" i="40"/>
  <c r="K2234" i="40"/>
  <c r="J2234" i="40"/>
  <c r="I2234" i="40"/>
  <c r="R2233" i="40"/>
  <c r="Q2233" i="40"/>
  <c r="P2233" i="40"/>
  <c r="O2233" i="40"/>
  <c r="N2233" i="40"/>
  <c r="M2233" i="40"/>
  <c r="L2233" i="40"/>
  <c r="K2233" i="40"/>
  <c r="J2233" i="40"/>
  <c r="I2233" i="40"/>
  <c r="R2232" i="40"/>
  <c r="Q2232" i="40"/>
  <c r="P2232" i="40"/>
  <c r="O2232" i="40"/>
  <c r="N2232" i="40"/>
  <c r="M2232" i="40"/>
  <c r="L2232" i="40"/>
  <c r="K2232" i="40"/>
  <c r="J2232" i="40"/>
  <c r="I2232" i="40"/>
  <c r="R2231" i="40"/>
  <c r="Q2231" i="40"/>
  <c r="P2231" i="40"/>
  <c r="O2231" i="40"/>
  <c r="N2231" i="40"/>
  <c r="M2231" i="40"/>
  <c r="L2231" i="40"/>
  <c r="K2231" i="40"/>
  <c r="J2231" i="40"/>
  <c r="I2231" i="40"/>
  <c r="R2230" i="40"/>
  <c r="Q2230" i="40"/>
  <c r="P2230" i="40"/>
  <c r="O2230" i="40"/>
  <c r="N2230" i="40"/>
  <c r="M2230" i="40"/>
  <c r="L2230" i="40"/>
  <c r="K2230" i="40"/>
  <c r="J2230" i="40"/>
  <c r="I2230" i="40"/>
  <c r="R2229" i="40"/>
  <c r="Q2229" i="40"/>
  <c r="P2229" i="40"/>
  <c r="O2229" i="40"/>
  <c r="N2229" i="40"/>
  <c r="M2229" i="40"/>
  <c r="L2229" i="40"/>
  <c r="K2229" i="40"/>
  <c r="J2229" i="40"/>
  <c r="I2229" i="40"/>
  <c r="R2228" i="40"/>
  <c r="Q2228" i="40"/>
  <c r="P2228" i="40"/>
  <c r="O2228" i="40"/>
  <c r="N2228" i="40"/>
  <c r="M2228" i="40"/>
  <c r="L2228" i="40"/>
  <c r="K2228" i="40"/>
  <c r="J2228" i="40"/>
  <c r="I2228" i="40"/>
  <c r="R2227" i="40"/>
  <c r="Q2227" i="40"/>
  <c r="P2227" i="40"/>
  <c r="O2227" i="40"/>
  <c r="N2227" i="40"/>
  <c r="M2227" i="40"/>
  <c r="L2227" i="40"/>
  <c r="K2227" i="40"/>
  <c r="J2227" i="40"/>
  <c r="I2227" i="40"/>
  <c r="R2226" i="40"/>
  <c r="Q2226" i="40"/>
  <c r="P2226" i="40"/>
  <c r="O2226" i="40"/>
  <c r="N2226" i="40"/>
  <c r="M2226" i="40"/>
  <c r="L2226" i="40"/>
  <c r="K2226" i="40"/>
  <c r="J2226" i="40"/>
  <c r="I2226" i="40"/>
  <c r="R2225" i="40"/>
  <c r="Q2225" i="40"/>
  <c r="P2225" i="40"/>
  <c r="O2225" i="40"/>
  <c r="N2225" i="40"/>
  <c r="M2225" i="40"/>
  <c r="L2225" i="40"/>
  <c r="K2225" i="40"/>
  <c r="J2225" i="40"/>
  <c r="I2225" i="40"/>
  <c r="R2224" i="40"/>
  <c r="Q2224" i="40"/>
  <c r="P2224" i="40"/>
  <c r="O2224" i="40"/>
  <c r="N2224" i="40"/>
  <c r="M2224" i="40"/>
  <c r="L2224" i="40"/>
  <c r="K2224" i="40"/>
  <c r="J2224" i="40"/>
  <c r="I2224" i="40"/>
  <c r="R2223" i="40"/>
  <c r="Q2223" i="40"/>
  <c r="P2223" i="40"/>
  <c r="O2223" i="40"/>
  <c r="N2223" i="40"/>
  <c r="M2223" i="40"/>
  <c r="L2223" i="40"/>
  <c r="K2223" i="40"/>
  <c r="J2223" i="40"/>
  <c r="I2223" i="40"/>
  <c r="R2222" i="40"/>
  <c r="Q2222" i="40"/>
  <c r="P2222" i="40"/>
  <c r="O2222" i="40"/>
  <c r="N2222" i="40"/>
  <c r="M2222" i="40"/>
  <c r="L2222" i="40"/>
  <c r="K2222" i="40"/>
  <c r="J2222" i="40"/>
  <c r="I2222" i="40"/>
  <c r="R2221" i="40"/>
  <c r="Q2221" i="40"/>
  <c r="P2221" i="40"/>
  <c r="O2221" i="40"/>
  <c r="N2221" i="40"/>
  <c r="M2221" i="40"/>
  <c r="L2221" i="40"/>
  <c r="K2221" i="40"/>
  <c r="J2221" i="40"/>
  <c r="I2221" i="40"/>
  <c r="R2220" i="40"/>
  <c r="Q2220" i="40"/>
  <c r="P2220" i="40"/>
  <c r="O2220" i="40"/>
  <c r="N2220" i="40"/>
  <c r="M2220" i="40"/>
  <c r="L2220" i="40"/>
  <c r="K2220" i="40"/>
  <c r="J2220" i="40"/>
  <c r="I2220" i="40"/>
  <c r="R2219" i="40"/>
  <c r="Q2219" i="40"/>
  <c r="P2219" i="40"/>
  <c r="O2219" i="40"/>
  <c r="N2219" i="40"/>
  <c r="M2219" i="40"/>
  <c r="L2219" i="40"/>
  <c r="K2219" i="40"/>
  <c r="J2219" i="40"/>
  <c r="I2219" i="40"/>
  <c r="R2218" i="40"/>
  <c r="Q2218" i="40"/>
  <c r="P2218" i="40"/>
  <c r="O2218" i="40"/>
  <c r="N2218" i="40"/>
  <c r="M2218" i="40"/>
  <c r="L2218" i="40"/>
  <c r="K2218" i="40"/>
  <c r="J2218" i="40"/>
  <c r="I2218" i="40"/>
  <c r="R2217" i="40"/>
  <c r="Q2217" i="40"/>
  <c r="P2217" i="40"/>
  <c r="O2217" i="40"/>
  <c r="N2217" i="40"/>
  <c r="M2217" i="40"/>
  <c r="L2217" i="40"/>
  <c r="K2217" i="40"/>
  <c r="J2217" i="40"/>
  <c r="I2217" i="40"/>
  <c r="R2216" i="40"/>
  <c r="Q2216" i="40"/>
  <c r="P2216" i="40"/>
  <c r="O2216" i="40"/>
  <c r="N2216" i="40"/>
  <c r="M2216" i="40"/>
  <c r="L2216" i="40"/>
  <c r="K2216" i="40"/>
  <c r="J2216" i="40"/>
  <c r="I2216" i="40"/>
  <c r="R2215" i="40"/>
  <c r="Q2215" i="40"/>
  <c r="P2215" i="40"/>
  <c r="O2215" i="40"/>
  <c r="N2215" i="40"/>
  <c r="M2215" i="40"/>
  <c r="L2215" i="40"/>
  <c r="K2215" i="40"/>
  <c r="J2215" i="40"/>
  <c r="I2215" i="40"/>
  <c r="R2214" i="40"/>
  <c r="Q2214" i="40"/>
  <c r="P2214" i="40"/>
  <c r="O2214" i="40"/>
  <c r="N2214" i="40"/>
  <c r="M2214" i="40"/>
  <c r="L2214" i="40"/>
  <c r="K2214" i="40"/>
  <c r="J2214" i="40"/>
  <c r="I2214" i="40"/>
  <c r="R2213" i="40"/>
  <c r="Q2213" i="40"/>
  <c r="P2213" i="40"/>
  <c r="O2213" i="40"/>
  <c r="N2213" i="40"/>
  <c r="M2213" i="40"/>
  <c r="L2213" i="40"/>
  <c r="K2213" i="40"/>
  <c r="J2213" i="40"/>
  <c r="I2213" i="40"/>
  <c r="R2212" i="40"/>
  <c r="Q2212" i="40"/>
  <c r="P2212" i="40"/>
  <c r="O2212" i="40"/>
  <c r="N2212" i="40"/>
  <c r="M2212" i="40"/>
  <c r="L2212" i="40"/>
  <c r="K2212" i="40"/>
  <c r="J2212" i="40"/>
  <c r="I2212" i="40"/>
  <c r="R2211" i="40"/>
  <c r="Q2211" i="40"/>
  <c r="P2211" i="40"/>
  <c r="O2211" i="40"/>
  <c r="N2211" i="40"/>
  <c r="M2211" i="40"/>
  <c r="L2211" i="40"/>
  <c r="K2211" i="40"/>
  <c r="J2211" i="40"/>
  <c r="I2211" i="40"/>
  <c r="R2210" i="40"/>
  <c r="Q2210" i="40"/>
  <c r="P2210" i="40"/>
  <c r="O2210" i="40"/>
  <c r="N2210" i="40"/>
  <c r="M2210" i="40"/>
  <c r="L2210" i="40"/>
  <c r="K2210" i="40"/>
  <c r="J2210" i="40"/>
  <c r="I2210" i="40"/>
  <c r="R2209" i="40"/>
  <c r="Q2209" i="40"/>
  <c r="P2209" i="40"/>
  <c r="O2209" i="40"/>
  <c r="N2209" i="40"/>
  <c r="M2209" i="40"/>
  <c r="L2209" i="40"/>
  <c r="K2209" i="40"/>
  <c r="J2209" i="40"/>
  <c r="I2209" i="40"/>
  <c r="R2208" i="40"/>
  <c r="Q2208" i="40"/>
  <c r="P2208" i="40"/>
  <c r="O2208" i="40"/>
  <c r="N2208" i="40"/>
  <c r="M2208" i="40"/>
  <c r="L2208" i="40"/>
  <c r="K2208" i="40"/>
  <c r="J2208" i="40"/>
  <c r="I2208" i="40"/>
  <c r="R2207" i="40"/>
  <c r="Q2207" i="40"/>
  <c r="P2207" i="40"/>
  <c r="O2207" i="40"/>
  <c r="N2207" i="40"/>
  <c r="M2207" i="40"/>
  <c r="L2207" i="40"/>
  <c r="K2207" i="40"/>
  <c r="J2207" i="40"/>
  <c r="I2207" i="40"/>
  <c r="R2206" i="40"/>
  <c r="Q2206" i="40"/>
  <c r="P2206" i="40"/>
  <c r="O2206" i="40"/>
  <c r="N2206" i="40"/>
  <c r="M2206" i="40"/>
  <c r="L2206" i="40"/>
  <c r="K2206" i="40"/>
  <c r="J2206" i="40"/>
  <c r="I2206" i="40"/>
  <c r="R2205" i="40"/>
  <c r="Q2205" i="40"/>
  <c r="P2205" i="40"/>
  <c r="O2205" i="40"/>
  <c r="N2205" i="40"/>
  <c r="M2205" i="40"/>
  <c r="L2205" i="40"/>
  <c r="K2205" i="40"/>
  <c r="J2205" i="40"/>
  <c r="I2205" i="40"/>
  <c r="R2204" i="40"/>
  <c r="Q2204" i="40"/>
  <c r="P2204" i="40"/>
  <c r="O2204" i="40"/>
  <c r="N2204" i="40"/>
  <c r="M2204" i="40"/>
  <c r="L2204" i="40"/>
  <c r="K2204" i="40"/>
  <c r="J2204" i="40"/>
  <c r="I2204" i="40"/>
  <c r="R2203" i="40"/>
  <c r="Q2203" i="40"/>
  <c r="P2203" i="40"/>
  <c r="O2203" i="40"/>
  <c r="N2203" i="40"/>
  <c r="M2203" i="40"/>
  <c r="L2203" i="40"/>
  <c r="K2203" i="40"/>
  <c r="J2203" i="40"/>
  <c r="I2203" i="40"/>
  <c r="R2202" i="40"/>
  <c r="Q2202" i="40"/>
  <c r="P2202" i="40"/>
  <c r="O2202" i="40"/>
  <c r="N2202" i="40"/>
  <c r="M2202" i="40"/>
  <c r="L2202" i="40"/>
  <c r="K2202" i="40"/>
  <c r="J2202" i="40"/>
  <c r="I2202" i="40"/>
  <c r="R2201" i="40"/>
  <c r="Q2201" i="40"/>
  <c r="P2201" i="40"/>
  <c r="O2201" i="40"/>
  <c r="N2201" i="40"/>
  <c r="M2201" i="40"/>
  <c r="L2201" i="40"/>
  <c r="K2201" i="40"/>
  <c r="J2201" i="40"/>
  <c r="I2201" i="40"/>
  <c r="R2200" i="40"/>
  <c r="Q2200" i="40"/>
  <c r="P2200" i="40"/>
  <c r="O2200" i="40"/>
  <c r="N2200" i="40"/>
  <c r="M2200" i="40"/>
  <c r="L2200" i="40"/>
  <c r="K2200" i="40"/>
  <c r="J2200" i="40"/>
  <c r="I2200" i="40"/>
  <c r="R2199" i="40"/>
  <c r="Q2199" i="40"/>
  <c r="P2199" i="40"/>
  <c r="O2199" i="40"/>
  <c r="N2199" i="40"/>
  <c r="M2199" i="40"/>
  <c r="L2199" i="40"/>
  <c r="K2199" i="40"/>
  <c r="J2199" i="40"/>
  <c r="I2199" i="40"/>
  <c r="R2198" i="40"/>
  <c r="Q2198" i="40"/>
  <c r="P2198" i="40"/>
  <c r="O2198" i="40"/>
  <c r="N2198" i="40"/>
  <c r="M2198" i="40"/>
  <c r="L2198" i="40"/>
  <c r="K2198" i="40"/>
  <c r="J2198" i="40"/>
  <c r="I2198" i="40"/>
  <c r="R2197" i="40"/>
  <c r="Q2197" i="40"/>
  <c r="P2197" i="40"/>
  <c r="O2197" i="40"/>
  <c r="N2197" i="40"/>
  <c r="M2197" i="40"/>
  <c r="L2197" i="40"/>
  <c r="K2197" i="40"/>
  <c r="J2197" i="40"/>
  <c r="I2197" i="40"/>
  <c r="R2196" i="40"/>
  <c r="Q2196" i="40"/>
  <c r="P2196" i="40"/>
  <c r="O2196" i="40"/>
  <c r="N2196" i="40"/>
  <c r="M2196" i="40"/>
  <c r="L2196" i="40"/>
  <c r="K2196" i="40"/>
  <c r="J2196" i="40"/>
  <c r="I2196" i="40"/>
  <c r="R2195" i="40"/>
  <c r="Q2195" i="40"/>
  <c r="P2195" i="40"/>
  <c r="O2195" i="40"/>
  <c r="N2195" i="40"/>
  <c r="M2195" i="40"/>
  <c r="L2195" i="40"/>
  <c r="K2195" i="40"/>
  <c r="J2195" i="40"/>
  <c r="I2195" i="40"/>
  <c r="R2194" i="40"/>
  <c r="Q2194" i="40"/>
  <c r="P2194" i="40"/>
  <c r="O2194" i="40"/>
  <c r="N2194" i="40"/>
  <c r="M2194" i="40"/>
  <c r="L2194" i="40"/>
  <c r="K2194" i="40"/>
  <c r="J2194" i="40"/>
  <c r="I2194" i="40"/>
  <c r="R2193" i="40"/>
  <c r="Q2193" i="40"/>
  <c r="P2193" i="40"/>
  <c r="O2193" i="40"/>
  <c r="N2193" i="40"/>
  <c r="M2193" i="40"/>
  <c r="L2193" i="40"/>
  <c r="K2193" i="40"/>
  <c r="J2193" i="40"/>
  <c r="I2193" i="40"/>
  <c r="R2192" i="40"/>
  <c r="Q2192" i="40"/>
  <c r="P2192" i="40"/>
  <c r="O2192" i="40"/>
  <c r="N2192" i="40"/>
  <c r="M2192" i="40"/>
  <c r="L2192" i="40"/>
  <c r="K2192" i="40"/>
  <c r="J2192" i="40"/>
  <c r="I2192" i="40"/>
  <c r="R2191" i="40"/>
  <c r="Q2191" i="40"/>
  <c r="P2191" i="40"/>
  <c r="O2191" i="40"/>
  <c r="N2191" i="40"/>
  <c r="M2191" i="40"/>
  <c r="L2191" i="40"/>
  <c r="K2191" i="40"/>
  <c r="J2191" i="40"/>
  <c r="I2191" i="40"/>
  <c r="R2190" i="40"/>
  <c r="Q2190" i="40"/>
  <c r="P2190" i="40"/>
  <c r="O2190" i="40"/>
  <c r="N2190" i="40"/>
  <c r="M2190" i="40"/>
  <c r="L2190" i="40"/>
  <c r="K2190" i="40"/>
  <c r="J2190" i="40"/>
  <c r="I2190" i="40"/>
  <c r="R2189" i="40"/>
  <c r="Q2189" i="40"/>
  <c r="P2189" i="40"/>
  <c r="O2189" i="40"/>
  <c r="N2189" i="40"/>
  <c r="M2189" i="40"/>
  <c r="L2189" i="40"/>
  <c r="K2189" i="40"/>
  <c r="J2189" i="40"/>
  <c r="I2189" i="40"/>
  <c r="R2188" i="40"/>
  <c r="Q2188" i="40"/>
  <c r="P2188" i="40"/>
  <c r="O2188" i="40"/>
  <c r="N2188" i="40"/>
  <c r="M2188" i="40"/>
  <c r="L2188" i="40"/>
  <c r="K2188" i="40"/>
  <c r="J2188" i="40"/>
  <c r="I2188" i="40"/>
  <c r="R2187" i="40"/>
  <c r="Q2187" i="40"/>
  <c r="P2187" i="40"/>
  <c r="O2187" i="40"/>
  <c r="N2187" i="40"/>
  <c r="M2187" i="40"/>
  <c r="L2187" i="40"/>
  <c r="K2187" i="40"/>
  <c r="J2187" i="40"/>
  <c r="I2187" i="40"/>
  <c r="R2186" i="40"/>
  <c r="Q2186" i="40"/>
  <c r="P2186" i="40"/>
  <c r="O2186" i="40"/>
  <c r="N2186" i="40"/>
  <c r="M2186" i="40"/>
  <c r="L2186" i="40"/>
  <c r="K2186" i="40"/>
  <c r="J2186" i="40"/>
  <c r="I2186" i="40"/>
  <c r="R2185" i="40"/>
  <c r="Q2185" i="40"/>
  <c r="P2185" i="40"/>
  <c r="O2185" i="40"/>
  <c r="N2185" i="40"/>
  <c r="M2185" i="40"/>
  <c r="L2185" i="40"/>
  <c r="K2185" i="40"/>
  <c r="J2185" i="40"/>
  <c r="I2185" i="40"/>
  <c r="R2184" i="40"/>
  <c r="Q2184" i="40"/>
  <c r="P2184" i="40"/>
  <c r="O2184" i="40"/>
  <c r="N2184" i="40"/>
  <c r="M2184" i="40"/>
  <c r="L2184" i="40"/>
  <c r="K2184" i="40"/>
  <c r="J2184" i="40"/>
  <c r="I2184" i="40"/>
  <c r="R2183" i="40"/>
  <c r="Q2183" i="40"/>
  <c r="P2183" i="40"/>
  <c r="O2183" i="40"/>
  <c r="N2183" i="40"/>
  <c r="M2183" i="40"/>
  <c r="L2183" i="40"/>
  <c r="K2183" i="40"/>
  <c r="J2183" i="40"/>
  <c r="I2183" i="40"/>
  <c r="R2182" i="40"/>
  <c r="Q2182" i="40"/>
  <c r="P2182" i="40"/>
  <c r="O2182" i="40"/>
  <c r="N2182" i="40"/>
  <c r="M2182" i="40"/>
  <c r="L2182" i="40"/>
  <c r="K2182" i="40"/>
  <c r="J2182" i="40"/>
  <c r="I2182" i="40"/>
  <c r="R2181" i="40"/>
  <c r="Q2181" i="40"/>
  <c r="P2181" i="40"/>
  <c r="O2181" i="40"/>
  <c r="N2181" i="40"/>
  <c r="M2181" i="40"/>
  <c r="L2181" i="40"/>
  <c r="K2181" i="40"/>
  <c r="J2181" i="40"/>
  <c r="I2181" i="40"/>
  <c r="R2180" i="40"/>
  <c r="Q2180" i="40"/>
  <c r="P2180" i="40"/>
  <c r="O2180" i="40"/>
  <c r="N2180" i="40"/>
  <c r="M2180" i="40"/>
  <c r="L2180" i="40"/>
  <c r="K2180" i="40"/>
  <c r="J2180" i="40"/>
  <c r="I2180" i="40"/>
  <c r="R2179" i="40"/>
  <c r="Q2179" i="40"/>
  <c r="P2179" i="40"/>
  <c r="O2179" i="40"/>
  <c r="N2179" i="40"/>
  <c r="M2179" i="40"/>
  <c r="L2179" i="40"/>
  <c r="K2179" i="40"/>
  <c r="J2179" i="40"/>
  <c r="I2179" i="40"/>
  <c r="R2178" i="40"/>
  <c r="Q2178" i="40"/>
  <c r="P2178" i="40"/>
  <c r="O2178" i="40"/>
  <c r="N2178" i="40"/>
  <c r="M2178" i="40"/>
  <c r="L2178" i="40"/>
  <c r="K2178" i="40"/>
  <c r="J2178" i="40"/>
  <c r="I2178" i="40"/>
  <c r="R2177" i="40"/>
  <c r="Q2177" i="40"/>
  <c r="P2177" i="40"/>
  <c r="O2177" i="40"/>
  <c r="N2177" i="40"/>
  <c r="M2177" i="40"/>
  <c r="L2177" i="40"/>
  <c r="K2177" i="40"/>
  <c r="J2177" i="40"/>
  <c r="I2177" i="40"/>
  <c r="R2176" i="40"/>
  <c r="Q2176" i="40"/>
  <c r="P2176" i="40"/>
  <c r="O2176" i="40"/>
  <c r="N2176" i="40"/>
  <c r="M2176" i="40"/>
  <c r="L2176" i="40"/>
  <c r="K2176" i="40"/>
  <c r="J2176" i="40"/>
  <c r="I2176" i="40"/>
  <c r="R2175" i="40"/>
  <c r="Q2175" i="40"/>
  <c r="P2175" i="40"/>
  <c r="O2175" i="40"/>
  <c r="N2175" i="40"/>
  <c r="M2175" i="40"/>
  <c r="L2175" i="40"/>
  <c r="K2175" i="40"/>
  <c r="J2175" i="40"/>
  <c r="I2175" i="40"/>
  <c r="R2174" i="40"/>
  <c r="Q2174" i="40"/>
  <c r="P2174" i="40"/>
  <c r="O2174" i="40"/>
  <c r="N2174" i="40"/>
  <c r="M2174" i="40"/>
  <c r="L2174" i="40"/>
  <c r="K2174" i="40"/>
  <c r="J2174" i="40"/>
  <c r="I2174" i="40"/>
  <c r="R2173" i="40"/>
  <c r="Q2173" i="40"/>
  <c r="P2173" i="40"/>
  <c r="O2173" i="40"/>
  <c r="N2173" i="40"/>
  <c r="M2173" i="40"/>
  <c r="L2173" i="40"/>
  <c r="K2173" i="40"/>
  <c r="J2173" i="40"/>
  <c r="I2173" i="40"/>
  <c r="R2172" i="40"/>
  <c r="Q2172" i="40"/>
  <c r="P2172" i="40"/>
  <c r="O2172" i="40"/>
  <c r="N2172" i="40"/>
  <c r="M2172" i="40"/>
  <c r="L2172" i="40"/>
  <c r="K2172" i="40"/>
  <c r="J2172" i="40"/>
  <c r="I2172" i="40"/>
  <c r="R2171" i="40"/>
  <c r="Q2171" i="40"/>
  <c r="P2171" i="40"/>
  <c r="O2171" i="40"/>
  <c r="N2171" i="40"/>
  <c r="M2171" i="40"/>
  <c r="L2171" i="40"/>
  <c r="K2171" i="40"/>
  <c r="J2171" i="40"/>
  <c r="I2171" i="40"/>
  <c r="R2170" i="40"/>
  <c r="Q2170" i="40"/>
  <c r="P2170" i="40"/>
  <c r="O2170" i="40"/>
  <c r="N2170" i="40"/>
  <c r="M2170" i="40"/>
  <c r="L2170" i="40"/>
  <c r="K2170" i="40"/>
  <c r="J2170" i="40"/>
  <c r="I2170" i="40"/>
  <c r="R2169" i="40"/>
  <c r="Q2169" i="40"/>
  <c r="P2169" i="40"/>
  <c r="O2169" i="40"/>
  <c r="N2169" i="40"/>
  <c r="M2169" i="40"/>
  <c r="L2169" i="40"/>
  <c r="K2169" i="40"/>
  <c r="J2169" i="40"/>
  <c r="I2169" i="40"/>
  <c r="R2168" i="40"/>
  <c r="Q2168" i="40"/>
  <c r="P2168" i="40"/>
  <c r="O2168" i="40"/>
  <c r="N2168" i="40"/>
  <c r="M2168" i="40"/>
  <c r="L2168" i="40"/>
  <c r="K2168" i="40"/>
  <c r="J2168" i="40"/>
  <c r="I2168" i="40"/>
  <c r="R2167" i="40"/>
  <c r="Q2167" i="40"/>
  <c r="P2167" i="40"/>
  <c r="O2167" i="40"/>
  <c r="N2167" i="40"/>
  <c r="M2167" i="40"/>
  <c r="L2167" i="40"/>
  <c r="K2167" i="40"/>
  <c r="J2167" i="40"/>
  <c r="I2167" i="40"/>
  <c r="R2166" i="40"/>
  <c r="Q2166" i="40"/>
  <c r="P2166" i="40"/>
  <c r="O2166" i="40"/>
  <c r="N2166" i="40"/>
  <c r="M2166" i="40"/>
  <c r="L2166" i="40"/>
  <c r="K2166" i="40"/>
  <c r="J2166" i="40"/>
  <c r="I2166" i="40"/>
  <c r="R2165" i="40"/>
  <c r="Q2165" i="40"/>
  <c r="P2165" i="40"/>
  <c r="O2165" i="40"/>
  <c r="N2165" i="40"/>
  <c r="M2165" i="40"/>
  <c r="L2165" i="40"/>
  <c r="K2165" i="40"/>
  <c r="J2165" i="40"/>
  <c r="I2165" i="40"/>
  <c r="R2164" i="40"/>
  <c r="Q2164" i="40"/>
  <c r="P2164" i="40"/>
  <c r="O2164" i="40"/>
  <c r="N2164" i="40"/>
  <c r="M2164" i="40"/>
  <c r="L2164" i="40"/>
  <c r="K2164" i="40"/>
  <c r="J2164" i="40"/>
  <c r="I2164" i="40"/>
  <c r="R2163" i="40"/>
  <c r="Q2163" i="40"/>
  <c r="P2163" i="40"/>
  <c r="O2163" i="40"/>
  <c r="N2163" i="40"/>
  <c r="M2163" i="40"/>
  <c r="L2163" i="40"/>
  <c r="K2163" i="40"/>
  <c r="J2163" i="40"/>
  <c r="I2163" i="40"/>
  <c r="R2162" i="40"/>
  <c r="Q2162" i="40"/>
  <c r="P2162" i="40"/>
  <c r="O2162" i="40"/>
  <c r="N2162" i="40"/>
  <c r="M2162" i="40"/>
  <c r="L2162" i="40"/>
  <c r="K2162" i="40"/>
  <c r="J2162" i="40"/>
  <c r="I2162" i="40"/>
  <c r="R2161" i="40"/>
  <c r="Q2161" i="40"/>
  <c r="P2161" i="40"/>
  <c r="O2161" i="40"/>
  <c r="N2161" i="40"/>
  <c r="M2161" i="40"/>
  <c r="L2161" i="40"/>
  <c r="K2161" i="40"/>
  <c r="J2161" i="40"/>
  <c r="I2161" i="40"/>
  <c r="R2160" i="40"/>
  <c r="Q2160" i="40"/>
  <c r="P2160" i="40"/>
  <c r="O2160" i="40"/>
  <c r="N2160" i="40"/>
  <c r="M2160" i="40"/>
  <c r="L2160" i="40"/>
  <c r="K2160" i="40"/>
  <c r="J2160" i="40"/>
  <c r="I2160" i="40"/>
  <c r="R2159" i="40"/>
  <c r="Q2159" i="40"/>
  <c r="P2159" i="40"/>
  <c r="O2159" i="40"/>
  <c r="N2159" i="40"/>
  <c r="M2159" i="40"/>
  <c r="L2159" i="40"/>
  <c r="K2159" i="40"/>
  <c r="J2159" i="40"/>
  <c r="I2159" i="40"/>
  <c r="R2158" i="40"/>
  <c r="Q2158" i="40"/>
  <c r="P2158" i="40"/>
  <c r="O2158" i="40"/>
  <c r="N2158" i="40"/>
  <c r="M2158" i="40"/>
  <c r="L2158" i="40"/>
  <c r="K2158" i="40"/>
  <c r="J2158" i="40"/>
  <c r="I2158" i="40"/>
  <c r="R2157" i="40"/>
  <c r="Q2157" i="40"/>
  <c r="P2157" i="40"/>
  <c r="O2157" i="40"/>
  <c r="N2157" i="40"/>
  <c r="M2157" i="40"/>
  <c r="L2157" i="40"/>
  <c r="K2157" i="40"/>
  <c r="J2157" i="40"/>
  <c r="I2157" i="40"/>
  <c r="R2156" i="40"/>
  <c r="Q2156" i="40"/>
  <c r="P2156" i="40"/>
  <c r="O2156" i="40"/>
  <c r="N2156" i="40"/>
  <c r="M2156" i="40"/>
  <c r="L2156" i="40"/>
  <c r="K2156" i="40"/>
  <c r="J2156" i="40"/>
  <c r="I2156" i="40"/>
  <c r="R2155" i="40"/>
  <c r="Q2155" i="40"/>
  <c r="P2155" i="40"/>
  <c r="O2155" i="40"/>
  <c r="N2155" i="40"/>
  <c r="M2155" i="40"/>
  <c r="L2155" i="40"/>
  <c r="K2155" i="40"/>
  <c r="J2155" i="40"/>
  <c r="I2155" i="40"/>
  <c r="R2154" i="40"/>
  <c r="Q2154" i="40"/>
  <c r="P2154" i="40"/>
  <c r="O2154" i="40"/>
  <c r="N2154" i="40"/>
  <c r="M2154" i="40"/>
  <c r="L2154" i="40"/>
  <c r="K2154" i="40"/>
  <c r="J2154" i="40"/>
  <c r="I2154" i="40"/>
  <c r="R2153" i="40"/>
  <c r="Q2153" i="40"/>
  <c r="P2153" i="40"/>
  <c r="O2153" i="40"/>
  <c r="N2153" i="40"/>
  <c r="M2153" i="40"/>
  <c r="L2153" i="40"/>
  <c r="K2153" i="40"/>
  <c r="J2153" i="40"/>
  <c r="I2153" i="40"/>
  <c r="R2152" i="40"/>
  <c r="Q2152" i="40"/>
  <c r="P2152" i="40"/>
  <c r="O2152" i="40"/>
  <c r="N2152" i="40"/>
  <c r="M2152" i="40"/>
  <c r="L2152" i="40"/>
  <c r="K2152" i="40"/>
  <c r="J2152" i="40"/>
  <c r="I2152" i="40"/>
  <c r="R2151" i="40"/>
  <c r="Q2151" i="40"/>
  <c r="P2151" i="40"/>
  <c r="O2151" i="40"/>
  <c r="N2151" i="40"/>
  <c r="M2151" i="40"/>
  <c r="L2151" i="40"/>
  <c r="K2151" i="40"/>
  <c r="J2151" i="40"/>
  <c r="I2151" i="40"/>
  <c r="R2150" i="40"/>
  <c r="Q2150" i="40"/>
  <c r="P2150" i="40"/>
  <c r="O2150" i="40"/>
  <c r="N2150" i="40"/>
  <c r="M2150" i="40"/>
  <c r="L2150" i="40"/>
  <c r="K2150" i="40"/>
  <c r="J2150" i="40"/>
  <c r="I2150" i="40"/>
  <c r="R2149" i="40"/>
  <c r="Q2149" i="40"/>
  <c r="P2149" i="40"/>
  <c r="O2149" i="40"/>
  <c r="N2149" i="40"/>
  <c r="M2149" i="40"/>
  <c r="L2149" i="40"/>
  <c r="K2149" i="40"/>
  <c r="J2149" i="40"/>
  <c r="I2149" i="40"/>
  <c r="R2148" i="40"/>
  <c r="Q2148" i="40"/>
  <c r="P2148" i="40"/>
  <c r="O2148" i="40"/>
  <c r="N2148" i="40"/>
  <c r="M2148" i="40"/>
  <c r="L2148" i="40"/>
  <c r="K2148" i="40"/>
  <c r="J2148" i="40"/>
  <c r="I2148" i="40"/>
  <c r="R2147" i="40"/>
  <c r="Q2147" i="40"/>
  <c r="P2147" i="40"/>
  <c r="O2147" i="40"/>
  <c r="N2147" i="40"/>
  <c r="M2147" i="40"/>
  <c r="L2147" i="40"/>
  <c r="K2147" i="40"/>
  <c r="J2147" i="40"/>
  <c r="I2147" i="40"/>
  <c r="R2146" i="40"/>
  <c r="Q2146" i="40"/>
  <c r="P2146" i="40"/>
  <c r="O2146" i="40"/>
  <c r="N2146" i="40"/>
  <c r="M2146" i="40"/>
  <c r="L2146" i="40"/>
  <c r="K2146" i="40"/>
  <c r="J2146" i="40"/>
  <c r="I2146" i="40"/>
  <c r="R2145" i="40"/>
  <c r="Q2145" i="40"/>
  <c r="P2145" i="40"/>
  <c r="O2145" i="40"/>
  <c r="N2145" i="40"/>
  <c r="M2145" i="40"/>
  <c r="L2145" i="40"/>
  <c r="K2145" i="40"/>
  <c r="J2145" i="40"/>
  <c r="I2145" i="40"/>
  <c r="R2144" i="40"/>
  <c r="Q2144" i="40"/>
  <c r="P2144" i="40"/>
  <c r="O2144" i="40"/>
  <c r="N2144" i="40"/>
  <c r="M2144" i="40"/>
  <c r="L2144" i="40"/>
  <c r="K2144" i="40"/>
  <c r="J2144" i="40"/>
  <c r="I2144" i="40"/>
  <c r="R2143" i="40"/>
  <c r="Q2143" i="40"/>
  <c r="P2143" i="40"/>
  <c r="O2143" i="40"/>
  <c r="N2143" i="40"/>
  <c r="M2143" i="40"/>
  <c r="L2143" i="40"/>
  <c r="K2143" i="40"/>
  <c r="J2143" i="40"/>
  <c r="I2143" i="40"/>
  <c r="R2142" i="40"/>
  <c r="Q2142" i="40"/>
  <c r="P2142" i="40"/>
  <c r="O2142" i="40"/>
  <c r="N2142" i="40"/>
  <c r="M2142" i="40"/>
  <c r="L2142" i="40"/>
  <c r="K2142" i="40"/>
  <c r="J2142" i="40"/>
  <c r="I2142" i="40"/>
  <c r="R2141" i="40"/>
  <c r="Q2141" i="40"/>
  <c r="P2141" i="40"/>
  <c r="O2141" i="40"/>
  <c r="N2141" i="40"/>
  <c r="M2141" i="40"/>
  <c r="L2141" i="40"/>
  <c r="K2141" i="40"/>
  <c r="J2141" i="40"/>
  <c r="I2141" i="40"/>
  <c r="R2140" i="40"/>
  <c r="Q2140" i="40"/>
  <c r="P2140" i="40"/>
  <c r="O2140" i="40"/>
  <c r="N2140" i="40"/>
  <c r="M2140" i="40"/>
  <c r="L2140" i="40"/>
  <c r="K2140" i="40"/>
  <c r="J2140" i="40"/>
  <c r="I2140" i="40"/>
  <c r="R2139" i="40"/>
  <c r="Q2139" i="40"/>
  <c r="P2139" i="40"/>
  <c r="O2139" i="40"/>
  <c r="N2139" i="40"/>
  <c r="M2139" i="40"/>
  <c r="L2139" i="40"/>
  <c r="K2139" i="40"/>
  <c r="J2139" i="40"/>
  <c r="I2139" i="40"/>
  <c r="R2138" i="40"/>
  <c r="Q2138" i="40"/>
  <c r="P2138" i="40"/>
  <c r="O2138" i="40"/>
  <c r="N2138" i="40"/>
  <c r="M2138" i="40"/>
  <c r="L2138" i="40"/>
  <c r="K2138" i="40"/>
  <c r="J2138" i="40"/>
  <c r="I2138" i="40"/>
  <c r="R2137" i="40"/>
  <c r="Q2137" i="40"/>
  <c r="P2137" i="40"/>
  <c r="O2137" i="40"/>
  <c r="N2137" i="40"/>
  <c r="M2137" i="40"/>
  <c r="L2137" i="40"/>
  <c r="K2137" i="40"/>
  <c r="J2137" i="40"/>
  <c r="I2137" i="40"/>
  <c r="R2136" i="40"/>
  <c r="Q2136" i="40"/>
  <c r="P2136" i="40"/>
  <c r="O2136" i="40"/>
  <c r="N2136" i="40"/>
  <c r="M2136" i="40"/>
  <c r="L2136" i="40"/>
  <c r="K2136" i="40"/>
  <c r="J2136" i="40"/>
  <c r="I2136" i="40"/>
  <c r="R2135" i="40"/>
  <c r="Q2135" i="40"/>
  <c r="P2135" i="40"/>
  <c r="O2135" i="40"/>
  <c r="N2135" i="40"/>
  <c r="M2135" i="40"/>
  <c r="L2135" i="40"/>
  <c r="K2135" i="40"/>
  <c r="J2135" i="40"/>
  <c r="I2135" i="40"/>
  <c r="R2134" i="40"/>
  <c r="Q2134" i="40"/>
  <c r="P2134" i="40"/>
  <c r="O2134" i="40"/>
  <c r="N2134" i="40"/>
  <c r="M2134" i="40"/>
  <c r="L2134" i="40"/>
  <c r="K2134" i="40"/>
  <c r="J2134" i="40"/>
  <c r="I2134" i="40"/>
  <c r="R2133" i="40"/>
  <c r="Q2133" i="40"/>
  <c r="P2133" i="40"/>
  <c r="O2133" i="40"/>
  <c r="N2133" i="40"/>
  <c r="M2133" i="40"/>
  <c r="L2133" i="40"/>
  <c r="K2133" i="40"/>
  <c r="J2133" i="40"/>
  <c r="I2133" i="40"/>
  <c r="R2132" i="40"/>
  <c r="Q2132" i="40"/>
  <c r="P2132" i="40"/>
  <c r="O2132" i="40"/>
  <c r="N2132" i="40"/>
  <c r="M2132" i="40"/>
  <c r="L2132" i="40"/>
  <c r="K2132" i="40"/>
  <c r="J2132" i="40"/>
  <c r="I2132" i="40"/>
  <c r="R2131" i="40"/>
  <c r="Q2131" i="40"/>
  <c r="P2131" i="40"/>
  <c r="O2131" i="40"/>
  <c r="N2131" i="40"/>
  <c r="M2131" i="40"/>
  <c r="L2131" i="40"/>
  <c r="K2131" i="40"/>
  <c r="J2131" i="40"/>
  <c r="I2131" i="40"/>
  <c r="R2130" i="40"/>
  <c r="Q2130" i="40"/>
  <c r="P2130" i="40"/>
  <c r="O2130" i="40"/>
  <c r="N2130" i="40"/>
  <c r="M2130" i="40"/>
  <c r="L2130" i="40"/>
  <c r="K2130" i="40"/>
  <c r="J2130" i="40"/>
  <c r="I2130" i="40"/>
  <c r="R2129" i="40"/>
  <c r="Q2129" i="40"/>
  <c r="P2129" i="40"/>
  <c r="O2129" i="40"/>
  <c r="N2129" i="40"/>
  <c r="M2129" i="40"/>
  <c r="L2129" i="40"/>
  <c r="K2129" i="40"/>
  <c r="J2129" i="40"/>
  <c r="I2129" i="40"/>
  <c r="R2128" i="40"/>
  <c r="Q2128" i="40"/>
  <c r="P2128" i="40"/>
  <c r="O2128" i="40"/>
  <c r="N2128" i="40"/>
  <c r="M2128" i="40"/>
  <c r="L2128" i="40"/>
  <c r="K2128" i="40"/>
  <c r="J2128" i="40"/>
  <c r="I2128" i="40"/>
  <c r="R2127" i="40"/>
  <c r="Q2127" i="40"/>
  <c r="P2127" i="40"/>
  <c r="O2127" i="40"/>
  <c r="N2127" i="40"/>
  <c r="M2127" i="40"/>
  <c r="L2127" i="40"/>
  <c r="K2127" i="40"/>
  <c r="J2127" i="40"/>
  <c r="I2127" i="40"/>
  <c r="R2126" i="40"/>
  <c r="Q2126" i="40"/>
  <c r="P2126" i="40"/>
  <c r="O2126" i="40"/>
  <c r="N2126" i="40"/>
  <c r="M2126" i="40"/>
  <c r="L2126" i="40"/>
  <c r="K2126" i="40"/>
  <c r="J2126" i="40"/>
  <c r="I2126" i="40"/>
  <c r="R2125" i="40"/>
  <c r="Q2125" i="40"/>
  <c r="P2125" i="40"/>
  <c r="O2125" i="40"/>
  <c r="N2125" i="40"/>
  <c r="M2125" i="40"/>
  <c r="L2125" i="40"/>
  <c r="K2125" i="40"/>
  <c r="J2125" i="40"/>
  <c r="I2125" i="40"/>
  <c r="R2124" i="40"/>
  <c r="Q2124" i="40"/>
  <c r="P2124" i="40"/>
  <c r="O2124" i="40"/>
  <c r="N2124" i="40"/>
  <c r="M2124" i="40"/>
  <c r="L2124" i="40"/>
  <c r="K2124" i="40"/>
  <c r="J2124" i="40"/>
  <c r="I2124" i="40"/>
  <c r="R2123" i="40"/>
  <c r="Q2123" i="40"/>
  <c r="P2123" i="40"/>
  <c r="O2123" i="40"/>
  <c r="N2123" i="40"/>
  <c r="M2123" i="40"/>
  <c r="L2123" i="40"/>
  <c r="K2123" i="40"/>
  <c r="J2123" i="40"/>
  <c r="I2123" i="40"/>
  <c r="R2122" i="40"/>
  <c r="Q2122" i="40"/>
  <c r="P2122" i="40"/>
  <c r="O2122" i="40"/>
  <c r="N2122" i="40"/>
  <c r="M2122" i="40"/>
  <c r="L2122" i="40"/>
  <c r="K2122" i="40"/>
  <c r="J2122" i="40"/>
  <c r="I2122" i="40"/>
  <c r="R2121" i="40"/>
  <c r="Q2121" i="40"/>
  <c r="P2121" i="40"/>
  <c r="O2121" i="40"/>
  <c r="N2121" i="40"/>
  <c r="M2121" i="40"/>
  <c r="L2121" i="40"/>
  <c r="K2121" i="40"/>
  <c r="J2121" i="40"/>
  <c r="I2121" i="40"/>
  <c r="R2120" i="40"/>
  <c r="Q2120" i="40"/>
  <c r="P2120" i="40"/>
  <c r="O2120" i="40"/>
  <c r="N2120" i="40"/>
  <c r="M2120" i="40"/>
  <c r="L2120" i="40"/>
  <c r="K2120" i="40"/>
  <c r="J2120" i="40"/>
  <c r="I2120" i="40"/>
  <c r="R2119" i="40"/>
  <c r="Q2119" i="40"/>
  <c r="P2119" i="40"/>
  <c r="O2119" i="40"/>
  <c r="N2119" i="40"/>
  <c r="M2119" i="40"/>
  <c r="L2119" i="40"/>
  <c r="K2119" i="40"/>
  <c r="J2119" i="40"/>
  <c r="I2119" i="40"/>
  <c r="R2118" i="40"/>
  <c r="Q2118" i="40"/>
  <c r="P2118" i="40"/>
  <c r="O2118" i="40"/>
  <c r="N2118" i="40"/>
  <c r="M2118" i="40"/>
  <c r="L2118" i="40"/>
  <c r="K2118" i="40"/>
  <c r="J2118" i="40"/>
  <c r="I2118" i="40"/>
  <c r="R2117" i="40"/>
  <c r="Q2117" i="40"/>
  <c r="P2117" i="40"/>
  <c r="O2117" i="40"/>
  <c r="N2117" i="40"/>
  <c r="M2117" i="40"/>
  <c r="L2117" i="40"/>
  <c r="K2117" i="40"/>
  <c r="J2117" i="40"/>
  <c r="I2117" i="40"/>
  <c r="R2116" i="40"/>
  <c r="Q2116" i="40"/>
  <c r="P2116" i="40"/>
  <c r="O2116" i="40"/>
  <c r="N2116" i="40"/>
  <c r="M2116" i="40"/>
  <c r="L2116" i="40"/>
  <c r="K2116" i="40"/>
  <c r="J2116" i="40"/>
  <c r="I2116" i="40"/>
  <c r="R2115" i="40"/>
  <c r="Q2115" i="40"/>
  <c r="P2115" i="40"/>
  <c r="O2115" i="40"/>
  <c r="N2115" i="40"/>
  <c r="M2115" i="40"/>
  <c r="L2115" i="40"/>
  <c r="K2115" i="40"/>
  <c r="J2115" i="40"/>
  <c r="I2115" i="40"/>
  <c r="R2114" i="40"/>
  <c r="Q2114" i="40"/>
  <c r="P2114" i="40"/>
  <c r="O2114" i="40"/>
  <c r="N2114" i="40"/>
  <c r="M2114" i="40"/>
  <c r="L2114" i="40"/>
  <c r="K2114" i="40"/>
  <c r="J2114" i="40"/>
  <c r="I2114" i="40"/>
  <c r="R2113" i="40"/>
  <c r="Q2113" i="40"/>
  <c r="P2113" i="40"/>
  <c r="O2113" i="40"/>
  <c r="N2113" i="40"/>
  <c r="M2113" i="40"/>
  <c r="L2113" i="40"/>
  <c r="K2113" i="40"/>
  <c r="J2113" i="40"/>
  <c r="I2113" i="40"/>
  <c r="R2112" i="40"/>
  <c r="Q2112" i="40"/>
  <c r="P2112" i="40"/>
  <c r="O2112" i="40"/>
  <c r="N2112" i="40"/>
  <c r="M2112" i="40"/>
  <c r="L2112" i="40"/>
  <c r="K2112" i="40"/>
  <c r="J2112" i="40"/>
  <c r="I2112" i="40"/>
  <c r="R2111" i="40"/>
  <c r="Q2111" i="40"/>
  <c r="P2111" i="40"/>
  <c r="O2111" i="40"/>
  <c r="N2111" i="40"/>
  <c r="M2111" i="40"/>
  <c r="L2111" i="40"/>
  <c r="K2111" i="40"/>
  <c r="J2111" i="40"/>
  <c r="I2111" i="40"/>
  <c r="R2110" i="40"/>
  <c r="Q2110" i="40"/>
  <c r="P2110" i="40"/>
  <c r="O2110" i="40"/>
  <c r="N2110" i="40"/>
  <c r="M2110" i="40"/>
  <c r="L2110" i="40"/>
  <c r="K2110" i="40"/>
  <c r="J2110" i="40"/>
  <c r="I2110" i="40"/>
  <c r="R2109" i="40"/>
  <c r="Q2109" i="40"/>
  <c r="P2109" i="40"/>
  <c r="O2109" i="40"/>
  <c r="N2109" i="40"/>
  <c r="M2109" i="40"/>
  <c r="L2109" i="40"/>
  <c r="K2109" i="40"/>
  <c r="J2109" i="40"/>
  <c r="I2109" i="40"/>
  <c r="R2108" i="40"/>
  <c r="Q2108" i="40"/>
  <c r="P2108" i="40"/>
  <c r="O2108" i="40"/>
  <c r="N2108" i="40"/>
  <c r="M2108" i="40"/>
  <c r="L2108" i="40"/>
  <c r="K2108" i="40"/>
  <c r="J2108" i="40"/>
  <c r="I2108" i="40"/>
  <c r="R2107" i="40"/>
  <c r="Q2107" i="40"/>
  <c r="P2107" i="40"/>
  <c r="O2107" i="40"/>
  <c r="N2107" i="40"/>
  <c r="M2107" i="40"/>
  <c r="L2107" i="40"/>
  <c r="K2107" i="40"/>
  <c r="J2107" i="40"/>
  <c r="I2107" i="40"/>
  <c r="R2106" i="40"/>
  <c r="Q2106" i="40"/>
  <c r="P2106" i="40"/>
  <c r="O2106" i="40"/>
  <c r="N2106" i="40"/>
  <c r="M2106" i="40"/>
  <c r="L2106" i="40"/>
  <c r="K2106" i="40"/>
  <c r="J2106" i="40"/>
  <c r="I2106" i="40"/>
  <c r="R2105" i="40"/>
  <c r="Q2105" i="40"/>
  <c r="P2105" i="40"/>
  <c r="O2105" i="40"/>
  <c r="N2105" i="40"/>
  <c r="M2105" i="40"/>
  <c r="L2105" i="40"/>
  <c r="K2105" i="40"/>
  <c r="J2105" i="40"/>
  <c r="I2105" i="40"/>
  <c r="R2104" i="40"/>
  <c r="Q2104" i="40"/>
  <c r="P2104" i="40"/>
  <c r="O2104" i="40"/>
  <c r="N2104" i="40"/>
  <c r="M2104" i="40"/>
  <c r="L2104" i="40"/>
  <c r="K2104" i="40"/>
  <c r="J2104" i="40"/>
  <c r="I2104" i="40"/>
  <c r="R2103" i="40"/>
  <c r="Q2103" i="40"/>
  <c r="P2103" i="40"/>
  <c r="O2103" i="40"/>
  <c r="N2103" i="40"/>
  <c r="M2103" i="40"/>
  <c r="L2103" i="40"/>
  <c r="K2103" i="40"/>
  <c r="J2103" i="40"/>
  <c r="I2103" i="40"/>
  <c r="R2102" i="40"/>
  <c r="Q2102" i="40"/>
  <c r="P2102" i="40"/>
  <c r="O2102" i="40"/>
  <c r="N2102" i="40"/>
  <c r="M2102" i="40"/>
  <c r="L2102" i="40"/>
  <c r="K2102" i="40"/>
  <c r="J2102" i="40"/>
  <c r="I2102" i="40"/>
  <c r="R2101" i="40"/>
  <c r="Q2101" i="40"/>
  <c r="P2101" i="40"/>
  <c r="O2101" i="40"/>
  <c r="N2101" i="40"/>
  <c r="M2101" i="40"/>
  <c r="L2101" i="40"/>
  <c r="K2101" i="40"/>
  <c r="J2101" i="40"/>
  <c r="I2101" i="40"/>
  <c r="R2100" i="40"/>
  <c r="Q2100" i="40"/>
  <c r="P2100" i="40"/>
  <c r="O2100" i="40"/>
  <c r="N2100" i="40"/>
  <c r="M2100" i="40"/>
  <c r="L2100" i="40"/>
  <c r="K2100" i="40"/>
  <c r="J2100" i="40"/>
  <c r="I2100" i="40"/>
  <c r="R2099" i="40"/>
  <c r="Q2099" i="40"/>
  <c r="P2099" i="40"/>
  <c r="O2099" i="40"/>
  <c r="N2099" i="40"/>
  <c r="M2099" i="40"/>
  <c r="L2099" i="40"/>
  <c r="K2099" i="40"/>
  <c r="J2099" i="40"/>
  <c r="I2099" i="40"/>
  <c r="R2098" i="40"/>
  <c r="Q2098" i="40"/>
  <c r="P2098" i="40"/>
  <c r="O2098" i="40"/>
  <c r="N2098" i="40"/>
  <c r="M2098" i="40"/>
  <c r="L2098" i="40"/>
  <c r="K2098" i="40"/>
  <c r="J2098" i="40"/>
  <c r="I2098" i="40"/>
  <c r="R2097" i="40"/>
  <c r="Q2097" i="40"/>
  <c r="P2097" i="40"/>
  <c r="O2097" i="40"/>
  <c r="N2097" i="40"/>
  <c r="M2097" i="40"/>
  <c r="L2097" i="40"/>
  <c r="K2097" i="40"/>
  <c r="J2097" i="40"/>
  <c r="I2097" i="40"/>
  <c r="R2096" i="40"/>
  <c r="Q2096" i="40"/>
  <c r="P2096" i="40"/>
  <c r="O2096" i="40"/>
  <c r="N2096" i="40"/>
  <c r="M2096" i="40"/>
  <c r="L2096" i="40"/>
  <c r="K2096" i="40"/>
  <c r="J2096" i="40"/>
  <c r="I2096" i="40"/>
  <c r="R2095" i="40"/>
  <c r="Q2095" i="40"/>
  <c r="P2095" i="40"/>
  <c r="O2095" i="40"/>
  <c r="N2095" i="40"/>
  <c r="M2095" i="40"/>
  <c r="L2095" i="40"/>
  <c r="K2095" i="40"/>
  <c r="J2095" i="40"/>
  <c r="I2095" i="40"/>
  <c r="R2094" i="40"/>
  <c r="Q2094" i="40"/>
  <c r="P2094" i="40"/>
  <c r="O2094" i="40"/>
  <c r="N2094" i="40"/>
  <c r="M2094" i="40"/>
  <c r="L2094" i="40"/>
  <c r="K2094" i="40"/>
  <c r="J2094" i="40"/>
  <c r="I2094" i="40"/>
  <c r="R2093" i="40"/>
  <c r="Q2093" i="40"/>
  <c r="P2093" i="40"/>
  <c r="O2093" i="40"/>
  <c r="N2093" i="40"/>
  <c r="M2093" i="40"/>
  <c r="L2093" i="40"/>
  <c r="K2093" i="40"/>
  <c r="J2093" i="40"/>
  <c r="I2093" i="40"/>
  <c r="R2092" i="40"/>
  <c r="Q2092" i="40"/>
  <c r="P2092" i="40"/>
  <c r="O2092" i="40"/>
  <c r="N2092" i="40"/>
  <c r="M2092" i="40"/>
  <c r="L2092" i="40"/>
  <c r="K2092" i="40"/>
  <c r="J2092" i="40"/>
  <c r="I2092" i="40"/>
  <c r="R2091" i="40"/>
  <c r="Q2091" i="40"/>
  <c r="P2091" i="40"/>
  <c r="O2091" i="40"/>
  <c r="N2091" i="40"/>
  <c r="M2091" i="40"/>
  <c r="L2091" i="40"/>
  <c r="K2091" i="40"/>
  <c r="J2091" i="40"/>
  <c r="I2091" i="40"/>
  <c r="R2090" i="40"/>
  <c r="Q2090" i="40"/>
  <c r="P2090" i="40"/>
  <c r="O2090" i="40"/>
  <c r="N2090" i="40"/>
  <c r="M2090" i="40"/>
  <c r="L2090" i="40"/>
  <c r="K2090" i="40"/>
  <c r="J2090" i="40"/>
  <c r="I2090" i="40"/>
  <c r="R2089" i="40"/>
  <c r="Q2089" i="40"/>
  <c r="P2089" i="40"/>
  <c r="O2089" i="40"/>
  <c r="N2089" i="40"/>
  <c r="M2089" i="40"/>
  <c r="L2089" i="40"/>
  <c r="K2089" i="40"/>
  <c r="J2089" i="40"/>
  <c r="I2089" i="40"/>
  <c r="R2088" i="40"/>
  <c r="Q2088" i="40"/>
  <c r="P2088" i="40"/>
  <c r="O2088" i="40"/>
  <c r="N2088" i="40"/>
  <c r="M2088" i="40"/>
  <c r="L2088" i="40"/>
  <c r="K2088" i="40"/>
  <c r="J2088" i="40"/>
  <c r="I2088" i="40"/>
  <c r="R2087" i="40"/>
  <c r="Q2087" i="40"/>
  <c r="P2087" i="40"/>
  <c r="O2087" i="40"/>
  <c r="N2087" i="40"/>
  <c r="M2087" i="40"/>
  <c r="L2087" i="40"/>
  <c r="K2087" i="40"/>
  <c r="J2087" i="40"/>
  <c r="I2087" i="40"/>
  <c r="R2086" i="40"/>
  <c r="Q2086" i="40"/>
  <c r="P2086" i="40"/>
  <c r="O2086" i="40"/>
  <c r="N2086" i="40"/>
  <c r="M2086" i="40"/>
  <c r="L2086" i="40"/>
  <c r="K2086" i="40"/>
  <c r="J2086" i="40"/>
  <c r="I2086" i="40"/>
  <c r="R2085" i="40"/>
  <c r="Q2085" i="40"/>
  <c r="P2085" i="40"/>
  <c r="O2085" i="40"/>
  <c r="N2085" i="40"/>
  <c r="M2085" i="40"/>
  <c r="L2085" i="40"/>
  <c r="K2085" i="40"/>
  <c r="J2085" i="40"/>
  <c r="I2085" i="40"/>
  <c r="R2084" i="40"/>
  <c r="Q2084" i="40"/>
  <c r="P2084" i="40"/>
  <c r="O2084" i="40"/>
  <c r="N2084" i="40"/>
  <c r="M2084" i="40"/>
  <c r="L2084" i="40"/>
  <c r="K2084" i="40"/>
  <c r="J2084" i="40"/>
  <c r="I2084" i="40"/>
  <c r="R2083" i="40"/>
  <c r="Q2083" i="40"/>
  <c r="P2083" i="40"/>
  <c r="O2083" i="40"/>
  <c r="N2083" i="40"/>
  <c r="M2083" i="40"/>
  <c r="L2083" i="40"/>
  <c r="K2083" i="40"/>
  <c r="J2083" i="40"/>
  <c r="I2083" i="40"/>
  <c r="R2082" i="40"/>
  <c r="Q2082" i="40"/>
  <c r="P2082" i="40"/>
  <c r="O2082" i="40"/>
  <c r="N2082" i="40"/>
  <c r="M2082" i="40"/>
  <c r="L2082" i="40"/>
  <c r="K2082" i="40"/>
  <c r="J2082" i="40"/>
  <c r="I2082" i="40"/>
  <c r="R2081" i="40"/>
  <c r="Q2081" i="40"/>
  <c r="P2081" i="40"/>
  <c r="O2081" i="40"/>
  <c r="N2081" i="40"/>
  <c r="M2081" i="40"/>
  <c r="L2081" i="40"/>
  <c r="K2081" i="40"/>
  <c r="J2081" i="40"/>
  <c r="I2081" i="40"/>
  <c r="R2080" i="40"/>
  <c r="Q2080" i="40"/>
  <c r="P2080" i="40"/>
  <c r="O2080" i="40"/>
  <c r="N2080" i="40"/>
  <c r="M2080" i="40"/>
  <c r="L2080" i="40"/>
  <c r="K2080" i="40"/>
  <c r="J2080" i="40"/>
  <c r="I2080" i="40"/>
  <c r="R2079" i="40"/>
  <c r="Q2079" i="40"/>
  <c r="P2079" i="40"/>
  <c r="O2079" i="40"/>
  <c r="N2079" i="40"/>
  <c r="M2079" i="40"/>
  <c r="L2079" i="40"/>
  <c r="K2079" i="40"/>
  <c r="J2079" i="40"/>
  <c r="I2079" i="40"/>
  <c r="R2078" i="40"/>
  <c r="Q2078" i="40"/>
  <c r="P2078" i="40"/>
  <c r="O2078" i="40"/>
  <c r="N2078" i="40"/>
  <c r="M2078" i="40"/>
  <c r="L2078" i="40"/>
  <c r="K2078" i="40"/>
  <c r="J2078" i="40"/>
  <c r="I2078" i="40"/>
  <c r="R2077" i="40"/>
  <c r="Q2077" i="40"/>
  <c r="P2077" i="40"/>
  <c r="O2077" i="40"/>
  <c r="N2077" i="40"/>
  <c r="M2077" i="40"/>
  <c r="L2077" i="40"/>
  <c r="K2077" i="40"/>
  <c r="J2077" i="40"/>
  <c r="I2077" i="40"/>
  <c r="R2076" i="40"/>
  <c r="Q2076" i="40"/>
  <c r="P2076" i="40"/>
  <c r="O2076" i="40"/>
  <c r="N2076" i="40"/>
  <c r="M2076" i="40"/>
  <c r="L2076" i="40"/>
  <c r="K2076" i="40"/>
  <c r="J2076" i="40"/>
  <c r="I2076" i="40"/>
  <c r="R2075" i="40"/>
  <c r="Q2075" i="40"/>
  <c r="P2075" i="40"/>
  <c r="O2075" i="40"/>
  <c r="N2075" i="40"/>
  <c r="M2075" i="40"/>
  <c r="L2075" i="40"/>
  <c r="K2075" i="40"/>
  <c r="J2075" i="40"/>
  <c r="I2075" i="40"/>
  <c r="R2074" i="40"/>
  <c r="Q2074" i="40"/>
  <c r="P2074" i="40"/>
  <c r="O2074" i="40"/>
  <c r="N2074" i="40"/>
  <c r="M2074" i="40"/>
  <c r="L2074" i="40"/>
  <c r="K2074" i="40"/>
  <c r="J2074" i="40"/>
  <c r="I2074" i="40"/>
  <c r="R2073" i="40"/>
  <c r="Q2073" i="40"/>
  <c r="P2073" i="40"/>
  <c r="O2073" i="40"/>
  <c r="N2073" i="40"/>
  <c r="M2073" i="40"/>
  <c r="L2073" i="40"/>
  <c r="K2073" i="40"/>
  <c r="J2073" i="40"/>
  <c r="I2073" i="40"/>
  <c r="R2072" i="40"/>
  <c r="Q2072" i="40"/>
  <c r="P2072" i="40"/>
  <c r="O2072" i="40"/>
  <c r="N2072" i="40"/>
  <c r="M2072" i="40"/>
  <c r="L2072" i="40"/>
  <c r="K2072" i="40"/>
  <c r="J2072" i="40"/>
  <c r="I2072" i="40"/>
  <c r="R2071" i="40"/>
  <c r="Q2071" i="40"/>
  <c r="P2071" i="40"/>
  <c r="O2071" i="40"/>
  <c r="N2071" i="40"/>
  <c r="M2071" i="40"/>
  <c r="L2071" i="40"/>
  <c r="K2071" i="40"/>
  <c r="J2071" i="40"/>
  <c r="I2071" i="40"/>
  <c r="R2070" i="40"/>
  <c r="Q2070" i="40"/>
  <c r="P2070" i="40"/>
  <c r="O2070" i="40"/>
  <c r="N2070" i="40"/>
  <c r="M2070" i="40"/>
  <c r="L2070" i="40"/>
  <c r="K2070" i="40"/>
  <c r="J2070" i="40"/>
  <c r="I2070" i="40"/>
  <c r="R2069" i="40"/>
  <c r="Q2069" i="40"/>
  <c r="P2069" i="40"/>
  <c r="O2069" i="40"/>
  <c r="N2069" i="40"/>
  <c r="M2069" i="40"/>
  <c r="L2069" i="40"/>
  <c r="K2069" i="40"/>
  <c r="J2069" i="40"/>
  <c r="I2069" i="40"/>
  <c r="R2068" i="40"/>
  <c r="Q2068" i="40"/>
  <c r="P2068" i="40"/>
  <c r="O2068" i="40"/>
  <c r="N2068" i="40"/>
  <c r="M2068" i="40"/>
  <c r="L2068" i="40"/>
  <c r="K2068" i="40"/>
  <c r="J2068" i="40"/>
  <c r="I2068" i="40"/>
  <c r="R2067" i="40"/>
  <c r="Q2067" i="40"/>
  <c r="P2067" i="40"/>
  <c r="O2067" i="40"/>
  <c r="N2067" i="40"/>
  <c r="M2067" i="40"/>
  <c r="L2067" i="40"/>
  <c r="K2067" i="40"/>
  <c r="J2067" i="40"/>
  <c r="I2067" i="40"/>
  <c r="R2066" i="40"/>
  <c r="Q2066" i="40"/>
  <c r="P2066" i="40"/>
  <c r="O2066" i="40"/>
  <c r="N2066" i="40"/>
  <c r="M2066" i="40"/>
  <c r="L2066" i="40"/>
  <c r="K2066" i="40"/>
  <c r="J2066" i="40"/>
  <c r="I2066" i="40"/>
  <c r="R2065" i="40"/>
  <c r="Q2065" i="40"/>
  <c r="P2065" i="40"/>
  <c r="O2065" i="40"/>
  <c r="N2065" i="40"/>
  <c r="M2065" i="40"/>
  <c r="L2065" i="40"/>
  <c r="K2065" i="40"/>
  <c r="J2065" i="40"/>
  <c r="I2065" i="40"/>
  <c r="R2064" i="40"/>
  <c r="Q2064" i="40"/>
  <c r="P2064" i="40"/>
  <c r="O2064" i="40"/>
  <c r="N2064" i="40"/>
  <c r="M2064" i="40"/>
  <c r="L2064" i="40"/>
  <c r="K2064" i="40"/>
  <c r="J2064" i="40"/>
  <c r="I2064" i="40"/>
  <c r="R2063" i="40"/>
  <c r="Q2063" i="40"/>
  <c r="P2063" i="40"/>
  <c r="O2063" i="40"/>
  <c r="N2063" i="40"/>
  <c r="M2063" i="40"/>
  <c r="L2063" i="40"/>
  <c r="K2063" i="40"/>
  <c r="J2063" i="40"/>
  <c r="I2063" i="40"/>
  <c r="R2062" i="40"/>
  <c r="Q2062" i="40"/>
  <c r="P2062" i="40"/>
  <c r="O2062" i="40"/>
  <c r="N2062" i="40"/>
  <c r="M2062" i="40"/>
  <c r="L2062" i="40"/>
  <c r="K2062" i="40"/>
  <c r="J2062" i="40"/>
  <c r="I2062" i="40"/>
  <c r="R2061" i="40"/>
  <c r="Q2061" i="40"/>
  <c r="P2061" i="40"/>
  <c r="O2061" i="40"/>
  <c r="N2061" i="40"/>
  <c r="M2061" i="40"/>
  <c r="L2061" i="40"/>
  <c r="K2061" i="40"/>
  <c r="J2061" i="40"/>
  <c r="I2061" i="40"/>
  <c r="R2060" i="40"/>
  <c r="Q2060" i="40"/>
  <c r="P2060" i="40"/>
  <c r="O2060" i="40"/>
  <c r="N2060" i="40"/>
  <c r="M2060" i="40"/>
  <c r="L2060" i="40"/>
  <c r="K2060" i="40"/>
  <c r="J2060" i="40"/>
  <c r="I2060" i="40"/>
  <c r="R2059" i="40"/>
  <c r="Q2059" i="40"/>
  <c r="P2059" i="40"/>
  <c r="O2059" i="40"/>
  <c r="N2059" i="40"/>
  <c r="M2059" i="40"/>
  <c r="L2059" i="40"/>
  <c r="K2059" i="40"/>
  <c r="J2059" i="40"/>
  <c r="I2059" i="40"/>
  <c r="R2058" i="40"/>
  <c r="Q2058" i="40"/>
  <c r="P2058" i="40"/>
  <c r="O2058" i="40"/>
  <c r="N2058" i="40"/>
  <c r="M2058" i="40"/>
  <c r="L2058" i="40"/>
  <c r="K2058" i="40"/>
  <c r="J2058" i="40"/>
  <c r="I2058" i="40"/>
  <c r="R2057" i="40"/>
  <c r="Q2057" i="40"/>
  <c r="P2057" i="40"/>
  <c r="O2057" i="40"/>
  <c r="N2057" i="40"/>
  <c r="M2057" i="40"/>
  <c r="L2057" i="40"/>
  <c r="K2057" i="40"/>
  <c r="J2057" i="40"/>
  <c r="I2057" i="40"/>
  <c r="R2056" i="40"/>
  <c r="Q2056" i="40"/>
  <c r="P2056" i="40"/>
  <c r="O2056" i="40"/>
  <c r="N2056" i="40"/>
  <c r="M2056" i="40"/>
  <c r="L2056" i="40"/>
  <c r="K2056" i="40"/>
  <c r="J2056" i="40"/>
  <c r="I2056" i="40"/>
  <c r="R2055" i="40"/>
  <c r="Q2055" i="40"/>
  <c r="P2055" i="40"/>
  <c r="O2055" i="40"/>
  <c r="N2055" i="40"/>
  <c r="M2055" i="40"/>
  <c r="L2055" i="40"/>
  <c r="K2055" i="40"/>
  <c r="J2055" i="40"/>
  <c r="I2055" i="40"/>
  <c r="R2054" i="40"/>
  <c r="Q2054" i="40"/>
  <c r="P2054" i="40"/>
  <c r="O2054" i="40"/>
  <c r="N2054" i="40"/>
  <c r="M2054" i="40"/>
  <c r="L2054" i="40"/>
  <c r="K2054" i="40"/>
  <c r="J2054" i="40"/>
  <c r="I2054" i="40"/>
  <c r="R2053" i="40"/>
  <c r="Q2053" i="40"/>
  <c r="P2053" i="40"/>
  <c r="O2053" i="40"/>
  <c r="N2053" i="40"/>
  <c r="M2053" i="40"/>
  <c r="L2053" i="40"/>
  <c r="K2053" i="40"/>
  <c r="J2053" i="40"/>
  <c r="I2053" i="40"/>
  <c r="R2052" i="40"/>
  <c r="Q2052" i="40"/>
  <c r="P2052" i="40"/>
  <c r="O2052" i="40"/>
  <c r="N2052" i="40"/>
  <c r="M2052" i="40"/>
  <c r="L2052" i="40"/>
  <c r="K2052" i="40"/>
  <c r="J2052" i="40"/>
  <c r="I2052" i="40"/>
  <c r="R2051" i="40"/>
  <c r="Q2051" i="40"/>
  <c r="P2051" i="40"/>
  <c r="O2051" i="40"/>
  <c r="N2051" i="40"/>
  <c r="M2051" i="40"/>
  <c r="L2051" i="40"/>
  <c r="K2051" i="40"/>
  <c r="J2051" i="40"/>
  <c r="I2051" i="40"/>
  <c r="R2050" i="40"/>
  <c r="Q2050" i="40"/>
  <c r="P2050" i="40"/>
  <c r="O2050" i="40"/>
  <c r="N2050" i="40"/>
  <c r="M2050" i="40"/>
  <c r="L2050" i="40"/>
  <c r="K2050" i="40"/>
  <c r="J2050" i="40"/>
  <c r="I2050" i="40"/>
  <c r="R2049" i="40"/>
  <c r="Q2049" i="40"/>
  <c r="P2049" i="40"/>
  <c r="O2049" i="40"/>
  <c r="N2049" i="40"/>
  <c r="M2049" i="40"/>
  <c r="L2049" i="40"/>
  <c r="K2049" i="40"/>
  <c r="J2049" i="40"/>
  <c r="I2049" i="40"/>
  <c r="R2048" i="40"/>
  <c r="Q2048" i="40"/>
  <c r="P2048" i="40"/>
  <c r="O2048" i="40"/>
  <c r="N2048" i="40"/>
  <c r="M2048" i="40"/>
  <c r="L2048" i="40"/>
  <c r="K2048" i="40"/>
  <c r="J2048" i="40"/>
  <c r="I2048" i="40"/>
  <c r="R2047" i="40"/>
  <c r="Q2047" i="40"/>
  <c r="P2047" i="40"/>
  <c r="O2047" i="40"/>
  <c r="N2047" i="40"/>
  <c r="M2047" i="40"/>
  <c r="L2047" i="40"/>
  <c r="K2047" i="40"/>
  <c r="J2047" i="40"/>
  <c r="I2047" i="40"/>
  <c r="R2046" i="40"/>
  <c r="Q2046" i="40"/>
  <c r="P2046" i="40"/>
  <c r="O2046" i="40"/>
  <c r="N2046" i="40"/>
  <c r="M2046" i="40"/>
  <c r="L2046" i="40"/>
  <c r="K2046" i="40"/>
  <c r="J2046" i="40"/>
  <c r="I2046" i="40"/>
  <c r="R2045" i="40"/>
  <c r="Q2045" i="40"/>
  <c r="P2045" i="40"/>
  <c r="O2045" i="40"/>
  <c r="N2045" i="40"/>
  <c r="M2045" i="40"/>
  <c r="L2045" i="40"/>
  <c r="K2045" i="40"/>
  <c r="J2045" i="40"/>
  <c r="I2045" i="40"/>
  <c r="R2044" i="40"/>
  <c r="Q2044" i="40"/>
  <c r="P2044" i="40"/>
  <c r="O2044" i="40"/>
  <c r="N2044" i="40"/>
  <c r="M2044" i="40"/>
  <c r="L2044" i="40"/>
  <c r="K2044" i="40"/>
  <c r="J2044" i="40"/>
  <c r="I2044" i="40"/>
  <c r="R2043" i="40"/>
  <c r="Q2043" i="40"/>
  <c r="P2043" i="40"/>
  <c r="O2043" i="40"/>
  <c r="N2043" i="40"/>
  <c r="M2043" i="40"/>
  <c r="L2043" i="40"/>
  <c r="K2043" i="40"/>
  <c r="J2043" i="40"/>
  <c r="I2043" i="40"/>
  <c r="R2042" i="40"/>
  <c r="Q2042" i="40"/>
  <c r="P2042" i="40"/>
  <c r="O2042" i="40"/>
  <c r="N2042" i="40"/>
  <c r="M2042" i="40"/>
  <c r="L2042" i="40"/>
  <c r="K2042" i="40"/>
  <c r="J2042" i="40"/>
  <c r="I2042" i="40"/>
  <c r="R2041" i="40"/>
  <c r="Q2041" i="40"/>
  <c r="P2041" i="40"/>
  <c r="O2041" i="40"/>
  <c r="N2041" i="40"/>
  <c r="M2041" i="40"/>
  <c r="L2041" i="40"/>
  <c r="K2041" i="40"/>
  <c r="J2041" i="40"/>
  <c r="I2041" i="40"/>
  <c r="R2040" i="40"/>
  <c r="Q2040" i="40"/>
  <c r="P2040" i="40"/>
  <c r="O2040" i="40"/>
  <c r="N2040" i="40"/>
  <c r="M2040" i="40"/>
  <c r="L2040" i="40"/>
  <c r="K2040" i="40"/>
  <c r="J2040" i="40"/>
  <c r="I2040" i="40"/>
  <c r="R2039" i="40"/>
  <c r="Q2039" i="40"/>
  <c r="P2039" i="40"/>
  <c r="O2039" i="40"/>
  <c r="N2039" i="40"/>
  <c r="M2039" i="40"/>
  <c r="L2039" i="40"/>
  <c r="K2039" i="40"/>
  <c r="J2039" i="40"/>
  <c r="I2039" i="40"/>
  <c r="R2038" i="40"/>
  <c r="Q2038" i="40"/>
  <c r="P2038" i="40"/>
  <c r="O2038" i="40"/>
  <c r="N2038" i="40"/>
  <c r="M2038" i="40"/>
  <c r="L2038" i="40"/>
  <c r="K2038" i="40"/>
  <c r="J2038" i="40"/>
  <c r="I2038" i="40"/>
  <c r="R2037" i="40"/>
  <c r="Q2037" i="40"/>
  <c r="P2037" i="40"/>
  <c r="O2037" i="40"/>
  <c r="N2037" i="40"/>
  <c r="M2037" i="40"/>
  <c r="L2037" i="40"/>
  <c r="K2037" i="40"/>
  <c r="J2037" i="40"/>
  <c r="I2037" i="40"/>
  <c r="R2036" i="40"/>
  <c r="Q2036" i="40"/>
  <c r="P2036" i="40"/>
  <c r="O2036" i="40"/>
  <c r="N2036" i="40"/>
  <c r="M2036" i="40"/>
  <c r="L2036" i="40"/>
  <c r="K2036" i="40"/>
  <c r="J2036" i="40"/>
  <c r="I2036" i="40"/>
  <c r="R2035" i="40"/>
  <c r="Q2035" i="40"/>
  <c r="P2035" i="40"/>
  <c r="O2035" i="40"/>
  <c r="N2035" i="40"/>
  <c r="M2035" i="40"/>
  <c r="L2035" i="40"/>
  <c r="K2035" i="40"/>
  <c r="J2035" i="40"/>
  <c r="I2035" i="40"/>
  <c r="R2034" i="40"/>
  <c r="Q2034" i="40"/>
  <c r="P2034" i="40"/>
  <c r="O2034" i="40"/>
  <c r="N2034" i="40"/>
  <c r="M2034" i="40"/>
  <c r="L2034" i="40"/>
  <c r="K2034" i="40"/>
  <c r="J2034" i="40"/>
  <c r="I2034" i="40"/>
  <c r="R2033" i="40"/>
  <c r="Q2033" i="40"/>
  <c r="P2033" i="40"/>
  <c r="O2033" i="40"/>
  <c r="N2033" i="40"/>
  <c r="M2033" i="40"/>
  <c r="L2033" i="40"/>
  <c r="K2033" i="40"/>
  <c r="J2033" i="40"/>
  <c r="I2033" i="40"/>
  <c r="R2032" i="40"/>
  <c r="Q2032" i="40"/>
  <c r="P2032" i="40"/>
  <c r="O2032" i="40"/>
  <c r="N2032" i="40"/>
  <c r="M2032" i="40"/>
  <c r="L2032" i="40"/>
  <c r="K2032" i="40"/>
  <c r="J2032" i="40"/>
  <c r="I2032" i="40"/>
  <c r="R2031" i="40"/>
  <c r="Q2031" i="40"/>
  <c r="P2031" i="40"/>
  <c r="O2031" i="40"/>
  <c r="N2031" i="40"/>
  <c r="M2031" i="40"/>
  <c r="L2031" i="40"/>
  <c r="K2031" i="40"/>
  <c r="J2031" i="40"/>
  <c r="I2031" i="40"/>
  <c r="R2030" i="40"/>
  <c r="Q2030" i="40"/>
  <c r="P2030" i="40"/>
  <c r="O2030" i="40"/>
  <c r="N2030" i="40"/>
  <c r="M2030" i="40"/>
  <c r="L2030" i="40"/>
  <c r="K2030" i="40"/>
  <c r="J2030" i="40"/>
  <c r="I2030" i="40"/>
  <c r="R2029" i="40"/>
  <c r="Q2029" i="40"/>
  <c r="P2029" i="40"/>
  <c r="O2029" i="40"/>
  <c r="N2029" i="40"/>
  <c r="M2029" i="40"/>
  <c r="L2029" i="40"/>
  <c r="K2029" i="40"/>
  <c r="J2029" i="40"/>
  <c r="I2029" i="40"/>
  <c r="R2028" i="40"/>
  <c r="Q2028" i="40"/>
  <c r="P2028" i="40"/>
  <c r="O2028" i="40"/>
  <c r="N2028" i="40"/>
  <c r="M2028" i="40"/>
  <c r="L2028" i="40"/>
  <c r="K2028" i="40"/>
  <c r="J2028" i="40"/>
  <c r="I2028" i="40"/>
  <c r="R2027" i="40"/>
  <c r="Q2027" i="40"/>
  <c r="P2027" i="40"/>
  <c r="O2027" i="40"/>
  <c r="N2027" i="40"/>
  <c r="M2027" i="40"/>
  <c r="L2027" i="40"/>
  <c r="K2027" i="40"/>
  <c r="J2027" i="40"/>
  <c r="I2027" i="40"/>
  <c r="R2026" i="40"/>
  <c r="Q2026" i="40"/>
  <c r="P2026" i="40"/>
  <c r="O2026" i="40"/>
  <c r="N2026" i="40"/>
  <c r="M2026" i="40"/>
  <c r="L2026" i="40"/>
  <c r="K2026" i="40"/>
  <c r="J2026" i="40"/>
  <c r="I2026" i="40"/>
  <c r="R2025" i="40"/>
  <c r="Q2025" i="40"/>
  <c r="P2025" i="40"/>
  <c r="O2025" i="40"/>
  <c r="N2025" i="40"/>
  <c r="M2025" i="40"/>
  <c r="L2025" i="40"/>
  <c r="K2025" i="40"/>
  <c r="J2025" i="40"/>
  <c r="I2025" i="40"/>
  <c r="R2024" i="40"/>
  <c r="Q2024" i="40"/>
  <c r="P2024" i="40"/>
  <c r="O2024" i="40"/>
  <c r="N2024" i="40"/>
  <c r="M2024" i="40"/>
  <c r="L2024" i="40"/>
  <c r="K2024" i="40"/>
  <c r="J2024" i="40"/>
  <c r="I2024" i="40"/>
  <c r="R2023" i="40"/>
  <c r="Q2023" i="40"/>
  <c r="P2023" i="40"/>
  <c r="O2023" i="40"/>
  <c r="N2023" i="40"/>
  <c r="M2023" i="40"/>
  <c r="L2023" i="40"/>
  <c r="K2023" i="40"/>
  <c r="J2023" i="40"/>
  <c r="I2023" i="40"/>
  <c r="R2022" i="40"/>
  <c r="Q2022" i="40"/>
  <c r="P2022" i="40"/>
  <c r="O2022" i="40"/>
  <c r="N2022" i="40"/>
  <c r="M2022" i="40"/>
  <c r="L2022" i="40"/>
  <c r="K2022" i="40"/>
  <c r="J2022" i="40"/>
  <c r="I2022" i="40"/>
  <c r="R2021" i="40"/>
  <c r="Q2021" i="40"/>
  <c r="P2021" i="40"/>
  <c r="O2021" i="40"/>
  <c r="N2021" i="40"/>
  <c r="M2021" i="40"/>
  <c r="L2021" i="40"/>
  <c r="K2021" i="40"/>
  <c r="J2021" i="40"/>
  <c r="I2021" i="40"/>
  <c r="R2020" i="40"/>
  <c r="Q2020" i="40"/>
  <c r="P2020" i="40"/>
  <c r="O2020" i="40"/>
  <c r="N2020" i="40"/>
  <c r="M2020" i="40"/>
  <c r="L2020" i="40"/>
  <c r="K2020" i="40"/>
  <c r="J2020" i="40"/>
  <c r="I2020" i="40"/>
  <c r="R2019" i="40"/>
  <c r="Q2019" i="40"/>
  <c r="P2019" i="40"/>
  <c r="O2019" i="40"/>
  <c r="N2019" i="40"/>
  <c r="M2019" i="40"/>
  <c r="L2019" i="40"/>
  <c r="K2019" i="40"/>
  <c r="J2019" i="40"/>
  <c r="I2019" i="40"/>
  <c r="R2018" i="40"/>
  <c r="Q2018" i="40"/>
  <c r="P2018" i="40"/>
  <c r="O2018" i="40"/>
  <c r="N2018" i="40"/>
  <c r="M2018" i="40"/>
  <c r="L2018" i="40"/>
  <c r="K2018" i="40"/>
  <c r="J2018" i="40"/>
  <c r="I2018" i="40"/>
  <c r="R2017" i="40"/>
  <c r="Q2017" i="40"/>
  <c r="P2017" i="40"/>
  <c r="O2017" i="40"/>
  <c r="N2017" i="40"/>
  <c r="M2017" i="40"/>
  <c r="L2017" i="40"/>
  <c r="K2017" i="40"/>
  <c r="J2017" i="40"/>
  <c r="I2017" i="40"/>
  <c r="R2016" i="40"/>
  <c r="Q2016" i="40"/>
  <c r="P2016" i="40"/>
  <c r="O2016" i="40"/>
  <c r="N2016" i="40"/>
  <c r="M2016" i="40"/>
  <c r="L2016" i="40"/>
  <c r="K2016" i="40"/>
  <c r="J2016" i="40"/>
  <c r="I2016" i="40"/>
  <c r="R2015" i="40"/>
  <c r="Q2015" i="40"/>
  <c r="P2015" i="40"/>
  <c r="O2015" i="40"/>
  <c r="N2015" i="40"/>
  <c r="M2015" i="40"/>
  <c r="L2015" i="40"/>
  <c r="K2015" i="40"/>
  <c r="J2015" i="40"/>
  <c r="I2015" i="40"/>
  <c r="R2014" i="40"/>
  <c r="Q2014" i="40"/>
  <c r="P2014" i="40"/>
  <c r="O2014" i="40"/>
  <c r="N2014" i="40"/>
  <c r="M2014" i="40"/>
  <c r="L2014" i="40"/>
  <c r="K2014" i="40"/>
  <c r="J2014" i="40"/>
  <c r="I2014" i="40"/>
  <c r="R2013" i="40"/>
  <c r="Q2013" i="40"/>
  <c r="P2013" i="40"/>
  <c r="O2013" i="40"/>
  <c r="N2013" i="40"/>
  <c r="M2013" i="40"/>
  <c r="L2013" i="40"/>
  <c r="K2013" i="40"/>
  <c r="J2013" i="40"/>
  <c r="I2013" i="40"/>
  <c r="R2012" i="40"/>
  <c r="Q2012" i="40"/>
  <c r="P2012" i="40"/>
  <c r="O2012" i="40"/>
  <c r="N2012" i="40"/>
  <c r="M2012" i="40"/>
  <c r="L2012" i="40"/>
  <c r="K2012" i="40"/>
  <c r="J2012" i="40"/>
  <c r="I2012" i="40"/>
  <c r="R2011" i="40"/>
  <c r="Q2011" i="40"/>
  <c r="P2011" i="40"/>
  <c r="O2011" i="40"/>
  <c r="N2011" i="40"/>
  <c r="M2011" i="40"/>
  <c r="L2011" i="40"/>
  <c r="K2011" i="40"/>
  <c r="J2011" i="40"/>
  <c r="I2011" i="40"/>
  <c r="R2010" i="40"/>
  <c r="Q2010" i="40"/>
  <c r="P2010" i="40"/>
  <c r="O2010" i="40"/>
  <c r="N2010" i="40"/>
  <c r="M2010" i="40"/>
  <c r="L2010" i="40"/>
  <c r="K2010" i="40"/>
  <c r="J2010" i="40"/>
  <c r="I2010" i="40"/>
  <c r="R2009" i="40"/>
  <c r="Q2009" i="40"/>
  <c r="P2009" i="40"/>
  <c r="O2009" i="40"/>
  <c r="N2009" i="40"/>
  <c r="M2009" i="40"/>
  <c r="L2009" i="40"/>
  <c r="K2009" i="40"/>
  <c r="J2009" i="40"/>
  <c r="I2009" i="40"/>
  <c r="R2008" i="40"/>
  <c r="Q2008" i="40"/>
  <c r="P2008" i="40"/>
  <c r="O2008" i="40"/>
  <c r="N2008" i="40"/>
  <c r="M2008" i="40"/>
  <c r="L2008" i="40"/>
  <c r="K2008" i="40"/>
  <c r="J2008" i="40"/>
  <c r="I2008" i="40"/>
  <c r="R2007" i="40"/>
  <c r="Q2007" i="40"/>
  <c r="P2007" i="40"/>
  <c r="O2007" i="40"/>
  <c r="N2007" i="40"/>
  <c r="M2007" i="40"/>
  <c r="L2007" i="40"/>
  <c r="K2007" i="40"/>
  <c r="J2007" i="40"/>
  <c r="I2007" i="40"/>
  <c r="R2006" i="40"/>
  <c r="Q2006" i="40"/>
  <c r="P2006" i="40"/>
  <c r="O2006" i="40"/>
  <c r="N2006" i="40"/>
  <c r="M2006" i="40"/>
  <c r="L2006" i="40"/>
  <c r="K2006" i="40"/>
  <c r="J2006" i="40"/>
  <c r="I2006" i="40"/>
  <c r="R2005" i="40"/>
  <c r="Q2005" i="40"/>
  <c r="P2005" i="40"/>
  <c r="O2005" i="40"/>
  <c r="N2005" i="40"/>
  <c r="M2005" i="40"/>
  <c r="L2005" i="40"/>
  <c r="K2005" i="40"/>
  <c r="J2005" i="40"/>
  <c r="I2005" i="40"/>
  <c r="R2004" i="40"/>
  <c r="Q2004" i="40"/>
  <c r="P2004" i="40"/>
  <c r="O2004" i="40"/>
  <c r="N2004" i="40"/>
  <c r="M2004" i="40"/>
  <c r="L2004" i="40"/>
  <c r="K2004" i="40"/>
  <c r="J2004" i="40"/>
  <c r="I2004" i="40"/>
  <c r="R2003" i="40"/>
  <c r="Q2003" i="40"/>
  <c r="P2003" i="40"/>
  <c r="O2003" i="40"/>
  <c r="N2003" i="40"/>
  <c r="M2003" i="40"/>
  <c r="L2003" i="40"/>
  <c r="K2003" i="40"/>
  <c r="J2003" i="40"/>
  <c r="I2003" i="40"/>
  <c r="R2002" i="40"/>
  <c r="Q2002" i="40"/>
  <c r="P2002" i="40"/>
  <c r="O2002" i="40"/>
  <c r="N2002" i="40"/>
  <c r="M2002" i="40"/>
  <c r="L2002" i="40"/>
  <c r="K2002" i="40"/>
  <c r="J2002" i="40"/>
  <c r="I2002" i="40"/>
  <c r="R2001" i="40"/>
  <c r="Q2001" i="40"/>
  <c r="P2001" i="40"/>
  <c r="O2001" i="40"/>
  <c r="N2001" i="40"/>
  <c r="M2001" i="40"/>
  <c r="L2001" i="40"/>
  <c r="K2001" i="40"/>
  <c r="J2001" i="40"/>
  <c r="I2001" i="40"/>
  <c r="R2000" i="40"/>
  <c r="Q2000" i="40"/>
  <c r="P2000" i="40"/>
  <c r="O2000" i="40"/>
  <c r="N2000" i="40"/>
  <c r="M2000" i="40"/>
  <c r="L2000" i="40"/>
  <c r="K2000" i="40"/>
  <c r="J2000" i="40"/>
  <c r="I2000" i="40"/>
  <c r="R1999" i="40"/>
  <c r="Q1999" i="40"/>
  <c r="P1999" i="40"/>
  <c r="O1999" i="40"/>
  <c r="N1999" i="40"/>
  <c r="M1999" i="40"/>
  <c r="L1999" i="40"/>
  <c r="K1999" i="40"/>
  <c r="J1999" i="40"/>
  <c r="I1999" i="40"/>
  <c r="R1998" i="40"/>
  <c r="Q1998" i="40"/>
  <c r="P1998" i="40"/>
  <c r="O1998" i="40"/>
  <c r="N1998" i="40"/>
  <c r="M1998" i="40"/>
  <c r="L1998" i="40"/>
  <c r="K1998" i="40"/>
  <c r="J1998" i="40"/>
  <c r="I1998" i="40"/>
  <c r="R1997" i="40"/>
  <c r="Q1997" i="40"/>
  <c r="P1997" i="40"/>
  <c r="O1997" i="40"/>
  <c r="N1997" i="40"/>
  <c r="M1997" i="40"/>
  <c r="L1997" i="40"/>
  <c r="K1997" i="40"/>
  <c r="J1997" i="40"/>
  <c r="I1997" i="40"/>
  <c r="R1996" i="40"/>
  <c r="Q1996" i="40"/>
  <c r="P1996" i="40"/>
  <c r="O1996" i="40"/>
  <c r="N1996" i="40"/>
  <c r="M1996" i="40"/>
  <c r="L1996" i="40"/>
  <c r="K1996" i="40"/>
  <c r="J1996" i="40"/>
  <c r="I1996" i="40"/>
  <c r="R1995" i="40"/>
  <c r="Q1995" i="40"/>
  <c r="P1995" i="40"/>
  <c r="O1995" i="40"/>
  <c r="N1995" i="40"/>
  <c r="M1995" i="40"/>
  <c r="L1995" i="40"/>
  <c r="K1995" i="40"/>
  <c r="J1995" i="40"/>
  <c r="I1995" i="40"/>
  <c r="R1994" i="40"/>
  <c r="Q1994" i="40"/>
  <c r="P1994" i="40"/>
  <c r="O1994" i="40"/>
  <c r="N1994" i="40"/>
  <c r="M1994" i="40"/>
  <c r="L1994" i="40"/>
  <c r="K1994" i="40"/>
  <c r="J1994" i="40"/>
  <c r="I1994" i="40"/>
  <c r="R1993" i="40"/>
  <c r="Q1993" i="40"/>
  <c r="P1993" i="40"/>
  <c r="O1993" i="40"/>
  <c r="N1993" i="40"/>
  <c r="M1993" i="40"/>
  <c r="L1993" i="40"/>
  <c r="K1993" i="40"/>
  <c r="J1993" i="40"/>
  <c r="I1993" i="40"/>
  <c r="R1992" i="40"/>
  <c r="Q1992" i="40"/>
  <c r="P1992" i="40"/>
  <c r="O1992" i="40"/>
  <c r="N1992" i="40"/>
  <c r="M1992" i="40"/>
  <c r="L1992" i="40"/>
  <c r="K1992" i="40"/>
  <c r="J1992" i="40"/>
  <c r="I1992" i="40"/>
  <c r="R1991" i="40"/>
  <c r="Q1991" i="40"/>
  <c r="P1991" i="40"/>
  <c r="O1991" i="40"/>
  <c r="N1991" i="40"/>
  <c r="M1991" i="40"/>
  <c r="L1991" i="40"/>
  <c r="K1991" i="40"/>
  <c r="J1991" i="40"/>
  <c r="I1991" i="40"/>
  <c r="R1990" i="40"/>
  <c r="Q1990" i="40"/>
  <c r="P1990" i="40"/>
  <c r="O1990" i="40"/>
  <c r="N1990" i="40"/>
  <c r="M1990" i="40"/>
  <c r="L1990" i="40"/>
  <c r="K1990" i="40"/>
  <c r="J1990" i="40"/>
  <c r="I1990" i="40"/>
  <c r="R1989" i="40"/>
  <c r="Q1989" i="40"/>
  <c r="P1989" i="40"/>
  <c r="O1989" i="40"/>
  <c r="N1989" i="40"/>
  <c r="M1989" i="40"/>
  <c r="L1989" i="40"/>
  <c r="K1989" i="40"/>
  <c r="J1989" i="40"/>
  <c r="I1989" i="40"/>
  <c r="R1988" i="40"/>
  <c r="Q1988" i="40"/>
  <c r="P1988" i="40"/>
  <c r="O1988" i="40"/>
  <c r="N1988" i="40"/>
  <c r="M1988" i="40"/>
  <c r="L1988" i="40"/>
  <c r="K1988" i="40"/>
  <c r="J1988" i="40"/>
  <c r="I1988" i="40"/>
  <c r="R1987" i="40"/>
  <c r="Q1987" i="40"/>
  <c r="P1987" i="40"/>
  <c r="O1987" i="40"/>
  <c r="N1987" i="40"/>
  <c r="M1987" i="40"/>
  <c r="L1987" i="40"/>
  <c r="K1987" i="40"/>
  <c r="J1987" i="40"/>
  <c r="I1987" i="40"/>
  <c r="R1986" i="40"/>
  <c r="Q1986" i="40"/>
  <c r="P1986" i="40"/>
  <c r="O1986" i="40"/>
  <c r="N1986" i="40"/>
  <c r="M1986" i="40"/>
  <c r="L1986" i="40"/>
  <c r="K1986" i="40"/>
  <c r="J1986" i="40"/>
  <c r="I1986" i="40"/>
  <c r="R1985" i="40"/>
  <c r="Q1985" i="40"/>
  <c r="P1985" i="40"/>
  <c r="O1985" i="40"/>
  <c r="N1985" i="40"/>
  <c r="M1985" i="40"/>
  <c r="L1985" i="40"/>
  <c r="K1985" i="40"/>
  <c r="J1985" i="40"/>
  <c r="I1985" i="40"/>
  <c r="R1984" i="40"/>
  <c r="Q1984" i="40"/>
  <c r="P1984" i="40"/>
  <c r="O1984" i="40"/>
  <c r="N1984" i="40"/>
  <c r="M1984" i="40"/>
  <c r="L1984" i="40"/>
  <c r="K1984" i="40"/>
  <c r="J1984" i="40"/>
  <c r="I1984" i="40"/>
  <c r="R1983" i="40"/>
  <c r="Q1983" i="40"/>
  <c r="P1983" i="40"/>
  <c r="O1983" i="40"/>
  <c r="N1983" i="40"/>
  <c r="M1983" i="40"/>
  <c r="L1983" i="40"/>
  <c r="K1983" i="40"/>
  <c r="J1983" i="40"/>
  <c r="I1983" i="40"/>
  <c r="R1982" i="40"/>
  <c r="Q1982" i="40"/>
  <c r="P1982" i="40"/>
  <c r="O1982" i="40"/>
  <c r="N1982" i="40"/>
  <c r="M1982" i="40"/>
  <c r="L1982" i="40"/>
  <c r="K1982" i="40"/>
  <c r="J1982" i="40"/>
  <c r="I1982" i="40"/>
  <c r="R1981" i="40"/>
  <c r="Q1981" i="40"/>
  <c r="P1981" i="40"/>
  <c r="O1981" i="40"/>
  <c r="N1981" i="40"/>
  <c r="M1981" i="40"/>
  <c r="L1981" i="40"/>
  <c r="K1981" i="40"/>
  <c r="J1981" i="40"/>
  <c r="I1981" i="40"/>
  <c r="R1980" i="40"/>
  <c r="Q1980" i="40"/>
  <c r="P1980" i="40"/>
  <c r="O1980" i="40"/>
  <c r="N1980" i="40"/>
  <c r="M1980" i="40"/>
  <c r="L1980" i="40"/>
  <c r="K1980" i="40"/>
  <c r="J1980" i="40"/>
  <c r="I1980" i="40"/>
  <c r="R1979" i="40"/>
  <c r="Q1979" i="40"/>
  <c r="P1979" i="40"/>
  <c r="O1979" i="40"/>
  <c r="N1979" i="40"/>
  <c r="M1979" i="40"/>
  <c r="L1979" i="40"/>
  <c r="K1979" i="40"/>
  <c r="J1979" i="40"/>
  <c r="I1979" i="40"/>
  <c r="R1978" i="40"/>
  <c r="Q1978" i="40"/>
  <c r="P1978" i="40"/>
  <c r="O1978" i="40"/>
  <c r="N1978" i="40"/>
  <c r="M1978" i="40"/>
  <c r="L1978" i="40"/>
  <c r="K1978" i="40"/>
  <c r="J1978" i="40"/>
  <c r="I1978" i="40"/>
  <c r="R1977" i="40"/>
  <c r="Q1977" i="40"/>
  <c r="P1977" i="40"/>
  <c r="O1977" i="40"/>
  <c r="N1977" i="40"/>
  <c r="M1977" i="40"/>
  <c r="L1977" i="40"/>
  <c r="K1977" i="40"/>
  <c r="J1977" i="40"/>
  <c r="I1977" i="40"/>
  <c r="R1976" i="40"/>
  <c r="Q1976" i="40"/>
  <c r="P1976" i="40"/>
  <c r="O1976" i="40"/>
  <c r="N1976" i="40"/>
  <c r="M1976" i="40"/>
  <c r="L1976" i="40"/>
  <c r="K1976" i="40"/>
  <c r="J1976" i="40"/>
  <c r="I1976" i="40"/>
  <c r="R1975" i="40"/>
  <c r="Q1975" i="40"/>
  <c r="P1975" i="40"/>
  <c r="O1975" i="40"/>
  <c r="N1975" i="40"/>
  <c r="M1975" i="40"/>
  <c r="L1975" i="40"/>
  <c r="K1975" i="40"/>
  <c r="J1975" i="40"/>
  <c r="I1975" i="40"/>
  <c r="R1974" i="40"/>
  <c r="Q1974" i="40"/>
  <c r="P1974" i="40"/>
  <c r="O1974" i="40"/>
  <c r="N1974" i="40"/>
  <c r="M1974" i="40"/>
  <c r="L1974" i="40"/>
  <c r="K1974" i="40"/>
  <c r="J1974" i="40"/>
  <c r="I1974" i="40"/>
  <c r="R1973" i="40"/>
  <c r="Q1973" i="40"/>
  <c r="P1973" i="40"/>
  <c r="O1973" i="40"/>
  <c r="N1973" i="40"/>
  <c r="M1973" i="40"/>
  <c r="L1973" i="40"/>
  <c r="K1973" i="40"/>
  <c r="J1973" i="40"/>
  <c r="I1973" i="40"/>
  <c r="R1972" i="40"/>
  <c r="Q1972" i="40"/>
  <c r="P1972" i="40"/>
  <c r="O1972" i="40"/>
  <c r="N1972" i="40"/>
  <c r="M1972" i="40"/>
  <c r="L1972" i="40"/>
  <c r="K1972" i="40"/>
  <c r="J1972" i="40"/>
  <c r="I1972" i="40"/>
  <c r="R1971" i="40"/>
  <c r="Q1971" i="40"/>
  <c r="P1971" i="40"/>
  <c r="O1971" i="40"/>
  <c r="N1971" i="40"/>
  <c r="M1971" i="40"/>
  <c r="L1971" i="40"/>
  <c r="K1971" i="40"/>
  <c r="J1971" i="40"/>
  <c r="I1971" i="40"/>
  <c r="R1970" i="40"/>
  <c r="Q1970" i="40"/>
  <c r="P1970" i="40"/>
  <c r="O1970" i="40"/>
  <c r="N1970" i="40"/>
  <c r="M1970" i="40"/>
  <c r="L1970" i="40"/>
  <c r="K1970" i="40"/>
  <c r="J1970" i="40"/>
  <c r="I1970" i="40"/>
  <c r="R1969" i="40"/>
  <c r="Q1969" i="40"/>
  <c r="P1969" i="40"/>
  <c r="O1969" i="40"/>
  <c r="N1969" i="40"/>
  <c r="M1969" i="40"/>
  <c r="L1969" i="40"/>
  <c r="K1969" i="40"/>
  <c r="J1969" i="40"/>
  <c r="I1969" i="40"/>
  <c r="R1968" i="40"/>
  <c r="Q1968" i="40"/>
  <c r="P1968" i="40"/>
  <c r="O1968" i="40"/>
  <c r="N1968" i="40"/>
  <c r="M1968" i="40"/>
  <c r="L1968" i="40"/>
  <c r="K1968" i="40"/>
  <c r="J1968" i="40"/>
  <c r="I1968" i="40"/>
  <c r="R1967" i="40"/>
  <c r="Q1967" i="40"/>
  <c r="P1967" i="40"/>
  <c r="O1967" i="40"/>
  <c r="N1967" i="40"/>
  <c r="M1967" i="40"/>
  <c r="L1967" i="40"/>
  <c r="K1967" i="40"/>
  <c r="J1967" i="40"/>
  <c r="I1967" i="40"/>
  <c r="R1966" i="40"/>
  <c r="Q1966" i="40"/>
  <c r="P1966" i="40"/>
  <c r="O1966" i="40"/>
  <c r="N1966" i="40"/>
  <c r="M1966" i="40"/>
  <c r="L1966" i="40"/>
  <c r="K1966" i="40"/>
  <c r="J1966" i="40"/>
  <c r="I1966" i="40"/>
  <c r="R1965" i="40"/>
  <c r="Q1965" i="40"/>
  <c r="P1965" i="40"/>
  <c r="O1965" i="40"/>
  <c r="N1965" i="40"/>
  <c r="M1965" i="40"/>
  <c r="L1965" i="40"/>
  <c r="K1965" i="40"/>
  <c r="J1965" i="40"/>
  <c r="I1965" i="40"/>
  <c r="R1964" i="40"/>
  <c r="Q1964" i="40"/>
  <c r="P1964" i="40"/>
  <c r="O1964" i="40"/>
  <c r="N1964" i="40"/>
  <c r="M1964" i="40"/>
  <c r="L1964" i="40"/>
  <c r="K1964" i="40"/>
  <c r="J1964" i="40"/>
  <c r="I1964" i="40"/>
  <c r="R1963" i="40"/>
  <c r="Q1963" i="40"/>
  <c r="P1963" i="40"/>
  <c r="O1963" i="40"/>
  <c r="N1963" i="40"/>
  <c r="M1963" i="40"/>
  <c r="L1963" i="40"/>
  <c r="K1963" i="40"/>
  <c r="J1963" i="40"/>
  <c r="I1963" i="40"/>
  <c r="R1962" i="40"/>
  <c r="Q1962" i="40"/>
  <c r="P1962" i="40"/>
  <c r="O1962" i="40"/>
  <c r="N1962" i="40"/>
  <c r="M1962" i="40"/>
  <c r="L1962" i="40"/>
  <c r="K1962" i="40"/>
  <c r="J1962" i="40"/>
  <c r="I1962" i="40"/>
  <c r="R1961" i="40"/>
  <c r="Q1961" i="40"/>
  <c r="P1961" i="40"/>
  <c r="O1961" i="40"/>
  <c r="N1961" i="40"/>
  <c r="M1961" i="40"/>
  <c r="L1961" i="40"/>
  <c r="K1961" i="40"/>
  <c r="J1961" i="40"/>
  <c r="I1961" i="40"/>
  <c r="R1960" i="40"/>
  <c r="Q1960" i="40"/>
  <c r="P1960" i="40"/>
  <c r="O1960" i="40"/>
  <c r="N1960" i="40"/>
  <c r="M1960" i="40"/>
  <c r="L1960" i="40"/>
  <c r="K1960" i="40"/>
  <c r="J1960" i="40"/>
  <c r="I1960" i="40"/>
  <c r="R1959" i="40"/>
  <c r="Q1959" i="40"/>
  <c r="P1959" i="40"/>
  <c r="O1959" i="40"/>
  <c r="N1959" i="40"/>
  <c r="M1959" i="40"/>
  <c r="L1959" i="40"/>
  <c r="K1959" i="40"/>
  <c r="J1959" i="40"/>
  <c r="I1959" i="40"/>
  <c r="R1958" i="40"/>
  <c r="Q1958" i="40"/>
  <c r="P1958" i="40"/>
  <c r="O1958" i="40"/>
  <c r="N1958" i="40"/>
  <c r="M1958" i="40"/>
  <c r="L1958" i="40"/>
  <c r="K1958" i="40"/>
  <c r="J1958" i="40"/>
  <c r="I1958" i="40"/>
  <c r="R1957" i="40"/>
  <c r="Q1957" i="40"/>
  <c r="P1957" i="40"/>
  <c r="O1957" i="40"/>
  <c r="N1957" i="40"/>
  <c r="M1957" i="40"/>
  <c r="L1957" i="40"/>
  <c r="K1957" i="40"/>
  <c r="J1957" i="40"/>
  <c r="I1957" i="40"/>
  <c r="R1956" i="40"/>
  <c r="Q1956" i="40"/>
  <c r="P1956" i="40"/>
  <c r="O1956" i="40"/>
  <c r="N1956" i="40"/>
  <c r="M1956" i="40"/>
  <c r="L1956" i="40"/>
  <c r="K1956" i="40"/>
  <c r="J1956" i="40"/>
  <c r="I1956" i="40"/>
  <c r="R1955" i="40"/>
  <c r="Q1955" i="40"/>
  <c r="P1955" i="40"/>
  <c r="O1955" i="40"/>
  <c r="N1955" i="40"/>
  <c r="M1955" i="40"/>
  <c r="L1955" i="40"/>
  <c r="K1955" i="40"/>
  <c r="J1955" i="40"/>
  <c r="I1955" i="40"/>
  <c r="R1954" i="40"/>
  <c r="Q1954" i="40"/>
  <c r="P1954" i="40"/>
  <c r="O1954" i="40"/>
  <c r="N1954" i="40"/>
  <c r="M1954" i="40"/>
  <c r="L1954" i="40"/>
  <c r="K1954" i="40"/>
  <c r="J1954" i="40"/>
  <c r="I1954" i="40"/>
  <c r="R1953" i="40"/>
  <c r="Q1953" i="40"/>
  <c r="P1953" i="40"/>
  <c r="O1953" i="40"/>
  <c r="N1953" i="40"/>
  <c r="M1953" i="40"/>
  <c r="L1953" i="40"/>
  <c r="K1953" i="40"/>
  <c r="J1953" i="40"/>
  <c r="I1953" i="40"/>
  <c r="R1952" i="40"/>
  <c r="Q1952" i="40"/>
  <c r="P1952" i="40"/>
  <c r="O1952" i="40"/>
  <c r="N1952" i="40"/>
  <c r="M1952" i="40"/>
  <c r="L1952" i="40"/>
  <c r="K1952" i="40"/>
  <c r="J1952" i="40"/>
  <c r="I1952" i="40"/>
  <c r="R1951" i="40"/>
  <c r="Q1951" i="40"/>
  <c r="P1951" i="40"/>
  <c r="O1951" i="40"/>
  <c r="N1951" i="40"/>
  <c r="M1951" i="40"/>
  <c r="L1951" i="40"/>
  <c r="K1951" i="40"/>
  <c r="J1951" i="40"/>
  <c r="I1951" i="40"/>
  <c r="R1950" i="40"/>
  <c r="Q1950" i="40"/>
  <c r="P1950" i="40"/>
  <c r="O1950" i="40"/>
  <c r="N1950" i="40"/>
  <c r="M1950" i="40"/>
  <c r="L1950" i="40"/>
  <c r="K1950" i="40"/>
  <c r="J1950" i="40"/>
  <c r="I1950" i="40"/>
  <c r="R1949" i="40"/>
  <c r="Q1949" i="40"/>
  <c r="P1949" i="40"/>
  <c r="O1949" i="40"/>
  <c r="N1949" i="40"/>
  <c r="M1949" i="40"/>
  <c r="L1949" i="40"/>
  <c r="K1949" i="40"/>
  <c r="J1949" i="40"/>
  <c r="I1949" i="40"/>
  <c r="R1948" i="40"/>
  <c r="Q1948" i="40"/>
  <c r="P1948" i="40"/>
  <c r="O1948" i="40"/>
  <c r="N1948" i="40"/>
  <c r="M1948" i="40"/>
  <c r="L1948" i="40"/>
  <c r="K1948" i="40"/>
  <c r="J1948" i="40"/>
  <c r="I1948" i="40"/>
  <c r="R1947" i="40"/>
  <c r="Q1947" i="40"/>
  <c r="P1947" i="40"/>
  <c r="O1947" i="40"/>
  <c r="N1947" i="40"/>
  <c r="M1947" i="40"/>
  <c r="L1947" i="40"/>
  <c r="K1947" i="40"/>
  <c r="J1947" i="40"/>
  <c r="I1947" i="40"/>
  <c r="R1946" i="40"/>
  <c r="Q1946" i="40"/>
  <c r="P1946" i="40"/>
  <c r="O1946" i="40"/>
  <c r="N1946" i="40"/>
  <c r="M1946" i="40"/>
  <c r="L1946" i="40"/>
  <c r="K1946" i="40"/>
  <c r="J1946" i="40"/>
  <c r="I1946" i="40"/>
  <c r="R1945" i="40"/>
  <c r="Q1945" i="40"/>
  <c r="P1945" i="40"/>
  <c r="O1945" i="40"/>
  <c r="N1945" i="40"/>
  <c r="M1945" i="40"/>
  <c r="L1945" i="40"/>
  <c r="K1945" i="40"/>
  <c r="J1945" i="40"/>
  <c r="I1945" i="40"/>
  <c r="R1944" i="40"/>
  <c r="Q1944" i="40"/>
  <c r="P1944" i="40"/>
  <c r="O1944" i="40"/>
  <c r="N1944" i="40"/>
  <c r="M1944" i="40"/>
  <c r="L1944" i="40"/>
  <c r="K1944" i="40"/>
  <c r="J1944" i="40"/>
  <c r="I1944" i="40"/>
  <c r="R1943" i="40"/>
  <c r="Q1943" i="40"/>
  <c r="P1943" i="40"/>
  <c r="O1943" i="40"/>
  <c r="N1943" i="40"/>
  <c r="M1943" i="40"/>
  <c r="L1943" i="40"/>
  <c r="K1943" i="40"/>
  <c r="J1943" i="40"/>
  <c r="I1943" i="40"/>
  <c r="R1942" i="40"/>
  <c r="Q1942" i="40"/>
  <c r="P1942" i="40"/>
  <c r="O1942" i="40"/>
  <c r="N1942" i="40"/>
  <c r="M1942" i="40"/>
  <c r="L1942" i="40"/>
  <c r="K1942" i="40"/>
  <c r="J1942" i="40"/>
  <c r="I1942" i="40"/>
  <c r="R1941" i="40"/>
  <c r="Q1941" i="40"/>
  <c r="P1941" i="40"/>
  <c r="O1941" i="40"/>
  <c r="N1941" i="40"/>
  <c r="M1941" i="40"/>
  <c r="L1941" i="40"/>
  <c r="K1941" i="40"/>
  <c r="J1941" i="40"/>
  <c r="I1941" i="40"/>
  <c r="R1940" i="40"/>
  <c r="Q1940" i="40"/>
  <c r="P1940" i="40"/>
  <c r="O1940" i="40"/>
  <c r="N1940" i="40"/>
  <c r="M1940" i="40"/>
  <c r="L1940" i="40"/>
  <c r="K1940" i="40"/>
  <c r="J1940" i="40"/>
  <c r="I1940" i="40"/>
  <c r="R1939" i="40"/>
  <c r="Q1939" i="40"/>
  <c r="P1939" i="40"/>
  <c r="O1939" i="40"/>
  <c r="N1939" i="40"/>
  <c r="M1939" i="40"/>
  <c r="L1939" i="40"/>
  <c r="K1939" i="40"/>
  <c r="J1939" i="40"/>
  <c r="I1939" i="40"/>
  <c r="R1938" i="40"/>
  <c r="Q1938" i="40"/>
  <c r="P1938" i="40"/>
  <c r="O1938" i="40"/>
  <c r="N1938" i="40"/>
  <c r="M1938" i="40"/>
  <c r="L1938" i="40"/>
  <c r="K1938" i="40"/>
  <c r="J1938" i="40"/>
  <c r="I1938" i="40"/>
  <c r="R1937" i="40"/>
  <c r="Q1937" i="40"/>
  <c r="P1937" i="40"/>
  <c r="O1937" i="40"/>
  <c r="N1937" i="40"/>
  <c r="M1937" i="40"/>
  <c r="L1937" i="40"/>
  <c r="K1937" i="40"/>
  <c r="J1937" i="40"/>
  <c r="I1937" i="40"/>
  <c r="R1936" i="40"/>
  <c r="Q1936" i="40"/>
  <c r="P1936" i="40"/>
  <c r="O1936" i="40"/>
  <c r="N1936" i="40"/>
  <c r="M1936" i="40"/>
  <c r="L1936" i="40"/>
  <c r="K1936" i="40"/>
  <c r="J1936" i="40"/>
  <c r="I1936" i="40"/>
  <c r="R1935" i="40"/>
  <c r="Q1935" i="40"/>
  <c r="P1935" i="40"/>
  <c r="O1935" i="40"/>
  <c r="N1935" i="40"/>
  <c r="M1935" i="40"/>
  <c r="L1935" i="40"/>
  <c r="K1935" i="40"/>
  <c r="J1935" i="40"/>
  <c r="I1935" i="40"/>
  <c r="R1934" i="40"/>
  <c r="Q1934" i="40"/>
  <c r="P1934" i="40"/>
  <c r="O1934" i="40"/>
  <c r="N1934" i="40"/>
  <c r="M1934" i="40"/>
  <c r="L1934" i="40"/>
  <c r="K1934" i="40"/>
  <c r="J1934" i="40"/>
  <c r="I1934" i="40"/>
  <c r="R1933" i="40"/>
  <c r="Q1933" i="40"/>
  <c r="P1933" i="40"/>
  <c r="O1933" i="40"/>
  <c r="N1933" i="40"/>
  <c r="M1933" i="40"/>
  <c r="L1933" i="40"/>
  <c r="K1933" i="40"/>
  <c r="J1933" i="40"/>
  <c r="I1933" i="40"/>
  <c r="R1932" i="40"/>
  <c r="Q1932" i="40"/>
  <c r="P1932" i="40"/>
  <c r="O1932" i="40"/>
  <c r="N1932" i="40"/>
  <c r="M1932" i="40"/>
  <c r="L1932" i="40"/>
  <c r="K1932" i="40"/>
  <c r="J1932" i="40"/>
  <c r="I1932" i="40"/>
  <c r="R1931" i="40"/>
  <c r="Q1931" i="40"/>
  <c r="P1931" i="40"/>
  <c r="O1931" i="40"/>
  <c r="N1931" i="40"/>
  <c r="M1931" i="40"/>
  <c r="L1931" i="40"/>
  <c r="K1931" i="40"/>
  <c r="J1931" i="40"/>
  <c r="I1931" i="40"/>
  <c r="R1930" i="40"/>
  <c r="Q1930" i="40"/>
  <c r="P1930" i="40"/>
  <c r="O1930" i="40"/>
  <c r="N1930" i="40"/>
  <c r="M1930" i="40"/>
  <c r="L1930" i="40"/>
  <c r="K1930" i="40"/>
  <c r="J1930" i="40"/>
  <c r="I1930" i="40"/>
  <c r="R1929" i="40"/>
  <c r="Q1929" i="40"/>
  <c r="P1929" i="40"/>
  <c r="O1929" i="40"/>
  <c r="N1929" i="40"/>
  <c r="M1929" i="40"/>
  <c r="L1929" i="40"/>
  <c r="K1929" i="40"/>
  <c r="J1929" i="40"/>
  <c r="I1929" i="40"/>
  <c r="R1928" i="40"/>
  <c r="Q1928" i="40"/>
  <c r="P1928" i="40"/>
  <c r="O1928" i="40"/>
  <c r="N1928" i="40"/>
  <c r="M1928" i="40"/>
  <c r="L1928" i="40"/>
  <c r="K1928" i="40"/>
  <c r="J1928" i="40"/>
  <c r="I1928" i="40"/>
  <c r="R1927" i="40"/>
  <c r="Q1927" i="40"/>
  <c r="P1927" i="40"/>
  <c r="O1927" i="40"/>
  <c r="N1927" i="40"/>
  <c r="M1927" i="40"/>
  <c r="L1927" i="40"/>
  <c r="K1927" i="40"/>
  <c r="J1927" i="40"/>
  <c r="I1927" i="40"/>
  <c r="R1926" i="40"/>
  <c r="Q1926" i="40"/>
  <c r="P1926" i="40"/>
  <c r="O1926" i="40"/>
  <c r="N1926" i="40"/>
  <c r="M1926" i="40"/>
  <c r="L1926" i="40"/>
  <c r="K1926" i="40"/>
  <c r="J1926" i="40"/>
  <c r="I1926" i="40"/>
  <c r="R1925" i="40"/>
  <c r="Q1925" i="40"/>
  <c r="P1925" i="40"/>
  <c r="O1925" i="40"/>
  <c r="N1925" i="40"/>
  <c r="M1925" i="40"/>
  <c r="L1925" i="40"/>
  <c r="K1925" i="40"/>
  <c r="J1925" i="40"/>
  <c r="I1925" i="40"/>
  <c r="R1924" i="40"/>
  <c r="Q1924" i="40"/>
  <c r="P1924" i="40"/>
  <c r="O1924" i="40"/>
  <c r="N1924" i="40"/>
  <c r="M1924" i="40"/>
  <c r="L1924" i="40"/>
  <c r="K1924" i="40"/>
  <c r="J1924" i="40"/>
  <c r="I1924" i="40"/>
  <c r="R1923" i="40"/>
  <c r="Q1923" i="40"/>
  <c r="P1923" i="40"/>
  <c r="O1923" i="40"/>
  <c r="N1923" i="40"/>
  <c r="M1923" i="40"/>
  <c r="L1923" i="40"/>
  <c r="K1923" i="40"/>
  <c r="J1923" i="40"/>
  <c r="I1923" i="40"/>
  <c r="R1922" i="40"/>
  <c r="Q1922" i="40"/>
  <c r="P1922" i="40"/>
  <c r="O1922" i="40"/>
  <c r="N1922" i="40"/>
  <c r="M1922" i="40"/>
  <c r="L1922" i="40"/>
  <c r="K1922" i="40"/>
  <c r="J1922" i="40"/>
  <c r="I1922" i="40"/>
  <c r="R1921" i="40"/>
  <c r="Q1921" i="40"/>
  <c r="P1921" i="40"/>
  <c r="O1921" i="40"/>
  <c r="N1921" i="40"/>
  <c r="M1921" i="40"/>
  <c r="L1921" i="40"/>
  <c r="K1921" i="40"/>
  <c r="J1921" i="40"/>
  <c r="I1921" i="40"/>
  <c r="R1920" i="40"/>
  <c r="Q1920" i="40"/>
  <c r="P1920" i="40"/>
  <c r="O1920" i="40"/>
  <c r="N1920" i="40"/>
  <c r="M1920" i="40"/>
  <c r="L1920" i="40"/>
  <c r="K1920" i="40"/>
  <c r="J1920" i="40"/>
  <c r="I1920" i="40"/>
  <c r="R1919" i="40"/>
  <c r="Q1919" i="40"/>
  <c r="P1919" i="40"/>
  <c r="O1919" i="40"/>
  <c r="N1919" i="40"/>
  <c r="M1919" i="40"/>
  <c r="L1919" i="40"/>
  <c r="K1919" i="40"/>
  <c r="J1919" i="40"/>
  <c r="I1919" i="40"/>
  <c r="R1918" i="40"/>
  <c r="Q1918" i="40"/>
  <c r="P1918" i="40"/>
  <c r="O1918" i="40"/>
  <c r="N1918" i="40"/>
  <c r="M1918" i="40"/>
  <c r="L1918" i="40"/>
  <c r="K1918" i="40"/>
  <c r="J1918" i="40"/>
  <c r="I1918" i="40"/>
  <c r="R1917" i="40"/>
  <c r="Q1917" i="40"/>
  <c r="P1917" i="40"/>
  <c r="O1917" i="40"/>
  <c r="N1917" i="40"/>
  <c r="M1917" i="40"/>
  <c r="L1917" i="40"/>
  <c r="K1917" i="40"/>
  <c r="J1917" i="40"/>
  <c r="I1917" i="40"/>
  <c r="R1916" i="40"/>
  <c r="Q1916" i="40"/>
  <c r="P1916" i="40"/>
  <c r="O1916" i="40"/>
  <c r="N1916" i="40"/>
  <c r="M1916" i="40"/>
  <c r="L1916" i="40"/>
  <c r="K1916" i="40"/>
  <c r="J1916" i="40"/>
  <c r="I1916" i="40"/>
  <c r="R1915" i="40"/>
  <c r="Q1915" i="40"/>
  <c r="P1915" i="40"/>
  <c r="O1915" i="40"/>
  <c r="N1915" i="40"/>
  <c r="M1915" i="40"/>
  <c r="L1915" i="40"/>
  <c r="K1915" i="40"/>
  <c r="J1915" i="40"/>
  <c r="I1915" i="40"/>
  <c r="R1914" i="40"/>
  <c r="Q1914" i="40"/>
  <c r="P1914" i="40"/>
  <c r="O1914" i="40"/>
  <c r="N1914" i="40"/>
  <c r="M1914" i="40"/>
  <c r="L1914" i="40"/>
  <c r="K1914" i="40"/>
  <c r="J1914" i="40"/>
  <c r="I1914" i="40"/>
  <c r="R1913" i="40"/>
  <c r="Q1913" i="40"/>
  <c r="P1913" i="40"/>
  <c r="O1913" i="40"/>
  <c r="N1913" i="40"/>
  <c r="M1913" i="40"/>
  <c r="L1913" i="40"/>
  <c r="K1913" i="40"/>
  <c r="J1913" i="40"/>
  <c r="I1913" i="40"/>
  <c r="R1912" i="40"/>
  <c r="Q1912" i="40"/>
  <c r="P1912" i="40"/>
  <c r="O1912" i="40"/>
  <c r="N1912" i="40"/>
  <c r="M1912" i="40"/>
  <c r="L1912" i="40"/>
  <c r="K1912" i="40"/>
  <c r="J1912" i="40"/>
  <c r="I1912" i="40"/>
  <c r="R1911" i="40"/>
  <c r="Q1911" i="40"/>
  <c r="P1911" i="40"/>
  <c r="O1911" i="40"/>
  <c r="N1911" i="40"/>
  <c r="M1911" i="40"/>
  <c r="L1911" i="40"/>
  <c r="K1911" i="40"/>
  <c r="J1911" i="40"/>
  <c r="I1911" i="40"/>
  <c r="R1910" i="40"/>
  <c r="Q1910" i="40"/>
  <c r="P1910" i="40"/>
  <c r="O1910" i="40"/>
  <c r="N1910" i="40"/>
  <c r="M1910" i="40"/>
  <c r="L1910" i="40"/>
  <c r="K1910" i="40"/>
  <c r="J1910" i="40"/>
  <c r="I1910" i="40"/>
  <c r="R1909" i="40"/>
  <c r="Q1909" i="40"/>
  <c r="P1909" i="40"/>
  <c r="O1909" i="40"/>
  <c r="N1909" i="40"/>
  <c r="M1909" i="40"/>
  <c r="L1909" i="40"/>
  <c r="K1909" i="40"/>
  <c r="J1909" i="40"/>
  <c r="I1909" i="40"/>
  <c r="R1908" i="40"/>
  <c r="Q1908" i="40"/>
  <c r="P1908" i="40"/>
  <c r="O1908" i="40"/>
  <c r="N1908" i="40"/>
  <c r="M1908" i="40"/>
  <c r="L1908" i="40"/>
  <c r="K1908" i="40"/>
  <c r="J1908" i="40"/>
  <c r="I1908" i="40"/>
  <c r="R1907" i="40"/>
  <c r="Q1907" i="40"/>
  <c r="P1907" i="40"/>
  <c r="O1907" i="40"/>
  <c r="N1907" i="40"/>
  <c r="M1907" i="40"/>
  <c r="L1907" i="40"/>
  <c r="K1907" i="40"/>
  <c r="J1907" i="40"/>
  <c r="I1907" i="40"/>
  <c r="R1906" i="40"/>
  <c r="Q1906" i="40"/>
  <c r="P1906" i="40"/>
  <c r="O1906" i="40"/>
  <c r="N1906" i="40"/>
  <c r="M1906" i="40"/>
  <c r="L1906" i="40"/>
  <c r="K1906" i="40"/>
  <c r="J1906" i="40"/>
  <c r="I1906" i="40"/>
  <c r="R1905" i="40"/>
  <c r="Q1905" i="40"/>
  <c r="P1905" i="40"/>
  <c r="O1905" i="40"/>
  <c r="N1905" i="40"/>
  <c r="M1905" i="40"/>
  <c r="L1905" i="40"/>
  <c r="K1905" i="40"/>
  <c r="J1905" i="40"/>
  <c r="I1905" i="40"/>
  <c r="R1904" i="40"/>
  <c r="Q1904" i="40"/>
  <c r="P1904" i="40"/>
  <c r="O1904" i="40"/>
  <c r="N1904" i="40"/>
  <c r="M1904" i="40"/>
  <c r="L1904" i="40"/>
  <c r="K1904" i="40"/>
  <c r="J1904" i="40"/>
  <c r="I1904" i="40"/>
  <c r="R1903" i="40"/>
  <c r="Q1903" i="40"/>
  <c r="P1903" i="40"/>
  <c r="O1903" i="40"/>
  <c r="N1903" i="40"/>
  <c r="M1903" i="40"/>
  <c r="L1903" i="40"/>
  <c r="K1903" i="40"/>
  <c r="J1903" i="40"/>
  <c r="I1903" i="40"/>
  <c r="R1902" i="40"/>
  <c r="Q1902" i="40"/>
  <c r="P1902" i="40"/>
  <c r="O1902" i="40"/>
  <c r="N1902" i="40"/>
  <c r="M1902" i="40"/>
  <c r="L1902" i="40"/>
  <c r="K1902" i="40"/>
  <c r="J1902" i="40"/>
  <c r="I1902" i="40"/>
  <c r="R1901" i="40"/>
  <c r="Q1901" i="40"/>
  <c r="P1901" i="40"/>
  <c r="O1901" i="40"/>
  <c r="N1901" i="40"/>
  <c r="M1901" i="40"/>
  <c r="L1901" i="40"/>
  <c r="K1901" i="40"/>
  <c r="J1901" i="40"/>
  <c r="I1901" i="40"/>
  <c r="R1900" i="40"/>
  <c r="Q1900" i="40"/>
  <c r="P1900" i="40"/>
  <c r="O1900" i="40"/>
  <c r="N1900" i="40"/>
  <c r="M1900" i="40"/>
  <c r="L1900" i="40"/>
  <c r="K1900" i="40"/>
  <c r="J1900" i="40"/>
  <c r="I1900" i="40"/>
  <c r="R1899" i="40"/>
  <c r="Q1899" i="40"/>
  <c r="P1899" i="40"/>
  <c r="O1899" i="40"/>
  <c r="N1899" i="40"/>
  <c r="M1899" i="40"/>
  <c r="L1899" i="40"/>
  <c r="K1899" i="40"/>
  <c r="J1899" i="40"/>
  <c r="I1899" i="40"/>
  <c r="R1898" i="40"/>
  <c r="Q1898" i="40"/>
  <c r="P1898" i="40"/>
  <c r="O1898" i="40"/>
  <c r="N1898" i="40"/>
  <c r="M1898" i="40"/>
  <c r="L1898" i="40"/>
  <c r="K1898" i="40"/>
  <c r="J1898" i="40"/>
  <c r="I1898" i="40"/>
  <c r="R1897" i="40"/>
  <c r="Q1897" i="40"/>
  <c r="P1897" i="40"/>
  <c r="O1897" i="40"/>
  <c r="N1897" i="40"/>
  <c r="M1897" i="40"/>
  <c r="L1897" i="40"/>
  <c r="K1897" i="40"/>
  <c r="J1897" i="40"/>
  <c r="I1897" i="40"/>
  <c r="R1896" i="40"/>
  <c r="Q1896" i="40"/>
  <c r="P1896" i="40"/>
  <c r="O1896" i="40"/>
  <c r="N1896" i="40"/>
  <c r="M1896" i="40"/>
  <c r="L1896" i="40"/>
  <c r="K1896" i="40"/>
  <c r="J1896" i="40"/>
  <c r="I1896" i="40"/>
  <c r="R1895" i="40"/>
  <c r="Q1895" i="40"/>
  <c r="P1895" i="40"/>
  <c r="O1895" i="40"/>
  <c r="N1895" i="40"/>
  <c r="M1895" i="40"/>
  <c r="L1895" i="40"/>
  <c r="K1895" i="40"/>
  <c r="J1895" i="40"/>
  <c r="I1895" i="40"/>
  <c r="R1894" i="40"/>
  <c r="Q1894" i="40"/>
  <c r="P1894" i="40"/>
  <c r="O1894" i="40"/>
  <c r="N1894" i="40"/>
  <c r="M1894" i="40"/>
  <c r="L1894" i="40"/>
  <c r="K1894" i="40"/>
  <c r="J1894" i="40"/>
  <c r="I1894" i="40"/>
  <c r="R1893" i="40"/>
  <c r="Q1893" i="40"/>
  <c r="P1893" i="40"/>
  <c r="O1893" i="40"/>
  <c r="N1893" i="40"/>
  <c r="M1893" i="40"/>
  <c r="L1893" i="40"/>
  <c r="K1893" i="40"/>
  <c r="J1893" i="40"/>
  <c r="I1893" i="40"/>
  <c r="R1892" i="40"/>
  <c r="Q1892" i="40"/>
  <c r="P1892" i="40"/>
  <c r="O1892" i="40"/>
  <c r="N1892" i="40"/>
  <c r="M1892" i="40"/>
  <c r="L1892" i="40"/>
  <c r="K1892" i="40"/>
  <c r="J1892" i="40"/>
  <c r="I1892" i="40"/>
  <c r="R1891" i="40"/>
  <c r="Q1891" i="40"/>
  <c r="P1891" i="40"/>
  <c r="O1891" i="40"/>
  <c r="N1891" i="40"/>
  <c r="M1891" i="40"/>
  <c r="L1891" i="40"/>
  <c r="K1891" i="40"/>
  <c r="J1891" i="40"/>
  <c r="I1891" i="40"/>
  <c r="R1890" i="40"/>
  <c r="Q1890" i="40"/>
  <c r="P1890" i="40"/>
  <c r="O1890" i="40"/>
  <c r="N1890" i="40"/>
  <c r="M1890" i="40"/>
  <c r="L1890" i="40"/>
  <c r="K1890" i="40"/>
  <c r="J1890" i="40"/>
  <c r="I1890" i="40"/>
  <c r="R1889" i="40"/>
  <c r="Q1889" i="40"/>
  <c r="P1889" i="40"/>
  <c r="O1889" i="40"/>
  <c r="N1889" i="40"/>
  <c r="M1889" i="40"/>
  <c r="L1889" i="40"/>
  <c r="K1889" i="40"/>
  <c r="J1889" i="40"/>
  <c r="I1889" i="40"/>
  <c r="R1888" i="40"/>
  <c r="Q1888" i="40"/>
  <c r="P1888" i="40"/>
  <c r="O1888" i="40"/>
  <c r="N1888" i="40"/>
  <c r="M1888" i="40"/>
  <c r="L1888" i="40"/>
  <c r="K1888" i="40"/>
  <c r="J1888" i="40"/>
  <c r="I1888" i="40"/>
  <c r="R1887" i="40"/>
  <c r="Q1887" i="40"/>
  <c r="P1887" i="40"/>
  <c r="O1887" i="40"/>
  <c r="N1887" i="40"/>
  <c r="M1887" i="40"/>
  <c r="L1887" i="40"/>
  <c r="K1887" i="40"/>
  <c r="J1887" i="40"/>
  <c r="I1887" i="40"/>
  <c r="R1886" i="40"/>
  <c r="Q1886" i="40"/>
  <c r="P1886" i="40"/>
  <c r="O1886" i="40"/>
  <c r="N1886" i="40"/>
  <c r="M1886" i="40"/>
  <c r="L1886" i="40"/>
  <c r="K1886" i="40"/>
  <c r="J1886" i="40"/>
  <c r="I1886" i="40"/>
  <c r="R1885" i="40"/>
  <c r="Q1885" i="40"/>
  <c r="P1885" i="40"/>
  <c r="O1885" i="40"/>
  <c r="N1885" i="40"/>
  <c r="M1885" i="40"/>
  <c r="L1885" i="40"/>
  <c r="K1885" i="40"/>
  <c r="J1885" i="40"/>
  <c r="I1885" i="40"/>
  <c r="R1884" i="40"/>
  <c r="Q1884" i="40"/>
  <c r="P1884" i="40"/>
  <c r="O1884" i="40"/>
  <c r="N1884" i="40"/>
  <c r="M1884" i="40"/>
  <c r="L1884" i="40"/>
  <c r="K1884" i="40"/>
  <c r="J1884" i="40"/>
  <c r="I1884" i="40"/>
  <c r="R1883" i="40"/>
  <c r="Q1883" i="40"/>
  <c r="P1883" i="40"/>
  <c r="O1883" i="40"/>
  <c r="N1883" i="40"/>
  <c r="M1883" i="40"/>
  <c r="L1883" i="40"/>
  <c r="K1883" i="40"/>
  <c r="J1883" i="40"/>
  <c r="I1883" i="40"/>
  <c r="R1882" i="40"/>
  <c r="Q1882" i="40"/>
  <c r="P1882" i="40"/>
  <c r="O1882" i="40"/>
  <c r="N1882" i="40"/>
  <c r="M1882" i="40"/>
  <c r="L1882" i="40"/>
  <c r="K1882" i="40"/>
  <c r="J1882" i="40"/>
  <c r="I1882" i="40"/>
  <c r="R1881" i="40"/>
  <c r="Q1881" i="40"/>
  <c r="P1881" i="40"/>
  <c r="O1881" i="40"/>
  <c r="N1881" i="40"/>
  <c r="M1881" i="40"/>
  <c r="L1881" i="40"/>
  <c r="K1881" i="40"/>
  <c r="J1881" i="40"/>
  <c r="I1881" i="40"/>
  <c r="R1880" i="40"/>
  <c r="Q1880" i="40"/>
  <c r="P1880" i="40"/>
  <c r="O1880" i="40"/>
  <c r="N1880" i="40"/>
  <c r="M1880" i="40"/>
  <c r="L1880" i="40"/>
  <c r="K1880" i="40"/>
  <c r="J1880" i="40"/>
  <c r="I1880" i="40"/>
  <c r="R1879" i="40"/>
  <c r="Q1879" i="40"/>
  <c r="P1879" i="40"/>
  <c r="O1879" i="40"/>
  <c r="N1879" i="40"/>
  <c r="M1879" i="40"/>
  <c r="L1879" i="40"/>
  <c r="K1879" i="40"/>
  <c r="J1879" i="40"/>
  <c r="I1879" i="40"/>
  <c r="R1878" i="40"/>
  <c r="Q1878" i="40"/>
  <c r="P1878" i="40"/>
  <c r="O1878" i="40"/>
  <c r="N1878" i="40"/>
  <c r="M1878" i="40"/>
  <c r="L1878" i="40"/>
  <c r="K1878" i="40"/>
  <c r="J1878" i="40"/>
  <c r="I1878" i="40"/>
  <c r="R1877" i="40"/>
  <c r="Q1877" i="40"/>
  <c r="P1877" i="40"/>
  <c r="O1877" i="40"/>
  <c r="N1877" i="40"/>
  <c r="M1877" i="40"/>
  <c r="L1877" i="40"/>
  <c r="K1877" i="40"/>
  <c r="J1877" i="40"/>
  <c r="I1877" i="40"/>
  <c r="R1876" i="40"/>
  <c r="Q1876" i="40"/>
  <c r="P1876" i="40"/>
  <c r="O1876" i="40"/>
  <c r="N1876" i="40"/>
  <c r="M1876" i="40"/>
  <c r="L1876" i="40"/>
  <c r="K1876" i="40"/>
  <c r="J1876" i="40"/>
  <c r="I1876" i="40"/>
  <c r="R1875" i="40"/>
  <c r="Q1875" i="40"/>
  <c r="P1875" i="40"/>
  <c r="O1875" i="40"/>
  <c r="N1875" i="40"/>
  <c r="M1875" i="40"/>
  <c r="L1875" i="40"/>
  <c r="K1875" i="40"/>
  <c r="J1875" i="40"/>
  <c r="I1875" i="40"/>
  <c r="R1874" i="40"/>
  <c r="Q1874" i="40"/>
  <c r="P1874" i="40"/>
  <c r="O1874" i="40"/>
  <c r="N1874" i="40"/>
  <c r="M1874" i="40"/>
  <c r="L1874" i="40"/>
  <c r="K1874" i="40"/>
  <c r="J1874" i="40"/>
  <c r="I1874" i="40"/>
  <c r="R1873" i="40"/>
  <c r="Q1873" i="40"/>
  <c r="P1873" i="40"/>
  <c r="O1873" i="40"/>
  <c r="N1873" i="40"/>
  <c r="M1873" i="40"/>
  <c r="L1873" i="40"/>
  <c r="K1873" i="40"/>
  <c r="J1873" i="40"/>
  <c r="I1873" i="40"/>
  <c r="R1872" i="40"/>
  <c r="Q1872" i="40"/>
  <c r="P1872" i="40"/>
  <c r="O1872" i="40"/>
  <c r="N1872" i="40"/>
  <c r="M1872" i="40"/>
  <c r="L1872" i="40"/>
  <c r="K1872" i="40"/>
  <c r="J1872" i="40"/>
  <c r="I1872" i="40"/>
  <c r="R1871" i="40"/>
  <c r="Q1871" i="40"/>
  <c r="P1871" i="40"/>
  <c r="O1871" i="40"/>
  <c r="N1871" i="40"/>
  <c r="M1871" i="40"/>
  <c r="L1871" i="40"/>
  <c r="K1871" i="40"/>
  <c r="J1871" i="40"/>
  <c r="I1871" i="40"/>
  <c r="R1870" i="40"/>
  <c r="Q1870" i="40"/>
  <c r="P1870" i="40"/>
  <c r="O1870" i="40"/>
  <c r="N1870" i="40"/>
  <c r="M1870" i="40"/>
  <c r="L1870" i="40"/>
  <c r="K1870" i="40"/>
  <c r="J1870" i="40"/>
  <c r="I1870" i="40"/>
  <c r="R1869" i="40"/>
  <c r="Q1869" i="40"/>
  <c r="P1869" i="40"/>
  <c r="O1869" i="40"/>
  <c r="N1869" i="40"/>
  <c r="M1869" i="40"/>
  <c r="L1869" i="40"/>
  <c r="K1869" i="40"/>
  <c r="J1869" i="40"/>
  <c r="I1869" i="40"/>
  <c r="R1868" i="40"/>
  <c r="Q1868" i="40"/>
  <c r="P1868" i="40"/>
  <c r="O1868" i="40"/>
  <c r="N1868" i="40"/>
  <c r="M1868" i="40"/>
  <c r="L1868" i="40"/>
  <c r="K1868" i="40"/>
  <c r="J1868" i="40"/>
  <c r="I1868" i="40"/>
  <c r="R1867" i="40"/>
  <c r="Q1867" i="40"/>
  <c r="P1867" i="40"/>
  <c r="O1867" i="40"/>
  <c r="N1867" i="40"/>
  <c r="M1867" i="40"/>
  <c r="L1867" i="40"/>
  <c r="K1867" i="40"/>
  <c r="J1867" i="40"/>
  <c r="I1867" i="40"/>
  <c r="R1866" i="40"/>
  <c r="Q1866" i="40"/>
  <c r="P1866" i="40"/>
  <c r="O1866" i="40"/>
  <c r="N1866" i="40"/>
  <c r="M1866" i="40"/>
  <c r="L1866" i="40"/>
  <c r="K1866" i="40"/>
  <c r="J1866" i="40"/>
  <c r="I1866" i="40"/>
  <c r="R1865" i="40"/>
  <c r="Q1865" i="40"/>
  <c r="P1865" i="40"/>
  <c r="O1865" i="40"/>
  <c r="N1865" i="40"/>
  <c r="M1865" i="40"/>
  <c r="L1865" i="40"/>
  <c r="K1865" i="40"/>
  <c r="J1865" i="40"/>
  <c r="I1865" i="40"/>
  <c r="R1864" i="40"/>
  <c r="Q1864" i="40"/>
  <c r="P1864" i="40"/>
  <c r="O1864" i="40"/>
  <c r="N1864" i="40"/>
  <c r="M1864" i="40"/>
  <c r="L1864" i="40"/>
  <c r="K1864" i="40"/>
  <c r="J1864" i="40"/>
  <c r="I1864" i="40"/>
  <c r="R1863" i="40"/>
  <c r="Q1863" i="40"/>
  <c r="P1863" i="40"/>
  <c r="O1863" i="40"/>
  <c r="N1863" i="40"/>
  <c r="M1863" i="40"/>
  <c r="L1863" i="40"/>
  <c r="K1863" i="40"/>
  <c r="J1863" i="40"/>
  <c r="I1863" i="40"/>
  <c r="R1862" i="40"/>
  <c r="Q1862" i="40"/>
  <c r="P1862" i="40"/>
  <c r="O1862" i="40"/>
  <c r="N1862" i="40"/>
  <c r="M1862" i="40"/>
  <c r="L1862" i="40"/>
  <c r="K1862" i="40"/>
  <c r="J1862" i="40"/>
  <c r="I1862" i="40"/>
  <c r="R1861" i="40"/>
  <c r="Q1861" i="40"/>
  <c r="P1861" i="40"/>
  <c r="O1861" i="40"/>
  <c r="N1861" i="40"/>
  <c r="M1861" i="40"/>
  <c r="L1861" i="40"/>
  <c r="K1861" i="40"/>
  <c r="J1861" i="40"/>
  <c r="I1861" i="40"/>
  <c r="R1860" i="40"/>
  <c r="Q1860" i="40"/>
  <c r="P1860" i="40"/>
  <c r="O1860" i="40"/>
  <c r="N1860" i="40"/>
  <c r="M1860" i="40"/>
  <c r="L1860" i="40"/>
  <c r="K1860" i="40"/>
  <c r="J1860" i="40"/>
  <c r="I1860" i="40"/>
  <c r="R1859" i="40"/>
  <c r="Q1859" i="40"/>
  <c r="P1859" i="40"/>
  <c r="O1859" i="40"/>
  <c r="N1859" i="40"/>
  <c r="M1859" i="40"/>
  <c r="L1859" i="40"/>
  <c r="K1859" i="40"/>
  <c r="J1859" i="40"/>
  <c r="I1859" i="40"/>
  <c r="R1858" i="40"/>
  <c r="Q1858" i="40"/>
  <c r="P1858" i="40"/>
  <c r="O1858" i="40"/>
  <c r="N1858" i="40"/>
  <c r="M1858" i="40"/>
  <c r="L1858" i="40"/>
  <c r="K1858" i="40"/>
  <c r="J1858" i="40"/>
  <c r="I1858" i="40"/>
  <c r="R1857" i="40"/>
  <c r="Q1857" i="40"/>
  <c r="P1857" i="40"/>
  <c r="O1857" i="40"/>
  <c r="N1857" i="40"/>
  <c r="M1857" i="40"/>
  <c r="L1857" i="40"/>
  <c r="K1857" i="40"/>
  <c r="J1857" i="40"/>
  <c r="I1857" i="40"/>
  <c r="R1856" i="40"/>
  <c r="Q1856" i="40"/>
  <c r="P1856" i="40"/>
  <c r="O1856" i="40"/>
  <c r="N1856" i="40"/>
  <c r="M1856" i="40"/>
  <c r="L1856" i="40"/>
  <c r="K1856" i="40"/>
  <c r="J1856" i="40"/>
  <c r="I1856" i="40"/>
  <c r="R1855" i="40"/>
  <c r="Q1855" i="40"/>
  <c r="P1855" i="40"/>
  <c r="O1855" i="40"/>
  <c r="N1855" i="40"/>
  <c r="M1855" i="40"/>
  <c r="L1855" i="40"/>
  <c r="K1855" i="40"/>
  <c r="J1855" i="40"/>
  <c r="I1855" i="40"/>
  <c r="R1854" i="40"/>
  <c r="Q1854" i="40"/>
  <c r="P1854" i="40"/>
  <c r="O1854" i="40"/>
  <c r="N1854" i="40"/>
  <c r="M1854" i="40"/>
  <c r="L1854" i="40"/>
  <c r="K1854" i="40"/>
  <c r="J1854" i="40"/>
  <c r="I1854" i="40"/>
  <c r="R1853" i="40"/>
  <c r="Q1853" i="40"/>
  <c r="P1853" i="40"/>
  <c r="O1853" i="40"/>
  <c r="N1853" i="40"/>
  <c r="M1853" i="40"/>
  <c r="L1853" i="40"/>
  <c r="K1853" i="40"/>
  <c r="J1853" i="40"/>
  <c r="I1853" i="40"/>
  <c r="R1852" i="40"/>
  <c r="Q1852" i="40"/>
  <c r="P1852" i="40"/>
  <c r="O1852" i="40"/>
  <c r="N1852" i="40"/>
  <c r="M1852" i="40"/>
  <c r="L1852" i="40"/>
  <c r="K1852" i="40"/>
  <c r="J1852" i="40"/>
  <c r="I1852" i="40"/>
  <c r="R1851" i="40"/>
  <c r="Q1851" i="40"/>
  <c r="P1851" i="40"/>
  <c r="O1851" i="40"/>
  <c r="N1851" i="40"/>
  <c r="M1851" i="40"/>
  <c r="L1851" i="40"/>
  <c r="K1851" i="40"/>
  <c r="J1851" i="40"/>
  <c r="I1851" i="40"/>
  <c r="R1850" i="40"/>
  <c r="Q1850" i="40"/>
  <c r="P1850" i="40"/>
  <c r="O1850" i="40"/>
  <c r="N1850" i="40"/>
  <c r="M1850" i="40"/>
  <c r="L1850" i="40"/>
  <c r="K1850" i="40"/>
  <c r="J1850" i="40"/>
  <c r="I1850" i="40"/>
  <c r="R1849" i="40"/>
  <c r="Q1849" i="40"/>
  <c r="P1849" i="40"/>
  <c r="O1849" i="40"/>
  <c r="N1849" i="40"/>
  <c r="M1849" i="40"/>
  <c r="L1849" i="40"/>
  <c r="K1849" i="40"/>
  <c r="J1849" i="40"/>
  <c r="I1849" i="40"/>
  <c r="R1848" i="40"/>
  <c r="Q1848" i="40"/>
  <c r="P1848" i="40"/>
  <c r="O1848" i="40"/>
  <c r="N1848" i="40"/>
  <c r="M1848" i="40"/>
  <c r="L1848" i="40"/>
  <c r="K1848" i="40"/>
  <c r="J1848" i="40"/>
  <c r="I1848" i="40"/>
  <c r="R1847" i="40"/>
  <c r="Q1847" i="40"/>
  <c r="P1847" i="40"/>
  <c r="O1847" i="40"/>
  <c r="N1847" i="40"/>
  <c r="M1847" i="40"/>
  <c r="L1847" i="40"/>
  <c r="K1847" i="40"/>
  <c r="J1847" i="40"/>
  <c r="I1847" i="40"/>
  <c r="R1846" i="40"/>
  <c r="Q1846" i="40"/>
  <c r="P1846" i="40"/>
  <c r="O1846" i="40"/>
  <c r="N1846" i="40"/>
  <c r="M1846" i="40"/>
  <c r="L1846" i="40"/>
  <c r="K1846" i="40"/>
  <c r="J1846" i="40"/>
  <c r="I1846" i="40"/>
  <c r="R1845" i="40"/>
  <c r="Q1845" i="40"/>
  <c r="P1845" i="40"/>
  <c r="O1845" i="40"/>
  <c r="N1845" i="40"/>
  <c r="M1845" i="40"/>
  <c r="L1845" i="40"/>
  <c r="K1845" i="40"/>
  <c r="J1845" i="40"/>
  <c r="I1845" i="40"/>
  <c r="R1844" i="40"/>
  <c r="Q1844" i="40"/>
  <c r="P1844" i="40"/>
  <c r="O1844" i="40"/>
  <c r="N1844" i="40"/>
  <c r="M1844" i="40"/>
  <c r="L1844" i="40"/>
  <c r="K1844" i="40"/>
  <c r="J1844" i="40"/>
  <c r="I1844" i="40"/>
  <c r="R1843" i="40"/>
  <c r="Q1843" i="40"/>
  <c r="P1843" i="40"/>
  <c r="O1843" i="40"/>
  <c r="N1843" i="40"/>
  <c r="M1843" i="40"/>
  <c r="L1843" i="40"/>
  <c r="K1843" i="40"/>
  <c r="J1843" i="40"/>
  <c r="I1843" i="40"/>
  <c r="R1842" i="40"/>
  <c r="Q1842" i="40"/>
  <c r="P1842" i="40"/>
  <c r="O1842" i="40"/>
  <c r="N1842" i="40"/>
  <c r="M1842" i="40"/>
  <c r="L1842" i="40"/>
  <c r="K1842" i="40"/>
  <c r="J1842" i="40"/>
  <c r="I1842" i="40"/>
  <c r="R1841" i="40"/>
  <c r="Q1841" i="40"/>
  <c r="P1841" i="40"/>
  <c r="O1841" i="40"/>
  <c r="N1841" i="40"/>
  <c r="M1841" i="40"/>
  <c r="L1841" i="40"/>
  <c r="K1841" i="40"/>
  <c r="J1841" i="40"/>
  <c r="I1841" i="40"/>
  <c r="R1840" i="40"/>
  <c r="Q1840" i="40"/>
  <c r="P1840" i="40"/>
  <c r="O1840" i="40"/>
  <c r="N1840" i="40"/>
  <c r="M1840" i="40"/>
  <c r="L1840" i="40"/>
  <c r="K1840" i="40"/>
  <c r="J1840" i="40"/>
  <c r="I1840" i="40"/>
  <c r="R1839" i="40"/>
  <c r="Q1839" i="40"/>
  <c r="P1839" i="40"/>
  <c r="O1839" i="40"/>
  <c r="N1839" i="40"/>
  <c r="M1839" i="40"/>
  <c r="L1839" i="40"/>
  <c r="K1839" i="40"/>
  <c r="J1839" i="40"/>
  <c r="I1839" i="40"/>
  <c r="R1838" i="40"/>
  <c r="Q1838" i="40"/>
  <c r="P1838" i="40"/>
  <c r="O1838" i="40"/>
  <c r="N1838" i="40"/>
  <c r="M1838" i="40"/>
  <c r="L1838" i="40"/>
  <c r="K1838" i="40"/>
  <c r="J1838" i="40"/>
  <c r="I1838" i="40"/>
  <c r="R1837" i="40"/>
  <c r="Q1837" i="40"/>
  <c r="P1837" i="40"/>
  <c r="O1837" i="40"/>
  <c r="N1837" i="40"/>
  <c r="M1837" i="40"/>
  <c r="L1837" i="40"/>
  <c r="K1837" i="40"/>
  <c r="J1837" i="40"/>
  <c r="I1837" i="40"/>
  <c r="R1836" i="40"/>
  <c r="Q1836" i="40"/>
  <c r="P1836" i="40"/>
  <c r="O1836" i="40"/>
  <c r="N1836" i="40"/>
  <c r="M1836" i="40"/>
  <c r="L1836" i="40"/>
  <c r="K1836" i="40"/>
  <c r="J1836" i="40"/>
  <c r="I1836" i="40"/>
  <c r="R1835" i="40"/>
  <c r="Q1835" i="40"/>
  <c r="P1835" i="40"/>
  <c r="O1835" i="40"/>
  <c r="N1835" i="40"/>
  <c r="M1835" i="40"/>
  <c r="L1835" i="40"/>
  <c r="K1835" i="40"/>
  <c r="J1835" i="40"/>
  <c r="I1835" i="40"/>
  <c r="R1834" i="40"/>
  <c r="Q1834" i="40"/>
  <c r="P1834" i="40"/>
  <c r="O1834" i="40"/>
  <c r="N1834" i="40"/>
  <c r="M1834" i="40"/>
  <c r="L1834" i="40"/>
  <c r="K1834" i="40"/>
  <c r="J1834" i="40"/>
  <c r="I1834" i="40"/>
  <c r="R1833" i="40"/>
  <c r="Q1833" i="40"/>
  <c r="P1833" i="40"/>
  <c r="O1833" i="40"/>
  <c r="N1833" i="40"/>
  <c r="M1833" i="40"/>
  <c r="L1833" i="40"/>
  <c r="K1833" i="40"/>
  <c r="J1833" i="40"/>
  <c r="I1833" i="40"/>
  <c r="R1832" i="40"/>
  <c r="Q1832" i="40"/>
  <c r="P1832" i="40"/>
  <c r="O1832" i="40"/>
  <c r="N1832" i="40"/>
  <c r="M1832" i="40"/>
  <c r="L1832" i="40"/>
  <c r="K1832" i="40"/>
  <c r="J1832" i="40"/>
  <c r="I1832" i="40"/>
  <c r="R1831" i="40"/>
  <c r="Q1831" i="40"/>
  <c r="P1831" i="40"/>
  <c r="O1831" i="40"/>
  <c r="N1831" i="40"/>
  <c r="M1831" i="40"/>
  <c r="L1831" i="40"/>
  <c r="K1831" i="40"/>
  <c r="J1831" i="40"/>
  <c r="I1831" i="40"/>
  <c r="R1830" i="40"/>
  <c r="Q1830" i="40"/>
  <c r="P1830" i="40"/>
  <c r="O1830" i="40"/>
  <c r="N1830" i="40"/>
  <c r="M1830" i="40"/>
  <c r="L1830" i="40"/>
  <c r="K1830" i="40"/>
  <c r="J1830" i="40"/>
  <c r="I1830" i="40"/>
  <c r="R1829" i="40"/>
  <c r="Q1829" i="40"/>
  <c r="P1829" i="40"/>
  <c r="O1829" i="40"/>
  <c r="N1829" i="40"/>
  <c r="M1829" i="40"/>
  <c r="L1829" i="40"/>
  <c r="K1829" i="40"/>
  <c r="J1829" i="40"/>
  <c r="I1829" i="40"/>
  <c r="R1828" i="40"/>
  <c r="Q1828" i="40"/>
  <c r="P1828" i="40"/>
  <c r="O1828" i="40"/>
  <c r="N1828" i="40"/>
  <c r="M1828" i="40"/>
  <c r="L1828" i="40"/>
  <c r="K1828" i="40"/>
  <c r="J1828" i="40"/>
  <c r="I1828" i="40"/>
  <c r="R1827" i="40"/>
  <c r="Q1827" i="40"/>
  <c r="P1827" i="40"/>
  <c r="O1827" i="40"/>
  <c r="N1827" i="40"/>
  <c r="M1827" i="40"/>
  <c r="L1827" i="40"/>
  <c r="K1827" i="40"/>
  <c r="J1827" i="40"/>
  <c r="I1827" i="40"/>
  <c r="R1826" i="40"/>
  <c r="Q1826" i="40"/>
  <c r="P1826" i="40"/>
  <c r="O1826" i="40"/>
  <c r="N1826" i="40"/>
  <c r="M1826" i="40"/>
  <c r="L1826" i="40"/>
  <c r="K1826" i="40"/>
  <c r="J1826" i="40"/>
  <c r="I1826" i="40"/>
  <c r="R1825" i="40"/>
  <c r="Q1825" i="40"/>
  <c r="P1825" i="40"/>
  <c r="O1825" i="40"/>
  <c r="N1825" i="40"/>
  <c r="M1825" i="40"/>
  <c r="L1825" i="40"/>
  <c r="K1825" i="40"/>
  <c r="J1825" i="40"/>
  <c r="I1825" i="40"/>
  <c r="R1824" i="40"/>
  <c r="Q1824" i="40"/>
  <c r="P1824" i="40"/>
  <c r="O1824" i="40"/>
  <c r="N1824" i="40"/>
  <c r="M1824" i="40"/>
  <c r="L1824" i="40"/>
  <c r="K1824" i="40"/>
  <c r="J1824" i="40"/>
  <c r="I1824" i="40"/>
  <c r="R1823" i="40"/>
  <c r="Q1823" i="40"/>
  <c r="P1823" i="40"/>
  <c r="O1823" i="40"/>
  <c r="N1823" i="40"/>
  <c r="M1823" i="40"/>
  <c r="L1823" i="40"/>
  <c r="K1823" i="40"/>
  <c r="J1823" i="40"/>
  <c r="I1823" i="40"/>
  <c r="R1822" i="40"/>
  <c r="Q1822" i="40"/>
  <c r="P1822" i="40"/>
  <c r="O1822" i="40"/>
  <c r="N1822" i="40"/>
  <c r="M1822" i="40"/>
  <c r="L1822" i="40"/>
  <c r="K1822" i="40"/>
  <c r="J1822" i="40"/>
  <c r="I1822" i="40"/>
  <c r="R1821" i="40"/>
  <c r="Q1821" i="40"/>
  <c r="P1821" i="40"/>
  <c r="O1821" i="40"/>
  <c r="N1821" i="40"/>
  <c r="M1821" i="40"/>
  <c r="L1821" i="40"/>
  <c r="K1821" i="40"/>
  <c r="J1821" i="40"/>
  <c r="I1821" i="40"/>
  <c r="R1820" i="40"/>
  <c r="Q1820" i="40"/>
  <c r="P1820" i="40"/>
  <c r="O1820" i="40"/>
  <c r="N1820" i="40"/>
  <c r="M1820" i="40"/>
  <c r="L1820" i="40"/>
  <c r="K1820" i="40"/>
  <c r="J1820" i="40"/>
  <c r="I1820" i="40"/>
  <c r="R1819" i="40"/>
  <c r="Q1819" i="40"/>
  <c r="P1819" i="40"/>
  <c r="O1819" i="40"/>
  <c r="N1819" i="40"/>
  <c r="M1819" i="40"/>
  <c r="L1819" i="40"/>
  <c r="K1819" i="40"/>
  <c r="J1819" i="40"/>
  <c r="I1819" i="40"/>
  <c r="R1818" i="40"/>
  <c r="Q1818" i="40"/>
  <c r="P1818" i="40"/>
  <c r="O1818" i="40"/>
  <c r="N1818" i="40"/>
  <c r="M1818" i="40"/>
  <c r="L1818" i="40"/>
  <c r="K1818" i="40"/>
  <c r="J1818" i="40"/>
  <c r="I1818" i="40"/>
  <c r="R1817" i="40"/>
  <c r="Q1817" i="40"/>
  <c r="P1817" i="40"/>
  <c r="O1817" i="40"/>
  <c r="N1817" i="40"/>
  <c r="M1817" i="40"/>
  <c r="L1817" i="40"/>
  <c r="K1817" i="40"/>
  <c r="J1817" i="40"/>
  <c r="I1817" i="40"/>
  <c r="R1816" i="40"/>
  <c r="Q1816" i="40"/>
  <c r="P1816" i="40"/>
  <c r="O1816" i="40"/>
  <c r="N1816" i="40"/>
  <c r="M1816" i="40"/>
  <c r="L1816" i="40"/>
  <c r="K1816" i="40"/>
  <c r="J1816" i="40"/>
  <c r="I1816" i="40"/>
  <c r="R1815" i="40"/>
  <c r="Q1815" i="40"/>
  <c r="P1815" i="40"/>
  <c r="O1815" i="40"/>
  <c r="N1815" i="40"/>
  <c r="M1815" i="40"/>
  <c r="L1815" i="40"/>
  <c r="K1815" i="40"/>
  <c r="J1815" i="40"/>
  <c r="I1815" i="40"/>
  <c r="R1814" i="40"/>
  <c r="Q1814" i="40"/>
  <c r="P1814" i="40"/>
  <c r="O1814" i="40"/>
  <c r="N1814" i="40"/>
  <c r="M1814" i="40"/>
  <c r="L1814" i="40"/>
  <c r="K1814" i="40"/>
  <c r="J1814" i="40"/>
  <c r="I1814" i="40"/>
  <c r="R1813" i="40"/>
  <c r="Q1813" i="40"/>
  <c r="P1813" i="40"/>
  <c r="O1813" i="40"/>
  <c r="N1813" i="40"/>
  <c r="M1813" i="40"/>
  <c r="L1813" i="40"/>
  <c r="K1813" i="40"/>
  <c r="J1813" i="40"/>
  <c r="I1813" i="40"/>
  <c r="R1812" i="40"/>
  <c r="Q1812" i="40"/>
  <c r="P1812" i="40"/>
  <c r="O1812" i="40"/>
  <c r="N1812" i="40"/>
  <c r="M1812" i="40"/>
  <c r="L1812" i="40"/>
  <c r="K1812" i="40"/>
  <c r="J1812" i="40"/>
  <c r="I1812" i="40"/>
  <c r="R1811" i="40"/>
  <c r="Q1811" i="40"/>
  <c r="P1811" i="40"/>
  <c r="O1811" i="40"/>
  <c r="N1811" i="40"/>
  <c r="M1811" i="40"/>
  <c r="L1811" i="40"/>
  <c r="K1811" i="40"/>
  <c r="J1811" i="40"/>
  <c r="I1811" i="40"/>
  <c r="R1810" i="40"/>
  <c r="Q1810" i="40"/>
  <c r="P1810" i="40"/>
  <c r="O1810" i="40"/>
  <c r="N1810" i="40"/>
  <c r="M1810" i="40"/>
  <c r="L1810" i="40"/>
  <c r="K1810" i="40"/>
  <c r="J1810" i="40"/>
  <c r="I1810" i="40"/>
  <c r="R1809" i="40"/>
  <c r="Q1809" i="40"/>
  <c r="P1809" i="40"/>
  <c r="O1809" i="40"/>
  <c r="N1809" i="40"/>
  <c r="M1809" i="40"/>
  <c r="L1809" i="40"/>
  <c r="K1809" i="40"/>
  <c r="J1809" i="40"/>
  <c r="I1809" i="40"/>
  <c r="R1808" i="40"/>
  <c r="Q1808" i="40"/>
  <c r="P1808" i="40"/>
  <c r="O1808" i="40"/>
  <c r="N1808" i="40"/>
  <c r="M1808" i="40"/>
  <c r="L1808" i="40"/>
  <c r="K1808" i="40"/>
  <c r="J1808" i="40"/>
  <c r="I1808" i="40"/>
  <c r="R1807" i="40"/>
  <c r="Q1807" i="40"/>
  <c r="P1807" i="40"/>
  <c r="O1807" i="40"/>
  <c r="N1807" i="40"/>
  <c r="M1807" i="40"/>
  <c r="L1807" i="40"/>
  <c r="K1807" i="40"/>
  <c r="J1807" i="40"/>
  <c r="I1807" i="40"/>
  <c r="R1806" i="40"/>
  <c r="Q1806" i="40"/>
  <c r="P1806" i="40"/>
  <c r="O1806" i="40"/>
  <c r="N1806" i="40"/>
  <c r="M1806" i="40"/>
  <c r="L1806" i="40"/>
  <c r="K1806" i="40"/>
  <c r="J1806" i="40"/>
  <c r="I1806" i="40"/>
  <c r="R1805" i="40"/>
  <c r="Q1805" i="40"/>
  <c r="P1805" i="40"/>
  <c r="O1805" i="40"/>
  <c r="N1805" i="40"/>
  <c r="M1805" i="40"/>
  <c r="L1805" i="40"/>
  <c r="K1805" i="40"/>
  <c r="J1805" i="40"/>
  <c r="I1805" i="40"/>
  <c r="R1804" i="40"/>
  <c r="Q1804" i="40"/>
  <c r="P1804" i="40"/>
  <c r="O1804" i="40"/>
  <c r="N1804" i="40"/>
  <c r="M1804" i="40"/>
  <c r="L1804" i="40"/>
  <c r="K1804" i="40"/>
  <c r="J1804" i="40"/>
  <c r="I1804" i="40"/>
  <c r="R1803" i="40"/>
  <c r="Q1803" i="40"/>
  <c r="P1803" i="40"/>
  <c r="O1803" i="40"/>
  <c r="N1803" i="40"/>
  <c r="M1803" i="40"/>
  <c r="L1803" i="40"/>
  <c r="K1803" i="40"/>
  <c r="J1803" i="40"/>
  <c r="I1803" i="40"/>
  <c r="R1802" i="40"/>
  <c r="Q1802" i="40"/>
  <c r="P1802" i="40"/>
  <c r="O1802" i="40"/>
  <c r="N1802" i="40"/>
  <c r="M1802" i="40"/>
  <c r="L1802" i="40"/>
  <c r="K1802" i="40"/>
  <c r="J1802" i="40"/>
  <c r="I1802" i="40"/>
  <c r="R1801" i="40"/>
  <c r="Q1801" i="40"/>
  <c r="P1801" i="40"/>
  <c r="O1801" i="40"/>
  <c r="N1801" i="40"/>
  <c r="M1801" i="40"/>
  <c r="L1801" i="40"/>
  <c r="K1801" i="40"/>
  <c r="J1801" i="40"/>
  <c r="I1801" i="40"/>
  <c r="R1800" i="40"/>
  <c r="Q1800" i="40"/>
  <c r="P1800" i="40"/>
  <c r="O1800" i="40"/>
  <c r="N1800" i="40"/>
  <c r="M1800" i="40"/>
  <c r="L1800" i="40"/>
  <c r="K1800" i="40"/>
  <c r="J1800" i="40"/>
  <c r="I1800" i="40"/>
  <c r="R1799" i="40"/>
  <c r="Q1799" i="40"/>
  <c r="P1799" i="40"/>
  <c r="O1799" i="40"/>
  <c r="N1799" i="40"/>
  <c r="M1799" i="40"/>
  <c r="L1799" i="40"/>
  <c r="K1799" i="40"/>
  <c r="J1799" i="40"/>
  <c r="I1799" i="40"/>
  <c r="R1798" i="40"/>
  <c r="Q1798" i="40"/>
  <c r="P1798" i="40"/>
  <c r="O1798" i="40"/>
  <c r="N1798" i="40"/>
  <c r="M1798" i="40"/>
  <c r="L1798" i="40"/>
  <c r="K1798" i="40"/>
  <c r="J1798" i="40"/>
  <c r="I1798" i="40"/>
  <c r="R1797" i="40"/>
  <c r="Q1797" i="40"/>
  <c r="P1797" i="40"/>
  <c r="O1797" i="40"/>
  <c r="N1797" i="40"/>
  <c r="M1797" i="40"/>
  <c r="L1797" i="40"/>
  <c r="K1797" i="40"/>
  <c r="J1797" i="40"/>
  <c r="I1797" i="40"/>
  <c r="R1796" i="40"/>
  <c r="Q1796" i="40"/>
  <c r="P1796" i="40"/>
  <c r="O1796" i="40"/>
  <c r="N1796" i="40"/>
  <c r="M1796" i="40"/>
  <c r="L1796" i="40"/>
  <c r="K1796" i="40"/>
  <c r="J1796" i="40"/>
  <c r="I1796" i="40"/>
  <c r="R1795" i="40"/>
  <c r="Q1795" i="40"/>
  <c r="P1795" i="40"/>
  <c r="O1795" i="40"/>
  <c r="N1795" i="40"/>
  <c r="M1795" i="40"/>
  <c r="L1795" i="40"/>
  <c r="K1795" i="40"/>
  <c r="J1795" i="40"/>
  <c r="I1795" i="40"/>
  <c r="R1794" i="40"/>
  <c r="Q1794" i="40"/>
  <c r="P1794" i="40"/>
  <c r="O1794" i="40"/>
  <c r="N1794" i="40"/>
  <c r="M1794" i="40"/>
  <c r="L1794" i="40"/>
  <c r="K1794" i="40"/>
  <c r="J1794" i="40"/>
  <c r="I1794" i="40"/>
  <c r="R1793" i="40"/>
  <c r="Q1793" i="40"/>
  <c r="P1793" i="40"/>
  <c r="O1793" i="40"/>
  <c r="N1793" i="40"/>
  <c r="M1793" i="40"/>
  <c r="L1793" i="40"/>
  <c r="K1793" i="40"/>
  <c r="J1793" i="40"/>
  <c r="I1793" i="40"/>
  <c r="R1792" i="40"/>
  <c r="Q1792" i="40"/>
  <c r="P1792" i="40"/>
  <c r="O1792" i="40"/>
  <c r="N1792" i="40"/>
  <c r="M1792" i="40"/>
  <c r="L1792" i="40"/>
  <c r="K1792" i="40"/>
  <c r="J1792" i="40"/>
  <c r="I1792" i="40"/>
  <c r="R1791" i="40"/>
  <c r="Q1791" i="40"/>
  <c r="P1791" i="40"/>
  <c r="O1791" i="40"/>
  <c r="N1791" i="40"/>
  <c r="M1791" i="40"/>
  <c r="L1791" i="40"/>
  <c r="K1791" i="40"/>
  <c r="J1791" i="40"/>
  <c r="I1791" i="40"/>
  <c r="R1790" i="40"/>
  <c r="Q1790" i="40"/>
  <c r="P1790" i="40"/>
  <c r="O1790" i="40"/>
  <c r="N1790" i="40"/>
  <c r="M1790" i="40"/>
  <c r="L1790" i="40"/>
  <c r="K1790" i="40"/>
  <c r="J1790" i="40"/>
  <c r="I1790" i="40"/>
  <c r="R1789" i="40"/>
  <c r="Q1789" i="40"/>
  <c r="P1789" i="40"/>
  <c r="O1789" i="40"/>
  <c r="N1789" i="40"/>
  <c r="M1789" i="40"/>
  <c r="L1789" i="40"/>
  <c r="K1789" i="40"/>
  <c r="J1789" i="40"/>
  <c r="I1789" i="40"/>
  <c r="R1788" i="40"/>
  <c r="Q1788" i="40"/>
  <c r="P1788" i="40"/>
  <c r="O1788" i="40"/>
  <c r="N1788" i="40"/>
  <c r="M1788" i="40"/>
  <c r="L1788" i="40"/>
  <c r="K1788" i="40"/>
  <c r="J1788" i="40"/>
  <c r="I1788" i="40"/>
  <c r="R1787" i="40"/>
  <c r="Q1787" i="40"/>
  <c r="P1787" i="40"/>
  <c r="O1787" i="40"/>
  <c r="N1787" i="40"/>
  <c r="M1787" i="40"/>
  <c r="L1787" i="40"/>
  <c r="K1787" i="40"/>
  <c r="J1787" i="40"/>
  <c r="I1787" i="40"/>
  <c r="R1786" i="40"/>
  <c r="Q1786" i="40"/>
  <c r="P1786" i="40"/>
  <c r="O1786" i="40"/>
  <c r="N1786" i="40"/>
  <c r="M1786" i="40"/>
  <c r="L1786" i="40"/>
  <c r="K1786" i="40"/>
  <c r="J1786" i="40"/>
  <c r="I1786" i="40"/>
  <c r="R1785" i="40"/>
  <c r="Q1785" i="40"/>
  <c r="P1785" i="40"/>
  <c r="O1785" i="40"/>
  <c r="N1785" i="40"/>
  <c r="M1785" i="40"/>
  <c r="L1785" i="40"/>
  <c r="K1785" i="40"/>
  <c r="J1785" i="40"/>
  <c r="I1785" i="40"/>
  <c r="R1784" i="40"/>
  <c r="Q1784" i="40"/>
  <c r="P1784" i="40"/>
  <c r="O1784" i="40"/>
  <c r="N1784" i="40"/>
  <c r="M1784" i="40"/>
  <c r="L1784" i="40"/>
  <c r="K1784" i="40"/>
  <c r="J1784" i="40"/>
  <c r="I1784" i="40"/>
  <c r="R1783" i="40"/>
  <c r="Q1783" i="40"/>
  <c r="P1783" i="40"/>
  <c r="O1783" i="40"/>
  <c r="N1783" i="40"/>
  <c r="M1783" i="40"/>
  <c r="L1783" i="40"/>
  <c r="K1783" i="40"/>
  <c r="J1783" i="40"/>
  <c r="I1783" i="40"/>
  <c r="R1782" i="40"/>
  <c r="Q1782" i="40"/>
  <c r="P1782" i="40"/>
  <c r="O1782" i="40"/>
  <c r="N1782" i="40"/>
  <c r="M1782" i="40"/>
  <c r="L1782" i="40"/>
  <c r="K1782" i="40"/>
  <c r="J1782" i="40"/>
  <c r="I1782" i="40"/>
  <c r="R1781" i="40"/>
  <c r="Q1781" i="40"/>
  <c r="P1781" i="40"/>
  <c r="O1781" i="40"/>
  <c r="N1781" i="40"/>
  <c r="M1781" i="40"/>
  <c r="L1781" i="40"/>
  <c r="K1781" i="40"/>
  <c r="J1781" i="40"/>
  <c r="I1781" i="40"/>
  <c r="R1780" i="40"/>
  <c r="Q1780" i="40"/>
  <c r="P1780" i="40"/>
  <c r="O1780" i="40"/>
  <c r="N1780" i="40"/>
  <c r="M1780" i="40"/>
  <c r="L1780" i="40"/>
  <c r="K1780" i="40"/>
  <c r="J1780" i="40"/>
  <c r="I1780" i="40"/>
  <c r="R1779" i="40"/>
  <c r="Q1779" i="40"/>
  <c r="P1779" i="40"/>
  <c r="O1779" i="40"/>
  <c r="N1779" i="40"/>
  <c r="M1779" i="40"/>
  <c r="L1779" i="40"/>
  <c r="K1779" i="40"/>
  <c r="J1779" i="40"/>
  <c r="I1779" i="40"/>
  <c r="R1778" i="40"/>
  <c r="Q1778" i="40"/>
  <c r="P1778" i="40"/>
  <c r="O1778" i="40"/>
  <c r="N1778" i="40"/>
  <c r="M1778" i="40"/>
  <c r="L1778" i="40"/>
  <c r="K1778" i="40"/>
  <c r="J1778" i="40"/>
  <c r="I1778" i="40"/>
  <c r="R1777" i="40"/>
  <c r="Q1777" i="40"/>
  <c r="P1777" i="40"/>
  <c r="O1777" i="40"/>
  <c r="N1777" i="40"/>
  <c r="M1777" i="40"/>
  <c r="L1777" i="40"/>
  <c r="K1777" i="40"/>
  <c r="J1777" i="40"/>
  <c r="I1777" i="40"/>
  <c r="R1776" i="40"/>
  <c r="Q1776" i="40"/>
  <c r="P1776" i="40"/>
  <c r="O1776" i="40"/>
  <c r="N1776" i="40"/>
  <c r="M1776" i="40"/>
  <c r="L1776" i="40"/>
  <c r="K1776" i="40"/>
  <c r="J1776" i="40"/>
  <c r="I1776" i="40"/>
  <c r="R1775" i="40"/>
  <c r="Q1775" i="40"/>
  <c r="P1775" i="40"/>
  <c r="O1775" i="40"/>
  <c r="N1775" i="40"/>
  <c r="M1775" i="40"/>
  <c r="L1775" i="40"/>
  <c r="K1775" i="40"/>
  <c r="J1775" i="40"/>
  <c r="I1775" i="40"/>
  <c r="R1774" i="40"/>
  <c r="Q1774" i="40"/>
  <c r="P1774" i="40"/>
  <c r="O1774" i="40"/>
  <c r="N1774" i="40"/>
  <c r="M1774" i="40"/>
  <c r="L1774" i="40"/>
  <c r="K1774" i="40"/>
  <c r="J1774" i="40"/>
  <c r="I1774" i="40"/>
  <c r="R1773" i="40"/>
  <c r="Q1773" i="40"/>
  <c r="P1773" i="40"/>
  <c r="O1773" i="40"/>
  <c r="N1773" i="40"/>
  <c r="M1773" i="40"/>
  <c r="L1773" i="40"/>
  <c r="K1773" i="40"/>
  <c r="J1773" i="40"/>
  <c r="I1773" i="40"/>
  <c r="R1772" i="40"/>
  <c r="Q1772" i="40"/>
  <c r="P1772" i="40"/>
  <c r="O1772" i="40"/>
  <c r="N1772" i="40"/>
  <c r="M1772" i="40"/>
  <c r="L1772" i="40"/>
  <c r="K1772" i="40"/>
  <c r="J1772" i="40"/>
  <c r="I1772" i="40"/>
  <c r="R1771" i="40"/>
  <c r="Q1771" i="40"/>
  <c r="P1771" i="40"/>
  <c r="O1771" i="40"/>
  <c r="N1771" i="40"/>
  <c r="M1771" i="40"/>
  <c r="L1771" i="40"/>
  <c r="K1771" i="40"/>
  <c r="J1771" i="40"/>
  <c r="I1771" i="40"/>
  <c r="R1770" i="40"/>
  <c r="Q1770" i="40"/>
  <c r="P1770" i="40"/>
  <c r="O1770" i="40"/>
  <c r="N1770" i="40"/>
  <c r="M1770" i="40"/>
  <c r="L1770" i="40"/>
  <c r="K1770" i="40"/>
  <c r="J1770" i="40"/>
  <c r="I1770" i="40"/>
  <c r="R1769" i="40"/>
  <c r="Q1769" i="40"/>
  <c r="P1769" i="40"/>
  <c r="O1769" i="40"/>
  <c r="N1769" i="40"/>
  <c r="M1769" i="40"/>
  <c r="L1769" i="40"/>
  <c r="K1769" i="40"/>
  <c r="J1769" i="40"/>
  <c r="I1769" i="40"/>
  <c r="R1768" i="40"/>
  <c r="Q1768" i="40"/>
  <c r="P1768" i="40"/>
  <c r="O1768" i="40"/>
  <c r="N1768" i="40"/>
  <c r="M1768" i="40"/>
  <c r="L1768" i="40"/>
  <c r="K1768" i="40"/>
  <c r="J1768" i="40"/>
  <c r="I1768" i="40"/>
  <c r="R1767" i="40"/>
  <c r="Q1767" i="40"/>
  <c r="P1767" i="40"/>
  <c r="O1767" i="40"/>
  <c r="N1767" i="40"/>
  <c r="M1767" i="40"/>
  <c r="L1767" i="40"/>
  <c r="K1767" i="40"/>
  <c r="J1767" i="40"/>
  <c r="I1767" i="40"/>
  <c r="R1766" i="40"/>
  <c r="Q1766" i="40"/>
  <c r="P1766" i="40"/>
  <c r="O1766" i="40"/>
  <c r="N1766" i="40"/>
  <c r="M1766" i="40"/>
  <c r="L1766" i="40"/>
  <c r="K1766" i="40"/>
  <c r="J1766" i="40"/>
  <c r="I1766" i="40"/>
  <c r="R1765" i="40"/>
  <c r="Q1765" i="40"/>
  <c r="P1765" i="40"/>
  <c r="O1765" i="40"/>
  <c r="N1765" i="40"/>
  <c r="M1765" i="40"/>
  <c r="L1765" i="40"/>
  <c r="K1765" i="40"/>
  <c r="J1765" i="40"/>
  <c r="I1765" i="40"/>
  <c r="R1764" i="40"/>
  <c r="Q1764" i="40"/>
  <c r="P1764" i="40"/>
  <c r="O1764" i="40"/>
  <c r="N1764" i="40"/>
  <c r="M1764" i="40"/>
  <c r="L1764" i="40"/>
  <c r="K1764" i="40"/>
  <c r="J1764" i="40"/>
  <c r="I1764" i="40"/>
  <c r="R1763" i="40"/>
  <c r="Q1763" i="40"/>
  <c r="P1763" i="40"/>
  <c r="O1763" i="40"/>
  <c r="N1763" i="40"/>
  <c r="M1763" i="40"/>
  <c r="L1763" i="40"/>
  <c r="K1763" i="40"/>
  <c r="J1763" i="40"/>
  <c r="I1763" i="40"/>
  <c r="R1762" i="40"/>
  <c r="Q1762" i="40"/>
  <c r="P1762" i="40"/>
  <c r="O1762" i="40"/>
  <c r="N1762" i="40"/>
  <c r="M1762" i="40"/>
  <c r="L1762" i="40"/>
  <c r="K1762" i="40"/>
  <c r="J1762" i="40"/>
  <c r="I1762" i="40"/>
  <c r="R1761" i="40"/>
  <c r="Q1761" i="40"/>
  <c r="P1761" i="40"/>
  <c r="O1761" i="40"/>
  <c r="N1761" i="40"/>
  <c r="M1761" i="40"/>
  <c r="L1761" i="40"/>
  <c r="K1761" i="40"/>
  <c r="J1761" i="40"/>
  <c r="I1761" i="40"/>
  <c r="R1760" i="40"/>
  <c r="Q1760" i="40"/>
  <c r="P1760" i="40"/>
  <c r="O1760" i="40"/>
  <c r="N1760" i="40"/>
  <c r="M1760" i="40"/>
  <c r="L1760" i="40"/>
  <c r="K1760" i="40"/>
  <c r="J1760" i="40"/>
  <c r="I1760" i="40"/>
  <c r="R1759" i="40"/>
  <c r="Q1759" i="40"/>
  <c r="P1759" i="40"/>
  <c r="O1759" i="40"/>
  <c r="N1759" i="40"/>
  <c r="M1759" i="40"/>
  <c r="L1759" i="40"/>
  <c r="K1759" i="40"/>
  <c r="J1759" i="40"/>
  <c r="I1759" i="40"/>
  <c r="R1758" i="40"/>
  <c r="Q1758" i="40"/>
  <c r="P1758" i="40"/>
  <c r="O1758" i="40"/>
  <c r="N1758" i="40"/>
  <c r="M1758" i="40"/>
  <c r="L1758" i="40"/>
  <c r="K1758" i="40"/>
  <c r="J1758" i="40"/>
  <c r="I1758" i="40"/>
  <c r="R1757" i="40"/>
  <c r="Q1757" i="40"/>
  <c r="P1757" i="40"/>
  <c r="O1757" i="40"/>
  <c r="N1757" i="40"/>
  <c r="M1757" i="40"/>
  <c r="L1757" i="40"/>
  <c r="K1757" i="40"/>
  <c r="J1757" i="40"/>
  <c r="I1757" i="40"/>
  <c r="R1756" i="40"/>
  <c r="Q1756" i="40"/>
  <c r="P1756" i="40"/>
  <c r="O1756" i="40"/>
  <c r="N1756" i="40"/>
  <c r="M1756" i="40"/>
  <c r="L1756" i="40"/>
  <c r="K1756" i="40"/>
  <c r="J1756" i="40"/>
  <c r="I1756" i="40"/>
  <c r="R1755" i="40"/>
  <c r="Q1755" i="40"/>
  <c r="P1755" i="40"/>
  <c r="O1755" i="40"/>
  <c r="N1755" i="40"/>
  <c r="M1755" i="40"/>
  <c r="L1755" i="40"/>
  <c r="K1755" i="40"/>
  <c r="J1755" i="40"/>
  <c r="I1755" i="40"/>
  <c r="R1754" i="40"/>
  <c r="Q1754" i="40"/>
  <c r="P1754" i="40"/>
  <c r="O1754" i="40"/>
  <c r="N1754" i="40"/>
  <c r="M1754" i="40"/>
  <c r="L1754" i="40"/>
  <c r="K1754" i="40"/>
  <c r="J1754" i="40"/>
  <c r="I1754" i="40"/>
  <c r="R1753" i="40"/>
  <c r="Q1753" i="40"/>
  <c r="P1753" i="40"/>
  <c r="O1753" i="40"/>
  <c r="N1753" i="40"/>
  <c r="M1753" i="40"/>
  <c r="L1753" i="40"/>
  <c r="K1753" i="40"/>
  <c r="J1753" i="40"/>
  <c r="I1753" i="40"/>
  <c r="R1752" i="40"/>
  <c r="Q1752" i="40"/>
  <c r="P1752" i="40"/>
  <c r="O1752" i="40"/>
  <c r="N1752" i="40"/>
  <c r="M1752" i="40"/>
  <c r="L1752" i="40"/>
  <c r="K1752" i="40"/>
  <c r="J1752" i="40"/>
  <c r="I1752" i="40"/>
  <c r="R1751" i="40"/>
  <c r="Q1751" i="40"/>
  <c r="P1751" i="40"/>
  <c r="O1751" i="40"/>
  <c r="N1751" i="40"/>
  <c r="M1751" i="40"/>
  <c r="L1751" i="40"/>
  <c r="K1751" i="40"/>
  <c r="J1751" i="40"/>
  <c r="I1751" i="40"/>
  <c r="R1750" i="40"/>
  <c r="Q1750" i="40"/>
  <c r="P1750" i="40"/>
  <c r="O1750" i="40"/>
  <c r="N1750" i="40"/>
  <c r="M1750" i="40"/>
  <c r="L1750" i="40"/>
  <c r="K1750" i="40"/>
  <c r="J1750" i="40"/>
  <c r="I1750" i="40"/>
  <c r="R1749" i="40"/>
  <c r="Q1749" i="40"/>
  <c r="P1749" i="40"/>
  <c r="O1749" i="40"/>
  <c r="N1749" i="40"/>
  <c r="M1749" i="40"/>
  <c r="L1749" i="40"/>
  <c r="K1749" i="40"/>
  <c r="J1749" i="40"/>
  <c r="I1749" i="40"/>
  <c r="R1748" i="40"/>
  <c r="Q1748" i="40"/>
  <c r="P1748" i="40"/>
  <c r="O1748" i="40"/>
  <c r="N1748" i="40"/>
  <c r="M1748" i="40"/>
  <c r="L1748" i="40"/>
  <c r="K1748" i="40"/>
  <c r="J1748" i="40"/>
  <c r="I1748" i="40"/>
  <c r="R1747" i="40"/>
  <c r="Q1747" i="40"/>
  <c r="P1747" i="40"/>
  <c r="O1747" i="40"/>
  <c r="N1747" i="40"/>
  <c r="M1747" i="40"/>
  <c r="L1747" i="40"/>
  <c r="K1747" i="40"/>
  <c r="J1747" i="40"/>
  <c r="I1747" i="40"/>
  <c r="R1746" i="40"/>
  <c r="Q1746" i="40"/>
  <c r="P1746" i="40"/>
  <c r="O1746" i="40"/>
  <c r="N1746" i="40"/>
  <c r="M1746" i="40"/>
  <c r="L1746" i="40"/>
  <c r="K1746" i="40"/>
  <c r="J1746" i="40"/>
  <c r="I1746" i="40"/>
  <c r="R1745" i="40"/>
  <c r="Q1745" i="40"/>
  <c r="P1745" i="40"/>
  <c r="O1745" i="40"/>
  <c r="N1745" i="40"/>
  <c r="M1745" i="40"/>
  <c r="L1745" i="40"/>
  <c r="K1745" i="40"/>
  <c r="J1745" i="40"/>
  <c r="I1745" i="40"/>
  <c r="R1744" i="40"/>
  <c r="Q1744" i="40"/>
  <c r="P1744" i="40"/>
  <c r="O1744" i="40"/>
  <c r="N1744" i="40"/>
  <c r="M1744" i="40"/>
  <c r="L1744" i="40"/>
  <c r="K1744" i="40"/>
  <c r="J1744" i="40"/>
  <c r="I1744" i="40"/>
  <c r="R1743" i="40"/>
  <c r="Q1743" i="40"/>
  <c r="P1743" i="40"/>
  <c r="O1743" i="40"/>
  <c r="N1743" i="40"/>
  <c r="M1743" i="40"/>
  <c r="L1743" i="40"/>
  <c r="K1743" i="40"/>
  <c r="J1743" i="40"/>
  <c r="I1743" i="40"/>
  <c r="R1742" i="40"/>
  <c r="Q1742" i="40"/>
  <c r="P1742" i="40"/>
  <c r="O1742" i="40"/>
  <c r="N1742" i="40"/>
  <c r="M1742" i="40"/>
  <c r="L1742" i="40"/>
  <c r="K1742" i="40"/>
  <c r="J1742" i="40"/>
  <c r="I1742" i="40"/>
  <c r="R1741" i="40"/>
  <c r="Q1741" i="40"/>
  <c r="P1741" i="40"/>
  <c r="O1741" i="40"/>
  <c r="N1741" i="40"/>
  <c r="M1741" i="40"/>
  <c r="L1741" i="40"/>
  <c r="K1741" i="40"/>
  <c r="J1741" i="40"/>
  <c r="I1741" i="40"/>
  <c r="R1740" i="40"/>
  <c r="Q1740" i="40"/>
  <c r="P1740" i="40"/>
  <c r="O1740" i="40"/>
  <c r="N1740" i="40"/>
  <c r="M1740" i="40"/>
  <c r="L1740" i="40"/>
  <c r="K1740" i="40"/>
  <c r="J1740" i="40"/>
  <c r="I1740" i="40"/>
  <c r="R1739" i="40"/>
  <c r="Q1739" i="40"/>
  <c r="P1739" i="40"/>
  <c r="O1739" i="40"/>
  <c r="N1739" i="40"/>
  <c r="M1739" i="40"/>
  <c r="L1739" i="40"/>
  <c r="K1739" i="40"/>
  <c r="J1739" i="40"/>
  <c r="I1739" i="40"/>
  <c r="R1738" i="40"/>
  <c r="Q1738" i="40"/>
  <c r="P1738" i="40"/>
  <c r="O1738" i="40"/>
  <c r="N1738" i="40"/>
  <c r="M1738" i="40"/>
  <c r="L1738" i="40"/>
  <c r="K1738" i="40"/>
  <c r="J1738" i="40"/>
  <c r="I1738" i="40"/>
  <c r="R1737" i="40"/>
  <c r="Q1737" i="40"/>
  <c r="P1737" i="40"/>
  <c r="O1737" i="40"/>
  <c r="N1737" i="40"/>
  <c r="M1737" i="40"/>
  <c r="L1737" i="40"/>
  <c r="K1737" i="40"/>
  <c r="J1737" i="40"/>
  <c r="I1737" i="40"/>
  <c r="R1736" i="40"/>
  <c r="Q1736" i="40"/>
  <c r="P1736" i="40"/>
  <c r="O1736" i="40"/>
  <c r="N1736" i="40"/>
  <c r="M1736" i="40"/>
  <c r="L1736" i="40"/>
  <c r="K1736" i="40"/>
  <c r="J1736" i="40"/>
  <c r="I1736" i="40"/>
  <c r="R1735" i="40"/>
  <c r="Q1735" i="40"/>
  <c r="P1735" i="40"/>
  <c r="O1735" i="40"/>
  <c r="N1735" i="40"/>
  <c r="M1735" i="40"/>
  <c r="L1735" i="40"/>
  <c r="K1735" i="40"/>
  <c r="J1735" i="40"/>
  <c r="I1735" i="40"/>
  <c r="R1734" i="40"/>
  <c r="Q1734" i="40"/>
  <c r="P1734" i="40"/>
  <c r="O1734" i="40"/>
  <c r="N1734" i="40"/>
  <c r="M1734" i="40"/>
  <c r="L1734" i="40"/>
  <c r="K1734" i="40"/>
  <c r="J1734" i="40"/>
  <c r="I1734" i="40"/>
  <c r="R1733" i="40"/>
  <c r="Q1733" i="40"/>
  <c r="P1733" i="40"/>
  <c r="O1733" i="40"/>
  <c r="N1733" i="40"/>
  <c r="M1733" i="40"/>
  <c r="L1733" i="40"/>
  <c r="K1733" i="40"/>
  <c r="J1733" i="40"/>
  <c r="I1733" i="40"/>
  <c r="R1732" i="40"/>
  <c r="Q1732" i="40"/>
  <c r="P1732" i="40"/>
  <c r="O1732" i="40"/>
  <c r="N1732" i="40"/>
  <c r="M1732" i="40"/>
  <c r="L1732" i="40"/>
  <c r="K1732" i="40"/>
  <c r="J1732" i="40"/>
  <c r="I1732" i="40"/>
  <c r="R1731" i="40"/>
  <c r="Q1731" i="40"/>
  <c r="P1731" i="40"/>
  <c r="O1731" i="40"/>
  <c r="N1731" i="40"/>
  <c r="M1731" i="40"/>
  <c r="L1731" i="40"/>
  <c r="K1731" i="40"/>
  <c r="J1731" i="40"/>
  <c r="I1731" i="40"/>
  <c r="R1730" i="40"/>
  <c r="Q1730" i="40"/>
  <c r="P1730" i="40"/>
  <c r="O1730" i="40"/>
  <c r="N1730" i="40"/>
  <c r="M1730" i="40"/>
  <c r="L1730" i="40"/>
  <c r="K1730" i="40"/>
  <c r="J1730" i="40"/>
  <c r="I1730" i="40"/>
  <c r="R1729" i="40"/>
  <c r="Q1729" i="40"/>
  <c r="P1729" i="40"/>
  <c r="O1729" i="40"/>
  <c r="N1729" i="40"/>
  <c r="M1729" i="40"/>
  <c r="L1729" i="40"/>
  <c r="K1729" i="40"/>
  <c r="J1729" i="40"/>
  <c r="I1729" i="40"/>
  <c r="R1728" i="40"/>
  <c r="Q1728" i="40"/>
  <c r="P1728" i="40"/>
  <c r="O1728" i="40"/>
  <c r="N1728" i="40"/>
  <c r="M1728" i="40"/>
  <c r="L1728" i="40"/>
  <c r="K1728" i="40"/>
  <c r="J1728" i="40"/>
  <c r="I1728" i="40"/>
  <c r="R1727" i="40"/>
  <c r="Q1727" i="40"/>
  <c r="P1727" i="40"/>
  <c r="O1727" i="40"/>
  <c r="N1727" i="40"/>
  <c r="M1727" i="40"/>
  <c r="L1727" i="40"/>
  <c r="K1727" i="40"/>
  <c r="J1727" i="40"/>
  <c r="I1727" i="40"/>
  <c r="R1726" i="40"/>
  <c r="Q1726" i="40"/>
  <c r="P1726" i="40"/>
  <c r="O1726" i="40"/>
  <c r="N1726" i="40"/>
  <c r="M1726" i="40"/>
  <c r="L1726" i="40"/>
  <c r="K1726" i="40"/>
  <c r="J1726" i="40"/>
  <c r="I1726" i="40"/>
  <c r="R1725" i="40"/>
  <c r="Q1725" i="40"/>
  <c r="P1725" i="40"/>
  <c r="O1725" i="40"/>
  <c r="N1725" i="40"/>
  <c r="M1725" i="40"/>
  <c r="L1725" i="40"/>
  <c r="K1725" i="40"/>
  <c r="J1725" i="40"/>
  <c r="I1725" i="40"/>
  <c r="R1724" i="40"/>
  <c r="Q1724" i="40"/>
  <c r="P1724" i="40"/>
  <c r="O1724" i="40"/>
  <c r="N1724" i="40"/>
  <c r="M1724" i="40"/>
  <c r="L1724" i="40"/>
  <c r="K1724" i="40"/>
  <c r="J1724" i="40"/>
  <c r="I1724" i="40"/>
  <c r="R1723" i="40"/>
  <c r="Q1723" i="40"/>
  <c r="P1723" i="40"/>
  <c r="O1723" i="40"/>
  <c r="N1723" i="40"/>
  <c r="M1723" i="40"/>
  <c r="L1723" i="40"/>
  <c r="K1723" i="40"/>
  <c r="J1723" i="40"/>
  <c r="I1723" i="40"/>
  <c r="R1722" i="40"/>
  <c r="Q1722" i="40"/>
  <c r="P1722" i="40"/>
  <c r="O1722" i="40"/>
  <c r="N1722" i="40"/>
  <c r="M1722" i="40"/>
  <c r="L1722" i="40"/>
  <c r="K1722" i="40"/>
  <c r="J1722" i="40"/>
  <c r="I1722" i="40"/>
  <c r="R1721" i="40"/>
  <c r="Q1721" i="40"/>
  <c r="P1721" i="40"/>
  <c r="O1721" i="40"/>
  <c r="N1721" i="40"/>
  <c r="M1721" i="40"/>
  <c r="L1721" i="40"/>
  <c r="K1721" i="40"/>
  <c r="J1721" i="40"/>
  <c r="I1721" i="40"/>
  <c r="R1720" i="40"/>
  <c r="Q1720" i="40"/>
  <c r="P1720" i="40"/>
  <c r="O1720" i="40"/>
  <c r="N1720" i="40"/>
  <c r="M1720" i="40"/>
  <c r="L1720" i="40"/>
  <c r="K1720" i="40"/>
  <c r="J1720" i="40"/>
  <c r="I1720" i="40"/>
  <c r="R1719" i="40"/>
  <c r="Q1719" i="40"/>
  <c r="P1719" i="40"/>
  <c r="O1719" i="40"/>
  <c r="N1719" i="40"/>
  <c r="M1719" i="40"/>
  <c r="L1719" i="40"/>
  <c r="K1719" i="40"/>
  <c r="J1719" i="40"/>
  <c r="I1719" i="40"/>
  <c r="R1718" i="40"/>
  <c r="Q1718" i="40"/>
  <c r="P1718" i="40"/>
  <c r="O1718" i="40"/>
  <c r="N1718" i="40"/>
  <c r="M1718" i="40"/>
  <c r="L1718" i="40"/>
  <c r="K1718" i="40"/>
  <c r="J1718" i="40"/>
  <c r="I1718" i="40"/>
  <c r="R1717" i="40"/>
  <c r="Q1717" i="40"/>
  <c r="P1717" i="40"/>
  <c r="O1717" i="40"/>
  <c r="N1717" i="40"/>
  <c r="M1717" i="40"/>
  <c r="L1717" i="40"/>
  <c r="K1717" i="40"/>
  <c r="J1717" i="40"/>
  <c r="I1717" i="40"/>
  <c r="R1716" i="40"/>
  <c r="Q1716" i="40"/>
  <c r="P1716" i="40"/>
  <c r="O1716" i="40"/>
  <c r="N1716" i="40"/>
  <c r="M1716" i="40"/>
  <c r="L1716" i="40"/>
  <c r="K1716" i="40"/>
  <c r="J1716" i="40"/>
  <c r="I1716" i="40"/>
  <c r="R1715" i="40"/>
  <c r="Q1715" i="40"/>
  <c r="P1715" i="40"/>
  <c r="O1715" i="40"/>
  <c r="N1715" i="40"/>
  <c r="M1715" i="40"/>
  <c r="L1715" i="40"/>
  <c r="K1715" i="40"/>
  <c r="J1715" i="40"/>
  <c r="I1715" i="40"/>
  <c r="R1714" i="40"/>
  <c r="Q1714" i="40"/>
  <c r="P1714" i="40"/>
  <c r="O1714" i="40"/>
  <c r="N1714" i="40"/>
  <c r="M1714" i="40"/>
  <c r="L1714" i="40"/>
  <c r="K1714" i="40"/>
  <c r="J1714" i="40"/>
  <c r="I1714" i="40"/>
  <c r="R1713" i="40"/>
  <c r="Q1713" i="40"/>
  <c r="P1713" i="40"/>
  <c r="O1713" i="40"/>
  <c r="N1713" i="40"/>
  <c r="M1713" i="40"/>
  <c r="L1713" i="40"/>
  <c r="K1713" i="40"/>
  <c r="J1713" i="40"/>
  <c r="I1713" i="40"/>
  <c r="R1712" i="40"/>
  <c r="Q1712" i="40"/>
  <c r="P1712" i="40"/>
  <c r="O1712" i="40"/>
  <c r="N1712" i="40"/>
  <c r="M1712" i="40"/>
  <c r="L1712" i="40"/>
  <c r="K1712" i="40"/>
  <c r="J1712" i="40"/>
  <c r="I1712" i="40"/>
  <c r="R1711" i="40"/>
  <c r="Q1711" i="40"/>
  <c r="P1711" i="40"/>
  <c r="O1711" i="40"/>
  <c r="N1711" i="40"/>
  <c r="M1711" i="40"/>
  <c r="L1711" i="40"/>
  <c r="K1711" i="40"/>
  <c r="J1711" i="40"/>
  <c r="I1711" i="40"/>
  <c r="R1710" i="40"/>
  <c r="Q1710" i="40"/>
  <c r="P1710" i="40"/>
  <c r="O1710" i="40"/>
  <c r="N1710" i="40"/>
  <c r="M1710" i="40"/>
  <c r="L1710" i="40"/>
  <c r="K1710" i="40"/>
  <c r="J1710" i="40"/>
  <c r="I1710" i="40"/>
  <c r="R1709" i="40"/>
  <c r="Q1709" i="40"/>
  <c r="P1709" i="40"/>
  <c r="O1709" i="40"/>
  <c r="N1709" i="40"/>
  <c r="M1709" i="40"/>
  <c r="L1709" i="40"/>
  <c r="K1709" i="40"/>
  <c r="J1709" i="40"/>
  <c r="I1709" i="40"/>
  <c r="R1708" i="40"/>
  <c r="Q1708" i="40"/>
  <c r="P1708" i="40"/>
  <c r="O1708" i="40"/>
  <c r="N1708" i="40"/>
  <c r="M1708" i="40"/>
  <c r="L1708" i="40"/>
  <c r="K1708" i="40"/>
  <c r="J1708" i="40"/>
  <c r="I1708" i="40"/>
  <c r="R1707" i="40"/>
  <c r="Q1707" i="40"/>
  <c r="P1707" i="40"/>
  <c r="O1707" i="40"/>
  <c r="N1707" i="40"/>
  <c r="M1707" i="40"/>
  <c r="L1707" i="40"/>
  <c r="K1707" i="40"/>
  <c r="J1707" i="40"/>
  <c r="I1707" i="40"/>
  <c r="R1706" i="40"/>
  <c r="Q1706" i="40"/>
  <c r="P1706" i="40"/>
  <c r="O1706" i="40"/>
  <c r="N1706" i="40"/>
  <c r="M1706" i="40"/>
  <c r="L1706" i="40"/>
  <c r="K1706" i="40"/>
  <c r="J1706" i="40"/>
  <c r="I1706" i="40"/>
  <c r="R1705" i="40"/>
  <c r="Q1705" i="40"/>
  <c r="P1705" i="40"/>
  <c r="O1705" i="40"/>
  <c r="N1705" i="40"/>
  <c r="M1705" i="40"/>
  <c r="L1705" i="40"/>
  <c r="K1705" i="40"/>
  <c r="J1705" i="40"/>
  <c r="I1705" i="40"/>
  <c r="R1704" i="40"/>
  <c r="Q1704" i="40"/>
  <c r="P1704" i="40"/>
  <c r="O1704" i="40"/>
  <c r="N1704" i="40"/>
  <c r="M1704" i="40"/>
  <c r="L1704" i="40"/>
  <c r="K1704" i="40"/>
  <c r="J1704" i="40"/>
  <c r="I1704" i="40"/>
  <c r="R1703" i="40"/>
  <c r="Q1703" i="40"/>
  <c r="P1703" i="40"/>
  <c r="O1703" i="40"/>
  <c r="N1703" i="40"/>
  <c r="M1703" i="40"/>
  <c r="L1703" i="40"/>
  <c r="K1703" i="40"/>
  <c r="J1703" i="40"/>
  <c r="I1703" i="40"/>
  <c r="R1702" i="40"/>
  <c r="Q1702" i="40"/>
  <c r="P1702" i="40"/>
  <c r="O1702" i="40"/>
  <c r="N1702" i="40"/>
  <c r="M1702" i="40"/>
  <c r="L1702" i="40"/>
  <c r="K1702" i="40"/>
  <c r="J1702" i="40"/>
  <c r="I1702" i="40"/>
  <c r="R1701" i="40"/>
  <c r="Q1701" i="40"/>
  <c r="P1701" i="40"/>
  <c r="O1701" i="40"/>
  <c r="N1701" i="40"/>
  <c r="M1701" i="40"/>
  <c r="L1701" i="40"/>
  <c r="K1701" i="40"/>
  <c r="J1701" i="40"/>
  <c r="I1701" i="40"/>
  <c r="R1700" i="40"/>
  <c r="Q1700" i="40"/>
  <c r="P1700" i="40"/>
  <c r="O1700" i="40"/>
  <c r="N1700" i="40"/>
  <c r="M1700" i="40"/>
  <c r="L1700" i="40"/>
  <c r="K1700" i="40"/>
  <c r="J1700" i="40"/>
  <c r="I1700" i="40"/>
  <c r="R1699" i="40"/>
  <c r="Q1699" i="40"/>
  <c r="P1699" i="40"/>
  <c r="O1699" i="40"/>
  <c r="N1699" i="40"/>
  <c r="M1699" i="40"/>
  <c r="L1699" i="40"/>
  <c r="K1699" i="40"/>
  <c r="J1699" i="40"/>
  <c r="I1699" i="40"/>
  <c r="R1698" i="40"/>
  <c r="Q1698" i="40"/>
  <c r="P1698" i="40"/>
  <c r="O1698" i="40"/>
  <c r="N1698" i="40"/>
  <c r="M1698" i="40"/>
  <c r="L1698" i="40"/>
  <c r="K1698" i="40"/>
  <c r="J1698" i="40"/>
  <c r="I1698" i="40"/>
  <c r="R1697" i="40"/>
  <c r="Q1697" i="40"/>
  <c r="P1697" i="40"/>
  <c r="O1697" i="40"/>
  <c r="N1697" i="40"/>
  <c r="M1697" i="40"/>
  <c r="L1697" i="40"/>
  <c r="K1697" i="40"/>
  <c r="J1697" i="40"/>
  <c r="I1697" i="40"/>
  <c r="R1696" i="40"/>
  <c r="Q1696" i="40"/>
  <c r="P1696" i="40"/>
  <c r="O1696" i="40"/>
  <c r="N1696" i="40"/>
  <c r="M1696" i="40"/>
  <c r="L1696" i="40"/>
  <c r="K1696" i="40"/>
  <c r="J1696" i="40"/>
  <c r="I1696" i="40"/>
  <c r="R1695" i="40"/>
  <c r="Q1695" i="40"/>
  <c r="P1695" i="40"/>
  <c r="O1695" i="40"/>
  <c r="N1695" i="40"/>
  <c r="M1695" i="40"/>
  <c r="L1695" i="40"/>
  <c r="K1695" i="40"/>
  <c r="J1695" i="40"/>
  <c r="I1695" i="40"/>
  <c r="R1694" i="40"/>
  <c r="Q1694" i="40"/>
  <c r="P1694" i="40"/>
  <c r="O1694" i="40"/>
  <c r="N1694" i="40"/>
  <c r="M1694" i="40"/>
  <c r="L1694" i="40"/>
  <c r="K1694" i="40"/>
  <c r="J1694" i="40"/>
  <c r="I1694" i="40"/>
  <c r="R1693" i="40"/>
  <c r="Q1693" i="40"/>
  <c r="P1693" i="40"/>
  <c r="O1693" i="40"/>
  <c r="N1693" i="40"/>
  <c r="M1693" i="40"/>
  <c r="L1693" i="40"/>
  <c r="K1693" i="40"/>
  <c r="J1693" i="40"/>
  <c r="I1693" i="40"/>
  <c r="R1692" i="40"/>
  <c r="Q1692" i="40"/>
  <c r="P1692" i="40"/>
  <c r="O1692" i="40"/>
  <c r="N1692" i="40"/>
  <c r="M1692" i="40"/>
  <c r="L1692" i="40"/>
  <c r="K1692" i="40"/>
  <c r="J1692" i="40"/>
  <c r="I1692" i="40"/>
  <c r="R1691" i="40"/>
  <c r="Q1691" i="40"/>
  <c r="P1691" i="40"/>
  <c r="O1691" i="40"/>
  <c r="N1691" i="40"/>
  <c r="M1691" i="40"/>
  <c r="L1691" i="40"/>
  <c r="K1691" i="40"/>
  <c r="J1691" i="40"/>
  <c r="I1691" i="40"/>
  <c r="R1690" i="40"/>
  <c r="Q1690" i="40"/>
  <c r="P1690" i="40"/>
  <c r="O1690" i="40"/>
  <c r="N1690" i="40"/>
  <c r="M1690" i="40"/>
  <c r="L1690" i="40"/>
  <c r="K1690" i="40"/>
  <c r="J1690" i="40"/>
  <c r="I1690" i="40"/>
  <c r="R1689" i="40"/>
  <c r="Q1689" i="40"/>
  <c r="P1689" i="40"/>
  <c r="O1689" i="40"/>
  <c r="N1689" i="40"/>
  <c r="M1689" i="40"/>
  <c r="L1689" i="40"/>
  <c r="K1689" i="40"/>
  <c r="J1689" i="40"/>
  <c r="I1689" i="40"/>
  <c r="R1688" i="40"/>
  <c r="Q1688" i="40"/>
  <c r="P1688" i="40"/>
  <c r="O1688" i="40"/>
  <c r="N1688" i="40"/>
  <c r="M1688" i="40"/>
  <c r="L1688" i="40"/>
  <c r="K1688" i="40"/>
  <c r="J1688" i="40"/>
  <c r="I1688" i="40"/>
  <c r="R1687" i="40"/>
  <c r="Q1687" i="40"/>
  <c r="P1687" i="40"/>
  <c r="O1687" i="40"/>
  <c r="N1687" i="40"/>
  <c r="M1687" i="40"/>
  <c r="L1687" i="40"/>
  <c r="K1687" i="40"/>
  <c r="J1687" i="40"/>
  <c r="I1687" i="40"/>
  <c r="R1686" i="40"/>
  <c r="Q1686" i="40"/>
  <c r="P1686" i="40"/>
  <c r="O1686" i="40"/>
  <c r="N1686" i="40"/>
  <c r="M1686" i="40"/>
  <c r="L1686" i="40"/>
  <c r="K1686" i="40"/>
  <c r="J1686" i="40"/>
  <c r="I1686" i="40"/>
  <c r="R1685" i="40"/>
  <c r="Q1685" i="40"/>
  <c r="P1685" i="40"/>
  <c r="O1685" i="40"/>
  <c r="N1685" i="40"/>
  <c r="M1685" i="40"/>
  <c r="L1685" i="40"/>
  <c r="K1685" i="40"/>
  <c r="J1685" i="40"/>
  <c r="I1685" i="40"/>
  <c r="R1684" i="40"/>
  <c r="Q1684" i="40"/>
  <c r="P1684" i="40"/>
  <c r="O1684" i="40"/>
  <c r="N1684" i="40"/>
  <c r="M1684" i="40"/>
  <c r="L1684" i="40"/>
  <c r="K1684" i="40"/>
  <c r="J1684" i="40"/>
  <c r="I1684" i="40"/>
  <c r="R1683" i="40"/>
  <c r="Q1683" i="40"/>
  <c r="P1683" i="40"/>
  <c r="O1683" i="40"/>
  <c r="N1683" i="40"/>
  <c r="M1683" i="40"/>
  <c r="L1683" i="40"/>
  <c r="K1683" i="40"/>
  <c r="J1683" i="40"/>
  <c r="I1683" i="40"/>
  <c r="R1682" i="40"/>
  <c r="Q1682" i="40"/>
  <c r="P1682" i="40"/>
  <c r="O1682" i="40"/>
  <c r="N1682" i="40"/>
  <c r="M1682" i="40"/>
  <c r="L1682" i="40"/>
  <c r="K1682" i="40"/>
  <c r="J1682" i="40"/>
  <c r="I1682" i="40"/>
  <c r="R1681" i="40"/>
  <c r="Q1681" i="40"/>
  <c r="P1681" i="40"/>
  <c r="O1681" i="40"/>
  <c r="N1681" i="40"/>
  <c r="M1681" i="40"/>
  <c r="L1681" i="40"/>
  <c r="K1681" i="40"/>
  <c r="J1681" i="40"/>
  <c r="I1681" i="40"/>
  <c r="R1680" i="40"/>
  <c r="Q1680" i="40"/>
  <c r="P1680" i="40"/>
  <c r="O1680" i="40"/>
  <c r="N1680" i="40"/>
  <c r="M1680" i="40"/>
  <c r="L1680" i="40"/>
  <c r="K1680" i="40"/>
  <c r="J1680" i="40"/>
  <c r="I1680" i="40"/>
  <c r="R1679" i="40"/>
  <c r="Q1679" i="40"/>
  <c r="P1679" i="40"/>
  <c r="O1679" i="40"/>
  <c r="N1679" i="40"/>
  <c r="M1679" i="40"/>
  <c r="L1679" i="40"/>
  <c r="K1679" i="40"/>
  <c r="J1679" i="40"/>
  <c r="I1679" i="40"/>
  <c r="R1678" i="40"/>
  <c r="Q1678" i="40"/>
  <c r="P1678" i="40"/>
  <c r="O1678" i="40"/>
  <c r="N1678" i="40"/>
  <c r="M1678" i="40"/>
  <c r="L1678" i="40"/>
  <c r="K1678" i="40"/>
  <c r="J1678" i="40"/>
  <c r="I1678" i="40"/>
  <c r="R1677" i="40"/>
  <c r="Q1677" i="40"/>
  <c r="P1677" i="40"/>
  <c r="O1677" i="40"/>
  <c r="N1677" i="40"/>
  <c r="M1677" i="40"/>
  <c r="L1677" i="40"/>
  <c r="K1677" i="40"/>
  <c r="J1677" i="40"/>
  <c r="I1677" i="40"/>
  <c r="R1676" i="40"/>
  <c r="Q1676" i="40"/>
  <c r="P1676" i="40"/>
  <c r="O1676" i="40"/>
  <c r="N1676" i="40"/>
  <c r="M1676" i="40"/>
  <c r="L1676" i="40"/>
  <c r="K1676" i="40"/>
  <c r="J1676" i="40"/>
  <c r="I1676" i="40"/>
  <c r="R1675" i="40"/>
  <c r="Q1675" i="40"/>
  <c r="P1675" i="40"/>
  <c r="O1675" i="40"/>
  <c r="N1675" i="40"/>
  <c r="M1675" i="40"/>
  <c r="L1675" i="40"/>
  <c r="K1675" i="40"/>
  <c r="J1675" i="40"/>
  <c r="I1675" i="40"/>
  <c r="R1674" i="40"/>
  <c r="Q1674" i="40"/>
  <c r="P1674" i="40"/>
  <c r="O1674" i="40"/>
  <c r="N1674" i="40"/>
  <c r="M1674" i="40"/>
  <c r="L1674" i="40"/>
  <c r="K1674" i="40"/>
  <c r="J1674" i="40"/>
  <c r="I1674" i="40"/>
  <c r="R1673" i="40"/>
  <c r="Q1673" i="40"/>
  <c r="P1673" i="40"/>
  <c r="O1673" i="40"/>
  <c r="N1673" i="40"/>
  <c r="M1673" i="40"/>
  <c r="L1673" i="40"/>
  <c r="K1673" i="40"/>
  <c r="J1673" i="40"/>
  <c r="I1673" i="40"/>
  <c r="R1672" i="40"/>
  <c r="Q1672" i="40"/>
  <c r="P1672" i="40"/>
  <c r="O1672" i="40"/>
  <c r="N1672" i="40"/>
  <c r="M1672" i="40"/>
  <c r="L1672" i="40"/>
  <c r="K1672" i="40"/>
  <c r="J1672" i="40"/>
  <c r="I1672" i="40"/>
  <c r="R1671" i="40"/>
  <c r="Q1671" i="40"/>
  <c r="P1671" i="40"/>
  <c r="O1671" i="40"/>
  <c r="N1671" i="40"/>
  <c r="M1671" i="40"/>
  <c r="L1671" i="40"/>
  <c r="K1671" i="40"/>
  <c r="J1671" i="40"/>
  <c r="I1671" i="40"/>
  <c r="R1670" i="40"/>
  <c r="Q1670" i="40"/>
  <c r="P1670" i="40"/>
  <c r="O1670" i="40"/>
  <c r="N1670" i="40"/>
  <c r="M1670" i="40"/>
  <c r="L1670" i="40"/>
  <c r="K1670" i="40"/>
  <c r="J1670" i="40"/>
  <c r="I1670" i="40"/>
  <c r="R1669" i="40"/>
  <c r="Q1669" i="40"/>
  <c r="P1669" i="40"/>
  <c r="O1669" i="40"/>
  <c r="N1669" i="40"/>
  <c r="M1669" i="40"/>
  <c r="L1669" i="40"/>
  <c r="K1669" i="40"/>
  <c r="J1669" i="40"/>
  <c r="I1669" i="40"/>
  <c r="R1668" i="40"/>
  <c r="Q1668" i="40"/>
  <c r="P1668" i="40"/>
  <c r="O1668" i="40"/>
  <c r="N1668" i="40"/>
  <c r="M1668" i="40"/>
  <c r="L1668" i="40"/>
  <c r="K1668" i="40"/>
  <c r="J1668" i="40"/>
  <c r="I1668" i="40"/>
  <c r="R1667" i="40"/>
  <c r="Q1667" i="40"/>
  <c r="P1667" i="40"/>
  <c r="O1667" i="40"/>
  <c r="N1667" i="40"/>
  <c r="M1667" i="40"/>
  <c r="L1667" i="40"/>
  <c r="K1667" i="40"/>
  <c r="J1667" i="40"/>
  <c r="I1667" i="40"/>
  <c r="R1666" i="40"/>
  <c r="Q1666" i="40"/>
  <c r="P1666" i="40"/>
  <c r="O1666" i="40"/>
  <c r="N1666" i="40"/>
  <c r="M1666" i="40"/>
  <c r="L1666" i="40"/>
  <c r="K1666" i="40"/>
  <c r="J1666" i="40"/>
  <c r="I1666" i="40"/>
  <c r="R1665" i="40"/>
  <c r="Q1665" i="40"/>
  <c r="P1665" i="40"/>
  <c r="O1665" i="40"/>
  <c r="N1665" i="40"/>
  <c r="M1665" i="40"/>
  <c r="L1665" i="40"/>
  <c r="K1665" i="40"/>
  <c r="J1665" i="40"/>
  <c r="I1665" i="40"/>
  <c r="R1664" i="40"/>
  <c r="Q1664" i="40"/>
  <c r="P1664" i="40"/>
  <c r="O1664" i="40"/>
  <c r="N1664" i="40"/>
  <c r="M1664" i="40"/>
  <c r="L1664" i="40"/>
  <c r="K1664" i="40"/>
  <c r="J1664" i="40"/>
  <c r="I1664" i="40"/>
  <c r="R1663" i="40"/>
  <c r="Q1663" i="40"/>
  <c r="P1663" i="40"/>
  <c r="O1663" i="40"/>
  <c r="N1663" i="40"/>
  <c r="M1663" i="40"/>
  <c r="L1663" i="40"/>
  <c r="K1663" i="40"/>
  <c r="J1663" i="40"/>
  <c r="I1663" i="40"/>
  <c r="R1662" i="40"/>
  <c r="Q1662" i="40"/>
  <c r="P1662" i="40"/>
  <c r="O1662" i="40"/>
  <c r="N1662" i="40"/>
  <c r="M1662" i="40"/>
  <c r="L1662" i="40"/>
  <c r="K1662" i="40"/>
  <c r="J1662" i="40"/>
  <c r="I1662" i="40"/>
  <c r="R1661" i="40"/>
  <c r="Q1661" i="40"/>
  <c r="P1661" i="40"/>
  <c r="O1661" i="40"/>
  <c r="N1661" i="40"/>
  <c r="M1661" i="40"/>
  <c r="L1661" i="40"/>
  <c r="K1661" i="40"/>
  <c r="J1661" i="40"/>
  <c r="I1661" i="40"/>
  <c r="R1660" i="40"/>
  <c r="Q1660" i="40"/>
  <c r="P1660" i="40"/>
  <c r="O1660" i="40"/>
  <c r="N1660" i="40"/>
  <c r="M1660" i="40"/>
  <c r="L1660" i="40"/>
  <c r="K1660" i="40"/>
  <c r="J1660" i="40"/>
  <c r="I1660" i="40"/>
  <c r="R1659" i="40"/>
  <c r="Q1659" i="40"/>
  <c r="P1659" i="40"/>
  <c r="O1659" i="40"/>
  <c r="N1659" i="40"/>
  <c r="M1659" i="40"/>
  <c r="L1659" i="40"/>
  <c r="K1659" i="40"/>
  <c r="J1659" i="40"/>
  <c r="I1659" i="40"/>
  <c r="R1658" i="40"/>
  <c r="Q1658" i="40"/>
  <c r="P1658" i="40"/>
  <c r="O1658" i="40"/>
  <c r="N1658" i="40"/>
  <c r="M1658" i="40"/>
  <c r="L1658" i="40"/>
  <c r="K1658" i="40"/>
  <c r="J1658" i="40"/>
  <c r="I1658" i="40"/>
  <c r="R1657" i="40"/>
  <c r="Q1657" i="40"/>
  <c r="P1657" i="40"/>
  <c r="O1657" i="40"/>
  <c r="N1657" i="40"/>
  <c r="M1657" i="40"/>
  <c r="L1657" i="40"/>
  <c r="K1657" i="40"/>
  <c r="J1657" i="40"/>
  <c r="I1657" i="40"/>
  <c r="R1656" i="40"/>
  <c r="Q1656" i="40"/>
  <c r="P1656" i="40"/>
  <c r="O1656" i="40"/>
  <c r="N1656" i="40"/>
  <c r="M1656" i="40"/>
  <c r="L1656" i="40"/>
  <c r="K1656" i="40"/>
  <c r="J1656" i="40"/>
  <c r="I1656" i="40"/>
  <c r="R1655" i="40"/>
  <c r="Q1655" i="40"/>
  <c r="P1655" i="40"/>
  <c r="O1655" i="40"/>
  <c r="N1655" i="40"/>
  <c r="M1655" i="40"/>
  <c r="L1655" i="40"/>
  <c r="K1655" i="40"/>
  <c r="J1655" i="40"/>
  <c r="I1655" i="40"/>
  <c r="R1654" i="40"/>
  <c r="Q1654" i="40"/>
  <c r="P1654" i="40"/>
  <c r="O1654" i="40"/>
  <c r="N1654" i="40"/>
  <c r="M1654" i="40"/>
  <c r="L1654" i="40"/>
  <c r="K1654" i="40"/>
  <c r="J1654" i="40"/>
  <c r="I1654" i="40"/>
  <c r="R1653" i="40"/>
  <c r="Q1653" i="40"/>
  <c r="P1653" i="40"/>
  <c r="O1653" i="40"/>
  <c r="N1653" i="40"/>
  <c r="M1653" i="40"/>
  <c r="L1653" i="40"/>
  <c r="K1653" i="40"/>
  <c r="J1653" i="40"/>
  <c r="I1653" i="40"/>
  <c r="R1652" i="40"/>
  <c r="Q1652" i="40"/>
  <c r="P1652" i="40"/>
  <c r="O1652" i="40"/>
  <c r="N1652" i="40"/>
  <c r="M1652" i="40"/>
  <c r="L1652" i="40"/>
  <c r="K1652" i="40"/>
  <c r="J1652" i="40"/>
  <c r="I1652" i="40"/>
  <c r="R1651" i="40"/>
  <c r="Q1651" i="40"/>
  <c r="P1651" i="40"/>
  <c r="O1651" i="40"/>
  <c r="N1651" i="40"/>
  <c r="M1651" i="40"/>
  <c r="L1651" i="40"/>
  <c r="K1651" i="40"/>
  <c r="J1651" i="40"/>
  <c r="I1651" i="40"/>
  <c r="R1650" i="40"/>
  <c r="Q1650" i="40"/>
  <c r="P1650" i="40"/>
  <c r="O1650" i="40"/>
  <c r="N1650" i="40"/>
  <c r="M1650" i="40"/>
  <c r="L1650" i="40"/>
  <c r="K1650" i="40"/>
  <c r="J1650" i="40"/>
  <c r="I1650" i="40"/>
  <c r="R1649" i="40"/>
  <c r="Q1649" i="40"/>
  <c r="P1649" i="40"/>
  <c r="O1649" i="40"/>
  <c r="N1649" i="40"/>
  <c r="M1649" i="40"/>
  <c r="L1649" i="40"/>
  <c r="K1649" i="40"/>
  <c r="J1649" i="40"/>
  <c r="I1649" i="40"/>
  <c r="R1648" i="40"/>
  <c r="Q1648" i="40"/>
  <c r="P1648" i="40"/>
  <c r="O1648" i="40"/>
  <c r="N1648" i="40"/>
  <c r="M1648" i="40"/>
  <c r="L1648" i="40"/>
  <c r="K1648" i="40"/>
  <c r="J1648" i="40"/>
  <c r="I1648" i="40"/>
  <c r="R1647" i="40"/>
  <c r="Q1647" i="40"/>
  <c r="P1647" i="40"/>
  <c r="O1647" i="40"/>
  <c r="N1647" i="40"/>
  <c r="M1647" i="40"/>
  <c r="L1647" i="40"/>
  <c r="K1647" i="40"/>
  <c r="J1647" i="40"/>
  <c r="I1647" i="40"/>
  <c r="R1646" i="40"/>
  <c r="Q1646" i="40"/>
  <c r="P1646" i="40"/>
  <c r="O1646" i="40"/>
  <c r="N1646" i="40"/>
  <c r="M1646" i="40"/>
  <c r="L1646" i="40"/>
  <c r="K1646" i="40"/>
  <c r="J1646" i="40"/>
  <c r="I1646" i="40"/>
  <c r="R1645" i="40"/>
  <c r="Q1645" i="40"/>
  <c r="P1645" i="40"/>
  <c r="O1645" i="40"/>
  <c r="N1645" i="40"/>
  <c r="M1645" i="40"/>
  <c r="L1645" i="40"/>
  <c r="K1645" i="40"/>
  <c r="J1645" i="40"/>
  <c r="I1645" i="40"/>
  <c r="R1644" i="40"/>
  <c r="Q1644" i="40"/>
  <c r="P1644" i="40"/>
  <c r="O1644" i="40"/>
  <c r="N1644" i="40"/>
  <c r="M1644" i="40"/>
  <c r="L1644" i="40"/>
  <c r="K1644" i="40"/>
  <c r="J1644" i="40"/>
  <c r="I1644" i="40"/>
  <c r="R1643" i="40"/>
  <c r="Q1643" i="40"/>
  <c r="P1643" i="40"/>
  <c r="O1643" i="40"/>
  <c r="N1643" i="40"/>
  <c r="M1643" i="40"/>
  <c r="L1643" i="40"/>
  <c r="K1643" i="40"/>
  <c r="J1643" i="40"/>
  <c r="I1643" i="40"/>
  <c r="R1642" i="40"/>
  <c r="Q1642" i="40"/>
  <c r="P1642" i="40"/>
  <c r="O1642" i="40"/>
  <c r="N1642" i="40"/>
  <c r="M1642" i="40"/>
  <c r="L1642" i="40"/>
  <c r="K1642" i="40"/>
  <c r="J1642" i="40"/>
  <c r="I1642" i="40"/>
  <c r="R1641" i="40"/>
  <c r="Q1641" i="40"/>
  <c r="P1641" i="40"/>
  <c r="O1641" i="40"/>
  <c r="N1641" i="40"/>
  <c r="M1641" i="40"/>
  <c r="L1641" i="40"/>
  <c r="K1641" i="40"/>
  <c r="J1641" i="40"/>
  <c r="I1641" i="40"/>
  <c r="R1640" i="40"/>
  <c r="Q1640" i="40"/>
  <c r="P1640" i="40"/>
  <c r="O1640" i="40"/>
  <c r="N1640" i="40"/>
  <c r="M1640" i="40"/>
  <c r="L1640" i="40"/>
  <c r="K1640" i="40"/>
  <c r="J1640" i="40"/>
  <c r="I1640" i="40"/>
  <c r="R1639" i="40"/>
  <c r="Q1639" i="40"/>
  <c r="P1639" i="40"/>
  <c r="O1639" i="40"/>
  <c r="N1639" i="40"/>
  <c r="M1639" i="40"/>
  <c r="L1639" i="40"/>
  <c r="K1639" i="40"/>
  <c r="J1639" i="40"/>
  <c r="I1639" i="40"/>
  <c r="R1638" i="40"/>
  <c r="Q1638" i="40"/>
  <c r="P1638" i="40"/>
  <c r="O1638" i="40"/>
  <c r="N1638" i="40"/>
  <c r="M1638" i="40"/>
  <c r="L1638" i="40"/>
  <c r="K1638" i="40"/>
  <c r="J1638" i="40"/>
  <c r="I1638" i="40"/>
  <c r="R1637" i="40"/>
  <c r="Q1637" i="40"/>
  <c r="P1637" i="40"/>
  <c r="O1637" i="40"/>
  <c r="N1637" i="40"/>
  <c r="M1637" i="40"/>
  <c r="L1637" i="40"/>
  <c r="K1637" i="40"/>
  <c r="J1637" i="40"/>
  <c r="I1637" i="40"/>
  <c r="R1636" i="40"/>
  <c r="Q1636" i="40"/>
  <c r="P1636" i="40"/>
  <c r="O1636" i="40"/>
  <c r="N1636" i="40"/>
  <c r="M1636" i="40"/>
  <c r="L1636" i="40"/>
  <c r="K1636" i="40"/>
  <c r="J1636" i="40"/>
  <c r="I1636" i="40"/>
  <c r="R1635" i="40"/>
  <c r="Q1635" i="40"/>
  <c r="P1635" i="40"/>
  <c r="O1635" i="40"/>
  <c r="N1635" i="40"/>
  <c r="M1635" i="40"/>
  <c r="L1635" i="40"/>
  <c r="K1635" i="40"/>
  <c r="J1635" i="40"/>
  <c r="I1635" i="40"/>
  <c r="R1634" i="40"/>
  <c r="Q1634" i="40"/>
  <c r="P1634" i="40"/>
  <c r="O1634" i="40"/>
  <c r="N1634" i="40"/>
  <c r="M1634" i="40"/>
  <c r="L1634" i="40"/>
  <c r="K1634" i="40"/>
  <c r="J1634" i="40"/>
  <c r="I1634" i="40"/>
  <c r="R1633" i="40"/>
  <c r="Q1633" i="40"/>
  <c r="P1633" i="40"/>
  <c r="O1633" i="40"/>
  <c r="N1633" i="40"/>
  <c r="M1633" i="40"/>
  <c r="L1633" i="40"/>
  <c r="K1633" i="40"/>
  <c r="J1633" i="40"/>
  <c r="I1633" i="40"/>
  <c r="R1632" i="40"/>
  <c r="Q1632" i="40"/>
  <c r="P1632" i="40"/>
  <c r="O1632" i="40"/>
  <c r="N1632" i="40"/>
  <c r="M1632" i="40"/>
  <c r="L1632" i="40"/>
  <c r="K1632" i="40"/>
  <c r="J1632" i="40"/>
  <c r="I1632" i="40"/>
  <c r="R1631" i="40"/>
  <c r="Q1631" i="40"/>
  <c r="P1631" i="40"/>
  <c r="O1631" i="40"/>
  <c r="N1631" i="40"/>
  <c r="M1631" i="40"/>
  <c r="L1631" i="40"/>
  <c r="K1631" i="40"/>
  <c r="J1631" i="40"/>
  <c r="I1631" i="40"/>
  <c r="R1630" i="40"/>
  <c r="Q1630" i="40"/>
  <c r="P1630" i="40"/>
  <c r="O1630" i="40"/>
  <c r="N1630" i="40"/>
  <c r="M1630" i="40"/>
  <c r="L1630" i="40"/>
  <c r="K1630" i="40"/>
  <c r="J1630" i="40"/>
  <c r="I1630" i="40"/>
  <c r="R1629" i="40"/>
  <c r="Q1629" i="40"/>
  <c r="P1629" i="40"/>
  <c r="O1629" i="40"/>
  <c r="N1629" i="40"/>
  <c r="M1629" i="40"/>
  <c r="L1629" i="40"/>
  <c r="K1629" i="40"/>
  <c r="J1629" i="40"/>
  <c r="I1629" i="40"/>
  <c r="R1628" i="40"/>
  <c r="Q1628" i="40"/>
  <c r="P1628" i="40"/>
  <c r="O1628" i="40"/>
  <c r="N1628" i="40"/>
  <c r="M1628" i="40"/>
  <c r="L1628" i="40"/>
  <c r="K1628" i="40"/>
  <c r="J1628" i="40"/>
  <c r="I1628" i="40"/>
  <c r="R1627" i="40"/>
  <c r="Q1627" i="40"/>
  <c r="P1627" i="40"/>
  <c r="O1627" i="40"/>
  <c r="N1627" i="40"/>
  <c r="M1627" i="40"/>
  <c r="L1627" i="40"/>
  <c r="K1627" i="40"/>
  <c r="J1627" i="40"/>
  <c r="I1627" i="40"/>
  <c r="R1626" i="40"/>
  <c r="Q1626" i="40"/>
  <c r="P1626" i="40"/>
  <c r="O1626" i="40"/>
  <c r="N1626" i="40"/>
  <c r="M1626" i="40"/>
  <c r="L1626" i="40"/>
  <c r="K1626" i="40"/>
  <c r="J1626" i="40"/>
  <c r="I1626" i="40"/>
  <c r="R1625" i="40"/>
  <c r="Q1625" i="40"/>
  <c r="P1625" i="40"/>
  <c r="O1625" i="40"/>
  <c r="N1625" i="40"/>
  <c r="M1625" i="40"/>
  <c r="L1625" i="40"/>
  <c r="K1625" i="40"/>
  <c r="J1625" i="40"/>
  <c r="I1625" i="40"/>
  <c r="R1624" i="40"/>
  <c r="Q1624" i="40"/>
  <c r="P1624" i="40"/>
  <c r="O1624" i="40"/>
  <c r="N1624" i="40"/>
  <c r="M1624" i="40"/>
  <c r="L1624" i="40"/>
  <c r="K1624" i="40"/>
  <c r="J1624" i="40"/>
  <c r="I1624" i="40"/>
  <c r="R1623" i="40"/>
  <c r="Q1623" i="40"/>
  <c r="P1623" i="40"/>
  <c r="O1623" i="40"/>
  <c r="N1623" i="40"/>
  <c r="M1623" i="40"/>
  <c r="L1623" i="40"/>
  <c r="K1623" i="40"/>
  <c r="J1623" i="40"/>
  <c r="I1623" i="40"/>
  <c r="R1622" i="40"/>
  <c r="Q1622" i="40"/>
  <c r="P1622" i="40"/>
  <c r="O1622" i="40"/>
  <c r="N1622" i="40"/>
  <c r="M1622" i="40"/>
  <c r="L1622" i="40"/>
  <c r="K1622" i="40"/>
  <c r="J1622" i="40"/>
  <c r="I1622" i="40"/>
  <c r="R1621" i="40"/>
  <c r="Q1621" i="40"/>
  <c r="P1621" i="40"/>
  <c r="O1621" i="40"/>
  <c r="N1621" i="40"/>
  <c r="M1621" i="40"/>
  <c r="L1621" i="40"/>
  <c r="K1621" i="40"/>
  <c r="J1621" i="40"/>
  <c r="I1621" i="40"/>
  <c r="R1620" i="40"/>
  <c r="Q1620" i="40"/>
  <c r="P1620" i="40"/>
  <c r="O1620" i="40"/>
  <c r="N1620" i="40"/>
  <c r="M1620" i="40"/>
  <c r="L1620" i="40"/>
  <c r="K1620" i="40"/>
  <c r="J1620" i="40"/>
  <c r="I1620" i="40"/>
  <c r="R1619" i="40"/>
  <c r="Q1619" i="40"/>
  <c r="P1619" i="40"/>
  <c r="O1619" i="40"/>
  <c r="N1619" i="40"/>
  <c r="M1619" i="40"/>
  <c r="L1619" i="40"/>
  <c r="K1619" i="40"/>
  <c r="J1619" i="40"/>
  <c r="I1619" i="40"/>
  <c r="R1618" i="40"/>
  <c r="Q1618" i="40"/>
  <c r="P1618" i="40"/>
  <c r="O1618" i="40"/>
  <c r="N1618" i="40"/>
  <c r="M1618" i="40"/>
  <c r="L1618" i="40"/>
  <c r="K1618" i="40"/>
  <c r="J1618" i="40"/>
  <c r="I1618" i="40"/>
  <c r="R1617" i="40"/>
  <c r="Q1617" i="40"/>
  <c r="P1617" i="40"/>
  <c r="O1617" i="40"/>
  <c r="N1617" i="40"/>
  <c r="M1617" i="40"/>
  <c r="L1617" i="40"/>
  <c r="K1617" i="40"/>
  <c r="J1617" i="40"/>
  <c r="I1617" i="40"/>
  <c r="R1616" i="40"/>
  <c r="Q1616" i="40"/>
  <c r="P1616" i="40"/>
  <c r="O1616" i="40"/>
  <c r="N1616" i="40"/>
  <c r="M1616" i="40"/>
  <c r="L1616" i="40"/>
  <c r="K1616" i="40"/>
  <c r="J1616" i="40"/>
  <c r="I1616" i="40"/>
  <c r="R1615" i="40"/>
  <c r="Q1615" i="40"/>
  <c r="P1615" i="40"/>
  <c r="O1615" i="40"/>
  <c r="N1615" i="40"/>
  <c r="M1615" i="40"/>
  <c r="L1615" i="40"/>
  <c r="K1615" i="40"/>
  <c r="J1615" i="40"/>
  <c r="I1615" i="40"/>
  <c r="R1614" i="40"/>
  <c r="Q1614" i="40"/>
  <c r="P1614" i="40"/>
  <c r="O1614" i="40"/>
  <c r="N1614" i="40"/>
  <c r="M1614" i="40"/>
  <c r="L1614" i="40"/>
  <c r="K1614" i="40"/>
  <c r="J1614" i="40"/>
  <c r="I1614" i="40"/>
  <c r="R1613" i="40"/>
  <c r="Q1613" i="40"/>
  <c r="P1613" i="40"/>
  <c r="O1613" i="40"/>
  <c r="N1613" i="40"/>
  <c r="M1613" i="40"/>
  <c r="L1613" i="40"/>
  <c r="K1613" i="40"/>
  <c r="J1613" i="40"/>
  <c r="I1613" i="40"/>
  <c r="R1612" i="40"/>
  <c r="Q1612" i="40"/>
  <c r="P1612" i="40"/>
  <c r="O1612" i="40"/>
  <c r="N1612" i="40"/>
  <c r="M1612" i="40"/>
  <c r="L1612" i="40"/>
  <c r="K1612" i="40"/>
  <c r="J1612" i="40"/>
  <c r="I1612" i="40"/>
  <c r="R1611" i="40"/>
  <c r="Q1611" i="40"/>
  <c r="P1611" i="40"/>
  <c r="O1611" i="40"/>
  <c r="N1611" i="40"/>
  <c r="M1611" i="40"/>
  <c r="L1611" i="40"/>
  <c r="K1611" i="40"/>
  <c r="J1611" i="40"/>
  <c r="I1611" i="40"/>
  <c r="R1610" i="40"/>
  <c r="Q1610" i="40"/>
  <c r="P1610" i="40"/>
  <c r="O1610" i="40"/>
  <c r="N1610" i="40"/>
  <c r="M1610" i="40"/>
  <c r="L1610" i="40"/>
  <c r="K1610" i="40"/>
  <c r="J1610" i="40"/>
  <c r="I1610" i="40"/>
  <c r="R1609" i="40"/>
  <c r="Q1609" i="40"/>
  <c r="P1609" i="40"/>
  <c r="O1609" i="40"/>
  <c r="N1609" i="40"/>
  <c r="M1609" i="40"/>
  <c r="L1609" i="40"/>
  <c r="K1609" i="40"/>
  <c r="J1609" i="40"/>
  <c r="I1609" i="40"/>
  <c r="R1608" i="40"/>
  <c r="Q1608" i="40"/>
  <c r="P1608" i="40"/>
  <c r="O1608" i="40"/>
  <c r="N1608" i="40"/>
  <c r="M1608" i="40"/>
  <c r="L1608" i="40"/>
  <c r="K1608" i="40"/>
  <c r="J1608" i="40"/>
  <c r="I1608" i="40"/>
  <c r="R1607" i="40"/>
  <c r="Q1607" i="40"/>
  <c r="P1607" i="40"/>
  <c r="O1607" i="40"/>
  <c r="N1607" i="40"/>
  <c r="M1607" i="40"/>
  <c r="L1607" i="40"/>
  <c r="K1607" i="40"/>
  <c r="J1607" i="40"/>
  <c r="I1607" i="40"/>
  <c r="R1606" i="40"/>
  <c r="Q1606" i="40"/>
  <c r="P1606" i="40"/>
  <c r="O1606" i="40"/>
  <c r="N1606" i="40"/>
  <c r="M1606" i="40"/>
  <c r="L1606" i="40"/>
  <c r="K1606" i="40"/>
  <c r="J1606" i="40"/>
  <c r="I1606" i="40"/>
  <c r="R1605" i="40"/>
  <c r="Q1605" i="40"/>
  <c r="P1605" i="40"/>
  <c r="O1605" i="40"/>
  <c r="N1605" i="40"/>
  <c r="M1605" i="40"/>
  <c r="L1605" i="40"/>
  <c r="K1605" i="40"/>
  <c r="J1605" i="40"/>
  <c r="I1605" i="40"/>
  <c r="R1604" i="40"/>
  <c r="Q1604" i="40"/>
  <c r="P1604" i="40"/>
  <c r="O1604" i="40"/>
  <c r="N1604" i="40"/>
  <c r="M1604" i="40"/>
  <c r="L1604" i="40"/>
  <c r="K1604" i="40"/>
  <c r="J1604" i="40"/>
  <c r="I1604" i="40"/>
  <c r="R1603" i="40"/>
  <c r="Q1603" i="40"/>
  <c r="P1603" i="40"/>
  <c r="O1603" i="40"/>
  <c r="N1603" i="40"/>
  <c r="M1603" i="40"/>
  <c r="L1603" i="40"/>
  <c r="K1603" i="40"/>
  <c r="J1603" i="40"/>
  <c r="I1603" i="40"/>
  <c r="R1602" i="40"/>
  <c r="Q1602" i="40"/>
  <c r="P1602" i="40"/>
  <c r="O1602" i="40"/>
  <c r="N1602" i="40"/>
  <c r="M1602" i="40"/>
  <c r="L1602" i="40"/>
  <c r="K1602" i="40"/>
  <c r="J1602" i="40"/>
  <c r="I1602" i="40"/>
  <c r="R1601" i="40"/>
  <c r="Q1601" i="40"/>
  <c r="P1601" i="40"/>
  <c r="O1601" i="40"/>
  <c r="N1601" i="40"/>
  <c r="M1601" i="40"/>
  <c r="L1601" i="40"/>
  <c r="K1601" i="40"/>
  <c r="J1601" i="40"/>
  <c r="I1601" i="40"/>
  <c r="R1600" i="40"/>
  <c r="Q1600" i="40"/>
  <c r="P1600" i="40"/>
  <c r="O1600" i="40"/>
  <c r="N1600" i="40"/>
  <c r="M1600" i="40"/>
  <c r="L1600" i="40"/>
  <c r="K1600" i="40"/>
  <c r="J1600" i="40"/>
  <c r="I1600" i="40"/>
  <c r="R1599" i="40"/>
  <c r="Q1599" i="40"/>
  <c r="P1599" i="40"/>
  <c r="O1599" i="40"/>
  <c r="N1599" i="40"/>
  <c r="M1599" i="40"/>
  <c r="L1599" i="40"/>
  <c r="K1599" i="40"/>
  <c r="J1599" i="40"/>
  <c r="I1599" i="40"/>
  <c r="R1598" i="40"/>
  <c r="Q1598" i="40"/>
  <c r="P1598" i="40"/>
  <c r="O1598" i="40"/>
  <c r="N1598" i="40"/>
  <c r="M1598" i="40"/>
  <c r="L1598" i="40"/>
  <c r="K1598" i="40"/>
  <c r="J1598" i="40"/>
  <c r="I1598" i="40"/>
  <c r="R1597" i="40"/>
  <c r="Q1597" i="40"/>
  <c r="P1597" i="40"/>
  <c r="O1597" i="40"/>
  <c r="N1597" i="40"/>
  <c r="M1597" i="40"/>
  <c r="L1597" i="40"/>
  <c r="K1597" i="40"/>
  <c r="J1597" i="40"/>
  <c r="I1597" i="40"/>
  <c r="R1596" i="40"/>
  <c r="Q1596" i="40"/>
  <c r="P1596" i="40"/>
  <c r="O1596" i="40"/>
  <c r="N1596" i="40"/>
  <c r="M1596" i="40"/>
  <c r="L1596" i="40"/>
  <c r="K1596" i="40"/>
  <c r="J1596" i="40"/>
  <c r="I1596" i="40"/>
  <c r="R1595" i="40"/>
  <c r="Q1595" i="40"/>
  <c r="P1595" i="40"/>
  <c r="O1595" i="40"/>
  <c r="N1595" i="40"/>
  <c r="M1595" i="40"/>
  <c r="L1595" i="40"/>
  <c r="K1595" i="40"/>
  <c r="J1595" i="40"/>
  <c r="I1595" i="40"/>
  <c r="R1594" i="40"/>
  <c r="Q1594" i="40"/>
  <c r="P1594" i="40"/>
  <c r="O1594" i="40"/>
  <c r="N1594" i="40"/>
  <c r="M1594" i="40"/>
  <c r="L1594" i="40"/>
  <c r="K1594" i="40"/>
  <c r="J1594" i="40"/>
  <c r="I1594" i="40"/>
  <c r="R1593" i="40"/>
  <c r="Q1593" i="40"/>
  <c r="P1593" i="40"/>
  <c r="O1593" i="40"/>
  <c r="N1593" i="40"/>
  <c r="M1593" i="40"/>
  <c r="L1593" i="40"/>
  <c r="K1593" i="40"/>
  <c r="J1593" i="40"/>
  <c r="I1593" i="40"/>
  <c r="R1592" i="40"/>
  <c r="Q1592" i="40"/>
  <c r="P1592" i="40"/>
  <c r="O1592" i="40"/>
  <c r="N1592" i="40"/>
  <c r="M1592" i="40"/>
  <c r="L1592" i="40"/>
  <c r="K1592" i="40"/>
  <c r="J1592" i="40"/>
  <c r="I1592" i="40"/>
  <c r="R1591" i="40"/>
  <c r="Q1591" i="40"/>
  <c r="P1591" i="40"/>
  <c r="O1591" i="40"/>
  <c r="N1591" i="40"/>
  <c r="M1591" i="40"/>
  <c r="L1591" i="40"/>
  <c r="K1591" i="40"/>
  <c r="J1591" i="40"/>
  <c r="I1591" i="40"/>
  <c r="R1590" i="40"/>
  <c r="Q1590" i="40"/>
  <c r="P1590" i="40"/>
  <c r="O1590" i="40"/>
  <c r="N1590" i="40"/>
  <c r="M1590" i="40"/>
  <c r="L1590" i="40"/>
  <c r="K1590" i="40"/>
  <c r="J1590" i="40"/>
  <c r="I1590" i="40"/>
  <c r="R1589" i="40"/>
  <c r="Q1589" i="40"/>
  <c r="P1589" i="40"/>
  <c r="O1589" i="40"/>
  <c r="N1589" i="40"/>
  <c r="M1589" i="40"/>
  <c r="L1589" i="40"/>
  <c r="K1589" i="40"/>
  <c r="J1589" i="40"/>
  <c r="I1589" i="40"/>
  <c r="R1588" i="40"/>
  <c r="Q1588" i="40"/>
  <c r="P1588" i="40"/>
  <c r="O1588" i="40"/>
  <c r="N1588" i="40"/>
  <c r="M1588" i="40"/>
  <c r="L1588" i="40"/>
  <c r="K1588" i="40"/>
  <c r="J1588" i="40"/>
  <c r="I1588" i="40"/>
  <c r="R1587" i="40"/>
  <c r="Q1587" i="40"/>
  <c r="P1587" i="40"/>
  <c r="O1587" i="40"/>
  <c r="N1587" i="40"/>
  <c r="M1587" i="40"/>
  <c r="L1587" i="40"/>
  <c r="K1587" i="40"/>
  <c r="J1587" i="40"/>
  <c r="I1587" i="40"/>
  <c r="R1586" i="40"/>
  <c r="Q1586" i="40"/>
  <c r="P1586" i="40"/>
  <c r="O1586" i="40"/>
  <c r="N1586" i="40"/>
  <c r="M1586" i="40"/>
  <c r="L1586" i="40"/>
  <c r="K1586" i="40"/>
  <c r="J1586" i="40"/>
  <c r="I1586" i="40"/>
  <c r="R1585" i="40"/>
  <c r="Q1585" i="40"/>
  <c r="P1585" i="40"/>
  <c r="O1585" i="40"/>
  <c r="N1585" i="40"/>
  <c r="M1585" i="40"/>
  <c r="L1585" i="40"/>
  <c r="K1585" i="40"/>
  <c r="J1585" i="40"/>
  <c r="I1585" i="40"/>
  <c r="R1584" i="40"/>
  <c r="Q1584" i="40"/>
  <c r="P1584" i="40"/>
  <c r="O1584" i="40"/>
  <c r="N1584" i="40"/>
  <c r="M1584" i="40"/>
  <c r="L1584" i="40"/>
  <c r="K1584" i="40"/>
  <c r="J1584" i="40"/>
  <c r="I1584" i="40"/>
  <c r="R1583" i="40"/>
  <c r="Q1583" i="40"/>
  <c r="P1583" i="40"/>
  <c r="O1583" i="40"/>
  <c r="N1583" i="40"/>
  <c r="M1583" i="40"/>
  <c r="L1583" i="40"/>
  <c r="K1583" i="40"/>
  <c r="J1583" i="40"/>
  <c r="I1583" i="40"/>
  <c r="R1582" i="40"/>
  <c r="Q1582" i="40"/>
  <c r="P1582" i="40"/>
  <c r="O1582" i="40"/>
  <c r="N1582" i="40"/>
  <c r="M1582" i="40"/>
  <c r="L1582" i="40"/>
  <c r="K1582" i="40"/>
  <c r="J1582" i="40"/>
  <c r="I1582" i="40"/>
  <c r="R1581" i="40"/>
  <c r="Q1581" i="40"/>
  <c r="P1581" i="40"/>
  <c r="O1581" i="40"/>
  <c r="N1581" i="40"/>
  <c r="M1581" i="40"/>
  <c r="L1581" i="40"/>
  <c r="K1581" i="40"/>
  <c r="J1581" i="40"/>
  <c r="I1581" i="40"/>
  <c r="R1580" i="40"/>
  <c r="Q1580" i="40"/>
  <c r="P1580" i="40"/>
  <c r="O1580" i="40"/>
  <c r="N1580" i="40"/>
  <c r="M1580" i="40"/>
  <c r="L1580" i="40"/>
  <c r="K1580" i="40"/>
  <c r="J1580" i="40"/>
  <c r="I1580" i="40"/>
  <c r="R1579" i="40"/>
  <c r="Q1579" i="40"/>
  <c r="P1579" i="40"/>
  <c r="O1579" i="40"/>
  <c r="N1579" i="40"/>
  <c r="M1579" i="40"/>
  <c r="L1579" i="40"/>
  <c r="K1579" i="40"/>
  <c r="J1579" i="40"/>
  <c r="I1579" i="40"/>
  <c r="R1578" i="40"/>
  <c r="Q1578" i="40"/>
  <c r="P1578" i="40"/>
  <c r="O1578" i="40"/>
  <c r="N1578" i="40"/>
  <c r="M1578" i="40"/>
  <c r="L1578" i="40"/>
  <c r="K1578" i="40"/>
  <c r="J1578" i="40"/>
  <c r="I1578" i="40"/>
  <c r="R1577" i="40"/>
  <c r="Q1577" i="40"/>
  <c r="P1577" i="40"/>
  <c r="O1577" i="40"/>
  <c r="N1577" i="40"/>
  <c r="M1577" i="40"/>
  <c r="L1577" i="40"/>
  <c r="K1577" i="40"/>
  <c r="J1577" i="40"/>
  <c r="I1577" i="40"/>
  <c r="R1576" i="40"/>
  <c r="Q1576" i="40"/>
  <c r="P1576" i="40"/>
  <c r="O1576" i="40"/>
  <c r="N1576" i="40"/>
  <c r="M1576" i="40"/>
  <c r="L1576" i="40"/>
  <c r="K1576" i="40"/>
  <c r="J1576" i="40"/>
  <c r="I1576" i="40"/>
  <c r="R1575" i="40"/>
  <c r="Q1575" i="40"/>
  <c r="P1575" i="40"/>
  <c r="O1575" i="40"/>
  <c r="N1575" i="40"/>
  <c r="M1575" i="40"/>
  <c r="L1575" i="40"/>
  <c r="K1575" i="40"/>
  <c r="J1575" i="40"/>
  <c r="I1575" i="40"/>
  <c r="R1574" i="40"/>
  <c r="Q1574" i="40"/>
  <c r="P1574" i="40"/>
  <c r="O1574" i="40"/>
  <c r="N1574" i="40"/>
  <c r="M1574" i="40"/>
  <c r="L1574" i="40"/>
  <c r="K1574" i="40"/>
  <c r="J1574" i="40"/>
  <c r="I1574" i="40"/>
  <c r="R1573" i="40"/>
  <c r="Q1573" i="40"/>
  <c r="P1573" i="40"/>
  <c r="O1573" i="40"/>
  <c r="N1573" i="40"/>
  <c r="M1573" i="40"/>
  <c r="L1573" i="40"/>
  <c r="K1573" i="40"/>
  <c r="J1573" i="40"/>
  <c r="I1573" i="40"/>
  <c r="R1572" i="40"/>
  <c r="Q1572" i="40"/>
  <c r="P1572" i="40"/>
  <c r="O1572" i="40"/>
  <c r="N1572" i="40"/>
  <c r="M1572" i="40"/>
  <c r="L1572" i="40"/>
  <c r="K1572" i="40"/>
  <c r="J1572" i="40"/>
  <c r="I1572" i="40"/>
  <c r="R1571" i="40"/>
  <c r="Q1571" i="40"/>
  <c r="P1571" i="40"/>
  <c r="O1571" i="40"/>
  <c r="N1571" i="40"/>
  <c r="M1571" i="40"/>
  <c r="L1571" i="40"/>
  <c r="K1571" i="40"/>
  <c r="J1571" i="40"/>
  <c r="I1571" i="40"/>
  <c r="R1570" i="40"/>
  <c r="Q1570" i="40"/>
  <c r="P1570" i="40"/>
  <c r="O1570" i="40"/>
  <c r="N1570" i="40"/>
  <c r="M1570" i="40"/>
  <c r="L1570" i="40"/>
  <c r="K1570" i="40"/>
  <c r="J1570" i="40"/>
  <c r="I1570" i="40"/>
  <c r="R1569" i="40"/>
  <c r="Q1569" i="40"/>
  <c r="P1569" i="40"/>
  <c r="O1569" i="40"/>
  <c r="N1569" i="40"/>
  <c r="M1569" i="40"/>
  <c r="L1569" i="40"/>
  <c r="K1569" i="40"/>
  <c r="J1569" i="40"/>
  <c r="I1569" i="40"/>
  <c r="R1568" i="40"/>
  <c r="Q1568" i="40"/>
  <c r="P1568" i="40"/>
  <c r="O1568" i="40"/>
  <c r="N1568" i="40"/>
  <c r="M1568" i="40"/>
  <c r="L1568" i="40"/>
  <c r="K1568" i="40"/>
  <c r="J1568" i="40"/>
  <c r="I1568" i="40"/>
  <c r="R1567" i="40"/>
  <c r="Q1567" i="40"/>
  <c r="P1567" i="40"/>
  <c r="O1567" i="40"/>
  <c r="N1567" i="40"/>
  <c r="M1567" i="40"/>
  <c r="L1567" i="40"/>
  <c r="K1567" i="40"/>
  <c r="J1567" i="40"/>
  <c r="I1567" i="40"/>
  <c r="R1566" i="40"/>
  <c r="Q1566" i="40"/>
  <c r="P1566" i="40"/>
  <c r="O1566" i="40"/>
  <c r="N1566" i="40"/>
  <c r="M1566" i="40"/>
  <c r="L1566" i="40"/>
  <c r="K1566" i="40"/>
  <c r="J1566" i="40"/>
  <c r="I1566" i="40"/>
  <c r="R1565" i="40"/>
  <c r="Q1565" i="40"/>
  <c r="P1565" i="40"/>
  <c r="O1565" i="40"/>
  <c r="N1565" i="40"/>
  <c r="M1565" i="40"/>
  <c r="L1565" i="40"/>
  <c r="K1565" i="40"/>
  <c r="J1565" i="40"/>
  <c r="I1565" i="40"/>
  <c r="R1564" i="40"/>
  <c r="Q1564" i="40"/>
  <c r="P1564" i="40"/>
  <c r="O1564" i="40"/>
  <c r="N1564" i="40"/>
  <c r="M1564" i="40"/>
  <c r="L1564" i="40"/>
  <c r="K1564" i="40"/>
  <c r="J1564" i="40"/>
  <c r="I1564" i="40"/>
  <c r="R1563" i="40"/>
  <c r="Q1563" i="40"/>
  <c r="P1563" i="40"/>
  <c r="O1563" i="40"/>
  <c r="N1563" i="40"/>
  <c r="M1563" i="40"/>
  <c r="L1563" i="40"/>
  <c r="K1563" i="40"/>
  <c r="J1563" i="40"/>
  <c r="I1563" i="40"/>
  <c r="R1562" i="40"/>
  <c r="Q1562" i="40"/>
  <c r="P1562" i="40"/>
  <c r="O1562" i="40"/>
  <c r="N1562" i="40"/>
  <c r="M1562" i="40"/>
  <c r="L1562" i="40"/>
  <c r="K1562" i="40"/>
  <c r="J1562" i="40"/>
  <c r="I1562" i="40"/>
  <c r="R1561" i="40"/>
  <c r="Q1561" i="40"/>
  <c r="P1561" i="40"/>
  <c r="O1561" i="40"/>
  <c r="N1561" i="40"/>
  <c r="M1561" i="40"/>
  <c r="L1561" i="40"/>
  <c r="K1561" i="40"/>
  <c r="J1561" i="40"/>
  <c r="I1561" i="40"/>
  <c r="R1560" i="40"/>
  <c r="Q1560" i="40"/>
  <c r="P1560" i="40"/>
  <c r="O1560" i="40"/>
  <c r="N1560" i="40"/>
  <c r="M1560" i="40"/>
  <c r="L1560" i="40"/>
  <c r="K1560" i="40"/>
  <c r="J1560" i="40"/>
  <c r="I1560" i="40"/>
  <c r="R1559" i="40"/>
  <c r="Q1559" i="40"/>
  <c r="P1559" i="40"/>
  <c r="O1559" i="40"/>
  <c r="N1559" i="40"/>
  <c r="M1559" i="40"/>
  <c r="L1559" i="40"/>
  <c r="K1559" i="40"/>
  <c r="J1559" i="40"/>
  <c r="I1559" i="40"/>
  <c r="R1558" i="40"/>
  <c r="Q1558" i="40"/>
  <c r="P1558" i="40"/>
  <c r="O1558" i="40"/>
  <c r="N1558" i="40"/>
  <c r="M1558" i="40"/>
  <c r="L1558" i="40"/>
  <c r="K1558" i="40"/>
  <c r="J1558" i="40"/>
  <c r="I1558" i="40"/>
  <c r="R1557" i="40"/>
  <c r="Q1557" i="40"/>
  <c r="P1557" i="40"/>
  <c r="O1557" i="40"/>
  <c r="N1557" i="40"/>
  <c r="M1557" i="40"/>
  <c r="L1557" i="40"/>
  <c r="K1557" i="40"/>
  <c r="J1557" i="40"/>
  <c r="I1557" i="40"/>
  <c r="R1556" i="40"/>
  <c r="Q1556" i="40"/>
  <c r="P1556" i="40"/>
  <c r="O1556" i="40"/>
  <c r="N1556" i="40"/>
  <c r="M1556" i="40"/>
  <c r="L1556" i="40"/>
  <c r="K1556" i="40"/>
  <c r="J1556" i="40"/>
  <c r="I1556" i="40"/>
  <c r="R1555" i="40"/>
  <c r="Q1555" i="40"/>
  <c r="P1555" i="40"/>
  <c r="O1555" i="40"/>
  <c r="N1555" i="40"/>
  <c r="M1555" i="40"/>
  <c r="L1555" i="40"/>
  <c r="K1555" i="40"/>
  <c r="J1555" i="40"/>
  <c r="I1555" i="40"/>
  <c r="R1554" i="40"/>
  <c r="Q1554" i="40"/>
  <c r="P1554" i="40"/>
  <c r="O1554" i="40"/>
  <c r="N1554" i="40"/>
  <c r="M1554" i="40"/>
  <c r="L1554" i="40"/>
  <c r="K1554" i="40"/>
  <c r="J1554" i="40"/>
  <c r="I1554" i="40"/>
  <c r="R1553" i="40"/>
  <c r="Q1553" i="40"/>
  <c r="P1553" i="40"/>
  <c r="O1553" i="40"/>
  <c r="N1553" i="40"/>
  <c r="M1553" i="40"/>
  <c r="L1553" i="40"/>
  <c r="K1553" i="40"/>
  <c r="J1553" i="40"/>
  <c r="I1553" i="40"/>
  <c r="R1552" i="40"/>
  <c r="Q1552" i="40"/>
  <c r="P1552" i="40"/>
  <c r="O1552" i="40"/>
  <c r="N1552" i="40"/>
  <c r="M1552" i="40"/>
  <c r="L1552" i="40"/>
  <c r="K1552" i="40"/>
  <c r="J1552" i="40"/>
  <c r="I1552" i="40"/>
  <c r="R1551" i="40"/>
  <c r="Q1551" i="40"/>
  <c r="P1551" i="40"/>
  <c r="O1551" i="40"/>
  <c r="N1551" i="40"/>
  <c r="M1551" i="40"/>
  <c r="L1551" i="40"/>
  <c r="K1551" i="40"/>
  <c r="J1551" i="40"/>
  <c r="I1551" i="40"/>
  <c r="R1550" i="40"/>
  <c r="Q1550" i="40"/>
  <c r="P1550" i="40"/>
  <c r="O1550" i="40"/>
  <c r="N1550" i="40"/>
  <c r="M1550" i="40"/>
  <c r="L1550" i="40"/>
  <c r="K1550" i="40"/>
  <c r="J1550" i="40"/>
  <c r="I1550" i="40"/>
  <c r="R1549" i="40"/>
  <c r="Q1549" i="40"/>
  <c r="P1549" i="40"/>
  <c r="O1549" i="40"/>
  <c r="N1549" i="40"/>
  <c r="M1549" i="40"/>
  <c r="L1549" i="40"/>
  <c r="K1549" i="40"/>
  <c r="J1549" i="40"/>
  <c r="I1549" i="40"/>
  <c r="R1548" i="40"/>
  <c r="Q1548" i="40"/>
  <c r="P1548" i="40"/>
  <c r="O1548" i="40"/>
  <c r="N1548" i="40"/>
  <c r="M1548" i="40"/>
  <c r="L1548" i="40"/>
  <c r="K1548" i="40"/>
  <c r="J1548" i="40"/>
  <c r="I1548" i="40"/>
  <c r="R1547" i="40"/>
  <c r="Q1547" i="40"/>
  <c r="P1547" i="40"/>
  <c r="O1547" i="40"/>
  <c r="N1547" i="40"/>
  <c r="M1547" i="40"/>
  <c r="L1547" i="40"/>
  <c r="K1547" i="40"/>
  <c r="J1547" i="40"/>
  <c r="I1547" i="40"/>
  <c r="R1546" i="40"/>
  <c r="Q1546" i="40"/>
  <c r="P1546" i="40"/>
  <c r="O1546" i="40"/>
  <c r="N1546" i="40"/>
  <c r="M1546" i="40"/>
  <c r="L1546" i="40"/>
  <c r="K1546" i="40"/>
  <c r="J1546" i="40"/>
  <c r="I1546" i="40"/>
  <c r="R1545" i="40"/>
  <c r="Q1545" i="40"/>
  <c r="P1545" i="40"/>
  <c r="O1545" i="40"/>
  <c r="N1545" i="40"/>
  <c r="M1545" i="40"/>
  <c r="L1545" i="40"/>
  <c r="K1545" i="40"/>
  <c r="J1545" i="40"/>
  <c r="I1545" i="40"/>
  <c r="R1544" i="40"/>
  <c r="Q1544" i="40"/>
  <c r="P1544" i="40"/>
  <c r="O1544" i="40"/>
  <c r="N1544" i="40"/>
  <c r="M1544" i="40"/>
  <c r="L1544" i="40"/>
  <c r="K1544" i="40"/>
  <c r="J1544" i="40"/>
  <c r="I1544" i="40"/>
  <c r="R1543" i="40"/>
  <c r="Q1543" i="40"/>
  <c r="P1543" i="40"/>
  <c r="O1543" i="40"/>
  <c r="N1543" i="40"/>
  <c r="M1543" i="40"/>
  <c r="L1543" i="40"/>
  <c r="K1543" i="40"/>
  <c r="J1543" i="40"/>
  <c r="I1543" i="40"/>
  <c r="R1542" i="40"/>
  <c r="Q1542" i="40"/>
  <c r="P1542" i="40"/>
  <c r="O1542" i="40"/>
  <c r="N1542" i="40"/>
  <c r="M1542" i="40"/>
  <c r="L1542" i="40"/>
  <c r="K1542" i="40"/>
  <c r="J1542" i="40"/>
  <c r="I1542" i="40"/>
  <c r="R1541" i="40"/>
  <c r="Q1541" i="40"/>
  <c r="P1541" i="40"/>
  <c r="O1541" i="40"/>
  <c r="N1541" i="40"/>
  <c r="M1541" i="40"/>
  <c r="L1541" i="40"/>
  <c r="K1541" i="40"/>
  <c r="J1541" i="40"/>
  <c r="I1541" i="40"/>
  <c r="R1540" i="40"/>
  <c r="Q1540" i="40"/>
  <c r="P1540" i="40"/>
  <c r="O1540" i="40"/>
  <c r="N1540" i="40"/>
  <c r="M1540" i="40"/>
  <c r="L1540" i="40"/>
  <c r="K1540" i="40"/>
  <c r="J1540" i="40"/>
  <c r="I1540" i="40"/>
  <c r="R1539" i="40"/>
  <c r="Q1539" i="40"/>
  <c r="P1539" i="40"/>
  <c r="O1539" i="40"/>
  <c r="N1539" i="40"/>
  <c r="M1539" i="40"/>
  <c r="L1539" i="40"/>
  <c r="K1539" i="40"/>
  <c r="J1539" i="40"/>
  <c r="I1539" i="40"/>
  <c r="R1538" i="40"/>
  <c r="Q1538" i="40"/>
  <c r="P1538" i="40"/>
  <c r="O1538" i="40"/>
  <c r="N1538" i="40"/>
  <c r="M1538" i="40"/>
  <c r="L1538" i="40"/>
  <c r="K1538" i="40"/>
  <c r="J1538" i="40"/>
  <c r="I1538" i="40"/>
  <c r="R1537" i="40"/>
  <c r="Q1537" i="40"/>
  <c r="P1537" i="40"/>
  <c r="O1537" i="40"/>
  <c r="N1537" i="40"/>
  <c r="M1537" i="40"/>
  <c r="L1537" i="40"/>
  <c r="K1537" i="40"/>
  <c r="J1537" i="40"/>
  <c r="I1537" i="40"/>
  <c r="R1536" i="40"/>
  <c r="Q1536" i="40"/>
  <c r="P1536" i="40"/>
  <c r="O1536" i="40"/>
  <c r="N1536" i="40"/>
  <c r="M1536" i="40"/>
  <c r="L1536" i="40"/>
  <c r="K1536" i="40"/>
  <c r="J1536" i="40"/>
  <c r="I1536" i="40"/>
  <c r="R1535" i="40"/>
  <c r="Q1535" i="40"/>
  <c r="P1535" i="40"/>
  <c r="O1535" i="40"/>
  <c r="N1535" i="40"/>
  <c r="M1535" i="40"/>
  <c r="L1535" i="40"/>
  <c r="K1535" i="40"/>
  <c r="J1535" i="40"/>
  <c r="I1535" i="40"/>
  <c r="R1534" i="40"/>
  <c r="Q1534" i="40"/>
  <c r="P1534" i="40"/>
  <c r="O1534" i="40"/>
  <c r="N1534" i="40"/>
  <c r="M1534" i="40"/>
  <c r="L1534" i="40"/>
  <c r="K1534" i="40"/>
  <c r="J1534" i="40"/>
  <c r="I1534" i="40"/>
  <c r="R1533" i="40"/>
  <c r="Q1533" i="40"/>
  <c r="P1533" i="40"/>
  <c r="O1533" i="40"/>
  <c r="N1533" i="40"/>
  <c r="M1533" i="40"/>
  <c r="L1533" i="40"/>
  <c r="K1533" i="40"/>
  <c r="J1533" i="40"/>
  <c r="I1533" i="40"/>
  <c r="R1532" i="40"/>
  <c r="Q1532" i="40"/>
  <c r="P1532" i="40"/>
  <c r="O1532" i="40"/>
  <c r="N1532" i="40"/>
  <c r="M1532" i="40"/>
  <c r="L1532" i="40"/>
  <c r="K1532" i="40"/>
  <c r="J1532" i="40"/>
  <c r="I1532" i="40"/>
  <c r="R1531" i="40"/>
  <c r="Q1531" i="40"/>
  <c r="P1531" i="40"/>
  <c r="O1531" i="40"/>
  <c r="N1531" i="40"/>
  <c r="M1531" i="40"/>
  <c r="L1531" i="40"/>
  <c r="K1531" i="40"/>
  <c r="J1531" i="40"/>
  <c r="I1531" i="40"/>
  <c r="R1530" i="40"/>
  <c r="Q1530" i="40"/>
  <c r="P1530" i="40"/>
  <c r="O1530" i="40"/>
  <c r="N1530" i="40"/>
  <c r="M1530" i="40"/>
  <c r="L1530" i="40"/>
  <c r="K1530" i="40"/>
  <c r="J1530" i="40"/>
  <c r="I1530" i="40"/>
  <c r="R1529" i="40"/>
  <c r="Q1529" i="40"/>
  <c r="P1529" i="40"/>
  <c r="O1529" i="40"/>
  <c r="N1529" i="40"/>
  <c r="M1529" i="40"/>
  <c r="L1529" i="40"/>
  <c r="K1529" i="40"/>
  <c r="J1529" i="40"/>
  <c r="I1529" i="40"/>
  <c r="R1528" i="40"/>
  <c r="Q1528" i="40"/>
  <c r="P1528" i="40"/>
  <c r="O1528" i="40"/>
  <c r="N1528" i="40"/>
  <c r="M1528" i="40"/>
  <c r="L1528" i="40"/>
  <c r="K1528" i="40"/>
  <c r="J1528" i="40"/>
  <c r="I1528" i="40"/>
  <c r="R1527" i="40"/>
  <c r="Q1527" i="40"/>
  <c r="P1527" i="40"/>
  <c r="O1527" i="40"/>
  <c r="N1527" i="40"/>
  <c r="M1527" i="40"/>
  <c r="L1527" i="40"/>
  <c r="K1527" i="40"/>
  <c r="J1527" i="40"/>
  <c r="I1527" i="40"/>
  <c r="R1526" i="40"/>
  <c r="Q1526" i="40"/>
  <c r="P1526" i="40"/>
  <c r="O1526" i="40"/>
  <c r="N1526" i="40"/>
  <c r="M1526" i="40"/>
  <c r="L1526" i="40"/>
  <c r="K1526" i="40"/>
  <c r="J1526" i="40"/>
  <c r="I1526" i="40"/>
  <c r="R1525" i="40"/>
  <c r="Q1525" i="40"/>
  <c r="P1525" i="40"/>
  <c r="O1525" i="40"/>
  <c r="N1525" i="40"/>
  <c r="M1525" i="40"/>
  <c r="L1525" i="40"/>
  <c r="K1525" i="40"/>
  <c r="J1525" i="40"/>
  <c r="I1525" i="40"/>
  <c r="R1524" i="40"/>
  <c r="Q1524" i="40"/>
  <c r="P1524" i="40"/>
  <c r="O1524" i="40"/>
  <c r="N1524" i="40"/>
  <c r="M1524" i="40"/>
  <c r="L1524" i="40"/>
  <c r="K1524" i="40"/>
  <c r="J1524" i="40"/>
  <c r="I1524" i="40"/>
  <c r="R1523" i="40"/>
  <c r="Q1523" i="40"/>
  <c r="P1523" i="40"/>
  <c r="O1523" i="40"/>
  <c r="N1523" i="40"/>
  <c r="M1523" i="40"/>
  <c r="L1523" i="40"/>
  <c r="K1523" i="40"/>
  <c r="J1523" i="40"/>
  <c r="I1523" i="40"/>
  <c r="R1522" i="40"/>
  <c r="Q1522" i="40"/>
  <c r="P1522" i="40"/>
  <c r="O1522" i="40"/>
  <c r="N1522" i="40"/>
  <c r="M1522" i="40"/>
  <c r="L1522" i="40"/>
  <c r="K1522" i="40"/>
  <c r="J1522" i="40"/>
  <c r="I1522" i="40"/>
  <c r="R1521" i="40"/>
  <c r="Q1521" i="40"/>
  <c r="P1521" i="40"/>
  <c r="O1521" i="40"/>
  <c r="N1521" i="40"/>
  <c r="M1521" i="40"/>
  <c r="L1521" i="40"/>
  <c r="K1521" i="40"/>
  <c r="J1521" i="40"/>
  <c r="I1521" i="40"/>
  <c r="R1520" i="40"/>
  <c r="Q1520" i="40"/>
  <c r="P1520" i="40"/>
  <c r="O1520" i="40"/>
  <c r="N1520" i="40"/>
  <c r="M1520" i="40"/>
  <c r="L1520" i="40"/>
  <c r="K1520" i="40"/>
  <c r="J1520" i="40"/>
  <c r="I1520" i="40"/>
  <c r="R1519" i="40"/>
  <c r="Q1519" i="40"/>
  <c r="P1519" i="40"/>
  <c r="O1519" i="40"/>
  <c r="N1519" i="40"/>
  <c r="M1519" i="40"/>
  <c r="L1519" i="40"/>
  <c r="K1519" i="40"/>
  <c r="J1519" i="40"/>
  <c r="I1519" i="40"/>
  <c r="R1518" i="40"/>
  <c r="Q1518" i="40"/>
  <c r="P1518" i="40"/>
  <c r="O1518" i="40"/>
  <c r="N1518" i="40"/>
  <c r="M1518" i="40"/>
  <c r="L1518" i="40"/>
  <c r="K1518" i="40"/>
  <c r="J1518" i="40"/>
  <c r="I1518" i="40"/>
  <c r="R1517" i="40"/>
  <c r="Q1517" i="40"/>
  <c r="P1517" i="40"/>
  <c r="O1517" i="40"/>
  <c r="N1517" i="40"/>
  <c r="M1517" i="40"/>
  <c r="L1517" i="40"/>
  <c r="K1517" i="40"/>
  <c r="J1517" i="40"/>
  <c r="I1517" i="40"/>
  <c r="R1516" i="40"/>
  <c r="Q1516" i="40"/>
  <c r="P1516" i="40"/>
  <c r="O1516" i="40"/>
  <c r="N1516" i="40"/>
  <c r="M1516" i="40"/>
  <c r="L1516" i="40"/>
  <c r="K1516" i="40"/>
  <c r="J1516" i="40"/>
  <c r="I1516" i="40"/>
  <c r="R1515" i="40"/>
  <c r="Q1515" i="40"/>
  <c r="P1515" i="40"/>
  <c r="O1515" i="40"/>
  <c r="N1515" i="40"/>
  <c r="M1515" i="40"/>
  <c r="L1515" i="40"/>
  <c r="K1515" i="40"/>
  <c r="J1515" i="40"/>
  <c r="I1515" i="40"/>
  <c r="R1514" i="40"/>
  <c r="Q1514" i="40"/>
  <c r="P1514" i="40"/>
  <c r="O1514" i="40"/>
  <c r="N1514" i="40"/>
  <c r="M1514" i="40"/>
  <c r="L1514" i="40"/>
  <c r="K1514" i="40"/>
  <c r="J1514" i="40"/>
  <c r="I1514" i="40"/>
  <c r="R1513" i="40"/>
  <c r="Q1513" i="40"/>
  <c r="P1513" i="40"/>
  <c r="O1513" i="40"/>
  <c r="N1513" i="40"/>
  <c r="M1513" i="40"/>
  <c r="L1513" i="40"/>
  <c r="K1513" i="40"/>
  <c r="J1513" i="40"/>
  <c r="I1513" i="40"/>
  <c r="R1512" i="40"/>
  <c r="Q1512" i="40"/>
  <c r="P1512" i="40"/>
  <c r="O1512" i="40"/>
  <c r="N1512" i="40"/>
  <c r="M1512" i="40"/>
  <c r="L1512" i="40"/>
  <c r="K1512" i="40"/>
  <c r="J1512" i="40"/>
  <c r="I1512" i="40"/>
  <c r="R1511" i="40"/>
  <c r="Q1511" i="40"/>
  <c r="P1511" i="40"/>
  <c r="O1511" i="40"/>
  <c r="N1511" i="40"/>
  <c r="M1511" i="40"/>
  <c r="L1511" i="40"/>
  <c r="K1511" i="40"/>
  <c r="J1511" i="40"/>
  <c r="I1511" i="40"/>
  <c r="R1510" i="40"/>
  <c r="Q1510" i="40"/>
  <c r="P1510" i="40"/>
  <c r="O1510" i="40"/>
  <c r="N1510" i="40"/>
  <c r="M1510" i="40"/>
  <c r="L1510" i="40"/>
  <c r="K1510" i="40"/>
  <c r="J1510" i="40"/>
  <c r="I1510" i="40"/>
  <c r="R1509" i="40"/>
  <c r="Q1509" i="40"/>
  <c r="P1509" i="40"/>
  <c r="O1509" i="40"/>
  <c r="N1509" i="40"/>
  <c r="M1509" i="40"/>
  <c r="L1509" i="40"/>
  <c r="K1509" i="40"/>
  <c r="J1509" i="40"/>
  <c r="I1509" i="40"/>
  <c r="R1508" i="40"/>
  <c r="Q1508" i="40"/>
  <c r="P1508" i="40"/>
  <c r="O1508" i="40"/>
  <c r="N1508" i="40"/>
  <c r="M1508" i="40"/>
  <c r="L1508" i="40"/>
  <c r="K1508" i="40"/>
  <c r="J1508" i="40"/>
  <c r="I1508" i="40"/>
  <c r="R1507" i="40"/>
  <c r="Q1507" i="40"/>
  <c r="P1507" i="40"/>
  <c r="O1507" i="40"/>
  <c r="N1507" i="40"/>
  <c r="M1507" i="40"/>
  <c r="L1507" i="40"/>
  <c r="K1507" i="40"/>
  <c r="J1507" i="40"/>
  <c r="I1507" i="40"/>
  <c r="R1506" i="40"/>
  <c r="Q1506" i="40"/>
  <c r="P1506" i="40"/>
  <c r="O1506" i="40"/>
  <c r="N1506" i="40"/>
  <c r="M1506" i="40"/>
  <c r="L1506" i="40"/>
  <c r="K1506" i="40"/>
  <c r="J1506" i="40"/>
  <c r="I1506" i="40"/>
  <c r="R1505" i="40"/>
  <c r="Q1505" i="40"/>
  <c r="P1505" i="40"/>
  <c r="O1505" i="40"/>
  <c r="N1505" i="40"/>
  <c r="M1505" i="40"/>
  <c r="L1505" i="40"/>
  <c r="K1505" i="40"/>
  <c r="J1505" i="40"/>
  <c r="I1505" i="40"/>
  <c r="R1504" i="40"/>
  <c r="Q1504" i="40"/>
  <c r="P1504" i="40"/>
  <c r="O1504" i="40"/>
  <c r="N1504" i="40"/>
  <c r="M1504" i="40"/>
  <c r="L1504" i="40"/>
  <c r="K1504" i="40"/>
  <c r="J1504" i="40"/>
  <c r="I1504" i="40"/>
  <c r="R1503" i="40"/>
  <c r="Q1503" i="40"/>
  <c r="P1503" i="40"/>
  <c r="O1503" i="40"/>
  <c r="N1503" i="40"/>
  <c r="M1503" i="40"/>
  <c r="L1503" i="40"/>
  <c r="K1503" i="40"/>
  <c r="J1503" i="40"/>
  <c r="I1503" i="40"/>
  <c r="R1502" i="40"/>
  <c r="Q1502" i="40"/>
  <c r="P1502" i="40"/>
  <c r="O1502" i="40"/>
  <c r="N1502" i="40"/>
  <c r="M1502" i="40"/>
  <c r="L1502" i="40"/>
  <c r="K1502" i="40"/>
  <c r="J1502" i="40"/>
  <c r="I1502" i="40"/>
  <c r="R1501" i="40"/>
  <c r="Q1501" i="40"/>
  <c r="P1501" i="40"/>
  <c r="O1501" i="40"/>
  <c r="N1501" i="40"/>
  <c r="M1501" i="40"/>
  <c r="L1501" i="40"/>
  <c r="K1501" i="40"/>
  <c r="J1501" i="40"/>
  <c r="I1501" i="40"/>
  <c r="R1500" i="40"/>
  <c r="Q1500" i="40"/>
  <c r="P1500" i="40"/>
  <c r="O1500" i="40"/>
  <c r="N1500" i="40"/>
  <c r="M1500" i="40"/>
  <c r="L1500" i="40"/>
  <c r="K1500" i="40"/>
  <c r="J1500" i="40"/>
  <c r="I1500" i="40"/>
  <c r="R1499" i="40"/>
  <c r="Q1499" i="40"/>
  <c r="P1499" i="40"/>
  <c r="O1499" i="40"/>
  <c r="N1499" i="40"/>
  <c r="M1499" i="40"/>
  <c r="L1499" i="40"/>
  <c r="K1499" i="40"/>
  <c r="J1499" i="40"/>
  <c r="I1499" i="40"/>
  <c r="R1498" i="40"/>
  <c r="Q1498" i="40"/>
  <c r="P1498" i="40"/>
  <c r="O1498" i="40"/>
  <c r="N1498" i="40"/>
  <c r="M1498" i="40"/>
  <c r="L1498" i="40"/>
  <c r="K1498" i="40"/>
  <c r="J1498" i="40"/>
  <c r="I1498" i="40"/>
  <c r="R1497" i="40"/>
  <c r="Q1497" i="40"/>
  <c r="P1497" i="40"/>
  <c r="O1497" i="40"/>
  <c r="N1497" i="40"/>
  <c r="M1497" i="40"/>
  <c r="L1497" i="40"/>
  <c r="K1497" i="40"/>
  <c r="J1497" i="40"/>
  <c r="I1497" i="40"/>
  <c r="R1496" i="40"/>
  <c r="Q1496" i="40"/>
  <c r="P1496" i="40"/>
  <c r="O1496" i="40"/>
  <c r="N1496" i="40"/>
  <c r="M1496" i="40"/>
  <c r="L1496" i="40"/>
  <c r="K1496" i="40"/>
  <c r="J1496" i="40"/>
  <c r="I1496" i="40"/>
  <c r="R1495" i="40"/>
  <c r="Q1495" i="40"/>
  <c r="P1495" i="40"/>
  <c r="O1495" i="40"/>
  <c r="N1495" i="40"/>
  <c r="M1495" i="40"/>
  <c r="L1495" i="40"/>
  <c r="K1495" i="40"/>
  <c r="J1495" i="40"/>
  <c r="I1495" i="40"/>
  <c r="R1494" i="40"/>
  <c r="Q1494" i="40"/>
  <c r="P1494" i="40"/>
  <c r="O1494" i="40"/>
  <c r="N1494" i="40"/>
  <c r="M1494" i="40"/>
  <c r="L1494" i="40"/>
  <c r="K1494" i="40"/>
  <c r="J1494" i="40"/>
  <c r="I1494" i="40"/>
  <c r="R1493" i="40"/>
  <c r="Q1493" i="40"/>
  <c r="P1493" i="40"/>
  <c r="O1493" i="40"/>
  <c r="N1493" i="40"/>
  <c r="M1493" i="40"/>
  <c r="L1493" i="40"/>
  <c r="K1493" i="40"/>
  <c r="J1493" i="40"/>
  <c r="I1493" i="40"/>
  <c r="R1492" i="40"/>
  <c r="Q1492" i="40"/>
  <c r="P1492" i="40"/>
  <c r="O1492" i="40"/>
  <c r="N1492" i="40"/>
  <c r="M1492" i="40"/>
  <c r="L1492" i="40"/>
  <c r="K1492" i="40"/>
  <c r="J1492" i="40"/>
  <c r="I1492" i="40"/>
  <c r="R1491" i="40"/>
  <c r="Q1491" i="40"/>
  <c r="P1491" i="40"/>
  <c r="O1491" i="40"/>
  <c r="N1491" i="40"/>
  <c r="M1491" i="40"/>
  <c r="L1491" i="40"/>
  <c r="K1491" i="40"/>
  <c r="J1491" i="40"/>
  <c r="I1491" i="40"/>
  <c r="R1490" i="40"/>
  <c r="Q1490" i="40"/>
  <c r="P1490" i="40"/>
  <c r="O1490" i="40"/>
  <c r="N1490" i="40"/>
  <c r="M1490" i="40"/>
  <c r="L1490" i="40"/>
  <c r="K1490" i="40"/>
  <c r="J1490" i="40"/>
  <c r="I1490" i="40"/>
  <c r="R1489" i="40"/>
  <c r="Q1489" i="40"/>
  <c r="P1489" i="40"/>
  <c r="O1489" i="40"/>
  <c r="N1489" i="40"/>
  <c r="M1489" i="40"/>
  <c r="L1489" i="40"/>
  <c r="K1489" i="40"/>
  <c r="J1489" i="40"/>
  <c r="I1489" i="40"/>
  <c r="R1488" i="40"/>
  <c r="Q1488" i="40"/>
  <c r="P1488" i="40"/>
  <c r="O1488" i="40"/>
  <c r="N1488" i="40"/>
  <c r="M1488" i="40"/>
  <c r="L1488" i="40"/>
  <c r="K1488" i="40"/>
  <c r="J1488" i="40"/>
  <c r="I1488" i="40"/>
  <c r="R1487" i="40"/>
  <c r="Q1487" i="40"/>
  <c r="P1487" i="40"/>
  <c r="O1487" i="40"/>
  <c r="N1487" i="40"/>
  <c r="M1487" i="40"/>
  <c r="L1487" i="40"/>
  <c r="K1487" i="40"/>
  <c r="J1487" i="40"/>
  <c r="I1487" i="40"/>
  <c r="R1486" i="40"/>
  <c r="Q1486" i="40"/>
  <c r="P1486" i="40"/>
  <c r="O1486" i="40"/>
  <c r="N1486" i="40"/>
  <c r="M1486" i="40"/>
  <c r="L1486" i="40"/>
  <c r="K1486" i="40"/>
  <c r="J1486" i="40"/>
  <c r="I1486" i="40"/>
  <c r="R1485" i="40"/>
  <c r="Q1485" i="40"/>
  <c r="P1485" i="40"/>
  <c r="O1485" i="40"/>
  <c r="N1485" i="40"/>
  <c r="M1485" i="40"/>
  <c r="L1485" i="40"/>
  <c r="K1485" i="40"/>
  <c r="J1485" i="40"/>
  <c r="I1485" i="40"/>
  <c r="R1484" i="40"/>
  <c r="Q1484" i="40"/>
  <c r="P1484" i="40"/>
  <c r="O1484" i="40"/>
  <c r="N1484" i="40"/>
  <c r="M1484" i="40"/>
  <c r="L1484" i="40"/>
  <c r="K1484" i="40"/>
  <c r="J1484" i="40"/>
  <c r="I1484" i="40"/>
  <c r="R1483" i="40"/>
  <c r="Q1483" i="40"/>
  <c r="P1483" i="40"/>
  <c r="O1483" i="40"/>
  <c r="N1483" i="40"/>
  <c r="M1483" i="40"/>
  <c r="L1483" i="40"/>
  <c r="K1483" i="40"/>
  <c r="J1483" i="40"/>
  <c r="I1483" i="40"/>
  <c r="R1482" i="40"/>
  <c r="Q1482" i="40"/>
  <c r="P1482" i="40"/>
  <c r="O1482" i="40"/>
  <c r="N1482" i="40"/>
  <c r="M1482" i="40"/>
  <c r="L1482" i="40"/>
  <c r="K1482" i="40"/>
  <c r="J1482" i="40"/>
  <c r="I1482" i="40"/>
  <c r="R1481" i="40"/>
  <c r="Q1481" i="40"/>
  <c r="P1481" i="40"/>
  <c r="O1481" i="40"/>
  <c r="N1481" i="40"/>
  <c r="M1481" i="40"/>
  <c r="L1481" i="40"/>
  <c r="K1481" i="40"/>
  <c r="J1481" i="40"/>
  <c r="I1481" i="40"/>
  <c r="R1480" i="40"/>
  <c r="Q1480" i="40"/>
  <c r="P1480" i="40"/>
  <c r="O1480" i="40"/>
  <c r="N1480" i="40"/>
  <c r="M1480" i="40"/>
  <c r="L1480" i="40"/>
  <c r="K1480" i="40"/>
  <c r="J1480" i="40"/>
  <c r="I1480" i="40"/>
  <c r="R1479" i="40"/>
  <c r="Q1479" i="40"/>
  <c r="P1479" i="40"/>
  <c r="O1479" i="40"/>
  <c r="N1479" i="40"/>
  <c r="M1479" i="40"/>
  <c r="L1479" i="40"/>
  <c r="K1479" i="40"/>
  <c r="J1479" i="40"/>
  <c r="I1479" i="40"/>
  <c r="R1478" i="40"/>
  <c r="Q1478" i="40"/>
  <c r="P1478" i="40"/>
  <c r="O1478" i="40"/>
  <c r="N1478" i="40"/>
  <c r="M1478" i="40"/>
  <c r="L1478" i="40"/>
  <c r="K1478" i="40"/>
  <c r="J1478" i="40"/>
  <c r="I1478" i="40"/>
  <c r="R1477" i="40"/>
  <c r="Q1477" i="40"/>
  <c r="P1477" i="40"/>
  <c r="O1477" i="40"/>
  <c r="N1477" i="40"/>
  <c r="M1477" i="40"/>
  <c r="L1477" i="40"/>
  <c r="K1477" i="40"/>
  <c r="J1477" i="40"/>
  <c r="I1477" i="40"/>
  <c r="R1476" i="40"/>
  <c r="Q1476" i="40"/>
  <c r="P1476" i="40"/>
  <c r="O1476" i="40"/>
  <c r="N1476" i="40"/>
  <c r="M1476" i="40"/>
  <c r="L1476" i="40"/>
  <c r="K1476" i="40"/>
  <c r="J1476" i="40"/>
  <c r="I1476" i="40"/>
  <c r="R1475" i="40"/>
  <c r="Q1475" i="40"/>
  <c r="P1475" i="40"/>
  <c r="O1475" i="40"/>
  <c r="N1475" i="40"/>
  <c r="M1475" i="40"/>
  <c r="L1475" i="40"/>
  <c r="K1475" i="40"/>
  <c r="J1475" i="40"/>
  <c r="I1475" i="40"/>
  <c r="R1474" i="40"/>
  <c r="Q1474" i="40"/>
  <c r="P1474" i="40"/>
  <c r="O1474" i="40"/>
  <c r="N1474" i="40"/>
  <c r="M1474" i="40"/>
  <c r="L1474" i="40"/>
  <c r="K1474" i="40"/>
  <c r="J1474" i="40"/>
  <c r="I1474" i="40"/>
  <c r="R1473" i="40"/>
  <c r="Q1473" i="40"/>
  <c r="P1473" i="40"/>
  <c r="O1473" i="40"/>
  <c r="N1473" i="40"/>
  <c r="M1473" i="40"/>
  <c r="L1473" i="40"/>
  <c r="K1473" i="40"/>
  <c r="J1473" i="40"/>
  <c r="I1473" i="40"/>
  <c r="R1472" i="40"/>
  <c r="Q1472" i="40"/>
  <c r="P1472" i="40"/>
  <c r="O1472" i="40"/>
  <c r="N1472" i="40"/>
  <c r="M1472" i="40"/>
  <c r="L1472" i="40"/>
  <c r="K1472" i="40"/>
  <c r="J1472" i="40"/>
  <c r="I1472" i="40"/>
  <c r="R1471" i="40"/>
  <c r="Q1471" i="40"/>
  <c r="P1471" i="40"/>
  <c r="O1471" i="40"/>
  <c r="N1471" i="40"/>
  <c r="M1471" i="40"/>
  <c r="L1471" i="40"/>
  <c r="K1471" i="40"/>
  <c r="J1471" i="40"/>
  <c r="I1471" i="40"/>
  <c r="R1470" i="40"/>
  <c r="Q1470" i="40"/>
  <c r="P1470" i="40"/>
  <c r="O1470" i="40"/>
  <c r="N1470" i="40"/>
  <c r="M1470" i="40"/>
  <c r="L1470" i="40"/>
  <c r="K1470" i="40"/>
  <c r="J1470" i="40"/>
  <c r="I1470" i="40"/>
  <c r="R1469" i="40"/>
  <c r="Q1469" i="40"/>
  <c r="P1469" i="40"/>
  <c r="O1469" i="40"/>
  <c r="N1469" i="40"/>
  <c r="M1469" i="40"/>
  <c r="L1469" i="40"/>
  <c r="K1469" i="40"/>
  <c r="J1469" i="40"/>
  <c r="I1469" i="40"/>
  <c r="R1468" i="40"/>
  <c r="Q1468" i="40"/>
  <c r="P1468" i="40"/>
  <c r="O1468" i="40"/>
  <c r="N1468" i="40"/>
  <c r="M1468" i="40"/>
  <c r="L1468" i="40"/>
  <c r="K1468" i="40"/>
  <c r="J1468" i="40"/>
  <c r="I1468" i="40"/>
  <c r="R1467" i="40"/>
  <c r="Q1467" i="40"/>
  <c r="P1467" i="40"/>
  <c r="O1467" i="40"/>
  <c r="N1467" i="40"/>
  <c r="M1467" i="40"/>
  <c r="L1467" i="40"/>
  <c r="K1467" i="40"/>
  <c r="J1467" i="40"/>
  <c r="I1467" i="40"/>
  <c r="R1466" i="40"/>
  <c r="Q1466" i="40"/>
  <c r="P1466" i="40"/>
  <c r="O1466" i="40"/>
  <c r="N1466" i="40"/>
  <c r="M1466" i="40"/>
  <c r="L1466" i="40"/>
  <c r="K1466" i="40"/>
  <c r="J1466" i="40"/>
  <c r="I1466" i="40"/>
  <c r="R1465" i="40"/>
  <c r="Q1465" i="40"/>
  <c r="P1465" i="40"/>
  <c r="O1465" i="40"/>
  <c r="N1465" i="40"/>
  <c r="M1465" i="40"/>
  <c r="L1465" i="40"/>
  <c r="K1465" i="40"/>
  <c r="J1465" i="40"/>
  <c r="I1465" i="40"/>
  <c r="R1464" i="40"/>
  <c r="Q1464" i="40"/>
  <c r="P1464" i="40"/>
  <c r="O1464" i="40"/>
  <c r="N1464" i="40"/>
  <c r="M1464" i="40"/>
  <c r="L1464" i="40"/>
  <c r="K1464" i="40"/>
  <c r="J1464" i="40"/>
  <c r="I1464" i="40"/>
  <c r="R1463" i="40"/>
  <c r="Q1463" i="40"/>
  <c r="P1463" i="40"/>
  <c r="O1463" i="40"/>
  <c r="N1463" i="40"/>
  <c r="M1463" i="40"/>
  <c r="L1463" i="40"/>
  <c r="K1463" i="40"/>
  <c r="J1463" i="40"/>
  <c r="I1463" i="40"/>
  <c r="R1462" i="40"/>
  <c r="Q1462" i="40"/>
  <c r="P1462" i="40"/>
  <c r="O1462" i="40"/>
  <c r="N1462" i="40"/>
  <c r="M1462" i="40"/>
  <c r="L1462" i="40"/>
  <c r="K1462" i="40"/>
  <c r="J1462" i="40"/>
  <c r="I1462" i="40"/>
  <c r="R1461" i="40"/>
  <c r="Q1461" i="40"/>
  <c r="P1461" i="40"/>
  <c r="O1461" i="40"/>
  <c r="N1461" i="40"/>
  <c r="M1461" i="40"/>
  <c r="L1461" i="40"/>
  <c r="K1461" i="40"/>
  <c r="J1461" i="40"/>
  <c r="I1461" i="40"/>
  <c r="R1460" i="40"/>
  <c r="Q1460" i="40"/>
  <c r="P1460" i="40"/>
  <c r="O1460" i="40"/>
  <c r="N1460" i="40"/>
  <c r="M1460" i="40"/>
  <c r="L1460" i="40"/>
  <c r="K1460" i="40"/>
  <c r="J1460" i="40"/>
  <c r="I1460" i="40"/>
  <c r="R1459" i="40"/>
  <c r="Q1459" i="40"/>
  <c r="P1459" i="40"/>
  <c r="O1459" i="40"/>
  <c r="N1459" i="40"/>
  <c r="M1459" i="40"/>
  <c r="L1459" i="40"/>
  <c r="K1459" i="40"/>
  <c r="J1459" i="40"/>
  <c r="I1459" i="40"/>
  <c r="R1458" i="40"/>
  <c r="Q1458" i="40"/>
  <c r="P1458" i="40"/>
  <c r="O1458" i="40"/>
  <c r="N1458" i="40"/>
  <c r="M1458" i="40"/>
  <c r="L1458" i="40"/>
  <c r="K1458" i="40"/>
  <c r="J1458" i="40"/>
  <c r="I1458" i="40"/>
  <c r="R1457" i="40"/>
  <c r="Q1457" i="40"/>
  <c r="P1457" i="40"/>
  <c r="O1457" i="40"/>
  <c r="N1457" i="40"/>
  <c r="M1457" i="40"/>
  <c r="L1457" i="40"/>
  <c r="K1457" i="40"/>
  <c r="J1457" i="40"/>
  <c r="I1457" i="40"/>
  <c r="R1456" i="40"/>
  <c r="Q1456" i="40"/>
  <c r="P1456" i="40"/>
  <c r="O1456" i="40"/>
  <c r="N1456" i="40"/>
  <c r="M1456" i="40"/>
  <c r="L1456" i="40"/>
  <c r="K1456" i="40"/>
  <c r="J1456" i="40"/>
  <c r="I1456" i="40"/>
  <c r="R1455" i="40"/>
  <c r="Q1455" i="40"/>
  <c r="P1455" i="40"/>
  <c r="O1455" i="40"/>
  <c r="N1455" i="40"/>
  <c r="M1455" i="40"/>
  <c r="L1455" i="40"/>
  <c r="K1455" i="40"/>
  <c r="J1455" i="40"/>
  <c r="I1455" i="40"/>
  <c r="R1454" i="40"/>
  <c r="Q1454" i="40"/>
  <c r="P1454" i="40"/>
  <c r="O1454" i="40"/>
  <c r="N1454" i="40"/>
  <c r="M1454" i="40"/>
  <c r="L1454" i="40"/>
  <c r="K1454" i="40"/>
  <c r="J1454" i="40"/>
  <c r="I1454" i="40"/>
  <c r="R1453" i="40"/>
  <c r="Q1453" i="40"/>
  <c r="P1453" i="40"/>
  <c r="O1453" i="40"/>
  <c r="N1453" i="40"/>
  <c r="M1453" i="40"/>
  <c r="L1453" i="40"/>
  <c r="K1453" i="40"/>
  <c r="J1453" i="40"/>
  <c r="I1453" i="40"/>
  <c r="R1452" i="40"/>
  <c r="Q1452" i="40"/>
  <c r="P1452" i="40"/>
  <c r="O1452" i="40"/>
  <c r="N1452" i="40"/>
  <c r="M1452" i="40"/>
  <c r="L1452" i="40"/>
  <c r="K1452" i="40"/>
  <c r="J1452" i="40"/>
  <c r="I1452" i="40"/>
  <c r="R1451" i="40"/>
  <c r="Q1451" i="40"/>
  <c r="P1451" i="40"/>
  <c r="O1451" i="40"/>
  <c r="N1451" i="40"/>
  <c r="M1451" i="40"/>
  <c r="L1451" i="40"/>
  <c r="K1451" i="40"/>
  <c r="J1451" i="40"/>
  <c r="I1451" i="40"/>
  <c r="R1450" i="40"/>
  <c r="Q1450" i="40"/>
  <c r="P1450" i="40"/>
  <c r="O1450" i="40"/>
  <c r="N1450" i="40"/>
  <c r="M1450" i="40"/>
  <c r="L1450" i="40"/>
  <c r="K1450" i="40"/>
  <c r="J1450" i="40"/>
  <c r="I1450" i="40"/>
  <c r="R1449" i="40"/>
  <c r="Q1449" i="40"/>
  <c r="P1449" i="40"/>
  <c r="O1449" i="40"/>
  <c r="N1449" i="40"/>
  <c r="M1449" i="40"/>
  <c r="L1449" i="40"/>
  <c r="K1449" i="40"/>
  <c r="J1449" i="40"/>
  <c r="I1449" i="40"/>
  <c r="R1448" i="40"/>
  <c r="Q1448" i="40"/>
  <c r="P1448" i="40"/>
  <c r="O1448" i="40"/>
  <c r="N1448" i="40"/>
  <c r="M1448" i="40"/>
  <c r="L1448" i="40"/>
  <c r="K1448" i="40"/>
  <c r="J1448" i="40"/>
  <c r="I1448" i="40"/>
  <c r="R1447" i="40"/>
  <c r="Q1447" i="40"/>
  <c r="P1447" i="40"/>
  <c r="O1447" i="40"/>
  <c r="N1447" i="40"/>
  <c r="M1447" i="40"/>
  <c r="L1447" i="40"/>
  <c r="K1447" i="40"/>
  <c r="J1447" i="40"/>
  <c r="I1447" i="40"/>
  <c r="R1446" i="40"/>
  <c r="Q1446" i="40"/>
  <c r="P1446" i="40"/>
  <c r="O1446" i="40"/>
  <c r="N1446" i="40"/>
  <c r="M1446" i="40"/>
  <c r="L1446" i="40"/>
  <c r="K1446" i="40"/>
  <c r="J1446" i="40"/>
  <c r="I1446" i="40"/>
  <c r="R1445" i="40"/>
  <c r="Q1445" i="40"/>
  <c r="P1445" i="40"/>
  <c r="O1445" i="40"/>
  <c r="N1445" i="40"/>
  <c r="M1445" i="40"/>
  <c r="L1445" i="40"/>
  <c r="K1445" i="40"/>
  <c r="J1445" i="40"/>
  <c r="I1445" i="40"/>
  <c r="R1444" i="40"/>
  <c r="Q1444" i="40"/>
  <c r="P1444" i="40"/>
  <c r="O1444" i="40"/>
  <c r="N1444" i="40"/>
  <c r="M1444" i="40"/>
  <c r="L1444" i="40"/>
  <c r="K1444" i="40"/>
  <c r="J1444" i="40"/>
  <c r="I1444" i="40"/>
  <c r="R1443" i="40"/>
  <c r="Q1443" i="40"/>
  <c r="P1443" i="40"/>
  <c r="O1443" i="40"/>
  <c r="N1443" i="40"/>
  <c r="M1443" i="40"/>
  <c r="L1443" i="40"/>
  <c r="K1443" i="40"/>
  <c r="J1443" i="40"/>
  <c r="I1443" i="40"/>
  <c r="R1442" i="40"/>
  <c r="Q1442" i="40"/>
  <c r="P1442" i="40"/>
  <c r="O1442" i="40"/>
  <c r="N1442" i="40"/>
  <c r="M1442" i="40"/>
  <c r="L1442" i="40"/>
  <c r="K1442" i="40"/>
  <c r="J1442" i="40"/>
  <c r="I1442" i="40"/>
  <c r="R1441" i="40"/>
  <c r="Q1441" i="40"/>
  <c r="P1441" i="40"/>
  <c r="O1441" i="40"/>
  <c r="N1441" i="40"/>
  <c r="M1441" i="40"/>
  <c r="L1441" i="40"/>
  <c r="K1441" i="40"/>
  <c r="J1441" i="40"/>
  <c r="I1441" i="40"/>
  <c r="R1440" i="40"/>
  <c r="Q1440" i="40"/>
  <c r="P1440" i="40"/>
  <c r="O1440" i="40"/>
  <c r="N1440" i="40"/>
  <c r="M1440" i="40"/>
  <c r="L1440" i="40"/>
  <c r="K1440" i="40"/>
  <c r="J1440" i="40"/>
  <c r="I1440" i="40"/>
  <c r="R1439" i="40"/>
  <c r="Q1439" i="40"/>
  <c r="P1439" i="40"/>
  <c r="O1439" i="40"/>
  <c r="N1439" i="40"/>
  <c r="M1439" i="40"/>
  <c r="L1439" i="40"/>
  <c r="K1439" i="40"/>
  <c r="J1439" i="40"/>
  <c r="I1439" i="40"/>
  <c r="R1438" i="40"/>
  <c r="Q1438" i="40"/>
  <c r="P1438" i="40"/>
  <c r="O1438" i="40"/>
  <c r="N1438" i="40"/>
  <c r="M1438" i="40"/>
  <c r="L1438" i="40"/>
  <c r="K1438" i="40"/>
  <c r="J1438" i="40"/>
  <c r="I1438" i="40"/>
  <c r="R1437" i="40"/>
  <c r="Q1437" i="40"/>
  <c r="P1437" i="40"/>
  <c r="O1437" i="40"/>
  <c r="N1437" i="40"/>
  <c r="M1437" i="40"/>
  <c r="L1437" i="40"/>
  <c r="K1437" i="40"/>
  <c r="J1437" i="40"/>
  <c r="I1437" i="40"/>
  <c r="R1436" i="40"/>
  <c r="Q1436" i="40"/>
  <c r="P1436" i="40"/>
  <c r="O1436" i="40"/>
  <c r="N1436" i="40"/>
  <c r="M1436" i="40"/>
  <c r="L1436" i="40"/>
  <c r="K1436" i="40"/>
  <c r="J1436" i="40"/>
  <c r="I1436" i="40"/>
  <c r="R1435" i="40"/>
  <c r="Q1435" i="40"/>
  <c r="P1435" i="40"/>
  <c r="O1435" i="40"/>
  <c r="N1435" i="40"/>
  <c r="M1435" i="40"/>
  <c r="L1435" i="40"/>
  <c r="K1435" i="40"/>
  <c r="J1435" i="40"/>
  <c r="I1435" i="40"/>
  <c r="R1434" i="40"/>
  <c r="Q1434" i="40"/>
  <c r="P1434" i="40"/>
  <c r="O1434" i="40"/>
  <c r="N1434" i="40"/>
  <c r="M1434" i="40"/>
  <c r="L1434" i="40"/>
  <c r="K1434" i="40"/>
  <c r="J1434" i="40"/>
  <c r="I1434" i="40"/>
  <c r="R1433" i="40"/>
  <c r="Q1433" i="40"/>
  <c r="P1433" i="40"/>
  <c r="O1433" i="40"/>
  <c r="N1433" i="40"/>
  <c r="M1433" i="40"/>
  <c r="L1433" i="40"/>
  <c r="K1433" i="40"/>
  <c r="J1433" i="40"/>
  <c r="I1433" i="40"/>
  <c r="R1432" i="40"/>
  <c r="Q1432" i="40"/>
  <c r="P1432" i="40"/>
  <c r="O1432" i="40"/>
  <c r="N1432" i="40"/>
  <c r="M1432" i="40"/>
  <c r="L1432" i="40"/>
  <c r="K1432" i="40"/>
  <c r="J1432" i="40"/>
  <c r="I1432" i="40"/>
  <c r="R1431" i="40"/>
  <c r="Q1431" i="40"/>
  <c r="P1431" i="40"/>
  <c r="O1431" i="40"/>
  <c r="N1431" i="40"/>
  <c r="M1431" i="40"/>
  <c r="L1431" i="40"/>
  <c r="K1431" i="40"/>
  <c r="J1431" i="40"/>
  <c r="I1431" i="40"/>
  <c r="R1430" i="40"/>
  <c r="Q1430" i="40"/>
  <c r="P1430" i="40"/>
  <c r="O1430" i="40"/>
  <c r="N1430" i="40"/>
  <c r="M1430" i="40"/>
  <c r="L1430" i="40"/>
  <c r="K1430" i="40"/>
  <c r="J1430" i="40"/>
  <c r="I1430" i="40"/>
  <c r="R1429" i="40"/>
  <c r="Q1429" i="40"/>
  <c r="P1429" i="40"/>
  <c r="O1429" i="40"/>
  <c r="N1429" i="40"/>
  <c r="M1429" i="40"/>
  <c r="L1429" i="40"/>
  <c r="K1429" i="40"/>
  <c r="J1429" i="40"/>
  <c r="I1429" i="40"/>
  <c r="R1428" i="40"/>
  <c r="Q1428" i="40"/>
  <c r="P1428" i="40"/>
  <c r="O1428" i="40"/>
  <c r="N1428" i="40"/>
  <c r="M1428" i="40"/>
  <c r="L1428" i="40"/>
  <c r="K1428" i="40"/>
  <c r="J1428" i="40"/>
  <c r="I1428" i="40"/>
  <c r="R1427" i="40"/>
  <c r="Q1427" i="40"/>
  <c r="P1427" i="40"/>
  <c r="O1427" i="40"/>
  <c r="N1427" i="40"/>
  <c r="M1427" i="40"/>
  <c r="L1427" i="40"/>
  <c r="K1427" i="40"/>
  <c r="J1427" i="40"/>
  <c r="I1427" i="40"/>
  <c r="R1426" i="40"/>
  <c r="Q1426" i="40"/>
  <c r="P1426" i="40"/>
  <c r="O1426" i="40"/>
  <c r="N1426" i="40"/>
  <c r="M1426" i="40"/>
  <c r="L1426" i="40"/>
  <c r="K1426" i="40"/>
  <c r="J1426" i="40"/>
  <c r="I1426" i="40"/>
  <c r="R1425" i="40"/>
  <c r="Q1425" i="40"/>
  <c r="P1425" i="40"/>
  <c r="O1425" i="40"/>
  <c r="N1425" i="40"/>
  <c r="M1425" i="40"/>
  <c r="L1425" i="40"/>
  <c r="K1425" i="40"/>
  <c r="J1425" i="40"/>
  <c r="I1425" i="40"/>
  <c r="R1424" i="40"/>
  <c r="Q1424" i="40"/>
  <c r="P1424" i="40"/>
  <c r="O1424" i="40"/>
  <c r="N1424" i="40"/>
  <c r="M1424" i="40"/>
  <c r="L1424" i="40"/>
  <c r="K1424" i="40"/>
  <c r="J1424" i="40"/>
  <c r="I1424" i="40"/>
  <c r="R1423" i="40"/>
  <c r="Q1423" i="40"/>
  <c r="P1423" i="40"/>
  <c r="O1423" i="40"/>
  <c r="N1423" i="40"/>
  <c r="M1423" i="40"/>
  <c r="L1423" i="40"/>
  <c r="K1423" i="40"/>
  <c r="J1423" i="40"/>
  <c r="I1423" i="40"/>
  <c r="R1422" i="40"/>
  <c r="Q1422" i="40"/>
  <c r="P1422" i="40"/>
  <c r="O1422" i="40"/>
  <c r="N1422" i="40"/>
  <c r="M1422" i="40"/>
  <c r="L1422" i="40"/>
  <c r="K1422" i="40"/>
  <c r="J1422" i="40"/>
  <c r="I1422" i="40"/>
  <c r="R1421" i="40"/>
  <c r="Q1421" i="40"/>
  <c r="P1421" i="40"/>
  <c r="O1421" i="40"/>
  <c r="N1421" i="40"/>
  <c r="M1421" i="40"/>
  <c r="L1421" i="40"/>
  <c r="K1421" i="40"/>
  <c r="J1421" i="40"/>
  <c r="I1421" i="40"/>
  <c r="R1420" i="40"/>
  <c r="Q1420" i="40"/>
  <c r="P1420" i="40"/>
  <c r="O1420" i="40"/>
  <c r="N1420" i="40"/>
  <c r="M1420" i="40"/>
  <c r="L1420" i="40"/>
  <c r="K1420" i="40"/>
  <c r="J1420" i="40"/>
  <c r="I1420" i="40"/>
  <c r="R1419" i="40"/>
  <c r="Q1419" i="40"/>
  <c r="P1419" i="40"/>
  <c r="O1419" i="40"/>
  <c r="N1419" i="40"/>
  <c r="M1419" i="40"/>
  <c r="L1419" i="40"/>
  <c r="K1419" i="40"/>
  <c r="J1419" i="40"/>
  <c r="I1419" i="40"/>
  <c r="R1418" i="40"/>
  <c r="Q1418" i="40"/>
  <c r="P1418" i="40"/>
  <c r="O1418" i="40"/>
  <c r="N1418" i="40"/>
  <c r="M1418" i="40"/>
  <c r="L1418" i="40"/>
  <c r="K1418" i="40"/>
  <c r="J1418" i="40"/>
  <c r="I1418" i="40"/>
  <c r="R1417" i="40"/>
  <c r="Q1417" i="40"/>
  <c r="P1417" i="40"/>
  <c r="O1417" i="40"/>
  <c r="N1417" i="40"/>
  <c r="M1417" i="40"/>
  <c r="L1417" i="40"/>
  <c r="K1417" i="40"/>
  <c r="J1417" i="40"/>
  <c r="I1417" i="40"/>
  <c r="R1416" i="40"/>
  <c r="Q1416" i="40"/>
  <c r="P1416" i="40"/>
  <c r="O1416" i="40"/>
  <c r="N1416" i="40"/>
  <c r="M1416" i="40"/>
  <c r="L1416" i="40"/>
  <c r="K1416" i="40"/>
  <c r="J1416" i="40"/>
  <c r="I1416" i="40"/>
  <c r="R1415" i="40"/>
  <c r="Q1415" i="40"/>
  <c r="P1415" i="40"/>
  <c r="O1415" i="40"/>
  <c r="N1415" i="40"/>
  <c r="M1415" i="40"/>
  <c r="L1415" i="40"/>
  <c r="K1415" i="40"/>
  <c r="J1415" i="40"/>
  <c r="I1415" i="40"/>
  <c r="R1414" i="40"/>
  <c r="Q1414" i="40"/>
  <c r="P1414" i="40"/>
  <c r="O1414" i="40"/>
  <c r="N1414" i="40"/>
  <c r="M1414" i="40"/>
  <c r="L1414" i="40"/>
  <c r="K1414" i="40"/>
  <c r="J1414" i="40"/>
  <c r="I1414" i="40"/>
  <c r="R1413" i="40"/>
  <c r="Q1413" i="40"/>
  <c r="P1413" i="40"/>
  <c r="O1413" i="40"/>
  <c r="N1413" i="40"/>
  <c r="M1413" i="40"/>
  <c r="L1413" i="40"/>
  <c r="K1413" i="40"/>
  <c r="J1413" i="40"/>
  <c r="I1413" i="40"/>
  <c r="R1412" i="40"/>
  <c r="Q1412" i="40"/>
  <c r="P1412" i="40"/>
  <c r="O1412" i="40"/>
  <c r="N1412" i="40"/>
  <c r="M1412" i="40"/>
  <c r="L1412" i="40"/>
  <c r="K1412" i="40"/>
  <c r="J1412" i="40"/>
  <c r="I1412" i="40"/>
  <c r="R1411" i="40"/>
  <c r="Q1411" i="40"/>
  <c r="P1411" i="40"/>
  <c r="O1411" i="40"/>
  <c r="N1411" i="40"/>
  <c r="M1411" i="40"/>
  <c r="L1411" i="40"/>
  <c r="K1411" i="40"/>
  <c r="J1411" i="40"/>
  <c r="I1411" i="40"/>
  <c r="R1410" i="40"/>
  <c r="Q1410" i="40"/>
  <c r="P1410" i="40"/>
  <c r="O1410" i="40"/>
  <c r="N1410" i="40"/>
  <c r="M1410" i="40"/>
  <c r="L1410" i="40"/>
  <c r="K1410" i="40"/>
  <c r="J1410" i="40"/>
  <c r="I1410" i="40"/>
  <c r="R1409" i="40"/>
  <c r="Q1409" i="40"/>
  <c r="P1409" i="40"/>
  <c r="O1409" i="40"/>
  <c r="N1409" i="40"/>
  <c r="M1409" i="40"/>
  <c r="L1409" i="40"/>
  <c r="K1409" i="40"/>
  <c r="J1409" i="40"/>
  <c r="I1409" i="40"/>
  <c r="R1408" i="40"/>
  <c r="Q1408" i="40"/>
  <c r="P1408" i="40"/>
  <c r="O1408" i="40"/>
  <c r="N1408" i="40"/>
  <c r="M1408" i="40"/>
  <c r="L1408" i="40"/>
  <c r="K1408" i="40"/>
  <c r="J1408" i="40"/>
  <c r="I1408" i="40"/>
  <c r="R1407" i="40"/>
  <c r="Q1407" i="40"/>
  <c r="P1407" i="40"/>
  <c r="O1407" i="40"/>
  <c r="N1407" i="40"/>
  <c r="M1407" i="40"/>
  <c r="L1407" i="40"/>
  <c r="K1407" i="40"/>
  <c r="J1407" i="40"/>
  <c r="I1407" i="40"/>
  <c r="R1406" i="40"/>
  <c r="Q1406" i="40"/>
  <c r="P1406" i="40"/>
  <c r="O1406" i="40"/>
  <c r="N1406" i="40"/>
  <c r="M1406" i="40"/>
  <c r="L1406" i="40"/>
  <c r="K1406" i="40"/>
  <c r="J1406" i="40"/>
  <c r="I1406" i="40"/>
  <c r="R1405" i="40"/>
  <c r="Q1405" i="40"/>
  <c r="P1405" i="40"/>
  <c r="O1405" i="40"/>
  <c r="N1405" i="40"/>
  <c r="M1405" i="40"/>
  <c r="L1405" i="40"/>
  <c r="K1405" i="40"/>
  <c r="J1405" i="40"/>
  <c r="I1405" i="40"/>
  <c r="R1404" i="40"/>
  <c r="Q1404" i="40"/>
  <c r="P1404" i="40"/>
  <c r="O1404" i="40"/>
  <c r="N1404" i="40"/>
  <c r="M1404" i="40"/>
  <c r="L1404" i="40"/>
  <c r="K1404" i="40"/>
  <c r="J1404" i="40"/>
  <c r="I1404" i="40"/>
  <c r="R1403" i="40"/>
  <c r="Q1403" i="40"/>
  <c r="P1403" i="40"/>
  <c r="O1403" i="40"/>
  <c r="N1403" i="40"/>
  <c r="M1403" i="40"/>
  <c r="L1403" i="40"/>
  <c r="K1403" i="40"/>
  <c r="J1403" i="40"/>
  <c r="I1403" i="40"/>
  <c r="R1402" i="40"/>
  <c r="Q1402" i="40"/>
  <c r="P1402" i="40"/>
  <c r="O1402" i="40"/>
  <c r="N1402" i="40"/>
  <c r="M1402" i="40"/>
  <c r="L1402" i="40"/>
  <c r="K1402" i="40"/>
  <c r="J1402" i="40"/>
  <c r="I1402" i="40"/>
  <c r="R1401" i="40"/>
  <c r="Q1401" i="40"/>
  <c r="P1401" i="40"/>
  <c r="O1401" i="40"/>
  <c r="N1401" i="40"/>
  <c r="M1401" i="40"/>
  <c r="L1401" i="40"/>
  <c r="K1401" i="40"/>
  <c r="J1401" i="40"/>
  <c r="I1401" i="40"/>
  <c r="R1400" i="40"/>
  <c r="Q1400" i="40"/>
  <c r="P1400" i="40"/>
  <c r="O1400" i="40"/>
  <c r="N1400" i="40"/>
  <c r="M1400" i="40"/>
  <c r="L1400" i="40"/>
  <c r="K1400" i="40"/>
  <c r="J1400" i="40"/>
  <c r="I1400" i="40"/>
  <c r="R1399" i="40"/>
  <c r="Q1399" i="40"/>
  <c r="P1399" i="40"/>
  <c r="O1399" i="40"/>
  <c r="N1399" i="40"/>
  <c r="M1399" i="40"/>
  <c r="L1399" i="40"/>
  <c r="K1399" i="40"/>
  <c r="J1399" i="40"/>
  <c r="I1399" i="40"/>
  <c r="R1398" i="40"/>
  <c r="Q1398" i="40"/>
  <c r="P1398" i="40"/>
  <c r="O1398" i="40"/>
  <c r="N1398" i="40"/>
  <c r="M1398" i="40"/>
  <c r="L1398" i="40"/>
  <c r="K1398" i="40"/>
  <c r="J1398" i="40"/>
  <c r="I1398" i="40"/>
  <c r="R1397" i="40"/>
  <c r="Q1397" i="40"/>
  <c r="P1397" i="40"/>
  <c r="O1397" i="40"/>
  <c r="N1397" i="40"/>
  <c r="M1397" i="40"/>
  <c r="L1397" i="40"/>
  <c r="K1397" i="40"/>
  <c r="J1397" i="40"/>
  <c r="I1397" i="40"/>
  <c r="R1396" i="40"/>
  <c r="Q1396" i="40"/>
  <c r="P1396" i="40"/>
  <c r="O1396" i="40"/>
  <c r="N1396" i="40"/>
  <c r="M1396" i="40"/>
  <c r="L1396" i="40"/>
  <c r="K1396" i="40"/>
  <c r="J1396" i="40"/>
  <c r="I1396" i="40"/>
  <c r="R1395" i="40"/>
  <c r="Q1395" i="40"/>
  <c r="P1395" i="40"/>
  <c r="O1395" i="40"/>
  <c r="N1395" i="40"/>
  <c r="M1395" i="40"/>
  <c r="L1395" i="40"/>
  <c r="K1395" i="40"/>
  <c r="J1395" i="40"/>
  <c r="I1395" i="40"/>
  <c r="R1394" i="40"/>
  <c r="Q1394" i="40"/>
  <c r="P1394" i="40"/>
  <c r="O1394" i="40"/>
  <c r="N1394" i="40"/>
  <c r="M1394" i="40"/>
  <c r="L1394" i="40"/>
  <c r="K1394" i="40"/>
  <c r="J1394" i="40"/>
  <c r="I1394" i="40"/>
  <c r="R1393" i="40"/>
  <c r="Q1393" i="40"/>
  <c r="P1393" i="40"/>
  <c r="O1393" i="40"/>
  <c r="N1393" i="40"/>
  <c r="M1393" i="40"/>
  <c r="L1393" i="40"/>
  <c r="K1393" i="40"/>
  <c r="J1393" i="40"/>
  <c r="I1393" i="40"/>
  <c r="R1392" i="40"/>
  <c r="Q1392" i="40"/>
  <c r="P1392" i="40"/>
  <c r="O1392" i="40"/>
  <c r="N1392" i="40"/>
  <c r="M1392" i="40"/>
  <c r="L1392" i="40"/>
  <c r="K1392" i="40"/>
  <c r="J1392" i="40"/>
  <c r="I1392" i="40"/>
  <c r="R1391" i="40"/>
  <c r="Q1391" i="40"/>
  <c r="P1391" i="40"/>
  <c r="O1391" i="40"/>
  <c r="N1391" i="40"/>
  <c r="M1391" i="40"/>
  <c r="L1391" i="40"/>
  <c r="K1391" i="40"/>
  <c r="J1391" i="40"/>
  <c r="I1391" i="40"/>
  <c r="R1390" i="40"/>
  <c r="Q1390" i="40"/>
  <c r="P1390" i="40"/>
  <c r="O1390" i="40"/>
  <c r="N1390" i="40"/>
  <c r="M1390" i="40"/>
  <c r="L1390" i="40"/>
  <c r="K1390" i="40"/>
  <c r="J1390" i="40"/>
  <c r="I1390" i="40"/>
  <c r="R1389" i="40"/>
  <c r="Q1389" i="40"/>
  <c r="P1389" i="40"/>
  <c r="O1389" i="40"/>
  <c r="N1389" i="40"/>
  <c r="M1389" i="40"/>
  <c r="L1389" i="40"/>
  <c r="K1389" i="40"/>
  <c r="J1389" i="40"/>
  <c r="I1389" i="40"/>
  <c r="R1388" i="40"/>
  <c r="Q1388" i="40"/>
  <c r="P1388" i="40"/>
  <c r="O1388" i="40"/>
  <c r="N1388" i="40"/>
  <c r="M1388" i="40"/>
  <c r="L1388" i="40"/>
  <c r="K1388" i="40"/>
  <c r="J1388" i="40"/>
  <c r="I1388" i="40"/>
  <c r="R1387" i="40"/>
  <c r="Q1387" i="40"/>
  <c r="P1387" i="40"/>
  <c r="O1387" i="40"/>
  <c r="N1387" i="40"/>
  <c r="M1387" i="40"/>
  <c r="L1387" i="40"/>
  <c r="K1387" i="40"/>
  <c r="J1387" i="40"/>
  <c r="I1387" i="40"/>
  <c r="R1386" i="40"/>
  <c r="Q1386" i="40"/>
  <c r="P1386" i="40"/>
  <c r="O1386" i="40"/>
  <c r="N1386" i="40"/>
  <c r="M1386" i="40"/>
  <c r="L1386" i="40"/>
  <c r="K1386" i="40"/>
  <c r="J1386" i="40"/>
  <c r="I1386" i="40"/>
  <c r="R1385" i="40"/>
  <c r="Q1385" i="40"/>
  <c r="P1385" i="40"/>
  <c r="O1385" i="40"/>
  <c r="N1385" i="40"/>
  <c r="M1385" i="40"/>
  <c r="L1385" i="40"/>
  <c r="K1385" i="40"/>
  <c r="J1385" i="40"/>
  <c r="I1385" i="40"/>
  <c r="R1384" i="40"/>
  <c r="Q1384" i="40"/>
  <c r="P1384" i="40"/>
  <c r="O1384" i="40"/>
  <c r="N1384" i="40"/>
  <c r="M1384" i="40"/>
  <c r="L1384" i="40"/>
  <c r="K1384" i="40"/>
  <c r="J1384" i="40"/>
  <c r="I1384" i="40"/>
  <c r="R1383" i="40"/>
  <c r="Q1383" i="40"/>
  <c r="P1383" i="40"/>
  <c r="O1383" i="40"/>
  <c r="N1383" i="40"/>
  <c r="M1383" i="40"/>
  <c r="L1383" i="40"/>
  <c r="K1383" i="40"/>
  <c r="J1383" i="40"/>
  <c r="I1383" i="40"/>
  <c r="R1382" i="40"/>
  <c r="Q1382" i="40"/>
  <c r="P1382" i="40"/>
  <c r="O1382" i="40"/>
  <c r="N1382" i="40"/>
  <c r="M1382" i="40"/>
  <c r="L1382" i="40"/>
  <c r="K1382" i="40"/>
  <c r="J1382" i="40"/>
  <c r="I1382" i="40"/>
  <c r="R1381" i="40"/>
  <c r="Q1381" i="40"/>
  <c r="P1381" i="40"/>
  <c r="O1381" i="40"/>
  <c r="N1381" i="40"/>
  <c r="M1381" i="40"/>
  <c r="L1381" i="40"/>
  <c r="K1381" i="40"/>
  <c r="J1381" i="40"/>
  <c r="I1381" i="40"/>
  <c r="R1380" i="40"/>
  <c r="Q1380" i="40"/>
  <c r="P1380" i="40"/>
  <c r="O1380" i="40"/>
  <c r="N1380" i="40"/>
  <c r="M1380" i="40"/>
  <c r="L1380" i="40"/>
  <c r="K1380" i="40"/>
  <c r="J1380" i="40"/>
  <c r="I1380" i="40"/>
  <c r="R1379" i="40"/>
  <c r="Q1379" i="40"/>
  <c r="P1379" i="40"/>
  <c r="O1379" i="40"/>
  <c r="N1379" i="40"/>
  <c r="M1379" i="40"/>
  <c r="L1379" i="40"/>
  <c r="K1379" i="40"/>
  <c r="J1379" i="40"/>
  <c r="I1379" i="40"/>
  <c r="R1378" i="40"/>
  <c r="Q1378" i="40"/>
  <c r="P1378" i="40"/>
  <c r="O1378" i="40"/>
  <c r="N1378" i="40"/>
  <c r="M1378" i="40"/>
  <c r="L1378" i="40"/>
  <c r="K1378" i="40"/>
  <c r="J1378" i="40"/>
  <c r="I1378" i="40"/>
  <c r="R1377" i="40"/>
  <c r="Q1377" i="40"/>
  <c r="P1377" i="40"/>
  <c r="O1377" i="40"/>
  <c r="N1377" i="40"/>
  <c r="M1377" i="40"/>
  <c r="L1377" i="40"/>
  <c r="K1377" i="40"/>
  <c r="J1377" i="40"/>
  <c r="I1377" i="40"/>
  <c r="R1376" i="40"/>
  <c r="Q1376" i="40"/>
  <c r="P1376" i="40"/>
  <c r="O1376" i="40"/>
  <c r="N1376" i="40"/>
  <c r="M1376" i="40"/>
  <c r="L1376" i="40"/>
  <c r="K1376" i="40"/>
  <c r="J1376" i="40"/>
  <c r="I1376" i="40"/>
  <c r="R1375" i="40"/>
  <c r="Q1375" i="40"/>
  <c r="P1375" i="40"/>
  <c r="O1375" i="40"/>
  <c r="N1375" i="40"/>
  <c r="M1375" i="40"/>
  <c r="L1375" i="40"/>
  <c r="K1375" i="40"/>
  <c r="J1375" i="40"/>
  <c r="I1375" i="40"/>
  <c r="R1374" i="40"/>
  <c r="Q1374" i="40"/>
  <c r="P1374" i="40"/>
  <c r="O1374" i="40"/>
  <c r="N1374" i="40"/>
  <c r="M1374" i="40"/>
  <c r="L1374" i="40"/>
  <c r="K1374" i="40"/>
  <c r="J1374" i="40"/>
  <c r="I1374" i="40"/>
  <c r="R1373" i="40"/>
  <c r="Q1373" i="40"/>
  <c r="P1373" i="40"/>
  <c r="O1373" i="40"/>
  <c r="N1373" i="40"/>
  <c r="M1373" i="40"/>
  <c r="L1373" i="40"/>
  <c r="K1373" i="40"/>
  <c r="J1373" i="40"/>
  <c r="I1373" i="40"/>
  <c r="R1372" i="40"/>
  <c r="Q1372" i="40"/>
  <c r="P1372" i="40"/>
  <c r="O1372" i="40"/>
  <c r="N1372" i="40"/>
  <c r="M1372" i="40"/>
  <c r="L1372" i="40"/>
  <c r="K1372" i="40"/>
  <c r="J1372" i="40"/>
  <c r="I1372" i="40"/>
  <c r="R1371" i="40"/>
  <c r="Q1371" i="40"/>
  <c r="P1371" i="40"/>
  <c r="O1371" i="40"/>
  <c r="N1371" i="40"/>
  <c r="M1371" i="40"/>
  <c r="L1371" i="40"/>
  <c r="K1371" i="40"/>
  <c r="J1371" i="40"/>
  <c r="I1371" i="40"/>
  <c r="R1370" i="40"/>
  <c r="Q1370" i="40"/>
  <c r="P1370" i="40"/>
  <c r="O1370" i="40"/>
  <c r="N1370" i="40"/>
  <c r="M1370" i="40"/>
  <c r="L1370" i="40"/>
  <c r="K1370" i="40"/>
  <c r="J1370" i="40"/>
  <c r="I1370" i="40"/>
  <c r="R1369" i="40"/>
  <c r="Q1369" i="40"/>
  <c r="P1369" i="40"/>
  <c r="O1369" i="40"/>
  <c r="N1369" i="40"/>
  <c r="M1369" i="40"/>
  <c r="L1369" i="40"/>
  <c r="K1369" i="40"/>
  <c r="J1369" i="40"/>
  <c r="I1369" i="40"/>
  <c r="R1368" i="40"/>
  <c r="Q1368" i="40"/>
  <c r="P1368" i="40"/>
  <c r="O1368" i="40"/>
  <c r="N1368" i="40"/>
  <c r="M1368" i="40"/>
  <c r="L1368" i="40"/>
  <c r="K1368" i="40"/>
  <c r="J1368" i="40"/>
  <c r="I1368" i="40"/>
  <c r="R1367" i="40"/>
  <c r="Q1367" i="40"/>
  <c r="P1367" i="40"/>
  <c r="O1367" i="40"/>
  <c r="N1367" i="40"/>
  <c r="M1367" i="40"/>
  <c r="L1367" i="40"/>
  <c r="K1367" i="40"/>
  <c r="J1367" i="40"/>
  <c r="I1367" i="40"/>
  <c r="R1366" i="40"/>
  <c r="Q1366" i="40"/>
  <c r="P1366" i="40"/>
  <c r="O1366" i="40"/>
  <c r="N1366" i="40"/>
  <c r="M1366" i="40"/>
  <c r="L1366" i="40"/>
  <c r="K1366" i="40"/>
  <c r="J1366" i="40"/>
  <c r="I1366" i="40"/>
  <c r="R1365" i="40"/>
  <c r="Q1365" i="40"/>
  <c r="P1365" i="40"/>
  <c r="O1365" i="40"/>
  <c r="N1365" i="40"/>
  <c r="M1365" i="40"/>
  <c r="L1365" i="40"/>
  <c r="K1365" i="40"/>
  <c r="J1365" i="40"/>
  <c r="I1365" i="40"/>
  <c r="R1364" i="40"/>
  <c r="Q1364" i="40"/>
  <c r="P1364" i="40"/>
  <c r="O1364" i="40"/>
  <c r="N1364" i="40"/>
  <c r="M1364" i="40"/>
  <c r="L1364" i="40"/>
  <c r="K1364" i="40"/>
  <c r="J1364" i="40"/>
  <c r="I1364" i="40"/>
  <c r="R1363" i="40"/>
  <c r="Q1363" i="40"/>
  <c r="P1363" i="40"/>
  <c r="O1363" i="40"/>
  <c r="N1363" i="40"/>
  <c r="M1363" i="40"/>
  <c r="L1363" i="40"/>
  <c r="K1363" i="40"/>
  <c r="J1363" i="40"/>
  <c r="I1363" i="40"/>
  <c r="R1362" i="40"/>
  <c r="Q1362" i="40"/>
  <c r="P1362" i="40"/>
  <c r="O1362" i="40"/>
  <c r="N1362" i="40"/>
  <c r="M1362" i="40"/>
  <c r="L1362" i="40"/>
  <c r="K1362" i="40"/>
  <c r="J1362" i="40"/>
  <c r="I1362" i="40"/>
  <c r="R1361" i="40"/>
  <c r="Q1361" i="40"/>
  <c r="P1361" i="40"/>
  <c r="O1361" i="40"/>
  <c r="N1361" i="40"/>
  <c r="M1361" i="40"/>
  <c r="L1361" i="40"/>
  <c r="K1361" i="40"/>
  <c r="J1361" i="40"/>
  <c r="I1361" i="40"/>
  <c r="R1360" i="40"/>
  <c r="Q1360" i="40"/>
  <c r="P1360" i="40"/>
  <c r="O1360" i="40"/>
  <c r="N1360" i="40"/>
  <c r="M1360" i="40"/>
  <c r="L1360" i="40"/>
  <c r="K1360" i="40"/>
  <c r="J1360" i="40"/>
  <c r="I1360" i="40"/>
  <c r="R1359" i="40"/>
  <c r="Q1359" i="40"/>
  <c r="P1359" i="40"/>
  <c r="O1359" i="40"/>
  <c r="N1359" i="40"/>
  <c r="M1359" i="40"/>
  <c r="L1359" i="40"/>
  <c r="K1359" i="40"/>
  <c r="J1359" i="40"/>
  <c r="I1359" i="40"/>
  <c r="R1358" i="40"/>
  <c r="Q1358" i="40"/>
  <c r="P1358" i="40"/>
  <c r="O1358" i="40"/>
  <c r="N1358" i="40"/>
  <c r="M1358" i="40"/>
  <c r="L1358" i="40"/>
  <c r="K1358" i="40"/>
  <c r="J1358" i="40"/>
  <c r="I1358" i="40"/>
  <c r="R1357" i="40"/>
  <c r="Q1357" i="40"/>
  <c r="P1357" i="40"/>
  <c r="O1357" i="40"/>
  <c r="N1357" i="40"/>
  <c r="M1357" i="40"/>
  <c r="L1357" i="40"/>
  <c r="K1357" i="40"/>
  <c r="J1357" i="40"/>
  <c r="I1357" i="40"/>
  <c r="R1356" i="40"/>
  <c r="Q1356" i="40"/>
  <c r="P1356" i="40"/>
  <c r="O1356" i="40"/>
  <c r="N1356" i="40"/>
  <c r="M1356" i="40"/>
  <c r="L1356" i="40"/>
  <c r="K1356" i="40"/>
  <c r="J1356" i="40"/>
  <c r="I1356" i="40"/>
  <c r="R1355" i="40"/>
  <c r="Q1355" i="40"/>
  <c r="P1355" i="40"/>
  <c r="O1355" i="40"/>
  <c r="N1355" i="40"/>
  <c r="M1355" i="40"/>
  <c r="L1355" i="40"/>
  <c r="K1355" i="40"/>
  <c r="J1355" i="40"/>
  <c r="I1355" i="40"/>
  <c r="R1354" i="40"/>
  <c r="Q1354" i="40"/>
  <c r="P1354" i="40"/>
  <c r="O1354" i="40"/>
  <c r="N1354" i="40"/>
  <c r="M1354" i="40"/>
  <c r="L1354" i="40"/>
  <c r="K1354" i="40"/>
  <c r="J1354" i="40"/>
  <c r="I1354" i="40"/>
  <c r="R1353" i="40"/>
  <c r="Q1353" i="40"/>
  <c r="P1353" i="40"/>
  <c r="O1353" i="40"/>
  <c r="N1353" i="40"/>
  <c r="M1353" i="40"/>
  <c r="L1353" i="40"/>
  <c r="K1353" i="40"/>
  <c r="J1353" i="40"/>
  <c r="I1353" i="40"/>
  <c r="R1352" i="40"/>
  <c r="Q1352" i="40"/>
  <c r="P1352" i="40"/>
  <c r="O1352" i="40"/>
  <c r="N1352" i="40"/>
  <c r="M1352" i="40"/>
  <c r="L1352" i="40"/>
  <c r="K1352" i="40"/>
  <c r="J1352" i="40"/>
  <c r="I1352" i="40"/>
  <c r="R1351" i="40"/>
  <c r="Q1351" i="40"/>
  <c r="P1351" i="40"/>
  <c r="O1351" i="40"/>
  <c r="N1351" i="40"/>
  <c r="M1351" i="40"/>
  <c r="L1351" i="40"/>
  <c r="K1351" i="40"/>
  <c r="J1351" i="40"/>
  <c r="I1351" i="40"/>
  <c r="R1350" i="40"/>
  <c r="Q1350" i="40"/>
  <c r="P1350" i="40"/>
  <c r="O1350" i="40"/>
  <c r="N1350" i="40"/>
  <c r="M1350" i="40"/>
  <c r="L1350" i="40"/>
  <c r="K1350" i="40"/>
  <c r="J1350" i="40"/>
  <c r="I1350" i="40"/>
  <c r="R1349" i="40"/>
  <c r="Q1349" i="40"/>
  <c r="P1349" i="40"/>
  <c r="O1349" i="40"/>
  <c r="N1349" i="40"/>
  <c r="M1349" i="40"/>
  <c r="L1349" i="40"/>
  <c r="K1349" i="40"/>
  <c r="J1349" i="40"/>
  <c r="I1349" i="40"/>
  <c r="R1348" i="40"/>
  <c r="Q1348" i="40"/>
  <c r="P1348" i="40"/>
  <c r="O1348" i="40"/>
  <c r="N1348" i="40"/>
  <c r="M1348" i="40"/>
  <c r="L1348" i="40"/>
  <c r="K1348" i="40"/>
  <c r="J1348" i="40"/>
  <c r="I1348" i="40"/>
  <c r="R1347" i="40"/>
  <c r="Q1347" i="40"/>
  <c r="P1347" i="40"/>
  <c r="O1347" i="40"/>
  <c r="N1347" i="40"/>
  <c r="M1347" i="40"/>
  <c r="L1347" i="40"/>
  <c r="K1347" i="40"/>
  <c r="J1347" i="40"/>
  <c r="I1347" i="40"/>
  <c r="R1346" i="40"/>
  <c r="Q1346" i="40"/>
  <c r="P1346" i="40"/>
  <c r="O1346" i="40"/>
  <c r="N1346" i="40"/>
  <c r="M1346" i="40"/>
  <c r="L1346" i="40"/>
  <c r="K1346" i="40"/>
  <c r="J1346" i="40"/>
  <c r="I1346" i="40"/>
  <c r="R1345" i="40"/>
  <c r="Q1345" i="40"/>
  <c r="P1345" i="40"/>
  <c r="O1345" i="40"/>
  <c r="N1345" i="40"/>
  <c r="M1345" i="40"/>
  <c r="L1345" i="40"/>
  <c r="K1345" i="40"/>
  <c r="J1345" i="40"/>
  <c r="I1345" i="40"/>
  <c r="R1344" i="40"/>
  <c r="Q1344" i="40"/>
  <c r="P1344" i="40"/>
  <c r="O1344" i="40"/>
  <c r="N1344" i="40"/>
  <c r="M1344" i="40"/>
  <c r="L1344" i="40"/>
  <c r="K1344" i="40"/>
  <c r="J1344" i="40"/>
  <c r="I1344" i="40"/>
  <c r="R1343" i="40"/>
  <c r="Q1343" i="40"/>
  <c r="P1343" i="40"/>
  <c r="O1343" i="40"/>
  <c r="N1343" i="40"/>
  <c r="M1343" i="40"/>
  <c r="L1343" i="40"/>
  <c r="K1343" i="40"/>
  <c r="J1343" i="40"/>
  <c r="I1343" i="40"/>
  <c r="R1342" i="40"/>
  <c r="Q1342" i="40"/>
  <c r="P1342" i="40"/>
  <c r="O1342" i="40"/>
  <c r="N1342" i="40"/>
  <c r="M1342" i="40"/>
  <c r="L1342" i="40"/>
  <c r="K1342" i="40"/>
  <c r="J1342" i="40"/>
  <c r="I1342" i="40"/>
  <c r="R1341" i="40"/>
  <c r="Q1341" i="40"/>
  <c r="P1341" i="40"/>
  <c r="O1341" i="40"/>
  <c r="N1341" i="40"/>
  <c r="M1341" i="40"/>
  <c r="L1341" i="40"/>
  <c r="K1341" i="40"/>
  <c r="J1341" i="40"/>
  <c r="I1341" i="40"/>
  <c r="R1340" i="40"/>
  <c r="Q1340" i="40"/>
  <c r="P1340" i="40"/>
  <c r="O1340" i="40"/>
  <c r="N1340" i="40"/>
  <c r="M1340" i="40"/>
  <c r="L1340" i="40"/>
  <c r="K1340" i="40"/>
  <c r="J1340" i="40"/>
  <c r="I1340" i="40"/>
  <c r="R1339" i="40"/>
  <c r="Q1339" i="40"/>
  <c r="P1339" i="40"/>
  <c r="O1339" i="40"/>
  <c r="N1339" i="40"/>
  <c r="M1339" i="40"/>
  <c r="L1339" i="40"/>
  <c r="K1339" i="40"/>
  <c r="J1339" i="40"/>
  <c r="I1339" i="40"/>
  <c r="R1338" i="40"/>
  <c r="Q1338" i="40"/>
  <c r="P1338" i="40"/>
  <c r="O1338" i="40"/>
  <c r="N1338" i="40"/>
  <c r="M1338" i="40"/>
  <c r="L1338" i="40"/>
  <c r="K1338" i="40"/>
  <c r="J1338" i="40"/>
  <c r="I1338" i="40"/>
  <c r="R1337" i="40"/>
  <c r="Q1337" i="40"/>
  <c r="P1337" i="40"/>
  <c r="O1337" i="40"/>
  <c r="N1337" i="40"/>
  <c r="M1337" i="40"/>
  <c r="L1337" i="40"/>
  <c r="K1337" i="40"/>
  <c r="J1337" i="40"/>
  <c r="I1337" i="40"/>
  <c r="R1336" i="40"/>
  <c r="Q1336" i="40"/>
  <c r="P1336" i="40"/>
  <c r="O1336" i="40"/>
  <c r="N1336" i="40"/>
  <c r="M1336" i="40"/>
  <c r="L1336" i="40"/>
  <c r="K1336" i="40"/>
  <c r="J1336" i="40"/>
  <c r="I1336" i="40"/>
  <c r="R1335" i="40"/>
  <c r="Q1335" i="40"/>
  <c r="P1335" i="40"/>
  <c r="O1335" i="40"/>
  <c r="N1335" i="40"/>
  <c r="M1335" i="40"/>
  <c r="L1335" i="40"/>
  <c r="K1335" i="40"/>
  <c r="J1335" i="40"/>
  <c r="I1335" i="40"/>
  <c r="R1334" i="40"/>
  <c r="Q1334" i="40"/>
  <c r="P1334" i="40"/>
  <c r="O1334" i="40"/>
  <c r="N1334" i="40"/>
  <c r="M1334" i="40"/>
  <c r="L1334" i="40"/>
  <c r="K1334" i="40"/>
  <c r="J1334" i="40"/>
  <c r="I1334" i="40"/>
  <c r="R1333" i="40"/>
  <c r="Q1333" i="40"/>
  <c r="P1333" i="40"/>
  <c r="O1333" i="40"/>
  <c r="N1333" i="40"/>
  <c r="M1333" i="40"/>
  <c r="L1333" i="40"/>
  <c r="K1333" i="40"/>
  <c r="J1333" i="40"/>
  <c r="I1333" i="40"/>
  <c r="R1332" i="40"/>
  <c r="Q1332" i="40"/>
  <c r="P1332" i="40"/>
  <c r="O1332" i="40"/>
  <c r="N1332" i="40"/>
  <c r="M1332" i="40"/>
  <c r="L1332" i="40"/>
  <c r="K1332" i="40"/>
  <c r="J1332" i="40"/>
  <c r="I1332" i="40"/>
  <c r="R1331" i="40"/>
  <c r="Q1331" i="40"/>
  <c r="P1331" i="40"/>
  <c r="O1331" i="40"/>
  <c r="N1331" i="40"/>
  <c r="M1331" i="40"/>
  <c r="L1331" i="40"/>
  <c r="K1331" i="40"/>
  <c r="J1331" i="40"/>
  <c r="I1331" i="40"/>
  <c r="R1330" i="40"/>
  <c r="Q1330" i="40"/>
  <c r="P1330" i="40"/>
  <c r="O1330" i="40"/>
  <c r="N1330" i="40"/>
  <c r="M1330" i="40"/>
  <c r="L1330" i="40"/>
  <c r="K1330" i="40"/>
  <c r="J1330" i="40"/>
  <c r="I1330" i="40"/>
  <c r="R1329" i="40"/>
  <c r="Q1329" i="40"/>
  <c r="P1329" i="40"/>
  <c r="O1329" i="40"/>
  <c r="N1329" i="40"/>
  <c r="M1329" i="40"/>
  <c r="L1329" i="40"/>
  <c r="K1329" i="40"/>
  <c r="J1329" i="40"/>
  <c r="I1329" i="40"/>
  <c r="R1328" i="40"/>
  <c r="Q1328" i="40"/>
  <c r="P1328" i="40"/>
  <c r="O1328" i="40"/>
  <c r="N1328" i="40"/>
  <c r="M1328" i="40"/>
  <c r="L1328" i="40"/>
  <c r="K1328" i="40"/>
  <c r="J1328" i="40"/>
  <c r="I1328" i="40"/>
  <c r="R1327" i="40"/>
  <c r="Q1327" i="40"/>
  <c r="P1327" i="40"/>
  <c r="O1327" i="40"/>
  <c r="N1327" i="40"/>
  <c r="M1327" i="40"/>
  <c r="L1327" i="40"/>
  <c r="K1327" i="40"/>
  <c r="J1327" i="40"/>
  <c r="I1327" i="40"/>
  <c r="R1326" i="40"/>
  <c r="Q1326" i="40"/>
  <c r="P1326" i="40"/>
  <c r="O1326" i="40"/>
  <c r="N1326" i="40"/>
  <c r="M1326" i="40"/>
  <c r="L1326" i="40"/>
  <c r="K1326" i="40"/>
  <c r="J1326" i="40"/>
  <c r="I1326" i="40"/>
  <c r="R1325" i="40"/>
  <c r="Q1325" i="40"/>
  <c r="P1325" i="40"/>
  <c r="O1325" i="40"/>
  <c r="N1325" i="40"/>
  <c r="M1325" i="40"/>
  <c r="L1325" i="40"/>
  <c r="K1325" i="40"/>
  <c r="J1325" i="40"/>
  <c r="I1325" i="40"/>
  <c r="R1324" i="40"/>
  <c r="Q1324" i="40"/>
  <c r="P1324" i="40"/>
  <c r="O1324" i="40"/>
  <c r="N1324" i="40"/>
  <c r="M1324" i="40"/>
  <c r="L1324" i="40"/>
  <c r="K1324" i="40"/>
  <c r="J1324" i="40"/>
  <c r="I1324" i="40"/>
  <c r="R1323" i="40"/>
  <c r="Q1323" i="40"/>
  <c r="P1323" i="40"/>
  <c r="O1323" i="40"/>
  <c r="N1323" i="40"/>
  <c r="M1323" i="40"/>
  <c r="L1323" i="40"/>
  <c r="K1323" i="40"/>
  <c r="J1323" i="40"/>
  <c r="I1323" i="40"/>
  <c r="R1322" i="40"/>
  <c r="Q1322" i="40"/>
  <c r="P1322" i="40"/>
  <c r="O1322" i="40"/>
  <c r="N1322" i="40"/>
  <c r="M1322" i="40"/>
  <c r="L1322" i="40"/>
  <c r="K1322" i="40"/>
  <c r="J1322" i="40"/>
  <c r="I1322" i="40"/>
  <c r="R1321" i="40"/>
  <c r="Q1321" i="40"/>
  <c r="P1321" i="40"/>
  <c r="O1321" i="40"/>
  <c r="N1321" i="40"/>
  <c r="M1321" i="40"/>
  <c r="L1321" i="40"/>
  <c r="K1321" i="40"/>
  <c r="J1321" i="40"/>
  <c r="I1321" i="40"/>
  <c r="R1320" i="40"/>
  <c r="Q1320" i="40"/>
  <c r="P1320" i="40"/>
  <c r="O1320" i="40"/>
  <c r="N1320" i="40"/>
  <c r="M1320" i="40"/>
  <c r="L1320" i="40"/>
  <c r="K1320" i="40"/>
  <c r="J1320" i="40"/>
  <c r="I1320" i="40"/>
  <c r="R1319" i="40"/>
  <c r="Q1319" i="40"/>
  <c r="P1319" i="40"/>
  <c r="O1319" i="40"/>
  <c r="N1319" i="40"/>
  <c r="M1319" i="40"/>
  <c r="L1319" i="40"/>
  <c r="K1319" i="40"/>
  <c r="J1319" i="40"/>
  <c r="I1319" i="40"/>
  <c r="R1318" i="40"/>
  <c r="Q1318" i="40"/>
  <c r="P1318" i="40"/>
  <c r="O1318" i="40"/>
  <c r="N1318" i="40"/>
  <c r="M1318" i="40"/>
  <c r="L1318" i="40"/>
  <c r="K1318" i="40"/>
  <c r="J1318" i="40"/>
  <c r="I1318" i="40"/>
  <c r="R1317" i="40"/>
  <c r="Q1317" i="40"/>
  <c r="P1317" i="40"/>
  <c r="O1317" i="40"/>
  <c r="N1317" i="40"/>
  <c r="M1317" i="40"/>
  <c r="L1317" i="40"/>
  <c r="K1317" i="40"/>
  <c r="J1317" i="40"/>
  <c r="I1317" i="40"/>
  <c r="R1316" i="40"/>
  <c r="Q1316" i="40"/>
  <c r="P1316" i="40"/>
  <c r="O1316" i="40"/>
  <c r="N1316" i="40"/>
  <c r="M1316" i="40"/>
  <c r="L1316" i="40"/>
  <c r="K1316" i="40"/>
  <c r="J1316" i="40"/>
  <c r="I1316" i="40"/>
  <c r="R1315" i="40"/>
  <c r="Q1315" i="40"/>
  <c r="P1315" i="40"/>
  <c r="O1315" i="40"/>
  <c r="N1315" i="40"/>
  <c r="M1315" i="40"/>
  <c r="L1315" i="40"/>
  <c r="K1315" i="40"/>
  <c r="J1315" i="40"/>
  <c r="I1315" i="40"/>
  <c r="R1314" i="40"/>
  <c r="Q1314" i="40"/>
  <c r="P1314" i="40"/>
  <c r="O1314" i="40"/>
  <c r="N1314" i="40"/>
  <c r="M1314" i="40"/>
  <c r="L1314" i="40"/>
  <c r="K1314" i="40"/>
  <c r="J1314" i="40"/>
  <c r="I1314" i="40"/>
  <c r="R1313" i="40"/>
  <c r="Q1313" i="40"/>
  <c r="P1313" i="40"/>
  <c r="O1313" i="40"/>
  <c r="N1313" i="40"/>
  <c r="M1313" i="40"/>
  <c r="L1313" i="40"/>
  <c r="K1313" i="40"/>
  <c r="J1313" i="40"/>
  <c r="I1313" i="40"/>
  <c r="R1312" i="40"/>
  <c r="Q1312" i="40"/>
  <c r="P1312" i="40"/>
  <c r="O1312" i="40"/>
  <c r="N1312" i="40"/>
  <c r="M1312" i="40"/>
  <c r="L1312" i="40"/>
  <c r="K1312" i="40"/>
  <c r="J1312" i="40"/>
  <c r="I1312" i="40"/>
  <c r="R1311" i="40"/>
  <c r="Q1311" i="40"/>
  <c r="P1311" i="40"/>
  <c r="O1311" i="40"/>
  <c r="N1311" i="40"/>
  <c r="M1311" i="40"/>
  <c r="L1311" i="40"/>
  <c r="K1311" i="40"/>
  <c r="J1311" i="40"/>
  <c r="I1311" i="40"/>
  <c r="R1310" i="40"/>
  <c r="Q1310" i="40"/>
  <c r="P1310" i="40"/>
  <c r="O1310" i="40"/>
  <c r="N1310" i="40"/>
  <c r="M1310" i="40"/>
  <c r="L1310" i="40"/>
  <c r="K1310" i="40"/>
  <c r="J1310" i="40"/>
  <c r="I1310" i="40"/>
  <c r="R1309" i="40"/>
  <c r="Q1309" i="40"/>
  <c r="P1309" i="40"/>
  <c r="O1309" i="40"/>
  <c r="N1309" i="40"/>
  <c r="M1309" i="40"/>
  <c r="L1309" i="40"/>
  <c r="K1309" i="40"/>
  <c r="J1309" i="40"/>
  <c r="I1309" i="40"/>
  <c r="R1308" i="40"/>
  <c r="Q1308" i="40"/>
  <c r="P1308" i="40"/>
  <c r="O1308" i="40"/>
  <c r="N1308" i="40"/>
  <c r="M1308" i="40"/>
  <c r="L1308" i="40"/>
  <c r="K1308" i="40"/>
  <c r="J1308" i="40"/>
  <c r="I1308" i="40"/>
  <c r="R1307" i="40"/>
  <c r="Q1307" i="40"/>
  <c r="P1307" i="40"/>
  <c r="O1307" i="40"/>
  <c r="N1307" i="40"/>
  <c r="M1307" i="40"/>
  <c r="L1307" i="40"/>
  <c r="K1307" i="40"/>
  <c r="J1307" i="40"/>
  <c r="I1307" i="40"/>
  <c r="R1306" i="40"/>
  <c r="Q1306" i="40"/>
  <c r="P1306" i="40"/>
  <c r="O1306" i="40"/>
  <c r="N1306" i="40"/>
  <c r="M1306" i="40"/>
  <c r="L1306" i="40"/>
  <c r="K1306" i="40"/>
  <c r="J1306" i="40"/>
  <c r="I1306" i="40"/>
  <c r="R1305" i="40"/>
  <c r="Q1305" i="40"/>
  <c r="P1305" i="40"/>
  <c r="O1305" i="40"/>
  <c r="N1305" i="40"/>
  <c r="M1305" i="40"/>
  <c r="L1305" i="40"/>
  <c r="K1305" i="40"/>
  <c r="J1305" i="40"/>
  <c r="I1305" i="40"/>
  <c r="R1304" i="40"/>
  <c r="Q1304" i="40"/>
  <c r="P1304" i="40"/>
  <c r="O1304" i="40"/>
  <c r="N1304" i="40"/>
  <c r="M1304" i="40"/>
  <c r="L1304" i="40"/>
  <c r="K1304" i="40"/>
  <c r="J1304" i="40"/>
  <c r="I1304" i="40"/>
  <c r="R1303" i="40"/>
  <c r="Q1303" i="40"/>
  <c r="P1303" i="40"/>
  <c r="O1303" i="40"/>
  <c r="N1303" i="40"/>
  <c r="M1303" i="40"/>
  <c r="L1303" i="40"/>
  <c r="K1303" i="40"/>
  <c r="J1303" i="40"/>
  <c r="I1303" i="40"/>
  <c r="R1302" i="40"/>
  <c r="Q1302" i="40"/>
  <c r="P1302" i="40"/>
  <c r="O1302" i="40"/>
  <c r="N1302" i="40"/>
  <c r="M1302" i="40"/>
  <c r="L1302" i="40"/>
  <c r="K1302" i="40"/>
  <c r="J1302" i="40"/>
  <c r="I1302" i="40"/>
  <c r="R1301" i="40"/>
  <c r="Q1301" i="40"/>
  <c r="P1301" i="40"/>
  <c r="O1301" i="40"/>
  <c r="N1301" i="40"/>
  <c r="M1301" i="40"/>
  <c r="L1301" i="40"/>
  <c r="K1301" i="40"/>
  <c r="J1301" i="40"/>
  <c r="I1301" i="40"/>
  <c r="R1300" i="40"/>
  <c r="Q1300" i="40"/>
  <c r="P1300" i="40"/>
  <c r="O1300" i="40"/>
  <c r="N1300" i="40"/>
  <c r="M1300" i="40"/>
  <c r="L1300" i="40"/>
  <c r="K1300" i="40"/>
  <c r="J1300" i="40"/>
  <c r="I1300" i="40"/>
  <c r="R1299" i="40"/>
  <c r="Q1299" i="40"/>
  <c r="P1299" i="40"/>
  <c r="O1299" i="40"/>
  <c r="N1299" i="40"/>
  <c r="M1299" i="40"/>
  <c r="L1299" i="40"/>
  <c r="K1299" i="40"/>
  <c r="J1299" i="40"/>
  <c r="I1299" i="40"/>
  <c r="R1298" i="40"/>
  <c r="Q1298" i="40"/>
  <c r="P1298" i="40"/>
  <c r="O1298" i="40"/>
  <c r="N1298" i="40"/>
  <c r="M1298" i="40"/>
  <c r="L1298" i="40"/>
  <c r="K1298" i="40"/>
  <c r="J1298" i="40"/>
  <c r="I1298" i="40"/>
  <c r="R1297" i="40"/>
  <c r="Q1297" i="40"/>
  <c r="P1297" i="40"/>
  <c r="O1297" i="40"/>
  <c r="N1297" i="40"/>
  <c r="M1297" i="40"/>
  <c r="L1297" i="40"/>
  <c r="K1297" i="40"/>
  <c r="J1297" i="40"/>
  <c r="I1297" i="40"/>
  <c r="R1296" i="40"/>
  <c r="Q1296" i="40"/>
  <c r="P1296" i="40"/>
  <c r="O1296" i="40"/>
  <c r="N1296" i="40"/>
  <c r="M1296" i="40"/>
  <c r="L1296" i="40"/>
  <c r="K1296" i="40"/>
  <c r="J1296" i="40"/>
  <c r="I1296" i="40"/>
  <c r="R1295" i="40"/>
  <c r="Q1295" i="40"/>
  <c r="P1295" i="40"/>
  <c r="O1295" i="40"/>
  <c r="N1295" i="40"/>
  <c r="M1295" i="40"/>
  <c r="L1295" i="40"/>
  <c r="K1295" i="40"/>
  <c r="J1295" i="40"/>
  <c r="I1295" i="40"/>
  <c r="R1294" i="40"/>
  <c r="Q1294" i="40"/>
  <c r="P1294" i="40"/>
  <c r="O1294" i="40"/>
  <c r="N1294" i="40"/>
  <c r="M1294" i="40"/>
  <c r="L1294" i="40"/>
  <c r="K1294" i="40"/>
  <c r="J1294" i="40"/>
  <c r="I1294" i="40"/>
  <c r="R1293" i="40"/>
  <c r="Q1293" i="40"/>
  <c r="P1293" i="40"/>
  <c r="O1293" i="40"/>
  <c r="N1293" i="40"/>
  <c r="M1293" i="40"/>
  <c r="L1293" i="40"/>
  <c r="K1293" i="40"/>
  <c r="J1293" i="40"/>
  <c r="I1293" i="40"/>
  <c r="R1292" i="40"/>
  <c r="Q1292" i="40"/>
  <c r="P1292" i="40"/>
  <c r="O1292" i="40"/>
  <c r="N1292" i="40"/>
  <c r="M1292" i="40"/>
  <c r="L1292" i="40"/>
  <c r="K1292" i="40"/>
  <c r="J1292" i="40"/>
  <c r="I1292" i="40"/>
  <c r="R1291" i="40"/>
  <c r="Q1291" i="40"/>
  <c r="P1291" i="40"/>
  <c r="O1291" i="40"/>
  <c r="N1291" i="40"/>
  <c r="M1291" i="40"/>
  <c r="L1291" i="40"/>
  <c r="K1291" i="40"/>
  <c r="J1291" i="40"/>
  <c r="I1291" i="40"/>
  <c r="R1290" i="40"/>
  <c r="Q1290" i="40"/>
  <c r="P1290" i="40"/>
  <c r="O1290" i="40"/>
  <c r="N1290" i="40"/>
  <c r="M1290" i="40"/>
  <c r="L1290" i="40"/>
  <c r="K1290" i="40"/>
  <c r="J1290" i="40"/>
  <c r="I1290" i="40"/>
  <c r="R1289" i="40"/>
  <c r="Q1289" i="40"/>
  <c r="P1289" i="40"/>
  <c r="O1289" i="40"/>
  <c r="N1289" i="40"/>
  <c r="M1289" i="40"/>
  <c r="L1289" i="40"/>
  <c r="K1289" i="40"/>
  <c r="J1289" i="40"/>
  <c r="I1289" i="40"/>
  <c r="R1288" i="40"/>
  <c r="Q1288" i="40"/>
  <c r="P1288" i="40"/>
  <c r="O1288" i="40"/>
  <c r="N1288" i="40"/>
  <c r="M1288" i="40"/>
  <c r="L1288" i="40"/>
  <c r="K1288" i="40"/>
  <c r="J1288" i="40"/>
  <c r="I1288" i="40"/>
  <c r="R1287" i="40"/>
  <c r="Q1287" i="40"/>
  <c r="P1287" i="40"/>
  <c r="O1287" i="40"/>
  <c r="N1287" i="40"/>
  <c r="M1287" i="40"/>
  <c r="L1287" i="40"/>
  <c r="K1287" i="40"/>
  <c r="J1287" i="40"/>
  <c r="I1287" i="40"/>
  <c r="R1286" i="40"/>
  <c r="Q1286" i="40"/>
  <c r="P1286" i="40"/>
  <c r="O1286" i="40"/>
  <c r="N1286" i="40"/>
  <c r="M1286" i="40"/>
  <c r="L1286" i="40"/>
  <c r="K1286" i="40"/>
  <c r="J1286" i="40"/>
  <c r="I1286" i="40"/>
  <c r="R1285" i="40"/>
  <c r="Q1285" i="40"/>
  <c r="P1285" i="40"/>
  <c r="O1285" i="40"/>
  <c r="N1285" i="40"/>
  <c r="M1285" i="40"/>
  <c r="L1285" i="40"/>
  <c r="K1285" i="40"/>
  <c r="J1285" i="40"/>
  <c r="I1285" i="40"/>
  <c r="R1284" i="40"/>
  <c r="Q1284" i="40"/>
  <c r="P1284" i="40"/>
  <c r="O1284" i="40"/>
  <c r="N1284" i="40"/>
  <c r="M1284" i="40"/>
  <c r="L1284" i="40"/>
  <c r="K1284" i="40"/>
  <c r="J1284" i="40"/>
  <c r="I1284" i="40"/>
  <c r="R1283" i="40"/>
  <c r="Q1283" i="40"/>
  <c r="P1283" i="40"/>
  <c r="O1283" i="40"/>
  <c r="N1283" i="40"/>
  <c r="M1283" i="40"/>
  <c r="L1283" i="40"/>
  <c r="K1283" i="40"/>
  <c r="J1283" i="40"/>
  <c r="I1283" i="40"/>
  <c r="R1282" i="40"/>
  <c r="Q1282" i="40"/>
  <c r="P1282" i="40"/>
  <c r="O1282" i="40"/>
  <c r="N1282" i="40"/>
  <c r="M1282" i="40"/>
  <c r="L1282" i="40"/>
  <c r="K1282" i="40"/>
  <c r="J1282" i="40"/>
  <c r="I1282" i="40"/>
  <c r="R1281" i="40"/>
  <c r="Q1281" i="40"/>
  <c r="P1281" i="40"/>
  <c r="O1281" i="40"/>
  <c r="N1281" i="40"/>
  <c r="M1281" i="40"/>
  <c r="L1281" i="40"/>
  <c r="K1281" i="40"/>
  <c r="J1281" i="40"/>
  <c r="I1281" i="40"/>
  <c r="R1280" i="40"/>
  <c r="Q1280" i="40"/>
  <c r="P1280" i="40"/>
  <c r="O1280" i="40"/>
  <c r="N1280" i="40"/>
  <c r="M1280" i="40"/>
  <c r="L1280" i="40"/>
  <c r="K1280" i="40"/>
  <c r="J1280" i="40"/>
  <c r="I1280" i="40"/>
  <c r="R1279" i="40"/>
  <c r="Q1279" i="40"/>
  <c r="P1279" i="40"/>
  <c r="O1279" i="40"/>
  <c r="N1279" i="40"/>
  <c r="M1279" i="40"/>
  <c r="L1279" i="40"/>
  <c r="K1279" i="40"/>
  <c r="J1279" i="40"/>
  <c r="I1279" i="40"/>
  <c r="R1278" i="40"/>
  <c r="Q1278" i="40"/>
  <c r="P1278" i="40"/>
  <c r="O1278" i="40"/>
  <c r="N1278" i="40"/>
  <c r="M1278" i="40"/>
  <c r="L1278" i="40"/>
  <c r="K1278" i="40"/>
  <c r="J1278" i="40"/>
  <c r="I1278" i="40"/>
  <c r="R1277" i="40"/>
  <c r="Q1277" i="40"/>
  <c r="P1277" i="40"/>
  <c r="O1277" i="40"/>
  <c r="N1277" i="40"/>
  <c r="M1277" i="40"/>
  <c r="L1277" i="40"/>
  <c r="K1277" i="40"/>
  <c r="J1277" i="40"/>
  <c r="I1277" i="40"/>
  <c r="R1276" i="40"/>
  <c r="Q1276" i="40"/>
  <c r="P1276" i="40"/>
  <c r="O1276" i="40"/>
  <c r="N1276" i="40"/>
  <c r="M1276" i="40"/>
  <c r="L1276" i="40"/>
  <c r="K1276" i="40"/>
  <c r="J1276" i="40"/>
  <c r="I1276" i="40"/>
  <c r="R1275" i="40"/>
  <c r="Q1275" i="40"/>
  <c r="P1275" i="40"/>
  <c r="O1275" i="40"/>
  <c r="N1275" i="40"/>
  <c r="M1275" i="40"/>
  <c r="L1275" i="40"/>
  <c r="K1275" i="40"/>
  <c r="J1275" i="40"/>
  <c r="I1275" i="40"/>
  <c r="R1274" i="40"/>
  <c r="Q1274" i="40"/>
  <c r="P1274" i="40"/>
  <c r="O1274" i="40"/>
  <c r="N1274" i="40"/>
  <c r="M1274" i="40"/>
  <c r="L1274" i="40"/>
  <c r="K1274" i="40"/>
  <c r="J1274" i="40"/>
  <c r="I1274" i="40"/>
  <c r="R1273" i="40"/>
  <c r="Q1273" i="40"/>
  <c r="P1273" i="40"/>
  <c r="O1273" i="40"/>
  <c r="N1273" i="40"/>
  <c r="M1273" i="40"/>
  <c r="L1273" i="40"/>
  <c r="K1273" i="40"/>
  <c r="J1273" i="40"/>
  <c r="I1273" i="40"/>
  <c r="R1272" i="40"/>
  <c r="Q1272" i="40"/>
  <c r="P1272" i="40"/>
  <c r="O1272" i="40"/>
  <c r="N1272" i="40"/>
  <c r="M1272" i="40"/>
  <c r="L1272" i="40"/>
  <c r="K1272" i="40"/>
  <c r="J1272" i="40"/>
  <c r="I1272" i="40"/>
  <c r="R1271" i="40"/>
  <c r="Q1271" i="40"/>
  <c r="P1271" i="40"/>
  <c r="O1271" i="40"/>
  <c r="N1271" i="40"/>
  <c r="M1271" i="40"/>
  <c r="L1271" i="40"/>
  <c r="K1271" i="40"/>
  <c r="J1271" i="40"/>
  <c r="I1271" i="40"/>
  <c r="R1270" i="40"/>
  <c r="Q1270" i="40"/>
  <c r="P1270" i="40"/>
  <c r="O1270" i="40"/>
  <c r="N1270" i="40"/>
  <c r="M1270" i="40"/>
  <c r="L1270" i="40"/>
  <c r="K1270" i="40"/>
  <c r="J1270" i="40"/>
  <c r="I1270" i="40"/>
  <c r="R1269" i="40"/>
  <c r="Q1269" i="40"/>
  <c r="P1269" i="40"/>
  <c r="O1269" i="40"/>
  <c r="N1269" i="40"/>
  <c r="M1269" i="40"/>
  <c r="L1269" i="40"/>
  <c r="K1269" i="40"/>
  <c r="J1269" i="40"/>
  <c r="I1269" i="40"/>
  <c r="R1268" i="40"/>
  <c r="Q1268" i="40"/>
  <c r="P1268" i="40"/>
  <c r="O1268" i="40"/>
  <c r="N1268" i="40"/>
  <c r="M1268" i="40"/>
  <c r="L1268" i="40"/>
  <c r="K1268" i="40"/>
  <c r="J1268" i="40"/>
  <c r="I1268" i="40"/>
  <c r="R1267" i="40"/>
  <c r="Q1267" i="40"/>
  <c r="P1267" i="40"/>
  <c r="O1267" i="40"/>
  <c r="N1267" i="40"/>
  <c r="M1267" i="40"/>
  <c r="L1267" i="40"/>
  <c r="K1267" i="40"/>
  <c r="J1267" i="40"/>
  <c r="I1267" i="40"/>
  <c r="R1266" i="40"/>
  <c r="Q1266" i="40"/>
  <c r="P1266" i="40"/>
  <c r="O1266" i="40"/>
  <c r="N1266" i="40"/>
  <c r="M1266" i="40"/>
  <c r="L1266" i="40"/>
  <c r="K1266" i="40"/>
  <c r="J1266" i="40"/>
  <c r="I1266" i="40"/>
  <c r="R1265" i="40"/>
  <c r="Q1265" i="40"/>
  <c r="P1265" i="40"/>
  <c r="O1265" i="40"/>
  <c r="N1265" i="40"/>
  <c r="M1265" i="40"/>
  <c r="L1265" i="40"/>
  <c r="K1265" i="40"/>
  <c r="J1265" i="40"/>
  <c r="I1265" i="40"/>
  <c r="R1264" i="40"/>
  <c r="Q1264" i="40"/>
  <c r="P1264" i="40"/>
  <c r="O1264" i="40"/>
  <c r="N1264" i="40"/>
  <c r="M1264" i="40"/>
  <c r="L1264" i="40"/>
  <c r="K1264" i="40"/>
  <c r="J1264" i="40"/>
  <c r="I1264" i="40"/>
  <c r="R1263" i="40"/>
  <c r="Q1263" i="40"/>
  <c r="P1263" i="40"/>
  <c r="O1263" i="40"/>
  <c r="N1263" i="40"/>
  <c r="M1263" i="40"/>
  <c r="L1263" i="40"/>
  <c r="K1263" i="40"/>
  <c r="J1263" i="40"/>
  <c r="I1263" i="40"/>
  <c r="R1262" i="40"/>
  <c r="Q1262" i="40"/>
  <c r="P1262" i="40"/>
  <c r="O1262" i="40"/>
  <c r="N1262" i="40"/>
  <c r="M1262" i="40"/>
  <c r="L1262" i="40"/>
  <c r="K1262" i="40"/>
  <c r="J1262" i="40"/>
  <c r="I1262" i="40"/>
  <c r="R1261" i="40"/>
  <c r="Q1261" i="40"/>
  <c r="P1261" i="40"/>
  <c r="O1261" i="40"/>
  <c r="N1261" i="40"/>
  <c r="M1261" i="40"/>
  <c r="L1261" i="40"/>
  <c r="K1261" i="40"/>
  <c r="J1261" i="40"/>
  <c r="I1261" i="40"/>
  <c r="R1260" i="40"/>
  <c r="Q1260" i="40"/>
  <c r="P1260" i="40"/>
  <c r="O1260" i="40"/>
  <c r="N1260" i="40"/>
  <c r="M1260" i="40"/>
  <c r="L1260" i="40"/>
  <c r="K1260" i="40"/>
  <c r="J1260" i="40"/>
  <c r="I1260" i="40"/>
  <c r="R1259" i="40"/>
  <c r="Q1259" i="40"/>
  <c r="P1259" i="40"/>
  <c r="O1259" i="40"/>
  <c r="N1259" i="40"/>
  <c r="M1259" i="40"/>
  <c r="L1259" i="40"/>
  <c r="K1259" i="40"/>
  <c r="J1259" i="40"/>
  <c r="I1259" i="40"/>
  <c r="R1258" i="40"/>
  <c r="Q1258" i="40"/>
  <c r="P1258" i="40"/>
  <c r="O1258" i="40"/>
  <c r="N1258" i="40"/>
  <c r="M1258" i="40"/>
  <c r="L1258" i="40"/>
  <c r="K1258" i="40"/>
  <c r="J1258" i="40"/>
  <c r="I1258" i="40"/>
  <c r="R1257" i="40"/>
  <c r="Q1257" i="40"/>
  <c r="P1257" i="40"/>
  <c r="O1257" i="40"/>
  <c r="N1257" i="40"/>
  <c r="M1257" i="40"/>
  <c r="L1257" i="40"/>
  <c r="K1257" i="40"/>
  <c r="J1257" i="40"/>
  <c r="I1257" i="40"/>
  <c r="R1256" i="40"/>
  <c r="Q1256" i="40"/>
  <c r="P1256" i="40"/>
  <c r="O1256" i="40"/>
  <c r="N1256" i="40"/>
  <c r="M1256" i="40"/>
  <c r="L1256" i="40"/>
  <c r="K1256" i="40"/>
  <c r="J1256" i="40"/>
  <c r="I1256" i="40"/>
  <c r="R1255" i="40"/>
  <c r="Q1255" i="40"/>
  <c r="P1255" i="40"/>
  <c r="O1255" i="40"/>
  <c r="N1255" i="40"/>
  <c r="M1255" i="40"/>
  <c r="L1255" i="40"/>
  <c r="K1255" i="40"/>
  <c r="J1255" i="40"/>
  <c r="I1255" i="40"/>
  <c r="R1254" i="40"/>
  <c r="Q1254" i="40"/>
  <c r="P1254" i="40"/>
  <c r="O1254" i="40"/>
  <c r="N1254" i="40"/>
  <c r="M1254" i="40"/>
  <c r="L1254" i="40"/>
  <c r="K1254" i="40"/>
  <c r="J1254" i="40"/>
  <c r="I1254" i="40"/>
  <c r="R1253" i="40"/>
  <c r="Q1253" i="40"/>
  <c r="P1253" i="40"/>
  <c r="O1253" i="40"/>
  <c r="N1253" i="40"/>
  <c r="M1253" i="40"/>
  <c r="L1253" i="40"/>
  <c r="K1253" i="40"/>
  <c r="J1253" i="40"/>
  <c r="I1253" i="40"/>
  <c r="R1252" i="40"/>
  <c r="Q1252" i="40"/>
  <c r="P1252" i="40"/>
  <c r="O1252" i="40"/>
  <c r="N1252" i="40"/>
  <c r="M1252" i="40"/>
  <c r="L1252" i="40"/>
  <c r="K1252" i="40"/>
  <c r="J1252" i="40"/>
  <c r="I1252" i="40"/>
  <c r="R1251" i="40"/>
  <c r="Q1251" i="40"/>
  <c r="P1251" i="40"/>
  <c r="O1251" i="40"/>
  <c r="N1251" i="40"/>
  <c r="M1251" i="40"/>
  <c r="L1251" i="40"/>
  <c r="K1251" i="40"/>
  <c r="J1251" i="40"/>
  <c r="I1251" i="40"/>
  <c r="R1250" i="40"/>
  <c r="Q1250" i="40"/>
  <c r="P1250" i="40"/>
  <c r="O1250" i="40"/>
  <c r="N1250" i="40"/>
  <c r="M1250" i="40"/>
  <c r="L1250" i="40"/>
  <c r="K1250" i="40"/>
  <c r="J1250" i="40"/>
  <c r="I1250" i="40"/>
  <c r="R1249" i="40"/>
  <c r="Q1249" i="40"/>
  <c r="P1249" i="40"/>
  <c r="O1249" i="40"/>
  <c r="N1249" i="40"/>
  <c r="M1249" i="40"/>
  <c r="L1249" i="40"/>
  <c r="K1249" i="40"/>
  <c r="J1249" i="40"/>
  <c r="I1249" i="40"/>
  <c r="R1248" i="40"/>
  <c r="Q1248" i="40"/>
  <c r="P1248" i="40"/>
  <c r="O1248" i="40"/>
  <c r="N1248" i="40"/>
  <c r="M1248" i="40"/>
  <c r="L1248" i="40"/>
  <c r="K1248" i="40"/>
  <c r="J1248" i="40"/>
  <c r="I1248" i="40"/>
  <c r="R1247" i="40"/>
  <c r="Q1247" i="40"/>
  <c r="P1247" i="40"/>
  <c r="O1247" i="40"/>
  <c r="N1247" i="40"/>
  <c r="M1247" i="40"/>
  <c r="L1247" i="40"/>
  <c r="K1247" i="40"/>
  <c r="J1247" i="40"/>
  <c r="I1247" i="40"/>
  <c r="R1246" i="40"/>
  <c r="Q1246" i="40"/>
  <c r="P1246" i="40"/>
  <c r="O1246" i="40"/>
  <c r="N1246" i="40"/>
  <c r="M1246" i="40"/>
  <c r="L1246" i="40"/>
  <c r="K1246" i="40"/>
  <c r="J1246" i="40"/>
  <c r="I1246" i="40"/>
  <c r="R1245" i="40"/>
  <c r="Q1245" i="40"/>
  <c r="P1245" i="40"/>
  <c r="O1245" i="40"/>
  <c r="N1245" i="40"/>
  <c r="M1245" i="40"/>
  <c r="L1245" i="40"/>
  <c r="K1245" i="40"/>
  <c r="J1245" i="40"/>
  <c r="I1245" i="40"/>
  <c r="R1244" i="40"/>
  <c r="Q1244" i="40"/>
  <c r="P1244" i="40"/>
  <c r="O1244" i="40"/>
  <c r="N1244" i="40"/>
  <c r="M1244" i="40"/>
  <c r="L1244" i="40"/>
  <c r="K1244" i="40"/>
  <c r="J1244" i="40"/>
  <c r="I1244" i="40"/>
  <c r="R1243" i="40"/>
  <c r="Q1243" i="40"/>
  <c r="P1243" i="40"/>
  <c r="O1243" i="40"/>
  <c r="N1243" i="40"/>
  <c r="M1243" i="40"/>
  <c r="L1243" i="40"/>
  <c r="K1243" i="40"/>
  <c r="J1243" i="40"/>
  <c r="I1243" i="40"/>
  <c r="R1242" i="40"/>
  <c r="Q1242" i="40"/>
  <c r="P1242" i="40"/>
  <c r="O1242" i="40"/>
  <c r="N1242" i="40"/>
  <c r="M1242" i="40"/>
  <c r="L1242" i="40"/>
  <c r="K1242" i="40"/>
  <c r="J1242" i="40"/>
  <c r="I1242" i="40"/>
  <c r="R1241" i="40"/>
  <c r="Q1241" i="40"/>
  <c r="P1241" i="40"/>
  <c r="O1241" i="40"/>
  <c r="N1241" i="40"/>
  <c r="M1241" i="40"/>
  <c r="L1241" i="40"/>
  <c r="K1241" i="40"/>
  <c r="J1241" i="40"/>
  <c r="I1241" i="40"/>
  <c r="R1240" i="40"/>
  <c r="Q1240" i="40"/>
  <c r="P1240" i="40"/>
  <c r="O1240" i="40"/>
  <c r="N1240" i="40"/>
  <c r="M1240" i="40"/>
  <c r="L1240" i="40"/>
  <c r="K1240" i="40"/>
  <c r="J1240" i="40"/>
  <c r="I1240" i="40"/>
  <c r="R1239" i="40"/>
  <c r="Q1239" i="40"/>
  <c r="P1239" i="40"/>
  <c r="O1239" i="40"/>
  <c r="N1239" i="40"/>
  <c r="M1239" i="40"/>
  <c r="L1239" i="40"/>
  <c r="K1239" i="40"/>
  <c r="J1239" i="40"/>
  <c r="I1239" i="40"/>
  <c r="R1238" i="40"/>
  <c r="Q1238" i="40"/>
  <c r="P1238" i="40"/>
  <c r="O1238" i="40"/>
  <c r="N1238" i="40"/>
  <c r="M1238" i="40"/>
  <c r="L1238" i="40"/>
  <c r="K1238" i="40"/>
  <c r="J1238" i="40"/>
  <c r="I1238" i="40"/>
  <c r="R1237" i="40"/>
  <c r="Q1237" i="40"/>
  <c r="P1237" i="40"/>
  <c r="O1237" i="40"/>
  <c r="N1237" i="40"/>
  <c r="M1237" i="40"/>
  <c r="L1237" i="40"/>
  <c r="K1237" i="40"/>
  <c r="J1237" i="40"/>
  <c r="I1237" i="40"/>
  <c r="R1236" i="40"/>
  <c r="Q1236" i="40"/>
  <c r="P1236" i="40"/>
  <c r="O1236" i="40"/>
  <c r="N1236" i="40"/>
  <c r="M1236" i="40"/>
  <c r="L1236" i="40"/>
  <c r="K1236" i="40"/>
  <c r="J1236" i="40"/>
  <c r="I1236" i="40"/>
  <c r="R1235" i="40"/>
  <c r="Q1235" i="40"/>
  <c r="P1235" i="40"/>
  <c r="O1235" i="40"/>
  <c r="N1235" i="40"/>
  <c r="M1235" i="40"/>
  <c r="L1235" i="40"/>
  <c r="K1235" i="40"/>
  <c r="J1235" i="40"/>
  <c r="I1235" i="40"/>
  <c r="R1234" i="40"/>
  <c r="Q1234" i="40"/>
  <c r="P1234" i="40"/>
  <c r="O1234" i="40"/>
  <c r="N1234" i="40"/>
  <c r="M1234" i="40"/>
  <c r="L1234" i="40"/>
  <c r="K1234" i="40"/>
  <c r="J1234" i="40"/>
  <c r="I1234" i="40"/>
  <c r="R1233" i="40"/>
  <c r="Q1233" i="40"/>
  <c r="P1233" i="40"/>
  <c r="O1233" i="40"/>
  <c r="N1233" i="40"/>
  <c r="M1233" i="40"/>
  <c r="L1233" i="40"/>
  <c r="K1233" i="40"/>
  <c r="J1233" i="40"/>
  <c r="I1233" i="40"/>
  <c r="R1232" i="40"/>
  <c r="Q1232" i="40"/>
  <c r="P1232" i="40"/>
  <c r="O1232" i="40"/>
  <c r="N1232" i="40"/>
  <c r="M1232" i="40"/>
  <c r="L1232" i="40"/>
  <c r="K1232" i="40"/>
  <c r="J1232" i="40"/>
  <c r="I1232" i="40"/>
  <c r="R1231" i="40"/>
  <c r="Q1231" i="40"/>
  <c r="P1231" i="40"/>
  <c r="O1231" i="40"/>
  <c r="N1231" i="40"/>
  <c r="M1231" i="40"/>
  <c r="L1231" i="40"/>
  <c r="K1231" i="40"/>
  <c r="J1231" i="40"/>
  <c r="I1231" i="40"/>
  <c r="R1230" i="40"/>
  <c r="Q1230" i="40"/>
  <c r="P1230" i="40"/>
  <c r="O1230" i="40"/>
  <c r="N1230" i="40"/>
  <c r="M1230" i="40"/>
  <c r="L1230" i="40"/>
  <c r="K1230" i="40"/>
  <c r="J1230" i="40"/>
  <c r="I1230" i="40"/>
  <c r="R1229" i="40"/>
  <c r="Q1229" i="40"/>
  <c r="P1229" i="40"/>
  <c r="O1229" i="40"/>
  <c r="N1229" i="40"/>
  <c r="M1229" i="40"/>
  <c r="L1229" i="40"/>
  <c r="K1229" i="40"/>
  <c r="J1229" i="40"/>
  <c r="I1229" i="40"/>
  <c r="R1228" i="40"/>
  <c r="Q1228" i="40"/>
  <c r="P1228" i="40"/>
  <c r="O1228" i="40"/>
  <c r="N1228" i="40"/>
  <c r="M1228" i="40"/>
  <c r="L1228" i="40"/>
  <c r="K1228" i="40"/>
  <c r="J1228" i="40"/>
  <c r="I1228" i="40"/>
  <c r="R1227" i="40"/>
  <c r="Q1227" i="40"/>
  <c r="P1227" i="40"/>
  <c r="O1227" i="40"/>
  <c r="N1227" i="40"/>
  <c r="M1227" i="40"/>
  <c r="L1227" i="40"/>
  <c r="K1227" i="40"/>
  <c r="J1227" i="40"/>
  <c r="I1227" i="40"/>
  <c r="R1226" i="40"/>
  <c r="Q1226" i="40"/>
  <c r="P1226" i="40"/>
  <c r="O1226" i="40"/>
  <c r="N1226" i="40"/>
  <c r="M1226" i="40"/>
  <c r="L1226" i="40"/>
  <c r="K1226" i="40"/>
  <c r="J1226" i="40"/>
  <c r="I1226" i="40"/>
  <c r="R1225" i="40"/>
  <c r="Q1225" i="40"/>
  <c r="P1225" i="40"/>
  <c r="O1225" i="40"/>
  <c r="N1225" i="40"/>
  <c r="M1225" i="40"/>
  <c r="L1225" i="40"/>
  <c r="K1225" i="40"/>
  <c r="J1225" i="40"/>
  <c r="I1225" i="40"/>
  <c r="R1224" i="40"/>
  <c r="Q1224" i="40"/>
  <c r="P1224" i="40"/>
  <c r="O1224" i="40"/>
  <c r="N1224" i="40"/>
  <c r="M1224" i="40"/>
  <c r="L1224" i="40"/>
  <c r="K1224" i="40"/>
  <c r="J1224" i="40"/>
  <c r="I1224" i="40"/>
  <c r="R1223" i="40"/>
  <c r="Q1223" i="40"/>
  <c r="P1223" i="40"/>
  <c r="O1223" i="40"/>
  <c r="N1223" i="40"/>
  <c r="M1223" i="40"/>
  <c r="L1223" i="40"/>
  <c r="K1223" i="40"/>
  <c r="J1223" i="40"/>
  <c r="I1223" i="40"/>
  <c r="R1222" i="40"/>
  <c r="Q1222" i="40"/>
  <c r="P1222" i="40"/>
  <c r="O1222" i="40"/>
  <c r="N1222" i="40"/>
  <c r="M1222" i="40"/>
  <c r="L1222" i="40"/>
  <c r="K1222" i="40"/>
  <c r="J1222" i="40"/>
  <c r="I1222" i="40"/>
  <c r="R1221" i="40"/>
  <c r="Q1221" i="40"/>
  <c r="P1221" i="40"/>
  <c r="O1221" i="40"/>
  <c r="N1221" i="40"/>
  <c r="M1221" i="40"/>
  <c r="L1221" i="40"/>
  <c r="K1221" i="40"/>
  <c r="J1221" i="40"/>
  <c r="I1221" i="40"/>
  <c r="R1220" i="40"/>
  <c r="Q1220" i="40"/>
  <c r="P1220" i="40"/>
  <c r="O1220" i="40"/>
  <c r="N1220" i="40"/>
  <c r="M1220" i="40"/>
  <c r="L1220" i="40"/>
  <c r="K1220" i="40"/>
  <c r="J1220" i="40"/>
  <c r="I1220" i="40"/>
  <c r="R1219" i="40"/>
  <c r="Q1219" i="40"/>
  <c r="P1219" i="40"/>
  <c r="O1219" i="40"/>
  <c r="N1219" i="40"/>
  <c r="M1219" i="40"/>
  <c r="L1219" i="40"/>
  <c r="K1219" i="40"/>
  <c r="J1219" i="40"/>
  <c r="I1219" i="40"/>
  <c r="R1218" i="40"/>
  <c r="Q1218" i="40"/>
  <c r="P1218" i="40"/>
  <c r="O1218" i="40"/>
  <c r="N1218" i="40"/>
  <c r="M1218" i="40"/>
  <c r="L1218" i="40"/>
  <c r="K1218" i="40"/>
  <c r="J1218" i="40"/>
  <c r="I1218" i="40"/>
  <c r="R1217" i="40"/>
  <c r="Q1217" i="40"/>
  <c r="P1217" i="40"/>
  <c r="O1217" i="40"/>
  <c r="N1217" i="40"/>
  <c r="M1217" i="40"/>
  <c r="L1217" i="40"/>
  <c r="K1217" i="40"/>
  <c r="J1217" i="40"/>
  <c r="I1217" i="40"/>
  <c r="R1216" i="40"/>
  <c r="Q1216" i="40"/>
  <c r="P1216" i="40"/>
  <c r="O1216" i="40"/>
  <c r="N1216" i="40"/>
  <c r="M1216" i="40"/>
  <c r="L1216" i="40"/>
  <c r="K1216" i="40"/>
  <c r="J1216" i="40"/>
  <c r="I1216" i="40"/>
  <c r="R1215" i="40"/>
  <c r="Q1215" i="40"/>
  <c r="P1215" i="40"/>
  <c r="O1215" i="40"/>
  <c r="N1215" i="40"/>
  <c r="M1215" i="40"/>
  <c r="L1215" i="40"/>
  <c r="K1215" i="40"/>
  <c r="J1215" i="40"/>
  <c r="I1215" i="40"/>
  <c r="R1214" i="40"/>
  <c r="Q1214" i="40"/>
  <c r="P1214" i="40"/>
  <c r="O1214" i="40"/>
  <c r="N1214" i="40"/>
  <c r="M1214" i="40"/>
  <c r="L1214" i="40"/>
  <c r="K1214" i="40"/>
  <c r="J1214" i="40"/>
  <c r="I1214" i="40"/>
  <c r="R1213" i="40"/>
  <c r="Q1213" i="40"/>
  <c r="P1213" i="40"/>
  <c r="O1213" i="40"/>
  <c r="N1213" i="40"/>
  <c r="M1213" i="40"/>
  <c r="L1213" i="40"/>
  <c r="K1213" i="40"/>
  <c r="J1213" i="40"/>
  <c r="I1213" i="40"/>
  <c r="R1212" i="40"/>
  <c r="Q1212" i="40"/>
  <c r="P1212" i="40"/>
  <c r="O1212" i="40"/>
  <c r="N1212" i="40"/>
  <c r="M1212" i="40"/>
  <c r="L1212" i="40"/>
  <c r="K1212" i="40"/>
  <c r="J1212" i="40"/>
  <c r="I1212" i="40"/>
  <c r="R1211" i="40"/>
  <c r="Q1211" i="40"/>
  <c r="P1211" i="40"/>
  <c r="O1211" i="40"/>
  <c r="N1211" i="40"/>
  <c r="M1211" i="40"/>
  <c r="L1211" i="40"/>
  <c r="K1211" i="40"/>
  <c r="J1211" i="40"/>
  <c r="I1211" i="40"/>
  <c r="R1210" i="40"/>
  <c r="Q1210" i="40"/>
  <c r="P1210" i="40"/>
  <c r="O1210" i="40"/>
  <c r="N1210" i="40"/>
  <c r="M1210" i="40"/>
  <c r="L1210" i="40"/>
  <c r="K1210" i="40"/>
  <c r="J1210" i="40"/>
  <c r="I1210" i="40"/>
  <c r="R1209" i="40"/>
  <c r="Q1209" i="40"/>
  <c r="P1209" i="40"/>
  <c r="O1209" i="40"/>
  <c r="N1209" i="40"/>
  <c r="M1209" i="40"/>
  <c r="L1209" i="40"/>
  <c r="K1209" i="40"/>
  <c r="J1209" i="40"/>
  <c r="I1209" i="40"/>
  <c r="R1208" i="40"/>
  <c r="Q1208" i="40"/>
  <c r="P1208" i="40"/>
  <c r="O1208" i="40"/>
  <c r="N1208" i="40"/>
  <c r="M1208" i="40"/>
  <c r="L1208" i="40"/>
  <c r="K1208" i="40"/>
  <c r="J1208" i="40"/>
  <c r="I1208" i="40"/>
  <c r="R1207" i="40"/>
  <c r="Q1207" i="40"/>
  <c r="P1207" i="40"/>
  <c r="O1207" i="40"/>
  <c r="N1207" i="40"/>
  <c r="M1207" i="40"/>
  <c r="L1207" i="40"/>
  <c r="K1207" i="40"/>
  <c r="J1207" i="40"/>
  <c r="I1207" i="40"/>
  <c r="R1206" i="40"/>
  <c r="Q1206" i="40"/>
  <c r="P1206" i="40"/>
  <c r="O1206" i="40"/>
  <c r="N1206" i="40"/>
  <c r="M1206" i="40"/>
  <c r="L1206" i="40"/>
  <c r="K1206" i="40"/>
  <c r="J1206" i="40"/>
  <c r="I1206" i="40"/>
  <c r="R1205" i="40"/>
  <c r="Q1205" i="40"/>
  <c r="P1205" i="40"/>
  <c r="O1205" i="40"/>
  <c r="N1205" i="40"/>
  <c r="M1205" i="40"/>
  <c r="L1205" i="40"/>
  <c r="K1205" i="40"/>
  <c r="J1205" i="40"/>
  <c r="I1205" i="40"/>
  <c r="R1204" i="40"/>
  <c r="Q1204" i="40"/>
  <c r="P1204" i="40"/>
  <c r="O1204" i="40"/>
  <c r="N1204" i="40"/>
  <c r="M1204" i="40"/>
  <c r="L1204" i="40"/>
  <c r="K1204" i="40"/>
  <c r="J1204" i="40"/>
  <c r="I1204" i="40"/>
  <c r="R1203" i="40"/>
  <c r="Q1203" i="40"/>
  <c r="P1203" i="40"/>
  <c r="O1203" i="40"/>
  <c r="N1203" i="40"/>
  <c r="M1203" i="40"/>
  <c r="L1203" i="40"/>
  <c r="K1203" i="40"/>
  <c r="J1203" i="40"/>
  <c r="I1203" i="40"/>
  <c r="R1202" i="40"/>
  <c r="Q1202" i="40"/>
  <c r="P1202" i="40"/>
  <c r="O1202" i="40"/>
  <c r="N1202" i="40"/>
  <c r="M1202" i="40"/>
  <c r="L1202" i="40"/>
  <c r="K1202" i="40"/>
  <c r="J1202" i="40"/>
  <c r="I1202" i="40"/>
  <c r="R1201" i="40"/>
  <c r="Q1201" i="40"/>
  <c r="P1201" i="40"/>
  <c r="O1201" i="40"/>
  <c r="N1201" i="40"/>
  <c r="M1201" i="40"/>
  <c r="L1201" i="40"/>
  <c r="K1201" i="40"/>
  <c r="J1201" i="40"/>
  <c r="I1201" i="40"/>
  <c r="R1200" i="40"/>
  <c r="Q1200" i="40"/>
  <c r="P1200" i="40"/>
  <c r="O1200" i="40"/>
  <c r="N1200" i="40"/>
  <c r="M1200" i="40"/>
  <c r="L1200" i="40"/>
  <c r="K1200" i="40"/>
  <c r="J1200" i="40"/>
  <c r="I1200" i="40"/>
  <c r="R1199" i="40"/>
  <c r="Q1199" i="40"/>
  <c r="P1199" i="40"/>
  <c r="O1199" i="40"/>
  <c r="N1199" i="40"/>
  <c r="M1199" i="40"/>
  <c r="L1199" i="40"/>
  <c r="K1199" i="40"/>
  <c r="J1199" i="40"/>
  <c r="I1199" i="40"/>
  <c r="R1198" i="40"/>
  <c r="Q1198" i="40"/>
  <c r="P1198" i="40"/>
  <c r="O1198" i="40"/>
  <c r="N1198" i="40"/>
  <c r="M1198" i="40"/>
  <c r="L1198" i="40"/>
  <c r="K1198" i="40"/>
  <c r="J1198" i="40"/>
  <c r="I1198" i="40"/>
  <c r="R1197" i="40"/>
  <c r="Q1197" i="40"/>
  <c r="P1197" i="40"/>
  <c r="O1197" i="40"/>
  <c r="N1197" i="40"/>
  <c r="M1197" i="40"/>
  <c r="L1197" i="40"/>
  <c r="K1197" i="40"/>
  <c r="J1197" i="40"/>
  <c r="I1197" i="40"/>
  <c r="R1196" i="40"/>
  <c r="Q1196" i="40"/>
  <c r="P1196" i="40"/>
  <c r="O1196" i="40"/>
  <c r="N1196" i="40"/>
  <c r="M1196" i="40"/>
  <c r="L1196" i="40"/>
  <c r="K1196" i="40"/>
  <c r="J1196" i="40"/>
  <c r="I1196" i="40"/>
  <c r="R1195" i="40"/>
  <c r="Q1195" i="40"/>
  <c r="P1195" i="40"/>
  <c r="O1195" i="40"/>
  <c r="N1195" i="40"/>
  <c r="M1195" i="40"/>
  <c r="L1195" i="40"/>
  <c r="K1195" i="40"/>
  <c r="J1195" i="40"/>
  <c r="I1195" i="40"/>
  <c r="R1194" i="40"/>
  <c r="Q1194" i="40"/>
  <c r="P1194" i="40"/>
  <c r="O1194" i="40"/>
  <c r="N1194" i="40"/>
  <c r="M1194" i="40"/>
  <c r="L1194" i="40"/>
  <c r="K1194" i="40"/>
  <c r="J1194" i="40"/>
  <c r="I1194" i="40"/>
  <c r="R1193" i="40"/>
  <c r="Q1193" i="40"/>
  <c r="P1193" i="40"/>
  <c r="O1193" i="40"/>
  <c r="N1193" i="40"/>
  <c r="M1193" i="40"/>
  <c r="L1193" i="40"/>
  <c r="K1193" i="40"/>
  <c r="J1193" i="40"/>
  <c r="I1193" i="40"/>
  <c r="R1192" i="40"/>
  <c r="Q1192" i="40"/>
  <c r="P1192" i="40"/>
  <c r="O1192" i="40"/>
  <c r="N1192" i="40"/>
  <c r="M1192" i="40"/>
  <c r="L1192" i="40"/>
  <c r="K1192" i="40"/>
  <c r="J1192" i="40"/>
  <c r="I1192" i="40"/>
  <c r="R1191" i="40"/>
  <c r="Q1191" i="40"/>
  <c r="P1191" i="40"/>
  <c r="O1191" i="40"/>
  <c r="N1191" i="40"/>
  <c r="M1191" i="40"/>
  <c r="L1191" i="40"/>
  <c r="K1191" i="40"/>
  <c r="J1191" i="40"/>
  <c r="I1191" i="40"/>
  <c r="R1190" i="40"/>
  <c r="Q1190" i="40"/>
  <c r="P1190" i="40"/>
  <c r="O1190" i="40"/>
  <c r="N1190" i="40"/>
  <c r="M1190" i="40"/>
  <c r="L1190" i="40"/>
  <c r="K1190" i="40"/>
  <c r="J1190" i="40"/>
  <c r="I1190" i="40"/>
  <c r="R1189" i="40"/>
  <c r="Q1189" i="40"/>
  <c r="P1189" i="40"/>
  <c r="O1189" i="40"/>
  <c r="N1189" i="40"/>
  <c r="M1189" i="40"/>
  <c r="L1189" i="40"/>
  <c r="K1189" i="40"/>
  <c r="J1189" i="40"/>
  <c r="I1189" i="40"/>
  <c r="R1188" i="40"/>
  <c r="Q1188" i="40"/>
  <c r="P1188" i="40"/>
  <c r="O1188" i="40"/>
  <c r="N1188" i="40"/>
  <c r="M1188" i="40"/>
  <c r="L1188" i="40"/>
  <c r="K1188" i="40"/>
  <c r="J1188" i="40"/>
  <c r="I1188" i="40"/>
  <c r="R1187" i="40"/>
  <c r="Q1187" i="40"/>
  <c r="P1187" i="40"/>
  <c r="O1187" i="40"/>
  <c r="N1187" i="40"/>
  <c r="M1187" i="40"/>
  <c r="L1187" i="40"/>
  <c r="K1187" i="40"/>
  <c r="J1187" i="40"/>
  <c r="I1187" i="40"/>
  <c r="R1186" i="40"/>
  <c r="Q1186" i="40"/>
  <c r="P1186" i="40"/>
  <c r="O1186" i="40"/>
  <c r="N1186" i="40"/>
  <c r="M1186" i="40"/>
  <c r="L1186" i="40"/>
  <c r="K1186" i="40"/>
  <c r="J1186" i="40"/>
  <c r="I1186" i="40"/>
  <c r="R1185" i="40"/>
  <c r="Q1185" i="40"/>
  <c r="P1185" i="40"/>
  <c r="O1185" i="40"/>
  <c r="N1185" i="40"/>
  <c r="M1185" i="40"/>
  <c r="L1185" i="40"/>
  <c r="K1185" i="40"/>
  <c r="J1185" i="40"/>
  <c r="I1185" i="40"/>
  <c r="R1184" i="40"/>
  <c r="Q1184" i="40"/>
  <c r="P1184" i="40"/>
  <c r="O1184" i="40"/>
  <c r="N1184" i="40"/>
  <c r="M1184" i="40"/>
  <c r="L1184" i="40"/>
  <c r="K1184" i="40"/>
  <c r="J1184" i="40"/>
  <c r="I1184" i="40"/>
  <c r="R1183" i="40"/>
  <c r="Q1183" i="40"/>
  <c r="P1183" i="40"/>
  <c r="O1183" i="40"/>
  <c r="N1183" i="40"/>
  <c r="M1183" i="40"/>
  <c r="L1183" i="40"/>
  <c r="K1183" i="40"/>
  <c r="J1183" i="40"/>
  <c r="I1183" i="40"/>
  <c r="R1182" i="40"/>
  <c r="Q1182" i="40"/>
  <c r="P1182" i="40"/>
  <c r="O1182" i="40"/>
  <c r="N1182" i="40"/>
  <c r="M1182" i="40"/>
  <c r="L1182" i="40"/>
  <c r="K1182" i="40"/>
  <c r="J1182" i="40"/>
  <c r="I1182" i="40"/>
  <c r="R1181" i="40"/>
  <c r="Q1181" i="40"/>
  <c r="P1181" i="40"/>
  <c r="O1181" i="40"/>
  <c r="N1181" i="40"/>
  <c r="M1181" i="40"/>
  <c r="L1181" i="40"/>
  <c r="K1181" i="40"/>
  <c r="J1181" i="40"/>
  <c r="I1181" i="40"/>
  <c r="R1180" i="40"/>
  <c r="Q1180" i="40"/>
  <c r="P1180" i="40"/>
  <c r="O1180" i="40"/>
  <c r="N1180" i="40"/>
  <c r="M1180" i="40"/>
  <c r="L1180" i="40"/>
  <c r="K1180" i="40"/>
  <c r="J1180" i="40"/>
  <c r="I1180" i="40"/>
  <c r="R1179" i="40"/>
  <c r="Q1179" i="40"/>
  <c r="P1179" i="40"/>
  <c r="O1179" i="40"/>
  <c r="N1179" i="40"/>
  <c r="M1179" i="40"/>
  <c r="L1179" i="40"/>
  <c r="K1179" i="40"/>
  <c r="J1179" i="40"/>
  <c r="I1179" i="40"/>
  <c r="R1178" i="40"/>
  <c r="Q1178" i="40"/>
  <c r="P1178" i="40"/>
  <c r="O1178" i="40"/>
  <c r="N1178" i="40"/>
  <c r="M1178" i="40"/>
  <c r="L1178" i="40"/>
  <c r="K1178" i="40"/>
  <c r="J1178" i="40"/>
  <c r="I1178" i="40"/>
  <c r="R1177" i="40"/>
  <c r="Q1177" i="40"/>
  <c r="P1177" i="40"/>
  <c r="O1177" i="40"/>
  <c r="N1177" i="40"/>
  <c r="M1177" i="40"/>
  <c r="L1177" i="40"/>
  <c r="K1177" i="40"/>
  <c r="J1177" i="40"/>
  <c r="I1177" i="40"/>
  <c r="R1176" i="40"/>
  <c r="Q1176" i="40"/>
  <c r="P1176" i="40"/>
  <c r="O1176" i="40"/>
  <c r="N1176" i="40"/>
  <c r="M1176" i="40"/>
  <c r="L1176" i="40"/>
  <c r="K1176" i="40"/>
  <c r="J1176" i="40"/>
  <c r="I1176" i="40"/>
  <c r="R1175" i="40"/>
  <c r="Q1175" i="40"/>
  <c r="P1175" i="40"/>
  <c r="O1175" i="40"/>
  <c r="N1175" i="40"/>
  <c r="M1175" i="40"/>
  <c r="L1175" i="40"/>
  <c r="K1175" i="40"/>
  <c r="J1175" i="40"/>
  <c r="I1175" i="40"/>
  <c r="R1174" i="40"/>
  <c r="Q1174" i="40"/>
  <c r="P1174" i="40"/>
  <c r="O1174" i="40"/>
  <c r="N1174" i="40"/>
  <c r="M1174" i="40"/>
  <c r="L1174" i="40"/>
  <c r="K1174" i="40"/>
  <c r="J1174" i="40"/>
  <c r="I1174" i="40"/>
  <c r="R1173" i="40"/>
  <c r="Q1173" i="40"/>
  <c r="P1173" i="40"/>
  <c r="O1173" i="40"/>
  <c r="N1173" i="40"/>
  <c r="M1173" i="40"/>
  <c r="L1173" i="40"/>
  <c r="K1173" i="40"/>
  <c r="J1173" i="40"/>
  <c r="I1173" i="40"/>
  <c r="R1172" i="40"/>
  <c r="Q1172" i="40"/>
  <c r="P1172" i="40"/>
  <c r="O1172" i="40"/>
  <c r="N1172" i="40"/>
  <c r="M1172" i="40"/>
  <c r="L1172" i="40"/>
  <c r="K1172" i="40"/>
  <c r="J1172" i="40"/>
  <c r="I1172" i="40"/>
  <c r="R1171" i="40"/>
  <c r="Q1171" i="40"/>
  <c r="P1171" i="40"/>
  <c r="O1171" i="40"/>
  <c r="N1171" i="40"/>
  <c r="M1171" i="40"/>
  <c r="L1171" i="40"/>
  <c r="K1171" i="40"/>
  <c r="J1171" i="40"/>
  <c r="I1171" i="40"/>
  <c r="R1170" i="40"/>
  <c r="Q1170" i="40"/>
  <c r="P1170" i="40"/>
  <c r="O1170" i="40"/>
  <c r="N1170" i="40"/>
  <c r="M1170" i="40"/>
  <c r="L1170" i="40"/>
  <c r="K1170" i="40"/>
  <c r="J1170" i="40"/>
  <c r="I1170" i="40"/>
  <c r="R1169" i="40"/>
  <c r="Q1169" i="40"/>
  <c r="P1169" i="40"/>
  <c r="O1169" i="40"/>
  <c r="N1169" i="40"/>
  <c r="M1169" i="40"/>
  <c r="L1169" i="40"/>
  <c r="K1169" i="40"/>
  <c r="J1169" i="40"/>
  <c r="I1169" i="40"/>
  <c r="R1168" i="40"/>
  <c r="Q1168" i="40"/>
  <c r="P1168" i="40"/>
  <c r="O1168" i="40"/>
  <c r="N1168" i="40"/>
  <c r="M1168" i="40"/>
  <c r="L1168" i="40"/>
  <c r="K1168" i="40"/>
  <c r="J1168" i="40"/>
  <c r="I1168" i="40"/>
  <c r="R1167" i="40"/>
  <c r="Q1167" i="40"/>
  <c r="P1167" i="40"/>
  <c r="O1167" i="40"/>
  <c r="N1167" i="40"/>
  <c r="M1167" i="40"/>
  <c r="L1167" i="40"/>
  <c r="K1167" i="40"/>
  <c r="J1167" i="40"/>
  <c r="I1167" i="40"/>
  <c r="R1166" i="40"/>
  <c r="Q1166" i="40"/>
  <c r="P1166" i="40"/>
  <c r="O1166" i="40"/>
  <c r="N1166" i="40"/>
  <c r="M1166" i="40"/>
  <c r="L1166" i="40"/>
  <c r="K1166" i="40"/>
  <c r="J1166" i="40"/>
  <c r="I1166" i="40"/>
  <c r="R1165" i="40"/>
  <c r="Q1165" i="40"/>
  <c r="P1165" i="40"/>
  <c r="O1165" i="40"/>
  <c r="N1165" i="40"/>
  <c r="M1165" i="40"/>
  <c r="L1165" i="40"/>
  <c r="K1165" i="40"/>
  <c r="J1165" i="40"/>
  <c r="I1165" i="40"/>
  <c r="R1164" i="40"/>
  <c r="Q1164" i="40"/>
  <c r="P1164" i="40"/>
  <c r="O1164" i="40"/>
  <c r="N1164" i="40"/>
  <c r="M1164" i="40"/>
  <c r="L1164" i="40"/>
  <c r="K1164" i="40"/>
  <c r="J1164" i="40"/>
  <c r="I1164" i="40"/>
  <c r="R1163" i="40"/>
  <c r="Q1163" i="40"/>
  <c r="P1163" i="40"/>
  <c r="O1163" i="40"/>
  <c r="N1163" i="40"/>
  <c r="M1163" i="40"/>
  <c r="L1163" i="40"/>
  <c r="K1163" i="40"/>
  <c r="J1163" i="40"/>
  <c r="I1163" i="40"/>
  <c r="R1162" i="40"/>
  <c r="Q1162" i="40"/>
  <c r="P1162" i="40"/>
  <c r="O1162" i="40"/>
  <c r="N1162" i="40"/>
  <c r="M1162" i="40"/>
  <c r="L1162" i="40"/>
  <c r="K1162" i="40"/>
  <c r="J1162" i="40"/>
  <c r="I1162" i="40"/>
  <c r="R1161" i="40"/>
  <c r="Q1161" i="40"/>
  <c r="P1161" i="40"/>
  <c r="O1161" i="40"/>
  <c r="N1161" i="40"/>
  <c r="M1161" i="40"/>
  <c r="L1161" i="40"/>
  <c r="K1161" i="40"/>
  <c r="J1161" i="40"/>
  <c r="I1161" i="40"/>
  <c r="R1160" i="40"/>
  <c r="Q1160" i="40"/>
  <c r="P1160" i="40"/>
  <c r="O1160" i="40"/>
  <c r="N1160" i="40"/>
  <c r="M1160" i="40"/>
  <c r="L1160" i="40"/>
  <c r="K1160" i="40"/>
  <c r="J1160" i="40"/>
  <c r="I1160" i="40"/>
  <c r="R1159" i="40"/>
  <c r="Q1159" i="40"/>
  <c r="P1159" i="40"/>
  <c r="O1159" i="40"/>
  <c r="N1159" i="40"/>
  <c r="M1159" i="40"/>
  <c r="L1159" i="40"/>
  <c r="K1159" i="40"/>
  <c r="J1159" i="40"/>
  <c r="I1159" i="40"/>
  <c r="R1158" i="40"/>
  <c r="Q1158" i="40"/>
  <c r="P1158" i="40"/>
  <c r="O1158" i="40"/>
  <c r="N1158" i="40"/>
  <c r="M1158" i="40"/>
  <c r="L1158" i="40"/>
  <c r="K1158" i="40"/>
  <c r="J1158" i="40"/>
  <c r="I1158" i="40"/>
  <c r="R1157" i="40"/>
  <c r="Q1157" i="40"/>
  <c r="P1157" i="40"/>
  <c r="O1157" i="40"/>
  <c r="N1157" i="40"/>
  <c r="M1157" i="40"/>
  <c r="L1157" i="40"/>
  <c r="K1157" i="40"/>
  <c r="J1157" i="40"/>
  <c r="I1157" i="40"/>
  <c r="R1156" i="40"/>
  <c r="Q1156" i="40"/>
  <c r="P1156" i="40"/>
  <c r="O1156" i="40"/>
  <c r="N1156" i="40"/>
  <c r="M1156" i="40"/>
  <c r="L1156" i="40"/>
  <c r="K1156" i="40"/>
  <c r="J1156" i="40"/>
  <c r="I1156" i="40"/>
  <c r="R1155" i="40"/>
  <c r="Q1155" i="40"/>
  <c r="P1155" i="40"/>
  <c r="O1155" i="40"/>
  <c r="N1155" i="40"/>
  <c r="M1155" i="40"/>
  <c r="L1155" i="40"/>
  <c r="K1155" i="40"/>
  <c r="J1155" i="40"/>
  <c r="I1155" i="40"/>
  <c r="R1154" i="40"/>
  <c r="Q1154" i="40"/>
  <c r="P1154" i="40"/>
  <c r="O1154" i="40"/>
  <c r="N1154" i="40"/>
  <c r="M1154" i="40"/>
  <c r="L1154" i="40"/>
  <c r="K1154" i="40"/>
  <c r="J1154" i="40"/>
  <c r="I1154" i="40"/>
  <c r="R1153" i="40"/>
  <c r="Q1153" i="40"/>
  <c r="P1153" i="40"/>
  <c r="O1153" i="40"/>
  <c r="N1153" i="40"/>
  <c r="M1153" i="40"/>
  <c r="L1153" i="40"/>
  <c r="K1153" i="40"/>
  <c r="J1153" i="40"/>
  <c r="I1153" i="40"/>
  <c r="R1152" i="40"/>
  <c r="Q1152" i="40"/>
  <c r="P1152" i="40"/>
  <c r="O1152" i="40"/>
  <c r="N1152" i="40"/>
  <c r="M1152" i="40"/>
  <c r="L1152" i="40"/>
  <c r="K1152" i="40"/>
  <c r="J1152" i="40"/>
  <c r="I1152" i="40"/>
  <c r="R1151" i="40"/>
  <c r="Q1151" i="40"/>
  <c r="P1151" i="40"/>
  <c r="O1151" i="40"/>
  <c r="N1151" i="40"/>
  <c r="M1151" i="40"/>
  <c r="L1151" i="40"/>
  <c r="K1151" i="40"/>
  <c r="J1151" i="40"/>
  <c r="I1151" i="40"/>
  <c r="R1150" i="40"/>
  <c r="Q1150" i="40"/>
  <c r="P1150" i="40"/>
  <c r="O1150" i="40"/>
  <c r="N1150" i="40"/>
  <c r="M1150" i="40"/>
  <c r="L1150" i="40"/>
  <c r="K1150" i="40"/>
  <c r="J1150" i="40"/>
  <c r="I1150" i="40"/>
  <c r="R1149" i="40"/>
  <c r="Q1149" i="40"/>
  <c r="P1149" i="40"/>
  <c r="O1149" i="40"/>
  <c r="N1149" i="40"/>
  <c r="M1149" i="40"/>
  <c r="L1149" i="40"/>
  <c r="K1149" i="40"/>
  <c r="J1149" i="40"/>
  <c r="I1149" i="40"/>
  <c r="R1148" i="40"/>
  <c r="Q1148" i="40"/>
  <c r="P1148" i="40"/>
  <c r="O1148" i="40"/>
  <c r="N1148" i="40"/>
  <c r="M1148" i="40"/>
  <c r="L1148" i="40"/>
  <c r="K1148" i="40"/>
  <c r="J1148" i="40"/>
  <c r="I1148" i="40"/>
  <c r="R1147" i="40"/>
  <c r="Q1147" i="40"/>
  <c r="P1147" i="40"/>
  <c r="O1147" i="40"/>
  <c r="N1147" i="40"/>
  <c r="M1147" i="40"/>
  <c r="L1147" i="40"/>
  <c r="K1147" i="40"/>
  <c r="J1147" i="40"/>
  <c r="I1147" i="40"/>
  <c r="R1146" i="40"/>
  <c r="Q1146" i="40"/>
  <c r="P1146" i="40"/>
  <c r="O1146" i="40"/>
  <c r="N1146" i="40"/>
  <c r="M1146" i="40"/>
  <c r="L1146" i="40"/>
  <c r="K1146" i="40"/>
  <c r="J1146" i="40"/>
  <c r="I1146" i="40"/>
  <c r="R1145" i="40"/>
  <c r="Q1145" i="40"/>
  <c r="P1145" i="40"/>
  <c r="O1145" i="40"/>
  <c r="N1145" i="40"/>
  <c r="M1145" i="40"/>
  <c r="L1145" i="40"/>
  <c r="K1145" i="40"/>
  <c r="J1145" i="40"/>
  <c r="I1145" i="40"/>
  <c r="R1144" i="40"/>
  <c r="Q1144" i="40"/>
  <c r="P1144" i="40"/>
  <c r="O1144" i="40"/>
  <c r="N1144" i="40"/>
  <c r="M1144" i="40"/>
  <c r="L1144" i="40"/>
  <c r="K1144" i="40"/>
  <c r="J1144" i="40"/>
  <c r="I1144" i="40"/>
  <c r="R1143" i="40"/>
  <c r="Q1143" i="40"/>
  <c r="P1143" i="40"/>
  <c r="O1143" i="40"/>
  <c r="N1143" i="40"/>
  <c r="M1143" i="40"/>
  <c r="L1143" i="40"/>
  <c r="K1143" i="40"/>
  <c r="J1143" i="40"/>
  <c r="I1143" i="40"/>
  <c r="R1142" i="40"/>
  <c r="Q1142" i="40"/>
  <c r="P1142" i="40"/>
  <c r="O1142" i="40"/>
  <c r="N1142" i="40"/>
  <c r="M1142" i="40"/>
  <c r="L1142" i="40"/>
  <c r="K1142" i="40"/>
  <c r="J1142" i="40"/>
  <c r="I1142" i="40"/>
  <c r="R1141" i="40"/>
  <c r="Q1141" i="40"/>
  <c r="P1141" i="40"/>
  <c r="O1141" i="40"/>
  <c r="N1141" i="40"/>
  <c r="M1141" i="40"/>
  <c r="L1141" i="40"/>
  <c r="K1141" i="40"/>
  <c r="J1141" i="40"/>
  <c r="I1141" i="40"/>
  <c r="R1140" i="40"/>
  <c r="Q1140" i="40"/>
  <c r="P1140" i="40"/>
  <c r="O1140" i="40"/>
  <c r="N1140" i="40"/>
  <c r="M1140" i="40"/>
  <c r="L1140" i="40"/>
  <c r="K1140" i="40"/>
  <c r="J1140" i="40"/>
  <c r="I1140" i="40"/>
  <c r="R1139" i="40"/>
  <c r="Q1139" i="40"/>
  <c r="P1139" i="40"/>
  <c r="O1139" i="40"/>
  <c r="N1139" i="40"/>
  <c r="M1139" i="40"/>
  <c r="L1139" i="40"/>
  <c r="K1139" i="40"/>
  <c r="J1139" i="40"/>
  <c r="I1139" i="40"/>
  <c r="R1138" i="40"/>
  <c r="Q1138" i="40"/>
  <c r="P1138" i="40"/>
  <c r="O1138" i="40"/>
  <c r="N1138" i="40"/>
  <c r="M1138" i="40"/>
  <c r="L1138" i="40"/>
  <c r="K1138" i="40"/>
  <c r="J1138" i="40"/>
  <c r="I1138" i="40"/>
  <c r="R1137" i="40"/>
  <c r="Q1137" i="40"/>
  <c r="P1137" i="40"/>
  <c r="O1137" i="40"/>
  <c r="N1137" i="40"/>
  <c r="M1137" i="40"/>
  <c r="L1137" i="40"/>
  <c r="K1137" i="40"/>
  <c r="J1137" i="40"/>
  <c r="I1137" i="40"/>
  <c r="R1136" i="40"/>
  <c r="Q1136" i="40"/>
  <c r="P1136" i="40"/>
  <c r="O1136" i="40"/>
  <c r="N1136" i="40"/>
  <c r="M1136" i="40"/>
  <c r="L1136" i="40"/>
  <c r="K1136" i="40"/>
  <c r="J1136" i="40"/>
  <c r="I1136" i="40"/>
  <c r="R1135" i="40"/>
  <c r="Q1135" i="40"/>
  <c r="P1135" i="40"/>
  <c r="O1135" i="40"/>
  <c r="N1135" i="40"/>
  <c r="M1135" i="40"/>
  <c r="L1135" i="40"/>
  <c r="K1135" i="40"/>
  <c r="J1135" i="40"/>
  <c r="I1135" i="40"/>
  <c r="R1134" i="40"/>
  <c r="Q1134" i="40"/>
  <c r="P1134" i="40"/>
  <c r="O1134" i="40"/>
  <c r="N1134" i="40"/>
  <c r="M1134" i="40"/>
  <c r="L1134" i="40"/>
  <c r="K1134" i="40"/>
  <c r="J1134" i="40"/>
  <c r="I1134" i="40"/>
  <c r="R1133" i="40"/>
  <c r="Q1133" i="40"/>
  <c r="P1133" i="40"/>
  <c r="O1133" i="40"/>
  <c r="N1133" i="40"/>
  <c r="M1133" i="40"/>
  <c r="L1133" i="40"/>
  <c r="K1133" i="40"/>
  <c r="J1133" i="40"/>
  <c r="I1133" i="40"/>
  <c r="R1132" i="40"/>
  <c r="Q1132" i="40"/>
  <c r="P1132" i="40"/>
  <c r="O1132" i="40"/>
  <c r="N1132" i="40"/>
  <c r="M1132" i="40"/>
  <c r="L1132" i="40"/>
  <c r="K1132" i="40"/>
  <c r="J1132" i="40"/>
  <c r="I1132" i="40"/>
  <c r="R1131" i="40"/>
  <c r="Q1131" i="40"/>
  <c r="P1131" i="40"/>
  <c r="O1131" i="40"/>
  <c r="N1131" i="40"/>
  <c r="M1131" i="40"/>
  <c r="L1131" i="40"/>
  <c r="K1131" i="40"/>
  <c r="J1131" i="40"/>
  <c r="I1131" i="40"/>
  <c r="R1130" i="40"/>
  <c r="Q1130" i="40"/>
  <c r="P1130" i="40"/>
  <c r="O1130" i="40"/>
  <c r="N1130" i="40"/>
  <c r="M1130" i="40"/>
  <c r="L1130" i="40"/>
  <c r="K1130" i="40"/>
  <c r="J1130" i="40"/>
  <c r="I1130" i="40"/>
  <c r="R1129" i="40"/>
  <c r="Q1129" i="40"/>
  <c r="P1129" i="40"/>
  <c r="O1129" i="40"/>
  <c r="N1129" i="40"/>
  <c r="M1129" i="40"/>
  <c r="L1129" i="40"/>
  <c r="K1129" i="40"/>
  <c r="J1129" i="40"/>
  <c r="I1129" i="40"/>
  <c r="R1128" i="40"/>
  <c r="Q1128" i="40"/>
  <c r="P1128" i="40"/>
  <c r="O1128" i="40"/>
  <c r="N1128" i="40"/>
  <c r="M1128" i="40"/>
  <c r="L1128" i="40"/>
  <c r="K1128" i="40"/>
  <c r="J1128" i="40"/>
  <c r="I1128" i="40"/>
  <c r="R1127" i="40"/>
  <c r="Q1127" i="40"/>
  <c r="P1127" i="40"/>
  <c r="O1127" i="40"/>
  <c r="N1127" i="40"/>
  <c r="M1127" i="40"/>
  <c r="L1127" i="40"/>
  <c r="K1127" i="40"/>
  <c r="J1127" i="40"/>
  <c r="I1127" i="40"/>
  <c r="R1126" i="40"/>
  <c r="Q1126" i="40"/>
  <c r="P1126" i="40"/>
  <c r="O1126" i="40"/>
  <c r="N1126" i="40"/>
  <c r="M1126" i="40"/>
  <c r="L1126" i="40"/>
  <c r="K1126" i="40"/>
  <c r="J1126" i="40"/>
  <c r="I1126" i="40"/>
  <c r="R1125" i="40"/>
  <c r="Q1125" i="40"/>
  <c r="P1125" i="40"/>
  <c r="O1125" i="40"/>
  <c r="N1125" i="40"/>
  <c r="M1125" i="40"/>
  <c r="L1125" i="40"/>
  <c r="K1125" i="40"/>
  <c r="J1125" i="40"/>
  <c r="I1125" i="40"/>
  <c r="R1124" i="40"/>
  <c r="Q1124" i="40"/>
  <c r="P1124" i="40"/>
  <c r="O1124" i="40"/>
  <c r="N1124" i="40"/>
  <c r="M1124" i="40"/>
  <c r="L1124" i="40"/>
  <c r="K1124" i="40"/>
  <c r="J1124" i="40"/>
  <c r="I1124" i="40"/>
  <c r="R1123" i="40"/>
  <c r="Q1123" i="40"/>
  <c r="P1123" i="40"/>
  <c r="O1123" i="40"/>
  <c r="N1123" i="40"/>
  <c r="M1123" i="40"/>
  <c r="L1123" i="40"/>
  <c r="K1123" i="40"/>
  <c r="J1123" i="40"/>
  <c r="I1123" i="40"/>
  <c r="R1122" i="40"/>
  <c r="Q1122" i="40"/>
  <c r="P1122" i="40"/>
  <c r="O1122" i="40"/>
  <c r="N1122" i="40"/>
  <c r="M1122" i="40"/>
  <c r="L1122" i="40"/>
  <c r="K1122" i="40"/>
  <c r="J1122" i="40"/>
  <c r="I1122" i="40"/>
  <c r="R1121" i="40"/>
  <c r="Q1121" i="40"/>
  <c r="P1121" i="40"/>
  <c r="O1121" i="40"/>
  <c r="N1121" i="40"/>
  <c r="M1121" i="40"/>
  <c r="L1121" i="40"/>
  <c r="K1121" i="40"/>
  <c r="J1121" i="40"/>
  <c r="I1121" i="40"/>
  <c r="R1120" i="40"/>
  <c r="Q1120" i="40"/>
  <c r="P1120" i="40"/>
  <c r="O1120" i="40"/>
  <c r="N1120" i="40"/>
  <c r="M1120" i="40"/>
  <c r="L1120" i="40"/>
  <c r="K1120" i="40"/>
  <c r="J1120" i="40"/>
  <c r="I1120" i="40"/>
  <c r="R1119" i="40"/>
  <c r="Q1119" i="40"/>
  <c r="P1119" i="40"/>
  <c r="O1119" i="40"/>
  <c r="N1119" i="40"/>
  <c r="M1119" i="40"/>
  <c r="L1119" i="40"/>
  <c r="K1119" i="40"/>
  <c r="J1119" i="40"/>
  <c r="I1119" i="40"/>
  <c r="R1118" i="40"/>
  <c r="Q1118" i="40"/>
  <c r="P1118" i="40"/>
  <c r="O1118" i="40"/>
  <c r="N1118" i="40"/>
  <c r="M1118" i="40"/>
  <c r="L1118" i="40"/>
  <c r="K1118" i="40"/>
  <c r="J1118" i="40"/>
  <c r="I1118" i="40"/>
  <c r="R1117" i="40"/>
  <c r="Q1117" i="40"/>
  <c r="P1117" i="40"/>
  <c r="O1117" i="40"/>
  <c r="N1117" i="40"/>
  <c r="M1117" i="40"/>
  <c r="L1117" i="40"/>
  <c r="K1117" i="40"/>
  <c r="J1117" i="40"/>
  <c r="I1117" i="40"/>
  <c r="R1116" i="40"/>
  <c r="Q1116" i="40"/>
  <c r="P1116" i="40"/>
  <c r="O1116" i="40"/>
  <c r="N1116" i="40"/>
  <c r="M1116" i="40"/>
  <c r="L1116" i="40"/>
  <c r="K1116" i="40"/>
  <c r="J1116" i="40"/>
  <c r="I1116" i="40"/>
  <c r="R1115" i="40"/>
  <c r="Q1115" i="40"/>
  <c r="P1115" i="40"/>
  <c r="O1115" i="40"/>
  <c r="N1115" i="40"/>
  <c r="M1115" i="40"/>
  <c r="L1115" i="40"/>
  <c r="K1115" i="40"/>
  <c r="J1115" i="40"/>
  <c r="I1115" i="40"/>
  <c r="R1114" i="40"/>
  <c r="Q1114" i="40"/>
  <c r="P1114" i="40"/>
  <c r="O1114" i="40"/>
  <c r="N1114" i="40"/>
  <c r="M1114" i="40"/>
  <c r="L1114" i="40"/>
  <c r="K1114" i="40"/>
  <c r="J1114" i="40"/>
  <c r="I1114" i="40"/>
  <c r="R1113" i="40"/>
  <c r="Q1113" i="40"/>
  <c r="P1113" i="40"/>
  <c r="O1113" i="40"/>
  <c r="N1113" i="40"/>
  <c r="M1113" i="40"/>
  <c r="L1113" i="40"/>
  <c r="K1113" i="40"/>
  <c r="J1113" i="40"/>
  <c r="I1113" i="40"/>
  <c r="R1112" i="40"/>
  <c r="Q1112" i="40"/>
  <c r="P1112" i="40"/>
  <c r="O1112" i="40"/>
  <c r="N1112" i="40"/>
  <c r="M1112" i="40"/>
  <c r="L1112" i="40"/>
  <c r="K1112" i="40"/>
  <c r="J1112" i="40"/>
  <c r="I1112" i="40"/>
  <c r="R1111" i="40"/>
  <c r="Q1111" i="40"/>
  <c r="P1111" i="40"/>
  <c r="O1111" i="40"/>
  <c r="N1111" i="40"/>
  <c r="M1111" i="40"/>
  <c r="L1111" i="40"/>
  <c r="K1111" i="40"/>
  <c r="J1111" i="40"/>
  <c r="I1111" i="40"/>
  <c r="R1110" i="40"/>
  <c r="Q1110" i="40"/>
  <c r="P1110" i="40"/>
  <c r="O1110" i="40"/>
  <c r="N1110" i="40"/>
  <c r="M1110" i="40"/>
  <c r="L1110" i="40"/>
  <c r="K1110" i="40"/>
  <c r="J1110" i="40"/>
  <c r="I1110" i="40"/>
  <c r="R1109" i="40"/>
  <c r="Q1109" i="40"/>
  <c r="P1109" i="40"/>
  <c r="O1109" i="40"/>
  <c r="N1109" i="40"/>
  <c r="M1109" i="40"/>
  <c r="L1109" i="40"/>
  <c r="K1109" i="40"/>
  <c r="J1109" i="40"/>
  <c r="I1109" i="40"/>
  <c r="R1108" i="40"/>
  <c r="Q1108" i="40"/>
  <c r="P1108" i="40"/>
  <c r="O1108" i="40"/>
  <c r="N1108" i="40"/>
  <c r="M1108" i="40"/>
  <c r="L1108" i="40"/>
  <c r="K1108" i="40"/>
  <c r="J1108" i="40"/>
  <c r="I1108" i="40"/>
  <c r="R1107" i="40"/>
  <c r="Q1107" i="40"/>
  <c r="P1107" i="40"/>
  <c r="O1107" i="40"/>
  <c r="N1107" i="40"/>
  <c r="M1107" i="40"/>
  <c r="L1107" i="40"/>
  <c r="K1107" i="40"/>
  <c r="J1107" i="40"/>
  <c r="I1107" i="40"/>
  <c r="R1106" i="40"/>
  <c r="Q1106" i="40"/>
  <c r="P1106" i="40"/>
  <c r="O1106" i="40"/>
  <c r="N1106" i="40"/>
  <c r="M1106" i="40"/>
  <c r="L1106" i="40"/>
  <c r="K1106" i="40"/>
  <c r="J1106" i="40"/>
  <c r="I1106" i="40"/>
  <c r="R1105" i="40"/>
  <c r="Q1105" i="40"/>
  <c r="P1105" i="40"/>
  <c r="O1105" i="40"/>
  <c r="N1105" i="40"/>
  <c r="M1105" i="40"/>
  <c r="L1105" i="40"/>
  <c r="K1105" i="40"/>
  <c r="J1105" i="40"/>
  <c r="I1105" i="40"/>
  <c r="R1104" i="40"/>
  <c r="Q1104" i="40"/>
  <c r="P1104" i="40"/>
  <c r="O1104" i="40"/>
  <c r="N1104" i="40"/>
  <c r="M1104" i="40"/>
  <c r="L1104" i="40"/>
  <c r="K1104" i="40"/>
  <c r="J1104" i="40"/>
  <c r="I1104" i="40"/>
  <c r="R1103" i="40"/>
  <c r="Q1103" i="40"/>
  <c r="P1103" i="40"/>
  <c r="O1103" i="40"/>
  <c r="N1103" i="40"/>
  <c r="M1103" i="40"/>
  <c r="L1103" i="40"/>
  <c r="K1103" i="40"/>
  <c r="J1103" i="40"/>
  <c r="I1103" i="40"/>
  <c r="R1102" i="40"/>
  <c r="Q1102" i="40"/>
  <c r="P1102" i="40"/>
  <c r="O1102" i="40"/>
  <c r="N1102" i="40"/>
  <c r="M1102" i="40"/>
  <c r="L1102" i="40"/>
  <c r="K1102" i="40"/>
  <c r="J1102" i="40"/>
  <c r="I1102" i="40"/>
  <c r="R1101" i="40"/>
  <c r="Q1101" i="40"/>
  <c r="P1101" i="40"/>
  <c r="O1101" i="40"/>
  <c r="N1101" i="40"/>
  <c r="M1101" i="40"/>
  <c r="L1101" i="40"/>
  <c r="K1101" i="40"/>
  <c r="J1101" i="40"/>
  <c r="I1101" i="40"/>
  <c r="R1100" i="40"/>
  <c r="Q1100" i="40"/>
  <c r="P1100" i="40"/>
  <c r="O1100" i="40"/>
  <c r="N1100" i="40"/>
  <c r="M1100" i="40"/>
  <c r="L1100" i="40"/>
  <c r="K1100" i="40"/>
  <c r="J1100" i="40"/>
  <c r="I1100" i="40"/>
  <c r="R1099" i="40"/>
  <c r="Q1099" i="40"/>
  <c r="P1099" i="40"/>
  <c r="O1099" i="40"/>
  <c r="N1099" i="40"/>
  <c r="M1099" i="40"/>
  <c r="L1099" i="40"/>
  <c r="K1099" i="40"/>
  <c r="J1099" i="40"/>
  <c r="I1099" i="40"/>
  <c r="R1098" i="40"/>
  <c r="Q1098" i="40"/>
  <c r="P1098" i="40"/>
  <c r="O1098" i="40"/>
  <c r="N1098" i="40"/>
  <c r="M1098" i="40"/>
  <c r="L1098" i="40"/>
  <c r="K1098" i="40"/>
  <c r="J1098" i="40"/>
  <c r="I1098" i="40"/>
  <c r="R1097" i="40"/>
  <c r="Q1097" i="40"/>
  <c r="P1097" i="40"/>
  <c r="O1097" i="40"/>
  <c r="N1097" i="40"/>
  <c r="M1097" i="40"/>
  <c r="L1097" i="40"/>
  <c r="K1097" i="40"/>
  <c r="J1097" i="40"/>
  <c r="I1097" i="40"/>
  <c r="R1096" i="40"/>
  <c r="Q1096" i="40"/>
  <c r="P1096" i="40"/>
  <c r="O1096" i="40"/>
  <c r="N1096" i="40"/>
  <c r="M1096" i="40"/>
  <c r="L1096" i="40"/>
  <c r="K1096" i="40"/>
  <c r="J1096" i="40"/>
  <c r="I1096" i="40"/>
  <c r="R1095" i="40"/>
  <c r="Q1095" i="40"/>
  <c r="P1095" i="40"/>
  <c r="O1095" i="40"/>
  <c r="N1095" i="40"/>
  <c r="M1095" i="40"/>
  <c r="L1095" i="40"/>
  <c r="K1095" i="40"/>
  <c r="J1095" i="40"/>
  <c r="I1095" i="40"/>
  <c r="R1094" i="40"/>
  <c r="Q1094" i="40"/>
  <c r="P1094" i="40"/>
  <c r="O1094" i="40"/>
  <c r="N1094" i="40"/>
  <c r="M1094" i="40"/>
  <c r="L1094" i="40"/>
  <c r="K1094" i="40"/>
  <c r="J1094" i="40"/>
  <c r="I1094" i="40"/>
  <c r="R1093" i="40"/>
  <c r="Q1093" i="40"/>
  <c r="P1093" i="40"/>
  <c r="O1093" i="40"/>
  <c r="N1093" i="40"/>
  <c r="M1093" i="40"/>
  <c r="L1093" i="40"/>
  <c r="K1093" i="40"/>
  <c r="J1093" i="40"/>
  <c r="I1093" i="40"/>
  <c r="R1092" i="40"/>
  <c r="Q1092" i="40"/>
  <c r="P1092" i="40"/>
  <c r="O1092" i="40"/>
  <c r="N1092" i="40"/>
  <c r="M1092" i="40"/>
  <c r="L1092" i="40"/>
  <c r="K1092" i="40"/>
  <c r="J1092" i="40"/>
  <c r="I1092" i="40"/>
  <c r="R1091" i="40"/>
  <c r="Q1091" i="40"/>
  <c r="P1091" i="40"/>
  <c r="O1091" i="40"/>
  <c r="N1091" i="40"/>
  <c r="M1091" i="40"/>
  <c r="L1091" i="40"/>
  <c r="K1091" i="40"/>
  <c r="J1091" i="40"/>
  <c r="I1091" i="40"/>
  <c r="R1090" i="40"/>
  <c r="Q1090" i="40"/>
  <c r="P1090" i="40"/>
  <c r="O1090" i="40"/>
  <c r="N1090" i="40"/>
  <c r="M1090" i="40"/>
  <c r="L1090" i="40"/>
  <c r="K1090" i="40"/>
  <c r="J1090" i="40"/>
  <c r="I1090" i="40"/>
  <c r="R1089" i="40"/>
  <c r="Q1089" i="40"/>
  <c r="P1089" i="40"/>
  <c r="O1089" i="40"/>
  <c r="N1089" i="40"/>
  <c r="M1089" i="40"/>
  <c r="L1089" i="40"/>
  <c r="K1089" i="40"/>
  <c r="J1089" i="40"/>
  <c r="I1089" i="40"/>
  <c r="R1088" i="40"/>
  <c r="Q1088" i="40"/>
  <c r="P1088" i="40"/>
  <c r="O1088" i="40"/>
  <c r="N1088" i="40"/>
  <c r="M1088" i="40"/>
  <c r="L1088" i="40"/>
  <c r="K1088" i="40"/>
  <c r="J1088" i="40"/>
  <c r="I1088" i="40"/>
  <c r="R1087" i="40"/>
  <c r="Q1087" i="40"/>
  <c r="P1087" i="40"/>
  <c r="O1087" i="40"/>
  <c r="N1087" i="40"/>
  <c r="M1087" i="40"/>
  <c r="L1087" i="40"/>
  <c r="K1087" i="40"/>
  <c r="J1087" i="40"/>
  <c r="I1087" i="40"/>
  <c r="R1086" i="40"/>
  <c r="Q1086" i="40"/>
  <c r="P1086" i="40"/>
  <c r="O1086" i="40"/>
  <c r="N1086" i="40"/>
  <c r="M1086" i="40"/>
  <c r="L1086" i="40"/>
  <c r="K1086" i="40"/>
  <c r="J1086" i="40"/>
  <c r="I1086" i="40"/>
  <c r="R1085" i="40"/>
  <c r="Q1085" i="40"/>
  <c r="P1085" i="40"/>
  <c r="O1085" i="40"/>
  <c r="N1085" i="40"/>
  <c r="M1085" i="40"/>
  <c r="L1085" i="40"/>
  <c r="K1085" i="40"/>
  <c r="J1085" i="40"/>
  <c r="I1085" i="40"/>
  <c r="R1084" i="40"/>
  <c r="Q1084" i="40"/>
  <c r="P1084" i="40"/>
  <c r="O1084" i="40"/>
  <c r="N1084" i="40"/>
  <c r="M1084" i="40"/>
  <c r="L1084" i="40"/>
  <c r="K1084" i="40"/>
  <c r="J1084" i="40"/>
  <c r="I1084" i="40"/>
  <c r="R1083" i="40"/>
  <c r="Q1083" i="40"/>
  <c r="P1083" i="40"/>
  <c r="O1083" i="40"/>
  <c r="N1083" i="40"/>
  <c r="M1083" i="40"/>
  <c r="L1083" i="40"/>
  <c r="K1083" i="40"/>
  <c r="J1083" i="40"/>
  <c r="I1083" i="40"/>
  <c r="R1082" i="40"/>
  <c r="Q1082" i="40"/>
  <c r="P1082" i="40"/>
  <c r="O1082" i="40"/>
  <c r="N1082" i="40"/>
  <c r="M1082" i="40"/>
  <c r="L1082" i="40"/>
  <c r="K1082" i="40"/>
  <c r="J1082" i="40"/>
  <c r="I1082" i="40"/>
  <c r="R1081" i="40"/>
  <c r="Q1081" i="40"/>
  <c r="P1081" i="40"/>
  <c r="O1081" i="40"/>
  <c r="N1081" i="40"/>
  <c r="M1081" i="40"/>
  <c r="L1081" i="40"/>
  <c r="K1081" i="40"/>
  <c r="J1081" i="40"/>
  <c r="I1081" i="40"/>
  <c r="R1080" i="40"/>
  <c r="Q1080" i="40"/>
  <c r="P1080" i="40"/>
  <c r="O1080" i="40"/>
  <c r="N1080" i="40"/>
  <c r="M1080" i="40"/>
  <c r="L1080" i="40"/>
  <c r="K1080" i="40"/>
  <c r="J1080" i="40"/>
  <c r="I1080" i="40"/>
  <c r="R1079" i="40"/>
  <c r="Q1079" i="40"/>
  <c r="P1079" i="40"/>
  <c r="O1079" i="40"/>
  <c r="N1079" i="40"/>
  <c r="M1079" i="40"/>
  <c r="L1079" i="40"/>
  <c r="K1079" i="40"/>
  <c r="J1079" i="40"/>
  <c r="I1079" i="40"/>
  <c r="R1078" i="40"/>
  <c r="Q1078" i="40"/>
  <c r="P1078" i="40"/>
  <c r="O1078" i="40"/>
  <c r="N1078" i="40"/>
  <c r="M1078" i="40"/>
  <c r="L1078" i="40"/>
  <c r="K1078" i="40"/>
  <c r="J1078" i="40"/>
  <c r="I1078" i="40"/>
  <c r="R1077" i="40"/>
  <c r="Q1077" i="40"/>
  <c r="P1077" i="40"/>
  <c r="O1077" i="40"/>
  <c r="N1077" i="40"/>
  <c r="M1077" i="40"/>
  <c r="L1077" i="40"/>
  <c r="K1077" i="40"/>
  <c r="J1077" i="40"/>
  <c r="I1077" i="40"/>
  <c r="R1076" i="40"/>
  <c r="Q1076" i="40"/>
  <c r="P1076" i="40"/>
  <c r="O1076" i="40"/>
  <c r="N1076" i="40"/>
  <c r="M1076" i="40"/>
  <c r="L1076" i="40"/>
  <c r="K1076" i="40"/>
  <c r="J1076" i="40"/>
  <c r="I1076" i="40"/>
  <c r="R1075" i="40"/>
  <c r="Q1075" i="40"/>
  <c r="P1075" i="40"/>
  <c r="O1075" i="40"/>
  <c r="N1075" i="40"/>
  <c r="M1075" i="40"/>
  <c r="L1075" i="40"/>
  <c r="K1075" i="40"/>
  <c r="J1075" i="40"/>
  <c r="I1075" i="40"/>
  <c r="R1074" i="40"/>
  <c r="Q1074" i="40"/>
  <c r="P1074" i="40"/>
  <c r="O1074" i="40"/>
  <c r="N1074" i="40"/>
  <c r="M1074" i="40"/>
  <c r="L1074" i="40"/>
  <c r="K1074" i="40"/>
  <c r="J1074" i="40"/>
  <c r="I1074" i="40"/>
  <c r="R1073" i="40"/>
  <c r="Q1073" i="40"/>
  <c r="P1073" i="40"/>
  <c r="O1073" i="40"/>
  <c r="N1073" i="40"/>
  <c r="M1073" i="40"/>
  <c r="L1073" i="40"/>
  <c r="K1073" i="40"/>
  <c r="J1073" i="40"/>
  <c r="I1073" i="40"/>
  <c r="R1072" i="40"/>
  <c r="Q1072" i="40"/>
  <c r="P1072" i="40"/>
  <c r="O1072" i="40"/>
  <c r="N1072" i="40"/>
  <c r="M1072" i="40"/>
  <c r="L1072" i="40"/>
  <c r="K1072" i="40"/>
  <c r="J1072" i="40"/>
  <c r="I1072" i="40"/>
  <c r="R1071" i="40"/>
  <c r="Q1071" i="40"/>
  <c r="P1071" i="40"/>
  <c r="O1071" i="40"/>
  <c r="N1071" i="40"/>
  <c r="M1071" i="40"/>
  <c r="L1071" i="40"/>
  <c r="K1071" i="40"/>
  <c r="J1071" i="40"/>
  <c r="I1071" i="40"/>
  <c r="R1070" i="40"/>
  <c r="Q1070" i="40"/>
  <c r="P1070" i="40"/>
  <c r="O1070" i="40"/>
  <c r="N1070" i="40"/>
  <c r="M1070" i="40"/>
  <c r="L1070" i="40"/>
  <c r="K1070" i="40"/>
  <c r="J1070" i="40"/>
  <c r="I1070" i="40"/>
  <c r="R1069" i="40"/>
  <c r="Q1069" i="40"/>
  <c r="P1069" i="40"/>
  <c r="O1069" i="40"/>
  <c r="N1069" i="40"/>
  <c r="M1069" i="40"/>
  <c r="L1069" i="40"/>
  <c r="K1069" i="40"/>
  <c r="J1069" i="40"/>
  <c r="I1069" i="40"/>
  <c r="R1068" i="40"/>
  <c r="Q1068" i="40"/>
  <c r="P1068" i="40"/>
  <c r="O1068" i="40"/>
  <c r="N1068" i="40"/>
  <c r="M1068" i="40"/>
  <c r="L1068" i="40"/>
  <c r="K1068" i="40"/>
  <c r="J1068" i="40"/>
  <c r="I1068" i="40"/>
  <c r="R1067" i="40"/>
  <c r="Q1067" i="40"/>
  <c r="P1067" i="40"/>
  <c r="O1067" i="40"/>
  <c r="N1067" i="40"/>
  <c r="M1067" i="40"/>
  <c r="L1067" i="40"/>
  <c r="K1067" i="40"/>
  <c r="J1067" i="40"/>
  <c r="I1067" i="40"/>
  <c r="R1066" i="40"/>
  <c r="Q1066" i="40"/>
  <c r="P1066" i="40"/>
  <c r="O1066" i="40"/>
  <c r="N1066" i="40"/>
  <c r="M1066" i="40"/>
  <c r="L1066" i="40"/>
  <c r="K1066" i="40"/>
  <c r="J1066" i="40"/>
  <c r="I1066" i="40"/>
  <c r="R1065" i="40"/>
  <c r="Q1065" i="40"/>
  <c r="P1065" i="40"/>
  <c r="O1065" i="40"/>
  <c r="N1065" i="40"/>
  <c r="M1065" i="40"/>
  <c r="L1065" i="40"/>
  <c r="K1065" i="40"/>
  <c r="J1065" i="40"/>
  <c r="I1065" i="40"/>
  <c r="R1064" i="40"/>
  <c r="Q1064" i="40"/>
  <c r="P1064" i="40"/>
  <c r="O1064" i="40"/>
  <c r="N1064" i="40"/>
  <c r="M1064" i="40"/>
  <c r="L1064" i="40"/>
  <c r="K1064" i="40"/>
  <c r="J1064" i="40"/>
  <c r="I1064" i="40"/>
  <c r="R1063" i="40"/>
  <c r="Q1063" i="40"/>
  <c r="P1063" i="40"/>
  <c r="O1063" i="40"/>
  <c r="N1063" i="40"/>
  <c r="M1063" i="40"/>
  <c r="L1063" i="40"/>
  <c r="K1063" i="40"/>
  <c r="J1063" i="40"/>
  <c r="I1063" i="40"/>
  <c r="R1062" i="40"/>
  <c r="Q1062" i="40"/>
  <c r="P1062" i="40"/>
  <c r="O1062" i="40"/>
  <c r="N1062" i="40"/>
  <c r="M1062" i="40"/>
  <c r="L1062" i="40"/>
  <c r="K1062" i="40"/>
  <c r="J1062" i="40"/>
  <c r="I1062" i="40"/>
  <c r="R1061" i="40"/>
  <c r="Q1061" i="40"/>
  <c r="P1061" i="40"/>
  <c r="O1061" i="40"/>
  <c r="N1061" i="40"/>
  <c r="M1061" i="40"/>
  <c r="L1061" i="40"/>
  <c r="K1061" i="40"/>
  <c r="J1061" i="40"/>
  <c r="I1061" i="40"/>
  <c r="R1060" i="40"/>
  <c r="Q1060" i="40"/>
  <c r="P1060" i="40"/>
  <c r="O1060" i="40"/>
  <c r="N1060" i="40"/>
  <c r="M1060" i="40"/>
  <c r="L1060" i="40"/>
  <c r="K1060" i="40"/>
  <c r="J1060" i="40"/>
  <c r="I1060" i="40"/>
  <c r="R1059" i="40"/>
  <c r="Q1059" i="40"/>
  <c r="P1059" i="40"/>
  <c r="O1059" i="40"/>
  <c r="N1059" i="40"/>
  <c r="M1059" i="40"/>
  <c r="L1059" i="40"/>
  <c r="K1059" i="40"/>
  <c r="J1059" i="40"/>
  <c r="I1059" i="40"/>
  <c r="R1058" i="40"/>
  <c r="Q1058" i="40"/>
  <c r="P1058" i="40"/>
  <c r="O1058" i="40"/>
  <c r="N1058" i="40"/>
  <c r="M1058" i="40"/>
  <c r="L1058" i="40"/>
  <c r="K1058" i="40"/>
  <c r="J1058" i="40"/>
  <c r="I1058" i="40"/>
  <c r="R1057" i="40"/>
  <c r="Q1057" i="40"/>
  <c r="P1057" i="40"/>
  <c r="O1057" i="40"/>
  <c r="N1057" i="40"/>
  <c r="M1057" i="40"/>
  <c r="L1057" i="40"/>
  <c r="K1057" i="40"/>
  <c r="J1057" i="40"/>
  <c r="I1057" i="40"/>
  <c r="R1056" i="40"/>
  <c r="Q1056" i="40"/>
  <c r="P1056" i="40"/>
  <c r="O1056" i="40"/>
  <c r="N1056" i="40"/>
  <c r="M1056" i="40"/>
  <c r="L1056" i="40"/>
  <c r="K1056" i="40"/>
  <c r="J1056" i="40"/>
  <c r="I1056" i="40"/>
  <c r="R1055" i="40"/>
  <c r="Q1055" i="40"/>
  <c r="P1055" i="40"/>
  <c r="O1055" i="40"/>
  <c r="N1055" i="40"/>
  <c r="M1055" i="40"/>
  <c r="L1055" i="40"/>
  <c r="K1055" i="40"/>
  <c r="J1055" i="40"/>
  <c r="I1055" i="40"/>
  <c r="R1054" i="40"/>
  <c r="Q1054" i="40"/>
  <c r="P1054" i="40"/>
  <c r="O1054" i="40"/>
  <c r="N1054" i="40"/>
  <c r="M1054" i="40"/>
  <c r="L1054" i="40"/>
  <c r="K1054" i="40"/>
  <c r="J1054" i="40"/>
  <c r="I1054" i="40"/>
  <c r="R1053" i="40"/>
  <c r="Q1053" i="40"/>
  <c r="P1053" i="40"/>
  <c r="O1053" i="40"/>
  <c r="N1053" i="40"/>
  <c r="M1053" i="40"/>
  <c r="L1053" i="40"/>
  <c r="K1053" i="40"/>
  <c r="J1053" i="40"/>
  <c r="I1053" i="40"/>
  <c r="R1052" i="40"/>
  <c r="Q1052" i="40"/>
  <c r="P1052" i="40"/>
  <c r="O1052" i="40"/>
  <c r="N1052" i="40"/>
  <c r="M1052" i="40"/>
  <c r="L1052" i="40"/>
  <c r="K1052" i="40"/>
  <c r="J1052" i="40"/>
  <c r="I1052" i="40"/>
  <c r="R1051" i="40"/>
  <c r="Q1051" i="40"/>
  <c r="P1051" i="40"/>
  <c r="O1051" i="40"/>
  <c r="N1051" i="40"/>
  <c r="M1051" i="40"/>
  <c r="L1051" i="40"/>
  <c r="K1051" i="40"/>
  <c r="J1051" i="40"/>
  <c r="I1051" i="40"/>
  <c r="R1050" i="40"/>
  <c r="Q1050" i="40"/>
  <c r="P1050" i="40"/>
  <c r="O1050" i="40"/>
  <c r="N1050" i="40"/>
  <c r="M1050" i="40"/>
  <c r="L1050" i="40"/>
  <c r="K1050" i="40"/>
  <c r="J1050" i="40"/>
  <c r="I1050" i="40"/>
  <c r="R1049" i="40"/>
  <c r="Q1049" i="40"/>
  <c r="P1049" i="40"/>
  <c r="O1049" i="40"/>
  <c r="N1049" i="40"/>
  <c r="M1049" i="40"/>
  <c r="L1049" i="40"/>
  <c r="K1049" i="40"/>
  <c r="J1049" i="40"/>
  <c r="I1049" i="40"/>
  <c r="R1048" i="40"/>
  <c r="Q1048" i="40"/>
  <c r="P1048" i="40"/>
  <c r="O1048" i="40"/>
  <c r="N1048" i="40"/>
  <c r="M1048" i="40"/>
  <c r="L1048" i="40"/>
  <c r="K1048" i="40"/>
  <c r="J1048" i="40"/>
  <c r="I1048" i="40"/>
  <c r="R1047" i="40"/>
  <c r="Q1047" i="40"/>
  <c r="P1047" i="40"/>
  <c r="O1047" i="40"/>
  <c r="N1047" i="40"/>
  <c r="M1047" i="40"/>
  <c r="L1047" i="40"/>
  <c r="K1047" i="40"/>
  <c r="J1047" i="40"/>
  <c r="I1047" i="40"/>
  <c r="R1046" i="40"/>
  <c r="Q1046" i="40"/>
  <c r="P1046" i="40"/>
  <c r="O1046" i="40"/>
  <c r="N1046" i="40"/>
  <c r="M1046" i="40"/>
  <c r="L1046" i="40"/>
  <c r="K1046" i="40"/>
  <c r="J1046" i="40"/>
  <c r="I1046" i="40"/>
  <c r="R1045" i="40"/>
  <c r="Q1045" i="40"/>
  <c r="P1045" i="40"/>
  <c r="O1045" i="40"/>
  <c r="N1045" i="40"/>
  <c r="M1045" i="40"/>
  <c r="L1045" i="40"/>
  <c r="K1045" i="40"/>
  <c r="J1045" i="40"/>
  <c r="I1045" i="40"/>
  <c r="R1044" i="40"/>
  <c r="Q1044" i="40"/>
  <c r="P1044" i="40"/>
  <c r="O1044" i="40"/>
  <c r="N1044" i="40"/>
  <c r="M1044" i="40"/>
  <c r="L1044" i="40"/>
  <c r="K1044" i="40"/>
  <c r="J1044" i="40"/>
  <c r="I1044" i="40"/>
  <c r="R1043" i="40"/>
  <c r="Q1043" i="40"/>
  <c r="P1043" i="40"/>
  <c r="O1043" i="40"/>
  <c r="N1043" i="40"/>
  <c r="M1043" i="40"/>
  <c r="L1043" i="40"/>
  <c r="K1043" i="40"/>
  <c r="J1043" i="40"/>
  <c r="I1043" i="40"/>
  <c r="R1042" i="40"/>
  <c r="Q1042" i="40"/>
  <c r="P1042" i="40"/>
  <c r="O1042" i="40"/>
  <c r="N1042" i="40"/>
  <c r="M1042" i="40"/>
  <c r="L1042" i="40"/>
  <c r="K1042" i="40"/>
  <c r="J1042" i="40"/>
  <c r="I1042" i="40"/>
  <c r="R1041" i="40"/>
  <c r="Q1041" i="40"/>
  <c r="P1041" i="40"/>
  <c r="O1041" i="40"/>
  <c r="N1041" i="40"/>
  <c r="M1041" i="40"/>
  <c r="L1041" i="40"/>
  <c r="K1041" i="40"/>
  <c r="J1041" i="40"/>
  <c r="I1041" i="40"/>
  <c r="R1040" i="40"/>
  <c r="Q1040" i="40"/>
  <c r="P1040" i="40"/>
  <c r="O1040" i="40"/>
  <c r="N1040" i="40"/>
  <c r="M1040" i="40"/>
  <c r="L1040" i="40"/>
  <c r="K1040" i="40"/>
  <c r="J1040" i="40"/>
  <c r="I1040" i="40"/>
  <c r="R1039" i="40"/>
  <c r="Q1039" i="40"/>
  <c r="P1039" i="40"/>
  <c r="O1039" i="40"/>
  <c r="N1039" i="40"/>
  <c r="M1039" i="40"/>
  <c r="L1039" i="40"/>
  <c r="K1039" i="40"/>
  <c r="J1039" i="40"/>
  <c r="I1039" i="40"/>
  <c r="R1038" i="40"/>
  <c r="Q1038" i="40"/>
  <c r="P1038" i="40"/>
  <c r="O1038" i="40"/>
  <c r="N1038" i="40"/>
  <c r="M1038" i="40"/>
  <c r="L1038" i="40"/>
  <c r="K1038" i="40"/>
  <c r="J1038" i="40"/>
  <c r="I1038" i="40"/>
  <c r="R1037" i="40"/>
  <c r="Q1037" i="40"/>
  <c r="P1037" i="40"/>
  <c r="O1037" i="40"/>
  <c r="N1037" i="40"/>
  <c r="M1037" i="40"/>
  <c r="L1037" i="40"/>
  <c r="K1037" i="40"/>
  <c r="J1037" i="40"/>
  <c r="I1037" i="40"/>
  <c r="R1036" i="40"/>
  <c r="Q1036" i="40"/>
  <c r="P1036" i="40"/>
  <c r="O1036" i="40"/>
  <c r="N1036" i="40"/>
  <c r="M1036" i="40"/>
  <c r="L1036" i="40"/>
  <c r="K1036" i="40"/>
  <c r="J1036" i="40"/>
  <c r="I1036" i="40"/>
  <c r="R1035" i="40"/>
  <c r="Q1035" i="40"/>
  <c r="P1035" i="40"/>
  <c r="O1035" i="40"/>
  <c r="N1035" i="40"/>
  <c r="M1035" i="40"/>
  <c r="L1035" i="40"/>
  <c r="K1035" i="40"/>
  <c r="J1035" i="40"/>
  <c r="I1035" i="40"/>
  <c r="R1034" i="40"/>
  <c r="Q1034" i="40"/>
  <c r="P1034" i="40"/>
  <c r="O1034" i="40"/>
  <c r="N1034" i="40"/>
  <c r="M1034" i="40"/>
  <c r="L1034" i="40"/>
  <c r="K1034" i="40"/>
  <c r="J1034" i="40"/>
  <c r="I1034" i="40"/>
  <c r="R1033" i="40"/>
  <c r="Q1033" i="40"/>
  <c r="P1033" i="40"/>
  <c r="O1033" i="40"/>
  <c r="N1033" i="40"/>
  <c r="M1033" i="40"/>
  <c r="L1033" i="40"/>
  <c r="K1033" i="40"/>
  <c r="J1033" i="40"/>
  <c r="I1033" i="40"/>
  <c r="R1032" i="40"/>
  <c r="Q1032" i="40"/>
  <c r="P1032" i="40"/>
  <c r="O1032" i="40"/>
  <c r="N1032" i="40"/>
  <c r="M1032" i="40"/>
  <c r="L1032" i="40"/>
  <c r="K1032" i="40"/>
  <c r="J1032" i="40"/>
  <c r="I1032" i="40"/>
  <c r="R1031" i="40"/>
  <c r="Q1031" i="40"/>
  <c r="P1031" i="40"/>
  <c r="O1031" i="40"/>
  <c r="N1031" i="40"/>
  <c r="M1031" i="40"/>
  <c r="L1031" i="40"/>
  <c r="K1031" i="40"/>
  <c r="J1031" i="40"/>
  <c r="I1031" i="40"/>
  <c r="R1030" i="40"/>
  <c r="Q1030" i="40"/>
  <c r="P1030" i="40"/>
  <c r="O1030" i="40"/>
  <c r="N1030" i="40"/>
  <c r="M1030" i="40"/>
  <c r="L1030" i="40"/>
  <c r="K1030" i="40"/>
  <c r="J1030" i="40"/>
  <c r="I1030" i="40"/>
  <c r="R1029" i="40"/>
  <c r="Q1029" i="40"/>
  <c r="P1029" i="40"/>
  <c r="O1029" i="40"/>
  <c r="N1029" i="40"/>
  <c r="M1029" i="40"/>
  <c r="L1029" i="40"/>
  <c r="K1029" i="40"/>
  <c r="J1029" i="40"/>
  <c r="I1029" i="40"/>
  <c r="R1028" i="40"/>
  <c r="Q1028" i="40"/>
  <c r="P1028" i="40"/>
  <c r="O1028" i="40"/>
  <c r="N1028" i="40"/>
  <c r="M1028" i="40"/>
  <c r="L1028" i="40"/>
  <c r="K1028" i="40"/>
  <c r="J1028" i="40"/>
  <c r="I1028" i="40"/>
  <c r="R1027" i="40"/>
  <c r="Q1027" i="40"/>
  <c r="P1027" i="40"/>
  <c r="O1027" i="40"/>
  <c r="N1027" i="40"/>
  <c r="M1027" i="40"/>
  <c r="L1027" i="40"/>
  <c r="K1027" i="40"/>
  <c r="J1027" i="40"/>
  <c r="I1027" i="40"/>
  <c r="R1026" i="40"/>
  <c r="Q1026" i="40"/>
  <c r="P1026" i="40"/>
  <c r="O1026" i="40"/>
  <c r="N1026" i="40"/>
  <c r="M1026" i="40"/>
  <c r="L1026" i="40"/>
  <c r="K1026" i="40"/>
  <c r="J1026" i="40"/>
  <c r="I1026" i="40"/>
  <c r="R1025" i="40"/>
  <c r="Q1025" i="40"/>
  <c r="P1025" i="40"/>
  <c r="O1025" i="40"/>
  <c r="N1025" i="40"/>
  <c r="M1025" i="40"/>
  <c r="L1025" i="40"/>
  <c r="K1025" i="40"/>
  <c r="J1025" i="40"/>
  <c r="I1025" i="40"/>
  <c r="R1024" i="40"/>
  <c r="Q1024" i="40"/>
  <c r="P1024" i="40"/>
  <c r="O1024" i="40"/>
  <c r="N1024" i="40"/>
  <c r="M1024" i="40"/>
  <c r="L1024" i="40"/>
  <c r="K1024" i="40"/>
  <c r="J1024" i="40"/>
  <c r="I1024" i="40"/>
  <c r="R1023" i="40"/>
  <c r="Q1023" i="40"/>
  <c r="P1023" i="40"/>
  <c r="O1023" i="40"/>
  <c r="N1023" i="40"/>
  <c r="M1023" i="40"/>
  <c r="L1023" i="40"/>
  <c r="K1023" i="40"/>
  <c r="J1023" i="40"/>
  <c r="I1023" i="40"/>
  <c r="R1022" i="40"/>
  <c r="Q1022" i="40"/>
  <c r="P1022" i="40"/>
  <c r="O1022" i="40"/>
  <c r="N1022" i="40"/>
  <c r="M1022" i="40"/>
  <c r="L1022" i="40"/>
  <c r="K1022" i="40"/>
  <c r="J1022" i="40"/>
  <c r="I1022" i="40"/>
  <c r="R1021" i="40"/>
  <c r="Q1021" i="40"/>
  <c r="P1021" i="40"/>
  <c r="O1021" i="40"/>
  <c r="N1021" i="40"/>
  <c r="M1021" i="40"/>
  <c r="L1021" i="40"/>
  <c r="K1021" i="40"/>
  <c r="J1021" i="40"/>
  <c r="I1021" i="40"/>
  <c r="R1020" i="40"/>
  <c r="Q1020" i="40"/>
  <c r="P1020" i="40"/>
  <c r="O1020" i="40"/>
  <c r="N1020" i="40"/>
  <c r="M1020" i="40"/>
  <c r="L1020" i="40"/>
  <c r="K1020" i="40"/>
  <c r="J1020" i="40"/>
  <c r="I1020" i="40"/>
  <c r="R1019" i="40"/>
  <c r="Q1019" i="40"/>
  <c r="P1019" i="40"/>
  <c r="O1019" i="40"/>
  <c r="N1019" i="40"/>
  <c r="M1019" i="40"/>
  <c r="L1019" i="40"/>
  <c r="K1019" i="40"/>
  <c r="J1019" i="40"/>
  <c r="I1019" i="40"/>
  <c r="R1018" i="40"/>
  <c r="Q1018" i="40"/>
  <c r="P1018" i="40"/>
  <c r="O1018" i="40"/>
  <c r="N1018" i="40"/>
  <c r="M1018" i="40"/>
  <c r="L1018" i="40"/>
  <c r="K1018" i="40"/>
  <c r="J1018" i="40"/>
  <c r="I1018" i="40"/>
  <c r="R1017" i="40"/>
  <c r="Q1017" i="40"/>
  <c r="P1017" i="40"/>
  <c r="O1017" i="40"/>
  <c r="N1017" i="40"/>
  <c r="M1017" i="40"/>
  <c r="L1017" i="40"/>
  <c r="K1017" i="40"/>
  <c r="J1017" i="40"/>
  <c r="I1017" i="40"/>
  <c r="R1016" i="40"/>
  <c r="Q1016" i="40"/>
  <c r="P1016" i="40"/>
  <c r="O1016" i="40"/>
  <c r="N1016" i="40"/>
  <c r="M1016" i="40"/>
  <c r="L1016" i="40"/>
  <c r="K1016" i="40"/>
  <c r="J1016" i="40"/>
  <c r="I1016" i="40"/>
  <c r="R1015" i="40"/>
  <c r="Q1015" i="40"/>
  <c r="P1015" i="40"/>
  <c r="O1015" i="40"/>
  <c r="N1015" i="40"/>
  <c r="M1015" i="40"/>
  <c r="L1015" i="40"/>
  <c r="K1015" i="40"/>
  <c r="J1015" i="40"/>
  <c r="I1015" i="40"/>
  <c r="R1014" i="40"/>
  <c r="Q1014" i="40"/>
  <c r="P1014" i="40"/>
  <c r="O1014" i="40"/>
  <c r="N1014" i="40"/>
  <c r="M1014" i="40"/>
  <c r="L1014" i="40"/>
  <c r="K1014" i="40"/>
  <c r="J1014" i="40"/>
  <c r="I1014" i="40"/>
  <c r="R1013" i="40"/>
  <c r="Q1013" i="40"/>
  <c r="P1013" i="40"/>
  <c r="O1013" i="40"/>
  <c r="N1013" i="40"/>
  <c r="M1013" i="40"/>
  <c r="L1013" i="40"/>
  <c r="K1013" i="40"/>
  <c r="J1013" i="40"/>
  <c r="I1013" i="40"/>
  <c r="R1012" i="40"/>
  <c r="Q1012" i="40"/>
  <c r="P1012" i="40"/>
  <c r="O1012" i="40"/>
  <c r="N1012" i="40"/>
  <c r="M1012" i="40"/>
  <c r="L1012" i="40"/>
  <c r="K1012" i="40"/>
  <c r="J1012" i="40"/>
  <c r="I1012" i="40"/>
  <c r="R1011" i="40"/>
  <c r="Q1011" i="40"/>
  <c r="P1011" i="40"/>
  <c r="O1011" i="40"/>
  <c r="N1011" i="40"/>
  <c r="M1011" i="40"/>
  <c r="L1011" i="40"/>
  <c r="K1011" i="40"/>
  <c r="J1011" i="40"/>
  <c r="I1011" i="40"/>
  <c r="R1010" i="40"/>
  <c r="Q1010" i="40"/>
  <c r="P1010" i="40"/>
  <c r="O1010" i="40"/>
  <c r="N1010" i="40"/>
  <c r="M1010" i="40"/>
  <c r="L1010" i="40"/>
  <c r="K1010" i="40"/>
  <c r="J1010" i="40"/>
  <c r="I1010" i="40"/>
  <c r="R1009" i="40"/>
  <c r="Q1009" i="40"/>
  <c r="P1009" i="40"/>
  <c r="O1009" i="40"/>
  <c r="N1009" i="40"/>
  <c r="M1009" i="40"/>
  <c r="L1009" i="40"/>
  <c r="K1009" i="40"/>
  <c r="J1009" i="40"/>
  <c r="I1009" i="40"/>
  <c r="R1008" i="40"/>
  <c r="Q1008" i="40"/>
  <c r="P1008" i="40"/>
  <c r="O1008" i="40"/>
  <c r="N1008" i="40"/>
  <c r="M1008" i="40"/>
  <c r="L1008" i="40"/>
  <c r="K1008" i="40"/>
  <c r="J1008" i="40"/>
  <c r="I1008" i="40"/>
  <c r="R1007" i="40"/>
  <c r="Q1007" i="40"/>
  <c r="P1007" i="40"/>
  <c r="O1007" i="40"/>
  <c r="N1007" i="40"/>
  <c r="M1007" i="40"/>
  <c r="L1007" i="40"/>
  <c r="K1007" i="40"/>
  <c r="J1007" i="40"/>
  <c r="I1007" i="40"/>
  <c r="R1006" i="40"/>
  <c r="Q1006" i="40"/>
  <c r="P1006" i="40"/>
  <c r="O1006" i="40"/>
  <c r="N1006" i="40"/>
  <c r="M1006" i="40"/>
  <c r="L1006" i="40"/>
  <c r="K1006" i="40"/>
  <c r="J1006" i="40"/>
  <c r="I1006" i="40"/>
  <c r="R1005" i="40"/>
  <c r="Q1005" i="40"/>
  <c r="P1005" i="40"/>
  <c r="O1005" i="40"/>
  <c r="N1005" i="40"/>
  <c r="M1005" i="40"/>
  <c r="L1005" i="40"/>
  <c r="K1005" i="40"/>
  <c r="J1005" i="40"/>
  <c r="I1005" i="40"/>
  <c r="R1004" i="40"/>
  <c r="Q1004" i="40"/>
  <c r="P1004" i="40"/>
  <c r="O1004" i="40"/>
  <c r="N1004" i="40"/>
  <c r="M1004" i="40"/>
  <c r="L1004" i="40"/>
  <c r="K1004" i="40"/>
  <c r="J1004" i="40"/>
  <c r="I1004" i="40"/>
  <c r="R1003" i="40"/>
  <c r="Q1003" i="40"/>
  <c r="P1003" i="40"/>
  <c r="O1003" i="40"/>
  <c r="N1003" i="40"/>
  <c r="M1003" i="40"/>
  <c r="L1003" i="40"/>
  <c r="K1003" i="40"/>
  <c r="J1003" i="40"/>
  <c r="I1003" i="40"/>
  <c r="R1002" i="40"/>
  <c r="Q1002" i="40"/>
  <c r="P1002" i="40"/>
  <c r="O1002" i="40"/>
  <c r="N1002" i="40"/>
  <c r="M1002" i="40"/>
  <c r="L1002" i="40"/>
  <c r="K1002" i="40"/>
  <c r="J1002" i="40"/>
  <c r="I1002" i="40"/>
  <c r="R1001" i="40"/>
  <c r="Q1001" i="40"/>
  <c r="P1001" i="40"/>
  <c r="O1001" i="40"/>
  <c r="N1001" i="40"/>
  <c r="M1001" i="40"/>
  <c r="L1001" i="40"/>
  <c r="K1001" i="40"/>
  <c r="J1001" i="40"/>
  <c r="I1001" i="40"/>
  <c r="R1000" i="40"/>
  <c r="Q1000" i="40"/>
  <c r="P1000" i="40"/>
  <c r="O1000" i="40"/>
  <c r="N1000" i="40"/>
  <c r="M1000" i="40"/>
  <c r="L1000" i="40"/>
  <c r="K1000" i="40"/>
  <c r="J1000" i="40"/>
  <c r="I1000" i="40"/>
  <c r="R999" i="40"/>
  <c r="Q999" i="40"/>
  <c r="P999" i="40"/>
  <c r="O999" i="40"/>
  <c r="N999" i="40"/>
  <c r="M999" i="40"/>
  <c r="L999" i="40"/>
  <c r="K999" i="40"/>
  <c r="J999" i="40"/>
  <c r="I999" i="40"/>
  <c r="R998" i="40"/>
  <c r="Q998" i="40"/>
  <c r="P998" i="40"/>
  <c r="O998" i="40"/>
  <c r="N998" i="40"/>
  <c r="M998" i="40"/>
  <c r="L998" i="40"/>
  <c r="K998" i="40"/>
  <c r="J998" i="40"/>
  <c r="I998" i="40"/>
  <c r="R997" i="40"/>
  <c r="Q997" i="40"/>
  <c r="P997" i="40"/>
  <c r="O997" i="40"/>
  <c r="N997" i="40"/>
  <c r="M997" i="40"/>
  <c r="L997" i="40"/>
  <c r="K997" i="40"/>
  <c r="J997" i="40"/>
  <c r="I997" i="40"/>
  <c r="R996" i="40"/>
  <c r="Q996" i="40"/>
  <c r="P996" i="40"/>
  <c r="O996" i="40"/>
  <c r="N996" i="40"/>
  <c r="M996" i="40"/>
  <c r="L996" i="40"/>
  <c r="K996" i="40"/>
  <c r="J996" i="40"/>
  <c r="I996" i="40"/>
  <c r="R995" i="40"/>
  <c r="Q995" i="40"/>
  <c r="P995" i="40"/>
  <c r="O995" i="40"/>
  <c r="N995" i="40"/>
  <c r="M995" i="40"/>
  <c r="L995" i="40"/>
  <c r="K995" i="40"/>
  <c r="J995" i="40"/>
  <c r="I995" i="40"/>
  <c r="R994" i="40"/>
  <c r="Q994" i="40"/>
  <c r="P994" i="40"/>
  <c r="O994" i="40"/>
  <c r="N994" i="40"/>
  <c r="M994" i="40"/>
  <c r="L994" i="40"/>
  <c r="K994" i="40"/>
  <c r="J994" i="40"/>
  <c r="I994" i="40"/>
  <c r="R993" i="40"/>
  <c r="Q993" i="40"/>
  <c r="P993" i="40"/>
  <c r="O993" i="40"/>
  <c r="N993" i="40"/>
  <c r="M993" i="40"/>
  <c r="L993" i="40"/>
  <c r="K993" i="40"/>
  <c r="J993" i="40"/>
  <c r="I993" i="40"/>
  <c r="R992" i="40"/>
  <c r="Q992" i="40"/>
  <c r="P992" i="40"/>
  <c r="O992" i="40"/>
  <c r="N992" i="40"/>
  <c r="M992" i="40"/>
  <c r="L992" i="40"/>
  <c r="K992" i="40"/>
  <c r="J992" i="40"/>
  <c r="I992" i="40"/>
  <c r="R991" i="40"/>
  <c r="Q991" i="40"/>
  <c r="P991" i="40"/>
  <c r="O991" i="40"/>
  <c r="N991" i="40"/>
  <c r="M991" i="40"/>
  <c r="L991" i="40"/>
  <c r="K991" i="40"/>
  <c r="J991" i="40"/>
  <c r="I991" i="40"/>
  <c r="R990" i="40"/>
  <c r="Q990" i="40"/>
  <c r="P990" i="40"/>
  <c r="O990" i="40"/>
  <c r="N990" i="40"/>
  <c r="M990" i="40"/>
  <c r="L990" i="40"/>
  <c r="K990" i="40"/>
  <c r="J990" i="40"/>
  <c r="I990" i="40"/>
  <c r="R989" i="40"/>
  <c r="Q989" i="40"/>
  <c r="P989" i="40"/>
  <c r="O989" i="40"/>
  <c r="N989" i="40"/>
  <c r="M989" i="40"/>
  <c r="L989" i="40"/>
  <c r="K989" i="40"/>
  <c r="J989" i="40"/>
  <c r="I989" i="40"/>
  <c r="R988" i="40"/>
  <c r="Q988" i="40"/>
  <c r="P988" i="40"/>
  <c r="O988" i="40"/>
  <c r="N988" i="40"/>
  <c r="M988" i="40"/>
  <c r="L988" i="40"/>
  <c r="K988" i="40"/>
  <c r="J988" i="40"/>
  <c r="I988" i="40"/>
  <c r="R987" i="40"/>
  <c r="Q987" i="40"/>
  <c r="P987" i="40"/>
  <c r="O987" i="40"/>
  <c r="N987" i="40"/>
  <c r="M987" i="40"/>
  <c r="L987" i="40"/>
  <c r="K987" i="40"/>
  <c r="J987" i="40"/>
  <c r="I987" i="40"/>
  <c r="R986" i="40"/>
  <c r="Q986" i="40"/>
  <c r="P986" i="40"/>
  <c r="O986" i="40"/>
  <c r="N986" i="40"/>
  <c r="M986" i="40"/>
  <c r="L986" i="40"/>
  <c r="K986" i="40"/>
  <c r="J986" i="40"/>
  <c r="I986" i="40"/>
  <c r="R985" i="40"/>
  <c r="Q985" i="40"/>
  <c r="P985" i="40"/>
  <c r="O985" i="40"/>
  <c r="N985" i="40"/>
  <c r="M985" i="40"/>
  <c r="L985" i="40"/>
  <c r="K985" i="40"/>
  <c r="J985" i="40"/>
  <c r="I985" i="40"/>
  <c r="R984" i="40"/>
  <c r="Q984" i="40"/>
  <c r="P984" i="40"/>
  <c r="O984" i="40"/>
  <c r="N984" i="40"/>
  <c r="M984" i="40"/>
  <c r="L984" i="40"/>
  <c r="K984" i="40"/>
  <c r="J984" i="40"/>
  <c r="I984" i="40"/>
  <c r="R983" i="40"/>
  <c r="Q983" i="40"/>
  <c r="P983" i="40"/>
  <c r="O983" i="40"/>
  <c r="N983" i="40"/>
  <c r="M983" i="40"/>
  <c r="L983" i="40"/>
  <c r="K983" i="40"/>
  <c r="J983" i="40"/>
  <c r="I983" i="40"/>
  <c r="R982" i="40"/>
  <c r="Q982" i="40"/>
  <c r="P982" i="40"/>
  <c r="O982" i="40"/>
  <c r="N982" i="40"/>
  <c r="M982" i="40"/>
  <c r="L982" i="40"/>
  <c r="K982" i="40"/>
  <c r="J982" i="40"/>
  <c r="I982" i="40"/>
  <c r="R981" i="40"/>
  <c r="Q981" i="40"/>
  <c r="P981" i="40"/>
  <c r="O981" i="40"/>
  <c r="N981" i="40"/>
  <c r="M981" i="40"/>
  <c r="L981" i="40"/>
  <c r="K981" i="40"/>
  <c r="J981" i="40"/>
  <c r="I981" i="40"/>
  <c r="R980" i="40"/>
  <c r="Q980" i="40"/>
  <c r="P980" i="40"/>
  <c r="O980" i="40"/>
  <c r="N980" i="40"/>
  <c r="M980" i="40"/>
  <c r="L980" i="40"/>
  <c r="K980" i="40"/>
  <c r="J980" i="40"/>
  <c r="I980" i="40"/>
  <c r="R979" i="40"/>
  <c r="Q979" i="40"/>
  <c r="P979" i="40"/>
  <c r="O979" i="40"/>
  <c r="N979" i="40"/>
  <c r="M979" i="40"/>
  <c r="L979" i="40"/>
  <c r="K979" i="40"/>
  <c r="J979" i="40"/>
  <c r="I979" i="40"/>
  <c r="R978" i="40"/>
  <c r="Q978" i="40"/>
  <c r="P978" i="40"/>
  <c r="O978" i="40"/>
  <c r="N978" i="40"/>
  <c r="M978" i="40"/>
  <c r="L978" i="40"/>
  <c r="K978" i="40"/>
  <c r="J978" i="40"/>
  <c r="I978" i="40"/>
  <c r="R977" i="40"/>
  <c r="Q977" i="40"/>
  <c r="P977" i="40"/>
  <c r="O977" i="40"/>
  <c r="N977" i="40"/>
  <c r="M977" i="40"/>
  <c r="L977" i="40"/>
  <c r="K977" i="40"/>
  <c r="J977" i="40"/>
  <c r="I977" i="40"/>
  <c r="R976" i="40"/>
  <c r="Q976" i="40"/>
  <c r="P976" i="40"/>
  <c r="O976" i="40"/>
  <c r="N976" i="40"/>
  <c r="M976" i="40"/>
  <c r="L976" i="40"/>
  <c r="K976" i="40"/>
  <c r="J976" i="40"/>
  <c r="I976" i="40"/>
  <c r="R975" i="40"/>
  <c r="Q975" i="40"/>
  <c r="P975" i="40"/>
  <c r="O975" i="40"/>
  <c r="N975" i="40"/>
  <c r="M975" i="40"/>
  <c r="L975" i="40"/>
  <c r="K975" i="40"/>
  <c r="J975" i="40"/>
  <c r="I975" i="40"/>
  <c r="R974" i="40"/>
  <c r="Q974" i="40"/>
  <c r="P974" i="40"/>
  <c r="O974" i="40"/>
  <c r="N974" i="40"/>
  <c r="M974" i="40"/>
  <c r="L974" i="40"/>
  <c r="K974" i="40"/>
  <c r="J974" i="40"/>
  <c r="I974" i="40"/>
  <c r="R973" i="40"/>
  <c r="Q973" i="40"/>
  <c r="P973" i="40"/>
  <c r="O973" i="40"/>
  <c r="N973" i="40"/>
  <c r="M973" i="40"/>
  <c r="L973" i="40"/>
  <c r="K973" i="40"/>
  <c r="J973" i="40"/>
  <c r="I973" i="40"/>
  <c r="R972" i="40"/>
  <c r="Q972" i="40"/>
  <c r="P972" i="40"/>
  <c r="O972" i="40"/>
  <c r="N972" i="40"/>
  <c r="M972" i="40"/>
  <c r="L972" i="40"/>
  <c r="K972" i="40"/>
  <c r="J972" i="40"/>
  <c r="I972" i="40"/>
  <c r="R971" i="40"/>
  <c r="Q971" i="40"/>
  <c r="P971" i="40"/>
  <c r="O971" i="40"/>
  <c r="N971" i="40"/>
  <c r="M971" i="40"/>
  <c r="L971" i="40"/>
  <c r="K971" i="40"/>
  <c r="J971" i="40"/>
  <c r="I971" i="40"/>
  <c r="R970" i="40"/>
  <c r="Q970" i="40"/>
  <c r="P970" i="40"/>
  <c r="O970" i="40"/>
  <c r="N970" i="40"/>
  <c r="M970" i="40"/>
  <c r="L970" i="40"/>
  <c r="K970" i="40"/>
  <c r="J970" i="40"/>
  <c r="I970" i="40"/>
  <c r="R969" i="40"/>
  <c r="Q969" i="40"/>
  <c r="P969" i="40"/>
  <c r="O969" i="40"/>
  <c r="N969" i="40"/>
  <c r="M969" i="40"/>
  <c r="L969" i="40"/>
  <c r="K969" i="40"/>
  <c r="J969" i="40"/>
  <c r="I969" i="40"/>
  <c r="R968" i="40"/>
  <c r="Q968" i="40"/>
  <c r="P968" i="40"/>
  <c r="O968" i="40"/>
  <c r="N968" i="40"/>
  <c r="M968" i="40"/>
  <c r="L968" i="40"/>
  <c r="K968" i="40"/>
  <c r="J968" i="40"/>
  <c r="I968" i="40"/>
  <c r="R967" i="40"/>
  <c r="Q967" i="40"/>
  <c r="P967" i="40"/>
  <c r="O967" i="40"/>
  <c r="N967" i="40"/>
  <c r="M967" i="40"/>
  <c r="L967" i="40"/>
  <c r="K967" i="40"/>
  <c r="J967" i="40"/>
  <c r="I967" i="40"/>
  <c r="R966" i="40"/>
  <c r="Q966" i="40"/>
  <c r="P966" i="40"/>
  <c r="O966" i="40"/>
  <c r="N966" i="40"/>
  <c r="M966" i="40"/>
  <c r="L966" i="40"/>
  <c r="K966" i="40"/>
  <c r="J966" i="40"/>
  <c r="I966" i="40"/>
  <c r="R965" i="40"/>
  <c r="Q965" i="40"/>
  <c r="P965" i="40"/>
  <c r="O965" i="40"/>
  <c r="N965" i="40"/>
  <c r="M965" i="40"/>
  <c r="L965" i="40"/>
  <c r="K965" i="40"/>
  <c r="J965" i="40"/>
  <c r="I965" i="40"/>
  <c r="R964" i="40"/>
  <c r="Q964" i="40"/>
  <c r="P964" i="40"/>
  <c r="O964" i="40"/>
  <c r="N964" i="40"/>
  <c r="M964" i="40"/>
  <c r="L964" i="40"/>
  <c r="K964" i="40"/>
  <c r="J964" i="40"/>
  <c r="I964" i="40"/>
  <c r="R963" i="40"/>
  <c r="Q963" i="40"/>
  <c r="P963" i="40"/>
  <c r="O963" i="40"/>
  <c r="N963" i="40"/>
  <c r="M963" i="40"/>
  <c r="L963" i="40"/>
  <c r="K963" i="40"/>
  <c r="J963" i="40"/>
  <c r="I963" i="40"/>
  <c r="R962" i="40"/>
  <c r="Q962" i="40"/>
  <c r="P962" i="40"/>
  <c r="O962" i="40"/>
  <c r="N962" i="40"/>
  <c r="M962" i="40"/>
  <c r="L962" i="40"/>
  <c r="K962" i="40"/>
  <c r="J962" i="40"/>
  <c r="I962" i="40"/>
  <c r="R961" i="40"/>
  <c r="Q961" i="40"/>
  <c r="P961" i="40"/>
  <c r="O961" i="40"/>
  <c r="N961" i="40"/>
  <c r="M961" i="40"/>
  <c r="L961" i="40"/>
  <c r="K961" i="40"/>
  <c r="J961" i="40"/>
  <c r="I961" i="40"/>
  <c r="R960" i="40"/>
  <c r="Q960" i="40"/>
  <c r="P960" i="40"/>
  <c r="O960" i="40"/>
  <c r="N960" i="40"/>
  <c r="M960" i="40"/>
  <c r="L960" i="40"/>
  <c r="K960" i="40"/>
  <c r="J960" i="40"/>
  <c r="I960" i="40"/>
  <c r="R959" i="40"/>
  <c r="Q959" i="40"/>
  <c r="P959" i="40"/>
  <c r="O959" i="40"/>
  <c r="N959" i="40"/>
  <c r="M959" i="40"/>
  <c r="L959" i="40"/>
  <c r="K959" i="40"/>
  <c r="J959" i="40"/>
  <c r="I959" i="40"/>
  <c r="R958" i="40"/>
  <c r="Q958" i="40"/>
  <c r="P958" i="40"/>
  <c r="O958" i="40"/>
  <c r="N958" i="40"/>
  <c r="M958" i="40"/>
  <c r="L958" i="40"/>
  <c r="K958" i="40"/>
  <c r="J958" i="40"/>
  <c r="I958" i="40"/>
  <c r="R957" i="40"/>
  <c r="Q957" i="40"/>
  <c r="P957" i="40"/>
  <c r="O957" i="40"/>
  <c r="N957" i="40"/>
  <c r="M957" i="40"/>
  <c r="L957" i="40"/>
  <c r="K957" i="40"/>
  <c r="J957" i="40"/>
  <c r="I957" i="40"/>
  <c r="R956" i="40"/>
  <c r="Q956" i="40"/>
  <c r="P956" i="40"/>
  <c r="O956" i="40"/>
  <c r="N956" i="40"/>
  <c r="M956" i="40"/>
  <c r="L956" i="40"/>
  <c r="K956" i="40"/>
  <c r="J956" i="40"/>
  <c r="I956" i="40"/>
  <c r="R955" i="40"/>
  <c r="Q955" i="40"/>
  <c r="P955" i="40"/>
  <c r="O955" i="40"/>
  <c r="N955" i="40"/>
  <c r="M955" i="40"/>
  <c r="L955" i="40"/>
  <c r="K955" i="40"/>
  <c r="J955" i="40"/>
  <c r="I955" i="40"/>
  <c r="R954" i="40"/>
  <c r="Q954" i="40"/>
  <c r="P954" i="40"/>
  <c r="O954" i="40"/>
  <c r="N954" i="40"/>
  <c r="M954" i="40"/>
  <c r="L954" i="40"/>
  <c r="K954" i="40"/>
  <c r="J954" i="40"/>
  <c r="I954" i="40"/>
  <c r="R953" i="40"/>
  <c r="Q953" i="40"/>
  <c r="P953" i="40"/>
  <c r="O953" i="40"/>
  <c r="N953" i="40"/>
  <c r="M953" i="40"/>
  <c r="L953" i="40"/>
  <c r="K953" i="40"/>
  <c r="J953" i="40"/>
  <c r="I953" i="40"/>
  <c r="R952" i="40"/>
  <c r="Q952" i="40"/>
  <c r="P952" i="40"/>
  <c r="O952" i="40"/>
  <c r="N952" i="40"/>
  <c r="M952" i="40"/>
  <c r="L952" i="40"/>
  <c r="K952" i="40"/>
  <c r="J952" i="40"/>
  <c r="I952" i="40"/>
  <c r="R951" i="40"/>
  <c r="Q951" i="40"/>
  <c r="P951" i="40"/>
  <c r="O951" i="40"/>
  <c r="N951" i="40"/>
  <c r="M951" i="40"/>
  <c r="L951" i="40"/>
  <c r="K951" i="40"/>
  <c r="J951" i="40"/>
  <c r="I951" i="40"/>
  <c r="R950" i="40"/>
  <c r="Q950" i="40"/>
  <c r="P950" i="40"/>
  <c r="O950" i="40"/>
  <c r="N950" i="40"/>
  <c r="M950" i="40"/>
  <c r="L950" i="40"/>
  <c r="K950" i="40"/>
  <c r="J950" i="40"/>
  <c r="I950" i="40"/>
  <c r="R949" i="40"/>
  <c r="Q949" i="40"/>
  <c r="P949" i="40"/>
  <c r="O949" i="40"/>
  <c r="N949" i="40"/>
  <c r="M949" i="40"/>
  <c r="L949" i="40"/>
  <c r="K949" i="40"/>
  <c r="J949" i="40"/>
  <c r="I949" i="40"/>
  <c r="R948" i="40"/>
  <c r="Q948" i="40"/>
  <c r="P948" i="40"/>
  <c r="O948" i="40"/>
  <c r="N948" i="40"/>
  <c r="M948" i="40"/>
  <c r="L948" i="40"/>
  <c r="K948" i="40"/>
  <c r="J948" i="40"/>
  <c r="I948" i="40"/>
  <c r="R947" i="40"/>
  <c r="Q947" i="40"/>
  <c r="P947" i="40"/>
  <c r="O947" i="40"/>
  <c r="N947" i="40"/>
  <c r="M947" i="40"/>
  <c r="L947" i="40"/>
  <c r="K947" i="40"/>
  <c r="J947" i="40"/>
  <c r="I947" i="40"/>
  <c r="R946" i="40"/>
  <c r="Q946" i="40"/>
  <c r="P946" i="40"/>
  <c r="O946" i="40"/>
  <c r="N946" i="40"/>
  <c r="M946" i="40"/>
  <c r="L946" i="40"/>
  <c r="K946" i="40"/>
  <c r="J946" i="40"/>
  <c r="I946" i="40"/>
  <c r="R945" i="40"/>
  <c r="Q945" i="40"/>
  <c r="P945" i="40"/>
  <c r="O945" i="40"/>
  <c r="N945" i="40"/>
  <c r="M945" i="40"/>
  <c r="L945" i="40"/>
  <c r="K945" i="40"/>
  <c r="J945" i="40"/>
  <c r="I945" i="40"/>
  <c r="R944" i="40"/>
  <c r="Q944" i="40"/>
  <c r="P944" i="40"/>
  <c r="O944" i="40"/>
  <c r="N944" i="40"/>
  <c r="M944" i="40"/>
  <c r="L944" i="40"/>
  <c r="K944" i="40"/>
  <c r="J944" i="40"/>
  <c r="I944" i="40"/>
  <c r="R943" i="40"/>
  <c r="Q943" i="40"/>
  <c r="P943" i="40"/>
  <c r="O943" i="40"/>
  <c r="N943" i="40"/>
  <c r="M943" i="40"/>
  <c r="L943" i="40"/>
  <c r="K943" i="40"/>
  <c r="J943" i="40"/>
  <c r="I943" i="40"/>
  <c r="R942" i="40"/>
  <c r="Q942" i="40"/>
  <c r="P942" i="40"/>
  <c r="O942" i="40"/>
  <c r="N942" i="40"/>
  <c r="M942" i="40"/>
  <c r="L942" i="40"/>
  <c r="K942" i="40"/>
  <c r="J942" i="40"/>
  <c r="I942" i="40"/>
  <c r="R941" i="40"/>
  <c r="Q941" i="40"/>
  <c r="P941" i="40"/>
  <c r="O941" i="40"/>
  <c r="N941" i="40"/>
  <c r="M941" i="40"/>
  <c r="L941" i="40"/>
  <c r="K941" i="40"/>
  <c r="J941" i="40"/>
  <c r="I941" i="40"/>
  <c r="R940" i="40"/>
  <c r="Q940" i="40"/>
  <c r="P940" i="40"/>
  <c r="O940" i="40"/>
  <c r="N940" i="40"/>
  <c r="M940" i="40"/>
  <c r="L940" i="40"/>
  <c r="K940" i="40"/>
  <c r="J940" i="40"/>
  <c r="I940" i="40"/>
  <c r="R939" i="40"/>
  <c r="Q939" i="40"/>
  <c r="P939" i="40"/>
  <c r="O939" i="40"/>
  <c r="N939" i="40"/>
  <c r="M939" i="40"/>
  <c r="L939" i="40"/>
  <c r="K939" i="40"/>
  <c r="J939" i="40"/>
  <c r="I939" i="40"/>
  <c r="R938" i="40"/>
  <c r="Q938" i="40"/>
  <c r="P938" i="40"/>
  <c r="O938" i="40"/>
  <c r="N938" i="40"/>
  <c r="M938" i="40"/>
  <c r="L938" i="40"/>
  <c r="K938" i="40"/>
  <c r="J938" i="40"/>
  <c r="I938" i="40"/>
  <c r="R937" i="40"/>
  <c r="Q937" i="40"/>
  <c r="P937" i="40"/>
  <c r="O937" i="40"/>
  <c r="N937" i="40"/>
  <c r="M937" i="40"/>
  <c r="L937" i="40"/>
  <c r="K937" i="40"/>
  <c r="J937" i="40"/>
  <c r="I937" i="40"/>
  <c r="R936" i="40"/>
  <c r="Q936" i="40"/>
  <c r="P936" i="40"/>
  <c r="O936" i="40"/>
  <c r="N936" i="40"/>
  <c r="M936" i="40"/>
  <c r="L936" i="40"/>
  <c r="K936" i="40"/>
  <c r="J936" i="40"/>
  <c r="I936" i="40"/>
  <c r="R935" i="40"/>
  <c r="Q935" i="40"/>
  <c r="P935" i="40"/>
  <c r="O935" i="40"/>
  <c r="N935" i="40"/>
  <c r="M935" i="40"/>
  <c r="L935" i="40"/>
  <c r="K935" i="40"/>
  <c r="J935" i="40"/>
  <c r="I935" i="40"/>
  <c r="R934" i="40"/>
  <c r="Q934" i="40"/>
  <c r="P934" i="40"/>
  <c r="O934" i="40"/>
  <c r="N934" i="40"/>
  <c r="M934" i="40"/>
  <c r="L934" i="40"/>
  <c r="K934" i="40"/>
  <c r="J934" i="40"/>
  <c r="I934" i="40"/>
  <c r="R933" i="40"/>
  <c r="Q933" i="40"/>
  <c r="P933" i="40"/>
  <c r="O933" i="40"/>
  <c r="N933" i="40"/>
  <c r="M933" i="40"/>
  <c r="L933" i="40"/>
  <c r="K933" i="40"/>
  <c r="J933" i="40"/>
  <c r="I933" i="40"/>
  <c r="R932" i="40"/>
  <c r="Q932" i="40"/>
  <c r="P932" i="40"/>
  <c r="O932" i="40"/>
  <c r="N932" i="40"/>
  <c r="M932" i="40"/>
  <c r="L932" i="40"/>
  <c r="K932" i="40"/>
  <c r="J932" i="40"/>
  <c r="I932" i="40"/>
  <c r="R931" i="40"/>
  <c r="Q931" i="40"/>
  <c r="P931" i="40"/>
  <c r="O931" i="40"/>
  <c r="N931" i="40"/>
  <c r="M931" i="40"/>
  <c r="L931" i="40"/>
  <c r="K931" i="40"/>
  <c r="J931" i="40"/>
  <c r="I931" i="40"/>
  <c r="R930" i="40"/>
  <c r="Q930" i="40"/>
  <c r="P930" i="40"/>
  <c r="O930" i="40"/>
  <c r="N930" i="40"/>
  <c r="M930" i="40"/>
  <c r="L930" i="40"/>
  <c r="K930" i="40"/>
  <c r="J930" i="40"/>
  <c r="I930" i="40"/>
  <c r="R929" i="40"/>
  <c r="Q929" i="40"/>
  <c r="P929" i="40"/>
  <c r="O929" i="40"/>
  <c r="N929" i="40"/>
  <c r="M929" i="40"/>
  <c r="L929" i="40"/>
  <c r="K929" i="40"/>
  <c r="J929" i="40"/>
  <c r="I929" i="40"/>
  <c r="R928" i="40"/>
  <c r="Q928" i="40"/>
  <c r="P928" i="40"/>
  <c r="O928" i="40"/>
  <c r="N928" i="40"/>
  <c r="M928" i="40"/>
  <c r="L928" i="40"/>
  <c r="K928" i="40"/>
  <c r="J928" i="40"/>
  <c r="I928" i="40"/>
  <c r="R927" i="40"/>
  <c r="Q927" i="40"/>
  <c r="P927" i="40"/>
  <c r="O927" i="40"/>
  <c r="N927" i="40"/>
  <c r="M927" i="40"/>
  <c r="L927" i="40"/>
  <c r="K927" i="40"/>
  <c r="J927" i="40"/>
  <c r="I927" i="40"/>
  <c r="R926" i="40"/>
  <c r="Q926" i="40"/>
  <c r="P926" i="40"/>
  <c r="O926" i="40"/>
  <c r="N926" i="40"/>
  <c r="M926" i="40"/>
  <c r="L926" i="40"/>
  <c r="K926" i="40"/>
  <c r="J926" i="40"/>
  <c r="I926" i="40"/>
  <c r="R925" i="40"/>
  <c r="Q925" i="40"/>
  <c r="P925" i="40"/>
  <c r="O925" i="40"/>
  <c r="N925" i="40"/>
  <c r="M925" i="40"/>
  <c r="L925" i="40"/>
  <c r="K925" i="40"/>
  <c r="J925" i="40"/>
  <c r="I925" i="40"/>
  <c r="R924" i="40"/>
  <c r="Q924" i="40"/>
  <c r="P924" i="40"/>
  <c r="O924" i="40"/>
  <c r="N924" i="40"/>
  <c r="M924" i="40"/>
  <c r="L924" i="40"/>
  <c r="K924" i="40"/>
  <c r="J924" i="40"/>
  <c r="I924" i="40"/>
  <c r="R923" i="40"/>
  <c r="Q923" i="40"/>
  <c r="P923" i="40"/>
  <c r="O923" i="40"/>
  <c r="N923" i="40"/>
  <c r="M923" i="40"/>
  <c r="L923" i="40"/>
  <c r="K923" i="40"/>
  <c r="J923" i="40"/>
  <c r="I923" i="40"/>
  <c r="R922" i="40"/>
  <c r="Q922" i="40"/>
  <c r="P922" i="40"/>
  <c r="O922" i="40"/>
  <c r="N922" i="40"/>
  <c r="M922" i="40"/>
  <c r="L922" i="40"/>
  <c r="K922" i="40"/>
  <c r="J922" i="40"/>
  <c r="I922" i="40"/>
  <c r="R921" i="40"/>
  <c r="Q921" i="40"/>
  <c r="P921" i="40"/>
  <c r="O921" i="40"/>
  <c r="N921" i="40"/>
  <c r="M921" i="40"/>
  <c r="L921" i="40"/>
  <c r="K921" i="40"/>
  <c r="J921" i="40"/>
  <c r="I921" i="40"/>
  <c r="R920" i="40"/>
  <c r="Q920" i="40"/>
  <c r="P920" i="40"/>
  <c r="O920" i="40"/>
  <c r="N920" i="40"/>
  <c r="M920" i="40"/>
  <c r="L920" i="40"/>
  <c r="K920" i="40"/>
  <c r="J920" i="40"/>
  <c r="I920" i="40"/>
  <c r="R919" i="40"/>
  <c r="Q919" i="40"/>
  <c r="P919" i="40"/>
  <c r="O919" i="40"/>
  <c r="N919" i="40"/>
  <c r="M919" i="40"/>
  <c r="L919" i="40"/>
  <c r="K919" i="40"/>
  <c r="J919" i="40"/>
  <c r="I919" i="40"/>
  <c r="R918" i="40"/>
  <c r="Q918" i="40"/>
  <c r="P918" i="40"/>
  <c r="O918" i="40"/>
  <c r="N918" i="40"/>
  <c r="M918" i="40"/>
  <c r="L918" i="40"/>
  <c r="K918" i="40"/>
  <c r="J918" i="40"/>
  <c r="I918" i="40"/>
  <c r="R917" i="40"/>
  <c r="Q917" i="40"/>
  <c r="P917" i="40"/>
  <c r="O917" i="40"/>
  <c r="N917" i="40"/>
  <c r="M917" i="40"/>
  <c r="L917" i="40"/>
  <c r="K917" i="40"/>
  <c r="J917" i="40"/>
  <c r="I917" i="40"/>
  <c r="R916" i="40"/>
  <c r="Q916" i="40"/>
  <c r="P916" i="40"/>
  <c r="O916" i="40"/>
  <c r="N916" i="40"/>
  <c r="M916" i="40"/>
  <c r="L916" i="40"/>
  <c r="K916" i="40"/>
  <c r="J916" i="40"/>
  <c r="I916" i="40"/>
  <c r="R915" i="40"/>
  <c r="Q915" i="40"/>
  <c r="P915" i="40"/>
  <c r="O915" i="40"/>
  <c r="N915" i="40"/>
  <c r="M915" i="40"/>
  <c r="L915" i="40"/>
  <c r="K915" i="40"/>
  <c r="J915" i="40"/>
  <c r="I915" i="40"/>
  <c r="R914" i="40"/>
  <c r="Q914" i="40"/>
  <c r="P914" i="40"/>
  <c r="O914" i="40"/>
  <c r="N914" i="40"/>
  <c r="M914" i="40"/>
  <c r="L914" i="40"/>
  <c r="K914" i="40"/>
  <c r="J914" i="40"/>
  <c r="I914" i="40"/>
  <c r="R913" i="40"/>
  <c r="Q913" i="40"/>
  <c r="P913" i="40"/>
  <c r="O913" i="40"/>
  <c r="N913" i="40"/>
  <c r="M913" i="40"/>
  <c r="L913" i="40"/>
  <c r="K913" i="40"/>
  <c r="J913" i="40"/>
  <c r="I913" i="40"/>
  <c r="R912" i="40"/>
  <c r="Q912" i="40"/>
  <c r="P912" i="40"/>
  <c r="O912" i="40"/>
  <c r="N912" i="40"/>
  <c r="M912" i="40"/>
  <c r="L912" i="40"/>
  <c r="K912" i="40"/>
  <c r="J912" i="40"/>
  <c r="I912" i="40"/>
  <c r="R911" i="40"/>
  <c r="Q911" i="40"/>
  <c r="P911" i="40"/>
  <c r="O911" i="40"/>
  <c r="N911" i="40"/>
  <c r="M911" i="40"/>
  <c r="L911" i="40"/>
  <c r="K911" i="40"/>
  <c r="J911" i="40"/>
  <c r="I911" i="40"/>
  <c r="R910" i="40"/>
  <c r="Q910" i="40"/>
  <c r="P910" i="40"/>
  <c r="O910" i="40"/>
  <c r="N910" i="40"/>
  <c r="M910" i="40"/>
  <c r="L910" i="40"/>
  <c r="K910" i="40"/>
  <c r="J910" i="40"/>
  <c r="I910" i="40"/>
  <c r="R909" i="40"/>
  <c r="Q909" i="40"/>
  <c r="P909" i="40"/>
  <c r="O909" i="40"/>
  <c r="N909" i="40"/>
  <c r="M909" i="40"/>
  <c r="L909" i="40"/>
  <c r="K909" i="40"/>
  <c r="J909" i="40"/>
  <c r="I909" i="40"/>
  <c r="R908" i="40"/>
  <c r="Q908" i="40"/>
  <c r="P908" i="40"/>
  <c r="O908" i="40"/>
  <c r="N908" i="40"/>
  <c r="M908" i="40"/>
  <c r="L908" i="40"/>
  <c r="K908" i="40"/>
  <c r="J908" i="40"/>
  <c r="I908" i="40"/>
  <c r="R907" i="40"/>
  <c r="Q907" i="40"/>
  <c r="P907" i="40"/>
  <c r="O907" i="40"/>
  <c r="N907" i="40"/>
  <c r="M907" i="40"/>
  <c r="L907" i="40"/>
  <c r="K907" i="40"/>
  <c r="J907" i="40"/>
  <c r="I907" i="40"/>
  <c r="R906" i="40"/>
  <c r="Q906" i="40"/>
  <c r="P906" i="40"/>
  <c r="O906" i="40"/>
  <c r="N906" i="40"/>
  <c r="M906" i="40"/>
  <c r="L906" i="40"/>
  <c r="K906" i="40"/>
  <c r="J906" i="40"/>
  <c r="I906" i="40"/>
  <c r="R905" i="40"/>
  <c r="Q905" i="40"/>
  <c r="P905" i="40"/>
  <c r="O905" i="40"/>
  <c r="N905" i="40"/>
  <c r="M905" i="40"/>
  <c r="L905" i="40"/>
  <c r="K905" i="40"/>
  <c r="J905" i="40"/>
  <c r="I905" i="40"/>
  <c r="R904" i="40"/>
  <c r="Q904" i="40"/>
  <c r="P904" i="40"/>
  <c r="O904" i="40"/>
  <c r="N904" i="40"/>
  <c r="M904" i="40"/>
  <c r="L904" i="40"/>
  <c r="K904" i="40"/>
  <c r="J904" i="40"/>
  <c r="I904" i="40"/>
  <c r="R903" i="40"/>
  <c r="Q903" i="40"/>
  <c r="P903" i="40"/>
  <c r="O903" i="40"/>
  <c r="N903" i="40"/>
  <c r="M903" i="40"/>
  <c r="L903" i="40"/>
  <c r="K903" i="40"/>
  <c r="J903" i="40"/>
  <c r="I903" i="40"/>
  <c r="R902" i="40"/>
  <c r="Q902" i="40"/>
  <c r="P902" i="40"/>
  <c r="O902" i="40"/>
  <c r="N902" i="40"/>
  <c r="M902" i="40"/>
  <c r="L902" i="40"/>
  <c r="K902" i="40"/>
  <c r="J902" i="40"/>
  <c r="I902" i="40"/>
  <c r="R901" i="40"/>
  <c r="Q901" i="40"/>
  <c r="P901" i="40"/>
  <c r="O901" i="40"/>
  <c r="N901" i="40"/>
  <c r="M901" i="40"/>
  <c r="L901" i="40"/>
  <c r="K901" i="40"/>
  <c r="J901" i="40"/>
  <c r="I901" i="40"/>
  <c r="R900" i="40"/>
  <c r="Q900" i="40"/>
  <c r="P900" i="40"/>
  <c r="O900" i="40"/>
  <c r="N900" i="40"/>
  <c r="M900" i="40"/>
  <c r="L900" i="40"/>
  <c r="K900" i="40"/>
  <c r="J900" i="40"/>
  <c r="I900" i="40"/>
  <c r="R899" i="40"/>
  <c r="Q899" i="40"/>
  <c r="P899" i="40"/>
  <c r="O899" i="40"/>
  <c r="N899" i="40"/>
  <c r="M899" i="40"/>
  <c r="L899" i="40"/>
  <c r="K899" i="40"/>
  <c r="J899" i="40"/>
  <c r="I899" i="40"/>
  <c r="R898" i="40"/>
  <c r="Q898" i="40"/>
  <c r="P898" i="40"/>
  <c r="O898" i="40"/>
  <c r="N898" i="40"/>
  <c r="M898" i="40"/>
  <c r="L898" i="40"/>
  <c r="K898" i="40"/>
  <c r="J898" i="40"/>
  <c r="I898" i="40"/>
  <c r="R897" i="40"/>
  <c r="Q897" i="40"/>
  <c r="P897" i="40"/>
  <c r="O897" i="40"/>
  <c r="N897" i="40"/>
  <c r="M897" i="40"/>
  <c r="L897" i="40"/>
  <c r="K897" i="40"/>
  <c r="J897" i="40"/>
  <c r="I897" i="40"/>
  <c r="R896" i="40"/>
  <c r="Q896" i="40"/>
  <c r="P896" i="40"/>
  <c r="O896" i="40"/>
  <c r="N896" i="40"/>
  <c r="M896" i="40"/>
  <c r="L896" i="40"/>
  <c r="K896" i="40"/>
  <c r="J896" i="40"/>
  <c r="I896" i="40"/>
  <c r="R895" i="40"/>
  <c r="Q895" i="40"/>
  <c r="P895" i="40"/>
  <c r="O895" i="40"/>
  <c r="N895" i="40"/>
  <c r="M895" i="40"/>
  <c r="L895" i="40"/>
  <c r="K895" i="40"/>
  <c r="J895" i="40"/>
  <c r="I895" i="40"/>
  <c r="R894" i="40"/>
  <c r="Q894" i="40"/>
  <c r="P894" i="40"/>
  <c r="O894" i="40"/>
  <c r="N894" i="40"/>
  <c r="M894" i="40"/>
  <c r="L894" i="40"/>
  <c r="K894" i="40"/>
  <c r="J894" i="40"/>
  <c r="I894" i="40"/>
  <c r="R893" i="40"/>
  <c r="Q893" i="40"/>
  <c r="P893" i="40"/>
  <c r="O893" i="40"/>
  <c r="N893" i="40"/>
  <c r="M893" i="40"/>
  <c r="L893" i="40"/>
  <c r="K893" i="40"/>
  <c r="J893" i="40"/>
  <c r="I893" i="40"/>
  <c r="R892" i="40"/>
  <c r="Q892" i="40"/>
  <c r="P892" i="40"/>
  <c r="O892" i="40"/>
  <c r="N892" i="40"/>
  <c r="M892" i="40"/>
  <c r="L892" i="40"/>
  <c r="K892" i="40"/>
  <c r="J892" i="40"/>
  <c r="I892" i="40"/>
  <c r="R891" i="40"/>
  <c r="Q891" i="40"/>
  <c r="P891" i="40"/>
  <c r="O891" i="40"/>
  <c r="N891" i="40"/>
  <c r="M891" i="40"/>
  <c r="L891" i="40"/>
  <c r="K891" i="40"/>
  <c r="J891" i="40"/>
  <c r="I891" i="40"/>
  <c r="R890" i="40"/>
  <c r="Q890" i="40"/>
  <c r="P890" i="40"/>
  <c r="O890" i="40"/>
  <c r="N890" i="40"/>
  <c r="M890" i="40"/>
  <c r="L890" i="40"/>
  <c r="K890" i="40"/>
  <c r="J890" i="40"/>
  <c r="I890" i="40"/>
  <c r="R889" i="40"/>
  <c r="Q889" i="40"/>
  <c r="P889" i="40"/>
  <c r="O889" i="40"/>
  <c r="N889" i="40"/>
  <c r="M889" i="40"/>
  <c r="L889" i="40"/>
  <c r="K889" i="40"/>
  <c r="J889" i="40"/>
  <c r="I889" i="40"/>
  <c r="R888" i="40"/>
  <c r="Q888" i="40"/>
  <c r="P888" i="40"/>
  <c r="O888" i="40"/>
  <c r="N888" i="40"/>
  <c r="M888" i="40"/>
  <c r="L888" i="40"/>
  <c r="K888" i="40"/>
  <c r="J888" i="40"/>
  <c r="I888" i="40"/>
  <c r="R887" i="40"/>
  <c r="Q887" i="40"/>
  <c r="P887" i="40"/>
  <c r="O887" i="40"/>
  <c r="N887" i="40"/>
  <c r="M887" i="40"/>
  <c r="L887" i="40"/>
  <c r="K887" i="40"/>
  <c r="J887" i="40"/>
  <c r="I887" i="40"/>
  <c r="R886" i="40"/>
  <c r="Q886" i="40"/>
  <c r="P886" i="40"/>
  <c r="O886" i="40"/>
  <c r="N886" i="40"/>
  <c r="M886" i="40"/>
  <c r="L886" i="40"/>
  <c r="K886" i="40"/>
  <c r="J886" i="40"/>
  <c r="I886" i="40"/>
  <c r="R885" i="40"/>
  <c r="Q885" i="40"/>
  <c r="P885" i="40"/>
  <c r="O885" i="40"/>
  <c r="N885" i="40"/>
  <c r="M885" i="40"/>
  <c r="L885" i="40"/>
  <c r="K885" i="40"/>
  <c r="J885" i="40"/>
  <c r="I885" i="40"/>
  <c r="R884" i="40"/>
  <c r="Q884" i="40"/>
  <c r="P884" i="40"/>
  <c r="O884" i="40"/>
  <c r="N884" i="40"/>
  <c r="M884" i="40"/>
  <c r="L884" i="40"/>
  <c r="K884" i="40"/>
  <c r="J884" i="40"/>
  <c r="I884" i="40"/>
  <c r="R883" i="40"/>
  <c r="Q883" i="40"/>
  <c r="P883" i="40"/>
  <c r="O883" i="40"/>
  <c r="N883" i="40"/>
  <c r="M883" i="40"/>
  <c r="L883" i="40"/>
  <c r="K883" i="40"/>
  <c r="J883" i="40"/>
  <c r="I883" i="40"/>
  <c r="R882" i="40"/>
  <c r="Q882" i="40"/>
  <c r="P882" i="40"/>
  <c r="O882" i="40"/>
  <c r="N882" i="40"/>
  <c r="M882" i="40"/>
  <c r="L882" i="40"/>
  <c r="K882" i="40"/>
  <c r="J882" i="40"/>
  <c r="I882" i="40"/>
  <c r="R881" i="40"/>
  <c r="Q881" i="40"/>
  <c r="P881" i="40"/>
  <c r="O881" i="40"/>
  <c r="N881" i="40"/>
  <c r="M881" i="40"/>
  <c r="L881" i="40"/>
  <c r="K881" i="40"/>
  <c r="J881" i="40"/>
  <c r="I881" i="40"/>
  <c r="R880" i="40"/>
  <c r="Q880" i="40"/>
  <c r="P880" i="40"/>
  <c r="O880" i="40"/>
  <c r="N880" i="40"/>
  <c r="M880" i="40"/>
  <c r="L880" i="40"/>
  <c r="K880" i="40"/>
  <c r="J880" i="40"/>
  <c r="I880" i="40"/>
  <c r="R879" i="40"/>
  <c r="Q879" i="40"/>
  <c r="P879" i="40"/>
  <c r="O879" i="40"/>
  <c r="N879" i="40"/>
  <c r="M879" i="40"/>
  <c r="L879" i="40"/>
  <c r="K879" i="40"/>
  <c r="J879" i="40"/>
  <c r="I879" i="40"/>
  <c r="R878" i="40"/>
  <c r="Q878" i="40"/>
  <c r="P878" i="40"/>
  <c r="O878" i="40"/>
  <c r="N878" i="40"/>
  <c r="M878" i="40"/>
  <c r="L878" i="40"/>
  <c r="K878" i="40"/>
  <c r="J878" i="40"/>
  <c r="I878" i="40"/>
  <c r="R877" i="40"/>
  <c r="Q877" i="40"/>
  <c r="P877" i="40"/>
  <c r="O877" i="40"/>
  <c r="N877" i="40"/>
  <c r="M877" i="40"/>
  <c r="L877" i="40"/>
  <c r="K877" i="40"/>
  <c r="J877" i="40"/>
  <c r="I877" i="40"/>
  <c r="R876" i="40"/>
  <c r="Q876" i="40"/>
  <c r="P876" i="40"/>
  <c r="O876" i="40"/>
  <c r="N876" i="40"/>
  <c r="M876" i="40"/>
  <c r="L876" i="40"/>
  <c r="K876" i="40"/>
  <c r="J876" i="40"/>
  <c r="I876" i="40"/>
  <c r="R875" i="40"/>
  <c r="Q875" i="40"/>
  <c r="P875" i="40"/>
  <c r="O875" i="40"/>
  <c r="N875" i="40"/>
  <c r="M875" i="40"/>
  <c r="L875" i="40"/>
  <c r="K875" i="40"/>
  <c r="J875" i="40"/>
  <c r="I875" i="40"/>
  <c r="R874" i="40"/>
  <c r="Q874" i="40"/>
  <c r="P874" i="40"/>
  <c r="O874" i="40"/>
  <c r="N874" i="40"/>
  <c r="M874" i="40"/>
  <c r="L874" i="40"/>
  <c r="K874" i="40"/>
  <c r="J874" i="40"/>
  <c r="I874" i="40"/>
  <c r="R873" i="40"/>
  <c r="Q873" i="40"/>
  <c r="P873" i="40"/>
  <c r="O873" i="40"/>
  <c r="N873" i="40"/>
  <c r="M873" i="40"/>
  <c r="L873" i="40"/>
  <c r="K873" i="40"/>
  <c r="J873" i="40"/>
  <c r="I873" i="40"/>
  <c r="R872" i="40"/>
  <c r="Q872" i="40"/>
  <c r="P872" i="40"/>
  <c r="O872" i="40"/>
  <c r="N872" i="40"/>
  <c r="M872" i="40"/>
  <c r="L872" i="40"/>
  <c r="K872" i="40"/>
  <c r="J872" i="40"/>
  <c r="I872" i="40"/>
  <c r="R871" i="40"/>
  <c r="Q871" i="40"/>
  <c r="P871" i="40"/>
  <c r="O871" i="40"/>
  <c r="N871" i="40"/>
  <c r="M871" i="40"/>
  <c r="L871" i="40"/>
  <c r="K871" i="40"/>
  <c r="J871" i="40"/>
  <c r="I871" i="40"/>
  <c r="R870" i="40"/>
  <c r="Q870" i="40"/>
  <c r="P870" i="40"/>
  <c r="O870" i="40"/>
  <c r="N870" i="40"/>
  <c r="M870" i="40"/>
  <c r="L870" i="40"/>
  <c r="K870" i="40"/>
  <c r="J870" i="40"/>
  <c r="I870" i="40"/>
  <c r="R869" i="40"/>
  <c r="Q869" i="40"/>
  <c r="P869" i="40"/>
  <c r="O869" i="40"/>
  <c r="N869" i="40"/>
  <c r="M869" i="40"/>
  <c r="L869" i="40"/>
  <c r="K869" i="40"/>
  <c r="J869" i="40"/>
  <c r="I869" i="40"/>
  <c r="R868" i="40"/>
  <c r="Q868" i="40"/>
  <c r="P868" i="40"/>
  <c r="O868" i="40"/>
  <c r="N868" i="40"/>
  <c r="M868" i="40"/>
  <c r="L868" i="40"/>
  <c r="K868" i="40"/>
  <c r="J868" i="40"/>
  <c r="I868" i="40"/>
  <c r="R867" i="40"/>
  <c r="Q867" i="40"/>
  <c r="P867" i="40"/>
  <c r="O867" i="40"/>
  <c r="N867" i="40"/>
  <c r="M867" i="40"/>
  <c r="L867" i="40"/>
  <c r="K867" i="40"/>
  <c r="J867" i="40"/>
  <c r="I867" i="40"/>
  <c r="R866" i="40"/>
  <c r="Q866" i="40"/>
  <c r="P866" i="40"/>
  <c r="O866" i="40"/>
  <c r="N866" i="40"/>
  <c r="M866" i="40"/>
  <c r="L866" i="40"/>
  <c r="K866" i="40"/>
  <c r="J866" i="40"/>
  <c r="I866" i="40"/>
  <c r="R865" i="40"/>
  <c r="Q865" i="40"/>
  <c r="P865" i="40"/>
  <c r="O865" i="40"/>
  <c r="N865" i="40"/>
  <c r="M865" i="40"/>
  <c r="L865" i="40"/>
  <c r="K865" i="40"/>
  <c r="J865" i="40"/>
  <c r="I865" i="40"/>
  <c r="R864" i="40"/>
  <c r="Q864" i="40"/>
  <c r="P864" i="40"/>
  <c r="O864" i="40"/>
  <c r="N864" i="40"/>
  <c r="M864" i="40"/>
  <c r="L864" i="40"/>
  <c r="K864" i="40"/>
  <c r="J864" i="40"/>
  <c r="I864" i="40"/>
  <c r="R863" i="40"/>
  <c r="Q863" i="40"/>
  <c r="P863" i="40"/>
  <c r="O863" i="40"/>
  <c r="N863" i="40"/>
  <c r="M863" i="40"/>
  <c r="L863" i="40"/>
  <c r="K863" i="40"/>
  <c r="J863" i="40"/>
  <c r="I863" i="40"/>
  <c r="R862" i="40"/>
  <c r="Q862" i="40"/>
  <c r="P862" i="40"/>
  <c r="O862" i="40"/>
  <c r="N862" i="40"/>
  <c r="M862" i="40"/>
  <c r="L862" i="40"/>
  <c r="K862" i="40"/>
  <c r="J862" i="40"/>
  <c r="I862" i="40"/>
  <c r="R861" i="40"/>
  <c r="Q861" i="40"/>
  <c r="P861" i="40"/>
  <c r="O861" i="40"/>
  <c r="N861" i="40"/>
  <c r="M861" i="40"/>
  <c r="L861" i="40"/>
  <c r="K861" i="40"/>
  <c r="J861" i="40"/>
  <c r="I861" i="40"/>
  <c r="R860" i="40"/>
  <c r="Q860" i="40"/>
  <c r="P860" i="40"/>
  <c r="O860" i="40"/>
  <c r="N860" i="40"/>
  <c r="M860" i="40"/>
  <c r="L860" i="40"/>
  <c r="K860" i="40"/>
  <c r="J860" i="40"/>
  <c r="I860" i="40"/>
  <c r="R859" i="40"/>
  <c r="Q859" i="40"/>
  <c r="P859" i="40"/>
  <c r="O859" i="40"/>
  <c r="N859" i="40"/>
  <c r="M859" i="40"/>
  <c r="L859" i="40"/>
  <c r="K859" i="40"/>
  <c r="J859" i="40"/>
  <c r="I859" i="40"/>
  <c r="R858" i="40"/>
  <c r="Q858" i="40"/>
  <c r="P858" i="40"/>
  <c r="O858" i="40"/>
  <c r="N858" i="40"/>
  <c r="M858" i="40"/>
  <c r="L858" i="40"/>
  <c r="K858" i="40"/>
  <c r="J858" i="40"/>
  <c r="I858" i="40"/>
  <c r="R857" i="40"/>
  <c r="Q857" i="40"/>
  <c r="P857" i="40"/>
  <c r="O857" i="40"/>
  <c r="N857" i="40"/>
  <c r="M857" i="40"/>
  <c r="L857" i="40"/>
  <c r="K857" i="40"/>
  <c r="J857" i="40"/>
  <c r="I857" i="40"/>
  <c r="R856" i="40"/>
  <c r="Q856" i="40"/>
  <c r="P856" i="40"/>
  <c r="O856" i="40"/>
  <c r="N856" i="40"/>
  <c r="M856" i="40"/>
  <c r="L856" i="40"/>
  <c r="K856" i="40"/>
  <c r="J856" i="40"/>
  <c r="I856" i="40"/>
  <c r="R855" i="40"/>
  <c r="Q855" i="40"/>
  <c r="P855" i="40"/>
  <c r="O855" i="40"/>
  <c r="N855" i="40"/>
  <c r="M855" i="40"/>
  <c r="L855" i="40"/>
  <c r="K855" i="40"/>
  <c r="J855" i="40"/>
  <c r="I855" i="40"/>
  <c r="R854" i="40"/>
  <c r="Q854" i="40"/>
  <c r="P854" i="40"/>
  <c r="O854" i="40"/>
  <c r="N854" i="40"/>
  <c r="M854" i="40"/>
  <c r="L854" i="40"/>
  <c r="K854" i="40"/>
  <c r="J854" i="40"/>
  <c r="I854" i="40"/>
  <c r="R853" i="40"/>
  <c r="Q853" i="40"/>
  <c r="P853" i="40"/>
  <c r="O853" i="40"/>
  <c r="N853" i="40"/>
  <c r="M853" i="40"/>
  <c r="L853" i="40"/>
  <c r="K853" i="40"/>
  <c r="J853" i="40"/>
  <c r="I853" i="40"/>
  <c r="R852" i="40"/>
  <c r="Q852" i="40"/>
  <c r="P852" i="40"/>
  <c r="O852" i="40"/>
  <c r="N852" i="40"/>
  <c r="M852" i="40"/>
  <c r="L852" i="40"/>
  <c r="K852" i="40"/>
  <c r="J852" i="40"/>
  <c r="I852" i="40"/>
  <c r="R851" i="40"/>
  <c r="Q851" i="40"/>
  <c r="P851" i="40"/>
  <c r="O851" i="40"/>
  <c r="N851" i="40"/>
  <c r="M851" i="40"/>
  <c r="L851" i="40"/>
  <c r="K851" i="40"/>
  <c r="J851" i="40"/>
  <c r="I851" i="40"/>
  <c r="R850" i="40"/>
  <c r="Q850" i="40"/>
  <c r="P850" i="40"/>
  <c r="O850" i="40"/>
  <c r="N850" i="40"/>
  <c r="M850" i="40"/>
  <c r="L850" i="40"/>
  <c r="K850" i="40"/>
  <c r="J850" i="40"/>
  <c r="I850" i="40"/>
  <c r="R849" i="40"/>
  <c r="Q849" i="40"/>
  <c r="P849" i="40"/>
  <c r="O849" i="40"/>
  <c r="N849" i="40"/>
  <c r="M849" i="40"/>
  <c r="L849" i="40"/>
  <c r="K849" i="40"/>
  <c r="J849" i="40"/>
  <c r="I849" i="40"/>
  <c r="R848" i="40"/>
  <c r="Q848" i="40"/>
  <c r="P848" i="40"/>
  <c r="O848" i="40"/>
  <c r="N848" i="40"/>
  <c r="M848" i="40"/>
  <c r="L848" i="40"/>
  <c r="K848" i="40"/>
  <c r="J848" i="40"/>
  <c r="I848" i="40"/>
  <c r="R847" i="40"/>
  <c r="Q847" i="40"/>
  <c r="P847" i="40"/>
  <c r="O847" i="40"/>
  <c r="N847" i="40"/>
  <c r="M847" i="40"/>
  <c r="L847" i="40"/>
  <c r="K847" i="40"/>
  <c r="J847" i="40"/>
  <c r="I847" i="40"/>
  <c r="R846" i="40"/>
  <c r="Q846" i="40"/>
  <c r="P846" i="40"/>
  <c r="O846" i="40"/>
  <c r="N846" i="40"/>
  <c r="M846" i="40"/>
  <c r="L846" i="40"/>
  <c r="K846" i="40"/>
  <c r="J846" i="40"/>
  <c r="I846" i="40"/>
  <c r="R845" i="40"/>
  <c r="Q845" i="40"/>
  <c r="P845" i="40"/>
  <c r="O845" i="40"/>
  <c r="N845" i="40"/>
  <c r="M845" i="40"/>
  <c r="L845" i="40"/>
  <c r="K845" i="40"/>
  <c r="J845" i="40"/>
  <c r="I845" i="40"/>
  <c r="R844" i="40"/>
  <c r="Q844" i="40"/>
  <c r="P844" i="40"/>
  <c r="O844" i="40"/>
  <c r="N844" i="40"/>
  <c r="M844" i="40"/>
  <c r="L844" i="40"/>
  <c r="K844" i="40"/>
  <c r="J844" i="40"/>
  <c r="I844" i="40"/>
  <c r="R843" i="40"/>
  <c r="Q843" i="40"/>
  <c r="P843" i="40"/>
  <c r="O843" i="40"/>
  <c r="N843" i="40"/>
  <c r="M843" i="40"/>
  <c r="L843" i="40"/>
  <c r="K843" i="40"/>
  <c r="J843" i="40"/>
  <c r="I843" i="40"/>
  <c r="R842" i="40"/>
  <c r="Q842" i="40"/>
  <c r="P842" i="40"/>
  <c r="O842" i="40"/>
  <c r="N842" i="40"/>
  <c r="M842" i="40"/>
  <c r="L842" i="40"/>
  <c r="K842" i="40"/>
  <c r="J842" i="40"/>
  <c r="I842" i="40"/>
  <c r="R841" i="40"/>
  <c r="Q841" i="40"/>
  <c r="P841" i="40"/>
  <c r="O841" i="40"/>
  <c r="N841" i="40"/>
  <c r="M841" i="40"/>
  <c r="L841" i="40"/>
  <c r="K841" i="40"/>
  <c r="J841" i="40"/>
  <c r="I841" i="40"/>
  <c r="R840" i="40"/>
  <c r="Q840" i="40"/>
  <c r="P840" i="40"/>
  <c r="O840" i="40"/>
  <c r="N840" i="40"/>
  <c r="M840" i="40"/>
  <c r="L840" i="40"/>
  <c r="K840" i="40"/>
  <c r="J840" i="40"/>
  <c r="I840" i="40"/>
  <c r="R839" i="40"/>
  <c r="Q839" i="40"/>
  <c r="P839" i="40"/>
  <c r="O839" i="40"/>
  <c r="N839" i="40"/>
  <c r="M839" i="40"/>
  <c r="L839" i="40"/>
  <c r="K839" i="40"/>
  <c r="J839" i="40"/>
  <c r="I839" i="40"/>
  <c r="R838" i="40"/>
  <c r="Q838" i="40"/>
  <c r="P838" i="40"/>
  <c r="O838" i="40"/>
  <c r="N838" i="40"/>
  <c r="M838" i="40"/>
  <c r="L838" i="40"/>
  <c r="K838" i="40"/>
  <c r="J838" i="40"/>
  <c r="I838" i="40"/>
  <c r="R837" i="40"/>
  <c r="Q837" i="40"/>
  <c r="P837" i="40"/>
  <c r="O837" i="40"/>
  <c r="N837" i="40"/>
  <c r="M837" i="40"/>
  <c r="L837" i="40"/>
  <c r="K837" i="40"/>
  <c r="J837" i="40"/>
  <c r="I837" i="40"/>
  <c r="R836" i="40"/>
  <c r="Q836" i="40"/>
  <c r="P836" i="40"/>
  <c r="O836" i="40"/>
  <c r="N836" i="40"/>
  <c r="M836" i="40"/>
  <c r="L836" i="40"/>
  <c r="K836" i="40"/>
  <c r="J836" i="40"/>
  <c r="I836" i="40"/>
  <c r="R835" i="40"/>
  <c r="Q835" i="40"/>
  <c r="P835" i="40"/>
  <c r="O835" i="40"/>
  <c r="N835" i="40"/>
  <c r="M835" i="40"/>
  <c r="L835" i="40"/>
  <c r="K835" i="40"/>
  <c r="J835" i="40"/>
  <c r="I835" i="40"/>
  <c r="R834" i="40"/>
  <c r="Q834" i="40"/>
  <c r="P834" i="40"/>
  <c r="O834" i="40"/>
  <c r="N834" i="40"/>
  <c r="M834" i="40"/>
  <c r="L834" i="40"/>
  <c r="K834" i="40"/>
  <c r="J834" i="40"/>
  <c r="I834" i="40"/>
  <c r="R833" i="40"/>
  <c r="Q833" i="40"/>
  <c r="P833" i="40"/>
  <c r="O833" i="40"/>
  <c r="N833" i="40"/>
  <c r="M833" i="40"/>
  <c r="L833" i="40"/>
  <c r="K833" i="40"/>
  <c r="J833" i="40"/>
  <c r="I833" i="40"/>
  <c r="R832" i="40"/>
  <c r="Q832" i="40"/>
  <c r="P832" i="40"/>
  <c r="O832" i="40"/>
  <c r="N832" i="40"/>
  <c r="M832" i="40"/>
  <c r="L832" i="40"/>
  <c r="K832" i="40"/>
  <c r="J832" i="40"/>
  <c r="I832" i="40"/>
  <c r="R831" i="40"/>
  <c r="Q831" i="40"/>
  <c r="P831" i="40"/>
  <c r="O831" i="40"/>
  <c r="N831" i="40"/>
  <c r="M831" i="40"/>
  <c r="L831" i="40"/>
  <c r="K831" i="40"/>
  <c r="J831" i="40"/>
  <c r="I831" i="40"/>
  <c r="R830" i="40"/>
  <c r="Q830" i="40"/>
  <c r="P830" i="40"/>
  <c r="O830" i="40"/>
  <c r="N830" i="40"/>
  <c r="M830" i="40"/>
  <c r="L830" i="40"/>
  <c r="K830" i="40"/>
  <c r="J830" i="40"/>
  <c r="I830" i="40"/>
  <c r="R829" i="40"/>
  <c r="Q829" i="40"/>
  <c r="P829" i="40"/>
  <c r="O829" i="40"/>
  <c r="N829" i="40"/>
  <c r="M829" i="40"/>
  <c r="L829" i="40"/>
  <c r="K829" i="40"/>
  <c r="J829" i="40"/>
  <c r="I829" i="40"/>
  <c r="R828" i="40"/>
  <c r="Q828" i="40"/>
  <c r="P828" i="40"/>
  <c r="O828" i="40"/>
  <c r="N828" i="40"/>
  <c r="M828" i="40"/>
  <c r="L828" i="40"/>
  <c r="K828" i="40"/>
  <c r="J828" i="40"/>
  <c r="I828" i="40"/>
  <c r="R827" i="40"/>
  <c r="Q827" i="40"/>
  <c r="P827" i="40"/>
  <c r="O827" i="40"/>
  <c r="N827" i="40"/>
  <c r="M827" i="40"/>
  <c r="L827" i="40"/>
  <c r="K827" i="40"/>
  <c r="J827" i="40"/>
  <c r="I827" i="40"/>
  <c r="R826" i="40"/>
  <c r="Q826" i="40"/>
  <c r="P826" i="40"/>
  <c r="O826" i="40"/>
  <c r="N826" i="40"/>
  <c r="M826" i="40"/>
  <c r="L826" i="40"/>
  <c r="K826" i="40"/>
  <c r="J826" i="40"/>
  <c r="I826" i="40"/>
  <c r="R825" i="40"/>
  <c r="Q825" i="40"/>
  <c r="P825" i="40"/>
  <c r="O825" i="40"/>
  <c r="N825" i="40"/>
  <c r="M825" i="40"/>
  <c r="L825" i="40"/>
  <c r="K825" i="40"/>
  <c r="J825" i="40"/>
  <c r="I825" i="40"/>
  <c r="R824" i="40"/>
  <c r="Q824" i="40"/>
  <c r="P824" i="40"/>
  <c r="O824" i="40"/>
  <c r="N824" i="40"/>
  <c r="M824" i="40"/>
  <c r="L824" i="40"/>
  <c r="K824" i="40"/>
  <c r="J824" i="40"/>
  <c r="I824" i="40"/>
  <c r="R823" i="40"/>
  <c r="Q823" i="40"/>
  <c r="P823" i="40"/>
  <c r="O823" i="40"/>
  <c r="N823" i="40"/>
  <c r="M823" i="40"/>
  <c r="L823" i="40"/>
  <c r="K823" i="40"/>
  <c r="J823" i="40"/>
  <c r="I823" i="40"/>
  <c r="R822" i="40"/>
  <c r="Q822" i="40"/>
  <c r="P822" i="40"/>
  <c r="O822" i="40"/>
  <c r="N822" i="40"/>
  <c r="M822" i="40"/>
  <c r="L822" i="40"/>
  <c r="K822" i="40"/>
  <c r="J822" i="40"/>
  <c r="I822" i="40"/>
  <c r="R821" i="40"/>
  <c r="Q821" i="40"/>
  <c r="P821" i="40"/>
  <c r="O821" i="40"/>
  <c r="N821" i="40"/>
  <c r="M821" i="40"/>
  <c r="L821" i="40"/>
  <c r="K821" i="40"/>
  <c r="J821" i="40"/>
  <c r="I821" i="40"/>
  <c r="R820" i="40"/>
  <c r="Q820" i="40"/>
  <c r="P820" i="40"/>
  <c r="O820" i="40"/>
  <c r="N820" i="40"/>
  <c r="M820" i="40"/>
  <c r="L820" i="40"/>
  <c r="K820" i="40"/>
  <c r="J820" i="40"/>
  <c r="I820" i="40"/>
  <c r="R819" i="40"/>
  <c r="Q819" i="40"/>
  <c r="P819" i="40"/>
  <c r="O819" i="40"/>
  <c r="N819" i="40"/>
  <c r="M819" i="40"/>
  <c r="L819" i="40"/>
  <c r="K819" i="40"/>
  <c r="J819" i="40"/>
  <c r="I819" i="40"/>
  <c r="R818" i="40"/>
  <c r="Q818" i="40"/>
  <c r="P818" i="40"/>
  <c r="O818" i="40"/>
  <c r="N818" i="40"/>
  <c r="M818" i="40"/>
  <c r="L818" i="40"/>
  <c r="K818" i="40"/>
  <c r="J818" i="40"/>
  <c r="I818" i="40"/>
  <c r="R817" i="40"/>
  <c r="Q817" i="40"/>
  <c r="P817" i="40"/>
  <c r="O817" i="40"/>
  <c r="N817" i="40"/>
  <c r="M817" i="40"/>
  <c r="L817" i="40"/>
  <c r="K817" i="40"/>
  <c r="J817" i="40"/>
  <c r="I817" i="40"/>
  <c r="R816" i="40"/>
  <c r="Q816" i="40"/>
  <c r="P816" i="40"/>
  <c r="O816" i="40"/>
  <c r="N816" i="40"/>
  <c r="M816" i="40"/>
  <c r="L816" i="40"/>
  <c r="K816" i="40"/>
  <c r="J816" i="40"/>
  <c r="I816" i="40"/>
  <c r="R815" i="40"/>
  <c r="Q815" i="40"/>
  <c r="P815" i="40"/>
  <c r="O815" i="40"/>
  <c r="N815" i="40"/>
  <c r="M815" i="40"/>
  <c r="L815" i="40"/>
  <c r="K815" i="40"/>
  <c r="J815" i="40"/>
  <c r="I815" i="40"/>
  <c r="R814" i="40"/>
  <c r="Q814" i="40"/>
  <c r="P814" i="40"/>
  <c r="O814" i="40"/>
  <c r="N814" i="40"/>
  <c r="M814" i="40"/>
  <c r="L814" i="40"/>
  <c r="K814" i="40"/>
  <c r="J814" i="40"/>
  <c r="I814" i="40"/>
  <c r="R813" i="40"/>
  <c r="Q813" i="40"/>
  <c r="P813" i="40"/>
  <c r="O813" i="40"/>
  <c r="N813" i="40"/>
  <c r="M813" i="40"/>
  <c r="L813" i="40"/>
  <c r="K813" i="40"/>
  <c r="J813" i="40"/>
  <c r="I813" i="40"/>
  <c r="R812" i="40"/>
  <c r="Q812" i="40"/>
  <c r="P812" i="40"/>
  <c r="O812" i="40"/>
  <c r="N812" i="40"/>
  <c r="M812" i="40"/>
  <c r="L812" i="40"/>
  <c r="K812" i="40"/>
  <c r="J812" i="40"/>
  <c r="I812" i="40"/>
  <c r="R811" i="40"/>
  <c r="Q811" i="40"/>
  <c r="P811" i="40"/>
  <c r="O811" i="40"/>
  <c r="N811" i="40"/>
  <c r="M811" i="40"/>
  <c r="L811" i="40"/>
  <c r="K811" i="40"/>
  <c r="J811" i="40"/>
  <c r="I811" i="40"/>
  <c r="R810" i="40"/>
  <c r="Q810" i="40"/>
  <c r="P810" i="40"/>
  <c r="O810" i="40"/>
  <c r="N810" i="40"/>
  <c r="M810" i="40"/>
  <c r="L810" i="40"/>
  <c r="K810" i="40"/>
  <c r="J810" i="40"/>
  <c r="I810" i="40"/>
  <c r="R809" i="40"/>
  <c r="Q809" i="40"/>
  <c r="P809" i="40"/>
  <c r="O809" i="40"/>
  <c r="N809" i="40"/>
  <c r="M809" i="40"/>
  <c r="L809" i="40"/>
  <c r="K809" i="40"/>
  <c r="J809" i="40"/>
  <c r="I809" i="40"/>
  <c r="R808" i="40"/>
  <c r="Q808" i="40"/>
  <c r="P808" i="40"/>
  <c r="O808" i="40"/>
  <c r="N808" i="40"/>
  <c r="M808" i="40"/>
  <c r="L808" i="40"/>
  <c r="K808" i="40"/>
  <c r="J808" i="40"/>
  <c r="I808" i="40"/>
  <c r="R807" i="40"/>
  <c r="Q807" i="40"/>
  <c r="P807" i="40"/>
  <c r="O807" i="40"/>
  <c r="N807" i="40"/>
  <c r="M807" i="40"/>
  <c r="L807" i="40"/>
  <c r="K807" i="40"/>
  <c r="J807" i="40"/>
  <c r="I807" i="40"/>
  <c r="R806" i="40"/>
  <c r="Q806" i="40"/>
  <c r="P806" i="40"/>
  <c r="O806" i="40"/>
  <c r="N806" i="40"/>
  <c r="M806" i="40"/>
  <c r="L806" i="40"/>
  <c r="K806" i="40"/>
  <c r="J806" i="40"/>
  <c r="I806" i="40"/>
  <c r="R805" i="40"/>
  <c r="Q805" i="40"/>
  <c r="P805" i="40"/>
  <c r="O805" i="40"/>
  <c r="N805" i="40"/>
  <c r="M805" i="40"/>
  <c r="L805" i="40"/>
  <c r="K805" i="40"/>
  <c r="J805" i="40"/>
  <c r="I805" i="40"/>
  <c r="R804" i="40"/>
  <c r="Q804" i="40"/>
  <c r="P804" i="40"/>
  <c r="O804" i="40"/>
  <c r="N804" i="40"/>
  <c r="M804" i="40"/>
  <c r="L804" i="40"/>
  <c r="K804" i="40"/>
  <c r="J804" i="40"/>
  <c r="I804" i="40"/>
  <c r="R803" i="40"/>
  <c r="Q803" i="40"/>
  <c r="P803" i="40"/>
  <c r="O803" i="40"/>
  <c r="N803" i="40"/>
  <c r="M803" i="40"/>
  <c r="L803" i="40"/>
  <c r="K803" i="40"/>
  <c r="J803" i="40"/>
  <c r="I803" i="40"/>
  <c r="R802" i="40"/>
  <c r="Q802" i="40"/>
  <c r="P802" i="40"/>
  <c r="O802" i="40"/>
  <c r="N802" i="40"/>
  <c r="M802" i="40"/>
  <c r="L802" i="40"/>
  <c r="K802" i="40"/>
  <c r="J802" i="40"/>
  <c r="I802" i="40"/>
  <c r="R801" i="40"/>
  <c r="Q801" i="40"/>
  <c r="P801" i="40"/>
  <c r="O801" i="40"/>
  <c r="N801" i="40"/>
  <c r="M801" i="40"/>
  <c r="L801" i="40"/>
  <c r="K801" i="40"/>
  <c r="J801" i="40"/>
  <c r="I801" i="40"/>
  <c r="R800" i="40"/>
  <c r="Q800" i="40"/>
  <c r="P800" i="40"/>
  <c r="O800" i="40"/>
  <c r="N800" i="40"/>
  <c r="M800" i="40"/>
  <c r="L800" i="40"/>
  <c r="K800" i="40"/>
  <c r="J800" i="40"/>
  <c r="I800" i="40"/>
  <c r="R799" i="40"/>
  <c r="Q799" i="40"/>
  <c r="P799" i="40"/>
  <c r="O799" i="40"/>
  <c r="N799" i="40"/>
  <c r="M799" i="40"/>
  <c r="L799" i="40"/>
  <c r="K799" i="40"/>
  <c r="J799" i="40"/>
  <c r="I799" i="40"/>
  <c r="R798" i="40"/>
  <c r="Q798" i="40"/>
  <c r="P798" i="40"/>
  <c r="O798" i="40"/>
  <c r="N798" i="40"/>
  <c r="M798" i="40"/>
  <c r="L798" i="40"/>
  <c r="K798" i="40"/>
  <c r="J798" i="40"/>
  <c r="I798" i="40"/>
  <c r="R797" i="40"/>
  <c r="Q797" i="40"/>
  <c r="P797" i="40"/>
  <c r="O797" i="40"/>
  <c r="N797" i="40"/>
  <c r="M797" i="40"/>
  <c r="L797" i="40"/>
  <c r="K797" i="40"/>
  <c r="J797" i="40"/>
  <c r="I797" i="40"/>
  <c r="R796" i="40"/>
  <c r="Q796" i="40"/>
  <c r="P796" i="40"/>
  <c r="O796" i="40"/>
  <c r="N796" i="40"/>
  <c r="M796" i="40"/>
  <c r="L796" i="40"/>
  <c r="K796" i="40"/>
  <c r="J796" i="40"/>
  <c r="I796" i="40"/>
  <c r="R795" i="40"/>
  <c r="Q795" i="40"/>
  <c r="P795" i="40"/>
  <c r="O795" i="40"/>
  <c r="N795" i="40"/>
  <c r="M795" i="40"/>
  <c r="L795" i="40"/>
  <c r="K795" i="40"/>
  <c r="J795" i="40"/>
  <c r="I795" i="40"/>
  <c r="R794" i="40"/>
  <c r="Q794" i="40"/>
  <c r="P794" i="40"/>
  <c r="O794" i="40"/>
  <c r="N794" i="40"/>
  <c r="M794" i="40"/>
  <c r="L794" i="40"/>
  <c r="K794" i="40"/>
  <c r="J794" i="40"/>
  <c r="I794" i="40"/>
  <c r="R793" i="40"/>
  <c r="Q793" i="40"/>
  <c r="P793" i="40"/>
  <c r="O793" i="40"/>
  <c r="N793" i="40"/>
  <c r="M793" i="40"/>
  <c r="L793" i="40"/>
  <c r="K793" i="40"/>
  <c r="J793" i="40"/>
  <c r="I793" i="40"/>
  <c r="R792" i="40"/>
  <c r="Q792" i="40"/>
  <c r="P792" i="40"/>
  <c r="O792" i="40"/>
  <c r="N792" i="40"/>
  <c r="M792" i="40"/>
  <c r="L792" i="40"/>
  <c r="K792" i="40"/>
  <c r="J792" i="40"/>
  <c r="I792" i="40"/>
  <c r="R791" i="40"/>
  <c r="Q791" i="40"/>
  <c r="P791" i="40"/>
  <c r="O791" i="40"/>
  <c r="N791" i="40"/>
  <c r="M791" i="40"/>
  <c r="L791" i="40"/>
  <c r="K791" i="40"/>
  <c r="J791" i="40"/>
  <c r="I791" i="40"/>
  <c r="R790" i="40"/>
  <c r="Q790" i="40"/>
  <c r="P790" i="40"/>
  <c r="O790" i="40"/>
  <c r="N790" i="40"/>
  <c r="M790" i="40"/>
  <c r="L790" i="40"/>
  <c r="K790" i="40"/>
  <c r="J790" i="40"/>
  <c r="I790" i="40"/>
  <c r="R789" i="40"/>
  <c r="Q789" i="40"/>
  <c r="P789" i="40"/>
  <c r="O789" i="40"/>
  <c r="N789" i="40"/>
  <c r="M789" i="40"/>
  <c r="L789" i="40"/>
  <c r="K789" i="40"/>
  <c r="J789" i="40"/>
  <c r="I789" i="40"/>
  <c r="R788" i="40"/>
  <c r="Q788" i="40"/>
  <c r="P788" i="40"/>
  <c r="O788" i="40"/>
  <c r="N788" i="40"/>
  <c r="M788" i="40"/>
  <c r="L788" i="40"/>
  <c r="K788" i="40"/>
  <c r="J788" i="40"/>
  <c r="I788" i="40"/>
  <c r="R787" i="40"/>
  <c r="Q787" i="40"/>
  <c r="P787" i="40"/>
  <c r="O787" i="40"/>
  <c r="N787" i="40"/>
  <c r="M787" i="40"/>
  <c r="L787" i="40"/>
  <c r="K787" i="40"/>
  <c r="J787" i="40"/>
  <c r="I787" i="40"/>
  <c r="R786" i="40"/>
  <c r="Q786" i="40"/>
  <c r="P786" i="40"/>
  <c r="O786" i="40"/>
  <c r="N786" i="40"/>
  <c r="M786" i="40"/>
  <c r="L786" i="40"/>
  <c r="K786" i="40"/>
  <c r="J786" i="40"/>
  <c r="I786" i="40"/>
  <c r="R785" i="40"/>
  <c r="Q785" i="40"/>
  <c r="P785" i="40"/>
  <c r="O785" i="40"/>
  <c r="N785" i="40"/>
  <c r="M785" i="40"/>
  <c r="L785" i="40"/>
  <c r="K785" i="40"/>
  <c r="J785" i="40"/>
  <c r="I785" i="40"/>
  <c r="R784" i="40"/>
  <c r="Q784" i="40"/>
  <c r="P784" i="40"/>
  <c r="O784" i="40"/>
  <c r="N784" i="40"/>
  <c r="M784" i="40"/>
  <c r="L784" i="40"/>
  <c r="K784" i="40"/>
  <c r="J784" i="40"/>
  <c r="I784" i="40"/>
  <c r="R783" i="40"/>
  <c r="Q783" i="40"/>
  <c r="P783" i="40"/>
  <c r="O783" i="40"/>
  <c r="N783" i="40"/>
  <c r="M783" i="40"/>
  <c r="L783" i="40"/>
  <c r="K783" i="40"/>
  <c r="J783" i="40"/>
  <c r="I783" i="40"/>
  <c r="R782" i="40"/>
  <c r="Q782" i="40"/>
  <c r="P782" i="40"/>
  <c r="O782" i="40"/>
  <c r="N782" i="40"/>
  <c r="M782" i="40"/>
  <c r="L782" i="40"/>
  <c r="K782" i="40"/>
  <c r="J782" i="40"/>
  <c r="I782" i="40"/>
  <c r="R781" i="40"/>
  <c r="Q781" i="40"/>
  <c r="P781" i="40"/>
  <c r="O781" i="40"/>
  <c r="N781" i="40"/>
  <c r="M781" i="40"/>
  <c r="L781" i="40"/>
  <c r="K781" i="40"/>
  <c r="J781" i="40"/>
  <c r="I781" i="40"/>
  <c r="R780" i="40"/>
  <c r="Q780" i="40"/>
  <c r="P780" i="40"/>
  <c r="O780" i="40"/>
  <c r="N780" i="40"/>
  <c r="M780" i="40"/>
  <c r="L780" i="40"/>
  <c r="K780" i="40"/>
  <c r="J780" i="40"/>
  <c r="I780" i="40"/>
  <c r="R779" i="40"/>
  <c r="Q779" i="40"/>
  <c r="P779" i="40"/>
  <c r="O779" i="40"/>
  <c r="N779" i="40"/>
  <c r="M779" i="40"/>
  <c r="L779" i="40"/>
  <c r="K779" i="40"/>
  <c r="J779" i="40"/>
  <c r="I779" i="40"/>
  <c r="R778" i="40"/>
  <c r="Q778" i="40"/>
  <c r="P778" i="40"/>
  <c r="O778" i="40"/>
  <c r="N778" i="40"/>
  <c r="M778" i="40"/>
  <c r="L778" i="40"/>
  <c r="K778" i="40"/>
  <c r="J778" i="40"/>
  <c r="I778" i="40"/>
  <c r="R777" i="40"/>
  <c r="Q777" i="40"/>
  <c r="P777" i="40"/>
  <c r="O777" i="40"/>
  <c r="N777" i="40"/>
  <c r="M777" i="40"/>
  <c r="L777" i="40"/>
  <c r="K777" i="40"/>
  <c r="J777" i="40"/>
  <c r="I777" i="40"/>
  <c r="R776" i="40"/>
  <c r="Q776" i="40"/>
  <c r="P776" i="40"/>
  <c r="O776" i="40"/>
  <c r="N776" i="40"/>
  <c r="M776" i="40"/>
  <c r="L776" i="40"/>
  <c r="K776" i="40"/>
  <c r="J776" i="40"/>
  <c r="I776" i="40"/>
  <c r="R775" i="40"/>
  <c r="Q775" i="40"/>
  <c r="P775" i="40"/>
  <c r="O775" i="40"/>
  <c r="N775" i="40"/>
  <c r="M775" i="40"/>
  <c r="L775" i="40"/>
  <c r="K775" i="40"/>
  <c r="J775" i="40"/>
  <c r="I775" i="40"/>
  <c r="R774" i="40"/>
  <c r="Q774" i="40"/>
  <c r="P774" i="40"/>
  <c r="O774" i="40"/>
  <c r="N774" i="40"/>
  <c r="M774" i="40"/>
  <c r="L774" i="40"/>
  <c r="K774" i="40"/>
  <c r="J774" i="40"/>
  <c r="I774" i="40"/>
  <c r="R773" i="40"/>
  <c r="Q773" i="40"/>
  <c r="P773" i="40"/>
  <c r="O773" i="40"/>
  <c r="N773" i="40"/>
  <c r="M773" i="40"/>
  <c r="L773" i="40"/>
  <c r="K773" i="40"/>
  <c r="J773" i="40"/>
  <c r="I773" i="40"/>
  <c r="R772" i="40"/>
  <c r="Q772" i="40"/>
  <c r="P772" i="40"/>
  <c r="O772" i="40"/>
  <c r="N772" i="40"/>
  <c r="M772" i="40"/>
  <c r="L772" i="40"/>
  <c r="K772" i="40"/>
  <c r="J772" i="40"/>
  <c r="I772" i="40"/>
  <c r="R771" i="40"/>
  <c r="Q771" i="40"/>
  <c r="P771" i="40"/>
  <c r="O771" i="40"/>
  <c r="N771" i="40"/>
  <c r="M771" i="40"/>
  <c r="L771" i="40"/>
  <c r="K771" i="40"/>
  <c r="J771" i="40"/>
  <c r="I771" i="40"/>
  <c r="R770" i="40"/>
  <c r="Q770" i="40"/>
  <c r="P770" i="40"/>
  <c r="O770" i="40"/>
  <c r="N770" i="40"/>
  <c r="M770" i="40"/>
  <c r="L770" i="40"/>
  <c r="K770" i="40"/>
  <c r="J770" i="40"/>
  <c r="I770" i="40"/>
  <c r="R769" i="40"/>
  <c r="Q769" i="40"/>
  <c r="P769" i="40"/>
  <c r="O769" i="40"/>
  <c r="N769" i="40"/>
  <c r="M769" i="40"/>
  <c r="L769" i="40"/>
  <c r="K769" i="40"/>
  <c r="J769" i="40"/>
  <c r="I769" i="40"/>
  <c r="R768" i="40"/>
  <c r="Q768" i="40"/>
  <c r="P768" i="40"/>
  <c r="O768" i="40"/>
  <c r="N768" i="40"/>
  <c r="M768" i="40"/>
  <c r="L768" i="40"/>
  <c r="K768" i="40"/>
  <c r="J768" i="40"/>
  <c r="I768" i="40"/>
  <c r="R767" i="40"/>
  <c r="Q767" i="40"/>
  <c r="P767" i="40"/>
  <c r="O767" i="40"/>
  <c r="N767" i="40"/>
  <c r="M767" i="40"/>
  <c r="L767" i="40"/>
  <c r="K767" i="40"/>
  <c r="J767" i="40"/>
  <c r="I767" i="40"/>
  <c r="R766" i="40"/>
  <c r="Q766" i="40"/>
  <c r="P766" i="40"/>
  <c r="O766" i="40"/>
  <c r="N766" i="40"/>
  <c r="M766" i="40"/>
  <c r="L766" i="40"/>
  <c r="K766" i="40"/>
  <c r="J766" i="40"/>
  <c r="I766" i="40"/>
  <c r="R765" i="40"/>
  <c r="Q765" i="40"/>
  <c r="P765" i="40"/>
  <c r="O765" i="40"/>
  <c r="N765" i="40"/>
  <c r="M765" i="40"/>
  <c r="L765" i="40"/>
  <c r="K765" i="40"/>
  <c r="J765" i="40"/>
  <c r="I765" i="40"/>
  <c r="R764" i="40"/>
  <c r="Q764" i="40"/>
  <c r="P764" i="40"/>
  <c r="O764" i="40"/>
  <c r="N764" i="40"/>
  <c r="M764" i="40"/>
  <c r="L764" i="40"/>
  <c r="K764" i="40"/>
  <c r="J764" i="40"/>
  <c r="I764" i="40"/>
  <c r="R763" i="40"/>
  <c r="Q763" i="40"/>
  <c r="P763" i="40"/>
  <c r="O763" i="40"/>
  <c r="N763" i="40"/>
  <c r="M763" i="40"/>
  <c r="L763" i="40"/>
  <c r="K763" i="40"/>
  <c r="J763" i="40"/>
  <c r="I763" i="40"/>
  <c r="R762" i="40"/>
  <c r="Q762" i="40"/>
  <c r="P762" i="40"/>
  <c r="O762" i="40"/>
  <c r="N762" i="40"/>
  <c r="M762" i="40"/>
  <c r="L762" i="40"/>
  <c r="K762" i="40"/>
  <c r="J762" i="40"/>
  <c r="I762" i="40"/>
  <c r="R761" i="40"/>
  <c r="Q761" i="40"/>
  <c r="P761" i="40"/>
  <c r="O761" i="40"/>
  <c r="N761" i="40"/>
  <c r="M761" i="40"/>
  <c r="L761" i="40"/>
  <c r="K761" i="40"/>
  <c r="J761" i="40"/>
  <c r="I761" i="40"/>
  <c r="R760" i="40"/>
  <c r="Q760" i="40"/>
  <c r="P760" i="40"/>
  <c r="O760" i="40"/>
  <c r="N760" i="40"/>
  <c r="M760" i="40"/>
  <c r="L760" i="40"/>
  <c r="K760" i="40"/>
  <c r="J760" i="40"/>
  <c r="I760" i="40"/>
  <c r="R759" i="40"/>
  <c r="Q759" i="40"/>
  <c r="P759" i="40"/>
  <c r="O759" i="40"/>
  <c r="N759" i="40"/>
  <c r="M759" i="40"/>
  <c r="L759" i="40"/>
  <c r="K759" i="40"/>
  <c r="J759" i="40"/>
  <c r="I759" i="40"/>
  <c r="R758" i="40"/>
  <c r="Q758" i="40"/>
  <c r="P758" i="40"/>
  <c r="O758" i="40"/>
  <c r="N758" i="40"/>
  <c r="M758" i="40"/>
  <c r="L758" i="40"/>
  <c r="K758" i="40"/>
  <c r="J758" i="40"/>
  <c r="I758" i="40"/>
  <c r="R757" i="40"/>
  <c r="Q757" i="40"/>
  <c r="P757" i="40"/>
  <c r="O757" i="40"/>
  <c r="N757" i="40"/>
  <c r="M757" i="40"/>
  <c r="L757" i="40"/>
  <c r="K757" i="40"/>
  <c r="J757" i="40"/>
  <c r="I757" i="40"/>
  <c r="R756" i="40"/>
  <c r="Q756" i="40"/>
  <c r="P756" i="40"/>
  <c r="O756" i="40"/>
  <c r="N756" i="40"/>
  <c r="M756" i="40"/>
  <c r="L756" i="40"/>
  <c r="K756" i="40"/>
  <c r="J756" i="40"/>
  <c r="I756" i="40"/>
  <c r="R755" i="40"/>
  <c r="Q755" i="40"/>
  <c r="P755" i="40"/>
  <c r="O755" i="40"/>
  <c r="N755" i="40"/>
  <c r="M755" i="40"/>
  <c r="L755" i="40"/>
  <c r="K755" i="40"/>
  <c r="J755" i="40"/>
  <c r="I755" i="40"/>
  <c r="R754" i="40"/>
  <c r="Q754" i="40"/>
  <c r="P754" i="40"/>
  <c r="O754" i="40"/>
  <c r="N754" i="40"/>
  <c r="M754" i="40"/>
  <c r="L754" i="40"/>
  <c r="K754" i="40"/>
  <c r="J754" i="40"/>
  <c r="I754" i="40"/>
  <c r="R753" i="40"/>
  <c r="Q753" i="40"/>
  <c r="P753" i="40"/>
  <c r="O753" i="40"/>
  <c r="N753" i="40"/>
  <c r="M753" i="40"/>
  <c r="L753" i="40"/>
  <c r="K753" i="40"/>
  <c r="J753" i="40"/>
  <c r="I753" i="40"/>
  <c r="R752" i="40"/>
  <c r="Q752" i="40"/>
  <c r="P752" i="40"/>
  <c r="O752" i="40"/>
  <c r="N752" i="40"/>
  <c r="M752" i="40"/>
  <c r="L752" i="40"/>
  <c r="K752" i="40"/>
  <c r="J752" i="40"/>
  <c r="I752" i="40"/>
  <c r="R751" i="40"/>
  <c r="Q751" i="40"/>
  <c r="P751" i="40"/>
  <c r="O751" i="40"/>
  <c r="N751" i="40"/>
  <c r="M751" i="40"/>
  <c r="L751" i="40"/>
  <c r="K751" i="40"/>
  <c r="J751" i="40"/>
  <c r="I751" i="40"/>
  <c r="R750" i="40"/>
  <c r="Q750" i="40"/>
  <c r="P750" i="40"/>
  <c r="O750" i="40"/>
  <c r="N750" i="40"/>
  <c r="M750" i="40"/>
  <c r="L750" i="40"/>
  <c r="K750" i="40"/>
  <c r="J750" i="40"/>
  <c r="I750" i="40"/>
  <c r="R749" i="40"/>
  <c r="Q749" i="40"/>
  <c r="P749" i="40"/>
  <c r="O749" i="40"/>
  <c r="N749" i="40"/>
  <c r="M749" i="40"/>
  <c r="L749" i="40"/>
  <c r="K749" i="40"/>
  <c r="J749" i="40"/>
  <c r="I749" i="40"/>
  <c r="R748" i="40"/>
  <c r="Q748" i="40"/>
  <c r="P748" i="40"/>
  <c r="O748" i="40"/>
  <c r="N748" i="40"/>
  <c r="M748" i="40"/>
  <c r="L748" i="40"/>
  <c r="K748" i="40"/>
  <c r="J748" i="40"/>
  <c r="I748" i="40"/>
  <c r="R747" i="40"/>
  <c r="Q747" i="40"/>
  <c r="P747" i="40"/>
  <c r="O747" i="40"/>
  <c r="N747" i="40"/>
  <c r="M747" i="40"/>
  <c r="L747" i="40"/>
  <c r="K747" i="40"/>
  <c r="J747" i="40"/>
  <c r="I747" i="40"/>
  <c r="R746" i="40"/>
  <c r="Q746" i="40"/>
  <c r="P746" i="40"/>
  <c r="O746" i="40"/>
  <c r="N746" i="40"/>
  <c r="M746" i="40"/>
  <c r="L746" i="40"/>
  <c r="K746" i="40"/>
  <c r="J746" i="40"/>
  <c r="I746" i="40"/>
  <c r="R745" i="40"/>
  <c r="Q745" i="40"/>
  <c r="P745" i="40"/>
  <c r="O745" i="40"/>
  <c r="N745" i="40"/>
  <c r="M745" i="40"/>
  <c r="L745" i="40"/>
  <c r="K745" i="40"/>
  <c r="J745" i="40"/>
  <c r="I745" i="40"/>
  <c r="R744" i="40"/>
  <c r="Q744" i="40"/>
  <c r="P744" i="40"/>
  <c r="O744" i="40"/>
  <c r="N744" i="40"/>
  <c r="M744" i="40"/>
  <c r="L744" i="40"/>
  <c r="K744" i="40"/>
  <c r="J744" i="40"/>
  <c r="I744" i="40"/>
  <c r="R743" i="40"/>
  <c r="Q743" i="40"/>
  <c r="P743" i="40"/>
  <c r="O743" i="40"/>
  <c r="N743" i="40"/>
  <c r="M743" i="40"/>
  <c r="L743" i="40"/>
  <c r="K743" i="40"/>
  <c r="J743" i="40"/>
  <c r="I743" i="40"/>
  <c r="R742" i="40"/>
  <c r="Q742" i="40"/>
  <c r="P742" i="40"/>
  <c r="O742" i="40"/>
  <c r="N742" i="40"/>
  <c r="M742" i="40"/>
  <c r="L742" i="40"/>
  <c r="K742" i="40"/>
  <c r="J742" i="40"/>
  <c r="I742" i="40"/>
  <c r="R741" i="40"/>
  <c r="Q741" i="40"/>
  <c r="P741" i="40"/>
  <c r="O741" i="40"/>
  <c r="N741" i="40"/>
  <c r="M741" i="40"/>
  <c r="L741" i="40"/>
  <c r="K741" i="40"/>
  <c r="J741" i="40"/>
  <c r="I741" i="40"/>
  <c r="R740" i="40"/>
  <c r="Q740" i="40"/>
  <c r="P740" i="40"/>
  <c r="O740" i="40"/>
  <c r="N740" i="40"/>
  <c r="M740" i="40"/>
  <c r="L740" i="40"/>
  <c r="K740" i="40"/>
  <c r="J740" i="40"/>
  <c r="I740" i="40"/>
  <c r="R739" i="40"/>
  <c r="Q739" i="40"/>
  <c r="P739" i="40"/>
  <c r="O739" i="40"/>
  <c r="N739" i="40"/>
  <c r="M739" i="40"/>
  <c r="L739" i="40"/>
  <c r="K739" i="40"/>
  <c r="J739" i="40"/>
  <c r="I739" i="40"/>
  <c r="R738" i="40"/>
  <c r="Q738" i="40"/>
  <c r="P738" i="40"/>
  <c r="O738" i="40"/>
  <c r="N738" i="40"/>
  <c r="M738" i="40"/>
  <c r="L738" i="40"/>
  <c r="K738" i="40"/>
  <c r="J738" i="40"/>
  <c r="I738" i="40"/>
  <c r="R737" i="40"/>
  <c r="Q737" i="40"/>
  <c r="P737" i="40"/>
  <c r="O737" i="40"/>
  <c r="N737" i="40"/>
  <c r="M737" i="40"/>
  <c r="L737" i="40"/>
  <c r="K737" i="40"/>
  <c r="J737" i="40"/>
  <c r="I737" i="40"/>
  <c r="R736" i="40"/>
  <c r="Q736" i="40"/>
  <c r="P736" i="40"/>
  <c r="O736" i="40"/>
  <c r="N736" i="40"/>
  <c r="M736" i="40"/>
  <c r="L736" i="40"/>
  <c r="K736" i="40"/>
  <c r="J736" i="40"/>
  <c r="I736" i="40"/>
  <c r="R735" i="40"/>
  <c r="Q735" i="40"/>
  <c r="P735" i="40"/>
  <c r="O735" i="40"/>
  <c r="N735" i="40"/>
  <c r="M735" i="40"/>
  <c r="L735" i="40"/>
  <c r="K735" i="40"/>
  <c r="J735" i="40"/>
  <c r="I735" i="40"/>
  <c r="R734" i="40"/>
  <c r="Q734" i="40"/>
  <c r="P734" i="40"/>
  <c r="O734" i="40"/>
  <c r="N734" i="40"/>
  <c r="M734" i="40"/>
  <c r="L734" i="40"/>
  <c r="K734" i="40"/>
  <c r="J734" i="40"/>
  <c r="I734" i="40"/>
  <c r="R733" i="40"/>
  <c r="Q733" i="40"/>
  <c r="P733" i="40"/>
  <c r="O733" i="40"/>
  <c r="N733" i="40"/>
  <c r="M733" i="40"/>
  <c r="L733" i="40"/>
  <c r="K733" i="40"/>
  <c r="J733" i="40"/>
  <c r="I733" i="40"/>
  <c r="R732" i="40"/>
  <c r="Q732" i="40"/>
  <c r="P732" i="40"/>
  <c r="O732" i="40"/>
  <c r="N732" i="40"/>
  <c r="M732" i="40"/>
  <c r="L732" i="40"/>
  <c r="K732" i="40"/>
  <c r="J732" i="40"/>
  <c r="I732" i="40"/>
  <c r="R731" i="40"/>
  <c r="Q731" i="40"/>
  <c r="P731" i="40"/>
  <c r="O731" i="40"/>
  <c r="N731" i="40"/>
  <c r="M731" i="40"/>
  <c r="L731" i="40"/>
  <c r="K731" i="40"/>
  <c r="J731" i="40"/>
  <c r="I731" i="40"/>
  <c r="R730" i="40"/>
  <c r="Q730" i="40"/>
  <c r="P730" i="40"/>
  <c r="O730" i="40"/>
  <c r="N730" i="40"/>
  <c r="M730" i="40"/>
  <c r="L730" i="40"/>
  <c r="K730" i="40"/>
  <c r="J730" i="40"/>
  <c r="I730" i="40"/>
  <c r="R729" i="40"/>
  <c r="Q729" i="40"/>
  <c r="P729" i="40"/>
  <c r="O729" i="40"/>
  <c r="N729" i="40"/>
  <c r="M729" i="40"/>
  <c r="L729" i="40"/>
  <c r="K729" i="40"/>
  <c r="J729" i="40"/>
  <c r="I729" i="40"/>
  <c r="R728" i="40"/>
  <c r="Q728" i="40"/>
  <c r="P728" i="40"/>
  <c r="O728" i="40"/>
  <c r="N728" i="40"/>
  <c r="M728" i="40"/>
  <c r="L728" i="40"/>
  <c r="K728" i="40"/>
  <c r="J728" i="40"/>
  <c r="I728" i="40"/>
  <c r="R727" i="40"/>
  <c r="Q727" i="40"/>
  <c r="P727" i="40"/>
  <c r="O727" i="40"/>
  <c r="N727" i="40"/>
  <c r="M727" i="40"/>
  <c r="L727" i="40"/>
  <c r="K727" i="40"/>
  <c r="J727" i="40"/>
  <c r="I727" i="40"/>
  <c r="R726" i="40"/>
  <c r="Q726" i="40"/>
  <c r="P726" i="40"/>
  <c r="O726" i="40"/>
  <c r="N726" i="40"/>
  <c r="M726" i="40"/>
  <c r="L726" i="40"/>
  <c r="K726" i="40"/>
  <c r="J726" i="40"/>
  <c r="I726" i="40"/>
  <c r="R725" i="40"/>
  <c r="Q725" i="40"/>
  <c r="P725" i="40"/>
  <c r="O725" i="40"/>
  <c r="N725" i="40"/>
  <c r="M725" i="40"/>
  <c r="L725" i="40"/>
  <c r="K725" i="40"/>
  <c r="J725" i="40"/>
  <c r="I725" i="40"/>
  <c r="R724" i="40"/>
  <c r="Q724" i="40"/>
  <c r="P724" i="40"/>
  <c r="O724" i="40"/>
  <c r="N724" i="40"/>
  <c r="M724" i="40"/>
  <c r="L724" i="40"/>
  <c r="K724" i="40"/>
  <c r="J724" i="40"/>
  <c r="I724" i="40"/>
  <c r="R723" i="40"/>
  <c r="Q723" i="40"/>
  <c r="P723" i="40"/>
  <c r="O723" i="40"/>
  <c r="N723" i="40"/>
  <c r="M723" i="40"/>
  <c r="L723" i="40"/>
  <c r="K723" i="40"/>
  <c r="J723" i="40"/>
  <c r="I723" i="40"/>
  <c r="R722" i="40"/>
  <c r="Q722" i="40"/>
  <c r="P722" i="40"/>
  <c r="O722" i="40"/>
  <c r="N722" i="40"/>
  <c r="M722" i="40"/>
  <c r="L722" i="40"/>
  <c r="K722" i="40"/>
  <c r="J722" i="40"/>
  <c r="I722" i="40"/>
  <c r="R721" i="40"/>
  <c r="Q721" i="40"/>
  <c r="P721" i="40"/>
  <c r="O721" i="40"/>
  <c r="N721" i="40"/>
  <c r="M721" i="40"/>
  <c r="L721" i="40"/>
  <c r="K721" i="40"/>
  <c r="J721" i="40"/>
  <c r="I721" i="40"/>
  <c r="R720" i="40"/>
  <c r="Q720" i="40"/>
  <c r="P720" i="40"/>
  <c r="O720" i="40"/>
  <c r="N720" i="40"/>
  <c r="M720" i="40"/>
  <c r="L720" i="40"/>
  <c r="K720" i="40"/>
  <c r="J720" i="40"/>
  <c r="I720" i="40"/>
  <c r="R719" i="40"/>
  <c r="Q719" i="40"/>
  <c r="P719" i="40"/>
  <c r="O719" i="40"/>
  <c r="N719" i="40"/>
  <c r="M719" i="40"/>
  <c r="L719" i="40"/>
  <c r="K719" i="40"/>
  <c r="J719" i="40"/>
  <c r="I719" i="40"/>
  <c r="R718" i="40"/>
  <c r="Q718" i="40"/>
  <c r="P718" i="40"/>
  <c r="O718" i="40"/>
  <c r="N718" i="40"/>
  <c r="M718" i="40"/>
  <c r="L718" i="40"/>
  <c r="K718" i="40"/>
  <c r="J718" i="40"/>
  <c r="I718" i="40"/>
  <c r="R717" i="40"/>
  <c r="Q717" i="40"/>
  <c r="P717" i="40"/>
  <c r="O717" i="40"/>
  <c r="N717" i="40"/>
  <c r="M717" i="40"/>
  <c r="L717" i="40"/>
  <c r="K717" i="40"/>
  <c r="J717" i="40"/>
  <c r="I717" i="40"/>
  <c r="R716" i="40"/>
  <c r="Q716" i="40"/>
  <c r="P716" i="40"/>
  <c r="O716" i="40"/>
  <c r="N716" i="40"/>
  <c r="M716" i="40"/>
  <c r="L716" i="40"/>
  <c r="K716" i="40"/>
  <c r="J716" i="40"/>
  <c r="I716" i="40"/>
  <c r="R715" i="40"/>
  <c r="Q715" i="40"/>
  <c r="P715" i="40"/>
  <c r="O715" i="40"/>
  <c r="N715" i="40"/>
  <c r="M715" i="40"/>
  <c r="L715" i="40"/>
  <c r="K715" i="40"/>
  <c r="J715" i="40"/>
  <c r="I715" i="40"/>
  <c r="R714" i="40"/>
  <c r="Q714" i="40"/>
  <c r="P714" i="40"/>
  <c r="O714" i="40"/>
  <c r="N714" i="40"/>
  <c r="M714" i="40"/>
  <c r="L714" i="40"/>
  <c r="K714" i="40"/>
  <c r="J714" i="40"/>
  <c r="I714" i="40"/>
  <c r="R713" i="40"/>
  <c r="Q713" i="40"/>
  <c r="P713" i="40"/>
  <c r="O713" i="40"/>
  <c r="N713" i="40"/>
  <c r="M713" i="40"/>
  <c r="L713" i="40"/>
  <c r="K713" i="40"/>
  <c r="J713" i="40"/>
  <c r="I713" i="40"/>
  <c r="R712" i="40"/>
  <c r="Q712" i="40"/>
  <c r="P712" i="40"/>
  <c r="O712" i="40"/>
  <c r="N712" i="40"/>
  <c r="M712" i="40"/>
  <c r="L712" i="40"/>
  <c r="K712" i="40"/>
  <c r="J712" i="40"/>
  <c r="I712" i="40"/>
  <c r="R711" i="40"/>
  <c r="Q711" i="40"/>
  <c r="P711" i="40"/>
  <c r="O711" i="40"/>
  <c r="N711" i="40"/>
  <c r="M711" i="40"/>
  <c r="L711" i="40"/>
  <c r="K711" i="40"/>
  <c r="J711" i="40"/>
  <c r="I711" i="40"/>
  <c r="R710" i="40"/>
  <c r="Q710" i="40"/>
  <c r="P710" i="40"/>
  <c r="O710" i="40"/>
  <c r="N710" i="40"/>
  <c r="M710" i="40"/>
  <c r="L710" i="40"/>
  <c r="K710" i="40"/>
  <c r="J710" i="40"/>
  <c r="I710" i="40"/>
  <c r="R709" i="40"/>
  <c r="Q709" i="40"/>
  <c r="P709" i="40"/>
  <c r="O709" i="40"/>
  <c r="N709" i="40"/>
  <c r="M709" i="40"/>
  <c r="L709" i="40"/>
  <c r="K709" i="40"/>
  <c r="J709" i="40"/>
  <c r="I709" i="40"/>
  <c r="R708" i="40"/>
  <c r="Q708" i="40"/>
  <c r="P708" i="40"/>
  <c r="O708" i="40"/>
  <c r="N708" i="40"/>
  <c r="M708" i="40"/>
  <c r="L708" i="40"/>
  <c r="K708" i="40"/>
  <c r="J708" i="40"/>
  <c r="I708" i="40"/>
  <c r="R707" i="40"/>
  <c r="Q707" i="40"/>
  <c r="P707" i="40"/>
  <c r="O707" i="40"/>
  <c r="N707" i="40"/>
  <c r="M707" i="40"/>
  <c r="L707" i="40"/>
  <c r="K707" i="40"/>
  <c r="J707" i="40"/>
  <c r="I707" i="40"/>
  <c r="R706" i="40"/>
  <c r="Q706" i="40"/>
  <c r="P706" i="40"/>
  <c r="O706" i="40"/>
  <c r="N706" i="40"/>
  <c r="M706" i="40"/>
  <c r="L706" i="40"/>
  <c r="K706" i="40"/>
  <c r="J706" i="40"/>
  <c r="I706" i="40"/>
  <c r="R705" i="40"/>
  <c r="Q705" i="40"/>
  <c r="P705" i="40"/>
  <c r="O705" i="40"/>
  <c r="N705" i="40"/>
  <c r="M705" i="40"/>
  <c r="L705" i="40"/>
  <c r="K705" i="40"/>
  <c r="J705" i="40"/>
  <c r="I705" i="40"/>
  <c r="R704" i="40"/>
  <c r="Q704" i="40"/>
  <c r="P704" i="40"/>
  <c r="O704" i="40"/>
  <c r="N704" i="40"/>
  <c r="M704" i="40"/>
  <c r="L704" i="40"/>
  <c r="K704" i="40"/>
  <c r="J704" i="40"/>
  <c r="I704" i="40"/>
  <c r="R703" i="40"/>
  <c r="Q703" i="40"/>
  <c r="P703" i="40"/>
  <c r="O703" i="40"/>
  <c r="N703" i="40"/>
  <c r="M703" i="40"/>
  <c r="L703" i="40"/>
  <c r="K703" i="40"/>
  <c r="J703" i="40"/>
  <c r="I703" i="40"/>
  <c r="R702" i="40"/>
  <c r="Q702" i="40"/>
  <c r="P702" i="40"/>
  <c r="O702" i="40"/>
  <c r="N702" i="40"/>
  <c r="M702" i="40"/>
  <c r="L702" i="40"/>
  <c r="K702" i="40"/>
  <c r="J702" i="40"/>
  <c r="I702" i="40"/>
  <c r="R701" i="40"/>
  <c r="Q701" i="40"/>
  <c r="P701" i="40"/>
  <c r="O701" i="40"/>
  <c r="N701" i="40"/>
  <c r="M701" i="40"/>
  <c r="L701" i="40"/>
  <c r="K701" i="40"/>
  <c r="J701" i="40"/>
  <c r="I701" i="40"/>
  <c r="R700" i="40"/>
  <c r="Q700" i="40"/>
  <c r="P700" i="40"/>
  <c r="O700" i="40"/>
  <c r="N700" i="40"/>
  <c r="M700" i="40"/>
  <c r="L700" i="40"/>
  <c r="K700" i="40"/>
  <c r="J700" i="40"/>
  <c r="I700" i="40"/>
  <c r="R699" i="40"/>
  <c r="Q699" i="40"/>
  <c r="P699" i="40"/>
  <c r="O699" i="40"/>
  <c r="N699" i="40"/>
  <c r="M699" i="40"/>
  <c r="L699" i="40"/>
  <c r="K699" i="40"/>
  <c r="J699" i="40"/>
  <c r="I699" i="40"/>
  <c r="R698" i="40"/>
  <c r="Q698" i="40"/>
  <c r="P698" i="40"/>
  <c r="O698" i="40"/>
  <c r="N698" i="40"/>
  <c r="M698" i="40"/>
  <c r="L698" i="40"/>
  <c r="K698" i="40"/>
  <c r="J698" i="40"/>
  <c r="I698" i="40"/>
  <c r="R697" i="40"/>
  <c r="Q697" i="40"/>
  <c r="P697" i="40"/>
  <c r="O697" i="40"/>
  <c r="N697" i="40"/>
  <c r="M697" i="40"/>
  <c r="L697" i="40"/>
  <c r="K697" i="40"/>
  <c r="J697" i="40"/>
  <c r="I697" i="40"/>
  <c r="R696" i="40"/>
  <c r="Q696" i="40"/>
  <c r="P696" i="40"/>
  <c r="O696" i="40"/>
  <c r="N696" i="40"/>
  <c r="M696" i="40"/>
  <c r="L696" i="40"/>
  <c r="K696" i="40"/>
  <c r="J696" i="40"/>
  <c r="I696" i="40"/>
  <c r="R695" i="40"/>
  <c r="Q695" i="40"/>
  <c r="P695" i="40"/>
  <c r="O695" i="40"/>
  <c r="N695" i="40"/>
  <c r="M695" i="40"/>
  <c r="L695" i="40"/>
  <c r="K695" i="40"/>
  <c r="J695" i="40"/>
  <c r="I695" i="40"/>
  <c r="R694" i="40"/>
  <c r="Q694" i="40"/>
  <c r="P694" i="40"/>
  <c r="O694" i="40"/>
  <c r="N694" i="40"/>
  <c r="M694" i="40"/>
  <c r="L694" i="40"/>
  <c r="K694" i="40"/>
  <c r="J694" i="40"/>
  <c r="I694" i="40"/>
  <c r="R693" i="40"/>
  <c r="Q693" i="40"/>
  <c r="P693" i="40"/>
  <c r="O693" i="40"/>
  <c r="N693" i="40"/>
  <c r="M693" i="40"/>
  <c r="L693" i="40"/>
  <c r="K693" i="40"/>
  <c r="J693" i="40"/>
  <c r="I693" i="40"/>
  <c r="R692" i="40"/>
  <c r="Q692" i="40"/>
  <c r="P692" i="40"/>
  <c r="O692" i="40"/>
  <c r="N692" i="40"/>
  <c r="M692" i="40"/>
  <c r="L692" i="40"/>
  <c r="K692" i="40"/>
  <c r="J692" i="40"/>
  <c r="I692" i="40"/>
  <c r="R691" i="40"/>
  <c r="Q691" i="40"/>
  <c r="P691" i="40"/>
  <c r="O691" i="40"/>
  <c r="N691" i="40"/>
  <c r="M691" i="40"/>
  <c r="L691" i="40"/>
  <c r="K691" i="40"/>
  <c r="J691" i="40"/>
  <c r="I691" i="40"/>
  <c r="R690" i="40"/>
  <c r="Q690" i="40"/>
  <c r="P690" i="40"/>
  <c r="O690" i="40"/>
  <c r="N690" i="40"/>
  <c r="M690" i="40"/>
  <c r="L690" i="40"/>
  <c r="K690" i="40"/>
  <c r="J690" i="40"/>
  <c r="I690" i="40"/>
  <c r="R689" i="40"/>
  <c r="Q689" i="40"/>
  <c r="P689" i="40"/>
  <c r="O689" i="40"/>
  <c r="N689" i="40"/>
  <c r="M689" i="40"/>
  <c r="L689" i="40"/>
  <c r="K689" i="40"/>
  <c r="J689" i="40"/>
  <c r="I689" i="40"/>
  <c r="R688" i="40"/>
  <c r="Q688" i="40"/>
  <c r="P688" i="40"/>
  <c r="O688" i="40"/>
  <c r="N688" i="40"/>
  <c r="M688" i="40"/>
  <c r="L688" i="40"/>
  <c r="K688" i="40"/>
  <c r="J688" i="40"/>
  <c r="I688" i="40"/>
  <c r="R687" i="40"/>
  <c r="Q687" i="40"/>
  <c r="P687" i="40"/>
  <c r="O687" i="40"/>
  <c r="N687" i="40"/>
  <c r="M687" i="40"/>
  <c r="L687" i="40"/>
  <c r="K687" i="40"/>
  <c r="J687" i="40"/>
  <c r="I687" i="40"/>
  <c r="R686" i="40"/>
  <c r="Q686" i="40"/>
  <c r="P686" i="40"/>
  <c r="O686" i="40"/>
  <c r="N686" i="40"/>
  <c r="M686" i="40"/>
  <c r="L686" i="40"/>
  <c r="K686" i="40"/>
  <c r="J686" i="40"/>
  <c r="I686" i="40"/>
  <c r="R685" i="40"/>
  <c r="Q685" i="40"/>
  <c r="P685" i="40"/>
  <c r="O685" i="40"/>
  <c r="N685" i="40"/>
  <c r="M685" i="40"/>
  <c r="L685" i="40"/>
  <c r="K685" i="40"/>
  <c r="J685" i="40"/>
  <c r="I685" i="40"/>
  <c r="R684" i="40"/>
  <c r="Q684" i="40"/>
  <c r="P684" i="40"/>
  <c r="O684" i="40"/>
  <c r="N684" i="40"/>
  <c r="M684" i="40"/>
  <c r="L684" i="40"/>
  <c r="K684" i="40"/>
  <c r="J684" i="40"/>
  <c r="I684" i="40"/>
  <c r="R683" i="40"/>
  <c r="Q683" i="40"/>
  <c r="P683" i="40"/>
  <c r="O683" i="40"/>
  <c r="N683" i="40"/>
  <c r="M683" i="40"/>
  <c r="L683" i="40"/>
  <c r="K683" i="40"/>
  <c r="J683" i="40"/>
  <c r="I683" i="40"/>
  <c r="R682" i="40"/>
  <c r="Q682" i="40"/>
  <c r="P682" i="40"/>
  <c r="O682" i="40"/>
  <c r="N682" i="40"/>
  <c r="M682" i="40"/>
  <c r="L682" i="40"/>
  <c r="K682" i="40"/>
  <c r="J682" i="40"/>
  <c r="I682" i="40"/>
  <c r="R681" i="40"/>
  <c r="Q681" i="40"/>
  <c r="P681" i="40"/>
  <c r="O681" i="40"/>
  <c r="N681" i="40"/>
  <c r="M681" i="40"/>
  <c r="L681" i="40"/>
  <c r="K681" i="40"/>
  <c r="J681" i="40"/>
  <c r="I681" i="40"/>
  <c r="R680" i="40"/>
  <c r="Q680" i="40"/>
  <c r="P680" i="40"/>
  <c r="O680" i="40"/>
  <c r="N680" i="40"/>
  <c r="M680" i="40"/>
  <c r="L680" i="40"/>
  <c r="K680" i="40"/>
  <c r="J680" i="40"/>
  <c r="I680" i="40"/>
  <c r="R679" i="40"/>
  <c r="Q679" i="40"/>
  <c r="P679" i="40"/>
  <c r="O679" i="40"/>
  <c r="N679" i="40"/>
  <c r="M679" i="40"/>
  <c r="L679" i="40"/>
  <c r="K679" i="40"/>
  <c r="J679" i="40"/>
  <c r="I679" i="40"/>
  <c r="R678" i="40"/>
  <c r="Q678" i="40"/>
  <c r="P678" i="40"/>
  <c r="O678" i="40"/>
  <c r="N678" i="40"/>
  <c r="M678" i="40"/>
  <c r="L678" i="40"/>
  <c r="K678" i="40"/>
  <c r="J678" i="40"/>
  <c r="I678" i="40"/>
  <c r="R677" i="40"/>
  <c r="Q677" i="40"/>
  <c r="P677" i="40"/>
  <c r="O677" i="40"/>
  <c r="N677" i="40"/>
  <c r="M677" i="40"/>
  <c r="L677" i="40"/>
  <c r="K677" i="40"/>
  <c r="J677" i="40"/>
  <c r="I677" i="40"/>
  <c r="R676" i="40"/>
  <c r="Q676" i="40"/>
  <c r="P676" i="40"/>
  <c r="O676" i="40"/>
  <c r="N676" i="40"/>
  <c r="M676" i="40"/>
  <c r="L676" i="40"/>
  <c r="K676" i="40"/>
  <c r="J676" i="40"/>
  <c r="I676" i="40"/>
  <c r="R675" i="40"/>
  <c r="Q675" i="40"/>
  <c r="P675" i="40"/>
  <c r="O675" i="40"/>
  <c r="N675" i="40"/>
  <c r="M675" i="40"/>
  <c r="L675" i="40"/>
  <c r="K675" i="40"/>
  <c r="J675" i="40"/>
  <c r="I675" i="40"/>
  <c r="R674" i="40"/>
  <c r="Q674" i="40"/>
  <c r="P674" i="40"/>
  <c r="O674" i="40"/>
  <c r="N674" i="40"/>
  <c r="M674" i="40"/>
  <c r="L674" i="40"/>
  <c r="K674" i="40"/>
  <c r="J674" i="40"/>
  <c r="I674" i="40"/>
  <c r="R673" i="40"/>
  <c r="Q673" i="40"/>
  <c r="P673" i="40"/>
  <c r="O673" i="40"/>
  <c r="N673" i="40"/>
  <c r="M673" i="40"/>
  <c r="L673" i="40"/>
  <c r="K673" i="40"/>
  <c r="J673" i="40"/>
  <c r="I673" i="40"/>
  <c r="R672" i="40"/>
  <c r="Q672" i="40"/>
  <c r="P672" i="40"/>
  <c r="O672" i="40"/>
  <c r="N672" i="40"/>
  <c r="M672" i="40"/>
  <c r="L672" i="40"/>
  <c r="K672" i="40"/>
  <c r="J672" i="40"/>
  <c r="I672" i="40"/>
  <c r="R671" i="40"/>
  <c r="Q671" i="40"/>
  <c r="P671" i="40"/>
  <c r="O671" i="40"/>
  <c r="N671" i="40"/>
  <c r="M671" i="40"/>
  <c r="L671" i="40"/>
  <c r="K671" i="40"/>
  <c r="J671" i="40"/>
  <c r="I671" i="40"/>
  <c r="R670" i="40"/>
  <c r="Q670" i="40"/>
  <c r="P670" i="40"/>
  <c r="O670" i="40"/>
  <c r="N670" i="40"/>
  <c r="M670" i="40"/>
  <c r="L670" i="40"/>
  <c r="K670" i="40"/>
  <c r="J670" i="40"/>
  <c r="I670" i="40"/>
  <c r="R669" i="40"/>
  <c r="Q669" i="40"/>
  <c r="P669" i="40"/>
  <c r="O669" i="40"/>
  <c r="N669" i="40"/>
  <c r="M669" i="40"/>
  <c r="L669" i="40"/>
  <c r="K669" i="40"/>
  <c r="J669" i="40"/>
  <c r="I669" i="40"/>
  <c r="R668" i="40"/>
  <c r="Q668" i="40"/>
  <c r="P668" i="40"/>
  <c r="O668" i="40"/>
  <c r="N668" i="40"/>
  <c r="M668" i="40"/>
  <c r="L668" i="40"/>
  <c r="K668" i="40"/>
  <c r="J668" i="40"/>
  <c r="I668" i="40"/>
  <c r="R667" i="40"/>
  <c r="Q667" i="40"/>
  <c r="P667" i="40"/>
  <c r="O667" i="40"/>
  <c r="N667" i="40"/>
  <c r="M667" i="40"/>
  <c r="L667" i="40"/>
  <c r="K667" i="40"/>
  <c r="J667" i="40"/>
  <c r="I667" i="40"/>
  <c r="R666" i="40"/>
  <c r="Q666" i="40"/>
  <c r="P666" i="40"/>
  <c r="O666" i="40"/>
  <c r="N666" i="40"/>
  <c r="M666" i="40"/>
  <c r="L666" i="40"/>
  <c r="K666" i="40"/>
  <c r="J666" i="40"/>
  <c r="I666" i="40"/>
  <c r="R665" i="40"/>
  <c r="Q665" i="40"/>
  <c r="P665" i="40"/>
  <c r="O665" i="40"/>
  <c r="N665" i="40"/>
  <c r="M665" i="40"/>
  <c r="L665" i="40"/>
  <c r="K665" i="40"/>
  <c r="J665" i="40"/>
  <c r="I665" i="40"/>
  <c r="R664" i="40"/>
  <c r="Q664" i="40"/>
  <c r="P664" i="40"/>
  <c r="O664" i="40"/>
  <c r="N664" i="40"/>
  <c r="M664" i="40"/>
  <c r="L664" i="40"/>
  <c r="K664" i="40"/>
  <c r="J664" i="40"/>
  <c r="I664" i="40"/>
  <c r="R663" i="40"/>
  <c r="Q663" i="40"/>
  <c r="P663" i="40"/>
  <c r="O663" i="40"/>
  <c r="N663" i="40"/>
  <c r="M663" i="40"/>
  <c r="L663" i="40"/>
  <c r="K663" i="40"/>
  <c r="J663" i="40"/>
  <c r="I663" i="40"/>
  <c r="R662" i="40"/>
  <c r="Q662" i="40"/>
  <c r="P662" i="40"/>
  <c r="O662" i="40"/>
  <c r="N662" i="40"/>
  <c r="M662" i="40"/>
  <c r="L662" i="40"/>
  <c r="K662" i="40"/>
  <c r="J662" i="40"/>
  <c r="I662" i="40"/>
  <c r="R661" i="40"/>
  <c r="Q661" i="40"/>
  <c r="P661" i="40"/>
  <c r="O661" i="40"/>
  <c r="N661" i="40"/>
  <c r="M661" i="40"/>
  <c r="L661" i="40"/>
  <c r="K661" i="40"/>
  <c r="J661" i="40"/>
  <c r="I661" i="40"/>
  <c r="R660" i="40"/>
  <c r="Q660" i="40"/>
  <c r="P660" i="40"/>
  <c r="O660" i="40"/>
  <c r="N660" i="40"/>
  <c r="M660" i="40"/>
  <c r="L660" i="40"/>
  <c r="K660" i="40"/>
  <c r="J660" i="40"/>
  <c r="I660" i="40"/>
  <c r="R659" i="40"/>
  <c r="Q659" i="40"/>
  <c r="P659" i="40"/>
  <c r="O659" i="40"/>
  <c r="N659" i="40"/>
  <c r="M659" i="40"/>
  <c r="L659" i="40"/>
  <c r="K659" i="40"/>
  <c r="J659" i="40"/>
  <c r="I659" i="40"/>
  <c r="R658" i="40"/>
  <c r="Q658" i="40"/>
  <c r="P658" i="40"/>
  <c r="O658" i="40"/>
  <c r="N658" i="40"/>
  <c r="M658" i="40"/>
  <c r="L658" i="40"/>
  <c r="K658" i="40"/>
  <c r="J658" i="40"/>
  <c r="I658" i="40"/>
  <c r="R657" i="40"/>
  <c r="Q657" i="40"/>
  <c r="P657" i="40"/>
  <c r="O657" i="40"/>
  <c r="N657" i="40"/>
  <c r="M657" i="40"/>
  <c r="L657" i="40"/>
  <c r="K657" i="40"/>
  <c r="J657" i="40"/>
  <c r="I657" i="40"/>
  <c r="R656" i="40"/>
  <c r="Q656" i="40"/>
  <c r="P656" i="40"/>
  <c r="O656" i="40"/>
  <c r="N656" i="40"/>
  <c r="M656" i="40"/>
  <c r="L656" i="40"/>
  <c r="K656" i="40"/>
  <c r="J656" i="40"/>
  <c r="I656" i="40"/>
  <c r="R655" i="40"/>
  <c r="Q655" i="40"/>
  <c r="P655" i="40"/>
  <c r="O655" i="40"/>
  <c r="N655" i="40"/>
  <c r="M655" i="40"/>
  <c r="L655" i="40"/>
  <c r="K655" i="40"/>
  <c r="J655" i="40"/>
  <c r="I655" i="40"/>
  <c r="R654" i="40"/>
  <c r="Q654" i="40"/>
  <c r="P654" i="40"/>
  <c r="O654" i="40"/>
  <c r="N654" i="40"/>
  <c r="M654" i="40"/>
  <c r="L654" i="40"/>
  <c r="K654" i="40"/>
  <c r="J654" i="40"/>
  <c r="I654" i="40"/>
  <c r="R653" i="40"/>
  <c r="Q653" i="40"/>
  <c r="P653" i="40"/>
  <c r="O653" i="40"/>
  <c r="N653" i="40"/>
  <c r="M653" i="40"/>
  <c r="L653" i="40"/>
  <c r="K653" i="40"/>
  <c r="J653" i="40"/>
  <c r="I653" i="40"/>
  <c r="R652" i="40"/>
  <c r="Q652" i="40"/>
  <c r="P652" i="40"/>
  <c r="O652" i="40"/>
  <c r="N652" i="40"/>
  <c r="M652" i="40"/>
  <c r="L652" i="40"/>
  <c r="K652" i="40"/>
  <c r="J652" i="40"/>
  <c r="I652" i="40"/>
  <c r="R651" i="40"/>
  <c r="Q651" i="40"/>
  <c r="P651" i="40"/>
  <c r="O651" i="40"/>
  <c r="N651" i="40"/>
  <c r="M651" i="40"/>
  <c r="L651" i="40"/>
  <c r="K651" i="40"/>
  <c r="J651" i="40"/>
  <c r="I651" i="40"/>
  <c r="R650" i="40"/>
  <c r="Q650" i="40"/>
  <c r="P650" i="40"/>
  <c r="O650" i="40"/>
  <c r="N650" i="40"/>
  <c r="M650" i="40"/>
  <c r="L650" i="40"/>
  <c r="K650" i="40"/>
  <c r="J650" i="40"/>
  <c r="I650" i="40"/>
  <c r="R649" i="40"/>
  <c r="Q649" i="40"/>
  <c r="P649" i="40"/>
  <c r="O649" i="40"/>
  <c r="N649" i="40"/>
  <c r="M649" i="40"/>
  <c r="L649" i="40"/>
  <c r="K649" i="40"/>
  <c r="J649" i="40"/>
  <c r="I649" i="40"/>
  <c r="R648" i="40"/>
  <c r="Q648" i="40"/>
  <c r="P648" i="40"/>
  <c r="O648" i="40"/>
  <c r="N648" i="40"/>
  <c r="M648" i="40"/>
  <c r="L648" i="40"/>
  <c r="K648" i="40"/>
  <c r="J648" i="40"/>
  <c r="I648" i="40"/>
  <c r="R647" i="40"/>
  <c r="Q647" i="40"/>
  <c r="P647" i="40"/>
  <c r="O647" i="40"/>
  <c r="N647" i="40"/>
  <c r="M647" i="40"/>
  <c r="L647" i="40"/>
  <c r="K647" i="40"/>
  <c r="J647" i="40"/>
  <c r="I647" i="40"/>
  <c r="R646" i="40"/>
  <c r="Q646" i="40"/>
  <c r="P646" i="40"/>
  <c r="O646" i="40"/>
  <c r="N646" i="40"/>
  <c r="M646" i="40"/>
  <c r="L646" i="40"/>
  <c r="K646" i="40"/>
  <c r="J646" i="40"/>
  <c r="I646" i="40"/>
  <c r="R645" i="40"/>
  <c r="Q645" i="40"/>
  <c r="P645" i="40"/>
  <c r="O645" i="40"/>
  <c r="N645" i="40"/>
  <c r="M645" i="40"/>
  <c r="L645" i="40"/>
  <c r="K645" i="40"/>
  <c r="J645" i="40"/>
  <c r="I645" i="40"/>
  <c r="R644" i="40"/>
  <c r="Q644" i="40"/>
  <c r="P644" i="40"/>
  <c r="O644" i="40"/>
  <c r="N644" i="40"/>
  <c r="M644" i="40"/>
  <c r="L644" i="40"/>
  <c r="K644" i="40"/>
  <c r="J644" i="40"/>
  <c r="I644" i="40"/>
  <c r="R643" i="40"/>
  <c r="Q643" i="40"/>
  <c r="P643" i="40"/>
  <c r="O643" i="40"/>
  <c r="N643" i="40"/>
  <c r="M643" i="40"/>
  <c r="L643" i="40"/>
  <c r="K643" i="40"/>
  <c r="J643" i="40"/>
  <c r="I643" i="40"/>
  <c r="R642" i="40"/>
  <c r="Q642" i="40"/>
  <c r="P642" i="40"/>
  <c r="O642" i="40"/>
  <c r="N642" i="40"/>
  <c r="M642" i="40"/>
  <c r="L642" i="40"/>
  <c r="K642" i="40"/>
  <c r="J642" i="40"/>
  <c r="I642" i="40"/>
  <c r="R641" i="40"/>
  <c r="Q641" i="40"/>
  <c r="P641" i="40"/>
  <c r="O641" i="40"/>
  <c r="N641" i="40"/>
  <c r="M641" i="40"/>
  <c r="L641" i="40"/>
  <c r="K641" i="40"/>
  <c r="J641" i="40"/>
  <c r="I641" i="40"/>
  <c r="R640" i="40"/>
  <c r="Q640" i="40"/>
  <c r="P640" i="40"/>
  <c r="O640" i="40"/>
  <c r="N640" i="40"/>
  <c r="M640" i="40"/>
  <c r="L640" i="40"/>
  <c r="K640" i="40"/>
  <c r="J640" i="40"/>
  <c r="I640" i="40"/>
  <c r="R639" i="40"/>
  <c r="Q639" i="40"/>
  <c r="P639" i="40"/>
  <c r="O639" i="40"/>
  <c r="N639" i="40"/>
  <c r="M639" i="40"/>
  <c r="L639" i="40"/>
  <c r="K639" i="40"/>
  <c r="J639" i="40"/>
  <c r="I639" i="40"/>
  <c r="R638" i="40"/>
  <c r="Q638" i="40"/>
  <c r="P638" i="40"/>
  <c r="O638" i="40"/>
  <c r="N638" i="40"/>
  <c r="M638" i="40"/>
  <c r="L638" i="40"/>
  <c r="K638" i="40"/>
  <c r="J638" i="40"/>
  <c r="I638" i="40"/>
  <c r="R637" i="40"/>
  <c r="Q637" i="40"/>
  <c r="P637" i="40"/>
  <c r="O637" i="40"/>
  <c r="N637" i="40"/>
  <c r="M637" i="40"/>
  <c r="L637" i="40"/>
  <c r="K637" i="40"/>
  <c r="J637" i="40"/>
  <c r="I637" i="40"/>
  <c r="R636" i="40"/>
  <c r="Q636" i="40"/>
  <c r="P636" i="40"/>
  <c r="O636" i="40"/>
  <c r="N636" i="40"/>
  <c r="M636" i="40"/>
  <c r="L636" i="40"/>
  <c r="K636" i="40"/>
  <c r="J636" i="40"/>
  <c r="I636" i="40"/>
  <c r="R635" i="40"/>
  <c r="Q635" i="40"/>
  <c r="P635" i="40"/>
  <c r="O635" i="40"/>
  <c r="N635" i="40"/>
  <c r="M635" i="40"/>
  <c r="L635" i="40"/>
  <c r="K635" i="40"/>
  <c r="J635" i="40"/>
  <c r="I635" i="40"/>
  <c r="R634" i="40"/>
  <c r="Q634" i="40"/>
  <c r="P634" i="40"/>
  <c r="O634" i="40"/>
  <c r="N634" i="40"/>
  <c r="M634" i="40"/>
  <c r="L634" i="40"/>
  <c r="K634" i="40"/>
  <c r="J634" i="40"/>
  <c r="I634" i="40"/>
  <c r="R633" i="40"/>
  <c r="Q633" i="40"/>
  <c r="P633" i="40"/>
  <c r="O633" i="40"/>
  <c r="N633" i="40"/>
  <c r="M633" i="40"/>
  <c r="L633" i="40"/>
  <c r="K633" i="40"/>
  <c r="J633" i="40"/>
  <c r="I633" i="40"/>
  <c r="R632" i="40"/>
  <c r="Q632" i="40"/>
  <c r="P632" i="40"/>
  <c r="O632" i="40"/>
  <c r="N632" i="40"/>
  <c r="M632" i="40"/>
  <c r="L632" i="40"/>
  <c r="K632" i="40"/>
  <c r="J632" i="40"/>
  <c r="I632" i="40"/>
  <c r="R631" i="40"/>
  <c r="Q631" i="40"/>
  <c r="P631" i="40"/>
  <c r="O631" i="40"/>
  <c r="N631" i="40"/>
  <c r="M631" i="40"/>
  <c r="L631" i="40"/>
  <c r="K631" i="40"/>
  <c r="J631" i="40"/>
  <c r="I631" i="40"/>
  <c r="R630" i="40"/>
  <c r="Q630" i="40"/>
  <c r="P630" i="40"/>
  <c r="O630" i="40"/>
  <c r="N630" i="40"/>
  <c r="M630" i="40"/>
  <c r="L630" i="40"/>
  <c r="K630" i="40"/>
  <c r="J630" i="40"/>
  <c r="I630" i="40"/>
  <c r="R629" i="40"/>
  <c r="Q629" i="40"/>
  <c r="P629" i="40"/>
  <c r="O629" i="40"/>
  <c r="N629" i="40"/>
  <c r="M629" i="40"/>
  <c r="L629" i="40"/>
  <c r="K629" i="40"/>
  <c r="J629" i="40"/>
  <c r="I629" i="40"/>
  <c r="R628" i="40"/>
  <c r="Q628" i="40"/>
  <c r="P628" i="40"/>
  <c r="O628" i="40"/>
  <c r="N628" i="40"/>
  <c r="M628" i="40"/>
  <c r="L628" i="40"/>
  <c r="K628" i="40"/>
  <c r="J628" i="40"/>
  <c r="I628" i="40"/>
  <c r="R627" i="40"/>
  <c r="Q627" i="40"/>
  <c r="P627" i="40"/>
  <c r="O627" i="40"/>
  <c r="N627" i="40"/>
  <c r="M627" i="40"/>
  <c r="L627" i="40"/>
  <c r="K627" i="40"/>
  <c r="J627" i="40"/>
  <c r="I627" i="40"/>
  <c r="R626" i="40"/>
  <c r="Q626" i="40"/>
  <c r="P626" i="40"/>
  <c r="O626" i="40"/>
  <c r="N626" i="40"/>
  <c r="M626" i="40"/>
  <c r="L626" i="40"/>
  <c r="K626" i="40"/>
  <c r="J626" i="40"/>
  <c r="I626" i="40"/>
  <c r="R625" i="40"/>
  <c r="Q625" i="40"/>
  <c r="P625" i="40"/>
  <c r="O625" i="40"/>
  <c r="N625" i="40"/>
  <c r="M625" i="40"/>
  <c r="L625" i="40"/>
  <c r="K625" i="40"/>
  <c r="J625" i="40"/>
  <c r="I625" i="40"/>
  <c r="R624" i="40"/>
  <c r="Q624" i="40"/>
  <c r="P624" i="40"/>
  <c r="O624" i="40"/>
  <c r="N624" i="40"/>
  <c r="M624" i="40"/>
  <c r="L624" i="40"/>
  <c r="K624" i="40"/>
  <c r="J624" i="40"/>
  <c r="I624" i="40"/>
  <c r="R623" i="40"/>
  <c r="Q623" i="40"/>
  <c r="P623" i="40"/>
  <c r="O623" i="40"/>
  <c r="N623" i="40"/>
  <c r="M623" i="40"/>
  <c r="L623" i="40"/>
  <c r="K623" i="40"/>
  <c r="J623" i="40"/>
  <c r="I623" i="40"/>
  <c r="R622" i="40"/>
  <c r="Q622" i="40"/>
  <c r="P622" i="40"/>
  <c r="O622" i="40"/>
  <c r="N622" i="40"/>
  <c r="M622" i="40"/>
  <c r="L622" i="40"/>
  <c r="K622" i="40"/>
  <c r="J622" i="40"/>
  <c r="I622" i="40"/>
  <c r="R621" i="40"/>
  <c r="Q621" i="40"/>
  <c r="P621" i="40"/>
  <c r="O621" i="40"/>
  <c r="N621" i="40"/>
  <c r="M621" i="40"/>
  <c r="L621" i="40"/>
  <c r="K621" i="40"/>
  <c r="J621" i="40"/>
  <c r="I621" i="40"/>
  <c r="R620" i="40"/>
  <c r="Q620" i="40"/>
  <c r="P620" i="40"/>
  <c r="O620" i="40"/>
  <c r="N620" i="40"/>
  <c r="M620" i="40"/>
  <c r="L620" i="40"/>
  <c r="K620" i="40"/>
  <c r="J620" i="40"/>
  <c r="I620" i="40"/>
  <c r="R619" i="40"/>
  <c r="Q619" i="40"/>
  <c r="P619" i="40"/>
  <c r="O619" i="40"/>
  <c r="N619" i="40"/>
  <c r="M619" i="40"/>
  <c r="L619" i="40"/>
  <c r="K619" i="40"/>
  <c r="J619" i="40"/>
  <c r="I619" i="40"/>
  <c r="R618" i="40"/>
  <c r="Q618" i="40"/>
  <c r="P618" i="40"/>
  <c r="O618" i="40"/>
  <c r="N618" i="40"/>
  <c r="M618" i="40"/>
  <c r="L618" i="40"/>
  <c r="K618" i="40"/>
  <c r="J618" i="40"/>
  <c r="I618" i="40"/>
  <c r="R617" i="40"/>
  <c r="Q617" i="40"/>
  <c r="P617" i="40"/>
  <c r="O617" i="40"/>
  <c r="N617" i="40"/>
  <c r="M617" i="40"/>
  <c r="L617" i="40"/>
  <c r="K617" i="40"/>
  <c r="J617" i="40"/>
  <c r="I617" i="40"/>
  <c r="R616" i="40"/>
  <c r="Q616" i="40"/>
  <c r="P616" i="40"/>
  <c r="O616" i="40"/>
  <c r="N616" i="40"/>
  <c r="M616" i="40"/>
  <c r="L616" i="40"/>
  <c r="K616" i="40"/>
  <c r="J616" i="40"/>
  <c r="I616" i="40"/>
  <c r="R615" i="40"/>
  <c r="Q615" i="40"/>
  <c r="P615" i="40"/>
  <c r="O615" i="40"/>
  <c r="N615" i="40"/>
  <c r="M615" i="40"/>
  <c r="L615" i="40"/>
  <c r="K615" i="40"/>
  <c r="J615" i="40"/>
  <c r="I615" i="40"/>
  <c r="R614" i="40"/>
  <c r="Q614" i="40"/>
  <c r="P614" i="40"/>
  <c r="O614" i="40"/>
  <c r="N614" i="40"/>
  <c r="M614" i="40"/>
  <c r="L614" i="40"/>
  <c r="K614" i="40"/>
  <c r="J614" i="40"/>
  <c r="I614" i="40"/>
  <c r="R613" i="40"/>
  <c r="Q613" i="40"/>
  <c r="P613" i="40"/>
  <c r="O613" i="40"/>
  <c r="N613" i="40"/>
  <c r="M613" i="40"/>
  <c r="L613" i="40"/>
  <c r="K613" i="40"/>
  <c r="J613" i="40"/>
  <c r="I613" i="40"/>
  <c r="R612" i="40"/>
  <c r="Q612" i="40"/>
  <c r="P612" i="40"/>
  <c r="O612" i="40"/>
  <c r="N612" i="40"/>
  <c r="M612" i="40"/>
  <c r="L612" i="40"/>
  <c r="K612" i="40"/>
  <c r="J612" i="40"/>
  <c r="I612" i="40"/>
  <c r="R611" i="40"/>
  <c r="Q611" i="40"/>
  <c r="P611" i="40"/>
  <c r="O611" i="40"/>
  <c r="N611" i="40"/>
  <c r="M611" i="40"/>
  <c r="L611" i="40"/>
  <c r="K611" i="40"/>
  <c r="J611" i="40"/>
  <c r="I611" i="40"/>
  <c r="R610" i="40"/>
  <c r="Q610" i="40"/>
  <c r="P610" i="40"/>
  <c r="O610" i="40"/>
  <c r="N610" i="40"/>
  <c r="M610" i="40"/>
  <c r="L610" i="40"/>
  <c r="K610" i="40"/>
  <c r="J610" i="40"/>
  <c r="I610" i="40"/>
  <c r="R609" i="40"/>
  <c r="Q609" i="40"/>
  <c r="P609" i="40"/>
  <c r="O609" i="40"/>
  <c r="N609" i="40"/>
  <c r="M609" i="40"/>
  <c r="L609" i="40"/>
  <c r="K609" i="40"/>
  <c r="J609" i="40"/>
  <c r="I609" i="40"/>
  <c r="R608" i="40"/>
  <c r="Q608" i="40"/>
  <c r="P608" i="40"/>
  <c r="O608" i="40"/>
  <c r="N608" i="40"/>
  <c r="M608" i="40"/>
  <c r="L608" i="40"/>
  <c r="K608" i="40"/>
  <c r="J608" i="40"/>
  <c r="I608" i="40"/>
  <c r="R607" i="40"/>
  <c r="Q607" i="40"/>
  <c r="P607" i="40"/>
  <c r="O607" i="40"/>
  <c r="N607" i="40"/>
  <c r="M607" i="40"/>
  <c r="L607" i="40"/>
  <c r="K607" i="40"/>
  <c r="J607" i="40"/>
  <c r="I607" i="40"/>
  <c r="R606" i="40"/>
  <c r="Q606" i="40"/>
  <c r="P606" i="40"/>
  <c r="O606" i="40"/>
  <c r="N606" i="40"/>
  <c r="M606" i="40"/>
  <c r="L606" i="40"/>
  <c r="K606" i="40"/>
  <c r="J606" i="40"/>
  <c r="I606" i="40"/>
  <c r="R605" i="40"/>
  <c r="Q605" i="40"/>
  <c r="P605" i="40"/>
  <c r="O605" i="40"/>
  <c r="N605" i="40"/>
  <c r="M605" i="40"/>
  <c r="L605" i="40"/>
  <c r="K605" i="40"/>
  <c r="J605" i="40"/>
  <c r="I605" i="40"/>
  <c r="R604" i="40"/>
  <c r="Q604" i="40"/>
  <c r="P604" i="40"/>
  <c r="O604" i="40"/>
  <c r="N604" i="40"/>
  <c r="M604" i="40"/>
  <c r="L604" i="40"/>
  <c r="K604" i="40"/>
  <c r="J604" i="40"/>
  <c r="I604" i="40"/>
  <c r="R603" i="40"/>
  <c r="Q603" i="40"/>
  <c r="P603" i="40"/>
  <c r="O603" i="40"/>
  <c r="N603" i="40"/>
  <c r="M603" i="40"/>
  <c r="L603" i="40"/>
  <c r="K603" i="40"/>
  <c r="J603" i="40"/>
  <c r="I603" i="40"/>
  <c r="R602" i="40"/>
  <c r="Q602" i="40"/>
  <c r="P602" i="40"/>
  <c r="O602" i="40"/>
  <c r="N602" i="40"/>
  <c r="M602" i="40"/>
  <c r="L602" i="40"/>
  <c r="K602" i="40"/>
  <c r="J602" i="40"/>
  <c r="I602" i="40"/>
  <c r="R601" i="40"/>
  <c r="Q601" i="40"/>
  <c r="P601" i="40"/>
  <c r="O601" i="40"/>
  <c r="N601" i="40"/>
  <c r="M601" i="40"/>
  <c r="L601" i="40"/>
  <c r="K601" i="40"/>
  <c r="J601" i="40"/>
  <c r="I601" i="40"/>
  <c r="R600" i="40"/>
  <c r="Q600" i="40"/>
  <c r="P600" i="40"/>
  <c r="O600" i="40"/>
  <c r="N600" i="40"/>
  <c r="M600" i="40"/>
  <c r="L600" i="40"/>
  <c r="K600" i="40"/>
  <c r="J600" i="40"/>
  <c r="I600" i="40"/>
  <c r="R599" i="40"/>
  <c r="Q599" i="40"/>
  <c r="P599" i="40"/>
  <c r="O599" i="40"/>
  <c r="N599" i="40"/>
  <c r="M599" i="40"/>
  <c r="L599" i="40"/>
  <c r="K599" i="40"/>
  <c r="J599" i="40"/>
  <c r="I599" i="40"/>
  <c r="R598" i="40"/>
  <c r="Q598" i="40"/>
  <c r="P598" i="40"/>
  <c r="O598" i="40"/>
  <c r="N598" i="40"/>
  <c r="M598" i="40"/>
  <c r="L598" i="40"/>
  <c r="K598" i="40"/>
  <c r="J598" i="40"/>
  <c r="I598" i="40"/>
  <c r="R597" i="40"/>
  <c r="Q597" i="40"/>
  <c r="P597" i="40"/>
  <c r="O597" i="40"/>
  <c r="N597" i="40"/>
  <c r="M597" i="40"/>
  <c r="L597" i="40"/>
  <c r="K597" i="40"/>
  <c r="J597" i="40"/>
  <c r="I597" i="40"/>
  <c r="R596" i="40"/>
  <c r="Q596" i="40"/>
  <c r="P596" i="40"/>
  <c r="O596" i="40"/>
  <c r="N596" i="40"/>
  <c r="M596" i="40"/>
  <c r="L596" i="40"/>
  <c r="K596" i="40"/>
  <c r="J596" i="40"/>
  <c r="I596" i="40"/>
  <c r="R595" i="40"/>
  <c r="Q595" i="40"/>
  <c r="P595" i="40"/>
  <c r="O595" i="40"/>
  <c r="N595" i="40"/>
  <c r="M595" i="40"/>
  <c r="L595" i="40"/>
  <c r="K595" i="40"/>
  <c r="J595" i="40"/>
  <c r="I595" i="40"/>
  <c r="R594" i="40"/>
  <c r="Q594" i="40"/>
  <c r="P594" i="40"/>
  <c r="O594" i="40"/>
  <c r="N594" i="40"/>
  <c r="M594" i="40"/>
  <c r="L594" i="40"/>
  <c r="K594" i="40"/>
  <c r="J594" i="40"/>
  <c r="I594" i="40"/>
  <c r="R593" i="40"/>
  <c r="Q593" i="40"/>
  <c r="P593" i="40"/>
  <c r="O593" i="40"/>
  <c r="N593" i="40"/>
  <c r="M593" i="40"/>
  <c r="L593" i="40"/>
  <c r="K593" i="40"/>
  <c r="J593" i="40"/>
  <c r="I593" i="40"/>
  <c r="R592" i="40"/>
  <c r="Q592" i="40"/>
  <c r="P592" i="40"/>
  <c r="O592" i="40"/>
  <c r="N592" i="40"/>
  <c r="M592" i="40"/>
  <c r="L592" i="40"/>
  <c r="K592" i="40"/>
  <c r="J592" i="40"/>
  <c r="I592" i="40"/>
  <c r="R591" i="40"/>
  <c r="Q591" i="40"/>
  <c r="P591" i="40"/>
  <c r="O591" i="40"/>
  <c r="N591" i="40"/>
  <c r="M591" i="40"/>
  <c r="L591" i="40"/>
  <c r="K591" i="40"/>
  <c r="J591" i="40"/>
  <c r="I591" i="40"/>
  <c r="R590" i="40"/>
  <c r="Q590" i="40"/>
  <c r="P590" i="40"/>
  <c r="O590" i="40"/>
  <c r="N590" i="40"/>
  <c r="M590" i="40"/>
  <c r="L590" i="40"/>
  <c r="K590" i="40"/>
  <c r="J590" i="40"/>
  <c r="I590" i="40"/>
  <c r="R589" i="40"/>
  <c r="Q589" i="40"/>
  <c r="P589" i="40"/>
  <c r="O589" i="40"/>
  <c r="N589" i="40"/>
  <c r="M589" i="40"/>
  <c r="L589" i="40"/>
  <c r="K589" i="40"/>
  <c r="J589" i="40"/>
  <c r="I589" i="40"/>
  <c r="R588" i="40"/>
  <c r="Q588" i="40"/>
  <c r="P588" i="40"/>
  <c r="O588" i="40"/>
  <c r="N588" i="40"/>
  <c r="M588" i="40"/>
  <c r="L588" i="40"/>
  <c r="K588" i="40"/>
  <c r="J588" i="40"/>
  <c r="I588" i="40"/>
  <c r="R587" i="40"/>
  <c r="Q587" i="40"/>
  <c r="P587" i="40"/>
  <c r="O587" i="40"/>
  <c r="N587" i="40"/>
  <c r="M587" i="40"/>
  <c r="L587" i="40"/>
  <c r="K587" i="40"/>
  <c r="J587" i="40"/>
  <c r="I587" i="40"/>
  <c r="R586" i="40"/>
  <c r="Q586" i="40"/>
  <c r="P586" i="40"/>
  <c r="O586" i="40"/>
  <c r="N586" i="40"/>
  <c r="M586" i="40"/>
  <c r="L586" i="40"/>
  <c r="K586" i="40"/>
  <c r="J586" i="40"/>
  <c r="I586" i="40"/>
  <c r="R585" i="40"/>
  <c r="Q585" i="40"/>
  <c r="P585" i="40"/>
  <c r="O585" i="40"/>
  <c r="N585" i="40"/>
  <c r="M585" i="40"/>
  <c r="L585" i="40"/>
  <c r="K585" i="40"/>
  <c r="J585" i="40"/>
  <c r="I585" i="40"/>
  <c r="R584" i="40"/>
  <c r="Q584" i="40"/>
  <c r="P584" i="40"/>
  <c r="O584" i="40"/>
  <c r="N584" i="40"/>
  <c r="M584" i="40"/>
  <c r="L584" i="40"/>
  <c r="K584" i="40"/>
  <c r="J584" i="40"/>
  <c r="I584" i="40"/>
  <c r="R583" i="40"/>
  <c r="Q583" i="40"/>
  <c r="P583" i="40"/>
  <c r="O583" i="40"/>
  <c r="N583" i="40"/>
  <c r="M583" i="40"/>
  <c r="L583" i="40"/>
  <c r="K583" i="40"/>
  <c r="J583" i="40"/>
  <c r="I583" i="40"/>
  <c r="R582" i="40"/>
  <c r="Q582" i="40"/>
  <c r="P582" i="40"/>
  <c r="O582" i="40"/>
  <c r="N582" i="40"/>
  <c r="M582" i="40"/>
  <c r="L582" i="40"/>
  <c r="K582" i="40"/>
  <c r="J582" i="40"/>
  <c r="I582" i="40"/>
  <c r="R581" i="40"/>
  <c r="Q581" i="40"/>
  <c r="P581" i="40"/>
  <c r="O581" i="40"/>
  <c r="N581" i="40"/>
  <c r="M581" i="40"/>
  <c r="L581" i="40"/>
  <c r="K581" i="40"/>
  <c r="J581" i="40"/>
  <c r="I581" i="40"/>
  <c r="R580" i="40"/>
  <c r="Q580" i="40"/>
  <c r="P580" i="40"/>
  <c r="O580" i="40"/>
  <c r="N580" i="40"/>
  <c r="M580" i="40"/>
  <c r="L580" i="40"/>
  <c r="K580" i="40"/>
  <c r="J580" i="40"/>
  <c r="I580" i="40"/>
  <c r="R579" i="40"/>
  <c r="Q579" i="40"/>
  <c r="P579" i="40"/>
  <c r="O579" i="40"/>
  <c r="N579" i="40"/>
  <c r="M579" i="40"/>
  <c r="L579" i="40"/>
  <c r="K579" i="40"/>
  <c r="J579" i="40"/>
  <c r="I579" i="40"/>
  <c r="R578" i="40"/>
  <c r="Q578" i="40"/>
  <c r="P578" i="40"/>
  <c r="O578" i="40"/>
  <c r="N578" i="40"/>
  <c r="M578" i="40"/>
  <c r="L578" i="40"/>
  <c r="K578" i="40"/>
  <c r="J578" i="40"/>
  <c r="I578" i="40"/>
  <c r="R577" i="40"/>
  <c r="Q577" i="40"/>
  <c r="P577" i="40"/>
  <c r="O577" i="40"/>
  <c r="N577" i="40"/>
  <c r="M577" i="40"/>
  <c r="L577" i="40"/>
  <c r="K577" i="40"/>
  <c r="J577" i="40"/>
  <c r="I577" i="40"/>
  <c r="R576" i="40"/>
  <c r="Q576" i="40"/>
  <c r="P576" i="40"/>
  <c r="O576" i="40"/>
  <c r="N576" i="40"/>
  <c r="M576" i="40"/>
  <c r="L576" i="40"/>
  <c r="K576" i="40"/>
  <c r="J576" i="40"/>
  <c r="I576" i="40"/>
  <c r="R575" i="40"/>
  <c r="Q575" i="40"/>
  <c r="P575" i="40"/>
  <c r="O575" i="40"/>
  <c r="N575" i="40"/>
  <c r="M575" i="40"/>
  <c r="L575" i="40"/>
  <c r="K575" i="40"/>
  <c r="J575" i="40"/>
  <c r="I575" i="40"/>
  <c r="R574" i="40"/>
  <c r="Q574" i="40"/>
  <c r="P574" i="40"/>
  <c r="O574" i="40"/>
  <c r="N574" i="40"/>
  <c r="M574" i="40"/>
  <c r="L574" i="40"/>
  <c r="K574" i="40"/>
  <c r="J574" i="40"/>
  <c r="I574" i="40"/>
  <c r="R573" i="40"/>
  <c r="Q573" i="40"/>
  <c r="P573" i="40"/>
  <c r="O573" i="40"/>
  <c r="N573" i="40"/>
  <c r="M573" i="40"/>
  <c r="L573" i="40"/>
  <c r="K573" i="40"/>
  <c r="J573" i="40"/>
  <c r="I573" i="40"/>
  <c r="R572" i="40"/>
  <c r="Q572" i="40"/>
  <c r="P572" i="40"/>
  <c r="O572" i="40"/>
  <c r="N572" i="40"/>
  <c r="M572" i="40"/>
  <c r="L572" i="40"/>
  <c r="K572" i="40"/>
  <c r="J572" i="40"/>
  <c r="I572" i="40"/>
  <c r="R571" i="40"/>
  <c r="Q571" i="40"/>
  <c r="P571" i="40"/>
  <c r="O571" i="40"/>
  <c r="N571" i="40"/>
  <c r="M571" i="40"/>
  <c r="L571" i="40"/>
  <c r="K571" i="40"/>
  <c r="J571" i="40"/>
  <c r="I571" i="40"/>
  <c r="R570" i="40"/>
  <c r="Q570" i="40"/>
  <c r="P570" i="40"/>
  <c r="O570" i="40"/>
  <c r="N570" i="40"/>
  <c r="M570" i="40"/>
  <c r="L570" i="40"/>
  <c r="K570" i="40"/>
  <c r="J570" i="40"/>
  <c r="I570" i="40"/>
  <c r="R569" i="40"/>
  <c r="Q569" i="40"/>
  <c r="P569" i="40"/>
  <c r="O569" i="40"/>
  <c r="N569" i="40"/>
  <c r="M569" i="40"/>
  <c r="L569" i="40"/>
  <c r="K569" i="40"/>
  <c r="J569" i="40"/>
  <c r="I569" i="40"/>
  <c r="R568" i="40"/>
  <c r="Q568" i="40"/>
  <c r="P568" i="40"/>
  <c r="O568" i="40"/>
  <c r="N568" i="40"/>
  <c r="M568" i="40"/>
  <c r="L568" i="40"/>
  <c r="K568" i="40"/>
  <c r="J568" i="40"/>
  <c r="I568" i="40"/>
  <c r="R567" i="40"/>
  <c r="Q567" i="40"/>
  <c r="P567" i="40"/>
  <c r="O567" i="40"/>
  <c r="N567" i="40"/>
  <c r="M567" i="40"/>
  <c r="L567" i="40"/>
  <c r="K567" i="40"/>
  <c r="J567" i="40"/>
  <c r="I567" i="40"/>
  <c r="R566" i="40"/>
  <c r="Q566" i="40"/>
  <c r="P566" i="40"/>
  <c r="O566" i="40"/>
  <c r="N566" i="40"/>
  <c r="M566" i="40"/>
  <c r="L566" i="40"/>
  <c r="K566" i="40"/>
  <c r="J566" i="40"/>
  <c r="I566" i="40"/>
  <c r="R565" i="40"/>
  <c r="Q565" i="40"/>
  <c r="P565" i="40"/>
  <c r="O565" i="40"/>
  <c r="N565" i="40"/>
  <c r="M565" i="40"/>
  <c r="L565" i="40"/>
  <c r="K565" i="40"/>
  <c r="J565" i="40"/>
  <c r="I565" i="40"/>
  <c r="R564" i="40"/>
  <c r="Q564" i="40"/>
  <c r="P564" i="40"/>
  <c r="O564" i="40"/>
  <c r="N564" i="40"/>
  <c r="M564" i="40"/>
  <c r="L564" i="40"/>
  <c r="K564" i="40"/>
  <c r="J564" i="40"/>
  <c r="I564" i="40"/>
  <c r="R563" i="40"/>
  <c r="Q563" i="40"/>
  <c r="P563" i="40"/>
  <c r="O563" i="40"/>
  <c r="N563" i="40"/>
  <c r="M563" i="40"/>
  <c r="L563" i="40"/>
  <c r="K563" i="40"/>
  <c r="J563" i="40"/>
  <c r="I563" i="40"/>
  <c r="R562" i="40"/>
  <c r="Q562" i="40"/>
  <c r="P562" i="40"/>
  <c r="O562" i="40"/>
  <c r="N562" i="40"/>
  <c r="M562" i="40"/>
  <c r="L562" i="40"/>
  <c r="K562" i="40"/>
  <c r="J562" i="40"/>
  <c r="I562" i="40"/>
  <c r="R561" i="40"/>
  <c r="Q561" i="40"/>
  <c r="P561" i="40"/>
  <c r="O561" i="40"/>
  <c r="N561" i="40"/>
  <c r="M561" i="40"/>
  <c r="L561" i="40"/>
  <c r="K561" i="40"/>
  <c r="J561" i="40"/>
  <c r="I561" i="40"/>
  <c r="R560" i="40"/>
  <c r="Q560" i="40"/>
  <c r="P560" i="40"/>
  <c r="O560" i="40"/>
  <c r="N560" i="40"/>
  <c r="M560" i="40"/>
  <c r="L560" i="40"/>
  <c r="K560" i="40"/>
  <c r="J560" i="40"/>
  <c r="I560" i="40"/>
  <c r="R559" i="40"/>
  <c r="Q559" i="40"/>
  <c r="P559" i="40"/>
  <c r="O559" i="40"/>
  <c r="N559" i="40"/>
  <c r="M559" i="40"/>
  <c r="L559" i="40"/>
  <c r="K559" i="40"/>
  <c r="J559" i="40"/>
  <c r="I559" i="40"/>
  <c r="R558" i="40"/>
  <c r="Q558" i="40"/>
  <c r="P558" i="40"/>
  <c r="O558" i="40"/>
  <c r="N558" i="40"/>
  <c r="M558" i="40"/>
  <c r="L558" i="40"/>
  <c r="K558" i="40"/>
  <c r="J558" i="40"/>
  <c r="I558" i="40"/>
  <c r="R557" i="40"/>
  <c r="Q557" i="40"/>
  <c r="P557" i="40"/>
  <c r="O557" i="40"/>
  <c r="N557" i="40"/>
  <c r="M557" i="40"/>
  <c r="L557" i="40"/>
  <c r="K557" i="40"/>
  <c r="J557" i="40"/>
  <c r="I557" i="40"/>
  <c r="R556" i="40"/>
  <c r="Q556" i="40"/>
  <c r="P556" i="40"/>
  <c r="O556" i="40"/>
  <c r="N556" i="40"/>
  <c r="M556" i="40"/>
  <c r="L556" i="40"/>
  <c r="K556" i="40"/>
  <c r="J556" i="40"/>
  <c r="I556" i="40"/>
  <c r="R555" i="40"/>
  <c r="Q555" i="40"/>
  <c r="P555" i="40"/>
  <c r="O555" i="40"/>
  <c r="N555" i="40"/>
  <c r="M555" i="40"/>
  <c r="L555" i="40"/>
  <c r="K555" i="40"/>
  <c r="J555" i="40"/>
  <c r="I555" i="40"/>
  <c r="R554" i="40"/>
  <c r="Q554" i="40"/>
  <c r="P554" i="40"/>
  <c r="O554" i="40"/>
  <c r="N554" i="40"/>
  <c r="M554" i="40"/>
  <c r="L554" i="40"/>
  <c r="K554" i="40"/>
  <c r="J554" i="40"/>
  <c r="I554" i="40"/>
  <c r="R553" i="40"/>
  <c r="Q553" i="40"/>
  <c r="P553" i="40"/>
  <c r="O553" i="40"/>
  <c r="N553" i="40"/>
  <c r="M553" i="40"/>
  <c r="L553" i="40"/>
  <c r="K553" i="40"/>
  <c r="J553" i="40"/>
  <c r="I553" i="40"/>
  <c r="R552" i="40"/>
  <c r="Q552" i="40"/>
  <c r="P552" i="40"/>
  <c r="O552" i="40"/>
  <c r="N552" i="40"/>
  <c r="M552" i="40"/>
  <c r="L552" i="40"/>
  <c r="K552" i="40"/>
  <c r="J552" i="40"/>
  <c r="I552" i="40"/>
  <c r="R551" i="40"/>
  <c r="Q551" i="40"/>
  <c r="P551" i="40"/>
  <c r="O551" i="40"/>
  <c r="N551" i="40"/>
  <c r="M551" i="40"/>
  <c r="L551" i="40"/>
  <c r="K551" i="40"/>
  <c r="J551" i="40"/>
  <c r="I551" i="40"/>
  <c r="R550" i="40"/>
  <c r="Q550" i="40"/>
  <c r="P550" i="40"/>
  <c r="O550" i="40"/>
  <c r="N550" i="40"/>
  <c r="M550" i="40"/>
  <c r="L550" i="40"/>
  <c r="K550" i="40"/>
  <c r="J550" i="40"/>
  <c r="I550" i="40"/>
  <c r="R549" i="40"/>
  <c r="Q549" i="40"/>
  <c r="P549" i="40"/>
  <c r="O549" i="40"/>
  <c r="N549" i="40"/>
  <c r="M549" i="40"/>
  <c r="L549" i="40"/>
  <c r="K549" i="40"/>
  <c r="J549" i="40"/>
  <c r="I549" i="40"/>
  <c r="R548" i="40"/>
  <c r="Q548" i="40"/>
  <c r="P548" i="40"/>
  <c r="O548" i="40"/>
  <c r="N548" i="40"/>
  <c r="M548" i="40"/>
  <c r="L548" i="40"/>
  <c r="K548" i="40"/>
  <c r="J548" i="40"/>
  <c r="I548" i="40"/>
  <c r="R547" i="40"/>
  <c r="Q547" i="40"/>
  <c r="P547" i="40"/>
  <c r="O547" i="40"/>
  <c r="N547" i="40"/>
  <c r="M547" i="40"/>
  <c r="L547" i="40"/>
  <c r="K547" i="40"/>
  <c r="J547" i="40"/>
  <c r="I547" i="40"/>
  <c r="R546" i="40"/>
  <c r="Q546" i="40"/>
  <c r="P546" i="40"/>
  <c r="O546" i="40"/>
  <c r="N546" i="40"/>
  <c r="M546" i="40"/>
  <c r="L546" i="40"/>
  <c r="K546" i="40"/>
  <c r="J546" i="40"/>
  <c r="I546" i="40"/>
  <c r="R545" i="40"/>
  <c r="Q545" i="40"/>
  <c r="P545" i="40"/>
  <c r="O545" i="40"/>
  <c r="N545" i="40"/>
  <c r="M545" i="40"/>
  <c r="L545" i="40"/>
  <c r="K545" i="40"/>
  <c r="J545" i="40"/>
  <c r="I545" i="40"/>
  <c r="R544" i="40"/>
  <c r="Q544" i="40"/>
  <c r="P544" i="40"/>
  <c r="O544" i="40"/>
  <c r="N544" i="40"/>
  <c r="M544" i="40"/>
  <c r="L544" i="40"/>
  <c r="K544" i="40"/>
  <c r="J544" i="40"/>
  <c r="I544" i="40"/>
  <c r="R543" i="40"/>
  <c r="Q543" i="40"/>
  <c r="P543" i="40"/>
  <c r="O543" i="40"/>
  <c r="N543" i="40"/>
  <c r="M543" i="40"/>
  <c r="L543" i="40"/>
  <c r="K543" i="40"/>
  <c r="J543" i="40"/>
  <c r="I543" i="40"/>
  <c r="R542" i="40"/>
  <c r="Q542" i="40"/>
  <c r="P542" i="40"/>
  <c r="O542" i="40"/>
  <c r="N542" i="40"/>
  <c r="M542" i="40"/>
  <c r="L542" i="40"/>
  <c r="K542" i="40"/>
  <c r="J542" i="40"/>
  <c r="I542" i="40"/>
  <c r="R541" i="40"/>
  <c r="Q541" i="40"/>
  <c r="P541" i="40"/>
  <c r="O541" i="40"/>
  <c r="N541" i="40"/>
  <c r="M541" i="40"/>
  <c r="L541" i="40"/>
  <c r="K541" i="40"/>
  <c r="J541" i="40"/>
  <c r="I541" i="40"/>
  <c r="R540" i="40"/>
  <c r="Q540" i="40"/>
  <c r="P540" i="40"/>
  <c r="O540" i="40"/>
  <c r="N540" i="40"/>
  <c r="M540" i="40"/>
  <c r="L540" i="40"/>
  <c r="K540" i="40"/>
  <c r="J540" i="40"/>
  <c r="I540" i="40"/>
  <c r="R539" i="40"/>
  <c r="Q539" i="40"/>
  <c r="P539" i="40"/>
  <c r="O539" i="40"/>
  <c r="N539" i="40"/>
  <c r="M539" i="40"/>
  <c r="L539" i="40"/>
  <c r="K539" i="40"/>
  <c r="J539" i="40"/>
  <c r="I539" i="40"/>
  <c r="R538" i="40"/>
  <c r="Q538" i="40"/>
  <c r="P538" i="40"/>
  <c r="O538" i="40"/>
  <c r="N538" i="40"/>
  <c r="M538" i="40"/>
  <c r="L538" i="40"/>
  <c r="K538" i="40"/>
  <c r="J538" i="40"/>
  <c r="I538" i="40"/>
  <c r="R537" i="40"/>
  <c r="Q537" i="40"/>
  <c r="P537" i="40"/>
  <c r="O537" i="40"/>
  <c r="N537" i="40"/>
  <c r="M537" i="40"/>
  <c r="L537" i="40"/>
  <c r="K537" i="40"/>
  <c r="J537" i="40"/>
  <c r="I537" i="40"/>
  <c r="R536" i="40"/>
  <c r="Q536" i="40"/>
  <c r="P536" i="40"/>
  <c r="O536" i="40"/>
  <c r="N536" i="40"/>
  <c r="M536" i="40"/>
  <c r="L536" i="40"/>
  <c r="K536" i="40"/>
  <c r="J536" i="40"/>
  <c r="I536" i="40"/>
  <c r="R535" i="40"/>
  <c r="Q535" i="40"/>
  <c r="P535" i="40"/>
  <c r="O535" i="40"/>
  <c r="N535" i="40"/>
  <c r="M535" i="40"/>
  <c r="L535" i="40"/>
  <c r="K535" i="40"/>
  <c r="J535" i="40"/>
  <c r="I535" i="40"/>
  <c r="R534" i="40"/>
  <c r="Q534" i="40"/>
  <c r="P534" i="40"/>
  <c r="O534" i="40"/>
  <c r="N534" i="40"/>
  <c r="M534" i="40"/>
  <c r="L534" i="40"/>
  <c r="K534" i="40"/>
  <c r="J534" i="40"/>
  <c r="I534" i="40"/>
  <c r="R533" i="40"/>
  <c r="Q533" i="40"/>
  <c r="P533" i="40"/>
  <c r="O533" i="40"/>
  <c r="N533" i="40"/>
  <c r="M533" i="40"/>
  <c r="L533" i="40"/>
  <c r="K533" i="40"/>
  <c r="J533" i="40"/>
  <c r="I533" i="40"/>
  <c r="R532" i="40"/>
  <c r="Q532" i="40"/>
  <c r="P532" i="40"/>
  <c r="O532" i="40"/>
  <c r="N532" i="40"/>
  <c r="M532" i="40"/>
  <c r="L532" i="40"/>
  <c r="K532" i="40"/>
  <c r="J532" i="40"/>
  <c r="I532" i="40"/>
  <c r="R531" i="40"/>
  <c r="Q531" i="40"/>
  <c r="P531" i="40"/>
  <c r="O531" i="40"/>
  <c r="N531" i="40"/>
  <c r="M531" i="40"/>
  <c r="L531" i="40"/>
  <c r="K531" i="40"/>
  <c r="J531" i="40"/>
  <c r="I531" i="40"/>
  <c r="R530" i="40"/>
  <c r="Q530" i="40"/>
  <c r="P530" i="40"/>
  <c r="O530" i="40"/>
  <c r="N530" i="40"/>
  <c r="M530" i="40"/>
  <c r="L530" i="40"/>
  <c r="K530" i="40"/>
  <c r="J530" i="40"/>
  <c r="I530" i="40"/>
  <c r="R529" i="40"/>
  <c r="Q529" i="40"/>
  <c r="P529" i="40"/>
  <c r="O529" i="40"/>
  <c r="N529" i="40"/>
  <c r="M529" i="40"/>
  <c r="L529" i="40"/>
  <c r="K529" i="40"/>
  <c r="J529" i="40"/>
  <c r="I529" i="40"/>
  <c r="R528" i="40"/>
  <c r="Q528" i="40"/>
  <c r="P528" i="40"/>
  <c r="O528" i="40"/>
  <c r="N528" i="40"/>
  <c r="M528" i="40"/>
  <c r="L528" i="40"/>
  <c r="K528" i="40"/>
  <c r="J528" i="40"/>
  <c r="I528" i="40"/>
  <c r="R527" i="40"/>
  <c r="Q527" i="40"/>
  <c r="P527" i="40"/>
  <c r="O527" i="40"/>
  <c r="N527" i="40"/>
  <c r="M527" i="40"/>
  <c r="L527" i="40"/>
  <c r="K527" i="40"/>
  <c r="J527" i="40"/>
  <c r="I527" i="40"/>
  <c r="R526" i="40"/>
  <c r="Q526" i="40"/>
  <c r="P526" i="40"/>
  <c r="O526" i="40"/>
  <c r="N526" i="40"/>
  <c r="M526" i="40"/>
  <c r="L526" i="40"/>
  <c r="K526" i="40"/>
  <c r="J526" i="40"/>
  <c r="I526" i="40"/>
  <c r="R525" i="40"/>
  <c r="Q525" i="40"/>
  <c r="P525" i="40"/>
  <c r="O525" i="40"/>
  <c r="N525" i="40"/>
  <c r="M525" i="40"/>
  <c r="L525" i="40"/>
  <c r="K525" i="40"/>
  <c r="J525" i="40"/>
  <c r="I525" i="40"/>
  <c r="R524" i="40"/>
  <c r="Q524" i="40"/>
  <c r="P524" i="40"/>
  <c r="O524" i="40"/>
  <c r="N524" i="40"/>
  <c r="M524" i="40"/>
  <c r="L524" i="40"/>
  <c r="K524" i="40"/>
  <c r="J524" i="40"/>
  <c r="I524" i="40"/>
  <c r="R523" i="40"/>
  <c r="Q523" i="40"/>
  <c r="P523" i="40"/>
  <c r="O523" i="40"/>
  <c r="N523" i="40"/>
  <c r="M523" i="40"/>
  <c r="L523" i="40"/>
  <c r="K523" i="40"/>
  <c r="J523" i="40"/>
  <c r="I523" i="40"/>
  <c r="R522" i="40"/>
  <c r="Q522" i="40"/>
  <c r="P522" i="40"/>
  <c r="O522" i="40"/>
  <c r="N522" i="40"/>
  <c r="M522" i="40"/>
  <c r="L522" i="40"/>
  <c r="K522" i="40"/>
  <c r="J522" i="40"/>
  <c r="I522" i="40"/>
  <c r="R521" i="40"/>
  <c r="Q521" i="40"/>
  <c r="P521" i="40"/>
  <c r="O521" i="40"/>
  <c r="N521" i="40"/>
  <c r="M521" i="40"/>
  <c r="L521" i="40"/>
  <c r="K521" i="40"/>
  <c r="J521" i="40"/>
  <c r="I521" i="40"/>
  <c r="R520" i="40"/>
  <c r="Q520" i="40"/>
  <c r="P520" i="40"/>
  <c r="O520" i="40"/>
  <c r="N520" i="40"/>
  <c r="M520" i="40"/>
  <c r="L520" i="40"/>
  <c r="K520" i="40"/>
  <c r="J520" i="40"/>
  <c r="I520" i="40"/>
  <c r="R519" i="40"/>
  <c r="Q519" i="40"/>
  <c r="P519" i="40"/>
  <c r="O519" i="40"/>
  <c r="N519" i="40"/>
  <c r="M519" i="40"/>
  <c r="L519" i="40"/>
  <c r="K519" i="40"/>
  <c r="J519" i="40"/>
  <c r="I519" i="40"/>
  <c r="R518" i="40"/>
  <c r="Q518" i="40"/>
  <c r="P518" i="40"/>
  <c r="O518" i="40"/>
  <c r="N518" i="40"/>
  <c r="M518" i="40"/>
  <c r="L518" i="40"/>
  <c r="K518" i="40"/>
  <c r="J518" i="40"/>
  <c r="I518" i="40"/>
  <c r="R517" i="40"/>
  <c r="Q517" i="40"/>
  <c r="P517" i="40"/>
  <c r="O517" i="40"/>
  <c r="N517" i="40"/>
  <c r="M517" i="40"/>
  <c r="L517" i="40"/>
  <c r="K517" i="40"/>
  <c r="J517" i="40"/>
  <c r="I517" i="40"/>
  <c r="R516" i="40"/>
  <c r="Q516" i="40"/>
  <c r="P516" i="40"/>
  <c r="O516" i="40"/>
  <c r="N516" i="40"/>
  <c r="M516" i="40"/>
  <c r="L516" i="40"/>
  <c r="K516" i="40"/>
  <c r="J516" i="40"/>
  <c r="I516" i="40"/>
  <c r="R515" i="40"/>
  <c r="Q515" i="40"/>
  <c r="P515" i="40"/>
  <c r="O515" i="40"/>
  <c r="N515" i="40"/>
  <c r="M515" i="40"/>
  <c r="L515" i="40"/>
  <c r="K515" i="40"/>
  <c r="J515" i="40"/>
  <c r="I515" i="40"/>
  <c r="R514" i="40"/>
  <c r="Q514" i="40"/>
  <c r="P514" i="40"/>
  <c r="O514" i="40"/>
  <c r="N514" i="40"/>
  <c r="M514" i="40"/>
  <c r="L514" i="40"/>
  <c r="K514" i="40"/>
  <c r="J514" i="40"/>
  <c r="I514" i="40"/>
  <c r="R513" i="40"/>
  <c r="Q513" i="40"/>
  <c r="P513" i="40"/>
  <c r="O513" i="40"/>
  <c r="N513" i="40"/>
  <c r="M513" i="40"/>
  <c r="L513" i="40"/>
  <c r="K513" i="40"/>
  <c r="J513" i="40"/>
  <c r="I513" i="40"/>
  <c r="R512" i="40"/>
  <c r="Q512" i="40"/>
  <c r="P512" i="40"/>
  <c r="O512" i="40"/>
  <c r="N512" i="40"/>
  <c r="M512" i="40"/>
  <c r="L512" i="40"/>
  <c r="K512" i="40"/>
  <c r="J512" i="40"/>
  <c r="I512" i="40"/>
  <c r="R511" i="40"/>
  <c r="Q511" i="40"/>
  <c r="P511" i="40"/>
  <c r="O511" i="40"/>
  <c r="N511" i="40"/>
  <c r="M511" i="40"/>
  <c r="L511" i="40"/>
  <c r="K511" i="40"/>
  <c r="J511" i="40"/>
  <c r="I511" i="40"/>
  <c r="R510" i="40"/>
  <c r="Q510" i="40"/>
  <c r="P510" i="40"/>
  <c r="O510" i="40"/>
  <c r="N510" i="40"/>
  <c r="M510" i="40"/>
  <c r="L510" i="40"/>
  <c r="K510" i="40"/>
  <c r="J510" i="40"/>
  <c r="I510" i="40"/>
  <c r="R509" i="40"/>
  <c r="Q509" i="40"/>
  <c r="P509" i="40"/>
  <c r="O509" i="40"/>
  <c r="N509" i="40"/>
  <c r="M509" i="40"/>
  <c r="L509" i="40"/>
  <c r="K509" i="40"/>
  <c r="J509" i="40"/>
  <c r="I509" i="40"/>
  <c r="R508" i="40"/>
  <c r="Q508" i="40"/>
  <c r="P508" i="40"/>
  <c r="O508" i="40"/>
  <c r="N508" i="40"/>
  <c r="M508" i="40"/>
  <c r="L508" i="40"/>
  <c r="K508" i="40"/>
  <c r="J508" i="40"/>
  <c r="I508" i="40"/>
  <c r="R507" i="40"/>
  <c r="Q507" i="40"/>
  <c r="P507" i="40"/>
  <c r="O507" i="40"/>
  <c r="N507" i="40"/>
  <c r="M507" i="40"/>
  <c r="L507" i="40"/>
  <c r="K507" i="40"/>
  <c r="J507" i="40"/>
  <c r="I507" i="40"/>
  <c r="R506" i="40"/>
  <c r="Q506" i="40"/>
  <c r="P506" i="40"/>
  <c r="O506" i="40"/>
  <c r="N506" i="40"/>
  <c r="M506" i="40"/>
  <c r="L506" i="40"/>
  <c r="K506" i="40"/>
  <c r="J506" i="40"/>
  <c r="I506" i="40"/>
  <c r="R505" i="40"/>
  <c r="Q505" i="40"/>
  <c r="P505" i="40"/>
  <c r="O505" i="40"/>
  <c r="N505" i="40"/>
  <c r="M505" i="40"/>
  <c r="L505" i="40"/>
  <c r="K505" i="40"/>
  <c r="J505" i="40"/>
  <c r="I505" i="40"/>
  <c r="R504" i="40"/>
  <c r="Q504" i="40"/>
  <c r="P504" i="40"/>
  <c r="O504" i="40"/>
  <c r="N504" i="40"/>
  <c r="M504" i="40"/>
  <c r="L504" i="40"/>
  <c r="K504" i="40"/>
  <c r="J504" i="40"/>
  <c r="I504" i="40"/>
  <c r="R503" i="40"/>
  <c r="Q503" i="40"/>
  <c r="P503" i="40"/>
  <c r="O503" i="40"/>
  <c r="N503" i="40"/>
  <c r="M503" i="40"/>
  <c r="L503" i="40"/>
  <c r="K503" i="40"/>
  <c r="J503" i="40"/>
  <c r="I503" i="40"/>
  <c r="R502" i="40"/>
  <c r="Q502" i="40"/>
  <c r="P502" i="40"/>
  <c r="O502" i="40"/>
  <c r="N502" i="40"/>
  <c r="M502" i="40"/>
  <c r="L502" i="40"/>
  <c r="K502" i="40"/>
  <c r="J502" i="40"/>
  <c r="I502" i="40"/>
  <c r="R501" i="40"/>
  <c r="Q501" i="40"/>
  <c r="P501" i="40"/>
  <c r="O501" i="40"/>
  <c r="N501" i="40"/>
  <c r="M501" i="40"/>
  <c r="L501" i="40"/>
  <c r="K501" i="40"/>
  <c r="J501" i="40"/>
  <c r="I501" i="40"/>
  <c r="R500" i="40"/>
  <c r="Q500" i="40"/>
  <c r="P500" i="40"/>
  <c r="O500" i="40"/>
  <c r="N500" i="40"/>
  <c r="M500" i="40"/>
  <c r="L500" i="40"/>
  <c r="K500" i="40"/>
  <c r="J500" i="40"/>
  <c r="I500" i="40"/>
  <c r="R499" i="40"/>
  <c r="Q499" i="40"/>
  <c r="P499" i="40"/>
  <c r="O499" i="40"/>
  <c r="N499" i="40"/>
  <c r="M499" i="40"/>
  <c r="L499" i="40"/>
  <c r="K499" i="40"/>
  <c r="J499" i="40"/>
  <c r="I499" i="40"/>
  <c r="R498" i="40"/>
  <c r="Q498" i="40"/>
  <c r="P498" i="40"/>
  <c r="O498" i="40"/>
  <c r="N498" i="40"/>
  <c r="M498" i="40"/>
  <c r="L498" i="40"/>
  <c r="K498" i="40"/>
  <c r="J498" i="40"/>
  <c r="I498" i="40"/>
  <c r="R497" i="40"/>
  <c r="Q497" i="40"/>
  <c r="P497" i="40"/>
  <c r="O497" i="40"/>
  <c r="N497" i="40"/>
  <c r="M497" i="40"/>
  <c r="L497" i="40"/>
  <c r="K497" i="40"/>
  <c r="J497" i="40"/>
  <c r="I497" i="40"/>
  <c r="R496" i="40"/>
  <c r="Q496" i="40"/>
  <c r="P496" i="40"/>
  <c r="O496" i="40"/>
  <c r="N496" i="40"/>
  <c r="M496" i="40"/>
  <c r="L496" i="40"/>
  <c r="K496" i="40"/>
  <c r="J496" i="40"/>
  <c r="I496" i="40"/>
  <c r="R495" i="40"/>
  <c r="Q495" i="40"/>
  <c r="P495" i="40"/>
  <c r="O495" i="40"/>
  <c r="N495" i="40"/>
  <c r="M495" i="40"/>
  <c r="L495" i="40"/>
  <c r="K495" i="40"/>
  <c r="J495" i="40"/>
  <c r="I495" i="40"/>
  <c r="R494" i="40"/>
  <c r="Q494" i="40"/>
  <c r="P494" i="40"/>
  <c r="O494" i="40"/>
  <c r="N494" i="40"/>
  <c r="M494" i="40"/>
  <c r="L494" i="40"/>
  <c r="K494" i="40"/>
  <c r="J494" i="40"/>
  <c r="I494" i="40"/>
  <c r="R493" i="40"/>
  <c r="Q493" i="40"/>
  <c r="P493" i="40"/>
  <c r="O493" i="40"/>
  <c r="N493" i="40"/>
  <c r="M493" i="40"/>
  <c r="L493" i="40"/>
  <c r="K493" i="40"/>
  <c r="J493" i="40"/>
  <c r="I493" i="40"/>
  <c r="R492" i="40"/>
  <c r="Q492" i="40"/>
  <c r="P492" i="40"/>
  <c r="O492" i="40"/>
  <c r="N492" i="40"/>
  <c r="M492" i="40"/>
  <c r="L492" i="40"/>
  <c r="K492" i="40"/>
  <c r="J492" i="40"/>
  <c r="I492" i="40"/>
  <c r="R491" i="40"/>
  <c r="Q491" i="40"/>
  <c r="P491" i="40"/>
  <c r="O491" i="40"/>
  <c r="N491" i="40"/>
  <c r="M491" i="40"/>
  <c r="L491" i="40"/>
  <c r="K491" i="40"/>
  <c r="J491" i="40"/>
  <c r="I491" i="40"/>
  <c r="R490" i="40"/>
  <c r="Q490" i="40"/>
  <c r="P490" i="40"/>
  <c r="O490" i="40"/>
  <c r="N490" i="40"/>
  <c r="M490" i="40"/>
  <c r="L490" i="40"/>
  <c r="K490" i="40"/>
  <c r="J490" i="40"/>
  <c r="I490" i="40"/>
  <c r="R489" i="40"/>
  <c r="Q489" i="40"/>
  <c r="P489" i="40"/>
  <c r="O489" i="40"/>
  <c r="N489" i="40"/>
  <c r="M489" i="40"/>
  <c r="L489" i="40"/>
  <c r="K489" i="40"/>
  <c r="J489" i="40"/>
  <c r="I489" i="40"/>
  <c r="R488" i="40"/>
  <c r="Q488" i="40"/>
  <c r="P488" i="40"/>
  <c r="O488" i="40"/>
  <c r="N488" i="40"/>
  <c r="M488" i="40"/>
  <c r="L488" i="40"/>
  <c r="K488" i="40"/>
  <c r="J488" i="40"/>
  <c r="I488" i="40"/>
  <c r="R487" i="40"/>
  <c r="Q487" i="40"/>
  <c r="P487" i="40"/>
  <c r="O487" i="40"/>
  <c r="N487" i="40"/>
  <c r="M487" i="40"/>
  <c r="L487" i="40"/>
  <c r="K487" i="40"/>
  <c r="J487" i="40"/>
  <c r="I487" i="40"/>
  <c r="R486" i="40"/>
  <c r="Q486" i="40"/>
  <c r="P486" i="40"/>
  <c r="O486" i="40"/>
  <c r="N486" i="40"/>
  <c r="M486" i="40"/>
  <c r="L486" i="40"/>
  <c r="K486" i="40"/>
  <c r="J486" i="40"/>
  <c r="I486" i="40"/>
  <c r="R485" i="40"/>
  <c r="Q485" i="40"/>
  <c r="P485" i="40"/>
  <c r="O485" i="40"/>
  <c r="N485" i="40"/>
  <c r="M485" i="40"/>
  <c r="L485" i="40"/>
  <c r="K485" i="40"/>
  <c r="J485" i="40"/>
  <c r="I485" i="40"/>
  <c r="R484" i="40"/>
  <c r="Q484" i="40"/>
  <c r="P484" i="40"/>
  <c r="O484" i="40"/>
  <c r="N484" i="40"/>
  <c r="M484" i="40"/>
  <c r="L484" i="40"/>
  <c r="K484" i="40"/>
  <c r="J484" i="40"/>
  <c r="I484" i="40"/>
  <c r="R483" i="40"/>
  <c r="Q483" i="40"/>
  <c r="P483" i="40"/>
  <c r="O483" i="40"/>
  <c r="N483" i="40"/>
  <c r="M483" i="40"/>
  <c r="L483" i="40"/>
  <c r="K483" i="40"/>
  <c r="J483" i="40"/>
  <c r="I483" i="40"/>
  <c r="R482" i="40"/>
  <c r="Q482" i="40"/>
  <c r="P482" i="40"/>
  <c r="O482" i="40"/>
  <c r="N482" i="40"/>
  <c r="M482" i="40"/>
  <c r="L482" i="40"/>
  <c r="K482" i="40"/>
  <c r="J482" i="40"/>
  <c r="I482" i="40"/>
  <c r="R481" i="40"/>
  <c r="Q481" i="40"/>
  <c r="P481" i="40"/>
  <c r="O481" i="40"/>
  <c r="N481" i="40"/>
  <c r="M481" i="40"/>
  <c r="L481" i="40"/>
  <c r="K481" i="40"/>
  <c r="J481" i="40"/>
  <c r="I481" i="40"/>
  <c r="R480" i="40"/>
  <c r="Q480" i="40"/>
  <c r="P480" i="40"/>
  <c r="O480" i="40"/>
  <c r="N480" i="40"/>
  <c r="M480" i="40"/>
  <c r="L480" i="40"/>
  <c r="K480" i="40"/>
  <c r="J480" i="40"/>
  <c r="I480" i="40"/>
  <c r="R479" i="40"/>
  <c r="Q479" i="40"/>
  <c r="P479" i="40"/>
  <c r="O479" i="40"/>
  <c r="N479" i="40"/>
  <c r="M479" i="40"/>
  <c r="L479" i="40"/>
  <c r="K479" i="40"/>
  <c r="J479" i="40"/>
  <c r="I479" i="40"/>
  <c r="R478" i="40"/>
  <c r="Q478" i="40"/>
  <c r="P478" i="40"/>
  <c r="O478" i="40"/>
  <c r="N478" i="40"/>
  <c r="M478" i="40"/>
  <c r="L478" i="40"/>
  <c r="K478" i="40"/>
  <c r="J478" i="40"/>
  <c r="I478" i="40"/>
  <c r="R477" i="40"/>
  <c r="Q477" i="40"/>
  <c r="P477" i="40"/>
  <c r="O477" i="40"/>
  <c r="N477" i="40"/>
  <c r="M477" i="40"/>
  <c r="L477" i="40"/>
  <c r="K477" i="40"/>
  <c r="J477" i="40"/>
  <c r="I477" i="40"/>
  <c r="R476" i="40"/>
  <c r="Q476" i="40"/>
  <c r="P476" i="40"/>
  <c r="O476" i="40"/>
  <c r="N476" i="40"/>
  <c r="M476" i="40"/>
  <c r="L476" i="40"/>
  <c r="K476" i="40"/>
  <c r="J476" i="40"/>
  <c r="I476" i="40"/>
  <c r="R475" i="40"/>
  <c r="Q475" i="40"/>
  <c r="P475" i="40"/>
  <c r="O475" i="40"/>
  <c r="N475" i="40"/>
  <c r="M475" i="40"/>
  <c r="L475" i="40"/>
  <c r="K475" i="40"/>
  <c r="J475" i="40"/>
  <c r="I475" i="40"/>
  <c r="R474" i="40"/>
  <c r="Q474" i="40"/>
  <c r="P474" i="40"/>
  <c r="O474" i="40"/>
  <c r="N474" i="40"/>
  <c r="M474" i="40"/>
  <c r="L474" i="40"/>
  <c r="K474" i="40"/>
  <c r="J474" i="40"/>
  <c r="I474" i="40"/>
  <c r="R473" i="40"/>
  <c r="Q473" i="40"/>
  <c r="P473" i="40"/>
  <c r="O473" i="40"/>
  <c r="N473" i="40"/>
  <c r="M473" i="40"/>
  <c r="L473" i="40"/>
  <c r="K473" i="40"/>
  <c r="J473" i="40"/>
  <c r="I473" i="40"/>
  <c r="R472" i="40"/>
  <c r="Q472" i="40"/>
  <c r="P472" i="40"/>
  <c r="O472" i="40"/>
  <c r="N472" i="40"/>
  <c r="M472" i="40"/>
  <c r="L472" i="40"/>
  <c r="K472" i="40"/>
  <c r="J472" i="40"/>
  <c r="I472" i="40"/>
  <c r="R471" i="40"/>
  <c r="Q471" i="40"/>
  <c r="P471" i="40"/>
  <c r="O471" i="40"/>
  <c r="N471" i="40"/>
  <c r="M471" i="40"/>
  <c r="L471" i="40"/>
  <c r="K471" i="40"/>
  <c r="J471" i="40"/>
  <c r="I471" i="40"/>
  <c r="R470" i="40"/>
  <c r="Q470" i="40"/>
  <c r="P470" i="40"/>
  <c r="O470" i="40"/>
  <c r="N470" i="40"/>
  <c r="M470" i="40"/>
  <c r="L470" i="40"/>
  <c r="K470" i="40"/>
  <c r="J470" i="40"/>
  <c r="I470" i="40"/>
  <c r="R469" i="40"/>
  <c r="Q469" i="40"/>
  <c r="P469" i="40"/>
  <c r="O469" i="40"/>
  <c r="N469" i="40"/>
  <c r="M469" i="40"/>
  <c r="L469" i="40"/>
  <c r="K469" i="40"/>
  <c r="J469" i="40"/>
  <c r="I469" i="40"/>
  <c r="R468" i="40"/>
  <c r="Q468" i="40"/>
  <c r="P468" i="40"/>
  <c r="O468" i="40"/>
  <c r="N468" i="40"/>
  <c r="M468" i="40"/>
  <c r="L468" i="40"/>
  <c r="K468" i="40"/>
  <c r="J468" i="40"/>
  <c r="I468" i="40"/>
  <c r="R467" i="40"/>
  <c r="Q467" i="40"/>
  <c r="P467" i="40"/>
  <c r="O467" i="40"/>
  <c r="N467" i="40"/>
  <c r="M467" i="40"/>
  <c r="L467" i="40"/>
  <c r="K467" i="40"/>
  <c r="J467" i="40"/>
  <c r="I467" i="40"/>
  <c r="R466" i="40"/>
  <c r="Q466" i="40"/>
  <c r="P466" i="40"/>
  <c r="O466" i="40"/>
  <c r="N466" i="40"/>
  <c r="M466" i="40"/>
  <c r="L466" i="40"/>
  <c r="K466" i="40"/>
  <c r="J466" i="40"/>
  <c r="I466" i="40"/>
  <c r="R465" i="40"/>
  <c r="Q465" i="40"/>
  <c r="P465" i="40"/>
  <c r="O465" i="40"/>
  <c r="N465" i="40"/>
  <c r="M465" i="40"/>
  <c r="L465" i="40"/>
  <c r="K465" i="40"/>
  <c r="J465" i="40"/>
  <c r="I465" i="40"/>
  <c r="R464" i="40"/>
  <c r="Q464" i="40"/>
  <c r="P464" i="40"/>
  <c r="O464" i="40"/>
  <c r="N464" i="40"/>
  <c r="M464" i="40"/>
  <c r="L464" i="40"/>
  <c r="K464" i="40"/>
  <c r="J464" i="40"/>
  <c r="I464" i="40"/>
  <c r="R463" i="40"/>
  <c r="Q463" i="40"/>
  <c r="P463" i="40"/>
  <c r="O463" i="40"/>
  <c r="N463" i="40"/>
  <c r="M463" i="40"/>
  <c r="L463" i="40"/>
  <c r="K463" i="40"/>
  <c r="J463" i="40"/>
  <c r="I463" i="40"/>
  <c r="R462" i="40"/>
  <c r="Q462" i="40"/>
  <c r="P462" i="40"/>
  <c r="O462" i="40"/>
  <c r="N462" i="40"/>
  <c r="M462" i="40"/>
  <c r="L462" i="40"/>
  <c r="K462" i="40"/>
  <c r="J462" i="40"/>
  <c r="I462" i="40"/>
  <c r="R461" i="40"/>
  <c r="Q461" i="40"/>
  <c r="P461" i="40"/>
  <c r="O461" i="40"/>
  <c r="N461" i="40"/>
  <c r="M461" i="40"/>
  <c r="L461" i="40"/>
  <c r="K461" i="40"/>
  <c r="J461" i="40"/>
  <c r="I461" i="40"/>
  <c r="R460" i="40"/>
  <c r="Q460" i="40"/>
  <c r="P460" i="40"/>
  <c r="O460" i="40"/>
  <c r="N460" i="40"/>
  <c r="M460" i="40"/>
  <c r="L460" i="40"/>
  <c r="K460" i="40"/>
  <c r="J460" i="40"/>
  <c r="I460" i="40"/>
  <c r="R459" i="40"/>
  <c r="Q459" i="40"/>
  <c r="P459" i="40"/>
  <c r="O459" i="40"/>
  <c r="N459" i="40"/>
  <c r="M459" i="40"/>
  <c r="L459" i="40"/>
  <c r="K459" i="40"/>
  <c r="J459" i="40"/>
  <c r="I459" i="40"/>
  <c r="R458" i="40"/>
  <c r="Q458" i="40"/>
  <c r="P458" i="40"/>
  <c r="O458" i="40"/>
  <c r="N458" i="40"/>
  <c r="M458" i="40"/>
  <c r="L458" i="40"/>
  <c r="K458" i="40"/>
  <c r="J458" i="40"/>
  <c r="I458" i="40"/>
  <c r="R457" i="40"/>
  <c r="Q457" i="40"/>
  <c r="P457" i="40"/>
  <c r="O457" i="40"/>
  <c r="N457" i="40"/>
  <c r="M457" i="40"/>
  <c r="L457" i="40"/>
  <c r="K457" i="40"/>
  <c r="J457" i="40"/>
  <c r="I457" i="40"/>
  <c r="R456" i="40"/>
  <c r="Q456" i="40"/>
  <c r="P456" i="40"/>
  <c r="O456" i="40"/>
  <c r="N456" i="40"/>
  <c r="M456" i="40"/>
  <c r="L456" i="40"/>
  <c r="K456" i="40"/>
  <c r="J456" i="40"/>
  <c r="I456" i="40"/>
  <c r="R455" i="40"/>
  <c r="Q455" i="40"/>
  <c r="P455" i="40"/>
  <c r="O455" i="40"/>
  <c r="N455" i="40"/>
  <c r="M455" i="40"/>
  <c r="L455" i="40"/>
  <c r="K455" i="40"/>
  <c r="J455" i="40"/>
  <c r="I455" i="40"/>
  <c r="R454" i="40"/>
  <c r="Q454" i="40"/>
  <c r="P454" i="40"/>
  <c r="O454" i="40"/>
  <c r="N454" i="40"/>
  <c r="M454" i="40"/>
  <c r="L454" i="40"/>
  <c r="K454" i="40"/>
  <c r="J454" i="40"/>
  <c r="I454" i="40"/>
  <c r="R453" i="40"/>
  <c r="Q453" i="40"/>
  <c r="P453" i="40"/>
  <c r="O453" i="40"/>
  <c r="N453" i="40"/>
  <c r="M453" i="40"/>
  <c r="L453" i="40"/>
  <c r="K453" i="40"/>
  <c r="J453" i="40"/>
  <c r="I453" i="40"/>
  <c r="R452" i="40"/>
  <c r="Q452" i="40"/>
  <c r="P452" i="40"/>
  <c r="O452" i="40"/>
  <c r="N452" i="40"/>
  <c r="M452" i="40"/>
  <c r="L452" i="40"/>
  <c r="K452" i="40"/>
  <c r="J452" i="40"/>
  <c r="I452" i="40"/>
  <c r="R451" i="40"/>
  <c r="Q451" i="40"/>
  <c r="P451" i="40"/>
  <c r="O451" i="40"/>
  <c r="N451" i="40"/>
  <c r="M451" i="40"/>
  <c r="L451" i="40"/>
  <c r="K451" i="40"/>
  <c r="J451" i="40"/>
  <c r="I451" i="40"/>
  <c r="R450" i="40"/>
  <c r="Q450" i="40"/>
  <c r="P450" i="40"/>
  <c r="O450" i="40"/>
  <c r="N450" i="40"/>
  <c r="M450" i="40"/>
  <c r="L450" i="40"/>
  <c r="K450" i="40"/>
  <c r="J450" i="40"/>
  <c r="I450" i="40"/>
  <c r="R449" i="40"/>
  <c r="Q449" i="40"/>
  <c r="P449" i="40"/>
  <c r="O449" i="40"/>
  <c r="N449" i="40"/>
  <c r="M449" i="40"/>
  <c r="L449" i="40"/>
  <c r="K449" i="40"/>
  <c r="J449" i="40"/>
  <c r="I449" i="40"/>
  <c r="R448" i="40"/>
  <c r="Q448" i="40"/>
  <c r="P448" i="40"/>
  <c r="O448" i="40"/>
  <c r="N448" i="40"/>
  <c r="M448" i="40"/>
  <c r="L448" i="40"/>
  <c r="K448" i="40"/>
  <c r="J448" i="40"/>
  <c r="I448" i="40"/>
  <c r="R447" i="40"/>
  <c r="Q447" i="40"/>
  <c r="P447" i="40"/>
  <c r="O447" i="40"/>
  <c r="N447" i="40"/>
  <c r="M447" i="40"/>
  <c r="L447" i="40"/>
  <c r="K447" i="40"/>
  <c r="J447" i="40"/>
  <c r="I447" i="40"/>
  <c r="R446" i="40"/>
  <c r="Q446" i="40"/>
  <c r="P446" i="40"/>
  <c r="O446" i="40"/>
  <c r="N446" i="40"/>
  <c r="M446" i="40"/>
  <c r="L446" i="40"/>
  <c r="K446" i="40"/>
  <c r="J446" i="40"/>
  <c r="I446" i="40"/>
  <c r="R445" i="40"/>
  <c r="Q445" i="40"/>
  <c r="P445" i="40"/>
  <c r="O445" i="40"/>
  <c r="N445" i="40"/>
  <c r="M445" i="40"/>
  <c r="L445" i="40"/>
  <c r="K445" i="40"/>
  <c r="J445" i="40"/>
  <c r="I445" i="40"/>
  <c r="R444" i="40"/>
  <c r="Q444" i="40"/>
  <c r="P444" i="40"/>
  <c r="O444" i="40"/>
  <c r="N444" i="40"/>
  <c r="M444" i="40"/>
  <c r="L444" i="40"/>
  <c r="K444" i="40"/>
  <c r="J444" i="40"/>
  <c r="I444" i="40"/>
  <c r="R443" i="40"/>
  <c r="Q443" i="40"/>
  <c r="P443" i="40"/>
  <c r="O443" i="40"/>
  <c r="N443" i="40"/>
  <c r="M443" i="40"/>
  <c r="L443" i="40"/>
  <c r="K443" i="40"/>
  <c r="J443" i="40"/>
  <c r="I443" i="40"/>
  <c r="R442" i="40"/>
  <c r="Q442" i="40"/>
  <c r="P442" i="40"/>
  <c r="O442" i="40"/>
  <c r="N442" i="40"/>
  <c r="M442" i="40"/>
  <c r="L442" i="40"/>
  <c r="K442" i="40"/>
  <c r="J442" i="40"/>
  <c r="I442" i="40"/>
  <c r="R441" i="40"/>
  <c r="Q441" i="40"/>
  <c r="P441" i="40"/>
  <c r="O441" i="40"/>
  <c r="N441" i="40"/>
  <c r="M441" i="40"/>
  <c r="L441" i="40"/>
  <c r="K441" i="40"/>
  <c r="J441" i="40"/>
  <c r="I441" i="40"/>
  <c r="R440" i="40"/>
  <c r="Q440" i="40"/>
  <c r="P440" i="40"/>
  <c r="O440" i="40"/>
  <c r="N440" i="40"/>
  <c r="M440" i="40"/>
  <c r="L440" i="40"/>
  <c r="K440" i="40"/>
  <c r="J440" i="40"/>
  <c r="I440" i="40"/>
  <c r="R439" i="40"/>
  <c r="Q439" i="40"/>
  <c r="P439" i="40"/>
  <c r="O439" i="40"/>
  <c r="N439" i="40"/>
  <c r="M439" i="40"/>
  <c r="L439" i="40"/>
  <c r="K439" i="40"/>
  <c r="J439" i="40"/>
  <c r="I439" i="40"/>
  <c r="R438" i="40"/>
  <c r="Q438" i="40"/>
  <c r="P438" i="40"/>
  <c r="O438" i="40"/>
  <c r="N438" i="40"/>
  <c r="M438" i="40"/>
  <c r="L438" i="40"/>
  <c r="K438" i="40"/>
  <c r="J438" i="40"/>
  <c r="I438" i="40"/>
  <c r="R437" i="40"/>
  <c r="Q437" i="40"/>
  <c r="P437" i="40"/>
  <c r="O437" i="40"/>
  <c r="N437" i="40"/>
  <c r="M437" i="40"/>
  <c r="L437" i="40"/>
  <c r="K437" i="40"/>
  <c r="J437" i="40"/>
  <c r="I437" i="40"/>
  <c r="R436" i="40"/>
  <c r="Q436" i="40"/>
  <c r="P436" i="40"/>
  <c r="O436" i="40"/>
  <c r="N436" i="40"/>
  <c r="M436" i="40"/>
  <c r="L436" i="40"/>
  <c r="K436" i="40"/>
  <c r="J436" i="40"/>
  <c r="I436" i="40"/>
  <c r="R435" i="40"/>
  <c r="Q435" i="40"/>
  <c r="P435" i="40"/>
  <c r="O435" i="40"/>
  <c r="N435" i="40"/>
  <c r="M435" i="40"/>
  <c r="L435" i="40"/>
  <c r="K435" i="40"/>
  <c r="J435" i="40"/>
  <c r="I435" i="40"/>
  <c r="R434" i="40"/>
  <c r="Q434" i="40"/>
  <c r="P434" i="40"/>
  <c r="O434" i="40"/>
  <c r="N434" i="40"/>
  <c r="M434" i="40"/>
  <c r="L434" i="40"/>
  <c r="K434" i="40"/>
  <c r="J434" i="40"/>
  <c r="I434" i="40"/>
  <c r="R433" i="40"/>
  <c r="Q433" i="40"/>
  <c r="P433" i="40"/>
  <c r="O433" i="40"/>
  <c r="N433" i="40"/>
  <c r="M433" i="40"/>
  <c r="L433" i="40"/>
  <c r="K433" i="40"/>
  <c r="J433" i="40"/>
  <c r="I433" i="40"/>
  <c r="R432" i="40"/>
  <c r="Q432" i="40"/>
  <c r="P432" i="40"/>
  <c r="O432" i="40"/>
  <c r="N432" i="40"/>
  <c r="M432" i="40"/>
  <c r="L432" i="40"/>
  <c r="K432" i="40"/>
  <c r="J432" i="40"/>
  <c r="I432" i="40"/>
  <c r="R431" i="40"/>
  <c r="Q431" i="40"/>
  <c r="P431" i="40"/>
  <c r="O431" i="40"/>
  <c r="N431" i="40"/>
  <c r="M431" i="40"/>
  <c r="L431" i="40"/>
  <c r="K431" i="40"/>
  <c r="J431" i="40"/>
  <c r="I431" i="40"/>
  <c r="R430" i="40"/>
  <c r="Q430" i="40"/>
  <c r="P430" i="40"/>
  <c r="O430" i="40"/>
  <c r="N430" i="40"/>
  <c r="M430" i="40"/>
  <c r="L430" i="40"/>
  <c r="K430" i="40"/>
  <c r="J430" i="40"/>
  <c r="I430" i="40"/>
  <c r="R429" i="40"/>
  <c r="Q429" i="40"/>
  <c r="P429" i="40"/>
  <c r="O429" i="40"/>
  <c r="N429" i="40"/>
  <c r="M429" i="40"/>
  <c r="L429" i="40"/>
  <c r="K429" i="40"/>
  <c r="J429" i="40"/>
  <c r="I429" i="40"/>
  <c r="R428" i="40"/>
  <c r="Q428" i="40"/>
  <c r="P428" i="40"/>
  <c r="O428" i="40"/>
  <c r="N428" i="40"/>
  <c r="M428" i="40"/>
  <c r="L428" i="40"/>
  <c r="K428" i="40"/>
  <c r="J428" i="40"/>
  <c r="I428" i="40"/>
  <c r="R427" i="40"/>
  <c r="Q427" i="40"/>
  <c r="P427" i="40"/>
  <c r="O427" i="40"/>
  <c r="N427" i="40"/>
  <c r="M427" i="40"/>
  <c r="L427" i="40"/>
  <c r="K427" i="40"/>
  <c r="J427" i="40"/>
  <c r="I427" i="40"/>
  <c r="R426" i="40"/>
  <c r="Q426" i="40"/>
  <c r="P426" i="40"/>
  <c r="O426" i="40"/>
  <c r="N426" i="40"/>
  <c r="M426" i="40"/>
  <c r="L426" i="40"/>
  <c r="K426" i="40"/>
  <c r="J426" i="40"/>
  <c r="I426" i="40"/>
  <c r="R425" i="40"/>
  <c r="Q425" i="40"/>
  <c r="P425" i="40"/>
  <c r="O425" i="40"/>
  <c r="N425" i="40"/>
  <c r="M425" i="40"/>
  <c r="L425" i="40"/>
  <c r="K425" i="40"/>
  <c r="J425" i="40"/>
  <c r="I425" i="40"/>
  <c r="R424" i="40"/>
  <c r="Q424" i="40"/>
  <c r="P424" i="40"/>
  <c r="O424" i="40"/>
  <c r="N424" i="40"/>
  <c r="M424" i="40"/>
  <c r="L424" i="40"/>
  <c r="K424" i="40"/>
  <c r="J424" i="40"/>
  <c r="I424" i="40"/>
  <c r="R423" i="40"/>
  <c r="Q423" i="40"/>
  <c r="P423" i="40"/>
  <c r="O423" i="40"/>
  <c r="N423" i="40"/>
  <c r="M423" i="40"/>
  <c r="L423" i="40"/>
  <c r="K423" i="40"/>
  <c r="J423" i="40"/>
  <c r="I423" i="40"/>
  <c r="R422" i="40"/>
  <c r="Q422" i="40"/>
  <c r="P422" i="40"/>
  <c r="O422" i="40"/>
  <c r="N422" i="40"/>
  <c r="M422" i="40"/>
  <c r="L422" i="40"/>
  <c r="K422" i="40"/>
  <c r="J422" i="40"/>
  <c r="I422" i="40"/>
  <c r="R421" i="40"/>
  <c r="Q421" i="40"/>
  <c r="P421" i="40"/>
  <c r="O421" i="40"/>
  <c r="N421" i="40"/>
  <c r="M421" i="40"/>
  <c r="L421" i="40"/>
  <c r="K421" i="40"/>
  <c r="J421" i="40"/>
  <c r="I421" i="40"/>
  <c r="R420" i="40"/>
  <c r="Q420" i="40"/>
  <c r="P420" i="40"/>
  <c r="O420" i="40"/>
  <c r="N420" i="40"/>
  <c r="M420" i="40"/>
  <c r="L420" i="40"/>
  <c r="K420" i="40"/>
  <c r="J420" i="40"/>
  <c r="I420" i="40"/>
  <c r="R419" i="40"/>
  <c r="Q419" i="40"/>
  <c r="P419" i="40"/>
  <c r="O419" i="40"/>
  <c r="N419" i="40"/>
  <c r="M419" i="40"/>
  <c r="L419" i="40"/>
  <c r="K419" i="40"/>
  <c r="J419" i="40"/>
  <c r="I419" i="40"/>
  <c r="R418" i="40"/>
  <c r="Q418" i="40"/>
  <c r="P418" i="40"/>
  <c r="O418" i="40"/>
  <c r="N418" i="40"/>
  <c r="M418" i="40"/>
  <c r="L418" i="40"/>
  <c r="K418" i="40"/>
  <c r="J418" i="40"/>
  <c r="I418" i="40"/>
  <c r="R417" i="40"/>
  <c r="Q417" i="40"/>
  <c r="P417" i="40"/>
  <c r="O417" i="40"/>
  <c r="N417" i="40"/>
  <c r="M417" i="40"/>
  <c r="L417" i="40"/>
  <c r="K417" i="40"/>
  <c r="J417" i="40"/>
  <c r="I417" i="40"/>
  <c r="R416" i="40"/>
  <c r="Q416" i="40"/>
  <c r="P416" i="40"/>
  <c r="O416" i="40"/>
  <c r="N416" i="40"/>
  <c r="M416" i="40"/>
  <c r="L416" i="40"/>
  <c r="K416" i="40"/>
  <c r="J416" i="40"/>
  <c r="I416" i="40"/>
  <c r="R415" i="40"/>
  <c r="Q415" i="40"/>
  <c r="P415" i="40"/>
  <c r="O415" i="40"/>
  <c r="N415" i="40"/>
  <c r="M415" i="40"/>
  <c r="L415" i="40"/>
  <c r="K415" i="40"/>
  <c r="J415" i="40"/>
  <c r="I415" i="40"/>
  <c r="R414" i="40"/>
  <c r="Q414" i="40"/>
  <c r="P414" i="40"/>
  <c r="O414" i="40"/>
  <c r="N414" i="40"/>
  <c r="M414" i="40"/>
  <c r="L414" i="40"/>
  <c r="K414" i="40"/>
  <c r="J414" i="40"/>
  <c r="I414" i="40"/>
  <c r="R413" i="40"/>
  <c r="Q413" i="40"/>
  <c r="P413" i="40"/>
  <c r="O413" i="40"/>
  <c r="N413" i="40"/>
  <c r="M413" i="40"/>
  <c r="L413" i="40"/>
  <c r="K413" i="40"/>
  <c r="J413" i="40"/>
  <c r="I413" i="40"/>
  <c r="R412" i="40"/>
  <c r="Q412" i="40"/>
  <c r="P412" i="40"/>
  <c r="O412" i="40"/>
  <c r="N412" i="40"/>
  <c r="M412" i="40"/>
  <c r="L412" i="40"/>
  <c r="K412" i="40"/>
  <c r="J412" i="40"/>
  <c r="I412" i="40"/>
  <c r="R411" i="40"/>
  <c r="Q411" i="40"/>
  <c r="P411" i="40"/>
  <c r="O411" i="40"/>
  <c r="N411" i="40"/>
  <c r="M411" i="40"/>
  <c r="L411" i="40"/>
  <c r="K411" i="40"/>
  <c r="J411" i="40"/>
  <c r="I411" i="40"/>
  <c r="R410" i="40"/>
  <c r="Q410" i="40"/>
  <c r="P410" i="40"/>
  <c r="O410" i="40"/>
  <c r="N410" i="40"/>
  <c r="M410" i="40"/>
  <c r="L410" i="40"/>
  <c r="K410" i="40"/>
  <c r="J410" i="40"/>
  <c r="I410" i="40"/>
  <c r="R409" i="40"/>
  <c r="Q409" i="40"/>
  <c r="P409" i="40"/>
  <c r="O409" i="40"/>
  <c r="N409" i="40"/>
  <c r="M409" i="40"/>
  <c r="L409" i="40"/>
  <c r="K409" i="40"/>
  <c r="J409" i="40"/>
  <c r="I409" i="40"/>
  <c r="R408" i="40"/>
  <c r="Q408" i="40"/>
  <c r="P408" i="40"/>
  <c r="O408" i="40"/>
  <c r="N408" i="40"/>
  <c r="M408" i="40"/>
  <c r="L408" i="40"/>
  <c r="K408" i="40"/>
  <c r="J408" i="40"/>
  <c r="I408" i="40"/>
  <c r="R407" i="40"/>
  <c r="Q407" i="40"/>
  <c r="P407" i="40"/>
  <c r="O407" i="40"/>
  <c r="N407" i="40"/>
  <c r="M407" i="40"/>
  <c r="L407" i="40"/>
  <c r="K407" i="40"/>
  <c r="J407" i="40"/>
  <c r="I407" i="40"/>
  <c r="R406" i="40"/>
  <c r="Q406" i="40"/>
  <c r="P406" i="40"/>
  <c r="O406" i="40"/>
  <c r="N406" i="40"/>
  <c r="M406" i="40"/>
  <c r="L406" i="40"/>
  <c r="K406" i="40"/>
  <c r="J406" i="40"/>
  <c r="I406" i="40"/>
  <c r="R405" i="40"/>
  <c r="Q405" i="40"/>
  <c r="P405" i="40"/>
  <c r="O405" i="40"/>
  <c r="N405" i="40"/>
  <c r="M405" i="40"/>
  <c r="L405" i="40"/>
  <c r="K405" i="40"/>
  <c r="J405" i="40"/>
  <c r="I405" i="40"/>
  <c r="R404" i="40"/>
  <c r="Q404" i="40"/>
  <c r="P404" i="40"/>
  <c r="O404" i="40"/>
  <c r="N404" i="40"/>
  <c r="M404" i="40"/>
  <c r="L404" i="40"/>
  <c r="K404" i="40"/>
  <c r="J404" i="40"/>
  <c r="I404" i="40"/>
  <c r="R403" i="40"/>
  <c r="Q403" i="40"/>
  <c r="P403" i="40"/>
  <c r="O403" i="40"/>
  <c r="N403" i="40"/>
  <c r="M403" i="40"/>
  <c r="L403" i="40"/>
  <c r="K403" i="40"/>
  <c r="J403" i="40"/>
  <c r="I403" i="40"/>
  <c r="R402" i="40"/>
  <c r="Q402" i="40"/>
  <c r="P402" i="40"/>
  <c r="O402" i="40"/>
  <c r="N402" i="40"/>
  <c r="M402" i="40"/>
  <c r="L402" i="40"/>
  <c r="K402" i="40"/>
  <c r="J402" i="40"/>
  <c r="I402" i="40"/>
  <c r="R401" i="40"/>
  <c r="Q401" i="40"/>
  <c r="P401" i="40"/>
  <c r="O401" i="40"/>
  <c r="N401" i="40"/>
  <c r="M401" i="40"/>
  <c r="L401" i="40"/>
  <c r="K401" i="40"/>
  <c r="J401" i="40"/>
  <c r="I401" i="40"/>
  <c r="R400" i="40"/>
  <c r="Q400" i="40"/>
  <c r="P400" i="40"/>
  <c r="O400" i="40"/>
  <c r="N400" i="40"/>
  <c r="M400" i="40"/>
  <c r="L400" i="40"/>
  <c r="K400" i="40"/>
  <c r="J400" i="40"/>
  <c r="I400" i="40"/>
  <c r="R399" i="40"/>
  <c r="Q399" i="40"/>
  <c r="P399" i="40"/>
  <c r="O399" i="40"/>
  <c r="N399" i="40"/>
  <c r="M399" i="40"/>
  <c r="L399" i="40"/>
  <c r="K399" i="40"/>
  <c r="J399" i="40"/>
  <c r="I399" i="40"/>
  <c r="R398" i="40"/>
  <c r="Q398" i="40"/>
  <c r="P398" i="40"/>
  <c r="O398" i="40"/>
  <c r="N398" i="40"/>
  <c r="M398" i="40"/>
  <c r="L398" i="40"/>
  <c r="K398" i="40"/>
  <c r="J398" i="40"/>
  <c r="I398" i="40"/>
  <c r="R397" i="40"/>
  <c r="Q397" i="40"/>
  <c r="P397" i="40"/>
  <c r="O397" i="40"/>
  <c r="N397" i="40"/>
  <c r="M397" i="40"/>
  <c r="L397" i="40"/>
  <c r="K397" i="40"/>
  <c r="J397" i="40"/>
  <c r="I397" i="40"/>
  <c r="R396" i="40"/>
  <c r="Q396" i="40"/>
  <c r="P396" i="40"/>
  <c r="O396" i="40"/>
  <c r="N396" i="40"/>
  <c r="M396" i="40"/>
  <c r="L396" i="40"/>
  <c r="K396" i="40"/>
  <c r="J396" i="40"/>
  <c r="I396" i="40"/>
  <c r="R395" i="40"/>
  <c r="Q395" i="40"/>
  <c r="P395" i="40"/>
  <c r="O395" i="40"/>
  <c r="N395" i="40"/>
  <c r="M395" i="40"/>
  <c r="L395" i="40"/>
  <c r="K395" i="40"/>
  <c r="J395" i="40"/>
  <c r="I395" i="40"/>
  <c r="R394" i="40"/>
  <c r="Q394" i="40"/>
  <c r="P394" i="40"/>
  <c r="O394" i="40"/>
  <c r="N394" i="40"/>
  <c r="M394" i="40"/>
  <c r="L394" i="40"/>
  <c r="K394" i="40"/>
  <c r="J394" i="40"/>
  <c r="I394" i="40"/>
  <c r="R393" i="40"/>
  <c r="Q393" i="40"/>
  <c r="P393" i="40"/>
  <c r="O393" i="40"/>
  <c r="N393" i="40"/>
  <c r="M393" i="40"/>
  <c r="L393" i="40"/>
  <c r="K393" i="40"/>
  <c r="J393" i="40"/>
  <c r="I393" i="40"/>
  <c r="R392" i="40"/>
  <c r="Q392" i="40"/>
  <c r="P392" i="40"/>
  <c r="O392" i="40"/>
  <c r="N392" i="40"/>
  <c r="M392" i="40"/>
  <c r="L392" i="40"/>
  <c r="K392" i="40"/>
  <c r="J392" i="40"/>
  <c r="I392" i="40"/>
  <c r="R391" i="40"/>
  <c r="Q391" i="40"/>
  <c r="P391" i="40"/>
  <c r="O391" i="40"/>
  <c r="N391" i="40"/>
  <c r="M391" i="40"/>
  <c r="L391" i="40"/>
  <c r="K391" i="40"/>
  <c r="J391" i="40"/>
  <c r="I391" i="40"/>
  <c r="R390" i="40"/>
  <c r="Q390" i="40"/>
  <c r="P390" i="40"/>
  <c r="O390" i="40"/>
  <c r="N390" i="40"/>
  <c r="M390" i="40"/>
  <c r="L390" i="40"/>
  <c r="K390" i="40"/>
  <c r="J390" i="40"/>
  <c r="I390" i="40"/>
  <c r="R389" i="40"/>
  <c r="Q389" i="40"/>
  <c r="P389" i="40"/>
  <c r="O389" i="40"/>
  <c r="N389" i="40"/>
  <c r="M389" i="40"/>
  <c r="L389" i="40"/>
  <c r="K389" i="40"/>
  <c r="J389" i="40"/>
  <c r="I389" i="40"/>
  <c r="R388" i="40"/>
  <c r="Q388" i="40"/>
  <c r="P388" i="40"/>
  <c r="O388" i="40"/>
  <c r="N388" i="40"/>
  <c r="M388" i="40"/>
  <c r="L388" i="40"/>
  <c r="K388" i="40"/>
  <c r="J388" i="40"/>
  <c r="I388" i="40"/>
  <c r="R387" i="40"/>
  <c r="Q387" i="40"/>
  <c r="P387" i="40"/>
  <c r="O387" i="40"/>
  <c r="N387" i="40"/>
  <c r="M387" i="40"/>
  <c r="L387" i="40"/>
  <c r="K387" i="40"/>
  <c r="J387" i="40"/>
  <c r="I387" i="40"/>
  <c r="R386" i="40"/>
  <c r="Q386" i="40"/>
  <c r="P386" i="40"/>
  <c r="O386" i="40"/>
  <c r="N386" i="40"/>
  <c r="M386" i="40"/>
  <c r="L386" i="40"/>
  <c r="K386" i="40"/>
  <c r="J386" i="40"/>
  <c r="I386" i="40"/>
  <c r="R385" i="40"/>
  <c r="Q385" i="40"/>
  <c r="P385" i="40"/>
  <c r="O385" i="40"/>
  <c r="N385" i="40"/>
  <c r="M385" i="40"/>
  <c r="L385" i="40"/>
  <c r="K385" i="40"/>
  <c r="J385" i="40"/>
  <c r="I385" i="40"/>
  <c r="R384" i="40"/>
  <c r="Q384" i="40"/>
  <c r="P384" i="40"/>
  <c r="O384" i="40"/>
  <c r="N384" i="40"/>
  <c r="M384" i="40"/>
  <c r="L384" i="40"/>
  <c r="K384" i="40"/>
  <c r="J384" i="40"/>
  <c r="I384" i="40"/>
  <c r="R383" i="40"/>
  <c r="Q383" i="40"/>
  <c r="P383" i="40"/>
  <c r="O383" i="40"/>
  <c r="N383" i="40"/>
  <c r="M383" i="40"/>
  <c r="L383" i="40"/>
  <c r="K383" i="40"/>
  <c r="J383" i="40"/>
  <c r="I383" i="40"/>
  <c r="R382" i="40"/>
  <c r="Q382" i="40"/>
  <c r="P382" i="40"/>
  <c r="O382" i="40"/>
  <c r="N382" i="40"/>
  <c r="M382" i="40"/>
  <c r="L382" i="40"/>
  <c r="K382" i="40"/>
  <c r="J382" i="40"/>
  <c r="I382" i="40"/>
  <c r="R381" i="40"/>
  <c r="Q381" i="40"/>
  <c r="P381" i="40"/>
  <c r="O381" i="40"/>
  <c r="N381" i="40"/>
  <c r="M381" i="40"/>
  <c r="L381" i="40"/>
  <c r="K381" i="40"/>
  <c r="J381" i="40"/>
  <c r="I381" i="40"/>
  <c r="R380" i="40"/>
  <c r="Q380" i="40"/>
  <c r="P380" i="40"/>
  <c r="O380" i="40"/>
  <c r="N380" i="40"/>
  <c r="M380" i="40"/>
  <c r="L380" i="40"/>
  <c r="K380" i="40"/>
  <c r="J380" i="40"/>
  <c r="I380" i="40"/>
  <c r="R379" i="40"/>
  <c r="Q379" i="40"/>
  <c r="P379" i="40"/>
  <c r="O379" i="40"/>
  <c r="N379" i="40"/>
  <c r="M379" i="40"/>
  <c r="L379" i="40"/>
  <c r="K379" i="40"/>
  <c r="J379" i="40"/>
  <c r="I379" i="40"/>
  <c r="R378" i="40"/>
  <c r="Q378" i="40"/>
  <c r="P378" i="40"/>
  <c r="O378" i="40"/>
  <c r="N378" i="40"/>
  <c r="M378" i="40"/>
  <c r="L378" i="40"/>
  <c r="K378" i="40"/>
  <c r="J378" i="40"/>
  <c r="I378" i="40"/>
  <c r="R377" i="40"/>
  <c r="Q377" i="40"/>
  <c r="P377" i="40"/>
  <c r="O377" i="40"/>
  <c r="N377" i="40"/>
  <c r="M377" i="40"/>
  <c r="L377" i="40"/>
  <c r="K377" i="40"/>
  <c r="J377" i="40"/>
  <c r="I377" i="40"/>
  <c r="R376" i="40"/>
  <c r="Q376" i="40"/>
  <c r="P376" i="40"/>
  <c r="O376" i="40"/>
  <c r="N376" i="40"/>
  <c r="M376" i="40"/>
  <c r="L376" i="40"/>
  <c r="K376" i="40"/>
  <c r="J376" i="40"/>
  <c r="I376" i="40"/>
  <c r="R375" i="40"/>
  <c r="Q375" i="40"/>
  <c r="P375" i="40"/>
  <c r="O375" i="40"/>
  <c r="N375" i="40"/>
  <c r="M375" i="40"/>
  <c r="L375" i="40"/>
  <c r="K375" i="40"/>
  <c r="J375" i="40"/>
  <c r="I375" i="40"/>
  <c r="R374" i="40"/>
  <c r="Q374" i="40"/>
  <c r="P374" i="40"/>
  <c r="O374" i="40"/>
  <c r="N374" i="40"/>
  <c r="M374" i="40"/>
  <c r="L374" i="40"/>
  <c r="K374" i="40"/>
  <c r="J374" i="40"/>
  <c r="I374" i="40"/>
  <c r="R373" i="40"/>
  <c r="Q373" i="40"/>
  <c r="P373" i="40"/>
  <c r="O373" i="40"/>
  <c r="N373" i="40"/>
  <c r="M373" i="40"/>
  <c r="L373" i="40"/>
  <c r="K373" i="40"/>
  <c r="J373" i="40"/>
  <c r="I373" i="40"/>
  <c r="R372" i="40"/>
  <c r="Q372" i="40"/>
  <c r="P372" i="40"/>
  <c r="O372" i="40"/>
  <c r="N372" i="40"/>
  <c r="M372" i="40"/>
  <c r="L372" i="40"/>
  <c r="K372" i="40"/>
  <c r="J372" i="40"/>
  <c r="I372" i="40"/>
  <c r="R371" i="40"/>
  <c r="Q371" i="40"/>
  <c r="P371" i="40"/>
  <c r="O371" i="40"/>
  <c r="N371" i="40"/>
  <c r="M371" i="40"/>
  <c r="L371" i="40"/>
  <c r="K371" i="40"/>
  <c r="J371" i="40"/>
  <c r="I371" i="40"/>
  <c r="R370" i="40"/>
  <c r="Q370" i="40"/>
  <c r="P370" i="40"/>
  <c r="O370" i="40"/>
  <c r="N370" i="40"/>
  <c r="M370" i="40"/>
  <c r="L370" i="40"/>
  <c r="K370" i="40"/>
  <c r="J370" i="40"/>
  <c r="I370" i="40"/>
  <c r="R369" i="40"/>
  <c r="Q369" i="40"/>
  <c r="P369" i="40"/>
  <c r="O369" i="40"/>
  <c r="N369" i="40"/>
  <c r="M369" i="40"/>
  <c r="L369" i="40"/>
  <c r="K369" i="40"/>
  <c r="J369" i="40"/>
  <c r="I369" i="40"/>
  <c r="R368" i="40"/>
  <c r="Q368" i="40"/>
  <c r="P368" i="40"/>
  <c r="O368" i="40"/>
  <c r="N368" i="40"/>
  <c r="M368" i="40"/>
  <c r="L368" i="40"/>
  <c r="K368" i="40"/>
  <c r="J368" i="40"/>
  <c r="I368" i="40"/>
  <c r="R367" i="40"/>
  <c r="Q367" i="40"/>
  <c r="P367" i="40"/>
  <c r="O367" i="40"/>
  <c r="N367" i="40"/>
  <c r="M367" i="40"/>
  <c r="L367" i="40"/>
  <c r="K367" i="40"/>
  <c r="J367" i="40"/>
  <c r="I367" i="40"/>
  <c r="R366" i="40"/>
  <c r="Q366" i="40"/>
  <c r="P366" i="40"/>
  <c r="O366" i="40"/>
  <c r="N366" i="40"/>
  <c r="M366" i="40"/>
  <c r="L366" i="40"/>
  <c r="K366" i="40"/>
  <c r="J366" i="40"/>
  <c r="I366" i="40"/>
  <c r="R365" i="40"/>
  <c r="Q365" i="40"/>
  <c r="P365" i="40"/>
  <c r="O365" i="40"/>
  <c r="N365" i="40"/>
  <c r="M365" i="40"/>
  <c r="L365" i="40"/>
  <c r="K365" i="40"/>
  <c r="J365" i="40"/>
  <c r="I365" i="40"/>
  <c r="R364" i="40"/>
  <c r="Q364" i="40"/>
  <c r="P364" i="40"/>
  <c r="O364" i="40"/>
  <c r="N364" i="40"/>
  <c r="M364" i="40"/>
  <c r="L364" i="40"/>
  <c r="K364" i="40"/>
  <c r="J364" i="40"/>
  <c r="I364" i="40"/>
  <c r="R363" i="40"/>
  <c r="Q363" i="40"/>
  <c r="P363" i="40"/>
  <c r="O363" i="40"/>
  <c r="N363" i="40"/>
  <c r="M363" i="40"/>
  <c r="L363" i="40"/>
  <c r="K363" i="40"/>
  <c r="J363" i="40"/>
  <c r="I363" i="40"/>
  <c r="R362" i="40"/>
  <c r="Q362" i="40"/>
  <c r="P362" i="40"/>
  <c r="O362" i="40"/>
  <c r="N362" i="40"/>
  <c r="M362" i="40"/>
  <c r="L362" i="40"/>
  <c r="K362" i="40"/>
  <c r="J362" i="40"/>
  <c r="I362" i="40"/>
  <c r="R361" i="40"/>
  <c r="Q361" i="40"/>
  <c r="P361" i="40"/>
  <c r="O361" i="40"/>
  <c r="N361" i="40"/>
  <c r="M361" i="40"/>
  <c r="L361" i="40"/>
  <c r="K361" i="40"/>
  <c r="J361" i="40"/>
  <c r="I361" i="40"/>
  <c r="R360" i="40"/>
  <c r="Q360" i="40"/>
  <c r="P360" i="40"/>
  <c r="O360" i="40"/>
  <c r="N360" i="40"/>
  <c r="M360" i="40"/>
  <c r="L360" i="40"/>
  <c r="K360" i="40"/>
  <c r="J360" i="40"/>
  <c r="I360" i="40"/>
  <c r="R359" i="40"/>
  <c r="Q359" i="40"/>
  <c r="P359" i="40"/>
  <c r="O359" i="40"/>
  <c r="N359" i="40"/>
  <c r="M359" i="40"/>
  <c r="L359" i="40"/>
  <c r="K359" i="40"/>
  <c r="J359" i="40"/>
  <c r="I359" i="40"/>
  <c r="R358" i="40"/>
  <c r="Q358" i="40"/>
  <c r="P358" i="40"/>
  <c r="O358" i="40"/>
  <c r="N358" i="40"/>
  <c r="M358" i="40"/>
  <c r="L358" i="40"/>
  <c r="K358" i="40"/>
  <c r="J358" i="40"/>
  <c r="I358" i="40"/>
  <c r="R357" i="40"/>
  <c r="Q357" i="40"/>
  <c r="P357" i="40"/>
  <c r="O357" i="40"/>
  <c r="N357" i="40"/>
  <c r="M357" i="40"/>
  <c r="L357" i="40"/>
  <c r="K357" i="40"/>
  <c r="J357" i="40"/>
  <c r="I357" i="40"/>
  <c r="R356" i="40"/>
  <c r="Q356" i="40"/>
  <c r="P356" i="40"/>
  <c r="O356" i="40"/>
  <c r="N356" i="40"/>
  <c r="M356" i="40"/>
  <c r="L356" i="40"/>
  <c r="K356" i="40"/>
  <c r="J356" i="40"/>
  <c r="I356" i="40"/>
  <c r="R355" i="40"/>
  <c r="Q355" i="40"/>
  <c r="P355" i="40"/>
  <c r="O355" i="40"/>
  <c r="N355" i="40"/>
  <c r="M355" i="40"/>
  <c r="L355" i="40"/>
  <c r="K355" i="40"/>
  <c r="J355" i="40"/>
  <c r="I355" i="40"/>
  <c r="R354" i="40"/>
  <c r="Q354" i="40"/>
  <c r="P354" i="40"/>
  <c r="O354" i="40"/>
  <c r="N354" i="40"/>
  <c r="M354" i="40"/>
  <c r="L354" i="40"/>
  <c r="K354" i="40"/>
  <c r="J354" i="40"/>
  <c r="I354" i="40"/>
  <c r="R353" i="40"/>
  <c r="Q353" i="40"/>
  <c r="P353" i="40"/>
  <c r="O353" i="40"/>
  <c r="N353" i="40"/>
  <c r="M353" i="40"/>
  <c r="L353" i="40"/>
  <c r="K353" i="40"/>
  <c r="J353" i="40"/>
  <c r="I353" i="40"/>
  <c r="R352" i="40"/>
  <c r="Q352" i="40"/>
  <c r="P352" i="40"/>
  <c r="O352" i="40"/>
  <c r="N352" i="40"/>
  <c r="M352" i="40"/>
  <c r="L352" i="40"/>
  <c r="K352" i="40"/>
  <c r="J352" i="40"/>
  <c r="I352" i="40"/>
  <c r="R351" i="40"/>
  <c r="Q351" i="40"/>
  <c r="P351" i="40"/>
  <c r="O351" i="40"/>
  <c r="N351" i="40"/>
  <c r="M351" i="40"/>
  <c r="L351" i="40"/>
  <c r="K351" i="40"/>
  <c r="J351" i="40"/>
  <c r="I351" i="40"/>
  <c r="R350" i="40"/>
  <c r="Q350" i="40"/>
  <c r="P350" i="40"/>
  <c r="O350" i="40"/>
  <c r="N350" i="40"/>
  <c r="M350" i="40"/>
  <c r="L350" i="40"/>
  <c r="K350" i="40"/>
  <c r="J350" i="40"/>
  <c r="I350" i="40"/>
  <c r="R349" i="40"/>
  <c r="Q349" i="40"/>
  <c r="P349" i="40"/>
  <c r="O349" i="40"/>
  <c r="N349" i="40"/>
  <c r="M349" i="40"/>
  <c r="L349" i="40"/>
  <c r="K349" i="40"/>
  <c r="J349" i="40"/>
  <c r="I349" i="40"/>
  <c r="R348" i="40"/>
  <c r="Q348" i="40"/>
  <c r="P348" i="40"/>
  <c r="O348" i="40"/>
  <c r="N348" i="40"/>
  <c r="M348" i="40"/>
  <c r="L348" i="40"/>
  <c r="K348" i="40"/>
  <c r="J348" i="40"/>
  <c r="I348" i="40"/>
  <c r="R347" i="40"/>
  <c r="Q347" i="40"/>
  <c r="P347" i="40"/>
  <c r="O347" i="40"/>
  <c r="N347" i="40"/>
  <c r="M347" i="40"/>
  <c r="L347" i="40"/>
  <c r="K347" i="40"/>
  <c r="J347" i="40"/>
  <c r="I347" i="40"/>
  <c r="R346" i="40"/>
  <c r="Q346" i="40"/>
  <c r="P346" i="40"/>
  <c r="O346" i="40"/>
  <c r="N346" i="40"/>
  <c r="M346" i="40"/>
  <c r="L346" i="40"/>
  <c r="K346" i="40"/>
  <c r="J346" i="40"/>
  <c r="I346" i="40"/>
  <c r="R345" i="40"/>
  <c r="Q345" i="40"/>
  <c r="P345" i="40"/>
  <c r="O345" i="40"/>
  <c r="N345" i="40"/>
  <c r="M345" i="40"/>
  <c r="L345" i="40"/>
  <c r="K345" i="40"/>
  <c r="J345" i="40"/>
  <c r="I345" i="40"/>
  <c r="R344" i="40"/>
  <c r="Q344" i="40"/>
  <c r="P344" i="40"/>
  <c r="O344" i="40"/>
  <c r="N344" i="40"/>
  <c r="M344" i="40"/>
  <c r="L344" i="40"/>
  <c r="K344" i="40"/>
  <c r="J344" i="40"/>
  <c r="I344" i="40"/>
  <c r="R343" i="40"/>
  <c r="Q343" i="40"/>
  <c r="P343" i="40"/>
  <c r="O343" i="40"/>
  <c r="N343" i="40"/>
  <c r="M343" i="40"/>
  <c r="L343" i="40"/>
  <c r="K343" i="40"/>
  <c r="J343" i="40"/>
  <c r="I343" i="40"/>
  <c r="R342" i="40"/>
  <c r="Q342" i="40"/>
  <c r="P342" i="40"/>
  <c r="O342" i="40"/>
  <c r="N342" i="40"/>
  <c r="M342" i="40"/>
  <c r="L342" i="40"/>
  <c r="K342" i="40"/>
  <c r="J342" i="40"/>
  <c r="I342" i="40"/>
  <c r="R341" i="40"/>
  <c r="Q341" i="40"/>
  <c r="P341" i="40"/>
  <c r="O341" i="40"/>
  <c r="N341" i="40"/>
  <c r="M341" i="40"/>
  <c r="L341" i="40"/>
  <c r="K341" i="40"/>
  <c r="J341" i="40"/>
  <c r="I341" i="40"/>
  <c r="R340" i="40"/>
  <c r="Q340" i="40"/>
  <c r="P340" i="40"/>
  <c r="O340" i="40"/>
  <c r="N340" i="40"/>
  <c r="M340" i="40"/>
  <c r="L340" i="40"/>
  <c r="K340" i="40"/>
  <c r="J340" i="40"/>
  <c r="I340" i="40"/>
  <c r="R339" i="40"/>
  <c r="Q339" i="40"/>
  <c r="P339" i="40"/>
  <c r="O339" i="40"/>
  <c r="N339" i="40"/>
  <c r="M339" i="40"/>
  <c r="L339" i="40"/>
  <c r="K339" i="40"/>
  <c r="J339" i="40"/>
  <c r="I339" i="40"/>
  <c r="R338" i="40"/>
  <c r="Q338" i="40"/>
  <c r="P338" i="40"/>
  <c r="O338" i="40"/>
  <c r="N338" i="40"/>
  <c r="M338" i="40"/>
  <c r="L338" i="40"/>
  <c r="K338" i="40"/>
  <c r="J338" i="40"/>
  <c r="I338" i="40"/>
  <c r="R337" i="40"/>
  <c r="Q337" i="40"/>
  <c r="P337" i="40"/>
  <c r="O337" i="40"/>
  <c r="N337" i="40"/>
  <c r="M337" i="40"/>
  <c r="L337" i="40"/>
  <c r="K337" i="40"/>
  <c r="J337" i="40"/>
  <c r="I337" i="40"/>
  <c r="R336" i="40"/>
  <c r="Q336" i="40"/>
  <c r="P336" i="40"/>
  <c r="O336" i="40"/>
  <c r="N336" i="40"/>
  <c r="M336" i="40"/>
  <c r="L336" i="40"/>
  <c r="K336" i="40"/>
  <c r="J336" i="40"/>
  <c r="I336" i="40"/>
  <c r="R335" i="40"/>
  <c r="Q335" i="40"/>
  <c r="P335" i="40"/>
  <c r="O335" i="40"/>
  <c r="N335" i="40"/>
  <c r="M335" i="40"/>
  <c r="L335" i="40"/>
  <c r="K335" i="40"/>
  <c r="J335" i="40"/>
  <c r="I335" i="40"/>
  <c r="R334" i="40"/>
  <c r="Q334" i="40"/>
  <c r="P334" i="40"/>
  <c r="O334" i="40"/>
  <c r="N334" i="40"/>
  <c r="M334" i="40"/>
  <c r="L334" i="40"/>
  <c r="K334" i="40"/>
  <c r="J334" i="40"/>
  <c r="I334" i="40"/>
  <c r="R333" i="40"/>
  <c r="Q333" i="40"/>
  <c r="P333" i="40"/>
  <c r="O333" i="40"/>
  <c r="N333" i="40"/>
  <c r="M333" i="40"/>
  <c r="L333" i="40"/>
  <c r="K333" i="40"/>
  <c r="J333" i="40"/>
  <c r="I333" i="40"/>
  <c r="R332" i="40"/>
  <c r="Q332" i="40"/>
  <c r="P332" i="40"/>
  <c r="O332" i="40"/>
  <c r="N332" i="40"/>
  <c r="M332" i="40"/>
  <c r="L332" i="40"/>
  <c r="K332" i="40"/>
  <c r="J332" i="40"/>
  <c r="I332" i="40"/>
  <c r="R331" i="40"/>
  <c r="Q331" i="40"/>
  <c r="P331" i="40"/>
  <c r="O331" i="40"/>
  <c r="N331" i="40"/>
  <c r="M331" i="40"/>
  <c r="L331" i="40"/>
  <c r="K331" i="40"/>
  <c r="J331" i="40"/>
  <c r="I331" i="40"/>
  <c r="R330" i="40"/>
  <c r="Q330" i="40"/>
  <c r="P330" i="40"/>
  <c r="O330" i="40"/>
  <c r="N330" i="40"/>
  <c r="M330" i="40"/>
  <c r="L330" i="40"/>
  <c r="K330" i="40"/>
  <c r="J330" i="40"/>
  <c r="I330" i="40"/>
  <c r="R329" i="40"/>
  <c r="Q329" i="40"/>
  <c r="P329" i="40"/>
  <c r="O329" i="40"/>
  <c r="N329" i="40"/>
  <c r="M329" i="40"/>
  <c r="L329" i="40"/>
  <c r="K329" i="40"/>
  <c r="J329" i="40"/>
  <c r="I329" i="40"/>
  <c r="R328" i="40"/>
  <c r="Q328" i="40"/>
  <c r="P328" i="40"/>
  <c r="O328" i="40"/>
  <c r="N328" i="40"/>
  <c r="M328" i="40"/>
  <c r="L328" i="40"/>
  <c r="K328" i="40"/>
  <c r="J328" i="40"/>
  <c r="I328" i="40"/>
  <c r="R327" i="40"/>
  <c r="Q327" i="40"/>
  <c r="P327" i="40"/>
  <c r="O327" i="40"/>
  <c r="N327" i="40"/>
  <c r="M327" i="40"/>
  <c r="L327" i="40"/>
  <c r="K327" i="40"/>
  <c r="J327" i="40"/>
  <c r="I327" i="40"/>
  <c r="R326" i="40"/>
  <c r="Q326" i="40"/>
  <c r="P326" i="40"/>
  <c r="O326" i="40"/>
  <c r="N326" i="40"/>
  <c r="M326" i="40"/>
  <c r="L326" i="40"/>
  <c r="K326" i="40"/>
  <c r="J326" i="40"/>
  <c r="I326" i="40"/>
  <c r="R325" i="40"/>
  <c r="Q325" i="40"/>
  <c r="P325" i="40"/>
  <c r="O325" i="40"/>
  <c r="N325" i="40"/>
  <c r="M325" i="40"/>
  <c r="L325" i="40"/>
  <c r="K325" i="40"/>
  <c r="J325" i="40"/>
  <c r="I325" i="40"/>
  <c r="R324" i="40"/>
  <c r="Q324" i="40"/>
  <c r="P324" i="40"/>
  <c r="O324" i="40"/>
  <c r="N324" i="40"/>
  <c r="M324" i="40"/>
  <c r="L324" i="40"/>
  <c r="K324" i="40"/>
  <c r="J324" i="40"/>
  <c r="I324" i="40"/>
  <c r="R323" i="40"/>
  <c r="Q323" i="40"/>
  <c r="P323" i="40"/>
  <c r="O323" i="40"/>
  <c r="N323" i="40"/>
  <c r="M323" i="40"/>
  <c r="L323" i="40"/>
  <c r="K323" i="40"/>
  <c r="J323" i="40"/>
  <c r="I323" i="40"/>
  <c r="R322" i="40"/>
  <c r="Q322" i="40"/>
  <c r="P322" i="40"/>
  <c r="O322" i="40"/>
  <c r="N322" i="40"/>
  <c r="M322" i="40"/>
  <c r="L322" i="40"/>
  <c r="K322" i="40"/>
  <c r="J322" i="40"/>
  <c r="I322" i="40"/>
  <c r="R321" i="40"/>
  <c r="Q321" i="40"/>
  <c r="P321" i="40"/>
  <c r="O321" i="40"/>
  <c r="N321" i="40"/>
  <c r="M321" i="40"/>
  <c r="L321" i="40"/>
  <c r="K321" i="40"/>
  <c r="J321" i="40"/>
  <c r="I321" i="40"/>
  <c r="R320" i="40"/>
  <c r="Q320" i="40"/>
  <c r="P320" i="40"/>
  <c r="O320" i="40"/>
  <c r="N320" i="40"/>
  <c r="M320" i="40"/>
  <c r="L320" i="40"/>
  <c r="K320" i="40"/>
  <c r="J320" i="40"/>
  <c r="I320" i="40"/>
  <c r="R319" i="40"/>
  <c r="Q319" i="40"/>
  <c r="P319" i="40"/>
  <c r="O319" i="40"/>
  <c r="N319" i="40"/>
  <c r="M319" i="40"/>
  <c r="L319" i="40"/>
  <c r="K319" i="40"/>
  <c r="J319" i="40"/>
  <c r="I319" i="40"/>
  <c r="R318" i="40"/>
  <c r="Q318" i="40"/>
  <c r="P318" i="40"/>
  <c r="O318" i="40"/>
  <c r="N318" i="40"/>
  <c r="M318" i="40"/>
  <c r="L318" i="40"/>
  <c r="K318" i="40"/>
  <c r="J318" i="40"/>
  <c r="I318" i="40"/>
  <c r="R317" i="40"/>
  <c r="Q317" i="40"/>
  <c r="P317" i="40"/>
  <c r="O317" i="40"/>
  <c r="N317" i="40"/>
  <c r="M317" i="40"/>
  <c r="L317" i="40"/>
  <c r="K317" i="40"/>
  <c r="J317" i="40"/>
  <c r="I317" i="40"/>
  <c r="R316" i="40"/>
  <c r="Q316" i="40"/>
  <c r="P316" i="40"/>
  <c r="O316" i="40"/>
  <c r="N316" i="40"/>
  <c r="M316" i="40"/>
  <c r="L316" i="40"/>
  <c r="K316" i="40"/>
  <c r="J316" i="40"/>
  <c r="I316" i="40"/>
  <c r="R315" i="40"/>
  <c r="Q315" i="40"/>
  <c r="P315" i="40"/>
  <c r="O315" i="40"/>
  <c r="N315" i="40"/>
  <c r="M315" i="40"/>
  <c r="L315" i="40"/>
  <c r="K315" i="40"/>
  <c r="J315" i="40"/>
  <c r="I315" i="40"/>
  <c r="R314" i="40"/>
  <c r="Q314" i="40"/>
  <c r="P314" i="40"/>
  <c r="O314" i="40"/>
  <c r="N314" i="40"/>
  <c r="M314" i="40"/>
  <c r="L314" i="40"/>
  <c r="K314" i="40"/>
  <c r="J314" i="40"/>
  <c r="I314" i="40"/>
  <c r="R313" i="40"/>
  <c r="Q313" i="40"/>
  <c r="P313" i="40"/>
  <c r="O313" i="40"/>
  <c r="N313" i="40"/>
  <c r="M313" i="40"/>
  <c r="L313" i="40"/>
  <c r="K313" i="40"/>
  <c r="J313" i="40"/>
  <c r="I313" i="40"/>
  <c r="R312" i="40"/>
  <c r="Q312" i="40"/>
  <c r="P312" i="40"/>
  <c r="O312" i="40"/>
  <c r="N312" i="40"/>
  <c r="M312" i="40"/>
  <c r="L312" i="40"/>
  <c r="K312" i="40"/>
  <c r="J312" i="40"/>
  <c r="I312" i="40"/>
  <c r="R311" i="40"/>
  <c r="Q311" i="40"/>
  <c r="P311" i="40"/>
  <c r="O311" i="40"/>
  <c r="N311" i="40"/>
  <c r="M311" i="40"/>
  <c r="L311" i="40"/>
  <c r="K311" i="40"/>
  <c r="J311" i="40"/>
  <c r="I311" i="40"/>
  <c r="R310" i="40"/>
  <c r="Q310" i="40"/>
  <c r="P310" i="40"/>
  <c r="O310" i="40"/>
  <c r="N310" i="40"/>
  <c r="M310" i="40"/>
  <c r="L310" i="40"/>
  <c r="K310" i="40"/>
  <c r="J310" i="40"/>
  <c r="I310" i="40"/>
  <c r="R309" i="40"/>
  <c r="Q309" i="40"/>
  <c r="P309" i="40"/>
  <c r="O309" i="40"/>
  <c r="N309" i="40"/>
  <c r="M309" i="40"/>
  <c r="L309" i="40"/>
  <c r="K309" i="40"/>
  <c r="J309" i="40"/>
  <c r="I309" i="40"/>
  <c r="R308" i="40"/>
  <c r="Q308" i="40"/>
  <c r="P308" i="40"/>
  <c r="O308" i="40"/>
  <c r="N308" i="40"/>
  <c r="M308" i="40"/>
  <c r="L308" i="40"/>
  <c r="K308" i="40"/>
  <c r="J308" i="40"/>
  <c r="I308" i="40"/>
  <c r="R307" i="40"/>
  <c r="Q307" i="40"/>
  <c r="P307" i="40"/>
  <c r="O307" i="40"/>
  <c r="N307" i="40"/>
  <c r="M307" i="40"/>
  <c r="L307" i="40"/>
  <c r="K307" i="40"/>
  <c r="J307" i="40"/>
  <c r="I307" i="40"/>
  <c r="R306" i="40"/>
  <c r="Q306" i="40"/>
  <c r="P306" i="40"/>
  <c r="O306" i="40"/>
  <c r="N306" i="40"/>
  <c r="M306" i="40"/>
  <c r="L306" i="40"/>
  <c r="K306" i="40"/>
  <c r="J306" i="40"/>
  <c r="I306" i="40"/>
  <c r="R305" i="40"/>
  <c r="Q305" i="40"/>
  <c r="P305" i="40"/>
  <c r="O305" i="40"/>
  <c r="N305" i="40"/>
  <c r="M305" i="40"/>
  <c r="L305" i="40"/>
  <c r="K305" i="40"/>
  <c r="J305" i="40"/>
  <c r="I305" i="40"/>
  <c r="R304" i="40"/>
  <c r="Q304" i="40"/>
  <c r="P304" i="40"/>
  <c r="O304" i="40"/>
  <c r="N304" i="40"/>
  <c r="M304" i="40"/>
  <c r="L304" i="40"/>
  <c r="K304" i="40"/>
  <c r="J304" i="40"/>
  <c r="I304" i="40"/>
  <c r="R303" i="40"/>
  <c r="Q303" i="40"/>
  <c r="P303" i="40"/>
  <c r="O303" i="40"/>
  <c r="N303" i="40"/>
  <c r="M303" i="40"/>
  <c r="L303" i="40"/>
  <c r="K303" i="40"/>
  <c r="J303" i="40"/>
  <c r="I303" i="40"/>
  <c r="R302" i="40"/>
  <c r="Q302" i="40"/>
  <c r="P302" i="40"/>
  <c r="O302" i="40"/>
  <c r="N302" i="40"/>
  <c r="M302" i="40"/>
  <c r="L302" i="40"/>
  <c r="K302" i="40"/>
  <c r="J302" i="40"/>
  <c r="I302" i="40"/>
  <c r="R301" i="40"/>
  <c r="Q301" i="40"/>
  <c r="P301" i="40"/>
  <c r="O301" i="40"/>
  <c r="N301" i="40"/>
  <c r="M301" i="40"/>
  <c r="L301" i="40"/>
  <c r="K301" i="40"/>
  <c r="J301" i="40"/>
  <c r="I301" i="40"/>
  <c r="R300" i="40"/>
  <c r="Q300" i="40"/>
  <c r="P300" i="40"/>
  <c r="O300" i="40"/>
  <c r="N300" i="40"/>
  <c r="M300" i="40"/>
  <c r="L300" i="40"/>
  <c r="K300" i="40"/>
  <c r="J300" i="40"/>
  <c r="I300" i="40"/>
  <c r="R299" i="40"/>
  <c r="Q299" i="40"/>
  <c r="P299" i="40"/>
  <c r="O299" i="40"/>
  <c r="N299" i="40"/>
  <c r="M299" i="40"/>
  <c r="L299" i="40"/>
  <c r="K299" i="40"/>
  <c r="J299" i="40"/>
  <c r="I299" i="40"/>
  <c r="R298" i="40"/>
  <c r="Q298" i="40"/>
  <c r="P298" i="40"/>
  <c r="O298" i="40"/>
  <c r="N298" i="40"/>
  <c r="M298" i="40"/>
  <c r="L298" i="40"/>
  <c r="K298" i="40"/>
  <c r="J298" i="40"/>
  <c r="I298" i="40"/>
  <c r="R297" i="40"/>
  <c r="Q297" i="40"/>
  <c r="P297" i="40"/>
  <c r="O297" i="40"/>
  <c r="N297" i="40"/>
  <c r="M297" i="40"/>
  <c r="L297" i="40"/>
  <c r="K297" i="40"/>
  <c r="J297" i="40"/>
  <c r="I297" i="40"/>
  <c r="R296" i="40"/>
  <c r="Q296" i="40"/>
  <c r="P296" i="40"/>
  <c r="O296" i="40"/>
  <c r="N296" i="40"/>
  <c r="M296" i="40"/>
  <c r="L296" i="40"/>
  <c r="K296" i="40"/>
  <c r="J296" i="40"/>
  <c r="I296" i="40"/>
  <c r="R295" i="40"/>
  <c r="Q295" i="40"/>
  <c r="P295" i="40"/>
  <c r="O295" i="40"/>
  <c r="N295" i="40"/>
  <c r="M295" i="40"/>
  <c r="L295" i="40"/>
  <c r="K295" i="40"/>
  <c r="J295" i="40"/>
  <c r="I295" i="40"/>
  <c r="R294" i="40"/>
  <c r="Q294" i="40"/>
  <c r="P294" i="40"/>
  <c r="O294" i="40"/>
  <c r="N294" i="40"/>
  <c r="M294" i="40"/>
  <c r="L294" i="40"/>
  <c r="K294" i="40"/>
  <c r="J294" i="40"/>
  <c r="I294" i="40"/>
  <c r="R293" i="40"/>
  <c r="Q293" i="40"/>
  <c r="P293" i="40"/>
  <c r="O293" i="40"/>
  <c r="N293" i="40"/>
  <c r="M293" i="40"/>
  <c r="L293" i="40"/>
  <c r="K293" i="40"/>
  <c r="J293" i="40"/>
  <c r="I293" i="40"/>
  <c r="R292" i="40"/>
  <c r="Q292" i="40"/>
  <c r="P292" i="40"/>
  <c r="O292" i="40"/>
  <c r="N292" i="40"/>
  <c r="M292" i="40"/>
  <c r="L292" i="40"/>
  <c r="K292" i="40"/>
  <c r="J292" i="40"/>
  <c r="I292" i="40"/>
  <c r="R291" i="40"/>
  <c r="Q291" i="40"/>
  <c r="P291" i="40"/>
  <c r="O291" i="40"/>
  <c r="N291" i="40"/>
  <c r="M291" i="40"/>
  <c r="L291" i="40"/>
  <c r="K291" i="40"/>
  <c r="J291" i="40"/>
  <c r="I291" i="40"/>
  <c r="R290" i="40"/>
  <c r="Q290" i="40"/>
  <c r="P290" i="40"/>
  <c r="O290" i="40"/>
  <c r="N290" i="40"/>
  <c r="M290" i="40"/>
  <c r="L290" i="40"/>
  <c r="K290" i="40"/>
  <c r="J290" i="40"/>
  <c r="I290" i="40"/>
  <c r="R289" i="40"/>
  <c r="Q289" i="40"/>
  <c r="P289" i="40"/>
  <c r="O289" i="40"/>
  <c r="N289" i="40"/>
  <c r="M289" i="40"/>
  <c r="L289" i="40"/>
  <c r="K289" i="40"/>
  <c r="J289" i="40"/>
  <c r="I289" i="40"/>
  <c r="R288" i="40"/>
  <c r="Q288" i="40"/>
  <c r="P288" i="40"/>
  <c r="O288" i="40"/>
  <c r="N288" i="40"/>
  <c r="M288" i="40"/>
  <c r="L288" i="40"/>
  <c r="K288" i="40"/>
  <c r="J288" i="40"/>
  <c r="I288" i="40"/>
  <c r="R287" i="40"/>
  <c r="Q287" i="40"/>
  <c r="P287" i="40"/>
  <c r="O287" i="40"/>
  <c r="N287" i="40"/>
  <c r="M287" i="40"/>
  <c r="L287" i="40"/>
  <c r="K287" i="40"/>
  <c r="J287" i="40"/>
  <c r="I287" i="40"/>
  <c r="R286" i="40"/>
  <c r="Q286" i="40"/>
  <c r="P286" i="40"/>
  <c r="O286" i="40"/>
  <c r="N286" i="40"/>
  <c r="M286" i="40"/>
  <c r="L286" i="40"/>
  <c r="K286" i="40"/>
  <c r="J286" i="40"/>
  <c r="I286" i="40"/>
  <c r="R285" i="40"/>
  <c r="Q285" i="40"/>
  <c r="P285" i="40"/>
  <c r="O285" i="40"/>
  <c r="N285" i="40"/>
  <c r="M285" i="40"/>
  <c r="L285" i="40"/>
  <c r="K285" i="40"/>
  <c r="J285" i="40"/>
  <c r="I285" i="40"/>
  <c r="R284" i="40"/>
  <c r="Q284" i="40"/>
  <c r="P284" i="40"/>
  <c r="O284" i="40"/>
  <c r="N284" i="40"/>
  <c r="M284" i="40"/>
  <c r="L284" i="40"/>
  <c r="K284" i="40"/>
  <c r="J284" i="40"/>
  <c r="I284" i="40"/>
  <c r="R283" i="40"/>
  <c r="Q283" i="40"/>
  <c r="P283" i="40"/>
  <c r="O283" i="40"/>
  <c r="N283" i="40"/>
  <c r="M283" i="40"/>
  <c r="L283" i="40"/>
  <c r="K283" i="40"/>
  <c r="J283" i="40"/>
  <c r="I283" i="40"/>
  <c r="R282" i="40"/>
  <c r="Q282" i="40"/>
  <c r="P282" i="40"/>
  <c r="O282" i="40"/>
  <c r="N282" i="40"/>
  <c r="M282" i="40"/>
  <c r="L282" i="40"/>
  <c r="K282" i="40"/>
  <c r="J282" i="40"/>
  <c r="I282" i="40"/>
  <c r="R281" i="40"/>
  <c r="Q281" i="40"/>
  <c r="P281" i="40"/>
  <c r="O281" i="40"/>
  <c r="N281" i="40"/>
  <c r="M281" i="40"/>
  <c r="L281" i="40"/>
  <c r="K281" i="40"/>
  <c r="J281" i="40"/>
  <c r="I281" i="40"/>
  <c r="R280" i="40"/>
  <c r="Q280" i="40"/>
  <c r="P280" i="40"/>
  <c r="O280" i="40"/>
  <c r="N280" i="40"/>
  <c r="M280" i="40"/>
  <c r="L280" i="40"/>
  <c r="K280" i="40"/>
  <c r="J280" i="40"/>
  <c r="I280" i="40"/>
  <c r="R279" i="40"/>
  <c r="Q279" i="40"/>
  <c r="P279" i="40"/>
  <c r="O279" i="40"/>
  <c r="N279" i="40"/>
  <c r="M279" i="40"/>
  <c r="L279" i="40"/>
  <c r="K279" i="40"/>
  <c r="J279" i="40"/>
  <c r="I279" i="40"/>
  <c r="R278" i="40"/>
  <c r="Q278" i="40"/>
  <c r="P278" i="40"/>
  <c r="O278" i="40"/>
  <c r="N278" i="40"/>
  <c r="M278" i="40"/>
  <c r="L278" i="40"/>
  <c r="K278" i="40"/>
  <c r="J278" i="40"/>
  <c r="I278" i="40"/>
  <c r="R277" i="40"/>
  <c r="Q277" i="40"/>
  <c r="P277" i="40"/>
  <c r="O277" i="40"/>
  <c r="N277" i="40"/>
  <c r="M277" i="40"/>
  <c r="L277" i="40"/>
  <c r="K277" i="40"/>
  <c r="J277" i="40"/>
  <c r="I277" i="40"/>
  <c r="R276" i="40"/>
  <c r="Q276" i="40"/>
  <c r="P276" i="40"/>
  <c r="O276" i="40"/>
  <c r="N276" i="40"/>
  <c r="M276" i="40"/>
  <c r="L276" i="40"/>
  <c r="K276" i="40"/>
  <c r="J276" i="40"/>
  <c r="I276" i="40"/>
  <c r="R275" i="40"/>
  <c r="Q275" i="40"/>
  <c r="P275" i="40"/>
  <c r="O275" i="40"/>
  <c r="N275" i="40"/>
  <c r="M275" i="40"/>
  <c r="L275" i="40"/>
  <c r="K275" i="40"/>
  <c r="J275" i="40"/>
  <c r="I275" i="40"/>
  <c r="R274" i="40"/>
  <c r="Q274" i="40"/>
  <c r="P274" i="40"/>
  <c r="O274" i="40"/>
  <c r="N274" i="40"/>
  <c r="M274" i="40"/>
  <c r="L274" i="40"/>
  <c r="K274" i="40"/>
  <c r="J274" i="40"/>
  <c r="I274" i="40"/>
  <c r="R273" i="40"/>
  <c r="Q273" i="40"/>
  <c r="P273" i="40"/>
  <c r="O273" i="40"/>
  <c r="N273" i="40"/>
  <c r="M273" i="40"/>
  <c r="L273" i="40"/>
  <c r="K273" i="40"/>
  <c r="J273" i="40"/>
  <c r="I273" i="40"/>
  <c r="R272" i="40"/>
  <c r="Q272" i="40"/>
  <c r="P272" i="40"/>
  <c r="O272" i="40"/>
  <c r="N272" i="40"/>
  <c r="M272" i="40"/>
  <c r="L272" i="40"/>
  <c r="K272" i="40"/>
  <c r="J272" i="40"/>
  <c r="I272" i="40"/>
  <c r="R271" i="40"/>
  <c r="Q271" i="40"/>
  <c r="P271" i="40"/>
  <c r="O271" i="40"/>
  <c r="N271" i="40"/>
  <c r="M271" i="40"/>
  <c r="L271" i="40"/>
  <c r="K271" i="40"/>
  <c r="J271" i="40"/>
  <c r="I271" i="40"/>
  <c r="R270" i="40"/>
  <c r="Q270" i="40"/>
  <c r="P270" i="40"/>
  <c r="O270" i="40"/>
  <c r="N270" i="40"/>
  <c r="M270" i="40"/>
  <c r="L270" i="40"/>
  <c r="K270" i="40"/>
  <c r="J270" i="40"/>
  <c r="I270" i="40"/>
  <c r="R269" i="40"/>
  <c r="Q269" i="40"/>
  <c r="P269" i="40"/>
  <c r="O269" i="40"/>
  <c r="N269" i="40"/>
  <c r="M269" i="40"/>
  <c r="L269" i="40"/>
  <c r="K269" i="40"/>
  <c r="J269" i="40"/>
  <c r="I269" i="40"/>
  <c r="R268" i="40"/>
  <c r="Q268" i="40"/>
  <c r="P268" i="40"/>
  <c r="O268" i="40"/>
  <c r="N268" i="40"/>
  <c r="M268" i="40"/>
  <c r="L268" i="40"/>
  <c r="K268" i="40"/>
  <c r="J268" i="40"/>
  <c r="I268" i="40"/>
  <c r="R267" i="40"/>
  <c r="Q267" i="40"/>
  <c r="P267" i="40"/>
  <c r="O267" i="40"/>
  <c r="N267" i="40"/>
  <c r="M267" i="40"/>
  <c r="L267" i="40"/>
  <c r="K267" i="40"/>
  <c r="J267" i="40"/>
  <c r="I267" i="40"/>
  <c r="R266" i="40"/>
  <c r="Q266" i="40"/>
  <c r="P266" i="40"/>
  <c r="O266" i="40"/>
  <c r="N266" i="40"/>
  <c r="M266" i="40"/>
  <c r="L266" i="40"/>
  <c r="K266" i="40"/>
  <c r="J266" i="40"/>
  <c r="I266" i="40"/>
  <c r="R265" i="40"/>
  <c r="Q265" i="40"/>
  <c r="P265" i="40"/>
  <c r="O265" i="40"/>
  <c r="N265" i="40"/>
  <c r="M265" i="40"/>
  <c r="L265" i="40"/>
  <c r="K265" i="40"/>
  <c r="J265" i="40"/>
  <c r="I265" i="40"/>
  <c r="R264" i="40"/>
  <c r="Q264" i="40"/>
  <c r="P264" i="40"/>
  <c r="O264" i="40"/>
  <c r="N264" i="40"/>
  <c r="M264" i="40"/>
  <c r="L264" i="40"/>
  <c r="K264" i="40"/>
  <c r="J264" i="40"/>
  <c r="I264" i="40"/>
  <c r="R263" i="40"/>
  <c r="Q263" i="40"/>
  <c r="P263" i="40"/>
  <c r="O263" i="40"/>
  <c r="N263" i="40"/>
  <c r="M263" i="40"/>
  <c r="L263" i="40"/>
  <c r="K263" i="40"/>
  <c r="J263" i="40"/>
  <c r="I263" i="40"/>
  <c r="R262" i="40"/>
  <c r="Q262" i="40"/>
  <c r="P262" i="40"/>
  <c r="O262" i="40"/>
  <c r="N262" i="40"/>
  <c r="M262" i="40"/>
  <c r="L262" i="40"/>
  <c r="K262" i="40"/>
  <c r="J262" i="40"/>
  <c r="I262" i="40"/>
  <c r="R261" i="40"/>
  <c r="Q261" i="40"/>
  <c r="P261" i="40"/>
  <c r="O261" i="40"/>
  <c r="N261" i="40"/>
  <c r="M261" i="40"/>
  <c r="L261" i="40"/>
  <c r="K261" i="40"/>
  <c r="J261" i="40"/>
  <c r="I261" i="40"/>
  <c r="R260" i="40"/>
  <c r="Q260" i="40"/>
  <c r="P260" i="40"/>
  <c r="O260" i="40"/>
  <c r="N260" i="40"/>
  <c r="M260" i="40"/>
  <c r="L260" i="40"/>
  <c r="K260" i="40"/>
  <c r="J260" i="40"/>
  <c r="I260" i="40"/>
  <c r="R259" i="40"/>
  <c r="Q259" i="40"/>
  <c r="P259" i="40"/>
  <c r="O259" i="40"/>
  <c r="N259" i="40"/>
  <c r="M259" i="40"/>
  <c r="L259" i="40"/>
  <c r="K259" i="40"/>
  <c r="J259" i="40"/>
  <c r="I259" i="40"/>
  <c r="R258" i="40"/>
  <c r="Q258" i="40"/>
  <c r="P258" i="40"/>
  <c r="O258" i="40"/>
  <c r="N258" i="40"/>
  <c r="M258" i="40"/>
  <c r="L258" i="40"/>
  <c r="K258" i="40"/>
  <c r="J258" i="40"/>
  <c r="I258" i="40"/>
  <c r="R257" i="40"/>
  <c r="Q257" i="40"/>
  <c r="P257" i="40"/>
  <c r="O257" i="40"/>
  <c r="N257" i="40"/>
  <c r="M257" i="40"/>
  <c r="L257" i="40"/>
  <c r="K257" i="40"/>
  <c r="J257" i="40"/>
  <c r="I257" i="40"/>
  <c r="R256" i="40"/>
  <c r="Q256" i="40"/>
  <c r="P256" i="40"/>
  <c r="O256" i="40"/>
  <c r="N256" i="40"/>
  <c r="M256" i="40"/>
  <c r="L256" i="40"/>
  <c r="K256" i="40"/>
  <c r="J256" i="40"/>
  <c r="I256" i="40"/>
  <c r="R255" i="40"/>
  <c r="Q255" i="40"/>
  <c r="P255" i="40"/>
  <c r="O255" i="40"/>
  <c r="N255" i="40"/>
  <c r="M255" i="40"/>
  <c r="L255" i="40"/>
  <c r="K255" i="40"/>
  <c r="J255" i="40"/>
  <c r="I255" i="40"/>
  <c r="R254" i="40"/>
  <c r="Q254" i="40"/>
  <c r="P254" i="40"/>
  <c r="O254" i="40"/>
  <c r="N254" i="40"/>
  <c r="M254" i="40"/>
  <c r="L254" i="40"/>
  <c r="K254" i="40"/>
  <c r="J254" i="40"/>
  <c r="I254" i="40"/>
  <c r="R253" i="40"/>
  <c r="Q253" i="40"/>
  <c r="P253" i="40"/>
  <c r="O253" i="40"/>
  <c r="N253" i="40"/>
  <c r="M253" i="40"/>
  <c r="L253" i="40"/>
  <c r="K253" i="40"/>
  <c r="J253" i="40"/>
  <c r="I253" i="40"/>
  <c r="R252" i="40"/>
  <c r="Q252" i="40"/>
  <c r="P252" i="40"/>
  <c r="O252" i="40"/>
  <c r="N252" i="40"/>
  <c r="M252" i="40"/>
  <c r="L252" i="40"/>
  <c r="K252" i="40"/>
  <c r="J252" i="40"/>
  <c r="I252" i="40"/>
  <c r="R251" i="40"/>
  <c r="Q251" i="40"/>
  <c r="P251" i="40"/>
  <c r="O251" i="40"/>
  <c r="N251" i="40"/>
  <c r="M251" i="40"/>
  <c r="L251" i="40"/>
  <c r="K251" i="40"/>
  <c r="J251" i="40"/>
  <c r="I251" i="40"/>
  <c r="R250" i="40"/>
  <c r="Q250" i="40"/>
  <c r="P250" i="40"/>
  <c r="O250" i="40"/>
  <c r="N250" i="40"/>
  <c r="M250" i="40"/>
  <c r="L250" i="40"/>
  <c r="K250" i="40"/>
  <c r="J250" i="40"/>
  <c r="I250" i="40"/>
  <c r="R249" i="40"/>
  <c r="Q249" i="40"/>
  <c r="P249" i="40"/>
  <c r="O249" i="40"/>
  <c r="N249" i="40"/>
  <c r="M249" i="40"/>
  <c r="L249" i="40"/>
  <c r="K249" i="40"/>
  <c r="J249" i="40"/>
  <c r="I249" i="40"/>
  <c r="R248" i="40"/>
  <c r="Q248" i="40"/>
  <c r="P248" i="40"/>
  <c r="O248" i="40"/>
  <c r="N248" i="40"/>
  <c r="M248" i="40"/>
  <c r="L248" i="40"/>
  <c r="K248" i="40"/>
  <c r="J248" i="40"/>
  <c r="I248" i="40"/>
  <c r="R247" i="40"/>
  <c r="Q247" i="40"/>
  <c r="P247" i="40"/>
  <c r="O247" i="40"/>
  <c r="N247" i="40"/>
  <c r="M247" i="40"/>
  <c r="L247" i="40"/>
  <c r="K247" i="40"/>
  <c r="J247" i="40"/>
  <c r="I247" i="40"/>
  <c r="R246" i="40"/>
  <c r="Q246" i="40"/>
  <c r="P246" i="40"/>
  <c r="O246" i="40"/>
  <c r="N246" i="40"/>
  <c r="M246" i="40"/>
  <c r="L246" i="40"/>
  <c r="K246" i="40"/>
  <c r="J246" i="40"/>
  <c r="I246" i="40"/>
  <c r="R245" i="40"/>
  <c r="Q245" i="40"/>
  <c r="P245" i="40"/>
  <c r="O245" i="40"/>
  <c r="N245" i="40"/>
  <c r="M245" i="40"/>
  <c r="L245" i="40"/>
  <c r="K245" i="40"/>
  <c r="J245" i="40"/>
  <c r="I245" i="40"/>
  <c r="R244" i="40"/>
  <c r="Q244" i="40"/>
  <c r="P244" i="40"/>
  <c r="O244" i="40"/>
  <c r="N244" i="40"/>
  <c r="M244" i="40"/>
  <c r="L244" i="40"/>
  <c r="K244" i="40"/>
  <c r="J244" i="40"/>
  <c r="I244" i="40"/>
  <c r="R243" i="40"/>
  <c r="Q243" i="40"/>
  <c r="P243" i="40"/>
  <c r="O243" i="40"/>
  <c r="N243" i="40"/>
  <c r="M243" i="40"/>
  <c r="L243" i="40"/>
  <c r="K243" i="40"/>
  <c r="J243" i="40"/>
  <c r="I243" i="40"/>
  <c r="R242" i="40"/>
  <c r="Q242" i="40"/>
  <c r="P242" i="40"/>
  <c r="O242" i="40"/>
  <c r="N242" i="40"/>
  <c r="M242" i="40"/>
  <c r="L242" i="40"/>
  <c r="K242" i="40"/>
  <c r="J242" i="40"/>
  <c r="I242" i="40"/>
  <c r="R241" i="40"/>
  <c r="Q241" i="40"/>
  <c r="P241" i="40"/>
  <c r="O241" i="40"/>
  <c r="N241" i="40"/>
  <c r="M241" i="40"/>
  <c r="L241" i="40"/>
  <c r="K241" i="40"/>
  <c r="J241" i="40"/>
  <c r="I241" i="40"/>
  <c r="R240" i="40"/>
  <c r="Q240" i="40"/>
  <c r="P240" i="40"/>
  <c r="O240" i="40"/>
  <c r="N240" i="40"/>
  <c r="M240" i="40"/>
  <c r="L240" i="40"/>
  <c r="K240" i="40"/>
  <c r="J240" i="40"/>
  <c r="I240" i="40"/>
  <c r="R239" i="40"/>
  <c r="Q239" i="40"/>
  <c r="P239" i="40"/>
  <c r="O239" i="40"/>
  <c r="N239" i="40"/>
  <c r="M239" i="40"/>
  <c r="L239" i="40"/>
  <c r="K239" i="40"/>
  <c r="J239" i="40"/>
  <c r="I239" i="40"/>
  <c r="R238" i="40"/>
  <c r="Q238" i="40"/>
  <c r="P238" i="40"/>
  <c r="O238" i="40"/>
  <c r="N238" i="40"/>
  <c r="M238" i="40"/>
  <c r="L238" i="40"/>
  <c r="K238" i="40"/>
  <c r="J238" i="40"/>
  <c r="I238" i="40"/>
  <c r="R237" i="40"/>
  <c r="Q237" i="40"/>
  <c r="P237" i="40"/>
  <c r="O237" i="40"/>
  <c r="N237" i="40"/>
  <c r="M237" i="40"/>
  <c r="L237" i="40"/>
  <c r="K237" i="40"/>
  <c r="J237" i="40"/>
  <c r="I237" i="40"/>
  <c r="R236" i="40"/>
  <c r="Q236" i="40"/>
  <c r="P236" i="40"/>
  <c r="O236" i="40"/>
  <c r="N236" i="40"/>
  <c r="M236" i="40"/>
  <c r="L236" i="40"/>
  <c r="K236" i="40"/>
  <c r="J236" i="40"/>
  <c r="I236" i="40"/>
  <c r="R235" i="40"/>
  <c r="Q235" i="40"/>
  <c r="P235" i="40"/>
  <c r="O235" i="40"/>
  <c r="N235" i="40"/>
  <c r="M235" i="40"/>
  <c r="L235" i="40"/>
  <c r="K235" i="40"/>
  <c r="J235" i="40"/>
  <c r="I235" i="40"/>
  <c r="R234" i="40"/>
  <c r="Q234" i="40"/>
  <c r="P234" i="40"/>
  <c r="O234" i="40"/>
  <c r="N234" i="40"/>
  <c r="M234" i="40"/>
  <c r="L234" i="40"/>
  <c r="K234" i="40"/>
  <c r="J234" i="40"/>
  <c r="I234" i="40"/>
  <c r="R233" i="40"/>
  <c r="Q233" i="40"/>
  <c r="P233" i="40"/>
  <c r="O233" i="40"/>
  <c r="N233" i="40"/>
  <c r="M233" i="40"/>
  <c r="L233" i="40"/>
  <c r="K233" i="40"/>
  <c r="J233" i="40"/>
  <c r="I233" i="40"/>
  <c r="R232" i="40"/>
  <c r="Q232" i="40"/>
  <c r="P232" i="40"/>
  <c r="O232" i="40"/>
  <c r="N232" i="40"/>
  <c r="M232" i="40"/>
  <c r="L232" i="40"/>
  <c r="K232" i="40"/>
  <c r="J232" i="40"/>
  <c r="I232" i="40"/>
  <c r="R231" i="40"/>
  <c r="Q231" i="40"/>
  <c r="P231" i="40"/>
  <c r="O231" i="40"/>
  <c r="N231" i="40"/>
  <c r="M231" i="40"/>
  <c r="L231" i="40"/>
  <c r="K231" i="40"/>
  <c r="J231" i="40"/>
  <c r="I231" i="40"/>
  <c r="R230" i="40"/>
  <c r="Q230" i="40"/>
  <c r="P230" i="40"/>
  <c r="O230" i="40"/>
  <c r="N230" i="40"/>
  <c r="M230" i="40"/>
  <c r="L230" i="40"/>
  <c r="K230" i="40"/>
  <c r="J230" i="40"/>
  <c r="I230" i="40"/>
  <c r="R229" i="40"/>
  <c r="Q229" i="40"/>
  <c r="P229" i="40"/>
  <c r="O229" i="40"/>
  <c r="N229" i="40"/>
  <c r="M229" i="40"/>
  <c r="L229" i="40"/>
  <c r="K229" i="40"/>
  <c r="J229" i="40"/>
  <c r="I229" i="40"/>
  <c r="R228" i="40"/>
  <c r="Q228" i="40"/>
  <c r="P228" i="40"/>
  <c r="O228" i="40"/>
  <c r="N228" i="40"/>
  <c r="M228" i="40"/>
  <c r="L228" i="40"/>
  <c r="K228" i="40"/>
  <c r="J228" i="40"/>
  <c r="I228" i="40"/>
  <c r="R227" i="40"/>
  <c r="Q227" i="40"/>
  <c r="P227" i="40"/>
  <c r="O227" i="40"/>
  <c r="N227" i="40"/>
  <c r="M227" i="40"/>
  <c r="L227" i="40"/>
  <c r="K227" i="40"/>
  <c r="J227" i="40"/>
  <c r="I227" i="40"/>
  <c r="R226" i="40"/>
  <c r="Q226" i="40"/>
  <c r="P226" i="40"/>
  <c r="O226" i="40"/>
  <c r="N226" i="40"/>
  <c r="M226" i="40"/>
  <c r="L226" i="40"/>
  <c r="K226" i="40"/>
  <c r="J226" i="40"/>
  <c r="I226" i="40"/>
  <c r="R225" i="40"/>
  <c r="Q225" i="40"/>
  <c r="P225" i="40"/>
  <c r="O225" i="40"/>
  <c r="N225" i="40"/>
  <c r="M225" i="40"/>
  <c r="L225" i="40"/>
  <c r="K225" i="40"/>
  <c r="J225" i="40"/>
  <c r="I225" i="40"/>
  <c r="R224" i="40"/>
  <c r="Q224" i="40"/>
  <c r="P224" i="40"/>
  <c r="O224" i="40"/>
  <c r="N224" i="40"/>
  <c r="M224" i="40"/>
  <c r="L224" i="40"/>
  <c r="K224" i="40"/>
  <c r="J224" i="40"/>
  <c r="I224" i="40"/>
  <c r="R223" i="40"/>
  <c r="Q223" i="40"/>
  <c r="P223" i="40"/>
  <c r="O223" i="40"/>
  <c r="N223" i="40"/>
  <c r="M223" i="40"/>
  <c r="L223" i="40"/>
  <c r="K223" i="40"/>
  <c r="J223" i="40"/>
  <c r="I223" i="40"/>
  <c r="R222" i="40"/>
  <c r="Q222" i="40"/>
  <c r="P222" i="40"/>
  <c r="O222" i="40"/>
  <c r="N222" i="40"/>
  <c r="M222" i="40"/>
  <c r="L222" i="40"/>
  <c r="K222" i="40"/>
  <c r="J222" i="40"/>
  <c r="I222" i="40"/>
  <c r="R221" i="40"/>
  <c r="Q221" i="40"/>
  <c r="P221" i="40"/>
  <c r="O221" i="40"/>
  <c r="N221" i="40"/>
  <c r="M221" i="40"/>
  <c r="L221" i="40"/>
  <c r="K221" i="40"/>
  <c r="J221" i="40"/>
  <c r="I221" i="40"/>
  <c r="R220" i="40"/>
  <c r="Q220" i="40"/>
  <c r="P220" i="40"/>
  <c r="O220" i="40"/>
  <c r="N220" i="40"/>
  <c r="M220" i="40"/>
  <c r="L220" i="40"/>
  <c r="K220" i="40"/>
  <c r="J220" i="40"/>
  <c r="I220" i="40"/>
  <c r="R219" i="40"/>
  <c r="Q219" i="40"/>
  <c r="P219" i="40"/>
  <c r="O219" i="40"/>
  <c r="N219" i="40"/>
  <c r="M219" i="40"/>
  <c r="L219" i="40"/>
  <c r="K219" i="40"/>
  <c r="J219" i="40"/>
  <c r="I219" i="40"/>
  <c r="R218" i="40"/>
  <c r="Q218" i="40"/>
  <c r="P218" i="40"/>
  <c r="O218" i="40"/>
  <c r="N218" i="40"/>
  <c r="M218" i="40"/>
  <c r="L218" i="40"/>
  <c r="K218" i="40"/>
  <c r="J218" i="40"/>
  <c r="I218" i="40"/>
  <c r="R217" i="40"/>
  <c r="Q217" i="40"/>
  <c r="P217" i="40"/>
  <c r="O217" i="40"/>
  <c r="N217" i="40"/>
  <c r="M217" i="40"/>
  <c r="L217" i="40"/>
  <c r="K217" i="40"/>
  <c r="J217" i="40"/>
  <c r="I217" i="40"/>
  <c r="R216" i="40"/>
  <c r="Q216" i="40"/>
  <c r="P216" i="40"/>
  <c r="O216" i="40"/>
  <c r="N216" i="40"/>
  <c r="M216" i="40"/>
  <c r="L216" i="40"/>
  <c r="K216" i="40"/>
  <c r="J216" i="40"/>
  <c r="I216" i="40"/>
  <c r="R215" i="40"/>
  <c r="Q215" i="40"/>
  <c r="P215" i="40"/>
  <c r="O215" i="40"/>
  <c r="N215" i="40"/>
  <c r="M215" i="40"/>
  <c r="L215" i="40"/>
  <c r="K215" i="40"/>
  <c r="J215" i="40"/>
  <c r="I215" i="40"/>
  <c r="R214" i="40"/>
  <c r="Q214" i="40"/>
  <c r="P214" i="40"/>
  <c r="O214" i="40"/>
  <c r="N214" i="40"/>
  <c r="M214" i="40"/>
  <c r="L214" i="40"/>
  <c r="K214" i="40"/>
  <c r="J214" i="40"/>
  <c r="I214" i="40"/>
  <c r="R213" i="40"/>
  <c r="Q213" i="40"/>
  <c r="P213" i="40"/>
  <c r="O213" i="40"/>
  <c r="N213" i="40"/>
  <c r="M213" i="40"/>
  <c r="L213" i="40"/>
  <c r="K213" i="40"/>
  <c r="J213" i="40"/>
  <c r="I213" i="40"/>
  <c r="R212" i="40"/>
  <c r="Q212" i="40"/>
  <c r="P212" i="40"/>
  <c r="O212" i="40"/>
  <c r="N212" i="40"/>
  <c r="M212" i="40"/>
  <c r="L212" i="40"/>
  <c r="K212" i="40"/>
  <c r="J212" i="40"/>
  <c r="I212" i="40"/>
  <c r="R211" i="40"/>
  <c r="Q211" i="40"/>
  <c r="P211" i="40"/>
  <c r="O211" i="40"/>
  <c r="N211" i="40"/>
  <c r="M211" i="40"/>
  <c r="L211" i="40"/>
  <c r="K211" i="40"/>
  <c r="J211" i="40"/>
  <c r="I211" i="40"/>
  <c r="R210" i="40"/>
  <c r="Q210" i="40"/>
  <c r="P210" i="40"/>
  <c r="O210" i="40"/>
  <c r="N210" i="40"/>
  <c r="M210" i="40"/>
  <c r="L210" i="40"/>
  <c r="K210" i="40"/>
  <c r="J210" i="40"/>
  <c r="I210" i="40"/>
  <c r="R209" i="40"/>
  <c r="Q209" i="40"/>
  <c r="P209" i="40"/>
  <c r="O209" i="40"/>
  <c r="N209" i="40"/>
  <c r="M209" i="40"/>
  <c r="L209" i="40"/>
  <c r="K209" i="40"/>
  <c r="J209" i="40"/>
  <c r="I209" i="40"/>
  <c r="R208" i="40"/>
  <c r="Q208" i="40"/>
  <c r="P208" i="40"/>
  <c r="O208" i="40"/>
  <c r="N208" i="40"/>
  <c r="M208" i="40"/>
  <c r="L208" i="40"/>
  <c r="K208" i="40"/>
  <c r="J208" i="40"/>
  <c r="I208" i="40"/>
  <c r="R207" i="40"/>
  <c r="Q207" i="40"/>
  <c r="P207" i="40"/>
  <c r="O207" i="40"/>
  <c r="N207" i="40"/>
  <c r="M207" i="40"/>
  <c r="L207" i="40"/>
  <c r="K207" i="40"/>
  <c r="J207" i="40"/>
  <c r="I207" i="40"/>
  <c r="R206" i="40"/>
  <c r="Q206" i="40"/>
  <c r="P206" i="40"/>
  <c r="O206" i="40"/>
  <c r="N206" i="40"/>
  <c r="M206" i="40"/>
  <c r="L206" i="40"/>
  <c r="K206" i="40"/>
  <c r="J206" i="40"/>
  <c r="I206" i="40"/>
  <c r="R205" i="40"/>
  <c r="Q205" i="40"/>
  <c r="P205" i="40"/>
  <c r="O205" i="40"/>
  <c r="N205" i="40"/>
  <c r="M205" i="40"/>
  <c r="L205" i="40"/>
  <c r="K205" i="40"/>
  <c r="J205" i="40"/>
  <c r="I205" i="40"/>
  <c r="R204" i="40"/>
  <c r="Q204" i="40"/>
  <c r="P204" i="40"/>
  <c r="O204" i="40"/>
  <c r="N204" i="40"/>
  <c r="M204" i="40"/>
  <c r="L204" i="40"/>
  <c r="K204" i="40"/>
  <c r="J204" i="40"/>
  <c r="I204" i="40"/>
  <c r="R203" i="40"/>
  <c r="Q203" i="40"/>
  <c r="P203" i="40"/>
  <c r="O203" i="40"/>
  <c r="N203" i="40"/>
  <c r="M203" i="40"/>
  <c r="L203" i="40"/>
  <c r="K203" i="40"/>
  <c r="J203" i="40"/>
  <c r="I203" i="40"/>
  <c r="R202" i="40"/>
  <c r="Q202" i="40"/>
  <c r="P202" i="40"/>
  <c r="O202" i="40"/>
  <c r="N202" i="40"/>
  <c r="M202" i="40"/>
  <c r="L202" i="40"/>
  <c r="K202" i="40"/>
  <c r="J202" i="40"/>
  <c r="I202" i="40"/>
  <c r="R201" i="40"/>
  <c r="Q201" i="40"/>
  <c r="P201" i="40"/>
  <c r="O201" i="40"/>
  <c r="N201" i="40"/>
  <c r="M201" i="40"/>
  <c r="L201" i="40"/>
  <c r="K201" i="40"/>
  <c r="J201" i="40"/>
  <c r="I201" i="40"/>
  <c r="R200" i="40"/>
  <c r="Q200" i="40"/>
  <c r="P200" i="40"/>
  <c r="O200" i="40"/>
  <c r="N200" i="40"/>
  <c r="M200" i="40"/>
  <c r="L200" i="40"/>
  <c r="K200" i="40"/>
  <c r="J200" i="40"/>
  <c r="I200" i="40"/>
  <c r="R199" i="40"/>
  <c r="Q199" i="40"/>
  <c r="P199" i="40"/>
  <c r="O199" i="40"/>
  <c r="N199" i="40"/>
  <c r="M199" i="40"/>
  <c r="L199" i="40"/>
  <c r="K199" i="40"/>
  <c r="J199" i="40"/>
  <c r="I199" i="40"/>
  <c r="R198" i="40"/>
  <c r="Q198" i="40"/>
  <c r="P198" i="40"/>
  <c r="O198" i="40"/>
  <c r="N198" i="40"/>
  <c r="M198" i="40"/>
  <c r="L198" i="40"/>
  <c r="K198" i="40"/>
  <c r="J198" i="40"/>
  <c r="I198" i="40"/>
  <c r="R197" i="40"/>
  <c r="Q197" i="40"/>
  <c r="P197" i="40"/>
  <c r="O197" i="40"/>
  <c r="N197" i="40"/>
  <c r="M197" i="40"/>
  <c r="L197" i="40"/>
  <c r="K197" i="40"/>
  <c r="J197" i="40"/>
  <c r="I197" i="40"/>
  <c r="R196" i="40"/>
  <c r="Q196" i="40"/>
  <c r="P196" i="40"/>
  <c r="O196" i="40"/>
  <c r="N196" i="40"/>
  <c r="M196" i="40"/>
  <c r="L196" i="40"/>
  <c r="K196" i="40"/>
  <c r="J196" i="40"/>
  <c r="I196" i="40"/>
  <c r="R195" i="40"/>
  <c r="Q195" i="40"/>
  <c r="P195" i="40"/>
  <c r="O195" i="40"/>
  <c r="N195" i="40"/>
  <c r="M195" i="40"/>
  <c r="L195" i="40"/>
  <c r="K195" i="40"/>
  <c r="J195" i="40"/>
  <c r="I195" i="40"/>
  <c r="R194" i="40"/>
  <c r="Q194" i="40"/>
  <c r="P194" i="40"/>
  <c r="O194" i="40"/>
  <c r="N194" i="40"/>
  <c r="M194" i="40"/>
  <c r="L194" i="40"/>
  <c r="K194" i="40"/>
  <c r="J194" i="40"/>
  <c r="I194" i="40"/>
  <c r="R193" i="40"/>
  <c r="Q193" i="40"/>
  <c r="P193" i="40"/>
  <c r="O193" i="40"/>
  <c r="N193" i="40"/>
  <c r="M193" i="40"/>
  <c r="L193" i="40"/>
  <c r="K193" i="40"/>
  <c r="J193" i="40"/>
  <c r="I193" i="40"/>
  <c r="R192" i="40"/>
  <c r="Q192" i="40"/>
  <c r="P192" i="40"/>
  <c r="O192" i="40"/>
  <c r="N192" i="40"/>
  <c r="M192" i="40"/>
  <c r="L192" i="40"/>
  <c r="K192" i="40"/>
  <c r="J192" i="40"/>
  <c r="I192" i="40"/>
  <c r="R191" i="40"/>
  <c r="Q191" i="40"/>
  <c r="P191" i="40"/>
  <c r="O191" i="40"/>
  <c r="N191" i="40"/>
  <c r="M191" i="40"/>
  <c r="L191" i="40"/>
  <c r="K191" i="40"/>
  <c r="J191" i="40"/>
  <c r="I191" i="40"/>
  <c r="R190" i="40"/>
  <c r="Q190" i="40"/>
  <c r="P190" i="40"/>
  <c r="O190" i="40"/>
  <c r="N190" i="40"/>
  <c r="M190" i="40"/>
  <c r="L190" i="40"/>
  <c r="K190" i="40"/>
  <c r="J190" i="40"/>
  <c r="I190" i="40"/>
  <c r="R189" i="40"/>
  <c r="Q189" i="40"/>
  <c r="P189" i="40"/>
  <c r="O189" i="40"/>
  <c r="N189" i="40"/>
  <c r="M189" i="40"/>
  <c r="L189" i="40"/>
  <c r="K189" i="40"/>
  <c r="J189" i="40"/>
  <c r="I189" i="40"/>
  <c r="R188" i="40"/>
  <c r="Q188" i="40"/>
  <c r="P188" i="40"/>
  <c r="O188" i="40"/>
  <c r="N188" i="40"/>
  <c r="M188" i="40"/>
  <c r="L188" i="40"/>
  <c r="K188" i="40"/>
  <c r="J188" i="40"/>
  <c r="I188" i="40"/>
  <c r="R187" i="40"/>
  <c r="Q187" i="40"/>
  <c r="P187" i="40"/>
  <c r="O187" i="40"/>
  <c r="N187" i="40"/>
  <c r="M187" i="40"/>
  <c r="L187" i="40"/>
  <c r="K187" i="40"/>
  <c r="J187" i="40"/>
  <c r="I187" i="40"/>
  <c r="R186" i="40"/>
  <c r="Q186" i="40"/>
  <c r="P186" i="40"/>
  <c r="O186" i="40"/>
  <c r="N186" i="40"/>
  <c r="M186" i="40"/>
  <c r="L186" i="40"/>
  <c r="K186" i="40"/>
  <c r="J186" i="40"/>
  <c r="I186" i="40"/>
  <c r="R185" i="40"/>
  <c r="Q185" i="40"/>
  <c r="P185" i="40"/>
  <c r="O185" i="40"/>
  <c r="N185" i="40"/>
  <c r="M185" i="40"/>
  <c r="L185" i="40"/>
  <c r="K185" i="40"/>
  <c r="J185" i="40"/>
  <c r="I185" i="40"/>
  <c r="R184" i="40"/>
  <c r="Q184" i="40"/>
  <c r="P184" i="40"/>
  <c r="O184" i="40"/>
  <c r="N184" i="40"/>
  <c r="M184" i="40"/>
  <c r="L184" i="40"/>
  <c r="K184" i="40"/>
  <c r="J184" i="40"/>
  <c r="I184" i="40"/>
  <c r="R183" i="40"/>
  <c r="Q183" i="40"/>
  <c r="P183" i="40"/>
  <c r="O183" i="40"/>
  <c r="N183" i="40"/>
  <c r="M183" i="40"/>
  <c r="L183" i="40"/>
  <c r="K183" i="40"/>
  <c r="J183" i="40"/>
  <c r="I183" i="40"/>
  <c r="R182" i="40"/>
  <c r="Q182" i="40"/>
  <c r="P182" i="40"/>
  <c r="O182" i="40"/>
  <c r="N182" i="40"/>
  <c r="M182" i="40"/>
  <c r="L182" i="40"/>
  <c r="K182" i="40"/>
  <c r="J182" i="40"/>
  <c r="I182" i="40"/>
  <c r="R181" i="40"/>
  <c r="Q181" i="40"/>
  <c r="P181" i="40"/>
  <c r="O181" i="40"/>
  <c r="N181" i="40"/>
  <c r="M181" i="40"/>
  <c r="L181" i="40"/>
  <c r="K181" i="40"/>
  <c r="J181" i="40"/>
  <c r="I181" i="40"/>
  <c r="R180" i="40"/>
  <c r="Q180" i="40"/>
  <c r="P180" i="40"/>
  <c r="O180" i="40"/>
  <c r="N180" i="40"/>
  <c r="M180" i="40"/>
  <c r="L180" i="40"/>
  <c r="K180" i="40"/>
  <c r="J180" i="40"/>
  <c r="I180" i="40"/>
  <c r="R179" i="40"/>
  <c r="Q179" i="40"/>
  <c r="P179" i="40"/>
  <c r="O179" i="40"/>
  <c r="N179" i="40"/>
  <c r="M179" i="40"/>
  <c r="L179" i="40"/>
  <c r="K179" i="40"/>
  <c r="J179" i="40"/>
  <c r="I179" i="40"/>
  <c r="R178" i="40"/>
  <c r="Q178" i="40"/>
  <c r="P178" i="40"/>
  <c r="O178" i="40"/>
  <c r="N178" i="40"/>
  <c r="M178" i="40"/>
  <c r="L178" i="40"/>
  <c r="K178" i="40"/>
  <c r="J178" i="40"/>
  <c r="I178" i="40"/>
  <c r="R177" i="40"/>
  <c r="Q177" i="40"/>
  <c r="P177" i="40"/>
  <c r="O177" i="40"/>
  <c r="N177" i="40"/>
  <c r="M177" i="40"/>
  <c r="L177" i="40"/>
  <c r="K177" i="40"/>
  <c r="J177" i="40"/>
  <c r="I177" i="40"/>
  <c r="R176" i="40"/>
  <c r="Q176" i="40"/>
  <c r="P176" i="40"/>
  <c r="O176" i="40"/>
  <c r="N176" i="40"/>
  <c r="M176" i="40"/>
  <c r="L176" i="40"/>
  <c r="K176" i="40"/>
  <c r="J176" i="40"/>
  <c r="I176" i="40"/>
  <c r="R175" i="40"/>
  <c r="Q175" i="40"/>
  <c r="P175" i="40"/>
  <c r="O175" i="40"/>
  <c r="N175" i="40"/>
  <c r="M175" i="40"/>
  <c r="L175" i="40"/>
  <c r="K175" i="40"/>
  <c r="J175" i="40"/>
  <c r="I175" i="40"/>
  <c r="R174" i="40"/>
  <c r="Q174" i="40"/>
  <c r="P174" i="40"/>
  <c r="O174" i="40"/>
  <c r="N174" i="40"/>
  <c r="M174" i="40"/>
  <c r="L174" i="40"/>
  <c r="K174" i="40"/>
  <c r="J174" i="40"/>
  <c r="I174" i="40"/>
  <c r="R173" i="40"/>
  <c r="Q173" i="40"/>
  <c r="P173" i="40"/>
  <c r="O173" i="40"/>
  <c r="N173" i="40"/>
  <c r="M173" i="40"/>
  <c r="L173" i="40"/>
  <c r="K173" i="40"/>
  <c r="J173" i="40"/>
  <c r="I173" i="40"/>
  <c r="R172" i="40"/>
  <c r="Q172" i="40"/>
  <c r="P172" i="40"/>
  <c r="O172" i="40"/>
  <c r="N172" i="40"/>
  <c r="M172" i="40"/>
  <c r="L172" i="40"/>
  <c r="K172" i="40"/>
  <c r="J172" i="40"/>
  <c r="I172" i="40"/>
  <c r="R171" i="40"/>
  <c r="Q171" i="40"/>
  <c r="P171" i="40"/>
  <c r="O171" i="40"/>
  <c r="N171" i="40"/>
  <c r="M171" i="40"/>
  <c r="L171" i="40"/>
  <c r="K171" i="40"/>
  <c r="J171" i="40"/>
  <c r="I171" i="40"/>
  <c r="R170" i="40"/>
  <c r="Q170" i="40"/>
  <c r="P170" i="40"/>
  <c r="O170" i="40"/>
  <c r="N170" i="40"/>
  <c r="M170" i="40"/>
  <c r="L170" i="40"/>
  <c r="K170" i="40"/>
  <c r="J170" i="40"/>
  <c r="I170" i="40"/>
  <c r="R169" i="40"/>
  <c r="Q169" i="40"/>
  <c r="P169" i="40"/>
  <c r="O169" i="40"/>
  <c r="N169" i="40"/>
  <c r="M169" i="40"/>
  <c r="L169" i="40"/>
  <c r="K169" i="40"/>
  <c r="J169" i="40"/>
  <c r="I169" i="40"/>
  <c r="R168" i="40"/>
  <c r="Q168" i="40"/>
  <c r="P168" i="40"/>
  <c r="O168" i="40"/>
  <c r="N168" i="40"/>
  <c r="M168" i="40"/>
  <c r="L168" i="40"/>
  <c r="K168" i="40"/>
  <c r="J168" i="40"/>
  <c r="I168" i="40"/>
  <c r="R167" i="40"/>
  <c r="Q167" i="40"/>
  <c r="P167" i="40"/>
  <c r="O167" i="40"/>
  <c r="N167" i="40"/>
  <c r="M167" i="40"/>
  <c r="L167" i="40"/>
  <c r="K167" i="40"/>
  <c r="J167" i="40"/>
  <c r="I167" i="40"/>
  <c r="R166" i="40"/>
  <c r="Q166" i="40"/>
  <c r="P166" i="40"/>
  <c r="O166" i="40"/>
  <c r="N166" i="40"/>
  <c r="M166" i="40"/>
  <c r="L166" i="40"/>
  <c r="K166" i="40"/>
  <c r="J166" i="40"/>
  <c r="I166" i="40"/>
  <c r="R165" i="40"/>
  <c r="Q165" i="40"/>
  <c r="P165" i="40"/>
  <c r="O165" i="40"/>
  <c r="N165" i="40"/>
  <c r="M165" i="40"/>
  <c r="L165" i="40"/>
  <c r="K165" i="40"/>
  <c r="J165" i="40"/>
  <c r="I165" i="40"/>
  <c r="R164" i="40"/>
  <c r="Q164" i="40"/>
  <c r="P164" i="40"/>
  <c r="O164" i="40"/>
  <c r="N164" i="40"/>
  <c r="M164" i="40"/>
  <c r="L164" i="40"/>
  <c r="K164" i="40"/>
  <c r="J164" i="40"/>
  <c r="I164" i="40"/>
  <c r="R163" i="40"/>
  <c r="Q163" i="40"/>
  <c r="P163" i="40"/>
  <c r="O163" i="40"/>
  <c r="N163" i="40"/>
  <c r="M163" i="40"/>
  <c r="L163" i="40"/>
  <c r="K163" i="40"/>
  <c r="J163" i="40"/>
  <c r="I163" i="40"/>
  <c r="R162" i="40"/>
  <c r="Q162" i="40"/>
  <c r="P162" i="40"/>
  <c r="O162" i="40"/>
  <c r="N162" i="40"/>
  <c r="M162" i="40"/>
  <c r="L162" i="40"/>
  <c r="K162" i="40"/>
  <c r="J162" i="40"/>
  <c r="I162" i="40"/>
  <c r="R161" i="40"/>
  <c r="Q161" i="40"/>
  <c r="P161" i="40"/>
  <c r="O161" i="40"/>
  <c r="N161" i="40"/>
  <c r="M161" i="40"/>
  <c r="L161" i="40"/>
  <c r="K161" i="40"/>
  <c r="J161" i="40"/>
  <c r="I161" i="40"/>
  <c r="R160" i="40"/>
  <c r="Q160" i="40"/>
  <c r="P160" i="40"/>
  <c r="O160" i="40"/>
  <c r="N160" i="40"/>
  <c r="M160" i="40"/>
  <c r="L160" i="40"/>
  <c r="K160" i="40"/>
  <c r="J160" i="40"/>
  <c r="I160" i="40"/>
  <c r="R159" i="40"/>
  <c r="Q159" i="40"/>
  <c r="P159" i="40"/>
  <c r="O159" i="40"/>
  <c r="N159" i="40"/>
  <c r="M159" i="40"/>
  <c r="L159" i="40"/>
  <c r="K159" i="40"/>
  <c r="J159" i="40"/>
  <c r="I159" i="40"/>
  <c r="R158" i="40"/>
  <c r="Q158" i="40"/>
  <c r="P158" i="40"/>
  <c r="O158" i="40"/>
  <c r="N158" i="40"/>
  <c r="M158" i="40"/>
  <c r="L158" i="40"/>
  <c r="K158" i="40"/>
  <c r="J158" i="40"/>
  <c r="I158" i="40"/>
  <c r="R157" i="40"/>
  <c r="Q157" i="40"/>
  <c r="P157" i="40"/>
  <c r="O157" i="40"/>
  <c r="N157" i="40"/>
  <c r="M157" i="40"/>
  <c r="L157" i="40"/>
  <c r="K157" i="40"/>
  <c r="J157" i="40"/>
  <c r="I157" i="40"/>
  <c r="R156" i="40"/>
  <c r="Q156" i="40"/>
  <c r="P156" i="40"/>
  <c r="O156" i="40"/>
  <c r="N156" i="40"/>
  <c r="M156" i="40"/>
  <c r="L156" i="40"/>
  <c r="K156" i="40"/>
  <c r="J156" i="40"/>
  <c r="I156" i="40"/>
  <c r="R155" i="40"/>
  <c r="Q155" i="40"/>
  <c r="P155" i="40"/>
  <c r="O155" i="40"/>
  <c r="N155" i="40"/>
  <c r="M155" i="40"/>
  <c r="L155" i="40"/>
  <c r="K155" i="40"/>
  <c r="J155" i="40"/>
  <c r="I155" i="40"/>
  <c r="R154" i="40"/>
  <c r="Q154" i="40"/>
  <c r="P154" i="40"/>
  <c r="O154" i="40"/>
  <c r="N154" i="40"/>
  <c r="M154" i="40"/>
  <c r="L154" i="40"/>
  <c r="K154" i="40"/>
  <c r="J154" i="40"/>
  <c r="I154" i="40"/>
  <c r="R153" i="40"/>
  <c r="Q153" i="40"/>
  <c r="P153" i="40"/>
  <c r="O153" i="40"/>
  <c r="N153" i="40"/>
  <c r="M153" i="40"/>
  <c r="L153" i="40"/>
  <c r="K153" i="40"/>
  <c r="J153" i="40"/>
  <c r="I153" i="40"/>
  <c r="R152" i="40"/>
  <c r="Q152" i="40"/>
  <c r="P152" i="40"/>
  <c r="O152" i="40"/>
  <c r="N152" i="40"/>
  <c r="M152" i="40"/>
  <c r="L152" i="40"/>
  <c r="K152" i="40"/>
  <c r="J152" i="40"/>
  <c r="I152" i="40"/>
  <c r="R151" i="40"/>
  <c r="Q151" i="40"/>
  <c r="P151" i="40"/>
  <c r="O151" i="40"/>
  <c r="N151" i="40"/>
  <c r="M151" i="40"/>
  <c r="L151" i="40"/>
  <c r="K151" i="40"/>
  <c r="J151" i="40"/>
  <c r="I151" i="40"/>
  <c r="R150" i="40"/>
  <c r="Q150" i="40"/>
  <c r="P150" i="40"/>
  <c r="O150" i="40"/>
  <c r="N150" i="40"/>
  <c r="M150" i="40"/>
  <c r="L150" i="40"/>
  <c r="K150" i="40"/>
  <c r="J150" i="40"/>
  <c r="I150" i="40"/>
  <c r="R149" i="40"/>
  <c r="Q149" i="40"/>
  <c r="P149" i="40"/>
  <c r="O149" i="40"/>
  <c r="N149" i="40"/>
  <c r="M149" i="40"/>
  <c r="L149" i="40"/>
  <c r="K149" i="40"/>
  <c r="J149" i="40"/>
  <c r="I149" i="40"/>
  <c r="R148" i="40"/>
  <c r="Q148" i="40"/>
  <c r="P148" i="40"/>
  <c r="O148" i="40"/>
  <c r="N148" i="40"/>
  <c r="M148" i="40"/>
  <c r="L148" i="40"/>
  <c r="K148" i="40"/>
  <c r="J148" i="40"/>
  <c r="I148" i="40"/>
  <c r="R147" i="40"/>
  <c r="Q147" i="40"/>
  <c r="P147" i="40"/>
  <c r="O147" i="40"/>
  <c r="N147" i="40"/>
  <c r="M147" i="40"/>
  <c r="L147" i="40"/>
  <c r="K147" i="40"/>
  <c r="J147" i="40"/>
  <c r="I147" i="40"/>
  <c r="R146" i="40"/>
  <c r="Q146" i="40"/>
  <c r="P146" i="40"/>
  <c r="O146" i="40"/>
  <c r="N146" i="40"/>
  <c r="M146" i="40"/>
  <c r="L146" i="40"/>
  <c r="K146" i="40"/>
  <c r="J146" i="40"/>
  <c r="I146" i="40"/>
  <c r="R145" i="40"/>
  <c r="Q145" i="40"/>
  <c r="P145" i="40"/>
  <c r="O145" i="40"/>
  <c r="N145" i="40"/>
  <c r="M145" i="40"/>
  <c r="L145" i="40"/>
  <c r="K145" i="40"/>
  <c r="J145" i="40"/>
  <c r="I145" i="40"/>
  <c r="R144" i="40"/>
  <c r="Q144" i="40"/>
  <c r="P144" i="40"/>
  <c r="O144" i="40"/>
  <c r="N144" i="40"/>
  <c r="M144" i="40"/>
  <c r="L144" i="40"/>
  <c r="K144" i="40"/>
  <c r="J144" i="40"/>
  <c r="I144" i="40"/>
  <c r="R143" i="40"/>
  <c r="Q143" i="40"/>
  <c r="P143" i="40"/>
  <c r="O143" i="40"/>
  <c r="N143" i="40"/>
  <c r="M143" i="40"/>
  <c r="L143" i="40"/>
  <c r="K143" i="40"/>
  <c r="J143" i="40"/>
  <c r="I143" i="40"/>
  <c r="R142" i="40"/>
  <c r="Q142" i="40"/>
  <c r="P142" i="40"/>
  <c r="O142" i="40"/>
  <c r="N142" i="40"/>
  <c r="M142" i="40"/>
  <c r="L142" i="40"/>
  <c r="K142" i="40"/>
  <c r="J142" i="40"/>
  <c r="I142" i="40"/>
  <c r="R141" i="40"/>
  <c r="Q141" i="40"/>
  <c r="P141" i="40"/>
  <c r="O141" i="40"/>
  <c r="N141" i="40"/>
  <c r="M141" i="40"/>
  <c r="L141" i="40"/>
  <c r="K141" i="40"/>
  <c r="J141" i="40"/>
  <c r="I141" i="40"/>
  <c r="R140" i="40"/>
  <c r="Q140" i="40"/>
  <c r="P140" i="40"/>
  <c r="O140" i="40"/>
  <c r="N140" i="40"/>
  <c r="M140" i="40"/>
  <c r="L140" i="40"/>
  <c r="K140" i="40"/>
  <c r="J140" i="40"/>
  <c r="I140" i="40"/>
  <c r="R139" i="40"/>
  <c r="Q139" i="40"/>
  <c r="P139" i="40"/>
  <c r="O139" i="40"/>
  <c r="N139" i="40"/>
  <c r="M139" i="40"/>
  <c r="L139" i="40"/>
  <c r="K139" i="40"/>
  <c r="J139" i="40"/>
  <c r="I139" i="40"/>
  <c r="R138" i="40"/>
  <c r="Q138" i="40"/>
  <c r="P138" i="40"/>
  <c r="O138" i="40"/>
  <c r="N138" i="40"/>
  <c r="M138" i="40"/>
  <c r="L138" i="40"/>
  <c r="K138" i="40"/>
  <c r="J138" i="40"/>
  <c r="I138" i="40"/>
  <c r="R137" i="40"/>
  <c r="Q137" i="40"/>
  <c r="P137" i="40"/>
  <c r="O137" i="40"/>
  <c r="N137" i="40"/>
  <c r="M137" i="40"/>
  <c r="L137" i="40"/>
  <c r="K137" i="40"/>
  <c r="J137" i="40"/>
  <c r="I137" i="40"/>
  <c r="R136" i="40"/>
  <c r="Q136" i="40"/>
  <c r="P136" i="40"/>
  <c r="O136" i="40"/>
  <c r="N136" i="40"/>
  <c r="M136" i="40"/>
  <c r="L136" i="40"/>
  <c r="K136" i="40"/>
  <c r="J136" i="40"/>
  <c r="I136" i="40"/>
  <c r="R135" i="40"/>
  <c r="Q135" i="40"/>
  <c r="P135" i="40"/>
  <c r="O135" i="40"/>
  <c r="N135" i="40"/>
  <c r="M135" i="40"/>
  <c r="L135" i="40"/>
  <c r="K135" i="40"/>
  <c r="J135" i="40"/>
  <c r="I135" i="40"/>
  <c r="R134" i="40"/>
  <c r="Q134" i="40"/>
  <c r="P134" i="40"/>
  <c r="O134" i="40"/>
  <c r="N134" i="40"/>
  <c r="M134" i="40"/>
  <c r="L134" i="40"/>
  <c r="K134" i="40"/>
  <c r="J134" i="40"/>
  <c r="I134" i="40"/>
  <c r="R133" i="40"/>
  <c r="Q133" i="40"/>
  <c r="P133" i="40"/>
  <c r="O133" i="40"/>
  <c r="N133" i="40"/>
  <c r="M133" i="40"/>
  <c r="L133" i="40"/>
  <c r="K133" i="40"/>
  <c r="J133" i="40"/>
  <c r="I133" i="40"/>
  <c r="R132" i="40"/>
  <c r="Q132" i="40"/>
  <c r="P132" i="40"/>
  <c r="O132" i="40"/>
  <c r="N132" i="40"/>
  <c r="M132" i="40"/>
  <c r="L132" i="40"/>
  <c r="K132" i="40"/>
  <c r="J132" i="40"/>
  <c r="I132" i="40"/>
  <c r="R131" i="40"/>
  <c r="Q131" i="40"/>
  <c r="P131" i="40"/>
  <c r="O131" i="40"/>
  <c r="N131" i="40"/>
  <c r="M131" i="40"/>
  <c r="L131" i="40"/>
  <c r="K131" i="40"/>
  <c r="J131" i="40"/>
  <c r="I131" i="40"/>
  <c r="R130" i="40"/>
  <c r="Q130" i="40"/>
  <c r="P130" i="40"/>
  <c r="O130" i="40"/>
  <c r="N130" i="40"/>
  <c r="M130" i="40"/>
  <c r="L130" i="40"/>
  <c r="K130" i="40"/>
  <c r="J130" i="40"/>
  <c r="I130" i="40"/>
  <c r="R129" i="40"/>
  <c r="Q129" i="40"/>
  <c r="P129" i="40"/>
  <c r="O129" i="40"/>
  <c r="N129" i="40"/>
  <c r="M129" i="40"/>
  <c r="L129" i="40"/>
  <c r="K129" i="40"/>
  <c r="J129" i="40"/>
  <c r="I129" i="40"/>
  <c r="R128" i="40"/>
  <c r="Q128" i="40"/>
  <c r="P128" i="40"/>
  <c r="O128" i="40"/>
  <c r="N128" i="40"/>
  <c r="M128" i="40"/>
  <c r="L128" i="40"/>
  <c r="K128" i="40"/>
  <c r="J128" i="40"/>
  <c r="I128" i="40"/>
  <c r="R127" i="40"/>
  <c r="Q127" i="40"/>
  <c r="P127" i="40"/>
  <c r="O127" i="40"/>
  <c r="N127" i="40"/>
  <c r="M127" i="40"/>
  <c r="L127" i="40"/>
  <c r="K127" i="40"/>
  <c r="J127" i="40"/>
  <c r="I127" i="40"/>
  <c r="R126" i="40"/>
  <c r="Q126" i="40"/>
  <c r="P126" i="40"/>
  <c r="O126" i="40"/>
  <c r="N126" i="40"/>
  <c r="M126" i="40"/>
  <c r="L126" i="40"/>
  <c r="K126" i="40"/>
  <c r="J126" i="40"/>
  <c r="I126" i="40"/>
  <c r="R125" i="40"/>
  <c r="Q125" i="40"/>
  <c r="P125" i="40"/>
  <c r="O125" i="40"/>
  <c r="N125" i="40"/>
  <c r="M125" i="40"/>
  <c r="L125" i="40"/>
  <c r="K125" i="40"/>
  <c r="J125" i="40"/>
  <c r="I125" i="40"/>
  <c r="R124" i="40"/>
  <c r="Q124" i="40"/>
  <c r="P124" i="40"/>
  <c r="O124" i="40"/>
  <c r="N124" i="40"/>
  <c r="M124" i="40"/>
  <c r="L124" i="40"/>
  <c r="K124" i="40"/>
  <c r="J124" i="40"/>
  <c r="I124" i="40"/>
  <c r="R123" i="40"/>
  <c r="Q123" i="40"/>
  <c r="P123" i="40"/>
  <c r="O123" i="40"/>
  <c r="N123" i="40"/>
  <c r="M123" i="40"/>
  <c r="L123" i="40"/>
  <c r="K123" i="40"/>
  <c r="J123" i="40"/>
  <c r="I123" i="40"/>
  <c r="R122" i="40"/>
  <c r="Q122" i="40"/>
  <c r="P122" i="40"/>
  <c r="O122" i="40"/>
  <c r="N122" i="40"/>
  <c r="M122" i="40"/>
  <c r="L122" i="40"/>
  <c r="K122" i="40"/>
  <c r="J122" i="40"/>
  <c r="I122" i="40"/>
  <c r="R121" i="40"/>
  <c r="Q121" i="40"/>
  <c r="P121" i="40"/>
  <c r="O121" i="40"/>
  <c r="N121" i="40"/>
  <c r="M121" i="40"/>
  <c r="L121" i="40"/>
  <c r="K121" i="40"/>
  <c r="J121" i="40"/>
  <c r="I121" i="40"/>
  <c r="R120" i="40"/>
  <c r="Q120" i="40"/>
  <c r="P120" i="40"/>
  <c r="O120" i="40"/>
  <c r="N120" i="40"/>
  <c r="M120" i="40"/>
  <c r="L120" i="40"/>
  <c r="K120" i="40"/>
  <c r="J120" i="40"/>
  <c r="I120" i="40"/>
  <c r="R119" i="40"/>
  <c r="Q119" i="40"/>
  <c r="P119" i="40"/>
  <c r="O119" i="40"/>
  <c r="N119" i="40"/>
  <c r="M119" i="40"/>
  <c r="L119" i="40"/>
  <c r="K119" i="40"/>
  <c r="J119" i="40"/>
  <c r="I119" i="40"/>
  <c r="R118" i="40"/>
  <c r="Q118" i="40"/>
  <c r="P118" i="40"/>
  <c r="O118" i="40"/>
  <c r="N118" i="40"/>
  <c r="M118" i="40"/>
  <c r="L118" i="40"/>
  <c r="K118" i="40"/>
  <c r="J118" i="40"/>
  <c r="I118" i="40"/>
  <c r="R117" i="40"/>
  <c r="Q117" i="40"/>
  <c r="P117" i="40"/>
  <c r="O117" i="40"/>
  <c r="N117" i="40"/>
  <c r="M117" i="40"/>
  <c r="L117" i="40"/>
  <c r="K117" i="40"/>
  <c r="J117" i="40"/>
  <c r="I117" i="40"/>
  <c r="R116" i="40"/>
  <c r="Q116" i="40"/>
  <c r="P116" i="40"/>
  <c r="O116" i="40"/>
  <c r="N116" i="40"/>
  <c r="M116" i="40"/>
  <c r="L116" i="40"/>
  <c r="K116" i="40"/>
  <c r="J116" i="40"/>
  <c r="I116" i="40"/>
  <c r="R115" i="40"/>
  <c r="Q115" i="40"/>
  <c r="P115" i="40"/>
  <c r="O115" i="40"/>
  <c r="N115" i="40"/>
  <c r="M115" i="40"/>
  <c r="L115" i="40"/>
  <c r="K115" i="40"/>
  <c r="J115" i="40"/>
  <c r="I115" i="40"/>
  <c r="R114" i="40"/>
  <c r="Q114" i="40"/>
  <c r="P114" i="40"/>
  <c r="O114" i="40"/>
  <c r="N114" i="40"/>
  <c r="M114" i="40"/>
  <c r="L114" i="40"/>
  <c r="K114" i="40"/>
  <c r="J114" i="40"/>
  <c r="I114" i="40"/>
  <c r="R113" i="40"/>
  <c r="Q113" i="40"/>
  <c r="P113" i="40"/>
  <c r="O113" i="40"/>
  <c r="N113" i="40"/>
  <c r="M113" i="40"/>
  <c r="L113" i="40"/>
  <c r="K113" i="40"/>
  <c r="J113" i="40"/>
  <c r="I113" i="40"/>
  <c r="R112" i="40"/>
  <c r="Q112" i="40"/>
  <c r="P112" i="40"/>
  <c r="O112" i="40"/>
  <c r="N112" i="40"/>
  <c r="M112" i="40"/>
  <c r="L112" i="40"/>
  <c r="K112" i="40"/>
  <c r="J112" i="40"/>
  <c r="I112" i="40"/>
  <c r="R111" i="40"/>
  <c r="Q111" i="40"/>
  <c r="P111" i="40"/>
  <c r="O111" i="40"/>
  <c r="N111" i="40"/>
  <c r="M111" i="40"/>
  <c r="L111" i="40"/>
  <c r="K111" i="40"/>
  <c r="J111" i="40"/>
  <c r="I111" i="40"/>
  <c r="R110" i="40"/>
  <c r="Q110" i="40"/>
  <c r="P110" i="40"/>
  <c r="O110" i="40"/>
  <c r="N110" i="40"/>
  <c r="M110" i="40"/>
  <c r="L110" i="40"/>
  <c r="K110" i="40"/>
  <c r="J110" i="40"/>
  <c r="I110" i="40"/>
  <c r="R109" i="40"/>
  <c r="Q109" i="40"/>
  <c r="P109" i="40"/>
  <c r="O109" i="40"/>
  <c r="N109" i="40"/>
  <c r="M109" i="40"/>
  <c r="L109" i="40"/>
  <c r="K109" i="40"/>
  <c r="J109" i="40"/>
  <c r="I109" i="40"/>
  <c r="R108" i="40"/>
  <c r="Q108" i="40"/>
  <c r="P108" i="40"/>
  <c r="O108" i="40"/>
  <c r="N108" i="40"/>
  <c r="M108" i="40"/>
  <c r="L108" i="40"/>
  <c r="K108" i="40"/>
  <c r="J108" i="40"/>
  <c r="I108" i="40"/>
  <c r="R107" i="40"/>
  <c r="Q107" i="40"/>
  <c r="P107" i="40"/>
  <c r="O107" i="40"/>
  <c r="N107" i="40"/>
  <c r="M107" i="40"/>
  <c r="L107" i="40"/>
  <c r="K107" i="40"/>
  <c r="J107" i="40"/>
  <c r="I107" i="40"/>
  <c r="R106" i="40"/>
  <c r="Q106" i="40"/>
  <c r="P106" i="40"/>
  <c r="O106" i="40"/>
  <c r="N106" i="40"/>
  <c r="M106" i="40"/>
  <c r="L106" i="40"/>
  <c r="K106" i="40"/>
  <c r="J106" i="40"/>
  <c r="I106" i="40"/>
  <c r="R105" i="40"/>
  <c r="Q105" i="40"/>
  <c r="P105" i="40"/>
  <c r="O105" i="40"/>
  <c r="N105" i="40"/>
  <c r="M105" i="40"/>
  <c r="L105" i="40"/>
  <c r="K105" i="40"/>
  <c r="J105" i="40"/>
  <c r="I105" i="40"/>
  <c r="R104" i="40"/>
  <c r="Q104" i="40"/>
  <c r="P104" i="40"/>
  <c r="O104" i="40"/>
  <c r="N104" i="40"/>
  <c r="M104" i="40"/>
  <c r="L104" i="40"/>
  <c r="K104" i="40"/>
  <c r="J104" i="40"/>
  <c r="I104" i="40"/>
  <c r="R103" i="40"/>
  <c r="Q103" i="40"/>
  <c r="P103" i="40"/>
  <c r="O103" i="40"/>
  <c r="N103" i="40"/>
  <c r="M103" i="40"/>
  <c r="L103" i="40"/>
  <c r="K103" i="40"/>
  <c r="J103" i="40"/>
  <c r="I103" i="40"/>
  <c r="R102" i="40"/>
  <c r="Q102" i="40"/>
  <c r="P102" i="40"/>
  <c r="O102" i="40"/>
  <c r="N102" i="40"/>
  <c r="M102" i="40"/>
  <c r="L102" i="40"/>
  <c r="K102" i="40"/>
  <c r="J102" i="40"/>
  <c r="I102" i="40"/>
  <c r="R101" i="40"/>
  <c r="Q101" i="40"/>
  <c r="P101" i="40"/>
  <c r="O101" i="40"/>
  <c r="N101" i="40"/>
  <c r="M101" i="40"/>
  <c r="L101" i="40"/>
  <c r="K101" i="40"/>
  <c r="J101" i="40"/>
  <c r="I101" i="40"/>
  <c r="R100" i="40"/>
  <c r="Q100" i="40"/>
  <c r="P100" i="40"/>
  <c r="O100" i="40"/>
  <c r="N100" i="40"/>
  <c r="M100" i="40"/>
  <c r="L100" i="40"/>
  <c r="K100" i="40"/>
  <c r="J100" i="40"/>
  <c r="I100" i="40"/>
  <c r="R99" i="40"/>
  <c r="Q99" i="40"/>
  <c r="P99" i="40"/>
  <c r="O99" i="40"/>
  <c r="N99" i="40"/>
  <c r="M99" i="40"/>
  <c r="L99" i="40"/>
  <c r="K99" i="40"/>
  <c r="J99" i="40"/>
  <c r="I99" i="40"/>
  <c r="R98" i="40"/>
  <c r="Q98" i="40"/>
  <c r="P98" i="40"/>
  <c r="O98" i="40"/>
  <c r="N98" i="40"/>
  <c r="M98" i="40"/>
  <c r="L98" i="40"/>
  <c r="K98" i="40"/>
  <c r="J98" i="40"/>
  <c r="I98" i="40"/>
  <c r="R97" i="40"/>
  <c r="Q97" i="40"/>
  <c r="P97" i="40"/>
  <c r="O97" i="40"/>
  <c r="N97" i="40"/>
  <c r="M97" i="40"/>
  <c r="L97" i="40"/>
  <c r="K97" i="40"/>
  <c r="J97" i="40"/>
  <c r="I97" i="40"/>
  <c r="R96" i="40"/>
  <c r="Q96" i="40"/>
  <c r="P96" i="40"/>
  <c r="O96" i="40"/>
  <c r="N96" i="40"/>
  <c r="M96" i="40"/>
  <c r="L96" i="40"/>
  <c r="K96" i="40"/>
  <c r="J96" i="40"/>
  <c r="I96" i="40"/>
  <c r="R95" i="40"/>
  <c r="Q95" i="40"/>
  <c r="P95" i="40"/>
  <c r="O95" i="40"/>
  <c r="N95" i="40"/>
  <c r="M95" i="40"/>
  <c r="L95" i="40"/>
  <c r="K95" i="40"/>
  <c r="J95" i="40"/>
  <c r="I95" i="40"/>
  <c r="R94" i="40"/>
  <c r="Q94" i="40"/>
  <c r="P94" i="40"/>
  <c r="O94" i="40"/>
  <c r="N94" i="40"/>
  <c r="M94" i="40"/>
  <c r="L94" i="40"/>
  <c r="K94" i="40"/>
  <c r="J94" i="40"/>
  <c r="I94" i="40"/>
  <c r="R93" i="40"/>
  <c r="Q93" i="40"/>
  <c r="P93" i="40"/>
  <c r="O93" i="40"/>
  <c r="N93" i="40"/>
  <c r="M93" i="40"/>
  <c r="L93" i="40"/>
  <c r="K93" i="40"/>
  <c r="J93" i="40"/>
  <c r="I93" i="40"/>
  <c r="R92" i="40"/>
  <c r="Q92" i="40"/>
  <c r="P92" i="40"/>
  <c r="O92" i="40"/>
  <c r="N92" i="40"/>
  <c r="M92" i="40"/>
  <c r="L92" i="40"/>
  <c r="K92" i="40"/>
  <c r="J92" i="40"/>
  <c r="I92" i="40"/>
  <c r="R91" i="40"/>
  <c r="Q91" i="40"/>
  <c r="P91" i="40"/>
  <c r="O91" i="40"/>
  <c r="N91" i="40"/>
  <c r="M91" i="40"/>
  <c r="L91" i="40"/>
  <c r="K91" i="40"/>
  <c r="J91" i="40"/>
  <c r="I91" i="40"/>
  <c r="R90" i="40"/>
  <c r="Q90" i="40"/>
  <c r="P90" i="40"/>
  <c r="O90" i="40"/>
  <c r="N90" i="40"/>
  <c r="M90" i="40"/>
  <c r="L90" i="40"/>
  <c r="K90" i="40"/>
  <c r="J90" i="40"/>
  <c r="I90" i="40"/>
  <c r="R89" i="40"/>
  <c r="Q89" i="40"/>
  <c r="P89" i="40"/>
  <c r="O89" i="40"/>
  <c r="N89" i="40"/>
  <c r="M89" i="40"/>
  <c r="L89" i="40"/>
  <c r="K89" i="40"/>
  <c r="J89" i="40"/>
  <c r="I89" i="40"/>
  <c r="R88" i="40"/>
  <c r="Q88" i="40"/>
  <c r="P88" i="40"/>
  <c r="O88" i="40"/>
  <c r="N88" i="40"/>
  <c r="M88" i="40"/>
  <c r="L88" i="40"/>
  <c r="K88" i="40"/>
  <c r="J88" i="40"/>
  <c r="I88" i="40"/>
  <c r="R87" i="40"/>
  <c r="Q87" i="40"/>
  <c r="P87" i="40"/>
  <c r="O87" i="40"/>
  <c r="N87" i="40"/>
  <c r="M87" i="40"/>
  <c r="L87" i="40"/>
  <c r="K87" i="40"/>
  <c r="J87" i="40"/>
  <c r="I87" i="40"/>
  <c r="R86" i="40"/>
  <c r="Q86" i="40"/>
  <c r="P86" i="40"/>
  <c r="O86" i="40"/>
  <c r="N86" i="40"/>
  <c r="M86" i="40"/>
  <c r="L86" i="40"/>
  <c r="K86" i="40"/>
  <c r="J86" i="40"/>
  <c r="I86" i="40"/>
  <c r="R85" i="40"/>
  <c r="Q85" i="40"/>
  <c r="P85" i="40"/>
  <c r="O85" i="40"/>
  <c r="N85" i="40"/>
  <c r="M85" i="40"/>
  <c r="L85" i="40"/>
  <c r="K85" i="40"/>
  <c r="J85" i="40"/>
  <c r="I85" i="40"/>
  <c r="R84" i="40"/>
  <c r="Q84" i="40"/>
  <c r="P84" i="40"/>
  <c r="O84" i="40"/>
  <c r="N84" i="40"/>
  <c r="M84" i="40"/>
  <c r="L84" i="40"/>
  <c r="K84" i="40"/>
  <c r="J84" i="40"/>
  <c r="I84" i="40"/>
  <c r="R83" i="40"/>
  <c r="Q83" i="40"/>
  <c r="P83" i="40"/>
  <c r="O83" i="40"/>
  <c r="N83" i="40"/>
  <c r="M83" i="40"/>
  <c r="L83" i="40"/>
  <c r="K83" i="40"/>
  <c r="J83" i="40"/>
  <c r="I83" i="40"/>
  <c r="R82" i="40"/>
  <c r="Q82" i="40"/>
  <c r="P82" i="40"/>
  <c r="O82" i="40"/>
  <c r="N82" i="40"/>
  <c r="M82" i="40"/>
  <c r="L82" i="40"/>
  <c r="K82" i="40"/>
  <c r="J82" i="40"/>
  <c r="I82" i="40"/>
  <c r="R81" i="40"/>
  <c r="Q81" i="40"/>
  <c r="P81" i="40"/>
  <c r="O81" i="40"/>
  <c r="N81" i="40"/>
  <c r="M81" i="40"/>
  <c r="L81" i="40"/>
  <c r="K81" i="40"/>
  <c r="J81" i="40"/>
  <c r="I81" i="40"/>
  <c r="R80" i="40"/>
  <c r="Q80" i="40"/>
  <c r="P80" i="40"/>
  <c r="O80" i="40"/>
  <c r="N80" i="40"/>
  <c r="M80" i="40"/>
  <c r="L80" i="40"/>
  <c r="K80" i="40"/>
  <c r="J80" i="40"/>
  <c r="I80" i="40"/>
  <c r="R79" i="40"/>
  <c r="Q79" i="40"/>
  <c r="P79" i="40"/>
  <c r="O79" i="40"/>
  <c r="N79" i="40"/>
  <c r="M79" i="40"/>
  <c r="L79" i="40"/>
  <c r="K79" i="40"/>
  <c r="J79" i="40"/>
  <c r="I79" i="40"/>
  <c r="R78" i="40"/>
  <c r="Q78" i="40"/>
  <c r="P78" i="40"/>
  <c r="O78" i="40"/>
  <c r="N78" i="40"/>
  <c r="M78" i="40"/>
  <c r="L78" i="40"/>
  <c r="K78" i="40"/>
  <c r="J78" i="40"/>
  <c r="I78" i="40"/>
  <c r="R77" i="40"/>
  <c r="Q77" i="40"/>
  <c r="P77" i="40"/>
  <c r="O77" i="40"/>
  <c r="N77" i="40"/>
  <c r="M77" i="40"/>
  <c r="L77" i="40"/>
  <c r="K77" i="40"/>
  <c r="J77" i="40"/>
  <c r="I77" i="40"/>
  <c r="R76" i="40"/>
  <c r="Q76" i="40"/>
  <c r="P76" i="40"/>
  <c r="O76" i="40"/>
  <c r="N76" i="40"/>
  <c r="M76" i="40"/>
  <c r="L76" i="40"/>
  <c r="K76" i="40"/>
  <c r="J76" i="40"/>
  <c r="I76" i="40"/>
  <c r="R75" i="40"/>
  <c r="Q75" i="40"/>
  <c r="P75" i="40"/>
  <c r="O75" i="40"/>
  <c r="N75" i="40"/>
  <c r="M75" i="40"/>
  <c r="L75" i="40"/>
  <c r="K75" i="40"/>
  <c r="J75" i="40"/>
  <c r="I75" i="40"/>
  <c r="R74" i="40"/>
  <c r="Q74" i="40"/>
  <c r="P74" i="40"/>
  <c r="O74" i="40"/>
  <c r="N74" i="40"/>
  <c r="M74" i="40"/>
  <c r="L74" i="40"/>
  <c r="K74" i="40"/>
  <c r="J74" i="40"/>
  <c r="I74" i="40"/>
  <c r="R73" i="40"/>
  <c r="Q73" i="40"/>
  <c r="P73" i="40"/>
  <c r="O73" i="40"/>
  <c r="N73" i="40"/>
  <c r="M73" i="40"/>
  <c r="L73" i="40"/>
  <c r="K73" i="40"/>
  <c r="J73" i="40"/>
  <c r="I73" i="40"/>
  <c r="R72" i="40"/>
  <c r="Q72" i="40"/>
  <c r="P72" i="40"/>
  <c r="O72" i="40"/>
  <c r="N72" i="40"/>
  <c r="M72" i="40"/>
  <c r="L72" i="40"/>
  <c r="K72" i="40"/>
  <c r="J72" i="40"/>
  <c r="I72" i="40"/>
  <c r="R71" i="40"/>
  <c r="Q71" i="40"/>
  <c r="P71" i="40"/>
  <c r="O71" i="40"/>
  <c r="N71" i="40"/>
  <c r="M71" i="40"/>
  <c r="L71" i="40"/>
  <c r="K71" i="40"/>
  <c r="J71" i="40"/>
  <c r="I71" i="40"/>
  <c r="R70" i="40"/>
  <c r="Q70" i="40"/>
  <c r="P70" i="40"/>
  <c r="O70" i="40"/>
  <c r="N70" i="40"/>
  <c r="M70" i="40"/>
  <c r="L70" i="40"/>
  <c r="K70" i="40"/>
  <c r="J70" i="40"/>
  <c r="I70" i="40"/>
  <c r="R69" i="40"/>
  <c r="Q69" i="40"/>
  <c r="P69" i="40"/>
  <c r="O69" i="40"/>
  <c r="N69" i="40"/>
  <c r="M69" i="40"/>
  <c r="L69" i="40"/>
  <c r="K69" i="40"/>
  <c r="J69" i="40"/>
  <c r="I69" i="40"/>
  <c r="R68" i="40"/>
  <c r="Q68" i="40"/>
  <c r="P68" i="40"/>
  <c r="O68" i="40"/>
  <c r="N68" i="40"/>
  <c r="M68" i="40"/>
  <c r="L68" i="40"/>
  <c r="K68" i="40"/>
  <c r="J68" i="40"/>
  <c r="I68" i="40"/>
  <c r="R67" i="40"/>
  <c r="Q67" i="40"/>
  <c r="P67" i="40"/>
  <c r="O67" i="40"/>
  <c r="N67" i="40"/>
  <c r="M67" i="40"/>
  <c r="L67" i="40"/>
  <c r="K67" i="40"/>
  <c r="J67" i="40"/>
  <c r="I67" i="40"/>
  <c r="R66" i="40"/>
  <c r="Q66" i="40"/>
  <c r="P66" i="40"/>
  <c r="O66" i="40"/>
  <c r="N66" i="40"/>
  <c r="M66" i="40"/>
  <c r="L66" i="40"/>
  <c r="K66" i="40"/>
  <c r="J66" i="40"/>
  <c r="I66" i="40"/>
  <c r="R65" i="40"/>
  <c r="Q65" i="40"/>
  <c r="P65" i="40"/>
  <c r="O65" i="40"/>
  <c r="N65" i="40"/>
  <c r="M65" i="40"/>
  <c r="L65" i="40"/>
  <c r="K65" i="40"/>
  <c r="J65" i="40"/>
  <c r="I65" i="40"/>
  <c r="R64" i="40"/>
  <c r="Q64" i="40"/>
  <c r="P64" i="40"/>
  <c r="O64" i="40"/>
  <c r="N64" i="40"/>
  <c r="M64" i="40"/>
  <c r="L64" i="40"/>
  <c r="K64" i="40"/>
  <c r="J64" i="40"/>
  <c r="I64" i="40"/>
  <c r="R63" i="40"/>
  <c r="Q63" i="40"/>
  <c r="P63" i="40"/>
  <c r="O63" i="40"/>
  <c r="N63" i="40"/>
  <c r="M63" i="40"/>
  <c r="L63" i="40"/>
  <c r="K63" i="40"/>
  <c r="J63" i="40"/>
  <c r="I63" i="40"/>
  <c r="R62" i="40"/>
  <c r="Q62" i="40"/>
  <c r="P62" i="40"/>
  <c r="O62" i="40"/>
  <c r="N62" i="40"/>
  <c r="M62" i="40"/>
  <c r="L62" i="40"/>
  <c r="K62" i="40"/>
  <c r="J62" i="40"/>
  <c r="I62" i="40"/>
  <c r="R61" i="40"/>
  <c r="Q61" i="40"/>
  <c r="P61" i="40"/>
  <c r="O61" i="40"/>
  <c r="N61" i="40"/>
  <c r="M61" i="40"/>
  <c r="L61" i="40"/>
  <c r="K61" i="40"/>
  <c r="J61" i="40"/>
  <c r="I61" i="40"/>
  <c r="R60" i="40"/>
  <c r="Q60" i="40"/>
  <c r="P60" i="40"/>
  <c r="O60" i="40"/>
  <c r="N60" i="40"/>
  <c r="M60" i="40"/>
  <c r="L60" i="40"/>
  <c r="K60" i="40"/>
  <c r="J60" i="40"/>
  <c r="I60" i="40"/>
  <c r="R59" i="40"/>
  <c r="Q59" i="40"/>
  <c r="P59" i="40"/>
  <c r="O59" i="40"/>
  <c r="N59" i="40"/>
  <c r="M59" i="40"/>
  <c r="L59" i="40"/>
  <c r="K59" i="40"/>
  <c r="J59" i="40"/>
  <c r="I59" i="40"/>
  <c r="R58" i="40"/>
  <c r="Q58" i="40"/>
  <c r="P58" i="40"/>
  <c r="O58" i="40"/>
  <c r="N58" i="40"/>
  <c r="M58" i="40"/>
  <c r="L58" i="40"/>
  <c r="K58" i="40"/>
  <c r="J58" i="40"/>
  <c r="I58" i="40"/>
  <c r="R57" i="40"/>
  <c r="Q57" i="40"/>
  <c r="P57" i="40"/>
  <c r="O57" i="40"/>
  <c r="N57" i="40"/>
  <c r="M57" i="40"/>
  <c r="L57" i="40"/>
  <c r="K57" i="40"/>
  <c r="J57" i="40"/>
  <c r="I57" i="40"/>
  <c r="R56" i="40"/>
  <c r="Q56" i="40"/>
  <c r="P56" i="40"/>
  <c r="O56" i="40"/>
  <c r="N56" i="40"/>
  <c r="M56" i="40"/>
  <c r="L56" i="40"/>
  <c r="K56" i="40"/>
  <c r="J56" i="40"/>
  <c r="I56" i="40"/>
  <c r="R55" i="40"/>
  <c r="Q55" i="40"/>
  <c r="P55" i="40"/>
  <c r="O55" i="40"/>
  <c r="N55" i="40"/>
  <c r="M55" i="40"/>
  <c r="L55" i="40"/>
  <c r="K55" i="40"/>
  <c r="J55" i="40"/>
  <c r="I55" i="40"/>
  <c r="R54" i="40"/>
  <c r="Q54" i="40"/>
  <c r="P54" i="40"/>
  <c r="O54" i="40"/>
  <c r="N54" i="40"/>
  <c r="M54" i="40"/>
  <c r="L54" i="40"/>
  <c r="K54" i="40"/>
  <c r="J54" i="40"/>
  <c r="I54" i="40"/>
  <c r="R53" i="40"/>
  <c r="Q53" i="40"/>
  <c r="P53" i="40"/>
  <c r="O53" i="40"/>
  <c r="N53" i="40"/>
  <c r="M53" i="40"/>
  <c r="L53" i="40"/>
  <c r="K53" i="40"/>
  <c r="J53" i="40"/>
  <c r="I53" i="40"/>
  <c r="R52" i="40"/>
  <c r="Q52" i="40"/>
  <c r="P52" i="40"/>
  <c r="O52" i="40"/>
  <c r="N52" i="40"/>
  <c r="M52" i="40"/>
  <c r="L52" i="40"/>
  <c r="K52" i="40"/>
  <c r="J52" i="40"/>
  <c r="I52" i="40"/>
  <c r="R51" i="40"/>
  <c r="Q51" i="40"/>
  <c r="P51" i="40"/>
  <c r="O51" i="40"/>
  <c r="N51" i="40"/>
  <c r="M51" i="40"/>
  <c r="L51" i="40"/>
  <c r="K51" i="40"/>
  <c r="J51" i="40"/>
  <c r="I51" i="40"/>
  <c r="R50" i="40"/>
  <c r="Q50" i="40"/>
  <c r="P50" i="40"/>
  <c r="O50" i="40"/>
  <c r="N50" i="40"/>
  <c r="M50" i="40"/>
  <c r="L50" i="40"/>
  <c r="K50" i="40"/>
  <c r="J50" i="40"/>
  <c r="I50" i="40"/>
  <c r="R49" i="40"/>
  <c r="Q49" i="40"/>
  <c r="P49" i="40"/>
  <c r="O49" i="40"/>
  <c r="N49" i="40"/>
  <c r="M49" i="40"/>
  <c r="L49" i="40"/>
  <c r="K49" i="40"/>
  <c r="J49" i="40"/>
  <c r="I49" i="40"/>
  <c r="R48" i="40"/>
  <c r="Q48" i="40"/>
  <c r="P48" i="40"/>
  <c r="O48" i="40"/>
  <c r="N48" i="40"/>
  <c r="M48" i="40"/>
  <c r="L48" i="40"/>
  <c r="K48" i="40"/>
  <c r="J48" i="40"/>
  <c r="I48" i="40"/>
  <c r="R47" i="40"/>
  <c r="Q47" i="40"/>
  <c r="P47" i="40"/>
  <c r="O47" i="40"/>
  <c r="N47" i="40"/>
  <c r="M47" i="40"/>
  <c r="L47" i="40"/>
  <c r="K47" i="40"/>
  <c r="J47" i="40"/>
  <c r="I47" i="40"/>
  <c r="R46" i="40"/>
  <c r="Q46" i="40"/>
  <c r="P46" i="40"/>
  <c r="O46" i="40"/>
  <c r="N46" i="40"/>
  <c r="M46" i="40"/>
  <c r="L46" i="40"/>
  <c r="K46" i="40"/>
  <c r="J46" i="40"/>
  <c r="I46" i="40"/>
  <c r="R45" i="40"/>
  <c r="Q45" i="40"/>
  <c r="P45" i="40"/>
  <c r="O45" i="40"/>
  <c r="N45" i="40"/>
  <c r="M45" i="40"/>
  <c r="L45" i="40"/>
  <c r="K45" i="40"/>
  <c r="J45" i="40"/>
  <c r="I45" i="40"/>
  <c r="R44" i="40"/>
  <c r="Q44" i="40"/>
  <c r="P44" i="40"/>
  <c r="O44" i="40"/>
  <c r="N44" i="40"/>
  <c r="M44" i="40"/>
  <c r="L44" i="40"/>
  <c r="K44" i="40"/>
  <c r="J44" i="40"/>
  <c r="I44" i="40"/>
  <c r="R43" i="40"/>
  <c r="Q43" i="40"/>
  <c r="P43" i="40"/>
  <c r="O43" i="40"/>
  <c r="N43" i="40"/>
  <c r="M43" i="40"/>
  <c r="L43" i="40"/>
  <c r="K43" i="40"/>
  <c r="J43" i="40"/>
  <c r="I43" i="40"/>
  <c r="R42" i="40"/>
  <c r="Q42" i="40"/>
  <c r="P42" i="40"/>
  <c r="O42" i="40"/>
  <c r="N42" i="40"/>
  <c r="M42" i="40"/>
  <c r="L42" i="40"/>
  <c r="K42" i="40"/>
  <c r="J42" i="40"/>
  <c r="I42" i="40"/>
  <c r="R41" i="40"/>
  <c r="Q41" i="40"/>
  <c r="P41" i="40"/>
  <c r="O41" i="40"/>
  <c r="N41" i="40"/>
  <c r="M41" i="40"/>
  <c r="L41" i="40"/>
  <c r="K41" i="40"/>
  <c r="J41" i="40"/>
  <c r="I41" i="40"/>
  <c r="R40" i="40"/>
  <c r="Q40" i="40"/>
  <c r="P40" i="40"/>
  <c r="O40" i="40"/>
  <c r="N40" i="40"/>
  <c r="M40" i="40"/>
  <c r="L40" i="40"/>
  <c r="K40" i="40"/>
  <c r="J40" i="40"/>
  <c r="I40" i="40"/>
  <c r="R39" i="40"/>
  <c r="Q39" i="40"/>
  <c r="P39" i="40"/>
  <c r="O39" i="40"/>
  <c r="N39" i="40"/>
  <c r="M39" i="40"/>
  <c r="L39" i="40"/>
  <c r="K39" i="40"/>
  <c r="J39" i="40"/>
  <c r="I39" i="40"/>
  <c r="R38" i="40"/>
  <c r="Q38" i="40"/>
  <c r="P38" i="40"/>
  <c r="O38" i="40"/>
  <c r="N38" i="40"/>
  <c r="M38" i="40"/>
  <c r="L38" i="40"/>
  <c r="K38" i="40"/>
  <c r="J38" i="40"/>
  <c r="I38" i="40"/>
  <c r="R37" i="40"/>
  <c r="Q37" i="40"/>
  <c r="P37" i="40"/>
  <c r="O37" i="40"/>
  <c r="N37" i="40"/>
  <c r="M37" i="40"/>
  <c r="L37" i="40"/>
  <c r="K37" i="40"/>
  <c r="J37" i="40"/>
  <c r="I37" i="40"/>
  <c r="R36" i="40"/>
  <c r="Q36" i="40"/>
  <c r="P36" i="40"/>
  <c r="O36" i="40"/>
  <c r="N36" i="40"/>
  <c r="M36" i="40"/>
  <c r="L36" i="40"/>
  <c r="K36" i="40"/>
  <c r="J36" i="40"/>
  <c r="I36" i="40"/>
  <c r="R35" i="40"/>
  <c r="Q35" i="40"/>
  <c r="P35" i="40"/>
  <c r="O35" i="40"/>
  <c r="N35" i="40"/>
  <c r="M35" i="40"/>
  <c r="L35" i="40"/>
  <c r="K35" i="40"/>
  <c r="J35" i="40"/>
  <c r="I35" i="40"/>
  <c r="R34" i="40"/>
  <c r="Q34" i="40"/>
  <c r="P34" i="40"/>
  <c r="O34" i="40"/>
  <c r="N34" i="40"/>
  <c r="M34" i="40"/>
  <c r="L34" i="40"/>
  <c r="K34" i="40"/>
  <c r="J34" i="40"/>
  <c r="I34" i="40"/>
  <c r="R33" i="40"/>
  <c r="Q33" i="40"/>
  <c r="P33" i="40"/>
  <c r="O33" i="40"/>
  <c r="N33" i="40"/>
  <c r="M33" i="40"/>
  <c r="L33" i="40"/>
  <c r="K33" i="40"/>
  <c r="J33" i="40"/>
  <c r="I33" i="40"/>
  <c r="R32" i="40"/>
  <c r="Q32" i="40"/>
  <c r="P32" i="40"/>
  <c r="O32" i="40"/>
  <c r="N32" i="40"/>
  <c r="M32" i="40"/>
  <c r="L32" i="40"/>
  <c r="K32" i="40"/>
  <c r="J32" i="40"/>
  <c r="I32" i="40"/>
  <c r="R31" i="40"/>
  <c r="Q31" i="40"/>
  <c r="P31" i="40"/>
  <c r="O31" i="40"/>
  <c r="N31" i="40"/>
  <c r="M31" i="40"/>
  <c r="L31" i="40"/>
  <c r="K31" i="40"/>
  <c r="J31" i="40"/>
  <c r="I31" i="40"/>
  <c r="R30" i="40"/>
  <c r="Q30" i="40"/>
  <c r="P30" i="40"/>
  <c r="O30" i="40"/>
  <c r="N30" i="40"/>
  <c r="M30" i="40"/>
  <c r="L30" i="40"/>
  <c r="K30" i="40"/>
  <c r="J30" i="40"/>
  <c r="I30" i="40"/>
  <c r="R29" i="40"/>
  <c r="Q29" i="40"/>
  <c r="P29" i="40"/>
  <c r="O29" i="40"/>
  <c r="N29" i="40"/>
  <c r="M29" i="40"/>
  <c r="L29" i="40"/>
  <c r="K29" i="40"/>
  <c r="J29" i="40"/>
  <c r="I29" i="40"/>
  <c r="R28" i="40"/>
  <c r="Q28" i="40"/>
  <c r="P28" i="40"/>
  <c r="O28" i="40"/>
  <c r="N28" i="40"/>
  <c r="M28" i="40"/>
  <c r="L28" i="40"/>
  <c r="K28" i="40"/>
  <c r="J28" i="40"/>
  <c r="I28" i="40"/>
  <c r="R27" i="40"/>
  <c r="Q27" i="40"/>
  <c r="P27" i="40"/>
  <c r="O27" i="40"/>
  <c r="N27" i="40"/>
  <c r="M27" i="40"/>
  <c r="L27" i="40"/>
  <c r="K27" i="40"/>
  <c r="J27" i="40"/>
  <c r="I27" i="40"/>
  <c r="R26" i="40"/>
  <c r="Q26" i="40"/>
  <c r="P26" i="40"/>
  <c r="O26" i="40"/>
  <c r="N26" i="40"/>
  <c r="M26" i="40"/>
  <c r="L26" i="40"/>
  <c r="K26" i="40"/>
  <c r="J26" i="40"/>
  <c r="I26" i="40"/>
  <c r="R25" i="40"/>
  <c r="Q25" i="40"/>
  <c r="P25" i="40"/>
  <c r="O25" i="40"/>
  <c r="N25" i="40"/>
  <c r="M25" i="40"/>
  <c r="L25" i="40"/>
  <c r="K25" i="40"/>
  <c r="J25" i="40"/>
  <c r="I25" i="40"/>
  <c r="R24" i="40"/>
  <c r="Q24" i="40"/>
  <c r="P24" i="40"/>
  <c r="O24" i="40"/>
  <c r="N24" i="40"/>
  <c r="M24" i="40"/>
  <c r="L24" i="40"/>
  <c r="K24" i="40"/>
  <c r="J24" i="40"/>
  <c r="I24" i="40"/>
  <c r="R23" i="40"/>
  <c r="Q23" i="40"/>
  <c r="P23" i="40"/>
  <c r="O23" i="40"/>
  <c r="N23" i="40"/>
  <c r="M23" i="40"/>
  <c r="L23" i="40"/>
  <c r="K23" i="40"/>
  <c r="J23" i="40"/>
  <c r="I23" i="40"/>
  <c r="R22" i="40"/>
  <c r="Q22" i="40"/>
  <c r="P22" i="40"/>
  <c r="O22" i="40"/>
  <c r="N22" i="40"/>
  <c r="M22" i="40"/>
  <c r="L22" i="40"/>
  <c r="K22" i="40"/>
  <c r="J22" i="40"/>
  <c r="I22" i="40"/>
  <c r="R21" i="40"/>
  <c r="Q21" i="40"/>
  <c r="P21" i="40"/>
  <c r="O21" i="40"/>
  <c r="N21" i="40"/>
  <c r="M21" i="40"/>
  <c r="L21" i="40"/>
  <c r="K21" i="40"/>
  <c r="J21" i="40"/>
  <c r="I21" i="40"/>
  <c r="R20" i="40"/>
  <c r="Q20" i="40"/>
  <c r="P20" i="40"/>
  <c r="O20" i="40"/>
  <c r="N20" i="40"/>
  <c r="M20" i="40"/>
  <c r="L20" i="40"/>
  <c r="K20" i="40"/>
  <c r="J20" i="40"/>
  <c r="I20" i="40"/>
  <c r="R19" i="40"/>
  <c r="Q19" i="40"/>
  <c r="P19" i="40"/>
  <c r="O19" i="40"/>
  <c r="N19" i="40"/>
  <c r="M19" i="40"/>
  <c r="L19" i="40"/>
  <c r="K19" i="40"/>
  <c r="J19" i="40"/>
  <c r="I19" i="40"/>
  <c r="R18" i="40"/>
  <c r="Q18" i="40"/>
  <c r="P18" i="40"/>
  <c r="O18" i="40"/>
  <c r="N18" i="40"/>
  <c r="M18" i="40"/>
  <c r="L18" i="40"/>
  <c r="K18" i="40"/>
  <c r="J18" i="40"/>
  <c r="I18" i="40"/>
  <c r="R17" i="40"/>
  <c r="Q17" i="40"/>
  <c r="P17" i="40"/>
  <c r="O17" i="40"/>
  <c r="N17" i="40"/>
  <c r="M17" i="40"/>
  <c r="L17" i="40"/>
  <c r="K17" i="40"/>
  <c r="J17" i="40"/>
  <c r="I17" i="40"/>
  <c r="R16" i="40"/>
  <c r="Q16" i="40"/>
  <c r="P16" i="40"/>
  <c r="O16" i="40"/>
  <c r="N16" i="40"/>
  <c r="M16" i="40"/>
  <c r="L16" i="40"/>
  <c r="K16" i="40"/>
  <c r="J16" i="40"/>
  <c r="I16" i="40"/>
  <c r="R15" i="40"/>
  <c r="Q15" i="40"/>
  <c r="P15" i="40"/>
  <c r="O15" i="40"/>
  <c r="N15" i="40"/>
  <c r="M15" i="40"/>
  <c r="L15" i="40"/>
  <c r="K15" i="40"/>
  <c r="J15" i="40"/>
  <c r="I15" i="40"/>
  <c r="R14" i="40"/>
  <c r="Q14" i="40"/>
  <c r="P14" i="40"/>
  <c r="O14" i="40"/>
  <c r="N14" i="40"/>
  <c r="M14" i="40"/>
  <c r="L14" i="40"/>
  <c r="K14" i="40"/>
  <c r="J14" i="40"/>
  <c r="I14" i="40"/>
  <c r="R13" i="40"/>
  <c r="Q13" i="40"/>
  <c r="P13" i="40"/>
  <c r="O13" i="40"/>
  <c r="N13" i="40"/>
  <c r="M13" i="40"/>
  <c r="L13" i="40"/>
  <c r="K13" i="40"/>
  <c r="J13" i="40"/>
  <c r="I13" i="40"/>
  <c r="R12" i="40"/>
  <c r="Q12" i="40"/>
  <c r="P12" i="40"/>
  <c r="O12" i="40"/>
  <c r="N12" i="40"/>
  <c r="M12" i="40"/>
  <c r="L12" i="40"/>
  <c r="K12" i="40"/>
  <c r="J12" i="40"/>
  <c r="I12" i="40"/>
  <c r="R11" i="40"/>
  <c r="Q11" i="40"/>
  <c r="P11" i="40"/>
  <c r="O11" i="40"/>
  <c r="N11" i="40"/>
  <c r="M11" i="40"/>
  <c r="L11" i="40"/>
  <c r="K11" i="40"/>
  <c r="J11" i="40"/>
  <c r="I11" i="40"/>
  <c r="R10" i="40"/>
  <c r="Q10" i="40"/>
  <c r="P10" i="40"/>
  <c r="O10" i="40"/>
  <c r="N10" i="40"/>
  <c r="M10" i="40"/>
  <c r="L10" i="40"/>
  <c r="K10" i="40"/>
  <c r="J10" i="40"/>
  <c r="I10" i="40"/>
  <c r="R9" i="40"/>
  <c r="Q9" i="40"/>
  <c r="P9" i="40"/>
  <c r="O9" i="40"/>
  <c r="N9" i="40"/>
  <c r="M9" i="40"/>
  <c r="L9" i="40"/>
  <c r="K9" i="40"/>
  <c r="J9" i="40"/>
  <c r="I9" i="40"/>
  <c r="R8" i="40"/>
  <c r="Q8" i="40"/>
  <c r="P8" i="40"/>
  <c r="O8" i="40"/>
  <c r="N8" i="40"/>
  <c r="M8" i="40"/>
  <c r="L8" i="40"/>
  <c r="K8" i="40"/>
  <c r="J8" i="40"/>
  <c r="I8" i="40"/>
  <c r="R7" i="40"/>
  <c r="Q7" i="40"/>
  <c r="P7" i="40"/>
  <c r="O7" i="40"/>
  <c r="N7" i="40"/>
  <c r="M7" i="40"/>
  <c r="L7" i="40"/>
  <c r="K7" i="40"/>
  <c r="J7" i="40"/>
  <c r="I7" i="40"/>
  <c r="R6" i="40"/>
  <c r="Q6" i="40"/>
  <c r="P6" i="40"/>
  <c r="O6" i="40"/>
  <c r="N6" i="40"/>
  <c r="M6" i="40"/>
  <c r="L6" i="40"/>
  <c r="K6" i="40"/>
  <c r="J6" i="40"/>
  <c r="I6" i="40"/>
  <c r="R5" i="40"/>
  <c r="Q5" i="40"/>
  <c r="P5" i="40"/>
  <c r="O5" i="40"/>
  <c r="N5" i="40"/>
  <c r="M5" i="40"/>
  <c r="L5" i="40"/>
  <c r="K5" i="40"/>
  <c r="J5" i="40"/>
  <c r="I5" i="40"/>
  <c r="B696" i="37"/>
  <c r="B690" i="37"/>
  <c r="B684" i="37"/>
  <c r="B678" i="37"/>
  <c r="B672" i="37"/>
  <c r="B666" i="37"/>
  <c r="B660" i="37"/>
  <c r="B654" i="37"/>
  <c r="B648" i="37"/>
  <c r="B642" i="37"/>
  <c r="B636" i="37"/>
  <c r="B630" i="37"/>
  <c r="B624" i="37"/>
  <c r="B618" i="37"/>
  <c r="B612" i="37"/>
  <c r="B606" i="37"/>
  <c r="B600" i="37"/>
  <c r="B594" i="37"/>
  <c r="B588" i="37"/>
  <c r="B582" i="37"/>
  <c r="B576" i="37"/>
  <c r="B570" i="37"/>
  <c r="B564" i="37"/>
  <c r="B558" i="37"/>
  <c r="B552" i="37"/>
  <c r="B546" i="37"/>
  <c r="B540" i="37"/>
  <c r="B534" i="37"/>
  <c r="B528" i="37"/>
  <c r="B522" i="37"/>
  <c r="B516" i="37"/>
  <c r="B510" i="37"/>
  <c r="B504" i="37"/>
  <c r="B498" i="37"/>
  <c r="B492" i="37"/>
  <c r="B486" i="37"/>
  <c r="B480" i="37"/>
  <c r="B474" i="37"/>
  <c r="B468" i="37"/>
  <c r="B462" i="37"/>
  <c r="B456" i="37"/>
  <c r="B450" i="37"/>
  <c r="B444" i="37"/>
  <c r="B438" i="37"/>
  <c r="B432" i="37"/>
  <c r="B426" i="37"/>
  <c r="B420" i="37"/>
  <c r="B414" i="37"/>
  <c r="B408" i="37"/>
  <c r="B402" i="37"/>
  <c r="B396" i="37"/>
  <c r="B390" i="37"/>
  <c r="B384" i="37"/>
  <c r="B378" i="37"/>
  <c r="B372" i="37"/>
  <c r="B366" i="37"/>
  <c r="B360" i="37"/>
  <c r="B354" i="37"/>
  <c r="B348" i="37"/>
  <c r="B342" i="37"/>
  <c r="B336" i="37"/>
  <c r="B330" i="37"/>
  <c r="B324" i="37"/>
  <c r="B318" i="37"/>
  <c r="B312" i="37"/>
  <c r="B306" i="37"/>
  <c r="B300" i="37"/>
  <c r="B294" i="37"/>
  <c r="B288" i="37"/>
  <c r="B282" i="37"/>
  <c r="B276" i="37"/>
  <c r="B270" i="37"/>
  <c r="B264" i="37"/>
  <c r="B258" i="37"/>
  <c r="B252" i="37"/>
  <c r="B246" i="37"/>
  <c r="B240" i="37"/>
  <c r="B234" i="37"/>
  <c r="B228" i="37"/>
  <c r="B222" i="37"/>
  <c r="B216" i="37"/>
  <c r="B210" i="37"/>
  <c r="B204" i="37"/>
  <c r="B198" i="37"/>
  <c r="B192" i="37"/>
  <c r="B186" i="37"/>
  <c r="B180" i="37"/>
  <c r="B174" i="37"/>
  <c r="B168" i="37"/>
  <c r="B162" i="37"/>
  <c r="B156" i="37"/>
  <c r="B150" i="37"/>
  <c r="B144" i="37"/>
  <c r="B138" i="37"/>
  <c r="B132" i="37"/>
  <c r="B126" i="37"/>
  <c r="B120" i="37"/>
  <c r="B114" i="37"/>
  <c r="B108" i="37"/>
  <c r="B102" i="37"/>
  <c r="B96" i="37"/>
  <c r="B90" i="37"/>
  <c r="B84" i="37"/>
  <c r="B78" i="37"/>
  <c r="B72" i="37"/>
  <c r="B66" i="37"/>
  <c r="B60" i="37"/>
  <c r="B54" i="37"/>
  <c r="B48" i="37"/>
  <c r="B42" i="37"/>
  <c r="B36" i="37"/>
  <c r="B30" i="37"/>
  <c r="B24" i="37"/>
  <c r="B18" i="37"/>
  <c r="B12" i="37"/>
  <c r="B6" i="37"/>
  <c r="L154" i="39"/>
  <c r="O153" i="39"/>
  <c r="P154" i="39"/>
  <c r="K153" i="39"/>
  <c r="L153" i="39"/>
  <c r="O151" i="39"/>
  <c r="P152" i="39"/>
  <c r="K151" i="39"/>
  <c r="L152" i="39"/>
  <c r="O149" i="39"/>
  <c r="P150" i="39"/>
  <c r="K149" i="39"/>
  <c r="L150" i="39"/>
  <c r="O147" i="39"/>
  <c r="P148" i="39"/>
  <c r="K147" i="39"/>
  <c r="L148" i="39"/>
  <c r="O145" i="39"/>
  <c r="P146" i="39"/>
  <c r="K145" i="39"/>
  <c r="L146" i="39"/>
  <c r="O143" i="39"/>
  <c r="P143" i="39"/>
  <c r="K143" i="39"/>
  <c r="L144" i="39"/>
  <c r="O141" i="39"/>
  <c r="P141" i="39"/>
  <c r="K141" i="39"/>
  <c r="L142" i="39"/>
  <c r="O139" i="39"/>
  <c r="P139" i="39"/>
  <c r="K139" i="39"/>
  <c r="L140" i="39"/>
  <c r="L138" i="39"/>
  <c r="P137" i="39"/>
  <c r="O137" i="39"/>
  <c r="P138" i="39"/>
  <c r="K137" i="39"/>
  <c r="L137" i="39"/>
  <c r="O135" i="39"/>
  <c r="P136" i="39"/>
  <c r="K135" i="39"/>
  <c r="L136" i="39"/>
  <c r="O133" i="39"/>
  <c r="P134" i="39"/>
  <c r="K133" i="39"/>
  <c r="L133" i="39"/>
  <c r="O131" i="39"/>
  <c r="P132" i="39"/>
  <c r="K131" i="39"/>
  <c r="L132" i="39"/>
  <c r="O129" i="39"/>
  <c r="P130" i="39"/>
  <c r="K129" i="39"/>
  <c r="L129" i="39"/>
  <c r="O127" i="39"/>
  <c r="P127" i="39"/>
  <c r="K127" i="39"/>
  <c r="L128" i="39"/>
  <c r="L118" i="39"/>
  <c r="P118" i="39"/>
  <c r="K118" i="39"/>
  <c r="O118" i="39"/>
  <c r="I118" i="39"/>
  <c r="M118" i="39"/>
  <c r="Q118" i="39"/>
  <c r="F118" i="39"/>
  <c r="H117" i="39"/>
  <c r="L117" i="39"/>
  <c r="P117" i="39"/>
  <c r="G117" i="39"/>
  <c r="F117" i="39"/>
  <c r="L116" i="39"/>
  <c r="P116" i="39"/>
  <c r="K116" i="39"/>
  <c r="O116" i="39"/>
  <c r="I116" i="39"/>
  <c r="M116" i="39"/>
  <c r="Q116" i="39"/>
  <c r="F116" i="39"/>
  <c r="L115" i="39"/>
  <c r="P115" i="39"/>
  <c r="K115" i="39"/>
  <c r="O115" i="39"/>
  <c r="I115" i="39"/>
  <c r="M115" i="39"/>
  <c r="Q115" i="39"/>
  <c r="F115" i="39"/>
  <c r="P114" i="39"/>
  <c r="L114" i="39"/>
  <c r="K114" i="39"/>
  <c r="O114" i="39"/>
  <c r="I114" i="39"/>
  <c r="M114" i="39"/>
  <c r="Q114" i="39"/>
  <c r="F114" i="39"/>
  <c r="L113" i="39"/>
  <c r="P113" i="39"/>
  <c r="K113" i="39"/>
  <c r="O113" i="39"/>
  <c r="I113" i="39"/>
  <c r="M113" i="39"/>
  <c r="Q113" i="39"/>
  <c r="F113" i="39"/>
  <c r="L112" i="39"/>
  <c r="P112" i="39"/>
  <c r="K112" i="39"/>
  <c r="O112" i="39"/>
  <c r="I112" i="39"/>
  <c r="M112" i="39"/>
  <c r="Q112" i="39"/>
  <c r="F112" i="39"/>
  <c r="L111" i="39"/>
  <c r="P111" i="39"/>
  <c r="K111" i="39"/>
  <c r="O111" i="39"/>
  <c r="I111" i="39"/>
  <c r="M111" i="39"/>
  <c r="Q111" i="39"/>
  <c r="F111" i="39"/>
  <c r="H110" i="39"/>
  <c r="G110" i="39"/>
  <c r="K110" i="39"/>
  <c r="O110" i="39"/>
  <c r="F110" i="39"/>
  <c r="L109" i="39"/>
  <c r="P109" i="39"/>
  <c r="K109" i="39"/>
  <c r="O109" i="39"/>
  <c r="I109" i="39"/>
  <c r="M109" i="39"/>
  <c r="Q109" i="39"/>
  <c r="F109" i="39"/>
  <c r="L108" i="39"/>
  <c r="P108" i="39"/>
  <c r="K108" i="39"/>
  <c r="O108" i="39"/>
  <c r="I108" i="39"/>
  <c r="M108" i="39"/>
  <c r="Q108" i="39"/>
  <c r="F108" i="39"/>
  <c r="L107" i="39"/>
  <c r="P107" i="39"/>
  <c r="K107" i="39"/>
  <c r="O107" i="39"/>
  <c r="I107" i="39"/>
  <c r="M107" i="39"/>
  <c r="Q107" i="39"/>
  <c r="F107" i="39"/>
  <c r="L106" i="39"/>
  <c r="P106" i="39"/>
  <c r="K106" i="39"/>
  <c r="O106" i="39"/>
  <c r="I106" i="39"/>
  <c r="M106" i="39"/>
  <c r="Q106" i="39"/>
  <c r="F106" i="39"/>
  <c r="H105" i="39"/>
  <c r="L105" i="39"/>
  <c r="P105" i="39"/>
  <c r="G105" i="39"/>
  <c r="K105" i="39"/>
  <c r="O105" i="39"/>
  <c r="F105" i="39"/>
  <c r="L104" i="39"/>
  <c r="P104" i="39"/>
  <c r="K104" i="39"/>
  <c r="O104" i="39"/>
  <c r="I104" i="39"/>
  <c r="M104" i="39"/>
  <c r="Q104" i="39"/>
  <c r="F104" i="39"/>
  <c r="L103" i="39"/>
  <c r="P103" i="39"/>
  <c r="K103" i="39"/>
  <c r="O103" i="39"/>
  <c r="I103" i="39"/>
  <c r="M103" i="39"/>
  <c r="Q103" i="39"/>
  <c r="F103" i="39"/>
  <c r="M102" i="39"/>
  <c r="Q102" i="39"/>
  <c r="L102" i="39"/>
  <c r="P102" i="39"/>
  <c r="K102" i="39"/>
  <c r="O102" i="39"/>
  <c r="I102" i="39"/>
  <c r="F102" i="39"/>
  <c r="L101" i="39"/>
  <c r="P101" i="39"/>
  <c r="K101" i="39"/>
  <c r="O101" i="39"/>
  <c r="I101" i="39"/>
  <c r="M101" i="39"/>
  <c r="Q101" i="39"/>
  <c r="F101" i="39"/>
  <c r="L100" i="39"/>
  <c r="P100" i="39"/>
  <c r="K100" i="39"/>
  <c r="O100" i="39"/>
  <c r="I100" i="39"/>
  <c r="M100" i="39"/>
  <c r="Q100" i="39"/>
  <c r="F100" i="39"/>
  <c r="L99" i="39"/>
  <c r="P99" i="39"/>
  <c r="K99" i="39"/>
  <c r="O99" i="39"/>
  <c r="I99" i="39"/>
  <c r="M99" i="39"/>
  <c r="Q99" i="39"/>
  <c r="F99" i="39"/>
  <c r="L98" i="39"/>
  <c r="P98" i="39"/>
  <c r="K98" i="39"/>
  <c r="O98" i="39"/>
  <c r="I98" i="39"/>
  <c r="M98" i="39"/>
  <c r="Q98" i="39"/>
  <c r="F98" i="39"/>
  <c r="H97" i="39"/>
  <c r="L97" i="39"/>
  <c r="P97" i="39"/>
  <c r="G97" i="39"/>
  <c r="K97" i="39"/>
  <c r="O97" i="39"/>
  <c r="F97" i="39"/>
  <c r="L96" i="39"/>
  <c r="P96" i="39"/>
  <c r="K96" i="39"/>
  <c r="O96" i="39"/>
  <c r="I96" i="39"/>
  <c r="M96" i="39"/>
  <c r="Q96" i="39"/>
  <c r="F96" i="39"/>
  <c r="L95" i="39"/>
  <c r="P95" i="39"/>
  <c r="K95" i="39"/>
  <c r="O95" i="39"/>
  <c r="I95" i="39"/>
  <c r="M95" i="39"/>
  <c r="Q95" i="39"/>
  <c r="F95" i="39"/>
  <c r="L94" i="39"/>
  <c r="P94" i="39"/>
  <c r="K94" i="39"/>
  <c r="O94" i="39"/>
  <c r="I94" i="39"/>
  <c r="M94" i="39"/>
  <c r="Q94" i="39"/>
  <c r="F94" i="39"/>
  <c r="L93" i="39"/>
  <c r="P93" i="39"/>
  <c r="K93" i="39"/>
  <c r="O93" i="39"/>
  <c r="I93" i="39"/>
  <c r="M93" i="39"/>
  <c r="Q93" i="39"/>
  <c r="F93" i="39"/>
  <c r="L92" i="39"/>
  <c r="P92" i="39"/>
  <c r="K92" i="39"/>
  <c r="O92" i="39"/>
  <c r="I92" i="39"/>
  <c r="M92" i="39"/>
  <c r="Q92" i="39"/>
  <c r="F92" i="39"/>
  <c r="L91" i="39"/>
  <c r="P91" i="39"/>
  <c r="K91" i="39"/>
  <c r="O91" i="39"/>
  <c r="I91" i="39"/>
  <c r="M91" i="39"/>
  <c r="Q91" i="39"/>
  <c r="F91" i="39"/>
  <c r="H90" i="39"/>
  <c r="L90" i="39"/>
  <c r="P90" i="39"/>
  <c r="G90" i="39"/>
  <c r="K90" i="39"/>
  <c r="O90" i="39"/>
  <c r="F90" i="39"/>
  <c r="O89" i="39"/>
  <c r="L89" i="39"/>
  <c r="P89" i="39"/>
  <c r="K89" i="39"/>
  <c r="I89" i="39"/>
  <c r="M89" i="39"/>
  <c r="Q89" i="39"/>
  <c r="F89" i="39"/>
  <c r="L88" i="39"/>
  <c r="P88" i="39"/>
  <c r="K88" i="39"/>
  <c r="O88" i="39"/>
  <c r="I88" i="39"/>
  <c r="M88" i="39"/>
  <c r="Q88" i="39"/>
  <c r="F88" i="39"/>
  <c r="H87" i="39"/>
  <c r="G87" i="39"/>
  <c r="K87" i="39"/>
  <c r="O87" i="39"/>
  <c r="F87" i="39"/>
  <c r="L86" i="39"/>
  <c r="P86" i="39"/>
  <c r="K86" i="39"/>
  <c r="O86" i="39"/>
  <c r="I86" i="39"/>
  <c r="M86" i="39"/>
  <c r="Q86" i="39"/>
  <c r="F86" i="39"/>
  <c r="L85" i="39"/>
  <c r="P85" i="39"/>
  <c r="K85" i="39"/>
  <c r="O85" i="39"/>
  <c r="I85" i="39"/>
  <c r="M85" i="39"/>
  <c r="Q85" i="39"/>
  <c r="F85" i="39"/>
  <c r="P84" i="39"/>
  <c r="L84" i="39"/>
  <c r="K84" i="39"/>
  <c r="O84" i="39"/>
  <c r="I84" i="39"/>
  <c r="M84" i="39"/>
  <c r="Q84" i="39"/>
  <c r="F84" i="39"/>
  <c r="L83" i="39"/>
  <c r="P83" i="39"/>
  <c r="K83" i="39"/>
  <c r="O83" i="39"/>
  <c r="I83" i="39"/>
  <c r="M83" i="39"/>
  <c r="Q83" i="39"/>
  <c r="F83" i="39"/>
  <c r="L82" i="39"/>
  <c r="P82" i="39"/>
  <c r="K82" i="39"/>
  <c r="O82" i="39"/>
  <c r="I82" i="39"/>
  <c r="M82" i="39"/>
  <c r="Q82" i="39"/>
  <c r="F82" i="39"/>
  <c r="L81" i="39"/>
  <c r="P81" i="39"/>
  <c r="K81" i="39"/>
  <c r="O81" i="39"/>
  <c r="I81" i="39"/>
  <c r="M81" i="39"/>
  <c r="Q81" i="39"/>
  <c r="F81" i="39"/>
  <c r="O80" i="39"/>
  <c r="L80" i="39"/>
  <c r="P80" i="39"/>
  <c r="K80" i="39"/>
  <c r="I80" i="39"/>
  <c r="M80" i="39"/>
  <c r="Q80" i="39"/>
  <c r="F80" i="39"/>
  <c r="H79" i="39"/>
  <c r="G79" i="39"/>
  <c r="K79" i="39"/>
  <c r="O79" i="39"/>
  <c r="F79" i="39"/>
  <c r="P78" i="39"/>
  <c r="L78" i="39"/>
  <c r="K78" i="39"/>
  <c r="O78" i="39"/>
  <c r="I78" i="39"/>
  <c r="M78" i="39"/>
  <c r="Q78" i="39"/>
  <c r="F78" i="39"/>
  <c r="M77" i="39"/>
  <c r="Q77" i="39"/>
  <c r="L77" i="39"/>
  <c r="P77" i="39"/>
  <c r="K77" i="39"/>
  <c r="O77" i="39"/>
  <c r="I77" i="39"/>
  <c r="F77" i="39"/>
  <c r="L76" i="39"/>
  <c r="P76" i="39"/>
  <c r="K76" i="39"/>
  <c r="O76" i="39"/>
  <c r="I76" i="39"/>
  <c r="M76" i="39"/>
  <c r="Q76" i="39"/>
  <c r="F76" i="39"/>
  <c r="L75" i="39"/>
  <c r="P75" i="39"/>
  <c r="K75" i="39"/>
  <c r="O75" i="39"/>
  <c r="I75" i="39"/>
  <c r="M75" i="39"/>
  <c r="Q75" i="39"/>
  <c r="F75" i="39"/>
  <c r="L74" i="39"/>
  <c r="P74" i="39"/>
  <c r="K74" i="39"/>
  <c r="O74" i="39"/>
  <c r="I74" i="39"/>
  <c r="M74" i="39"/>
  <c r="Q74" i="39"/>
  <c r="F74" i="39"/>
  <c r="O73" i="39"/>
  <c r="L73" i="39"/>
  <c r="P73" i="39"/>
  <c r="K73" i="39"/>
  <c r="I73" i="39"/>
  <c r="M73" i="39"/>
  <c r="Q73" i="39"/>
  <c r="F73" i="39"/>
  <c r="L72" i="39"/>
  <c r="P72" i="39"/>
  <c r="K72" i="39"/>
  <c r="O72" i="39"/>
  <c r="I72" i="39"/>
  <c r="M72" i="39"/>
  <c r="Q72" i="39"/>
  <c r="F72" i="39"/>
  <c r="K71" i="39"/>
  <c r="O71" i="39"/>
  <c r="H71" i="39"/>
  <c r="G71" i="39"/>
  <c r="F71" i="39"/>
  <c r="L70" i="39"/>
  <c r="P70" i="39"/>
  <c r="K70" i="39"/>
  <c r="O70" i="39"/>
  <c r="I70" i="39"/>
  <c r="M70" i="39"/>
  <c r="Q70" i="39"/>
  <c r="F70" i="39"/>
  <c r="L69" i="39"/>
  <c r="P69" i="39"/>
  <c r="K69" i="39"/>
  <c r="O69" i="39"/>
  <c r="I69" i="39"/>
  <c r="M69" i="39"/>
  <c r="Q69" i="39"/>
  <c r="F69" i="39"/>
  <c r="L68" i="39"/>
  <c r="P68" i="39"/>
  <c r="K68" i="39"/>
  <c r="O68" i="39"/>
  <c r="I68" i="39"/>
  <c r="M68" i="39"/>
  <c r="Q68" i="39"/>
  <c r="F68" i="39"/>
  <c r="H67" i="39"/>
  <c r="G67" i="39"/>
  <c r="K67" i="39"/>
  <c r="O67" i="39"/>
  <c r="F67" i="39"/>
  <c r="L66" i="39"/>
  <c r="P66" i="39"/>
  <c r="K66" i="39"/>
  <c r="O66" i="39"/>
  <c r="I66" i="39"/>
  <c r="M66" i="39"/>
  <c r="Q66" i="39"/>
  <c r="F66" i="39"/>
  <c r="L65" i="39"/>
  <c r="P65" i="39"/>
  <c r="K65" i="39"/>
  <c r="O65" i="39"/>
  <c r="I65" i="39"/>
  <c r="M65" i="39"/>
  <c r="Q65" i="39"/>
  <c r="F65" i="39"/>
  <c r="L64" i="39"/>
  <c r="P64" i="39"/>
  <c r="K64" i="39"/>
  <c r="O64" i="39"/>
  <c r="I64" i="39"/>
  <c r="M64" i="39"/>
  <c r="Q64" i="39"/>
  <c r="F64" i="39"/>
  <c r="L63" i="39"/>
  <c r="P63" i="39"/>
  <c r="K63" i="39"/>
  <c r="O63" i="39"/>
  <c r="I63" i="39"/>
  <c r="M63" i="39"/>
  <c r="Q63" i="39"/>
  <c r="F63" i="39"/>
  <c r="O62" i="39"/>
  <c r="L62" i="39"/>
  <c r="P62" i="39"/>
  <c r="K62" i="39"/>
  <c r="I62" i="39"/>
  <c r="M62" i="39"/>
  <c r="Q62" i="39"/>
  <c r="F62" i="39"/>
  <c r="L61" i="39"/>
  <c r="P61" i="39"/>
  <c r="K61" i="39"/>
  <c r="O61" i="39"/>
  <c r="I61" i="39"/>
  <c r="M61" i="39"/>
  <c r="Q61" i="39"/>
  <c r="F61" i="39"/>
  <c r="H60" i="39"/>
  <c r="G60" i="39"/>
  <c r="K60" i="39"/>
  <c r="O60" i="39"/>
  <c r="F60" i="39"/>
  <c r="L59" i="39"/>
  <c r="P59" i="39"/>
  <c r="K59" i="39"/>
  <c r="O59" i="39"/>
  <c r="I59" i="39"/>
  <c r="M59" i="39"/>
  <c r="Q59" i="39"/>
  <c r="F59" i="39"/>
  <c r="L58" i="39"/>
  <c r="P58" i="39"/>
  <c r="K58" i="39"/>
  <c r="O58" i="39"/>
  <c r="I58" i="39"/>
  <c r="M58" i="39"/>
  <c r="Q58" i="39"/>
  <c r="F58" i="39"/>
  <c r="O57" i="39"/>
  <c r="L57" i="39"/>
  <c r="P57" i="39"/>
  <c r="K57" i="39"/>
  <c r="I57" i="39"/>
  <c r="M57" i="39"/>
  <c r="Q57" i="39"/>
  <c r="F57" i="39"/>
  <c r="L56" i="39"/>
  <c r="P56" i="39"/>
  <c r="K56" i="39"/>
  <c r="O56" i="39"/>
  <c r="I56" i="39"/>
  <c r="M56" i="39"/>
  <c r="Q56" i="39"/>
  <c r="F56" i="39"/>
  <c r="L55" i="39"/>
  <c r="P55" i="39"/>
  <c r="K55" i="39"/>
  <c r="O55" i="39"/>
  <c r="I55" i="39"/>
  <c r="M55" i="39"/>
  <c r="Q55" i="39"/>
  <c r="F55" i="39"/>
  <c r="L54" i="39"/>
  <c r="P54" i="39"/>
  <c r="K54" i="39"/>
  <c r="O54" i="39"/>
  <c r="I54" i="39"/>
  <c r="M54" i="39"/>
  <c r="Q54" i="39"/>
  <c r="F54" i="39"/>
  <c r="H53" i="39"/>
  <c r="L53" i="39"/>
  <c r="P53" i="39"/>
  <c r="G53" i="39"/>
  <c r="K53" i="39"/>
  <c r="O53" i="39"/>
  <c r="F53" i="39"/>
  <c r="O52" i="39"/>
  <c r="L52" i="39"/>
  <c r="P52" i="39"/>
  <c r="K52" i="39"/>
  <c r="I52" i="39"/>
  <c r="M52" i="39"/>
  <c r="Q52" i="39"/>
  <c r="F52" i="39"/>
  <c r="L51" i="39"/>
  <c r="P51" i="39"/>
  <c r="K51" i="39"/>
  <c r="O51" i="39"/>
  <c r="I51" i="39"/>
  <c r="M51" i="39"/>
  <c r="Q51" i="39"/>
  <c r="F51" i="39"/>
  <c r="H50" i="39"/>
  <c r="L50" i="39"/>
  <c r="P50" i="39"/>
  <c r="G50" i="39"/>
  <c r="K50" i="39"/>
  <c r="O50" i="39"/>
  <c r="F50" i="39"/>
  <c r="L49" i="39"/>
  <c r="P49" i="39"/>
  <c r="K49" i="39"/>
  <c r="O49" i="39"/>
  <c r="I49" i="39"/>
  <c r="M49" i="39"/>
  <c r="Q49" i="39"/>
  <c r="F49" i="39"/>
  <c r="P48" i="39"/>
  <c r="L48" i="39"/>
  <c r="K48" i="39"/>
  <c r="O48" i="39"/>
  <c r="I48" i="39"/>
  <c r="M48" i="39"/>
  <c r="Q48" i="39"/>
  <c r="F48" i="39"/>
  <c r="M47" i="39"/>
  <c r="Q47" i="39"/>
  <c r="L47" i="39"/>
  <c r="P47" i="39"/>
  <c r="K47" i="39"/>
  <c r="O47" i="39"/>
  <c r="I47" i="39"/>
  <c r="F47" i="39"/>
  <c r="L46" i="39"/>
  <c r="P46" i="39"/>
  <c r="K46" i="39"/>
  <c r="O46" i="39"/>
  <c r="I46" i="39"/>
  <c r="M46" i="39"/>
  <c r="Q46" i="39"/>
  <c r="F46" i="39"/>
  <c r="L45" i="39"/>
  <c r="P45" i="39"/>
  <c r="K45" i="39"/>
  <c r="O45" i="39"/>
  <c r="I45" i="39"/>
  <c r="M45" i="39"/>
  <c r="Q45" i="39"/>
  <c r="F45" i="39"/>
  <c r="L44" i="39"/>
  <c r="P44" i="39"/>
  <c r="K44" i="39"/>
  <c r="O44" i="39"/>
  <c r="I44" i="39"/>
  <c r="M44" i="39"/>
  <c r="Q44" i="39"/>
  <c r="F44" i="39"/>
  <c r="H43" i="39"/>
  <c r="L43" i="39"/>
  <c r="P43" i="39"/>
  <c r="G43" i="39"/>
  <c r="K43" i="39"/>
  <c r="O43" i="39"/>
  <c r="F43" i="39"/>
  <c r="L42" i="39"/>
  <c r="P42" i="39"/>
  <c r="K42" i="39"/>
  <c r="O42" i="39"/>
  <c r="I42" i="39"/>
  <c r="M42" i="39"/>
  <c r="Q42" i="39"/>
  <c r="F42" i="39"/>
  <c r="L41" i="39"/>
  <c r="P41" i="39"/>
  <c r="K41" i="39"/>
  <c r="O41" i="39"/>
  <c r="I41" i="39"/>
  <c r="M41" i="39"/>
  <c r="Q41" i="39"/>
  <c r="F41" i="39"/>
  <c r="L40" i="39"/>
  <c r="P40" i="39"/>
  <c r="K40" i="39"/>
  <c r="O40" i="39"/>
  <c r="I40" i="39"/>
  <c r="M40" i="39"/>
  <c r="Q40" i="39"/>
  <c r="F40" i="39"/>
  <c r="L39" i="39"/>
  <c r="P39" i="39"/>
  <c r="K39" i="39"/>
  <c r="O39" i="39"/>
  <c r="I39" i="39"/>
  <c r="M39" i="39"/>
  <c r="Q39" i="39"/>
  <c r="F39" i="39"/>
  <c r="L38" i="39"/>
  <c r="P38" i="39"/>
  <c r="K38" i="39"/>
  <c r="O38" i="39"/>
  <c r="I38" i="39"/>
  <c r="M38" i="39"/>
  <c r="Q38" i="39"/>
  <c r="F38" i="39"/>
  <c r="O37" i="39"/>
  <c r="L37" i="39"/>
  <c r="P37" i="39"/>
  <c r="K37" i="39"/>
  <c r="I37" i="39"/>
  <c r="M37" i="39"/>
  <c r="Q37" i="39"/>
  <c r="F37" i="39"/>
  <c r="H36" i="39"/>
  <c r="G36" i="39"/>
  <c r="K36" i="39"/>
  <c r="O36" i="39"/>
  <c r="F36" i="39"/>
  <c r="L35" i="39"/>
  <c r="P35" i="39"/>
  <c r="K35" i="39"/>
  <c r="O35" i="39"/>
  <c r="I35" i="39"/>
  <c r="M35" i="39"/>
  <c r="Q35" i="39"/>
  <c r="F35" i="39"/>
  <c r="L34" i="39"/>
  <c r="P34" i="39"/>
  <c r="K34" i="39"/>
  <c r="O34" i="39"/>
  <c r="I34" i="39"/>
  <c r="M34" i="39"/>
  <c r="Q34" i="39"/>
  <c r="F34" i="39"/>
  <c r="L33" i="39"/>
  <c r="P33" i="39"/>
  <c r="K33" i="39"/>
  <c r="O33" i="39"/>
  <c r="I33" i="39"/>
  <c r="M33" i="39"/>
  <c r="Q33" i="39"/>
  <c r="F33" i="39"/>
  <c r="L32" i="39"/>
  <c r="P32" i="39"/>
  <c r="K32" i="39"/>
  <c r="O32" i="39"/>
  <c r="I32" i="39"/>
  <c r="M32" i="39"/>
  <c r="Q32" i="39"/>
  <c r="F32" i="39"/>
  <c r="L31" i="39"/>
  <c r="P31" i="39"/>
  <c r="K31" i="39"/>
  <c r="O31" i="39"/>
  <c r="I31" i="39"/>
  <c r="M31" i="39"/>
  <c r="Q31" i="39"/>
  <c r="F31" i="39"/>
  <c r="L30" i="39"/>
  <c r="P30" i="39"/>
  <c r="K30" i="39"/>
  <c r="O30" i="39"/>
  <c r="I30" i="39"/>
  <c r="M30" i="39"/>
  <c r="Q30" i="39"/>
  <c r="F30" i="39"/>
  <c r="L29" i="39"/>
  <c r="P29" i="39"/>
  <c r="K29" i="39"/>
  <c r="O29" i="39"/>
  <c r="I29" i="39"/>
  <c r="M29" i="39"/>
  <c r="Q29" i="39"/>
  <c r="F29" i="39"/>
  <c r="H28" i="39"/>
  <c r="L28" i="39"/>
  <c r="P28" i="39"/>
  <c r="G28" i="39"/>
  <c r="F28" i="39"/>
  <c r="L27" i="39"/>
  <c r="P27" i="39"/>
  <c r="K27" i="39"/>
  <c r="O27" i="39"/>
  <c r="I27" i="39"/>
  <c r="M27" i="39"/>
  <c r="Q27" i="39"/>
  <c r="F27" i="39"/>
  <c r="L26" i="39"/>
  <c r="P26" i="39"/>
  <c r="K26" i="39"/>
  <c r="O26" i="39"/>
  <c r="I26" i="39"/>
  <c r="M26" i="39"/>
  <c r="Q26" i="39"/>
  <c r="F26" i="39"/>
  <c r="L25" i="39"/>
  <c r="P25" i="39"/>
  <c r="K25" i="39"/>
  <c r="O25" i="39"/>
  <c r="I25" i="39"/>
  <c r="M25" i="39"/>
  <c r="Q25" i="39"/>
  <c r="F25" i="39"/>
  <c r="M24" i="39"/>
  <c r="Q24" i="39"/>
  <c r="L24" i="39"/>
  <c r="P24" i="39"/>
  <c r="K24" i="39"/>
  <c r="O24" i="39"/>
  <c r="I24" i="39"/>
  <c r="F24" i="39"/>
  <c r="L23" i="39"/>
  <c r="P23" i="39"/>
  <c r="K23" i="39"/>
  <c r="O23" i="39"/>
  <c r="I23" i="39"/>
  <c r="M23" i="39"/>
  <c r="Q23" i="39"/>
  <c r="F23" i="39"/>
  <c r="L22" i="39"/>
  <c r="P22" i="39"/>
  <c r="K22" i="39"/>
  <c r="O22" i="39"/>
  <c r="I22" i="39"/>
  <c r="M22" i="39"/>
  <c r="Q22" i="39"/>
  <c r="F22" i="39"/>
  <c r="H21" i="39"/>
  <c r="G21" i="39"/>
  <c r="K21" i="39"/>
  <c r="O21" i="39"/>
  <c r="F21" i="39"/>
  <c r="L20" i="39"/>
  <c r="P20" i="39"/>
  <c r="K20" i="39"/>
  <c r="O20" i="39"/>
  <c r="I20" i="39"/>
  <c r="M20" i="39"/>
  <c r="Q20" i="39"/>
  <c r="F20" i="39"/>
  <c r="L19" i="39"/>
  <c r="P19" i="39"/>
  <c r="K19" i="39"/>
  <c r="O19" i="39"/>
  <c r="I19" i="39"/>
  <c r="M19" i="39"/>
  <c r="Q19" i="39"/>
  <c r="F19" i="39"/>
  <c r="L18" i="39"/>
  <c r="P18" i="39"/>
  <c r="K18" i="39"/>
  <c r="O18" i="39"/>
  <c r="I18" i="39"/>
  <c r="M18" i="39"/>
  <c r="Q18" i="39"/>
  <c r="F18" i="39"/>
  <c r="L17" i="39"/>
  <c r="P17" i="39"/>
  <c r="K17" i="39"/>
  <c r="O17" i="39"/>
  <c r="I17" i="39"/>
  <c r="M17" i="39"/>
  <c r="Q17" i="39"/>
  <c r="F17" i="39"/>
  <c r="L16" i="39"/>
  <c r="P16" i="39"/>
  <c r="K16" i="39"/>
  <c r="O16" i="39"/>
  <c r="I16" i="39"/>
  <c r="M16" i="39"/>
  <c r="Q16" i="39"/>
  <c r="F16" i="39"/>
  <c r="L15" i="39"/>
  <c r="P15" i="39"/>
  <c r="K15" i="39"/>
  <c r="O15" i="39"/>
  <c r="I15" i="39"/>
  <c r="M15" i="39"/>
  <c r="Q15" i="39"/>
  <c r="F15" i="39"/>
  <c r="H14" i="39"/>
  <c r="L14" i="39"/>
  <c r="P14" i="39"/>
  <c r="G14" i="39"/>
  <c r="K14" i="39"/>
  <c r="O14" i="39"/>
  <c r="F14" i="39"/>
  <c r="L13" i="39"/>
  <c r="P13" i="39"/>
  <c r="K13" i="39"/>
  <c r="O13" i="39"/>
  <c r="I13" i="39"/>
  <c r="M13" i="39"/>
  <c r="Q13" i="39"/>
  <c r="F13" i="39"/>
  <c r="L12" i="39"/>
  <c r="P12" i="39"/>
  <c r="K12" i="39"/>
  <c r="O12" i="39"/>
  <c r="I12" i="39"/>
  <c r="M12" i="39"/>
  <c r="Q12" i="39"/>
  <c r="F12" i="39"/>
  <c r="L11" i="39"/>
  <c r="P11" i="39"/>
  <c r="K11" i="39"/>
  <c r="O11" i="39"/>
  <c r="I11" i="39"/>
  <c r="M11" i="39"/>
  <c r="Q11" i="39"/>
  <c r="F11" i="39"/>
  <c r="L10" i="39"/>
  <c r="P10" i="39"/>
  <c r="K10" i="39"/>
  <c r="O10" i="39"/>
  <c r="I10" i="39"/>
  <c r="M10" i="39"/>
  <c r="Q10" i="39"/>
  <c r="F10" i="39"/>
  <c r="H9" i="39"/>
  <c r="G9" i="39"/>
  <c r="K9" i="39"/>
  <c r="O9" i="39"/>
  <c r="F9" i="39"/>
  <c r="L8" i="39"/>
  <c r="P8" i="39"/>
  <c r="K8" i="39"/>
  <c r="O8" i="39"/>
  <c r="I8" i="39"/>
  <c r="M8" i="39"/>
  <c r="Q8" i="39"/>
  <c r="F8" i="39"/>
  <c r="L7" i="39"/>
  <c r="P7" i="39"/>
  <c r="K7" i="39"/>
  <c r="O7" i="39"/>
  <c r="I7" i="39"/>
  <c r="M7" i="39"/>
  <c r="Q7" i="39"/>
  <c r="F7" i="39"/>
  <c r="L6" i="39"/>
  <c r="P6" i="39"/>
  <c r="K6" i="39"/>
  <c r="O6" i="39"/>
  <c r="I6" i="39"/>
  <c r="M6" i="39"/>
  <c r="Q6" i="39"/>
  <c r="F6" i="39"/>
  <c r="L5" i="39"/>
  <c r="P5" i="39"/>
  <c r="K5" i="39"/>
  <c r="O5" i="39"/>
  <c r="I5" i="39"/>
  <c r="M5" i="39"/>
  <c r="Q5" i="39"/>
  <c r="F5" i="39"/>
  <c r="L4" i="39"/>
  <c r="P4" i="39"/>
  <c r="K4" i="39"/>
  <c r="O4" i="39"/>
  <c r="I4" i="39"/>
  <c r="M4" i="39"/>
  <c r="Q4" i="39"/>
  <c r="F4" i="39"/>
  <c r="L3" i="39"/>
  <c r="P3" i="39"/>
  <c r="K3" i="39"/>
  <c r="O3" i="39"/>
  <c r="I3" i="39"/>
  <c r="M3" i="39"/>
  <c r="Q3" i="39"/>
  <c r="F3" i="39"/>
  <c r="I97" i="39"/>
  <c r="M97" i="39"/>
  <c r="Q97" i="39"/>
  <c r="I79" i="39"/>
  <c r="M79" i="39"/>
  <c r="Q79" i="39"/>
  <c r="P133" i="39"/>
  <c r="I117" i="39"/>
  <c r="M117" i="39"/>
  <c r="Q117" i="39"/>
  <c r="I9" i="39"/>
  <c r="M9" i="39"/>
  <c r="Q9" i="39"/>
  <c r="I21" i="39"/>
  <c r="M21" i="39"/>
  <c r="Q21" i="39"/>
  <c r="L131" i="39"/>
  <c r="I67" i="39"/>
  <c r="M67" i="39"/>
  <c r="Q67" i="39"/>
  <c r="L67" i="39"/>
  <c r="P67" i="39"/>
  <c r="I71" i="39"/>
  <c r="M71" i="39"/>
  <c r="Q71" i="39"/>
  <c r="L9" i="39"/>
  <c r="P9" i="39"/>
  <c r="L147" i="39"/>
  <c r="L127" i="39"/>
  <c r="L139" i="39"/>
  <c r="P140" i="39"/>
  <c r="P153" i="39"/>
  <c r="I36" i="39"/>
  <c r="M36" i="39"/>
  <c r="Q36" i="39"/>
  <c r="K117" i="39"/>
  <c r="O117" i="39"/>
  <c r="L130" i="39"/>
  <c r="P142" i="39"/>
  <c r="P149" i="39"/>
  <c r="I28" i="39"/>
  <c r="M28" i="39"/>
  <c r="Q28" i="39"/>
  <c r="L36" i="39"/>
  <c r="P36" i="39"/>
  <c r="I110" i="39"/>
  <c r="M110" i="39"/>
  <c r="Q110" i="39"/>
  <c r="L143" i="39"/>
  <c r="K28" i="39"/>
  <c r="O28" i="39"/>
  <c r="I60" i="39"/>
  <c r="M60" i="39"/>
  <c r="Q60" i="39"/>
  <c r="P131" i="39"/>
  <c r="P151" i="39"/>
  <c r="L145" i="39"/>
  <c r="I87" i="39"/>
  <c r="M87" i="39"/>
  <c r="Q87" i="39"/>
  <c r="L21" i="39"/>
  <c r="P21" i="39"/>
  <c r="L79" i="39"/>
  <c r="P79" i="39"/>
  <c r="I90" i="39"/>
  <c r="M90" i="39"/>
  <c r="Q90" i="39"/>
  <c r="P147" i="39"/>
  <c r="I50" i="39"/>
  <c r="M50" i="39"/>
  <c r="Q50" i="39"/>
  <c r="L71" i="39"/>
  <c r="P71" i="39"/>
  <c r="L141" i="39"/>
  <c r="P135" i="39"/>
  <c r="L149" i="39"/>
  <c r="I14" i="39"/>
  <c r="M14" i="39"/>
  <c r="Q14" i="39"/>
  <c r="I43" i="39"/>
  <c r="M43" i="39"/>
  <c r="Q43" i="39"/>
  <c r="L60" i="39"/>
  <c r="P60" i="39"/>
  <c r="L87" i="39"/>
  <c r="P87" i="39"/>
  <c r="L110" i="39"/>
  <c r="P110" i="39"/>
  <c r="P128" i="39"/>
  <c r="P144" i="39"/>
  <c r="L134" i="39"/>
  <c r="I53" i="39"/>
  <c r="M53" i="39"/>
  <c r="Q53" i="39"/>
  <c r="I105" i="39"/>
  <c r="M105" i="39"/>
  <c r="Q105" i="39"/>
  <c r="P129" i="39"/>
  <c r="L135" i="39"/>
  <c r="P145" i="39"/>
  <c r="L151" i="39"/>
  <c r="L120" i="39"/>
  <c r="O120" i="39"/>
  <c r="O121" i="39"/>
  <c r="L121" i="39"/>
  <c r="H6" i="36"/>
  <c r="H7" i="36"/>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117" i="36"/>
  <c r="H118" i="36"/>
  <c r="H119" i="36"/>
  <c r="H120" i="36"/>
  <c r="H121" i="36"/>
  <c r="H122" i="36"/>
  <c r="H123" i="36"/>
  <c r="H124" i="36"/>
  <c r="H125" i="36"/>
  <c r="H126" i="36"/>
  <c r="H127" i="36"/>
  <c r="H128" i="36"/>
  <c r="H129" i="36"/>
  <c r="H130" i="36"/>
  <c r="H131" i="36"/>
  <c r="H132" i="36"/>
  <c r="H133" i="36"/>
  <c r="H134" i="36"/>
  <c r="H135" i="36"/>
  <c r="H136" i="36"/>
  <c r="H137" i="36"/>
  <c r="H138" i="36"/>
  <c r="H139" i="36"/>
  <c r="H140" i="36"/>
  <c r="H141" i="36"/>
  <c r="H142" i="36"/>
  <c r="H143" i="36"/>
  <c r="H144" i="36"/>
  <c r="H145" i="36"/>
  <c r="H146" i="36"/>
  <c r="H147" i="36"/>
  <c r="H148" i="36"/>
  <c r="H149" i="36"/>
  <c r="H150" i="36"/>
  <c r="H151" i="36"/>
  <c r="H152" i="36"/>
  <c r="H153" i="36"/>
  <c r="H154" i="36"/>
  <c r="H155" i="36"/>
  <c r="H156" i="36"/>
  <c r="H157" i="36"/>
  <c r="H158" i="36"/>
  <c r="H159" i="36"/>
  <c r="H160" i="36"/>
  <c r="H161" i="36"/>
  <c r="H162" i="36"/>
  <c r="H163" i="36"/>
  <c r="H164" i="36"/>
  <c r="H165" i="36"/>
  <c r="H166" i="36"/>
  <c r="H167" i="36"/>
  <c r="H168" i="36"/>
  <c r="H169" i="36"/>
  <c r="H170" i="36"/>
  <c r="H171" i="36"/>
  <c r="H172" i="36"/>
  <c r="H173" i="36"/>
  <c r="H174" i="36"/>
  <c r="H175" i="36"/>
  <c r="H176" i="36"/>
  <c r="H177" i="36"/>
  <c r="H178" i="36"/>
  <c r="H179" i="36"/>
  <c r="H180" i="36"/>
  <c r="H181" i="36"/>
  <c r="H182" i="36"/>
  <c r="H183" i="36"/>
  <c r="H184" i="36"/>
  <c r="H185" i="36"/>
  <c r="H186" i="36"/>
  <c r="H187" i="36"/>
  <c r="H188" i="36"/>
  <c r="H189" i="36"/>
  <c r="H190" i="36"/>
  <c r="H191" i="36"/>
  <c r="H192" i="36"/>
  <c r="H193" i="36"/>
  <c r="H194" i="36"/>
  <c r="H195" i="36"/>
  <c r="H196" i="36"/>
  <c r="H197" i="36"/>
  <c r="H198" i="36"/>
  <c r="H199" i="36"/>
  <c r="H200" i="36"/>
  <c r="H201" i="36"/>
  <c r="H202" i="36"/>
  <c r="H203" i="36"/>
  <c r="H204" i="36"/>
  <c r="H205" i="36"/>
  <c r="H206" i="36"/>
  <c r="H207" i="36"/>
  <c r="H208" i="36"/>
  <c r="H209" i="36"/>
  <c r="H210" i="36"/>
  <c r="H211" i="36"/>
  <c r="H212" i="36"/>
  <c r="H213" i="36"/>
  <c r="H214" i="36"/>
  <c r="H215" i="36"/>
  <c r="H216" i="36"/>
  <c r="H217" i="36"/>
  <c r="H218" i="36"/>
  <c r="H219" i="36"/>
  <c r="H220" i="36"/>
  <c r="H221" i="36"/>
  <c r="H222" i="36"/>
  <c r="H223" i="36"/>
  <c r="H224" i="36"/>
  <c r="H225" i="36"/>
  <c r="H226" i="36"/>
  <c r="H227" i="36"/>
  <c r="H228" i="36"/>
  <c r="H229" i="36"/>
  <c r="H230" i="36"/>
  <c r="H231" i="36"/>
  <c r="H232" i="36"/>
  <c r="H233" i="36"/>
  <c r="H234" i="36"/>
  <c r="H235" i="36"/>
  <c r="H236" i="36"/>
  <c r="H237" i="36"/>
  <c r="H238" i="36"/>
  <c r="H239" i="36"/>
  <c r="H240" i="36"/>
  <c r="H241" i="36"/>
  <c r="H242" i="36"/>
  <c r="H243" i="36"/>
  <c r="H244" i="36"/>
  <c r="H245" i="36"/>
  <c r="H246" i="36"/>
  <c r="H247" i="36"/>
  <c r="H248" i="36"/>
  <c r="H249" i="36"/>
  <c r="H250" i="36"/>
  <c r="H251" i="36"/>
  <c r="H252" i="36"/>
  <c r="H253" i="36"/>
  <c r="H254" i="36"/>
  <c r="H255" i="36"/>
  <c r="H256" i="36"/>
  <c r="H257" i="36"/>
  <c r="H258" i="36"/>
  <c r="H259" i="36"/>
  <c r="H260" i="36"/>
  <c r="H261" i="36"/>
  <c r="H262" i="36"/>
  <c r="H263" i="36"/>
  <c r="H264" i="36"/>
  <c r="H265" i="36"/>
  <c r="H266" i="36"/>
  <c r="H267" i="36"/>
  <c r="H268" i="36"/>
  <c r="H269" i="36"/>
  <c r="H270" i="36"/>
  <c r="H271" i="36"/>
  <c r="H272" i="36"/>
  <c r="H273" i="36"/>
  <c r="H274" i="36"/>
  <c r="H275" i="36"/>
  <c r="H276" i="36"/>
  <c r="H277" i="36"/>
  <c r="H278" i="36"/>
  <c r="H279" i="36"/>
  <c r="H280" i="36"/>
  <c r="H281" i="36"/>
  <c r="H282" i="36"/>
  <c r="H283" i="36"/>
  <c r="H284" i="36"/>
  <c r="H285" i="36"/>
  <c r="H286" i="36"/>
  <c r="H287" i="36"/>
  <c r="H288" i="36"/>
  <c r="H289" i="36"/>
  <c r="H290" i="36"/>
  <c r="H291" i="36"/>
  <c r="H292" i="36"/>
  <c r="H293" i="36"/>
  <c r="H294" i="36"/>
  <c r="H295" i="36"/>
  <c r="H296" i="36"/>
  <c r="H297" i="36"/>
  <c r="H298" i="36"/>
  <c r="H299" i="36"/>
  <c r="H300" i="36"/>
  <c r="H301" i="36"/>
  <c r="H302" i="36"/>
  <c r="H303" i="36"/>
  <c r="H304" i="36"/>
  <c r="H305" i="36"/>
  <c r="H306" i="36"/>
  <c r="H307" i="36"/>
  <c r="H308" i="36"/>
  <c r="H309" i="36"/>
  <c r="H310" i="36"/>
  <c r="H311" i="36"/>
  <c r="H312" i="36"/>
  <c r="H313" i="36"/>
  <c r="H314" i="36"/>
  <c r="H315" i="36"/>
  <c r="H316" i="36"/>
  <c r="H317" i="36"/>
  <c r="H318" i="36"/>
  <c r="H319" i="36"/>
  <c r="H320" i="36"/>
  <c r="H321" i="36"/>
  <c r="H322" i="36"/>
  <c r="H323" i="36"/>
  <c r="H324" i="36"/>
  <c r="H325" i="36"/>
  <c r="H326" i="36"/>
  <c r="H327" i="36"/>
  <c r="H328" i="36"/>
  <c r="H329" i="36"/>
  <c r="H330" i="36"/>
  <c r="H331" i="36"/>
  <c r="H332" i="36"/>
  <c r="H333" i="36"/>
  <c r="H334" i="36"/>
  <c r="H335" i="36"/>
  <c r="H336" i="36"/>
  <c r="H337" i="36"/>
  <c r="H338" i="36"/>
  <c r="H339" i="36"/>
  <c r="H340" i="36"/>
  <c r="H341" i="36"/>
  <c r="H342" i="36"/>
  <c r="H343" i="36"/>
  <c r="H344" i="36"/>
  <c r="H345" i="36"/>
  <c r="H346" i="36"/>
  <c r="H347" i="36"/>
  <c r="H348" i="36"/>
  <c r="H349" i="36"/>
  <c r="H350" i="36"/>
  <c r="H351" i="36"/>
  <c r="H352" i="36"/>
  <c r="H353" i="36"/>
  <c r="H354" i="36"/>
  <c r="H355" i="36"/>
  <c r="H356" i="36"/>
  <c r="H357" i="36"/>
  <c r="H358" i="36"/>
  <c r="H359" i="36"/>
  <c r="H360" i="36"/>
  <c r="H361" i="36"/>
  <c r="H362" i="36"/>
  <c r="H363" i="36"/>
  <c r="H364" i="36"/>
  <c r="H365" i="36"/>
  <c r="H366" i="36"/>
  <c r="H367" i="36"/>
  <c r="H368" i="36"/>
  <c r="H369" i="36"/>
  <c r="H370" i="36"/>
  <c r="H371" i="36"/>
  <c r="H372" i="36"/>
  <c r="H373" i="36"/>
  <c r="H374" i="36"/>
  <c r="H375" i="36"/>
  <c r="H376" i="36"/>
  <c r="H377" i="36"/>
  <c r="H378" i="36"/>
  <c r="H379" i="36"/>
  <c r="H380" i="36"/>
  <c r="H381" i="36"/>
  <c r="H382" i="36"/>
  <c r="H383" i="36"/>
  <c r="H384" i="36"/>
  <c r="H385" i="36"/>
  <c r="H386" i="36"/>
  <c r="H387" i="36"/>
  <c r="H388" i="36"/>
  <c r="H389" i="36"/>
  <c r="H390" i="36"/>
  <c r="H391" i="36"/>
  <c r="H392" i="36"/>
  <c r="H393" i="36"/>
  <c r="H394" i="36"/>
  <c r="H395" i="36"/>
  <c r="H396" i="36"/>
  <c r="H397" i="36"/>
  <c r="H398" i="36"/>
  <c r="H399" i="36"/>
  <c r="H400" i="36"/>
  <c r="H401" i="36"/>
  <c r="H402" i="36"/>
  <c r="H403" i="36"/>
  <c r="H404" i="36"/>
  <c r="H405" i="36"/>
  <c r="H406" i="36"/>
  <c r="H407" i="36"/>
  <c r="H408" i="36"/>
  <c r="H409" i="36"/>
  <c r="H410" i="36"/>
  <c r="H411" i="36"/>
  <c r="H412" i="36"/>
  <c r="H413" i="36"/>
  <c r="H414" i="36"/>
  <c r="H415" i="36"/>
  <c r="H416" i="36"/>
  <c r="H417" i="36"/>
  <c r="H418" i="36"/>
  <c r="H419" i="36"/>
  <c r="H420" i="36"/>
  <c r="H421" i="36"/>
  <c r="H422" i="36"/>
  <c r="H423" i="36"/>
  <c r="H424" i="36"/>
  <c r="H425" i="36"/>
  <c r="H426" i="36"/>
  <c r="H427" i="36"/>
  <c r="H428" i="36"/>
  <c r="H429" i="36"/>
  <c r="H430" i="36"/>
  <c r="H431" i="36"/>
  <c r="H432" i="36"/>
  <c r="H433" i="36"/>
  <c r="H434" i="36"/>
  <c r="H435" i="36"/>
  <c r="H436" i="36"/>
  <c r="H437" i="36"/>
  <c r="H438" i="36"/>
  <c r="H439" i="36"/>
  <c r="H440" i="36"/>
  <c r="H441" i="36"/>
  <c r="H442" i="36"/>
  <c r="H443" i="36"/>
  <c r="H444" i="36"/>
  <c r="H445" i="36"/>
  <c r="H446" i="36"/>
  <c r="H447" i="36"/>
  <c r="H448" i="36"/>
  <c r="H449" i="36"/>
  <c r="H450" i="36"/>
  <c r="H451" i="36"/>
  <c r="H452" i="36"/>
  <c r="H453" i="36"/>
  <c r="H454" i="36"/>
  <c r="H455" i="36"/>
  <c r="H456" i="36"/>
  <c r="H457" i="36"/>
  <c r="H458" i="36"/>
  <c r="H459" i="36"/>
  <c r="H460" i="36"/>
  <c r="H461" i="36"/>
  <c r="H462" i="36"/>
  <c r="H463" i="36"/>
  <c r="H464" i="36"/>
  <c r="H465" i="36"/>
  <c r="H466" i="36"/>
  <c r="H467" i="36"/>
  <c r="H468" i="36"/>
  <c r="H469" i="36"/>
  <c r="H470" i="36"/>
  <c r="H471" i="36"/>
  <c r="H472" i="36"/>
  <c r="H473" i="36"/>
  <c r="H474" i="36"/>
  <c r="H475" i="36"/>
  <c r="H476" i="36"/>
  <c r="H477" i="36"/>
  <c r="H478" i="36"/>
  <c r="H479" i="36"/>
  <c r="H480" i="36"/>
  <c r="H481" i="36"/>
  <c r="H482" i="36"/>
  <c r="H483" i="36"/>
  <c r="H484" i="36"/>
  <c r="H485" i="36"/>
  <c r="H486" i="36"/>
  <c r="H487" i="36"/>
  <c r="H488" i="36"/>
  <c r="H489" i="36"/>
  <c r="H490" i="36"/>
  <c r="H491" i="36"/>
  <c r="H492" i="36"/>
  <c r="H493" i="36"/>
  <c r="H494" i="36"/>
  <c r="H495" i="36"/>
  <c r="H496" i="36"/>
  <c r="H497" i="36"/>
  <c r="H498" i="36"/>
  <c r="H499" i="36"/>
  <c r="H500" i="36"/>
  <c r="H501" i="36"/>
  <c r="H502" i="36"/>
  <c r="H503" i="36"/>
  <c r="H504" i="36"/>
  <c r="H505" i="36"/>
  <c r="H506" i="36"/>
  <c r="H507" i="36"/>
  <c r="H508" i="36"/>
  <c r="H509" i="36"/>
  <c r="H510" i="36"/>
  <c r="H511" i="36"/>
  <c r="H512" i="36"/>
  <c r="H513" i="36"/>
  <c r="H514" i="36"/>
  <c r="H515" i="36"/>
  <c r="H516" i="36"/>
  <c r="H517" i="36"/>
  <c r="H518" i="36"/>
  <c r="H519" i="36"/>
  <c r="H520" i="36"/>
  <c r="H521" i="36"/>
  <c r="H522" i="36"/>
  <c r="H523" i="36"/>
  <c r="H524" i="36"/>
  <c r="H525" i="36"/>
  <c r="H526" i="36"/>
  <c r="H527" i="36"/>
  <c r="H528" i="36"/>
  <c r="H529" i="36"/>
  <c r="H530" i="36"/>
  <c r="H531" i="36"/>
  <c r="H532" i="36"/>
  <c r="H533" i="36"/>
  <c r="H534" i="36"/>
  <c r="H535" i="36"/>
  <c r="H536" i="36"/>
  <c r="H537" i="36"/>
  <c r="H538" i="36"/>
  <c r="H539" i="36"/>
  <c r="H540" i="36"/>
  <c r="H541" i="36"/>
  <c r="H542" i="36"/>
  <c r="H543" i="36"/>
  <c r="H544" i="36"/>
  <c r="H545" i="36"/>
  <c r="H546" i="36"/>
  <c r="H547" i="36"/>
  <c r="H548" i="36"/>
  <c r="H549" i="36"/>
  <c r="H550" i="36"/>
  <c r="H551" i="36"/>
  <c r="H552" i="36"/>
  <c r="H553" i="36"/>
  <c r="H554" i="36"/>
  <c r="H555" i="36"/>
  <c r="H556" i="36"/>
  <c r="H557" i="36"/>
  <c r="H558" i="36"/>
  <c r="H559" i="36"/>
  <c r="H560" i="36"/>
  <c r="H561" i="36"/>
  <c r="H562" i="36"/>
  <c r="H563" i="36"/>
  <c r="H564" i="36"/>
  <c r="H565" i="36"/>
  <c r="H566" i="36"/>
  <c r="H567" i="36"/>
  <c r="H568" i="36"/>
  <c r="H569" i="36"/>
  <c r="H570" i="36"/>
  <c r="H571" i="36"/>
  <c r="H572" i="36"/>
  <c r="H573" i="36"/>
  <c r="H574" i="36"/>
  <c r="H575" i="36"/>
  <c r="H576" i="36"/>
  <c r="H577" i="36"/>
  <c r="H578" i="36"/>
  <c r="H579" i="36"/>
  <c r="H580" i="36"/>
  <c r="H581" i="36"/>
  <c r="H582" i="36"/>
  <c r="H583" i="36"/>
  <c r="H584" i="36"/>
  <c r="H585" i="36"/>
  <c r="H586" i="36"/>
  <c r="H587" i="36"/>
  <c r="H588" i="36"/>
  <c r="H589" i="36"/>
  <c r="H590" i="36"/>
  <c r="H591" i="36"/>
  <c r="H592" i="36"/>
  <c r="H593" i="36"/>
  <c r="H594" i="36"/>
  <c r="H595" i="36"/>
  <c r="H596" i="36"/>
  <c r="H597" i="36"/>
  <c r="H598" i="36"/>
  <c r="H599" i="36"/>
  <c r="H600" i="36"/>
  <c r="H601" i="36"/>
  <c r="H602" i="36"/>
  <c r="H603" i="36"/>
  <c r="H604" i="36"/>
  <c r="H605" i="36"/>
  <c r="H606" i="36"/>
  <c r="H607" i="36"/>
  <c r="H608" i="36"/>
  <c r="H609" i="36"/>
  <c r="H610" i="36"/>
  <c r="H611" i="36"/>
  <c r="H612" i="36"/>
  <c r="H613" i="36"/>
  <c r="H614" i="36"/>
  <c r="H615" i="36"/>
  <c r="H616" i="36"/>
  <c r="H617" i="36"/>
  <c r="H618" i="36"/>
  <c r="H619" i="36"/>
  <c r="H620" i="36"/>
  <c r="H621" i="36"/>
  <c r="H622" i="36"/>
  <c r="H623" i="36"/>
  <c r="H624" i="36"/>
  <c r="H625" i="36"/>
  <c r="H626" i="36"/>
  <c r="H627" i="36"/>
  <c r="H628" i="36"/>
  <c r="H629" i="36"/>
  <c r="H630" i="36"/>
  <c r="H631" i="36"/>
  <c r="H632" i="36"/>
  <c r="H633" i="36"/>
  <c r="H634" i="36"/>
  <c r="H635" i="36"/>
  <c r="H636" i="36"/>
  <c r="H637" i="36"/>
  <c r="H638" i="36"/>
  <c r="H639" i="36"/>
  <c r="H640" i="36"/>
  <c r="H641" i="36"/>
  <c r="H642" i="36"/>
  <c r="H643" i="36"/>
  <c r="H644" i="36"/>
  <c r="H645" i="36"/>
  <c r="H646" i="36"/>
  <c r="H647" i="36"/>
  <c r="H648" i="36"/>
  <c r="H649" i="36"/>
  <c r="H650" i="36"/>
  <c r="H651" i="36"/>
  <c r="H652" i="36"/>
  <c r="H653" i="36"/>
  <c r="H654" i="36"/>
  <c r="H655" i="36"/>
  <c r="H656" i="36"/>
  <c r="H657" i="36"/>
  <c r="H658" i="36"/>
  <c r="H659" i="36"/>
  <c r="H660" i="36"/>
  <c r="H661" i="36"/>
  <c r="H662" i="36"/>
  <c r="H663" i="36"/>
  <c r="H664" i="36"/>
  <c r="H665" i="36"/>
  <c r="H666" i="36"/>
  <c r="H667" i="36"/>
  <c r="H668" i="36"/>
  <c r="H669" i="36"/>
  <c r="H670" i="36"/>
  <c r="H671" i="36"/>
  <c r="H672" i="36"/>
  <c r="H673" i="36"/>
  <c r="H674" i="36"/>
  <c r="H675" i="36"/>
  <c r="H676" i="36"/>
  <c r="H677" i="36"/>
  <c r="H678" i="36"/>
  <c r="H679" i="36"/>
  <c r="H680" i="36"/>
  <c r="H681" i="36"/>
  <c r="H682" i="36"/>
  <c r="H683" i="36"/>
  <c r="H684" i="36"/>
  <c r="H685" i="36"/>
  <c r="H686" i="36"/>
  <c r="H687" i="36"/>
  <c r="H688" i="36"/>
  <c r="H689" i="36"/>
  <c r="H690" i="36"/>
  <c r="H691" i="36"/>
  <c r="H692" i="36"/>
  <c r="H693" i="36"/>
  <c r="H694" i="36"/>
  <c r="H695" i="36"/>
  <c r="H696" i="36"/>
  <c r="H697" i="36"/>
  <c r="H698" i="36"/>
  <c r="H699" i="36"/>
  <c r="H700" i="36"/>
  <c r="H701" i="36"/>
  <c r="I701" i="36"/>
  <c r="I700" i="36"/>
  <c r="I699" i="36"/>
  <c r="I698" i="36"/>
  <c r="I697" i="36"/>
  <c r="I696" i="36"/>
  <c r="I695" i="36"/>
  <c r="I694" i="36"/>
  <c r="I693" i="36"/>
  <c r="I692" i="36"/>
  <c r="I691" i="36"/>
  <c r="I690" i="36"/>
  <c r="I689" i="36"/>
  <c r="I688" i="36"/>
  <c r="I687" i="36"/>
  <c r="I686" i="36"/>
  <c r="I685" i="36"/>
  <c r="I684" i="36"/>
  <c r="I683" i="36"/>
  <c r="I682" i="36"/>
  <c r="I681" i="36"/>
  <c r="I680" i="36"/>
  <c r="I679" i="36"/>
  <c r="I678" i="36"/>
  <c r="I677" i="36"/>
  <c r="I676" i="36"/>
  <c r="I675" i="36"/>
  <c r="I674" i="36"/>
  <c r="I673" i="36"/>
  <c r="I672" i="36"/>
  <c r="I671" i="36"/>
  <c r="I670" i="36"/>
  <c r="I669" i="36"/>
  <c r="I668" i="36"/>
  <c r="I667" i="36"/>
  <c r="I666" i="36"/>
  <c r="I665" i="36"/>
  <c r="I664" i="36"/>
  <c r="I663" i="36"/>
  <c r="I662" i="36"/>
  <c r="I661" i="36"/>
  <c r="I660" i="36"/>
  <c r="I659" i="36"/>
  <c r="I658" i="36"/>
  <c r="I657" i="36"/>
  <c r="I656" i="36"/>
  <c r="I655" i="36"/>
  <c r="I654" i="36"/>
  <c r="I653" i="36"/>
  <c r="I652" i="36"/>
  <c r="I651" i="36"/>
  <c r="I650" i="36"/>
  <c r="I649" i="36"/>
  <c r="I648" i="36"/>
  <c r="I647" i="36"/>
  <c r="I646" i="36"/>
  <c r="I645" i="36"/>
  <c r="I644" i="36"/>
  <c r="I643" i="36"/>
  <c r="I642" i="36"/>
  <c r="I641" i="36"/>
  <c r="I640" i="36"/>
  <c r="I639" i="36"/>
  <c r="I638" i="36"/>
  <c r="I637" i="36"/>
  <c r="I636" i="36"/>
  <c r="I635" i="36"/>
  <c r="I634" i="36"/>
  <c r="I633" i="36"/>
  <c r="I632" i="36"/>
  <c r="I631" i="36"/>
  <c r="I630" i="36"/>
  <c r="I629" i="36"/>
  <c r="I628" i="36"/>
  <c r="I627" i="36"/>
  <c r="I626" i="36"/>
  <c r="I625" i="36"/>
  <c r="I624" i="36"/>
  <c r="I623" i="36"/>
  <c r="I622" i="36"/>
  <c r="I621" i="36"/>
  <c r="I620" i="36"/>
  <c r="I619" i="36"/>
  <c r="I618" i="36"/>
  <c r="I617" i="36"/>
  <c r="I616" i="36"/>
  <c r="I615" i="36"/>
  <c r="I614" i="36"/>
  <c r="I613" i="36"/>
  <c r="I612" i="36"/>
  <c r="I611" i="36"/>
  <c r="I610" i="36"/>
  <c r="I609" i="36"/>
  <c r="I608" i="36"/>
  <c r="I607" i="36"/>
  <c r="I606" i="36"/>
  <c r="I605" i="36"/>
  <c r="I604" i="36"/>
  <c r="I603" i="36"/>
  <c r="I602" i="36"/>
  <c r="I601" i="36"/>
  <c r="I600" i="36"/>
  <c r="I599" i="36"/>
  <c r="I598" i="36"/>
  <c r="I597" i="36"/>
  <c r="I596" i="36"/>
  <c r="I595" i="36"/>
  <c r="I594" i="36"/>
  <c r="I593" i="36"/>
  <c r="I592" i="36"/>
  <c r="I591" i="36"/>
  <c r="I590" i="36"/>
  <c r="I589" i="36"/>
  <c r="I588" i="36"/>
  <c r="I587" i="36"/>
  <c r="I586" i="36"/>
  <c r="I585" i="36"/>
  <c r="I584" i="36"/>
  <c r="I583" i="36"/>
  <c r="I582" i="36"/>
  <c r="I581" i="36"/>
  <c r="I580" i="36"/>
  <c r="I579" i="36"/>
  <c r="I578" i="36"/>
  <c r="I577" i="36"/>
  <c r="I576" i="36"/>
  <c r="I575" i="36"/>
  <c r="I574" i="36"/>
  <c r="I573" i="36"/>
  <c r="I572" i="36"/>
  <c r="I571" i="36"/>
  <c r="I570" i="36"/>
  <c r="I569" i="36"/>
  <c r="I568" i="36"/>
  <c r="I567" i="36"/>
  <c r="I566" i="36"/>
  <c r="I565" i="36"/>
  <c r="I564" i="36"/>
  <c r="I563" i="36"/>
  <c r="I562" i="36"/>
  <c r="I561" i="36"/>
  <c r="I560" i="36"/>
  <c r="I559" i="36"/>
  <c r="I558" i="36"/>
  <c r="I557" i="36"/>
  <c r="I556" i="36"/>
  <c r="I555" i="36"/>
  <c r="I554" i="36"/>
  <c r="I553" i="36"/>
  <c r="I552" i="36"/>
  <c r="I551" i="36"/>
  <c r="I550" i="36"/>
  <c r="I549" i="36"/>
  <c r="I548" i="36"/>
  <c r="I547" i="36"/>
  <c r="I546" i="36"/>
  <c r="I545" i="36"/>
  <c r="I544" i="36"/>
  <c r="I543" i="36"/>
  <c r="I542" i="36"/>
  <c r="I541" i="36"/>
  <c r="I540" i="36"/>
  <c r="I539" i="36"/>
  <c r="I538" i="36"/>
  <c r="I537" i="36"/>
  <c r="I536" i="36"/>
  <c r="I535" i="36"/>
  <c r="I534" i="36"/>
  <c r="I533" i="36"/>
  <c r="I532" i="36"/>
  <c r="I531" i="36"/>
  <c r="I530" i="36"/>
  <c r="I529" i="36"/>
  <c r="I528" i="36"/>
  <c r="I527" i="36"/>
  <c r="I526" i="36"/>
  <c r="I525" i="36"/>
  <c r="I524" i="36"/>
  <c r="I523" i="36"/>
  <c r="I522" i="36"/>
  <c r="I521" i="36"/>
  <c r="I520" i="36"/>
  <c r="I519" i="36"/>
  <c r="I518" i="36"/>
  <c r="I517" i="36"/>
  <c r="I516" i="36"/>
  <c r="I515" i="36"/>
  <c r="I514" i="36"/>
  <c r="I513" i="36"/>
  <c r="I512" i="36"/>
  <c r="I511" i="36"/>
  <c r="I510" i="36"/>
  <c r="I509" i="36"/>
  <c r="I508" i="36"/>
  <c r="I507" i="36"/>
  <c r="I506" i="36"/>
  <c r="I505" i="36"/>
  <c r="I504" i="36"/>
  <c r="I503" i="36"/>
  <c r="I502" i="36"/>
  <c r="I501" i="36"/>
  <c r="I500" i="36"/>
  <c r="I499" i="36"/>
  <c r="I498" i="36"/>
  <c r="I497" i="36"/>
  <c r="I496" i="36"/>
  <c r="I495" i="36"/>
  <c r="I494" i="36"/>
  <c r="I493" i="36"/>
  <c r="I492" i="36"/>
  <c r="I491" i="36"/>
  <c r="I490" i="36"/>
  <c r="I489" i="36"/>
  <c r="I488" i="36"/>
  <c r="I487" i="36"/>
  <c r="I486" i="36"/>
  <c r="I485" i="36"/>
  <c r="I484" i="36"/>
  <c r="I483" i="36"/>
  <c r="I482" i="36"/>
  <c r="I481" i="36"/>
  <c r="I480" i="36"/>
  <c r="I479" i="36"/>
  <c r="I478" i="36"/>
  <c r="I477" i="36"/>
  <c r="I476" i="36"/>
  <c r="I475" i="36"/>
  <c r="I474" i="36"/>
  <c r="I473" i="36"/>
  <c r="I472" i="36"/>
  <c r="I471" i="36"/>
  <c r="I470" i="36"/>
  <c r="I469" i="36"/>
  <c r="I468" i="36"/>
  <c r="I467" i="36"/>
  <c r="I466" i="36"/>
  <c r="I465" i="36"/>
  <c r="I464" i="36"/>
  <c r="I463" i="36"/>
  <c r="I462" i="36"/>
  <c r="I461" i="36"/>
  <c r="I460" i="36"/>
  <c r="I459" i="36"/>
  <c r="I458" i="36"/>
  <c r="I457" i="36"/>
  <c r="I456" i="36"/>
  <c r="I455" i="36"/>
  <c r="I454" i="36"/>
  <c r="I453" i="36"/>
  <c r="I452" i="36"/>
  <c r="I451" i="36"/>
  <c r="I450" i="36"/>
  <c r="I449" i="36"/>
  <c r="I448" i="36"/>
  <c r="I447" i="36"/>
  <c r="I446" i="36"/>
  <c r="I445" i="36"/>
  <c r="I444" i="36"/>
  <c r="I443" i="36"/>
  <c r="I442" i="36"/>
  <c r="I441" i="36"/>
  <c r="I440" i="36"/>
  <c r="I439" i="36"/>
  <c r="I438" i="36"/>
  <c r="I437" i="36"/>
  <c r="I436" i="36"/>
  <c r="I435" i="36"/>
  <c r="I434" i="36"/>
  <c r="I433" i="36"/>
  <c r="I432" i="36"/>
  <c r="I431" i="36"/>
  <c r="I430" i="36"/>
  <c r="I429" i="36"/>
  <c r="I428" i="36"/>
  <c r="I427" i="36"/>
  <c r="I426" i="36"/>
  <c r="I425" i="36"/>
  <c r="I424" i="36"/>
  <c r="I423" i="36"/>
  <c r="I422" i="36"/>
  <c r="I421" i="36"/>
  <c r="I420" i="36"/>
  <c r="I419" i="36"/>
  <c r="I418" i="36"/>
  <c r="I417" i="36"/>
  <c r="I416" i="36"/>
  <c r="I415" i="36"/>
  <c r="I414" i="36"/>
  <c r="I413" i="36"/>
  <c r="I412" i="36"/>
  <c r="I411" i="36"/>
  <c r="I410" i="36"/>
  <c r="I409" i="36"/>
  <c r="I408" i="36"/>
  <c r="I407" i="36"/>
  <c r="I406" i="36"/>
  <c r="I405" i="36"/>
  <c r="I404" i="36"/>
  <c r="I403" i="36"/>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I357" i="36"/>
  <c r="I356" i="36"/>
  <c r="I355" i="36"/>
  <c r="I354" i="36"/>
  <c r="I353" i="36"/>
  <c r="I352" i="36"/>
  <c r="I351" i="36"/>
  <c r="I350" i="36"/>
  <c r="I349" i="36"/>
  <c r="I348" i="36"/>
  <c r="I347" i="36"/>
  <c r="I346" i="36"/>
  <c r="I345" i="36"/>
  <c r="I344" i="36"/>
  <c r="I343" i="36"/>
  <c r="I342" i="36"/>
  <c r="I341" i="36"/>
  <c r="I340" i="36"/>
  <c r="I339" i="36"/>
  <c r="I338" i="36"/>
  <c r="I337" i="36"/>
  <c r="I336" i="36"/>
  <c r="I335" i="36"/>
  <c r="I334" i="36"/>
  <c r="I333" i="36"/>
  <c r="I332" i="36"/>
  <c r="I331" i="36"/>
  <c r="I330" i="36"/>
  <c r="I329" i="36"/>
  <c r="I328" i="36"/>
  <c r="I327" i="36"/>
  <c r="I326" i="36"/>
  <c r="I325" i="36"/>
  <c r="I324" i="36"/>
  <c r="I323" i="36"/>
  <c r="I322" i="36"/>
  <c r="I321" i="36"/>
  <c r="I320" i="36"/>
  <c r="I319" i="36"/>
  <c r="I318" i="36"/>
  <c r="I317" i="36"/>
  <c r="I316" i="36"/>
  <c r="I315" i="36"/>
  <c r="I314" i="36"/>
  <c r="I313" i="36"/>
  <c r="I312" i="36"/>
  <c r="I311" i="36"/>
  <c r="I310" i="36"/>
  <c r="I309" i="36"/>
  <c r="I308" i="36"/>
  <c r="I307" i="36"/>
  <c r="I306" i="36"/>
  <c r="I305" i="36"/>
  <c r="I304" i="36"/>
  <c r="I303" i="36"/>
  <c r="I302" i="36"/>
  <c r="I301" i="36"/>
  <c r="I300" i="36"/>
  <c r="I299" i="36"/>
  <c r="I298" i="36"/>
  <c r="I297" i="36"/>
  <c r="I296" i="36"/>
  <c r="I295" i="36"/>
  <c r="I294" i="36"/>
  <c r="I293" i="36"/>
  <c r="I292" i="36"/>
  <c r="I291" i="36"/>
  <c r="I290" i="36"/>
  <c r="I289" i="36"/>
  <c r="I288" i="36"/>
  <c r="I287" i="36"/>
  <c r="I286" i="36"/>
  <c r="I285" i="36"/>
  <c r="I284" i="36"/>
  <c r="I283" i="36"/>
  <c r="I282" i="36"/>
  <c r="I281" i="36"/>
  <c r="I280" i="36"/>
  <c r="I279" i="36"/>
  <c r="I278" i="36"/>
  <c r="I277" i="36"/>
  <c r="I276" i="36"/>
  <c r="I275" i="36"/>
  <c r="I274" i="36"/>
  <c r="I273" i="36"/>
  <c r="I272" i="36"/>
  <c r="I271" i="36"/>
  <c r="I270" i="36"/>
  <c r="I269" i="36"/>
  <c r="I268" i="36"/>
  <c r="I267" i="36"/>
  <c r="I266" i="36"/>
  <c r="I265" i="36"/>
  <c r="I264" i="36"/>
  <c r="I263" i="36"/>
  <c r="I262" i="36"/>
  <c r="I261" i="36"/>
  <c r="I260" i="36"/>
  <c r="I259" i="36"/>
  <c r="I258" i="36"/>
  <c r="I257" i="36"/>
  <c r="I256" i="36"/>
  <c r="I255" i="36"/>
  <c r="I254" i="36"/>
  <c r="I253" i="36"/>
  <c r="I252" i="36"/>
  <c r="I251" i="36"/>
  <c r="I250" i="36"/>
  <c r="I249" i="36"/>
  <c r="I248" i="36"/>
  <c r="I247" i="36"/>
  <c r="I246" i="36"/>
  <c r="I245" i="36"/>
  <c r="I244" i="36"/>
  <c r="I243" i="36"/>
  <c r="I242" i="36"/>
  <c r="I241" i="36"/>
  <c r="I240" i="36"/>
  <c r="I239" i="36"/>
  <c r="I238" i="36"/>
  <c r="I237" i="36"/>
  <c r="I236" i="36"/>
  <c r="I235" i="36"/>
  <c r="I234" i="36"/>
  <c r="I233" i="36"/>
  <c r="I232" i="36"/>
  <c r="I231" i="36"/>
  <c r="I230" i="36"/>
  <c r="I229" i="36"/>
  <c r="I228" i="36"/>
  <c r="I227" i="36"/>
  <c r="I226" i="36"/>
  <c r="I225" i="36"/>
  <c r="I224" i="36"/>
  <c r="I223" i="36"/>
  <c r="I222" i="36"/>
  <c r="I221" i="36"/>
  <c r="I220" i="36"/>
  <c r="I219" i="36"/>
  <c r="I218" i="36"/>
  <c r="I217" i="36"/>
  <c r="I216" i="36"/>
  <c r="I215" i="36"/>
  <c r="I214" i="36"/>
  <c r="I213" i="36"/>
  <c r="I212" i="36"/>
  <c r="I211" i="36"/>
  <c r="I210" i="36"/>
  <c r="I209" i="36"/>
  <c r="I208" i="36"/>
  <c r="I207" i="36"/>
  <c r="I206" i="36"/>
  <c r="I205" i="36"/>
  <c r="I204" i="36"/>
  <c r="I203" i="36"/>
  <c r="I202" i="36"/>
  <c r="I201" i="36"/>
  <c r="I200" i="36"/>
  <c r="I199" i="36"/>
  <c r="I198" i="36"/>
  <c r="I197" i="36"/>
  <c r="I196" i="36"/>
  <c r="I195" i="36"/>
  <c r="I194" i="36"/>
  <c r="I193" i="36"/>
  <c r="I192" i="36"/>
  <c r="I191" i="36"/>
  <c r="I190" i="36"/>
  <c r="I189" i="36"/>
  <c r="I188" i="36"/>
  <c r="I187" i="36"/>
  <c r="I186" i="36"/>
  <c r="I185" i="36"/>
  <c r="I184" i="36"/>
  <c r="I183" i="36"/>
  <c r="I182" i="36"/>
  <c r="I181" i="36"/>
  <c r="I180" i="36"/>
  <c r="I179" i="36"/>
  <c r="I178" i="36"/>
  <c r="I177" i="36"/>
  <c r="I176" i="36"/>
  <c r="I175" i="36"/>
  <c r="I174" i="36"/>
  <c r="I173" i="36"/>
  <c r="I172" i="36"/>
  <c r="I171" i="36"/>
  <c r="I170" i="36"/>
  <c r="I169" i="36"/>
  <c r="I168" i="36"/>
  <c r="I167" i="36"/>
  <c r="I166" i="36"/>
  <c r="I165" i="36"/>
  <c r="I164" i="36"/>
  <c r="I163" i="36"/>
  <c r="I162" i="36"/>
  <c r="I161" i="36"/>
  <c r="I160" i="36"/>
  <c r="I159" i="36"/>
  <c r="I158" i="36"/>
  <c r="I157" i="36"/>
  <c r="I156" i="36"/>
  <c r="I155" i="36"/>
  <c r="I154" i="36"/>
  <c r="I153" i="36"/>
  <c r="I152" i="36"/>
  <c r="I151" i="36"/>
  <c r="I150" i="36"/>
  <c r="I149" i="36"/>
  <c r="I148" i="36"/>
  <c r="I147" i="36"/>
  <c r="I146" i="36"/>
  <c r="I145" i="36"/>
  <c r="I144" i="36"/>
  <c r="I143" i="36"/>
  <c r="I142" i="36"/>
  <c r="I141" i="36"/>
  <c r="I140" i="36"/>
  <c r="I139" i="36"/>
  <c r="I138" i="36"/>
  <c r="I137" i="36"/>
  <c r="I136" i="36"/>
  <c r="I135" i="36"/>
  <c r="I134" i="36"/>
  <c r="I133" i="36"/>
  <c r="I132" i="36"/>
  <c r="I131" i="36"/>
  <c r="I130" i="36"/>
  <c r="I129" i="36"/>
  <c r="I128" i="36"/>
  <c r="I127" i="36"/>
  <c r="I126" i="36"/>
  <c r="I125" i="36"/>
  <c r="I124" i="36"/>
  <c r="I123" i="36"/>
  <c r="I122" i="36"/>
  <c r="I121" i="36"/>
  <c r="I120" i="36"/>
  <c r="I119" i="36"/>
  <c r="I118" i="36"/>
  <c r="I117" i="36"/>
  <c r="I116" i="36"/>
  <c r="I115" i="36"/>
  <c r="I114" i="36"/>
  <c r="I113" i="36"/>
  <c r="I112" i="36"/>
  <c r="I111" i="36"/>
  <c r="I110" i="36"/>
  <c r="I109" i="36"/>
  <c r="I108" i="36"/>
  <c r="I107" i="36"/>
  <c r="I106" i="36"/>
  <c r="I105" i="36"/>
  <c r="I104" i="36"/>
  <c r="I103" i="36"/>
  <c r="I102" i="36"/>
  <c r="I101" i="36"/>
  <c r="I100" i="36"/>
  <c r="I99" i="36"/>
  <c r="I98" i="36"/>
  <c r="I97" i="36"/>
  <c r="I96" i="36"/>
  <c r="I95" i="36"/>
  <c r="I94" i="36"/>
  <c r="I93" i="36"/>
  <c r="I92" i="36"/>
  <c r="I91" i="36"/>
  <c r="I90" i="36"/>
  <c r="I89" i="36"/>
  <c r="I88" i="36"/>
  <c r="I87" i="36"/>
  <c r="I86" i="36"/>
  <c r="I85" i="36"/>
  <c r="I84" i="36"/>
  <c r="I83" i="36"/>
  <c r="I82" i="36"/>
  <c r="I81" i="36"/>
  <c r="I80" i="36"/>
  <c r="I79" i="36"/>
  <c r="I78" i="36"/>
  <c r="I77" i="36"/>
  <c r="I76" i="36"/>
  <c r="I75" i="36"/>
  <c r="I74" i="36"/>
  <c r="I73" i="36"/>
  <c r="I72" i="36"/>
  <c r="I71" i="36"/>
  <c r="I70" i="36"/>
  <c r="I69" i="36"/>
  <c r="I68" i="36"/>
  <c r="I67" i="36"/>
  <c r="I66" i="36"/>
  <c r="I65" i="36"/>
  <c r="I64" i="36"/>
  <c r="I63" i="36"/>
  <c r="I62" i="36"/>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16" i="36"/>
  <c r="I15" i="36"/>
  <c r="I14" i="36"/>
  <c r="I13" i="36"/>
  <c r="I12" i="36"/>
  <c r="I11" i="36"/>
  <c r="I10" i="36"/>
  <c r="I9" i="36"/>
  <c r="I8" i="36"/>
  <c r="I7" i="36"/>
  <c r="I6" i="36"/>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201" i="29"/>
  <c r="O202" i="29"/>
  <c r="O203" i="29"/>
  <c r="O204" i="29"/>
  <c r="O205" i="29"/>
  <c r="O206" i="29"/>
  <c r="O207" i="29"/>
  <c r="O208" i="29"/>
  <c r="O209" i="29"/>
  <c r="O210" i="29"/>
  <c r="O211" i="29"/>
  <c r="O212" i="29"/>
  <c r="O213" i="29"/>
  <c r="O214" i="29"/>
  <c r="O215" i="29"/>
  <c r="O216" i="29"/>
  <c r="O217" i="29"/>
  <c r="O218" i="29"/>
  <c r="O219" i="29"/>
  <c r="O220" i="29"/>
  <c r="O221" i="29"/>
  <c r="O222" i="29"/>
  <c r="O223" i="29"/>
  <c r="O224" i="29"/>
  <c r="O225" i="29"/>
  <c r="O226" i="29"/>
  <c r="O227" i="29"/>
  <c r="O228" i="29"/>
  <c r="O229" i="29"/>
  <c r="O230" i="29"/>
  <c r="O231" i="29"/>
  <c r="O232" i="29"/>
  <c r="O233" i="29"/>
  <c r="O234" i="29"/>
  <c r="O235" i="29"/>
  <c r="O236" i="29"/>
  <c r="O237" i="29"/>
  <c r="O238" i="29"/>
  <c r="O239" i="29"/>
  <c r="O240" i="29"/>
  <c r="O241" i="29"/>
  <c r="O242" i="29"/>
  <c r="O243" i="29"/>
  <c r="O244" i="29"/>
  <c r="O245" i="29"/>
  <c r="O246" i="29"/>
  <c r="O247" i="29"/>
  <c r="O248" i="29"/>
  <c r="O249" i="29"/>
  <c r="O250" i="29"/>
  <c r="O251" i="29"/>
  <c r="O252" i="29"/>
  <c r="O253" i="29"/>
  <c r="O254" i="29"/>
  <c r="O255" i="29"/>
  <c r="O256" i="29"/>
  <c r="O257" i="29"/>
  <c r="O258" i="29"/>
  <c r="O259" i="29"/>
  <c r="O260" i="29"/>
  <c r="O261" i="29"/>
  <c r="O262" i="29"/>
  <c r="O263" i="29"/>
  <c r="O264" i="29"/>
  <c r="O265" i="29"/>
  <c r="O266" i="29"/>
  <c r="O267" i="29"/>
  <c r="O268" i="29"/>
  <c r="O269" i="29"/>
  <c r="O270" i="29"/>
  <c r="O271" i="29"/>
  <c r="O272" i="29"/>
  <c r="O273" i="29"/>
  <c r="O274" i="29"/>
  <c r="O275" i="29"/>
  <c r="O276" i="29"/>
  <c r="O277" i="29"/>
  <c r="O278" i="29"/>
  <c r="O279" i="29"/>
  <c r="O280" i="29"/>
  <c r="O281" i="29"/>
  <c r="O282" i="29"/>
  <c r="O283" i="29"/>
  <c r="O284" i="29"/>
  <c r="O285" i="29"/>
  <c r="O286" i="29"/>
  <c r="O287" i="29"/>
  <c r="O288" i="29"/>
  <c r="O289" i="29"/>
  <c r="O290" i="29"/>
  <c r="O291" i="29"/>
  <c r="O292" i="29"/>
  <c r="O293" i="29"/>
  <c r="O294" i="29"/>
  <c r="O295" i="29"/>
  <c r="O296" i="29"/>
  <c r="O297" i="29"/>
  <c r="O298" i="29"/>
  <c r="O299" i="29"/>
  <c r="O300" i="29"/>
  <c r="O301" i="29"/>
  <c r="O302" i="29"/>
  <c r="O303" i="29"/>
  <c r="O304" i="29"/>
  <c r="O305" i="29"/>
  <c r="O306" i="29"/>
  <c r="O307" i="29"/>
  <c r="O308" i="29"/>
  <c r="O309" i="29"/>
  <c r="O310" i="29"/>
  <c r="O311" i="29"/>
  <c r="O312" i="29"/>
  <c r="O313" i="29"/>
  <c r="O314" i="29"/>
  <c r="O315" i="29"/>
  <c r="O316" i="29"/>
  <c r="O317" i="29"/>
  <c r="O318" i="29"/>
  <c r="O319" i="29"/>
  <c r="O320" i="29"/>
  <c r="O321" i="29"/>
  <c r="O322" i="29"/>
  <c r="O323" i="29"/>
  <c r="O324" i="29"/>
  <c r="O325" i="29"/>
  <c r="O326" i="29"/>
  <c r="O327" i="29"/>
  <c r="O328" i="29"/>
  <c r="O329" i="29"/>
  <c r="O330" i="29"/>
  <c r="O331" i="29"/>
  <c r="O332" i="29"/>
  <c r="O333" i="29"/>
  <c r="O334" i="29"/>
  <c r="O335" i="29"/>
  <c r="O336" i="29"/>
  <c r="O337" i="29"/>
  <c r="O338" i="29"/>
  <c r="O339" i="29"/>
  <c r="O340" i="29"/>
  <c r="O341" i="29"/>
  <c r="O342" i="29"/>
  <c r="O343" i="29"/>
  <c r="O344" i="29"/>
  <c r="O345" i="29"/>
  <c r="O346" i="29"/>
  <c r="O347" i="29"/>
  <c r="O348" i="29"/>
  <c r="O349" i="29"/>
  <c r="O350" i="29"/>
  <c r="O351" i="29"/>
  <c r="O352" i="29"/>
  <c r="O353" i="29"/>
  <c r="O354" i="29"/>
  <c r="O355" i="29"/>
  <c r="O356" i="29"/>
  <c r="O357" i="29"/>
  <c r="O358" i="29"/>
  <c r="O359" i="29"/>
  <c r="O360" i="29"/>
  <c r="O361" i="29"/>
  <c r="O362" i="29"/>
  <c r="O363" i="29"/>
  <c r="O364" i="29"/>
  <c r="O365" i="29"/>
  <c r="O366" i="29"/>
  <c r="O367" i="29"/>
  <c r="O368" i="29"/>
  <c r="O369" i="29"/>
  <c r="O370" i="29"/>
  <c r="O371" i="29"/>
  <c r="O372" i="29"/>
  <c r="O373" i="29"/>
  <c r="O374" i="29"/>
  <c r="O375" i="29"/>
  <c r="O376" i="29"/>
  <c r="O377" i="29"/>
  <c r="O378" i="29"/>
  <c r="O379" i="29"/>
  <c r="O380" i="29"/>
  <c r="O381" i="29"/>
  <c r="O382" i="29"/>
  <c r="O383" i="29"/>
  <c r="O384" i="29"/>
  <c r="O385" i="29"/>
  <c r="O386" i="29"/>
  <c r="O387" i="29"/>
  <c r="O388" i="29"/>
  <c r="O389" i="29"/>
  <c r="O390" i="29"/>
  <c r="O391" i="29"/>
  <c r="O392" i="29"/>
  <c r="O393" i="29"/>
  <c r="O394" i="29"/>
  <c r="O395" i="29"/>
  <c r="O396" i="29"/>
  <c r="O397" i="29"/>
  <c r="O398" i="29"/>
  <c r="O399" i="29"/>
  <c r="O400" i="29"/>
  <c r="O401" i="29"/>
  <c r="O402" i="29"/>
  <c r="O403" i="29"/>
  <c r="O404" i="29"/>
  <c r="O405" i="29"/>
  <c r="O406" i="29"/>
  <c r="O407" i="29"/>
  <c r="O408" i="29"/>
  <c r="O409" i="29"/>
  <c r="O410" i="29"/>
  <c r="O411" i="29"/>
  <c r="O412" i="29"/>
  <c r="O413" i="29"/>
  <c r="O414" i="29"/>
  <c r="O415" i="29"/>
  <c r="O416" i="29"/>
  <c r="O417" i="29"/>
  <c r="O418" i="29"/>
  <c r="O419" i="29"/>
  <c r="O420" i="29"/>
  <c r="O421" i="29"/>
  <c r="O422" i="29"/>
  <c r="O423" i="29"/>
  <c r="O424" i="29"/>
  <c r="O425" i="29"/>
  <c r="O426" i="29"/>
  <c r="O427" i="29"/>
  <c r="O428" i="29"/>
  <c r="O429" i="29"/>
  <c r="O430" i="29"/>
  <c r="O431" i="29"/>
  <c r="O432" i="29"/>
  <c r="O433" i="29"/>
  <c r="O434" i="29"/>
  <c r="O435" i="29"/>
  <c r="O436" i="29"/>
  <c r="O437" i="29"/>
  <c r="O438" i="29"/>
  <c r="O439" i="29"/>
  <c r="O440" i="29"/>
  <c r="O441" i="29"/>
  <c r="O442" i="29"/>
  <c r="O443" i="29"/>
  <c r="O444" i="29"/>
  <c r="O445" i="29"/>
  <c r="O446" i="29"/>
  <c r="O447" i="29"/>
  <c r="O448" i="29"/>
  <c r="O449" i="29"/>
  <c r="O450" i="29"/>
  <c r="O451" i="29"/>
  <c r="O452" i="29"/>
  <c r="O453" i="29"/>
  <c r="O454" i="29"/>
  <c r="O455" i="29"/>
  <c r="O456" i="29"/>
  <c r="O457" i="29"/>
  <c r="O458" i="29"/>
  <c r="O459" i="29"/>
  <c r="O460" i="29"/>
  <c r="O461" i="29"/>
  <c r="O462" i="29"/>
  <c r="O463" i="29"/>
  <c r="O464" i="29"/>
  <c r="O465" i="29"/>
  <c r="O466" i="29"/>
  <c r="O467" i="29"/>
  <c r="O468" i="29"/>
  <c r="O469" i="29"/>
  <c r="O470" i="29"/>
  <c r="O471" i="29"/>
  <c r="O472" i="29"/>
  <c r="O473" i="29"/>
  <c r="O474" i="29"/>
  <c r="O475" i="29"/>
  <c r="O476" i="29"/>
  <c r="O477" i="29"/>
  <c r="O478" i="29"/>
  <c r="O479" i="29"/>
  <c r="O480" i="29"/>
  <c r="O481" i="29"/>
  <c r="O482" i="29"/>
  <c r="O483" i="29"/>
  <c r="O484" i="29"/>
  <c r="O485" i="29"/>
  <c r="O486" i="29"/>
  <c r="O487" i="29"/>
  <c r="O488" i="29"/>
  <c r="O489" i="29"/>
  <c r="O490" i="29"/>
  <c r="O491" i="29"/>
  <c r="O492" i="29"/>
  <c r="O493" i="29"/>
  <c r="O494" i="29"/>
  <c r="O495" i="29"/>
  <c r="O496" i="29"/>
  <c r="O497" i="29"/>
  <c r="O498" i="29"/>
  <c r="O499" i="29"/>
  <c r="O500" i="29"/>
  <c r="O501" i="29"/>
  <c r="O502" i="29"/>
  <c r="O503" i="29"/>
  <c r="O504" i="29"/>
  <c r="O505" i="29"/>
  <c r="O506" i="29"/>
  <c r="O507" i="29"/>
  <c r="O508" i="29"/>
  <c r="O509" i="29"/>
  <c r="O510" i="29"/>
  <c r="O511" i="29"/>
  <c r="O512" i="29"/>
  <c r="O513" i="29"/>
  <c r="O514" i="29"/>
  <c r="O515" i="29"/>
  <c r="O516" i="29"/>
  <c r="O517" i="29"/>
  <c r="O518" i="29"/>
  <c r="O519" i="29"/>
  <c r="O520" i="29"/>
  <c r="O521" i="29"/>
  <c r="O522" i="29"/>
  <c r="O523" i="29"/>
  <c r="O524" i="29"/>
  <c r="O525" i="29"/>
  <c r="O526" i="29"/>
  <c r="O527" i="29"/>
  <c r="O528" i="29"/>
  <c r="O529" i="29"/>
  <c r="O530" i="29"/>
  <c r="O531" i="29"/>
  <c r="O532" i="29"/>
  <c r="O533" i="29"/>
  <c r="O534" i="29"/>
  <c r="O535" i="29"/>
  <c r="O536" i="29"/>
  <c r="O537" i="29"/>
  <c r="O538" i="29"/>
  <c r="O539" i="29"/>
  <c r="O540" i="29"/>
  <c r="O541" i="29"/>
  <c r="O542" i="29"/>
  <c r="O543" i="29"/>
  <c r="O544" i="29"/>
  <c r="O545" i="29"/>
  <c r="O546" i="29"/>
  <c r="O547" i="29"/>
  <c r="O548" i="29"/>
  <c r="O549" i="29"/>
  <c r="O550" i="29"/>
  <c r="O551" i="29"/>
  <c r="O552" i="29"/>
  <c r="O553" i="29"/>
  <c r="O554" i="29"/>
  <c r="O555" i="29"/>
  <c r="O556" i="29"/>
  <c r="O557" i="29"/>
  <c r="O558" i="29"/>
  <c r="O559" i="29"/>
  <c r="O560" i="29"/>
  <c r="O561" i="29"/>
  <c r="O562" i="29"/>
  <c r="O563" i="29"/>
  <c r="O564" i="29"/>
  <c r="O565" i="29"/>
  <c r="O566" i="29"/>
  <c r="O567" i="29"/>
  <c r="O568" i="29"/>
  <c r="O569" i="29"/>
  <c r="O570" i="29"/>
  <c r="O571" i="29"/>
  <c r="O572" i="29"/>
  <c r="O573" i="29"/>
  <c r="O574" i="29"/>
  <c r="O575" i="29"/>
  <c r="O576" i="29"/>
  <c r="O577" i="29"/>
  <c r="O578" i="29"/>
  <c r="O579" i="29"/>
  <c r="O580" i="29"/>
  <c r="O581" i="29"/>
  <c r="O582" i="29"/>
  <c r="O583" i="29"/>
  <c r="O584" i="29"/>
  <c r="O585" i="29"/>
  <c r="O586" i="29"/>
  <c r="O587" i="29"/>
  <c r="O588" i="29"/>
  <c r="O589" i="29"/>
  <c r="O590" i="29"/>
  <c r="O591" i="29"/>
  <c r="O592" i="29"/>
  <c r="O593" i="29"/>
  <c r="O594" i="29"/>
  <c r="O595" i="29"/>
  <c r="O596" i="29"/>
  <c r="O597" i="29"/>
  <c r="O598" i="29"/>
  <c r="O599" i="29"/>
  <c r="O600" i="29"/>
  <c r="O601" i="29"/>
  <c r="O602" i="29"/>
  <c r="O603" i="29"/>
  <c r="O604" i="29"/>
  <c r="O605" i="29"/>
  <c r="O606" i="29"/>
  <c r="O607" i="29"/>
  <c r="O608" i="29"/>
  <c r="O609" i="29"/>
  <c r="O610" i="29"/>
  <c r="O611" i="29"/>
  <c r="O612" i="29"/>
  <c r="O613" i="29"/>
  <c r="O614" i="29"/>
  <c r="O615" i="29"/>
  <c r="O616" i="29"/>
  <c r="O617" i="29"/>
  <c r="O618" i="29"/>
  <c r="O619" i="29"/>
  <c r="O620" i="29"/>
  <c r="O621" i="29"/>
  <c r="O622" i="29"/>
  <c r="O623" i="29"/>
  <c r="O624" i="29"/>
  <c r="O625" i="29"/>
  <c r="O626" i="29"/>
  <c r="O627" i="29"/>
  <c r="O628" i="29"/>
  <c r="O629" i="29"/>
  <c r="O630" i="29"/>
  <c r="O631" i="29"/>
  <c r="O632" i="29"/>
  <c r="O633" i="29"/>
  <c r="O634" i="29"/>
  <c r="O635" i="29"/>
  <c r="O636" i="29"/>
  <c r="O637" i="29"/>
  <c r="O638" i="29"/>
  <c r="O639" i="29"/>
  <c r="O640" i="29"/>
  <c r="O641" i="29"/>
  <c r="O642" i="29"/>
  <c r="O643" i="29"/>
  <c r="O644" i="29"/>
  <c r="O645" i="29"/>
  <c r="O646" i="29"/>
  <c r="O647" i="29"/>
  <c r="O648" i="29"/>
  <c r="O649" i="29"/>
  <c r="O650" i="29"/>
  <c r="O651" i="29"/>
  <c r="O652" i="29"/>
  <c r="O653" i="29"/>
  <c r="O654" i="29"/>
  <c r="O655" i="29"/>
  <c r="O656" i="29"/>
  <c r="O657" i="29"/>
  <c r="O658" i="29"/>
  <c r="O659" i="29"/>
  <c r="O660" i="29"/>
  <c r="O661" i="29"/>
  <c r="O662" i="29"/>
  <c r="O663" i="29"/>
  <c r="O664" i="29"/>
  <c r="O665" i="29"/>
  <c r="O666" i="29"/>
  <c r="O667" i="29"/>
  <c r="O668" i="29"/>
  <c r="O669" i="29"/>
  <c r="O670" i="29"/>
  <c r="O671" i="29"/>
  <c r="O672" i="29"/>
  <c r="O673" i="29"/>
  <c r="O674" i="29"/>
  <c r="O675" i="29"/>
  <c r="O676" i="29"/>
  <c r="O677" i="29"/>
  <c r="O678" i="29"/>
  <c r="O679" i="29"/>
  <c r="O680" i="29"/>
  <c r="O681" i="29"/>
  <c r="O682" i="29"/>
  <c r="O683" i="29"/>
  <c r="O684" i="29"/>
  <c r="O685" i="29"/>
  <c r="O686" i="29"/>
  <c r="O687" i="29"/>
  <c r="O688" i="29"/>
  <c r="O689" i="29"/>
  <c r="O690" i="29"/>
  <c r="O691" i="29"/>
  <c r="O692" i="29"/>
  <c r="O693" i="29"/>
  <c r="O694" i="29"/>
  <c r="O695" i="29"/>
  <c r="O696" i="29"/>
  <c r="O697" i="29"/>
  <c r="O698" i="29"/>
  <c r="O699"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42" i="29"/>
  <c r="N43" i="29"/>
  <c r="N44" i="29"/>
  <c r="N45" i="29"/>
  <c r="N46" i="29"/>
  <c r="N47" i="29"/>
  <c r="N48" i="29"/>
  <c r="N49" i="29"/>
  <c r="N50" i="29"/>
  <c r="N51" i="29"/>
  <c r="N52" i="29"/>
  <c r="N53" i="29"/>
  <c r="N54" i="29"/>
  <c r="N55" i="29"/>
  <c r="N56"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N90" i="29"/>
  <c r="N91" i="29"/>
  <c r="N92" i="29"/>
  <c r="N93" i="29"/>
  <c r="N94" i="29"/>
  <c r="N95" i="29"/>
  <c r="N96" i="29"/>
  <c r="N97" i="29"/>
  <c r="N98"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N132" i="29"/>
  <c r="N133" i="29"/>
  <c r="N134" i="29"/>
  <c r="N135" i="29"/>
  <c r="N136" i="29"/>
  <c r="N137" i="29"/>
  <c r="N138" i="29"/>
  <c r="N139" i="29"/>
  <c r="N140" i="29"/>
  <c r="N141" i="29"/>
  <c r="N142" i="29"/>
  <c r="N143" i="29"/>
  <c r="N144" i="29"/>
  <c r="N145" i="29"/>
  <c r="N146" i="29"/>
  <c r="N147" i="29"/>
  <c r="N148" i="29"/>
  <c r="N149" i="29"/>
  <c r="N150" i="29"/>
  <c r="N151" i="29"/>
  <c r="N152" i="29"/>
  <c r="N153" i="29"/>
  <c r="N154" i="29"/>
  <c r="N155" i="29"/>
  <c r="N156" i="29"/>
  <c r="N157" i="29"/>
  <c r="N158" i="29"/>
  <c r="N159" i="29"/>
  <c r="N160" i="29"/>
  <c r="N161" i="29"/>
  <c r="N162" i="29"/>
  <c r="N163" i="29"/>
  <c r="N164" i="29"/>
  <c r="N165" i="29"/>
  <c r="N166" i="29"/>
  <c r="N167" i="29"/>
  <c r="N168" i="29"/>
  <c r="N169" i="29"/>
  <c r="N170" i="29"/>
  <c r="N171" i="29"/>
  <c r="N172" i="29"/>
  <c r="N173" i="29"/>
  <c r="N174" i="29"/>
  <c r="N175" i="29"/>
  <c r="N176" i="29"/>
  <c r="N177" i="29"/>
  <c r="N178" i="29"/>
  <c r="N179" i="29"/>
  <c r="N180" i="29"/>
  <c r="N181" i="29"/>
  <c r="N182" i="29"/>
  <c r="N183" i="29"/>
  <c r="N184" i="29"/>
  <c r="N185" i="29"/>
  <c r="N186" i="29"/>
  <c r="N187" i="29"/>
  <c r="N188" i="29"/>
  <c r="N189" i="29"/>
  <c r="N190" i="29"/>
  <c r="N191" i="29"/>
  <c r="N192" i="29"/>
  <c r="N193" i="29"/>
  <c r="N194" i="29"/>
  <c r="N195" i="29"/>
  <c r="N196" i="29"/>
  <c r="N197" i="29"/>
  <c r="N198" i="29"/>
  <c r="N199" i="29"/>
  <c r="N200" i="29"/>
  <c r="N201" i="29"/>
  <c r="N202" i="29"/>
  <c r="N203" i="29"/>
  <c r="N204" i="29"/>
  <c r="N205" i="29"/>
  <c r="N206" i="29"/>
  <c r="N207" i="29"/>
  <c r="N208" i="29"/>
  <c r="N209" i="29"/>
  <c r="N210" i="29"/>
  <c r="N211" i="29"/>
  <c r="N212" i="29"/>
  <c r="N213" i="29"/>
  <c r="N214" i="29"/>
  <c r="N215" i="29"/>
  <c r="N216" i="29"/>
  <c r="N217" i="29"/>
  <c r="N218" i="29"/>
  <c r="N219" i="29"/>
  <c r="N220" i="29"/>
  <c r="N221" i="29"/>
  <c r="N222" i="29"/>
  <c r="N223" i="29"/>
  <c r="N224" i="29"/>
  <c r="N225" i="29"/>
  <c r="N226" i="29"/>
  <c r="N227" i="29"/>
  <c r="N228" i="29"/>
  <c r="N229" i="29"/>
  <c r="N230" i="29"/>
  <c r="N231" i="29"/>
  <c r="N232" i="29"/>
  <c r="N233" i="29"/>
  <c r="N234" i="29"/>
  <c r="N235" i="29"/>
  <c r="N236" i="29"/>
  <c r="N237" i="29"/>
  <c r="N238" i="29"/>
  <c r="N239" i="29"/>
  <c r="N240" i="29"/>
  <c r="N241" i="29"/>
  <c r="N242" i="29"/>
  <c r="N243" i="29"/>
  <c r="N244" i="29"/>
  <c r="N245" i="29"/>
  <c r="N246" i="29"/>
  <c r="N247" i="29"/>
  <c r="N248" i="29"/>
  <c r="N249" i="29"/>
  <c r="N250" i="29"/>
  <c r="N251" i="29"/>
  <c r="N252" i="29"/>
  <c r="N253" i="29"/>
  <c r="N254" i="29"/>
  <c r="N255" i="29"/>
  <c r="N256" i="29"/>
  <c r="N257" i="29"/>
  <c r="N258" i="29"/>
  <c r="N259" i="29"/>
  <c r="N260" i="29"/>
  <c r="N261" i="29"/>
  <c r="N262" i="29"/>
  <c r="N263" i="29"/>
  <c r="N264" i="29"/>
  <c r="N265" i="29"/>
  <c r="N266" i="29"/>
  <c r="N267" i="29"/>
  <c r="N268" i="29"/>
  <c r="N269" i="29"/>
  <c r="N270" i="29"/>
  <c r="N271" i="29"/>
  <c r="N272" i="29"/>
  <c r="N273" i="29"/>
  <c r="N274" i="29"/>
  <c r="N275" i="29"/>
  <c r="N276" i="29"/>
  <c r="N277" i="29"/>
  <c r="N278" i="29"/>
  <c r="N279" i="29"/>
  <c r="N280" i="29"/>
  <c r="N281" i="29"/>
  <c r="N282" i="29"/>
  <c r="N283" i="29"/>
  <c r="N284" i="29"/>
  <c r="N285" i="29"/>
  <c r="N286" i="29"/>
  <c r="N287" i="29"/>
  <c r="N288" i="29"/>
  <c r="N289" i="29"/>
  <c r="N290" i="29"/>
  <c r="N291" i="29"/>
  <c r="N292" i="29"/>
  <c r="N293" i="29"/>
  <c r="N294" i="29"/>
  <c r="N295" i="29"/>
  <c r="N296" i="29"/>
  <c r="N297" i="29"/>
  <c r="N298" i="29"/>
  <c r="N299" i="29"/>
  <c r="N300" i="29"/>
  <c r="N301" i="29"/>
  <c r="N302" i="29"/>
  <c r="N303" i="29"/>
  <c r="N304" i="29"/>
  <c r="N305" i="29"/>
  <c r="N306" i="29"/>
  <c r="N307" i="29"/>
  <c r="N308" i="29"/>
  <c r="N309" i="29"/>
  <c r="N310" i="29"/>
  <c r="N311" i="29"/>
  <c r="N312" i="29"/>
  <c r="N313" i="29"/>
  <c r="N314" i="29"/>
  <c r="N315" i="29"/>
  <c r="N316" i="29"/>
  <c r="N317" i="29"/>
  <c r="N318" i="29"/>
  <c r="N319" i="29"/>
  <c r="N320" i="29"/>
  <c r="N321" i="29"/>
  <c r="N322" i="29"/>
  <c r="N323" i="29"/>
  <c r="N324" i="29"/>
  <c r="N325" i="29"/>
  <c r="N326" i="29"/>
  <c r="N327" i="29"/>
  <c r="N328" i="29"/>
  <c r="N329" i="29"/>
  <c r="N330" i="29"/>
  <c r="N331" i="29"/>
  <c r="N332" i="29"/>
  <c r="N333" i="29"/>
  <c r="N334" i="29"/>
  <c r="N335" i="29"/>
  <c r="N336" i="29"/>
  <c r="N337" i="29"/>
  <c r="N338" i="29"/>
  <c r="N339" i="29"/>
  <c r="N340" i="29"/>
  <c r="N341" i="29"/>
  <c r="N342" i="29"/>
  <c r="N343" i="29"/>
  <c r="N344" i="29"/>
  <c r="N345" i="29"/>
  <c r="N346" i="29"/>
  <c r="N347" i="29"/>
  <c r="N348" i="29"/>
  <c r="N349" i="29"/>
  <c r="N350" i="29"/>
  <c r="N351" i="29"/>
  <c r="N352" i="29"/>
  <c r="N353" i="29"/>
  <c r="N354" i="29"/>
  <c r="N355" i="29"/>
  <c r="N356" i="29"/>
  <c r="N357" i="29"/>
  <c r="N358" i="29"/>
  <c r="N359" i="29"/>
  <c r="N360" i="29"/>
  <c r="N361" i="29"/>
  <c r="N362" i="29"/>
  <c r="N363" i="29"/>
  <c r="N364" i="29"/>
  <c r="N365" i="29"/>
  <c r="N366" i="29"/>
  <c r="N367" i="29"/>
  <c r="N368" i="29"/>
  <c r="N369" i="29"/>
  <c r="N370" i="29"/>
  <c r="N371" i="29"/>
  <c r="N372" i="29"/>
  <c r="N373" i="29"/>
  <c r="N374" i="29"/>
  <c r="N375" i="29"/>
  <c r="N376" i="29"/>
  <c r="N377" i="29"/>
  <c r="N378" i="29"/>
  <c r="N379" i="29"/>
  <c r="N380" i="29"/>
  <c r="N381" i="29"/>
  <c r="N382" i="29"/>
  <c r="N383" i="29"/>
  <c r="N384" i="29"/>
  <c r="N385" i="29"/>
  <c r="N386" i="29"/>
  <c r="N387" i="29"/>
  <c r="N388" i="29"/>
  <c r="N389" i="29"/>
  <c r="N390" i="29"/>
  <c r="N391" i="29"/>
  <c r="N392" i="29"/>
  <c r="N393" i="29"/>
  <c r="N394" i="29"/>
  <c r="N395" i="29"/>
  <c r="N396" i="29"/>
  <c r="N397" i="29"/>
  <c r="N398" i="29"/>
  <c r="N399" i="29"/>
  <c r="N400" i="29"/>
  <c r="N401" i="29"/>
  <c r="N402" i="29"/>
  <c r="N403" i="29"/>
  <c r="N404" i="29"/>
  <c r="N405" i="29"/>
  <c r="N406" i="29"/>
  <c r="N407" i="29"/>
  <c r="N408" i="29"/>
  <c r="N409" i="29"/>
  <c r="N410" i="29"/>
  <c r="N411" i="29"/>
  <c r="N412" i="29"/>
  <c r="N413" i="29"/>
  <c r="N414" i="29"/>
  <c r="N415" i="29"/>
  <c r="N416" i="29"/>
  <c r="N417" i="29"/>
  <c r="N418" i="29"/>
  <c r="N419" i="29"/>
  <c r="N420" i="29"/>
  <c r="N421" i="29"/>
  <c r="N422" i="29"/>
  <c r="N423" i="29"/>
  <c r="N424" i="29"/>
  <c r="N425" i="29"/>
  <c r="N426" i="29"/>
  <c r="N427" i="29"/>
  <c r="N428" i="29"/>
  <c r="N429" i="29"/>
  <c r="N430" i="29"/>
  <c r="N431" i="29"/>
  <c r="N432" i="29"/>
  <c r="N433" i="29"/>
  <c r="N434" i="29"/>
  <c r="N435" i="29"/>
  <c r="N436" i="29"/>
  <c r="N437" i="29"/>
  <c r="N438" i="29"/>
  <c r="N439" i="29"/>
  <c r="N440" i="29"/>
  <c r="N441" i="29"/>
  <c r="N442" i="29"/>
  <c r="N443" i="29"/>
  <c r="N444" i="29"/>
  <c r="N445" i="29"/>
  <c r="N446" i="29"/>
  <c r="N447" i="29"/>
  <c r="N448" i="29"/>
  <c r="N449" i="29"/>
  <c r="N450" i="29"/>
  <c r="N451" i="29"/>
  <c r="N452" i="29"/>
  <c r="N453" i="29"/>
  <c r="N454" i="29"/>
  <c r="N455" i="29"/>
  <c r="N456" i="29"/>
  <c r="N457" i="29"/>
  <c r="N458" i="29"/>
  <c r="N459" i="29"/>
  <c r="N460" i="29"/>
  <c r="N461" i="29"/>
  <c r="N462" i="29"/>
  <c r="N463" i="29"/>
  <c r="N464" i="29"/>
  <c r="N465" i="29"/>
  <c r="N466" i="29"/>
  <c r="N467" i="29"/>
  <c r="N468" i="29"/>
  <c r="N469" i="29"/>
  <c r="N470" i="29"/>
  <c r="N471" i="29"/>
  <c r="N472" i="29"/>
  <c r="N473" i="29"/>
  <c r="N474" i="29"/>
  <c r="N475" i="29"/>
  <c r="N476" i="29"/>
  <c r="N477" i="29"/>
  <c r="N478" i="29"/>
  <c r="N479" i="29"/>
  <c r="N480" i="29"/>
  <c r="N481" i="29"/>
  <c r="N482" i="29"/>
  <c r="N483" i="29"/>
  <c r="N484" i="29"/>
  <c r="N485" i="29"/>
  <c r="N486" i="29"/>
  <c r="N487" i="29"/>
  <c r="N488" i="29"/>
  <c r="N489" i="29"/>
  <c r="N490" i="29"/>
  <c r="N491" i="29"/>
  <c r="N492" i="29"/>
  <c r="N493" i="29"/>
  <c r="N494" i="29"/>
  <c r="N495" i="29"/>
  <c r="N496" i="29"/>
  <c r="N497" i="29"/>
  <c r="N498" i="29"/>
  <c r="N499" i="29"/>
  <c r="N500" i="29"/>
  <c r="N501" i="29"/>
  <c r="N502" i="29"/>
  <c r="N503" i="29"/>
  <c r="N504" i="29"/>
  <c r="N505" i="29"/>
  <c r="N506" i="29"/>
  <c r="N507" i="29"/>
  <c r="N508" i="29"/>
  <c r="N509" i="29"/>
  <c r="N510" i="29"/>
  <c r="N511" i="29"/>
  <c r="N512" i="29"/>
  <c r="N513" i="29"/>
  <c r="N514" i="29"/>
  <c r="N515" i="29"/>
  <c r="N516" i="29"/>
  <c r="N517" i="29"/>
  <c r="N518" i="29"/>
  <c r="N519" i="29"/>
  <c r="N520" i="29"/>
  <c r="N521" i="29"/>
  <c r="N522" i="29"/>
  <c r="N523" i="29"/>
  <c r="N524" i="29"/>
  <c r="N525" i="29"/>
  <c r="N526" i="29"/>
  <c r="N527" i="29"/>
  <c r="N528" i="29"/>
  <c r="N529" i="29"/>
  <c r="N530" i="29"/>
  <c r="N531" i="29"/>
  <c r="N532" i="29"/>
  <c r="N533" i="29"/>
  <c r="N534" i="29"/>
  <c r="N535" i="29"/>
  <c r="N536" i="29"/>
  <c r="N537" i="29"/>
  <c r="N538" i="29"/>
  <c r="N539" i="29"/>
  <c r="N540" i="29"/>
  <c r="N541" i="29"/>
  <c r="N542" i="29"/>
  <c r="N543" i="29"/>
  <c r="N544" i="29"/>
  <c r="N545" i="29"/>
  <c r="N546" i="29"/>
  <c r="N547" i="29"/>
  <c r="N548" i="29"/>
  <c r="N549" i="29"/>
  <c r="N550" i="29"/>
  <c r="N551" i="29"/>
  <c r="N552" i="29"/>
  <c r="N553" i="29"/>
  <c r="N554" i="29"/>
  <c r="N555" i="29"/>
  <c r="N556" i="29"/>
  <c r="N557" i="29"/>
  <c r="N558" i="29"/>
  <c r="N559" i="29"/>
  <c r="N560" i="29"/>
  <c r="N561" i="29"/>
  <c r="N562" i="29"/>
  <c r="N563" i="29"/>
  <c r="N564" i="29"/>
  <c r="N565" i="29"/>
  <c r="N566" i="29"/>
  <c r="N567" i="29"/>
  <c r="N568" i="29"/>
  <c r="N569" i="29"/>
  <c r="N570" i="29"/>
  <c r="N571" i="29"/>
  <c r="N572" i="29"/>
  <c r="N573" i="29"/>
  <c r="N574" i="29"/>
  <c r="N575" i="29"/>
  <c r="N576" i="29"/>
  <c r="N577" i="29"/>
  <c r="N578" i="29"/>
  <c r="N579" i="29"/>
  <c r="N580" i="29"/>
  <c r="N581" i="29"/>
  <c r="N582" i="29"/>
  <c r="N583" i="29"/>
  <c r="N584" i="29"/>
  <c r="N585" i="29"/>
  <c r="N586" i="29"/>
  <c r="N587" i="29"/>
  <c r="N588" i="29"/>
  <c r="N589" i="29"/>
  <c r="N590" i="29"/>
  <c r="N591" i="29"/>
  <c r="N592" i="29"/>
  <c r="N593" i="29"/>
  <c r="N594" i="29"/>
  <c r="N595" i="29"/>
  <c r="N596" i="29"/>
  <c r="N597" i="29"/>
  <c r="N598" i="29"/>
  <c r="N599" i="29"/>
  <c r="N600" i="29"/>
  <c r="N601" i="29"/>
  <c r="N602" i="29"/>
  <c r="N603" i="29"/>
  <c r="N604" i="29"/>
  <c r="N605" i="29"/>
  <c r="N606" i="29"/>
  <c r="N607" i="29"/>
  <c r="N608" i="29"/>
  <c r="N609" i="29"/>
  <c r="N610" i="29"/>
  <c r="N611" i="29"/>
  <c r="N612" i="29"/>
  <c r="N613" i="29"/>
  <c r="N614" i="29"/>
  <c r="N615" i="29"/>
  <c r="N616" i="29"/>
  <c r="N617" i="29"/>
  <c r="N618" i="29"/>
  <c r="N619" i="29"/>
  <c r="N620" i="29"/>
  <c r="N621" i="29"/>
  <c r="N622" i="29"/>
  <c r="N623" i="29"/>
  <c r="N624" i="29"/>
  <c r="N625" i="29"/>
  <c r="N626" i="29"/>
  <c r="N627" i="29"/>
  <c r="N628" i="29"/>
  <c r="N629" i="29"/>
  <c r="N630" i="29"/>
  <c r="N631" i="29"/>
  <c r="N632" i="29"/>
  <c r="N633" i="29"/>
  <c r="N634" i="29"/>
  <c r="N635" i="29"/>
  <c r="N636" i="29"/>
  <c r="N637" i="29"/>
  <c r="N638" i="29"/>
  <c r="N639" i="29"/>
  <c r="N640" i="29"/>
  <c r="N641" i="29"/>
  <c r="N642" i="29"/>
  <c r="N643" i="29"/>
  <c r="N644" i="29"/>
  <c r="N645" i="29"/>
  <c r="N646" i="29"/>
  <c r="N647" i="29"/>
  <c r="N648" i="29"/>
  <c r="N649" i="29"/>
  <c r="N650" i="29"/>
  <c r="N651" i="29"/>
  <c r="N652" i="29"/>
  <c r="N653" i="29"/>
  <c r="N654" i="29"/>
  <c r="N655" i="29"/>
  <c r="N656" i="29"/>
  <c r="N657" i="29"/>
  <c r="N658" i="29"/>
  <c r="N659" i="29"/>
  <c r="N660" i="29"/>
  <c r="N661" i="29"/>
  <c r="N662" i="29"/>
  <c r="N663" i="29"/>
  <c r="N664" i="29"/>
  <c r="N665" i="29"/>
  <c r="N666" i="29"/>
  <c r="N667" i="29"/>
  <c r="N668" i="29"/>
  <c r="N669" i="29"/>
  <c r="N670" i="29"/>
  <c r="N671" i="29"/>
  <c r="N672" i="29"/>
  <c r="N673" i="29"/>
  <c r="N674" i="29"/>
  <c r="N675" i="29"/>
  <c r="N676" i="29"/>
  <c r="N677" i="29"/>
  <c r="N678" i="29"/>
  <c r="N679" i="29"/>
  <c r="N680" i="29"/>
  <c r="N681" i="29"/>
  <c r="N682" i="29"/>
  <c r="N683" i="29"/>
  <c r="N684" i="29"/>
  <c r="N685" i="29"/>
  <c r="N686" i="29"/>
  <c r="N687" i="29"/>
  <c r="N688" i="29"/>
  <c r="N689" i="29"/>
  <c r="N690" i="29"/>
  <c r="N691" i="29"/>
  <c r="N692" i="29"/>
  <c r="N693" i="29"/>
  <c r="N694" i="29"/>
  <c r="N695" i="29"/>
  <c r="N696" i="29"/>
  <c r="N697" i="29"/>
  <c r="N698" i="29"/>
  <c r="N699" i="29"/>
  <c r="O4" i="29"/>
  <c r="N4" i="29"/>
  <c r="H4" i="29"/>
  <c r="DG127" i="35"/>
  <c r="DF127" i="35"/>
  <c r="DE127" i="35"/>
  <c r="DD127" i="35"/>
  <c r="DC127" i="35"/>
  <c r="DB127" i="35"/>
  <c r="DA127" i="35"/>
  <c r="CZ127" i="35"/>
  <c r="CY127" i="35"/>
  <c r="CX127" i="35"/>
  <c r="CW127" i="35"/>
  <c r="CV127" i="35"/>
  <c r="CU127" i="35"/>
  <c r="CR127" i="35"/>
  <c r="CQ127" i="35"/>
  <c r="CP127" i="35"/>
  <c r="DG126" i="35"/>
  <c r="DF126" i="35"/>
  <c r="DE126" i="35"/>
  <c r="DD126" i="35"/>
  <c r="DC126" i="35"/>
  <c r="DB126" i="35"/>
  <c r="DA126" i="35"/>
  <c r="CZ126" i="35"/>
  <c r="CY126" i="35"/>
  <c r="CX126" i="35"/>
  <c r="CW126" i="35"/>
  <c r="CT126" i="35"/>
  <c r="CS126" i="35"/>
  <c r="CR126" i="35"/>
  <c r="CQ126" i="35"/>
  <c r="CP126" i="35"/>
  <c r="DG125" i="35"/>
  <c r="DF125" i="35"/>
  <c r="DE125" i="35"/>
  <c r="DD125" i="35"/>
  <c r="DC125" i="35"/>
  <c r="DB125" i="35"/>
  <c r="DA125" i="35"/>
  <c r="CZ125" i="35"/>
  <c r="CY125" i="35"/>
  <c r="CV125" i="35"/>
  <c r="CU125" i="35"/>
  <c r="CT125" i="35"/>
  <c r="CS125" i="35"/>
  <c r="CR125" i="35"/>
  <c r="CQ125" i="35"/>
  <c r="CP125" i="35"/>
  <c r="DG124" i="35"/>
  <c r="DF124" i="35"/>
  <c r="DE124" i="35"/>
  <c r="DD124" i="35"/>
  <c r="DC124" i="35"/>
  <c r="DB124" i="35"/>
  <c r="DA124" i="35"/>
  <c r="CX124" i="35"/>
  <c r="CW124" i="35"/>
  <c r="CV124" i="35"/>
  <c r="CU124" i="35"/>
  <c r="CT124" i="35"/>
  <c r="CS124" i="35"/>
  <c r="CR124" i="35"/>
  <c r="CQ124" i="35"/>
  <c r="CP124" i="35"/>
  <c r="DG123" i="35"/>
  <c r="DF123" i="35"/>
  <c r="DE123" i="35"/>
  <c r="DD123" i="35"/>
  <c r="DC123" i="35"/>
  <c r="DB123" i="35"/>
  <c r="CZ123" i="35"/>
  <c r="CY123" i="35"/>
  <c r="CX123" i="35"/>
  <c r="CW123" i="35"/>
  <c r="CV123" i="35"/>
  <c r="CU123" i="35"/>
  <c r="CT123" i="35"/>
  <c r="CS123" i="35"/>
  <c r="CR123" i="35"/>
  <c r="CQ123" i="35"/>
  <c r="CP123" i="35"/>
  <c r="DG122" i="35"/>
  <c r="DF122" i="35"/>
  <c r="DE122" i="35"/>
  <c r="DD122" i="35"/>
  <c r="DB122" i="35"/>
  <c r="DA122" i="35"/>
  <c r="CZ122" i="35"/>
  <c r="CY122" i="35"/>
  <c r="CX122" i="35"/>
  <c r="CW122" i="35"/>
  <c r="CV122" i="35"/>
  <c r="CU122" i="35"/>
  <c r="CT122" i="35"/>
  <c r="CS122" i="35"/>
  <c r="CR122" i="35"/>
  <c r="CQ122" i="35"/>
  <c r="CP122" i="35"/>
  <c r="DG121" i="35"/>
  <c r="DD121" i="35"/>
  <c r="DC121" i="35"/>
  <c r="DB121" i="35"/>
  <c r="DA121" i="35"/>
  <c r="CZ121" i="35"/>
  <c r="CY121" i="35"/>
  <c r="CX121" i="35"/>
  <c r="CW121" i="35"/>
  <c r="CV121" i="35"/>
  <c r="CU121" i="35"/>
  <c r="CT121" i="35"/>
  <c r="CS121" i="35"/>
  <c r="CR121" i="35"/>
  <c r="CQ121" i="35"/>
  <c r="DF120" i="35"/>
  <c r="DE120" i="35"/>
  <c r="DD120" i="35"/>
  <c r="DC120" i="35"/>
  <c r="DB120" i="35"/>
  <c r="DA120" i="35"/>
  <c r="CZ120" i="35"/>
  <c r="CY120" i="35"/>
  <c r="CX120" i="35"/>
  <c r="CW120" i="35"/>
  <c r="CV120" i="35"/>
  <c r="CU120" i="35"/>
  <c r="CT120" i="35"/>
  <c r="CS120" i="35"/>
  <c r="CP120" i="35"/>
  <c r="DG119" i="35"/>
  <c r="DF119" i="35"/>
  <c r="DE119" i="35"/>
  <c r="DD119" i="35"/>
  <c r="DC119" i="35"/>
  <c r="DB119" i="35"/>
  <c r="DA119" i="35"/>
  <c r="CZ119" i="35"/>
  <c r="CY119" i="35"/>
  <c r="CX119" i="35"/>
  <c r="CW119" i="35"/>
  <c r="CV119" i="35"/>
  <c r="CU119" i="35"/>
  <c r="CR119" i="35"/>
  <c r="CQ119" i="35"/>
  <c r="CP119" i="35"/>
  <c r="DG118" i="35"/>
  <c r="DF118" i="35"/>
  <c r="DE118" i="35"/>
  <c r="DD118" i="35"/>
  <c r="DC118" i="35"/>
  <c r="DB118" i="35"/>
  <c r="DA118" i="35"/>
  <c r="CZ118" i="35"/>
  <c r="CY118" i="35"/>
  <c r="CX118" i="35"/>
  <c r="CW118" i="35"/>
  <c r="CT118" i="35"/>
  <c r="CS118" i="35"/>
  <c r="CR118" i="35"/>
  <c r="CQ118" i="35"/>
  <c r="CP118" i="35"/>
  <c r="DG117" i="35"/>
  <c r="DF117" i="35"/>
  <c r="DE117" i="35"/>
  <c r="DD117" i="35"/>
  <c r="DC117" i="35"/>
  <c r="DB117" i="35"/>
  <c r="DA117" i="35"/>
  <c r="CZ117" i="35"/>
  <c r="CY117" i="35"/>
  <c r="CV117" i="35"/>
  <c r="CU117" i="35"/>
  <c r="CT117" i="35"/>
  <c r="CS117" i="35"/>
  <c r="CR117" i="35"/>
  <c r="CQ117" i="35"/>
  <c r="CP117" i="35"/>
  <c r="DG116" i="35"/>
  <c r="DF116" i="35"/>
  <c r="DE116" i="35"/>
  <c r="DD116" i="35"/>
  <c r="DC116" i="35"/>
  <c r="DB116" i="35"/>
  <c r="DA116" i="35"/>
  <c r="CX116" i="35"/>
  <c r="CW116" i="35"/>
  <c r="CV116" i="35"/>
  <c r="CU116" i="35"/>
  <c r="CT116" i="35"/>
  <c r="CS116" i="35"/>
  <c r="CR116" i="35"/>
  <c r="CQ116" i="35"/>
  <c r="CP116" i="35"/>
  <c r="DG115" i="35"/>
  <c r="DF115" i="35"/>
  <c r="DE115" i="35"/>
  <c r="DD115" i="35"/>
  <c r="DC115" i="35"/>
  <c r="CZ115" i="35"/>
  <c r="CY115" i="35"/>
  <c r="CX115" i="35"/>
  <c r="CW115" i="35"/>
  <c r="CV115" i="35"/>
  <c r="CU115" i="35"/>
  <c r="CT115" i="35"/>
  <c r="CS115" i="35"/>
  <c r="CR115" i="35"/>
  <c r="CQ115" i="35"/>
  <c r="CP115" i="35"/>
  <c r="DG114" i="35"/>
  <c r="DF114" i="35"/>
  <c r="DE114" i="35"/>
  <c r="DB114" i="35"/>
  <c r="DA114" i="35"/>
  <c r="CZ114" i="35"/>
  <c r="CY114" i="35"/>
  <c r="CX114" i="35"/>
  <c r="CW114" i="35"/>
  <c r="CV114" i="35"/>
  <c r="CU114" i="35"/>
  <c r="CT114" i="35"/>
  <c r="CS114" i="35"/>
  <c r="CR114" i="35"/>
  <c r="CQ114" i="35"/>
  <c r="CP114" i="35"/>
  <c r="DG113" i="35"/>
  <c r="DD113" i="35"/>
  <c r="DC113" i="35"/>
  <c r="DB113" i="35"/>
  <c r="DA113" i="35"/>
  <c r="CZ113" i="35"/>
  <c r="CY113" i="35"/>
  <c r="CX113" i="35"/>
  <c r="CW113" i="35"/>
  <c r="CV113" i="35"/>
  <c r="CU113" i="35"/>
  <c r="CT113" i="35"/>
  <c r="CS113" i="35"/>
  <c r="CR113" i="35"/>
  <c r="CQ113" i="35"/>
  <c r="DF112" i="35"/>
  <c r="DE112" i="35"/>
  <c r="DD112" i="35"/>
  <c r="DC112" i="35"/>
  <c r="DB112" i="35"/>
  <c r="DA112" i="35"/>
  <c r="CZ112" i="35"/>
  <c r="CY112" i="35"/>
  <c r="CX112" i="35"/>
  <c r="CW112" i="35"/>
  <c r="CV112" i="35"/>
  <c r="CU112" i="35"/>
  <c r="CT112" i="35"/>
  <c r="CS112" i="35"/>
  <c r="CP112" i="35"/>
  <c r="DG111" i="35"/>
  <c r="DF111" i="35"/>
  <c r="DE111" i="35"/>
  <c r="DD111" i="35"/>
  <c r="DC111" i="35"/>
  <c r="DB111" i="35"/>
  <c r="DA111" i="35"/>
  <c r="CZ111" i="35"/>
  <c r="CY111" i="35"/>
  <c r="CX111" i="35"/>
  <c r="CW111" i="35"/>
  <c r="CV111" i="35"/>
  <c r="CU111" i="35"/>
  <c r="CR111" i="35"/>
  <c r="CQ111" i="35"/>
  <c r="CP111" i="35"/>
  <c r="DG110" i="35"/>
  <c r="DF110" i="35"/>
  <c r="DE110" i="35"/>
  <c r="DD110" i="35"/>
  <c r="DC110" i="35"/>
  <c r="DB110" i="35"/>
  <c r="DA110" i="35"/>
  <c r="CZ110" i="35"/>
  <c r="CY110" i="35"/>
  <c r="CX110" i="35"/>
  <c r="CW110" i="35"/>
  <c r="CT110" i="35"/>
  <c r="CS110" i="35"/>
  <c r="CR110" i="35"/>
  <c r="CQ110" i="35"/>
  <c r="CP110" i="35"/>
  <c r="DG109" i="35"/>
  <c r="DF109" i="35"/>
  <c r="DE109" i="35"/>
  <c r="DD109" i="35"/>
  <c r="DC109" i="35"/>
  <c r="DB109" i="35"/>
  <c r="DA109" i="35"/>
  <c r="CZ109" i="35"/>
  <c r="CY109" i="35"/>
  <c r="CX109" i="35"/>
  <c r="CV109" i="35"/>
  <c r="CU109" i="35"/>
  <c r="CT109" i="35"/>
  <c r="CS109" i="35"/>
  <c r="CR109" i="35"/>
  <c r="CQ109" i="35"/>
  <c r="CP109" i="35"/>
  <c r="DG108" i="35"/>
  <c r="DF108" i="35"/>
  <c r="DE108" i="35"/>
  <c r="DD108" i="35"/>
  <c r="DC108" i="35"/>
  <c r="DB108" i="35"/>
  <c r="DA108" i="35"/>
  <c r="CZ108" i="35"/>
  <c r="CX108" i="35"/>
  <c r="CW108" i="35"/>
  <c r="CV108" i="35"/>
  <c r="CU108" i="35"/>
  <c r="CT108" i="35"/>
  <c r="CS108" i="35"/>
  <c r="CR108" i="35"/>
  <c r="CQ108" i="35"/>
  <c r="CP108" i="35"/>
  <c r="DG107" i="35"/>
  <c r="DF107" i="35"/>
  <c r="DE107" i="35"/>
  <c r="DD107" i="35"/>
  <c r="DC107" i="35"/>
  <c r="CZ107" i="35"/>
  <c r="CY107" i="35"/>
  <c r="CX107" i="35"/>
  <c r="CW107" i="35"/>
  <c r="CV107" i="35"/>
  <c r="CU107" i="35"/>
  <c r="CT107" i="35"/>
  <c r="CS107" i="35"/>
  <c r="CR107" i="35"/>
  <c r="CQ107" i="35"/>
  <c r="CP107" i="35"/>
  <c r="DG106" i="35"/>
  <c r="DF106" i="35"/>
  <c r="DE106" i="35"/>
  <c r="DB106" i="35"/>
  <c r="DA106" i="35"/>
  <c r="CZ106" i="35"/>
  <c r="CY106" i="35"/>
  <c r="CX106" i="35"/>
  <c r="CW106" i="35"/>
  <c r="CV106" i="35"/>
  <c r="CU106" i="35"/>
  <c r="CT106" i="35"/>
  <c r="CS106" i="35"/>
  <c r="CR106" i="35"/>
  <c r="CQ106" i="35"/>
  <c r="CP106" i="35"/>
  <c r="DG105" i="35"/>
  <c r="DD105" i="35"/>
  <c r="DC105" i="35"/>
  <c r="DB105" i="35"/>
  <c r="DA105" i="35"/>
  <c r="CZ105" i="35"/>
  <c r="CY105" i="35"/>
  <c r="CX105" i="35"/>
  <c r="CW105" i="35"/>
  <c r="CV105" i="35"/>
  <c r="CU105" i="35"/>
  <c r="CT105" i="35"/>
  <c r="CS105" i="35"/>
  <c r="CR105" i="35"/>
  <c r="CQ105" i="35"/>
  <c r="DF104" i="35"/>
  <c r="DE104" i="35"/>
  <c r="DD104" i="35"/>
  <c r="DC104" i="35"/>
  <c r="DB104" i="35"/>
  <c r="DA104" i="35"/>
  <c r="CZ104" i="35"/>
  <c r="CY104" i="35"/>
  <c r="CX104" i="35"/>
  <c r="CW104" i="35"/>
  <c r="CV104" i="35"/>
  <c r="CU104" i="35"/>
  <c r="CT104" i="35"/>
  <c r="CS104" i="35"/>
  <c r="CP104" i="35"/>
  <c r="DG103" i="35"/>
  <c r="DF103" i="35"/>
  <c r="DE103" i="35"/>
  <c r="DD103" i="35"/>
  <c r="DC103" i="35"/>
  <c r="DB103" i="35"/>
  <c r="DA103" i="35"/>
  <c r="CZ103" i="35"/>
  <c r="CY103" i="35"/>
  <c r="CX103" i="35"/>
  <c r="CW103" i="35"/>
  <c r="CV103" i="35"/>
  <c r="CU103" i="35"/>
  <c r="CR103" i="35"/>
  <c r="CQ103" i="35"/>
  <c r="CP103" i="35"/>
  <c r="DG102" i="35"/>
  <c r="DF102" i="35"/>
  <c r="DE102" i="35"/>
  <c r="DD102" i="35"/>
  <c r="DC102" i="35"/>
  <c r="DB102" i="35"/>
  <c r="DA102" i="35"/>
  <c r="CZ102" i="35"/>
  <c r="CY102" i="35"/>
  <c r="CX102" i="35"/>
  <c r="CW102" i="35"/>
  <c r="CT102" i="35"/>
  <c r="CS102" i="35"/>
  <c r="CR102" i="35"/>
  <c r="CQ102" i="35"/>
  <c r="CP102" i="35"/>
  <c r="DG101" i="35"/>
  <c r="DF101" i="35"/>
  <c r="DE101" i="35"/>
  <c r="DD101" i="35"/>
  <c r="DC101" i="35"/>
  <c r="DB101" i="35"/>
  <c r="DA101" i="35"/>
  <c r="CZ101" i="35"/>
  <c r="CY101" i="35"/>
  <c r="CV101" i="35"/>
  <c r="CU101" i="35"/>
  <c r="CT101" i="35"/>
  <c r="CS101" i="35"/>
  <c r="CR101" i="35"/>
  <c r="CQ101" i="35"/>
  <c r="CP101" i="35"/>
  <c r="DG100" i="35"/>
  <c r="DF100" i="35"/>
  <c r="DE100" i="35"/>
  <c r="DD100" i="35"/>
  <c r="DC100" i="35"/>
  <c r="DB100" i="35"/>
  <c r="DA100" i="35"/>
  <c r="CX100" i="35"/>
  <c r="CW100" i="35"/>
  <c r="CV100" i="35"/>
  <c r="CU100" i="35"/>
  <c r="CT100" i="35"/>
  <c r="CS100" i="35"/>
  <c r="CR100" i="35"/>
  <c r="CQ100" i="35"/>
  <c r="CP100" i="35"/>
  <c r="DG99" i="35"/>
  <c r="DF99" i="35"/>
  <c r="DE99" i="35"/>
  <c r="DD99" i="35"/>
  <c r="DC99" i="35"/>
  <c r="CZ99" i="35"/>
  <c r="CY99" i="35"/>
  <c r="CX99" i="35"/>
  <c r="CW99" i="35"/>
  <c r="CV99" i="35"/>
  <c r="CU99" i="35"/>
  <c r="CT99" i="35"/>
  <c r="CS99" i="35"/>
  <c r="CR99" i="35"/>
  <c r="CQ99" i="35"/>
  <c r="CP99" i="35"/>
  <c r="DG98" i="35"/>
  <c r="DF98" i="35"/>
  <c r="DE98" i="35"/>
  <c r="DB98" i="35"/>
  <c r="DA98" i="35"/>
  <c r="CZ98" i="35"/>
  <c r="CY98" i="35"/>
  <c r="CX98" i="35"/>
  <c r="CW98" i="35"/>
  <c r="CV98" i="35"/>
  <c r="CU98" i="35"/>
  <c r="CT98" i="35"/>
  <c r="CS98" i="35"/>
  <c r="CR98" i="35"/>
  <c r="CQ98" i="35"/>
  <c r="CP98" i="35"/>
  <c r="DG97" i="35"/>
  <c r="DD97" i="35"/>
  <c r="DC97" i="35"/>
  <c r="DB97" i="35"/>
  <c r="DA97" i="35"/>
  <c r="CZ97" i="35"/>
  <c r="CY97" i="35"/>
  <c r="CX97" i="35"/>
  <c r="CW97" i="35"/>
  <c r="CV97" i="35"/>
  <c r="CU97" i="35"/>
  <c r="CT97" i="35"/>
  <c r="CS97" i="35"/>
  <c r="CR97" i="35"/>
  <c r="CQ97" i="35"/>
  <c r="DF96" i="35"/>
  <c r="DE96" i="35"/>
  <c r="DD96" i="35"/>
  <c r="DC96" i="35"/>
  <c r="DB96" i="35"/>
  <c r="DA96" i="35"/>
  <c r="CZ96" i="35"/>
  <c r="CY96" i="35"/>
  <c r="CX96" i="35"/>
  <c r="CW96" i="35"/>
  <c r="CV96" i="35"/>
  <c r="CU96" i="35"/>
  <c r="CT96" i="35"/>
  <c r="CS96" i="35"/>
  <c r="CP96" i="35"/>
  <c r="DG95" i="35"/>
  <c r="DF95" i="35"/>
  <c r="DE95" i="35"/>
  <c r="DD95" i="35"/>
  <c r="DC95" i="35"/>
  <c r="DB95" i="35"/>
  <c r="DA95" i="35"/>
  <c r="CZ95" i="35"/>
  <c r="CY95" i="35"/>
  <c r="CX95" i="35"/>
  <c r="CW95" i="35"/>
  <c r="CV95" i="35"/>
  <c r="CU95" i="35"/>
  <c r="CT95" i="35"/>
  <c r="CR95" i="35"/>
  <c r="CQ95" i="35"/>
  <c r="CP95" i="35"/>
  <c r="DG94" i="35"/>
  <c r="DF94" i="35"/>
  <c r="DE94" i="35"/>
  <c r="DD94" i="35"/>
  <c r="DC94" i="35"/>
  <c r="DB94" i="35"/>
  <c r="DA94" i="35"/>
  <c r="CZ94" i="35"/>
  <c r="CY94" i="35"/>
  <c r="CX94" i="35"/>
  <c r="CW94" i="35"/>
  <c r="CV94" i="35"/>
  <c r="CT94" i="35"/>
  <c r="CS94" i="35"/>
  <c r="CR94" i="35"/>
  <c r="CQ94" i="35"/>
  <c r="CP94" i="35"/>
  <c r="DG93" i="35"/>
  <c r="DF93" i="35"/>
  <c r="DE93" i="35"/>
  <c r="DD93" i="35"/>
  <c r="DC93" i="35"/>
  <c r="DB93" i="35"/>
  <c r="DA93" i="35"/>
  <c r="CZ93" i="35"/>
  <c r="CY93" i="35"/>
  <c r="CV93" i="35"/>
  <c r="CU93" i="35"/>
  <c r="CT93" i="35"/>
  <c r="CS93" i="35"/>
  <c r="CR93" i="35"/>
  <c r="CQ93" i="35"/>
  <c r="CP93" i="35"/>
  <c r="DG92" i="35"/>
  <c r="DF92" i="35"/>
  <c r="DE92" i="35"/>
  <c r="DD92" i="35"/>
  <c r="DC92" i="35"/>
  <c r="DB92" i="35"/>
  <c r="DA92" i="35"/>
  <c r="CX92" i="35"/>
  <c r="CW92" i="35"/>
  <c r="CV92" i="35"/>
  <c r="CU92" i="35"/>
  <c r="CT92" i="35"/>
  <c r="CS92" i="35"/>
  <c r="CR92" i="35"/>
  <c r="CQ92" i="35"/>
  <c r="CP92" i="35"/>
  <c r="DG91" i="35"/>
  <c r="DF91" i="35"/>
  <c r="DE91" i="35"/>
  <c r="DD91" i="35"/>
  <c r="DC91" i="35"/>
  <c r="CZ91" i="35"/>
  <c r="CY91" i="35"/>
  <c r="CX91" i="35"/>
  <c r="CW91" i="35"/>
  <c r="CV91" i="35"/>
  <c r="CU91" i="35"/>
  <c r="CT91" i="35"/>
  <c r="CS91" i="35"/>
  <c r="CR91" i="35"/>
  <c r="CQ91" i="35"/>
  <c r="CP91" i="35"/>
  <c r="DG90" i="35"/>
  <c r="DF90" i="35"/>
  <c r="DE90" i="35"/>
  <c r="DB90" i="35"/>
  <c r="DA90" i="35"/>
  <c r="CZ90" i="35"/>
  <c r="CY90" i="35"/>
  <c r="CX90" i="35"/>
  <c r="CW90" i="35"/>
  <c r="CV90" i="35"/>
  <c r="CU90" i="35"/>
  <c r="CT90" i="35"/>
  <c r="CS90" i="35"/>
  <c r="CR90" i="35"/>
  <c r="CQ90" i="35"/>
  <c r="CP90" i="35"/>
  <c r="DG89" i="35"/>
  <c r="DD89" i="35"/>
  <c r="DC89" i="35"/>
  <c r="DB89" i="35"/>
  <c r="DA89" i="35"/>
  <c r="CZ89" i="35"/>
  <c r="CY89" i="35"/>
  <c r="CX89" i="35"/>
  <c r="CW89" i="35"/>
  <c r="CV89" i="35"/>
  <c r="CU89" i="35"/>
  <c r="CT89" i="35"/>
  <c r="CS89" i="35"/>
  <c r="CR89" i="35"/>
  <c r="CQ89" i="35"/>
  <c r="DF88" i="35"/>
  <c r="DE88" i="35"/>
  <c r="DD88" i="35"/>
  <c r="DC88" i="35"/>
  <c r="DB88" i="35"/>
  <c r="DA88" i="35"/>
  <c r="CZ88" i="35"/>
  <c r="CY88" i="35"/>
  <c r="CX88" i="35"/>
  <c r="CW88" i="35"/>
  <c r="CV88" i="35"/>
  <c r="CU88" i="35"/>
  <c r="CT88" i="35"/>
  <c r="CS88" i="35"/>
  <c r="CP88" i="35"/>
  <c r="DG87" i="35"/>
  <c r="DF87" i="35"/>
  <c r="DE87" i="35"/>
  <c r="DD87" i="35"/>
  <c r="DC87" i="35"/>
  <c r="DB87" i="35"/>
  <c r="DA87" i="35"/>
  <c r="CZ87" i="35"/>
  <c r="CY87" i="35"/>
  <c r="CX87" i="35"/>
  <c r="CW87" i="35"/>
  <c r="CV87" i="35"/>
  <c r="CU87" i="35"/>
  <c r="CR87" i="35"/>
  <c r="CQ87" i="35"/>
  <c r="CP87" i="35"/>
  <c r="DG86" i="35"/>
  <c r="DF86" i="35"/>
  <c r="DE86" i="35"/>
  <c r="DD86" i="35"/>
  <c r="DC86" i="35"/>
  <c r="DB86" i="35"/>
  <c r="DA86" i="35"/>
  <c r="CZ86" i="35"/>
  <c r="CY86" i="35"/>
  <c r="CX86" i="35"/>
  <c r="CW86" i="35"/>
  <c r="CT86" i="35"/>
  <c r="CS86" i="35"/>
  <c r="CR86" i="35"/>
  <c r="CQ86" i="35"/>
  <c r="CP86" i="35"/>
  <c r="DG85" i="35"/>
  <c r="DF85" i="35"/>
  <c r="DE85" i="35"/>
  <c r="DD85" i="35"/>
  <c r="DC85" i="35"/>
  <c r="DB85" i="35"/>
  <c r="DA85" i="35"/>
  <c r="CZ85" i="35"/>
  <c r="CY85" i="35"/>
  <c r="CV85" i="35"/>
  <c r="CU85" i="35"/>
  <c r="CT85" i="35"/>
  <c r="CS85" i="35"/>
  <c r="CR85" i="35"/>
  <c r="CQ85" i="35"/>
  <c r="CP85" i="35"/>
  <c r="DG84" i="35"/>
  <c r="DF84" i="35"/>
  <c r="DE84" i="35"/>
  <c r="DD84" i="35"/>
  <c r="DC84" i="35"/>
  <c r="DB84" i="35"/>
  <c r="DA84" i="35"/>
  <c r="CX84" i="35"/>
  <c r="CW84" i="35"/>
  <c r="CV84" i="35"/>
  <c r="CU84" i="35"/>
  <c r="CT84" i="35"/>
  <c r="CS84" i="35"/>
  <c r="CR84" i="35"/>
  <c r="CQ84" i="35"/>
  <c r="CP84" i="35"/>
  <c r="DG83" i="35"/>
  <c r="DF83" i="35"/>
  <c r="DE83" i="35"/>
  <c r="DD83" i="35"/>
  <c r="DC83" i="35"/>
  <c r="CZ83" i="35"/>
  <c r="CY83" i="35"/>
  <c r="CX83" i="35"/>
  <c r="CW83" i="35"/>
  <c r="CV83" i="35"/>
  <c r="CU83" i="35"/>
  <c r="CT83" i="35"/>
  <c r="CS83" i="35"/>
  <c r="CR83" i="35"/>
  <c r="CQ83" i="35"/>
  <c r="CP83" i="35"/>
  <c r="DG82" i="35"/>
  <c r="DF82" i="35"/>
  <c r="DE82" i="35"/>
  <c r="DB82" i="35"/>
  <c r="DA82" i="35"/>
  <c r="CZ82" i="35"/>
  <c r="CY82" i="35"/>
  <c r="CX82" i="35"/>
  <c r="CW82" i="35"/>
  <c r="CV82" i="35"/>
  <c r="CU82" i="35"/>
  <c r="CT82" i="35"/>
  <c r="CS82" i="35"/>
  <c r="CR82" i="35"/>
  <c r="CQ82" i="35"/>
  <c r="CP82" i="35"/>
  <c r="DG81" i="35"/>
  <c r="DD81" i="35"/>
  <c r="DC81" i="35"/>
  <c r="DB81" i="35"/>
  <c r="DA81" i="35"/>
  <c r="CZ81" i="35"/>
  <c r="CY81" i="35"/>
  <c r="CX81" i="35"/>
  <c r="CW81" i="35"/>
  <c r="CV81" i="35"/>
  <c r="CU81" i="35"/>
  <c r="CT81" i="35"/>
  <c r="CS81" i="35"/>
  <c r="CR81" i="35"/>
  <c r="CQ81" i="35"/>
  <c r="CP81" i="35"/>
  <c r="DF80" i="35"/>
  <c r="DE80" i="35"/>
  <c r="DD80" i="35"/>
  <c r="DC80" i="35"/>
  <c r="DB80" i="35"/>
  <c r="DA80" i="35"/>
  <c r="CZ80" i="35"/>
  <c r="CY80" i="35"/>
  <c r="CX80" i="35"/>
  <c r="CW80" i="35"/>
  <c r="CV80" i="35"/>
  <c r="CU80" i="35"/>
  <c r="CT80" i="35"/>
  <c r="CS80" i="35"/>
  <c r="CR80" i="35"/>
  <c r="CP80" i="35"/>
  <c r="DG79" i="35"/>
  <c r="DF79" i="35"/>
  <c r="DE79" i="35"/>
  <c r="DD79" i="35"/>
  <c r="DC79" i="35"/>
  <c r="DB79" i="35"/>
  <c r="DA79" i="35"/>
  <c r="CZ79" i="35"/>
  <c r="CY79" i="35"/>
  <c r="CX79" i="35"/>
  <c r="CW79" i="35"/>
  <c r="CV79" i="35"/>
  <c r="CU79" i="35"/>
  <c r="CR79" i="35"/>
  <c r="CQ79" i="35"/>
  <c r="CP79" i="35"/>
  <c r="DG78" i="35"/>
  <c r="DF78" i="35"/>
  <c r="DE78" i="35"/>
  <c r="DD78" i="35"/>
  <c r="DC78" i="35"/>
  <c r="DB78" i="35"/>
  <c r="DA78" i="35"/>
  <c r="CZ78" i="35"/>
  <c r="CY78" i="35"/>
  <c r="CX78" i="35"/>
  <c r="CW78" i="35"/>
  <c r="CT78" i="35"/>
  <c r="CS78" i="35"/>
  <c r="CR78" i="35"/>
  <c r="CQ78" i="35"/>
  <c r="CP78" i="35"/>
  <c r="DG77" i="35"/>
  <c r="DF77" i="35"/>
  <c r="DE77" i="35"/>
  <c r="DD77" i="35"/>
  <c r="DC77" i="35"/>
  <c r="DB77" i="35"/>
  <c r="DA77" i="35"/>
  <c r="CZ77" i="35"/>
  <c r="CY77" i="35"/>
  <c r="CV77" i="35"/>
  <c r="CU77" i="35"/>
  <c r="CT77" i="35"/>
  <c r="CS77" i="35"/>
  <c r="CR77" i="35"/>
  <c r="CQ77" i="35"/>
  <c r="CP77" i="35"/>
  <c r="DG76" i="35"/>
  <c r="DF76" i="35"/>
  <c r="DE76" i="35"/>
  <c r="DD76" i="35"/>
  <c r="DC76" i="35"/>
  <c r="DB76" i="35"/>
  <c r="DA76" i="35"/>
  <c r="CX76" i="35"/>
  <c r="CW76" i="35"/>
  <c r="CV76" i="35"/>
  <c r="CU76" i="35"/>
  <c r="CT76" i="35"/>
  <c r="CS76" i="35"/>
  <c r="CR76" i="35"/>
  <c r="CQ76" i="35"/>
  <c r="CP76" i="35"/>
  <c r="DG75" i="35"/>
  <c r="DF75" i="35"/>
  <c r="DE75" i="35"/>
  <c r="DD75" i="35"/>
  <c r="DC75" i="35"/>
  <c r="CZ75" i="35"/>
  <c r="CY75" i="35"/>
  <c r="CX75" i="35"/>
  <c r="CW75" i="35"/>
  <c r="CV75" i="35"/>
  <c r="CU75" i="35"/>
  <c r="CT75" i="35"/>
  <c r="CS75" i="35"/>
  <c r="CR75" i="35"/>
  <c r="CQ75" i="35"/>
  <c r="CP75" i="35"/>
  <c r="DG74" i="35"/>
  <c r="DF74" i="35"/>
  <c r="DE74" i="35"/>
  <c r="DB74" i="35"/>
  <c r="DA74" i="35"/>
  <c r="CZ74" i="35"/>
  <c r="CY74" i="35"/>
  <c r="CX74" i="35"/>
  <c r="CW74" i="35"/>
  <c r="CV74" i="35"/>
  <c r="CU74" i="35"/>
  <c r="CT74" i="35"/>
  <c r="CS74" i="35"/>
  <c r="CR74" i="35"/>
  <c r="CQ74" i="35"/>
  <c r="CP74" i="35"/>
  <c r="DG73" i="35"/>
  <c r="DD73" i="35"/>
  <c r="DC73" i="35"/>
  <c r="DB73" i="35"/>
  <c r="DA73" i="35"/>
  <c r="CZ73" i="35"/>
  <c r="CY73" i="35"/>
  <c r="CX73" i="35"/>
  <c r="CW73" i="35"/>
  <c r="CV73" i="35"/>
  <c r="CU73" i="35"/>
  <c r="CT73" i="35"/>
  <c r="CS73" i="35"/>
  <c r="CR73" i="35"/>
  <c r="CQ73" i="35"/>
  <c r="DF72" i="35"/>
  <c r="DE72" i="35"/>
  <c r="DD72" i="35"/>
  <c r="DC72" i="35"/>
  <c r="DB72" i="35"/>
  <c r="DA72" i="35"/>
  <c r="CZ72" i="35"/>
  <c r="CY72" i="35"/>
  <c r="CX72" i="35"/>
  <c r="CW72" i="35"/>
  <c r="CV72" i="35"/>
  <c r="CU72" i="35"/>
  <c r="CT72" i="35"/>
  <c r="CS72" i="35"/>
  <c r="CP72" i="35"/>
  <c r="DG71" i="35"/>
  <c r="DF71" i="35"/>
  <c r="DE71" i="35"/>
  <c r="DD71" i="35"/>
  <c r="DC71" i="35"/>
  <c r="DB71" i="35"/>
  <c r="DA71" i="35"/>
  <c r="CZ71" i="35"/>
  <c r="CY71" i="35"/>
  <c r="CX71" i="35"/>
  <c r="CW71" i="35"/>
  <c r="CV71" i="35"/>
  <c r="CU71" i="35"/>
  <c r="CR71" i="35"/>
  <c r="CQ71" i="35"/>
  <c r="CP71" i="35"/>
  <c r="DG70" i="35"/>
  <c r="DF70" i="35"/>
  <c r="DE70" i="35"/>
  <c r="DD70" i="35"/>
  <c r="DC70" i="35"/>
  <c r="DB70" i="35"/>
  <c r="DA70" i="35"/>
  <c r="CZ70" i="35"/>
  <c r="CY70" i="35"/>
  <c r="CX70" i="35"/>
  <c r="CW70" i="35"/>
  <c r="CT70" i="35"/>
  <c r="CS70" i="35"/>
  <c r="CR70" i="35"/>
  <c r="CQ70" i="35"/>
  <c r="CP70" i="35"/>
  <c r="DG69" i="35"/>
  <c r="DF69" i="35"/>
  <c r="DE69" i="35"/>
  <c r="DD69" i="35"/>
  <c r="DC69" i="35"/>
  <c r="DB69" i="35"/>
  <c r="DA69" i="35"/>
  <c r="CZ69" i="35"/>
  <c r="CY69" i="35"/>
  <c r="CV69" i="35"/>
  <c r="CU69" i="35"/>
  <c r="CT69" i="35"/>
  <c r="CS69" i="35"/>
  <c r="CR69" i="35"/>
  <c r="CQ69" i="35"/>
  <c r="CP69" i="35"/>
  <c r="DG68" i="35"/>
  <c r="DF68" i="35"/>
  <c r="DE68" i="35"/>
  <c r="DD68" i="35"/>
  <c r="DC68" i="35"/>
  <c r="DB68" i="35"/>
  <c r="DA68" i="35"/>
  <c r="CX68" i="35"/>
  <c r="CW68" i="35"/>
  <c r="CV68" i="35"/>
  <c r="CU68" i="35"/>
  <c r="CT68" i="35"/>
  <c r="CS68" i="35"/>
  <c r="CR68" i="35"/>
  <c r="CQ68" i="35"/>
  <c r="CP68" i="35"/>
  <c r="DG67" i="35"/>
  <c r="DF67" i="35"/>
  <c r="DE67" i="35"/>
  <c r="DD67" i="35"/>
  <c r="DC67" i="35"/>
  <c r="CZ67" i="35"/>
  <c r="CY67" i="35"/>
  <c r="CX67" i="35"/>
  <c r="CW67" i="35"/>
  <c r="CV67" i="35"/>
  <c r="CU67" i="35"/>
  <c r="CT67" i="35"/>
  <c r="CS67" i="35"/>
  <c r="CR67" i="35"/>
  <c r="CQ67" i="35"/>
  <c r="CP67" i="35"/>
  <c r="DG66" i="35"/>
  <c r="DF66" i="35"/>
  <c r="DE66" i="35"/>
  <c r="DD66" i="35"/>
  <c r="DB66" i="35"/>
  <c r="DA66" i="35"/>
  <c r="CZ66" i="35"/>
  <c r="CY66" i="35"/>
  <c r="CX66" i="35"/>
  <c r="CW66" i="35"/>
  <c r="CV66" i="35"/>
  <c r="CU66" i="35"/>
  <c r="CT66" i="35"/>
  <c r="CS66" i="35"/>
  <c r="CR66" i="35"/>
  <c r="CQ66" i="35"/>
  <c r="CP66" i="35"/>
  <c r="DG65" i="35"/>
  <c r="DF65" i="35"/>
  <c r="DD65" i="35"/>
  <c r="DC65" i="35"/>
  <c r="DB65" i="35"/>
  <c r="DA65" i="35"/>
  <c r="CZ65" i="35"/>
  <c r="CY65" i="35"/>
  <c r="CX65" i="35"/>
  <c r="CW65" i="35"/>
  <c r="CV65" i="35"/>
  <c r="CU65" i="35"/>
  <c r="CT65" i="35"/>
  <c r="CS65" i="35"/>
  <c r="CR65" i="35"/>
  <c r="CQ65" i="35"/>
  <c r="DF64" i="35"/>
  <c r="DE64" i="35"/>
  <c r="DD64" i="35"/>
  <c r="DC64" i="35"/>
  <c r="DB64" i="35"/>
  <c r="DA64" i="35"/>
  <c r="CZ64" i="35"/>
  <c r="CY64" i="35"/>
  <c r="CX64" i="35"/>
  <c r="CW64" i="35"/>
  <c r="CV64" i="35"/>
  <c r="CU64" i="35"/>
  <c r="CT64" i="35"/>
  <c r="CS64" i="35"/>
  <c r="CP64" i="35"/>
  <c r="DG63" i="35"/>
  <c r="DF63" i="35"/>
  <c r="DE63" i="35"/>
  <c r="DD63" i="35"/>
  <c r="DC63" i="35"/>
  <c r="DB63" i="35"/>
  <c r="DA63" i="35"/>
  <c r="CZ63" i="35"/>
  <c r="CY63" i="35"/>
  <c r="CX63" i="35"/>
  <c r="CW63" i="35"/>
  <c r="CV63" i="35"/>
  <c r="CU63" i="35"/>
  <c r="CR63" i="35"/>
  <c r="CQ63" i="35"/>
  <c r="CP63" i="35"/>
  <c r="DG62" i="35"/>
  <c r="DF62" i="35"/>
  <c r="DE62" i="35"/>
  <c r="DD62" i="35"/>
  <c r="DC62" i="35"/>
  <c r="DB62" i="35"/>
  <c r="DA62" i="35"/>
  <c r="CZ62" i="35"/>
  <c r="CY62" i="35"/>
  <c r="CX62" i="35"/>
  <c r="CW62" i="35"/>
  <c r="CT62" i="35"/>
  <c r="CS62" i="35"/>
  <c r="CR62" i="35"/>
  <c r="CQ62" i="35"/>
  <c r="CP62" i="35"/>
  <c r="DG61" i="35"/>
  <c r="DF61" i="35"/>
  <c r="DE61" i="35"/>
  <c r="DD61" i="35"/>
  <c r="DC61" i="35"/>
  <c r="DB61" i="35"/>
  <c r="DA61" i="35"/>
  <c r="CZ61" i="35"/>
  <c r="CY61" i="35"/>
  <c r="CV61" i="35"/>
  <c r="CU61" i="35"/>
  <c r="CT61" i="35"/>
  <c r="CS61" i="35"/>
  <c r="CR61" i="35"/>
  <c r="CQ61" i="35"/>
  <c r="CP61" i="35"/>
  <c r="DG60" i="35"/>
  <c r="DF60" i="35"/>
  <c r="DE60" i="35"/>
  <c r="DD60" i="35"/>
  <c r="DC60" i="35"/>
  <c r="DB60" i="35"/>
  <c r="DA60" i="35"/>
  <c r="CX60" i="35"/>
  <c r="CW60" i="35"/>
  <c r="CV60" i="35"/>
  <c r="CU60" i="35"/>
  <c r="CT60" i="35"/>
  <c r="CS60" i="35"/>
  <c r="CR60" i="35"/>
  <c r="CQ60" i="35"/>
  <c r="CP60" i="35"/>
  <c r="DG59" i="35"/>
  <c r="DF59" i="35"/>
  <c r="DE59" i="35"/>
  <c r="DD59" i="35"/>
  <c r="DC59" i="35"/>
  <c r="CZ59" i="35"/>
  <c r="CY59" i="35"/>
  <c r="CX59" i="35"/>
  <c r="CW59" i="35"/>
  <c r="CV59" i="35"/>
  <c r="CU59" i="35"/>
  <c r="CT59" i="35"/>
  <c r="CS59" i="35"/>
  <c r="CR59" i="35"/>
  <c r="CQ59" i="35"/>
  <c r="CP59" i="35"/>
  <c r="DG58" i="35"/>
  <c r="DF58" i="35"/>
  <c r="DE58" i="35"/>
  <c r="DB58" i="35"/>
  <c r="DA58" i="35"/>
  <c r="CZ58" i="35"/>
  <c r="CY58" i="35"/>
  <c r="CX58" i="35"/>
  <c r="CW58" i="35"/>
  <c r="CV58" i="35"/>
  <c r="CU58" i="35"/>
  <c r="CT58" i="35"/>
  <c r="CS58" i="35"/>
  <c r="CR58" i="35"/>
  <c r="CQ58" i="35"/>
  <c r="CP58" i="35"/>
  <c r="DG57" i="35"/>
  <c r="DD57" i="35"/>
  <c r="DC57" i="35"/>
  <c r="DB57" i="35"/>
  <c r="DA57" i="35"/>
  <c r="CZ57" i="35"/>
  <c r="CY57" i="35"/>
  <c r="CX57" i="35"/>
  <c r="CW57" i="35"/>
  <c r="CV57" i="35"/>
  <c r="CU57" i="35"/>
  <c r="CT57" i="35"/>
  <c r="CS57" i="35"/>
  <c r="CR57" i="35"/>
  <c r="CQ57" i="35"/>
  <c r="DF56" i="35"/>
  <c r="DE56" i="35"/>
  <c r="DD56" i="35"/>
  <c r="DC56" i="35"/>
  <c r="DB56" i="35"/>
  <c r="DA56" i="35"/>
  <c r="CZ56" i="35"/>
  <c r="CY56" i="35"/>
  <c r="CX56" i="35"/>
  <c r="CW56" i="35"/>
  <c r="CV56" i="35"/>
  <c r="CU56" i="35"/>
  <c r="CT56" i="35"/>
  <c r="CS56" i="35"/>
  <c r="CP56" i="35"/>
  <c r="DG55" i="35"/>
  <c r="DF55" i="35"/>
  <c r="DE55" i="35"/>
  <c r="DD55" i="35"/>
  <c r="DC55" i="35"/>
  <c r="DB55" i="35"/>
  <c r="DA55" i="35"/>
  <c r="CZ55" i="35"/>
  <c r="CY55" i="35"/>
  <c r="CX55" i="35"/>
  <c r="CW55" i="35"/>
  <c r="CV55" i="35"/>
  <c r="CU55" i="35"/>
  <c r="CR55" i="35"/>
  <c r="CQ55" i="35"/>
  <c r="CP55" i="35"/>
  <c r="DG54" i="35"/>
  <c r="DF54" i="35"/>
  <c r="DE54" i="35"/>
  <c r="DD54" i="35"/>
  <c r="DC54" i="35"/>
  <c r="DB54" i="35"/>
  <c r="DA54" i="35"/>
  <c r="CZ54" i="35"/>
  <c r="CY54" i="35"/>
  <c r="CX54" i="35"/>
  <c r="CW54" i="35"/>
  <c r="CT54" i="35"/>
  <c r="CS54" i="35"/>
  <c r="CR54" i="35"/>
  <c r="CQ54" i="35"/>
  <c r="CP54" i="35"/>
  <c r="DG53" i="35"/>
  <c r="DF53" i="35"/>
  <c r="DE53" i="35"/>
  <c r="DD53" i="35"/>
  <c r="DC53" i="35"/>
  <c r="DB53" i="35"/>
  <c r="DA53" i="35"/>
  <c r="CZ53" i="35"/>
  <c r="CY53" i="35"/>
  <c r="CV53" i="35"/>
  <c r="CU53" i="35"/>
  <c r="CT53" i="35"/>
  <c r="CS53" i="35"/>
  <c r="CR53" i="35"/>
  <c r="CQ53" i="35"/>
  <c r="CP53" i="35"/>
  <c r="DG52" i="35"/>
  <c r="DF52" i="35"/>
  <c r="DE52" i="35"/>
  <c r="DD52" i="35"/>
  <c r="DC52" i="35"/>
  <c r="DB52" i="35"/>
  <c r="DA52" i="35"/>
  <c r="CZ52" i="35"/>
  <c r="CX52" i="35"/>
  <c r="CW52" i="35"/>
  <c r="CV52" i="35"/>
  <c r="CU52" i="35"/>
  <c r="CT52" i="35"/>
  <c r="CS52" i="35"/>
  <c r="CR52" i="35"/>
  <c r="CQ52" i="35"/>
  <c r="CP52" i="35"/>
  <c r="DG51" i="35"/>
  <c r="DF51" i="35"/>
  <c r="DE51" i="35"/>
  <c r="DD51" i="35"/>
  <c r="DC51" i="35"/>
  <c r="DB51" i="35"/>
  <c r="DA51" i="35"/>
  <c r="CZ51" i="35"/>
  <c r="CY51" i="35"/>
  <c r="CX51" i="35"/>
  <c r="CW51" i="35"/>
  <c r="CV51" i="35"/>
  <c r="CU51" i="35"/>
  <c r="CT51" i="35"/>
  <c r="CS51" i="35"/>
  <c r="CR51" i="35"/>
  <c r="CQ51" i="35"/>
  <c r="CP51" i="35"/>
  <c r="DG50" i="35"/>
  <c r="DF50" i="35"/>
  <c r="DE50" i="35"/>
  <c r="DD50" i="35"/>
  <c r="DC50" i="35"/>
  <c r="DB50" i="35"/>
  <c r="DA50" i="35"/>
  <c r="CZ50" i="35"/>
  <c r="CY50" i="35"/>
  <c r="CX50" i="35"/>
  <c r="CW50" i="35"/>
  <c r="CV50" i="35"/>
  <c r="CU50" i="35"/>
  <c r="CT50" i="35"/>
  <c r="CS50" i="35"/>
  <c r="CR50" i="35"/>
  <c r="CQ50" i="35"/>
  <c r="CP50" i="35"/>
  <c r="DG49" i="35"/>
  <c r="DF49" i="35"/>
  <c r="DE49" i="35"/>
  <c r="DD49" i="35"/>
  <c r="DC49" i="35"/>
  <c r="DB49" i="35"/>
  <c r="DA49" i="35"/>
  <c r="CZ49" i="35"/>
  <c r="CY49" i="35"/>
  <c r="CX49" i="35"/>
  <c r="CW49" i="35"/>
  <c r="CV49" i="35"/>
  <c r="CU49" i="35"/>
  <c r="CT49" i="35"/>
  <c r="CS49" i="35"/>
  <c r="CR49" i="35"/>
  <c r="CQ49" i="35"/>
  <c r="CP49" i="35"/>
  <c r="DG48" i="35"/>
  <c r="DF48" i="35"/>
  <c r="DE48" i="35"/>
  <c r="DD48" i="35"/>
  <c r="DC48" i="35"/>
  <c r="DB48" i="35"/>
  <c r="DA48" i="35"/>
  <c r="CZ48" i="35"/>
  <c r="CY48" i="35"/>
  <c r="CX48" i="35"/>
  <c r="CW48" i="35"/>
  <c r="CV48" i="35"/>
  <c r="CU48" i="35"/>
  <c r="CT48" i="35"/>
  <c r="CS48" i="35"/>
  <c r="CR48" i="35"/>
  <c r="CQ48" i="35"/>
  <c r="CP48" i="35"/>
  <c r="DG47" i="35"/>
  <c r="DF47" i="35"/>
  <c r="DE47" i="35"/>
  <c r="DD47" i="35"/>
  <c r="DC47" i="35"/>
  <c r="DB47" i="35"/>
  <c r="DA47" i="35"/>
  <c r="CZ47" i="35"/>
  <c r="CY47" i="35"/>
  <c r="CX47" i="35"/>
  <c r="CW47" i="35"/>
  <c r="CV47" i="35"/>
  <c r="CU47" i="35"/>
  <c r="CT47" i="35"/>
  <c r="CS47" i="35"/>
  <c r="CR47" i="35"/>
  <c r="CQ47" i="35"/>
  <c r="CP47" i="35"/>
  <c r="DG46" i="35"/>
  <c r="DF46" i="35"/>
  <c r="DE46" i="35"/>
  <c r="DD46" i="35"/>
  <c r="DC46" i="35"/>
  <c r="DB46" i="35"/>
  <c r="DA46" i="35"/>
  <c r="CZ46" i="35"/>
  <c r="CY46" i="35"/>
  <c r="CX46" i="35"/>
  <c r="CW46" i="35"/>
  <c r="CV46" i="35"/>
  <c r="CU46" i="35"/>
  <c r="CT46" i="35"/>
  <c r="CS46" i="35"/>
  <c r="CR46" i="35"/>
  <c r="CQ46" i="35"/>
  <c r="CP46" i="35"/>
  <c r="DG45" i="35"/>
  <c r="DF45" i="35"/>
  <c r="DE45" i="35"/>
  <c r="DD45" i="35"/>
  <c r="DC45" i="35"/>
  <c r="DB45" i="35"/>
  <c r="DA45" i="35"/>
  <c r="CZ45" i="35"/>
  <c r="CY45" i="35"/>
  <c r="CX45" i="35"/>
  <c r="CW45" i="35"/>
  <c r="CV45" i="35"/>
  <c r="CU45" i="35"/>
  <c r="CT45" i="35"/>
  <c r="CS45" i="35"/>
  <c r="CR45" i="35"/>
  <c r="CQ45" i="35"/>
  <c r="CP45" i="35"/>
  <c r="DG44" i="35"/>
  <c r="DF44" i="35"/>
  <c r="DE44" i="35"/>
  <c r="DD44" i="35"/>
  <c r="DC44" i="35"/>
  <c r="DB44" i="35"/>
  <c r="DA44" i="35"/>
  <c r="CZ44" i="35"/>
  <c r="CY44" i="35"/>
  <c r="CX44" i="35"/>
  <c r="CW44" i="35"/>
  <c r="CV44" i="35"/>
  <c r="CU44" i="35"/>
  <c r="CT44" i="35"/>
  <c r="CS44" i="35"/>
  <c r="CR44" i="35"/>
  <c r="CQ44" i="35"/>
  <c r="CP44" i="35"/>
  <c r="DG43" i="35"/>
  <c r="DF43" i="35"/>
  <c r="DE43" i="35"/>
  <c r="DD43" i="35"/>
  <c r="DC43" i="35"/>
  <c r="DB43" i="35"/>
  <c r="DA43" i="35"/>
  <c r="CZ43" i="35"/>
  <c r="CY43" i="35"/>
  <c r="CX43" i="35"/>
  <c r="CW43" i="35"/>
  <c r="CV43" i="35"/>
  <c r="CU43" i="35"/>
  <c r="CT43" i="35"/>
  <c r="CS43" i="35"/>
  <c r="CR43" i="35"/>
  <c r="CQ43" i="35"/>
  <c r="CP43" i="35"/>
  <c r="DG42" i="35"/>
  <c r="DF42" i="35"/>
  <c r="DE42" i="35"/>
  <c r="DD42" i="35"/>
  <c r="DC42" i="35"/>
  <c r="DB42" i="35"/>
  <c r="DA42" i="35"/>
  <c r="CZ42" i="35"/>
  <c r="CY42" i="35"/>
  <c r="CX42" i="35"/>
  <c r="CW42" i="35"/>
  <c r="CV42" i="35"/>
  <c r="CU42" i="35"/>
  <c r="CT42" i="35"/>
  <c r="CS42" i="35"/>
  <c r="CR42" i="35"/>
  <c r="CQ42" i="35"/>
  <c r="CP42" i="35"/>
  <c r="DG41" i="35"/>
  <c r="DF41" i="35"/>
  <c r="DE41" i="35"/>
  <c r="DD41" i="35"/>
  <c r="DC41" i="35"/>
  <c r="DB41" i="35"/>
  <c r="DA41" i="35"/>
  <c r="CZ41" i="35"/>
  <c r="CY41" i="35"/>
  <c r="CX41" i="35"/>
  <c r="CW41" i="35"/>
  <c r="CV41" i="35"/>
  <c r="CU41" i="35"/>
  <c r="CT41" i="35"/>
  <c r="CS41" i="35"/>
  <c r="CR41" i="35"/>
  <c r="CQ41" i="35"/>
  <c r="CP41" i="35"/>
  <c r="DG40" i="35"/>
  <c r="DF40" i="35"/>
  <c r="DE40" i="35"/>
  <c r="DD40" i="35"/>
  <c r="DC40" i="35"/>
  <c r="DB40" i="35"/>
  <c r="DA40" i="35"/>
  <c r="CZ40" i="35"/>
  <c r="CY40" i="35"/>
  <c r="CX40" i="35"/>
  <c r="CW40" i="35"/>
  <c r="CV40" i="35"/>
  <c r="CU40" i="35"/>
  <c r="CT40" i="35"/>
  <c r="CS40" i="35"/>
  <c r="CR40" i="35"/>
  <c r="CQ40" i="35"/>
  <c r="CP40" i="35"/>
  <c r="DG39" i="35"/>
  <c r="DF39" i="35"/>
  <c r="DE39" i="35"/>
  <c r="DD39" i="35"/>
  <c r="DC39" i="35"/>
  <c r="DB39" i="35"/>
  <c r="DA39" i="35"/>
  <c r="CZ39" i="35"/>
  <c r="CY39" i="35"/>
  <c r="CX39" i="35"/>
  <c r="CW39" i="35"/>
  <c r="CV39" i="35"/>
  <c r="CU39" i="35"/>
  <c r="CT39" i="35"/>
  <c r="CS39" i="35"/>
  <c r="CR39" i="35"/>
  <c r="CQ39" i="35"/>
  <c r="CP39" i="35"/>
  <c r="DG38" i="35"/>
  <c r="DF38" i="35"/>
  <c r="DE38" i="35"/>
  <c r="DD38" i="35"/>
  <c r="DC38" i="35"/>
  <c r="DB38" i="35"/>
  <c r="DA38" i="35"/>
  <c r="CZ38" i="35"/>
  <c r="CY38" i="35"/>
  <c r="CX38" i="35"/>
  <c r="CW38" i="35"/>
  <c r="CV38" i="35"/>
  <c r="CU38" i="35"/>
  <c r="CT38" i="35"/>
  <c r="CS38" i="35"/>
  <c r="CR38" i="35"/>
  <c r="CQ38" i="35"/>
  <c r="CP38" i="35"/>
  <c r="DG37" i="35"/>
  <c r="DF37" i="35"/>
  <c r="DE37" i="35"/>
  <c r="DD37" i="35"/>
  <c r="DC37" i="35"/>
  <c r="DB37" i="35"/>
  <c r="DA37" i="35"/>
  <c r="CZ37" i="35"/>
  <c r="CY37" i="35"/>
  <c r="CX37" i="35"/>
  <c r="CW37" i="35"/>
  <c r="CV37" i="35"/>
  <c r="CU37" i="35"/>
  <c r="CT37" i="35"/>
  <c r="CS37" i="35"/>
  <c r="CR37" i="35"/>
  <c r="CQ37" i="35"/>
  <c r="CP37" i="35"/>
  <c r="DG36" i="35"/>
  <c r="DF36" i="35"/>
  <c r="DE36" i="35"/>
  <c r="DD36" i="35"/>
  <c r="DC36" i="35"/>
  <c r="DB36" i="35"/>
  <c r="DA36" i="35"/>
  <c r="CZ36" i="35"/>
  <c r="CY36" i="35"/>
  <c r="CX36" i="35"/>
  <c r="CW36" i="35"/>
  <c r="CV36" i="35"/>
  <c r="CU36" i="35"/>
  <c r="CT36" i="35"/>
  <c r="CS36" i="35"/>
  <c r="CR36" i="35"/>
  <c r="CQ36" i="35"/>
  <c r="CP36" i="35"/>
  <c r="DG35" i="35"/>
  <c r="DF35" i="35"/>
  <c r="DE35" i="35"/>
  <c r="DD35" i="35"/>
  <c r="DC35" i="35"/>
  <c r="DB35" i="35"/>
  <c r="DA35" i="35"/>
  <c r="CZ35" i="35"/>
  <c r="CY35" i="35"/>
  <c r="CX35" i="35"/>
  <c r="CW35" i="35"/>
  <c r="CV35" i="35"/>
  <c r="CU35" i="35"/>
  <c r="CT35" i="35"/>
  <c r="CS35" i="35"/>
  <c r="CR35" i="35"/>
  <c r="CQ35" i="35"/>
  <c r="CP35" i="35"/>
  <c r="DG34" i="35"/>
  <c r="DF34" i="35"/>
  <c r="DE34" i="35"/>
  <c r="DD34" i="35"/>
  <c r="DC34" i="35"/>
  <c r="DB34" i="35"/>
  <c r="DA34" i="35"/>
  <c r="CZ34" i="35"/>
  <c r="CY34" i="35"/>
  <c r="CX34" i="35"/>
  <c r="CW34" i="35"/>
  <c r="CV34" i="35"/>
  <c r="CU34" i="35"/>
  <c r="CT34" i="35"/>
  <c r="CS34" i="35"/>
  <c r="CR34" i="35"/>
  <c r="CQ34" i="35"/>
  <c r="CP34" i="35"/>
  <c r="DG33" i="35"/>
  <c r="DF33" i="35"/>
  <c r="DE33" i="35"/>
  <c r="DD33" i="35"/>
  <c r="DC33" i="35"/>
  <c r="DB33" i="35"/>
  <c r="DA33" i="35"/>
  <c r="CZ33" i="35"/>
  <c r="CY33" i="35"/>
  <c r="CX33" i="35"/>
  <c r="CW33" i="35"/>
  <c r="CV33" i="35"/>
  <c r="CU33" i="35"/>
  <c r="CT33" i="35"/>
  <c r="CS33" i="35"/>
  <c r="CR33" i="35"/>
  <c r="CQ33" i="35"/>
  <c r="CP33" i="35"/>
  <c r="DG32" i="35"/>
  <c r="DF32" i="35"/>
  <c r="DE32" i="35"/>
  <c r="DD32" i="35"/>
  <c r="DC32" i="35"/>
  <c r="DB32" i="35"/>
  <c r="DA32" i="35"/>
  <c r="CZ32" i="35"/>
  <c r="CY32" i="35"/>
  <c r="CX32" i="35"/>
  <c r="CW32" i="35"/>
  <c r="CV32" i="35"/>
  <c r="CU32" i="35"/>
  <c r="CT32" i="35"/>
  <c r="CS32" i="35"/>
  <c r="CR32" i="35"/>
  <c r="CQ32" i="35"/>
  <c r="CP32" i="35"/>
  <c r="DG31" i="35"/>
  <c r="DF31" i="35"/>
  <c r="DE31" i="35"/>
  <c r="DD31" i="35"/>
  <c r="DC31" i="35"/>
  <c r="DB31" i="35"/>
  <c r="DA31" i="35"/>
  <c r="CZ31" i="35"/>
  <c r="CY31" i="35"/>
  <c r="CX31" i="35"/>
  <c r="CW31" i="35"/>
  <c r="CV31" i="35"/>
  <c r="CU31" i="35"/>
  <c r="CT31" i="35"/>
  <c r="CS31" i="35"/>
  <c r="CR31" i="35"/>
  <c r="CQ31" i="35"/>
  <c r="CP31" i="35"/>
  <c r="DG30" i="35"/>
  <c r="DF30" i="35"/>
  <c r="DE30" i="35"/>
  <c r="DD30" i="35"/>
  <c r="DC30" i="35"/>
  <c r="DB30" i="35"/>
  <c r="DA30" i="35"/>
  <c r="CZ30" i="35"/>
  <c r="CY30" i="35"/>
  <c r="CX30" i="35"/>
  <c r="CW30" i="35"/>
  <c r="CV30" i="35"/>
  <c r="CU30" i="35"/>
  <c r="CT30" i="35"/>
  <c r="CS30" i="35"/>
  <c r="CR30" i="35"/>
  <c r="CQ30" i="35"/>
  <c r="CP30" i="35"/>
  <c r="DG29" i="35"/>
  <c r="DF29" i="35"/>
  <c r="DE29" i="35"/>
  <c r="DD29" i="35"/>
  <c r="DC29" i="35"/>
  <c r="DB29" i="35"/>
  <c r="DA29" i="35"/>
  <c r="CZ29" i="35"/>
  <c r="CY29" i="35"/>
  <c r="CX29" i="35"/>
  <c r="CW29" i="35"/>
  <c r="CV29" i="35"/>
  <c r="CU29" i="35"/>
  <c r="CT29" i="35"/>
  <c r="CS29" i="35"/>
  <c r="CR29" i="35"/>
  <c r="CQ29" i="35"/>
  <c r="CP29" i="35"/>
  <c r="DG28" i="35"/>
  <c r="DF28" i="35"/>
  <c r="DE28" i="35"/>
  <c r="DD28" i="35"/>
  <c r="DC28" i="35"/>
  <c r="DB28" i="35"/>
  <c r="DA28" i="35"/>
  <c r="CZ28" i="35"/>
  <c r="CY28" i="35"/>
  <c r="CX28" i="35"/>
  <c r="CW28" i="35"/>
  <c r="CV28" i="35"/>
  <c r="CU28" i="35"/>
  <c r="CT28" i="35"/>
  <c r="CS28" i="35"/>
  <c r="CR28" i="35"/>
  <c r="CQ28" i="35"/>
  <c r="CP28" i="35"/>
  <c r="DG27" i="35"/>
  <c r="DF27" i="35"/>
  <c r="DE27" i="35"/>
  <c r="DD27" i="35"/>
  <c r="DC27" i="35"/>
  <c r="DB27" i="35"/>
  <c r="DA27" i="35"/>
  <c r="CZ27" i="35"/>
  <c r="CY27" i="35"/>
  <c r="CX27" i="35"/>
  <c r="CW27" i="35"/>
  <c r="CV27" i="35"/>
  <c r="CU27" i="35"/>
  <c r="CT27" i="35"/>
  <c r="CS27" i="35"/>
  <c r="CR27" i="35"/>
  <c r="CQ27" i="35"/>
  <c r="CP27" i="35"/>
  <c r="DG26" i="35"/>
  <c r="DF26" i="35"/>
  <c r="DE26" i="35"/>
  <c r="DD26" i="35"/>
  <c r="DC26" i="35"/>
  <c r="DB26" i="35"/>
  <c r="DA26" i="35"/>
  <c r="CZ26" i="35"/>
  <c r="CY26" i="35"/>
  <c r="CX26" i="35"/>
  <c r="CW26" i="35"/>
  <c r="CV26" i="35"/>
  <c r="CU26" i="35"/>
  <c r="CT26" i="35"/>
  <c r="CS26" i="35"/>
  <c r="CR26" i="35"/>
  <c r="CQ26" i="35"/>
  <c r="CP26" i="35"/>
  <c r="DG25" i="35"/>
  <c r="DF25" i="35"/>
  <c r="DE25" i="35"/>
  <c r="DD25" i="35"/>
  <c r="DC25" i="35"/>
  <c r="DB25" i="35"/>
  <c r="DA25" i="35"/>
  <c r="CZ25" i="35"/>
  <c r="CY25" i="35"/>
  <c r="CX25" i="35"/>
  <c r="CW25" i="35"/>
  <c r="CV25" i="35"/>
  <c r="CU25" i="35"/>
  <c r="CT25" i="35"/>
  <c r="CS25" i="35"/>
  <c r="CR25" i="35"/>
  <c r="CQ25" i="35"/>
  <c r="CP25" i="35"/>
  <c r="DG24" i="35"/>
  <c r="DF24" i="35"/>
  <c r="DE24" i="35"/>
  <c r="DD24" i="35"/>
  <c r="DC24" i="35"/>
  <c r="DB24" i="35"/>
  <c r="DA24" i="35"/>
  <c r="CZ24" i="35"/>
  <c r="CY24" i="35"/>
  <c r="CX24" i="35"/>
  <c r="CW24" i="35"/>
  <c r="CV24" i="35"/>
  <c r="CU24" i="35"/>
  <c r="CT24" i="35"/>
  <c r="CS24" i="35"/>
  <c r="CR24" i="35"/>
  <c r="CQ24" i="35"/>
  <c r="CP24" i="35"/>
  <c r="DG23" i="35"/>
  <c r="DF23" i="35"/>
  <c r="DE23" i="35"/>
  <c r="DD23" i="35"/>
  <c r="DC23" i="35"/>
  <c r="DB23" i="35"/>
  <c r="DA23" i="35"/>
  <c r="CZ23" i="35"/>
  <c r="CY23" i="35"/>
  <c r="CX23" i="35"/>
  <c r="CW23" i="35"/>
  <c r="CV23" i="35"/>
  <c r="CU23" i="35"/>
  <c r="CT23" i="35"/>
  <c r="CS23" i="35"/>
  <c r="CR23" i="35"/>
  <c r="CQ23" i="35"/>
  <c r="CP23" i="35"/>
  <c r="DG22" i="35"/>
  <c r="DF22" i="35"/>
  <c r="DE22" i="35"/>
  <c r="DD22" i="35"/>
  <c r="DC22" i="35"/>
  <c r="DB22" i="35"/>
  <c r="DA22" i="35"/>
  <c r="CZ22" i="35"/>
  <c r="CY22" i="35"/>
  <c r="CX22" i="35"/>
  <c r="CW22" i="35"/>
  <c r="CV22" i="35"/>
  <c r="CU22" i="35"/>
  <c r="CT22" i="35"/>
  <c r="CS22" i="35"/>
  <c r="CR22" i="35"/>
  <c r="CQ22" i="35"/>
  <c r="CP22" i="35"/>
  <c r="DG21" i="35"/>
  <c r="DF21" i="35"/>
  <c r="DE21" i="35"/>
  <c r="DD21" i="35"/>
  <c r="DC21" i="35"/>
  <c r="DB21" i="35"/>
  <c r="DA21" i="35"/>
  <c r="CZ21" i="35"/>
  <c r="CY21" i="35"/>
  <c r="CX21" i="35"/>
  <c r="CW21" i="35"/>
  <c r="CV21" i="35"/>
  <c r="CU21" i="35"/>
  <c r="CT21" i="35"/>
  <c r="CS21" i="35"/>
  <c r="CR21" i="35"/>
  <c r="CQ21" i="35"/>
  <c r="CP21" i="35"/>
  <c r="DG20" i="35"/>
  <c r="DF20" i="35"/>
  <c r="DE20" i="35"/>
  <c r="DD20" i="35"/>
  <c r="DC20" i="35"/>
  <c r="DB20" i="35"/>
  <c r="DA20" i="35"/>
  <c r="CZ20" i="35"/>
  <c r="CY20" i="35"/>
  <c r="CX20" i="35"/>
  <c r="CW20" i="35"/>
  <c r="CV20" i="35"/>
  <c r="CU20" i="35"/>
  <c r="CT20" i="35"/>
  <c r="CS20" i="35"/>
  <c r="CR20" i="35"/>
  <c r="CQ20" i="35"/>
  <c r="CP20" i="35"/>
  <c r="DG19" i="35"/>
  <c r="DF19" i="35"/>
  <c r="DE19" i="35"/>
  <c r="DD19" i="35"/>
  <c r="DC19" i="35"/>
  <c r="DB19" i="35"/>
  <c r="DA19" i="35"/>
  <c r="CZ19" i="35"/>
  <c r="CY19" i="35"/>
  <c r="CX19" i="35"/>
  <c r="CW19" i="35"/>
  <c r="CV19" i="35"/>
  <c r="CU19" i="35"/>
  <c r="CT19" i="35"/>
  <c r="CS19" i="35"/>
  <c r="CR19" i="35"/>
  <c r="CQ19" i="35"/>
  <c r="CP19" i="35"/>
  <c r="DG18" i="35"/>
  <c r="DF18" i="35"/>
  <c r="DE18" i="35"/>
  <c r="DD18" i="35"/>
  <c r="DC18" i="35"/>
  <c r="DB18" i="35"/>
  <c r="DA18" i="35"/>
  <c r="CZ18" i="35"/>
  <c r="CY18" i="35"/>
  <c r="CX18" i="35"/>
  <c r="CW18" i="35"/>
  <c r="CV18" i="35"/>
  <c r="CU18" i="35"/>
  <c r="CT18" i="35"/>
  <c r="CS18" i="35"/>
  <c r="CR18" i="35"/>
  <c r="CQ18" i="35"/>
  <c r="CP18" i="35"/>
  <c r="DG17" i="35"/>
  <c r="DF17" i="35"/>
  <c r="DE17" i="35"/>
  <c r="DD17" i="35"/>
  <c r="DC17" i="35"/>
  <c r="DB17" i="35"/>
  <c r="DA17" i="35"/>
  <c r="CZ17" i="35"/>
  <c r="CY17" i="35"/>
  <c r="CX17" i="35"/>
  <c r="CW17" i="35"/>
  <c r="CV17" i="35"/>
  <c r="CU17" i="35"/>
  <c r="CT17" i="35"/>
  <c r="CS17" i="35"/>
  <c r="CR17" i="35"/>
  <c r="CQ17" i="35"/>
  <c r="CP17" i="35"/>
  <c r="DG16" i="35"/>
  <c r="DF16" i="35"/>
  <c r="DE16" i="35"/>
  <c r="DD16" i="35"/>
  <c r="DC16" i="35"/>
  <c r="DB16" i="35"/>
  <c r="DA16" i="35"/>
  <c r="CZ16" i="35"/>
  <c r="CY16" i="35"/>
  <c r="CX16" i="35"/>
  <c r="CW16" i="35"/>
  <c r="CV16" i="35"/>
  <c r="CU16" i="35"/>
  <c r="CT16" i="35"/>
  <c r="CS16" i="35"/>
  <c r="CR16" i="35"/>
  <c r="CQ16" i="35"/>
  <c r="CP16" i="35"/>
  <c r="DG15" i="35"/>
  <c r="DF15" i="35"/>
  <c r="DE15" i="35"/>
  <c r="DD15" i="35"/>
  <c r="DC15" i="35"/>
  <c r="DB15" i="35"/>
  <c r="DA15" i="35"/>
  <c r="CZ15" i="35"/>
  <c r="CY15" i="35"/>
  <c r="CX15" i="35"/>
  <c r="CW15" i="35"/>
  <c r="CV15" i="35"/>
  <c r="CU15" i="35"/>
  <c r="CT15" i="35"/>
  <c r="CS15" i="35"/>
  <c r="CR15" i="35"/>
  <c r="CQ15" i="35"/>
  <c r="CP15" i="35"/>
  <c r="DG14" i="35"/>
  <c r="DF14" i="35"/>
  <c r="DE14" i="35"/>
  <c r="DD14" i="35"/>
  <c r="DC14" i="35"/>
  <c r="DB14" i="35"/>
  <c r="DA14" i="35"/>
  <c r="CZ14" i="35"/>
  <c r="CY14" i="35"/>
  <c r="CX14" i="35"/>
  <c r="CW14" i="35"/>
  <c r="CV14" i="35"/>
  <c r="CU14" i="35"/>
  <c r="CT14" i="35"/>
  <c r="CS14" i="35"/>
  <c r="CR14" i="35"/>
  <c r="CQ14" i="35"/>
  <c r="CP14" i="35"/>
  <c r="DG13" i="35"/>
  <c r="DF13" i="35"/>
  <c r="DE13" i="35"/>
  <c r="DD13" i="35"/>
  <c r="DC13" i="35"/>
  <c r="DB13" i="35"/>
  <c r="DA13" i="35"/>
  <c r="CZ13" i="35"/>
  <c r="CY13" i="35"/>
  <c r="CX13" i="35"/>
  <c r="CW13" i="35"/>
  <c r="CV13" i="35"/>
  <c r="CU13" i="35"/>
  <c r="CT13" i="35"/>
  <c r="CS13" i="35"/>
  <c r="CR13" i="35"/>
  <c r="CQ13" i="35"/>
  <c r="CP13" i="35"/>
  <c r="DG12" i="35"/>
  <c r="DF12" i="35"/>
  <c r="DE12" i="35"/>
  <c r="DD12" i="35"/>
  <c r="DC12" i="35"/>
  <c r="DA12" i="35"/>
  <c r="CZ12" i="35"/>
  <c r="CY12" i="35"/>
  <c r="CX12" i="35"/>
  <c r="CW12" i="35"/>
  <c r="CV12" i="35"/>
  <c r="CU12" i="35"/>
  <c r="CT12" i="35"/>
  <c r="CS12" i="35"/>
  <c r="CR12" i="35"/>
  <c r="CQ12" i="35"/>
  <c r="CP12" i="35"/>
  <c r="I4" i="29"/>
  <c r="I699" i="29"/>
  <c r="H699" i="29"/>
  <c r="I698" i="29"/>
  <c r="H698" i="29"/>
  <c r="I697" i="29"/>
  <c r="H697" i="29"/>
  <c r="I696" i="29"/>
  <c r="H696" i="29"/>
  <c r="I695" i="29"/>
  <c r="H695" i="29"/>
  <c r="I694" i="29"/>
  <c r="H694" i="29"/>
  <c r="I693" i="29"/>
  <c r="H693" i="29"/>
  <c r="I692" i="29"/>
  <c r="H692" i="29"/>
  <c r="I691" i="29"/>
  <c r="H691" i="29"/>
  <c r="I690" i="29"/>
  <c r="H690" i="29"/>
  <c r="I689" i="29"/>
  <c r="H689" i="29"/>
  <c r="I688" i="29"/>
  <c r="H688" i="29"/>
  <c r="I687" i="29"/>
  <c r="H687" i="29"/>
  <c r="I686" i="29"/>
  <c r="H686" i="29"/>
  <c r="I685" i="29"/>
  <c r="H685" i="29"/>
  <c r="I684" i="29"/>
  <c r="H684" i="29"/>
  <c r="I683" i="29"/>
  <c r="H683" i="29"/>
  <c r="I682" i="29"/>
  <c r="H682" i="29"/>
  <c r="I681" i="29"/>
  <c r="H681" i="29"/>
  <c r="I680" i="29"/>
  <c r="H680" i="29"/>
  <c r="I679" i="29"/>
  <c r="H679" i="29"/>
  <c r="I678" i="29"/>
  <c r="H678" i="29"/>
  <c r="I677" i="29"/>
  <c r="H677" i="29"/>
  <c r="I676" i="29"/>
  <c r="H676" i="29"/>
  <c r="I675" i="29"/>
  <c r="H675" i="29"/>
  <c r="I674" i="29"/>
  <c r="H674" i="29"/>
  <c r="I673" i="29"/>
  <c r="H673" i="29"/>
  <c r="I672" i="29"/>
  <c r="H672" i="29"/>
  <c r="I671" i="29"/>
  <c r="H671" i="29"/>
  <c r="I670" i="29"/>
  <c r="H670" i="29"/>
  <c r="I669" i="29"/>
  <c r="H669" i="29"/>
  <c r="I668" i="29"/>
  <c r="H668" i="29"/>
  <c r="I667" i="29"/>
  <c r="H667" i="29"/>
  <c r="I666" i="29"/>
  <c r="H666" i="29"/>
  <c r="I665" i="29"/>
  <c r="H665" i="29"/>
  <c r="I664" i="29"/>
  <c r="H664" i="29"/>
  <c r="I663" i="29"/>
  <c r="H663" i="29"/>
  <c r="I662" i="29"/>
  <c r="H662" i="29"/>
  <c r="I661" i="29"/>
  <c r="H661" i="29"/>
  <c r="I660" i="29"/>
  <c r="H660" i="29"/>
  <c r="I659" i="29"/>
  <c r="H659" i="29"/>
  <c r="I658" i="29"/>
  <c r="H658" i="29"/>
  <c r="I657" i="29"/>
  <c r="H657" i="29"/>
  <c r="I656" i="29"/>
  <c r="H656" i="29"/>
  <c r="I655" i="29"/>
  <c r="H655" i="29"/>
  <c r="I654" i="29"/>
  <c r="H654" i="29"/>
  <c r="I653" i="29"/>
  <c r="H653" i="29"/>
  <c r="I652" i="29"/>
  <c r="H652" i="29"/>
  <c r="I651" i="29"/>
  <c r="H651" i="29"/>
  <c r="I650" i="29"/>
  <c r="H650" i="29"/>
  <c r="I649" i="29"/>
  <c r="H649" i="29"/>
  <c r="I648" i="29"/>
  <c r="H648" i="29"/>
  <c r="I647" i="29"/>
  <c r="H647" i="29"/>
  <c r="I646" i="29"/>
  <c r="H646" i="29"/>
  <c r="I645" i="29"/>
  <c r="H645" i="29"/>
  <c r="I644" i="29"/>
  <c r="H644" i="29"/>
  <c r="I643" i="29"/>
  <c r="H643" i="29"/>
  <c r="I642" i="29"/>
  <c r="H642" i="29"/>
  <c r="I641" i="29"/>
  <c r="H641" i="29"/>
  <c r="I640" i="29"/>
  <c r="H640" i="29"/>
  <c r="I615" i="29"/>
  <c r="H615" i="29"/>
  <c r="I614" i="29"/>
  <c r="H614" i="29"/>
  <c r="I613" i="29"/>
  <c r="H613" i="29"/>
  <c r="I612" i="29"/>
  <c r="H612" i="29"/>
  <c r="I611" i="29"/>
  <c r="H611" i="29"/>
  <c r="I610" i="29"/>
  <c r="H610" i="29"/>
  <c r="I609" i="29"/>
  <c r="H609" i="29"/>
  <c r="I608" i="29"/>
  <c r="H608" i="29"/>
  <c r="I607" i="29"/>
  <c r="H607" i="29"/>
  <c r="I606" i="29"/>
  <c r="H606" i="29"/>
  <c r="I605" i="29"/>
  <c r="H605" i="29"/>
  <c r="I604" i="29"/>
  <c r="H604" i="29"/>
  <c r="I603" i="29"/>
  <c r="H603" i="29"/>
  <c r="I602" i="29"/>
  <c r="H602" i="29"/>
  <c r="I601" i="29"/>
  <c r="H601" i="29"/>
  <c r="I600" i="29"/>
  <c r="H600" i="29"/>
  <c r="I599" i="29"/>
  <c r="H599" i="29"/>
  <c r="I598" i="29"/>
  <c r="H598" i="29"/>
  <c r="I597" i="29"/>
  <c r="H597" i="29"/>
  <c r="I596" i="29"/>
  <c r="H596" i="29"/>
  <c r="I595" i="29"/>
  <c r="H595" i="29"/>
  <c r="I594" i="29"/>
  <c r="H594" i="29"/>
  <c r="I593" i="29"/>
  <c r="H593" i="29"/>
  <c r="I592" i="29"/>
  <c r="H592" i="29"/>
  <c r="I591" i="29"/>
  <c r="H591" i="29"/>
  <c r="I590" i="29"/>
  <c r="H590" i="29"/>
  <c r="I589" i="29"/>
  <c r="H589" i="29"/>
  <c r="I588" i="29"/>
  <c r="H588" i="29"/>
  <c r="I587" i="29"/>
  <c r="H587" i="29"/>
  <c r="I586" i="29"/>
  <c r="H586" i="29"/>
  <c r="I585" i="29"/>
  <c r="H585" i="29"/>
  <c r="I584" i="29"/>
  <c r="H584" i="29"/>
  <c r="I583" i="29"/>
  <c r="H583" i="29"/>
  <c r="I582" i="29"/>
  <c r="H582" i="29"/>
  <c r="I581" i="29"/>
  <c r="H581" i="29"/>
  <c r="I580" i="29"/>
  <c r="H580" i="29"/>
  <c r="I579" i="29"/>
  <c r="H579" i="29"/>
  <c r="I578" i="29"/>
  <c r="H578" i="29"/>
  <c r="I577" i="29"/>
  <c r="H577" i="29"/>
  <c r="I576" i="29"/>
  <c r="H576" i="29"/>
  <c r="I575" i="29"/>
  <c r="H575" i="29"/>
  <c r="I574" i="29"/>
  <c r="H574" i="29"/>
  <c r="I543" i="29"/>
  <c r="H543" i="29"/>
  <c r="I542" i="29"/>
  <c r="H542" i="29"/>
  <c r="I541" i="29"/>
  <c r="H541" i="29"/>
  <c r="I540" i="29"/>
  <c r="H540" i="29"/>
  <c r="I539" i="29"/>
  <c r="H539" i="29"/>
  <c r="I538" i="29"/>
  <c r="H538" i="29"/>
  <c r="I537" i="29"/>
  <c r="H537" i="29"/>
  <c r="I536" i="29"/>
  <c r="H536" i="29"/>
  <c r="I535" i="29"/>
  <c r="H535" i="29"/>
  <c r="I534" i="29"/>
  <c r="H534" i="29"/>
  <c r="I533" i="29"/>
  <c r="H533" i="29"/>
  <c r="I532" i="29"/>
  <c r="H532" i="29"/>
  <c r="I531" i="29"/>
  <c r="H531" i="29"/>
  <c r="I530" i="29"/>
  <c r="H530" i="29"/>
  <c r="I529" i="29"/>
  <c r="H529" i="29"/>
  <c r="I528" i="29"/>
  <c r="H528" i="29"/>
  <c r="I527" i="29"/>
  <c r="H527" i="29"/>
  <c r="I526" i="29"/>
  <c r="H526" i="29"/>
  <c r="I525" i="29"/>
  <c r="H525" i="29"/>
  <c r="I524" i="29"/>
  <c r="H524" i="29"/>
  <c r="I523" i="29"/>
  <c r="H523" i="29"/>
  <c r="I522" i="29"/>
  <c r="H522" i="29"/>
  <c r="I521" i="29"/>
  <c r="H521" i="29"/>
  <c r="I520" i="29"/>
  <c r="H520" i="29"/>
  <c r="I519" i="29"/>
  <c r="H519" i="29"/>
  <c r="I518" i="29"/>
  <c r="H518" i="29"/>
  <c r="I517" i="29"/>
  <c r="H517" i="29"/>
  <c r="I516" i="29"/>
  <c r="H516" i="29"/>
  <c r="I515" i="29"/>
  <c r="H515" i="29"/>
  <c r="I514" i="29"/>
  <c r="H514" i="29"/>
  <c r="I513" i="29"/>
  <c r="H513" i="29"/>
  <c r="I512" i="29"/>
  <c r="H512" i="29"/>
  <c r="I511" i="29"/>
  <c r="H511" i="29"/>
  <c r="I510" i="29"/>
  <c r="H510" i="29"/>
  <c r="I509" i="29"/>
  <c r="H509" i="29"/>
  <c r="I508" i="29"/>
  <c r="H508" i="29"/>
  <c r="I507" i="29"/>
  <c r="H507" i="29"/>
  <c r="I506" i="29"/>
  <c r="H506" i="29"/>
  <c r="I505" i="29"/>
  <c r="H505" i="29"/>
  <c r="I504" i="29"/>
  <c r="H504" i="29"/>
  <c r="I503" i="29"/>
  <c r="H503" i="29"/>
  <c r="I502" i="29"/>
  <c r="H502" i="29"/>
  <c r="I501" i="29"/>
  <c r="H501" i="29"/>
  <c r="I500" i="29"/>
  <c r="H500" i="29"/>
  <c r="I499" i="29"/>
  <c r="H499" i="29"/>
  <c r="I498" i="29"/>
  <c r="H498" i="29"/>
  <c r="I497" i="29"/>
  <c r="H497" i="29"/>
  <c r="I496" i="29"/>
  <c r="H496" i="29"/>
  <c r="I495" i="29"/>
  <c r="H495" i="29"/>
  <c r="I494" i="29"/>
  <c r="H494" i="29"/>
  <c r="I493" i="29"/>
  <c r="H493" i="29"/>
  <c r="I492" i="29"/>
  <c r="H492" i="29"/>
  <c r="I491" i="29"/>
  <c r="H491" i="29"/>
  <c r="I490" i="29"/>
  <c r="H490" i="29"/>
  <c r="I489" i="29"/>
  <c r="H489" i="29"/>
  <c r="I488" i="29"/>
  <c r="H488" i="29"/>
  <c r="I487" i="29"/>
  <c r="H487" i="29"/>
  <c r="I486" i="29"/>
  <c r="H486" i="29"/>
  <c r="I485" i="29"/>
  <c r="H485" i="29"/>
  <c r="I484" i="29"/>
  <c r="H484" i="29"/>
  <c r="I483" i="29"/>
  <c r="H483" i="29"/>
  <c r="I482" i="29"/>
  <c r="H482" i="29"/>
  <c r="I481" i="29"/>
  <c r="H481" i="29"/>
  <c r="I480" i="29"/>
  <c r="H480" i="29"/>
  <c r="I479" i="29"/>
  <c r="H479" i="29"/>
  <c r="I478" i="29"/>
  <c r="H478" i="29"/>
  <c r="I477" i="29"/>
  <c r="H477" i="29"/>
  <c r="I476" i="29"/>
  <c r="H476" i="29"/>
  <c r="I475" i="29"/>
  <c r="H475" i="29"/>
  <c r="I474" i="29"/>
  <c r="H474" i="29"/>
  <c r="I473" i="29"/>
  <c r="H473" i="29"/>
  <c r="I472" i="29"/>
  <c r="H472" i="29"/>
  <c r="I471" i="29"/>
  <c r="H471" i="29"/>
  <c r="I470" i="29"/>
  <c r="H470" i="29"/>
  <c r="I469" i="29"/>
  <c r="H469" i="29"/>
  <c r="I468" i="29"/>
  <c r="H468" i="29"/>
  <c r="I467" i="29"/>
  <c r="H467" i="29"/>
  <c r="I466" i="29"/>
  <c r="H466" i="29"/>
  <c r="I465" i="29"/>
  <c r="H465" i="29"/>
  <c r="I464" i="29"/>
  <c r="H464" i="29"/>
  <c r="I463" i="29"/>
  <c r="H463" i="29"/>
  <c r="I462" i="29"/>
  <c r="H462" i="29"/>
  <c r="I461" i="29"/>
  <c r="H461" i="29"/>
  <c r="I460" i="29"/>
  <c r="H460" i="29"/>
  <c r="I459" i="29"/>
  <c r="H459" i="29"/>
  <c r="I458" i="29"/>
  <c r="H458" i="29"/>
  <c r="I457" i="29"/>
  <c r="H457" i="29"/>
  <c r="I456" i="29"/>
  <c r="H456" i="29"/>
  <c r="I455" i="29"/>
  <c r="H455" i="29"/>
  <c r="I454" i="29"/>
  <c r="H454" i="29"/>
  <c r="I453" i="29"/>
  <c r="H453" i="29"/>
  <c r="I452" i="29"/>
  <c r="H452" i="29"/>
  <c r="I451" i="29"/>
  <c r="H451" i="29"/>
  <c r="I450" i="29"/>
  <c r="H450" i="29"/>
  <c r="I449" i="29"/>
  <c r="H449" i="29"/>
  <c r="I448" i="29"/>
  <c r="H448" i="29"/>
  <c r="I447" i="29"/>
  <c r="H447" i="29"/>
  <c r="I446" i="29"/>
  <c r="H446" i="29"/>
  <c r="I445" i="29"/>
  <c r="H445" i="29"/>
  <c r="I444" i="29"/>
  <c r="H444" i="29"/>
  <c r="I443" i="29"/>
  <c r="H443" i="29"/>
  <c r="I442" i="29"/>
  <c r="H442" i="29"/>
  <c r="I441" i="29"/>
  <c r="H441" i="29"/>
  <c r="I440" i="29"/>
  <c r="H440" i="29"/>
  <c r="I439" i="29"/>
  <c r="H439" i="29"/>
  <c r="I438" i="29"/>
  <c r="H438" i="29"/>
  <c r="I437" i="29"/>
  <c r="H437" i="29"/>
  <c r="I436" i="29"/>
  <c r="H436" i="29"/>
  <c r="I429" i="29"/>
  <c r="H429" i="29"/>
  <c r="I428" i="29"/>
  <c r="H428" i="29"/>
  <c r="I427" i="29"/>
  <c r="H427" i="29"/>
  <c r="I426" i="29"/>
  <c r="H426" i="29"/>
  <c r="I425" i="29"/>
  <c r="H425" i="29"/>
  <c r="I424" i="29"/>
  <c r="H424" i="29"/>
  <c r="I423" i="29"/>
  <c r="H423" i="29"/>
  <c r="I422" i="29"/>
  <c r="H422" i="29"/>
  <c r="I421" i="29"/>
  <c r="H421" i="29"/>
  <c r="I420" i="29"/>
  <c r="H420" i="29"/>
  <c r="I419" i="29"/>
  <c r="H419" i="29"/>
  <c r="I418" i="29"/>
  <c r="H418" i="29"/>
  <c r="I417" i="29"/>
  <c r="H417" i="29"/>
  <c r="I416" i="29"/>
  <c r="H416" i="29"/>
  <c r="I415" i="29"/>
  <c r="H415" i="29"/>
  <c r="I414" i="29"/>
  <c r="H414" i="29"/>
  <c r="I413" i="29"/>
  <c r="H413" i="29"/>
  <c r="I412" i="29"/>
  <c r="H412" i="29"/>
  <c r="I411" i="29"/>
  <c r="H411" i="29"/>
  <c r="I410" i="29"/>
  <c r="H410" i="29"/>
  <c r="I409" i="29"/>
  <c r="H409" i="29"/>
  <c r="I408" i="29"/>
  <c r="H408" i="29"/>
  <c r="I407" i="29"/>
  <c r="H407" i="29"/>
  <c r="I406" i="29"/>
  <c r="H406" i="29"/>
  <c r="I405" i="29"/>
  <c r="H405" i="29"/>
  <c r="I404" i="29"/>
  <c r="H404" i="29"/>
  <c r="I403" i="29"/>
  <c r="H403" i="29"/>
  <c r="I402" i="29"/>
  <c r="H402" i="29"/>
  <c r="I401" i="29"/>
  <c r="H401" i="29"/>
  <c r="I400" i="29"/>
  <c r="H400" i="29"/>
  <c r="I399" i="29"/>
  <c r="H399" i="29"/>
  <c r="I398" i="29"/>
  <c r="H398" i="29"/>
  <c r="I397" i="29"/>
  <c r="H397" i="29"/>
  <c r="I396" i="29"/>
  <c r="H396" i="29"/>
  <c r="I395" i="29"/>
  <c r="H395" i="29"/>
  <c r="I394" i="29"/>
  <c r="H394" i="29"/>
  <c r="I393" i="29"/>
  <c r="H393" i="29"/>
  <c r="I392" i="29"/>
  <c r="H392" i="29"/>
  <c r="I391" i="29"/>
  <c r="H391" i="29"/>
  <c r="I390" i="29"/>
  <c r="H390" i="29"/>
  <c r="I389" i="29"/>
  <c r="H389" i="29"/>
  <c r="I388" i="29"/>
  <c r="H388" i="29"/>
  <c r="I387" i="29"/>
  <c r="H387" i="29"/>
  <c r="I386" i="29"/>
  <c r="H386" i="29"/>
  <c r="I385" i="29"/>
  <c r="H385" i="29"/>
  <c r="I384" i="29"/>
  <c r="H384" i="29"/>
  <c r="I383" i="29"/>
  <c r="H383" i="29"/>
  <c r="I382" i="29"/>
  <c r="H382" i="29"/>
  <c r="I381" i="29"/>
  <c r="H381" i="29"/>
  <c r="I380" i="29"/>
  <c r="H380" i="29"/>
  <c r="I379" i="29"/>
  <c r="H379" i="29"/>
  <c r="I378" i="29"/>
  <c r="H378" i="29"/>
  <c r="I377" i="29"/>
  <c r="H377" i="29"/>
  <c r="I376" i="29"/>
  <c r="H376" i="29"/>
  <c r="I375" i="29"/>
  <c r="H375" i="29"/>
  <c r="I374" i="29"/>
  <c r="H374" i="29"/>
  <c r="I373" i="29"/>
  <c r="H373" i="29"/>
  <c r="I372" i="29"/>
  <c r="H372" i="29"/>
  <c r="I371" i="29"/>
  <c r="H371" i="29"/>
  <c r="I370" i="29"/>
  <c r="H370" i="29"/>
  <c r="I369" i="29"/>
  <c r="H369" i="29"/>
  <c r="I368" i="29"/>
  <c r="H368" i="29"/>
  <c r="I367" i="29"/>
  <c r="H367" i="29"/>
  <c r="I366" i="29"/>
  <c r="H366" i="29"/>
  <c r="I365" i="29"/>
  <c r="H365" i="29"/>
  <c r="I364" i="29"/>
  <c r="H364" i="29"/>
  <c r="I363" i="29"/>
  <c r="H363" i="29"/>
  <c r="I362" i="29"/>
  <c r="H362" i="29"/>
  <c r="I361" i="29"/>
  <c r="H361" i="29"/>
  <c r="I360" i="29"/>
  <c r="H360" i="29"/>
  <c r="I359" i="29"/>
  <c r="H359" i="29"/>
  <c r="I358" i="29"/>
  <c r="H358" i="29"/>
  <c r="I357" i="29"/>
  <c r="H357" i="29"/>
  <c r="I356" i="29"/>
  <c r="H356" i="29"/>
  <c r="I355" i="29"/>
  <c r="H355" i="29"/>
  <c r="I354" i="29"/>
  <c r="H354" i="29"/>
  <c r="I353" i="29"/>
  <c r="H353" i="29"/>
  <c r="I352" i="29"/>
  <c r="H352" i="29"/>
  <c r="I351" i="29"/>
  <c r="H351" i="29"/>
  <c r="I350" i="29"/>
  <c r="H350" i="29"/>
  <c r="I349" i="29"/>
  <c r="H349" i="29"/>
  <c r="I348" i="29"/>
  <c r="H348" i="29"/>
  <c r="I347" i="29"/>
  <c r="H347" i="29"/>
  <c r="I346" i="29"/>
  <c r="H346" i="29"/>
  <c r="I345" i="29"/>
  <c r="H345" i="29"/>
  <c r="I344" i="29"/>
  <c r="H344" i="29"/>
  <c r="I343" i="29"/>
  <c r="H343" i="29"/>
  <c r="I342" i="29"/>
  <c r="H342" i="29"/>
  <c r="I341" i="29"/>
  <c r="H341" i="29"/>
  <c r="I340" i="29"/>
  <c r="H340" i="29"/>
  <c r="I339" i="29"/>
  <c r="H339" i="29"/>
  <c r="I338" i="29"/>
  <c r="H338" i="29"/>
  <c r="I337" i="29"/>
  <c r="H337" i="29"/>
  <c r="I336" i="29"/>
  <c r="H336" i="29"/>
  <c r="I335" i="29"/>
  <c r="H335" i="29"/>
  <c r="I334" i="29"/>
  <c r="H334" i="29"/>
  <c r="I333" i="29"/>
  <c r="H333" i="29"/>
  <c r="I332" i="29"/>
  <c r="H332" i="29"/>
  <c r="I331" i="29"/>
  <c r="H331" i="29"/>
  <c r="I330" i="29"/>
  <c r="H330" i="29"/>
  <c r="I329" i="29"/>
  <c r="H329" i="29"/>
  <c r="I328" i="29"/>
  <c r="H328" i="29"/>
  <c r="I321" i="29"/>
  <c r="H321" i="29"/>
  <c r="I320" i="29"/>
  <c r="H320" i="29"/>
  <c r="I319" i="29"/>
  <c r="H319" i="29"/>
  <c r="I318" i="29"/>
  <c r="H318" i="29"/>
  <c r="I317" i="29"/>
  <c r="H317" i="29"/>
  <c r="I316" i="29"/>
  <c r="H316" i="29"/>
  <c r="I315" i="29"/>
  <c r="H315" i="29"/>
  <c r="I314" i="29"/>
  <c r="H314" i="29"/>
  <c r="I313" i="29"/>
  <c r="H313" i="29"/>
  <c r="I312" i="29"/>
  <c r="H312" i="29"/>
  <c r="I311" i="29"/>
  <c r="H311" i="29"/>
  <c r="I310" i="29"/>
  <c r="H310" i="29"/>
  <c r="I309" i="29"/>
  <c r="H309" i="29"/>
  <c r="I308" i="29"/>
  <c r="H308" i="29"/>
  <c r="I307" i="29"/>
  <c r="H307" i="29"/>
  <c r="I306" i="29"/>
  <c r="H306" i="29"/>
  <c r="I305" i="29"/>
  <c r="H305" i="29"/>
  <c r="I304" i="29"/>
  <c r="H304" i="29"/>
  <c r="I303" i="29"/>
  <c r="H303" i="29"/>
  <c r="I302" i="29"/>
  <c r="H302" i="29"/>
  <c r="I301" i="29"/>
  <c r="H301" i="29"/>
  <c r="I300" i="29"/>
  <c r="H300" i="29"/>
  <c r="I299" i="29"/>
  <c r="H299" i="29"/>
  <c r="I298" i="29"/>
  <c r="H298" i="29"/>
  <c r="I297" i="29"/>
  <c r="H297" i="29"/>
  <c r="I296" i="29"/>
  <c r="H296" i="29"/>
  <c r="I295" i="29"/>
  <c r="H295" i="29"/>
  <c r="I294" i="29"/>
  <c r="H294" i="29"/>
  <c r="I293" i="29"/>
  <c r="H293" i="29"/>
  <c r="I292" i="29"/>
  <c r="H292" i="29"/>
  <c r="I291" i="29"/>
  <c r="H291" i="29"/>
  <c r="I290" i="29"/>
  <c r="H290" i="29"/>
  <c r="I289" i="29"/>
  <c r="H289" i="29"/>
  <c r="I288" i="29"/>
  <c r="H288" i="29"/>
  <c r="I287" i="29"/>
  <c r="H287" i="29"/>
  <c r="I286" i="29"/>
  <c r="H286" i="29"/>
  <c r="I285" i="29"/>
  <c r="H285" i="29"/>
  <c r="I284" i="29"/>
  <c r="H284" i="29"/>
  <c r="I283" i="29"/>
  <c r="H283" i="29"/>
  <c r="I282" i="29"/>
  <c r="H282" i="29"/>
  <c r="I281" i="29"/>
  <c r="H281" i="29"/>
  <c r="I280" i="29"/>
  <c r="H280" i="29"/>
  <c r="I279" i="29"/>
  <c r="H279" i="29"/>
  <c r="I278" i="29"/>
  <c r="H278" i="29"/>
  <c r="I277" i="29"/>
  <c r="H277" i="29"/>
  <c r="I276" i="29"/>
  <c r="H276" i="29"/>
  <c r="I275" i="29"/>
  <c r="H275" i="29"/>
  <c r="I274" i="29"/>
  <c r="H274" i="29"/>
  <c r="I273" i="29"/>
  <c r="H273" i="29"/>
  <c r="I272" i="29"/>
  <c r="H272" i="29"/>
  <c r="I271" i="29"/>
  <c r="H271" i="29"/>
  <c r="I270" i="29"/>
  <c r="H270" i="29"/>
  <c r="I269" i="29"/>
  <c r="H269" i="29"/>
  <c r="I268" i="29"/>
  <c r="H268" i="29"/>
  <c r="I267" i="29"/>
  <c r="H267" i="29"/>
  <c r="I266" i="29"/>
  <c r="H266" i="29"/>
  <c r="I265" i="29"/>
  <c r="H265" i="29"/>
  <c r="I264" i="29"/>
  <c r="H264" i="29"/>
  <c r="I263" i="29"/>
  <c r="H263" i="29"/>
  <c r="I262" i="29"/>
  <c r="H262" i="29"/>
  <c r="I261" i="29"/>
  <c r="H261" i="29"/>
  <c r="I260" i="29"/>
  <c r="H260" i="29"/>
  <c r="I259" i="29"/>
  <c r="H259" i="29"/>
  <c r="I258" i="29"/>
  <c r="H258" i="29"/>
  <c r="I257" i="29"/>
  <c r="H257" i="29"/>
  <c r="I256" i="29"/>
  <c r="H256" i="29"/>
  <c r="I255" i="29"/>
  <c r="H255" i="29"/>
  <c r="I254" i="29"/>
  <c r="H254" i="29"/>
  <c r="I253" i="29"/>
  <c r="H253" i="29"/>
  <c r="I252" i="29"/>
  <c r="H252" i="29"/>
  <c r="I251" i="29"/>
  <c r="H251" i="29"/>
  <c r="I250" i="29"/>
  <c r="H250" i="29"/>
  <c r="I249" i="29"/>
  <c r="H249" i="29"/>
  <c r="I248" i="29"/>
  <c r="H248" i="29"/>
  <c r="I247" i="29"/>
  <c r="H247" i="29"/>
  <c r="I246" i="29"/>
  <c r="H246" i="29"/>
  <c r="I245" i="29"/>
  <c r="H245" i="29"/>
  <c r="I244" i="29"/>
  <c r="H244" i="29"/>
  <c r="I243" i="29"/>
  <c r="H243" i="29"/>
  <c r="I242" i="29"/>
  <c r="H242" i="29"/>
  <c r="I241" i="29"/>
  <c r="H241" i="29"/>
  <c r="I240" i="29"/>
  <c r="H240" i="29"/>
  <c r="I239" i="29"/>
  <c r="H239" i="29"/>
  <c r="I238" i="29"/>
  <c r="H238" i="29"/>
  <c r="I237" i="29"/>
  <c r="H237" i="29"/>
  <c r="I236" i="29"/>
  <c r="H236" i="29"/>
  <c r="I235" i="29"/>
  <c r="H235" i="29"/>
  <c r="I234" i="29"/>
  <c r="H234" i="29"/>
  <c r="I233" i="29"/>
  <c r="H233" i="29"/>
  <c r="I232" i="29"/>
  <c r="H232" i="29"/>
  <c r="I231" i="29"/>
  <c r="H231" i="29"/>
  <c r="I230" i="29"/>
  <c r="H230" i="29"/>
  <c r="I229" i="29"/>
  <c r="H229" i="29"/>
  <c r="I228" i="29"/>
  <c r="H228" i="29"/>
  <c r="I227" i="29"/>
  <c r="H227" i="29"/>
  <c r="I226" i="29"/>
  <c r="H226" i="29"/>
  <c r="I225" i="29"/>
  <c r="H225" i="29"/>
  <c r="I224" i="29"/>
  <c r="H224" i="29"/>
  <c r="I223" i="29"/>
  <c r="H223" i="29"/>
  <c r="I222" i="29"/>
  <c r="H222" i="29"/>
  <c r="I221" i="29"/>
  <c r="H221" i="29"/>
  <c r="I220" i="29"/>
  <c r="H220" i="29"/>
  <c r="I219" i="29"/>
  <c r="H219" i="29"/>
  <c r="I218" i="29"/>
  <c r="H218" i="29"/>
  <c r="I217" i="29"/>
  <c r="H217" i="29"/>
  <c r="I216" i="29"/>
  <c r="H216" i="29"/>
  <c r="I215" i="29"/>
  <c r="H215" i="29"/>
  <c r="I214" i="29"/>
  <c r="H214" i="29"/>
  <c r="I213" i="29"/>
  <c r="H213" i="29"/>
  <c r="I212" i="29"/>
  <c r="H212" i="29"/>
  <c r="I211" i="29"/>
  <c r="H211" i="29"/>
  <c r="I210" i="29"/>
  <c r="H210" i="29"/>
  <c r="I209" i="29"/>
  <c r="H209" i="29"/>
  <c r="I208" i="29"/>
  <c r="H208" i="29"/>
  <c r="I207" i="29"/>
  <c r="H207" i="29"/>
  <c r="I206" i="29"/>
  <c r="H206" i="29"/>
  <c r="I205" i="29"/>
  <c r="H205" i="29"/>
  <c r="I204" i="29"/>
  <c r="H204" i="29"/>
  <c r="I203" i="29"/>
  <c r="H203" i="29"/>
  <c r="I202" i="29"/>
  <c r="H202" i="29"/>
  <c r="I201" i="29"/>
  <c r="H201" i="29"/>
  <c r="I200" i="29"/>
  <c r="H200" i="29"/>
  <c r="I199" i="29"/>
  <c r="H199" i="29"/>
  <c r="I198" i="29"/>
  <c r="H198" i="29"/>
  <c r="I197" i="29"/>
  <c r="H197" i="29"/>
  <c r="I196" i="29"/>
  <c r="H196" i="29"/>
  <c r="I195" i="29"/>
  <c r="H195" i="29"/>
  <c r="I194" i="29"/>
  <c r="H194" i="29"/>
  <c r="I193" i="29"/>
  <c r="H193" i="29"/>
  <c r="I192" i="29"/>
  <c r="H192" i="29"/>
  <c r="I191" i="29"/>
  <c r="H191" i="29"/>
  <c r="I190" i="29"/>
  <c r="H190" i="29"/>
  <c r="I189" i="29"/>
  <c r="H189" i="29"/>
  <c r="I188" i="29"/>
  <c r="H188" i="29"/>
  <c r="I187" i="29"/>
  <c r="H187" i="29"/>
  <c r="I186" i="29"/>
  <c r="H186" i="29"/>
  <c r="I185" i="29"/>
  <c r="H185" i="29"/>
  <c r="I184" i="29"/>
  <c r="H184" i="29"/>
  <c r="I183" i="29"/>
  <c r="H183" i="29"/>
  <c r="I182" i="29"/>
  <c r="H182" i="29"/>
  <c r="I181" i="29"/>
  <c r="H181" i="29"/>
  <c r="I180" i="29"/>
  <c r="H180" i="29"/>
  <c r="I179" i="29"/>
  <c r="H179" i="29"/>
  <c r="I178" i="29"/>
  <c r="H178" i="29"/>
  <c r="I177" i="29"/>
  <c r="H177" i="29"/>
  <c r="I176" i="29"/>
  <c r="H176" i="29"/>
  <c r="I175" i="29"/>
  <c r="H175" i="29"/>
  <c r="I174" i="29"/>
  <c r="H174" i="29"/>
  <c r="I173" i="29"/>
  <c r="H173" i="29"/>
  <c r="I172" i="29"/>
  <c r="H172" i="29"/>
  <c r="I171" i="29"/>
  <c r="H171" i="29"/>
  <c r="I170" i="29"/>
  <c r="H170" i="29"/>
  <c r="I169" i="29"/>
  <c r="H169" i="29"/>
  <c r="I168" i="29"/>
  <c r="H168" i="29"/>
  <c r="I167" i="29"/>
  <c r="H167" i="29"/>
  <c r="I166" i="29"/>
  <c r="H166" i="29"/>
  <c r="I165" i="29"/>
  <c r="H165" i="29"/>
  <c r="I164" i="29"/>
  <c r="H164" i="29"/>
  <c r="I163" i="29"/>
  <c r="H163" i="29"/>
  <c r="I162" i="29"/>
  <c r="H162" i="29"/>
  <c r="I161" i="29"/>
  <c r="H161" i="29"/>
  <c r="I160" i="29"/>
  <c r="H160" i="29"/>
  <c r="I159" i="29"/>
  <c r="H159" i="29"/>
  <c r="I158" i="29"/>
  <c r="H158" i="29"/>
  <c r="I157" i="29"/>
  <c r="H157" i="29"/>
  <c r="I156" i="29"/>
  <c r="H156" i="29"/>
  <c r="I155" i="29"/>
  <c r="H155" i="29"/>
  <c r="I154" i="29"/>
  <c r="H154" i="29"/>
  <c r="I153" i="29"/>
  <c r="H153" i="29"/>
  <c r="I152" i="29"/>
  <c r="H152" i="29"/>
  <c r="I151" i="29"/>
  <c r="H151" i="29"/>
  <c r="I150" i="29"/>
  <c r="H150" i="29"/>
  <c r="I149" i="29"/>
  <c r="H149" i="29"/>
  <c r="I148" i="29"/>
  <c r="H148" i="29"/>
  <c r="I147" i="29"/>
  <c r="H147" i="29"/>
  <c r="I146" i="29"/>
  <c r="H146" i="29"/>
  <c r="I145" i="29"/>
  <c r="H145" i="29"/>
  <c r="I144" i="29"/>
  <c r="H144" i="29"/>
  <c r="I143" i="29"/>
  <c r="H143" i="29"/>
  <c r="I142" i="29"/>
  <c r="H142" i="29"/>
  <c r="I141" i="29"/>
  <c r="H141" i="29"/>
  <c r="I140" i="29"/>
  <c r="H140" i="29"/>
  <c r="I139" i="29"/>
  <c r="H139" i="29"/>
  <c r="I138" i="29"/>
  <c r="H138" i="29"/>
  <c r="I137" i="29"/>
  <c r="H137" i="29"/>
  <c r="I136" i="29"/>
  <c r="H136" i="29"/>
  <c r="I135" i="29"/>
  <c r="H135" i="29"/>
  <c r="I134" i="29"/>
  <c r="H134" i="29"/>
  <c r="I133" i="29"/>
  <c r="H133" i="29"/>
  <c r="I132" i="29"/>
  <c r="H132" i="29"/>
  <c r="I131" i="29"/>
  <c r="H131" i="29"/>
  <c r="I130" i="29"/>
  <c r="H130" i="29"/>
  <c r="I129" i="29"/>
  <c r="H129" i="29"/>
  <c r="I128" i="29"/>
  <c r="H128" i="29"/>
  <c r="I127" i="29"/>
  <c r="H127" i="29"/>
  <c r="I126" i="29"/>
  <c r="H126" i="29"/>
  <c r="I125" i="29"/>
  <c r="H125" i="29"/>
  <c r="I124" i="29"/>
  <c r="H124" i="29"/>
  <c r="I123" i="29"/>
  <c r="H123" i="29"/>
  <c r="I122" i="29"/>
  <c r="H122" i="29"/>
  <c r="I121" i="29"/>
  <c r="H121" i="29"/>
  <c r="I120" i="29"/>
  <c r="H120" i="29"/>
  <c r="I119" i="29"/>
  <c r="H119" i="29"/>
  <c r="I118" i="29"/>
  <c r="H118" i="29"/>
  <c r="I117" i="29"/>
  <c r="H117" i="29"/>
  <c r="I116" i="29"/>
  <c r="H116" i="29"/>
  <c r="I115" i="29"/>
  <c r="H115" i="29"/>
  <c r="I114" i="29"/>
  <c r="H114" i="29"/>
  <c r="I113" i="29"/>
  <c r="H113" i="29"/>
  <c r="I112" i="29"/>
  <c r="H112" i="29"/>
  <c r="I111" i="29"/>
  <c r="H111" i="29"/>
  <c r="I110" i="29"/>
  <c r="H110" i="29"/>
  <c r="I109" i="29"/>
  <c r="H109" i="29"/>
  <c r="I108" i="29"/>
  <c r="H108" i="29"/>
  <c r="I107" i="29"/>
  <c r="H107" i="29"/>
  <c r="I106" i="29"/>
  <c r="H106" i="29"/>
  <c r="I105" i="29"/>
  <c r="H105" i="29"/>
  <c r="I104" i="29"/>
  <c r="H104" i="29"/>
  <c r="I103" i="29"/>
  <c r="H103" i="29"/>
  <c r="I102" i="29"/>
  <c r="H102" i="29"/>
  <c r="I101" i="29"/>
  <c r="H101" i="29"/>
  <c r="I100" i="29"/>
  <c r="H100" i="29"/>
  <c r="I99" i="29"/>
  <c r="H99" i="29"/>
  <c r="I98" i="29"/>
  <c r="H98" i="29"/>
  <c r="I97" i="29"/>
  <c r="H97" i="29"/>
  <c r="I96" i="29"/>
  <c r="H96" i="29"/>
  <c r="I95" i="29"/>
  <c r="H95" i="29"/>
  <c r="I94" i="29"/>
  <c r="H94" i="29"/>
  <c r="I93" i="29"/>
  <c r="H93" i="29"/>
  <c r="I92" i="29"/>
  <c r="H92" i="29"/>
  <c r="I91" i="29"/>
  <c r="H91" i="29"/>
  <c r="I90" i="29"/>
  <c r="H90" i="29"/>
  <c r="I89" i="29"/>
  <c r="H89" i="29"/>
  <c r="I88" i="29"/>
  <c r="H88" i="29"/>
  <c r="I87" i="29"/>
  <c r="H87" i="29"/>
  <c r="I86" i="29"/>
  <c r="H86" i="29"/>
  <c r="I85" i="29"/>
  <c r="H85" i="29"/>
  <c r="I84" i="29"/>
  <c r="H84" i="29"/>
  <c r="I83" i="29"/>
  <c r="H83" i="29"/>
  <c r="I82" i="29"/>
  <c r="H82" i="29"/>
  <c r="I81" i="29"/>
  <c r="H81" i="29"/>
  <c r="I80" i="29"/>
  <c r="H80" i="29"/>
  <c r="I79" i="29"/>
  <c r="H79" i="29"/>
  <c r="I78" i="29"/>
  <c r="H78" i="29"/>
  <c r="I77" i="29"/>
  <c r="H77" i="29"/>
  <c r="I76" i="29"/>
  <c r="H76" i="29"/>
  <c r="I75" i="29"/>
  <c r="H75" i="29"/>
  <c r="I74" i="29"/>
  <c r="H74" i="29"/>
  <c r="I73" i="29"/>
  <c r="H73" i="29"/>
  <c r="I72" i="29"/>
  <c r="H72" i="29"/>
  <c r="I71" i="29"/>
  <c r="H71" i="29"/>
  <c r="I70" i="29"/>
  <c r="H70" i="29"/>
  <c r="I69" i="29"/>
  <c r="H69" i="29"/>
  <c r="I68" i="29"/>
  <c r="H68" i="29"/>
  <c r="I67" i="29"/>
  <c r="H67" i="29"/>
  <c r="I66" i="29"/>
  <c r="H66" i="29"/>
  <c r="I65" i="29"/>
  <c r="H65" i="29"/>
  <c r="I64" i="29"/>
  <c r="H64" i="29"/>
  <c r="I63" i="29"/>
  <c r="H63" i="29"/>
  <c r="I62" i="29"/>
  <c r="H62" i="29"/>
  <c r="I61" i="29"/>
  <c r="H61" i="29"/>
  <c r="I60" i="29"/>
  <c r="H60" i="29"/>
  <c r="I59" i="29"/>
  <c r="H59" i="29"/>
  <c r="I58" i="29"/>
  <c r="H58" i="29"/>
  <c r="I57" i="29"/>
  <c r="H57" i="29"/>
  <c r="I56" i="29"/>
  <c r="H56" i="29"/>
  <c r="I55" i="29"/>
  <c r="H55" i="29"/>
  <c r="I54" i="29"/>
  <c r="H54" i="29"/>
  <c r="I53" i="29"/>
  <c r="H53" i="29"/>
  <c r="I52" i="29"/>
  <c r="H52" i="29"/>
  <c r="I51" i="29"/>
  <c r="H51" i="29"/>
  <c r="I50" i="29"/>
  <c r="H50" i="29"/>
  <c r="I49" i="29"/>
  <c r="H49" i="29"/>
  <c r="I48" i="29"/>
  <c r="H48" i="29"/>
  <c r="I47" i="29"/>
  <c r="H47" i="29"/>
  <c r="I46" i="29"/>
  <c r="H46" i="29"/>
  <c r="I45" i="29"/>
  <c r="H45" i="29"/>
  <c r="I44" i="29"/>
  <c r="H44" i="29"/>
  <c r="I43" i="29"/>
  <c r="H43" i="29"/>
  <c r="I42" i="29"/>
  <c r="H42" i="29"/>
  <c r="I41" i="29"/>
  <c r="H41" i="29"/>
  <c r="I40" i="29"/>
  <c r="H40" i="29"/>
  <c r="I39" i="29"/>
  <c r="H39" i="29"/>
  <c r="I38" i="29"/>
  <c r="H38" i="29"/>
  <c r="I37" i="29"/>
  <c r="H37" i="29"/>
  <c r="I36" i="29"/>
  <c r="H36" i="29"/>
  <c r="I35" i="29"/>
  <c r="H35" i="29"/>
  <c r="I34" i="29"/>
  <c r="H34" i="29"/>
  <c r="I33" i="29"/>
  <c r="H33" i="29"/>
  <c r="I32" i="29"/>
  <c r="H32" i="29"/>
  <c r="I31" i="29"/>
  <c r="H31" i="29"/>
  <c r="I30" i="29"/>
  <c r="H30" i="29"/>
  <c r="I29" i="29"/>
  <c r="H29" i="29"/>
  <c r="I28" i="29"/>
  <c r="H28" i="29"/>
  <c r="I27" i="29"/>
  <c r="H27" i="29"/>
  <c r="I26" i="29"/>
  <c r="H26" i="29"/>
  <c r="I25" i="29"/>
  <c r="H25" i="29"/>
  <c r="I24" i="29"/>
  <c r="H24" i="29"/>
  <c r="I23" i="29"/>
  <c r="H23" i="29"/>
  <c r="I22" i="29"/>
  <c r="H22" i="29"/>
  <c r="I21" i="29"/>
  <c r="H21" i="29"/>
  <c r="I20" i="29"/>
  <c r="H20" i="29"/>
  <c r="I19" i="29"/>
  <c r="H19" i="29"/>
  <c r="I18" i="29"/>
  <c r="H18" i="29"/>
  <c r="I17" i="29"/>
  <c r="H17" i="29"/>
  <c r="I16" i="29"/>
  <c r="H16" i="29"/>
  <c r="I15" i="29"/>
  <c r="H15" i="29"/>
  <c r="I14" i="29"/>
  <c r="H14" i="29"/>
  <c r="I13" i="29"/>
  <c r="H13" i="29"/>
  <c r="I12" i="29"/>
  <c r="H12" i="29"/>
  <c r="I11" i="29"/>
  <c r="H11" i="29"/>
  <c r="I10" i="29"/>
  <c r="H10" i="29"/>
  <c r="I9" i="29"/>
  <c r="H9" i="29"/>
  <c r="I8" i="29"/>
  <c r="H8" i="29"/>
  <c r="I7" i="29"/>
  <c r="H7" i="29"/>
  <c r="I6" i="29"/>
  <c r="H6" i="29"/>
  <c r="I5" i="29"/>
  <c r="H5" i="29"/>
  <c r="G133" i="56" l="1"/>
  <c r="D98" i="56"/>
  <c r="H98" i="56"/>
  <c r="F130" i="56"/>
  <c r="L8" i="59" s="1"/>
  <c r="H133" i="56"/>
  <c r="I131" i="56"/>
  <c r="G98" i="56"/>
  <c r="E97" i="56"/>
  <c r="I96" i="56"/>
  <c r="D133" i="56"/>
  <c r="I57" i="56"/>
  <c r="E6" i="59" s="1"/>
  <c r="E130" i="56"/>
  <c r="M8" i="59" s="1"/>
  <c r="F97" i="56"/>
  <c r="I58" i="56"/>
  <c r="H96" i="56"/>
  <c r="F98" i="56"/>
  <c r="H131" i="56"/>
  <c r="F133" i="56"/>
  <c r="G96" i="56"/>
  <c r="E98" i="56"/>
  <c r="G131" i="56"/>
  <c r="E133" i="56"/>
  <c r="I60" i="56"/>
  <c r="D95" i="56"/>
  <c r="K7" i="59" s="1"/>
  <c r="F96" i="56"/>
  <c r="D130" i="56"/>
  <c r="K8" i="59" s="1"/>
  <c r="F131" i="56"/>
  <c r="I95" i="56"/>
  <c r="E7" i="59" s="1"/>
  <c r="E96" i="56"/>
  <c r="D131" i="56"/>
  <c r="E131" i="56"/>
  <c r="H95" i="56"/>
  <c r="F7" i="59" s="1"/>
  <c r="I97" i="56"/>
  <c r="D132" i="56"/>
  <c r="I132" i="56"/>
  <c r="G95" i="56"/>
  <c r="D7" i="59" s="1"/>
  <c r="H97" i="56"/>
  <c r="H132" i="56"/>
  <c r="F95" i="56"/>
  <c r="L7" i="59" s="1"/>
  <c r="G97" i="56"/>
  <c r="I130" i="56"/>
  <c r="E8" i="59" s="1"/>
  <c r="G132" i="56"/>
  <c r="D60" i="56"/>
  <c r="E95" i="56"/>
  <c r="M7" i="59" s="1"/>
  <c r="H130" i="56"/>
  <c r="F8" i="59" s="1"/>
  <c r="F132" i="56"/>
  <c r="D96" i="56"/>
  <c r="G130" i="56"/>
  <c r="D8" i="59" s="1"/>
  <c r="E132" i="56"/>
  <c r="E4" i="56"/>
  <c r="E58" i="56" s="1"/>
  <c r="D97" i="56"/>
  <c r="I98" i="56"/>
  <c r="I133" i="56"/>
  <c r="I59" i="56"/>
  <c r="F57" i="56"/>
  <c r="L6" i="59" s="1"/>
  <c r="G57" i="56"/>
  <c r="D6" i="59" s="1"/>
  <c r="H57" i="56"/>
  <c r="F6" i="59" s="1"/>
  <c r="D58" i="56"/>
  <c r="D59" i="56"/>
  <c r="D57" i="56"/>
  <c r="K6" i="59" s="1"/>
  <c r="F59" i="56"/>
  <c r="H58" i="56"/>
  <c r="G58" i="56"/>
  <c r="F58" i="56"/>
  <c r="H59" i="56"/>
  <c r="G59" i="56"/>
  <c r="H60" i="56"/>
  <c r="G60" i="56"/>
  <c r="F60" i="56"/>
  <c r="E57" i="56" l="1"/>
  <c r="M6" i="59" s="1"/>
  <c r="E59" i="56"/>
  <c r="E60"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tc={42D4617F-3A03-4244-810B-173DD9C71F5B}</author>
  </authors>
  <commentList>
    <comment ref="C5" authorId="0" shapeId="0" xr:uid="{42D4617F-3A03-4244-810B-173DD9C71F5B}">
      <text>
        <t xml:space="preserve">[Threaded comment]
Your version of Excel allows you to read this threaded comment; however, any edits to it will get removed if the file is opened in a newer version of Excel. Learn more: https://go.microsoft.com/fwlink/?linkid=870924
Comment:
    To revise the OES info per Engineering new mapping.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tc={08ED8E46-8D32-4C87-B71E-4005C3D5E603}</author>
  </authors>
  <commentList>
    <comment ref="C1" authorId="0" shapeId="0" xr:uid="{08ED8E46-8D32-4C87-B71E-4005C3D5E603}">
      <text>
        <t xml:space="preserve">[Threaded comment]
Your version of Excel allows you to read this threaded comment; however, any edits to it will get removed if the file is opened in a newer version of Excel. Learn more: https://go.microsoft.com/fwlink/?linkid=870924
Comment:
    To revise the OES info per engineering new mapping. </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C90D13-DAB7-44A2-B68C-2173770E1004}"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9266830-06FA-4B10-BE5A-BAA043DDFE89}" name="WorksheetConnection_Exposure Outdoor Transposed!$A$5:$O$121" type="102" refreshedVersion="8" minRefreshableVersion="5">
    <extLst>
      <ext xmlns:x15="http://schemas.microsoft.com/office/spreadsheetml/2010/11/main" uri="{DE250136-89BD-433C-8126-D09CA5730AF9}">
        <x15:connection id="Range 2" autoDelete="1">
          <x15:rangePr sourceName="_xlcn.WorksheetConnection_ExposureOutdoorTransposedA5O121"/>
        </x15:connection>
      </ext>
    </extLst>
  </connection>
  <connection id="3" xr16:uid="{92B11362-539B-412B-B358-950D74A2048E}" name="WorksheetConnection_Indoor Air LADC and Risk Calcs!$B$5:$U$121" type="102" refreshedVersion="8" minRefreshableVersion="5">
    <extLst>
      <ext xmlns:x15="http://schemas.microsoft.com/office/spreadsheetml/2010/11/main" uri="{DE250136-89BD-433C-8126-D09CA5730AF9}">
        <x15:connection id="Range 1" autoDelete="1">
          <x15:rangePr sourceName="_xlcn.WorksheetConnection_IndoorAirLADCandRiskCalcsB5U121"/>
        </x15:connection>
      </ext>
    </extLst>
  </connection>
  <connection id="4" xr16:uid="{422E6559-5841-4C61-988B-9E01367BED80}" name="WorksheetConnection_Sheet2!$A$5:$I$121" type="102" refreshedVersion="8" minRefreshableVersion="5">
    <extLst>
      <ext xmlns:x15="http://schemas.microsoft.com/office/spreadsheetml/2010/11/main" uri="{DE250136-89BD-433C-8126-D09CA5730AF9}">
        <x15:connection id="Range" autoDelete="1">
          <x15:rangePr sourceName="_xlcn.WorksheetConnection_Sheet2A5I121"/>
        </x15:connection>
      </ext>
    </extLst>
  </connection>
</connections>
</file>

<file path=xl/sharedStrings.xml><?xml version="1.0" encoding="utf-8"?>
<sst xmlns="http://schemas.openxmlformats.org/spreadsheetml/2006/main" count="27042" uniqueCount="461">
  <si>
    <t>Scenario Name</t>
  </si>
  <si>
    <t>TRIFD</t>
  </si>
  <si>
    <t>TRIform</t>
  </si>
  <si>
    <t>Facility Name</t>
  </si>
  <si>
    <t>TRI Report Year</t>
  </si>
  <si>
    <t>Total Releases (lbs/site-year)</t>
  </si>
  <si>
    <t>Conversion</t>
  </si>
  <si>
    <t>Total Releases (kgs/site-year)</t>
  </si>
  <si>
    <t>Days of Release</t>
  </si>
  <si>
    <t>Daily Releases (kgs/site-day)</t>
  </si>
  <si>
    <t>Fugitive</t>
  </si>
  <si>
    <t>Stack</t>
  </si>
  <si>
    <t>Total</t>
  </si>
  <si>
    <t>(lbs to kg)</t>
  </si>
  <si>
    <t>NORLITE LLC-2015</t>
  </si>
  <si>
    <t>12047NRLTC628SO</t>
  </si>
  <si>
    <t>R</t>
  </si>
  <si>
    <t>NORLITE LLC</t>
  </si>
  <si>
    <t>NORLITE LLC-2016</t>
  </si>
  <si>
    <t>NORLITE LLC-2017</t>
  </si>
  <si>
    <t>NORLITE LLC-2018</t>
  </si>
  <si>
    <t>NORLITE LLC-2019</t>
  </si>
  <si>
    <t>NORLITE LLC-2020</t>
  </si>
  <si>
    <t>NORLITE LLC-Avg.</t>
  </si>
  <si>
    <t>Avg.</t>
  </si>
  <si>
    <t>HOLCIM (US) INC HOLLY HILL PLANT-2015</t>
  </si>
  <si>
    <t>29059SNTCMSCHWY</t>
  </si>
  <si>
    <t>HOLCIM (US) INC HOLLY HILL PLANT</t>
  </si>
  <si>
    <t>HOLCIM (US) INC HOLLY HILL PLANT-2016</t>
  </si>
  <si>
    <t>HOLCIM (US) INC HOLLY HILL PLANT-2018</t>
  </si>
  <si>
    <t>HOLCIM (US) INC HOLLY HILL PLANT-2019</t>
  </si>
  <si>
    <t>HOLCIM (US) INC HOLLY HILL PLANT-Avg.</t>
  </si>
  <si>
    <t>WESTLAKE VINYLS INC-2015</t>
  </si>
  <si>
    <t>42029WSTLK2468I</t>
  </si>
  <si>
    <t>WESTLAKE VINYLS INC</t>
  </si>
  <si>
    <t>WESTLAKE VINYLS INC-2016</t>
  </si>
  <si>
    <t>WESTLAKE VINYLS INC-2017</t>
  </si>
  <si>
    <t>WESTLAKE VINYLS INC-2018</t>
  </si>
  <si>
    <t>WESTLAKE VINYLS INC-2019</t>
  </si>
  <si>
    <t>WESTLAKE VINYLS INC-2020</t>
  </si>
  <si>
    <t>WESTLAKE VINYLS INC-Avg.</t>
  </si>
  <si>
    <t>HERITAGE THERMAL SERVICES-2015</t>
  </si>
  <si>
    <t>43920VNRLL1250S</t>
  </si>
  <si>
    <t>HERITAGE THERMAL SERVICES</t>
  </si>
  <si>
    <t>HERITAGE THERMAL SERVICES-2016</t>
  </si>
  <si>
    <t>HERITAGE THERMAL SERVICES-2017</t>
  </si>
  <si>
    <t>HERITAGE THERMAL SERVICES-2018</t>
  </si>
  <si>
    <t>HERITAGE THERMAL SERVICES-2019</t>
  </si>
  <si>
    <t>HERITAGE THERMAL SERVICES-2020</t>
  </si>
  <si>
    <t>HERITAGE THERMAL SERVICES-Avg.</t>
  </si>
  <si>
    <t>CLEAN HARBORS ENVIRONMENTAL SERVICES INC-2017</t>
  </si>
  <si>
    <t>69145CLNHR5MISO</t>
  </si>
  <si>
    <t>CLEAN HARBORS ENVIRONMENTAL SERVICES INC</t>
  </si>
  <si>
    <t>WESTLAKE LAKE CHARLES NORTH-2015</t>
  </si>
  <si>
    <t>70669GRGGL1600V</t>
  </si>
  <si>
    <t>WESTLAKE LAKE CHARLES NORTH</t>
  </si>
  <si>
    <t>WESTLAKE LAKE CHARLES NORTH-2016</t>
  </si>
  <si>
    <t>WESTLAKE LAKE CHARLES NORTH-2017</t>
  </si>
  <si>
    <t>WESTLAKE LAKE CHARLES NORTH-2018</t>
  </si>
  <si>
    <t>WESTLAKE LAKE CHARLES NORTH-2019</t>
  </si>
  <si>
    <t>WESTLAKE LAKE CHARLES NORTH-2020</t>
  </si>
  <si>
    <t>WESTLAKE LAKE CHARLES NORTH-Avg.</t>
  </si>
  <si>
    <t>EAGLE US 2 LLC-2015</t>
  </si>
  <si>
    <t>70669PPGNDCOLUM</t>
  </si>
  <si>
    <t>EAGLE US 2 LLC</t>
  </si>
  <si>
    <t>EAGLE US 2 LLC-2016</t>
  </si>
  <si>
    <t>EAGLE US 2 LLC-2017</t>
  </si>
  <si>
    <t>EAGLE US 2 LLC-2018</t>
  </si>
  <si>
    <t>EAGLE US 2 LLC-2019</t>
  </si>
  <si>
    <t>EAGLE US 2 LLC-2020</t>
  </si>
  <si>
    <t>EAGLE US 2 LLC-Avg.</t>
  </si>
  <si>
    <t>WESTLAKE VINYLS CO-2015</t>
  </si>
  <si>
    <t>70734BRDNCLOUIS</t>
  </si>
  <si>
    <t>WESTLAKE VINYLS CO</t>
  </si>
  <si>
    <t>WESTLAKE VINYLS CO-2016</t>
  </si>
  <si>
    <t>WESTLAKE VINYLS CO-2017</t>
  </si>
  <si>
    <t>WESTLAKE VINYLS CO-2018</t>
  </si>
  <si>
    <t>WESTLAKE VINYLS CO-2019</t>
  </si>
  <si>
    <t>WESTLAKE VINYLS CO-2020</t>
  </si>
  <si>
    <t>WESTLAKE VINYLS CO-Avg.</t>
  </si>
  <si>
    <t>OCCIDENTAL CHEMICAL HOLDING CORP - GEISMAR PLANT-2015</t>
  </si>
  <si>
    <t>70734VLCNMASHLA</t>
  </si>
  <si>
    <t>OCCIDENTAL CHEMICAL HOLDING CORP - GEISMAR PLANT</t>
  </si>
  <si>
    <t>OCCIDENTAL CHEMICAL HOLDING CORP - GEISMAR PLANT-2016</t>
  </si>
  <si>
    <t>OCCIDENTAL CHEMICAL HOLDING CORP - GEISMAR PLANT-Avg.</t>
  </si>
  <si>
    <t>SHINTECH PLAQUEMINE PLANT-2015</t>
  </si>
  <si>
    <t>70764LLMNXHWY40</t>
  </si>
  <si>
    <t>SHINTECH PLAQUEMINE PLANT</t>
  </si>
  <si>
    <t>SHINTECH PLAQUEMINE PLANT-2016</t>
  </si>
  <si>
    <t>SHINTECH PLAQUEMINE PLANT-2017</t>
  </si>
  <si>
    <t>SHINTECH PLAQUEMINE PLANT-2018</t>
  </si>
  <si>
    <t>SHINTECH PLAQUEMINE PLANT-2019</t>
  </si>
  <si>
    <t>SHINTECH PLAQUEMINE PLANT-2020</t>
  </si>
  <si>
    <t>SHINTECH PLAQUEMINE PLANT-Avg.</t>
  </si>
  <si>
    <t>AXIALL LLC-2015</t>
  </si>
  <si>
    <t>70765GRGGLHIGHW</t>
  </si>
  <si>
    <t>AXIALL LLC</t>
  </si>
  <si>
    <t>AXIALL LLC-2016</t>
  </si>
  <si>
    <t>AXIALL LLC-2017</t>
  </si>
  <si>
    <t>AXIALL LLC-2018</t>
  </si>
  <si>
    <t>AXIALL LLC-2019</t>
  </si>
  <si>
    <t>AXIALL LLC-2020</t>
  </si>
  <si>
    <t>AXIALL LLC-Avg.</t>
  </si>
  <si>
    <t>THE DOW CHEMICAL CO - LOUISIANA OPERATIONS-2015</t>
  </si>
  <si>
    <t>70765THDWCHIGHW</t>
  </si>
  <si>
    <t>THE DOW CHEMICAL CO - LOUISIANA OPERATIONS</t>
  </si>
  <si>
    <t>THE DOW CHEMICAL CO - LOUISIANA OPERATIONS-2016</t>
  </si>
  <si>
    <t>THE DOW CHEMICAL CO - LOUISIANA OPERATIONS-2017</t>
  </si>
  <si>
    <t>THE DOW CHEMICAL CO - LOUISIANA OPERATIONS-Avg.</t>
  </si>
  <si>
    <t>BLUE CUBE OPERATIONS LLC - PLAQUEMINE SITE-2015</t>
  </si>
  <si>
    <t>7076WBLCBP21255</t>
  </si>
  <si>
    <t>BLUE CUBE OPERATIONS LLC - PLAQUEMINE SITE</t>
  </si>
  <si>
    <t>FORMOSA PLASTICS CORP LOUISIANA-2015</t>
  </si>
  <si>
    <t>70805FRMSPGULFS</t>
  </si>
  <si>
    <t>FORMOSA PLASTICS CORP LOUISIANA</t>
  </si>
  <si>
    <t>FORMOSA PLASTICS CORP LOUISIANA-2016</t>
  </si>
  <si>
    <t>FORMOSA PLASTICS CORP LOUISIANA-2017</t>
  </si>
  <si>
    <t>FORMOSA PLASTICS CORP LOUISIANA-2018</t>
  </si>
  <si>
    <t>FORMOSA PLASTICS CORP LOUISIANA-2019</t>
  </si>
  <si>
    <t>FORMOSA PLASTICS CORP LOUISIANA-2020</t>
  </si>
  <si>
    <t>FORMOSA PLASTICS CORP LOUISIANA-Avg.</t>
  </si>
  <si>
    <t>ASH GROVE CEMENT-2019</t>
  </si>
  <si>
    <t>71836SHGRVPOBOX</t>
  </si>
  <si>
    <t>ASH GROVE CEMENT</t>
  </si>
  <si>
    <t>OXY VINYLS LP DEER PARK-VCM PLANT-2015</t>
  </si>
  <si>
    <t>77536CCDNTTIDAL</t>
  </si>
  <si>
    <t>OXY VINYLS LP DEER PARK-VCM PLANT</t>
  </si>
  <si>
    <t>OXY VINYLS LP DEER PARK-VCM PLANT-2016</t>
  </si>
  <si>
    <t>OXY VINYLS LP DEER PARK-VCM PLANT-2017</t>
  </si>
  <si>
    <t>OXY VINYLS LP DEER PARK-VCM PLANT-2018</t>
  </si>
  <si>
    <t>OXY VINYLS LP DEER PARK-VCM PLANT-2019</t>
  </si>
  <si>
    <t>OXY VINYLS LP DEER PARK-VCM PLANT-2020</t>
  </si>
  <si>
    <t>OXY VINYLS LP DEER PARK-VCM PLANT-Avg.</t>
  </si>
  <si>
    <t>CLEAN HARBORS DEER PARK LLC-2016</t>
  </si>
  <si>
    <t>77536SFTYK2027B</t>
  </si>
  <si>
    <t>CLEAN HARBORS DEER PARK LLC</t>
  </si>
  <si>
    <t>CLEAN HARBORS DEER PARK LLC-2020</t>
  </si>
  <si>
    <t>CLEAN HARBORS DEER PARK LLC-Avg.</t>
  </si>
  <si>
    <t>DOW CHEMICAL CO FREEPORT FACILITY-2015</t>
  </si>
  <si>
    <t>77541THDWCBUILD</t>
  </si>
  <si>
    <t>DOW CHEMICAL CO FREEPORT FACILITY</t>
  </si>
  <si>
    <t>OLIN BLUE CUBE FREEPORT TX-2015</t>
  </si>
  <si>
    <t>7754WBLCBP231NB</t>
  </si>
  <si>
    <t>OLIN BLUE CUBE FREEPORT TX</t>
  </si>
  <si>
    <t>OLIN BLUE CUBE FREEPORT TX-2016</t>
  </si>
  <si>
    <t>OLIN BLUE CUBE FREEPORT TX-2017</t>
  </si>
  <si>
    <t>OLIN BLUE CUBE FREEPORT TX-2018</t>
  </si>
  <si>
    <t>OLIN BLUE CUBE FREEPORT TX-2019</t>
  </si>
  <si>
    <t>OLIN BLUE CUBE FREEPORT TX-Avg.</t>
  </si>
  <si>
    <t>FREEPORT_OLIN BC-2020</t>
  </si>
  <si>
    <t>FREEPORT_OLIN BC</t>
  </si>
  <si>
    <t>OXY VINYLS LP LA PORTE VCM PLANT-2015</t>
  </si>
  <si>
    <t>77571LPRTC2400M</t>
  </si>
  <si>
    <t>OXY VINYLS LP LA PORTE VCM PLANT</t>
  </si>
  <si>
    <t>OXY VINYLS LP LA PORTE VCM PLANT-2016</t>
  </si>
  <si>
    <t>OXY VINYLS LP LA PORTE VCM PLANT-2017</t>
  </si>
  <si>
    <t>OXY VINYLS LP LA PORTE VCM PLANT-2018</t>
  </si>
  <si>
    <t>OXY VINYLS LP LA PORTE VCM PLANT-2019</t>
  </si>
  <si>
    <t>OXY VINYLS LP LA PORTE VCM PLANT-2020</t>
  </si>
  <si>
    <t>OXY VINYLS LP LA PORTE VCM PLANT-Avg.</t>
  </si>
  <si>
    <t>VEOLIA ES TECHNICAL SOLUTIONS LLC PORT ARTHUR FACILITY-2016</t>
  </si>
  <si>
    <t>77643WSTMNHWY73</t>
  </si>
  <si>
    <t>VEOLIA ES TECHNICAL SOLUTIONS LLC PORT ARTHUR FACILITY</t>
  </si>
  <si>
    <t>VEOLIA ES TECHNICAL SOLUTIONS LLC PORT ARTHUR FACILITY-2017</t>
  </si>
  <si>
    <t>VEOLIA ES TECHNICAL SOLUTIONS LLC PORT ARTHUR FACILITY-2018</t>
  </si>
  <si>
    <t>VEOLIA ES TECHNICAL SOLUTIONS LLC PORT ARTHUR FACILITY-2020</t>
  </si>
  <si>
    <t>VEOLIA ES TECHNICAL SOLUTIONS LLC PORT ARTHUR FACILITY-Avg.</t>
  </si>
  <si>
    <t>FORMOSA PLASTICS CORP TEXAS-2015</t>
  </si>
  <si>
    <t>77978FRMSPPOBOX</t>
  </si>
  <si>
    <t>FORMOSA PLASTICS CORP TEXAS</t>
  </si>
  <si>
    <t>FORMOSA PLASTICS CORP TEXAS-2016</t>
  </si>
  <si>
    <t>FORMOSA PLASTICS CORP TEXAS-2017</t>
  </si>
  <si>
    <t>FORMOSA PLASTICS CORP TEXAS-2018</t>
  </si>
  <si>
    <t>FORMOSA PLASTICS CORP TEXAS-2019</t>
  </si>
  <si>
    <t>FORMOSA PLASTICS CORP TEXAS-2020</t>
  </si>
  <si>
    <t>FORMOSA PLASTICS CORP TEXAS-Avg.</t>
  </si>
  <si>
    <t>CLEAN HARBORS ARAGONITE LLC-2019</t>
  </si>
  <si>
    <t>84029SFTYK11600</t>
  </si>
  <si>
    <t>CLEAN HARBORS ARAGONITE LLC</t>
  </si>
  <si>
    <t>Max total release</t>
  </si>
  <si>
    <t>kg/site-yr</t>
  </si>
  <si>
    <t>kg/site-day</t>
  </si>
  <si>
    <t>Avg. total release</t>
  </si>
  <si>
    <t>Comparison to Fenceline:</t>
  </si>
  <si>
    <t>Chemical</t>
  </si>
  <si>
    <t>Number of Days Operating</t>
  </si>
  <si>
    <t>Max Data Source</t>
  </si>
  <si>
    <t>Max Facility Release (lbs)</t>
  </si>
  <si>
    <t>Average Data Source</t>
  </si>
  <si>
    <t>Avg Facility Release</t>
  </si>
  <si>
    <t>lbs</t>
  </si>
  <si>
    <t>kg</t>
  </si>
  <si>
    <t>1 4-Dioxane</t>
  </si>
  <si>
    <t>2019 TRI</t>
  </si>
  <si>
    <t>2017 NEI</t>
  </si>
  <si>
    <t>1-Bromopropane</t>
  </si>
  <si>
    <t>Carbon tetrachloride</t>
  </si>
  <si>
    <t>Dichloromethane</t>
  </si>
  <si>
    <t>N-Methyl-2-pyrrolidone</t>
  </si>
  <si>
    <t>Tetrachloroethylene</t>
  </si>
  <si>
    <t>Trichloroethylene</t>
  </si>
  <si>
    <t>1,1-Dichloroethane (Ethylidene dichloride)</t>
  </si>
  <si>
    <t>CAS #</t>
  </si>
  <si>
    <t>75-34-3</t>
  </si>
  <si>
    <t>Vapor pressure (Torr)</t>
  </si>
  <si>
    <t>Solubility (mg/L)</t>
  </si>
  <si>
    <t>MW (g/mol)</t>
  </si>
  <si>
    <t>Scenario</t>
  </si>
  <si>
    <t>Name</t>
  </si>
  <si>
    <t>Release #</t>
  </si>
  <si>
    <t>Daily Release (kgs/site-day)</t>
  </si>
  <si>
    <t>Release Duration</t>
  </si>
  <si>
    <t>Release Frequency</t>
  </si>
  <si>
    <t>(hrs/day)</t>
  </si>
  <si>
    <t>(days)</t>
  </si>
  <si>
    <t>24 hrs/day (continuous)</t>
  </si>
  <si>
    <t>Outdoor Air Concentration (µg/m3)</t>
  </si>
  <si>
    <t>Indoor Air Concentration (µg/m3)</t>
  </si>
  <si>
    <t>Emission Scenario</t>
  </si>
  <si>
    <t>Statistic</t>
  </si>
  <si>
    <t>Location</t>
  </si>
  <si>
    <t>Daily</t>
  </si>
  <si>
    <t>Annual</t>
  </si>
  <si>
    <t>High-End</t>
  </si>
  <si>
    <t>Fenceline Avg</t>
  </si>
  <si>
    <t>Outer-boundary Avg</t>
  </si>
  <si>
    <t>Community Avg</t>
  </si>
  <si>
    <t>Mean</t>
  </si>
  <si>
    <t>Outdoor Air Concentration (ug/m3)</t>
  </si>
  <si>
    <t xml:space="preserve">Total </t>
  </si>
  <si>
    <t>TRI ID</t>
  </si>
  <si>
    <t>OES</t>
  </si>
  <si>
    <t>Row Labels</t>
  </si>
  <si>
    <t>Median Fenceline</t>
  </si>
  <si>
    <t>Median Community</t>
  </si>
  <si>
    <t>Median Outer</t>
  </si>
  <si>
    <t>Manufacturing</t>
  </si>
  <si>
    <t>Processing as a Reactant</t>
  </si>
  <si>
    <t>Waste Handling, Disposal, Treatment, and Recycling</t>
  </si>
  <si>
    <t>Grand Total</t>
  </si>
  <si>
    <t>Observed health affects</t>
  </si>
  <si>
    <t>HEC (ug/m3)</t>
  </si>
  <si>
    <t>IUR (ug/m3)</t>
  </si>
  <si>
    <t>Benchmark</t>
  </si>
  <si>
    <t xml:space="preserve">Acute Non-Cancer </t>
  </si>
  <si>
    <t>Acute HEC</t>
  </si>
  <si>
    <t>Chronic Non-Cancer</t>
  </si>
  <si>
    <t>Chronic HEC</t>
  </si>
  <si>
    <t xml:space="preserve">Cancer </t>
  </si>
  <si>
    <t>IUR</t>
  </si>
  <si>
    <t xml:space="preserve">Overall ADAF adjustment </t>
  </si>
  <si>
    <t>Not applicable</t>
  </si>
  <si>
    <t>Outdoor Air Exposure Concentration (ug/m3)</t>
  </si>
  <si>
    <t>Estimated Risks</t>
  </si>
  <si>
    <t xml:space="preserve">Fugitive </t>
  </si>
  <si>
    <t>Lifetime</t>
  </si>
  <si>
    <t>Acute Non-cancer</t>
  </si>
  <si>
    <t>Chronic Non-cancer</t>
  </si>
  <si>
    <t>Cancer w/out ADAF</t>
  </si>
  <si>
    <t>100 meters</t>
  </si>
  <si>
    <t>1,000 meters</t>
  </si>
  <si>
    <t>100 to 1,000 meters</t>
  </si>
  <si>
    <t>Emission Year</t>
  </si>
  <si>
    <t>Meteorology</t>
  </si>
  <si>
    <t>Source Group</t>
  </si>
  <si>
    <t>Averaging Period</t>
  </si>
  <si>
    <t>Percentile Concentration</t>
  </si>
  <si>
    <t>Concentration (ug/m3) by Distance (meters from facility)</t>
  </si>
  <si>
    <t>Concentration (ppm) by Distance (meters from facility)</t>
  </si>
  <si>
    <t>30-60</t>
  </si>
  <si>
    <t>100-1000</t>
  </si>
  <si>
    <t>WESTLAKE VINYLS CO (GEISMAR, LA)</t>
  </si>
  <si>
    <t>ALL</t>
  </si>
  <si>
    <t>AC</t>
  </si>
  <si>
    <t>P10</t>
  </si>
  <si>
    <t>P50</t>
  </si>
  <si>
    <t>P95</t>
  </si>
  <si>
    <t>ADC</t>
  </si>
  <si>
    <t>LADC</t>
  </si>
  <si>
    <t>FUG</t>
  </si>
  <si>
    <t>STK</t>
  </si>
  <si>
    <t>2015, 2016, 2017, 2018, 2019, 2020</t>
  </si>
  <si>
    <t>2016, 2019</t>
  </si>
  <si>
    <t>OCCIDENTAL CHEMICAL HOLDING CORP - GEISMAR PLANT (GEISMAR, LA)</t>
  </si>
  <si>
    <t>2015, 2016</t>
  </si>
  <si>
    <t>OXY VINYLS LP DEER PARK-VCM PLANT (DEER PARK, TX)</t>
  </si>
  <si>
    <t>OXY VINYLS LP LA PORTE VCM PLANT (LA PORTE, TX)</t>
  </si>
  <si>
    <t>WESTLAKE VINYLS INC (CALVERT CITY, KY)</t>
  </si>
  <si>
    <t>WESTLAKE LAKE CHARLES NORTH (WESTLAKE, LA)</t>
  </si>
  <si>
    <t>EAGLE US 2 LLC (WESTLAKE, LA)</t>
  </si>
  <si>
    <t>SHINTECH PLAQUEMINE PLANT (PLAQUEMINE, LA)</t>
  </si>
  <si>
    <t>THE DOW CHEMICAL CO - LOUISIANA OPERATIONS (PLAQUEMINE, LA)</t>
  </si>
  <si>
    <t>2015, 2016, 2017</t>
  </si>
  <si>
    <t>BLUE CUBE OPERATIONS LLC - PLAQUEMINE SITE (PLAQUEMINE, LA)</t>
  </si>
  <si>
    <t>FORMOSA PLASTICS CORP LOUISIANA (BATON ROUGE, LA)</t>
  </si>
  <si>
    <t>DOW CHEMICAL CO FREEPORT FACILITY (FREEPORT, TX)</t>
  </si>
  <si>
    <t>FREEPORT_OLIN BC (FREEPORT, TX)</t>
  </si>
  <si>
    <t>FORMOSA PLASTICS CORP TEXAS (POINT COMFORT, TX)</t>
  </si>
  <si>
    <t>NORLITE LLC (COHOES, NY)</t>
  </si>
  <si>
    <t>HOLCIM (US) INC HOLLY HILL PLANT (HOLLY HILL, SC)</t>
  </si>
  <si>
    <t>2015, 2016, 2018, 2019</t>
  </si>
  <si>
    <t>HERITAGE THERMAL SERVICES (EAST LIVERPOOL, OH)</t>
  </si>
  <si>
    <t>CLEAN HARBORS ENVIRONMENTAL SERVICES INC (KIMBALL, NE)</t>
  </si>
  <si>
    <t>AXIALL LLC (PLAQUEMINE, LA)</t>
  </si>
  <si>
    <t>ASH GROVE CEMENT (FOREMAN, AR)</t>
  </si>
  <si>
    <t>CLEAN HARBORS DEER PARK LLC (LA PORTE, TX)</t>
  </si>
  <si>
    <t>2016, 2020</t>
  </si>
  <si>
    <t>VEOLIA ES TECHNICAL SOLUTIONS LLC PORT ARTHUR FACILITY (PORT ARTHUR, TX)</t>
  </si>
  <si>
    <t>2016, 2017, 2018, 2020</t>
  </si>
  <si>
    <t>CLEAN HARBORS ARAGONITE LLC (GRANTSVILLE, UT)</t>
  </si>
  <si>
    <t>Indoor Air Concentration (ug/m3)</t>
  </si>
  <si>
    <t>Estimated Acute Non-Cancer Risks</t>
  </si>
  <si>
    <t>Estimated Chronic Non-Cancer Risks</t>
  </si>
  <si>
    <t>Estimated Cancer Risks</t>
  </si>
  <si>
    <t>Max</t>
  </si>
  <si>
    <t>Median</t>
  </si>
  <si>
    <t>Min</t>
  </si>
  <si>
    <t>Risk</t>
  </si>
  <si>
    <t>Exposure</t>
  </si>
  <si>
    <t>Max of Fenceline Avg 5</t>
  </si>
  <si>
    <t>Max of Community Avg 5</t>
  </si>
  <si>
    <t>Max of Outer-boundary Avg 5</t>
  </si>
  <si>
    <t>Max of Fenceline Avg 2</t>
  </si>
  <si>
    <t>Max of Outer-boundary Avg 2</t>
  </si>
  <si>
    <t>Max of Community Avg 2</t>
  </si>
  <si>
    <t>Estimated Acute Non-Cancer Risks
Benchmark = 30</t>
  </si>
  <si>
    <t>Estimated Chronic Non-Cancer Risks
Benchmark = 300</t>
  </si>
  <si>
    <t>Estimated Cancer Risks
IUR = 7.1E-6 per ug/m3</t>
  </si>
  <si>
    <t>Estimated Cancer Risk using Maximum Concentration Across Facilities within OES by Distance from Source (m)</t>
  </si>
  <si>
    <t>TRI Facilities</t>
  </si>
  <si>
    <t>(Based on 50th Percentile LADC)</t>
  </si>
  <si>
    <t>(Based on 95th Percentile LADC)</t>
  </si>
  <si>
    <t>Showing Risk</t>
  </si>
  <si>
    <t>Processing as a reactive intermediate</t>
  </si>
  <si>
    <t>Waste handling, treatment, and disposal</t>
  </si>
  <si>
    <t>Estimated Acute Non-Cancer Risk using Maximum Concentration Across Facilities within OES by Distance from Source (m)</t>
  </si>
  <si>
    <t>(Based on 50th Percentile AC)</t>
  </si>
  <si>
    <t>(Based on 95th Percentile AC)</t>
  </si>
  <si>
    <t>Estimated Chronic Non-Cancer Risk using Maximum Concentration Across Facilities within OES by Distance from Source (m)</t>
  </si>
  <si>
    <t>(Based on 50th Percentile ADC)</t>
  </si>
  <si>
    <t>(Based on 95th Percentile ADC)</t>
  </si>
  <si>
    <t>Supplemental Information File:</t>
  </si>
  <si>
    <t>CASRN: 75-34-3</t>
  </si>
  <si>
    <t xml:space="preserve">Description of this exposure and risk estimate workbook </t>
  </si>
  <si>
    <t>Worksheet</t>
  </si>
  <si>
    <t>Description</t>
  </si>
  <si>
    <t>Definitions</t>
  </si>
  <si>
    <t>This tab provides definitions of several terms utilized throughout this worksheet.</t>
  </si>
  <si>
    <t>Equations</t>
  </si>
  <si>
    <t>This tab provides relevant equations for calculating modeled concentration estimates as well as associated risks.</t>
  </si>
  <si>
    <t>Inhalation-Haz-Values</t>
  </si>
  <si>
    <t>Term</t>
  </si>
  <si>
    <t>Definition</t>
  </si>
  <si>
    <t xml:space="preserve">The daily air concentration adjusted for exposure duration and averaging time. </t>
  </si>
  <si>
    <t xml:space="preserve">The mean amount of an agent to which a person is exposed on a daily basis, often averaged over a definitive period of time. For purposes of this document, this is the annual air concentration adjusted for exposure duration, exposure frequency, exposure time, and averaging time associated with the exposure scenario. </t>
  </si>
  <si>
    <t xml:space="preserve">Lifetime Average Daily Concentration (LADC): </t>
  </si>
  <si>
    <t>The modeled concentration representing the 50th percentile concentration within the modeled concentration distribution.</t>
  </si>
  <si>
    <t>The modeled concentration representing the 95th percentile concentration within the modeled concentration distribution.</t>
  </si>
  <si>
    <t>The average of each individual facility's combined exposure concentration for both source types (fugitive and stack) across all facilities within the evaluated OES</t>
  </si>
  <si>
    <t>The middle value of all individual facility's combined exposure concentration for both source types (fugitive and stack) across all facilities within the evaluated OES</t>
  </si>
  <si>
    <t xml:space="preserve">Human Equivalent Concentration (HEC): </t>
  </si>
  <si>
    <t>The human concentration (for inhalation exposure) or dose (for other routes of exposure) of an agent that is believed to induce the same magnitude of toxic effect as the experimental animal species concentration or dose. This adjustment may incorporate toxicokinetic information on the particular agent, if available, or use a default procedure, such as assuming that daily oral doses experienced for a lifetime are proportional to body weight raised to the 0.75 power.</t>
  </si>
  <si>
    <t xml:space="preserve">Inhalation Unit Risk (IUR): </t>
  </si>
  <si>
    <r>
      <t>The upper-bound excess lifetime cancer risk estimated to result from continuous exposure to an agent at a concentration of 1 µg/m</t>
    </r>
    <r>
      <rPr>
        <vertAlign val="superscript"/>
        <sz val="12"/>
        <color theme="1"/>
        <rFont val="Calibri"/>
        <family val="2"/>
        <scheme val="minor"/>
      </rPr>
      <t>3</t>
    </r>
    <r>
      <rPr>
        <sz val="12"/>
        <color theme="1"/>
        <rFont val="Calibri"/>
        <family val="2"/>
        <scheme val="minor"/>
      </rPr>
      <t xml:space="preserve"> in air. The interpretation of inhalation unit risk would be as follows: if unit risk = 2 × 10-6 per µg/m</t>
    </r>
    <r>
      <rPr>
        <vertAlign val="superscript"/>
        <sz val="12"/>
        <color theme="1"/>
        <rFont val="Calibri"/>
        <family val="2"/>
        <scheme val="minor"/>
      </rPr>
      <t>3</t>
    </r>
    <r>
      <rPr>
        <sz val="12"/>
        <color theme="1"/>
        <rFont val="Calibri"/>
        <family val="2"/>
        <scheme val="minor"/>
      </rPr>
      <t>, 2 excess cancer cases (upper bound estimate) are expected to develop per 1,000,000 people if exposed daily for a lifetime to 1 µg of the chemical per m3 of air.</t>
    </r>
  </si>
  <si>
    <t xml:space="preserve">Benchmark: </t>
  </si>
  <si>
    <r>
      <t>The cancer risk level above which EPA identifies an unreasonable risk. For the purposes of this fenceline analysis, EPA used 1 x 10</t>
    </r>
    <r>
      <rPr>
        <vertAlign val="superscript"/>
        <sz val="12"/>
        <color theme="1"/>
        <rFont val="Calibri"/>
        <family val="2"/>
        <scheme val="minor"/>
      </rPr>
      <t xml:space="preserve">-6 </t>
    </r>
    <r>
      <rPr>
        <sz val="12"/>
        <color theme="1"/>
        <rFont val="Calibri"/>
        <family val="2"/>
        <scheme val="minor"/>
      </rPr>
      <t>as the benchmark for cancer risk in fenceline communities.</t>
    </r>
  </si>
  <si>
    <t xml:space="preserve">Margin of Exposure (MOE): </t>
  </si>
  <si>
    <t>The point of departure divided by the actual or projected environmental exposure of interest</t>
  </si>
  <si>
    <t>The sum of uncertainty factors for a given non-cancer POD. EPA interprets the MOE risk estimates in reference to benchmark MOEs. For the purposes of this fenceline analysis, MOE risk estimates were interpreted as a human health risk if the MOE was less than the benchmark MOE.</t>
  </si>
  <si>
    <r>
      <t>C</t>
    </r>
    <r>
      <rPr>
        <vertAlign val="subscript"/>
        <sz val="11"/>
        <color rgb="FF000000"/>
        <rFont val="Calibri"/>
        <family val="2"/>
      </rPr>
      <t>ppm</t>
    </r>
    <r>
      <rPr>
        <sz val="11"/>
        <color rgb="FF000000"/>
        <rFont val="Calibri"/>
        <family val="2"/>
      </rPr>
      <t xml:space="preserve"> = (C</t>
    </r>
    <r>
      <rPr>
        <vertAlign val="subscript"/>
        <sz val="11"/>
        <color rgb="FF000000"/>
        <rFont val="Calibri"/>
        <family val="2"/>
      </rPr>
      <t>µg/m3</t>
    </r>
    <r>
      <rPr>
        <sz val="11"/>
        <color rgb="FF000000"/>
        <rFont val="Calibri"/>
        <family val="2"/>
      </rPr>
      <t>*24.45)/(MW*1000)</t>
    </r>
  </si>
  <si>
    <r>
      <rPr>
        <sz val="11"/>
        <color rgb="FF000000"/>
        <rFont val="Calibri"/>
        <family val="2"/>
      </rPr>
      <t>C</t>
    </r>
    <r>
      <rPr>
        <sz val="8"/>
        <color rgb="FF000000"/>
        <rFont val="Calibri"/>
        <family val="2"/>
      </rPr>
      <t>µg/m3</t>
    </r>
    <r>
      <rPr>
        <sz val="11"/>
        <color rgb="FF000000"/>
        <rFont val="Calibri"/>
        <family val="2"/>
      </rPr>
      <t xml:space="preserve"> = (C</t>
    </r>
    <r>
      <rPr>
        <vertAlign val="subscript"/>
        <sz val="11"/>
        <color rgb="FF000000"/>
        <rFont val="Calibri"/>
        <family val="2"/>
      </rPr>
      <t>ppm</t>
    </r>
    <r>
      <rPr>
        <sz val="11"/>
        <color rgb="FF000000"/>
        <rFont val="Calibri"/>
        <family val="2"/>
      </rPr>
      <t>*MW*1000)/24.45</t>
    </r>
  </si>
  <si>
    <t>Where</t>
  </si>
  <si>
    <r>
      <t>C</t>
    </r>
    <r>
      <rPr>
        <vertAlign val="subscript"/>
        <sz val="11"/>
        <color theme="1"/>
        <rFont val="Calibri"/>
        <family val="2"/>
        <scheme val="minor"/>
      </rPr>
      <t>ppm</t>
    </r>
    <r>
      <rPr>
        <sz val="11"/>
        <color theme="1"/>
        <rFont val="Calibri"/>
        <family val="2"/>
        <scheme val="minor"/>
      </rPr>
      <t xml:space="preserve"> = Modeled concentration in parts per million (by volume)</t>
    </r>
  </si>
  <si>
    <r>
      <t>C</t>
    </r>
    <r>
      <rPr>
        <vertAlign val="subscript"/>
        <sz val="11"/>
        <color theme="1"/>
        <rFont val="Calibri"/>
        <family val="2"/>
        <scheme val="minor"/>
      </rPr>
      <t>ug/m3</t>
    </r>
    <r>
      <rPr>
        <sz val="11"/>
        <color theme="1"/>
        <rFont val="Calibri"/>
        <family val="2"/>
        <scheme val="minor"/>
      </rPr>
      <t xml:space="preserve"> = Modeled concentration in micrograms per cubic meter (output from AERMOD; DAC or AAC)  </t>
    </r>
  </si>
  <si>
    <t>MW = Molecular weight (98.96 g/mol for 1,1DCA)</t>
  </si>
  <si>
    <t>24.45 = Molar Volume</t>
  </si>
  <si>
    <t>1,000 = Conversion factor micrograms to milligrams</t>
  </si>
  <si>
    <t xml:space="preserve">Where </t>
  </si>
  <si>
    <r>
      <t>DAC = Daily Average Air Concentration (</t>
    </r>
    <r>
      <rPr>
        <sz val="11"/>
        <color theme="1"/>
        <rFont val="Calibri"/>
        <family val="2"/>
      </rPr>
      <t>µg/m</t>
    </r>
    <r>
      <rPr>
        <vertAlign val="superscript"/>
        <sz val="11"/>
        <color theme="1"/>
        <rFont val="Calibri"/>
        <family val="2"/>
      </rPr>
      <t>3</t>
    </r>
    <r>
      <rPr>
        <sz val="11"/>
        <color theme="1"/>
        <rFont val="Calibri"/>
        <family val="2"/>
        <scheme val="minor"/>
      </rPr>
      <t>) [output from AERMOD]</t>
    </r>
  </si>
  <si>
    <r>
      <t>C</t>
    </r>
    <r>
      <rPr>
        <vertAlign val="subscript"/>
        <sz val="11"/>
        <color theme="1"/>
        <rFont val="Calibri"/>
        <family val="2"/>
        <scheme val="minor"/>
      </rPr>
      <t>i</t>
    </r>
    <r>
      <rPr>
        <sz val="11"/>
        <color theme="1"/>
        <rFont val="Calibri"/>
        <family val="2"/>
        <scheme val="minor"/>
      </rPr>
      <t xml:space="preserve"> = Modeled hourly concentration for operating hour i (</t>
    </r>
    <r>
      <rPr>
        <sz val="11"/>
        <color theme="1"/>
        <rFont val="Calibri"/>
        <family val="2"/>
      </rPr>
      <t>µg/m</t>
    </r>
    <r>
      <rPr>
        <vertAlign val="superscript"/>
        <sz val="11"/>
        <color theme="1"/>
        <rFont val="Calibri"/>
        <family val="2"/>
      </rPr>
      <t>3</t>
    </r>
    <r>
      <rPr>
        <sz val="11"/>
        <color theme="1"/>
        <rFont val="Calibri"/>
        <family val="2"/>
        <scheme val="minor"/>
      </rPr>
      <t>)</t>
    </r>
  </si>
  <si>
    <t>n = Number of operating hours within a given day (hours)</t>
  </si>
  <si>
    <r>
      <rPr>
        <vertAlign val="superscript"/>
        <sz val="11"/>
        <color theme="1"/>
        <rFont val="Calibri"/>
        <family val="2"/>
        <scheme val="minor"/>
      </rPr>
      <t>a</t>
    </r>
    <r>
      <rPr>
        <sz val="11"/>
        <color theme="1"/>
        <rFont val="Calibri"/>
        <family val="2"/>
        <scheme val="minor"/>
      </rPr>
      <t xml:space="preserve"> Operating hours can vary depending on the total number of operating hours in a given day but can never be greater than 24 hours. </t>
    </r>
  </si>
  <si>
    <t xml:space="preserve">If a facility operates for 16 hours during a day then n=16 and the concentrations summed together are C1 through C16. </t>
  </si>
  <si>
    <r>
      <t>AC = (C</t>
    </r>
    <r>
      <rPr>
        <vertAlign val="subscript"/>
        <sz val="11"/>
        <color rgb="FF000000"/>
        <rFont val="Calibri"/>
        <family val="2"/>
        <scheme val="minor"/>
      </rPr>
      <t>DAC</t>
    </r>
    <r>
      <rPr>
        <sz val="11"/>
        <color rgb="FF000000"/>
        <rFont val="Calibri"/>
        <family val="2"/>
        <scheme val="minor"/>
      </rPr>
      <t xml:space="preserve"> x ED)/AT</t>
    </r>
    <r>
      <rPr>
        <vertAlign val="subscript"/>
        <sz val="11"/>
        <color rgb="FF000000"/>
        <rFont val="Calibri"/>
        <family val="2"/>
        <scheme val="minor"/>
      </rPr>
      <t>AC</t>
    </r>
  </si>
  <si>
    <t>AC: Acute Concentration (ppm)</t>
  </si>
  <si>
    <r>
      <t>C</t>
    </r>
    <r>
      <rPr>
        <vertAlign val="subscript"/>
        <sz val="11"/>
        <color theme="1"/>
        <rFont val="Calibri"/>
        <family val="2"/>
        <scheme val="minor"/>
      </rPr>
      <t>DAC</t>
    </r>
    <r>
      <rPr>
        <sz val="11"/>
        <color theme="1"/>
        <rFont val="Calibri"/>
        <family val="2"/>
        <scheme val="minor"/>
      </rPr>
      <t>: Daily Average Concentration (ppm)</t>
    </r>
  </si>
  <si>
    <t>ED: Exposure Duration (24 hours)</t>
  </si>
  <si>
    <r>
      <t>AT</t>
    </r>
    <r>
      <rPr>
        <vertAlign val="subscript"/>
        <sz val="11"/>
        <color theme="1"/>
        <rFont val="Calibri"/>
        <family val="2"/>
        <scheme val="minor"/>
      </rPr>
      <t>AC</t>
    </r>
    <r>
      <rPr>
        <sz val="11"/>
        <color theme="1"/>
        <rFont val="Calibri"/>
        <family val="2"/>
        <scheme val="minor"/>
      </rPr>
      <t>: Averaging Time (24 hours)</t>
    </r>
  </si>
  <si>
    <r>
      <t>AAC = Annual Average Air Concentration (</t>
    </r>
    <r>
      <rPr>
        <sz val="11"/>
        <color theme="1"/>
        <rFont val="Calibri"/>
        <family val="2"/>
      </rPr>
      <t>µg/m</t>
    </r>
    <r>
      <rPr>
        <vertAlign val="superscript"/>
        <sz val="11"/>
        <color theme="1"/>
        <rFont val="Calibri"/>
        <family val="2"/>
      </rPr>
      <t>3</t>
    </r>
    <r>
      <rPr>
        <sz val="11"/>
        <color theme="1"/>
        <rFont val="Calibri"/>
        <family val="2"/>
        <scheme val="minor"/>
      </rPr>
      <t>)</t>
    </r>
  </si>
  <si>
    <r>
      <t>DAC</t>
    </r>
    <r>
      <rPr>
        <vertAlign val="subscript"/>
        <sz val="11"/>
        <color theme="1"/>
        <rFont val="Calibri"/>
        <family val="2"/>
        <scheme val="minor"/>
      </rPr>
      <t>i</t>
    </r>
    <r>
      <rPr>
        <sz val="11"/>
        <color theme="1"/>
        <rFont val="Calibri"/>
        <family val="2"/>
        <scheme val="minor"/>
      </rPr>
      <t xml:space="preserve"> = Calculated daily average concentration for operating day i (</t>
    </r>
    <r>
      <rPr>
        <sz val="11"/>
        <color theme="1"/>
        <rFont val="Calibri"/>
        <family val="2"/>
      </rPr>
      <t>µg/m</t>
    </r>
    <r>
      <rPr>
        <vertAlign val="superscript"/>
        <sz val="11"/>
        <color theme="1"/>
        <rFont val="Calibri"/>
        <family val="2"/>
      </rPr>
      <t>3</t>
    </r>
    <r>
      <rPr>
        <sz val="11"/>
        <color theme="1"/>
        <rFont val="Calibri"/>
        <family val="2"/>
        <scheme val="minor"/>
      </rPr>
      <t>)</t>
    </r>
  </si>
  <si>
    <t>n = Number of operating days within an operating year (days)</t>
  </si>
  <si>
    <t xml:space="preserve">If a facility operates for 260 days of a given operating year then n=260 and the daily concentrations summed together are C1 through C260. </t>
  </si>
  <si>
    <r>
      <t>ADC=(C</t>
    </r>
    <r>
      <rPr>
        <vertAlign val="subscript"/>
        <sz val="11"/>
        <color theme="1"/>
        <rFont val="Calibri"/>
        <family val="2"/>
        <scheme val="minor"/>
      </rPr>
      <t>AAC</t>
    </r>
    <r>
      <rPr>
        <sz val="11"/>
        <color theme="1"/>
        <rFont val="Calibri"/>
        <family val="2"/>
        <scheme val="minor"/>
      </rPr>
      <t xml:space="preserve"> x ET x EF x ED)/AT</t>
    </r>
    <r>
      <rPr>
        <vertAlign val="subscript"/>
        <sz val="11"/>
        <color theme="1"/>
        <rFont val="Calibri"/>
        <family val="2"/>
        <scheme val="minor"/>
      </rPr>
      <t>ADC</t>
    </r>
  </si>
  <si>
    <t>ADC: Average Daily Concentration (ppm)</t>
  </si>
  <si>
    <r>
      <t>C</t>
    </r>
    <r>
      <rPr>
        <vertAlign val="subscript"/>
        <sz val="11"/>
        <color theme="1"/>
        <rFont val="Calibri"/>
        <family val="2"/>
        <scheme val="minor"/>
      </rPr>
      <t>AAC</t>
    </r>
    <r>
      <rPr>
        <sz val="11"/>
        <color theme="1"/>
        <rFont val="Calibri"/>
        <family val="2"/>
        <scheme val="minor"/>
      </rPr>
      <t>: Annual average concentration (ppm)</t>
    </r>
  </si>
  <si>
    <t>ET: Exposure Time (24 hours/day)</t>
  </si>
  <si>
    <t>EF: Exposure Frequency (365 days/year)</t>
  </si>
  <si>
    <t>ED: Exposure Duration (1 yr)</t>
  </si>
  <si>
    <r>
      <t>AT</t>
    </r>
    <r>
      <rPr>
        <vertAlign val="subscript"/>
        <sz val="11"/>
        <color theme="1"/>
        <rFont val="Calibri"/>
        <family val="2"/>
        <scheme val="minor"/>
      </rPr>
      <t>ADC</t>
    </r>
    <r>
      <rPr>
        <sz val="11"/>
        <color theme="1"/>
        <rFont val="Calibri"/>
        <family val="2"/>
        <scheme val="minor"/>
      </rPr>
      <t xml:space="preserve">: Averaging Time = 1 yr x 365 days/year x 24 hrs/day </t>
    </r>
  </si>
  <si>
    <r>
      <t>LADC =  (C</t>
    </r>
    <r>
      <rPr>
        <vertAlign val="subscript"/>
        <sz val="11"/>
        <color theme="1"/>
        <rFont val="Calibri"/>
        <family val="2"/>
        <scheme val="minor"/>
      </rPr>
      <t>AAC</t>
    </r>
    <r>
      <rPr>
        <sz val="11"/>
        <color theme="1"/>
        <rFont val="Calibri"/>
        <family val="2"/>
        <scheme val="minor"/>
      </rPr>
      <t xml:space="preserve"> x ET x EF x ED)/AT</t>
    </r>
    <r>
      <rPr>
        <vertAlign val="subscript"/>
        <sz val="11"/>
        <color theme="1"/>
        <rFont val="Calibri"/>
        <family val="2"/>
        <scheme val="minor"/>
      </rPr>
      <t>LADC</t>
    </r>
  </si>
  <si>
    <r>
      <t>LADC: Lifetime Average Daily Concentration (µg/m</t>
    </r>
    <r>
      <rPr>
        <vertAlign val="superscript"/>
        <sz val="11"/>
        <color theme="1"/>
        <rFont val="Calibri"/>
        <family val="2"/>
        <scheme val="minor"/>
      </rPr>
      <t>3</t>
    </r>
    <r>
      <rPr>
        <sz val="11"/>
        <color theme="1"/>
        <rFont val="Calibri"/>
        <family val="2"/>
        <scheme val="minor"/>
      </rPr>
      <t>)</t>
    </r>
  </si>
  <si>
    <r>
      <t>C</t>
    </r>
    <r>
      <rPr>
        <vertAlign val="subscript"/>
        <sz val="11"/>
        <color theme="1"/>
        <rFont val="Calibri"/>
        <family val="2"/>
        <scheme val="minor"/>
      </rPr>
      <t>AAC</t>
    </r>
    <r>
      <rPr>
        <sz val="11"/>
        <color theme="1"/>
        <rFont val="Calibri"/>
        <family val="2"/>
        <scheme val="minor"/>
      </rPr>
      <t>: Annual average concentration (µg/m</t>
    </r>
    <r>
      <rPr>
        <vertAlign val="superscript"/>
        <sz val="11"/>
        <color theme="1"/>
        <rFont val="Calibri"/>
        <family val="2"/>
        <scheme val="minor"/>
      </rPr>
      <t>3</t>
    </r>
    <r>
      <rPr>
        <sz val="11"/>
        <color theme="1"/>
        <rFont val="Calibri"/>
        <family val="2"/>
        <scheme val="minor"/>
      </rPr>
      <t>)</t>
    </r>
  </si>
  <si>
    <t>ET: Exposure Time (24 hrs/day)</t>
  </si>
  <si>
    <r>
      <t>AT</t>
    </r>
    <r>
      <rPr>
        <vertAlign val="subscript"/>
        <sz val="11"/>
        <color theme="1"/>
        <rFont val="Calibri"/>
        <family val="2"/>
        <scheme val="minor"/>
      </rPr>
      <t>LADC</t>
    </r>
    <r>
      <rPr>
        <sz val="11"/>
        <color theme="1"/>
        <rFont val="Calibri"/>
        <family val="2"/>
        <scheme val="minor"/>
      </rPr>
      <t>: Averaging Time (78 yrs x 365 days/year x 24 hrs/day)</t>
    </r>
  </si>
  <si>
    <t>78 = Number of years a receptor is assumed to live (years) [from Exposure Factors Handbook]</t>
  </si>
  <si>
    <t xml:space="preserve">Acute Risk = </t>
  </si>
  <si>
    <t>HEC: Human Equivalent Concentration (ppm)</t>
  </si>
  <si>
    <t xml:space="preserve">Chronic Risk = </t>
  </si>
  <si>
    <t>Cancer Risk = LADC * IUR</t>
  </si>
  <si>
    <t>Cancer Risk: Estimated excess cancer risk based on exposure during respective lifestage</t>
  </si>
  <si>
    <r>
      <t>IUR: Inhalation Unit Risk (µg/m</t>
    </r>
    <r>
      <rPr>
        <vertAlign val="superscript"/>
        <sz val="11"/>
        <rFont val="Calibri"/>
        <family val="2"/>
        <scheme val="minor"/>
      </rPr>
      <t>3</t>
    </r>
    <r>
      <rPr>
        <sz val="11"/>
        <rFont val="Calibri"/>
        <family val="2"/>
        <scheme val="minor"/>
      </rPr>
      <t>)</t>
    </r>
  </si>
  <si>
    <t>HEC (ppm)</t>
  </si>
  <si>
    <t>-</t>
  </si>
  <si>
    <t>TRI Releases</t>
  </si>
  <si>
    <t>IIOAC_Inputs</t>
  </si>
  <si>
    <t>IIOAC_Outputs_Outdoor_Indoor</t>
  </si>
  <si>
    <t>IIOAC_Outdoor Air_Results</t>
  </si>
  <si>
    <t>This tab provides all modeled and calculated high-end and mean exposure concentration IIOAC outputs by facility, release type, and distance from facility in a visually transposed format for outdoor air concentrations.</t>
  </si>
  <si>
    <t>This tab provides all modeled and calculated high-end and mean exposure concentration IIOAC outputs by facility, release type, and distance from facility for outdoor and indoor air concentrations</t>
  </si>
  <si>
    <t>Outdoor Air_Risk_Calcs</t>
  </si>
  <si>
    <t>IIOAC_Indoor Air_Results_Trans</t>
  </si>
  <si>
    <t>This tab provides all modeled and calculated high-end and mean exposure concentration IIOAC outputs by facility, release type, and distance from facility in a visually transposed format for indoor air concentrations.</t>
  </si>
  <si>
    <t>Indoor Air LADC and Risk Calcs</t>
  </si>
  <si>
    <t>This tab provides all risk calculations for the high end and mean outdoor air modeled exposure concentration IIOAC outputs with TRI IDs and OES.</t>
  </si>
  <si>
    <t>This tab provides all risk calculations for the high end and mean indoor air modeled exposure concentration IIOAC outputs with TRI IDs and OES.</t>
  </si>
  <si>
    <t>Indoor Air Tables</t>
  </si>
  <si>
    <t>Indoor Air Risk Stats</t>
  </si>
  <si>
    <t>This tab provides summary statistics for the high end and mean indoor air exposure concentrations from all facilities across each OES.</t>
  </si>
  <si>
    <t xml:space="preserve">This tab provides a summary of the maximum risk estimates across all facilities within each OES for the high end and mean indoor air exposure concentrations </t>
  </si>
  <si>
    <t>Mean (Statistics Summary)</t>
  </si>
  <si>
    <t>Mean (Model Output)</t>
  </si>
  <si>
    <t>High-End (Model Output)</t>
  </si>
  <si>
    <t>The average daily concentration adjusted for a receptors expected residency time and lifetime [Calculated from Annual].</t>
  </si>
  <si>
    <t>Area distance of 100 to 1000 meters from facility release</t>
  </si>
  <si>
    <t>Distance of 1000 meters from facility release</t>
  </si>
  <si>
    <t>Distance of 100 meters from facility release</t>
  </si>
  <si>
    <t>µg/m3</t>
  </si>
  <si>
    <t>Integrated IndoorOutdoor Air Calculator .</t>
  </si>
  <si>
    <t>Parts per million.</t>
  </si>
  <si>
    <t>Microgram per cubic meter.</t>
  </si>
  <si>
    <t>IIOAC</t>
  </si>
  <si>
    <t>ppm</t>
  </si>
  <si>
    <t>ED: Exposure duration (78 yrs resident)</t>
  </si>
  <si>
    <t>78 = Number of years resident assumed to reside in a single residential location (years)</t>
  </si>
  <si>
    <t xml:space="preserve">This tab provides inhalation HEC, IUR, and associated Benchmark values.  </t>
  </si>
  <si>
    <t>1,1-Dichloroethane Risk Calculations</t>
  </si>
  <si>
    <r>
      <t>HED (ug/m</t>
    </r>
    <r>
      <rPr>
        <b/>
        <vertAlign val="superscript"/>
        <sz val="10"/>
        <rFont val="Calibri"/>
        <family val="2"/>
        <scheme val="minor"/>
      </rPr>
      <t>3</t>
    </r>
    <r>
      <rPr>
        <b/>
        <sz val="10"/>
        <rFont val="Calibri"/>
        <family val="2"/>
        <scheme val="minor"/>
      </rPr>
      <t>)</t>
    </r>
  </si>
  <si>
    <r>
      <t>IUR (ug/m</t>
    </r>
    <r>
      <rPr>
        <b/>
        <vertAlign val="superscript"/>
        <sz val="10"/>
        <rFont val="Calibri"/>
        <family val="2"/>
        <scheme val="minor"/>
      </rPr>
      <t>3</t>
    </r>
    <r>
      <rPr>
        <b/>
        <sz val="10"/>
        <rFont val="Calibri"/>
        <family val="2"/>
        <scheme val="minor"/>
      </rPr>
      <t>)</t>
    </r>
    <r>
      <rPr>
        <b/>
        <vertAlign val="superscript"/>
        <sz val="10"/>
        <rFont val="Calibri"/>
        <family val="2"/>
        <scheme val="minor"/>
      </rPr>
      <t>-1</t>
    </r>
  </si>
  <si>
    <t>Supplemental Information on IIOAC TRI Exposure and Risk Analysis</t>
  </si>
  <si>
    <t>Risk Evaluation for 1,1-Dichloroethane -</t>
  </si>
  <si>
    <t>This tab provides all the inputs for IIOAC to model outdoor and indoor air concentrations based on facility releases</t>
  </si>
  <si>
    <t xml:space="preserve">The maximum individual facility's combined exposure concentration for both source types (fugitive and stack) across all facilities within the evaluated  OES. </t>
  </si>
  <si>
    <t xml:space="preserve">The minimum individual facility's combined exposure concentration for both source types (fugitive and stack) across all facilities within the evaluated  OES. </t>
  </si>
  <si>
    <r>
      <rPr>
        <vertAlign val="superscript"/>
        <sz val="11"/>
        <color theme="1"/>
        <rFont val="Calibri"/>
        <family val="2"/>
        <scheme val="minor"/>
      </rPr>
      <t>a</t>
    </r>
    <r>
      <rPr>
        <sz val="11"/>
        <color theme="1"/>
        <rFont val="Calibri"/>
        <family val="2"/>
        <scheme val="minor"/>
      </rPr>
      <t xml:space="preserve"> Operating days can vary depending on the total number of days a facility operates in a given year but can never be greater than 365 days (or 366 days for a leap year). </t>
    </r>
  </si>
  <si>
    <t>Degeneration with necrosis of the olfactory mucosa (Inadequate Data: Read-Across from 1,2-Dichloroethane)</t>
  </si>
  <si>
    <t>Reproductive (Inadequate Data: Read-Across from 1,2-Dichloroethane)</t>
  </si>
  <si>
    <r>
      <rPr>
        <sz val="10"/>
        <color rgb="FF000000"/>
        <rFont val="Calibri"/>
        <family val="2"/>
      </rPr>
      <t>Hepatocellular carcinomas</t>
    </r>
    <r>
      <rPr>
        <i/>
        <sz val="10"/>
        <color rgb="FF000000"/>
        <rFont val="Calibri"/>
        <family val="2"/>
      </rPr>
      <t xml:space="preserve"> </t>
    </r>
    <r>
      <rPr>
        <sz val="10"/>
        <color rgb="FF000000"/>
        <rFont val="Calibri"/>
        <family val="2"/>
      </rPr>
      <t>in 1,2-Dichloroethane study</t>
    </r>
  </si>
  <si>
    <t xml:space="preserve">This tab provides all the TRI Facility Releases for 1,1-Dichloroethane </t>
  </si>
  <si>
    <t xml:space="preserve">Similar to 1,4-Dioxane releases; significantly lower when compared with the other chemicals. </t>
  </si>
  <si>
    <t>Hepatocellular carcinomas in 1,2-Dichloroethane study</t>
  </si>
  <si>
    <t xml:space="preserve">This workbook contains a summary of air and air deposition concentrations, and associated risk estimates predicted to result from facility specific TRI reported releases at multiple distances from each releasing facility. The TRI reported releases were used as direct inputs into IIOAC to estimate a distribution of air and air deposition concentrations at two finite distances (100 and 1,000 m) and one area distance (100-1,000 m) from each releasing facility. The 50th and 95th percentile estimated air and air deposition concentrations across the entire distribution were extracted for each facility and each distance evaluated to represent a central tendency and high-end exposure scenario. Inhalation exposures and associated risk estimates for the 50th and 95th percentile concentrations were calculated using the equations and inputs provided in the "Equations" tab. Cancer risk estimates shown in this spreadsheet are based on 78 years of residential exposure averaged over a 78 year lifetime.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</si>
</sst>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00"/>
    <numFmt numFmtId="165" formatCode="0.0"/>
    <numFmt numFmtId="166" formatCode="_(* #,##0_);_(* \(#,##0\);_(* &quot;-&quot;??_);_(@_)"/>
    <numFmt numFmtId="167" formatCode="0.0E+00"/>
  </numFmts>
  <fonts count="46" x14ac:knownFonts="1">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i/>
      <sz val="11"/>
      <color rgb="FFFF0000"/>
      <name val="Calibri"/>
      <family val="2"/>
      <scheme val="minor"/>
    </font>
    <font>
      <sz val="11"/>
      <name val="Calibri"/>
      <family val="2"/>
      <scheme val="minor"/>
    </font>
    <font>
      <i/>
      <sz val="11"/>
      <name val="Calibri"/>
      <family val="2"/>
      <scheme val="minor"/>
    </font>
    <font>
      <b/>
      <sz val="11"/>
      <name val="Calibri"/>
      <family val="2"/>
      <scheme val="minor"/>
    </font>
    <font>
      <sz val="14"/>
      <color theme="0"/>
      <name val="Calibri"/>
      <family val="2"/>
      <scheme val="minor"/>
    </font>
    <font>
      <sz val="11"/>
      <color theme="1"/>
      <name val="Calibri"/>
      <family val="2"/>
      <scheme val="minor"/>
    </font>
    <font>
      <b/>
      <sz val="11"/>
      <color rgb="FF000000"/>
      <name val="Calibri"/>
      <family val="2"/>
    </font>
    <font>
      <sz val="11"/>
      <color rgb="FF000000"/>
      <name val="Calibri"/>
      <family val="2"/>
    </font>
    <font>
      <b/>
      <sz val="10"/>
      <color theme="1"/>
      <name val="Calibri"/>
      <family val="2"/>
      <scheme val="minor"/>
    </font>
    <font>
      <sz val="10"/>
      <color theme="1"/>
      <name val="Calibri"/>
      <family val="2"/>
      <scheme val="minor"/>
    </font>
    <font>
      <sz val="10"/>
      <name val="Calibri"/>
      <family val="2"/>
      <scheme val="minor"/>
    </font>
    <font>
      <sz val="10"/>
      <color rgb="FF000000"/>
      <name val="Calibri"/>
      <family val="2"/>
    </font>
    <font>
      <sz val="12"/>
      <color theme="1"/>
      <name val="Times New Roman"/>
      <family val="1"/>
    </font>
    <font>
      <b/>
      <sz val="18"/>
      <color theme="1"/>
      <name val="Times New Roman"/>
      <family val="1"/>
    </font>
    <font>
      <b/>
      <sz val="16"/>
      <color theme="1"/>
      <name val="Times New Roman"/>
      <family val="1"/>
    </font>
    <font>
      <b/>
      <sz val="16"/>
      <color rgb="FF000000"/>
      <name val="Times New Roman"/>
      <family val="1"/>
    </font>
    <font>
      <b/>
      <sz val="12"/>
      <color theme="1"/>
      <name val="Times New Roman"/>
      <family val="1"/>
    </font>
    <font>
      <u/>
      <sz val="11"/>
      <color theme="10"/>
      <name val="Calibri"/>
      <family val="2"/>
      <scheme val="minor"/>
    </font>
    <font>
      <b/>
      <sz val="11"/>
      <color theme="1"/>
      <name val="Times New Roman"/>
      <family val="1"/>
    </font>
    <font>
      <sz val="11"/>
      <color theme="1"/>
      <name val="Times New Roman"/>
      <family val="1"/>
    </font>
    <font>
      <b/>
      <sz val="11"/>
      <name val="Times New Roman"/>
      <family val="1"/>
    </font>
    <font>
      <sz val="11"/>
      <name val="Times New Roman"/>
      <family val="1"/>
    </font>
    <font>
      <b/>
      <sz val="12"/>
      <color theme="1"/>
      <name val="Calibri"/>
      <family val="2"/>
      <scheme val="minor"/>
    </font>
    <font>
      <sz val="12"/>
      <name val="Calibri"/>
      <family val="2"/>
      <scheme val="minor"/>
    </font>
    <font>
      <sz val="12"/>
      <color theme="1"/>
      <name val="Calibri"/>
      <family val="2"/>
      <scheme val="minor"/>
    </font>
    <font>
      <vertAlign val="superscript"/>
      <sz val="12"/>
      <color theme="1"/>
      <name val="Calibri"/>
      <family val="2"/>
      <scheme val="minor"/>
    </font>
    <font>
      <vertAlign val="subscript"/>
      <sz val="11"/>
      <color rgb="FF000000"/>
      <name val="Calibri"/>
      <family val="2"/>
    </font>
    <font>
      <sz val="8"/>
      <color rgb="FF000000"/>
      <name val="Calibri"/>
      <family val="2"/>
    </font>
    <font>
      <vertAlign val="subscript"/>
      <sz val="11"/>
      <color theme="1"/>
      <name val="Calibri"/>
      <family val="2"/>
      <scheme val="minor"/>
    </font>
    <font>
      <sz val="11"/>
      <color rgb="FF000000"/>
      <name val="Calibri"/>
      <family val="2"/>
      <scheme val="minor"/>
    </font>
    <font>
      <sz val="11"/>
      <color theme="1"/>
      <name val="Calibri"/>
      <family val="2"/>
    </font>
    <font>
      <vertAlign val="superscript"/>
      <sz val="11"/>
      <color theme="1"/>
      <name val="Calibri"/>
      <family val="2"/>
    </font>
    <font>
      <vertAlign val="superscript"/>
      <sz val="11"/>
      <color theme="1"/>
      <name val="Calibri"/>
      <family val="2"/>
      <scheme val="minor"/>
    </font>
    <font>
      <vertAlign val="subscript"/>
      <sz val="11"/>
      <color rgb="FF000000"/>
      <name val="Calibri"/>
      <family val="2"/>
      <scheme val="minor"/>
    </font>
    <font>
      <vertAlign val="superscript"/>
      <sz val="11"/>
      <name val="Calibri"/>
      <family val="2"/>
      <scheme val="minor"/>
    </font>
    <font>
      <b/>
      <sz val="10"/>
      <name val="Calibri"/>
      <family val="2"/>
      <scheme val="minor"/>
    </font>
    <font>
      <b/>
      <vertAlign val="superscript"/>
      <sz val="10"/>
      <name val="Calibri"/>
      <family val="2"/>
      <scheme val="minor"/>
    </font>
    <font>
      <b/>
      <i/>
      <sz val="10"/>
      <name val="Calibri"/>
      <family val="2"/>
      <scheme val="minor"/>
    </font>
    <font>
      <i/>
      <sz val="10"/>
      <name val="Calibri"/>
      <family val="2"/>
      <scheme val="minor"/>
    </font>
    <font>
      <i/>
      <sz val="10"/>
      <color rgb="FF000000"/>
      <name val="Calibri"/>
      <family val="2"/>
    </font>
    <font>
      <sz val="10"/>
      <color rgb="FFFF0000"/>
      <name val="Calibri"/>
      <family val="2"/>
      <scheme val="minor"/>
    </font>
    <font>
      <sz val="12"/>
      <color theme="1"/>
      <name val="Calibri"/>
      <family val="2"/>
    </font>
  </fonts>
  <fills count="17">
    <fill>
      <patternFill patternType="none"/>
    </fill>
    <fill>
      <patternFill patternType="gray125"/>
    </fill>
    <fill>
      <patternFill patternType="solid">
        <fgColor rgb="FF00B0F0"/>
        <bgColor indexed="64"/>
      </patternFill>
    </fill>
    <fill>
      <patternFill patternType="solid">
        <fgColor theme="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2F2F2"/>
        <bgColor indexed="64"/>
      </patternFill>
    </fill>
    <fill>
      <patternFill patternType="solid">
        <fgColor rgb="FFFFE699"/>
        <bgColor indexed="64"/>
      </patternFill>
    </fill>
    <fill>
      <patternFill patternType="solid">
        <fgColor rgb="FFD9E1F2"/>
        <bgColor indexed="64"/>
      </patternFill>
    </fill>
    <fill>
      <patternFill patternType="solid">
        <fgColor rgb="FF00B05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79998168889431442"/>
        <bgColor indexed="64"/>
      </patternFill>
    </fill>
    <fill>
      <patternFill patternType="solid">
        <fgColor rgb="FFFF0000"/>
        <bgColor indexed="64"/>
      </patternFill>
    </fill>
  </fills>
  <borders count="46">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43" fontId="9"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279">
    <xf numFmtId="0" fontId="0" fillId="0" borderId="0" xfId="0"/>
    <xf numFmtId="164" fontId="0" fillId="0" borderId="0" xfId="0" applyNumberFormat="1"/>
    <xf numFmtId="0" fontId="0" fillId="0" borderId="0" xfId="0" applyFill="1"/>
    <xf numFmtId="164" fontId="0" fillId="0" borderId="0" xfId="0" applyNumberFormat="1" applyFill="1"/>
    <xf numFmtId="0" fontId="1" fillId="0" borderId="0" xfId="0" applyFont="1"/>
    <xf numFmtId="0" fontId="0" fillId="0" borderId="1" xfId="0" applyBorder="1"/>
    <xf numFmtId="0" fontId="0" fillId="0" borderId="2" xfId="0" applyBorder="1"/>
    <xf numFmtId="0" fontId="2" fillId="0" borderId="0" xfId="0" applyFont="1" applyAlignment="1">
      <alignment vertical="center" wrapText="1"/>
    </xf>
    <xf numFmtId="0" fontId="2" fillId="0" borderId="0" xfId="0" applyFont="1" applyAlignment="1">
      <alignment vertical="center"/>
    </xf>
    <xf numFmtId="0" fontId="2" fillId="0" borderId="4" xfId="0" applyFont="1" applyBorder="1" applyAlignment="1">
      <alignment vertical="center"/>
    </xf>
    <xf numFmtId="0" fontId="2" fillId="0" borderId="6" xfId="0" applyFont="1" applyBorder="1" applyAlignment="1">
      <alignment vertical="center" wrapText="1"/>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horizontal="center"/>
    </xf>
    <xf numFmtId="0" fontId="2" fillId="0" borderId="6" xfId="0" applyFont="1" applyBorder="1" applyAlignment="1">
      <alignment horizontal="center"/>
    </xf>
    <xf numFmtId="0" fontId="0" fillId="0" borderId="9" xfId="0" applyBorder="1"/>
    <xf numFmtId="11" fontId="0" fillId="0" borderId="9" xfId="0" applyNumberFormat="1" applyBorder="1" applyAlignment="1">
      <alignment horizontal="center"/>
    </xf>
    <xf numFmtId="11" fontId="0" fillId="0" borderId="0" xfId="0" applyNumberFormat="1"/>
    <xf numFmtId="0" fontId="0" fillId="0" borderId="0" xfId="0" applyBorder="1"/>
    <xf numFmtId="0" fontId="2" fillId="0" borderId="0" xfId="0" applyFont="1"/>
    <xf numFmtId="0" fontId="2" fillId="0" borderId="15" xfId="0" applyFont="1" applyBorder="1"/>
    <xf numFmtId="0" fontId="0" fillId="0" borderId="0" xfId="0" applyBorder="1" applyAlignment="1">
      <alignment vertical="center"/>
    </xf>
    <xf numFmtId="0" fontId="3" fillId="0" borderId="5" xfId="0" applyFont="1" applyFill="1" applyBorder="1"/>
    <xf numFmtId="0" fontId="3" fillId="0" borderId="4" xfId="0" applyFont="1" applyFill="1" applyBorder="1"/>
    <xf numFmtId="0" fontId="4" fillId="0" borderId="4" xfId="0" applyFont="1" applyFill="1" applyBorder="1"/>
    <xf numFmtId="11" fontId="4" fillId="0" borderId="4" xfId="0" applyNumberFormat="1" applyFont="1" applyFill="1" applyBorder="1"/>
    <xf numFmtId="0" fontId="3" fillId="0" borderId="19" xfId="0" applyFont="1" applyFill="1" applyBorder="1"/>
    <xf numFmtId="0" fontId="6" fillId="0" borderId="0" xfId="0" applyFont="1" applyFill="1" applyBorder="1"/>
    <xf numFmtId="0" fontId="3" fillId="0" borderId="0" xfId="0" applyFont="1" applyFill="1" applyBorder="1"/>
    <xf numFmtId="11" fontId="3" fillId="0" borderId="0" xfId="0" applyNumberFormat="1" applyFont="1" applyFill="1" applyBorder="1"/>
    <xf numFmtId="11" fontId="6" fillId="0" borderId="4" xfId="0" applyNumberFormat="1" applyFont="1" applyFill="1" applyBorder="1"/>
    <xf numFmtId="11" fontId="3" fillId="0" borderId="4" xfId="0" applyNumberFormat="1" applyFont="1" applyFill="1" applyBorder="1"/>
    <xf numFmtId="0" fontId="6" fillId="0" borderId="20" xfId="0" applyFont="1" applyFill="1" applyBorder="1"/>
    <xf numFmtId="0" fontId="3" fillId="0" borderId="20" xfId="0" applyFont="1" applyFill="1" applyBorder="1"/>
    <xf numFmtId="0" fontId="3" fillId="0" borderId="21" xfId="0" applyFont="1" applyFill="1" applyBorder="1"/>
    <xf numFmtId="0" fontId="0" fillId="0" borderId="20" xfId="0" applyFill="1" applyBorder="1"/>
    <xf numFmtId="0" fontId="4" fillId="0" borderId="21" xfId="0" applyFont="1" applyFill="1" applyBorder="1"/>
    <xf numFmtId="164" fontId="2" fillId="0" borderId="0" xfId="0" applyNumberFormat="1" applyFont="1"/>
    <xf numFmtId="0" fontId="0" fillId="0" borderId="0" xfId="0" applyFill="1" applyAlignment="1">
      <alignment horizontal="left"/>
    </xf>
    <xf numFmtId="0" fontId="8" fillId="2" borderId="0" xfId="0" applyFont="1" applyFill="1"/>
    <xf numFmtId="0" fontId="8" fillId="2" borderId="0" xfId="0" applyFont="1" applyFill="1" applyAlignment="1">
      <alignment horizontal="left"/>
    </xf>
    <xf numFmtId="0" fontId="2" fillId="0" borderId="30" xfId="0" applyFont="1" applyBorder="1" applyAlignment="1">
      <alignment horizontal="center"/>
    </xf>
    <xf numFmtId="11" fontId="0" fillId="0" borderId="9" xfId="0" applyNumberFormat="1" applyBorder="1"/>
    <xf numFmtId="0" fontId="0" fillId="0" borderId="31" xfId="0" applyBorder="1"/>
    <xf numFmtId="0" fontId="2" fillId="0" borderId="33" xfId="0" applyFont="1" applyBorder="1" applyAlignment="1">
      <alignment horizontal="center"/>
    </xf>
    <xf numFmtId="0" fontId="2" fillId="0" borderId="34" xfId="0" applyFont="1" applyBorder="1" applyAlignment="1">
      <alignment horizontal="center"/>
    </xf>
    <xf numFmtId="11" fontId="0" fillId="0" borderId="12" xfId="0" applyNumberFormat="1" applyBorder="1"/>
    <xf numFmtId="0" fontId="0" fillId="3" borderId="0" xfId="0" applyFill="1" applyBorder="1"/>
    <xf numFmtId="0" fontId="2" fillId="3" borderId="9" xfId="0" applyFont="1" applyFill="1" applyBorder="1" applyAlignment="1">
      <alignment horizontal="center" vertical="center" wrapText="1"/>
    </xf>
    <xf numFmtId="0" fontId="2" fillId="3" borderId="9" xfId="0" applyFont="1" applyFill="1" applyBorder="1" applyAlignment="1">
      <alignment horizontal="center"/>
    </xf>
    <xf numFmtId="11" fontId="0" fillId="3" borderId="9" xfId="0" applyNumberFormat="1" applyFill="1" applyBorder="1"/>
    <xf numFmtId="11" fontId="0" fillId="3" borderId="0" xfId="0" applyNumberFormat="1" applyFill="1" applyBorder="1"/>
    <xf numFmtId="0" fontId="0" fillId="3" borderId="0" xfId="0" applyFill="1"/>
    <xf numFmtId="0" fontId="0" fillId="0" borderId="9" xfId="0" applyBorder="1" applyAlignment="1">
      <alignment vertical="center"/>
    </xf>
    <xf numFmtId="11" fontId="0" fillId="0" borderId="12" xfId="0" applyNumberFormat="1" applyBorder="1" applyAlignment="1">
      <alignment horizontal="center"/>
    </xf>
    <xf numFmtId="0" fontId="2" fillId="0" borderId="35" xfId="0" applyFont="1" applyBorder="1"/>
    <xf numFmtId="0" fontId="2" fillId="0" borderId="0" xfId="0" applyFont="1" applyBorder="1" applyAlignment="1">
      <alignment vertical="center" wrapText="1"/>
    </xf>
    <xf numFmtId="0" fontId="2" fillId="4" borderId="35" xfId="0" applyFont="1" applyFill="1" applyBorder="1"/>
    <xf numFmtId="0" fontId="2" fillId="4" borderId="9" xfId="0" applyFont="1" applyFill="1" applyBorder="1"/>
    <xf numFmtId="11" fontId="0" fillId="0" borderId="36" xfId="0" applyNumberFormat="1" applyBorder="1"/>
    <xf numFmtId="11" fontId="0" fillId="0" borderId="36" xfId="0" applyNumberFormat="1" applyBorder="1" applyAlignment="1">
      <alignment horizontal="center"/>
    </xf>
    <xf numFmtId="11" fontId="0" fillId="0" borderId="14" xfId="0" applyNumberFormat="1" applyBorder="1" applyAlignment="1">
      <alignment horizontal="center"/>
    </xf>
    <xf numFmtId="0" fontId="2" fillId="0" borderId="37" xfId="0" applyFont="1" applyBorder="1" applyAlignment="1">
      <alignment horizontal="center"/>
    </xf>
    <xf numFmtId="2" fontId="0" fillId="0" borderId="0" xfId="0" applyNumberFormat="1"/>
    <xf numFmtId="165" fontId="0" fillId="0" borderId="9" xfId="0" applyNumberFormat="1" applyBorder="1"/>
    <xf numFmtId="0" fontId="5" fillId="0" borderId="0" xfId="0" applyFont="1"/>
    <xf numFmtId="166" fontId="5" fillId="0" borderId="0" xfId="1" applyNumberFormat="1" applyFont="1"/>
    <xf numFmtId="2" fontId="5" fillId="0" borderId="0" xfId="0" applyNumberFormat="1" applyFont="1"/>
    <xf numFmtId="0" fontId="10" fillId="7" borderId="15" xfId="0" applyFont="1" applyFill="1" applyBorder="1" applyAlignment="1">
      <alignment horizontal="center" vertical="center" wrapText="1"/>
    </xf>
    <xf numFmtId="0" fontId="10" fillId="8" borderId="15" xfId="0" applyFont="1" applyFill="1" applyBorder="1" applyAlignment="1">
      <alignment horizontal="center" vertical="center" wrapText="1"/>
    </xf>
    <xf numFmtId="0" fontId="11" fillId="0" borderId="31" xfId="0" applyFont="1" applyBorder="1" applyAlignment="1">
      <alignment horizontal="right" vertical="center" wrapText="1"/>
    </xf>
    <xf numFmtId="0" fontId="11" fillId="6" borderId="31" xfId="0" applyFont="1" applyFill="1" applyBorder="1" applyAlignment="1">
      <alignment horizontal="right" vertical="center" wrapText="1"/>
    </xf>
    <xf numFmtId="3" fontId="11" fillId="7" borderId="31" xfId="0" applyNumberFormat="1" applyFont="1" applyFill="1" applyBorder="1" applyAlignment="1">
      <alignment horizontal="right" vertical="center" wrapText="1"/>
    </xf>
    <xf numFmtId="166" fontId="11" fillId="10" borderId="31" xfId="1" applyNumberFormat="1" applyFont="1" applyFill="1" applyBorder="1" applyAlignment="1">
      <alignment horizontal="right" vertical="center" wrapText="1"/>
    </xf>
    <xf numFmtId="3" fontId="11" fillId="10" borderId="31" xfId="0" applyNumberFormat="1" applyFont="1" applyFill="1" applyBorder="1" applyAlignment="1">
      <alignment horizontal="right" vertical="center" wrapText="1"/>
    </xf>
    <xf numFmtId="2" fontId="11" fillId="10" borderId="31" xfId="0" applyNumberFormat="1" applyFont="1" applyFill="1" applyBorder="1" applyAlignment="1">
      <alignment horizontal="right" vertical="center" wrapText="1"/>
    </xf>
    <xf numFmtId="0" fontId="11" fillId="0" borderId="9" xfId="0" applyFont="1" applyBorder="1" applyAlignment="1">
      <alignment horizontal="right" vertical="center" wrapText="1"/>
    </xf>
    <xf numFmtId="0" fontId="11" fillId="6" borderId="9" xfId="0" applyFont="1" applyFill="1" applyBorder="1" applyAlignment="1">
      <alignment horizontal="right" vertical="center" wrapText="1"/>
    </xf>
    <xf numFmtId="3" fontId="11" fillId="7" borderId="9" xfId="0" applyNumberFormat="1" applyFont="1" applyFill="1" applyBorder="1" applyAlignment="1">
      <alignment horizontal="right" vertical="center" wrapText="1"/>
    </xf>
    <xf numFmtId="0" fontId="11" fillId="10" borderId="9" xfId="0" applyFont="1" applyFill="1" applyBorder="1" applyAlignment="1">
      <alignment horizontal="right" vertical="center" wrapText="1"/>
    </xf>
    <xf numFmtId="2" fontId="11" fillId="10" borderId="9" xfId="0" applyNumberFormat="1" applyFont="1" applyFill="1" applyBorder="1" applyAlignment="1">
      <alignment horizontal="right" vertical="center" wrapText="1"/>
    </xf>
    <xf numFmtId="3" fontId="11" fillId="10" borderId="9" xfId="0" applyNumberFormat="1" applyFont="1" applyFill="1" applyBorder="1" applyAlignment="1">
      <alignment horizontal="right" vertical="center" wrapText="1"/>
    </xf>
    <xf numFmtId="0" fontId="11" fillId="0" borderId="22" xfId="0" applyFont="1" applyBorder="1" applyAlignment="1">
      <alignment horizontal="right" vertical="center" wrapText="1"/>
    </xf>
    <xf numFmtId="0" fontId="11" fillId="6" borderId="22" xfId="0" applyFont="1" applyFill="1" applyBorder="1" applyAlignment="1">
      <alignment horizontal="right" vertical="center" wrapText="1"/>
    </xf>
    <xf numFmtId="3" fontId="11" fillId="7" borderId="22" xfId="0" applyNumberFormat="1" applyFont="1" applyFill="1" applyBorder="1" applyAlignment="1">
      <alignment horizontal="right" vertical="center" wrapText="1"/>
    </xf>
    <xf numFmtId="3" fontId="11" fillId="10" borderId="22" xfId="0" applyNumberFormat="1" applyFont="1" applyFill="1" applyBorder="1" applyAlignment="1">
      <alignment horizontal="right" vertical="center" wrapText="1"/>
    </xf>
    <xf numFmtId="2" fontId="11" fillId="10" borderId="22" xfId="0" applyNumberFormat="1" applyFont="1" applyFill="1" applyBorder="1" applyAlignment="1">
      <alignment horizontal="right" vertical="center" wrapText="1"/>
    </xf>
    <xf numFmtId="0" fontId="11" fillId="0" borderId="23" xfId="0" applyFont="1" applyBorder="1" applyAlignment="1">
      <alignment horizontal="right" vertical="center" wrapText="1"/>
    </xf>
    <xf numFmtId="0" fontId="11" fillId="6" borderId="23" xfId="0" applyFont="1" applyFill="1" applyBorder="1" applyAlignment="1">
      <alignment horizontal="right" vertical="center" wrapText="1"/>
    </xf>
    <xf numFmtId="3" fontId="11" fillId="7" borderId="23" xfId="0" applyNumberFormat="1" applyFont="1" applyFill="1" applyBorder="1" applyAlignment="1">
      <alignment horizontal="right" vertical="center" wrapText="1"/>
    </xf>
    <xf numFmtId="166" fontId="11" fillId="10" borderId="23" xfId="1" applyNumberFormat="1" applyFont="1" applyFill="1" applyBorder="1" applyAlignment="1">
      <alignment horizontal="right" vertical="center" wrapText="1"/>
    </xf>
    <xf numFmtId="3" fontId="11" fillId="10" borderId="23" xfId="0" applyNumberFormat="1" applyFont="1" applyFill="1" applyBorder="1" applyAlignment="1">
      <alignment horizontal="right" vertical="center" wrapText="1"/>
    </xf>
    <xf numFmtId="2" fontId="11" fillId="10" borderId="23" xfId="0" applyNumberFormat="1" applyFont="1" applyFill="1" applyBorder="1" applyAlignment="1">
      <alignment horizontal="right" vertical="center" wrapText="1"/>
    </xf>
    <xf numFmtId="0" fontId="11" fillId="10" borderId="31" xfId="0" applyFont="1" applyFill="1" applyBorder="1" applyAlignment="1">
      <alignment horizontal="right" vertical="center" wrapText="1"/>
    </xf>
    <xf numFmtId="0" fontId="2" fillId="11" borderId="0" xfId="0" applyFont="1" applyFill="1" applyAlignment="1">
      <alignment horizontal="center" vertical="center"/>
    </xf>
    <xf numFmtId="0" fontId="0" fillId="0" borderId="32" xfId="0" applyBorder="1" applyAlignment="1">
      <alignment horizontal="left"/>
    </xf>
    <xf numFmtId="0" fontId="0" fillId="11" borderId="32" xfId="0" applyFill="1" applyBorder="1" applyAlignment="1">
      <alignment horizontal="left"/>
    </xf>
    <xf numFmtId="0" fontId="2" fillId="0" borderId="32" xfId="0" applyFont="1" applyBorder="1"/>
    <xf numFmtId="0" fontId="0" fillId="0" borderId="0" xfId="0" applyAlignment="1">
      <alignment horizontal="left" vertical="top"/>
    </xf>
    <xf numFmtId="11" fontId="0" fillId="0" borderId="0" xfId="0" applyNumberFormat="1" applyAlignment="1">
      <alignment horizontal="left" vertical="top"/>
    </xf>
    <xf numFmtId="11" fontId="0" fillId="11" borderId="0" xfId="0" applyNumberFormat="1" applyFill="1" applyAlignment="1">
      <alignment horizontal="left" vertical="top"/>
    </xf>
    <xf numFmtId="0" fontId="0" fillId="11" borderId="0" xfId="0" applyFill="1" applyAlignment="1">
      <alignment horizontal="left" vertical="top"/>
    </xf>
    <xf numFmtId="0" fontId="0" fillId="11" borderId="0" xfId="0" applyFill="1"/>
    <xf numFmtId="0" fontId="2" fillId="4" borderId="15" xfId="0" applyFont="1" applyFill="1" applyBorder="1"/>
    <xf numFmtId="0" fontId="0" fillId="0" borderId="0" xfId="0" pivotButton="1"/>
    <xf numFmtId="0" fontId="0" fillId="0" borderId="0" xfId="0" applyAlignment="1">
      <alignment horizontal="left"/>
    </xf>
    <xf numFmtId="0" fontId="0" fillId="0" borderId="0" xfId="0" applyNumberFormat="1"/>
    <xf numFmtId="167" fontId="0" fillId="0" borderId="0" xfId="0" applyNumberFormat="1"/>
    <xf numFmtId="0" fontId="2" fillId="3" borderId="0" xfId="0" applyFont="1" applyFill="1"/>
    <xf numFmtId="0" fontId="2" fillId="3" borderId="0" xfId="0" applyFont="1" applyFill="1" applyAlignment="1">
      <alignment horizontal="center"/>
    </xf>
    <xf numFmtId="0" fontId="2" fillId="12" borderId="0" xfId="0" applyFont="1" applyFill="1" applyBorder="1" applyAlignment="1">
      <alignment vertical="center"/>
    </xf>
    <xf numFmtId="0" fontId="2" fillId="4" borderId="9" xfId="0" applyFont="1" applyFill="1" applyBorder="1" applyAlignment="1">
      <alignment vertical="center"/>
    </xf>
    <xf numFmtId="167" fontId="0" fillId="0" borderId="9" xfId="0" applyNumberFormat="1" applyBorder="1"/>
    <xf numFmtId="0" fontId="2" fillId="0" borderId="9" xfId="0" applyFont="1" applyBorder="1"/>
    <xf numFmtId="0" fontId="2" fillId="13" borderId="30" xfId="0" applyFont="1" applyFill="1" applyBorder="1" applyAlignment="1">
      <alignment vertical="center" wrapText="1"/>
    </xf>
    <xf numFmtId="0" fontId="2" fillId="13" borderId="35" xfId="0" applyFont="1" applyFill="1" applyBorder="1" applyAlignment="1">
      <alignment vertical="center" wrapText="1"/>
    </xf>
    <xf numFmtId="0" fontId="2" fillId="13" borderId="9" xfId="0" applyFont="1" applyFill="1" applyBorder="1"/>
    <xf numFmtId="0" fontId="2" fillId="0" borderId="9" xfId="0" applyFont="1" applyBorder="1" applyAlignment="1">
      <alignment vertical="center"/>
    </xf>
    <xf numFmtId="0" fontId="0" fillId="0" borderId="34" xfId="0" applyBorder="1" applyAlignment="1">
      <alignment vertical="center"/>
    </xf>
    <xf numFmtId="167" fontId="2" fillId="0" borderId="9" xfId="0" applyNumberFormat="1" applyFont="1" applyBorder="1"/>
    <xf numFmtId="0" fontId="6" fillId="0" borderId="4" xfId="0" applyFont="1" applyFill="1" applyBorder="1"/>
    <xf numFmtId="0" fontId="6" fillId="0" borderId="5" xfId="0" applyFont="1" applyFill="1" applyBorder="1"/>
    <xf numFmtId="0" fontId="0" fillId="9" borderId="0" xfId="0" applyFill="1"/>
    <xf numFmtId="0" fontId="12" fillId="0" borderId="0" xfId="0" applyFont="1"/>
    <xf numFmtId="0" fontId="13" fillId="0" borderId="0" xfId="0" applyFont="1"/>
    <xf numFmtId="0" fontId="2" fillId="0" borderId="32" xfId="0" applyFont="1" applyBorder="1" applyAlignment="1">
      <alignment wrapText="1"/>
    </xf>
    <xf numFmtId="0" fontId="0" fillId="0" borderId="32" xfId="0" applyBorder="1"/>
    <xf numFmtId="0" fontId="0" fillId="0" borderId="32" xfId="0" applyBorder="1" applyAlignment="1">
      <alignment horizontal="right"/>
    </xf>
    <xf numFmtId="0" fontId="12" fillId="0" borderId="32" xfId="0" applyFont="1" applyBorder="1"/>
    <xf numFmtId="0" fontId="12" fillId="0" borderId="32" xfId="0" applyFont="1" applyBorder="1" applyAlignment="1">
      <alignment wrapText="1"/>
    </xf>
    <xf numFmtId="0" fontId="13" fillId="0" borderId="32" xfId="0" applyFont="1" applyBorder="1"/>
    <xf numFmtId="0" fontId="13" fillId="0" borderId="32" xfId="0" applyFont="1" applyBorder="1" applyAlignment="1">
      <alignment horizontal="right"/>
    </xf>
    <xf numFmtId="0" fontId="13" fillId="0" borderId="0" xfId="0" applyFont="1" applyAlignment="1">
      <alignment horizontal="left" vertical="top"/>
    </xf>
    <xf numFmtId="0" fontId="14" fillId="0" borderId="0" xfId="0" applyFont="1"/>
    <xf numFmtId="167" fontId="13" fillId="0" borderId="0" xfId="0" applyNumberFormat="1" applyFont="1"/>
    <xf numFmtId="0" fontId="11" fillId="0" borderId="32" xfId="0" applyFont="1" applyBorder="1"/>
    <xf numFmtId="1" fontId="0" fillId="0" borderId="32" xfId="0" applyNumberFormat="1" applyBorder="1"/>
    <xf numFmtId="0" fontId="15" fillId="0" borderId="32" xfId="0" applyFont="1" applyBorder="1"/>
    <xf numFmtId="1" fontId="13" fillId="0" borderId="32" xfId="0" applyNumberFormat="1" applyFont="1" applyBorder="1"/>
    <xf numFmtId="0" fontId="11" fillId="0" borderId="0" xfId="0" applyFont="1"/>
    <xf numFmtId="1" fontId="0" fillId="0" borderId="0" xfId="0" applyNumberFormat="1"/>
    <xf numFmtId="0" fontId="15" fillId="0" borderId="0" xfId="0" applyFont="1"/>
    <xf numFmtId="1" fontId="13" fillId="0" borderId="0" xfId="0" applyNumberFormat="1" applyFont="1"/>
    <xf numFmtId="0" fontId="16" fillId="0" borderId="0" xfId="0" applyFont="1"/>
    <xf numFmtId="0" fontId="17" fillId="0" borderId="0" xfId="0" applyFont="1"/>
    <xf numFmtId="0" fontId="18" fillId="0" borderId="0" xfId="0" applyFont="1"/>
    <xf numFmtId="0" fontId="19" fillId="0" borderId="0" xfId="0" applyFont="1"/>
    <xf numFmtId="0" fontId="18" fillId="12" borderId="0" xfId="0" applyFont="1" applyFill="1" applyAlignment="1">
      <alignment horizontal="left" vertical="center"/>
    </xf>
    <xf numFmtId="49" fontId="20" fillId="0" borderId="0" xfId="0" applyNumberFormat="1" applyFont="1" applyAlignment="1">
      <alignment horizontal="left"/>
    </xf>
    <xf numFmtId="0" fontId="22" fillId="0" borderId="0" xfId="0" applyFont="1"/>
    <xf numFmtId="0" fontId="23" fillId="0" borderId="0" xfId="0" applyFont="1"/>
    <xf numFmtId="0" fontId="24" fillId="0" borderId="32" xfId="0" applyFont="1" applyBorder="1"/>
    <xf numFmtId="0" fontId="25" fillId="0" borderId="0" xfId="0" applyFont="1"/>
    <xf numFmtId="0" fontId="26" fillId="15" borderId="32" xfId="0" applyFont="1" applyFill="1" applyBorder="1"/>
    <xf numFmtId="0" fontId="27" fillId="0" borderId="0" xfId="0" applyFont="1"/>
    <xf numFmtId="0" fontId="28" fillId="0" borderId="0" xfId="0" applyFont="1"/>
    <xf numFmtId="0" fontId="28" fillId="0" borderId="0" xfId="0" applyFont="1" applyAlignment="1">
      <alignment vertical="top"/>
    </xf>
    <xf numFmtId="0" fontId="28" fillId="0" borderId="0" xfId="0" applyFont="1" applyAlignment="1">
      <alignment vertical="top" wrapText="1"/>
    </xf>
    <xf numFmtId="0" fontId="28" fillId="0" borderId="0" xfId="0" applyFont="1" applyAlignment="1">
      <alignment wrapText="1"/>
    </xf>
    <xf numFmtId="0" fontId="33" fillId="0" borderId="0" xfId="0" applyFont="1"/>
    <xf numFmtId="0" fontId="39" fillId="11" borderId="40" xfId="0" applyFont="1" applyFill="1" applyBorder="1"/>
    <xf numFmtId="0" fontId="39" fillId="11" borderId="41" xfId="0" applyFont="1" applyFill="1" applyBorder="1"/>
    <xf numFmtId="0" fontId="39" fillId="11" borderId="41" xfId="0" applyFont="1" applyFill="1" applyBorder="1" applyAlignment="1">
      <alignment horizontal="center"/>
    </xf>
    <xf numFmtId="0" fontId="14" fillId="11" borderId="43" xfId="0" applyFont="1" applyFill="1" applyBorder="1" applyAlignment="1">
      <alignment vertical="top"/>
    </xf>
    <xf numFmtId="0" fontId="14" fillId="11" borderId="30" xfId="0" applyFont="1" applyFill="1" applyBorder="1" applyAlignment="1">
      <alignment vertical="top" wrapText="1"/>
    </xf>
    <xf numFmtId="0" fontId="39" fillId="11" borderId="30" xfId="0" applyFont="1" applyFill="1" applyBorder="1" applyAlignment="1">
      <alignment vertical="top"/>
    </xf>
    <xf numFmtId="0" fontId="39" fillId="11" borderId="30" xfId="0" applyFont="1" applyFill="1" applyBorder="1" applyAlignment="1">
      <alignment horizontal="center" vertical="top"/>
    </xf>
    <xf numFmtId="0" fontId="41" fillId="11" borderId="0" xfId="0" applyFont="1" applyFill="1" applyAlignment="1">
      <alignment horizontal="left" vertical="top"/>
    </xf>
    <xf numFmtId="0" fontId="41" fillId="11" borderId="4" xfId="0" applyFont="1" applyFill="1" applyBorder="1" applyAlignment="1">
      <alignment horizontal="left" vertical="top"/>
    </xf>
    <xf numFmtId="0" fontId="42" fillId="11" borderId="43" xfId="0" applyFont="1" applyFill="1" applyBorder="1" applyAlignment="1">
      <alignment vertical="top"/>
    </xf>
    <xf numFmtId="0" fontId="43" fillId="11" borderId="30" xfId="0" applyFont="1" applyFill="1" applyBorder="1" applyAlignment="1">
      <alignment vertical="top"/>
    </xf>
    <xf numFmtId="11" fontId="42" fillId="11" borderId="30" xfId="0" applyNumberFormat="1" applyFont="1" applyFill="1" applyBorder="1" applyAlignment="1">
      <alignment vertical="top"/>
    </xf>
    <xf numFmtId="11" fontId="42" fillId="5" borderId="0" xfId="0" applyNumberFormat="1" applyFont="1" applyFill="1" applyAlignment="1">
      <alignment vertical="top"/>
    </xf>
    <xf numFmtId="11" fontId="42" fillId="14" borderId="0" xfId="0" applyNumberFormat="1" applyFont="1" applyFill="1" applyAlignment="1">
      <alignment vertical="top"/>
    </xf>
    <xf numFmtId="11" fontId="42" fillId="16" borderId="4" xfId="0" applyNumberFormat="1" applyFont="1" applyFill="1" applyBorder="1" applyAlignment="1">
      <alignment vertical="top"/>
    </xf>
    <xf numFmtId="0" fontId="44" fillId="0" borderId="0" xfId="0" applyFont="1"/>
    <xf numFmtId="0" fontId="2" fillId="13" borderId="35" xfId="0" applyFont="1" applyFill="1" applyBorder="1"/>
    <xf numFmtId="11" fontId="2" fillId="13" borderId="35" xfId="0" applyNumberFormat="1" applyFont="1" applyFill="1" applyBorder="1"/>
    <xf numFmtId="0" fontId="2" fillId="13" borderId="45" xfId="0" applyFont="1" applyFill="1" applyBorder="1"/>
    <xf numFmtId="0" fontId="7" fillId="13" borderId="16" xfId="0" applyFont="1" applyFill="1" applyBorder="1"/>
    <xf numFmtId="0" fontId="5" fillId="13" borderId="17" xfId="0" applyFont="1" applyFill="1" applyBorder="1"/>
    <xf numFmtId="0" fontId="6" fillId="13" borderId="16" xfId="0" applyFont="1" applyFill="1" applyBorder="1"/>
    <xf numFmtId="0" fontId="5" fillId="13" borderId="18" xfId="0" applyFont="1" applyFill="1" applyBorder="1"/>
    <xf numFmtId="2" fontId="0" fillId="0" borderId="9" xfId="0" applyNumberFormat="1" applyBorder="1"/>
    <xf numFmtId="2" fontId="2" fillId="13" borderId="9" xfId="0" applyNumberFormat="1" applyFont="1" applyFill="1" applyBorder="1"/>
    <xf numFmtId="0" fontId="21" fillId="0" borderId="0" xfId="2" quotePrefix="1"/>
    <xf numFmtId="0" fontId="7" fillId="13" borderId="17" xfId="0" applyFont="1" applyFill="1" applyBorder="1"/>
    <xf numFmtId="0" fontId="2" fillId="13" borderId="15" xfId="0" applyFont="1" applyFill="1" applyBorder="1"/>
    <xf numFmtId="0" fontId="2" fillId="13" borderId="0" xfId="0" applyFont="1" applyFill="1" applyBorder="1" applyAlignment="1">
      <alignment vertical="center" wrapText="1"/>
    </xf>
    <xf numFmtId="0" fontId="0" fillId="13" borderId="0" xfId="0" applyFill="1"/>
    <xf numFmtId="0" fontId="45" fillId="0" borderId="0" xfId="0" applyFont="1"/>
    <xf numFmtId="0" fontId="28" fillId="0" borderId="0" xfId="0" applyFont="1" applyAlignment="1">
      <alignment horizontal="left" vertical="top"/>
    </xf>
    <xf numFmtId="0" fontId="21" fillId="0" borderId="0" xfId="3" applyFont="1"/>
    <xf numFmtId="0" fontId="21" fillId="0" borderId="0" xfId="3" quotePrefix="1" applyFont="1"/>
    <xf numFmtId="0" fontId="23" fillId="0" borderId="0" xfId="0" applyFont="1" applyAlignment="1">
      <alignment horizontal="left" vertical="top" wrapText="1"/>
    </xf>
    <xf numFmtId="0" fontId="41" fillId="11" borderId="42" xfId="0" applyFont="1" applyFill="1" applyBorder="1" applyAlignment="1">
      <alignment horizontal="left"/>
    </xf>
    <xf numFmtId="0" fontId="41" fillId="11" borderId="17" xfId="0" applyFont="1" applyFill="1" applyBorder="1" applyAlignment="1">
      <alignment horizontal="left"/>
    </xf>
    <xf numFmtId="0" fontId="41" fillId="11" borderId="18" xfId="0" applyFont="1" applyFill="1" applyBorder="1" applyAlignment="1">
      <alignment horizontal="left"/>
    </xf>
    <xf numFmtId="0" fontId="10" fillId="8" borderId="9" xfId="0" applyFont="1" applyFill="1" applyBorder="1" applyAlignment="1">
      <alignment horizontal="center" vertical="center" wrapText="1"/>
    </xf>
    <xf numFmtId="0" fontId="10" fillId="0" borderId="35" xfId="0" applyFont="1" applyBorder="1" applyAlignment="1">
      <alignment horizontal="center" vertical="center" wrapText="1"/>
    </xf>
    <xf numFmtId="0" fontId="10" fillId="0" borderId="6" xfId="0" applyFont="1" applyBorder="1" applyAlignment="1">
      <alignment horizontal="center" vertical="center" wrapText="1"/>
    </xf>
    <xf numFmtId="0" fontId="10" fillId="6" borderId="3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1" fillId="9" borderId="38" xfId="0" applyFont="1" applyFill="1" applyBorder="1" applyAlignment="1">
      <alignment horizontal="center" vertical="center" wrapText="1"/>
    </xf>
    <xf numFmtId="0" fontId="11" fillId="9" borderId="30" xfId="0" applyFont="1" applyFill="1" applyBorder="1" applyAlignment="1">
      <alignment horizontal="center" vertical="center" wrapText="1"/>
    </xf>
    <xf numFmtId="0" fontId="11" fillId="9" borderId="39" xfId="0" applyFont="1" applyFill="1" applyBorder="1" applyAlignment="1">
      <alignment horizontal="center" vertical="center" wrapText="1"/>
    </xf>
    <xf numFmtId="0" fontId="11" fillId="9" borderId="31" xfId="0" applyFont="1" applyFill="1" applyBorder="1" applyAlignment="1">
      <alignment horizontal="center" vertical="center" wrapText="1"/>
    </xf>
    <xf numFmtId="0" fontId="11" fillId="9" borderId="9" xfId="0" applyFont="1" applyFill="1" applyBorder="1" applyAlignment="1">
      <alignment horizontal="center" vertical="center" wrapText="1"/>
    </xf>
    <xf numFmtId="0" fontId="11" fillId="9" borderId="22" xfId="0" applyFont="1" applyFill="1" applyBorder="1" applyAlignment="1">
      <alignment horizontal="center" vertical="center" wrapText="1"/>
    </xf>
    <xf numFmtId="0" fontId="11" fillId="0" borderId="38"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9"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xf>
    <xf numFmtId="0" fontId="2" fillId="0" borderId="4" xfId="0" applyFont="1" applyBorder="1" applyAlignment="1">
      <alignment horizontal="center"/>
    </xf>
    <xf numFmtId="0" fontId="0" fillId="0" borderId="9" xfId="0" applyBorder="1" applyAlignment="1">
      <alignment horizontal="center" vertical="center"/>
    </xf>
    <xf numFmtId="0" fontId="2" fillId="0" borderId="5"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0" fillId="0" borderId="0" xfId="0" applyBorder="1" applyAlignment="1">
      <alignment horizontal="center" vertical="center"/>
    </xf>
    <xf numFmtId="0" fontId="2" fillId="0" borderId="9" xfId="0" applyFont="1" applyBorder="1" applyAlignment="1">
      <alignment horizontal="center" vertical="center" wrapText="1"/>
    </xf>
    <xf numFmtId="0" fontId="2" fillId="0" borderId="9" xfId="0" applyFont="1" applyBorder="1" applyAlignment="1">
      <alignment horizontal="center"/>
    </xf>
    <xf numFmtId="0" fontId="2" fillId="0" borderId="9" xfId="0" applyFont="1" applyBorder="1" applyAlignment="1">
      <alignment horizontal="center" vertical="center"/>
    </xf>
    <xf numFmtId="0" fontId="2" fillId="13" borderId="38" xfId="0" applyFont="1" applyFill="1" applyBorder="1" applyAlignment="1">
      <alignment horizontal="center" vertical="center"/>
    </xf>
    <xf numFmtId="0" fontId="2" fillId="13" borderId="30" xfId="0" applyFont="1" applyFill="1" applyBorder="1" applyAlignment="1">
      <alignment horizontal="center" vertical="center"/>
    </xf>
    <xf numFmtId="0" fontId="2" fillId="13" borderId="31" xfId="0" applyFont="1" applyFill="1" applyBorder="1" applyAlignment="1">
      <alignment horizontal="center" vertical="center"/>
    </xf>
    <xf numFmtId="0" fontId="2" fillId="13" borderId="24" xfId="0" applyFont="1" applyFill="1" applyBorder="1" applyAlignment="1">
      <alignment horizontal="center" vertical="center"/>
    </xf>
    <xf numFmtId="0" fontId="2" fillId="13" borderId="26" xfId="0" applyFont="1" applyFill="1" applyBorder="1" applyAlignment="1">
      <alignment horizontal="center" vertical="center"/>
    </xf>
    <xf numFmtId="0" fontId="2" fillId="13" borderId="44" xfId="0" applyFont="1" applyFill="1" applyBorder="1" applyAlignment="1">
      <alignment horizontal="center" vertical="center"/>
    </xf>
    <xf numFmtId="11" fontId="2" fillId="13" borderId="9" xfId="0" applyNumberFormat="1" applyFont="1" applyFill="1" applyBorder="1" applyAlignment="1">
      <alignment horizontal="center"/>
    </xf>
    <xf numFmtId="0" fontId="2" fillId="13" borderId="9" xfId="0" applyFont="1" applyFill="1" applyBorder="1" applyAlignment="1">
      <alignment horizontal="center"/>
    </xf>
    <xf numFmtId="0" fontId="2" fillId="13" borderId="9" xfId="0" applyFont="1" applyFill="1" applyBorder="1" applyAlignment="1">
      <alignment horizontal="center" vertical="center"/>
    </xf>
    <xf numFmtId="11" fontId="2" fillId="13" borderId="9" xfId="0" applyNumberFormat="1" applyFont="1" applyFill="1" applyBorder="1" applyAlignment="1">
      <alignment horizontal="center" vertical="center"/>
    </xf>
    <xf numFmtId="11" fontId="2" fillId="13" borderId="23" xfId="0" applyNumberFormat="1" applyFont="1" applyFill="1" applyBorder="1" applyAlignment="1">
      <alignment horizontal="center"/>
    </xf>
    <xf numFmtId="11" fontId="2" fillId="13" borderId="25" xfId="0" applyNumberFormat="1" applyFont="1" applyFill="1" applyBorder="1" applyAlignment="1">
      <alignment horizontal="center"/>
    </xf>
    <xf numFmtId="0" fontId="2" fillId="13" borderId="27" xfId="0" applyFont="1" applyFill="1" applyBorder="1" applyAlignment="1">
      <alignment horizontal="center" vertical="center"/>
    </xf>
    <xf numFmtId="11" fontId="2" fillId="13" borderId="27" xfId="0" applyNumberFormat="1" applyFont="1" applyFill="1" applyBorder="1" applyAlignment="1">
      <alignment horizontal="center"/>
    </xf>
    <xf numFmtId="0" fontId="2" fillId="13" borderId="27" xfId="0" applyFont="1" applyFill="1" applyBorder="1" applyAlignment="1">
      <alignment horizontal="center"/>
    </xf>
    <xf numFmtId="0" fontId="5" fillId="13" borderId="16" xfId="0" applyFont="1" applyFill="1" applyBorder="1" applyAlignment="1">
      <alignment horizontal="left"/>
    </xf>
    <xf numFmtId="0" fontId="5" fillId="13" borderId="18" xfId="0" applyFont="1" applyFill="1" applyBorder="1" applyAlignment="1">
      <alignment horizontal="left"/>
    </xf>
    <xf numFmtId="0" fontId="5" fillId="13" borderId="16" xfId="0" applyFont="1" applyFill="1" applyBorder="1" applyAlignment="1">
      <alignment horizontal="center"/>
    </xf>
    <xf numFmtId="0" fontId="5" fillId="13" borderId="18" xfId="0" applyFont="1" applyFill="1" applyBorder="1" applyAlignment="1">
      <alignment horizontal="center"/>
    </xf>
    <xf numFmtId="0" fontId="2" fillId="13" borderId="23" xfId="0" applyFont="1" applyFill="1" applyBorder="1" applyAlignment="1">
      <alignment horizontal="center" vertical="center"/>
    </xf>
    <xf numFmtId="0" fontId="2" fillId="4" borderId="9" xfId="0" applyFont="1" applyFill="1" applyBorder="1" applyAlignment="1">
      <alignment horizontal="center"/>
    </xf>
    <xf numFmtId="0" fontId="2" fillId="4" borderId="12" xfId="0" applyFont="1" applyFill="1" applyBorder="1" applyAlignment="1">
      <alignment horizontal="center"/>
    </xf>
    <xf numFmtId="0" fontId="2" fillId="4" borderId="13" xfId="0" applyFont="1" applyFill="1" applyBorder="1" applyAlignment="1">
      <alignment horizontal="center"/>
    </xf>
    <xf numFmtId="0" fontId="2" fillId="4" borderId="14" xfId="0" applyFont="1" applyFill="1" applyBorder="1" applyAlignment="1">
      <alignment horizontal="center"/>
    </xf>
    <xf numFmtId="0" fontId="2" fillId="0" borderId="0" xfId="0" applyFont="1" applyAlignment="1">
      <alignment horizontal="center" wrapText="1"/>
    </xf>
    <xf numFmtId="0" fontId="2" fillId="0" borderId="32" xfId="0" applyFont="1" applyBorder="1" applyAlignment="1">
      <alignment horizontal="center" wrapText="1"/>
    </xf>
    <xf numFmtId="0" fontId="2" fillId="5" borderId="0" xfId="0" applyFont="1" applyFill="1" applyAlignment="1">
      <alignment horizontal="center" wrapText="1"/>
    </xf>
    <xf numFmtId="0" fontId="2" fillId="5" borderId="32" xfId="0" applyFont="1" applyFill="1" applyBorder="1" applyAlignment="1">
      <alignment horizontal="center" wrapText="1"/>
    </xf>
    <xf numFmtId="0" fontId="2" fillId="0" borderId="0" xfId="0" applyFont="1" applyAlignment="1">
      <alignment horizontal="center" vertical="center"/>
    </xf>
    <xf numFmtId="0" fontId="2" fillId="0" borderId="32" xfId="0" applyFont="1" applyBorder="1" applyAlignment="1">
      <alignment horizontal="center"/>
    </xf>
    <xf numFmtId="0" fontId="0" fillId="0" borderId="31" xfId="0" applyBorder="1" applyAlignment="1">
      <alignment horizontal="center" vertical="center"/>
    </xf>
    <xf numFmtId="0" fontId="2" fillId="0" borderId="1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lignment horizontal="center"/>
    </xf>
    <xf numFmtId="0" fontId="2" fillId="0" borderId="32" xfId="0" applyFont="1" applyBorder="1" applyAlignment="1">
      <alignment horizontal="center" vertical="center" wrapText="1"/>
    </xf>
    <xf numFmtId="0" fontId="2" fillId="0" borderId="28" xfId="0" applyFont="1" applyBorder="1" applyAlignment="1">
      <alignment horizontal="center" vertical="center"/>
    </xf>
    <xf numFmtId="0" fontId="2" fillId="0" borderId="11" xfId="0" applyFont="1" applyBorder="1" applyAlignment="1">
      <alignment horizontal="center" vertical="center"/>
    </xf>
    <xf numFmtId="0" fontId="2" fillId="0" borderId="29" xfId="0" applyFont="1" applyBorder="1" applyAlignment="1">
      <alignment horizontal="center" vertical="center"/>
    </xf>
    <xf numFmtId="0" fontId="2" fillId="4" borderId="28"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29" xfId="0" applyFont="1" applyFill="1" applyBorder="1" applyAlignment="1">
      <alignment horizontal="center" vertical="center"/>
    </xf>
    <xf numFmtId="0" fontId="2" fillId="4" borderId="9" xfId="0" applyFont="1" applyFill="1" applyBorder="1" applyAlignment="1">
      <alignment horizontal="center" vertical="center" wrapText="1"/>
    </xf>
    <xf numFmtId="0" fontId="2" fillId="13" borderId="9" xfId="0" applyFont="1" applyFill="1" applyBorder="1" applyAlignment="1">
      <alignment horizontal="center" vertical="center" wrapText="1"/>
    </xf>
    <xf numFmtId="0" fontId="2" fillId="13" borderId="28" xfId="0" applyFont="1" applyFill="1" applyBorder="1" applyAlignment="1">
      <alignment horizontal="center" vertical="center"/>
    </xf>
    <xf numFmtId="0" fontId="2" fillId="13" borderId="11" xfId="0" applyFont="1" applyFill="1" applyBorder="1" applyAlignment="1">
      <alignment horizontal="center" vertical="center"/>
    </xf>
    <xf numFmtId="0" fontId="2" fillId="13" borderId="29" xfId="0" applyFont="1" applyFill="1" applyBorder="1" applyAlignment="1">
      <alignment horizontal="center" vertical="center"/>
    </xf>
    <xf numFmtId="0" fontId="2" fillId="13" borderId="9" xfId="0" applyFont="1" applyFill="1" applyBorder="1" applyAlignment="1">
      <alignment horizontal="center" wrapText="1"/>
    </xf>
    <xf numFmtId="0" fontId="12" fillId="0" borderId="0" xfId="0" applyFont="1" applyAlignment="1">
      <alignment horizontal="center"/>
    </xf>
  </cellXfs>
  <cellStyles count="4">
    <cellStyle name="Comma" xfId="1" builtinId="3"/>
    <cellStyle name="Hyperlink" xfId="2" builtinId="8"/>
    <cellStyle name="Hyperlink 2" xfId="3" xr:uid="{C9F2CBA9-494C-44F7-8063-0A3367A114B7}"/>
    <cellStyle name="Normal" xfId="0" builtinId="0"/>
  </cellStyles>
  <dxfs count="31">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FF00"/>
        </patternFill>
      </fill>
    </dxf>
    <dxf>
      <numFmt numFmtId="167" formatCode="0.0E+00"/>
    </dxf>
    <dxf>
      <numFmt numFmtId="167" formatCode="0.0E+00"/>
    </dxf>
    <dxf>
      <numFmt numFmtId="167" formatCode="0.0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powerPivotData" Target="model/item.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tyles" Target="style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pivotCacheDefinition" Target="pivotCache/pivotCacheDefinition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theme" Target="theme/theme1.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9</xdr:row>
      <xdr:rowOff>66675</xdr:rowOff>
    </xdr:from>
    <xdr:to>
      <xdr:col>1</xdr:col>
      <xdr:colOff>1409700</xdr:colOff>
      <xdr:row>16</xdr:row>
      <xdr:rowOff>28575</xdr:rowOff>
    </xdr:to>
    <xdr:pic>
      <xdr:nvPicPr>
        <xdr:cNvPr id="2" name="Picture 1">
          <a:extLst>
            <a:ext uri="{FF2B5EF4-FFF2-40B4-BE49-F238E27FC236}">
              <a16:creationId xmlns:a16="http://schemas.microsoft.com/office/drawing/2014/main" id="{D851E349-C19C-4CAC-896F-6492D9526E3B}"/>
            </a:ext>
            <a:ext uri="{147F2762-F138-4A5C-976F-8EAC2B608ADB}">
              <a16:predDERef xmlns:a16="http://schemas.microsoft.com/office/drawing/2014/main" pred="{30406E00-122E-CB35-0CB1-883F446EF59B}"/>
            </a:ext>
          </a:extLst>
        </xdr:cNvPr>
        <xdr:cNvPicPr>
          <a:picLocks noChangeAspect="1"/>
        </xdr:cNvPicPr>
      </xdr:nvPicPr>
      <xdr:blipFill>
        <a:blip xmlns:r="http://schemas.openxmlformats.org/officeDocument/2006/relationships" r:embed="rId1"/>
        <a:stretch>
          <a:fillRect/>
        </a:stretch>
      </xdr:blipFill>
      <xdr:spPr>
        <a:xfrm>
          <a:off x="638175" y="2124075"/>
          <a:ext cx="1381125" cy="1287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74</xdr:row>
      <xdr:rowOff>15875</xdr:rowOff>
    </xdr:from>
    <xdr:ext cx="65" cy="172227"/>
    <xdr:sp macro="" textlink="">
      <xdr:nvSpPr>
        <xdr:cNvPr id="2" name="TextBox 1">
          <a:extLst>
            <a:ext uri="{FF2B5EF4-FFF2-40B4-BE49-F238E27FC236}">
              <a16:creationId xmlns:a16="http://schemas.microsoft.com/office/drawing/2014/main" id="{FC0580FD-7A6E-47B5-9ED4-81DB0BF57C6B}"/>
            </a:ext>
          </a:extLst>
        </xdr:cNvPr>
        <xdr:cNvSpPr txBox="1"/>
      </xdr:nvSpPr>
      <xdr:spPr>
        <a:xfrm>
          <a:off x="0" y="1393761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396875</xdr:colOff>
      <xdr:row>74</xdr:row>
      <xdr:rowOff>15875</xdr:rowOff>
    </xdr:from>
    <xdr:ext cx="65" cy="172227"/>
    <xdr:sp macro="" textlink="">
      <xdr:nvSpPr>
        <xdr:cNvPr id="3" name="TextBox 2">
          <a:extLst>
            <a:ext uri="{FF2B5EF4-FFF2-40B4-BE49-F238E27FC236}">
              <a16:creationId xmlns:a16="http://schemas.microsoft.com/office/drawing/2014/main" id="{B6080D27-685B-4EA4-A29D-8DC864D58585}"/>
            </a:ext>
          </a:extLst>
        </xdr:cNvPr>
        <xdr:cNvSpPr txBox="1"/>
      </xdr:nvSpPr>
      <xdr:spPr>
        <a:xfrm>
          <a:off x="396875" y="1393761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225424</xdr:colOff>
      <xdr:row>13</xdr:row>
      <xdr:rowOff>53974</xdr:rowOff>
    </xdr:from>
    <xdr:ext cx="1247775" cy="574675"/>
    <mc:AlternateContent xmlns:mc="http://schemas.openxmlformats.org/markup-compatibility/2006" xmlns:a14="http://schemas.microsoft.com/office/drawing/2010/main">
      <mc:Choice Requires="a14">
        <xdr:sp macro="" textlink="">
          <xdr:nvSpPr>
            <xdr:cNvPr id="4" name="TextBox 6">
              <a:extLst>
                <a:ext uri="{FF2B5EF4-FFF2-40B4-BE49-F238E27FC236}">
                  <a16:creationId xmlns:a16="http://schemas.microsoft.com/office/drawing/2014/main" id="{D81FEAAA-49D6-4398-9FAF-BDCDB5182489}"/>
                </a:ext>
              </a:extLst>
            </xdr:cNvPr>
            <xdr:cNvSpPr txBox="1"/>
          </xdr:nvSpPr>
          <xdr:spPr>
            <a:xfrm>
              <a:off x="225424" y="2492374"/>
              <a:ext cx="1247775" cy="574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nor/>
                      </m:rPr>
                      <a:rPr lang="en-US" sz="1100" b="0" i="0">
                        <a:latin typeface="Cambria Math" panose="02040503050406030204" pitchFamily="18" charset="0"/>
                      </a:rPr>
                      <m:t>DAC</m:t>
                    </m:r>
                    <m:r>
                      <m:rPr>
                        <m:nor/>
                      </m:rPr>
                      <a:rPr lang="en-US" sz="1100" b="0" i="0">
                        <a:latin typeface="Cambria Math" panose="02040503050406030204" pitchFamily="18" charset="0"/>
                      </a:rPr>
                      <m:t> = </m:t>
                    </m:r>
                    <m:f>
                      <m:fPr>
                        <m:ctrlPr>
                          <a:rPr lang="en-US" sz="1100" b="0" i="1">
                            <a:latin typeface="Cambria Math" panose="02040503050406030204" pitchFamily="18" charset="0"/>
                          </a:rPr>
                        </m:ctrlPr>
                      </m:fPr>
                      <m:num>
                        <m:r>
                          <a:rPr lang="en-US" sz="1100" b="0" i="1">
                            <a:latin typeface="Cambria Math" panose="02040503050406030204" pitchFamily="18" charset="0"/>
                          </a:rPr>
                          <m:t>1</m:t>
                        </m:r>
                      </m:num>
                      <m:den>
                        <m:r>
                          <a:rPr lang="en-US" sz="1100" b="0" i="1">
                            <a:latin typeface="Cambria Math" panose="02040503050406030204" pitchFamily="18" charset="0"/>
                          </a:rPr>
                          <m:t>𝑛</m:t>
                        </m:r>
                        <m:r>
                          <a:rPr lang="en-US" sz="1100" b="0" i="1" baseline="30000">
                            <a:latin typeface="Cambria Math" panose="02040503050406030204" pitchFamily="18" charset="0"/>
                          </a:rPr>
                          <m:t>𝑎</m:t>
                        </m:r>
                      </m:den>
                    </m:f>
                    <m:r>
                      <a:rPr lang="en-US" sz="1100" b="0" i="1">
                        <a:latin typeface="Cambria Math" panose="02040503050406030204" pitchFamily="18" charset="0"/>
                      </a:rPr>
                      <m:t> </m:t>
                    </m:r>
                    <m:nary>
                      <m:naryPr>
                        <m:chr m:val="∑"/>
                        <m:ctrlPr>
                          <a:rPr lang="en-US" sz="1100" b="0" i="1">
                            <a:latin typeface="Cambria Math" panose="02040503050406030204" pitchFamily="18" charset="0"/>
                          </a:rPr>
                        </m:ctrlPr>
                      </m:naryPr>
                      <m:sub>
                        <m:r>
                          <m:rPr>
                            <m:brk m:alnAt="23"/>
                          </m:rPr>
                          <a:rPr lang="en-US" sz="1100" b="0" i="1">
                            <a:latin typeface="Cambria Math" panose="02040503050406030204" pitchFamily="18" charset="0"/>
                          </a:rPr>
                          <m:t>𝑖</m:t>
                        </m:r>
                        <m:r>
                          <a:rPr lang="en-US" sz="1100" b="0" i="1">
                            <a:latin typeface="Cambria Math" panose="02040503050406030204" pitchFamily="18" charset="0"/>
                          </a:rPr>
                          <m:t>=1</m:t>
                        </m:r>
                      </m:sub>
                      <m:sup>
                        <m:r>
                          <a:rPr lang="en-US" sz="1100" b="0" i="1">
                            <a:latin typeface="Cambria Math" panose="02040503050406030204" pitchFamily="18" charset="0"/>
                          </a:rPr>
                          <m:t>𝑛</m:t>
                        </m:r>
                        <m:r>
                          <a:rPr lang="en-US" sz="1100" b="0" i="1" baseline="30000">
                            <a:latin typeface="Cambria Math" panose="02040503050406030204" pitchFamily="18" charset="0"/>
                          </a:rPr>
                          <m:t>𝑎</m:t>
                        </m:r>
                      </m:sup>
                      <m:e>
                        <m:r>
                          <a:rPr lang="en-US" sz="1100" b="0" i="1">
                            <a:latin typeface="Cambria Math" panose="02040503050406030204" pitchFamily="18" charset="0"/>
                          </a:rPr>
                          <m:t>𝐶</m:t>
                        </m:r>
                        <m:r>
                          <a:rPr lang="en-US" sz="1100" b="0" i="1" baseline="-25000">
                            <a:latin typeface="Cambria Math" panose="02040503050406030204" pitchFamily="18" charset="0"/>
                          </a:rPr>
                          <m:t>𝑖</m:t>
                        </m:r>
                        <m:r>
                          <a:rPr lang="en-US" sz="1100" b="0" i="1">
                            <a:latin typeface="Cambria Math" panose="02040503050406030204" pitchFamily="18" charset="0"/>
                          </a:rPr>
                          <m:t> </m:t>
                        </m:r>
                      </m:e>
                    </m:nary>
                  </m:oMath>
                </m:oMathPara>
              </a14:m>
              <a:endParaRPr lang="en-US" sz="1100"/>
            </a:p>
          </xdr:txBody>
        </xdr:sp>
      </mc:Choice>
      <mc:Fallback xmlns="">
        <xdr:sp macro="" textlink="">
          <xdr:nvSpPr>
            <xdr:cNvPr id="4" name="TextBox 6">
              <a:extLst>
                <a:ext uri="{FF2B5EF4-FFF2-40B4-BE49-F238E27FC236}">
                  <a16:creationId xmlns:a16="http://schemas.microsoft.com/office/drawing/2014/main" id="{D81FEAAA-49D6-4398-9FAF-BDCDB5182489}"/>
                </a:ext>
              </a:extLst>
            </xdr:cNvPr>
            <xdr:cNvSpPr txBox="1"/>
          </xdr:nvSpPr>
          <xdr:spPr>
            <a:xfrm>
              <a:off x="225424" y="2492374"/>
              <a:ext cx="1247775" cy="574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"DAC = "  1/𝑛</a:t>
              </a:r>
              <a:r>
                <a:rPr lang="en-US" sz="1100" b="0" i="0" baseline="30000">
                  <a:latin typeface="Cambria Math" panose="02040503050406030204" pitchFamily="18" charset="0"/>
                </a:rPr>
                <a:t>𝑎 </a:t>
              </a:r>
              <a:r>
                <a:rPr lang="en-US" sz="1100" b="0" i="0">
                  <a:latin typeface="Cambria Math" panose="02040503050406030204" pitchFamily="18" charset="0"/>
                </a:rPr>
                <a:t> ∑_(𝑖=1)</a:t>
              </a:r>
              <a:r>
                <a:rPr lang="en-US" sz="1100" b="0" i="0" baseline="30000">
                  <a:latin typeface="Cambria Math" panose="02040503050406030204" pitchFamily="18" charset="0"/>
                </a:rPr>
                <a:t>^</a:t>
              </a:r>
              <a:r>
                <a:rPr lang="en-US" sz="1100" b="0" i="0">
                  <a:latin typeface="Cambria Math" panose="02040503050406030204" pitchFamily="18" charset="0"/>
                </a:rPr>
                <a:t>𝑛</a:t>
              </a:r>
              <a:r>
                <a:rPr lang="en-US" sz="1100" b="0" i="0" baseline="30000">
                  <a:latin typeface="Cambria Math" panose="02040503050406030204" pitchFamily="18" charset="0"/>
                </a:rPr>
                <a:t>𝑎▒〖</a:t>
              </a:r>
              <a:r>
                <a:rPr lang="en-US" sz="1100" b="0" i="0">
                  <a:latin typeface="Cambria Math" panose="02040503050406030204" pitchFamily="18" charset="0"/>
                </a:rPr>
                <a:t>𝐶</a:t>
              </a:r>
              <a:r>
                <a:rPr lang="en-US" sz="1100" b="0" i="0" baseline="-25000">
                  <a:latin typeface="Cambria Math" panose="02040503050406030204" pitchFamily="18" charset="0"/>
                </a:rPr>
                <a:t>𝑖</a:t>
              </a:r>
              <a:r>
                <a:rPr lang="en-US" sz="1100" b="0" i="0">
                  <a:latin typeface="Cambria Math" panose="02040503050406030204" pitchFamily="18" charset="0"/>
                </a:rPr>
                <a:t> </a:t>
              </a:r>
              <a:r>
                <a:rPr lang="en-US" sz="1100" b="0" i="0" baseline="30000">
                  <a:latin typeface="Cambria Math" panose="02040503050406030204" pitchFamily="18" charset="0"/>
                </a:rPr>
                <a:t>〗</a:t>
              </a:r>
              <a:endParaRPr lang="en-US" sz="1100"/>
            </a:p>
          </xdr:txBody>
        </xdr:sp>
      </mc:Fallback>
    </mc:AlternateContent>
    <xdr:clientData/>
  </xdr:oneCellAnchor>
  <xdr:oneCellAnchor>
    <xdr:from>
      <xdr:col>0</xdr:col>
      <xdr:colOff>190500</xdr:colOff>
      <xdr:row>37</xdr:row>
      <xdr:rowOff>50800</xdr:rowOff>
    </xdr:from>
    <xdr:ext cx="1320800" cy="574675"/>
    <mc:AlternateContent xmlns:mc="http://schemas.openxmlformats.org/markup-compatibility/2006" xmlns:a14="http://schemas.microsoft.com/office/drawing/2010/main">
      <mc:Choice Requires="a14">
        <xdr:sp macro="" textlink="">
          <xdr:nvSpPr>
            <xdr:cNvPr id="5" name="TextBox 7">
              <a:extLst>
                <a:ext uri="{FF2B5EF4-FFF2-40B4-BE49-F238E27FC236}">
                  <a16:creationId xmlns:a16="http://schemas.microsoft.com/office/drawing/2014/main" id="{1C2C7003-B5B5-4E01-816E-FD16520B45F3}"/>
                </a:ext>
              </a:extLst>
            </xdr:cNvPr>
            <xdr:cNvSpPr txBox="1"/>
          </xdr:nvSpPr>
          <xdr:spPr>
            <a:xfrm>
              <a:off x="190500" y="7000240"/>
              <a:ext cx="1320800" cy="574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nor/>
                      </m:rPr>
                      <a:rPr lang="en-US" sz="1100" b="0" i="0">
                        <a:latin typeface="Cambria Math" panose="02040503050406030204" pitchFamily="18" charset="0"/>
                      </a:rPr>
                      <m:t>AAC</m:t>
                    </m:r>
                    <m:r>
                      <m:rPr>
                        <m:nor/>
                      </m:rPr>
                      <a:rPr lang="en-US" sz="1100" b="0" i="0">
                        <a:latin typeface="Cambria Math" panose="02040503050406030204" pitchFamily="18" charset="0"/>
                      </a:rPr>
                      <m:t> = </m:t>
                    </m:r>
                    <m:f>
                      <m:fPr>
                        <m:ctrlPr>
                          <a:rPr lang="en-US" sz="1100" b="0" i="1">
                            <a:latin typeface="Cambria Math" panose="02040503050406030204" pitchFamily="18" charset="0"/>
                          </a:rPr>
                        </m:ctrlPr>
                      </m:fPr>
                      <m:num>
                        <m:r>
                          <a:rPr lang="en-US" sz="1100" b="0" i="1">
                            <a:latin typeface="Cambria Math" panose="02040503050406030204" pitchFamily="18" charset="0"/>
                          </a:rPr>
                          <m:t>1</m:t>
                        </m:r>
                      </m:num>
                      <m:den>
                        <m:r>
                          <a:rPr lang="en-US" sz="1100" b="0" i="1">
                            <a:latin typeface="Cambria Math" panose="02040503050406030204" pitchFamily="18" charset="0"/>
                          </a:rPr>
                          <m:t>𝑛</m:t>
                        </m:r>
                        <m:r>
                          <a:rPr lang="en-US" sz="1100" b="0" i="1" baseline="30000">
                            <a:latin typeface="Cambria Math" panose="02040503050406030204" pitchFamily="18" charset="0"/>
                          </a:rPr>
                          <m:t>𝑎</m:t>
                        </m:r>
                      </m:den>
                    </m:f>
                    <m:r>
                      <a:rPr lang="en-US" sz="1100" b="0" i="1">
                        <a:latin typeface="Cambria Math" panose="02040503050406030204" pitchFamily="18" charset="0"/>
                      </a:rPr>
                      <m:t> </m:t>
                    </m:r>
                    <m:nary>
                      <m:naryPr>
                        <m:chr m:val="∑"/>
                        <m:ctrlPr>
                          <a:rPr lang="en-US" sz="1100" b="0" i="1">
                            <a:latin typeface="Cambria Math" panose="02040503050406030204" pitchFamily="18" charset="0"/>
                          </a:rPr>
                        </m:ctrlPr>
                      </m:naryPr>
                      <m:sub>
                        <m:r>
                          <m:rPr>
                            <m:brk m:alnAt="23"/>
                          </m:rPr>
                          <a:rPr lang="en-US" sz="1100" b="0" i="1">
                            <a:latin typeface="Cambria Math" panose="02040503050406030204" pitchFamily="18" charset="0"/>
                          </a:rPr>
                          <m:t>𝑖</m:t>
                        </m:r>
                        <m:r>
                          <a:rPr lang="en-US" sz="1100" b="0" i="1">
                            <a:latin typeface="Cambria Math" panose="02040503050406030204" pitchFamily="18" charset="0"/>
                          </a:rPr>
                          <m:t>=1</m:t>
                        </m:r>
                      </m:sub>
                      <m:sup>
                        <m:r>
                          <a:rPr lang="en-US" sz="1100" b="0" i="1">
                            <a:latin typeface="Cambria Math" panose="02040503050406030204" pitchFamily="18" charset="0"/>
                          </a:rPr>
                          <m:t>𝑛</m:t>
                        </m:r>
                        <m:r>
                          <a:rPr lang="en-US" sz="1100" b="0" i="1" baseline="30000">
                            <a:latin typeface="Cambria Math" panose="02040503050406030204" pitchFamily="18" charset="0"/>
                          </a:rPr>
                          <m:t>𝑎</m:t>
                        </m:r>
                      </m:sup>
                      <m:e>
                        <m:r>
                          <a:rPr lang="en-US" sz="1100" b="0" i="1">
                            <a:latin typeface="Cambria Math" panose="02040503050406030204" pitchFamily="18" charset="0"/>
                          </a:rPr>
                          <m:t>𝐷𝐴𝐶</m:t>
                        </m:r>
                        <m:r>
                          <a:rPr lang="en-US" sz="1100" b="0" i="1" baseline="-25000">
                            <a:latin typeface="Cambria Math" panose="02040503050406030204" pitchFamily="18" charset="0"/>
                          </a:rPr>
                          <m:t>𝑖</m:t>
                        </m:r>
                        <m:r>
                          <a:rPr lang="en-US" sz="1100" b="0" i="1">
                            <a:latin typeface="Cambria Math" panose="02040503050406030204" pitchFamily="18" charset="0"/>
                          </a:rPr>
                          <m:t> </m:t>
                        </m:r>
                      </m:e>
                    </m:nary>
                  </m:oMath>
                </m:oMathPara>
              </a14:m>
              <a:endParaRPr lang="en-US" sz="1100"/>
            </a:p>
          </xdr:txBody>
        </xdr:sp>
      </mc:Choice>
      <mc:Fallback xmlns="">
        <xdr:sp macro="" textlink="">
          <xdr:nvSpPr>
            <xdr:cNvPr id="5" name="TextBox 7">
              <a:extLst>
                <a:ext uri="{FF2B5EF4-FFF2-40B4-BE49-F238E27FC236}">
                  <a16:creationId xmlns:a16="http://schemas.microsoft.com/office/drawing/2014/main" id="{1C2C7003-B5B5-4E01-816E-FD16520B45F3}"/>
                </a:ext>
              </a:extLst>
            </xdr:cNvPr>
            <xdr:cNvSpPr txBox="1"/>
          </xdr:nvSpPr>
          <xdr:spPr>
            <a:xfrm>
              <a:off x="190500" y="7000240"/>
              <a:ext cx="1320800" cy="574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"AAC = "  1/𝑛</a:t>
              </a:r>
              <a:r>
                <a:rPr lang="en-US" sz="1100" b="0" i="0" baseline="30000">
                  <a:latin typeface="Cambria Math" panose="02040503050406030204" pitchFamily="18" charset="0"/>
                </a:rPr>
                <a:t>𝑎 </a:t>
              </a:r>
              <a:r>
                <a:rPr lang="en-US" sz="1100" b="0" i="0">
                  <a:latin typeface="Cambria Math" panose="02040503050406030204" pitchFamily="18" charset="0"/>
                </a:rPr>
                <a:t> ∑_(𝑖=1)</a:t>
              </a:r>
              <a:r>
                <a:rPr lang="en-US" sz="1100" b="0" i="0" baseline="30000">
                  <a:latin typeface="Cambria Math" panose="02040503050406030204" pitchFamily="18" charset="0"/>
                </a:rPr>
                <a:t>^</a:t>
              </a:r>
              <a:r>
                <a:rPr lang="en-US" sz="1100" b="0" i="0">
                  <a:latin typeface="Cambria Math" panose="02040503050406030204" pitchFamily="18" charset="0"/>
                </a:rPr>
                <a:t>𝑛</a:t>
              </a:r>
              <a:r>
                <a:rPr lang="en-US" sz="1100" b="0" i="0" baseline="30000">
                  <a:latin typeface="Cambria Math" panose="02040503050406030204" pitchFamily="18" charset="0"/>
                </a:rPr>
                <a:t>𝑎▒〖</a:t>
              </a:r>
              <a:r>
                <a:rPr lang="en-US" sz="1100" b="0" i="0">
                  <a:latin typeface="Cambria Math" panose="02040503050406030204" pitchFamily="18" charset="0"/>
                </a:rPr>
                <a:t>𝐷𝐴𝐶</a:t>
              </a:r>
              <a:r>
                <a:rPr lang="en-US" sz="1100" b="0" i="0" baseline="-25000">
                  <a:latin typeface="Cambria Math" panose="02040503050406030204" pitchFamily="18" charset="0"/>
                </a:rPr>
                <a:t>𝑖</a:t>
              </a:r>
              <a:r>
                <a:rPr lang="en-US" sz="1100" b="0" i="0">
                  <a:latin typeface="Cambria Math" panose="02040503050406030204" pitchFamily="18" charset="0"/>
                </a:rPr>
                <a:t> </a:t>
              </a:r>
              <a:r>
                <a:rPr lang="en-US" sz="1100" b="0" i="0" baseline="30000">
                  <a:latin typeface="Cambria Math" panose="02040503050406030204" pitchFamily="18" charset="0"/>
                </a:rPr>
                <a:t>〗</a:t>
              </a:r>
              <a:endParaRPr lang="en-US" sz="1100"/>
            </a:p>
          </xdr:txBody>
        </xdr:sp>
      </mc:Fallback>
    </mc:AlternateContent>
    <xdr:clientData/>
  </xdr:oneCellAnchor>
  <xdr:oneCellAnchor>
    <xdr:from>
      <xdr:col>0</xdr:col>
      <xdr:colOff>44450</xdr:colOff>
      <xdr:row>76</xdr:row>
      <xdr:rowOff>0</xdr:rowOff>
    </xdr:from>
    <xdr:ext cx="1162050" cy="565149"/>
    <mc:AlternateContent xmlns:mc="http://schemas.openxmlformats.org/markup-compatibility/2006" xmlns:a14="http://schemas.microsoft.com/office/drawing/2010/main">
      <mc:Choice Requires="a14">
        <xdr:sp macro="" textlink="">
          <xdr:nvSpPr>
            <xdr:cNvPr id="6" name="TextBox 8">
              <a:extLst>
                <a:ext uri="{FF2B5EF4-FFF2-40B4-BE49-F238E27FC236}">
                  <a16:creationId xmlns:a16="http://schemas.microsoft.com/office/drawing/2014/main" id="{E65B6DA7-1597-4EAD-A74F-5627F87A198C}"/>
                </a:ext>
              </a:extLst>
            </xdr:cNvPr>
            <xdr:cNvSpPr txBox="1"/>
          </xdr:nvSpPr>
          <xdr:spPr>
            <a:xfrm>
              <a:off x="44450" y="14287500"/>
              <a:ext cx="11620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Acute Risk </a:t>
              </a:r>
              <a:r>
                <a:rPr lang="en-US" sz="1200">
                  <a:latin typeface="+mn-lt"/>
                </a:rPr>
                <a:t>=  </a:t>
              </a:r>
              <a14:m>
                <m:oMath xmlns:m="http://schemas.openxmlformats.org/officeDocument/2006/math">
                  <m:f>
                    <m:fPr>
                      <m:ctrlPr>
                        <a:rPr lang="en-US" sz="1200" i="1">
                          <a:latin typeface="Cambria Math" panose="02040503050406030204" pitchFamily="18" charset="0"/>
                        </a:rPr>
                      </m:ctrlPr>
                    </m:fPr>
                    <m:num>
                      <m:r>
                        <a:rPr lang="en-US" sz="1200" b="0" i="1">
                          <a:latin typeface="Cambria Math" panose="02040503050406030204" pitchFamily="18" charset="0"/>
                        </a:rPr>
                        <m:t>𝐻𝐸𝐶</m:t>
                      </m:r>
                    </m:num>
                    <m:den>
                      <m:r>
                        <a:rPr lang="en-US" sz="1200" b="0" i="1">
                          <a:latin typeface="Cambria Math" panose="02040503050406030204" pitchFamily="18" charset="0"/>
                        </a:rPr>
                        <m:t>𝐴𝐶</m:t>
                      </m:r>
                    </m:den>
                  </m:f>
                </m:oMath>
              </a14:m>
              <a:endParaRPr lang="en-US" sz="1200">
                <a:latin typeface="+mn-lt"/>
              </a:endParaRPr>
            </a:p>
          </xdr:txBody>
        </xdr:sp>
      </mc:Choice>
      <mc:Fallback xmlns="">
        <xdr:sp macro="" textlink="">
          <xdr:nvSpPr>
            <xdr:cNvPr id="6" name="TextBox 8">
              <a:extLst>
                <a:ext uri="{FF2B5EF4-FFF2-40B4-BE49-F238E27FC236}">
                  <a16:creationId xmlns:a16="http://schemas.microsoft.com/office/drawing/2014/main" id="{E65B6DA7-1597-4EAD-A74F-5627F87A198C}"/>
                </a:ext>
              </a:extLst>
            </xdr:cNvPr>
            <xdr:cNvSpPr txBox="1"/>
          </xdr:nvSpPr>
          <xdr:spPr>
            <a:xfrm>
              <a:off x="44450" y="14287500"/>
              <a:ext cx="11620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Acute Risk </a:t>
              </a:r>
              <a:r>
                <a:rPr lang="en-US" sz="1200">
                  <a:latin typeface="+mn-lt"/>
                </a:rPr>
                <a:t>=  </a:t>
              </a:r>
              <a:r>
                <a:rPr lang="en-US" sz="1200" b="0" i="0">
                  <a:latin typeface="Cambria Math" panose="02040503050406030204" pitchFamily="18" charset="0"/>
                </a:rPr>
                <a:t>𝐻𝐸𝐶/𝐴𝐶</a:t>
              </a:r>
              <a:endParaRPr lang="en-US" sz="1200">
                <a:latin typeface="+mn-lt"/>
              </a:endParaRPr>
            </a:p>
          </xdr:txBody>
        </xdr:sp>
      </mc:Fallback>
    </mc:AlternateContent>
    <xdr:clientData/>
  </xdr:oneCellAnchor>
  <xdr:oneCellAnchor>
    <xdr:from>
      <xdr:col>0</xdr:col>
      <xdr:colOff>19050</xdr:colOff>
      <xdr:row>85</xdr:row>
      <xdr:rowOff>0</xdr:rowOff>
    </xdr:from>
    <xdr:ext cx="1581150" cy="565149"/>
    <mc:AlternateContent xmlns:mc="http://schemas.openxmlformats.org/markup-compatibility/2006" xmlns:a14="http://schemas.microsoft.com/office/drawing/2010/main">
      <mc:Choice Requires="a14">
        <xdr:sp macro="" textlink="">
          <xdr:nvSpPr>
            <xdr:cNvPr id="7" name="TextBox 9">
              <a:extLst>
                <a:ext uri="{FF2B5EF4-FFF2-40B4-BE49-F238E27FC236}">
                  <a16:creationId xmlns:a16="http://schemas.microsoft.com/office/drawing/2014/main" id="{E003C2CD-67E3-4BD9-A7EF-706CDFC6977F}"/>
                </a:ext>
              </a:extLst>
            </xdr:cNvPr>
            <xdr:cNvSpPr txBox="1"/>
          </xdr:nvSpPr>
          <xdr:spPr>
            <a:xfrm>
              <a:off x="19050" y="15933420"/>
              <a:ext cx="15811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Chronic Risk </a:t>
              </a:r>
              <a:r>
                <a:rPr lang="en-US" sz="1200">
                  <a:latin typeface="+mn-lt"/>
                </a:rPr>
                <a:t>=  </a:t>
              </a:r>
              <a14:m>
                <m:oMath xmlns:m="http://schemas.openxmlformats.org/officeDocument/2006/math">
                  <m:f>
                    <m:fPr>
                      <m:ctrlPr>
                        <a:rPr lang="en-US" sz="1200" i="1">
                          <a:latin typeface="Cambria Math" panose="02040503050406030204" pitchFamily="18" charset="0"/>
                        </a:rPr>
                      </m:ctrlPr>
                    </m:fPr>
                    <m:num>
                      <m:r>
                        <a:rPr lang="en-US" sz="1200" b="0" i="1">
                          <a:latin typeface="Cambria Math" panose="02040503050406030204" pitchFamily="18" charset="0"/>
                        </a:rPr>
                        <m:t>𝐻𝐸𝐶</m:t>
                      </m:r>
                    </m:num>
                    <m:den>
                      <m:r>
                        <a:rPr lang="en-US" sz="1200" b="0" i="1">
                          <a:latin typeface="Cambria Math" panose="02040503050406030204" pitchFamily="18" charset="0"/>
                        </a:rPr>
                        <m:t>𝐴𝐷𝐶</m:t>
                      </m:r>
                    </m:den>
                  </m:f>
                </m:oMath>
              </a14:m>
              <a:endParaRPr lang="en-US" sz="1200">
                <a:latin typeface="+mn-lt"/>
              </a:endParaRPr>
            </a:p>
          </xdr:txBody>
        </xdr:sp>
      </mc:Choice>
      <mc:Fallback xmlns="">
        <xdr:sp macro="" textlink="">
          <xdr:nvSpPr>
            <xdr:cNvPr id="7" name="TextBox 9">
              <a:extLst>
                <a:ext uri="{FF2B5EF4-FFF2-40B4-BE49-F238E27FC236}">
                  <a16:creationId xmlns:a16="http://schemas.microsoft.com/office/drawing/2014/main" id="{E003C2CD-67E3-4BD9-A7EF-706CDFC6977F}"/>
                </a:ext>
              </a:extLst>
            </xdr:cNvPr>
            <xdr:cNvSpPr txBox="1"/>
          </xdr:nvSpPr>
          <xdr:spPr>
            <a:xfrm>
              <a:off x="19050" y="15933420"/>
              <a:ext cx="1581150" cy="565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n-US" sz="1100"/>
            </a:p>
            <a:p>
              <a:r>
                <a:rPr lang="en-US" sz="1100"/>
                <a:t>Chronic Risk </a:t>
              </a:r>
              <a:r>
                <a:rPr lang="en-US" sz="1200">
                  <a:latin typeface="+mn-lt"/>
                </a:rPr>
                <a:t>=  </a:t>
              </a:r>
              <a:r>
                <a:rPr lang="en-US" sz="1200" b="0" i="0">
                  <a:latin typeface="Cambria Math" panose="02040503050406030204" pitchFamily="18" charset="0"/>
                </a:rPr>
                <a:t>𝐻𝐸𝐶/𝐴𝐷𝐶</a:t>
              </a:r>
              <a:endParaRPr lang="en-US" sz="1200">
                <a:latin typeface="+mn-lt"/>
              </a:endParaRPr>
            </a:p>
          </xdr:txBody>
        </xdr:sp>
      </mc:Fallback>
    </mc:AlternateContent>
    <xdr:clientData/>
  </xdr:oneCellAnchor>
  <xdr:oneCellAnchor>
    <xdr:from>
      <xdr:col>0</xdr:col>
      <xdr:colOff>396875</xdr:colOff>
      <xdr:row>95</xdr:row>
      <xdr:rowOff>15875</xdr:rowOff>
    </xdr:from>
    <xdr:ext cx="65" cy="172227"/>
    <xdr:sp macro="" textlink="">
      <xdr:nvSpPr>
        <xdr:cNvPr id="8" name="TextBox 10">
          <a:extLst>
            <a:ext uri="{FF2B5EF4-FFF2-40B4-BE49-F238E27FC236}">
              <a16:creationId xmlns:a16="http://schemas.microsoft.com/office/drawing/2014/main" id="{E737ED79-3628-49E3-825E-74DC49AFFCA7}"/>
            </a:ext>
          </a:extLst>
        </xdr:cNvPr>
        <xdr:cNvSpPr txBox="1"/>
      </xdr:nvSpPr>
      <xdr:spPr>
        <a:xfrm>
          <a:off x="396875" y="1777809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396875</xdr:colOff>
      <xdr:row>103</xdr:row>
      <xdr:rowOff>0</xdr:rowOff>
    </xdr:from>
    <xdr:ext cx="65" cy="172227"/>
    <xdr:sp macro="" textlink="">
      <xdr:nvSpPr>
        <xdr:cNvPr id="9" name="TextBox 10">
          <a:extLst>
            <a:ext uri="{FF2B5EF4-FFF2-40B4-BE49-F238E27FC236}">
              <a16:creationId xmlns:a16="http://schemas.microsoft.com/office/drawing/2014/main" id="{C4D9F6B7-9396-4493-980E-DCE10AF82611}"/>
            </a:ext>
          </a:extLst>
        </xdr:cNvPr>
        <xdr:cNvSpPr txBox="1"/>
      </xdr:nvSpPr>
      <xdr:spPr>
        <a:xfrm>
          <a:off x="396875" y="1927098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63500</xdr:colOff>
      <xdr:row>0</xdr:row>
      <xdr:rowOff>27216</xdr:rowOff>
    </xdr:from>
    <xdr:to>
      <xdr:col>12</xdr:col>
      <xdr:colOff>26308</xdr:colOff>
      <xdr:row>17</xdr:row>
      <xdr:rowOff>124280</xdr:rowOff>
    </xdr:to>
    <xdr:pic>
      <xdr:nvPicPr>
        <xdr:cNvPr id="6" name="Picture 5">
          <a:extLst>
            <a:ext uri="{FF2B5EF4-FFF2-40B4-BE49-F238E27FC236}">
              <a16:creationId xmlns:a16="http://schemas.microsoft.com/office/drawing/2014/main" id="{CF624B51-77AD-50D9-3C71-026CB9793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9714" y="27216"/>
          <a:ext cx="8072665" cy="3453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63501</xdr:colOff>
      <xdr:row>0</xdr:row>
      <xdr:rowOff>0</xdr:rowOff>
    </xdr:from>
    <xdr:to>
      <xdr:col>26</xdr:col>
      <xdr:colOff>14515</xdr:colOff>
      <xdr:row>17</xdr:row>
      <xdr:rowOff>65313</xdr:rowOff>
    </xdr:to>
    <xdr:pic>
      <xdr:nvPicPr>
        <xdr:cNvPr id="11" name="Picture 10">
          <a:extLst>
            <a:ext uri="{FF2B5EF4-FFF2-40B4-BE49-F238E27FC236}">
              <a16:creationId xmlns:a16="http://schemas.microsoft.com/office/drawing/2014/main" id="{9A98C9D6-075C-7D13-7EFC-8FB6DFC8A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99572" y="0"/>
          <a:ext cx="8460014" cy="342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xposureOutdoorTransposed_wOE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50.20\projects\CEB\ExistingChems\Work%20Plan%20Chemicals\DCM\Risk%20Evaluation\2018.03%20-%20TD14%20-%20Risk%20Evaluation\Current%20Drafts\Methylene%20Chloride%20Calcs_2018.1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50.20\projects\CEB\ExistingChems\Work%20Plan%20Chemicals\PERC\Risk%20Evaluation\Engineering%20Assessment\Calculation%20Spreadsheets\PCE%20Exposure%20Data%20Summary_work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Spiezio\Desktop\2016\2016%20TRI%20Data%20for%2010%20Work%20Plan%20Chemicals_2017.08.06%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osureOutdoorTransposed_wO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ICS"/>
      <sheetName val="STEL Subset Corrected"/>
      <sheetName val=" TWA Subset Corrected"/>
      <sheetName val="1A-Adhesives"/>
      <sheetName val="1A-Paints and Coatings"/>
      <sheetName val="1A-PU Foam"/>
      <sheetName val="1 - Cold Cleaning"/>
      <sheetName val="1 - Adhes Rem"/>
      <sheetName val="1 - Spot Cleaning"/>
      <sheetName val="1 - Furniture Stripping"/>
      <sheetName val="2 - MFG"/>
      <sheetName val="MFG_8-hr_HSIA"/>
      <sheetName val="2 - Import"/>
      <sheetName val="2 - PROC-Rxn"/>
      <sheetName val="Proc-Rxn_HSIA"/>
      <sheetName val="2 - PROC-Form"/>
      <sheetName val="2 -Sign Manufacturing"/>
      <sheetName val="2 - Fabric Finishing"/>
      <sheetName val="2 - Laboratory"/>
      <sheetName val="2 - Plastic Mfg"/>
      <sheetName val="Plastics_HSIA"/>
      <sheetName val="2 - CTA Film"/>
      <sheetName val="2 - Printing"/>
      <sheetName val="2 - Pharm"/>
      <sheetName val="2 - Other Comm"/>
      <sheetName val="Strip-Automotive Refinish"/>
      <sheetName val="Strip-Art"/>
      <sheetName val="Strip-Aircraft"/>
      <sheetName val="Strip-Ship"/>
      <sheetName val="Summary 8-hr"/>
      <sheetName val="Summary 8-hr_Stripper"/>
      <sheetName val="Summary -Short Term"/>
      <sheetName val="1 - Spot Cleaning_PERC"/>
      <sheetName val="Cleaning Solvent"/>
      <sheetName val="Unknown"/>
      <sheetName val="Working Data Sheet"/>
      <sheetName val="Auto and Machine Repair"/>
      <sheetName val="Stripping-Not Incl"/>
      <sheetName val="Constants"/>
      <sheetName val="Version"/>
      <sheetName val="Data Extraction"/>
      <sheetName val="Source List from PF"/>
      <sheetName val="Facility Data"/>
      <sheetName val="Exposure Data"/>
      <sheetName val="Release Data"/>
      <sheetName val="Values"/>
      <sheetName val="Duplicates - Not Extracted"/>
      <sheetName val="NA"/>
      <sheetName val="Data comparis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C11">
            <v>8</v>
          </cell>
        </row>
        <row r="12">
          <cell r="C12">
            <v>8</v>
          </cell>
        </row>
        <row r="13">
          <cell r="C13">
            <v>250</v>
          </cell>
        </row>
        <row r="14">
          <cell r="C14">
            <v>31</v>
          </cell>
        </row>
        <row r="15">
          <cell r="C15">
            <v>40</v>
          </cell>
        </row>
        <row r="17">
          <cell r="C17">
            <v>271560</v>
          </cell>
        </row>
        <row r="18">
          <cell r="C18">
            <v>350400</v>
          </cell>
        </row>
        <row r="19">
          <cell r="C19">
            <v>683280</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
      <sheetName val="Summary"/>
      <sheetName val="Manufacture"/>
      <sheetName val="Formulation"/>
      <sheetName val="Open-Top Degreasing"/>
      <sheetName val="Closed-Loop Degreasing"/>
      <sheetName val="Cold Cleaning"/>
      <sheetName val="Degreasing (unspecified)"/>
      <sheetName val="Aerosol Degreasing"/>
      <sheetName val="Dry Cleaning"/>
      <sheetName val="Adhesive-Coatings"/>
      <sheetName val="Chemical Maskant"/>
      <sheetName val="MWF"/>
      <sheetName val="Wipe Cleaning"/>
      <sheetName val="Other Spot Cleaning"/>
      <sheetName val="Printing"/>
      <sheetName val="Photocopying"/>
      <sheetName val="Photographic Film"/>
      <sheetName val="Misc. Cleaning"/>
      <sheetName val="Constants"/>
      <sheetName val="Intermediate"/>
      <sheetName val="Other Cleaning"/>
      <sheetName val="Sources"/>
      <sheetName val="Versio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ow r="3">
          <cell r="C3">
            <v>8</v>
          </cell>
        </row>
        <row r="4">
          <cell r="C4">
            <v>8</v>
          </cell>
        </row>
        <row r="5">
          <cell r="C5">
            <v>8</v>
          </cell>
        </row>
        <row r="6">
          <cell r="C6">
            <v>250</v>
          </cell>
        </row>
        <row r="7">
          <cell r="C7">
            <v>40</v>
          </cell>
        </row>
        <row r="8">
          <cell r="C8">
            <v>31</v>
          </cell>
        </row>
        <row r="10">
          <cell r="C10">
            <v>350400</v>
          </cell>
        </row>
        <row r="11">
          <cell r="C11">
            <v>271560</v>
          </cell>
        </row>
        <row r="12">
          <cell r="C12">
            <v>683280</v>
          </cell>
        </row>
        <row r="16">
          <cell r="C16">
            <v>8</v>
          </cell>
        </row>
        <row r="17">
          <cell r="C17">
            <v>8</v>
          </cell>
        </row>
        <row r="18">
          <cell r="C18">
            <v>12</v>
          </cell>
        </row>
        <row r="19">
          <cell r="C19">
            <v>293</v>
          </cell>
        </row>
        <row r="20">
          <cell r="C20">
            <v>258</v>
          </cell>
        </row>
        <row r="21">
          <cell r="C21">
            <v>40</v>
          </cell>
        </row>
        <row r="22">
          <cell r="C22">
            <v>31</v>
          </cell>
        </row>
        <row r="24">
          <cell r="C24">
            <v>350400</v>
          </cell>
        </row>
        <row r="25">
          <cell r="C25">
            <v>271560</v>
          </cell>
        </row>
        <row r="26">
          <cell r="C26">
            <v>683280</v>
          </cell>
        </row>
      </sheetData>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 Table 1_2016v15"/>
      <sheetName val="TRI Table 3a_2015v15"/>
      <sheetName val="TRI Table 3b_2015v15"/>
      <sheetName val="Table 2"/>
      <sheetName val="Table 1_Scoping"/>
      <sheetName val="Chemicals"/>
      <sheetName val="2012 NAICS"/>
    </sheetNames>
    <sheetDataSet>
      <sheetData sheetId="0"/>
      <sheetData sheetId="1" refreshError="1"/>
      <sheetData sheetId="2" refreshError="1"/>
      <sheetData sheetId="3" refreshError="1"/>
      <sheetData sheetId="4"/>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Bega, Albana" id="{5F8CB71A-52B2-412B-A3BB-DEFA40CBCB92}" userId="S::bega.albana@epa.gov::b5aec9ed-4b37-4cb6-9a5c-498409b7cf8d"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y, Kiet" refreshedDate="45083.645464814814" backgroundQuery="1" createdVersion="8" refreshedVersion="8" minRefreshableVersion="3" recordCount="0" supportSubquery="1" supportAdvancedDrill="1" xr:uid="{5A259743-15E4-44AE-B0BE-3BCF3A4DAEA4}">
  <cacheSource type="external" connectionId="1"/>
  <cacheFields count="4">
    <cacheField name="[Range 2].[OES].[OES]" caption="OES" numFmtId="0" hierarchy="31" level="1">
      <sharedItems count="3">
        <s v="Manufacturing"/>
        <s v="Processing as a Reactant"/>
        <s v="Waste Handling, Disposal, Treatment, and Recycling"/>
      </sharedItems>
    </cacheField>
    <cacheField name="[Measures].[Median Fenceline]" caption="Median Fenceline" numFmtId="0" hierarchy="44" level="32767"/>
    <cacheField name="[Measures].[Median Community]" caption="Median Community" numFmtId="0" hierarchy="45" level="32767"/>
    <cacheField name="[Measures].[Median Outer]" caption="Median Outer" numFmtId="0" hierarchy="46" level="32767"/>
  </cacheFields>
  <cacheHierarchies count="99">
    <cacheHierarchy uniqueName="[Range].[Emission Scenario]" caption="Emission Scenario" attribute="1" defaultMemberUniqueName="[Range].[Emission Scenario].[All]" allUniqueName="[Range].[Emission Scenario].[All]" dimensionUniqueName="[Range]" displayFolder="" count="0" memberValueDatatype="130" unbalanced="0"/>
    <cacheHierarchy uniqueName="[Range].[TRI ID]" caption="TRI ID" attribute="1" defaultMemberUniqueName="[Range].[TRI ID].[All]" allUniqueName="[Range].[TRI ID].[All]" dimensionUniqueName="[Range]" displayFolder="" count="0" memberValueDatatype="130" unbalanced="0"/>
    <cacheHierarchy uniqueName="[Range].[OES]" caption="OES" attribute="1" defaultMemberUniqueName="[Range].[OES].[All]" allUniqueName="[Range].[OES].[All]" dimensionUniqueName="[Range]" displayFolder="" count="0" memberValueDatatype="130" unbalanced="0"/>
    <cacheHierarchy uniqueName="[Range].[Fenceline Avg]" caption="Fenceline Avg" attribute="1" defaultMemberUniqueName="[Range].[Fenceline Avg].[All]" allUniqueName="[Range].[Fenceline Avg].[All]" dimensionUniqueName="[Range]" displayFolder="" count="0" memberValueDatatype="5" unbalanced="0"/>
    <cacheHierarchy uniqueName="[Range].[Outer-boundary Avg]" caption="Outer-boundary Avg" attribute="1" defaultMemberUniqueName="[Range].[Outer-boundary Avg].[All]" allUniqueName="[Range].[Outer-boundary Avg].[All]" dimensionUniqueName="[Range]" displayFolder="" count="0" memberValueDatatype="5" unbalanced="0"/>
    <cacheHierarchy uniqueName="[Range].[Community Avg]" caption="Community Avg" attribute="1" defaultMemberUniqueName="[Range].[Community Avg].[All]" allUniqueName="[Range].[Community Avg].[All]" dimensionUniqueName="[Range]" displayFolder="" count="0" memberValueDatatype="5" unbalanced="0"/>
    <cacheHierarchy uniqueName="[Range].[Fenceline Avg 2]" caption="Fenceline Avg 2" attribute="1" defaultMemberUniqueName="[Range].[Fenceline Avg 2].[All]" allUniqueName="[Range].[Fenceline Avg 2].[All]" dimensionUniqueName="[Range]" displayFolder="" count="0" memberValueDatatype="5" unbalanced="0"/>
    <cacheHierarchy uniqueName="[Range].[Outer-boundary Avg 2]" caption="Outer-boundary Avg 2" attribute="1" defaultMemberUniqueName="[Range].[Outer-boundary Avg 2].[All]" allUniqueName="[Range].[Outer-boundary Avg 2].[All]" dimensionUniqueName="[Range]" displayFolder="" count="0" memberValueDatatype="5" unbalanced="0"/>
    <cacheHierarchy uniqueName="[Range].[Community Avg 2]" caption="Community Avg 2" attribute="1" defaultMemberUniqueName="[Range].[Community Avg 2].[All]" allUniqueName="[Range].[Community Avg 2].[All]" dimensionUniqueName="[Range]" displayFolder="" count="0" memberValueDatatype="5" unbalanced="0"/>
    <cacheHierarchy uniqueName="[Range 1].[TRI ID]" caption="TRI ID" attribute="1" defaultMemberUniqueName="[Range 1].[TRI ID].[All]" allUniqueName="[Range 1].[TRI ID].[All]" dimensionUniqueName="[Range 1]" displayFolder="" count="0" memberValueDatatype="130" unbalanced="0"/>
    <cacheHierarchy uniqueName="[Range 1].[OES]" caption="OES" attribute="1" defaultMemberUniqueName="[Range 1].[OES].[All]" allUniqueName="[Range 1].[OES].[All]" dimensionUniqueName="[Range 1]" displayFolder="" count="0" memberValueDatatype="130" unbalanced="0"/>
    <cacheHierarchy uniqueName="[Range 1].[Fenceline Avg]" caption="Fenceline Avg" attribute="1" defaultMemberUniqueName="[Range 1].[Fenceline Avg].[All]" allUniqueName="[Range 1].[Fenceline Avg].[All]" dimensionUniqueName="[Range 1]" displayFolder="" count="0" memberValueDatatype="5" unbalanced="0"/>
    <cacheHierarchy uniqueName="[Range 1].[Outer-boundary Avg]" caption="Outer-boundary Avg" attribute="1" defaultMemberUniqueName="[Range 1].[Outer-boundary Avg].[All]" allUniqueName="[Range 1].[Outer-boundary Avg].[All]" dimensionUniqueName="[Range 1]" displayFolder="" count="0" memberValueDatatype="5" unbalanced="0"/>
    <cacheHierarchy uniqueName="[Range 1].[Community Avg]" caption="Community Avg" attribute="1" defaultMemberUniqueName="[Range 1].[Community Avg].[All]" allUniqueName="[Range 1].[Community Avg].[All]" dimensionUniqueName="[Range 1]" displayFolder="" count="0" memberValueDatatype="5" unbalanced="0"/>
    <cacheHierarchy uniqueName="[Range 1].[Fenceline Avg 2]" caption="Fenceline Avg 2" attribute="1" defaultMemberUniqueName="[Range 1].[Fenceline Avg 2].[All]" allUniqueName="[Range 1].[Fenceline Avg 2].[All]" dimensionUniqueName="[Range 1]" displayFolder="" count="0" memberValueDatatype="5" unbalanced="0"/>
    <cacheHierarchy uniqueName="[Range 1].[Outer-boundary Avg 2]" caption="Outer-boundary Avg 2" attribute="1" defaultMemberUniqueName="[Range 1].[Outer-boundary Avg 2].[All]" allUniqueName="[Range 1].[Outer-boundary Avg 2].[All]" dimensionUniqueName="[Range 1]" displayFolder="" count="0" memberValueDatatype="5" unbalanced="0"/>
    <cacheHierarchy uniqueName="[Range 1].[Community Avg 2]" caption="Community Avg 2" attribute="1" defaultMemberUniqueName="[Range 1].[Community Avg 2].[All]" allUniqueName="[Range 1].[Community Avg 2].[All]" dimensionUniqueName="[Range 1]" displayFolder="" count="0" memberValueDatatype="5" unbalanced="0"/>
    <cacheHierarchy uniqueName="[Range 1].[Fenceline Avg 3]" caption="Fenceline Avg 3" attribute="1" defaultMemberUniqueName="[Range 1].[Fenceline Avg 3].[All]" allUniqueName="[Range 1].[Fenceline Avg 3].[All]" dimensionUniqueName="[Range 1]" displayFolder="" count="0" memberValueDatatype="5" unbalanced="0"/>
    <cacheHierarchy uniqueName="[Range 1].[Outer-boundary Avg 3]" caption="Outer-boundary Avg 3" attribute="1" defaultMemberUniqueName="[Range 1].[Outer-boundary Avg 3].[All]" allUniqueName="[Range 1].[Outer-boundary Avg 3].[All]" dimensionUniqueName="[Range 1]" displayFolder="" count="0" memberValueDatatype="5" unbalanced="0"/>
    <cacheHierarchy uniqueName="[Range 1].[Community Avg 3]" caption="Community Avg 3" attribute="1" defaultMemberUniqueName="[Range 1].[Community Avg 3].[All]" allUniqueName="[Range 1].[Community Avg 3].[All]" dimensionUniqueName="[Range 1]" displayFolder="" count="0" memberValueDatatype="5" unbalanced="0"/>
    <cacheHierarchy uniqueName="[Range 1].[Fenceline Avg 4]" caption="Fenceline Avg 4" attribute="1" defaultMemberUniqueName="[Range 1].[Fenceline Avg 4].[All]" allUniqueName="[Range 1].[Fenceline Avg 4].[All]" dimensionUniqueName="[Range 1]" displayFolder="" count="0" memberValueDatatype="5" unbalanced="0"/>
    <cacheHierarchy uniqueName="[Range 1].[Outer-boundary Avg 4]" caption="Outer-boundary Avg 4" attribute="1" defaultMemberUniqueName="[Range 1].[Outer-boundary Avg 4].[All]" allUniqueName="[Range 1].[Outer-boundary Avg 4].[All]" dimensionUniqueName="[Range 1]" displayFolder="" count="0" memberValueDatatype="5" unbalanced="0"/>
    <cacheHierarchy uniqueName="[Range 1].[Community Avg 4]" caption="Community Avg 4" attribute="1" defaultMemberUniqueName="[Range 1].[Community Avg 4].[All]" allUniqueName="[Range 1].[Community Avg 4].[All]" dimensionUniqueName="[Range 1]" displayFolder="" count="0" memberValueDatatype="5" unbalanced="0"/>
    <cacheHierarchy uniqueName="[Range 1].[Fenceline Avg 5]" caption="Fenceline Avg 5" attribute="1" defaultMemberUniqueName="[Range 1].[Fenceline Avg 5].[All]" allUniqueName="[Range 1].[Fenceline Avg 5].[All]" dimensionUniqueName="[Range 1]" displayFolder="" count="0" memberValueDatatype="5" unbalanced="0"/>
    <cacheHierarchy uniqueName="[Range 1].[Outer-boundary Avg 5]" caption="Outer-boundary Avg 5" attribute="1" defaultMemberUniqueName="[Range 1].[Outer-boundary Avg 5].[All]" allUniqueName="[Range 1].[Outer-boundary Avg 5].[All]" dimensionUniqueName="[Range 1]" displayFolder="" count="0" memberValueDatatype="5" unbalanced="0"/>
    <cacheHierarchy uniqueName="[Range 1].[Community Avg 5]" caption="Community Avg 5" attribute="1" defaultMemberUniqueName="[Range 1].[Community Avg 5].[All]" allUniqueName="[Range 1].[Community Avg 5].[All]" dimensionUniqueName="[Range 1]" displayFolder="" count="0" memberValueDatatype="5" unbalanced="0"/>
    <cacheHierarchy uniqueName="[Range 1].[Fenceline Avg 6]" caption="Fenceline Avg 6" attribute="1" defaultMemberUniqueName="[Range 1].[Fenceline Avg 6].[All]" allUniqueName="[Range 1].[Fenceline Avg 6].[All]" dimensionUniqueName="[Range 1]" displayFolder="" count="0" memberValueDatatype="5" unbalanced="0"/>
    <cacheHierarchy uniqueName="[Range 1].[Outer-boundary Avg 6]" caption="Outer-boundary Avg 6" attribute="1" defaultMemberUniqueName="[Range 1].[Outer-boundary Avg 6].[All]" allUniqueName="[Range 1].[Outer-boundary Avg 6].[All]" dimensionUniqueName="[Range 1]" displayFolder="" count="0" memberValueDatatype="5" unbalanced="0"/>
    <cacheHierarchy uniqueName="[Range 1].[Community Avg 6]" caption="Community Avg 6" attribute="1" defaultMemberUniqueName="[Range 1].[Community Avg 6].[All]" allUniqueName="[Range 1].[Community Avg 6].[All]" dimensionUniqueName="[Range 1]" displayFolder="" count="0" memberValueDatatype="5" unbalanced="0"/>
    <cacheHierarchy uniqueName="[Range 2].[Emission Scenario]" caption="Emission Scenario" attribute="1" defaultMemberUniqueName="[Range 2].[Emission Scenario].[All]" allUniqueName="[Range 2].[Emission Scenario].[All]" dimensionUniqueName="[Range 2]" displayFolder="" count="0" memberValueDatatype="130" unbalanced="0"/>
    <cacheHierarchy uniqueName="[Range 2].[TRI ID]" caption="TRI ID" attribute="1" defaultMemberUniqueName="[Range 2].[TRI ID].[All]" allUniqueName="[Range 2].[TRI ID].[All]" dimensionUniqueName="[Range 2]" displayFolder="" count="0" memberValueDatatype="130" unbalanced="0"/>
    <cacheHierarchy uniqueName="[Range 2].[OES]" caption="OES" attribute="1" defaultMemberUniqueName="[Range 2].[OES].[All]" allUniqueName="[Range 2].[OES].[All]" dimensionUniqueName="[Range 2]" displayFolder="" count="2" memberValueDatatype="130" unbalanced="0">
      <fieldsUsage count="2">
        <fieldUsage x="-1"/>
        <fieldUsage x="0"/>
      </fieldsUsage>
    </cacheHierarchy>
    <cacheHierarchy uniqueName="[Range 2].[Fenceline Avg]" caption="Fenceline Avg" attribute="1" defaultMemberUniqueName="[Range 2].[Fenceline Avg].[All]" allUniqueName="[Range 2].[Fenceline Avg].[All]" dimensionUniqueName="[Range 2]" displayFolder="" count="0" memberValueDatatype="5" unbalanced="0"/>
    <cacheHierarchy uniqueName="[Range 2].[Outer-boundary Avg]" caption="Outer-boundary Avg" attribute="1" defaultMemberUniqueName="[Range 2].[Outer-boundary Avg].[All]" allUniqueName="[Range 2].[Outer-boundary Avg].[All]" dimensionUniqueName="[Range 2]" displayFolder="" count="0" memberValueDatatype="5" unbalanced="0"/>
    <cacheHierarchy uniqueName="[Range 2].[Community Avg]" caption="Community Avg" attribute="1" defaultMemberUniqueName="[Range 2].[Community Avg].[All]" allUniqueName="[Range 2].[Community Avg].[All]" dimensionUniqueName="[Range 2]" displayFolder="" count="0" memberValueDatatype="5" unbalanced="0"/>
    <cacheHierarchy uniqueName="[Range 2].[Fenceline Avg 2]" caption="Fenceline Avg 2" attribute="1" defaultMemberUniqueName="[Range 2].[Fenceline Avg 2].[All]" allUniqueName="[Range 2].[Fenceline Avg 2].[All]" dimensionUniqueName="[Range 2]" displayFolder="" count="0" memberValueDatatype="5" unbalanced="0"/>
    <cacheHierarchy uniqueName="[Range 2].[Outer-boundary Avg 2]" caption="Outer-boundary Avg 2" attribute="1" defaultMemberUniqueName="[Range 2].[Outer-boundary Avg 2].[All]" allUniqueName="[Range 2].[Outer-boundary Avg 2].[All]" dimensionUniqueName="[Range 2]" displayFolder="" count="0" memberValueDatatype="5" unbalanced="0"/>
    <cacheHierarchy uniqueName="[Range 2].[Community Avg 2]" caption="Community Avg 2" attribute="1" defaultMemberUniqueName="[Range 2].[Community Avg 2].[All]" allUniqueName="[Range 2].[Community Avg 2].[All]" dimensionUniqueName="[Range 2]" displayFolder="" count="0" memberValueDatatype="5" unbalanced="0"/>
    <cacheHierarchy uniqueName="[Range 2].[Fenceline Avg 3]" caption="Fenceline Avg 3" attribute="1" defaultMemberUniqueName="[Range 2].[Fenceline Avg 3].[All]" allUniqueName="[Range 2].[Fenceline Avg 3].[All]" dimensionUniqueName="[Range 2]" displayFolder="" count="0" memberValueDatatype="5" unbalanced="0"/>
    <cacheHierarchy uniqueName="[Range 2].[Outer-boundary Avg 3]" caption="Outer-boundary Avg 3" attribute="1" defaultMemberUniqueName="[Range 2].[Outer-boundary Avg 3].[All]" allUniqueName="[Range 2].[Outer-boundary Avg 3].[All]" dimensionUniqueName="[Range 2]" displayFolder="" count="0" memberValueDatatype="5" unbalanced="0"/>
    <cacheHierarchy uniqueName="[Range 2].[Community Avg 3]" caption="Community Avg 3" attribute="1" defaultMemberUniqueName="[Range 2].[Community Avg 3].[All]" allUniqueName="[Range 2].[Community Avg 3].[All]" dimensionUniqueName="[Range 2]" displayFolder="" count="0" memberValueDatatype="5" unbalanced="0"/>
    <cacheHierarchy uniqueName="[Range 2].[Fenceline Avg 4]" caption="Fenceline Avg 4" attribute="1" defaultMemberUniqueName="[Range 2].[Fenceline Avg 4].[All]" allUniqueName="[Range 2].[Fenceline Avg 4].[All]" dimensionUniqueName="[Range 2]" displayFolder="" count="0" memberValueDatatype="5" unbalanced="0"/>
    <cacheHierarchy uniqueName="[Range 2].[Outer-boundary Avg 4]" caption="Outer-boundary Avg 4" attribute="1" defaultMemberUniqueName="[Range 2].[Outer-boundary Avg 4].[All]" allUniqueName="[Range 2].[Outer-boundary Avg 4].[All]" dimensionUniqueName="[Range 2]" displayFolder="" count="0" memberValueDatatype="5" unbalanced="0"/>
    <cacheHierarchy uniqueName="[Range 2].[Community Avg 4]" caption="Community Avg 4" attribute="1" defaultMemberUniqueName="[Range 2].[Community Avg 4].[All]" allUniqueName="[Range 2].[Community Avg 4].[All]" dimensionUniqueName="[Range 2]" displayFolder="" count="0" memberValueDatatype="5" unbalanced="0"/>
    <cacheHierarchy uniqueName="[Measures].[Median Fenceline]" caption="Median Fenceline" measure="1" displayFolder="" measureGroup="Range 2" count="0" oneField="1">
      <fieldsUsage count="1">
        <fieldUsage x="1"/>
      </fieldsUsage>
    </cacheHierarchy>
    <cacheHierarchy uniqueName="[Measures].[Median Community]" caption="Median Community" measure="1" displayFolder="" measureGroup="Range 2" count="0" oneField="1">
      <fieldsUsage count="1">
        <fieldUsage x="2"/>
      </fieldsUsage>
    </cacheHierarchy>
    <cacheHierarchy uniqueName="[Measures].[Median Outer]" caption="Median Outer" measure="1" displayFolder="" measureGroup="Range 2" count="0" oneField="1">
      <fieldsUsage count="1">
        <fieldUsage x="3"/>
      </fieldsUsage>
    </cacheHierarchy>
    <cacheHierarchy uniqueName="[Measures].[Median Avg 3 Fencline]" caption="Median Avg 3 Fencline" measure="1" displayFolder="" measureGroup="Range 1" count="0"/>
    <cacheHierarchy uniqueName="[Measures].[Median Community 3]" caption="Median Community 3" measure="1" displayFolder="" measureGroup="Range 1" count="0"/>
    <cacheHierarchy uniqueName="[Measures].[Median Outer Bound 3]" caption="Median Outer Bound 3" measure="1" displayFolder="" measureGroup="Range 1" count="0"/>
    <cacheHierarchy uniqueName="[Measures].[__XL_Count Range 2]" caption="__XL_Count Range 2" measure="1" displayFolder="" measureGroup="Range 2" count="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Sum of Fenceline Avg 2]" caption="Sum of Fenceline Avg 2" measure="1" displayFolder="" measureGroup="Range 2" count="0" hidden="1">
      <extLst>
        <ext xmlns:x15="http://schemas.microsoft.com/office/spreadsheetml/2010/11/main" uri="{B97F6D7D-B522-45F9-BDA1-12C45D357490}">
          <x15:cacheHierarchy aggregatedColumn="32"/>
        </ext>
      </extLst>
    </cacheHierarchy>
    <cacheHierarchy uniqueName="[Measures].[Sum of Outer-boundary Avg 2]" caption="Sum of Outer-boundary Avg 2" measure="1" displayFolder="" measureGroup="Range 2" count="0" hidden="1">
      <extLst>
        <ext xmlns:x15="http://schemas.microsoft.com/office/spreadsheetml/2010/11/main" uri="{B97F6D7D-B522-45F9-BDA1-12C45D357490}">
          <x15:cacheHierarchy aggregatedColumn="33"/>
        </ext>
      </extLst>
    </cacheHierarchy>
    <cacheHierarchy uniqueName="[Measures].[Sum of Fenceline Avg 3]" caption="Sum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Sum of Outer-boundary Avg 3]" caption="Sum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Sum of Community Avg 3]" caption="Sum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Max of Fenceline Avg 3]" caption="Max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Max of Outer-boundary Avg 3]" caption="Max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Max of Community Avg 3]" caption="Max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Min of Fenceline Avg 3]" caption="Min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Min of Community Avg 3]" caption="Min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Min of Outer-boundary Avg 3]" caption="Min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Average of Fenceline Avg 3]" caption="Average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Average of Community Avg 3]" caption="Average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Average of Outer-boundary Avg 3]" caption="Average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Count of OES]" caption="Count of OES" measure="1" displayFolder="" measureGroup="Range" count="0" hidden="1">
      <extLst>
        <ext xmlns:x15="http://schemas.microsoft.com/office/spreadsheetml/2010/11/main" uri="{B97F6D7D-B522-45F9-BDA1-12C45D357490}">
          <x15:cacheHierarchy aggregatedColumn="2"/>
        </ext>
      </extLst>
    </cacheHierarchy>
    <cacheHierarchy uniqueName="[Measures].[Sum of Fenceline Avg]" caption="Sum of Fenceline Avg" measure="1" displayFolder="" measureGroup="Range" count="0" hidden="1">
      <extLst>
        <ext xmlns:x15="http://schemas.microsoft.com/office/spreadsheetml/2010/11/main" uri="{B97F6D7D-B522-45F9-BDA1-12C45D357490}">
          <x15:cacheHierarchy aggregatedColumn="3"/>
        </ext>
      </extLst>
    </cacheHierarchy>
    <cacheHierarchy uniqueName="[Measures].[Sum of Community Avg]" caption="Sum of Community Avg" measure="1" displayFolder="" measureGroup="Range" count="0" hidden="1">
      <extLst>
        <ext xmlns:x15="http://schemas.microsoft.com/office/spreadsheetml/2010/11/main" uri="{B97F6D7D-B522-45F9-BDA1-12C45D357490}">
          <x15:cacheHierarchy aggregatedColumn="5"/>
        </ext>
      </extLst>
    </cacheHierarchy>
    <cacheHierarchy uniqueName="[Measures].[Sum of Outer-boundary Avg]" caption="Sum of Outer-boundary Avg" measure="1" displayFolder="" measureGroup="Range" count="0" hidden="1">
      <extLst>
        <ext xmlns:x15="http://schemas.microsoft.com/office/spreadsheetml/2010/11/main" uri="{B97F6D7D-B522-45F9-BDA1-12C45D357490}">
          <x15:cacheHierarchy aggregatedColumn="4"/>
        </ext>
      </extLst>
    </cacheHierarchy>
    <cacheHierarchy uniqueName="[Measures].[Max of Fenceline Avg]" caption="Max of Fenceline Avg" measure="1" displayFolder="" measureGroup="Range" count="0" hidden="1">
      <extLst>
        <ext xmlns:x15="http://schemas.microsoft.com/office/spreadsheetml/2010/11/main" uri="{B97F6D7D-B522-45F9-BDA1-12C45D357490}">
          <x15:cacheHierarchy aggregatedColumn="3"/>
        </ext>
      </extLst>
    </cacheHierarchy>
    <cacheHierarchy uniqueName="[Measures].[Max of Community Avg]" caption="Max of Community Avg" measure="1" displayFolder="" measureGroup="Range" count="0" hidden="1">
      <extLst>
        <ext xmlns:x15="http://schemas.microsoft.com/office/spreadsheetml/2010/11/main" uri="{B97F6D7D-B522-45F9-BDA1-12C45D357490}">
          <x15:cacheHierarchy aggregatedColumn="5"/>
        </ext>
      </extLst>
    </cacheHierarchy>
    <cacheHierarchy uniqueName="[Measures].[Max of Outer-boundary Avg]" caption="Max of Outer-boundary Avg" measure="1" displayFolder="" measureGroup="Range" count="0" hidden="1">
      <extLst>
        <ext xmlns:x15="http://schemas.microsoft.com/office/spreadsheetml/2010/11/main" uri="{B97F6D7D-B522-45F9-BDA1-12C45D357490}">
          <x15:cacheHierarchy aggregatedColumn="4"/>
        </ext>
      </extLst>
    </cacheHierarchy>
    <cacheHierarchy uniqueName="[Measures].[Sum of Fenceline Avg 3 2]" caption="Sum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Sum of Community Avg 3 2]" caption="Sum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Sum of Outer-boundary Avg 3 2]" caption="Sum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Max of Fenceline Avg 3 2]" caption="Max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Average of Community Avg 3 2]" caption="Average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Max of Outer-boundary Avg 3 2]" caption="Max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Max of Community Avg 3 2]" caption="Max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Average of Fenceline Avg 3 2]" caption="Average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Average of Outer-boundary Avg 3 2]" caption="Average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Min of Fenceline Avg 3 2]" caption="Min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Min of Community Avg 3 2]" caption="Min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Min of Outer-boundary Avg 3 2]" caption="Min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Sum of Fenceline Avg 5]" caption="Sum of Fenceline Avg 5" measure="1" displayFolder="" measureGroup="Range 1" count="0" hidden="1">
      <extLst>
        <ext xmlns:x15="http://schemas.microsoft.com/office/spreadsheetml/2010/11/main" uri="{B97F6D7D-B522-45F9-BDA1-12C45D357490}">
          <x15:cacheHierarchy aggregatedColumn="23"/>
        </ext>
      </extLst>
    </cacheHierarchy>
    <cacheHierarchy uniqueName="[Measures].[Sum of Community Avg 5]" caption="Sum of Community Avg 5" measure="1" displayFolder="" measureGroup="Range 1" count="0" hidden="1">
      <extLst>
        <ext xmlns:x15="http://schemas.microsoft.com/office/spreadsheetml/2010/11/main" uri="{B97F6D7D-B522-45F9-BDA1-12C45D357490}">
          <x15:cacheHierarchy aggregatedColumn="25"/>
        </ext>
      </extLst>
    </cacheHierarchy>
    <cacheHierarchy uniqueName="[Measures].[Sum of Outer-boundary Avg 5]" caption="Sum of Outer-boundary Avg 5" measure="1" displayFolder="" measureGroup="Range 1" count="0" hidden="1">
      <extLst>
        <ext xmlns:x15="http://schemas.microsoft.com/office/spreadsheetml/2010/11/main" uri="{B97F6D7D-B522-45F9-BDA1-12C45D357490}">
          <x15:cacheHierarchy aggregatedColumn="24"/>
        </ext>
      </extLst>
    </cacheHierarchy>
    <cacheHierarchy uniqueName="[Measures].[Max of Fenceline Avg 5]" caption="Max of Fenceline Avg 5" measure="1" displayFolder="" measureGroup="Range 1" count="0" hidden="1">
      <extLst>
        <ext xmlns:x15="http://schemas.microsoft.com/office/spreadsheetml/2010/11/main" uri="{B97F6D7D-B522-45F9-BDA1-12C45D357490}">
          <x15:cacheHierarchy aggregatedColumn="23"/>
        </ext>
      </extLst>
    </cacheHierarchy>
    <cacheHierarchy uniqueName="[Measures].[Max of Community Avg 5]" caption="Max of Community Avg 5" measure="1" displayFolder="" measureGroup="Range 1" count="0" hidden="1">
      <extLst>
        <ext xmlns:x15="http://schemas.microsoft.com/office/spreadsheetml/2010/11/main" uri="{B97F6D7D-B522-45F9-BDA1-12C45D357490}">
          <x15:cacheHierarchy aggregatedColumn="25"/>
        </ext>
      </extLst>
    </cacheHierarchy>
    <cacheHierarchy uniqueName="[Measures].[Max of Outer-boundary Avg 5]" caption="Max of Outer-boundary Avg 5" measure="1" displayFolder="" measureGroup="Range 1" count="0" hidden="1">
      <extLst>
        <ext xmlns:x15="http://schemas.microsoft.com/office/spreadsheetml/2010/11/main" uri="{B97F6D7D-B522-45F9-BDA1-12C45D357490}">
          <x15:cacheHierarchy aggregatedColumn="24"/>
        </ext>
      </extLst>
    </cacheHierarchy>
    <cacheHierarchy uniqueName="[Measures].[Sum of Fenceline Avg 2 2]" caption="Sum of Fenceline Avg 2 2" measure="1" displayFolder="" measureGroup="Range" count="0" hidden="1">
      <extLst>
        <ext xmlns:x15="http://schemas.microsoft.com/office/spreadsheetml/2010/11/main" uri="{B97F6D7D-B522-45F9-BDA1-12C45D357490}">
          <x15:cacheHierarchy aggregatedColumn="6"/>
        </ext>
      </extLst>
    </cacheHierarchy>
    <cacheHierarchy uniqueName="[Measures].[Sum of Outer-boundary Avg 2 2]" caption="Sum of Outer-boundary Avg 2 2" measure="1" displayFolder="" measureGroup="Range" count="0" hidden="1">
      <extLst>
        <ext xmlns:x15="http://schemas.microsoft.com/office/spreadsheetml/2010/11/main" uri="{B97F6D7D-B522-45F9-BDA1-12C45D357490}">
          <x15:cacheHierarchy aggregatedColumn="7"/>
        </ext>
      </extLst>
    </cacheHierarchy>
    <cacheHierarchy uniqueName="[Measures].[Sum of Community Avg 2]" caption="Sum of Community Avg 2" measure="1" displayFolder="" measureGroup="Range" count="0" hidden="1">
      <extLst>
        <ext xmlns:x15="http://schemas.microsoft.com/office/spreadsheetml/2010/11/main" uri="{B97F6D7D-B522-45F9-BDA1-12C45D357490}">
          <x15:cacheHierarchy aggregatedColumn="8"/>
        </ext>
      </extLst>
    </cacheHierarchy>
    <cacheHierarchy uniqueName="[Measures].[Max of Fenceline Avg 2]" caption="Max of Fenceline Avg 2" measure="1" displayFolder="" measureGroup="Range" count="0" hidden="1">
      <extLst>
        <ext xmlns:x15="http://schemas.microsoft.com/office/spreadsheetml/2010/11/main" uri="{B97F6D7D-B522-45F9-BDA1-12C45D357490}">
          <x15:cacheHierarchy aggregatedColumn="6"/>
        </ext>
      </extLst>
    </cacheHierarchy>
    <cacheHierarchy uniqueName="[Measures].[Max of Outer-boundary Avg 2]" caption="Max of Outer-boundary Avg 2" measure="1" displayFolder="" measureGroup="Range" count="0" hidden="1">
      <extLst>
        <ext xmlns:x15="http://schemas.microsoft.com/office/spreadsheetml/2010/11/main" uri="{B97F6D7D-B522-45F9-BDA1-12C45D357490}">
          <x15:cacheHierarchy aggregatedColumn="7"/>
        </ext>
      </extLst>
    </cacheHierarchy>
    <cacheHierarchy uniqueName="[Measures].[Max of Community Avg 2]" caption="Max of Community Avg 2" measure="1" displayFolder="" measureGroup="Range" count="0" hidden="1">
      <extLst>
        <ext xmlns:x15="http://schemas.microsoft.com/office/spreadsheetml/2010/11/main" uri="{B97F6D7D-B522-45F9-BDA1-12C45D357490}">
          <x15:cacheHierarchy aggregatedColumn="8"/>
        </ext>
      </extLst>
    </cacheHierarchy>
  </cacheHierarchies>
  <kpis count="0"/>
  <dimensions count="4">
    <dimension measure="1" name="Measures" uniqueName="[Measures]" caption="Measures"/>
    <dimension name="Range" uniqueName="[Range]" caption="Range"/>
    <dimension name="Range 1" uniqueName="[Range 1]" caption="Range 1"/>
    <dimension name="Range 2" uniqueName="[Range 2]" caption="Range 2"/>
  </dimensions>
  <measureGroups count="3">
    <measureGroup name="Range" caption="Range"/>
    <measureGroup name="Range 1" caption="Range 1"/>
    <measureGroup name="Range 2" caption="Range 2"/>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y, Kiet" refreshedDate="45321.606513657411" backgroundQuery="1" createdVersion="8" refreshedVersion="8" minRefreshableVersion="3" recordCount="0" supportSubquery="1" supportAdvancedDrill="1" xr:uid="{C520F168-BF18-4386-98B9-CADEC7447DA8}">
  <cacheSource type="external" connectionId="1"/>
  <cacheFields count="4">
    <cacheField name="[Range 1].[OES].[OES]" caption="OES" numFmtId="0" hierarchy="10" level="1">
      <sharedItems count="3">
        <s v="Manufacturing"/>
        <s v="Processing as a Reactant"/>
        <s v="Waste Handling, Disposal, Treatment, and Recycling"/>
      </sharedItems>
    </cacheField>
    <cacheField name="[Measures].[Max of Fenceline Avg 5]" caption="Max of Fenceline Avg 5" numFmtId="0" hierarchy="90" level="32767"/>
    <cacheField name="[Measures].[Max of Community Avg 5]" caption="Max of Community Avg 5" numFmtId="0" hierarchy="91" level="32767"/>
    <cacheField name="[Measures].[Max of Outer-boundary Avg 5]" caption="Max of Outer-boundary Avg 5" numFmtId="0" hierarchy="92" level="32767"/>
  </cacheFields>
  <cacheHierarchies count="99">
    <cacheHierarchy uniqueName="[Range].[Emission Scenario]" caption="Emission Scenario" attribute="1" defaultMemberUniqueName="[Range].[Emission Scenario].[All]" allUniqueName="[Range].[Emission Scenario].[All]" dimensionUniqueName="[Range]" displayFolder="" count="0" memberValueDatatype="130" unbalanced="0"/>
    <cacheHierarchy uniqueName="[Range].[TRI ID]" caption="TRI ID" attribute="1" defaultMemberUniqueName="[Range].[TRI ID].[All]" allUniqueName="[Range].[TRI ID].[All]" dimensionUniqueName="[Range]" displayFolder="" count="0" memberValueDatatype="130" unbalanced="0"/>
    <cacheHierarchy uniqueName="[Range].[OES]" caption="OES" attribute="1" defaultMemberUniqueName="[Range].[OES].[All]" allUniqueName="[Range].[OES].[All]" dimensionUniqueName="[Range]" displayFolder="" count="0" memberValueDatatype="130" unbalanced="0"/>
    <cacheHierarchy uniqueName="[Range].[Fenceline Avg]" caption="Fenceline Avg" attribute="1" defaultMemberUniqueName="[Range].[Fenceline Avg].[All]" allUniqueName="[Range].[Fenceline Avg].[All]" dimensionUniqueName="[Range]" displayFolder="" count="0" memberValueDatatype="5" unbalanced="0"/>
    <cacheHierarchy uniqueName="[Range].[Outer-boundary Avg]" caption="Outer-boundary Avg" attribute="1" defaultMemberUniqueName="[Range].[Outer-boundary Avg].[All]" allUniqueName="[Range].[Outer-boundary Avg].[All]" dimensionUniqueName="[Range]" displayFolder="" count="0" memberValueDatatype="5" unbalanced="0"/>
    <cacheHierarchy uniqueName="[Range].[Community Avg]" caption="Community Avg" attribute="1" defaultMemberUniqueName="[Range].[Community Avg].[All]" allUniqueName="[Range].[Community Avg].[All]" dimensionUniqueName="[Range]" displayFolder="" count="0" memberValueDatatype="5" unbalanced="0"/>
    <cacheHierarchy uniqueName="[Range].[Fenceline Avg 2]" caption="Fenceline Avg 2" attribute="1" defaultMemberUniqueName="[Range].[Fenceline Avg 2].[All]" allUniqueName="[Range].[Fenceline Avg 2].[All]" dimensionUniqueName="[Range]" displayFolder="" count="0" memberValueDatatype="5" unbalanced="0"/>
    <cacheHierarchy uniqueName="[Range].[Outer-boundary Avg 2]" caption="Outer-boundary Avg 2" attribute="1" defaultMemberUniqueName="[Range].[Outer-boundary Avg 2].[All]" allUniqueName="[Range].[Outer-boundary Avg 2].[All]" dimensionUniqueName="[Range]" displayFolder="" count="0" memberValueDatatype="5" unbalanced="0"/>
    <cacheHierarchy uniqueName="[Range].[Community Avg 2]" caption="Community Avg 2" attribute="1" defaultMemberUniqueName="[Range].[Community Avg 2].[All]" allUniqueName="[Range].[Community Avg 2].[All]" dimensionUniqueName="[Range]" displayFolder="" count="0" memberValueDatatype="5" unbalanced="0"/>
    <cacheHierarchy uniqueName="[Range 1].[TRI ID]" caption="TRI ID" attribute="1" defaultMemberUniqueName="[Range 1].[TRI ID].[All]" allUniqueName="[Range 1].[TRI ID].[All]" dimensionUniqueName="[Range 1]" displayFolder="" count="0" memberValueDatatype="130" unbalanced="0"/>
    <cacheHierarchy uniqueName="[Range 1].[OES]" caption="OES" attribute="1" defaultMemberUniqueName="[Range 1].[OES].[All]" allUniqueName="[Range 1].[OES].[All]" dimensionUniqueName="[Range 1]" displayFolder="" count="2" memberValueDatatype="130" unbalanced="0">
      <fieldsUsage count="2">
        <fieldUsage x="-1"/>
        <fieldUsage x="0"/>
      </fieldsUsage>
    </cacheHierarchy>
    <cacheHierarchy uniqueName="[Range 1].[Fenceline Avg]" caption="Fenceline Avg" attribute="1" defaultMemberUniqueName="[Range 1].[Fenceline Avg].[All]" allUniqueName="[Range 1].[Fenceline Avg].[All]" dimensionUniqueName="[Range 1]" displayFolder="" count="0" memberValueDatatype="5" unbalanced="0"/>
    <cacheHierarchy uniqueName="[Range 1].[Outer-boundary Avg]" caption="Outer-boundary Avg" attribute="1" defaultMemberUniqueName="[Range 1].[Outer-boundary Avg].[All]" allUniqueName="[Range 1].[Outer-boundary Avg].[All]" dimensionUniqueName="[Range 1]" displayFolder="" count="0" memberValueDatatype="5" unbalanced="0"/>
    <cacheHierarchy uniqueName="[Range 1].[Community Avg]" caption="Community Avg" attribute="1" defaultMemberUniqueName="[Range 1].[Community Avg].[All]" allUniqueName="[Range 1].[Community Avg].[All]" dimensionUniqueName="[Range 1]" displayFolder="" count="0" memberValueDatatype="5" unbalanced="0"/>
    <cacheHierarchy uniqueName="[Range 1].[Fenceline Avg 2]" caption="Fenceline Avg 2" attribute="1" defaultMemberUniqueName="[Range 1].[Fenceline Avg 2].[All]" allUniqueName="[Range 1].[Fenceline Avg 2].[All]" dimensionUniqueName="[Range 1]" displayFolder="" count="0" memberValueDatatype="5" unbalanced="0"/>
    <cacheHierarchy uniqueName="[Range 1].[Outer-boundary Avg 2]" caption="Outer-boundary Avg 2" attribute="1" defaultMemberUniqueName="[Range 1].[Outer-boundary Avg 2].[All]" allUniqueName="[Range 1].[Outer-boundary Avg 2].[All]" dimensionUniqueName="[Range 1]" displayFolder="" count="0" memberValueDatatype="5" unbalanced="0"/>
    <cacheHierarchy uniqueName="[Range 1].[Community Avg 2]" caption="Community Avg 2" attribute="1" defaultMemberUniqueName="[Range 1].[Community Avg 2].[All]" allUniqueName="[Range 1].[Community Avg 2].[All]" dimensionUniqueName="[Range 1]" displayFolder="" count="0" memberValueDatatype="5" unbalanced="0"/>
    <cacheHierarchy uniqueName="[Range 1].[Fenceline Avg 3]" caption="Fenceline Avg 3" attribute="1" defaultMemberUniqueName="[Range 1].[Fenceline Avg 3].[All]" allUniqueName="[Range 1].[Fenceline Avg 3].[All]" dimensionUniqueName="[Range 1]" displayFolder="" count="0" memberValueDatatype="5" unbalanced="0"/>
    <cacheHierarchy uniqueName="[Range 1].[Outer-boundary Avg 3]" caption="Outer-boundary Avg 3" attribute="1" defaultMemberUniqueName="[Range 1].[Outer-boundary Avg 3].[All]" allUniqueName="[Range 1].[Outer-boundary Avg 3].[All]" dimensionUniqueName="[Range 1]" displayFolder="" count="0" memberValueDatatype="5" unbalanced="0"/>
    <cacheHierarchy uniqueName="[Range 1].[Community Avg 3]" caption="Community Avg 3" attribute="1" defaultMemberUniqueName="[Range 1].[Community Avg 3].[All]" allUniqueName="[Range 1].[Community Avg 3].[All]" dimensionUniqueName="[Range 1]" displayFolder="" count="0" memberValueDatatype="5" unbalanced="0"/>
    <cacheHierarchy uniqueName="[Range 1].[Fenceline Avg 4]" caption="Fenceline Avg 4" attribute="1" defaultMemberUniqueName="[Range 1].[Fenceline Avg 4].[All]" allUniqueName="[Range 1].[Fenceline Avg 4].[All]" dimensionUniqueName="[Range 1]" displayFolder="" count="0" memberValueDatatype="5" unbalanced="0"/>
    <cacheHierarchy uniqueName="[Range 1].[Outer-boundary Avg 4]" caption="Outer-boundary Avg 4" attribute="1" defaultMemberUniqueName="[Range 1].[Outer-boundary Avg 4].[All]" allUniqueName="[Range 1].[Outer-boundary Avg 4].[All]" dimensionUniqueName="[Range 1]" displayFolder="" count="0" memberValueDatatype="5" unbalanced="0"/>
    <cacheHierarchy uniqueName="[Range 1].[Community Avg 4]" caption="Community Avg 4" attribute="1" defaultMemberUniqueName="[Range 1].[Community Avg 4].[All]" allUniqueName="[Range 1].[Community Avg 4].[All]" dimensionUniqueName="[Range 1]" displayFolder="" count="0" memberValueDatatype="5" unbalanced="0"/>
    <cacheHierarchy uniqueName="[Range 1].[Fenceline Avg 5]" caption="Fenceline Avg 5" attribute="1" defaultMemberUniqueName="[Range 1].[Fenceline Avg 5].[All]" allUniqueName="[Range 1].[Fenceline Avg 5].[All]" dimensionUniqueName="[Range 1]" displayFolder="" count="0" memberValueDatatype="5" unbalanced="0"/>
    <cacheHierarchy uniqueName="[Range 1].[Outer-boundary Avg 5]" caption="Outer-boundary Avg 5" attribute="1" defaultMemberUniqueName="[Range 1].[Outer-boundary Avg 5].[All]" allUniqueName="[Range 1].[Outer-boundary Avg 5].[All]" dimensionUniqueName="[Range 1]" displayFolder="" count="0" memberValueDatatype="5" unbalanced="0"/>
    <cacheHierarchy uniqueName="[Range 1].[Community Avg 5]" caption="Community Avg 5" attribute="1" defaultMemberUniqueName="[Range 1].[Community Avg 5].[All]" allUniqueName="[Range 1].[Community Avg 5].[All]" dimensionUniqueName="[Range 1]" displayFolder="" count="0" memberValueDatatype="5" unbalanced="0"/>
    <cacheHierarchy uniqueName="[Range 1].[Fenceline Avg 6]" caption="Fenceline Avg 6" attribute="1" defaultMemberUniqueName="[Range 1].[Fenceline Avg 6].[All]" allUniqueName="[Range 1].[Fenceline Avg 6].[All]" dimensionUniqueName="[Range 1]" displayFolder="" count="0" memberValueDatatype="5" unbalanced="0"/>
    <cacheHierarchy uniqueName="[Range 1].[Outer-boundary Avg 6]" caption="Outer-boundary Avg 6" attribute="1" defaultMemberUniqueName="[Range 1].[Outer-boundary Avg 6].[All]" allUniqueName="[Range 1].[Outer-boundary Avg 6].[All]" dimensionUniqueName="[Range 1]" displayFolder="" count="0" memberValueDatatype="5" unbalanced="0"/>
    <cacheHierarchy uniqueName="[Range 1].[Community Avg 6]" caption="Community Avg 6" attribute="1" defaultMemberUniqueName="[Range 1].[Community Avg 6].[All]" allUniqueName="[Range 1].[Community Avg 6].[All]" dimensionUniqueName="[Range 1]" displayFolder="" count="0" memberValueDatatype="5" unbalanced="0"/>
    <cacheHierarchy uniqueName="[Range 2].[Emission Scenario]" caption="Emission Scenario" attribute="1" defaultMemberUniqueName="[Range 2].[Emission Scenario].[All]" allUniqueName="[Range 2].[Emission Scenario].[All]" dimensionUniqueName="[Range 2]" displayFolder="" count="0" memberValueDatatype="130" unbalanced="0"/>
    <cacheHierarchy uniqueName="[Range 2].[TRI ID]" caption="TRI ID" attribute="1" defaultMemberUniqueName="[Range 2].[TRI ID].[All]" allUniqueName="[Range 2].[TRI ID].[All]" dimensionUniqueName="[Range 2]" displayFolder="" count="0" memberValueDatatype="130" unbalanced="0"/>
    <cacheHierarchy uniqueName="[Range 2].[OES]" caption="OES" attribute="1" defaultMemberUniqueName="[Range 2].[OES].[All]" allUniqueName="[Range 2].[OES].[All]" dimensionUniqueName="[Range 2]" displayFolder="" count="0" memberValueDatatype="130" unbalanced="0"/>
    <cacheHierarchy uniqueName="[Range 2].[Fenceline Avg]" caption="Fenceline Avg" attribute="1" defaultMemberUniqueName="[Range 2].[Fenceline Avg].[All]" allUniqueName="[Range 2].[Fenceline Avg].[All]" dimensionUniqueName="[Range 2]" displayFolder="" count="0" memberValueDatatype="5" unbalanced="0"/>
    <cacheHierarchy uniqueName="[Range 2].[Outer-boundary Avg]" caption="Outer-boundary Avg" attribute="1" defaultMemberUniqueName="[Range 2].[Outer-boundary Avg].[All]" allUniqueName="[Range 2].[Outer-boundary Avg].[All]" dimensionUniqueName="[Range 2]" displayFolder="" count="0" memberValueDatatype="5" unbalanced="0"/>
    <cacheHierarchy uniqueName="[Range 2].[Community Avg]" caption="Community Avg" attribute="1" defaultMemberUniqueName="[Range 2].[Community Avg].[All]" allUniqueName="[Range 2].[Community Avg].[All]" dimensionUniqueName="[Range 2]" displayFolder="" count="0" memberValueDatatype="5" unbalanced="0"/>
    <cacheHierarchy uniqueName="[Range 2].[Fenceline Avg 2]" caption="Fenceline Avg 2" attribute="1" defaultMemberUniqueName="[Range 2].[Fenceline Avg 2].[All]" allUniqueName="[Range 2].[Fenceline Avg 2].[All]" dimensionUniqueName="[Range 2]" displayFolder="" count="0" memberValueDatatype="5" unbalanced="0"/>
    <cacheHierarchy uniqueName="[Range 2].[Outer-boundary Avg 2]" caption="Outer-boundary Avg 2" attribute="1" defaultMemberUniqueName="[Range 2].[Outer-boundary Avg 2].[All]" allUniqueName="[Range 2].[Outer-boundary Avg 2].[All]" dimensionUniqueName="[Range 2]" displayFolder="" count="0" memberValueDatatype="5" unbalanced="0"/>
    <cacheHierarchy uniqueName="[Range 2].[Community Avg 2]" caption="Community Avg 2" attribute="1" defaultMemberUniqueName="[Range 2].[Community Avg 2].[All]" allUniqueName="[Range 2].[Community Avg 2].[All]" dimensionUniqueName="[Range 2]" displayFolder="" count="0" memberValueDatatype="5" unbalanced="0"/>
    <cacheHierarchy uniqueName="[Range 2].[Fenceline Avg 3]" caption="Fenceline Avg 3" attribute="1" defaultMemberUniqueName="[Range 2].[Fenceline Avg 3].[All]" allUniqueName="[Range 2].[Fenceline Avg 3].[All]" dimensionUniqueName="[Range 2]" displayFolder="" count="0" memberValueDatatype="5" unbalanced="0"/>
    <cacheHierarchy uniqueName="[Range 2].[Outer-boundary Avg 3]" caption="Outer-boundary Avg 3" attribute="1" defaultMemberUniqueName="[Range 2].[Outer-boundary Avg 3].[All]" allUniqueName="[Range 2].[Outer-boundary Avg 3].[All]" dimensionUniqueName="[Range 2]" displayFolder="" count="0" memberValueDatatype="5" unbalanced="0"/>
    <cacheHierarchy uniqueName="[Range 2].[Community Avg 3]" caption="Community Avg 3" attribute="1" defaultMemberUniqueName="[Range 2].[Community Avg 3].[All]" allUniqueName="[Range 2].[Community Avg 3].[All]" dimensionUniqueName="[Range 2]" displayFolder="" count="0" memberValueDatatype="5" unbalanced="0"/>
    <cacheHierarchy uniqueName="[Range 2].[Fenceline Avg 4]" caption="Fenceline Avg 4" attribute="1" defaultMemberUniqueName="[Range 2].[Fenceline Avg 4].[All]" allUniqueName="[Range 2].[Fenceline Avg 4].[All]" dimensionUniqueName="[Range 2]" displayFolder="" count="0" memberValueDatatype="5" unbalanced="0"/>
    <cacheHierarchy uniqueName="[Range 2].[Outer-boundary Avg 4]" caption="Outer-boundary Avg 4" attribute="1" defaultMemberUniqueName="[Range 2].[Outer-boundary Avg 4].[All]" allUniqueName="[Range 2].[Outer-boundary Avg 4].[All]" dimensionUniqueName="[Range 2]" displayFolder="" count="0" memberValueDatatype="5" unbalanced="0"/>
    <cacheHierarchy uniqueName="[Range 2].[Community Avg 4]" caption="Community Avg 4" attribute="1" defaultMemberUniqueName="[Range 2].[Community Avg 4].[All]" allUniqueName="[Range 2].[Community Avg 4].[All]" dimensionUniqueName="[Range 2]" displayFolder="" count="0" memberValueDatatype="5" unbalanced="0"/>
    <cacheHierarchy uniqueName="[Measures].[Median Fenceline]" caption="Median Fenceline" measure="1" displayFolder="" measureGroup="Range 2" count="0"/>
    <cacheHierarchy uniqueName="[Measures].[Median Community]" caption="Median Community" measure="1" displayFolder="" measureGroup="Range 2" count="0"/>
    <cacheHierarchy uniqueName="[Measures].[Median Outer]" caption="Median Outer" measure="1" displayFolder="" measureGroup="Range 2" count="0"/>
    <cacheHierarchy uniqueName="[Measures].[Median Avg 3 Fencline]" caption="Median Avg 3 Fencline" measure="1" displayFolder="" measureGroup="Range 1" count="0"/>
    <cacheHierarchy uniqueName="[Measures].[Median Community 3]" caption="Median Community 3" measure="1" displayFolder="" measureGroup="Range 1" count="0"/>
    <cacheHierarchy uniqueName="[Measures].[Median Outer Bound 3]" caption="Median Outer Bound 3" measure="1" displayFolder="" measureGroup="Range 1" count="0"/>
    <cacheHierarchy uniqueName="[Measures].[__XL_Count Range 2]" caption="__XL_Count Range 2" measure="1" displayFolder="" measureGroup="Range 2" count="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Sum of Fenceline Avg 2]" caption="Sum of Fenceline Avg 2" measure="1" displayFolder="" measureGroup="Range 2" count="0" hidden="1">
      <extLst>
        <ext xmlns:x15="http://schemas.microsoft.com/office/spreadsheetml/2010/11/main" uri="{B97F6D7D-B522-45F9-BDA1-12C45D357490}">
          <x15:cacheHierarchy aggregatedColumn="32"/>
        </ext>
      </extLst>
    </cacheHierarchy>
    <cacheHierarchy uniqueName="[Measures].[Sum of Outer-boundary Avg 2]" caption="Sum of Outer-boundary Avg 2" measure="1" displayFolder="" measureGroup="Range 2" count="0" hidden="1">
      <extLst>
        <ext xmlns:x15="http://schemas.microsoft.com/office/spreadsheetml/2010/11/main" uri="{B97F6D7D-B522-45F9-BDA1-12C45D357490}">
          <x15:cacheHierarchy aggregatedColumn="33"/>
        </ext>
      </extLst>
    </cacheHierarchy>
    <cacheHierarchy uniqueName="[Measures].[Sum of Fenceline Avg 3]" caption="Sum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Sum of Outer-boundary Avg 3]" caption="Sum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Sum of Community Avg 3]" caption="Sum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Max of Fenceline Avg 3]" caption="Max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Max of Outer-boundary Avg 3]" caption="Max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Max of Community Avg 3]" caption="Max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Min of Fenceline Avg 3]" caption="Min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Min of Community Avg 3]" caption="Min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Min of Outer-boundary Avg 3]" caption="Min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Average of Fenceline Avg 3]" caption="Average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Average of Community Avg 3]" caption="Average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Average of Outer-boundary Avg 3]" caption="Average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Count of OES]" caption="Count of OES" measure="1" displayFolder="" measureGroup="Range" count="0" hidden="1">
      <extLst>
        <ext xmlns:x15="http://schemas.microsoft.com/office/spreadsheetml/2010/11/main" uri="{B97F6D7D-B522-45F9-BDA1-12C45D357490}">
          <x15:cacheHierarchy aggregatedColumn="2"/>
        </ext>
      </extLst>
    </cacheHierarchy>
    <cacheHierarchy uniqueName="[Measures].[Sum of Fenceline Avg]" caption="Sum of Fenceline Avg" measure="1" displayFolder="" measureGroup="Range" count="0" hidden="1">
      <extLst>
        <ext xmlns:x15="http://schemas.microsoft.com/office/spreadsheetml/2010/11/main" uri="{B97F6D7D-B522-45F9-BDA1-12C45D357490}">
          <x15:cacheHierarchy aggregatedColumn="3"/>
        </ext>
      </extLst>
    </cacheHierarchy>
    <cacheHierarchy uniqueName="[Measures].[Sum of Community Avg]" caption="Sum of Community Avg" measure="1" displayFolder="" measureGroup="Range" count="0" hidden="1">
      <extLst>
        <ext xmlns:x15="http://schemas.microsoft.com/office/spreadsheetml/2010/11/main" uri="{B97F6D7D-B522-45F9-BDA1-12C45D357490}">
          <x15:cacheHierarchy aggregatedColumn="5"/>
        </ext>
      </extLst>
    </cacheHierarchy>
    <cacheHierarchy uniqueName="[Measures].[Sum of Outer-boundary Avg]" caption="Sum of Outer-boundary Avg" measure="1" displayFolder="" measureGroup="Range" count="0" hidden="1">
      <extLst>
        <ext xmlns:x15="http://schemas.microsoft.com/office/spreadsheetml/2010/11/main" uri="{B97F6D7D-B522-45F9-BDA1-12C45D357490}">
          <x15:cacheHierarchy aggregatedColumn="4"/>
        </ext>
      </extLst>
    </cacheHierarchy>
    <cacheHierarchy uniqueName="[Measures].[Max of Fenceline Avg]" caption="Max of Fenceline Avg" measure="1" displayFolder="" measureGroup="Range" count="0" hidden="1">
      <extLst>
        <ext xmlns:x15="http://schemas.microsoft.com/office/spreadsheetml/2010/11/main" uri="{B97F6D7D-B522-45F9-BDA1-12C45D357490}">
          <x15:cacheHierarchy aggregatedColumn="3"/>
        </ext>
      </extLst>
    </cacheHierarchy>
    <cacheHierarchy uniqueName="[Measures].[Max of Community Avg]" caption="Max of Community Avg" measure="1" displayFolder="" measureGroup="Range" count="0" hidden="1">
      <extLst>
        <ext xmlns:x15="http://schemas.microsoft.com/office/spreadsheetml/2010/11/main" uri="{B97F6D7D-B522-45F9-BDA1-12C45D357490}">
          <x15:cacheHierarchy aggregatedColumn="5"/>
        </ext>
      </extLst>
    </cacheHierarchy>
    <cacheHierarchy uniqueName="[Measures].[Max of Outer-boundary Avg]" caption="Max of Outer-boundary Avg" measure="1" displayFolder="" measureGroup="Range" count="0" hidden="1">
      <extLst>
        <ext xmlns:x15="http://schemas.microsoft.com/office/spreadsheetml/2010/11/main" uri="{B97F6D7D-B522-45F9-BDA1-12C45D357490}">
          <x15:cacheHierarchy aggregatedColumn="4"/>
        </ext>
      </extLst>
    </cacheHierarchy>
    <cacheHierarchy uniqueName="[Measures].[Sum of Fenceline Avg 3 2]" caption="Sum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Sum of Community Avg 3 2]" caption="Sum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Sum of Outer-boundary Avg 3 2]" caption="Sum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Max of Fenceline Avg 3 2]" caption="Max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Average of Community Avg 3 2]" caption="Average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Max of Outer-boundary Avg 3 2]" caption="Max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Max of Community Avg 3 2]" caption="Max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Average of Fenceline Avg 3 2]" caption="Average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Average of Outer-boundary Avg 3 2]" caption="Average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Min of Fenceline Avg 3 2]" caption="Min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Min of Community Avg 3 2]" caption="Min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Min of Outer-boundary Avg 3 2]" caption="Min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Sum of Fenceline Avg 5]" caption="Sum of Fenceline Avg 5" measure="1" displayFolder="" measureGroup="Range 1" count="0" hidden="1">
      <extLst>
        <ext xmlns:x15="http://schemas.microsoft.com/office/spreadsheetml/2010/11/main" uri="{B97F6D7D-B522-45F9-BDA1-12C45D357490}">
          <x15:cacheHierarchy aggregatedColumn="23"/>
        </ext>
      </extLst>
    </cacheHierarchy>
    <cacheHierarchy uniqueName="[Measures].[Sum of Community Avg 5]" caption="Sum of Community Avg 5" measure="1" displayFolder="" measureGroup="Range 1" count="0" hidden="1">
      <extLst>
        <ext xmlns:x15="http://schemas.microsoft.com/office/spreadsheetml/2010/11/main" uri="{B97F6D7D-B522-45F9-BDA1-12C45D357490}">
          <x15:cacheHierarchy aggregatedColumn="25"/>
        </ext>
      </extLst>
    </cacheHierarchy>
    <cacheHierarchy uniqueName="[Measures].[Sum of Outer-boundary Avg 5]" caption="Sum of Outer-boundary Avg 5" measure="1" displayFolder="" measureGroup="Range 1" count="0" hidden="1">
      <extLst>
        <ext xmlns:x15="http://schemas.microsoft.com/office/spreadsheetml/2010/11/main" uri="{B97F6D7D-B522-45F9-BDA1-12C45D357490}">
          <x15:cacheHierarchy aggregatedColumn="24"/>
        </ext>
      </extLst>
    </cacheHierarchy>
    <cacheHierarchy uniqueName="[Measures].[Max of Fenceline Avg 5]" caption="Max of Fenceline Avg 5" measure="1" displayFolder="" measureGroup="Range 1" count="0" oneField="1" hidden="1">
      <fieldsUsage count="1">
        <fieldUsage x="1"/>
      </fieldsUsage>
      <extLst>
        <ext xmlns:x15="http://schemas.microsoft.com/office/spreadsheetml/2010/11/main" uri="{B97F6D7D-B522-45F9-BDA1-12C45D357490}">
          <x15:cacheHierarchy aggregatedColumn="23"/>
        </ext>
      </extLst>
    </cacheHierarchy>
    <cacheHierarchy uniqueName="[Measures].[Max of Community Avg 5]" caption="Max of Community Avg 5" measure="1" displayFolder="" measureGroup="Range 1" count="0" oneField="1" hidden="1">
      <fieldsUsage count="1">
        <fieldUsage x="2"/>
      </fieldsUsage>
      <extLst>
        <ext xmlns:x15="http://schemas.microsoft.com/office/spreadsheetml/2010/11/main" uri="{B97F6D7D-B522-45F9-BDA1-12C45D357490}">
          <x15:cacheHierarchy aggregatedColumn="25"/>
        </ext>
      </extLst>
    </cacheHierarchy>
    <cacheHierarchy uniqueName="[Measures].[Max of Outer-boundary Avg 5]" caption="Max of Outer-boundary Avg 5" measure="1" displayFolder="" measureGroup="Range 1" count="0" oneField="1" hidden="1">
      <fieldsUsage count="1">
        <fieldUsage x="3"/>
      </fieldsUsage>
      <extLst>
        <ext xmlns:x15="http://schemas.microsoft.com/office/spreadsheetml/2010/11/main" uri="{B97F6D7D-B522-45F9-BDA1-12C45D357490}">
          <x15:cacheHierarchy aggregatedColumn="24"/>
        </ext>
      </extLst>
    </cacheHierarchy>
    <cacheHierarchy uniqueName="[Measures].[Sum of Fenceline Avg 2 2]" caption="Sum of Fenceline Avg 2 2" measure="1" displayFolder="" measureGroup="Range" count="0" hidden="1">
      <extLst>
        <ext xmlns:x15="http://schemas.microsoft.com/office/spreadsheetml/2010/11/main" uri="{B97F6D7D-B522-45F9-BDA1-12C45D357490}">
          <x15:cacheHierarchy aggregatedColumn="6"/>
        </ext>
      </extLst>
    </cacheHierarchy>
    <cacheHierarchy uniqueName="[Measures].[Sum of Outer-boundary Avg 2 2]" caption="Sum of Outer-boundary Avg 2 2" measure="1" displayFolder="" measureGroup="Range" count="0" hidden="1">
      <extLst>
        <ext xmlns:x15="http://schemas.microsoft.com/office/spreadsheetml/2010/11/main" uri="{B97F6D7D-B522-45F9-BDA1-12C45D357490}">
          <x15:cacheHierarchy aggregatedColumn="7"/>
        </ext>
      </extLst>
    </cacheHierarchy>
    <cacheHierarchy uniqueName="[Measures].[Sum of Community Avg 2]" caption="Sum of Community Avg 2" measure="1" displayFolder="" measureGroup="Range" count="0" hidden="1">
      <extLst>
        <ext xmlns:x15="http://schemas.microsoft.com/office/spreadsheetml/2010/11/main" uri="{B97F6D7D-B522-45F9-BDA1-12C45D357490}">
          <x15:cacheHierarchy aggregatedColumn="8"/>
        </ext>
      </extLst>
    </cacheHierarchy>
    <cacheHierarchy uniqueName="[Measures].[Max of Fenceline Avg 2]" caption="Max of Fenceline Avg 2" measure="1" displayFolder="" measureGroup="Range" count="0" hidden="1">
      <extLst>
        <ext xmlns:x15="http://schemas.microsoft.com/office/spreadsheetml/2010/11/main" uri="{B97F6D7D-B522-45F9-BDA1-12C45D357490}">
          <x15:cacheHierarchy aggregatedColumn="6"/>
        </ext>
      </extLst>
    </cacheHierarchy>
    <cacheHierarchy uniqueName="[Measures].[Max of Outer-boundary Avg 2]" caption="Max of Outer-boundary Avg 2" measure="1" displayFolder="" measureGroup="Range" count="0" hidden="1">
      <extLst>
        <ext xmlns:x15="http://schemas.microsoft.com/office/spreadsheetml/2010/11/main" uri="{B97F6D7D-B522-45F9-BDA1-12C45D357490}">
          <x15:cacheHierarchy aggregatedColumn="7"/>
        </ext>
      </extLst>
    </cacheHierarchy>
    <cacheHierarchy uniqueName="[Measures].[Max of Community Avg 2]" caption="Max of Community Avg 2" measure="1" displayFolder="" measureGroup="Range" count="0" hidden="1">
      <extLst>
        <ext xmlns:x15="http://schemas.microsoft.com/office/spreadsheetml/2010/11/main" uri="{B97F6D7D-B522-45F9-BDA1-12C45D357490}">
          <x15:cacheHierarchy aggregatedColumn="8"/>
        </ext>
      </extLst>
    </cacheHierarchy>
  </cacheHierarchies>
  <kpis count="0"/>
  <dimensions count="4">
    <dimension measure="1" name="Measures" uniqueName="[Measures]" caption="Measures"/>
    <dimension name="Range" uniqueName="[Range]" caption="Range"/>
    <dimension name="Range 1" uniqueName="[Range 1]" caption="Range 1"/>
    <dimension name="Range 2" uniqueName="[Range 2]" caption="Range 2"/>
  </dimensions>
  <measureGroups count="3">
    <measureGroup name="Range" caption="Range"/>
    <measureGroup name="Range 1" caption="Range 1"/>
    <measureGroup name="Range 2" caption="Range 2"/>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y, Kiet" refreshedDate="45351.541694675929" backgroundQuery="1" createdVersion="8" refreshedVersion="8" minRefreshableVersion="3" recordCount="0" supportSubquery="1" supportAdvancedDrill="1" xr:uid="{6547B620-77AF-49DC-A908-296BE8B02B33}">
  <cacheSource type="external" connectionId="1"/>
  <cacheFields count="4">
    <cacheField name="[Range].[OES].[OES]" caption="OES" numFmtId="0" hierarchy="2" level="1">
      <sharedItems count="3">
        <s v="Manufacturing"/>
        <s v="Processing as a Reactant"/>
        <s v="Waste Handling, Disposal, Treatment, and Recycling"/>
      </sharedItems>
    </cacheField>
    <cacheField name="[Measures].[Max of Fenceline Avg 2]" caption="Max of Fenceline Avg 2" numFmtId="0" hierarchy="96" level="32767"/>
    <cacheField name="[Measures].[Max of Outer-boundary Avg 2]" caption="Max of Outer-boundary Avg 2" numFmtId="0" hierarchy="97" level="32767"/>
    <cacheField name="[Measures].[Max of Community Avg 2]" caption="Max of Community Avg 2" numFmtId="0" hierarchy="98" level="32767"/>
  </cacheFields>
  <cacheHierarchies count="99">
    <cacheHierarchy uniqueName="[Range].[Emission Scenario]" caption="Emission Scenario" attribute="1" defaultMemberUniqueName="[Range].[Emission Scenario].[All]" allUniqueName="[Range].[Emission Scenario].[All]" dimensionUniqueName="[Range]" displayFolder="" count="0" memberValueDatatype="130" unbalanced="0"/>
    <cacheHierarchy uniqueName="[Range].[TRI ID]" caption="TRI ID" attribute="1" defaultMemberUniqueName="[Range].[TRI ID].[All]" allUniqueName="[Range].[TRI ID].[All]" dimensionUniqueName="[Range]" displayFolder="" count="0" memberValueDatatype="130" unbalanced="0"/>
    <cacheHierarchy uniqueName="[Range].[OES]" caption="OES" attribute="1" defaultMemberUniqueName="[Range].[OES].[All]" allUniqueName="[Range].[OES].[All]" dimensionUniqueName="[Range]" displayFolder="" count="2" memberValueDatatype="130" unbalanced="0">
      <fieldsUsage count="2">
        <fieldUsage x="-1"/>
        <fieldUsage x="0"/>
      </fieldsUsage>
    </cacheHierarchy>
    <cacheHierarchy uniqueName="[Range].[Fenceline Avg]" caption="Fenceline Avg" attribute="1" defaultMemberUniqueName="[Range].[Fenceline Avg].[All]" allUniqueName="[Range].[Fenceline Avg].[All]" dimensionUniqueName="[Range]" displayFolder="" count="0" memberValueDatatype="5" unbalanced="0"/>
    <cacheHierarchy uniqueName="[Range].[Outer-boundary Avg]" caption="Outer-boundary Avg" attribute="1" defaultMemberUniqueName="[Range].[Outer-boundary Avg].[All]" allUniqueName="[Range].[Outer-boundary Avg].[All]" dimensionUniqueName="[Range]" displayFolder="" count="0" memberValueDatatype="5" unbalanced="0"/>
    <cacheHierarchy uniqueName="[Range].[Community Avg]" caption="Community Avg" attribute="1" defaultMemberUniqueName="[Range].[Community Avg].[All]" allUniqueName="[Range].[Community Avg].[All]" dimensionUniqueName="[Range]" displayFolder="" count="0" memberValueDatatype="5" unbalanced="0"/>
    <cacheHierarchy uniqueName="[Range].[Fenceline Avg 2]" caption="Fenceline Avg 2" attribute="1" defaultMemberUniqueName="[Range].[Fenceline Avg 2].[All]" allUniqueName="[Range].[Fenceline Avg 2].[All]" dimensionUniqueName="[Range]" displayFolder="" count="0" memberValueDatatype="5" unbalanced="0"/>
    <cacheHierarchy uniqueName="[Range].[Outer-boundary Avg 2]" caption="Outer-boundary Avg 2" attribute="1" defaultMemberUniqueName="[Range].[Outer-boundary Avg 2].[All]" allUniqueName="[Range].[Outer-boundary Avg 2].[All]" dimensionUniqueName="[Range]" displayFolder="" count="0" memberValueDatatype="5" unbalanced="0"/>
    <cacheHierarchy uniqueName="[Range].[Community Avg 2]" caption="Community Avg 2" attribute="1" defaultMemberUniqueName="[Range].[Community Avg 2].[All]" allUniqueName="[Range].[Community Avg 2].[All]" dimensionUniqueName="[Range]" displayFolder="" count="0" memberValueDatatype="5" unbalanced="0"/>
    <cacheHierarchy uniqueName="[Range 1].[TRI ID]" caption="TRI ID" attribute="1" defaultMemberUniqueName="[Range 1].[TRI ID].[All]" allUniqueName="[Range 1].[TRI ID].[All]" dimensionUniqueName="[Range 1]" displayFolder="" count="0" memberValueDatatype="130" unbalanced="0"/>
    <cacheHierarchy uniqueName="[Range 1].[OES]" caption="OES" attribute="1" defaultMemberUniqueName="[Range 1].[OES].[All]" allUniqueName="[Range 1].[OES].[All]" dimensionUniqueName="[Range 1]" displayFolder="" count="0" memberValueDatatype="130" unbalanced="0"/>
    <cacheHierarchy uniqueName="[Range 1].[Fenceline Avg]" caption="Fenceline Avg" attribute="1" defaultMemberUniqueName="[Range 1].[Fenceline Avg].[All]" allUniqueName="[Range 1].[Fenceline Avg].[All]" dimensionUniqueName="[Range 1]" displayFolder="" count="0" memberValueDatatype="5" unbalanced="0"/>
    <cacheHierarchy uniqueName="[Range 1].[Outer-boundary Avg]" caption="Outer-boundary Avg" attribute="1" defaultMemberUniqueName="[Range 1].[Outer-boundary Avg].[All]" allUniqueName="[Range 1].[Outer-boundary Avg].[All]" dimensionUniqueName="[Range 1]" displayFolder="" count="0" memberValueDatatype="5" unbalanced="0"/>
    <cacheHierarchy uniqueName="[Range 1].[Community Avg]" caption="Community Avg" attribute="1" defaultMemberUniqueName="[Range 1].[Community Avg].[All]" allUniqueName="[Range 1].[Community Avg].[All]" dimensionUniqueName="[Range 1]" displayFolder="" count="0" memberValueDatatype="5" unbalanced="0"/>
    <cacheHierarchy uniqueName="[Range 1].[Fenceline Avg 2]" caption="Fenceline Avg 2" attribute="1" defaultMemberUniqueName="[Range 1].[Fenceline Avg 2].[All]" allUniqueName="[Range 1].[Fenceline Avg 2].[All]" dimensionUniqueName="[Range 1]" displayFolder="" count="0" memberValueDatatype="5" unbalanced="0"/>
    <cacheHierarchy uniqueName="[Range 1].[Outer-boundary Avg 2]" caption="Outer-boundary Avg 2" attribute="1" defaultMemberUniqueName="[Range 1].[Outer-boundary Avg 2].[All]" allUniqueName="[Range 1].[Outer-boundary Avg 2].[All]" dimensionUniqueName="[Range 1]" displayFolder="" count="0" memberValueDatatype="5" unbalanced="0"/>
    <cacheHierarchy uniqueName="[Range 1].[Community Avg 2]" caption="Community Avg 2" attribute="1" defaultMemberUniqueName="[Range 1].[Community Avg 2].[All]" allUniqueName="[Range 1].[Community Avg 2].[All]" dimensionUniqueName="[Range 1]" displayFolder="" count="0" memberValueDatatype="5" unbalanced="0"/>
    <cacheHierarchy uniqueName="[Range 1].[Fenceline Avg 3]" caption="Fenceline Avg 3" attribute="1" defaultMemberUniqueName="[Range 1].[Fenceline Avg 3].[All]" allUniqueName="[Range 1].[Fenceline Avg 3].[All]" dimensionUniqueName="[Range 1]" displayFolder="" count="0" memberValueDatatype="5" unbalanced="0"/>
    <cacheHierarchy uniqueName="[Range 1].[Outer-boundary Avg 3]" caption="Outer-boundary Avg 3" attribute="1" defaultMemberUniqueName="[Range 1].[Outer-boundary Avg 3].[All]" allUniqueName="[Range 1].[Outer-boundary Avg 3].[All]" dimensionUniqueName="[Range 1]" displayFolder="" count="0" memberValueDatatype="5" unbalanced="0"/>
    <cacheHierarchy uniqueName="[Range 1].[Community Avg 3]" caption="Community Avg 3" attribute="1" defaultMemberUniqueName="[Range 1].[Community Avg 3].[All]" allUniqueName="[Range 1].[Community Avg 3].[All]" dimensionUniqueName="[Range 1]" displayFolder="" count="0" memberValueDatatype="5" unbalanced="0"/>
    <cacheHierarchy uniqueName="[Range 1].[Fenceline Avg 4]" caption="Fenceline Avg 4" attribute="1" defaultMemberUniqueName="[Range 1].[Fenceline Avg 4].[All]" allUniqueName="[Range 1].[Fenceline Avg 4].[All]" dimensionUniqueName="[Range 1]" displayFolder="" count="0" memberValueDatatype="5" unbalanced="0"/>
    <cacheHierarchy uniqueName="[Range 1].[Outer-boundary Avg 4]" caption="Outer-boundary Avg 4" attribute="1" defaultMemberUniqueName="[Range 1].[Outer-boundary Avg 4].[All]" allUniqueName="[Range 1].[Outer-boundary Avg 4].[All]" dimensionUniqueName="[Range 1]" displayFolder="" count="0" memberValueDatatype="5" unbalanced="0"/>
    <cacheHierarchy uniqueName="[Range 1].[Community Avg 4]" caption="Community Avg 4" attribute="1" defaultMemberUniqueName="[Range 1].[Community Avg 4].[All]" allUniqueName="[Range 1].[Community Avg 4].[All]" dimensionUniqueName="[Range 1]" displayFolder="" count="0" memberValueDatatype="5" unbalanced="0"/>
    <cacheHierarchy uniqueName="[Range 1].[Fenceline Avg 5]" caption="Fenceline Avg 5" attribute="1" defaultMemberUniqueName="[Range 1].[Fenceline Avg 5].[All]" allUniqueName="[Range 1].[Fenceline Avg 5].[All]" dimensionUniqueName="[Range 1]" displayFolder="" count="0" memberValueDatatype="5" unbalanced="0"/>
    <cacheHierarchy uniqueName="[Range 1].[Outer-boundary Avg 5]" caption="Outer-boundary Avg 5" attribute="1" defaultMemberUniqueName="[Range 1].[Outer-boundary Avg 5].[All]" allUniqueName="[Range 1].[Outer-boundary Avg 5].[All]" dimensionUniqueName="[Range 1]" displayFolder="" count="0" memberValueDatatype="5" unbalanced="0"/>
    <cacheHierarchy uniqueName="[Range 1].[Community Avg 5]" caption="Community Avg 5" attribute="1" defaultMemberUniqueName="[Range 1].[Community Avg 5].[All]" allUniqueName="[Range 1].[Community Avg 5].[All]" dimensionUniqueName="[Range 1]" displayFolder="" count="0" memberValueDatatype="5" unbalanced="0"/>
    <cacheHierarchy uniqueName="[Range 1].[Fenceline Avg 6]" caption="Fenceline Avg 6" attribute="1" defaultMemberUniqueName="[Range 1].[Fenceline Avg 6].[All]" allUniqueName="[Range 1].[Fenceline Avg 6].[All]" dimensionUniqueName="[Range 1]" displayFolder="" count="0" memberValueDatatype="5" unbalanced="0"/>
    <cacheHierarchy uniqueName="[Range 1].[Outer-boundary Avg 6]" caption="Outer-boundary Avg 6" attribute="1" defaultMemberUniqueName="[Range 1].[Outer-boundary Avg 6].[All]" allUniqueName="[Range 1].[Outer-boundary Avg 6].[All]" dimensionUniqueName="[Range 1]" displayFolder="" count="0" memberValueDatatype="5" unbalanced="0"/>
    <cacheHierarchy uniqueName="[Range 1].[Community Avg 6]" caption="Community Avg 6" attribute="1" defaultMemberUniqueName="[Range 1].[Community Avg 6].[All]" allUniqueName="[Range 1].[Community Avg 6].[All]" dimensionUniqueName="[Range 1]" displayFolder="" count="0" memberValueDatatype="5" unbalanced="0"/>
    <cacheHierarchy uniqueName="[Range 2].[Emission Scenario]" caption="Emission Scenario" attribute="1" defaultMemberUniqueName="[Range 2].[Emission Scenario].[All]" allUniqueName="[Range 2].[Emission Scenario].[All]" dimensionUniqueName="[Range 2]" displayFolder="" count="0" memberValueDatatype="130" unbalanced="0"/>
    <cacheHierarchy uniqueName="[Range 2].[TRI ID]" caption="TRI ID" attribute="1" defaultMemberUniqueName="[Range 2].[TRI ID].[All]" allUniqueName="[Range 2].[TRI ID].[All]" dimensionUniqueName="[Range 2]" displayFolder="" count="0" memberValueDatatype="130" unbalanced="0"/>
    <cacheHierarchy uniqueName="[Range 2].[OES]" caption="OES" attribute="1" defaultMemberUniqueName="[Range 2].[OES].[All]" allUniqueName="[Range 2].[OES].[All]" dimensionUniqueName="[Range 2]" displayFolder="" count="0" memberValueDatatype="130" unbalanced="0"/>
    <cacheHierarchy uniqueName="[Range 2].[Fenceline Avg]" caption="Fenceline Avg" attribute="1" defaultMemberUniqueName="[Range 2].[Fenceline Avg].[All]" allUniqueName="[Range 2].[Fenceline Avg].[All]" dimensionUniqueName="[Range 2]" displayFolder="" count="0" memberValueDatatype="5" unbalanced="0"/>
    <cacheHierarchy uniqueName="[Range 2].[Outer-boundary Avg]" caption="Outer-boundary Avg" attribute="1" defaultMemberUniqueName="[Range 2].[Outer-boundary Avg].[All]" allUniqueName="[Range 2].[Outer-boundary Avg].[All]" dimensionUniqueName="[Range 2]" displayFolder="" count="0" memberValueDatatype="5" unbalanced="0"/>
    <cacheHierarchy uniqueName="[Range 2].[Community Avg]" caption="Community Avg" attribute="1" defaultMemberUniqueName="[Range 2].[Community Avg].[All]" allUniqueName="[Range 2].[Community Avg].[All]" dimensionUniqueName="[Range 2]" displayFolder="" count="0" memberValueDatatype="5" unbalanced="0"/>
    <cacheHierarchy uniqueName="[Range 2].[Fenceline Avg 2]" caption="Fenceline Avg 2" attribute="1" defaultMemberUniqueName="[Range 2].[Fenceline Avg 2].[All]" allUniqueName="[Range 2].[Fenceline Avg 2].[All]" dimensionUniqueName="[Range 2]" displayFolder="" count="0" memberValueDatatype="5" unbalanced="0"/>
    <cacheHierarchy uniqueName="[Range 2].[Outer-boundary Avg 2]" caption="Outer-boundary Avg 2" attribute="1" defaultMemberUniqueName="[Range 2].[Outer-boundary Avg 2].[All]" allUniqueName="[Range 2].[Outer-boundary Avg 2].[All]" dimensionUniqueName="[Range 2]" displayFolder="" count="0" memberValueDatatype="5" unbalanced="0"/>
    <cacheHierarchy uniqueName="[Range 2].[Community Avg 2]" caption="Community Avg 2" attribute="1" defaultMemberUniqueName="[Range 2].[Community Avg 2].[All]" allUniqueName="[Range 2].[Community Avg 2].[All]" dimensionUniqueName="[Range 2]" displayFolder="" count="0" memberValueDatatype="5" unbalanced="0"/>
    <cacheHierarchy uniqueName="[Range 2].[Fenceline Avg 3]" caption="Fenceline Avg 3" attribute="1" defaultMemberUniqueName="[Range 2].[Fenceline Avg 3].[All]" allUniqueName="[Range 2].[Fenceline Avg 3].[All]" dimensionUniqueName="[Range 2]" displayFolder="" count="0" memberValueDatatype="5" unbalanced="0"/>
    <cacheHierarchy uniqueName="[Range 2].[Outer-boundary Avg 3]" caption="Outer-boundary Avg 3" attribute="1" defaultMemberUniqueName="[Range 2].[Outer-boundary Avg 3].[All]" allUniqueName="[Range 2].[Outer-boundary Avg 3].[All]" dimensionUniqueName="[Range 2]" displayFolder="" count="0" memberValueDatatype="5" unbalanced="0"/>
    <cacheHierarchy uniqueName="[Range 2].[Community Avg 3]" caption="Community Avg 3" attribute="1" defaultMemberUniqueName="[Range 2].[Community Avg 3].[All]" allUniqueName="[Range 2].[Community Avg 3].[All]" dimensionUniqueName="[Range 2]" displayFolder="" count="0" memberValueDatatype="5" unbalanced="0"/>
    <cacheHierarchy uniqueName="[Range 2].[Fenceline Avg 4]" caption="Fenceline Avg 4" attribute="1" defaultMemberUniqueName="[Range 2].[Fenceline Avg 4].[All]" allUniqueName="[Range 2].[Fenceline Avg 4].[All]" dimensionUniqueName="[Range 2]" displayFolder="" count="0" memberValueDatatype="5" unbalanced="0"/>
    <cacheHierarchy uniqueName="[Range 2].[Outer-boundary Avg 4]" caption="Outer-boundary Avg 4" attribute="1" defaultMemberUniqueName="[Range 2].[Outer-boundary Avg 4].[All]" allUniqueName="[Range 2].[Outer-boundary Avg 4].[All]" dimensionUniqueName="[Range 2]" displayFolder="" count="0" memberValueDatatype="5" unbalanced="0"/>
    <cacheHierarchy uniqueName="[Range 2].[Community Avg 4]" caption="Community Avg 4" attribute="1" defaultMemberUniqueName="[Range 2].[Community Avg 4].[All]" allUniqueName="[Range 2].[Community Avg 4].[All]" dimensionUniqueName="[Range 2]" displayFolder="" count="0" memberValueDatatype="5" unbalanced="0"/>
    <cacheHierarchy uniqueName="[Measures].[Median Fenceline]" caption="Median Fenceline" measure="1" displayFolder="" measureGroup="Range 2" count="0"/>
    <cacheHierarchy uniqueName="[Measures].[Median Community]" caption="Median Community" measure="1" displayFolder="" measureGroup="Range 2" count="0"/>
    <cacheHierarchy uniqueName="[Measures].[Median Outer]" caption="Median Outer" measure="1" displayFolder="" measureGroup="Range 2" count="0"/>
    <cacheHierarchy uniqueName="[Measures].[Median Avg 3 Fencline]" caption="Median Avg 3 Fencline" measure="1" displayFolder="" measureGroup="Range 1" count="0"/>
    <cacheHierarchy uniqueName="[Measures].[Median Community 3]" caption="Median Community 3" measure="1" displayFolder="" measureGroup="Range 1" count="0"/>
    <cacheHierarchy uniqueName="[Measures].[Median Outer Bound 3]" caption="Median Outer Bound 3" measure="1" displayFolder="" measureGroup="Range 1" count="0"/>
    <cacheHierarchy uniqueName="[Measures].[__XL_Count Range 2]" caption="__XL_Count Range 2" measure="1" displayFolder="" measureGroup="Range 2" count="0" hidden="1"/>
    <cacheHierarchy uniqueName="[Measures].[__XL_Count Range]" caption="__XL_Count Range" measure="1" displayFolder="" measureGroup="Range" count="0" hidden="1"/>
    <cacheHierarchy uniqueName="[Measures].[__XL_Count Range 1]" caption="__XL_Count Range 1" measure="1" displayFolder="" measureGroup="Range 1" count="0" hidden="1"/>
    <cacheHierarchy uniqueName="[Measures].[__No measures defined]" caption="__No measures defined" measure="1" displayFolder="" count="0" hidden="1"/>
    <cacheHierarchy uniqueName="[Measures].[Sum of Fenceline Avg 2]" caption="Sum of Fenceline Avg 2" measure="1" displayFolder="" measureGroup="Range 2" count="0" hidden="1">
      <extLst>
        <ext xmlns:x15="http://schemas.microsoft.com/office/spreadsheetml/2010/11/main" uri="{B97F6D7D-B522-45F9-BDA1-12C45D357490}">
          <x15:cacheHierarchy aggregatedColumn="32"/>
        </ext>
      </extLst>
    </cacheHierarchy>
    <cacheHierarchy uniqueName="[Measures].[Sum of Outer-boundary Avg 2]" caption="Sum of Outer-boundary Avg 2" measure="1" displayFolder="" measureGroup="Range 2" count="0" hidden="1">
      <extLst>
        <ext xmlns:x15="http://schemas.microsoft.com/office/spreadsheetml/2010/11/main" uri="{B97F6D7D-B522-45F9-BDA1-12C45D357490}">
          <x15:cacheHierarchy aggregatedColumn="33"/>
        </ext>
      </extLst>
    </cacheHierarchy>
    <cacheHierarchy uniqueName="[Measures].[Sum of Fenceline Avg 3]" caption="Sum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Sum of Outer-boundary Avg 3]" caption="Sum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Sum of Community Avg 3]" caption="Sum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Max of Fenceline Avg 3]" caption="Max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Max of Outer-boundary Avg 3]" caption="Max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Max of Community Avg 3]" caption="Max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Min of Fenceline Avg 3]" caption="Min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Min of Community Avg 3]" caption="Min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Min of Outer-boundary Avg 3]" caption="Min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Average of Fenceline Avg 3]" caption="Average of Fenceline Avg 3" measure="1" displayFolder="" measureGroup="Range 2" count="0" hidden="1">
      <extLst>
        <ext xmlns:x15="http://schemas.microsoft.com/office/spreadsheetml/2010/11/main" uri="{B97F6D7D-B522-45F9-BDA1-12C45D357490}">
          <x15:cacheHierarchy aggregatedColumn="38"/>
        </ext>
      </extLst>
    </cacheHierarchy>
    <cacheHierarchy uniqueName="[Measures].[Average of Community Avg 3]" caption="Average of Community Avg 3" measure="1" displayFolder="" measureGroup="Range 2" count="0" hidden="1">
      <extLst>
        <ext xmlns:x15="http://schemas.microsoft.com/office/spreadsheetml/2010/11/main" uri="{B97F6D7D-B522-45F9-BDA1-12C45D357490}">
          <x15:cacheHierarchy aggregatedColumn="40"/>
        </ext>
      </extLst>
    </cacheHierarchy>
    <cacheHierarchy uniqueName="[Measures].[Average of Outer-boundary Avg 3]" caption="Average of Outer-boundary Avg 3" measure="1" displayFolder="" measureGroup="Range 2" count="0" hidden="1">
      <extLst>
        <ext xmlns:x15="http://schemas.microsoft.com/office/spreadsheetml/2010/11/main" uri="{B97F6D7D-B522-45F9-BDA1-12C45D357490}">
          <x15:cacheHierarchy aggregatedColumn="39"/>
        </ext>
      </extLst>
    </cacheHierarchy>
    <cacheHierarchy uniqueName="[Measures].[Count of OES]" caption="Count of OES" measure="1" displayFolder="" measureGroup="Range" count="0" hidden="1">
      <extLst>
        <ext xmlns:x15="http://schemas.microsoft.com/office/spreadsheetml/2010/11/main" uri="{B97F6D7D-B522-45F9-BDA1-12C45D357490}">
          <x15:cacheHierarchy aggregatedColumn="2"/>
        </ext>
      </extLst>
    </cacheHierarchy>
    <cacheHierarchy uniqueName="[Measures].[Sum of Fenceline Avg]" caption="Sum of Fenceline Avg" measure="1" displayFolder="" measureGroup="Range" count="0" hidden="1">
      <extLst>
        <ext xmlns:x15="http://schemas.microsoft.com/office/spreadsheetml/2010/11/main" uri="{B97F6D7D-B522-45F9-BDA1-12C45D357490}">
          <x15:cacheHierarchy aggregatedColumn="3"/>
        </ext>
      </extLst>
    </cacheHierarchy>
    <cacheHierarchy uniqueName="[Measures].[Sum of Community Avg]" caption="Sum of Community Avg" measure="1" displayFolder="" measureGroup="Range" count="0" hidden="1">
      <extLst>
        <ext xmlns:x15="http://schemas.microsoft.com/office/spreadsheetml/2010/11/main" uri="{B97F6D7D-B522-45F9-BDA1-12C45D357490}">
          <x15:cacheHierarchy aggregatedColumn="5"/>
        </ext>
      </extLst>
    </cacheHierarchy>
    <cacheHierarchy uniqueName="[Measures].[Sum of Outer-boundary Avg]" caption="Sum of Outer-boundary Avg" measure="1" displayFolder="" measureGroup="Range" count="0" hidden="1">
      <extLst>
        <ext xmlns:x15="http://schemas.microsoft.com/office/spreadsheetml/2010/11/main" uri="{B97F6D7D-B522-45F9-BDA1-12C45D357490}">
          <x15:cacheHierarchy aggregatedColumn="4"/>
        </ext>
      </extLst>
    </cacheHierarchy>
    <cacheHierarchy uniqueName="[Measures].[Max of Fenceline Avg]" caption="Max of Fenceline Avg" measure="1" displayFolder="" measureGroup="Range" count="0" hidden="1">
      <extLst>
        <ext xmlns:x15="http://schemas.microsoft.com/office/spreadsheetml/2010/11/main" uri="{B97F6D7D-B522-45F9-BDA1-12C45D357490}">
          <x15:cacheHierarchy aggregatedColumn="3"/>
        </ext>
      </extLst>
    </cacheHierarchy>
    <cacheHierarchy uniqueName="[Measures].[Max of Community Avg]" caption="Max of Community Avg" measure="1" displayFolder="" measureGroup="Range" count="0" hidden="1">
      <extLst>
        <ext xmlns:x15="http://schemas.microsoft.com/office/spreadsheetml/2010/11/main" uri="{B97F6D7D-B522-45F9-BDA1-12C45D357490}">
          <x15:cacheHierarchy aggregatedColumn="5"/>
        </ext>
      </extLst>
    </cacheHierarchy>
    <cacheHierarchy uniqueName="[Measures].[Max of Outer-boundary Avg]" caption="Max of Outer-boundary Avg" measure="1" displayFolder="" measureGroup="Range" count="0" hidden="1">
      <extLst>
        <ext xmlns:x15="http://schemas.microsoft.com/office/spreadsheetml/2010/11/main" uri="{B97F6D7D-B522-45F9-BDA1-12C45D357490}">
          <x15:cacheHierarchy aggregatedColumn="4"/>
        </ext>
      </extLst>
    </cacheHierarchy>
    <cacheHierarchy uniqueName="[Measures].[Sum of Fenceline Avg 3 2]" caption="Sum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Sum of Community Avg 3 2]" caption="Sum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Sum of Outer-boundary Avg 3 2]" caption="Sum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Max of Fenceline Avg 3 2]" caption="Max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Average of Community Avg 3 2]" caption="Average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Max of Outer-boundary Avg 3 2]" caption="Max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Max of Community Avg 3 2]" caption="Max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Average of Fenceline Avg 3 2]" caption="Average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Average of Outer-boundary Avg 3 2]" caption="Average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Min of Fenceline Avg 3 2]" caption="Min of Fenceline Avg 3 2" measure="1" displayFolder="" measureGroup="Range 1" count="0" hidden="1">
      <extLst>
        <ext xmlns:x15="http://schemas.microsoft.com/office/spreadsheetml/2010/11/main" uri="{B97F6D7D-B522-45F9-BDA1-12C45D357490}">
          <x15:cacheHierarchy aggregatedColumn="17"/>
        </ext>
      </extLst>
    </cacheHierarchy>
    <cacheHierarchy uniqueName="[Measures].[Min of Community Avg 3 2]" caption="Min of Community Avg 3 2" measure="1" displayFolder="" measureGroup="Range 1" count="0" hidden="1">
      <extLst>
        <ext xmlns:x15="http://schemas.microsoft.com/office/spreadsheetml/2010/11/main" uri="{B97F6D7D-B522-45F9-BDA1-12C45D357490}">
          <x15:cacheHierarchy aggregatedColumn="19"/>
        </ext>
      </extLst>
    </cacheHierarchy>
    <cacheHierarchy uniqueName="[Measures].[Min of Outer-boundary Avg 3 2]" caption="Min of Outer-boundary Avg 3 2" measure="1" displayFolder="" measureGroup="Range 1" count="0" hidden="1">
      <extLst>
        <ext xmlns:x15="http://schemas.microsoft.com/office/spreadsheetml/2010/11/main" uri="{B97F6D7D-B522-45F9-BDA1-12C45D357490}">
          <x15:cacheHierarchy aggregatedColumn="18"/>
        </ext>
      </extLst>
    </cacheHierarchy>
    <cacheHierarchy uniqueName="[Measures].[Sum of Fenceline Avg 5]" caption="Sum of Fenceline Avg 5" measure="1" displayFolder="" measureGroup="Range 1" count="0" hidden="1">
      <extLst>
        <ext xmlns:x15="http://schemas.microsoft.com/office/spreadsheetml/2010/11/main" uri="{B97F6D7D-B522-45F9-BDA1-12C45D357490}">
          <x15:cacheHierarchy aggregatedColumn="23"/>
        </ext>
      </extLst>
    </cacheHierarchy>
    <cacheHierarchy uniqueName="[Measures].[Sum of Community Avg 5]" caption="Sum of Community Avg 5" measure="1" displayFolder="" measureGroup="Range 1" count="0" hidden="1">
      <extLst>
        <ext xmlns:x15="http://schemas.microsoft.com/office/spreadsheetml/2010/11/main" uri="{B97F6D7D-B522-45F9-BDA1-12C45D357490}">
          <x15:cacheHierarchy aggregatedColumn="25"/>
        </ext>
      </extLst>
    </cacheHierarchy>
    <cacheHierarchy uniqueName="[Measures].[Sum of Outer-boundary Avg 5]" caption="Sum of Outer-boundary Avg 5" measure="1" displayFolder="" measureGroup="Range 1" count="0" hidden="1">
      <extLst>
        <ext xmlns:x15="http://schemas.microsoft.com/office/spreadsheetml/2010/11/main" uri="{B97F6D7D-B522-45F9-BDA1-12C45D357490}">
          <x15:cacheHierarchy aggregatedColumn="24"/>
        </ext>
      </extLst>
    </cacheHierarchy>
    <cacheHierarchy uniqueName="[Measures].[Max of Fenceline Avg 5]" caption="Max of Fenceline Avg 5" measure="1" displayFolder="" measureGroup="Range 1" count="0" hidden="1">
      <extLst>
        <ext xmlns:x15="http://schemas.microsoft.com/office/spreadsheetml/2010/11/main" uri="{B97F6D7D-B522-45F9-BDA1-12C45D357490}">
          <x15:cacheHierarchy aggregatedColumn="23"/>
        </ext>
      </extLst>
    </cacheHierarchy>
    <cacheHierarchy uniqueName="[Measures].[Max of Community Avg 5]" caption="Max of Community Avg 5" measure="1" displayFolder="" measureGroup="Range 1" count="0" hidden="1">
      <extLst>
        <ext xmlns:x15="http://schemas.microsoft.com/office/spreadsheetml/2010/11/main" uri="{B97F6D7D-B522-45F9-BDA1-12C45D357490}">
          <x15:cacheHierarchy aggregatedColumn="25"/>
        </ext>
      </extLst>
    </cacheHierarchy>
    <cacheHierarchy uniqueName="[Measures].[Max of Outer-boundary Avg 5]" caption="Max of Outer-boundary Avg 5" measure="1" displayFolder="" measureGroup="Range 1" count="0" hidden="1">
      <extLst>
        <ext xmlns:x15="http://schemas.microsoft.com/office/spreadsheetml/2010/11/main" uri="{B97F6D7D-B522-45F9-BDA1-12C45D357490}">
          <x15:cacheHierarchy aggregatedColumn="24"/>
        </ext>
      </extLst>
    </cacheHierarchy>
    <cacheHierarchy uniqueName="[Measures].[Sum of Fenceline Avg 2 2]" caption="Sum of Fenceline Avg 2 2" measure="1" displayFolder="" measureGroup="Range" count="0" hidden="1">
      <extLst>
        <ext xmlns:x15="http://schemas.microsoft.com/office/spreadsheetml/2010/11/main" uri="{B97F6D7D-B522-45F9-BDA1-12C45D357490}">
          <x15:cacheHierarchy aggregatedColumn="6"/>
        </ext>
      </extLst>
    </cacheHierarchy>
    <cacheHierarchy uniqueName="[Measures].[Sum of Outer-boundary Avg 2 2]" caption="Sum of Outer-boundary Avg 2 2" measure="1" displayFolder="" measureGroup="Range" count="0" hidden="1">
      <extLst>
        <ext xmlns:x15="http://schemas.microsoft.com/office/spreadsheetml/2010/11/main" uri="{B97F6D7D-B522-45F9-BDA1-12C45D357490}">
          <x15:cacheHierarchy aggregatedColumn="7"/>
        </ext>
      </extLst>
    </cacheHierarchy>
    <cacheHierarchy uniqueName="[Measures].[Sum of Community Avg 2]" caption="Sum of Community Avg 2" measure="1" displayFolder="" measureGroup="Range" count="0" hidden="1">
      <extLst>
        <ext xmlns:x15="http://schemas.microsoft.com/office/spreadsheetml/2010/11/main" uri="{B97F6D7D-B522-45F9-BDA1-12C45D357490}">
          <x15:cacheHierarchy aggregatedColumn="8"/>
        </ext>
      </extLst>
    </cacheHierarchy>
    <cacheHierarchy uniqueName="[Measures].[Max of Fenceline Avg 2]" caption="Max of Fenceline Avg 2" measure="1" displayFolder="" measureGroup="Range" count="0" oneField="1" hidden="1">
      <fieldsUsage count="1">
        <fieldUsage x="1"/>
      </fieldsUsage>
      <extLst>
        <ext xmlns:x15="http://schemas.microsoft.com/office/spreadsheetml/2010/11/main" uri="{B97F6D7D-B522-45F9-BDA1-12C45D357490}">
          <x15:cacheHierarchy aggregatedColumn="6"/>
        </ext>
      </extLst>
    </cacheHierarchy>
    <cacheHierarchy uniqueName="[Measures].[Max of Outer-boundary Avg 2]" caption="Max of Outer-boundary Avg 2" measure="1" displayFolder="" measureGroup="Range" count="0" oneField="1" hidden="1">
      <fieldsUsage count="1">
        <fieldUsage x="2"/>
      </fieldsUsage>
      <extLst>
        <ext xmlns:x15="http://schemas.microsoft.com/office/spreadsheetml/2010/11/main" uri="{B97F6D7D-B522-45F9-BDA1-12C45D357490}">
          <x15:cacheHierarchy aggregatedColumn="7"/>
        </ext>
      </extLst>
    </cacheHierarchy>
    <cacheHierarchy uniqueName="[Measures].[Max of Community Avg 2]" caption="Max of Community Avg 2" measure="1" displayFolder="" measureGroup="Range" count="0" oneField="1" hidden="1">
      <fieldsUsage count="1">
        <fieldUsage x="3"/>
      </fieldsUsage>
      <extLst>
        <ext xmlns:x15="http://schemas.microsoft.com/office/spreadsheetml/2010/11/main" uri="{B97F6D7D-B522-45F9-BDA1-12C45D357490}">
          <x15:cacheHierarchy aggregatedColumn="8"/>
        </ext>
      </extLst>
    </cacheHierarchy>
  </cacheHierarchies>
  <kpis count="0"/>
  <dimensions count="4">
    <dimension measure="1" name="Measures" uniqueName="[Measures]" caption="Measures"/>
    <dimension name="Range" uniqueName="[Range]" caption="Range"/>
    <dimension name="Range 1" uniqueName="[Range 1]" caption="Range 1"/>
    <dimension name="Range 2" uniqueName="[Range 2]" caption="Range 2"/>
  </dimensions>
  <measureGroups count="3">
    <measureGroup name="Range" caption="Range"/>
    <measureGroup name="Range 1" caption="Range 1"/>
    <measureGroup name="Range 2" caption="Range 2"/>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EC6486-6615-48E4-81BC-628529FED92E}" name="PivotTable1"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7" firstHeaderRow="0" firstDataRow="1" firstDataCol="1"/>
  <pivotFields count="4">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3">
    <i>
      <x/>
    </i>
    <i i="1">
      <x v="1"/>
    </i>
    <i i="2">
      <x v="2"/>
    </i>
  </colItems>
  <dataFields count="3">
    <dataField fld="1" subtotal="count" baseField="0" baseItem="0"/>
    <dataField fld="2" subtotal="count" baseField="0" baseItem="0"/>
    <dataField fld="3" subtotal="count" baseField="0" baseItem="0"/>
  </dataFields>
  <formats count="1">
    <format dxfId="30">
      <pivotArea collapsedLevelsAreSubtotals="1" fieldPosition="0">
        <references count="1">
          <reference field="0" count="0"/>
        </references>
      </pivotArea>
    </format>
  </formats>
  <pivotHierarchies count="9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Max of Fenceline Avg 3"/>
    <pivotHierarchy dragToData="1" caption="Max of Outer-boundary Avg 3"/>
    <pivotHierarchy dragToData="1" caption="Max of Community Avg 3"/>
    <pivotHierarchy dragToData="1" caption="Min of Fenceline Avg 3"/>
    <pivotHierarchy dragToData="1" caption="Min of Community Avg 3"/>
    <pivotHierarchy dragToData="1" caption="Min of Outer-boundary Avg 3"/>
    <pivotHierarchy dragToData="1" caption="Average of Fenceline Avg 3"/>
    <pivotHierarchy dragToData="1" caption="Average of Community Avg 3"/>
    <pivotHierarchy dragToData="1" caption="Average of Outer-boundary Avg 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Exposure Outdoor Transposed!$A$5:$O$121">
        <x15:activeTabTopLevelEntity name="[Range 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EF5DBFC-7250-49FD-BF16-D920AF65760A}" name="PivotTable3" cacheId="1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7" firstHeaderRow="0" firstDataRow="1" firstDataCol="1"/>
  <pivotFields count="4">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3">
    <i>
      <x/>
    </i>
    <i i="1">
      <x v="1"/>
    </i>
    <i i="2">
      <x v="2"/>
    </i>
  </colItems>
  <dataFields count="3">
    <dataField name="Max of Fenceline Avg 2" fld="1" subtotal="max" baseField="0" baseItem="0"/>
    <dataField name="Max of Outer-boundary Avg 2" fld="2" subtotal="max" baseField="0" baseItem="0"/>
    <dataField name="Max of Community Avg 2" fld="3" subtotal="max" baseField="0" baseItem="0"/>
  </dataFields>
  <formats count="1">
    <format dxfId="28">
      <pivotArea collapsedLevelsAreSubtotals="1" fieldPosition="0">
        <references count="1">
          <reference field="0" count="0"/>
        </references>
      </pivotArea>
    </format>
  </formats>
  <pivotHierarchies count="9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ax of Fenceline Avg"/>
    <pivotHierarchy dragToData="1" caption="Max of Community Avg"/>
    <pivotHierarchy dragToData="1" caption="Max of Outer-boundary Av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ax of Fenceline Avg 2"/>
    <pivotHierarchy dragToData="1" caption="Max of Outer-boundary Avg 2"/>
    <pivotHierarchy dragToData="1" caption="Max of Community Avg 2"/>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et2!$A$5:$I$12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1ADD8A2-CC0F-47FE-8894-C985FB81C13F}" name="PivotTable4"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0:D14" firstHeaderRow="0" firstDataRow="1" firstDataCol="1"/>
  <pivotFields count="4">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3">
    <i>
      <x/>
    </i>
    <i i="1">
      <x v="1"/>
    </i>
    <i i="2">
      <x v="2"/>
    </i>
  </colItems>
  <dataFields count="3">
    <dataField name="Max of Fenceline Avg 5" fld="1" subtotal="max" baseField="0" baseItem="1"/>
    <dataField name="Max of Community Avg 5" fld="2" subtotal="max" baseField="0" baseItem="1"/>
    <dataField name="Max of Outer-boundary Avg 5" fld="3" subtotal="max" baseField="0" baseItem="1"/>
  </dataFields>
  <formats count="1">
    <format dxfId="29">
      <pivotArea collapsedLevelsAreSubtotals="1" fieldPosition="0">
        <references count="1">
          <reference field="0" count="0"/>
        </references>
      </pivotArea>
    </format>
  </formats>
  <pivotHierarchies count="9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Max of Fenceline Avg 3"/>
    <pivotHierarchy dragToData="1" caption="Average of Community Avg 3"/>
    <pivotHierarchy dragToData="1" caption="Max of Outer-boundary Avg 3"/>
    <pivotHierarchy dragToData="1" caption="Max of Community Avg 3"/>
    <pivotHierarchy dragToData="1" caption="Average of Fenceline Avg 3"/>
    <pivotHierarchy dragToData="1" caption="Average of Outer-boundary Avg 3"/>
    <pivotHierarchy dragToData="1" caption="Min of Fenceline Avg 3"/>
    <pivotHierarchy dragToData="1" caption="Min of Community Avg 3"/>
    <pivotHierarchy dragToData="1" caption="Min of Outer-boundary Avg 3"/>
    <pivotHierarchy dragToData="1"/>
    <pivotHierarchy dragToData="1"/>
    <pivotHierarchy dragToData="1"/>
    <pivotHierarchy dragToData="1" caption="Max of Fenceline Avg 5"/>
    <pivotHierarchy dragToData="1" caption="Max of Community Avg 5"/>
    <pivotHierarchy dragToData="1" caption="Max of Outer-boundary Avg 5"/>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Indoor Air LADC and Risk Calcs!$B$5:$U$121">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5" dT="2024-01-17T18:01:01.30" personId="{5F8CB71A-52B2-412B-A3BB-DEFA40CBCB92}" id="{42D4617F-3A03-4244-810B-173DD9C71F5B}">
    <text xml:space="preserve">To revise the OES info per Engineering new mapping. </text>
  </threadedComment>
</ThreadedComments>
</file>

<file path=xl/threadedComments/threadedComment2.xml><?xml version="1.0" encoding="utf-8"?>
<ThreadedComments xmlns="http://schemas.microsoft.com/office/spreadsheetml/2018/threadedcomments" xmlns:x="http://schemas.openxmlformats.org/spreadsheetml/2006/main">
  <threadedComment ref="C1" dT="2024-01-17T18:03:20.92" personId="{5F8CB71A-52B2-412B-A3BB-DEFA40CBCB92}" id="{08ED8E46-8D32-4C87-B71E-4005C3D5E603}">
    <text xml:space="preserve">To revise the OES info per engineering new mapping.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44CCC-DF8B-4CC7-876F-90CB3FAB1A68}">
  <dimension ref="A1:B18"/>
  <sheetViews>
    <sheetView showGridLines="0" tabSelected="1" zoomScaleNormal="100" workbookViewId="0"/>
  </sheetViews>
  <sheetFormatPr defaultRowHeight="15" x14ac:dyDescent="0.25"/>
  <cols>
    <col min="2" max="2" width="193.28515625" bestFit="1" customWidth="1"/>
  </cols>
  <sheetData>
    <row r="1" spans="1:2" ht="15.75" x14ac:dyDescent="0.25">
      <c r="A1" s="143"/>
      <c r="B1" s="143"/>
    </row>
    <row r="2" spans="1:2" ht="22.5" x14ac:dyDescent="0.3">
      <c r="A2" s="143"/>
      <c r="B2" s="144" t="s">
        <v>449</v>
      </c>
    </row>
    <row r="3" spans="1:2" ht="15.75" x14ac:dyDescent="0.25">
      <c r="A3" s="143"/>
    </row>
    <row r="4" spans="1:2" ht="20.25" x14ac:dyDescent="0.3">
      <c r="A4" s="143"/>
      <c r="B4" s="145" t="s">
        <v>341</v>
      </c>
    </row>
    <row r="5" spans="1:2" ht="15.75" x14ac:dyDescent="0.25">
      <c r="A5" s="143"/>
    </row>
    <row r="6" spans="1:2" ht="20.25" x14ac:dyDescent="0.3">
      <c r="A6" s="143"/>
      <c r="B6" s="146" t="s">
        <v>448</v>
      </c>
    </row>
    <row r="7" spans="1:2" ht="15.75" x14ac:dyDescent="0.25">
      <c r="A7" s="143"/>
    </row>
    <row r="8" spans="1:2" ht="20.25" x14ac:dyDescent="0.25">
      <c r="A8" s="143"/>
      <c r="B8" s="147" t="s">
        <v>342</v>
      </c>
    </row>
    <row r="9" spans="1:2" ht="15.75" x14ac:dyDescent="0.25">
      <c r="A9" s="143"/>
      <c r="B9" s="143"/>
    </row>
    <row r="10" spans="1:2" ht="15.75" x14ac:dyDescent="0.25">
      <c r="A10" s="143"/>
    </row>
    <row r="11" spans="1:2" ht="15.75" x14ac:dyDescent="0.25">
      <c r="A11" s="143"/>
    </row>
    <row r="12" spans="1:2" ht="15.75" x14ac:dyDescent="0.25">
      <c r="A12" s="143"/>
    </row>
    <row r="18" spans="2:2" ht="15.75" x14ac:dyDescent="0.25">
      <c r="B18" s="148"/>
    </row>
  </sheetData>
  <sheetProtection sheet="1" objects="1" scenarios="1" formatCells="0" formatColumns="0" formatRow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C71AD-F5B8-43D4-99FB-E66BC70192BB}">
  <sheetPr>
    <tabColor rgb="FFFF0000"/>
  </sheetPr>
  <dimension ref="A1:O121"/>
  <sheetViews>
    <sheetView zoomScale="60" zoomScaleNormal="60" workbookViewId="0">
      <selection activeCell="A9" sqref="A9"/>
    </sheetView>
  </sheetViews>
  <sheetFormatPr defaultRowHeight="15" x14ac:dyDescent="0.25"/>
  <cols>
    <col min="1" max="1" width="77.42578125" bestFit="1" customWidth="1"/>
    <col min="2" max="3" width="27.42578125" customWidth="1"/>
    <col min="4" max="4" width="18.140625" bestFit="1" customWidth="1"/>
    <col min="5" max="5" width="25.42578125" bestFit="1" customWidth="1"/>
    <col min="6" max="6" width="19.85546875" bestFit="1" customWidth="1"/>
    <col min="7" max="7" width="18.140625" bestFit="1" customWidth="1"/>
    <col min="8" max="8" width="25.42578125" bestFit="1" customWidth="1"/>
    <col min="9" max="9" width="19.85546875" bestFit="1" customWidth="1"/>
    <col min="10" max="10" width="18.140625" bestFit="1" customWidth="1"/>
    <col min="11" max="11" width="25.42578125" bestFit="1" customWidth="1"/>
    <col min="12" max="12" width="19.85546875" bestFit="1" customWidth="1"/>
    <col min="13" max="13" width="18.140625" bestFit="1" customWidth="1"/>
    <col min="14" max="14" width="25.42578125" bestFit="1" customWidth="1"/>
    <col min="15" max="15" width="19.85546875" bestFit="1" customWidth="1"/>
  </cols>
  <sheetData>
    <row r="1" spans="1:15" ht="14.85" customHeight="1" x14ac:dyDescent="0.25">
      <c r="A1" s="19"/>
      <c r="B1" s="19"/>
      <c r="C1" s="19"/>
      <c r="D1" s="228" t="s">
        <v>228</v>
      </c>
      <c r="E1" s="228"/>
      <c r="F1" s="228"/>
      <c r="G1" s="228"/>
      <c r="H1" s="228"/>
      <c r="I1" s="228"/>
      <c r="J1" s="228"/>
      <c r="K1" s="228"/>
      <c r="L1" s="228"/>
      <c r="M1" s="228"/>
      <c r="N1" s="228"/>
      <c r="O1" s="228"/>
    </row>
    <row r="2" spans="1:15" x14ac:dyDescent="0.25">
      <c r="A2" s="19"/>
      <c r="B2" s="19"/>
      <c r="C2" s="19"/>
      <c r="D2" s="229" t="s">
        <v>229</v>
      </c>
      <c r="E2" s="229"/>
      <c r="F2" s="229"/>
      <c r="G2" s="229"/>
      <c r="H2" s="229"/>
      <c r="I2" s="229"/>
      <c r="J2" s="229"/>
      <c r="K2" s="229"/>
      <c r="L2" s="229"/>
      <c r="M2" s="229"/>
      <c r="N2" s="229"/>
      <c r="O2" s="229"/>
    </row>
    <row r="3" spans="1:15" x14ac:dyDescent="0.25">
      <c r="A3" s="19"/>
      <c r="B3" s="19"/>
      <c r="C3" s="19"/>
      <c r="D3" s="229" t="s">
        <v>221</v>
      </c>
      <c r="E3" s="229"/>
      <c r="F3" s="229"/>
      <c r="G3" s="229"/>
      <c r="H3" s="229"/>
      <c r="I3" s="229"/>
      <c r="J3" s="229" t="s">
        <v>222</v>
      </c>
      <c r="K3" s="229"/>
      <c r="L3" s="229"/>
      <c r="M3" s="229"/>
      <c r="N3" s="229"/>
      <c r="O3" s="229"/>
    </row>
    <row r="4" spans="1:15" x14ac:dyDescent="0.25">
      <c r="A4" s="19"/>
      <c r="B4" s="19"/>
      <c r="C4" s="19"/>
      <c r="D4" s="230" t="s">
        <v>223</v>
      </c>
      <c r="E4" s="230"/>
      <c r="F4" s="230"/>
      <c r="G4" s="230" t="s">
        <v>227</v>
      </c>
      <c r="H4" s="230"/>
      <c r="I4" s="230"/>
      <c r="J4" s="230" t="s">
        <v>223</v>
      </c>
      <c r="K4" s="230"/>
      <c r="L4" s="230"/>
      <c r="M4" s="230" t="s">
        <v>227</v>
      </c>
      <c r="N4" s="230"/>
      <c r="O4" s="230"/>
    </row>
    <row r="5" spans="1:15" x14ac:dyDescent="0.25">
      <c r="A5" s="113" t="s">
        <v>218</v>
      </c>
      <c r="B5" s="113" t="s">
        <v>230</v>
      </c>
      <c r="C5" s="113" t="s">
        <v>231</v>
      </c>
      <c r="D5" s="113" t="s">
        <v>224</v>
      </c>
      <c r="E5" s="113" t="s">
        <v>225</v>
      </c>
      <c r="F5" s="113" t="s">
        <v>226</v>
      </c>
      <c r="G5" s="113" t="s">
        <v>224</v>
      </c>
      <c r="H5" s="113" t="s">
        <v>225</v>
      </c>
      <c r="I5" s="113" t="s">
        <v>226</v>
      </c>
      <c r="J5" s="113" t="s">
        <v>224</v>
      </c>
      <c r="K5" s="113" t="s">
        <v>225</v>
      </c>
      <c r="L5" s="113" t="s">
        <v>226</v>
      </c>
      <c r="M5" s="113" t="s">
        <v>224</v>
      </c>
      <c r="N5" s="113" t="s">
        <v>225</v>
      </c>
      <c r="O5" s="113" t="s">
        <v>226</v>
      </c>
    </row>
    <row r="6" spans="1:15" x14ac:dyDescent="0.25">
      <c r="A6" s="53" t="s">
        <v>121</v>
      </c>
      <c r="B6" s="53" t="s">
        <v>122</v>
      </c>
      <c r="C6" s="53" t="s">
        <v>238</v>
      </c>
      <c r="D6" s="15">
        <v>0.64088477387834797</v>
      </c>
      <c r="E6" s="15">
        <v>3.025377073815718E-2</v>
      </c>
      <c r="F6" s="15">
        <v>7.492140041428598E-2</v>
      </c>
      <c r="G6" s="15">
        <v>0.58686777988353078</v>
      </c>
      <c r="H6" s="15">
        <v>2.538527955300569E-2</v>
      </c>
      <c r="I6" s="15">
        <v>6.6638871959140616E-2</v>
      </c>
      <c r="J6" s="15">
        <v>0.64088477387834797</v>
      </c>
      <c r="K6" s="15">
        <v>3.025377073815718E-2</v>
      </c>
      <c r="L6" s="15">
        <v>7.492140041428598E-2</v>
      </c>
      <c r="M6" s="15">
        <v>0.58686777988353078</v>
      </c>
      <c r="N6" s="15">
        <v>2.538527955300569E-2</v>
      </c>
      <c r="O6" s="15">
        <v>6.6638871959140616E-2</v>
      </c>
    </row>
    <row r="7" spans="1:15" x14ac:dyDescent="0.25">
      <c r="A7" s="53" t="s">
        <v>94</v>
      </c>
      <c r="B7" s="53" t="s">
        <v>95</v>
      </c>
      <c r="C7" s="53" t="s">
        <v>236</v>
      </c>
      <c r="D7" s="15">
        <v>7.4783051701711956E-2</v>
      </c>
      <c r="E7" s="15">
        <v>5.0767417788550803E-3</v>
      </c>
      <c r="F7" s="15">
        <v>1.1309643849794045E-2</v>
      </c>
      <c r="G7" s="15">
        <v>6.7922749928827839E-2</v>
      </c>
      <c r="H7" s="15">
        <v>4.3144848262355248E-3</v>
      </c>
      <c r="I7" s="15">
        <v>1.0009676024079366E-2</v>
      </c>
      <c r="J7" s="15">
        <v>7.4783051701711956E-2</v>
      </c>
      <c r="K7" s="15">
        <v>5.0767417788550803E-3</v>
      </c>
      <c r="L7" s="15">
        <v>1.1309643849794045E-2</v>
      </c>
      <c r="M7" s="15">
        <v>6.7922749928827839E-2</v>
      </c>
      <c r="N7" s="15">
        <v>4.3144848262355248E-3</v>
      </c>
      <c r="O7" s="15">
        <v>1.0009676024079366E-2</v>
      </c>
    </row>
    <row r="8" spans="1:15" x14ac:dyDescent="0.25">
      <c r="A8" s="53" t="s">
        <v>97</v>
      </c>
      <c r="B8" s="53" t="s">
        <v>95</v>
      </c>
      <c r="C8" s="53" t="s">
        <v>236</v>
      </c>
      <c r="D8" s="15">
        <v>4.1170376181623169E-2</v>
      </c>
      <c r="E8" s="15">
        <v>3.3009682116561393E-3</v>
      </c>
      <c r="F8" s="15">
        <v>7.0663964473729971E-3</v>
      </c>
      <c r="G8" s="15">
        <v>3.7211232877716896E-2</v>
      </c>
      <c r="H8" s="15">
        <v>2.8177852579664578E-3</v>
      </c>
      <c r="I8" s="15">
        <v>6.2415920607568152E-3</v>
      </c>
      <c r="J8" s="15">
        <v>4.1170376181623169E-2</v>
      </c>
      <c r="K8" s="15">
        <v>3.3009682116561393E-3</v>
      </c>
      <c r="L8" s="15">
        <v>7.0663964473729971E-3</v>
      </c>
      <c r="M8" s="15">
        <v>3.7211232877716896E-2</v>
      </c>
      <c r="N8" s="15">
        <v>2.8177852579664578E-3</v>
      </c>
      <c r="O8" s="15">
        <v>6.2415920607568152E-3</v>
      </c>
    </row>
    <row r="9" spans="1:15" x14ac:dyDescent="0.25">
      <c r="A9" s="53" t="s">
        <v>98</v>
      </c>
      <c r="B9" s="53" t="s">
        <v>95</v>
      </c>
      <c r="C9" s="53" t="s">
        <v>236</v>
      </c>
      <c r="D9" s="15">
        <v>2.8209719607282767E-2</v>
      </c>
      <c r="E9" s="15">
        <v>2.6719129184257862E-3</v>
      </c>
      <c r="F9" s="15">
        <v>5.5226513293422565E-3</v>
      </c>
      <c r="G9" s="15">
        <v>2.5349174082389736E-2</v>
      </c>
      <c r="H9" s="15">
        <v>2.289349191226591E-3</v>
      </c>
      <c r="I9" s="15">
        <v>4.8690609611527396E-3</v>
      </c>
      <c r="J9" s="15">
        <v>2.8209719607282767E-2</v>
      </c>
      <c r="K9" s="15">
        <v>2.6719129184257862E-3</v>
      </c>
      <c r="L9" s="15">
        <v>5.5226513293422565E-3</v>
      </c>
      <c r="M9" s="15">
        <v>2.5349174082389736E-2</v>
      </c>
      <c r="N9" s="15">
        <v>2.289349191226591E-3</v>
      </c>
      <c r="O9" s="15">
        <v>4.8690609611527396E-3</v>
      </c>
    </row>
    <row r="10" spans="1:15" x14ac:dyDescent="0.25">
      <c r="A10" s="53" t="s">
        <v>99</v>
      </c>
      <c r="B10" s="53" t="s">
        <v>95</v>
      </c>
      <c r="C10" s="53" t="s">
        <v>236</v>
      </c>
      <c r="D10" s="15">
        <v>2.0278179891585278E-2</v>
      </c>
      <c r="E10" s="15">
        <v>2.3714512112060398E-3</v>
      </c>
      <c r="F10" s="15">
        <v>4.7182008582061681E-3</v>
      </c>
      <c r="G10" s="15">
        <v>1.8059497849091131E-2</v>
      </c>
      <c r="H10" s="15">
        <v>2.03985422723901E-3</v>
      </c>
      <c r="I10" s="15">
        <v>4.1511658169491265E-3</v>
      </c>
      <c r="J10" s="15">
        <v>2.0278179891585278E-2</v>
      </c>
      <c r="K10" s="15">
        <v>2.3714512112060398E-3</v>
      </c>
      <c r="L10" s="15">
        <v>4.7182008582061681E-3</v>
      </c>
      <c r="M10" s="15">
        <v>1.8059497849091131E-2</v>
      </c>
      <c r="N10" s="15">
        <v>2.03985422723901E-3</v>
      </c>
      <c r="O10" s="15">
        <v>4.1511658169491265E-3</v>
      </c>
    </row>
    <row r="11" spans="1:15" x14ac:dyDescent="0.25">
      <c r="A11" s="53" t="s">
        <v>100</v>
      </c>
      <c r="B11" s="53" t="s">
        <v>95</v>
      </c>
      <c r="C11" s="53" t="s">
        <v>236</v>
      </c>
      <c r="D11" s="15">
        <v>5.0169140908894495E-2</v>
      </c>
      <c r="E11" s="15">
        <v>3.5229552150024138E-3</v>
      </c>
      <c r="F11" s="15">
        <v>7.7817053209840829E-3</v>
      </c>
      <c r="G11" s="15">
        <v>4.5524609341374658E-2</v>
      </c>
      <c r="H11" s="15">
        <v>2.9968761228533394E-3</v>
      </c>
      <c r="I11" s="15">
        <v>6.8843404387263774E-3</v>
      </c>
      <c r="J11" s="15">
        <v>5.0169140908894495E-2</v>
      </c>
      <c r="K11" s="15">
        <v>3.5229552150024138E-3</v>
      </c>
      <c r="L11" s="15">
        <v>7.7817053209840829E-3</v>
      </c>
      <c r="M11" s="15">
        <v>4.5524609341374658E-2</v>
      </c>
      <c r="N11" s="15">
        <v>2.9968761228533394E-3</v>
      </c>
      <c r="O11" s="15">
        <v>6.8843404387263774E-3</v>
      </c>
    </row>
    <row r="12" spans="1:15" x14ac:dyDescent="0.25">
      <c r="A12" s="53" t="s">
        <v>101</v>
      </c>
      <c r="B12" s="53" t="s">
        <v>95</v>
      </c>
      <c r="C12" s="53" t="s">
        <v>236</v>
      </c>
      <c r="D12" s="15">
        <v>5.1830992265022552E-2</v>
      </c>
      <c r="E12" s="15">
        <v>3.2867334817440314E-3</v>
      </c>
      <c r="F12" s="15">
        <v>7.4536134986778052E-3</v>
      </c>
      <c r="G12" s="15">
        <v>4.7159767826368902E-2</v>
      </c>
      <c r="H12" s="15">
        <v>2.7875374265370545E-3</v>
      </c>
      <c r="I12" s="15">
        <v>6.6026298470144278E-3</v>
      </c>
      <c r="J12" s="15">
        <v>5.1830992265022552E-2</v>
      </c>
      <c r="K12" s="15">
        <v>3.2867334817440314E-3</v>
      </c>
      <c r="L12" s="15">
        <v>7.4536134986778052E-3</v>
      </c>
      <c r="M12" s="15">
        <v>4.7159767826368902E-2</v>
      </c>
      <c r="N12" s="15">
        <v>2.7875374265370545E-3</v>
      </c>
      <c r="O12" s="15">
        <v>6.6026298470144278E-3</v>
      </c>
    </row>
    <row r="13" spans="1:15" x14ac:dyDescent="0.25">
      <c r="A13" s="53" t="s">
        <v>102</v>
      </c>
      <c r="B13" s="53" t="s">
        <v>95</v>
      </c>
      <c r="C13" s="53" t="s">
        <v>236</v>
      </c>
      <c r="D13" s="15">
        <v>4.4406910092686706E-2</v>
      </c>
      <c r="E13" s="15">
        <v>3.3717938028149149E-3</v>
      </c>
      <c r="F13" s="15">
        <v>7.3087018840628931E-3</v>
      </c>
      <c r="G13" s="15">
        <v>4.0204505317628203E-2</v>
      </c>
      <c r="H13" s="15">
        <v>2.8743145086763296E-3</v>
      </c>
      <c r="I13" s="15">
        <v>6.4597441914464749E-3</v>
      </c>
      <c r="J13" s="15">
        <v>4.4406910092686706E-2</v>
      </c>
      <c r="K13" s="15">
        <v>3.3717938028149149E-3</v>
      </c>
      <c r="L13" s="15">
        <v>7.3087018840628931E-3</v>
      </c>
      <c r="M13" s="15">
        <v>4.0204505317628203E-2</v>
      </c>
      <c r="N13" s="15">
        <v>2.8743145086763296E-3</v>
      </c>
      <c r="O13" s="15">
        <v>6.4597441914464749E-3</v>
      </c>
    </row>
    <row r="14" spans="1:15" x14ac:dyDescent="0.25">
      <c r="A14" s="53" t="s">
        <v>109</v>
      </c>
      <c r="B14" s="53" t="s">
        <v>110</v>
      </c>
      <c r="C14" s="53" t="s">
        <v>236</v>
      </c>
      <c r="D14" s="15">
        <v>0.50417371608653094</v>
      </c>
      <c r="E14" s="15">
        <v>2.3801482668278921E-2</v>
      </c>
      <c r="F14" s="15">
        <v>5.8941663860540956E-2</v>
      </c>
      <c r="G14" s="15">
        <v>0.46167893915447777</v>
      </c>
      <c r="H14" s="15">
        <v>1.9971352293320494E-2</v>
      </c>
      <c r="I14" s="15">
        <v>5.2425645672572983E-2</v>
      </c>
      <c r="J14" s="15">
        <v>0.50417371608653094</v>
      </c>
      <c r="K14" s="15">
        <v>2.3801482668278921E-2</v>
      </c>
      <c r="L14" s="15">
        <v>5.8941663860540956E-2</v>
      </c>
      <c r="M14" s="15">
        <v>0.46167893915447777</v>
      </c>
      <c r="N14" s="15">
        <v>1.9971352293320494E-2</v>
      </c>
      <c r="O14" s="15">
        <v>5.2425645672572983E-2</v>
      </c>
    </row>
    <row r="15" spans="1:15" x14ac:dyDescent="0.25">
      <c r="A15" s="53" t="s">
        <v>176</v>
      </c>
      <c r="B15" s="53" t="s">
        <v>177</v>
      </c>
      <c r="C15" s="53" t="s">
        <v>238</v>
      </c>
      <c r="D15" s="15">
        <v>1.5810025828438157E-2</v>
      </c>
      <c r="E15" s="15">
        <v>7.4136735248605352E-4</v>
      </c>
      <c r="F15" s="15">
        <v>1.8399988999760624E-3</v>
      </c>
      <c r="G15" s="15">
        <v>1.4479266098918506E-2</v>
      </c>
      <c r="H15" s="15">
        <v>6.2188957694614411E-4</v>
      </c>
      <c r="I15" s="15">
        <v>1.6367473412674831E-3</v>
      </c>
      <c r="J15" s="15">
        <v>1.5810025828438157E-2</v>
      </c>
      <c r="K15" s="15">
        <v>7.4136735248605352E-4</v>
      </c>
      <c r="L15" s="15">
        <v>1.8399988999760624E-3</v>
      </c>
      <c r="M15" s="15">
        <v>1.4479266098918506E-2</v>
      </c>
      <c r="N15" s="15">
        <v>6.2188957694614411E-4</v>
      </c>
      <c r="O15" s="15">
        <v>1.6367473412674831E-3</v>
      </c>
    </row>
    <row r="16" spans="1:15" x14ac:dyDescent="0.25">
      <c r="A16" s="53" t="s">
        <v>133</v>
      </c>
      <c r="B16" s="53" t="s">
        <v>134</v>
      </c>
      <c r="C16" s="53" t="s">
        <v>238</v>
      </c>
      <c r="D16" s="15">
        <v>2.0657609734747447E-2</v>
      </c>
      <c r="E16" s="15">
        <v>9.7256426933657397E-4</v>
      </c>
      <c r="F16" s="15">
        <v>2.410615102291562E-3</v>
      </c>
      <c r="G16" s="15">
        <v>1.8917420701918406E-2</v>
      </c>
      <c r="H16" s="15">
        <v>8.1596536763816469E-4</v>
      </c>
      <c r="I16" s="15">
        <v>2.1442063186565058E-3</v>
      </c>
      <c r="J16" s="15">
        <v>2.0657609734747447E-2</v>
      </c>
      <c r="K16" s="15">
        <v>9.7256426933657397E-4</v>
      </c>
      <c r="L16" s="15">
        <v>2.410615102291562E-3</v>
      </c>
      <c r="M16" s="15">
        <v>1.8917420701918406E-2</v>
      </c>
      <c r="N16" s="15">
        <v>8.1596536763816469E-4</v>
      </c>
      <c r="O16" s="15">
        <v>2.1442063186565058E-3</v>
      </c>
    </row>
    <row r="17" spans="1:15" x14ac:dyDescent="0.25">
      <c r="A17" s="53" t="s">
        <v>136</v>
      </c>
      <c r="B17" s="53" t="s">
        <v>134</v>
      </c>
      <c r="C17" s="53" t="s">
        <v>238</v>
      </c>
      <c r="D17" s="15">
        <v>4.6931659105473589E-3</v>
      </c>
      <c r="E17" s="15">
        <v>2.2074456682886663E-4</v>
      </c>
      <c r="F17" s="15">
        <v>5.4731379820423818E-4</v>
      </c>
      <c r="G17" s="15">
        <v>4.2978913113211111E-3</v>
      </c>
      <c r="H17" s="15">
        <v>1.8519357887359042E-4</v>
      </c>
      <c r="I17" s="15">
        <v>4.8683427078268041E-4</v>
      </c>
      <c r="J17" s="15">
        <v>4.6931659105473589E-3</v>
      </c>
      <c r="K17" s="15">
        <v>2.2074456682886663E-4</v>
      </c>
      <c r="L17" s="15">
        <v>5.4731379820423818E-4</v>
      </c>
      <c r="M17" s="15">
        <v>4.2978913113211111E-3</v>
      </c>
      <c r="N17" s="15">
        <v>1.8519357887359042E-4</v>
      </c>
      <c r="O17" s="15">
        <v>4.8683427078268041E-4</v>
      </c>
    </row>
    <row r="18" spans="1:15" x14ac:dyDescent="0.25">
      <c r="A18" s="53" t="s">
        <v>137</v>
      </c>
      <c r="B18" s="53" t="s">
        <v>134</v>
      </c>
      <c r="C18" s="53" t="s">
        <v>238</v>
      </c>
      <c r="D18" s="15">
        <v>1.2675387822647401E-2</v>
      </c>
      <c r="E18" s="15">
        <v>5.9665441808272009E-4</v>
      </c>
      <c r="F18" s="15">
        <v>1.4789644502478997E-3</v>
      </c>
      <c r="G18" s="15">
        <v>1.1607656006619756E-2</v>
      </c>
      <c r="H18" s="15">
        <v>5.0057947325587743E-4</v>
      </c>
      <c r="I18" s="15">
        <v>1.3155202947195928E-3</v>
      </c>
      <c r="J18" s="15">
        <v>1.2675387822647401E-2</v>
      </c>
      <c r="K18" s="15">
        <v>5.9665441808272009E-4</v>
      </c>
      <c r="L18" s="15">
        <v>1.4789644502478997E-3</v>
      </c>
      <c r="M18" s="15">
        <v>1.1607656006619756E-2</v>
      </c>
      <c r="N18" s="15">
        <v>5.0057947325587743E-4</v>
      </c>
      <c r="O18" s="15">
        <v>1.3155202947195928E-3</v>
      </c>
    </row>
    <row r="19" spans="1:15" x14ac:dyDescent="0.25">
      <c r="A19" s="53" t="s">
        <v>50</v>
      </c>
      <c r="B19" s="53" t="s">
        <v>51</v>
      </c>
      <c r="C19" s="53" t="s">
        <v>238</v>
      </c>
      <c r="D19" s="15">
        <v>3.767855590034052E-2</v>
      </c>
      <c r="E19" s="15">
        <v>1.7677048812790883E-3</v>
      </c>
      <c r="F19" s="15">
        <v>4.3865471813416016E-3</v>
      </c>
      <c r="G19" s="15">
        <v>3.4506766009039687E-2</v>
      </c>
      <c r="H19" s="15">
        <v>1.4828550159947998E-3</v>
      </c>
      <c r="I19" s="15">
        <v>3.9019684022111585E-3</v>
      </c>
      <c r="J19" s="15">
        <v>3.767855590034052E-2</v>
      </c>
      <c r="K19" s="15">
        <v>1.7677048812790883E-3</v>
      </c>
      <c r="L19" s="15">
        <v>4.3865471813416016E-3</v>
      </c>
      <c r="M19" s="15">
        <v>3.4506766009039687E-2</v>
      </c>
      <c r="N19" s="15">
        <v>1.4828550159947998E-3</v>
      </c>
      <c r="O19" s="15">
        <v>3.9019684022111585E-3</v>
      </c>
    </row>
    <row r="20" spans="1:15" x14ac:dyDescent="0.25">
      <c r="A20" s="53" t="s">
        <v>138</v>
      </c>
      <c r="B20" s="53" t="s">
        <v>139</v>
      </c>
      <c r="C20" s="53" t="s">
        <v>237</v>
      </c>
      <c r="D20" s="15">
        <v>2.1305720123680062E-3</v>
      </c>
      <c r="E20" s="15">
        <v>9.9888028527260757E-5</v>
      </c>
      <c r="F20" s="15">
        <v>2.4792781380160667E-4</v>
      </c>
      <c r="G20" s="15">
        <v>1.9512446757384363E-3</v>
      </c>
      <c r="H20" s="15">
        <v>8.3789521657797424E-5</v>
      </c>
      <c r="I20" s="15">
        <v>2.2054161706460559E-4</v>
      </c>
      <c r="J20" s="15">
        <v>2.1305720123680062E-3</v>
      </c>
      <c r="K20" s="15">
        <v>9.9888028527260757E-5</v>
      </c>
      <c r="L20" s="15">
        <v>2.4792781380160667E-4</v>
      </c>
      <c r="M20" s="15">
        <v>1.9512446757384363E-3</v>
      </c>
      <c r="N20" s="15">
        <v>8.3789521657797424E-5</v>
      </c>
      <c r="O20" s="15">
        <v>2.2054161706460559E-4</v>
      </c>
    </row>
    <row r="21" spans="1:15" x14ac:dyDescent="0.25">
      <c r="A21" s="53" t="s">
        <v>62</v>
      </c>
      <c r="B21" s="53" t="s">
        <v>63</v>
      </c>
      <c r="C21" s="53" t="s">
        <v>236</v>
      </c>
      <c r="D21" s="15">
        <v>10.297635459419373</v>
      </c>
      <c r="E21" s="15">
        <v>0.4913533857575671</v>
      </c>
      <c r="F21" s="15">
        <v>1.2125248003361526</v>
      </c>
      <c r="G21" s="15">
        <v>9.4278107399031104</v>
      </c>
      <c r="H21" s="15">
        <v>0.41246927867466066</v>
      </c>
      <c r="I21" s="15">
        <v>1.0783123207966838</v>
      </c>
      <c r="J21" s="15">
        <v>10.297635459419373</v>
      </c>
      <c r="K21" s="15">
        <v>0.4913533857575671</v>
      </c>
      <c r="L21" s="15">
        <v>1.2125248003361526</v>
      </c>
      <c r="M21" s="15">
        <v>9.4278107399031104</v>
      </c>
      <c r="N21" s="15">
        <v>0.41246927867466066</v>
      </c>
      <c r="O21" s="15">
        <v>1.0783123207966838</v>
      </c>
    </row>
    <row r="22" spans="1:15" x14ac:dyDescent="0.25">
      <c r="A22" s="53" t="s">
        <v>65</v>
      </c>
      <c r="B22" s="53" t="s">
        <v>63</v>
      </c>
      <c r="C22" s="53" t="s">
        <v>236</v>
      </c>
      <c r="D22" s="15">
        <v>9.2099010165519406</v>
      </c>
      <c r="E22" s="15">
        <v>0.43764393603214358</v>
      </c>
      <c r="F22" s="15">
        <v>1.0814449836406765</v>
      </c>
      <c r="G22" s="15">
        <v>8.4326069081869992</v>
      </c>
      <c r="H22" s="15">
        <v>0.36731931918530492</v>
      </c>
      <c r="I22" s="15">
        <v>0.96179920195029844</v>
      </c>
      <c r="J22" s="15">
        <v>9.2099010165519406</v>
      </c>
      <c r="K22" s="15">
        <v>0.43764393603214358</v>
      </c>
      <c r="L22" s="15">
        <v>1.0814449836406765</v>
      </c>
      <c r="M22" s="15">
        <v>8.4326069081869992</v>
      </c>
      <c r="N22" s="15">
        <v>0.36731931918530492</v>
      </c>
      <c r="O22" s="15">
        <v>0.96179920195029844</v>
      </c>
    </row>
    <row r="23" spans="1:15" x14ac:dyDescent="0.25">
      <c r="A23" s="53" t="s">
        <v>66</v>
      </c>
      <c r="B23" s="53" t="s">
        <v>63</v>
      </c>
      <c r="C23" s="53" t="s">
        <v>236</v>
      </c>
      <c r="D23" s="15">
        <v>9.2264419698976265</v>
      </c>
      <c r="E23" s="15">
        <v>0.44041846742504387</v>
      </c>
      <c r="F23" s="15">
        <v>1.086688285594646</v>
      </c>
      <c r="G23" s="15">
        <v>8.4470353773373432</v>
      </c>
      <c r="H23" s="15">
        <v>0.36971788661932592</v>
      </c>
      <c r="I23" s="15">
        <v>0.96639879902383308</v>
      </c>
      <c r="J23" s="15">
        <v>9.2264419698976265</v>
      </c>
      <c r="K23" s="15">
        <v>0.44041846742504387</v>
      </c>
      <c r="L23" s="15">
        <v>1.086688285594646</v>
      </c>
      <c r="M23" s="15">
        <v>8.4470353773373432</v>
      </c>
      <c r="N23" s="15">
        <v>0.36971788661932592</v>
      </c>
      <c r="O23" s="15">
        <v>0.96639879902383308</v>
      </c>
    </row>
    <row r="24" spans="1:15" x14ac:dyDescent="0.25">
      <c r="A24" s="53" t="s">
        <v>67</v>
      </c>
      <c r="B24" s="53" t="s">
        <v>63</v>
      </c>
      <c r="C24" s="53" t="s">
        <v>236</v>
      </c>
      <c r="D24" s="15">
        <v>10.919675361450313</v>
      </c>
      <c r="E24" s="15">
        <v>0.51844617251595582</v>
      </c>
      <c r="F24" s="15">
        <v>1.2814725817385948</v>
      </c>
      <c r="G24" s="15">
        <v>9.998240371004643</v>
      </c>
      <c r="H24" s="15">
        <v>0.43512190461533523</v>
      </c>
      <c r="I24" s="15">
        <v>1.1397109375184762</v>
      </c>
      <c r="J24" s="15">
        <v>10.919675361450313</v>
      </c>
      <c r="K24" s="15">
        <v>0.51844617251595582</v>
      </c>
      <c r="L24" s="15">
        <v>1.2814725817385948</v>
      </c>
      <c r="M24" s="15">
        <v>9.998240371004643</v>
      </c>
      <c r="N24" s="15">
        <v>0.43512190461533523</v>
      </c>
      <c r="O24" s="15">
        <v>1.1397109375184762</v>
      </c>
    </row>
    <row r="25" spans="1:15" x14ac:dyDescent="0.25">
      <c r="A25" s="53" t="s">
        <v>68</v>
      </c>
      <c r="B25" s="53" t="s">
        <v>63</v>
      </c>
      <c r="C25" s="53" t="s">
        <v>236</v>
      </c>
      <c r="D25" s="15">
        <v>7.7350415612400223</v>
      </c>
      <c r="E25" s="15">
        <v>0.37049684745596134</v>
      </c>
      <c r="F25" s="15">
        <v>0.91313881593352142</v>
      </c>
      <c r="G25" s="15">
        <v>7.081164104320437</v>
      </c>
      <c r="H25" s="15">
        <v>0.31106522145886772</v>
      </c>
      <c r="I25" s="15">
        <v>0.81201966707860918</v>
      </c>
      <c r="J25" s="15">
        <v>7.7350415612400223</v>
      </c>
      <c r="K25" s="15">
        <v>0.37049684745596134</v>
      </c>
      <c r="L25" s="15">
        <v>0.91313881593352142</v>
      </c>
      <c r="M25" s="15">
        <v>7.081164104320437</v>
      </c>
      <c r="N25" s="15">
        <v>0.31106522145886772</v>
      </c>
      <c r="O25" s="15">
        <v>0.81201966707860918</v>
      </c>
    </row>
    <row r="26" spans="1:15" x14ac:dyDescent="0.25">
      <c r="A26" s="53" t="s">
        <v>69</v>
      </c>
      <c r="B26" s="53" t="s">
        <v>63</v>
      </c>
      <c r="C26" s="53" t="s">
        <v>236</v>
      </c>
      <c r="D26" s="15">
        <v>17.52149485812226</v>
      </c>
      <c r="E26" s="15">
        <v>0.8276036089160177</v>
      </c>
      <c r="F26" s="15">
        <v>2.0491125006032238</v>
      </c>
      <c r="G26" s="15">
        <v>16.044522353445519</v>
      </c>
      <c r="H26" s="15">
        <v>0.69444110614128929</v>
      </c>
      <c r="I26" s="15">
        <v>1.8225685937984792</v>
      </c>
      <c r="J26" s="15">
        <v>17.52149485812226</v>
      </c>
      <c r="K26" s="15">
        <v>0.8276036089160177</v>
      </c>
      <c r="L26" s="15">
        <v>2.0491125006032238</v>
      </c>
      <c r="M26" s="15">
        <v>16.044522353445519</v>
      </c>
      <c r="N26" s="15">
        <v>0.69444110614128929</v>
      </c>
      <c r="O26" s="15">
        <v>1.8225685937984792</v>
      </c>
    </row>
    <row r="27" spans="1:15" x14ac:dyDescent="0.25">
      <c r="A27" s="53" t="s">
        <v>70</v>
      </c>
      <c r="B27" s="53" t="s">
        <v>63</v>
      </c>
      <c r="C27" s="53" t="s">
        <v>236</v>
      </c>
      <c r="D27" s="15">
        <v>10.818365037780257</v>
      </c>
      <c r="E27" s="15">
        <v>0.51432706968378161</v>
      </c>
      <c r="F27" s="15">
        <v>1.2707303279744693</v>
      </c>
      <c r="G27" s="15">
        <v>9.905229975699676</v>
      </c>
      <c r="H27" s="15">
        <v>0.43168911944913069</v>
      </c>
      <c r="I27" s="15">
        <v>1.13013492002773</v>
      </c>
      <c r="J27" s="15">
        <v>10.818365037780257</v>
      </c>
      <c r="K27" s="15">
        <v>0.51432706968378161</v>
      </c>
      <c r="L27" s="15">
        <v>1.2707303279744693</v>
      </c>
      <c r="M27" s="15">
        <v>9.905229975699676</v>
      </c>
      <c r="N27" s="15">
        <v>0.43168911944913069</v>
      </c>
      <c r="O27" s="15">
        <v>1.13013492002773</v>
      </c>
    </row>
    <row r="28" spans="1:15" x14ac:dyDescent="0.25">
      <c r="A28" s="53" t="s">
        <v>112</v>
      </c>
      <c r="B28" s="53" t="s">
        <v>113</v>
      </c>
      <c r="C28" s="53" t="s">
        <v>237</v>
      </c>
      <c r="D28" s="15">
        <v>7.8746752892145555E-2</v>
      </c>
      <c r="E28" s="15">
        <v>1.3208751238343199E-2</v>
      </c>
      <c r="F28" s="15">
        <v>2.4961862516576158E-2</v>
      </c>
      <c r="G28" s="15">
        <v>6.8689819205030839E-2</v>
      </c>
      <c r="H28" s="15">
        <v>1.1418894248393088E-2</v>
      </c>
      <c r="I28" s="15">
        <v>2.1897367496506073E-2</v>
      </c>
      <c r="J28" s="15">
        <v>7.8746752892145555E-2</v>
      </c>
      <c r="K28" s="15">
        <v>1.3208751238343199E-2</v>
      </c>
      <c r="L28" s="15">
        <v>2.4961862516576158E-2</v>
      </c>
      <c r="M28" s="15">
        <v>6.8689819205030839E-2</v>
      </c>
      <c r="N28" s="15">
        <v>1.1418894248393088E-2</v>
      </c>
      <c r="O28" s="15">
        <v>2.1897367496506073E-2</v>
      </c>
    </row>
    <row r="29" spans="1:15" x14ac:dyDescent="0.25">
      <c r="A29" s="53" t="s">
        <v>115</v>
      </c>
      <c r="B29" s="53" t="s">
        <v>113</v>
      </c>
      <c r="C29" s="53" t="s">
        <v>237</v>
      </c>
      <c r="D29" s="15">
        <v>1.0652860061840033</v>
      </c>
      <c r="E29" s="15">
        <v>4.9944014263630383E-2</v>
      </c>
      <c r="F29" s="15">
        <v>0.12396390690080335</v>
      </c>
      <c r="G29" s="15">
        <v>0.97562233786921826</v>
      </c>
      <c r="H29" s="15">
        <v>4.1894760828898717E-2</v>
      </c>
      <c r="I29" s="15">
        <v>0.11027080853230281</v>
      </c>
      <c r="J29" s="15">
        <v>1.0652860061840033</v>
      </c>
      <c r="K29" s="15">
        <v>4.9944014263630383E-2</v>
      </c>
      <c r="L29" s="15">
        <v>0.12396390690080335</v>
      </c>
      <c r="M29" s="15">
        <v>0.97562233786921826</v>
      </c>
      <c r="N29" s="15">
        <v>4.1894760828898717E-2</v>
      </c>
      <c r="O29" s="15">
        <v>0.11027080853230281</v>
      </c>
    </row>
    <row r="30" spans="1:15" x14ac:dyDescent="0.25">
      <c r="A30" s="53" t="s">
        <v>116</v>
      </c>
      <c r="B30" s="53" t="s">
        <v>113</v>
      </c>
      <c r="C30" s="53" t="s">
        <v>237</v>
      </c>
      <c r="D30" s="15">
        <v>7.7033582724199398E-2</v>
      </c>
      <c r="E30" s="15">
        <v>1.2921389058364237E-2</v>
      </c>
      <c r="F30" s="15">
        <v>2.4418806242772175E-2</v>
      </c>
      <c r="G30" s="15">
        <v>6.719544204303092E-2</v>
      </c>
      <c r="H30" s="15">
        <v>1.1170471192726621E-2</v>
      </c>
      <c r="I30" s="15">
        <v>2.1420980656747125E-2</v>
      </c>
      <c r="J30" s="15">
        <v>7.7033582724199398E-2</v>
      </c>
      <c r="K30" s="15">
        <v>1.2921389058364237E-2</v>
      </c>
      <c r="L30" s="15">
        <v>2.4418806242772175E-2</v>
      </c>
      <c r="M30" s="15">
        <v>6.719544204303092E-2</v>
      </c>
      <c r="N30" s="15">
        <v>1.1170471192726621E-2</v>
      </c>
      <c r="O30" s="15">
        <v>2.1420980656747125E-2</v>
      </c>
    </row>
    <row r="31" spans="1:15" x14ac:dyDescent="0.25">
      <c r="A31" s="53" t="s">
        <v>117</v>
      </c>
      <c r="B31" s="53" t="s">
        <v>113</v>
      </c>
      <c r="C31" s="53" t="s">
        <v>237</v>
      </c>
      <c r="D31" s="15">
        <v>7.9396576059297536E-2</v>
      </c>
      <c r="E31" s="15">
        <v>1.3317750685921424E-2</v>
      </c>
      <c r="F31" s="15">
        <v>2.5167849379053531E-2</v>
      </c>
      <c r="G31" s="15">
        <v>6.9256651921651494E-2</v>
      </c>
      <c r="H31" s="15">
        <v>1.1513123683301058E-2</v>
      </c>
      <c r="I31" s="15">
        <v>2.2078065952966363E-2</v>
      </c>
      <c r="J31" s="15">
        <v>7.9396576059297536E-2</v>
      </c>
      <c r="K31" s="15">
        <v>1.3317750685921424E-2</v>
      </c>
      <c r="L31" s="15">
        <v>2.5167849379053531E-2</v>
      </c>
      <c r="M31" s="15">
        <v>6.9256651921651494E-2</v>
      </c>
      <c r="N31" s="15">
        <v>1.1513123683301058E-2</v>
      </c>
      <c r="O31" s="15">
        <v>2.2078065952966363E-2</v>
      </c>
    </row>
    <row r="32" spans="1:15" x14ac:dyDescent="0.25">
      <c r="A32" s="53" t="s">
        <v>118</v>
      </c>
      <c r="B32" s="53" t="s">
        <v>113</v>
      </c>
      <c r="C32" s="53" t="s">
        <v>237</v>
      </c>
      <c r="D32" s="15">
        <v>7.8746752892145555E-2</v>
      </c>
      <c r="E32" s="15">
        <v>1.3208751238343199E-2</v>
      </c>
      <c r="F32" s="15">
        <v>2.4961862516576158E-2</v>
      </c>
      <c r="G32" s="15">
        <v>6.8689819205030839E-2</v>
      </c>
      <c r="H32" s="15">
        <v>1.1418894248393088E-2</v>
      </c>
      <c r="I32" s="15">
        <v>2.1897367496506073E-2</v>
      </c>
      <c r="J32" s="15">
        <v>7.8746752892145555E-2</v>
      </c>
      <c r="K32" s="15">
        <v>1.3208751238343199E-2</v>
      </c>
      <c r="L32" s="15">
        <v>2.4961862516576158E-2</v>
      </c>
      <c r="M32" s="15">
        <v>6.8689819205030839E-2</v>
      </c>
      <c r="N32" s="15">
        <v>1.1418894248393088E-2</v>
      </c>
      <c r="O32" s="15">
        <v>2.1897367496506073E-2</v>
      </c>
    </row>
    <row r="33" spans="1:15" x14ac:dyDescent="0.25">
      <c r="A33" s="53" t="s">
        <v>119</v>
      </c>
      <c r="B33" s="53" t="s">
        <v>113</v>
      </c>
      <c r="C33" s="53" t="s">
        <v>237</v>
      </c>
      <c r="D33" s="15">
        <v>8.0459923060091684E-2</v>
      </c>
      <c r="E33" s="15">
        <v>1.3496113418322154E-2</v>
      </c>
      <c r="F33" s="15">
        <v>2.5504918790380134E-2</v>
      </c>
      <c r="G33" s="15">
        <v>7.0184196367030743E-2</v>
      </c>
      <c r="H33" s="15">
        <v>1.1667317304059552E-2</v>
      </c>
      <c r="I33" s="15">
        <v>2.2373754336265015E-2</v>
      </c>
      <c r="J33" s="15">
        <v>8.0459923060091684E-2</v>
      </c>
      <c r="K33" s="15">
        <v>1.3496113418322154E-2</v>
      </c>
      <c r="L33" s="15">
        <v>2.5504918790380134E-2</v>
      </c>
      <c r="M33" s="15">
        <v>7.0184196367030743E-2</v>
      </c>
      <c r="N33" s="15">
        <v>1.1667317304059552E-2</v>
      </c>
      <c r="O33" s="15">
        <v>2.2373754336265015E-2</v>
      </c>
    </row>
    <row r="34" spans="1:15" x14ac:dyDescent="0.25">
      <c r="A34" s="53" t="s">
        <v>120</v>
      </c>
      <c r="B34" s="53" t="s">
        <v>113</v>
      </c>
      <c r="C34" s="53" t="s">
        <v>237</v>
      </c>
      <c r="D34" s="15">
        <v>7.9002743836781172E-2</v>
      </c>
      <c r="E34" s="15">
        <v>1.325169041466189E-2</v>
      </c>
      <c r="F34" s="15">
        <v>2.5043008856339966E-2</v>
      </c>
      <c r="G34" s="15">
        <v>6.8913116941881389E-2</v>
      </c>
      <c r="H34" s="15">
        <v>1.1456014934871984E-2</v>
      </c>
      <c r="I34" s="15">
        <v>2.1968551736929819E-2</v>
      </c>
      <c r="J34" s="15">
        <v>7.9002743836781172E-2</v>
      </c>
      <c r="K34" s="15">
        <v>1.325169041466189E-2</v>
      </c>
      <c r="L34" s="15">
        <v>2.5043008856339966E-2</v>
      </c>
      <c r="M34" s="15">
        <v>6.8913116941881389E-2</v>
      </c>
      <c r="N34" s="15">
        <v>1.1456014934871984E-2</v>
      </c>
      <c r="O34" s="15">
        <v>2.1968551736929819E-2</v>
      </c>
    </row>
    <row r="35" spans="1:15" x14ac:dyDescent="0.25">
      <c r="A35" s="53" t="s">
        <v>167</v>
      </c>
      <c r="B35" s="53" t="s">
        <v>168</v>
      </c>
      <c r="C35" s="53" t="s">
        <v>237</v>
      </c>
      <c r="D35" s="15">
        <v>0</v>
      </c>
      <c r="E35" s="15">
        <v>0</v>
      </c>
      <c r="F35" s="15">
        <v>0</v>
      </c>
      <c r="G35" s="15">
        <v>0</v>
      </c>
      <c r="H35" s="15">
        <v>0</v>
      </c>
      <c r="I35" s="15">
        <v>0</v>
      </c>
      <c r="J35" s="15">
        <v>0</v>
      </c>
      <c r="K35" s="15">
        <v>0</v>
      </c>
      <c r="L35" s="15">
        <v>0</v>
      </c>
      <c r="M35" s="15">
        <v>0</v>
      </c>
      <c r="N35" s="15">
        <v>0</v>
      </c>
      <c r="O35" s="15">
        <v>0</v>
      </c>
    </row>
    <row r="36" spans="1:15" x14ac:dyDescent="0.25">
      <c r="A36" s="53" t="s">
        <v>170</v>
      </c>
      <c r="B36" s="53" t="s">
        <v>168</v>
      </c>
      <c r="C36" s="53" t="s">
        <v>237</v>
      </c>
      <c r="D36" s="15">
        <v>3.3672655025148508E-3</v>
      </c>
      <c r="E36" s="15">
        <v>5.6481531926898894E-4</v>
      </c>
      <c r="F36" s="15">
        <v>1.067386469200931E-3</v>
      </c>
      <c r="G36" s="15">
        <v>2.9372240770343268E-3</v>
      </c>
      <c r="H36" s="15">
        <v>4.8827979906857161E-4</v>
      </c>
      <c r="I36" s="15">
        <v>9.3634654711241268E-4</v>
      </c>
      <c r="J36" s="15">
        <v>3.3672655025148508E-3</v>
      </c>
      <c r="K36" s="15">
        <v>5.6481531926898894E-4</v>
      </c>
      <c r="L36" s="15">
        <v>1.067386469200931E-3</v>
      </c>
      <c r="M36" s="15">
        <v>2.9372240770343268E-3</v>
      </c>
      <c r="N36" s="15">
        <v>4.8827979906857161E-4</v>
      </c>
      <c r="O36" s="15">
        <v>9.3634654711241268E-4</v>
      </c>
    </row>
    <row r="37" spans="1:15" x14ac:dyDescent="0.25">
      <c r="A37" s="53" t="s">
        <v>171</v>
      </c>
      <c r="B37" s="53" t="s">
        <v>168</v>
      </c>
      <c r="C37" s="53" t="s">
        <v>237</v>
      </c>
      <c r="D37" s="15">
        <v>1.7722450013236055E-3</v>
      </c>
      <c r="E37" s="15">
        <v>2.972712206678889E-4</v>
      </c>
      <c r="F37" s="15">
        <v>5.6178235221101625E-4</v>
      </c>
      <c r="G37" s="15">
        <v>1.5459074089654351E-3</v>
      </c>
      <c r="H37" s="15">
        <v>2.5698936793082714E-4</v>
      </c>
      <c r="I37" s="15">
        <v>4.9281397216442767E-4</v>
      </c>
      <c r="J37" s="15">
        <v>1.7722450013236055E-3</v>
      </c>
      <c r="K37" s="15">
        <v>2.972712206678889E-4</v>
      </c>
      <c r="L37" s="15">
        <v>5.6178235221101625E-4</v>
      </c>
      <c r="M37" s="15">
        <v>1.5459074089654351E-3</v>
      </c>
      <c r="N37" s="15">
        <v>2.5698936793082714E-4</v>
      </c>
      <c r="O37" s="15">
        <v>4.9281397216442767E-4</v>
      </c>
    </row>
    <row r="38" spans="1:15" x14ac:dyDescent="0.25">
      <c r="A38" s="53" t="s">
        <v>172</v>
      </c>
      <c r="B38" s="53" t="s">
        <v>168</v>
      </c>
      <c r="C38" s="53" t="s">
        <v>237</v>
      </c>
      <c r="D38" s="15">
        <v>4.1981911805788795E-3</v>
      </c>
      <c r="E38" s="15">
        <v>4.4670445263979779E-4</v>
      </c>
      <c r="F38" s="15">
        <v>9.0334055804779231E-4</v>
      </c>
      <c r="G38" s="15">
        <v>3.754803319531444E-3</v>
      </c>
      <c r="H38" s="15">
        <v>3.8361045091042916E-4</v>
      </c>
      <c r="I38" s="15">
        <v>7.9549125125643791E-4</v>
      </c>
      <c r="J38" s="15">
        <v>4.1981911805788795E-3</v>
      </c>
      <c r="K38" s="15">
        <v>4.4670445263979779E-4</v>
      </c>
      <c r="L38" s="15">
        <v>9.0334055804779231E-4</v>
      </c>
      <c r="M38" s="15">
        <v>3.754803319531444E-3</v>
      </c>
      <c r="N38" s="15">
        <v>3.8361045091042916E-4</v>
      </c>
      <c r="O38" s="15">
        <v>7.9549125125643791E-4</v>
      </c>
    </row>
    <row r="39" spans="1:15" x14ac:dyDescent="0.25">
      <c r="A39" s="53" t="s">
        <v>173</v>
      </c>
      <c r="B39" s="53" t="s">
        <v>168</v>
      </c>
      <c r="C39" s="53" t="s">
        <v>237</v>
      </c>
      <c r="D39" s="15">
        <v>2.1305720123680062E-3</v>
      </c>
      <c r="E39" s="15">
        <v>9.9888028527260757E-5</v>
      </c>
      <c r="F39" s="15">
        <v>2.4792781380160667E-4</v>
      </c>
      <c r="G39" s="15">
        <v>1.9512446757384363E-3</v>
      </c>
      <c r="H39" s="15">
        <v>8.3789521657797424E-5</v>
      </c>
      <c r="I39" s="15">
        <v>2.2054161706460559E-4</v>
      </c>
      <c r="J39" s="15">
        <v>2.1305720123680062E-3</v>
      </c>
      <c r="K39" s="15">
        <v>9.9888028527260757E-5</v>
      </c>
      <c r="L39" s="15">
        <v>2.4792781380160667E-4</v>
      </c>
      <c r="M39" s="15">
        <v>1.9512446757384363E-3</v>
      </c>
      <c r="N39" s="15">
        <v>8.3789521657797424E-5</v>
      </c>
      <c r="O39" s="15">
        <v>2.2054161706460559E-4</v>
      </c>
    </row>
    <row r="40" spans="1:15" x14ac:dyDescent="0.25">
      <c r="A40" s="53" t="s">
        <v>174</v>
      </c>
      <c r="B40" s="53" t="s">
        <v>168</v>
      </c>
      <c r="C40" s="53" t="s">
        <v>237</v>
      </c>
      <c r="D40" s="15">
        <v>3.4302183466719833E-3</v>
      </c>
      <c r="E40" s="15">
        <v>3.178869236837126E-4</v>
      </c>
      <c r="F40" s="15">
        <v>6.5990153875635188E-4</v>
      </c>
      <c r="G40" s="15">
        <v>3.0849101089797555E-3</v>
      </c>
      <c r="H40" s="15">
        <v>2.7224839147373732E-4</v>
      </c>
      <c r="I40" s="15">
        <v>5.8193852998518589E-4</v>
      </c>
      <c r="J40" s="15">
        <v>3.4302183466719833E-3</v>
      </c>
      <c r="K40" s="15">
        <v>3.178869236837126E-4</v>
      </c>
      <c r="L40" s="15">
        <v>6.5990153875635188E-4</v>
      </c>
      <c r="M40" s="15">
        <v>3.0849101089797555E-3</v>
      </c>
      <c r="N40" s="15">
        <v>2.7224839147373732E-4</v>
      </c>
      <c r="O40" s="15">
        <v>5.8193852998518589E-4</v>
      </c>
    </row>
    <row r="41" spans="1:15" x14ac:dyDescent="0.25">
      <c r="A41" s="53" t="s">
        <v>175</v>
      </c>
      <c r="B41" s="53" t="s">
        <v>168</v>
      </c>
      <c r="C41" s="53" t="s">
        <v>237</v>
      </c>
      <c r="D41" s="15">
        <v>2.4830820072428875E-3</v>
      </c>
      <c r="E41" s="15">
        <v>2.8776099079794149E-4</v>
      </c>
      <c r="F41" s="15">
        <v>5.7338978866961626E-4</v>
      </c>
      <c r="G41" s="15">
        <v>2.2123482650415662E-3</v>
      </c>
      <c r="H41" s="15">
        <v>2.4748625517356045E-4</v>
      </c>
      <c r="I41" s="15">
        <v>5.0452198626384497E-4</v>
      </c>
      <c r="J41" s="15">
        <v>2.4830820072428875E-3</v>
      </c>
      <c r="K41" s="15">
        <v>2.8776099079794149E-4</v>
      </c>
      <c r="L41" s="15">
        <v>5.7338978866961626E-4</v>
      </c>
      <c r="M41" s="15">
        <v>2.2123482650415662E-3</v>
      </c>
      <c r="N41" s="15">
        <v>2.4748625517356045E-4</v>
      </c>
      <c r="O41" s="15">
        <v>5.0452198626384497E-4</v>
      </c>
    </row>
    <row r="42" spans="1:15" x14ac:dyDescent="0.25">
      <c r="A42" s="53" t="s">
        <v>149</v>
      </c>
      <c r="B42" s="53" t="s">
        <v>142</v>
      </c>
      <c r="C42" s="53" t="s">
        <v>236</v>
      </c>
      <c r="D42" s="15">
        <v>1.0652860061840031E-2</v>
      </c>
      <c r="E42" s="15">
        <v>4.9944014263630378E-4</v>
      </c>
      <c r="F42" s="15">
        <v>1.2396390690080333E-3</v>
      </c>
      <c r="G42" s="15">
        <v>9.7562233786921814E-3</v>
      </c>
      <c r="H42" s="15">
        <v>4.1894760828898713E-4</v>
      </c>
      <c r="I42" s="15">
        <v>1.1027080853230279E-3</v>
      </c>
      <c r="J42" s="15">
        <v>1.0652860061840031E-2</v>
      </c>
      <c r="K42" s="15">
        <v>4.9944014263630378E-4</v>
      </c>
      <c r="L42" s="15">
        <v>1.2396390690080333E-3</v>
      </c>
      <c r="M42" s="15">
        <v>9.7562233786921814E-3</v>
      </c>
      <c r="N42" s="15">
        <v>4.1894760828898713E-4</v>
      </c>
      <c r="O42" s="15">
        <v>1.1027080853230279E-3</v>
      </c>
    </row>
    <row r="43" spans="1:15" x14ac:dyDescent="0.25">
      <c r="A43" s="53" t="s">
        <v>41</v>
      </c>
      <c r="B43" s="53" t="s">
        <v>42</v>
      </c>
      <c r="C43" s="53" t="s">
        <v>238</v>
      </c>
      <c r="D43" s="15">
        <v>6.6280153706138335E-5</v>
      </c>
      <c r="E43" s="15">
        <v>3.3930024833750079E-6</v>
      </c>
      <c r="F43" s="15">
        <v>8.1868775503295555E-6</v>
      </c>
      <c r="G43" s="15">
        <v>6.059855015077367E-5</v>
      </c>
      <c r="H43" s="15">
        <v>2.8563381403083589E-6</v>
      </c>
      <c r="I43" s="15">
        <v>7.2733338081574051E-6</v>
      </c>
      <c r="J43" s="15">
        <v>6.6280153706138335E-5</v>
      </c>
      <c r="K43" s="15">
        <v>3.3930024833750079E-6</v>
      </c>
      <c r="L43" s="15">
        <v>8.1868775503295555E-6</v>
      </c>
      <c r="M43" s="15">
        <v>6.059855015077367E-5</v>
      </c>
      <c r="N43" s="15">
        <v>2.8563381403083589E-6</v>
      </c>
      <c r="O43" s="15">
        <v>7.2733338081574051E-6</v>
      </c>
    </row>
    <row r="44" spans="1:15" x14ac:dyDescent="0.25">
      <c r="A44" s="53" t="s">
        <v>44</v>
      </c>
      <c r="B44" s="53" t="s">
        <v>42</v>
      </c>
      <c r="C44" s="53" t="s">
        <v>238</v>
      </c>
      <c r="D44" s="15">
        <v>4.4383685248683736E-5</v>
      </c>
      <c r="E44" s="15">
        <v>2.295031791213104E-6</v>
      </c>
      <c r="F44" s="15">
        <v>5.5203386282431495E-6</v>
      </c>
      <c r="G44" s="15">
        <v>4.057080092373416E-5</v>
      </c>
      <c r="H44" s="15">
        <v>1.9327798010867758E-6</v>
      </c>
      <c r="I44" s="15">
        <v>4.9036463134565394E-6</v>
      </c>
      <c r="J44" s="15">
        <v>4.4383685248683736E-5</v>
      </c>
      <c r="K44" s="15">
        <v>2.295031791213104E-6</v>
      </c>
      <c r="L44" s="15">
        <v>5.5203386282431495E-6</v>
      </c>
      <c r="M44" s="15">
        <v>4.057080092373416E-5</v>
      </c>
      <c r="N44" s="15">
        <v>1.9327798010867758E-6</v>
      </c>
      <c r="O44" s="15">
        <v>4.9036463134565394E-6</v>
      </c>
    </row>
    <row r="45" spans="1:15" x14ac:dyDescent="0.25">
      <c r="A45" s="53" t="s">
        <v>45</v>
      </c>
      <c r="B45" s="53" t="s">
        <v>42</v>
      </c>
      <c r="C45" s="53" t="s">
        <v>238</v>
      </c>
      <c r="D45" s="15">
        <v>3.3140076853069167E-5</v>
      </c>
      <c r="E45" s="15">
        <v>1.696501241687504E-6</v>
      </c>
      <c r="F45" s="15">
        <v>4.0934387751647778E-6</v>
      </c>
      <c r="G45" s="15">
        <v>3.0299275075386835E-5</v>
      </c>
      <c r="H45" s="15">
        <v>1.4281690701541794E-6</v>
      </c>
      <c r="I45" s="15">
        <v>3.6366669040787026E-6</v>
      </c>
      <c r="J45" s="15">
        <v>3.3140076853069167E-5</v>
      </c>
      <c r="K45" s="15">
        <v>1.696501241687504E-6</v>
      </c>
      <c r="L45" s="15">
        <v>4.0934387751647778E-6</v>
      </c>
      <c r="M45" s="15">
        <v>3.0299275075386835E-5</v>
      </c>
      <c r="N45" s="15">
        <v>1.4281690701541794E-6</v>
      </c>
      <c r="O45" s="15">
        <v>3.6366669040787026E-6</v>
      </c>
    </row>
    <row r="46" spans="1:15" x14ac:dyDescent="0.25">
      <c r="A46" s="53" t="s">
        <v>46</v>
      </c>
      <c r="B46" s="53" t="s">
        <v>42</v>
      </c>
      <c r="C46" s="53" t="s">
        <v>238</v>
      </c>
      <c r="D46" s="15">
        <v>2.2487216791229133E-5</v>
      </c>
      <c r="E46" s="15">
        <v>1.1970610990512001E-6</v>
      </c>
      <c r="F46" s="15">
        <v>2.8537997061567444E-6</v>
      </c>
      <c r="G46" s="15">
        <v>2.0543051696694651E-5</v>
      </c>
      <c r="H46" s="15">
        <v>1.0092214618651923E-6</v>
      </c>
      <c r="I46" s="15">
        <v>2.5339588187556742E-6</v>
      </c>
      <c r="J46" s="15">
        <v>2.2487216791229133E-5</v>
      </c>
      <c r="K46" s="15">
        <v>1.1970610990512001E-6</v>
      </c>
      <c r="L46" s="15">
        <v>2.8537997061567444E-6</v>
      </c>
      <c r="M46" s="15">
        <v>2.0543051696694651E-5</v>
      </c>
      <c r="N46" s="15">
        <v>1.0092214618651923E-6</v>
      </c>
      <c r="O46" s="15">
        <v>2.5339588187556742E-6</v>
      </c>
    </row>
    <row r="47" spans="1:15" x14ac:dyDescent="0.25">
      <c r="A47" s="53" t="s">
        <v>47</v>
      </c>
      <c r="B47" s="53" t="s">
        <v>42</v>
      </c>
      <c r="C47" s="53" t="s">
        <v>238</v>
      </c>
      <c r="D47" s="15">
        <v>2.2487216791229133E-5</v>
      </c>
      <c r="E47" s="15">
        <v>1.1970610990512001E-6</v>
      </c>
      <c r="F47" s="15">
        <v>2.8537997061567444E-6</v>
      </c>
      <c r="G47" s="15">
        <v>2.0543051696694651E-5</v>
      </c>
      <c r="H47" s="15">
        <v>1.0092214618651923E-6</v>
      </c>
      <c r="I47" s="15">
        <v>2.5339588187556742E-6</v>
      </c>
      <c r="J47" s="15">
        <v>2.2487216791229133E-5</v>
      </c>
      <c r="K47" s="15">
        <v>1.1970610990512001E-6</v>
      </c>
      <c r="L47" s="15">
        <v>2.8537997061567444E-6</v>
      </c>
      <c r="M47" s="15">
        <v>2.0543051696694651E-5</v>
      </c>
      <c r="N47" s="15">
        <v>1.0092214618651923E-6</v>
      </c>
      <c r="O47" s="15">
        <v>2.5339588187556742E-6</v>
      </c>
    </row>
    <row r="48" spans="1:15" x14ac:dyDescent="0.25">
      <c r="A48" s="53" t="s">
        <v>48</v>
      </c>
      <c r="B48" s="53" t="s">
        <v>42</v>
      </c>
      <c r="C48" s="53" t="s">
        <v>238</v>
      </c>
      <c r="D48" s="15">
        <v>5.9074833377453519E-7</v>
      </c>
      <c r="E48" s="15">
        <v>9.9090406889296304E-8</v>
      </c>
      <c r="F48" s="15">
        <v>1.8726078407033876E-7</v>
      </c>
      <c r="G48" s="15">
        <v>5.1530246965514507E-7</v>
      </c>
      <c r="H48" s="15">
        <v>8.5663122643609061E-8</v>
      </c>
      <c r="I48" s="15">
        <v>1.6427132405480924E-7</v>
      </c>
      <c r="J48" s="15">
        <v>5.9074833377453519E-7</v>
      </c>
      <c r="K48" s="15">
        <v>9.9090406889296304E-8</v>
      </c>
      <c r="L48" s="15">
        <v>1.8726078407033876E-7</v>
      </c>
      <c r="M48" s="15">
        <v>5.1530246965514507E-7</v>
      </c>
      <c r="N48" s="15">
        <v>8.5663122643609061E-8</v>
      </c>
      <c r="O48" s="15">
        <v>1.6427132405480924E-7</v>
      </c>
    </row>
    <row r="49" spans="1:15" x14ac:dyDescent="0.25">
      <c r="A49" s="53" t="s">
        <v>49</v>
      </c>
      <c r="B49" s="53" t="s">
        <v>42</v>
      </c>
      <c r="C49" s="53" t="s">
        <v>238</v>
      </c>
      <c r="D49" s="15">
        <v>3.1561516287354013E-5</v>
      </c>
      <c r="E49" s="15">
        <v>1.6462913535445521E-6</v>
      </c>
      <c r="F49" s="15">
        <v>3.9492525250202188E-6</v>
      </c>
      <c r="G49" s="15">
        <v>2.8845005335489855E-5</v>
      </c>
      <c r="H49" s="15">
        <v>1.386898842987218E-6</v>
      </c>
      <c r="I49" s="15">
        <v>3.5076393312098009E-6</v>
      </c>
      <c r="J49" s="15">
        <v>3.1561516287354013E-5</v>
      </c>
      <c r="K49" s="15">
        <v>1.6462913535445521E-6</v>
      </c>
      <c r="L49" s="15">
        <v>3.9492525250202188E-6</v>
      </c>
      <c r="M49" s="15">
        <v>2.8845005335489855E-5</v>
      </c>
      <c r="N49" s="15">
        <v>1.386898842987218E-6</v>
      </c>
      <c r="O49" s="15">
        <v>3.5076393312098009E-6</v>
      </c>
    </row>
    <row r="50" spans="1:15" x14ac:dyDescent="0.25">
      <c r="A50" s="53" t="s">
        <v>25</v>
      </c>
      <c r="B50" s="53" t="s">
        <v>26</v>
      </c>
      <c r="C50" s="53" t="s">
        <v>238</v>
      </c>
      <c r="D50" s="15">
        <v>5.9074833377453524E-5</v>
      </c>
      <c r="E50" s="15">
        <v>9.9090406889296302E-6</v>
      </c>
      <c r="F50" s="15">
        <v>1.8726078407033877E-5</v>
      </c>
      <c r="G50" s="15">
        <v>5.1530246965514509E-5</v>
      </c>
      <c r="H50" s="15">
        <v>8.5663122643609064E-6</v>
      </c>
      <c r="I50" s="15">
        <v>1.6427132405480924E-5</v>
      </c>
      <c r="J50" s="15">
        <v>5.9074833377453524E-5</v>
      </c>
      <c r="K50" s="15">
        <v>9.9090406889296302E-6</v>
      </c>
      <c r="L50" s="15">
        <v>1.8726078407033877E-5</v>
      </c>
      <c r="M50" s="15">
        <v>5.1530246965514509E-5</v>
      </c>
      <c r="N50" s="15">
        <v>8.5663122643609064E-6</v>
      </c>
      <c r="O50" s="15">
        <v>1.6427132405480924E-5</v>
      </c>
    </row>
    <row r="51" spans="1:15" x14ac:dyDescent="0.25">
      <c r="A51" s="53" t="s">
        <v>28</v>
      </c>
      <c r="B51" s="53" t="s">
        <v>26</v>
      </c>
      <c r="C51" s="53" t="s">
        <v>238</v>
      </c>
      <c r="D51" s="15">
        <v>1.1814966675490705E-4</v>
      </c>
      <c r="E51" s="15">
        <v>1.981808137785926E-5</v>
      </c>
      <c r="F51" s="15">
        <v>3.7452156814067753E-5</v>
      </c>
      <c r="G51" s="15">
        <v>1.0306049393102902E-4</v>
      </c>
      <c r="H51" s="15">
        <v>1.7132624528721813E-5</v>
      </c>
      <c r="I51" s="15">
        <v>3.2854264810961849E-5</v>
      </c>
      <c r="J51" s="15">
        <v>1.1814966675490705E-4</v>
      </c>
      <c r="K51" s="15">
        <v>1.981808137785926E-5</v>
      </c>
      <c r="L51" s="15">
        <v>3.7452156814067753E-5</v>
      </c>
      <c r="M51" s="15">
        <v>1.0306049393102902E-4</v>
      </c>
      <c r="N51" s="15">
        <v>1.7132624528721813E-5</v>
      </c>
      <c r="O51" s="15">
        <v>3.2854264810961849E-5</v>
      </c>
    </row>
    <row r="52" spans="1:15" x14ac:dyDescent="0.25">
      <c r="A52" s="53" t="s">
        <v>29</v>
      </c>
      <c r="B52" s="53" t="s">
        <v>26</v>
      </c>
      <c r="C52" s="53" t="s">
        <v>238</v>
      </c>
      <c r="D52" s="15">
        <v>5.9074833377453524E-5</v>
      </c>
      <c r="E52" s="15">
        <v>9.9090406889296302E-6</v>
      </c>
      <c r="F52" s="15">
        <v>1.8726078407033877E-5</v>
      </c>
      <c r="G52" s="15">
        <v>5.1530246965514509E-5</v>
      </c>
      <c r="H52" s="15">
        <v>8.5663122643609064E-6</v>
      </c>
      <c r="I52" s="15">
        <v>1.6427132405480924E-5</v>
      </c>
      <c r="J52" s="15">
        <v>5.9074833377453524E-5</v>
      </c>
      <c r="K52" s="15">
        <v>9.9090406889296302E-6</v>
      </c>
      <c r="L52" s="15">
        <v>1.8726078407033877E-5</v>
      </c>
      <c r="M52" s="15">
        <v>5.1530246965514509E-5</v>
      </c>
      <c r="N52" s="15">
        <v>8.5663122643609064E-6</v>
      </c>
      <c r="O52" s="15">
        <v>1.6427132405480924E-5</v>
      </c>
    </row>
    <row r="53" spans="1:15" x14ac:dyDescent="0.25">
      <c r="A53" s="53" t="s">
        <v>30</v>
      </c>
      <c r="B53" s="53" t="s">
        <v>26</v>
      </c>
      <c r="C53" s="53" t="s">
        <v>238</v>
      </c>
      <c r="D53" s="15">
        <v>1.596959506581085E-4</v>
      </c>
      <c r="E53" s="15">
        <v>1.3912538046399706E-5</v>
      </c>
      <c r="F53" s="15">
        <v>2.9249861256410825E-5</v>
      </c>
      <c r="G53" s="15">
        <v>1.4393945605588489E-4</v>
      </c>
      <c r="H53" s="15">
        <v>1.1899157120814686E-5</v>
      </c>
      <c r="I53" s="15">
        <v>2.5811500018163112E-5</v>
      </c>
      <c r="J53" s="15">
        <v>1.596959506581085E-4</v>
      </c>
      <c r="K53" s="15">
        <v>1.3912538046399706E-5</v>
      </c>
      <c r="L53" s="15">
        <v>2.9249861256410825E-5</v>
      </c>
      <c r="M53" s="15">
        <v>1.4393945605588489E-4</v>
      </c>
      <c r="N53" s="15">
        <v>1.1899157120814686E-5</v>
      </c>
      <c r="O53" s="15">
        <v>2.5811500018163112E-5</v>
      </c>
    </row>
    <row r="54" spans="1:15" x14ac:dyDescent="0.25">
      <c r="A54" s="53" t="s">
        <v>31</v>
      </c>
      <c r="B54" s="53" t="s">
        <v>26</v>
      </c>
      <c r="C54" s="53" t="s">
        <v>238</v>
      </c>
      <c r="D54" s="15">
        <v>9.8998821041980649E-5</v>
      </c>
      <c r="E54" s="15">
        <v>1.3387175200529556E-5</v>
      </c>
      <c r="F54" s="15">
        <v>2.6038543721136583E-5</v>
      </c>
      <c r="G54" s="15">
        <v>8.7515110979485724E-5</v>
      </c>
      <c r="H54" s="15">
        <v>1.1541101544564576E-5</v>
      </c>
      <c r="I54" s="15">
        <v>2.2880007410021701E-5</v>
      </c>
      <c r="J54" s="15">
        <v>9.8998821041980649E-5</v>
      </c>
      <c r="K54" s="15">
        <v>1.3387175200529556E-5</v>
      </c>
      <c r="L54" s="15">
        <v>2.6038543721136583E-5</v>
      </c>
      <c r="M54" s="15">
        <v>8.7515110979485724E-5</v>
      </c>
      <c r="N54" s="15">
        <v>1.1541101544564576E-5</v>
      </c>
      <c r="O54" s="15">
        <v>2.2880007410021701E-5</v>
      </c>
    </row>
    <row r="55" spans="1:15" x14ac:dyDescent="0.25">
      <c r="A55" s="53" t="s">
        <v>14</v>
      </c>
      <c r="B55" s="53" t="s">
        <v>15</v>
      </c>
      <c r="C55" s="53" t="s">
        <v>238</v>
      </c>
      <c r="D55" s="15">
        <v>3.4899640818393113E-3</v>
      </c>
      <c r="E55" s="15">
        <v>1.6569110829922458E-4</v>
      </c>
      <c r="F55" s="15">
        <v>4.0955289923465867E-4</v>
      </c>
      <c r="G55" s="15">
        <v>3.1954725930736496E-3</v>
      </c>
      <c r="H55" s="15">
        <v>1.3906115085887444E-4</v>
      </c>
      <c r="I55" s="15">
        <v>3.6424670421289702E-4</v>
      </c>
      <c r="J55" s="15">
        <v>3.4899640818393113E-3</v>
      </c>
      <c r="K55" s="15">
        <v>1.6569110829922458E-4</v>
      </c>
      <c r="L55" s="15">
        <v>4.0955289923465867E-4</v>
      </c>
      <c r="M55" s="15">
        <v>3.1954725930736496E-3</v>
      </c>
      <c r="N55" s="15">
        <v>1.3906115085887444E-4</v>
      </c>
      <c r="O55" s="15">
        <v>3.6424670421289653E-4</v>
      </c>
    </row>
    <row r="56" spans="1:15" x14ac:dyDescent="0.25">
      <c r="A56" s="53" t="s">
        <v>18</v>
      </c>
      <c r="B56" s="53" t="s">
        <v>15</v>
      </c>
      <c r="C56" s="53" t="s">
        <v>238</v>
      </c>
      <c r="D56" s="15">
        <v>2.0477121252083846E-3</v>
      </c>
      <c r="E56" s="15">
        <v>9.6288869013727525E-5</v>
      </c>
      <c r="F56" s="15">
        <v>2.387597443858238E-4</v>
      </c>
      <c r="G56" s="15">
        <v>1.8752560985875195E-3</v>
      </c>
      <c r="H56" s="15">
        <v>8.0780593282059964E-5</v>
      </c>
      <c r="I56" s="15">
        <v>2.1237703767824063E-4</v>
      </c>
      <c r="J56" s="15">
        <v>2.0477121252083846E-3</v>
      </c>
      <c r="K56" s="15">
        <v>9.6288869013727525E-5</v>
      </c>
      <c r="L56" s="15">
        <v>2.387597443858238E-4</v>
      </c>
      <c r="M56" s="15">
        <v>1.8752560985875195E-3</v>
      </c>
      <c r="N56" s="15">
        <v>8.0780593282059964E-5</v>
      </c>
      <c r="O56" s="15">
        <v>2.1237703767824063E-4</v>
      </c>
    </row>
    <row r="57" spans="1:15" x14ac:dyDescent="0.25">
      <c r="A57" s="53" t="s">
        <v>19</v>
      </c>
      <c r="B57" s="53" t="s">
        <v>15</v>
      </c>
      <c r="C57" s="53" t="s">
        <v>238</v>
      </c>
      <c r="D57" s="15">
        <v>2.9650395871941757E-3</v>
      </c>
      <c r="E57" s="15">
        <v>1.3943890209422823E-4</v>
      </c>
      <c r="F57" s="15">
        <v>3.457432258886553E-4</v>
      </c>
      <c r="G57" s="15">
        <v>2.7153219140943572E-3</v>
      </c>
      <c r="H57" s="15">
        <v>1.1698141384020007E-4</v>
      </c>
      <c r="I57" s="15">
        <v>3.0753847566413064E-4</v>
      </c>
      <c r="J57" s="15">
        <v>2.9650395871941757E-3</v>
      </c>
      <c r="K57" s="15">
        <v>1.3943890209422823E-4</v>
      </c>
      <c r="L57" s="15">
        <v>3.457432258886553E-4</v>
      </c>
      <c r="M57" s="15">
        <v>2.7153219140943572E-3</v>
      </c>
      <c r="N57" s="15">
        <v>1.1698141384020007E-4</v>
      </c>
      <c r="O57" s="15">
        <v>3.0753847566413064E-4</v>
      </c>
    </row>
    <row r="58" spans="1:15" x14ac:dyDescent="0.25">
      <c r="A58" s="53" t="s">
        <v>20</v>
      </c>
      <c r="B58" s="53" t="s">
        <v>15</v>
      </c>
      <c r="C58" s="53" t="s">
        <v>238</v>
      </c>
      <c r="D58" s="15">
        <v>2.4093186189771704E-3</v>
      </c>
      <c r="E58" s="15">
        <v>1.1317074345647252E-4</v>
      </c>
      <c r="F58" s="15">
        <v>2.8072021194802649E-4</v>
      </c>
      <c r="G58" s="15">
        <v>2.2064523909933981E-3</v>
      </c>
      <c r="H58" s="15">
        <v>9.4939148841241897E-5</v>
      </c>
      <c r="I58" s="15">
        <v>2.4970484125516867E-4</v>
      </c>
      <c r="J58" s="15">
        <v>2.4093186189771704E-3</v>
      </c>
      <c r="K58" s="15">
        <v>1.1317074345647252E-4</v>
      </c>
      <c r="L58" s="15">
        <v>2.8072021194802649E-4</v>
      </c>
      <c r="M58" s="15">
        <v>2.2064523909933981E-3</v>
      </c>
      <c r="N58" s="15">
        <v>9.4939148841241897E-5</v>
      </c>
      <c r="O58" s="15">
        <v>2.4970484125516867E-4</v>
      </c>
    </row>
    <row r="59" spans="1:15" x14ac:dyDescent="0.25">
      <c r="A59" s="53" t="s">
        <v>21</v>
      </c>
      <c r="B59" s="53" t="s">
        <v>15</v>
      </c>
      <c r="C59" s="53" t="s">
        <v>238</v>
      </c>
      <c r="D59" s="15">
        <v>4.2859942348623392E-3</v>
      </c>
      <c r="E59" s="15">
        <v>2.0136947978112988E-4</v>
      </c>
      <c r="F59" s="15">
        <v>4.9945847044565144E-4</v>
      </c>
      <c r="G59" s="15">
        <v>3.9250936130521873E-3</v>
      </c>
      <c r="H59" s="15">
        <v>1.6893091726803445E-4</v>
      </c>
      <c r="I59" s="15">
        <v>4.4427427824418603E-4</v>
      </c>
      <c r="J59" s="15">
        <v>4.2859942348623392E-3</v>
      </c>
      <c r="K59" s="15">
        <v>2.0136947978112988E-4</v>
      </c>
      <c r="L59" s="15">
        <v>4.9945847044565144E-4</v>
      </c>
      <c r="M59" s="15">
        <v>3.9250936130521873E-3</v>
      </c>
      <c r="N59" s="15">
        <v>1.6893091726803445E-4</v>
      </c>
      <c r="O59" s="15">
        <v>4.4427427824418603E-4</v>
      </c>
    </row>
    <row r="60" spans="1:15" x14ac:dyDescent="0.25">
      <c r="A60" s="53" t="s">
        <v>22</v>
      </c>
      <c r="B60" s="53" t="s">
        <v>15</v>
      </c>
      <c r="C60" s="53" t="s">
        <v>238</v>
      </c>
      <c r="D60" s="15">
        <v>5.7543166783949416E-3</v>
      </c>
      <c r="E60" s="15">
        <v>2.6999494824427197E-4</v>
      </c>
      <c r="F60" s="15">
        <v>6.6996687961654912E-4</v>
      </c>
      <c r="G60" s="15">
        <v>5.2699065319027436E-3</v>
      </c>
      <c r="H60" s="15">
        <v>2.2648869784398391E-4</v>
      </c>
      <c r="I60" s="15">
        <v>5.959551800465996E-4</v>
      </c>
      <c r="J60" s="15">
        <v>5.7543166783949416E-3</v>
      </c>
      <c r="K60" s="15">
        <v>2.6999494824427197E-4</v>
      </c>
      <c r="L60" s="15">
        <v>6.6996687961654912E-4</v>
      </c>
      <c r="M60" s="15">
        <v>5.2699065319027436E-3</v>
      </c>
      <c r="N60" s="15">
        <v>2.2648869784398391E-4</v>
      </c>
      <c r="O60" s="15">
        <v>5.959551800465996E-4</v>
      </c>
    </row>
    <row r="61" spans="1:15" x14ac:dyDescent="0.25">
      <c r="A61" s="53" t="s">
        <v>23</v>
      </c>
      <c r="B61" s="53" t="s">
        <v>15</v>
      </c>
      <c r="C61" s="53" t="s">
        <v>238</v>
      </c>
      <c r="D61" s="15">
        <v>3.4920575544127217E-3</v>
      </c>
      <c r="E61" s="15">
        <v>1.6432567514817583E-4</v>
      </c>
      <c r="F61" s="15">
        <v>4.0736690525322757E-4</v>
      </c>
      <c r="G61" s="15">
        <v>3.1979171902839767E-3</v>
      </c>
      <c r="H61" s="15">
        <v>1.3786365365573249E-4</v>
      </c>
      <c r="I61" s="15">
        <v>3.6234941951687044E-4</v>
      </c>
      <c r="J61" s="15">
        <v>3.4920575544127217E-3</v>
      </c>
      <c r="K61" s="15">
        <v>1.6432567514817583E-4</v>
      </c>
      <c r="L61" s="15">
        <v>4.0736690525322757E-4</v>
      </c>
      <c r="M61" s="15">
        <v>3.1979171902839767E-3</v>
      </c>
      <c r="N61" s="15">
        <v>1.3786365365573249E-4</v>
      </c>
      <c r="O61" s="15">
        <v>3.6234941951687044E-4</v>
      </c>
    </row>
    <row r="62" spans="1:15" x14ac:dyDescent="0.25">
      <c r="A62" s="53" t="s">
        <v>80</v>
      </c>
      <c r="B62" s="53" t="s">
        <v>81</v>
      </c>
      <c r="C62" s="53" t="s">
        <v>236</v>
      </c>
      <c r="D62" s="15">
        <v>5.3789859459517982E-2</v>
      </c>
      <c r="E62" s="15">
        <v>3.3835690359008169E-3</v>
      </c>
      <c r="F62" s="15">
        <v>7.6898567859841754E-3</v>
      </c>
      <c r="G62" s="15">
        <v>4.895195920740935E-2</v>
      </c>
      <c r="H62" s="15">
        <v>2.8689444146141247E-3</v>
      </c>
      <c r="I62" s="15">
        <v>6.8126162950564104E-3</v>
      </c>
      <c r="J62" s="15">
        <v>5.3789859459517982E-2</v>
      </c>
      <c r="K62" s="15">
        <v>3.3835690359008169E-3</v>
      </c>
      <c r="L62" s="15">
        <v>7.6898567859841754E-3</v>
      </c>
      <c r="M62" s="15">
        <v>4.895195920740935E-2</v>
      </c>
      <c r="N62" s="15">
        <v>2.8689444146141247E-3</v>
      </c>
      <c r="O62" s="15">
        <v>6.8126162950564104E-3</v>
      </c>
    </row>
    <row r="63" spans="1:15" x14ac:dyDescent="0.25">
      <c r="A63" s="53" t="s">
        <v>83</v>
      </c>
      <c r="B63" s="53" t="s">
        <v>81</v>
      </c>
      <c r="C63" s="53" t="s">
        <v>236</v>
      </c>
      <c r="D63" s="15">
        <v>4.5775511543721302E-2</v>
      </c>
      <c r="E63" s="15">
        <v>3.4683236020104811E-3</v>
      </c>
      <c r="F63" s="15">
        <v>7.5216894766389434E-3</v>
      </c>
      <c r="G63" s="15">
        <v>4.1446252186336727E-2</v>
      </c>
      <c r="H63" s="15">
        <v>2.956439710464628E-3</v>
      </c>
      <c r="I63" s="15">
        <v>6.6481603605013685E-3</v>
      </c>
      <c r="J63" s="15">
        <v>4.5775511543721302E-2</v>
      </c>
      <c r="K63" s="15">
        <v>3.4683236020104811E-3</v>
      </c>
      <c r="L63" s="15">
        <v>7.5216894766389434E-3</v>
      </c>
      <c r="M63" s="15">
        <v>4.1446252186336727E-2</v>
      </c>
      <c r="N63" s="15">
        <v>2.956439710464628E-3</v>
      </c>
      <c r="O63" s="15">
        <v>6.6481603605013685E-3</v>
      </c>
    </row>
    <row r="64" spans="1:15" x14ac:dyDescent="0.25">
      <c r="A64" s="53" t="s">
        <v>84</v>
      </c>
      <c r="B64" s="53" t="s">
        <v>81</v>
      </c>
      <c r="C64" s="53" t="s">
        <v>236</v>
      </c>
      <c r="D64" s="15">
        <v>4.9782685501619635E-2</v>
      </c>
      <c r="E64" s="15">
        <v>3.4259463189556484E-3</v>
      </c>
      <c r="F64" s="15">
        <v>7.6057731313115585E-3</v>
      </c>
      <c r="G64" s="15">
        <v>4.5199105696873028E-2</v>
      </c>
      <c r="H64" s="15">
        <v>2.9126920625393762E-3</v>
      </c>
      <c r="I64" s="15">
        <v>6.7303883277788894E-3</v>
      </c>
      <c r="J64" s="15">
        <v>4.9782685501619635E-2</v>
      </c>
      <c r="K64" s="15">
        <v>3.4259463189556484E-3</v>
      </c>
      <c r="L64" s="15">
        <v>7.6057731313115585E-3</v>
      </c>
      <c r="M64" s="15">
        <v>4.5199105696873028E-2</v>
      </c>
      <c r="N64" s="15">
        <v>2.9126920625393762E-3</v>
      </c>
      <c r="O64" s="15">
        <v>6.7303883277788894E-3</v>
      </c>
    </row>
    <row r="65" spans="1:15" x14ac:dyDescent="0.25">
      <c r="A65" s="53" t="s">
        <v>141</v>
      </c>
      <c r="B65" s="53" t="s">
        <v>142</v>
      </c>
      <c r="C65" s="53" t="s">
        <v>236</v>
      </c>
      <c r="D65" s="15">
        <v>1.0652860061840031E-2</v>
      </c>
      <c r="E65" s="15">
        <v>4.9944014263630378E-4</v>
      </c>
      <c r="F65" s="15">
        <v>1.2396390690080333E-3</v>
      </c>
      <c r="G65" s="15">
        <v>9.7562233786921814E-3</v>
      </c>
      <c r="H65" s="15">
        <v>4.1894760828898713E-4</v>
      </c>
      <c r="I65" s="15">
        <v>1.1027080853230279E-3</v>
      </c>
      <c r="J65" s="15">
        <v>1.0652860061840031E-2</v>
      </c>
      <c r="K65" s="15">
        <v>4.9944014263630378E-4</v>
      </c>
      <c r="L65" s="15">
        <v>1.2396390690080333E-3</v>
      </c>
      <c r="M65" s="15">
        <v>9.7562233786921814E-3</v>
      </c>
      <c r="N65" s="15">
        <v>4.1894760828898713E-4</v>
      </c>
      <c r="O65" s="15">
        <v>1.1027080853230279E-3</v>
      </c>
    </row>
    <row r="66" spans="1:15" x14ac:dyDescent="0.25">
      <c r="A66" s="53" t="s">
        <v>144</v>
      </c>
      <c r="B66" s="53" t="s">
        <v>142</v>
      </c>
      <c r="C66" s="53" t="s">
        <v>236</v>
      </c>
      <c r="D66" s="15">
        <v>1.0652860061840033</v>
      </c>
      <c r="E66" s="15">
        <v>4.9944014263630383E-2</v>
      </c>
      <c r="F66" s="15">
        <v>0.12396390690080335</v>
      </c>
      <c r="G66" s="15">
        <v>0.97562233786921826</v>
      </c>
      <c r="H66" s="15">
        <v>4.1894760828898717E-2</v>
      </c>
      <c r="I66" s="15">
        <v>0.11027080853230281</v>
      </c>
      <c r="J66" s="15">
        <v>1.0652860061840033</v>
      </c>
      <c r="K66" s="15">
        <v>4.9944014263630383E-2</v>
      </c>
      <c r="L66" s="15">
        <v>0.12396390690080335</v>
      </c>
      <c r="M66" s="15">
        <v>0.97562233786921826</v>
      </c>
      <c r="N66" s="15">
        <v>4.1894760828898717E-2</v>
      </c>
      <c r="O66" s="15">
        <v>0.11027080853230281</v>
      </c>
    </row>
    <row r="67" spans="1:15" x14ac:dyDescent="0.25">
      <c r="A67" s="53" t="s">
        <v>145</v>
      </c>
      <c r="B67" s="53" t="s">
        <v>142</v>
      </c>
      <c r="C67" s="53" t="s">
        <v>236</v>
      </c>
      <c r="D67" s="15">
        <v>1.0652860061840033</v>
      </c>
      <c r="E67" s="15">
        <v>4.9944014263630383E-2</v>
      </c>
      <c r="F67" s="15">
        <v>0.12396390690080335</v>
      </c>
      <c r="G67" s="15">
        <v>0.97562233786921826</v>
      </c>
      <c r="H67" s="15">
        <v>4.1894760828898717E-2</v>
      </c>
      <c r="I67" s="15">
        <v>0.11027080853230281</v>
      </c>
      <c r="J67" s="15">
        <v>1.0652860061840033</v>
      </c>
      <c r="K67" s="15">
        <v>4.9944014263630383E-2</v>
      </c>
      <c r="L67" s="15">
        <v>0.12396390690080335</v>
      </c>
      <c r="M67" s="15">
        <v>0.97562233786921826</v>
      </c>
      <c r="N67" s="15">
        <v>4.1894760828898717E-2</v>
      </c>
      <c r="O67" s="15">
        <v>0.11027080853230281</v>
      </c>
    </row>
    <row r="68" spans="1:15" x14ac:dyDescent="0.25">
      <c r="A68" s="53" t="s">
        <v>146</v>
      </c>
      <c r="B68" s="53" t="s">
        <v>142</v>
      </c>
      <c r="C68" s="53" t="s">
        <v>236</v>
      </c>
      <c r="D68" s="15">
        <v>1.0652860061840033</v>
      </c>
      <c r="E68" s="15">
        <v>4.9944014263630383E-2</v>
      </c>
      <c r="F68" s="15">
        <v>0.12396390690080335</v>
      </c>
      <c r="G68" s="15">
        <v>0.97562233786921826</v>
      </c>
      <c r="H68" s="15">
        <v>4.1894760828898717E-2</v>
      </c>
      <c r="I68" s="15">
        <v>0.11027080853230281</v>
      </c>
      <c r="J68" s="15">
        <v>1.0652860061840033</v>
      </c>
      <c r="K68" s="15">
        <v>4.9944014263630383E-2</v>
      </c>
      <c r="L68" s="15">
        <v>0.12396390690080335</v>
      </c>
      <c r="M68" s="15">
        <v>0.97562233786921826</v>
      </c>
      <c r="N68" s="15">
        <v>4.1894760828898717E-2</v>
      </c>
      <c r="O68" s="15">
        <v>0.11027080853230281</v>
      </c>
    </row>
    <row r="69" spans="1:15" x14ac:dyDescent="0.25">
      <c r="A69" s="53" t="s">
        <v>147</v>
      </c>
      <c r="B69" s="53" t="s">
        <v>142</v>
      </c>
      <c r="C69" s="53" t="s">
        <v>236</v>
      </c>
      <c r="D69" s="15">
        <v>1.0652860061840033</v>
      </c>
      <c r="E69" s="15">
        <v>4.9944014263630383E-2</v>
      </c>
      <c r="F69" s="15">
        <v>0.12396390690080335</v>
      </c>
      <c r="G69" s="15">
        <v>0.97562233786921826</v>
      </c>
      <c r="H69" s="15">
        <v>4.1894760828898717E-2</v>
      </c>
      <c r="I69" s="15">
        <v>0.11027080853230281</v>
      </c>
      <c r="J69" s="15">
        <v>1.0652860061840033</v>
      </c>
      <c r="K69" s="15">
        <v>4.9944014263630383E-2</v>
      </c>
      <c r="L69" s="15">
        <v>0.12396390690080335</v>
      </c>
      <c r="M69" s="15">
        <v>0.97562233786921826</v>
      </c>
      <c r="N69" s="15">
        <v>4.1894760828898717E-2</v>
      </c>
      <c r="O69" s="15">
        <v>0.11027080853230281</v>
      </c>
    </row>
    <row r="70" spans="1:15" x14ac:dyDescent="0.25">
      <c r="A70" s="53" t="s">
        <v>148</v>
      </c>
      <c r="B70" s="53" t="s">
        <v>142</v>
      </c>
      <c r="C70" s="53" t="s">
        <v>236</v>
      </c>
      <c r="D70" s="15">
        <v>1.0652860061840033</v>
      </c>
      <c r="E70" s="15">
        <v>4.9944014263630383E-2</v>
      </c>
      <c r="F70" s="15">
        <v>0.12396390690080335</v>
      </c>
      <c r="G70" s="15">
        <v>0.97562233786921826</v>
      </c>
      <c r="H70" s="15">
        <v>4.1894760828898717E-2</v>
      </c>
      <c r="I70" s="15">
        <v>0.11027080853230281</v>
      </c>
      <c r="J70" s="15">
        <v>1.0652860061840033</v>
      </c>
      <c r="K70" s="15">
        <v>4.9944014263630383E-2</v>
      </c>
      <c r="L70" s="15">
        <v>0.12396390690080335</v>
      </c>
      <c r="M70" s="15">
        <v>0.97562233786921826</v>
      </c>
      <c r="N70" s="15">
        <v>4.1894760828898717E-2</v>
      </c>
      <c r="O70" s="15">
        <v>0.11027080853230281</v>
      </c>
    </row>
    <row r="71" spans="1:15" x14ac:dyDescent="0.25">
      <c r="A71" s="53" t="s">
        <v>124</v>
      </c>
      <c r="B71" s="53" t="s">
        <v>125</v>
      </c>
      <c r="C71" s="53" t="s">
        <v>236</v>
      </c>
      <c r="D71" s="15">
        <v>9.5253903601785171E-3</v>
      </c>
      <c r="E71" s="15">
        <v>4.4936513310026564E-4</v>
      </c>
      <c r="F71" s="15">
        <v>1.1130612201339092E-3</v>
      </c>
      <c r="G71" s="15">
        <v>8.7226480501099782E-3</v>
      </c>
      <c r="H71" s="15">
        <v>3.7704212837687739E-4</v>
      </c>
      <c r="I71" s="15">
        <v>9.9002219374627891E-4</v>
      </c>
      <c r="J71" s="15">
        <v>9.5253903601785171E-3</v>
      </c>
      <c r="K71" s="15">
        <v>4.4936513310026564E-4</v>
      </c>
      <c r="L71" s="15">
        <v>1.1130612201339092E-3</v>
      </c>
      <c r="M71" s="15">
        <v>8.7226480501099782E-3</v>
      </c>
      <c r="N71" s="15">
        <v>3.7704212837687739E-4</v>
      </c>
      <c r="O71" s="15">
        <v>9.9002219374627891E-4</v>
      </c>
    </row>
    <row r="72" spans="1:15" x14ac:dyDescent="0.25">
      <c r="A72" s="53" t="s">
        <v>127</v>
      </c>
      <c r="B72" s="53" t="s">
        <v>125</v>
      </c>
      <c r="C72" s="53" t="s">
        <v>236</v>
      </c>
      <c r="D72" s="15">
        <v>4.519136879447474E-3</v>
      </c>
      <c r="E72" s="15">
        <v>2.1472735646809203E-4</v>
      </c>
      <c r="F72" s="15">
        <v>5.3061811848420363E-4</v>
      </c>
      <c r="G72" s="15">
        <v>4.1377383645943054E-3</v>
      </c>
      <c r="H72" s="15">
        <v>1.8022241560369689E-4</v>
      </c>
      <c r="I72" s="15">
        <v>4.7191366496851007E-4</v>
      </c>
      <c r="J72" s="15">
        <v>4.519136879447474E-3</v>
      </c>
      <c r="K72" s="15">
        <v>2.1472735646809203E-4</v>
      </c>
      <c r="L72" s="15">
        <v>5.3061811848420363E-4</v>
      </c>
      <c r="M72" s="15">
        <v>4.1377383645943054E-3</v>
      </c>
      <c r="N72" s="15">
        <v>1.8022241560369689E-4</v>
      </c>
      <c r="O72" s="15">
        <v>4.7191366496851007E-4</v>
      </c>
    </row>
    <row r="73" spans="1:15" x14ac:dyDescent="0.25">
      <c r="A73" s="53" t="s">
        <v>128</v>
      </c>
      <c r="B73" s="53" t="s">
        <v>125</v>
      </c>
      <c r="C73" s="53" t="s">
        <v>236</v>
      </c>
      <c r="D73" s="15">
        <v>1.9624301698802867E-2</v>
      </c>
      <c r="E73" s="15">
        <v>9.2283438831948159E-4</v>
      </c>
      <c r="F73" s="15">
        <v>2.288239057553525E-3</v>
      </c>
      <c r="G73" s="15">
        <v>1.7971547813110167E-2</v>
      </c>
      <c r="H73" s="15">
        <v>7.7420446103483706E-4</v>
      </c>
      <c r="I73" s="15">
        <v>2.035389458632509E-3</v>
      </c>
      <c r="J73" s="15">
        <v>1.9624301698802867E-2</v>
      </c>
      <c r="K73" s="15">
        <v>9.2283438831948159E-4</v>
      </c>
      <c r="L73" s="15">
        <v>2.288239057553525E-3</v>
      </c>
      <c r="M73" s="15">
        <v>1.7971547813110167E-2</v>
      </c>
      <c r="N73" s="15">
        <v>7.7420446103483706E-4</v>
      </c>
      <c r="O73" s="15">
        <v>2.035389458632509E-3</v>
      </c>
    </row>
    <row r="74" spans="1:15" x14ac:dyDescent="0.25">
      <c r="A74" s="53" t="s">
        <v>129</v>
      </c>
      <c r="B74" s="53" t="s">
        <v>125</v>
      </c>
      <c r="C74" s="53" t="s">
        <v>236</v>
      </c>
      <c r="D74" s="15">
        <v>3.8781930307357493E-3</v>
      </c>
      <c r="E74" s="15">
        <v>1.8446367668924592E-4</v>
      </c>
      <c r="F74" s="15">
        <v>4.5567799199151062E-4</v>
      </c>
      <c r="G74" s="15">
        <v>3.55081905446381E-3</v>
      </c>
      <c r="H74" s="15">
        <v>1.5482856973842688E-4</v>
      </c>
      <c r="I74" s="15">
        <v>4.0525836587696406E-4</v>
      </c>
      <c r="J74" s="15">
        <v>3.8781930307357493E-3</v>
      </c>
      <c r="K74" s="15">
        <v>1.8446367668924592E-4</v>
      </c>
      <c r="L74" s="15">
        <v>4.5567799199151062E-4</v>
      </c>
      <c r="M74" s="15">
        <v>3.55081905446381E-3</v>
      </c>
      <c r="N74" s="15">
        <v>1.5482856973842688E-4</v>
      </c>
      <c r="O74" s="15">
        <v>4.0525836587696406E-4</v>
      </c>
    </row>
    <row r="75" spans="1:15" x14ac:dyDescent="0.25">
      <c r="A75" s="53" t="s">
        <v>130</v>
      </c>
      <c r="B75" s="53" t="s">
        <v>125</v>
      </c>
      <c r="C75" s="53" t="s">
        <v>236</v>
      </c>
      <c r="D75" s="15">
        <v>3.7077472697463086E-3</v>
      </c>
      <c r="E75" s="15">
        <v>1.7647263440706508E-4</v>
      </c>
      <c r="F75" s="15">
        <v>4.358437668873821E-4</v>
      </c>
      <c r="G75" s="15">
        <v>3.3947194804047347E-3</v>
      </c>
      <c r="H75" s="15">
        <v>1.4812540800580306E-4</v>
      </c>
      <c r="I75" s="15">
        <v>3.876150365117956E-4</v>
      </c>
      <c r="J75" s="15">
        <v>3.7077472697463086E-3</v>
      </c>
      <c r="K75" s="15">
        <v>1.7647263440706508E-4</v>
      </c>
      <c r="L75" s="15">
        <v>4.358437668873821E-4</v>
      </c>
      <c r="M75" s="15">
        <v>3.3947194804047347E-3</v>
      </c>
      <c r="N75" s="15">
        <v>1.4812540800580306E-4</v>
      </c>
      <c r="O75" s="15">
        <v>3.876150365117956E-4</v>
      </c>
    </row>
    <row r="76" spans="1:15" x14ac:dyDescent="0.25">
      <c r="A76" s="53" t="s">
        <v>131</v>
      </c>
      <c r="B76" s="53" t="s">
        <v>125</v>
      </c>
      <c r="C76" s="53" t="s">
        <v>236</v>
      </c>
      <c r="D76" s="15">
        <v>3.1745135183205322E-3</v>
      </c>
      <c r="E76" s="15">
        <v>1.5140153686836057E-4</v>
      </c>
      <c r="F76" s="15">
        <v>3.7367455265291004E-4</v>
      </c>
      <c r="G76" s="15">
        <v>2.9063930090004702E-3</v>
      </c>
      <c r="H76" s="15">
        <v>1.2709236446871008E-4</v>
      </c>
      <c r="I76" s="15">
        <v>3.3231536092158935E-4</v>
      </c>
      <c r="J76" s="15">
        <v>3.1745135183205322E-3</v>
      </c>
      <c r="K76" s="15">
        <v>1.5140153686836057E-4</v>
      </c>
      <c r="L76" s="15">
        <v>3.7367455265291004E-4</v>
      </c>
      <c r="M76" s="15">
        <v>2.9063930090004702E-3</v>
      </c>
      <c r="N76" s="15">
        <v>1.2709236446871008E-4</v>
      </c>
      <c r="O76" s="15">
        <v>3.3231536092158935E-4</v>
      </c>
    </row>
    <row r="77" spans="1:15" x14ac:dyDescent="0.25">
      <c r="A77" s="53" t="s">
        <v>132</v>
      </c>
      <c r="B77" s="53" t="s">
        <v>125</v>
      </c>
      <c r="C77" s="53" t="s">
        <v>236</v>
      </c>
      <c r="D77" s="15">
        <v>7.4048804595385738E-3</v>
      </c>
      <c r="E77" s="15">
        <v>3.4987745430875176E-4</v>
      </c>
      <c r="F77" s="15">
        <v>8.6618578461724E-4</v>
      </c>
      <c r="G77" s="15">
        <v>6.7806442952805766E-3</v>
      </c>
      <c r="H77" s="15">
        <v>2.9358589120472521E-4</v>
      </c>
      <c r="I77" s="15">
        <v>7.7041901344294104E-4</v>
      </c>
      <c r="J77" s="15">
        <v>7.4048804595385738E-3</v>
      </c>
      <c r="K77" s="15">
        <v>3.4987745430875176E-4</v>
      </c>
      <c r="L77" s="15">
        <v>8.6618578461724E-4</v>
      </c>
      <c r="M77" s="15">
        <v>6.7806442952805766E-3</v>
      </c>
      <c r="N77" s="15">
        <v>2.9358589120472521E-4</v>
      </c>
      <c r="O77" s="15">
        <v>7.7041901344294104E-4</v>
      </c>
    </row>
    <row r="78" spans="1:15" x14ac:dyDescent="0.25">
      <c r="A78" s="53" t="s">
        <v>151</v>
      </c>
      <c r="B78" s="53" t="s">
        <v>152</v>
      </c>
      <c r="C78" s="53" t="s">
        <v>236</v>
      </c>
      <c r="D78" s="15">
        <v>0.25110436727097812</v>
      </c>
      <c r="E78" s="15">
        <v>1.2250917035320533E-2</v>
      </c>
      <c r="F78" s="15">
        <v>3.0014273654257646E-2</v>
      </c>
      <c r="G78" s="15">
        <v>0.22979690893234808</v>
      </c>
      <c r="H78" s="15">
        <v>1.0293527434016682E-2</v>
      </c>
      <c r="I78" s="15">
        <v>2.668344545066147E-2</v>
      </c>
      <c r="J78" s="15">
        <v>0.25110436727097812</v>
      </c>
      <c r="K78" s="15">
        <v>1.2250917035320533E-2</v>
      </c>
      <c r="L78" s="15">
        <v>3.0014273654257646E-2</v>
      </c>
      <c r="M78" s="15">
        <v>0.22979690893234808</v>
      </c>
      <c r="N78" s="15">
        <v>1.0293527434016682E-2</v>
      </c>
      <c r="O78" s="15">
        <v>2.668344545066147E-2</v>
      </c>
    </row>
    <row r="79" spans="1:15" x14ac:dyDescent="0.25">
      <c r="A79" s="53" t="s">
        <v>154</v>
      </c>
      <c r="B79" s="53" t="s">
        <v>152</v>
      </c>
      <c r="C79" s="53" t="s">
        <v>236</v>
      </c>
      <c r="D79" s="15">
        <v>0.30525866809161978</v>
      </c>
      <c r="E79" s="15">
        <v>1.4639915922561791E-2</v>
      </c>
      <c r="F79" s="15">
        <v>3.606714916655171E-2</v>
      </c>
      <c r="G79" s="15">
        <v>0.2794471353152716</v>
      </c>
      <c r="H79" s="15">
        <v>1.2292162439567836E-2</v>
      </c>
      <c r="I79" s="15">
        <v>3.2072557713826118E-2</v>
      </c>
      <c r="J79" s="15">
        <v>0.30525866809161978</v>
      </c>
      <c r="K79" s="15">
        <v>1.4639915922561791E-2</v>
      </c>
      <c r="L79" s="15">
        <v>3.606714916655171E-2</v>
      </c>
      <c r="M79" s="15">
        <v>0.2794471353152716</v>
      </c>
      <c r="N79" s="15">
        <v>1.2292162439567836E-2</v>
      </c>
      <c r="O79" s="15">
        <v>3.2072557713826118E-2</v>
      </c>
    </row>
    <row r="80" spans="1:15" x14ac:dyDescent="0.25">
      <c r="A80" s="53" t="s">
        <v>155</v>
      </c>
      <c r="B80" s="53" t="s">
        <v>152</v>
      </c>
      <c r="C80" s="53" t="s">
        <v>236</v>
      </c>
      <c r="D80" s="15">
        <v>0.37467754398832254</v>
      </c>
      <c r="E80" s="15">
        <v>1.8044422689901658E-2</v>
      </c>
      <c r="F80" s="15">
        <v>4.4394086854750839E-2</v>
      </c>
      <c r="G80" s="15">
        <v>0.3429691001251774</v>
      </c>
      <c r="H80" s="15">
        <v>1.5153319690168934E-2</v>
      </c>
      <c r="I80" s="15">
        <v>3.9474859240408597E-2</v>
      </c>
      <c r="J80" s="15">
        <v>0.37467754398832254</v>
      </c>
      <c r="K80" s="15">
        <v>1.8044422689901658E-2</v>
      </c>
      <c r="L80" s="15">
        <v>4.4394086854750839E-2</v>
      </c>
      <c r="M80" s="15">
        <v>0.3429691001251774</v>
      </c>
      <c r="N80" s="15">
        <v>1.5153319690168934E-2</v>
      </c>
      <c r="O80" s="15">
        <v>3.9474859240408597E-2</v>
      </c>
    </row>
    <row r="81" spans="1:15" x14ac:dyDescent="0.25">
      <c r="A81" s="53" t="s">
        <v>156</v>
      </c>
      <c r="B81" s="53" t="s">
        <v>152</v>
      </c>
      <c r="C81" s="53" t="s">
        <v>236</v>
      </c>
      <c r="D81" s="15">
        <v>0.30661351124852154</v>
      </c>
      <c r="E81" s="15">
        <v>1.5124661294681378E-2</v>
      </c>
      <c r="F81" s="15">
        <v>3.6924059978765106E-2</v>
      </c>
      <c r="G81" s="15">
        <v>0.28053617521049851</v>
      </c>
      <c r="H81" s="15">
        <v>1.2713785341507333E-2</v>
      </c>
      <c r="I81" s="15">
        <v>3.2821216908684885E-2</v>
      </c>
      <c r="J81" s="15">
        <v>0.30661351124852154</v>
      </c>
      <c r="K81" s="15">
        <v>1.5124661294681378E-2</v>
      </c>
      <c r="L81" s="15">
        <v>3.6924059978765106E-2</v>
      </c>
      <c r="M81" s="15">
        <v>0.28053617521049851</v>
      </c>
      <c r="N81" s="15">
        <v>1.2713785341507333E-2</v>
      </c>
      <c r="O81" s="15">
        <v>3.2821216908684885E-2</v>
      </c>
    </row>
    <row r="82" spans="1:15" x14ac:dyDescent="0.25">
      <c r="A82" s="53" t="s">
        <v>157</v>
      </c>
      <c r="B82" s="53" t="s">
        <v>152</v>
      </c>
      <c r="C82" s="53" t="s">
        <v>236</v>
      </c>
      <c r="D82" s="15">
        <v>0.27311898539518759</v>
      </c>
      <c r="E82" s="15">
        <v>1.3368705808860295E-2</v>
      </c>
      <c r="F82" s="15">
        <v>3.2718264733158114E-2</v>
      </c>
      <c r="G82" s="15">
        <v>0.24992771865331859</v>
      </c>
      <c r="H82" s="15">
        <v>1.1234218397766985E-2</v>
      </c>
      <c r="I82" s="15">
        <v>2.9085987210173293E-2</v>
      </c>
      <c r="J82" s="15">
        <v>0.27311898539518759</v>
      </c>
      <c r="K82" s="15">
        <v>1.3368705808860295E-2</v>
      </c>
      <c r="L82" s="15">
        <v>3.2718264733158114E-2</v>
      </c>
      <c r="M82" s="15">
        <v>0.24992771865331859</v>
      </c>
      <c r="N82" s="15">
        <v>1.1234218397766985E-2</v>
      </c>
      <c r="O82" s="15">
        <v>2.9085987210173293E-2</v>
      </c>
    </row>
    <row r="83" spans="1:15" x14ac:dyDescent="0.25">
      <c r="A83" s="53" t="s">
        <v>158</v>
      </c>
      <c r="B83" s="53" t="s">
        <v>152</v>
      </c>
      <c r="C83" s="53" t="s">
        <v>236</v>
      </c>
      <c r="D83" s="15">
        <v>0.33685892126609546</v>
      </c>
      <c r="E83" s="15">
        <v>1.633561954261133E-2</v>
      </c>
      <c r="F83" s="15">
        <v>4.0099920911985214E-2</v>
      </c>
      <c r="G83" s="15">
        <v>0.30831046818457514</v>
      </c>
      <c r="H83" s="15">
        <v>1.3722205110707826E-2</v>
      </c>
      <c r="I83" s="15">
        <v>3.5652954324895021E-2</v>
      </c>
      <c r="J83" s="15">
        <v>0.33685892126609546</v>
      </c>
      <c r="K83" s="15">
        <v>1.633561954261133E-2</v>
      </c>
      <c r="L83" s="15">
        <v>4.0099920911985214E-2</v>
      </c>
      <c r="M83" s="15">
        <v>0.30831046818457514</v>
      </c>
      <c r="N83" s="15">
        <v>1.3722205110707826E-2</v>
      </c>
      <c r="O83" s="15">
        <v>3.5652954324895021E-2</v>
      </c>
    </row>
    <row r="84" spans="1:15" x14ac:dyDescent="0.25">
      <c r="A84" s="53" t="s">
        <v>159</v>
      </c>
      <c r="B84" s="53" t="s">
        <v>152</v>
      </c>
      <c r="C84" s="53" t="s">
        <v>236</v>
      </c>
      <c r="D84" s="15">
        <v>1.0652860061840033</v>
      </c>
      <c r="E84" s="15">
        <v>4.9944014263630383E-2</v>
      </c>
      <c r="F84" s="15">
        <v>0.12396390690080335</v>
      </c>
      <c r="G84" s="15">
        <v>0.97562233786921826</v>
      </c>
      <c r="H84" s="15">
        <v>4.1894760828898717E-2</v>
      </c>
      <c r="I84" s="15">
        <v>0.11027080853230281</v>
      </c>
      <c r="J84" s="15">
        <v>1.0652860061840033</v>
      </c>
      <c r="K84" s="15">
        <v>4.9944014263630383E-2</v>
      </c>
      <c r="L84" s="15">
        <v>0.12396390690080335</v>
      </c>
      <c r="M84" s="15">
        <v>0.97562233786921826</v>
      </c>
      <c r="N84" s="15">
        <v>4.1894760828898717E-2</v>
      </c>
      <c r="O84" s="15">
        <v>0.11027080853230281</v>
      </c>
    </row>
    <row r="85" spans="1:15" x14ac:dyDescent="0.25">
      <c r="A85" s="53" t="s">
        <v>85</v>
      </c>
      <c r="B85" s="53" t="s">
        <v>86</v>
      </c>
      <c r="C85" s="53" t="s">
        <v>237</v>
      </c>
      <c r="D85" s="15">
        <v>0.22808638165103415</v>
      </c>
      <c r="E85" s="15">
        <v>1.4827145154870984E-2</v>
      </c>
      <c r="F85" s="15">
        <v>3.3403830453618825E-2</v>
      </c>
      <c r="G85" s="15">
        <v>0.2073992784852306</v>
      </c>
      <c r="H85" s="15">
        <v>1.258474127192453E-2</v>
      </c>
      <c r="I85" s="15">
        <v>2.9580596815652564E-2</v>
      </c>
      <c r="J85" s="15">
        <v>0.22808638165103415</v>
      </c>
      <c r="K85" s="15">
        <v>1.4827145154870984E-2</v>
      </c>
      <c r="L85" s="15">
        <v>3.3403830453618825E-2</v>
      </c>
      <c r="M85" s="15">
        <v>0.2073992784852306</v>
      </c>
      <c r="N85" s="15">
        <v>1.258474127192453E-2</v>
      </c>
      <c r="O85" s="15">
        <v>2.9580596815652564E-2</v>
      </c>
    </row>
    <row r="86" spans="1:15" x14ac:dyDescent="0.25">
      <c r="A86" s="53" t="s">
        <v>88</v>
      </c>
      <c r="B86" s="53" t="s">
        <v>86</v>
      </c>
      <c r="C86" s="53" t="s">
        <v>237</v>
      </c>
      <c r="D86" s="15">
        <v>0.22062678139977371</v>
      </c>
      <c r="E86" s="15">
        <v>1.3472898341349491E-2</v>
      </c>
      <c r="F86" s="15">
        <v>3.08682423472698E-2</v>
      </c>
      <c r="G86" s="15">
        <v>0.20092947060747812</v>
      </c>
      <c r="H86" s="15">
        <v>1.1412976944992071E-2</v>
      </c>
      <c r="I86" s="15">
        <v>2.7357515933027245E-2</v>
      </c>
      <c r="J86" s="15">
        <v>0.22062678139977371</v>
      </c>
      <c r="K86" s="15">
        <v>1.3472898341349491E-2</v>
      </c>
      <c r="L86" s="15">
        <v>3.08682423472698E-2</v>
      </c>
      <c r="M86" s="15">
        <v>0.20092947060747812</v>
      </c>
      <c r="N86" s="15">
        <v>1.1412976944992071E-2</v>
      </c>
      <c r="O86" s="15">
        <v>2.7357515933027245E-2</v>
      </c>
    </row>
    <row r="87" spans="1:15" x14ac:dyDescent="0.25">
      <c r="A87" s="53" t="s">
        <v>89</v>
      </c>
      <c r="B87" s="53" t="s">
        <v>86</v>
      </c>
      <c r="C87" s="53" t="s">
        <v>237</v>
      </c>
      <c r="D87" s="15">
        <v>1.0652860061840033</v>
      </c>
      <c r="E87" s="15">
        <v>4.9944014263630383E-2</v>
      </c>
      <c r="F87" s="15">
        <v>0.12396390690080335</v>
      </c>
      <c r="G87" s="15">
        <v>0.97562233786921826</v>
      </c>
      <c r="H87" s="15">
        <v>4.1894760828898717E-2</v>
      </c>
      <c r="I87" s="15">
        <v>0.11027080853230281</v>
      </c>
      <c r="J87" s="15">
        <v>1.0652860061840033</v>
      </c>
      <c r="K87" s="15">
        <v>4.9944014263630383E-2</v>
      </c>
      <c r="L87" s="15">
        <v>0.12396390690080335</v>
      </c>
      <c r="M87" s="15">
        <v>0.97562233786921826</v>
      </c>
      <c r="N87" s="15">
        <v>4.1894760828898717E-2</v>
      </c>
      <c r="O87" s="15">
        <v>0.11027080853230281</v>
      </c>
    </row>
    <row r="88" spans="1:15" x14ac:dyDescent="0.25">
      <c r="A88" s="53" t="s">
        <v>90</v>
      </c>
      <c r="B88" s="53" t="s">
        <v>86</v>
      </c>
      <c r="C88" s="53" t="s">
        <v>237</v>
      </c>
      <c r="D88" s="15">
        <v>0.23371012485423129</v>
      </c>
      <c r="E88" s="15">
        <v>1.4997991711496683E-2</v>
      </c>
      <c r="F88" s="15">
        <v>3.3904174875732204E-2</v>
      </c>
      <c r="G88" s="15">
        <v>0.21258311930189422</v>
      </c>
      <c r="H88" s="15">
        <v>1.2724747777461232E-2</v>
      </c>
      <c r="I88" s="15">
        <v>3.002866894557513E-2</v>
      </c>
      <c r="J88" s="15">
        <v>0.23371012485423129</v>
      </c>
      <c r="K88" s="15">
        <v>1.4997991711496683E-2</v>
      </c>
      <c r="L88" s="15">
        <v>3.3904174875732204E-2</v>
      </c>
      <c r="M88" s="15">
        <v>0.21258311930189422</v>
      </c>
      <c r="N88" s="15">
        <v>1.2724747777461232E-2</v>
      </c>
      <c r="O88" s="15">
        <v>3.002866894557513E-2</v>
      </c>
    </row>
    <row r="89" spans="1:15" x14ac:dyDescent="0.25">
      <c r="A89" s="53" t="s">
        <v>91</v>
      </c>
      <c r="B89" s="53" t="s">
        <v>86</v>
      </c>
      <c r="C89" s="53" t="s">
        <v>237</v>
      </c>
      <c r="D89" s="15">
        <v>0.22602651850438266</v>
      </c>
      <c r="E89" s="15">
        <v>1.3966653858210035E-2</v>
      </c>
      <c r="F89" s="15">
        <v>3.1895995691669413E-2</v>
      </c>
      <c r="G89" s="15">
        <v>0.20578803141139743</v>
      </c>
      <c r="H89" s="15">
        <v>1.1835724902953508E-2</v>
      </c>
      <c r="I89" s="15">
        <v>2.8263976882395316E-2</v>
      </c>
      <c r="J89" s="15">
        <v>0.22602651850438266</v>
      </c>
      <c r="K89" s="15">
        <v>1.3966653858210035E-2</v>
      </c>
      <c r="L89" s="15">
        <v>3.1895995691669413E-2</v>
      </c>
      <c r="M89" s="15">
        <v>0.20578803141139743</v>
      </c>
      <c r="N89" s="15">
        <v>1.1835724902953508E-2</v>
      </c>
      <c r="O89" s="15">
        <v>2.8263976882395316E-2</v>
      </c>
    </row>
    <row r="90" spans="1:15" x14ac:dyDescent="0.25">
      <c r="A90" s="53" t="s">
        <v>92</v>
      </c>
      <c r="B90" s="53" t="s">
        <v>86</v>
      </c>
      <c r="C90" s="53" t="s">
        <v>237</v>
      </c>
      <c r="D90" s="15">
        <v>0.35976741791252614</v>
      </c>
      <c r="E90" s="15">
        <v>1.7088369053936625E-2</v>
      </c>
      <c r="F90" s="15">
        <v>4.223238114928797E-2</v>
      </c>
      <c r="G90" s="15">
        <v>0.32940654317998824</v>
      </c>
      <c r="H90" s="15">
        <v>1.4342195318705155E-2</v>
      </c>
      <c r="I90" s="15">
        <v>3.7560232771423646E-2</v>
      </c>
      <c r="J90" s="15">
        <v>0.35976741791252614</v>
      </c>
      <c r="K90" s="15">
        <v>1.7088369053936625E-2</v>
      </c>
      <c r="L90" s="15">
        <v>4.223238114928797E-2</v>
      </c>
      <c r="M90" s="15">
        <v>0.32940654317998824</v>
      </c>
      <c r="N90" s="15">
        <v>1.4342195318705155E-2</v>
      </c>
      <c r="O90" s="15">
        <v>3.7560232771423646E-2</v>
      </c>
    </row>
    <row r="91" spans="1:15" x14ac:dyDescent="0.25">
      <c r="A91" s="53" t="s">
        <v>93</v>
      </c>
      <c r="B91" s="53" t="s">
        <v>86</v>
      </c>
      <c r="C91" s="53" t="s">
        <v>237</v>
      </c>
      <c r="D91" s="15">
        <v>0.24981898363654034</v>
      </c>
      <c r="E91" s="15">
        <v>1.4919175256174706E-2</v>
      </c>
      <c r="F91" s="15">
        <v>3.4394152365018499E-2</v>
      </c>
      <c r="G91" s="15">
        <v>0.22763662658186801</v>
      </c>
      <c r="H91" s="15">
        <v>1.2628929458268585E-2</v>
      </c>
      <c r="I91" s="15">
        <v>3.0491446045156568E-2</v>
      </c>
      <c r="J91" s="15">
        <v>0.24981898363654034</v>
      </c>
      <c r="K91" s="15">
        <v>1.4919175256174706E-2</v>
      </c>
      <c r="L91" s="15">
        <v>3.4394152365018499E-2</v>
      </c>
      <c r="M91" s="15">
        <v>0.22763662658186801</v>
      </c>
      <c r="N91" s="15">
        <v>1.2628929458268585E-2</v>
      </c>
      <c r="O91" s="15">
        <v>3.0491446045156568E-2</v>
      </c>
    </row>
    <row r="92" spans="1:15" x14ac:dyDescent="0.25">
      <c r="A92" s="53" t="s">
        <v>103</v>
      </c>
      <c r="B92" s="53" t="s">
        <v>104</v>
      </c>
      <c r="C92" s="53" t="s">
        <v>237</v>
      </c>
      <c r="D92" s="15">
        <v>7.0889800052944217E-4</v>
      </c>
      <c r="E92" s="15">
        <v>1.1890848826715554E-4</v>
      </c>
      <c r="F92" s="15">
        <v>2.2471294088440648E-4</v>
      </c>
      <c r="G92" s="15">
        <v>6.1836296358617397E-4</v>
      </c>
      <c r="H92" s="15">
        <v>1.0279574717233086E-4</v>
      </c>
      <c r="I92" s="15">
        <v>1.9712558886577107E-4</v>
      </c>
      <c r="J92" s="15">
        <v>7.0889800052944217E-4</v>
      </c>
      <c r="K92" s="15">
        <v>1.1890848826715554E-4</v>
      </c>
      <c r="L92" s="15">
        <v>2.2471294088440648E-4</v>
      </c>
      <c r="M92" s="15">
        <v>6.1836296358617397E-4</v>
      </c>
      <c r="N92" s="15">
        <v>1.0279574717233086E-4</v>
      </c>
      <c r="O92" s="15">
        <v>1.9712558886577107E-4</v>
      </c>
    </row>
    <row r="93" spans="1:15" x14ac:dyDescent="0.25">
      <c r="A93" s="53" t="s">
        <v>106</v>
      </c>
      <c r="B93" s="53" t="s">
        <v>104</v>
      </c>
      <c r="C93" s="53" t="s">
        <v>237</v>
      </c>
      <c r="D93" s="15">
        <v>0</v>
      </c>
      <c r="E93" s="15">
        <v>0</v>
      </c>
      <c r="F93" s="15">
        <v>0</v>
      </c>
      <c r="G93" s="15">
        <v>0</v>
      </c>
      <c r="H93" s="15">
        <v>0</v>
      </c>
      <c r="I93" s="15">
        <v>0</v>
      </c>
      <c r="J93" s="15">
        <v>0</v>
      </c>
      <c r="K93" s="15">
        <v>0</v>
      </c>
      <c r="L93" s="15">
        <v>0</v>
      </c>
      <c r="M93" s="15">
        <v>0</v>
      </c>
      <c r="N93" s="15">
        <v>0</v>
      </c>
      <c r="O93" s="15">
        <v>0</v>
      </c>
    </row>
    <row r="94" spans="1:15" x14ac:dyDescent="0.25">
      <c r="A94" s="53" t="s">
        <v>107</v>
      </c>
      <c r="B94" s="53" t="s">
        <v>104</v>
      </c>
      <c r="C94" s="53" t="s">
        <v>237</v>
      </c>
      <c r="D94" s="15">
        <v>0</v>
      </c>
      <c r="E94" s="15">
        <v>0</v>
      </c>
      <c r="F94" s="15">
        <v>0</v>
      </c>
      <c r="G94" s="15">
        <v>0</v>
      </c>
      <c r="H94" s="15">
        <v>0</v>
      </c>
      <c r="I94" s="15">
        <v>0</v>
      </c>
      <c r="J94" s="15">
        <v>0</v>
      </c>
      <c r="K94" s="15">
        <v>0</v>
      </c>
      <c r="L94" s="15">
        <v>0</v>
      </c>
      <c r="M94" s="15">
        <v>0</v>
      </c>
      <c r="N94" s="15">
        <v>0</v>
      </c>
      <c r="O94" s="15">
        <v>0</v>
      </c>
    </row>
    <row r="95" spans="1:15" x14ac:dyDescent="0.25">
      <c r="A95" s="53" t="s">
        <v>108</v>
      </c>
      <c r="B95" s="53" t="s">
        <v>104</v>
      </c>
      <c r="C95" s="53" t="s">
        <v>237</v>
      </c>
      <c r="D95" s="15">
        <v>2.3629933350981409E-4</v>
      </c>
      <c r="E95" s="15">
        <v>3.9636162755718521E-5</v>
      </c>
      <c r="F95" s="15">
        <v>7.4904313628135506E-5</v>
      </c>
      <c r="G95" s="15">
        <v>2.0612098786205804E-4</v>
      </c>
      <c r="H95" s="15">
        <v>3.4265249057443626E-5</v>
      </c>
      <c r="I95" s="15">
        <v>6.5708529621923698E-5</v>
      </c>
      <c r="J95" s="15">
        <v>2.3629933350981409E-4</v>
      </c>
      <c r="K95" s="15">
        <v>3.9636162755718521E-5</v>
      </c>
      <c r="L95" s="15">
        <v>7.4904313628135506E-5</v>
      </c>
      <c r="M95" s="15">
        <v>2.0612098786205804E-4</v>
      </c>
      <c r="N95" s="15">
        <v>3.4265249057443626E-5</v>
      </c>
      <c r="O95" s="15">
        <v>6.5708529621923698E-5</v>
      </c>
    </row>
    <row r="96" spans="1:15" x14ac:dyDescent="0.25">
      <c r="A96" s="53" t="s">
        <v>160</v>
      </c>
      <c r="B96" s="53" t="s">
        <v>161</v>
      </c>
      <c r="C96" s="53" t="s">
        <v>238</v>
      </c>
      <c r="D96" s="15">
        <v>1.0652860061840033</v>
      </c>
      <c r="E96" s="15">
        <v>4.9944014263630383E-2</v>
      </c>
      <c r="F96" s="15">
        <v>0.12396390690080335</v>
      </c>
      <c r="G96" s="15">
        <v>0.97562233786921826</v>
      </c>
      <c r="H96" s="15">
        <v>4.1894760828898717E-2</v>
      </c>
      <c r="I96" s="15">
        <v>0.11027080853230281</v>
      </c>
      <c r="J96" s="15">
        <v>1.0652860061840033</v>
      </c>
      <c r="K96" s="15">
        <v>4.9944014263630383E-2</v>
      </c>
      <c r="L96" s="15">
        <v>0.12396390690080335</v>
      </c>
      <c r="M96" s="15">
        <v>0.97562233786921826</v>
      </c>
      <c r="N96" s="15">
        <v>4.1894760828898717E-2</v>
      </c>
      <c r="O96" s="15">
        <v>0.11027080853230281</v>
      </c>
    </row>
    <row r="97" spans="1:15" x14ac:dyDescent="0.25">
      <c r="A97" s="53" t="s">
        <v>163</v>
      </c>
      <c r="B97" s="53" t="s">
        <v>161</v>
      </c>
      <c r="C97" s="53" t="s">
        <v>238</v>
      </c>
      <c r="D97" s="15">
        <v>1.0652860061840033</v>
      </c>
      <c r="E97" s="15">
        <v>4.9944014263630383E-2</v>
      </c>
      <c r="F97" s="15">
        <v>0.12396390690080335</v>
      </c>
      <c r="G97" s="15">
        <v>0.97562233786921826</v>
      </c>
      <c r="H97" s="15">
        <v>4.1894760828898717E-2</v>
      </c>
      <c r="I97" s="15">
        <v>0.11027080853230281</v>
      </c>
      <c r="J97" s="15">
        <v>1.0652860061840033</v>
      </c>
      <c r="K97" s="15">
        <v>4.9944014263630383E-2</v>
      </c>
      <c r="L97" s="15">
        <v>0.12396390690080335</v>
      </c>
      <c r="M97" s="15">
        <v>0.97562233786921826</v>
      </c>
      <c r="N97" s="15">
        <v>4.1894760828898717E-2</v>
      </c>
      <c r="O97" s="15">
        <v>0.11027080853230281</v>
      </c>
    </row>
    <row r="98" spans="1:15" x14ac:dyDescent="0.25">
      <c r="A98" s="53" t="s">
        <v>164</v>
      </c>
      <c r="B98" s="53" t="s">
        <v>161</v>
      </c>
      <c r="C98" s="53" t="s">
        <v>238</v>
      </c>
      <c r="D98" s="15">
        <v>1.0652860061840033</v>
      </c>
      <c r="E98" s="15">
        <v>4.9944014263630383E-2</v>
      </c>
      <c r="F98" s="15">
        <v>0.12396390690080335</v>
      </c>
      <c r="G98" s="15">
        <v>0.97562233786921826</v>
      </c>
      <c r="H98" s="15">
        <v>4.1894760828898717E-2</v>
      </c>
      <c r="I98" s="15">
        <v>0.11027080853230281</v>
      </c>
      <c r="J98" s="15">
        <v>1.0652860061840033</v>
      </c>
      <c r="K98" s="15">
        <v>4.9944014263630383E-2</v>
      </c>
      <c r="L98" s="15">
        <v>0.12396390690080335</v>
      </c>
      <c r="M98" s="15">
        <v>0.97562233786921826</v>
      </c>
      <c r="N98" s="15">
        <v>4.1894760828898717E-2</v>
      </c>
      <c r="O98" s="15">
        <v>0.11027080853230281</v>
      </c>
    </row>
    <row r="99" spans="1:15" x14ac:dyDescent="0.25">
      <c r="A99" s="53" t="s">
        <v>165</v>
      </c>
      <c r="B99" s="53" t="s">
        <v>161</v>
      </c>
      <c r="C99" s="53" t="s">
        <v>238</v>
      </c>
      <c r="D99" s="15">
        <v>8.5222880494720248E-3</v>
      </c>
      <c r="E99" s="15">
        <v>3.9955211410904303E-4</v>
      </c>
      <c r="F99" s="15">
        <v>9.9171125520642668E-4</v>
      </c>
      <c r="G99" s="15">
        <v>7.8049787029537453E-3</v>
      </c>
      <c r="H99" s="15">
        <v>3.3515808663118969E-4</v>
      </c>
      <c r="I99" s="15">
        <v>8.8216646825842236E-4</v>
      </c>
      <c r="J99" s="15">
        <v>8.5222880494720248E-3</v>
      </c>
      <c r="K99" s="15">
        <v>3.9955211410904303E-4</v>
      </c>
      <c r="L99" s="15">
        <v>9.9171125520642668E-4</v>
      </c>
      <c r="M99" s="15">
        <v>7.8049787029537453E-3</v>
      </c>
      <c r="N99" s="15">
        <v>3.3515808663118969E-4</v>
      </c>
      <c r="O99" s="15">
        <v>8.8216646825842236E-4</v>
      </c>
    </row>
    <row r="100" spans="1:15" x14ac:dyDescent="0.25">
      <c r="A100" s="53" t="s">
        <v>166</v>
      </c>
      <c r="B100" s="53" t="s">
        <v>161</v>
      </c>
      <c r="C100" s="53" t="s">
        <v>238</v>
      </c>
      <c r="D100" s="15">
        <v>8.5222880494720248E-3</v>
      </c>
      <c r="E100" s="15">
        <v>3.9955211410904303E-4</v>
      </c>
      <c r="F100" s="15">
        <v>9.9171125520642668E-4</v>
      </c>
      <c r="G100" s="15">
        <v>7.8049787029537453E-3</v>
      </c>
      <c r="H100" s="15">
        <v>3.3515808663118969E-4</v>
      </c>
      <c r="I100" s="15">
        <v>8.8216646825842236E-4</v>
      </c>
      <c r="J100" s="15">
        <v>8.5222880494720248E-3</v>
      </c>
      <c r="K100" s="15">
        <v>3.9955211410904303E-4</v>
      </c>
      <c r="L100" s="15">
        <v>9.9171125520642668E-4</v>
      </c>
      <c r="M100" s="15">
        <v>7.8049787029537453E-3</v>
      </c>
      <c r="N100" s="15">
        <v>3.3515808663118969E-4</v>
      </c>
      <c r="O100" s="15">
        <v>8.8216646825842236E-4</v>
      </c>
    </row>
    <row r="101" spans="1:15" x14ac:dyDescent="0.25">
      <c r="A101" s="53" t="s">
        <v>53</v>
      </c>
      <c r="B101" s="53" t="s">
        <v>54</v>
      </c>
      <c r="C101" s="53" t="s">
        <v>236</v>
      </c>
      <c r="D101" s="15">
        <v>3.8350296222624113E-2</v>
      </c>
      <c r="E101" s="15">
        <v>1.7979845134906936E-3</v>
      </c>
      <c r="F101" s="15">
        <v>4.4627006484289208E-3</v>
      </c>
      <c r="G101" s="15">
        <v>3.5122404163291855E-2</v>
      </c>
      <c r="H101" s="15">
        <v>1.5082113898403538E-3</v>
      </c>
      <c r="I101" s="15">
        <v>3.9697491071629008E-3</v>
      </c>
      <c r="J101" s="15">
        <v>3.8350296222624113E-2</v>
      </c>
      <c r="K101" s="15">
        <v>1.7979845134906936E-3</v>
      </c>
      <c r="L101" s="15">
        <v>4.4627006484289208E-3</v>
      </c>
      <c r="M101" s="15">
        <v>3.5122404163291855E-2</v>
      </c>
      <c r="N101" s="15">
        <v>1.5082113898403538E-3</v>
      </c>
      <c r="O101" s="15">
        <v>3.9697491071629008E-3</v>
      </c>
    </row>
    <row r="102" spans="1:15" x14ac:dyDescent="0.25">
      <c r="A102" s="53" t="s">
        <v>56</v>
      </c>
      <c r="B102" s="53" t="s">
        <v>54</v>
      </c>
      <c r="C102" s="53" t="s">
        <v>236</v>
      </c>
      <c r="D102" s="15">
        <v>1.2783432074208036E-2</v>
      </c>
      <c r="E102" s="15">
        <v>5.9932817116356443E-4</v>
      </c>
      <c r="F102" s="15">
        <v>1.4875668828096399E-3</v>
      </c>
      <c r="G102" s="15">
        <v>1.1707468054430617E-2</v>
      </c>
      <c r="H102" s="15">
        <v>5.0273712994678451E-4</v>
      </c>
      <c r="I102" s="15">
        <v>1.3232497023876334E-3</v>
      </c>
      <c r="J102" s="15">
        <v>1.2783432074208036E-2</v>
      </c>
      <c r="K102" s="15">
        <v>5.9932817116356443E-4</v>
      </c>
      <c r="L102" s="15">
        <v>1.4875668828096399E-3</v>
      </c>
      <c r="M102" s="15">
        <v>1.1707468054430617E-2</v>
      </c>
      <c r="N102" s="15">
        <v>5.0273712994678451E-4</v>
      </c>
      <c r="O102" s="15">
        <v>1.3232497023876334E-3</v>
      </c>
    </row>
    <row r="103" spans="1:15" x14ac:dyDescent="0.25">
      <c r="A103" s="53" t="s">
        <v>57</v>
      </c>
      <c r="B103" s="53" t="s">
        <v>54</v>
      </c>
      <c r="C103" s="53" t="s">
        <v>236</v>
      </c>
      <c r="D103" s="15">
        <v>2.3554441802802976E-2</v>
      </c>
      <c r="E103" s="15">
        <v>1.1185863951777275E-3</v>
      </c>
      <c r="F103" s="15">
        <v>2.7646581086317409E-3</v>
      </c>
      <c r="G103" s="15">
        <v>2.1566751927053828E-2</v>
      </c>
      <c r="H103" s="15">
        <v>9.3881736276449346E-4</v>
      </c>
      <c r="I103" s="15">
        <v>2.4588120525216232E-3</v>
      </c>
      <c r="J103" s="15">
        <v>2.3554441802802976E-2</v>
      </c>
      <c r="K103" s="15">
        <v>1.1185863951777275E-3</v>
      </c>
      <c r="L103" s="15">
        <v>2.7646581086317409E-3</v>
      </c>
      <c r="M103" s="15">
        <v>2.1566751927053828E-2</v>
      </c>
      <c r="N103" s="15">
        <v>9.3881736276449346E-4</v>
      </c>
      <c r="O103" s="15">
        <v>2.4588120525216232E-3</v>
      </c>
    </row>
    <row r="104" spans="1:15" x14ac:dyDescent="0.25">
      <c r="A104" s="53" t="s">
        <v>58</v>
      </c>
      <c r="B104" s="53" t="s">
        <v>54</v>
      </c>
      <c r="C104" s="53" t="s">
        <v>236</v>
      </c>
      <c r="D104" s="15">
        <v>0.11510996350124979</v>
      </c>
      <c r="E104" s="15">
        <v>5.4038625811610097E-3</v>
      </c>
      <c r="F104" s="15">
        <v>1.3406828023693794E-2</v>
      </c>
      <c r="G104" s="15">
        <v>0.10541874273684106</v>
      </c>
      <c r="H104" s="15">
        <v>4.5332004817854217E-3</v>
      </c>
      <c r="I104" s="15">
        <v>1.192567445389418E-2</v>
      </c>
      <c r="J104" s="15">
        <v>0.11510996350124979</v>
      </c>
      <c r="K104" s="15">
        <v>5.4038625811610097E-3</v>
      </c>
      <c r="L104" s="15">
        <v>1.3406828023693794E-2</v>
      </c>
      <c r="M104" s="15">
        <v>0.10541874273684106</v>
      </c>
      <c r="N104" s="15">
        <v>4.5332004817854217E-3</v>
      </c>
      <c r="O104" s="15">
        <v>1.192567445389418E-2</v>
      </c>
    </row>
    <row r="105" spans="1:15" x14ac:dyDescent="0.25">
      <c r="A105" s="53" t="s">
        <v>59</v>
      </c>
      <c r="B105" s="53" t="s">
        <v>54</v>
      </c>
      <c r="C105" s="53" t="s">
        <v>236</v>
      </c>
      <c r="D105" s="15">
        <v>0.10232653142704175</v>
      </c>
      <c r="E105" s="15">
        <v>4.8045344099974449E-3</v>
      </c>
      <c r="F105" s="15">
        <v>1.1919261140884154E-2</v>
      </c>
      <c r="G105" s="15">
        <v>9.3711274682410445E-2</v>
      </c>
      <c r="H105" s="15">
        <v>4.030463351838637E-3</v>
      </c>
      <c r="I105" s="15">
        <v>1.0602424751506547E-2</v>
      </c>
      <c r="J105" s="15">
        <v>0.10232653142704175</v>
      </c>
      <c r="K105" s="15">
        <v>4.8045344099974449E-3</v>
      </c>
      <c r="L105" s="15">
        <v>1.1919261140884154E-2</v>
      </c>
      <c r="M105" s="15">
        <v>9.3711274682410445E-2</v>
      </c>
      <c r="N105" s="15">
        <v>4.030463351838637E-3</v>
      </c>
      <c r="O105" s="15">
        <v>1.0602424751506547E-2</v>
      </c>
    </row>
    <row r="106" spans="1:15" x14ac:dyDescent="0.25">
      <c r="A106" s="53" t="s">
        <v>60</v>
      </c>
      <c r="B106" s="53" t="s">
        <v>54</v>
      </c>
      <c r="C106" s="53" t="s">
        <v>236</v>
      </c>
      <c r="D106" s="15">
        <v>8.9543099352833722E-2</v>
      </c>
      <c r="E106" s="15">
        <v>4.205206238833881E-3</v>
      </c>
      <c r="F106" s="15">
        <v>1.0431694258074515E-2</v>
      </c>
      <c r="G106" s="15">
        <v>8.2003806627979833E-2</v>
      </c>
      <c r="H106" s="15">
        <v>3.5277262218918527E-3</v>
      </c>
      <c r="I106" s="15">
        <v>9.2791750491189144E-3</v>
      </c>
      <c r="J106" s="15">
        <v>8.9543099352833722E-2</v>
      </c>
      <c r="K106" s="15">
        <v>4.205206238833881E-3</v>
      </c>
      <c r="L106" s="15">
        <v>1.0431694258074515E-2</v>
      </c>
      <c r="M106" s="15">
        <v>8.2003806627979833E-2</v>
      </c>
      <c r="N106" s="15">
        <v>3.5277262218918527E-3</v>
      </c>
      <c r="O106" s="15">
        <v>9.2791750491189144E-3</v>
      </c>
    </row>
    <row r="107" spans="1:15" x14ac:dyDescent="0.25">
      <c r="A107" s="53" t="s">
        <v>61</v>
      </c>
      <c r="B107" s="53" t="s">
        <v>54</v>
      </c>
      <c r="C107" s="53" t="s">
        <v>236</v>
      </c>
      <c r="D107" s="15">
        <v>5.9906617183014418E-2</v>
      </c>
      <c r="E107" s="15">
        <v>2.813886741586202E-3</v>
      </c>
      <c r="F107" s="15">
        <v>6.9798937491234812E-3</v>
      </c>
      <c r="G107" s="15">
        <v>5.4862459171578198E-2</v>
      </c>
      <c r="H107" s="15">
        <v>2.3605729934374781E-3</v>
      </c>
      <c r="I107" s="15">
        <v>6.2087219312575671E-3</v>
      </c>
      <c r="J107" s="15">
        <v>5.9906617183014418E-2</v>
      </c>
      <c r="K107" s="15">
        <v>2.813886741586202E-3</v>
      </c>
      <c r="L107" s="15">
        <v>6.9798937491234812E-3</v>
      </c>
      <c r="M107" s="15">
        <v>5.4862459171578198E-2</v>
      </c>
      <c r="N107" s="15">
        <v>2.3605729934374781E-3</v>
      </c>
      <c r="O107" s="15">
        <v>6.2087219312575671E-3</v>
      </c>
    </row>
    <row r="108" spans="1:15" x14ac:dyDescent="0.25">
      <c r="A108" s="53" t="s">
        <v>71</v>
      </c>
      <c r="B108" s="53" t="s">
        <v>72</v>
      </c>
      <c r="C108" s="53" t="s">
        <v>236</v>
      </c>
      <c r="D108" s="15">
        <v>1.9281663745727921E-2</v>
      </c>
      <c r="E108" s="15">
        <v>1.6893226469458238E-3</v>
      </c>
      <c r="F108" s="15">
        <v>3.5474355075833658E-3</v>
      </c>
      <c r="G108" s="15">
        <v>1.7375795220637213E-2</v>
      </c>
      <c r="H108" s="15">
        <v>1.4450314790264841E-3</v>
      </c>
      <c r="I108" s="15">
        <v>3.1302342669905347E-3</v>
      </c>
      <c r="J108" s="15">
        <v>1.9281663745727921E-2</v>
      </c>
      <c r="K108" s="15">
        <v>1.6893226469458238E-3</v>
      </c>
      <c r="L108" s="15">
        <v>3.5474355075833658E-3</v>
      </c>
      <c r="M108" s="15">
        <v>1.7375795220637213E-2</v>
      </c>
      <c r="N108" s="15">
        <v>1.4450314790264841E-3</v>
      </c>
      <c r="O108" s="15">
        <v>3.1302342669905347E-3</v>
      </c>
    </row>
    <row r="109" spans="1:15" x14ac:dyDescent="0.25">
      <c r="A109" s="53" t="s">
        <v>74</v>
      </c>
      <c r="B109" s="53" t="s">
        <v>72</v>
      </c>
      <c r="C109" s="53" t="s">
        <v>236</v>
      </c>
      <c r="D109" s="15">
        <v>1.8690915411953387E-2</v>
      </c>
      <c r="E109" s="15">
        <v>1.5902322400565272E-3</v>
      </c>
      <c r="F109" s="15">
        <v>3.3601747235130273E-3</v>
      </c>
      <c r="G109" s="15">
        <v>1.6860492750982066E-2</v>
      </c>
      <c r="H109" s="15">
        <v>1.3593683563828752E-3</v>
      </c>
      <c r="I109" s="15">
        <v>2.965962942935726E-3</v>
      </c>
      <c r="J109" s="15">
        <v>1.8690915411953387E-2</v>
      </c>
      <c r="K109" s="15">
        <v>1.5902322400565272E-3</v>
      </c>
      <c r="L109" s="15">
        <v>3.3601747235130273E-3</v>
      </c>
      <c r="M109" s="15">
        <v>1.6860492750982066E-2</v>
      </c>
      <c r="N109" s="15">
        <v>1.3593683563828752E-3</v>
      </c>
      <c r="O109" s="15">
        <v>2.965962942935726E-3</v>
      </c>
    </row>
    <row r="110" spans="1:15" x14ac:dyDescent="0.25">
      <c r="A110" s="53" t="s">
        <v>75</v>
      </c>
      <c r="B110" s="53" t="s">
        <v>72</v>
      </c>
      <c r="C110" s="53" t="s">
        <v>236</v>
      </c>
      <c r="D110" s="15">
        <v>3.0505882087444092E-2</v>
      </c>
      <c r="E110" s="15">
        <v>3.5720403778424529E-3</v>
      </c>
      <c r="F110" s="15">
        <v>7.1053904049198022E-3</v>
      </c>
      <c r="G110" s="15">
        <v>2.7166542144084968E-2</v>
      </c>
      <c r="H110" s="15">
        <v>3.072630809255056E-3</v>
      </c>
      <c r="I110" s="15">
        <v>6.2513894240319098E-3</v>
      </c>
      <c r="J110" s="15">
        <v>3.0505882087444092E-2</v>
      </c>
      <c r="K110" s="15">
        <v>3.5720403778424529E-3</v>
      </c>
      <c r="L110" s="15">
        <v>7.1053904049198022E-3</v>
      </c>
      <c r="M110" s="15">
        <v>2.7166542144084968E-2</v>
      </c>
      <c r="N110" s="15">
        <v>3.072630809255056E-3</v>
      </c>
      <c r="O110" s="15">
        <v>6.2513894240319098E-3</v>
      </c>
    </row>
    <row r="111" spans="1:15" x14ac:dyDescent="0.25">
      <c r="A111" s="53" t="s">
        <v>76</v>
      </c>
      <c r="B111" s="53" t="s">
        <v>72</v>
      </c>
      <c r="C111" s="53" t="s">
        <v>236</v>
      </c>
      <c r="D111" s="15">
        <v>1.7741840067134453E-2</v>
      </c>
      <c r="E111" s="15">
        <v>1.6885250253078593E-3</v>
      </c>
      <c r="F111" s="15">
        <v>3.4867684778520985E-3</v>
      </c>
      <c r="G111" s="15">
        <v>1.5939853014553921E-2</v>
      </c>
      <c r="H111" s="15">
        <v>1.4469050800122957E-3</v>
      </c>
      <c r="I111" s="15">
        <v>3.0739639739807388E-3</v>
      </c>
      <c r="J111" s="15">
        <v>1.7741840067134453E-2</v>
      </c>
      <c r="K111" s="15">
        <v>1.6885250253078593E-3</v>
      </c>
      <c r="L111" s="15">
        <v>3.4867684778520985E-3</v>
      </c>
      <c r="M111" s="15">
        <v>1.5939853014553921E-2</v>
      </c>
      <c r="N111" s="15">
        <v>1.4469050800122957E-3</v>
      </c>
      <c r="O111" s="15">
        <v>3.0739639739807388E-3</v>
      </c>
    </row>
    <row r="112" spans="1:15" x14ac:dyDescent="0.25">
      <c r="A112" s="53" t="s">
        <v>77</v>
      </c>
      <c r="B112" s="53" t="s">
        <v>72</v>
      </c>
      <c r="C112" s="53" t="s">
        <v>236</v>
      </c>
      <c r="D112" s="15">
        <v>1.6560343399585384E-2</v>
      </c>
      <c r="E112" s="15">
        <v>1.4903442115292665E-3</v>
      </c>
      <c r="F112" s="15">
        <v>3.1122469097114207E-3</v>
      </c>
      <c r="G112" s="15">
        <v>1.4909248075243631E-2</v>
      </c>
      <c r="H112" s="15">
        <v>1.2755788347250776E-3</v>
      </c>
      <c r="I112" s="15">
        <v>2.7454213258711205E-3</v>
      </c>
      <c r="J112" s="15">
        <v>1.6560343399585384E-2</v>
      </c>
      <c r="K112" s="15">
        <v>1.4903442115292665E-3</v>
      </c>
      <c r="L112" s="15">
        <v>3.1122469097114207E-3</v>
      </c>
      <c r="M112" s="15">
        <v>1.4909248075243631E-2</v>
      </c>
      <c r="N112" s="15">
        <v>1.2755788347250776E-3</v>
      </c>
      <c r="O112" s="15">
        <v>2.7454213258711205E-3</v>
      </c>
    </row>
    <row r="113" spans="1:15" x14ac:dyDescent="0.25">
      <c r="A113" s="53" t="s">
        <v>78</v>
      </c>
      <c r="B113" s="53" t="s">
        <v>72</v>
      </c>
      <c r="C113" s="53" t="s">
        <v>236</v>
      </c>
      <c r="D113" s="15">
        <v>1.6560343399585384E-2</v>
      </c>
      <c r="E113" s="15">
        <v>1.4903442115292665E-3</v>
      </c>
      <c r="F113" s="15">
        <v>3.1122469097114207E-3</v>
      </c>
      <c r="G113" s="15">
        <v>1.4909248075243631E-2</v>
      </c>
      <c r="H113" s="15">
        <v>1.2755788347250776E-3</v>
      </c>
      <c r="I113" s="15">
        <v>2.7454213258711205E-3</v>
      </c>
      <c r="J113" s="15">
        <v>1.6560343399585384E-2</v>
      </c>
      <c r="K113" s="15">
        <v>1.4903442115292665E-3</v>
      </c>
      <c r="L113" s="15">
        <v>3.1122469097114207E-3</v>
      </c>
      <c r="M113" s="15">
        <v>1.4909248075243631E-2</v>
      </c>
      <c r="N113" s="15">
        <v>1.2755788347250776E-3</v>
      </c>
      <c r="O113" s="15">
        <v>2.7454213258711205E-3</v>
      </c>
    </row>
    <row r="114" spans="1:15" x14ac:dyDescent="0.25">
      <c r="A114" s="53" t="s">
        <v>79</v>
      </c>
      <c r="B114" s="53" t="s">
        <v>72</v>
      </c>
      <c r="C114" s="53" t="s">
        <v>236</v>
      </c>
      <c r="D114" s="15">
        <v>1.9890164685238437E-2</v>
      </c>
      <c r="E114" s="15">
        <v>1.9201347855351998E-3</v>
      </c>
      <c r="F114" s="15">
        <v>3.9540438222151891E-3</v>
      </c>
      <c r="G114" s="15">
        <v>1.7860196546790906E-2</v>
      </c>
      <c r="H114" s="15">
        <v>1.6458488990211445E-3</v>
      </c>
      <c r="I114" s="15">
        <v>3.4853988766135255E-3</v>
      </c>
      <c r="J114" s="15">
        <v>1.9890164685238437E-2</v>
      </c>
      <c r="K114" s="15">
        <v>1.9201347855351998E-3</v>
      </c>
      <c r="L114" s="15">
        <v>3.9540438222151891E-3</v>
      </c>
      <c r="M114" s="15">
        <v>1.7860196546790906E-2</v>
      </c>
      <c r="N114" s="15">
        <v>1.6458488990211445E-3</v>
      </c>
      <c r="O114" s="15">
        <v>3.4853988766135255E-3</v>
      </c>
    </row>
    <row r="115" spans="1:15" x14ac:dyDescent="0.25">
      <c r="A115" s="53" t="s">
        <v>32</v>
      </c>
      <c r="B115" s="53" t="s">
        <v>33</v>
      </c>
      <c r="C115" s="53" t="s">
        <v>237</v>
      </c>
      <c r="D115" s="15">
        <v>0.69272740017570977</v>
      </c>
      <c r="E115" s="15">
        <v>3.27699919110786E-2</v>
      </c>
      <c r="F115" s="15">
        <v>8.109638088640897E-2</v>
      </c>
      <c r="G115" s="15">
        <v>0.63431601506483948</v>
      </c>
      <c r="H115" s="15">
        <v>2.7499023819965166E-2</v>
      </c>
      <c r="I115" s="15">
        <v>7.2128996357556943E-2</v>
      </c>
      <c r="J115" s="15">
        <v>0.69272740017570977</v>
      </c>
      <c r="K115" s="15">
        <v>3.27699919110786E-2</v>
      </c>
      <c r="L115" s="15">
        <v>8.109638088640897E-2</v>
      </c>
      <c r="M115" s="15">
        <v>0.63431601506483948</v>
      </c>
      <c r="N115" s="15">
        <v>2.7499023819965166E-2</v>
      </c>
      <c r="O115" s="15">
        <v>7.2128996357556943E-2</v>
      </c>
    </row>
    <row r="116" spans="1:15" x14ac:dyDescent="0.25">
      <c r="A116" s="53" t="s">
        <v>35</v>
      </c>
      <c r="B116" s="53" t="s">
        <v>33</v>
      </c>
      <c r="C116" s="53" t="s">
        <v>237</v>
      </c>
      <c r="D116" s="15">
        <v>0.73236183068951921</v>
      </c>
      <c r="E116" s="15">
        <v>3.5813325064822578E-2</v>
      </c>
      <c r="F116" s="15">
        <v>8.7675899295199089E-2</v>
      </c>
      <c r="G116" s="15">
        <v>0.67018746152145314</v>
      </c>
      <c r="H116" s="15">
        <v>3.0094084959058243E-2</v>
      </c>
      <c r="I116" s="15">
        <v>7.794348297577125E-2</v>
      </c>
      <c r="J116" s="15">
        <v>0.73236183068951921</v>
      </c>
      <c r="K116" s="15">
        <v>3.5813325064822578E-2</v>
      </c>
      <c r="L116" s="15">
        <v>8.7675899295199089E-2</v>
      </c>
      <c r="M116" s="15">
        <v>0.67018746152145314</v>
      </c>
      <c r="N116" s="15">
        <v>3.0094084959058243E-2</v>
      </c>
      <c r="O116" s="15">
        <v>7.794348297577125E-2</v>
      </c>
    </row>
    <row r="117" spans="1:15" x14ac:dyDescent="0.25">
      <c r="A117" s="53" t="s">
        <v>36</v>
      </c>
      <c r="B117" s="53" t="s">
        <v>33</v>
      </c>
      <c r="C117" s="53" t="s">
        <v>237</v>
      </c>
      <c r="D117" s="15">
        <v>0.74451482965047344</v>
      </c>
      <c r="E117" s="15">
        <v>3.5019466607036871E-2</v>
      </c>
      <c r="F117" s="15">
        <v>8.6826424271273253E-2</v>
      </c>
      <c r="G117" s="15">
        <v>0.68180887578416227</v>
      </c>
      <c r="H117" s="15">
        <v>2.937960405480107E-2</v>
      </c>
      <c r="I117" s="15">
        <v>7.7231858474035034E-2</v>
      </c>
      <c r="J117" s="15">
        <v>0.74451482965047344</v>
      </c>
      <c r="K117" s="15">
        <v>3.5019466607036871E-2</v>
      </c>
      <c r="L117" s="15">
        <v>8.6826424271273253E-2</v>
      </c>
      <c r="M117" s="15">
        <v>0.68180887578416227</v>
      </c>
      <c r="N117" s="15">
        <v>2.937960405480107E-2</v>
      </c>
      <c r="O117" s="15">
        <v>7.7231858474035034E-2</v>
      </c>
    </row>
    <row r="118" spans="1:15" x14ac:dyDescent="0.25">
      <c r="A118" s="53" t="s">
        <v>37</v>
      </c>
      <c r="B118" s="53" t="s">
        <v>33</v>
      </c>
      <c r="C118" s="53" t="s">
        <v>237</v>
      </c>
      <c r="D118" s="15">
        <v>0.95035326718288571</v>
      </c>
      <c r="E118" s="15">
        <v>4.4569878804536153E-2</v>
      </c>
      <c r="F118" s="15">
        <v>0.11061325711233064</v>
      </c>
      <c r="G118" s="15">
        <v>0.87035818587327352</v>
      </c>
      <c r="H118" s="15">
        <v>3.738725928390637E-2</v>
      </c>
      <c r="I118" s="15">
        <v>9.8394415475625052E-2</v>
      </c>
      <c r="J118" s="15">
        <v>0.95035326718288571</v>
      </c>
      <c r="K118" s="15">
        <v>4.4569878804536153E-2</v>
      </c>
      <c r="L118" s="15">
        <v>0.11061325711233064</v>
      </c>
      <c r="M118" s="15">
        <v>0.87035818587327352</v>
      </c>
      <c r="N118" s="15">
        <v>3.738725928390637E-2</v>
      </c>
      <c r="O118" s="15">
        <v>9.8394415475625052E-2</v>
      </c>
    </row>
    <row r="119" spans="1:15" x14ac:dyDescent="0.25">
      <c r="A119" s="53" t="s">
        <v>38</v>
      </c>
      <c r="B119" s="53" t="s">
        <v>33</v>
      </c>
      <c r="C119" s="53" t="s">
        <v>237</v>
      </c>
      <c r="D119" s="15">
        <v>0.37503974901014658</v>
      </c>
      <c r="E119" s="15">
        <v>1.7590202061486822E-2</v>
      </c>
      <c r="F119" s="15">
        <v>4.3654021307489806E-2</v>
      </c>
      <c r="G119" s="15">
        <v>0.34347059317693029</v>
      </c>
      <c r="H119" s="15">
        <v>1.4755522124036708E-2</v>
      </c>
      <c r="I119" s="15">
        <v>3.8831751735776063E-2</v>
      </c>
      <c r="J119" s="15">
        <v>0.37503974901014658</v>
      </c>
      <c r="K119" s="15">
        <v>1.7590202061486822E-2</v>
      </c>
      <c r="L119" s="15">
        <v>4.3654021307489806E-2</v>
      </c>
      <c r="M119" s="15">
        <v>0.34347059317693029</v>
      </c>
      <c r="N119" s="15">
        <v>1.4755522124036708E-2</v>
      </c>
      <c r="O119" s="15">
        <v>3.8831751735776063E-2</v>
      </c>
    </row>
    <row r="120" spans="1:15" x14ac:dyDescent="0.25">
      <c r="A120" s="53" t="s">
        <v>39</v>
      </c>
      <c r="B120" s="53" t="s">
        <v>33</v>
      </c>
      <c r="C120" s="53" t="s">
        <v>237</v>
      </c>
      <c r="D120" s="15">
        <v>0.44747919743065873</v>
      </c>
      <c r="E120" s="15">
        <v>2.0986395031413686E-2</v>
      </c>
      <c r="F120" s="15">
        <v>5.2083566976744433E-2</v>
      </c>
      <c r="G120" s="15">
        <v>0.40981291215203708</v>
      </c>
      <c r="H120" s="15">
        <v>1.760436586040182E-2</v>
      </c>
      <c r="I120" s="15">
        <v>4.6330166715972648E-2</v>
      </c>
      <c r="J120" s="15">
        <v>0.44747919743065873</v>
      </c>
      <c r="K120" s="15">
        <v>2.0986395031413686E-2</v>
      </c>
      <c r="L120" s="15">
        <v>5.2083566976744433E-2</v>
      </c>
      <c r="M120" s="15">
        <v>0.40981291215203708</v>
      </c>
      <c r="N120" s="15">
        <v>1.760436586040182E-2</v>
      </c>
      <c r="O120" s="15">
        <v>4.6330166715972648E-2</v>
      </c>
    </row>
    <row r="121" spans="1:15" x14ac:dyDescent="0.25">
      <c r="A121" s="53" t="s">
        <v>40</v>
      </c>
      <c r="B121" s="53" t="s">
        <v>33</v>
      </c>
      <c r="C121" s="53" t="s">
        <v>237</v>
      </c>
      <c r="D121" s="15">
        <v>0.65707937902323232</v>
      </c>
      <c r="E121" s="15">
        <v>3.1124876580062456E-2</v>
      </c>
      <c r="F121" s="15">
        <v>7.6991591641574375E-2</v>
      </c>
      <c r="G121" s="15">
        <v>0.60165900726211607</v>
      </c>
      <c r="H121" s="15">
        <v>2.6119976683694899E-2</v>
      </c>
      <c r="I121" s="15">
        <v>6.8476778622456172E-2</v>
      </c>
      <c r="J121" s="15">
        <v>0.65707937902323232</v>
      </c>
      <c r="K121" s="15">
        <v>3.1124876580062456E-2</v>
      </c>
      <c r="L121" s="15">
        <v>7.6991591641574375E-2</v>
      </c>
      <c r="M121" s="15">
        <v>0.60165900726211607</v>
      </c>
      <c r="N121" s="15">
        <v>2.6119976683694899E-2</v>
      </c>
      <c r="O121" s="15">
        <v>6.8476778622456172E-2</v>
      </c>
    </row>
  </sheetData>
  <mergeCells count="8">
    <mergeCell ref="D1:O1"/>
    <mergeCell ref="D2:O2"/>
    <mergeCell ref="D3:I3"/>
    <mergeCell ref="J3:O3"/>
    <mergeCell ref="D4:F4"/>
    <mergeCell ref="G4:I4"/>
    <mergeCell ref="J4:L4"/>
    <mergeCell ref="M4:O4"/>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1E026-8104-44AF-8745-1E33FA28D2BB}">
  <sheetPr>
    <tabColor rgb="FFFF0000"/>
  </sheetPr>
  <dimension ref="A3:D7"/>
  <sheetViews>
    <sheetView workbookViewId="0">
      <selection activeCell="D10" sqref="D10"/>
    </sheetView>
  </sheetViews>
  <sheetFormatPr defaultRowHeight="15" x14ac:dyDescent="0.25"/>
  <cols>
    <col min="1" max="1" width="43.5703125" bestFit="1" customWidth="1"/>
    <col min="2" max="2" width="15.85546875" bestFit="1" customWidth="1"/>
    <col min="3" max="3" width="18" bestFit="1" customWidth="1"/>
    <col min="4" max="4" width="12.5703125" bestFit="1" customWidth="1"/>
    <col min="5" max="5" width="15.85546875" bestFit="1" customWidth="1"/>
  </cols>
  <sheetData>
    <row r="3" spans="1:4" x14ac:dyDescent="0.25">
      <c r="A3" s="104" t="s">
        <v>232</v>
      </c>
      <c r="B3" t="s">
        <v>233</v>
      </c>
      <c r="C3" t="s">
        <v>234</v>
      </c>
      <c r="D3" t="s">
        <v>235</v>
      </c>
    </row>
    <row r="4" spans="1:4" x14ac:dyDescent="0.25">
      <c r="A4" s="105" t="s">
        <v>236</v>
      </c>
      <c r="B4" s="107">
        <v>1.9757233192020652E-2</v>
      </c>
      <c r="C4" s="107">
        <v>3.7507396648992775E-3</v>
      </c>
      <c r="D4" s="107">
        <v>1.8047287162405118E-3</v>
      </c>
    </row>
    <row r="5" spans="1:4" x14ac:dyDescent="0.25">
      <c r="A5" s="105" t="s">
        <v>237</v>
      </c>
      <c r="B5" s="107">
        <v>0.22062678139977371</v>
      </c>
      <c r="C5" s="107">
        <v>3.08682423472698E-2</v>
      </c>
      <c r="D5" s="107">
        <v>1.3496113418322154E-2</v>
      </c>
    </row>
    <row r="6" spans="1:4" x14ac:dyDescent="0.25">
      <c r="A6" s="105" t="s">
        <v>238</v>
      </c>
      <c r="B6" s="107">
        <v>4.6931659105473589E-3</v>
      </c>
      <c r="C6" s="107">
        <v>5.4731379820423818E-4</v>
      </c>
      <c r="D6" s="107">
        <v>2.2074456682886663E-4</v>
      </c>
    </row>
    <row r="7" spans="1:4" x14ac:dyDescent="0.25">
      <c r="A7" s="105" t="s">
        <v>239</v>
      </c>
      <c r="B7" s="106">
        <v>3.8014426061482316E-2</v>
      </c>
      <c r="C7" s="106">
        <v>6.2512725392328689E-3</v>
      </c>
      <c r="D7" s="106">
        <v>2.7428998300059941E-3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E35BB-4778-45B7-A7DC-C3FB3AC5F64B}">
  <sheetPr>
    <tabColor rgb="FF00B050"/>
  </sheetPr>
  <dimension ref="A1:DG127"/>
  <sheetViews>
    <sheetView topLeftCell="H1" zoomScale="82" zoomScaleNormal="82" workbookViewId="0">
      <selection activeCell="J3" sqref="J3"/>
    </sheetView>
  </sheetViews>
  <sheetFormatPr defaultRowHeight="15" x14ac:dyDescent="0.25"/>
  <cols>
    <col min="1" max="1" width="62.42578125" customWidth="1"/>
    <col min="2" max="2" width="18.85546875" bestFit="1" customWidth="1"/>
    <col min="3" max="3" width="45.28515625" bestFit="1" customWidth="1"/>
    <col min="7" max="7" width="11.28515625" customWidth="1"/>
    <col min="9" max="9" width="10.85546875" customWidth="1"/>
    <col min="34" max="34" width="9.5703125" customWidth="1"/>
    <col min="57" max="57" width="12.7109375" bestFit="1" customWidth="1"/>
  </cols>
  <sheetData>
    <row r="1" spans="1:111" ht="15.75" thickBot="1" x14ac:dyDescent="0.3">
      <c r="A1" s="179" t="s">
        <v>445</v>
      </c>
      <c r="B1" s="186"/>
      <c r="C1" s="186"/>
      <c r="D1" s="180" t="s">
        <v>240</v>
      </c>
      <c r="E1" s="180"/>
      <c r="F1" s="180"/>
      <c r="G1" s="180" t="s">
        <v>411</v>
      </c>
      <c r="H1" s="180"/>
      <c r="I1" s="246" t="s">
        <v>241</v>
      </c>
      <c r="J1" s="247"/>
      <c r="K1" s="248" t="s">
        <v>242</v>
      </c>
      <c r="L1" s="249"/>
      <c r="M1" s="181" t="s">
        <v>243</v>
      </c>
      <c r="N1" s="180"/>
      <c r="O1" s="182"/>
    </row>
    <row r="2" spans="1:111" ht="15.75" thickTop="1" x14ac:dyDescent="0.25">
      <c r="A2" s="22" t="s">
        <v>244</v>
      </c>
      <c r="B2" s="28"/>
      <c r="C2" s="28"/>
      <c r="D2" s="27"/>
      <c r="E2" s="28"/>
      <c r="F2" s="28"/>
      <c r="G2" s="22" t="s">
        <v>245</v>
      </c>
      <c r="H2" s="23">
        <v>2.42</v>
      </c>
      <c r="I2" s="22" t="s">
        <v>245</v>
      </c>
      <c r="J2" s="120">
        <v>9780</v>
      </c>
      <c r="K2" s="22"/>
      <c r="L2" s="25"/>
      <c r="M2" s="121">
        <v>30</v>
      </c>
      <c r="N2" s="28"/>
      <c r="O2" s="23"/>
    </row>
    <row r="3" spans="1:111" x14ac:dyDescent="0.25">
      <c r="A3" s="22" t="s">
        <v>246</v>
      </c>
      <c r="B3" s="28"/>
      <c r="C3" s="28"/>
      <c r="D3" s="27"/>
      <c r="E3" s="28"/>
      <c r="F3" s="28"/>
      <c r="G3" s="22" t="s">
        <v>247</v>
      </c>
      <c r="H3" s="23">
        <v>5.2</v>
      </c>
      <c r="I3" s="22" t="s">
        <v>247</v>
      </c>
      <c r="J3" s="120">
        <v>21200</v>
      </c>
      <c r="K3" s="22"/>
      <c r="L3" s="25"/>
      <c r="M3" s="121">
        <v>300</v>
      </c>
      <c r="N3" s="28"/>
      <c r="O3" s="23"/>
    </row>
    <row r="4" spans="1:111" x14ac:dyDescent="0.25">
      <c r="A4" s="22" t="s">
        <v>248</v>
      </c>
      <c r="B4" s="28"/>
      <c r="C4" s="28"/>
      <c r="D4" s="27" t="s">
        <v>459</v>
      </c>
      <c r="E4" s="28"/>
      <c r="F4" s="28"/>
      <c r="G4" s="28"/>
      <c r="H4" s="23"/>
      <c r="I4" s="28"/>
      <c r="J4" s="24"/>
      <c r="K4" s="28" t="s">
        <v>249</v>
      </c>
      <c r="L4" s="30">
        <v>7.0999999999999998E-6</v>
      </c>
      <c r="M4" s="29">
        <v>9.9999999999999995E-7</v>
      </c>
      <c r="N4" s="29">
        <v>1.0000000000000001E-5</v>
      </c>
      <c r="O4" s="31">
        <v>1E-4</v>
      </c>
    </row>
    <row r="5" spans="1:111" ht="15.75" thickBot="1" x14ac:dyDescent="0.3">
      <c r="A5" s="26" t="s">
        <v>250</v>
      </c>
      <c r="B5" s="33"/>
      <c r="C5" s="33"/>
      <c r="D5" s="32" t="s">
        <v>251</v>
      </c>
      <c r="E5" s="33"/>
      <c r="F5" s="33"/>
      <c r="G5" s="33"/>
      <c r="H5" s="34"/>
      <c r="I5" s="35"/>
      <c r="J5" s="36"/>
      <c r="K5" s="35"/>
      <c r="L5" s="36"/>
      <c r="M5" s="35"/>
      <c r="N5" s="35"/>
      <c r="O5" s="34"/>
    </row>
    <row r="6" spans="1:111" ht="15.75" thickBot="1" x14ac:dyDescent="0.3">
      <c r="A6" s="28"/>
      <c r="B6" s="28"/>
      <c r="C6" s="28"/>
    </row>
    <row r="7" spans="1:111" x14ac:dyDescent="0.25">
      <c r="A7" s="234" t="s">
        <v>218</v>
      </c>
      <c r="B7" s="231" t="s">
        <v>230</v>
      </c>
      <c r="C7" s="231" t="s">
        <v>231</v>
      </c>
      <c r="D7" s="250" t="s">
        <v>252</v>
      </c>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41" t="s">
        <v>253</v>
      </c>
      <c r="BG7" s="241"/>
      <c r="BH7" s="241"/>
      <c r="BI7" s="241"/>
      <c r="BJ7" s="241"/>
      <c r="BK7" s="241"/>
      <c r="BL7" s="241"/>
      <c r="BM7" s="241"/>
      <c r="BN7" s="241"/>
      <c r="BO7" s="241"/>
      <c r="BP7" s="241"/>
      <c r="BQ7" s="241"/>
      <c r="BR7" s="241"/>
      <c r="BS7" s="241"/>
      <c r="BT7" s="241"/>
      <c r="BU7" s="241"/>
      <c r="BV7" s="241"/>
      <c r="BW7" s="242"/>
      <c r="BX7" s="241" t="s">
        <v>253</v>
      </c>
      <c r="BY7" s="241"/>
      <c r="BZ7" s="241"/>
      <c r="CA7" s="241"/>
      <c r="CB7" s="241"/>
      <c r="CC7" s="241"/>
      <c r="CD7" s="241"/>
      <c r="CE7" s="241"/>
      <c r="CF7" s="241"/>
      <c r="CG7" s="241"/>
      <c r="CH7" s="241"/>
      <c r="CI7" s="241"/>
      <c r="CJ7" s="241"/>
      <c r="CK7" s="241"/>
      <c r="CL7" s="241"/>
      <c r="CM7" s="241"/>
      <c r="CN7" s="241"/>
      <c r="CO7" s="242"/>
      <c r="CP7" s="241" t="s">
        <v>253</v>
      </c>
      <c r="CQ7" s="241"/>
      <c r="CR7" s="241"/>
      <c r="CS7" s="241"/>
      <c r="CT7" s="241"/>
      <c r="CU7" s="241"/>
      <c r="CV7" s="241"/>
      <c r="CW7" s="241"/>
      <c r="CX7" s="241"/>
      <c r="CY7" s="241"/>
      <c r="CZ7" s="241"/>
      <c r="DA7" s="241"/>
      <c r="DB7" s="241"/>
      <c r="DC7" s="241"/>
      <c r="DD7" s="241"/>
      <c r="DE7" s="241"/>
      <c r="DF7" s="241"/>
      <c r="DG7" s="242"/>
    </row>
    <row r="8" spans="1:111" x14ac:dyDescent="0.25">
      <c r="A8" s="235"/>
      <c r="B8" s="232"/>
      <c r="C8" s="232"/>
      <c r="D8" s="238" t="s">
        <v>10</v>
      </c>
      <c r="E8" s="238"/>
      <c r="F8" s="238"/>
      <c r="G8" s="238"/>
      <c r="H8" s="238"/>
      <c r="I8" s="238"/>
      <c r="J8" s="238"/>
      <c r="K8" s="238"/>
      <c r="L8" s="238"/>
      <c r="M8" s="238"/>
      <c r="N8" s="238"/>
      <c r="O8" s="238"/>
      <c r="P8" s="238"/>
      <c r="Q8" s="238"/>
      <c r="R8" s="238"/>
      <c r="S8" s="238"/>
      <c r="T8" s="238"/>
      <c r="U8" s="238"/>
      <c r="V8" s="238" t="s">
        <v>11</v>
      </c>
      <c r="W8" s="238"/>
      <c r="X8" s="238"/>
      <c r="Y8" s="238"/>
      <c r="Z8" s="238"/>
      <c r="AA8" s="238"/>
      <c r="AB8" s="238"/>
      <c r="AC8" s="238"/>
      <c r="AD8" s="238"/>
      <c r="AE8" s="238"/>
      <c r="AF8" s="238"/>
      <c r="AG8" s="238"/>
      <c r="AH8" s="238"/>
      <c r="AI8" s="238"/>
      <c r="AJ8" s="238"/>
      <c r="AK8" s="238"/>
      <c r="AL8" s="238"/>
      <c r="AM8" s="238"/>
      <c r="AN8" s="237" t="s">
        <v>229</v>
      </c>
      <c r="AO8" s="237"/>
      <c r="AP8" s="237"/>
      <c r="AQ8" s="237"/>
      <c r="AR8" s="237"/>
      <c r="AS8" s="237"/>
      <c r="AT8" s="237"/>
      <c r="AU8" s="237"/>
      <c r="AV8" s="237"/>
      <c r="AW8" s="237"/>
      <c r="AX8" s="237"/>
      <c r="AY8" s="237"/>
      <c r="AZ8" s="237"/>
      <c r="BA8" s="237"/>
      <c r="BB8" s="237"/>
      <c r="BC8" s="237"/>
      <c r="BD8" s="237"/>
      <c r="BE8" s="237"/>
      <c r="BF8" s="237" t="s">
        <v>254</v>
      </c>
      <c r="BG8" s="237"/>
      <c r="BH8" s="237"/>
      <c r="BI8" s="237"/>
      <c r="BJ8" s="237"/>
      <c r="BK8" s="237"/>
      <c r="BL8" s="237" t="s">
        <v>11</v>
      </c>
      <c r="BM8" s="237"/>
      <c r="BN8" s="237"/>
      <c r="BO8" s="237"/>
      <c r="BP8" s="237"/>
      <c r="BQ8" s="237"/>
      <c r="BR8" s="237" t="s">
        <v>12</v>
      </c>
      <c r="BS8" s="237"/>
      <c r="BT8" s="237"/>
      <c r="BU8" s="237"/>
      <c r="BV8" s="237"/>
      <c r="BW8" s="244"/>
      <c r="BX8" s="237" t="s">
        <v>254</v>
      </c>
      <c r="BY8" s="237"/>
      <c r="BZ8" s="237"/>
      <c r="CA8" s="237"/>
      <c r="CB8" s="237"/>
      <c r="CC8" s="237"/>
      <c r="CD8" s="237" t="s">
        <v>11</v>
      </c>
      <c r="CE8" s="237"/>
      <c r="CF8" s="237"/>
      <c r="CG8" s="237"/>
      <c r="CH8" s="237"/>
      <c r="CI8" s="237"/>
      <c r="CJ8" s="237" t="s">
        <v>12</v>
      </c>
      <c r="CK8" s="237"/>
      <c r="CL8" s="237"/>
      <c r="CM8" s="237"/>
      <c r="CN8" s="237"/>
      <c r="CO8" s="244"/>
      <c r="CP8" s="237" t="s">
        <v>254</v>
      </c>
      <c r="CQ8" s="237"/>
      <c r="CR8" s="237"/>
      <c r="CS8" s="237"/>
      <c r="CT8" s="237"/>
      <c r="CU8" s="237"/>
      <c r="CV8" s="237" t="s">
        <v>11</v>
      </c>
      <c r="CW8" s="237"/>
      <c r="CX8" s="237"/>
      <c r="CY8" s="237"/>
      <c r="CZ8" s="237"/>
      <c r="DA8" s="237"/>
      <c r="DB8" s="237" t="s">
        <v>12</v>
      </c>
      <c r="DC8" s="237"/>
      <c r="DD8" s="237"/>
      <c r="DE8" s="237"/>
      <c r="DF8" s="237"/>
      <c r="DG8" s="244"/>
    </row>
    <row r="9" spans="1:111" x14ac:dyDescent="0.25">
      <c r="A9" s="235"/>
      <c r="B9" s="232"/>
      <c r="C9" s="232"/>
      <c r="D9" s="238" t="s">
        <v>221</v>
      </c>
      <c r="E9" s="238"/>
      <c r="F9" s="238"/>
      <c r="G9" s="238"/>
      <c r="H9" s="238"/>
      <c r="I9" s="238"/>
      <c r="J9" s="238" t="s">
        <v>222</v>
      </c>
      <c r="K9" s="238"/>
      <c r="L9" s="238"/>
      <c r="M9" s="238"/>
      <c r="N9" s="238"/>
      <c r="O9" s="238"/>
      <c r="P9" s="238" t="s">
        <v>255</v>
      </c>
      <c r="Q9" s="238"/>
      <c r="R9" s="238"/>
      <c r="S9" s="238"/>
      <c r="T9" s="238"/>
      <c r="U9" s="238"/>
      <c r="V9" s="238" t="s">
        <v>221</v>
      </c>
      <c r="W9" s="238"/>
      <c r="X9" s="238"/>
      <c r="Y9" s="238"/>
      <c r="Z9" s="238"/>
      <c r="AA9" s="238"/>
      <c r="AB9" s="238" t="s">
        <v>222</v>
      </c>
      <c r="AC9" s="238"/>
      <c r="AD9" s="238"/>
      <c r="AE9" s="238"/>
      <c r="AF9" s="238"/>
      <c r="AG9" s="238"/>
      <c r="AH9" s="237" t="s">
        <v>255</v>
      </c>
      <c r="AI9" s="237"/>
      <c r="AJ9" s="237"/>
      <c r="AK9" s="237"/>
      <c r="AL9" s="237"/>
      <c r="AM9" s="237"/>
      <c r="AN9" s="237" t="s">
        <v>221</v>
      </c>
      <c r="AO9" s="237"/>
      <c r="AP9" s="237"/>
      <c r="AQ9" s="237"/>
      <c r="AR9" s="237"/>
      <c r="AS9" s="237"/>
      <c r="AT9" s="237" t="s">
        <v>222</v>
      </c>
      <c r="AU9" s="237"/>
      <c r="AV9" s="237"/>
      <c r="AW9" s="237"/>
      <c r="AX9" s="237"/>
      <c r="AY9" s="237"/>
      <c r="AZ9" s="237" t="s">
        <v>255</v>
      </c>
      <c r="BA9" s="237"/>
      <c r="BB9" s="237"/>
      <c r="BC9" s="237"/>
      <c r="BD9" s="237"/>
      <c r="BE9" s="237"/>
      <c r="BF9" s="238" t="s">
        <v>256</v>
      </c>
      <c r="BG9" s="238"/>
      <c r="BH9" s="238"/>
      <c r="BI9" s="238"/>
      <c r="BJ9" s="238"/>
      <c r="BK9" s="238"/>
      <c r="BL9" s="238" t="s">
        <v>256</v>
      </c>
      <c r="BM9" s="238"/>
      <c r="BN9" s="238"/>
      <c r="BO9" s="238"/>
      <c r="BP9" s="238"/>
      <c r="BQ9" s="238"/>
      <c r="BR9" s="238" t="s">
        <v>256</v>
      </c>
      <c r="BS9" s="238"/>
      <c r="BT9" s="238"/>
      <c r="BU9" s="238"/>
      <c r="BV9" s="238"/>
      <c r="BW9" s="238"/>
      <c r="BX9" s="238" t="s">
        <v>257</v>
      </c>
      <c r="BY9" s="238"/>
      <c r="BZ9" s="238"/>
      <c r="CA9" s="238"/>
      <c r="CB9" s="238"/>
      <c r="CC9" s="238"/>
      <c r="CD9" s="238" t="s">
        <v>257</v>
      </c>
      <c r="CE9" s="238"/>
      <c r="CF9" s="238"/>
      <c r="CG9" s="238"/>
      <c r="CH9" s="238"/>
      <c r="CI9" s="238"/>
      <c r="CJ9" s="238" t="s">
        <v>257</v>
      </c>
      <c r="CK9" s="238"/>
      <c r="CL9" s="238"/>
      <c r="CM9" s="238"/>
      <c r="CN9" s="238"/>
      <c r="CO9" s="238"/>
      <c r="CP9" s="238" t="s">
        <v>258</v>
      </c>
      <c r="CQ9" s="238"/>
      <c r="CR9" s="238"/>
      <c r="CS9" s="238"/>
      <c r="CT9" s="238"/>
      <c r="CU9" s="238"/>
      <c r="CV9" s="238" t="s">
        <v>258</v>
      </c>
      <c r="CW9" s="238"/>
      <c r="CX9" s="238"/>
      <c r="CY9" s="238"/>
      <c r="CZ9" s="238"/>
      <c r="DA9" s="238"/>
      <c r="DB9" s="238" t="s">
        <v>258</v>
      </c>
      <c r="DC9" s="238"/>
      <c r="DD9" s="238"/>
      <c r="DE9" s="238"/>
      <c r="DF9" s="238"/>
      <c r="DG9" s="245"/>
    </row>
    <row r="10" spans="1:111" x14ac:dyDescent="0.25">
      <c r="A10" s="235"/>
      <c r="B10" s="232"/>
      <c r="C10" s="232"/>
      <c r="D10" s="239" t="s">
        <v>223</v>
      </c>
      <c r="E10" s="239"/>
      <c r="F10" s="239"/>
      <c r="G10" s="239" t="s">
        <v>227</v>
      </c>
      <c r="H10" s="239"/>
      <c r="I10" s="239"/>
      <c r="J10" s="239" t="s">
        <v>223</v>
      </c>
      <c r="K10" s="239"/>
      <c r="L10" s="239"/>
      <c r="M10" s="239" t="s">
        <v>227</v>
      </c>
      <c r="N10" s="239"/>
      <c r="O10" s="239"/>
      <c r="P10" s="239" t="s">
        <v>223</v>
      </c>
      <c r="Q10" s="239"/>
      <c r="R10" s="239"/>
      <c r="S10" s="239" t="s">
        <v>227</v>
      </c>
      <c r="T10" s="239"/>
      <c r="U10" s="239"/>
      <c r="V10" s="239" t="s">
        <v>223</v>
      </c>
      <c r="W10" s="239"/>
      <c r="X10" s="239"/>
      <c r="Y10" s="239" t="s">
        <v>227</v>
      </c>
      <c r="Z10" s="239"/>
      <c r="AA10" s="239"/>
      <c r="AB10" s="239" t="s">
        <v>223</v>
      </c>
      <c r="AC10" s="239"/>
      <c r="AD10" s="239"/>
      <c r="AE10" s="239" t="s">
        <v>227</v>
      </c>
      <c r="AF10" s="239"/>
      <c r="AG10" s="239"/>
      <c r="AH10" s="240" t="s">
        <v>223</v>
      </c>
      <c r="AI10" s="240"/>
      <c r="AJ10" s="240"/>
      <c r="AK10" s="240" t="s">
        <v>227</v>
      </c>
      <c r="AL10" s="240"/>
      <c r="AM10" s="240"/>
      <c r="AN10" s="240" t="s">
        <v>223</v>
      </c>
      <c r="AO10" s="240"/>
      <c r="AP10" s="240"/>
      <c r="AQ10" s="240" t="s">
        <v>227</v>
      </c>
      <c r="AR10" s="240"/>
      <c r="AS10" s="240"/>
      <c r="AT10" s="240" t="s">
        <v>223</v>
      </c>
      <c r="AU10" s="240"/>
      <c r="AV10" s="240"/>
      <c r="AW10" s="240" t="s">
        <v>227</v>
      </c>
      <c r="AX10" s="240"/>
      <c r="AY10" s="240"/>
      <c r="AZ10" s="240" t="s">
        <v>223</v>
      </c>
      <c r="BA10" s="240"/>
      <c r="BB10" s="240"/>
      <c r="BC10" s="240" t="s">
        <v>227</v>
      </c>
      <c r="BD10" s="240"/>
      <c r="BE10" s="240"/>
      <c r="BF10" s="239" t="s">
        <v>223</v>
      </c>
      <c r="BG10" s="239"/>
      <c r="BH10" s="239"/>
      <c r="BI10" s="239" t="s">
        <v>227</v>
      </c>
      <c r="BJ10" s="239"/>
      <c r="BK10" s="239"/>
      <c r="BL10" s="239" t="s">
        <v>223</v>
      </c>
      <c r="BM10" s="239"/>
      <c r="BN10" s="239"/>
      <c r="BO10" s="239" t="s">
        <v>227</v>
      </c>
      <c r="BP10" s="239"/>
      <c r="BQ10" s="239"/>
      <c r="BR10" s="239" t="s">
        <v>223</v>
      </c>
      <c r="BS10" s="239"/>
      <c r="BT10" s="239"/>
      <c r="BU10" s="239" t="s">
        <v>227</v>
      </c>
      <c r="BV10" s="239"/>
      <c r="BW10" s="243"/>
      <c r="BX10" s="239" t="s">
        <v>223</v>
      </c>
      <c r="BY10" s="239"/>
      <c r="BZ10" s="239"/>
      <c r="CA10" s="239" t="s">
        <v>227</v>
      </c>
      <c r="CB10" s="239"/>
      <c r="CC10" s="239"/>
      <c r="CD10" s="239" t="s">
        <v>223</v>
      </c>
      <c r="CE10" s="239"/>
      <c r="CF10" s="239"/>
      <c r="CG10" s="239" t="s">
        <v>227</v>
      </c>
      <c r="CH10" s="239"/>
      <c r="CI10" s="239"/>
      <c r="CJ10" s="239" t="s">
        <v>223</v>
      </c>
      <c r="CK10" s="239"/>
      <c r="CL10" s="239"/>
      <c r="CM10" s="239" t="s">
        <v>227</v>
      </c>
      <c r="CN10" s="239"/>
      <c r="CO10" s="243"/>
      <c r="CP10" s="239" t="s">
        <v>223</v>
      </c>
      <c r="CQ10" s="239"/>
      <c r="CR10" s="239"/>
      <c r="CS10" s="239" t="s">
        <v>227</v>
      </c>
      <c r="CT10" s="239"/>
      <c r="CU10" s="239"/>
      <c r="CV10" s="239" t="s">
        <v>223</v>
      </c>
      <c r="CW10" s="239"/>
      <c r="CX10" s="239"/>
      <c r="CY10" s="239" t="s">
        <v>227</v>
      </c>
      <c r="CZ10" s="239"/>
      <c r="DA10" s="239"/>
      <c r="DB10" s="239" t="s">
        <v>223</v>
      </c>
      <c r="DC10" s="239"/>
      <c r="DD10" s="239"/>
      <c r="DE10" s="239" t="s">
        <v>227</v>
      </c>
      <c r="DF10" s="239"/>
      <c r="DG10" s="243"/>
    </row>
    <row r="11" spans="1:111" x14ac:dyDescent="0.25">
      <c r="A11" s="236"/>
      <c r="B11" s="233"/>
      <c r="C11" s="233"/>
      <c r="D11" s="176" t="s">
        <v>224</v>
      </c>
      <c r="E11" s="176" t="s">
        <v>225</v>
      </c>
      <c r="F11" s="176" t="s">
        <v>226</v>
      </c>
      <c r="G11" s="176" t="s">
        <v>224</v>
      </c>
      <c r="H11" s="176" t="s">
        <v>225</v>
      </c>
      <c r="I11" s="176" t="s">
        <v>226</v>
      </c>
      <c r="J11" s="176" t="s">
        <v>224</v>
      </c>
      <c r="K11" s="176" t="s">
        <v>225</v>
      </c>
      <c r="L11" s="176" t="s">
        <v>226</v>
      </c>
      <c r="M11" s="176" t="s">
        <v>224</v>
      </c>
      <c r="N11" s="176" t="s">
        <v>225</v>
      </c>
      <c r="O11" s="176" t="s">
        <v>226</v>
      </c>
      <c r="P11" s="176" t="s">
        <v>224</v>
      </c>
      <c r="Q11" s="176" t="s">
        <v>225</v>
      </c>
      <c r="R11" s="176" t="s">
        <v>226</v>
      </c>
      <c r="S11" s="176" t="s">
        <v>224</v>
      </c>
      <c r="T11" s="176" t="s">
        <v>225</v>
      </c>
      <c r="U11" s="176" t="s">
        <v>226</v>
      </c>
      <c r="V11" s="176" t="s">
        <v>224</v>
      </c>
      <c r="W11" s="176" t="s">
        <v>225</v>
      </c>
      <c r="X11" s="176" t="s">
        <v>226</v>
      </c>
      <c r="Y11" s="176" t="s">
        <v>224</v>
      </c>
      <c r="Z11" s="176" t="s">
        <v>225</v>
      </c>
      <c r="AA11" s="176" t="s">
        <v>226</v>
      </c>
      <c r="AB11" s="176" t="s">
        <v>224</v>
      </c>
      <c r="AC11" s="176" t="s">
        <v>225</v>
      </c>
      <c r="AD11" s="176" t="s">
        <v>226</v>
      </c>
      <c r="AE11" s="176" t="s">
        <v>224</v>
      </c>
      <c r="AF11" s="176" t="s">
        <v>225</v>
      </c>
      <c r="AG11" s="176" t="s">
        <v>226</v>
      </c>
      <c r="AH11" s="177" t="s">
        <v>224</v>
      </c>
      <c r="AI11" s="177" t="s">
        <v>225</v>
      </c>
      <c r="AJ11" s="177" t="s">
        <v>226</v>
      </c>
      <c r="AK11" s="177" t="s">
        <v>224</v>
      </c>
      <c r="AL11" s="177" t="s">
        <v>225</v>
      </c>
      <c r="AM11" s="177" t="s">
        <v>226</v>
      </c>
      <c r="AN11" s="177" t="s">
        <v>224</v>
      </c>
      <c r="AO11" s="177" t="s">
        <v>225</v>
      </c>
      <c r="AP11" s="177" t="s">
        <v>226</v>
      </c>
      <c r="AQ11" s="177" t="s">
        <v>224</v>
      </c>
      <c r="AR11" s="177" t="s">
        <v>225</v>
      </c>
      <c r="AS11" s="177" t="s">
        <v>226</v>
      </c>
      <c r="AT11" s="177" t="s">
        <v>224</v>
      </c>
      <c r="AU11" s="177" t="s">
        <v>225</v>
      </c>
      <c r="AV11" s="177" t="s">
        <v>226</v>
      </c>
      <c r="AW11" s="177" t="s">
        <v>224</v>
      </c>
      <c r="AX11" s="177" t="s">
        <v>225</v>
      </c>
      <c r="AY11" s="177" t="s">
        <v>226</v>
      </c>
      <c r="AZ11" s="177" t="s">
        <v>224</v>
      </c>
      <c r="BA11" s="177" t="s">
        <v>225</v>
      </c>
      <c r="BB11" s="177" t="s">
        <v>226</v>
      </c>
      <c r="BC11" s="177" t="s">
        <v>224</v>
      </c>
      <c r="BD11" s="177" t="s">
        <v>225</v>
      </c>
      <c r="BE11" s="177" t="s">
        <v>226</v>
      </c>
      <c r="BF11" s="176" t="s">
        <v>259</v>
      </c>
      <c r="BG11" s="176" t="s">
        <v>260</v>
      </c>
      <c r="BH11" s="176" t="s">
        <v>261</v>
      </c>
      <c r="BI11" s="176" t="s">
        <v>259</v>
      </c>
      <c r="BJ11" s="176" t="s">
        <v>260</v>
      </c>
      <c r="BK11" s="176" t="s">
        <v>261</v>
      </c>
      <c r="BL11" s="176" t="s">
        <v>259</v>
      </c>
      <c r="BM11" s="176" t="s">
        <v>260</v>
      </c>
      <c r="BN11" s="176" t="s">
        <v>261</v>
      </c>
      <c r="BO11" s="176" t="s">
        <v>259</v>
      </c>
      <c r="BP11" s="176" t="s">
        <v>260</v>
      </c>
      <c r="BQ11" s="176" t="s">
        <v>261</v>
      </c>
      <c r="BR11" s="176" t="s">
        <v>259</v>
      </c>
      <c r="BS11" s="176" t="s">
        <v>260</v>
      </c>
      <c r="BT11" s="176" t="s">
        <v>261</v>
      </c>
      <c r="BU11" s="176" t="s">
        <v>259</v>
      </c>
      <c r="BV11" s="176" t="s">
        <v>260</v>
      </c>
      <c r="BW11" s="178" t="s">
        <v>261</v>
      </c>
      <c r="BX11" s="176" t="s">
        <v>259</v>
      </c>
      <c r="BY11" s="176" t="s">
        <v>260</v>
      </c>
      <c r="BZ11" s="176" t="s">
        <v>261</v>
      </c>
      <c r="CA11" s="176" t="s">
        <v>259</v>
      </c>
      <c r="CB11" s="176" t="s">
        <v>260</v>
      </c>
      <c r="CC11" s="176" t="s">
        <v>261</v>
      </c>
      <c r="CD11" s="176" t="s">
        <v>259</v>
      </c>
      <c r="CE11" s="176" t="s">
        <v>260</v>
      </c>
      <c r="CF11" s="176" t="s">
        <v>261</v>
      </c>
      <c r="CG11" s="176" t="s">
        <v>259</v>
      </c>
      <c r="CH11" s="176" t="s">
        <v>260</v>
      </c>
      <c r="CI11" s="176" t="s">
        <v>261</v>
      </c>
      <c r="CJ11" s="176" t="s">
        <v>259</v>
      </c>
      <c r="CK11" s="176" t="s">
        <v>260</v>
      </c>
      <c r="CL11" s="176" t="s">
        <v>261</v>
      </c>
      <c r="CM11" s="176" t="s">
        <v>259</v>
      </c>
      <c r="CN11" s="176" t="s">
        <v>260</v>
      </c>
      <c r="CO11" s="178" t="s">
        <v>261</v>
      </c>
      <c r="CP11" s="176" t="s">
        <v>259</v>
      </c>
      <c r="CQ11" s="176" t="s">
        <v>260</v>
      </c>
      <c r="CR11" s="176" t="s">
        <v>261</v>
      </c>
      <c r="CS11" s="176" t="s">
        <v>259</v>
      </c>
      <c r="CT11" s="176" t="s">
        <v>260</v>
      </c>
      <c r="CU11" s="176" t="s">
        <v>261</v>
      </c>
      <c r="CV11" s="176" t="s">
        <v>259</v>
      </c>
      <c r="CW11" s="176" t="s">
        <v>260</v>
      </c>
      <c r="CX11" s="176" t="s">
        <v>261</v>
      </c>
      <c r="CY11" s="176" t="s">
        <v>259</v>
      </c>
      <c r="CZ11" s="176" t="s">
        <v>260</v>
      </c>
      <c r="DA11" s="176" t="s">
        <v>261</v>
      </c>
      <c r="DB11" s="176" t="s">
        <v>259</v>
      </c>
      <c r="DC11" s="176" t="s">
        <v>260</v>
      </c>
      <c r="DD11" s="176" t="s">
        <v>261</v>
      </c>
      <c r="DE11" s="176" t="s">
        <v>259</v>
      </c>
      <c r="DF11" s="176" t="s">
        <v>260</v>
      </c>
      <c r="DG11" s="178" t="s">
        <v>261</v>
      </c>
    </row>
    <row r="12" spans="1:111" x14ac:dyDescent="0.25">
      <c r="A12" s="53" t="s">
        <v>14</v>
      </c>
      <c r="B12" s="53" t="s">
        <v>15</v>
      </c>
      <c r="C12" s="53" t="s">
        <v>238</v>
      </c>
      <c r="D12" s="15">
        <v>3.4728323801598497E-3</v>
      </c>
      <c r="E12" s="15">
        <v>1.62817486499435E-4</v>
      </c>
      <c r="F12" s="15">
        <v>4.0412233649661885E-4</v>
      </c>
      <c r="G12" s="15">
        <v>3.1805288214536505E-3</v>
      </c>
      <c r="H12" s="15">
        <v>1.3657692030220978E-4</v>
      </c>
      <c r="I12" s="15">
        <v>3.5948283581530705E-4</v>
      </c>
      <c r="J12" s="15">
        <v>3.4728323801598501E-3</v>
      </c>
      <c r="K12" s="15">
        <v>1.62817486499435E-4</v>
      </c>
      <c r="L12" s="15">
        <v>4.0412233649661885E-4</v>
      </c>
      <c r="M12" s="15">
        <v>3.1805288214536505E-3</v>
      </c>
      <c r="N12" s="15">
        <v>1.3657692030220978E-4</v>
      </c>
      <c r="O12" s="15">
        <v>3.5948283581530705E-4</v>
      </c>
      <c r="P12" s="15">
        <f>J12</f>
        <v>3.4728323801598501E-3</v>
      </c>
      <c r="Q12" s="15">
        <f>K12</f>
        <v>1.62817486499435E-4</v>
      </c>
      <c r="R12" s="15">
        <f>L12</f>
        <v>4.0412233649661885E-4</v>
      </c>
      <c r="S12" s="15">
        <f t="shared" ref="S12" si="0">M12</f>
        <v>3.1805288214536505E-3</v>
      </c>
      <c r="T12" s="15">
        <f>N12</f>
        <v>1.3657692030220978E-4</v>
      </c>
      <c r="U12" s="15">
        <f>O12</f>
        <v>3.5948283581530705E-4</v>
      </c>
      <c r="V12" s="15">
        <v>1.7131701679461519E-5</v>
      </c>
      <c r="W12" s="15">
        <v>2.8736217997895926E-6</v>
      </c>
      <c r="X12" s="15">
        <v>5.4305627380398235E-6</v>
      </c>
      <c r="Y12" s="15">
        <v>1.4943771619999205E-5</v>
      </c>
      <c r="Z12" s="15">
        <v>2.4842305566646623E-6</v>
      </c>
      <c r="AA12" s="15">
        <v>4.763868397589467E-6</v>
      </c>
      <c r="AB12" s="15">
        <v>1.7131701679461519E-5</v>
      </c>
      <c r="AC12" s="15">
        <v>2.8736217997895926E-6</v>
      </c>
      <c r="AD12" s="15">
        <v>5.4305627380398235E-6</v>
      </c>
      <c r="AE12" s="15">
        <v>1.4943771619999205E-5</v>
      </c>
      <c r="AF12" s="15">
        <v>2.4842305566646623E-6</v>
      </c>
      <c r="AG12" s="15">
        <v>4.763868397589467E-6</v>
      </c>
      <c r="AH12" s="112">
        <f>AB12</f>
        <v>1.7131701679461519E-5</v>
      </c>
      <c r="AI12" s="112">
        <f t="shared" ref="AI12:AL12" si="1">AC12</f>
        <v>2.8736217997895926E-6</v>
      </c>
      <c r="AJ12" s="112">
        <f t="shared" si="1"/>
        <v>5.4305627380398235E-6</v>
      </c>
      <c r="AK12" s="112">
        <f t="shared" si="1"/>
        <v>1.4943771619999205E-5</v>
      </c>
      <c r="AL12" s="112">
        <f t="shared" si="1"/>
        <v>2.4842305566646623E-6</v>
      </c>
      <c r="AM12" s="112">
        <f>AG12</f>
        <v>4.763868397589467E-6</v>
      </c>
      <c r="AN12" s="15">
        <v>3.4899640818393113E-3</v>
      </c>
      <c r="AO12" s="15">
        <v>1.6569110829922458E-4</v>
      </c>
      <c r="AP12" s="15">
        <v>4.0955289923465867E-4</v>
      </c>
      <c r="AQ12" s="15">
        <v>3.1954725930736496E-3</v>
      </c>
      <c r="AR12" s="15">
        <v>1.3906115085887444E-4</v>
      </c>
      <c r="AS12" s="15">
        <v>3.6424670421289702E-4</v>
      </c>
      <c r="AT12" s="15">
        <v>3.4899640818393113E-3</v>
      </c>
      <c r="AU12" s="15">
        <v>1.6569110829922458E-4</v>
      </c>
      <c r="AV12" s="15">
        <v>4.0955289923465867E-4</v>
      </c>
      <c r="AW12" s="15">
        <v>3.1954725930736496E-3</v>
      </c>
      <c r="AX12" s="15">
        <v>1.3906115085887444E-4</v>
      </c>
      <c r="AY12" s="15">
        <v>3.6424670421289653E-4</v>
      </c>
      <c r="AZ12" s="15">
        <f>AT12</f>
        <v>3.4899640818393113E-3</v>
      </c>
      <c r="BA12" s="15">
        <f t="shared" ref="BA12:BD12" si="2">AU12</f>
        <v>1.6569110829922458E-4</v>
      </c>
      <c r="BB12" s="15">
        <f t="shared" si="2"/>
        <v>4.0955289923465867E-4</v>
      </c>
      <c r="BC12" s="15">
        <f t="shared" si="2"/>
        <v>3.1954725930736496E-3</v>
      </c>
      <c r="BD12" s="15">
        <f t="shared" si="2"/>
        <v>1.3906115085887444E-4</v>
      </c>
      <c r="BE12" s="15">
        <f>AY12</f>
        <v>3.6424670421289653E-4</v>
      </c>
      <c r="BF12" s="42">
        <f>$J$2/D12</f>
        <v>2816145.1315280125</v>
      </c>
      <c r="BG12" s="42">
        <f t="shared" ref="BG12:BK27" si="3">$J$2/E12</f>
        <v>60067258.193633504</v>
      </c>
      <c r="BH12" s="42">
        <f t="shared" si="3"/>
        <v>24200592.535379015</v>
      </c>
      <c r="BI12" s="42">
        <f t="shared" si="3"/>
        <v>3074960.3443398704</v>
      </c>
      <c r="BJ12" s="42">
        <f t="shared" si="3"/>
        <v>71607999.201910272</v>
      </c>
      <c r="BK12" s="42">
        <f t="shared" si="3"/>
        <v>27205749.553574543</v>
      </c>
      <c r="BL12" s="42">
        <f>$J$2/V12</f>
        <v>570871486.26483691</v>
      </c>
      <c r="BM12" s="42">
        <f t="shared" ref="BM12:BQ27" si="4">$J$2/W12</f>
        <v>3403370617.7744389</v>
      </c>
      <c r="BN12" s="42">
        <f t="shared" si="4"/>
        <v>1800918334.2075002</v>
      </c>
      <c r="BO12" s="42">
        <f t="shared" si="4"/>
        <v>654453256.42633986</v>
      </c>
      <c r="BP12" s="42">
        <f t="shared" si="4"/>
        <v>3936832663.8452859</v>
      </c>
      <c r="BQ12" s="42">
        <f t="shared" si="4"/>
        <v>2052953436.9481559</v>
      </c>
      <c r="BR12" s="42">
        <f>$J$2/AN12</f>
        <v>2802321.1043609534</v>
      </c>
      <c r="BS12" s="42">
        <f t="shared" ref="BS12:BW27" si="5">$J$2/AO12</f>
        <v>59025496.904385</v>
      </c>
      <c r="BT12" s="42">
        <f t="shared" si="5"/>
        <v>23879699.101815958</v>
      </c>
      <c r="BU12" s="42">
        <f t="shared" si="5"/>
        <v>3060580.1536832615</v>
      </c>
      <c r="BV12" s="42">
        <f t="shared" si="5"/>
        <v>70328772.195515528</v>
      </c>
      <c r="BW12" s="42">
        <f t="shared" si="5"/>
        <v>26849934.088308811</v>
      </c>
      <c r="BX12" s="42">
        <f>$J$3/J12</f>
        <v>6104527.2789768763</v>
      </c>
      <c r="BY12" s="42">
        <f t="shared" ref="BY12:CC27" si="6">$J$3/K12</f>
        <v>130207144.55061661</v>
      </c>
      <c r="BZ12" s="42">
        <f t="shared" si="6"/>
        <v>52459362.142130375</v>
      </c>
      <c r="CA12" s="42">
        <f t="shared" si="6"/>
        <v>6665558.210634484</v>
      </c>
      <c r="CB12" s="42">
        <f t="shared" si="6"/>
        <v>155223883.75056213</v>
      </c>
      <c r="CC12" s="42">
        <f t="shared" si="6"/>
        <v>58973608.439241335</v>
      </c>
      <c r="CD12" s="42">
        <f>$J$3/AB12</f>
        <v>1237471933.4166198</v>
      </c>
      <c r="CE12" s="42">
        <f t="shared" ref="CE12:CI27" si="7">$J$3/AC12</f>
        <v>7377449600.9016466</v>
      </c>
      <c r="CF12" s="42">
        <f t="shared" si="7"/>
        <v>3903831153.9058285</v>
      </c>
      <c r="CG12" s="42">
        <f t="shared" si="7"/>
        <v>1418651230.6992235</v>
      </c>
      <c r="CH12" s="42">
        <f t="shared" si="7"/>
        <v>8533829496.2699451</v>
      </c>
      <c r="CI12" s="42">
        <f t="shared" si="7"/>
        <v>4450164914.4479456</v>
      </c>
      <c r="CJ12" s="42">
        <f>$J$3/AT12</f>
        <v>6074561.0851178132</v>
      </c>
      <c r="CK12" s="42">
        <f t="shared" ref="CK12:CO27" si="8">$J$3/AU12</f>
        <v>127948929.89498588</v>
      </c>
      <c r="CL12" s="42">
        <f t="shared" si="8"/>
        <v>51763764.924181826</v>
      </c>
      <c r="CM12" s="42">
        <f t="shared" si="8"/>
        <v>6634386.4272070695</v>
      </c>
      <c r="CN12" s="42">
        <f t="shared" si="8"/>
        <v>152450917.23363286</v>
      </c>
      <c r="CO12" s="42">
        <f t="shared" si="8"/>
        <v>58202311.11167153</v>
      </c>
      <c r="CP12" s="42">
        <f t="shared" ref="CP12:CP43" si="9">$L$4*P12</f>
        <v>2.4657109899134935E-8</v>
      </c>
      <c r="CQ12" s="42">
        <f t="shared" ref="CQ12:CQ43" si="10">$L$4*Q12</f>
        <v>1.1560041541459885E-9</v>
      </c>
      <c r="CR12" s="42">
        <f t="shared" ref="CR12:CR43" si="11">$L$4*R12</f>
        <v>2.8692685891259936E-9</v>
      </c>
      <c r="CS12" s="42">
        <f t="shared" ref="CS12:CS43" si="12">$L$4*S12</f>
        <v>2.2581754632320919E-8</v>
      </c>
      <c r="CT12" s="42">
        <f t="shared" ref="CT12:CT43" si="13">$L$4*T12</f>
        <v>9.6969613414568943E-10</v>
      </c>
      <c r="CU12" s="42">
        <f t="shared" ref="CU12:CU43" si="14">$L$4*U12</f>
        <v>2.5523281342886798E-9</v>
      </c>
      <c r="CV12" s="42">
        <f t="shared" ref="CV12:CV43" si="15">$L$4*AH12</f>
        <v>1.2163508192417677E-10</v>
      </c>
      <c r="CW12" s="42">
        <f t="shared" ref="CW12:CW43" si="16">$L$4*AI12</f>
        <v>2.0402714778506108E-11</v>
      </c>
      <c r="CX12" s="42">
        <f t="shared" ref="CX12:CX43" si="17">$L$4*AJ12</f>
        <v>3.8556995440082747E-11</v>
      </c>
      <c r="CY12" s="42">
        <f t="shared" ref="CY12:CY43" si="18">$L$4*AK12</f>
        <v>1.0610077850199435E-10</v>
      </c>
      <c r="CZ12" s="42">
        <f t="shared" ref="CZ12:CZ43" si="19">$L$4*AL12</f>
        <v>1.76380369523191E-11</v>
      </c>
      <c r="DA12" s="42">
        <f t="shared" ref="DA12:DA43" si="20">$L$4*AM12</f>
        <v>3.3823465622885215E-11</v>
      </c>
      <c r="DB12" s="42">
        <f>$L$4*AZ12</f>
        <v>2.477874498105911E-8</v>
      </c>
      <c r="DC12" s="42">
        <f t="shared" ref="DC12:DC43" si="21">$L$4*BA12</f>
        <v>1.1764068689244944E-9</v>
      </c>
      <c r="DD12" s="42">
        <f t="shared" ref="DD12:DD43" si="22">$L$4*BB12</f>
        <v>2.9078255845660763E-9</v>
      </c>
      <c r="DE12" s="42">
        <f t="shared" ref="DE12:DE43" si="23">$L$4*BC12</f>
        <v>2.2687855410822912E-8</v>
      </c>
      <c r="DF12" s="42">
        <f t="shared" ref="DF12:DF43" si="24">$L$4*BD12</f>
        <v>9.8733417109800855E-10</v>
      </c>
      <c r="DG12" s="42">
        <f t="shared" ref="DG12:DG43" si="25">$L$4*BE12</f>
        <v>2.5861515999115652E-9</v>
      </c>
    </row>
    <row r="13" spans="1:111" x14ac:dyDescent="0.25">
      <c r="A13" s="53" t="s">
        <v>18</v>
      </c>
      <c r="B13" s="53" t="s">
        <v>15</v>
      </c>
      <c r="C13" s="53" t="s">
        <v>238</v>
      </c>
      <c r="D13" s="15">
        <v>2.0453491318732863E-3</v>
      </c>
      <c r="E13" s="15">
        <v>9.5892507386170333E-5</v>
      </c>
      <c r="F13" s="15">
        <v>2.3801070124954244E-4</v>
      </c>
      <c r="G13" s="15">
        <v>1.8731948887088989E-3</v>
      </c>
      <c r="H13" s="15">
        <v>8.043794079148553E-5</v>
      </c>
      <c r="I13" s="15">
        <v>2.1171995238202139E-4</v>
      </c>
      <c r="J13" s="15">
        <v>2.0453491318732863E-3</v>
      </c>
      <c r="K13" s="15">
        <v>9.5892507386170333E-5</v>
      </c>
      <c r="L13" s="15">
        <v>2.3801070124954244E-4</v>
      </c>
      <c r="M13" s="15">
        <v>1.8731948887088989E-3</v>
      </c>
      <c r="N13" s="15">
        <v>8.043794079148553E-5</v>
      </c>
      <c r="O13" s="15">
        <v>2.1171995238202139E-4</v>
      </c>
      <c r="P13" s="15">
        <f t="shared" ref="P13:P76" si="26">J13</f>
        <v>2.0453491318732863E-3</v>
      </c>
      <c r="Q13" s="15">
        <f t="shared" ref="Q13:Q76" si="27">K13</f>
        <v>9.5892507386170333E-5</v>
      </c>
      <c r="R13" s="15">
        <f t="shared" ref="R13:R76" si="28">L13</f>
        <v>2.3801070124954244E-4</v>
      </c>
      <c r="S13" s="15">
        <f t="shared" ref="S13:S76" si="29">M13</f>
        <v>1.8731948887088989E-3</v>
      </c>
      <c r="T13" s="15">
        <f t="shared" ref="T13:T76" si="30">N13</f>
        <v>8.043794079148553E-5</v>
      </c>
      <c r="U13" s="15">
        <f t="shared" ref="U13:U76" si="31">O13</f>
        <v>2.1171995238202139E-4</v>
      </c>
      <c r="V13" s="15">
        <v>2.3629933350981408E-6</v>
      </c>
      <c r="W13" s="15">
        <v>3.9636162755718522E-7</v>
      </c>
      <c r="X13" s="15">
        <v>7.4904313628135505E-7</v>
      </c>
      <c r="Y13" s="15">
        <v>2.0612098786205803E-6</v>
      </c>
      <c r="Z13" s="15">
        <v>3.4265249057443625E-7</v>
      </c>
      <c r="AA13" s="15">
        <v>6.5708529621923695E-7</v>
      </c>
      <c r="AB13" s="15">
        <v>2.3629933350981408E-6</v>
      </c>
      <c r="AC13" s="15">
        <v>3.9636162755718522E-7</v>
      </c>
      <c r="AD13" s="15">
        <v>7.4904313628135505E-7</v>
      </c>
      <c r="AE13" s="15">
        <v>2.0612098786205803E-6</v>
      </c>
      <c r="AF13" s="15">
        <v>3.4265249057443625E-7</v>
      </c>
      <c r="AG13" s="15">
        <v>6.5708529621923695E-7</v>
      </c>
      <c r="AH13" s="112">
        <f t="shared" ref="AH13:AH76" si="32">AB13</f>
        <v>2.3629933350981408E-6</v>
      </c>
      <c r="AI13" s="112">
        <f t="shared" ref="AI13:AI76" si="33">AC13</f>
        <v>3.9636162755718522E-7</v>
      </c>
      <c r="AJ13" s="112">
        <f t="shared" ref="AJ13:AJ76" si="34">AD13</f>
        <v>7.4904313628135505E-7</v>
      </c>
      <c r="AK13" s="112">
        <f t="shared" ref="AK13:AK76" si="35">AE13</f>
        <v>2.0612098786205803E-6</v>
      </c>
      <c r="AL13" s="112">
        <f t="shared" ref="AL13:AL76" si="36">AF13</f>
        <v>3.4265249057443625E-7</v>
      </c>
      <c r="AM13" s="112">
        <f t="shared" ref="AM13:AM76" si="37">AG13</f>
        <v>6.5708529621923695E-7</v>
      </c>
      <c r="AN13" s="15">
        <v>2.0477121252083846E-3</v>
      </c>
      <c r="AO13" s="15">
        <v>9.6288869013727525E-5</v>
      </c>
      <c r="AP13" s="15">
        <v>2.387597443858238E-4</v>
      </c>
      <c r="AQ13" s="15">
        <v>1.8752560985875195E-3</v>
      </c>
      <c r="AR13" s="15">
        <v>8.0780593282059964E-5</v>
      </c>
      <c r="AS13" s="15">
        <v>2.1237703767824063E-4</v>
      </c>
      <c r="AT13" s="15">
        <v>2.0477121252083846E-3</v>
      </c>
      <c r="AU13" s="15">
        <v>9.6288869013727525E-5</v>
      </c>
      <c r="AV13" s="15">
        <v>2.387597443858238E-4</v>
      </c>
      <c r="AW13" s="15">
        <v>1.8752560985875195E-3</v>
      </c>
      <c r="AX13" s="15">
        <v>8.0780593282059964E-5</v>
      </c>
      <c r="AY13" s="15">
        <v>2.1237703767824063E-4</v>
      </c>
      <c r="AZ13" s="15">
        <f t="shared" ref="AZ13:AZ76" si="38">AT13</f>
        <v>2.0477121252083846E-3</v>
      </c>
      <c r="BA13" s="15">
        <f t="shared" ref="BA13:BA76" si="39">AU13</f>
        <v>9.6288869013727525E-5</v>
      </c>
      <c r="BB13" s="15">
        <f t="shared" ref="BB13:BB76" si="40">AV13</f>
        <v>2.387597443858238E-4</v>
      </c>
      <c r="BC13" s="15">
        <f t="shared" ref="BC13:BC76" si="41">AW13</f>
        <v>1.8752560985875195E-3</v>
      </c>
      <c r="BD13" s="15">
        <f t="shared" ref="BD13:BD76" si="42">AX13</f>
        <v>8.0780593282059964E-5</v>
      </c>
      <c r="BE13" s="15">
        <f t="shared" ref="BE13:BE76" si="43">AY13</f>
        <v>2.1237703767824063E-4</v>
      </c>
      <c r="BF13" s="42">
        <f t="shared" ref="BF13:BJ76" si="44">$J$2/D13</f>
        <v>4781579.7545736032</v>
      </c>
      <c r="BG13" s="42">
        <f t="shared" si="3"/>
        <v>101989198.8079402</v>
      </c>
      <c r="BH13" s="42">
        <f t="shared" si="3"/>
        <v>41090589.40902894</v>
      </c>
      <c r="BI13" s="42">
        <f t="shared" si="3"/>
        <v>5221026.4179937374</v>
      </c>
      <c r="BJ13" s="42">
        <f t="shared" si="3"/>
        <v>121584415.31157678</v>
      </c>
      <c r="BK13" s="42">
        <f t="shared" si="3"/>
        <v>46193095.596173428</v>
      </c>
      <c r="BL13" s="42">
        <f t="shared" ref="BL13:BP76" si="45">$J$2/V13</f>
        <v>4138818275.4200673</v>
      </c>
      <c r="BM13" s="42">
        <f t="shared" si="4"/>
        <v>24674436978.864677</v>
      </c>
      <c r="BN13" s="42">
        <f t="shared" si="4"/>
        <v>13056657923.004375</v>
      </c>
      <c r="BO13" s="42">
        <f t="shared" si="4"/>
        <v>4744786109.0909634</v>
      </c>
      <c r="BP13" s="42">
        <f t="shared" si="4"/>
        <v>28542036812.878319</v>
      </c>
      <c r="BQ13" s="42">
        <f t="shared" si="4"/>
        <v>14883912417.874126</v>
      </c>
      <c r="BR13" s="42">
        <f t="shared" ref="BR13:BV76" si="46">$J$2/AN13</f>
        <v>4776061.9667204162</v>
      </c>
      <c r="BS13" s="42">
        <f t="shared" si="5"/>
        <v>101569372.45369144</v>
      </c>
      <c r="BT13" s="42">
        <f t="shared" si="5"/>
        <v>40961678.96794197</v>
      </c>
      <c r="BU13" s="42">
        <f t="shared" si="5"/>
        <v>5215287.6651709024</v>
      </c>
      <c r="BV13" s="42">
        <f t="shared" si="5"/>
        <v>121068682.49718557</v>
      </c>
      <c r="BW13" s="42">
        <f t="shared" si="5"/>
        <v>46050176.172139078</v>
      </c>
      <c r="BX13" s="42">
        <f t="shared" ref="BX13:CB76" si="47">$J$3/J13</f>
        <v>10364978.609096153</v>
      </c>
      <c r="BY13" s="42">
        <f t="shared" si="6"/>
        <v>221080880.85156772</v>
      </c>
      <c r="BZ13" s="42">
        <f t="shared" si="6"/>
        <v>89071625.303825513</v>
      </c>
      <c r="CA13" s="42">
        <f t="shared" si="6"/>
        <v>11317562.378473133</v>
      </c>
      <c r="CB13" s="42">
        <f t="shared" si="6"/>
        <v>263557219.28480858</v>
      </c>
      <c r="CC13" s="42">
        <f t="shared" si="6"/>
        <v>100132272.66246183</v>
      </c>
      <c r="CD13" s="42">
        <f t="shared" ref="CD13:CH76" si="48">$J$3/AB13</f>
        <v>8971671517.2704926</v>
      </c>
      <c r="CE13" s="42">
        <f t="shared" si="7"/>
        <v>53486509606.536934</v>
      </c>
      <c r="CF13" s="42">
        <f t="shared" si="7"/>
        <v>28302775865.817253</v>
      </c>
      <c r="CG13" s="42">
        <f t="shared" si="7"/>
        <v>10285221422.569368</v>
      </c>
      <c r="CH13" s="42">
        <f t="shared" si="7"/>
        <v>61870263847.957092</v>
      </c>
      <c r="CI13" s="42">
        <f t="shared" si="7"/>
        <v>32263695629.747597</v>
      </c>
      <c r="CJ13" s="42">
        <f t="shared" ref="CJ13:CN76" si="49">$J$3/AT13</f>
        <v>10353017.760171045</v>
      </c>
      <c r="CK13" s="42">
        <f t="shared" si="8"/>
        <v>220170827.81372789</v>
      </c>
      <c r="CL13" s="42">
        <f t="shared" si="8"/>
        <v>88792187.537870124</v>
      </c>
      <c r="CM13" s="42">
        <f t="shared" si="8"/>
        <v>11305122.546178235</v>
      </c>
      <c r="CN13" s="42">
        <f t="shared" si="8"/>
        <v>262439270.85279492</v>
      </c>
      <c r="CO13" s="42">
        <f t="shared" si="8"/>
        <v>99822467.776006997</v>
      </c>
      <c r="CP13" s="42">
        <f t="shared" si="9"/>
        <v>1.4521978836300332E-8</v>
      </c>
      <c r="CQ13" s="42">
        <f t="shared" si="10"/>
        <v>6.8083680244180937E-10</v>
      </c>
      <c r="CR13" s="42">
        <f t="shared" si="11"/>
        <v>1.6898759788717513E-9</v>
      </c>
      <c r="CS13" s="42">
        <f t="shared" si="12"/>
        <v>1.3299683709833182E-8</v>
      </c>
      <c r="CT13" s="42">
        <f t="shared" si="13"/>
        <v>5.7110937961954721E-10</v>
      </c>
      <c r="CU13" s="42">
        <f t="shared" si="14"/>
        <v>1.5032116619123518E-9</v>
      </c>
      <c r="CV13" s="42">
        <f t="shared" si="15"/>
        <v>1.6777252679196798E-11</v>
      </c>
      <c r="CW13" s="42">
        <f t="shared" si="16"/>
        <v>2.8141675556560148E-12</v>
      </c>
      <c r="CX13" s="42">
        <f t="shared" si="17"/>
        <v>5.3182062675976206E-12</v>
      </c>
      <c r="CY13" s="42">
        <f t="shared" si="18"/>
        <v>1.4634590138206121E-11</v>
      </c>
      <c r="CZ13" s="42">
        <f t="shared" si="19"/>
        <v>2.4328326830784973E-12</v>
      </c>
      <c r="DA13" s="42">
        <f t="shared" si="20"/>
        <v>4.6653056031565821E-12</v>
      </c>
      <c r="DB13" s="42">
        <f t="shared" ref="DB13:DB43" si="50">$L$4*AZ13</f>
        <v>1.4538756088979531E-8</v>
      </c>
      <c r="DC13" s="42">
        <f t="shared" si="21"/>
        <v>6.8365096999746541E-10</v>
      </c>
      <c r="DD13" s="42">
        <f t="shared" si="22"/>
        <v>1.6951941851393489E-9</v>
      </c>
      <c r="DE13" s="42">
        <f t="shared" si="23"/>
        <v>1.3314318299971388E-8</v>
      </c>
      <c r="DF13" s="42">
        <f t="shared" si="24"/>
        <v>5.7354221230262576E-10</v>
      </c>
      <c r="DG13" s="42">
        <f t="shared" si="25"/>
        <v>1.5078769675155083E-9</v>
      </c>
    </row>
    <row r="14" spans="1:111" x14ac:dyDescent="0.25">
      <c r="A14" s="53" t="s">
        <v>19</v>
      </c>
      <c r="B14" s="53" t="s">
        <v>15</v>
      </c>
      <c r="C14" s="53" t="s">
        <v>238</v>
      </c>
      <c r="D14" s="15">
        <v>2.9614950971915284E-3</v>
      </c>
      <c r="E14" s="15">
        <v>1.3884435965289246E-4</v>
      </c>
      <c r="F14" s="15">
        <v>3.4461966118423329E-4</v>
      </c>
      <c r="G14" s="15">
        <v>2.7122300992764264E-3</v>
      </c>
      <c r="H14" s="15">
        <v>1.1646743510433842E-4</v>
      </c>
      <c r="I14" s="15">
        <v>3.0655284771980177E-4</v>
      </c>
      <c r="J14" s="15">
        <v>2.9614950971915284E-3</v>
      </c>
      <c r="K14" s="15">
        <v>1.3884435965289246E-4</v>
      </c>
      <c r="L14" s="15">
        <v>3.4461966118423329E-4</v>
      </c>
      <c r="M14" s="15">
        <v>2.7122300992764264E-3</v>
      </c>
      <c r="N14" s="15">
        <v>1.1646743510433842E-4</v>
      </c>
      <c r="O14" s="15">
        <v>3.0655284771980177E-4</v>
      </c>
      <c r="P14" s="15">
        <f t="shared" si="26"/>
        <v>2.9614950971915284E-3</v>
      </c>
      <c r="Q14" s="15">
        <f t="shared" si="27"/>
        <v>1.3884435965289246E-4</v>
      </c>
      <c r="R14" s="15">
        <f t="shared" si="28"/>
        <v>3.4461966118423329E-4</v>
      </c>
      <c r="S14" s="15">
        <f t="shared" si="29"/>
        <v>2.7122300992764264E-3</v>
      </c>
      <c r="T14" s="15">
        <f t="shared" si="30"/>
        <v>1.1646743510433842E-4</v>
      </c>
      <c r="U14" s="15">
        <f t="shared" si="31"/>
        <v>3.0655284771980177E-4</v>
      </c>
      <c r="V14" s="15">
        <v>3.5444900026472116E-6</v>
      </c>
      <c r="W14" s="15">
        <v>5.9454244133577783E-7</v>
      </c>
      <c r="X14" s="15">
        <v>1.1235647044220327E-6</v>
      </c>
      <c r="Y14" s="15">
        <v>3.0918148179308706E-6</v>
      </c>
      <c r="Z14" s="15">
        <v>5.1397873586165434E-7</v>
      </c>
      <c r="AA14" s="15">
        <v>9.8562794432885554E-7</v>
      </c>
      <c r="AB14" s="15">
        <v>3.5444900026472116E-6</v>
      </c>
      <c r="AC14" s="15">
        <v>5.9454244133577783E-7</v>
      </c>
      <c r="AD14" s="15">
        <v>1.1235647044220327E-6</v>
      </c>
      <c r="AE14" s="15">
        <v>3.0918148179308706E-6</v>
      </c>
      <c r="AF14" s="15">
        <v>5.1397873586165434E-7</v>
      </c>
      <c r="AG14" s="15">
        <v>9.8562794432885554E-7</v>
      </c>
      <c r="AH14" s="112">
        <f t="shared" si="32"/>
        <v>3.5444900026472116E-6</v>
      </c>
      <c r="AI14" s="112">
        <f t="shared" si="33"/>
        <v>5.9454244133577783E-7</v>
      </c>
      <c r="AJ14" s="112">
        <f t="shared" si="34"/>
        <v>1.1235647044220327E-6</v>
      </c>
      <c r="AK14" s="112">
        <f t="shared" si="35"/>
        <v>3.0918148179308706E-6</v>
      </c>
      <c r="AL14" s="112">
        <f t="shared" si="36"/>
        <v>5.1397873586165434E-7</v>
      </c>
      <c r="AM14" s="112">
        <f t="shared" si="37"/>
        <v>9.8562794432885554E-7</v>
      </c>
      <c r="AN14" s="15">
        <v>2.9650395871941757E-3</v>
      </c>
      <c r="AO14" s="15">
        <v>1.3943890209422823E-4</v>
      </c>
      <c r="AP14" s="15">
        <v>3.457432258886553E-4</v>
      </c>
      <c r="AQ14" s="15">
        <v>2.7153219140943572E-3</v>
      </c>
      <c r="AR14" s="15">
        <v>1.1698141384020007E-4</v>
      </c>
      <c r="AS14" s="15">
        <v>3.0753847566413064E-4</v>
      </c>
      <c r="AT14" s="15">
        <v>2.9650395871941757E-3</v>
      </c>
      <c r="AU14" s="15">
        <v>1.3943890209422823E-4</v>
      </c>
      <c r="AV14" s="15">
        <v>3.457432258886553E-4</v>
      </c>
      <c r="AW14" s="15">
        <v>2.7153219140943572E-3</v>
      </c>
      <c r="AX14" s="15">
        <v>1.1698141384020007E-4</v>
      </c>
      <c r="AY14" s="15">
        <v>3.0753847566413064E-4</v>
      </c>
      <c r="AZ14" s="15">
        <f t="shared" si="38"/>
        <v>2.9650395871941757E-3</v>
      </c>
      <c r="BA14" s="15">
        <f t="shared" si="39"/>
        <v>1.3943890209422823E-4</v>
      </c>
      <c r="BB14" s="15">
        <f t="shared" si="40"/>
        <v>3.457432258886553E-4</v>
      </c>
      <c r="BC14" s="15">
        <f t="shared" si="41"/>
        <v>2.7153219140943572E-3</v>
      </c>
      <c r="BD14" s="15">
        <f t="shared" si="42"/>
        <v>1.1698141384020007E-4</v>
      </c>
      <c r="BE14" s="15">
        <f t="shared" si="43"/>
        <v>3.0753847566413064E-4</v>
      </c>
      <c r="BF14" s="42">
        <f t="shared" si="44"/>
        <v>3302386.0175472372</v>
      </c>
      <c r="BG14" s="42">
        <f t="shared" si="3"/>
        <v>70438583.349368766</v>
      </c>
      <c r="BH14" s="42">
        <f t="shared" si="3"/>
        <v>28379112.109832942</v>
      </c>
      <c r="BI14" s="42">
        <f t="shared" si="3"/>
        <v>3605888.749117977</v>
      </c>
      <c r="BJ14" s="42">
        <f t="shared" si="3"/>
        <v>83971970.287132174</v>
      </c>
      <c r="BK14" s="42">
        <f t="shared" si="3"/>
        <v>31903145.15994712</v>
      </c>
      <c r="BL14" s="42">
        <f t="shared" si="45"/>
        <v>2759212183.613378</v>
      </c>
      <c r="BM14" s="42">
        <f t="shared" si="4"/>
        <v>16449624652.576452</v>
      </c>
      <c r="BN14" s="42">
        <f t="shared" si="4"/>
        <v>8704438615.3362484</v>
      </c>
      <c r="BO14" s="42">
        <f t="shared" si="4"/>
        <v>3163190739.3939753</v>
      </c>
      <c r="BP14" s="42">
        <f t="shared" si="4"/>
        <v>19028024541.91888</v>
      </c>
      <c r="BQ14" s="42">
        <f t="shared" si="4"/>
        <v>9922608278.5827503</v>
      </c>
      <c r="BR14" s="42">
        <f t="shared" si="46"/>
        <v>3298438.2543286169</v>
      </c>
      <c r="BS14" s="42">
        <f t="shared" si="5"/>
        <v>70138245.877689123</v>
      </c>
      <c r="BT14" s="42">
        <f t="shared" si="5"/>
        <v>28286888.267623197</v>
      </c>
      <c r="BU14" s="42">
        <f t="shared" si="5"/>
        <v>3601782.8859389327</v>
      </c>
      <c r="BV14" s="42">
        <f t="shared" si="5"/>
        <v>83603024.437367097</v>
      </c>
      <c r="BW14" s="42">
        <f t="shared" si="5"/>
        <v>31800898.989565611</v>
      </c>
      <c r="BX14" s="42">
        <f t="shared" si="47"/>
        <v>7158546.3775052587</v>
      </c>
      <c r="BY14" s="42">
        <f t="shared" si="6"/>
        <v>152688953.68165827</v>
      </c>
      <c r="BZ14" s="42">
        <f t="shared" si="6"/>
        <v>61517093.73501619</v>
      </c>
      <c r="CA14" s="42">
        <f t="shared" si="6"/>
        <v>7816445.959233243</v>
      </c>
      <c r="CB14" s="42">
        <f t="shared" si="6"/>
        <v>182025129.86576709</v>
      </c>
      <c r="CC14" s="42">
        <f t="shared" si="6"/>
        <v>69156101.982707456</v>
      </c>
      <c r="CD14" s="42">
        <f t="shared" si="48"/>
        <v>5981114344.8469944</v>
      </c>
      <c r="CE14" s="42">
        <f t="shared" si="7"/>
        <v>35657673071.02462</v>
      </c>
      <c r="CF14" s="42">
        <f t="shared" si="7"/>
        <v>18868517243.878166</v>
      </c>
      <c r="CG14" s="42">
        <f t="shared" si="7"/>
        <v>6856814281.7129116</v>
      </c>
      <c r="CH14" s="42">
        <f t="shared" si="7"/>
        <v>41246842565.304726</v>
      </c>
      <c r="CI14" s="42">
        <f t="shared" si="7"/>
        <v>21509130419.83173</v>
      </c>
      <c r="CJ14" s="42">
        <f t="shared" si="49"/>
        <v>7149988.8539638733</v>
      </c>
      <c r="CK14" s="42">
        <f t="shared" si="8"/>
        <v>152037915.3994897</v>
      </c>
      <c r="CL14" s="42">
        <f t="shared" si="8"/>
        <v>61317181.111821242</v>
      </c>
      <c r="CM14" s="42">
        <f t="shared" si="8"/>
        <v>7807545.7241212036</v>
      </c>
      <c r="CN14" s="42">
        <f t="shared" si="8"/>
        <v>181225369.94603091</v>
      </c>
      <c r="CO14" s="42">
        <f t="shared" si="8"/>
        <v>68934464.067361042</v>
      </c>
      <c r="CP14" s="42">
        <f t="shared" si="9"/>
        <v>2.102661519005985E-8</v>
      </c>
      <c r="CQ14" s="42">
        <f t="shared" si="10"/>
        <v>9.857949535355365E-10</v>
      </c>
      <c r="CR14" s="42">
        <f t="shared" si="11"/>
        <v>2.4467995944080561E-9</v>
      </c>
      <c r="CS14" s="42">
        <f t="shared" si="12"/>
        <v>1.9256833704862627E-8</v>
      </c>
      <c r="CT14" s="42">
        <f t="shared" si="13"/>
        <v>8.2691878924080274E-10</v>
      </c>
      <c r="CU14" s="42">
        <f t="shared" si="14"/>
        <v>2.1765252188105924E-9</v>
      </c>
      <c r="CV14" s="42">
        <f t="shared" si="15"/>
        <v>2.5165879018795202E-11</v>
      </c>
      <c r="CW14" s="42">
        <f t="shared" si="16"/>
        <v>4.2212513334840228E-12</v>
      </c>
      <c r="CX14" s="42">
        <f t="shared" si="17"/>
        <v>7.9773094013964316E-12</v>
      </c>
      <c r="CY14" s="42">
        <f t="shared" si="18"/>
        <v>2.195188520730918E-11</v>
      </c>
      <c r="CZ14" s="42">
        <f t="shared" si="19"/>
        <v>3.6492490246177459E-12</v>
      </c>
      <c r="DA14" s="42">
        <f t="shared" si="20"/>
        <v>6.997958404734874E-12</v>
      </c>
      <c r="DB14" s="42">
        <f t="shared" si="50"/>
        <v>2.1051781069078646E-8</v>
      </c>
      <c r="DC14" s="42">
        <f t="shared" si="21"/>
        <v>9.9001620486902051E-10</v>
      </c>
      <c r="DD14" s="42">
        <f t="shared" si="22"/>
        <v>2.4547769038094524E-9</v>
      </c>
      <c r="DE14" s="42">
        <f t="shared" si="23"/>
        <v>1.9278785590069936E-8</v>
      </c>
      <c r="DF14" s="42">
        <f t="shared" si="24"/>
        <v>8.3056803826542047E-10</v>
      </c>
      <c r="DG14" s="42">
        <f t="shared" si="25"/>
        <v>2.1835231772153275E-9</v>
      </c>
    </row>
    <row r="15" spans="1:111" x14ac:dyDescent="0.25">
      <c r="A15" s="53" t="s">
        <v>20</v>
      </c>
      <c r="B15" s="53" t="s">
        <v>15</v>
      </c>
      <c r="C15" s="53" t="s">
        <v>238</v>
      </c>
      <c r="D15" s="15">
        <v>2.4075463739758468E-3</v>
      </c>
      <c r="E15" s="15">
        <v>1.1287347223580463E-4</v>
      </c>
      <c r="F15" s="15">
        <v>2.8015842959581549E-4</v>
      </c>
      <c r="G15" s="15">
        <v>2.2049064835844324E-3</v>
      </c>
      <c r="H15" s="15">
        <v>9.4682159473311075E-5</v>
      </c>
      <c r="I15" s="15">
        <v>2.4921202728300426E-4</v>
      </c>
      <c r="J15" s="15">
        <v>2.4075463739758468E-3</v>
      </c>
      <c r="K15" s="15">
        <v>1.1287347223580463E-4</v>
      </c>
      <c r="L15" s="15">
        <v>2.8015842959581549E-4</v>
      </c>
      <c r="M15" s="15">
        <v>2.2049064835844324E-3</v>
      </c>
      <c r="N15" s="15">
        <v>9.4682159473311075E-5</v>
      </c>
      <c r="O15" s="15">
        <v>2.4921202728300426E-4</v>
      </c>
      <c r="P15" s="15">
        <f t="shared" si="26"/>
        <v>2.4075463739758468E-3</v>
      </c>
      <c r="Q15" s="15">
        <f t="shared" si="27"/>
        <v>1.1287347223580463E-4</v>
      </c>
      <c r="R15" s="15">
        <f t="shared" si="28"/>
        <v>2.8015842959581549E-4</v>
      </c>
      <c r="S15" s="15">
        <f t="shared" si="29"/>
        <v>2.2049064835844324E-3</v>
      </c>
      <c r="T15" s="15">
        <f t="shared" si="30"/>
        <v>9.4682159473311075E-5</v>
      </c>
      <c r="U15" s="15">
        <f t="shared" si="31"/>
        <v>2.4921202728300426E-4</v>
      </c>
      <c r="V15" s="15">
        <v>1.7722450013236058E-6</v>
      </c>
      <c r="W15" s="15">
        <v>2.9727122066788891E-7</v>
      </c>
      <c r="X15" s="15">
        <v>5.6178235221101634E-7</v>
      </c>
      <c r="Y15" s="15">
        <v>1.5459074089654353E-6</v>
      </c>
      <c r="Z15" s="15">
        <v>2.5698936793082717E-7</v>
      </c>
      <c r="AA15" s="15">
        <v>4.9281397216442777E-7</v>
      </c>
      <c r="AB15" s="15">
        <v>1.7722450013236058E-6</v>
      </c>
      <c r="AC15" s="15">
        <v>2.9727122066788891E-7</v>
      </c>
      <c r="AD15" s="15">
        <v>5.6178235221101634E-7</v>
      </c>
      <c r="AE15" s="15">
        <v>1.5459074089654353E-6</v>
      </c>
      <c r="AF15" s="15">
        <v>2.5698936793082717E-7</v>
      </c>
      <c r="AG15" s="15">
        <v>4.9281397216442777E-7</v>
      </c>
      <c r="AH15" s="112">
        <f t="shared" si="32"/>
        <v>1.7722450013236058E-6</v>
      </c>
      <c r="AI15" s="112">
        <f t="shared" si="33"/>
        <v>2.9727122066788891E-7</v>
      </c>
      <c r="AJ15" s="112">
        <f t="shared" si="34"/>
        <v>5.6178235221101634E-7</v>
      </c>
      <c r="AK15" s="112">
        <f t="shared" si="35"/>
        <v>1.5459074089654353E-6</v>
      </c>
      <c r="AL15" s="112">
        <f t="shared" si="36"/>
        <v>2.5698936793082717E-7</v>
      </c>
      <c r="AM15" s="112">
        <f t="shared" si="37"/>
        <v>4.9281397216442777E-7</v>
      </c>
      <c r="AN15" s="15">
        <v>2.4093186189771704E-3</v>
      </c>
      <c r="AO15" s="15">
        <v>1.1317074345647252E-4</v>
      </c>
      <c r="AP15" s="15">
        <v>2.8072021194802649E-4</v>
      </c>
      <c r="AQ15" s="15">
        <v>2.2064523909933981E-3</v>
      </c>
      <c r="AR15" s="15">
        <v>9.4939148841241897E-5</v>
      </c>
      <c r="AS15" s="15">
        <v>2.4970484125516867E-4</v>
      </c>
      <c r="AT15" s="15">
        <v>2.4093186189771704E-3</v>
      </c>
      <c r="AU15" s="15">
        <v>1.1317074345647252E-4</v>
      </c>
      <c r="AV15" s="15">
        <v>2.8072021194802649E-4</v>
      </c>
      <c r="AW15" s="15">
        <v>2.2064523909933981E-3</v>
      </c>
      <c r="AX15" s="15">
        <v>9.4939148841241897E-5</v>
      </c>
      <c r="AY15" s="15">
        <v>2.4970484125516867E-4</v>
      </c>
      <c r="AZ15" s="15">
        <f t="shared" si="38"/>
        <v>2.4093186189771704E-3</v>
      </c>
      <c r="BA15" s="15">
        <f t="shared" si="39"/>
        <v>1.1317074345647252E-4</v>
      </c>
      <c r="BB15" s="15">
        <f t="shared" si="40"/>
        <v>2.8072021194802649E-4</v>
      </c>
      <c r="BC15" s="15">
        <f t="shared" si="41"/>
        <v>2.2064523909933981E-3</v>
      </c>
      <c r="BD15" s="15">
        <f t="shared" si="42"/>
        <v>9.4939148841241897E-5</v>
      </c>
      <c r="BE15" s="15">
        <f t="shared" si="43"/>
        <v>2.4970484125516867E-4</v>
      </c>
      <c r="BF15" s="42">
        <f t="shared" si="44"/>
        <v>4062227.0481333272</v>
      </c>
      <c r="BG15" s="42">
        <f t="shared" si="3"/>
        <v>86645691.022674873</v>
      </c>
      <c r="BH15" s="42">
        <f t="shared" si="3"/>
        <v>34908819.32094495</v>
      </c>
      <c r="BI15" s="42">
        <f t="shared" si="3"/>
        <v>4435562.2666141503</v>
      </c>
      <c r="BJ15" s="42">
        <f t="shared" si="3"/>
        <v>103292954.6009856</v>
      </c>
      <c r="BK15" s="42">
        <f t="shared" si="3"/>
        <v>39243691.83391726</v>
      </c>
      <c r="BL15" s="42">
        <f t="shared" si="45"/>
        <v>5518424367.2267561</v>
      </c>
      <c r="BM15" s="42">
        <f t="shared" si="4"/>
        <v>32899249305.152905</v>
      </c>
      <c r="BN15" s="42">
        <f t="shared" si="4"/>
        <v>17408877230.672497</v>
      </c>
      <c r="BO15" s="42">
        <f t="shared" si="4"/>
        <v>6326381478.7879505</v>
      </c>
      <c r="BP15" s="42">
        <f t="shared" si="4"/>
        <v>38056049083.837761</v>
      </c>
      <c r="BQ15" s="42">
        <f t="shared" si="4"/>
        <v>19845216557.165501</v>
      </c>
      <c r="BR15" s="42">
        <f t="shared" si="46"/>
        <v>4059238.9578394201</v>
      </c>
      <c r="BS15" s="42">
        <f t="shared" si="5"/>
        <v>86418094.47652486</v>
      </c>
      <c r="BT15" s="42">
        <f t="shared" si="5"/>
        <v>34838959.161981195</v>
      </c>
      <c r="BU15" s="42">
        <f t="shared" si="5"/>
        <v>4432454.5772758815</v>
      </c>
      <c r="BV15" s="42">
        <f t="shared" si="5"/>
        <v>103013352.44066918</v>
      </c>
      <c r="BW15" s="42">
        <f t="shared" si="5"/>
        <v>39166241.03417363</v>
      </c>
      <c r="BX15" s="42">
        <f t="shared" si="47"/>
        <v>8805645.5440108944</v>
      </c>
      <c r="BY15" s="42">
        <f t="shared" si="6"/>
        <v>187820925.32522571</v>
      </c>
      <c r="BZ15" s="42">
        <f t="shared" si="6"/>
        <v>75671469.284665957</v>
      </c>
      <c r="CA15" s="42">
        <f t="shared" si="6"/>
        <v>9614920.2507382389</v>
      </c>
      <c r="CB15" s="42">
        <f t="shared" si="6"/>
        <v>223907018.15346572</v>
      </c>
      <c r="CC15" s="42">
        <f t="shared" si="6"/>
        <v>85068125.447755203</v>
      </c>
      <c r="CD15" s="42">
        <f t="shared" si="48"/>
        <v>11962228689.693989</v>
      </c>
      <c r="CE15" s="42">
        <f t="shared" si="7"/>
        <v>71315346142.04924</v>
      </c>
      <c r="CF15" s="42">
        <f t="shared" si="7"/>
        <v>37737034487.756332</v>
      </c>
      <c r="CG15" s="42">
        <f t="shared" si="7"/>
        <v>13713628563.425823</v>
      </c>
      <c r="CH15" s="42">
        <f t="shared" si="7"/>
        <v>82493685130.609451</v>
      </c>
      <c r="CI15" s="42">
        <f t="shared" si="7"/>
        <v>43018260839.66346</v>
      </c>
      <c r="CJ15" s="42">
        <f t="shared" si="49"/>
        <v>8799168.2930670455</v>
      </c>
      <c r="CK15" s="42">
        <f t="shared" si="8"/>
        <v>187327566.75892913</v>
      </c>
      <c r="CL15" s="42">
        <f t="shared" si="8"/>
        <v>75520034.175255761</v>
      </c>
      <c r="CM15" s="42">
        <f t="shared" si="8"/>
        <v>9608183.7462421972</v>
      </c>
      <c r="CN15" s="42">
        <f t="shared" si="8"/>
        <v>223300927.58100066</v>
      </c>
      <c r="CO15" s="42">
        <f t="shared" si="8"/>
        <v>84900236.188597247</v>
      </c>
      <c r="CP15" s="42">
        <f t="shared" si="9"/>
        <v>1.7093579255228512E-8</v>
      </c>
      <c r="CQ15" s="42">
        <f t="shared" si="10"/>
        <v>8.014016528742129E-10</v>
      </c>
      <c r="CR15" s="42">
        <f t="shared" si="11"/>
        <v>1.9891248501302898E-9</v>
      </c>
      <c r="CS15" s="42">
        <f t="shared" si="12"/>
        <v>1.5654836033449471E-8</v>
      </c>
      <c r="CT15" s="42">
        <f t="shared" si="13"/>
        <v>6.7224333226050862E-10</v>
      </c>
      <c r="CU15" s="42">
        <f t="shared" si="14"/>
        <v>1.7694053937093303E-9</v>
      </c>
      <c r="CV15" s="42">
        <f t="shared" si="15"/>
        <v>1.2582939509397601E-11</v>
      </c>
      <c r="CW15" s="42">
        <f t="shared" si="16"/>
        <v>2.1106256667420114E-12</v>
      </c>
      <c r="CX15" s="42">
        <f t="shared" si="17"/>
        <v>3.9886547006982158E-12</v>
      </c>
      <c r="CY15" s="42">
        <f t="shared" si="18"/>
        <v>1.097594260365459E-11</v>
      </c>
      <c r="CZ15" s="42">
        <f t="shared" si="19"/>
        <v>1.8246245123088729E-12</v>
      </c>
      <c r="DA15" s="42">
        <f t="shared" si="20"/>
        <v>3.498979202367437E-12</v>
      </c>
      <c r="DB15" s="42">
        <f t="shared" si="50"/>
        <v>1.710616219473791E-8</v>
      </c>
      <c r="DC15" s="42">
        <f t="shared" si="21"/>
        <v>8.0351227854095491E-10</v>
      </c>
      <c r="DD15" s="42">
        <f t="shared" si="22"/>
        <v>1.9931135048309881E-9</v>
      </c>
      <c r="DE15" s="42">
        <f t="shared" si="23"/>
        <v>1.5665811976053127E-8</v>
      </c>
      <c r="DF15" s="42">
        <f t="shared" si="24"/>
        <v>6.7406795677281744E-10</v>
      </c>
      <c r="DG15" s="42">
        <f t="shared" si="25"/>
        <v>1.7729043729116974E-9</v>
      </c>
    </row>
    <row r="16" spans="1:111" x14ac:dyDescent="0.25">
      <c r="A16" s="53" t="s">
        <v>21</v>
      </c>
      <c r="B16" s="53" t="s">
        <v>15</v>
      </c>
      <c r="C16" s="53" t="s">
        <v>238</v>
      </c>
      <c r="D16" s="15">
        <v>4.282449744859692E-3</v>
      </c>
      <c r="E16" s="15">
        <v>2.0077493733979411E-4</v>
      </c>
      <c r="F16" s="15">
        <v>4.9833490574122943E-4</v>
      </c>
      <c r="G16" s="15">
        <v>3.9220017982342561E-3</v>
      </c>
      <c r="H16" s="15">
        <v>1.684169385321728E-4</v>
      </c>
      <c r="I16" s="15">
        <v>4.4328865029985716E-4</v>
      </c>
      <c r="J16" s="15">
        <v>4.282449744859692E-3</v>
      </c>
      <c r="K16" s="15">
        <v>2.0077493733979411E-4</v>
      </c>
      <c r="L16" s="15">
        <v>4.9833490574122943E-4</v>
      </c>
      <c r="M16" s="15">
        <v>3.9220017982342561E-3</v>
      </c>
      <c r="N16" s="15">
        <v>1.684169385321728E-4</v>
      </c>
      <c r="O16" s="15">
        <v>4.4328865029985716E-4</v>
      </c>
      <c r="P16" s="15">
        <f t="shared" si="26"/>
        <v>4.282449744859692E-3</v>
      </c>
      <c r="Q16" s="15">
        <f t="shared" si="27"/>
        <v>2.0077493733979411E-4</v>
      </c>
      <c r="R16" s="15">
        <f t="shared" si="28"/>
        <v>4.9833490574122943E-4</v>
      </c>
      <c r="S16" s="15">
        <f t="shared" si="29"/>
        <v>3.9220017982342561E-3</v>
      </c>
      <c r="T16" s="15">
        <f t="shared" si="30"/>
        <v>1.684169385321728E-4</v>
      </c>
      <c r="U16" s="15">
        <f t="shared" si="31"/>
        <v>4.4328865029985716E-4</v>
      </c>
      <c r="V16" s="15">
        <v>3.5444900026472116E-6</v>
      </c>
      <c r="W16" s="15">
        <v>5.9454244133577783E-7</v>
      </c>
      <c r="X16" s="15">
        <v>1.1235647044220327E-6</v>
      </c>
      <c r="Y16" s="15">
        <v>3.0918148179308706E-6</v>
      </c>
      <c r="Z16" s="15">
        <v>5.1397873586165434E-7</v>
      </c>
      <c r="AA16" s="15">
        <v>9.8562794432885554E-7</v>
      </c>
      <c r="AB16" s="15">
        <v>3.5444900026472116E-6</v>
      </c>
      <c r="AC16" s="15">
        <v>5.9454244133577783E-7</v>
      </c>
      <c r="AD16" s="15">
        <v>1.1235647044220327E-6</v>
      </c>
      <c r="AE16" s="15">
        <v>3.0918148179308706E-6</v>
      </c>
      <c r="AF16" s="15">
        <v>5.1397873586165434E-7</v>
      </c>
      <c r="AG16" s="15">
        <v>9.8562794432885554E-7</v>
      </c>
      <c r="AH16" s="112">
        <f t="shared" si="32"/>
        <v>3.5444900026472116E-6</v>
      </c>
      <c r="AI16" s="112">
        <f t="shared" si="33"/>
        <v>5.9454244133577783E-7</v>
      </c>
      <c r="AJ16" s="112">
        <f t="shared" si="34"/>
        <v>1.1235647044220327E-6</v>
      </c>
      <c r="AK16" s="112">
        <f t="shared" si="35"/>
        <v>3.0918148179308706E-6</v>
      </c>
      <c r="AL16" s="112">
        <f t="shared" si="36"/>
        <v>5.1397873586165434E-7</v>
      </c>
      <c r="AM16" s="112">
        <f t="shared" si="37"/>
        <v>9.8562794432885554E-7</v>
      </c>
      <c r="AN16" s="15">
        <v>4.2859942348623392E-3</v>
      </c>
      <c r="AO16" s="15">
        <v>2.0136947978112988E-4</v>
      </c>
      <c r="AP16" s="15">
        <v>4.9945847044565144E-4</v>
      </c>
      <c r="AQ16" s="15">
        <v>3.9250936130521873E-3</v>
      </c>
      <c r="AR16" s="15">
        <v>1.6893091726803445E-4</v>
      </c>
      <c r="AS16" s="15">
        <v>4.4427427824418603E-4</v>
      </c>
      <c r="AT16" s="15">
        <v>4.2859942348623392E-3</v>
      </c>
      <c r="AU16" s="15">
        <v>2.0136947978112988E-4</v>
      </c>
      <c r="AV16" s="15">
        <v>4.9945847044565144E-4</v>
      </c>
      <c r="AW16" s="15">
        <v>3.9250936130521873E-3</v>
      </c>
      <c r="AX16" s="15">
        <v>1.6893091726803445E-4</v>
      </c>
      <c r="AY16" s="15">
        <v>4.4427427824418603E-4</v>
      </c>
      <c r="AZ16" s="15">
        <f t="shared" si="38"/>
        <v>4.2859942348623392E-3</v>
      </c>
      <c r="BA16" s="15">
        <f t="shared" si="39"/>
        <v>2.0136947978112988E-4</v>
      </c>
      <c r="BB16" s="15">
        <f t="shared" si="40"/>
        <v>4.9945847044565144E-4</v>
      </c>
      <c r="BC16" s="15">
        <f t="shared" si="41"/>
        <v>3.9250936130521873E-3</v>
      </c>
      <c r="BD16" s="15">
        <f t="shared" si="42"/>
        <v>1.6893091726803445E-4</v>
      </c>
      <c r="BE16" s="15">
        <f t="shared" si="43"/>
        <v>4.4427427824418603E-4</v>
      </c>
      <c r="BF16" s="42">
        <f t="shared" si="44"/>
        <v>2283739.5842739604</v>
      </c>
      <c r="BG16" s="42">
        <f t="shared" si="3"/>
        <v>48711259.132150546</v>
      </c>
      <c r="BH16" s="42">
        <f t="shared" si="3"/>
        <v>19625356.135655615</v>
      </c>
      <c r="BI16" s="42">
        <f t="shared" si="3"/>
        <v>2493624.557847756</v>
      </c>
      <c r="BJ16" s="42">
        <f t="shared" si="3"/>
        <v>58070168.507021755</v>
      </c>
      <c r="BK16" s="42">
        <f t="shared" si="3"/>
        <v>22062374.016082838</v>
      </c>
      <c r="BL16" s="42">
        <f t="shared" si="45"/>
        <v>2759212183.613378</v>
      </c>
      <c r="BM16" s="42">
        <f t="shared" si="4"/>
        <v>16449624652.576452</v>
      </c>
      <c r="BN16" s="42">
        <f t="shared" si="4"/>
        <v>8704438615.3362484</v>
      </c>
      <c r="BO16" s="42">
        <f t="shared" si="4"/>
        <v>3163190739.3939753</v>
      </c>
      <c r="BP16" s="42">
        <f t="shared" si="4"/>
        <v>19028024541.91888</v>
      </c>
      <c r="BQ16" s="42">
        <f t="shared" si="4"/>
        <v>9922608278.5827503</v>
      </c>
      <c r="BR16" s="42">
        <f t="shared" si="46"/>
        <v>2281850.9461467164</v>
      </c>
      <c r="BS16" s="42">
        <f t="shared" si="5"/>
        <v>48567439.36881578</v>
      </c>
      <c r="BT16" s="42">
        <f t="shared" si="5"/>
        <v>19581207.605256163</v>
      </c>
      <c r="BU16" s="42">
        <f t="shared" si="5"/>
        <v>2491660.3179802853</v>
      </c>
      <c r="BV16" s="42">
        <f t="shared" si="5"/>
        <v>57893487.812432528</v>
      </c>
      <c r="BW16" s="42">
        <f t="shared" si="5"/>
        <v>22013428.368285205</v>
      </c>
      <c r="BX16" s="42">
        <f t="shared" si="47"/>
        <v>4950437.5446429402</v>
      </c>
      <c r="BY16" s="42">
        <f t="shared" si="6"/>
        <v>105590868.46642041</v>
      </c>
      <c r="BZ16" s="42">
        <f t="shared" si="6"/>
        <v>42541671.786901742</v>
      </c>
      <c r="CA16" s="42">
        <f t="shared" si="6"/>
        <v>5405402.9270319454</v>
      </c>
      <c r="CB16" s="42">
        <f t="shared" si="6"/>
        <v>125878074.88229665</v>
      </c>
      <c r="CC16" s="42">
        <f t="shared" si="6"/>
        <v>47824369.032817602</v>
      </c>
      <c r="CD16" s="42">
        <f t="shared" si="48"/>
        <v>5981114344.8469944</v>
      </c>
      <c r="CE16" s="42">
        <f t="shared" si="7"/>
        <v>35657673071.02462</v>
      </c>
      <c r="CF16" s="42">
        <f t="shared" si="7"/>
        <v>18868517243.878166</v>
      </c>
      <c r="CG16" s="42">
        <f t="shared" si="7"/>
        <v>6856814281.7129116</v>
      </c>
      <c r="CH16" s="42">
        <f t="shared" si="7"/>
        <v>41246842565.304726</v>
      </c>
      <c r="CI16" s="42">
        <f t="shared" si="7"/>
        <v>21509130419.83173</v>
      </c>
      <c r="CJ16" s="42">
        <f t="shared" si="49"/>
        <v>4946343.5642444156</v>
      </c>
      <c r="CK16" s="42">
        <f t="shared" si="8"/>
        <v>105279111.92422234</v>
      </c>
      <c r="CL16" s="42">
        <f t="shared" si="8"/>
        <v>42445971.496056303</v>
      </c>
      <c r="CM16" s="42">
        <f t="shared" si="8"/>
        <v>5401145.0655605365</v>
      </c>
      <c r="CN16" s="42">
        <f t="shared" si="8"/>
        <v>125495086.05557971</v>
      </c>
      <c r="CO16" s="42">
        <f t="shared" si="8"/>
        <v>47718270.082581431</v>
      </c>
      <c r="CP16" s="42">
        <f t="shared" si="9"/>
        <v>3.040539318850381E-8</v>
      </c>
      <c r="CQ16" s="42">
        <f t="shared" si="10"/>
        <v>1.4255020551125382E-9</v>
      </c>
      <c r="CR16" s="42">
        <f t="shared" si="11"/>
        <v>3.5381778307627287E-9</v>
      </c>
      <c r="CS16" s="42">
        <f t="shared" si="12"/>
        <v>2.7846212767463216E-8</v>
      </c>
      <c r="CT16" s="42">
        <f t="shared" si="13"/>
        <v>1.1957602635784269E-9</v>
      </c>
      <c r="CU16" s="42">
        <f t="shared" si="14"/>
        <v>3.1473494171289857E-9</v>
      </c>
      <c r="CV16" s="42">
        <f t="shared" si="15"/>
        <v>2.5165879018795202E-11</v>
      </c>
      <c r="CW16" s="42">
        <f t="shared" si="16"/>
        <v>4.2212513334840228E-12</v>
      </c>
      <c r="CX16" s="42">
        <f t="shared" si="17"/>
        <v>7.9773094013964316E-12</v>
      </c>
      <c r="CY16" s="42">
        <f t="shared" si="18"/>
        <v>2.195188520730918E-11</v>
      </c>
      <c r="CZ16" s="42">
        <f t="shared" si="19"/>
        <v>3.6492490246177459E-12</v>
      </c>
      <c r="DA16" s="42">
        <f t="shared" si="20"/>
        <v>6.997958404734874E-12</v>
      </c>
      <c r="DB16" s="42">
        <f t="shared" si="50"/>
        <v>3.0430559067522606E-8</v>
      </c>
      <c r="DC16" s="42">
        <f t="shared" si="21"/>
        <v>1.4297233064460222E-9</v>
      </c>
      <c r="DD16" s="42">
        <f t="shared" si="22"/>
        <v>3.546155140164125E-9</v>
      </c>
      <c r="DE16" s="42">
        <f t="shared" si="23"/>
        <v>2.7868164652670528E-8</v>
      </c>
      <c r="DF16" s="42">
        <f t="shared" si="24"/>
        <v>1.1994095126030445E-9</v>
      </c>
      <c r="DG16" s="42">
        <f t="shared" si="25"/>
        <v>3.1543473755337209E-9</v>
      </c>
    </row>
    <row r="17" spans="1:111" x14ac:dyDescent="0.25">
      <c r="A17" s="53" t="s">
        <v>22</v>
      </c>
      <c r="B17" s="53" t="s">
        <v>15</v>
      </c>
      <c r="C17" s="53" t="s">
        <v>238</v>
      </c>
      <c r="D17" s="15">
        <v>5.7525444333936179E-3</v>
      </c>
      <c r="E17" s="15">
        <v>2.6969767702360407E-4</v>
      </c>
      <c r="F17" s="15">
        <v>6.6940509726433806E-4</v>
      </c>
      <c r="G17" s="15">
        <v>5.2683606244937784E-3</v>
      </c>
      <c r="H17" s="15">
        <v>2.2623170847605308E-4</v>
      </c>
      <c r="I17" s="15">
        <v>5.9546236607443514E-4</v>
      </c>
      <c r="J17" s="15">
        <v>5.7525444333936179E-3</v>
      </c>
      <c r="K17" s="15">
        <v>2.6969767702360407E-4</v>
      </c>
      <c r="L17" s="15">
        <v>6.6940509726433806E-4</v>
      </c>
      <c r="M17" s="15">
        <v>5.2683606244937784E-3</v>
      </c>
      <c r="N17" s="15">
        <v>2.2623170847605308E-4</v>
      </c>
      <c r="O17" s="15">
        <v>5.9546236607443514E-4</v>
      </c>
      <c r="P17" s="15">
        <f t="shared" si="26"/>
        <v>5.7525444333936179E-3</v>
      </c>
      <c r="Q17" s="15">
        <f t="shared" si="27"/>
        <v>2.6969767702360407E-4</v>
      </c>
      <c r="R17" s="15">
        <f t="shared" si="28"/>
        <v>6.6940509726433806E-4</v>
      </c>
      <c r="S17" s="15">
        <f t="shared" si="29"/>
        <v>5.2683606244937784E-3</v>
      </c>
      <c r="T17" s="15">
        <f t="shared" si="30"/>
        <v>2.2623170847605308E-4</v>
      </c>
      <c r="U17" s="15">
        <f t="shared" si="31"/>
        <v>5.9546236607443514E-4</v>
      </c>
      <c r="V17" s="15">
        <v>1.7722450013236058E-6</v>
      </c>
      <c r="W17" s="15">
        <v>2.9727122066788891E-7</v>
      </c>
      <c r="X17" s="15">
        <v>5.6178235221101634E-7</v>
      </c>
      <c r="Y17" s="15">
        <v>1.5459074089654353E-6</v>
      </c>
      <c r="Z17" s="15">
        <v>2.5698936793082717E-7</v>
      </c>
      <c r="AA17" s="15">
        <v>4.9281397216442777E-7</v>
      </c>
      <c r="AB17" s="15">
        <v>1.7722450013236058E-6</v>
      </c>
      <c r="AC17" s="15">
        <v>2.9727122066788891E-7</v>
      </c>
      <c r="AD17" s="15">
        <v>5.6178235221101634E-7</v>
      </c>
      <c r="AE17" s="15">
        <v>1.5459074089654353E-6</v>
      </c>
      <c r="AF17" s="15">
        <v>2.5698936793082717E-7</v>
      </c>
      <c r="AG17" s="15">
        <v>4.9281397216442777E-7</v>
      </c>
      <c r="AH17" s="112">
        <f t="shared" si="32"/>
        <v>1.7722450013236058E-6</v>
      </c>
      <c r="AI17" s="112">
        <f t="shared" si="33"/>
        <v>2.9727122066788891E-7</v>
      </c>
      <c r="AJ17" s="112">
        <f t="shared" si="34"/>
        <v>5.6178235221101634E-7</v>
      </c>
      <c r="AK17" s="112">
        <f t="shared" si="35"/>
        <v>1.5459074089654353E-6</v>
      </c>
      <c r="AL17" s="112">
        <f t="shared" si="36"/>
        <v>2.5698936793082717E-7</v>
      </c>
      <c r="AM17" s="112">
        <f t="shared" si="37"/>
        <v>4.9281397216442777E-7</v>
      </c>
      <c r="AN17" s="15">
        <v>5.7543166783949416E-3</v>
      </c>
      <c r="AO17" s="15">
        <v>2.6999494824427197E-4</v>
      </c>
      <c r="AP17" s="15">
        <v>6.6996687961654912E-4</v>
      </c>
      <c r="AQ17" s="15">
        <v>5.2699065319027436E-3</v>
      </c>
      <c r="AR17" s="15">
        <v>2.2648869784398391E-4</v>
      </c>
      <c r="AS17" s="15">
        <v>5.959551800465996E-4</v>
      </c>
      <c r="AT17" s="15">
        <v>5.7543166783949416E-3</v>
      </c>
      <c r="AU17" s="15">
        <v>2.6999494824427197E-4</v>
      </c>
      <c r="AV17" s="15">
        <v>6.6996687961654912E-4</v>
      </c>
      <c r="AW17" s="15">
        <v>5.2699065319027436E-3</v>
      </c>
      <c r="AX17" s="15">
        <v>2.2648869784398391E-4</v>
      </c>
      <c r="AY17" s="15">
        <v>5.959551800465996E-4</v>
      </c>
      <c r="AZ17" s="15">
        <f t="shared" si="38"/>
        <v>5.7543166783949416E-3</v>
      </c>
      <c r="BA17" s="15">
        <f t="shared" si="39"/>
        <v>2.6999494824427197E-4</v>
      </c>
      <c r="BB17" s="15">
        <f t="shared" si="40"/>
        <v>6.6996687961654912E-4</v>
      </c>
      <c r="BC17" s="15">
        <f t="shared" si="41"/>
        <v>5.2699065319027436E-3</v>
      </c>
      <c r="BD17" s="15">
        <f t="shared" si="42"/>
        <v>2.2648869784398391E-4</v>
      </c>
      <c r="BE17" s="15">
        <f t="shared" si="43"/>
        <v>5.959551800465996E-4</v>
      </c>
      <c r="BF17" s="42">
        <f t="shared" si="44"/>
        <v>1700117.2460706143</v>
      </c>
      <c r="BG17" s="42">
        <f t="shared" si="3"/>
        <v>36262826.242823184</v>
      </c>
      <c r="BH17" s="42">
        <f t="shared" si="3"/>
        <v>14609987.345432514</v>
      </c>
      <c r="BI17" s="42">
        <f t="shared" si="3"/>
        <v>1856364.9486199955</v>
      </c>
      <c r="BJ17" s="42">
        <f t="shared" si="3"/>
        <v>43230014.333005071</v>
      </c>
      <c r="BK17" s="42">
        <f t="shared" si="3"/>
        <v>16424211.767528331</v>
      </c>
      <c r="BL17" s="42">
        <f t="shared" si="45"/>
        <v>5518424367.2267561</v>
      </c>
      <c r="BM17" s="42">
        <f t="shared" si="4"/>
        <v>32899249305.152905</v>
      </c>
      <c r="BN17" s="42">
        <f t="shared" si="4"/>
        <v>17408877230.672497</v>
      </c>
      <c r="BO17" s="42">
        <f t="shared" si="4"/>
        <v>6326381478.7879505</v>
      </c>
      <c r="BP17" s="42">
        <f t="shared" si="4"/>
        <v>38056049083.837761</v>
      </c>
      <c r="BQ17" s="42">
        <f t="shared" si="4"/>
        <v>19845216557.165501</v>
      </c>
      <c r="BR17" s="42">
        <f t="shared" si="46"/>
        <v>1699593.6349349385</v>
      </c>
      <c r="BS17" s="42">
        <f t="shared" si="5"/>
        <v>36222899.960156888</v>
      </c>
      <c r="BT17" s="42">
        <f t="shared" si="5"/>
        <v>14597736.541241433</v>
      </c>
      <c r="BU17" s="42">
        <f t="shared" si="5"/>
        <v>1855820.3908919897</v>
      </c>
      <c r="BV17" s="42">
        <f t="shared" si="5"/>
        <v>43180962.640073657</v>
      </c>
      <c r="BW17" s="42">
        <f t="shared" si="5"/>
        <v>16410630.073280463</v>
      </c>
      <c r="BX17" s="42">
        <f t="shared" si="47"/>
        <v>3685325.7276786324</v>
      </c>
      <c r="BY17" s="42">
        <f t="shared" si="6"/>
        <v>78606535.413890734</v>
      </c>
      <c r="BZ17" s="42">
        <f t="shared" si="6"/>
        <v>31669911.219137963</v>
      </c>
      <c r="CA17" s="42">
        <f t="shared" si="6"/>
        <v>4024022.1790126688</v>
      </c>
      <c r="CB17" s="42">
        <f t="shared" si="6"/>
        <v>93709233.523487478</v>
      </c>
      <c r="CC17" s="42">
        <f t="shared" si="6"/>
        <v>35602585.835541986</v>
      </c>
      <c r="CD17" s="42">
        <f t="shared" si="48"/>
        <v>11962228689.693989</v>
      </c>
      <c r="CE17" s="42">
        <f t="shared" si="7"/>
        <v>71315346142.04924</v>
      </c>
      <c r="CF17" s="42">
        <f t="shared" si="7"/>
        <v>37737034487.756332</v>
      </c>
      <c r="CG17" s="42">
        <f t="shared" si="7"/>
        <v>13713628563.425823</v>
      </c>
      <c r="CH17" s="42">
        <f t="shared" si="7"/>
        <v>82493685130.609451</v>
      </c>
      <c r="CI17" s="42">
        <f t="shared" si="7"/>
        <v>43018260839.66346</v>
      </c>
      <c r="CJ17" s="42">
        <f t="shared" si="49"/>
        <v>3684190.7014949587</v>
      </c>
      <c r="CK17" s="42">
        <f t="shared" si="8"/>
        <v>78519987.643693864</v>
      </c>
      <c r="CL17" s="42">
        <f t="shared" si="8"/>
        <v>31643355.283672638</v>
      </c>
      <c r="CM17" s="42">
        <f t="shared" si="8"/>
        <v>4022841.7471278305</v>
      </c>
      <c r="CN17" s="42">
        <f t="shared" si="8"/>
        <v>93602904.700364158</v>
      </c>
      <c r="CO17" s="42">
        <f t="shared" si="8"/>
        <v>35573144.944125339</v>
      </c>
      <c r="CP17" s="42">
        <f t="shared" si="9"/>
        <v>4.0843065477094684E-8</v>
      </c>
      <c r="CQ17" s="42">
        <f t="shared" si="10"/>
        <v>1.914853506867589E-9</v>
      </c>
      <c r="CR17" s="42">
        <f t="shared" si="11"/>
        <v>4.7527761905768001E-9</v>
      </c>
      <c r="CS17" s="42">
        <f t="shared" si="12"/>
        <v>3.7405360433905828E-8</v>
      </c>
      <c r="CT17" s="42">
        <f t="shared" si="13"/>
        <v>1.6062451301799769E-9</v>
      </c>
      <c r="CU17" s="42">
        <f t="shared" si="14"/>
        <v>4.2277827991284892E-9</v>
      </c>
      <c r="CV17" s="42">
        <f t="shared" si="15"/>
        <v>1.2582939509397601E-11</v>
      </c>
      <c r="CW17" s="42">
        <f t="shared" si="16"/>
        <v>2.1106256667420114E-12</v>
      </c>
      <c r="CX17" s="42">
        <f t="shared" si="17"/>
        <v>3.9886547006982158E-12</v>
      </c>
      <c r="CY17" s="42">
        <f t="shared" si="18"/>
        <v>1.097594260365459E-11</v>
      </c>
      <c r="CZ17" s="42">
        <f t="shared" si="19"/>
        <v>1.8246245123088729E-12</v>
      </c>
      <c r="DA17" s="42">
        <f t="shared" si="20"/>
        <v>3.498979202367437E-12</v>
      </c>
      <c r="DB17" s="42">
        <f t="shared" si="50"/>
        <v>4.0855648416604082E-8</v>
      </c>
      <c r="DC17" s="42">
        <f t="shared" si="21"/>
        <v>1.9169641325343308E-9</v>
      </c>
      <c r="DD17" s="42">
        <f t="shared" si="22"/>
        <v>4.7567648452774988E-9</v>
      </c>
      <c r="DE17" s="42">
        <f t="shared" si="23"/>
        <v>3.7416336376509477E-8</v>
      </c>
      <c r="DF17" s="42">
        <f t="shared" si="24"/>
        <v>1.6080697546922858E-9</v>
      </c>
      <c r="DG17" s="42">
        <f t="shared" si="25"/>
        <v>4.231281778330857E-9</v>
      </c>
    </row>
    <row r="18" spans="1:111" x14ac:dyDescent="0.25">
      <c r="A18" s="53" t="s">
        <v>23</v>
      </c>
      <c r="B18" s="53" t="s">
        <v>15</v>
      </c>
      <c r="C18" s="53" t="s">
        <v>238</v>
      </c>
      <c r="D18" s="15">
        <v>3.4870361935756379E-3</v>
      </c>
      <c r="E18" s="15">
        <v>1.6348340668961682E-4</v>
      </c>
      <c r="F18" s="15">
        <v>4.0577518858862967E-4</v>
      </c>
      <c r="G18" s="15">
        <v>3.1935371192919081E-3</v>
      </c>
      <c r="H18" s="15">
        <v>1.3713551711326181E-4</v>
      </c>
      <c r="I18" s="15">
        <v>3.6095311326240457E-4</v>
      </c>
      <c r="J18" s="15">
        <v>3.4870361935756379E-3</v>
      </c>
      <c r="K18" s="15">
        <v>1.6348340668961682E-4</v>
      </c>
      <c r="L18" s="15">
        <v>4.0577518858862967E-4</v>
      </c>
      <c r="M18" s="15">
        <v>3.1935371192919081E-3</v>
      </c>
      <c r="N18" s="15">
        <v>1.3713551711326181E-4</v>
      </c>
      <c r="O18" s="15">
        <v>3.6095311326240457E-4</v>
      </c>
      <c r="P18" s="15">
        <f t="shared" si="26"/>
        <v>3.4870361935756379E-3</v>
      </c>
      <c r="Q18" s="15">
        <f t="shared" si="27"/>
        <v>1.6348340668961682E-4</v>
      </c>
      <c r="R18" s="15">
        <f t="shared" si="28"/>
        <v>4.0577518858862967E-4</v>
      </c>
      <c r="S18" s="15">
        <f t="shared" si="29"/>
        <v>3.1935371192919081E-3</v>
      </c>
      <c r="T18" s="15">
        <f t="shared" si="30"/>
        <v>1.3713551711326181E-4</v>
      </c>
      <c r="U18" s="15">
        <f t="shared" si="31"/>
        <v>3.6095311326240457E-4</v>
      </c>
      <c r="V18" s="15">
        <v>5.021360837083548E-6</v>
      </c>
      <c r="W18" s="15">
        <v>8.4226845855901835E-7</v>
      </c>
      <c r="X18" s="15">
        <v>1.5917166645978791E-6</v>
      </c>
      <c r="Y18" s="15">
        <v>4.3800709920687321E-6</v>
      </c>
      <c r="Z18" s="15">
        <v>7.2813654247067679E-7</v>
      </c>
      <c r="AA18" s="15">
        <v>1.3963062544658782E-6</v>
      </c>
      <c r="AB18" s="15">
        <v>5.021360837083548E-6</v>
      </c>
      <c r="AC18" s="15">
        <v>8.4226845855901835E-7</v>
      </c>
      <c r="AD18" s="15">
        <v>1.5917166645978791E-6</v>
      </c>
      <c r="AE18" s="15">
        <v>4.3800709920687321E-6</v>
      </c>
      <c r="AF18" s="15">
        <v>7.2813654247067679E-7</v>
      </c>
      <c r="AG18" s="15">
        <v>1.3963062544658782E-6</v>
      </c>
      <c r="AH18" s="112">
        <f t="shared" si="32"/>
        <v>5.021360837083548E-6</v>
      </c>
      <c r="AI18" s="112">
        <f t="shared" si="33"/>
        <v>8.4226845855901835E-7</v>
      </c>
      <c r="AJ18" s="112">
        <f t="shared" si="34"/>
        <v>1.5917166645978791E-6</v>
      </c>
      <c r="AK18" s="112">
        <f t="shared" si="35"/>
        <v>4.3800709920687321E-6</v>
      </c>
      <c r="AL18" s="112">
        <f t="shared" si="36"/>
        <v>7.2813654247067679E-7</v>
      </c>
      <c r="AM18" s="112">
        <f t="shared" si="37"/>
        <v>1.3963062544658782E-6</v>
      </c>
      <c r="AN18" s="15">
        <v>3.4920575544127217E-3</v>
      </c>
      <c r="AO18" s="15">
        <v>1.6432567514817583E-4</v>
      </c>
      <c r="AP18" s="15">
        <v>4.0736690525322757E-4</v>
      </c>
      <c r="AQ18" s="15">
        <v>3.1979171902839767E-3</v>
      </c>
      <c r="AR18" s="15">
        <v>1.3786365365573249E-4</v>
      </c>
      <c r="AS18" s="15">
        <v>3.6234941951687044E-4</v>
      </c>
      <c r="AT18" s="15">
        <v>3.4920575544127217E-3</v>
      </c>
      <c r="AU18" s="15">
        <v>1.6432567514817583E-4</v>
      </c>
      <c r="AV18" s="15">
        <v>4.0736690525322757E-4</v>
      </c>
      <c r="AW18" s="15">
        <v>3.1979171902839767E-3</v>
      </c>
      <c r="AX18" s="15">
        <v>1.3786365365573249E-4</v>
      </c>
      <c r="AY18" s="15">
        <v>3.6234941951687044E-4</v>
      </c>
      <c r="AZ18" s="15">
        <f t="shared" si="38"/>
        <v>3.4920575544127217E-3</v>
      </c>
      <c r="BA18" s="15">
        <f t="shared" si="39"/>
        <v>1.6432567514817583E-4</v>
      </c>
      <c r="BB18" s="15">
        <f t="shared" si="40"/>
        <v>4.0736690525322757E-4</v>
      </c>
      <c r="BC18" s="15">
        <f t="shared" si="41"/>
        <v>3.1979171902839767E-3</v>
      </c>
      <c r="BD18" s="15">
        <f t="shared" si="42"/>
        <v>1.3786365365573249E-4</v>
      </c>
      <c r="BE18" s="15">
        <f t="shared" si="43"/>
        <v>3.6234941951687044E-4</v>
      </c>
      <c r="BF18" s="42">
        <f t="shared" si="44"/>
        <v>2804674.0719291191</v>
      </c>
      <c r="BG18" s="42">
        <f t="shared" si="3"/>
        <v>59822585.044168577</v>
      </c>
      <c r="BH18" s="42">
        <f t="shared" si="3"/>
        <v>24102015.783707403</v>
      </c>
      <c r="BI18" s="42">
        <f t="shared" si="3"/>
        <v>3062435.0476215808</v>
      </c>
      <c r="BJ18" s="42">
        <f t="shared" si="3"/>
        <v>71316316.924102053</v>
      </c>
      <c r="BK18" s="42">
        <f t="shared" si="3"/>
        <v>27094931.836452026</v>
      </c>
      <c r="BL18" s="42">
        <f t="shared" si="45"/>
        <v>1947679188.4329731</v>
      </c>
      <c r="BM18" s="42">
        <f t="shared" si="4"/>
        <v>11611499754.759851</v>
      </c>
      <c r="BN18" s="42">
        <f t="shared" si="4"/>
        <v>6144309610.8255892</v>
      </c>
      <c r="BO18" s="42">
        <f t="shared" si="4"/>
        <v>2232840521.9251599</v>
      </c>
      <c r="BP18" s="42">
        <f t="shared" si="4"/>
        <v>13431546735.472153</v>
      </c>
      <c r="BQ18" s="42">
        <f t="shared" si="4"/>
        <v>7004194078.9995909</v>
      </c>
      <c r="BR18" s="42">
        <f t="shared" si="46"/>
        <v>2800641.1256428319</v>
      </c>
      <c r="BS18" s="42">
        <f t="shared" si="5"/>
        <v>59515958.119029015</v>
      </c>
      <c r="BT18" s="42">
        <f t="shared" si="5"/>
        <v>24007841.270072129</v>
      </c>
      <c r="BU18" s="42">
        <f t="shared" si="5"/>
        <v>3058240.5415981179</v>
      </c>
      <c r="BV18" s="42">
        <f t="shared" si="5"/>
        <v>70939654.801418647</v>
      </c>
      <c r="BW18" s="42">
        <f t="shared" si="5"/>
        <v>26990522.057520941</v>
      </c>
      <c r="BX18" s="42">
        <f t="shared" si="47"/>
        <v>6079661.5874128137</v>
      </c>
      <c r="BY18" s="42">
        <f t="shared" si="6"/>
        <v>129676769.21639813</v>
      </c>
      <c r="BZ18" s="42">
        <f t="shared" si="6"/>
        <v>52245678.385950603</v>
      </c>
      <c r="CA18" s="42">
        <f t="shared" si="6"/>
        <v>6638407.2606929969</v>
      </c>
      <c r="CB18" s="42">
        <f t="shared" si="6"/>
        <v>154591607.23833984</v>
      </c>
      <c r="CC18" s="42">
        <f t="shared" si="6"/>
        <v>58733390.074926682</v>
      </c>
      <c r="CD18" s="42">
        <f t="shared" si="48"/>
        <v>4221963066.9508214</v>
      </c>
      <c r="CE18" s="42">
        <f t="shared" si="7"/>
        <v>25170122167.782093</v>
      </c>
      <c r="CF18" s="42">
        <f t="shared" si="7"/>
        <v>13318953348.619888</v>
      </c>
      <c r="CG18" s="42">
        <f t="shared" si="7"/>
        <v>4840104198.8561745</v>
      </c>
      <c r="CH18" s="42">
        <f t="shared" si="7"/>
        <v>29115418281.391579</v>
      </c>
      <c r="CI18" s="42">
        <f t="shared" si="7"/>
        <v>15182915590.469461</v>
      </c>
      <c r="CJ18" s="42">
        <f t="shared" si="49"/>
        <v>6070919.4134588996</v>
      </c>
      <c r="CK18" s="42">
        <f t="shared" si="8"/>
        <v>129012097.35413243</v>
      </c>
      <c r="CL18" s="42">
        <f t="shared" si="8"/>
        <v>52041537.313448787</v>
      </c>
      <c r="CM18" s="42">
        <f t="shared" si="8"/>
        <v>6629314.8754478628</v>
      </c>
      <c r="CN18" s="42">
        <f t="shared" si="8"/>
        <v>153775120.83743101</v>
      </c>
      <c r="CO18" s="42">
        <f t="shared" si="8"/>
        <v>58507062.128777497</v>
      </c>
      <c r="CP18" s="42">
        <f t="shared" si="9"/>
        <v>2.4757956974387029E-8</v>
      </c>
      <c r="CQ18" s="42">
        <f t="shared" si="10"/>
        <v>1.1607321874962794E-9</v>
      </c>
      <c r="CR18" s="42">
        <f t="shared" si="11"/>
        <v>2.8810038389792707E-9</v>
      </c>
      <c r="CS18" s="42">
        <f t="shared" si="12"/>
        <v>2.2674113546972546E-8</v>
      </c>
      <c r="CT18" s="42">
        <f t="shared" si="13"/>
        <v>9.7366217150415875E-10</v>
      </c>
      <c r="CU18" s="42">
        <f t="shared" si="14"/>
        <v>2.5627671041630724E-9</v>
      </c>
      <c r="CV18" s="42">
        <f t="shared" si="15"/>
        <v>3.5651661943293186E-11</v>
      </c>
      <c r="CW18" s="42">
        <f t="shared" si="16"/>
        <v>5.9801060557690304E-12</v>
      </c>
      <c r="CX18" s="42">
        <f t="shared" si="17"/>
        <v>1.1301188318644942E-11</v>
      </c>
      <c r="CY18" s="42">
        <f t="shared" si="18"/>
        <v>3.1098504043688E-11</v>
      </c>
      <c r="CZ18" s="42">
        <f t="shared" si="19"/>
        <v>5.1697694515418051E-12</v>
      </c>
      <c r="DA18" s="42">
        <f t="shared" si="20"/>
        <v>9.9137744067077342E-12</v>
      </c>
      <c r="DB18" s="42">
        <f t="shared" si="50"/>
        <v>2.4793608636330323E-8</v>
      </c>
      <c r="DC18" s="42">
        <f t="shared" si="21"/>
        <v>1.1667122935520484E-9</v>
      </c>
      <c r="DD18" s="42">
        <f t="shared" si="22"/>
        <v>2.8923050272979156E-9</v>
      </c>
      <c r="DE18" s="42">
        <f t="shared" si="23"/>
        <v>2.2705212051016234E-8</v>
      </c>
      <c r="DF18" s="42">
        <f t="shared" si="24"/>
        <v>9.7883194095570068E-10</v>
      </c>
      <c r="DG18" s="42">
        <f t="shared" si="25"/>
        <v>2.57268087856978E-9</v>
      </c>
    </row>
    <row r="19" spans="1:111" x14ac:dyDescent="0.25">
      <c r="A19" s="53" t="s">
        <v>25</v>
      </c>
      <c r="B19" s="53" t="s">
        <v>26</v>
      </c>
      <c r="C19" s="53" t="s">
        <v>238</v>
      </c>
      <c r="D19" s="15">
        <v>0</v>
      </c>
      <c r="E19" s="15">
        <v>0</v>
      </c>
      <c r="F19" s="15">
        <v>0</v>
      </c>
      <c r="G19" s="15">
        <v>0</v>
      </c>
      <c r="H19" s="15">
        <v>0</v>
      </c>
      <c r="I19" s="15">
        <v>0</v>
      </c>
      <c r="J19" s="15">
        <v>0</v>
      </c>
      <c r="K19" s="15">
        <v>0</v>
      </c>
      <c r="L19" s="15">
        <v>0</v>
      </c>
      <c r="M19" s="15">
        <v>0</v>
      </c>
      <c r="N19" s="15">
        <v>0</v>
      </c>
      <c r="O19" s="15">
        <v>0</v>
      </c>
      <c r="P19" s="15">
        <f t="shared" si="26"/>
        <v>0</v>
      </c>
      <c r="Q19" s="15">
        <f t="shared" si="27"/>
        <v>0</v>
      </c>
      <c r="R19" s="15">
        <f t="shared" si="28"/>
        <v>0</v>
      </c>
      <c r="S19" s="15">
        <f t="shared" si="29"/>
        <v>0</v>
      </c>
      <c r="T19" s="15">
        <f t="shared" si="30"/>
        <v>0</v>
      </c>
      <c r="U19" s="15">
        <f t="shared" si="31"/>
        <v>0</v>
      </c>
      <c r="V19" s="15">
        <v>5.9074833377453524E-5</v>
      </c>
      <c r="W19" s="15">
        <v>9.9090406889296302E-6</v>
      </c>
      <c r="X19" s="15">
        <v>1.8726078407033877E-5</v>
      </c>
      <c r="Y19" s="15">
        <v>5.1530246965514509E-5</v>
      </c>
      <c r="Z19" s="15">
        <v>8.5663122643609064E-6</v>
      </c>
      <c r="AA19" s="15">
        <v>1.6427132405480924E-5</v>
      </c>
      <c r="AB19" s="15">
        <v>5.9074833377453524E-5</v>
      </c>
      <c r="AC19" s="15">
        <v>9.9090406889296302E-6</v>
      </c>
      <c r="AD19" s="15">
        <v>1.8726078407033877E-5</v>
      </c>
      <c r="AE19" s="15">
        <v>5.1530246965514509E-5</v>
      </c>
      <c r="AF19" s="15">
        <v>8.5663122643609064E-6</v>
      </c>
      <c r="AG19" s="15">
        <v>1.6427132405480924E-5</v>
      </c>
      <c r="AH19" s="112">
        <f t="shared" si="32"/>
        <v>5.9074833377453524E-5</v>
      </c>
      <c r="AI19" s="112">
        <f t="shared" si="33"/>
        <v>9.9090406889296302E-6</v>
      </c>
      <c r="AJ19" s="112">
        <f t="shared" si="34"/>
        <v>1.8726078407033877E-5</v>
      </c>
      <c r="AK19" s="112">
        <f t="shared" si="35"/>
        <v>5.1530246965514509E-5</v>
      </c>
      <c r="AL19" s="112">
        <f t="shared" si="36"/>
        <v>8.5663122643609064E-6</v>
      </c>
      <c r="AM19" s="112">
        <f t="shared" si="37"/>
        <v>1.6427132405480924E-5</v>
      </c>
      <c r="AN19" s="15">
        <v>5.9074833377453524E-5</v>
      </c>
      <c r="AO19" s="15">
        <v>9.9090406889296302E-6</v>
      </c>
      <c r="AP19" s="15">
        <v>1.8726078407033877E-5</v>
      </c>
      <c r="AQ19" s="15">
        <v>5.1530246965514509E-5</v>
      </c>
      <c r="AR19" s="15">
        <v>8.5663122643609064E-6</v>
      </c>
      <c r="AS19" s="15">
        <v>1.6427132405480924E-5</v>
      </c>
      <c r="AT19" s="15">
        <v>5.9074833377453524E-5</v>
      </c>
      <c r="AU19" s="15">
        <v>9.9090406889296302E-6</v>
      </c>
      <c r="AV19" s="15">
        <v>1.8726078407033877E-5</v>
      </c>
      <c r="AW19" s="15">
        <v>5.1530246965514509E-5</v>
      </c>
      <c r="AX19" s="15">
        <v>8.5663122643609064E-6</v>
      </c>
      <c r="AY19" s="15">
        <v>1.6427132405480924E-5</v>
      </c>
      <c r="AZ19" s="15">
        <f t="shared" si="38"/>
        <v>5.9074833377453524E-5</v>
      </c>
      <c r="BA19" s="15">
        <f t="shared" si="39"/>
        <v>9.9090406889296302E-6</v>
      </c>
      <c r="BB19" s="15">
        <f t="shared" si="40"/>
        <v>1.8726078407033877E-5</v>
      </c>
      <c r="BC19" s="15">
        <f t="shared" si="41"/>
        <v>5.1530246965514509E-5</v>
      </c>
      <c r="BD19" s="15">
        <f t="shared" si="42"/>
        <v>8.5663122643609064E-6</v>
      </c>
      <c r="BE19" s="15">
        <f t="shared" si="43"/>
        <v>1.6427132405480924E-5</v>
      </c>
      <c r="BF19" s="42" t="e">
        <f t="shared" si="44"/>
        <v>#DIV/0!</v>
      </c>
      <c r="BG19" s="42" t="e">
        <f t="shared" si="3"/>
        <v>#DIV/0!</v>
      </c>
      <c r="BH19" s="42" t="e">
        <f t="shared" si="3"/>
        <v>#DIV/0!</v>
      </c>
      <c r="BI19" s="42" t="e">
        <f t="shared" si="3"/>
        <v>#DIV/0!</v>
      </c>
      <c r="BJ19" s="42" t="e">
        <f t="shared" si="3"/>
        <v>#DIV/0!</v>
      </c>
      <c r="BK19" s="42" t="e">
        <f t="shared" si="3"/>
        <v>#DIV/0!</v>
      </c>
      <c r="BL19" s="42">
        <f t="shared" si="45"/>
        <v>165552731.01680267</v>
      </c>
      <c r="BM19" s="42">
        <f t="shared" si="4"/>
        <v>986977479.15458715</v>
      </c>
      <c r="BN19" s="42">
        <f t="shared" si="4"/>
        <v>522266316.92017496</v>
      </c>
      <c r="BO19" s="42">
        <f t="shared" si="4"/>
        <v>189791444.36363852</v>
      </c>
      <c r="BP19" s="42">
        <f t="shared" si="4"/>
        <v>1141681472.5151327</v>
      </c>
      <c r="BQ19" s="42">
        <f t="shared" si="4"/>
        <v>595356496.71496511</v>
      </c>
      <c r="BR19" s="42">
        <f t="shared" si="46"/>
        <v>165552731.01680267</v>
      </c>
      <c r="BS19" s="42">
        <f t="shared" si="5"/>
        <v>986977479.15458715</v>
      </c>
      <c r="BT19" s="42">
        <f t="shared" si="5"/>
        <v>522266316.92017496</v>
      </c>
      <c r="BU19" s="42">
        <f t="shared" si="5"/>
        <v>189791444.36363852</v>
      </c>
      <c r="BV19" s="42">
        <f t="shared" si="5"/>
        <v>1141681472.5151327</v>
      </c>
      <c r="BW19" s="42">
        <f t="shared" si="5"/>
        <v>595356496.71496511</v>
      </c>
      <c r="BX19" s="42" t="e">
        <f t="shared" si="47"/>
        <v>#DIV/0!</v>
      </c>
      <c r="BY19" s="42" t="e">
        <f t="shared" si="6"/>
        <v>#DIV/0!</v>
      </c>
      <c r="BZ19" s="42" t="e">
        <f t="shared" si="6"/>
        <v>#DIV/0!</v>
      </c>
      <c r="CA19" s="42" t="e">
        <f t="shared" si="6"/>
        <v>#DIV/0!</v>
      </c>
      <c r="CB19" s="42" t="e">
        <f t="shared" si="6"/>
        <v>#DIV/0!</v>
      </c>
      <c r="CC19" s="42" t="e">
        <f t="shared" si="6"/>
        <v>#DIV/0!</v>
      </c>
      <c r="CD19" s="42">
        <f t="shared" si="48"/>
        <v>358866860.69081968</v>
      </c>
      <c r="CE19" s="42">
        <f t="shared" si="7"/>
        <v>2139460384.2614772</v>
      </c>
      <c r="CF19" s="42">
        <f t="shared" si="7"/>
        <v>1132111034.6326902</v>
      </c>
      <c r="CG19" s="42">
        <f t="shared" si="7"/>
        <v>411408856.90277475</v>
      </c>
      <c r="CH19" s="42">
        <f t="shared" si="7"/>
        <v>2474810553.9182835</v>
      </c>
      <c r="CI19" s="42">
        <f t="shared" si="7"/>
        <v>1290547825.1899037</v>
      </c>
      <c r="CJ19" s="42">
        <f t="shared" si="49"/>
        <v>358866860.69081968</v>
      </c>
      <c r="CK19" s="42">
        <f t="shared" si="8"/>
        <v>2139460384.2614772</v>
      </c>
      <c r="CL19" s="42">
        <f t="shared" si="8"/>
        <v>1132111034.6326902</v>
      </c>
      <c r="CM19" s="42">
        <f t="shared" si="8"/>
        <v>411408856.90277475</v>
      </c>
      <c r="CN19" s="42">
        <f t="shared" si="8"/>
        <v>2474810553.9182835</v>
      </c>
      <c r="CO19" s="42">
        <f t="shared" si="8"/>
        <v>1290547825.1899037</v>
      </c>
      <c r="CP19" s="42">
        <f t="shared" si="9"/>
        <v>0</v>
      </c>
      <c r="CQ19" s="42">
        <f t="shared" si="10"/>
        <v>0</v>
      </c>
      <c r="CR19" s="42">
        <f t="shared" si="11"/>
        <v>0</v>
      </c>
      <c r="CS19" s="42">
        <f t="shared" si="12"/>
        <v>0</v>
      </c>
      <c r="CT19" s="42">
        <f t="shared" si="13"/>
        <v>0</v>
      </c>
      <c r="CU19" s="42">
        <f t="shared" si="14"/>
        <v>0</v>
      </c>
      <c r="CV19" s="42">
        <f t="shared" si="15"/>
        <v>4.1943131697992001E-10</v>
      </c>
      <c r="CW19" s="42">
        <f t="shared" si="16"/>
        <v>7.0354188891400378E-11</v>
      </c>
      <c r="CX19" s="42">
        <f t="shared" si="17"/>
        <v>1.3295515668994051E-10</v>
      </c>
      <c r="CY19" s="42">
        <f t="shared" si="18"/>
        <v>3.6586475345515299E-10</v>
      </c>
      <c r="CZ19" s="42">
        <f t="shared" si="19"/>
        <v>6.0820817076962438E-11</v>
      </c>
      <c r="DA19" s="42">
        <f t="shared" si="20"/>
        <v>1.1663264007891457E-10</v>
      </c>
      <c r="DB19" s="42">
        <f t="shared" si="50"/>
        <v>4.1943131697992001E-10</v>
      </c>
      <c r="DC19" s="42">
        <f t="shared" si="21"/>
        <v>7.0354188891400378E-11</v>
      </c>
      <c r="DD19" s="42">
        <f t="shared" si="22"/>
        <v>1.3295515668994051E-10</v>
      </c>
      <c r="DE19" s="42">
        <f t="shared" si="23"/>
        <v>3.6586475345515299E-10</v>
      </c>
      <c r="DF19" s="42">
        <f t="shared" si="24"/>
        <v>6.0820817076962438E-11</v>
      </c>
      <c r="DG19" s="42">
        <f t="shared" si="25"/>
        <v>1.1663264007891457E-10</v>
      </c>
    </row>
    <row r="20" spans="1:111" x14ac:dyDescent="0.25">
      <c r="A20" s="53" t="s">
        <v>28</v>
      </c>
      <c r="B20" s="53" t="s">
        <v>26</v>
      </c>
      <c r="C20" s="53" t="s">
        <v>238</v>
      </c>
      <c r="D20" s="15">
        <v>0</v>
      </c>
      <c r="E20" s="15">
        <v>0</v>
      </c>
      <c r="F20" s="15">
        <v>0</v>
      </c>
      <c r="G20" s="15">
        <v>0</v>
      </c>
      <c r="H20" s="15">
        <v>0</v>
      </c>
      <c r="I20" s="15">
        <v>0</v>
      </c>
      <c r="J20" s="15">
        <v>0</v>
      </c>
      <c r="K20" s="15">
        <v>0</v>
      </c>
      <c r="L20" s="15">
        <v>0</v>
      </c>
      <c r="M20" s="15">
        <v>0</v>
      </c>
      <c r="N20" s="15">
        <v>0</v>
      </c>
      <c r="O20" s="15">
        <v>0</v>
      </c>
      <c r="P20" s="15">
        <f t="shared" si="26"/>
        <v>0</v>
      </c>
      <c r="Q20" s="15">
        <f t="shared" si="27"/>
        <v>0</v>
      </c>
      <c r="R20" s="15">
        <f t="shared" si="28"/>
        <v>0</v>
      </c>
      <c r="S20" s="15">
        <f t="shared" si="29"/>
        <v>0</v>
      </c>
      <c r="T20" s="15">
        <f t="shared" si="30"/>
        <v>0</v>
      </c>
      <c r="U20" s="15">
        <f t="shared" si="31"/>
        <v>0</v>
      </c>
      <c r="V20" s="15">
        <v>1.1814966675490705E-4</v>
      </c>
      <c r="W20" s="15">
        <v>1.981808137785926E-5</v>
      </c>
      <c r="X20" s="15">
        <v>3.7452156814067753E-5</v>
      </c>
      <c r="Y20" s="15">
        <v>1.0306049393102902E-4</v>
      </c>
      <c r="Z20" s="15">
        <v>1.7132624528721813E-5</v>
      </c>
      <c r="AA20" s="15">
        <v>3.2854264810961849E-5</v>
      </c>
      <c r="AB20" s="15">
        <v>1.1814966675490705E-4</v>
      </c>
      <c r="AC20" s="15">
        <v>1.981808137785926E-5</v>
      </c>
      <c r="AD20" s="15">
        <v>3.7452156814067753E-5</v>
      </c>
      <c r="AE20" s="15">
        <v>1.0306049393102902E-4</v>
      </c>
      <c r="AF20" s="15">
        <v>1.7132624528721813E-5</v>
      </c>
      <c r="AG20" s="15">
        <v>3.2854264810961849E-5</v>
      </c>
      <c r="AH20" s="112">
        <f t="shared" si="32"/>
        <v>1.1814966675490705E-4</v>
      </c>
      <c r="AI20" s="112">
        <f t="shared" si="33"/>
        <v>1.981808137785926E-5</v>
      </c>
      <c r="AJ20" s="112">
        <f t="shared" si="34"/>
        <v>3.7452156814067753E-5</v>
      </c>
      <c r="AK20" s="112">
        <f t="shared" si="35"/>
        <v>1.0306049393102902E-4</v>
      </c>
      <c r="AL20" s="112">
        <f t="shared" si="36"/>
        <v>1.7132624528721813E-5</v>
      </c>
      <c r="AM20" s="112">
        <f t="shared" si="37"/>
        <v>3.2854264810961849E-5</v>
      </c>
      <c r="AN20" s="15">
        <v>1.1814966675490705E-4</v>
      </c>
      <c r="AO20" s="15">
        <v>1.981808137785926E-5</v>
      </c>
      <c r="AP20" s="15">
        <v>3.7452156814067753E-5</v>
      </c>
      <c r="AQ20" s="15">
        <v>1.0306049393102902E-4</v>
      </c>
      <c r="AR20" s="15">
        <v>1.7132624528721813E-5</v>
      </c>
      <c r="AS20" s="15">
        <v>3.2854264810961849E-5</v>
      </c>
      <c r="AT20" s="15">
        <v>1.1814966675490705E-4</v>
      </c>
      <c r="AU20" s="15">
        <v>1.981808137785926E-5</v>
      </c>
      <c r="AV20" s="15">
        <v>3.7452156814067753E-5</v>
      </c>
      <c r="AW20" s="15">
        <v>1.0306049393102902E-4</v>
      </c>
      <c r="AX20" s="15">
        <v>1.7132624528721813E-5</v>
      </c>
      <c r="AY20" s="15">
        <v>3.2854264810961849E-5</v>
      </c>
      <c r="AZ20" s="15">
        <f t="shared" si="38"/>
        <v>1.1814966675490705E-4</v>
      </c>
      <c r="BA20" s="15">
        <f t="shared" si="39"/>
        <v>1.981808137785926E-5</v>
      </c>
      <c r="BB20" s="15">
        <f t="shared" si="40"/>
        <v>3.7452156814067753E-5</v>
      </c>
      <c r="BC20" s="15">
        <f t="shared" si="41"/>
        <v>1.0306049393102902E-4</v>
      </c>
      <c r="BD20" s="15">
        <f t="shared" si="42"/>
        <v>1.7132624528721813E-5</v>
      </c>
      <c r="BE20" s="15">
        <f t="shared" si="43"/>
        <v>3.2854264810961849E-5</v>
      </c>
      <c r="BF20" s="42" t="e">
        <f t="shared" si="44"/>
        <v>#DIV/0!</v>
      </c>
      <c r="BG20" s="42" t="e">
        <f t="shared" si="3"/>
        <v>#DIV/0!</v>
      </c>
      <c r="BH20" s="42" t="e">
        <f t="shared" si="3"/>
        <v>#DIV/0!</v>
      </c>
      <c r="BI20" s="42" t="e">
        <f t="shared" si="3"/>
        <v>#DIV/0!</v>
      </c>
      <c r="BJ20" s="42" t="e">
        <f t="shared" si="3"/>
        <v>#DIV/0!</v>
      </c>
      <c r="BK20" s="42" t="e">
        <f t="shared" si="3"/>
        <v>#DIV/0!</v>
      </c>
      <c r="BL20" s="42">
        <f t="shared" si="45"/>
        <v>82776365.508401334</v>
      </c>
      <c r="BM20" s="42">
        <f t="shared" si="4"/>
        <v>493488739.57729357</v>
      </c>
      <c r="BN20" s="42">
        <f t="shared" si="4"/>
        <v>261133158.46008748</v>
      </c>
      <c r="BO20" s="42">
        <f t="shared" si="4"/>
        <v>94895722.18181926</v>
      </c>
      <c r="BP20" s="42">
        <f t="shared" si="4"/>
        <v>570840736.25756633</v>
      </c>
      <c r="BQ20" s="42">
        <f t="shared" si="4"/>
        <v>297678248.35748255</v>
      </c>
      <c r="BR20" s="42">
        <f t="shared" si="46"/>
        <v>82776365.508401334</v>
      </c>
      <c r="BS20" s="42">
        <f t="shared" si="5"/>
        <v>493488739.57729357</v>
      </c>
      <c r="BT20" s="42">
        <f t="shared" si="5"/>
        <v>261133158.46008748</v>
      </c>
      <c r="BU20" s="42">
        <f t="shared" si="5"/>
        <v>94895722.18181926</v>
      </c>
      <c r="BV20" s="42">
        <f t="shared" si="5"/>
        <v>570840736.25756633</v>
      </c>
      <c r="BW20" s="42">
        <f t="shared" si="5"/>
        <v>297678248.35748255</v>
      </c>
      <c r="BX20" s="42" t="e">
        <f t="shared" si="47"/>
        <v>#DIV/0!</v>
      </c>
      <c r="BY20" s="42" t="e">
        <f t="shared" si="6"/>
        <v>#DIV/0!</v>
      </c>
      <c r="BZ20" s="42" t="e">
        <f t="shared" si="6"/>
        <v>#DIV/0!</v>
      </c>
      <c r="CA20" s="42" t="e">
        <f t="shared" si="6"/>
        <v>#DIV/0!</v>
      </c>
      <c r="CB20" s="42" t="e">
        <f t="shared" si="6"/>
        <v>#DIV/0!</v>
      </c>
      <c r="CC20" s="42" t="e">
        <f t="shared" si="6"/>
        <v>#DIV/0!</v>
      </c>
      <c r="CD20" s="42">
        <f t="shared" si="48"/>
        <v>179433430.34540984</v>
      </c>
      <c r="CE20" s="42">
        <f t="shared" si="7"/>
        <v>1069730192.1307386</v>
      </c>
      <c r="CF20" s="42">
        <f t="shared" si="7"/>
        <v>566055517.3163451</v>
      </c>
      <c r="CG20" s="42">
        <f t="shared" si="7"/>
        <v>205704428.45138738</v>
      </c>
      <c r="CH20" s="42">
        <f t="shared" si="7"/>
        <v>1237405276.9591417</v>
      </c>
      <c r="CI20" s="42">
        <f t="shared" si="7"/>
        <v>645273912.59495187</v>
      </c>
      <c r="CJ20" s="42">
        <f t="shared" si="49"/>
        <v>179433430.34540984</v>
      </c>
      <c r="CK20" s="42">
        <f t="shared" si="8"/>
        <v>1069730192.1307386</v>
      </c>
      <c r="CL20" s="42">
        <f t="shared" si="8"/>
        <v>566055517.3163451</v>
      </c>
      <c r="CM20" s="42">
        <f t="shared" si="8"/>
        <v>205704428.45138738</v>
      </c>
      <c r="CN20" s="42">
        <f t="shared" si="8"/>
        <v>1237405276.9591417</v>
      </c>
      <c r="CO20" s="42">
        <f t="shared" si="8"/>
        <v>645273912.59495187</v>
      </c>
      <c r="CP20" s="42">
        <f t="shared" si="9"/>
        <v>0</v>
      </c>
      <c r="CQ20" s="42">
        <f t="shared" si="10"/>
        <v>0</v>
      </c>
      <c r="CR20" s="42">
        <f t="shared" si="11"/>
        <v>0</v>
      </c>
      <c r="CS20" s="42">
        <f t="shared" si="12"/>
        <v>0</v>
      </c>
      <c r="CT20" s="42">
        <f t="shared" si="13"/>
        <v>0</v>
      </c>
      <c r="CU20" s="42">
        <f t="shared" si="14"/>
        <v>0</v>
      </c>
      <c r="CV20" s="42">
        <f t="shared" si="15"/>
        <v>8.3886263395984001E-10</v>
      </c>
      <c r="CW20" s="42">
        <f t="shared" si="16"/>
        <v>1.4070837778280076E-10</v>
      </c>
      <c r="CX20" s="42">
        <f t="shared" si="17"/>
        <v>2.6591031337988102E-10</v>
      </c>
      <c r="CY20" s="42">
        <f t="shared" si="18"/>
        <v>7.3172950691030598E-10</v>
      </c>
      <c r="CZ20" s="42">
        <f t="shared" si="19"/>
        <v>1.2164163415392488E-10</v>
      </c>
      <c r="DA20" s="42">
        <f t="shared" si="20"/>
        <v>2.3326528015782914E-10</v>
      </c>
      <c r="DB20" s="42">
        <f t="shared" si="50"/>
        <v>8.3886263395984001E-10</v>
      </c>
      <c r="DC20" s="42">
        <f t="shared" si="21"/>
        <v>1.4070837778280076E-10</v>
      </c>
      <c r="DD20" s="42">
        <f t="shared" si="22"/>
        <v>2.6591031337988102E-10</v>
      </c>
      <c r="DE20" s="42">
        <f t="shared" si="23"/>
        <v>7.3172950691030598E-10</v>
      </c>
      <c r="DF20" s="42">
        <f t="shared" si="24"/>
        <v>1.2164163415392488E-10</v>
      </c>
      <c r="DG20" s="42">
        <f t="shared" si="25"/>
        <v>2.3326528015782914E-10</v>
      </c>
    </row>
    <row r="21" spans="1:111" x14ac:dyDescent="0.25">
      <c r="A21" s="53" t="s">
        <v>29</v>
      </c>
      <c r="B21" s="53" t="s">
        <v>26</v>
      </c>
      <c r="C21" s="53" t="s">
        <v>238</v>
      </c>
      <c r="D21" s="15">
        <v>0</v>
      </c>
      <c r="E21" s="15">
        <v>0</v>
      </c>
      <c r="F21" s="15">
        <v>0</v>
      </c>
      <c r="G21" s="15">
        <v>0</v>
      </c>
      <c r="H21" s="15">
        <v>0</v>
      </c>
      <c r="I21" s="15">
        <v>0</v>
      </c>
      <c r="J21" s="15">
        <v>0</v>
      </c>
      <c r="K21" s="15">
        <v>0</v>
      </c>
      <c r="L21" s="15">
        <v>0</v>
      </c>
      <c r="M21" s="15">
        <v>0</v>
      </c>
      <c r="N21" s="15">
        <v>0</v>
      </c>
      <c r="O21" s="15">
        <v>0</v>
      </c>
      <c r="P21" s="15">
        <f t="shared" si="26"/>
        <v>0</v>
      </c>
      <c r="Q21" s="15">
        <f t="shared" si="27"/>
        <v>0</v>
      </c>
      <c r="R21" s="15">
        <f t="shared" si="28"/>
        <v>0</v>
      </c>
      <c r="S21" s="15">
        <f t="shared" si="29"/>
        <v>0</v>
      </c>
      <c r="T21" s="15">
        <f t="shared" si="30"/>
        <v>0</v>
      </c>
      <c r="U21" s="15">
        <f t="shared" si="31"/>
        <v>0</v>
      </c>
      <c r="V21" s="15">
        <v>5.9074833377453524E-5</v>
      </c>
      <c r="W21" s="15">
        <v>9.9090406889296302E-6</v>
      </c>
      <c r="X21" s="15">
        <v>1.8726078407033877E-5</v>
      </c>
      <c r="Y21" s="15">
        <v>5.1530246965514509E-5</v>
      </c>
      <c r="Z21" s="15">
        <v>8.5663122643609064E-6</v>
      </c>
      <c r="AA21" s="15">
        <v>1.6427132405480924E-5</v>
      </c>
      <c r="AB21" s="15">
        <v>5.9074833377453524E-5</v>
      </c>
      <c r="AC21" s="15">
        <v>9.9090406889296302E-6</v>
      </c>
      <c r="AD21" s="15">
        <v>1.8726078407033877E-5</v>
      </c>
      <c r="AE21" s="15">
        <v>5.1530246965514509E-5</v>
      </c>
      <c r="AF21" s="15">
        <v>8.5663122643609064E-6</v>
      </c>
      <c r="AG21" s="15">
        <v>1.6427132405480924E-5</v>
      </c>
      <c r="AH21" s="112">
        <f t="shared" si="32"/>
        <v>5.9074833377453524E-5</v>
      </c>
      <c r="AI21" s="112">
        <f t="shared" si="33"/>
        <v>9.9090406889296302E-6</v>
      </c>
      <c r="AJ21" s="112">
        <f t="shared" si="34"/>
        <v>1.8726078407033877E-5</v>
      </c>
      <c r="AK21" s="112">
        <f t="shared" si="35"/>
        <v>5.1530246965514509E-5</v>
      </c>
      <c r="AL21" s="112">
        <f t="shared" si="36"/>
        <v>8.5663122643609064E-6</v>
      </c>
      <c r="AM21" s="112">
        <f t="shared" si="37"/>
        <v>1.6427132405480924E-5</v>
      </c>
      <c r="AN21" s="15">
        <v>5.9074833377453524E-5</v>
      </c>
      <c r="AO21" s="15">
        <v>9.9090406889296302E-6</v>
      </c>
      <c r="AP21" s="15">
        <v>1.8726078407033877E-5</v>
      </c>
      <c r="AQ21" s="15">
        <v>5.1530246965514509E-5</v>
      </c>
      <c r="AR21" s="15">
        <v>8.5663122643609064E-6</v>
      </c>
      <c r="AS21" s="15">
        <v>1.6427132405480924E-5</v>
      </c>
      <c r="AT21" s="15">
        <v>5.9074833377453524E-5</v>
      </c>
      <c r="AU21" s="15">
        <v>9.9090406889296302E-6</v>
      </c>
      <c r="AV21" s="15">
        <v>1.8726078407033877E-5</v>
      </c>
      <c r="AW21" s="15">
        <v>5.1530246965514509E-5</v>
      </c>
      <c r="AX21" s="15">
        <v>8.5663122643609064E-6</v>
      </c>
      <c r="AY21" s="15">
        <v>1.6427132405480924E-5</v>
      </c>
      <c r="AZ21" s="15">
        <f t="shared" si="38"/>
        <v>5.9074833377453524E-5</v>
      </c>
      <c r="BA21" s="15">
        <f t="shared" si="39"/>
        <v>9.9090406889296302E-6</v>
      </c>
      <c r="BB21" s="15">
        <f t="shared" si="40"/>
        <v>1.8726078407033877E-5</v>
      </c>
      <c r="BC21" s="15">
        <f t="shared" si="41"/>
        <v>5.1530246965514509E-5</v>
      </c>
      <c r="BD21" s="15">
        <f t="shared" si="42"/>
        <v>8.5663122643609064E-6</v>
      </c>
      <c r="BE21" s="15">
        <f t="shared" si="43"/>
        <v>1.6427132405480924E-5</v>
      </c>
      <c r="BF21" s="42" t="e">
        <f t="shared" si="44"/>
        <v>#DIV/0!</v>
      </c>
      <c r="BG21" s="42" t="e">
        <f t="shared" si="3"/>
        <v>#DIV/0!</v>
      </c>
      <c r="BH21" s="42" t="e">
        <f t="shared" si="3"/>
        <v>#DIV/0!</v>
      </c>
      <c r="BI21" s="42" t="e">
        <f t="shared" si="3"/>
        <v>#DIV/0!</v>
      </c>
      <c r="BJ21" s="42" t="e">
        <f t="shared" si="3"/>
        <v>#DIV/0!</v>
      </c>
      <c r="BK21" s="42" t="e">
        <f t="shared" si="3"/>
        <v>#DIV/0!</v>
      </c>
      <c r="BL21" s="42">
        <f t="shared" si="45"/>
        <v>165552731.01680267</v>
      </c>
      <c r="BM21" s="42">
        <f t="shared" si="4"/>
        <v>986977479.15458715</v>
      </c>
      <c r="BN21" s="42">
        <f t="shared" si="4"/>
        <v>522266316.92017496</v>
      </c>
      <c r="BO21" s="42">
        <f t="shared" si="4"/>
        <v>189791444.36363852</v>
      </c>
      <c r="BP21" s="42">
        <f t="shared" si="4"/>
        <v>1141681472.5151327</v>
      </c>
      <c r="BQ21" s="42">
        <f t="shared" si="4"/>
        <v>595356496.71496511</v>
      </c>
      <c r="BR21" s="42">
        <f t="shared" si="46"/>
        <v>165552731.01680267</v>
      </c>
      <c r="BS21" s="42">
        <f t="shared" si="5"/>
        <v>986977479.15458715</v>
      </c>
      <c r="BT21" s="42">
        <f t="shared" si="5"/>
        <v>522266316.92017496</v>
      </c>
      <c r="BU21" s="42">
        <f t="shared" si="5"/>
        <v>189791444.36363852</v>
      </c>
      <c r="BV21" s="42">
        <f t="shared" si="5"/>
        <v>1141681472.5151327</v>
      </c>
      <c r="BW21" s="42">
        <f t="shared" si="5"/>
        <v>595356496.71496511</v>
      </c>
      <c r="BX21" s="42" t="e">
        <f t="shared" si="47"/>
        <v>#DIV/0!</v>
      </c>
      <c r="BY21" s="42" t="e">
        <f t="shared" si="6"/>
        <v>#DIV/0!</v>
      </c>
      <c r="BZ21" s="42" t="e">
        <f t="shared" si="6"/>
        <v>#DIV/0!</v>
      </c>
      <c r="CA21" s="42" t="e">
        <f t="shared" si="6"/>
        <v>#DIV/0!</v>
      </c>
      <c r="CB21" s="42" t="e">
        <f t="shared" si="6"/>
        <v>#DIV/0!</v>
      </c>
      <c r="CC21" s="42" t="e">
        <f t="shared" si="6"/>
        <v>#DIV/0!</v>
      </c>
      <c r="CD21" s="42">
        <f t="shared" si="48"/>
        <v>358866860.69081968</v>
      </c>
      <c r="CE21" s="42">
        <f t="shared" si="7"/>
        <v>2139460384.2614772</v>
      </c>
      <c r="CF21" s="42">
        <f t="shared" si="7"/>
        <v>1132111034.6326902</v>
      </c>
      <c r="CG21" s="42">
        <f t="shared" si="7"/>
        <v>411408856.90277475</v>
      </c>
      <c r="CH21" s="42">
        <f t="shared" si="7"/>
        <v>2474810553.9182835</v>
      </c>
      <c r="CI21" s="42">
        <f t="shared" si="7"/>
        <v>1290547825.1899037</v>
      </c>
      <c r="CJ21" s="42">
        <f t="shared" si="49"/>
        <v>358866860.69081968</v>
      </c>
      <c r="CK21" s="42">
        <f t="shared" si="8"/>
        <v>2139460384.2614772</v>
      </c>
      <c r="CL21" s="42">
        <f t="shared" si="8"/>
        <v>1132111034.6326902</v>
      </c>
      <c r="CM21" s="42">
        <f t="shared" si="8"/>
        <v>411408856.90277475</v>
      </c>
      <c r="CN21" s="42">
        <f t="shared" si="8"/>
        <v>2474810553.9182835</v>
      </c>
      <c r="CO21" s="42">
        <f t="shared" si="8"/>
        <v>1290547825.1899037</v>
      </c>
      <c r="CP21" s="42">
        <f t="shared" si="9"/>
        <v>0</v>
      </c>
      <c r="CQ21" s="42">
        <f t="shared" si="10"/>
        <v>0</v>
      </c>
      <c r="CR21" s="42">
        <f t="shared" si="11"/>
        <v>0</v>
      </c>
      <c r="CS21" s="42">
        <f t="shared" si="12"/>
        <v>0</v>
      </c>
      <c r="CT21" s="42">
        <f t="shared" si="13"/>
        <v>0</v>
      </c>
      <c r="CU21" s="42">
        <f t="shared" si="14"/>
        <v>0</v>
      </c>
      <c r="CV21" s="42">
        <f t="shared" si="15"/>
        <v>4.1943131697992001E-10</v>
      </c>
      <c r="CW21" s="42">
        <f t="shared" si="16"/>
        <v>7.0354188891400378E-11</v>
      </c>
      <c r="CX21" s="42">
        <f t="shared" si="17"/>
        <v>1.3295515668994051E-10</v>
      </c>
      <c r="CY21" s="42">
        <f t="shared" si="18"/>
        <v>3.6586475345515299E-10</v>
      </c>
      <c r="CZ21" s="42">
        <f t="shared" si="19"/>
        <v>6.0820817076962438E-11</v>
      </c>
      <c r="DA21" s="42">
        <f t="shared" si="20"/>
        <v>1.1663264007891457E-10</v>
      </c>
      <c r="DB21" s="42">
        <f t="shared" si="50"/>
        <v>4.1943131697992001E-10</v>
      </c>
      <c r="DC21" s="42">
        <f t="shared" si="21"/>
        <v>7.0354188891400378E-11</v>
      </c>
      <c r="DD21" s="42">
        <f t="shared" si="22"/>
        <v>1.3295515668994051E-10</v>
      </c>
      <c r="DE21" s="42">
        <f t="shared" si="23"/>
        <v>3.6586475345515299E-10</v>
      </c>
      <c r="DF21" s="42">
        <f t="shared" si="24"/>
        <v>6.0820817076962438E-11</v>
      </c>
      <c r="DG21" s="42">
        <f t="shared" si="25"/>
        <v>1.1663264007891457E-10</v>
      </c>
    </row>
    <row r="22" spans="1:111" x14ac:dyDescent="0.25">
      <c r="A22" s="53" t="s">
        <v>30</v>
      </c>
      <c r="B22" s="53" t="s">
        <v>26</v>
      </c>
      <c r="C22" s="53" t="s">
        <v>238</v>
      </c>
      <c r="D22" s="15">
        <v>1.0652860061840033E-4</v>
      </c>
      <c r="E22" s="15">
        <v>4.9944014263630382E-6</v>
      </c>
      <c r="F22" s="15">
        <v>1.2396390690080335E-5</v>
      </c>
      <c r="G22" s="15">
        <v>9.7562233786921827E-5</v>
      </c>
      <c r="H22" s="15">
        <v>4.1894760828898714E-6</v>
      </c>
      <c r="I22" s="15">
        <v>1.1027080853230281E-5</v>
      </c>
      <c r="J22" s="15">
        <v>1.0652860061840033E-4</v>
      </c>
      <c r="K22" s="15">
        <v>4.9944014263630382E-6</v>
      </c>
      <c r="L22" s="15">
        <v>1.2396390690080335E-5</v>
      </c>
      <c r="M22" s="15">
        <v>9.7562233786921827E-5</v>
      </c>
      <c r="N22" s="15">
        <v>4.1894760828898714E-6</v>
      </c>
      <c r="O22" s="15">
        <v>1.1027080853230281E-5</v>
      </c>
      <c r="P22" s="15">
        <f t="shared" si="26"/>
        <v>1.0652860061840033E-4</v>
      </c>
      <c r="Q22" s="15">
        <f t="shared" si="27"/>
        <v>4.9944014263630382E-6</v>
      </c>
      <c r="R22" s="15">
        <f t="shared" si="28"/>
        <v>1.2396390690080335E-5</v>
      </c>
      <c r="S22" s="15">
        <f t="shared" si="29"/>
        <v>9.7562233786921827E-5</v>
      </c>
      <c r="T22" s="15">
        <f t="shared" si="30"/>
        <v>4.1894760828898714E-6</v>
      </c>
      <c r="U22" s="15">
        <f t="shared" si="31"/>
        <v>1.1027080853230281E-5</v>
      </c>
      <c r="V22" s="15">
        <v>5.3167350039708178E-5</v>
      </c>
      <c r="W22" s="15">
        <v>8.9181366200366677E-6</v>
      </c>
      <c r="X22" s="15">
        <v>1.6853470566330489E-5</v>
      </c>
      <c r="Y22" s="15">
        <v>4.6377222268963062E-5</v>
      </c>
      <c r="Z22" s="15">
        <v>7.7096810379248158E-6</v>
      </c>
      <c r="AA22" s="15">
        <v>1.4784419164932833E-5</v>
      </c>
      <c r="AB22" s="15">
        <v>5.3167350039708178E-5</v>
      </c>
      <c r="AC22" s="15">
        <v>8.9181366200366677E-6</v>
      </c>
      <c r="AD22" s="15">
        <v>1.6853470566330489E-5</v>
      </c>
      <c r="AE22" s="15">
        <v>4.6377222268963062E-5</v>
      </c>
      <c r="AF22" s="15">
        <v>7.7096810379248158E-6</v>
      </c>
      <c r="AG22" s="15">
        <v>1.4784419164932833E-5</v>
      </c>
      <c r="AH22" s="112">
        <f t="shared" si="32"/>
        <v>5.3167350039708178E-5</v>
      </c>
      <c r="AI22" s="112">
        <f t="shared" si="33"/>
        <v>8.9181366200366677E-6</v>
      </c>
      <c r="AJ22" s="112">
        <f t="shared" si="34"/>
        <v>1.6853470566330489E-5</v>
      </c>
      <c r="AK22" s="112">
        <f t="shared" si="35"/>
        <v>4.6377222268963062E-5</v>
      </c>
      <c r="AL22" s="112">
        <f t="shared" si="36"/>
        <v>7.7096810379248158E-6</v>
      </c>
      <c r="AM22" s="112">
        <f t="shared" si="37"/>
        <v>1.4784419164932833E-5</v>
      </c>
      <c r="AN22" s="15">
        <v>1.596959506581085E-4</v>
      </c>
      <c r="AO22" s="15">
        <v>1.3912538046399706E-5</v>
      </c>
      <c r="AP22" s="15">
        <v>2.9249861256410825E-5</v>
      </c>
      <c r="AQ22" s="15">
        <v>1.4393945605588489E-4</v>
      </c>
      <c r="AR22" s="15">
        <v>1.1899157120814686E-5</v>
      </c>
      <c r="AS22" s="15">
        <v>2.5811500018163112E-5</v>
      </c>
      <c r="AT22" s="15">
        <v>1.596959506581085E-4</v>
      </c>
      <c r="AU22" s="15">
        <v>1.3912538046399706E-5</v>
      </c>
      <c r="AV22" s="15">
        <v>2.9249861256410825E-5</v>
      </c>
      <c r="AW22" s="15">
        <v>1.4393945605588489E-4</v>
      </c>
      <c r="AX22" s="15">
        <v>1.1899157120814686E-5</v>
      </c>
      <c r="AY22" s="15">
        <v>2.5811500018163112E-5</v>
      </c>
      <c r="AZ22" s="15">
        <f t="shared" si="38"/>
        <v>1.596959506581085E-4</v>
      </c>
      <c r="BA22" s="15">
        <f t="shared" si="39"/>
        <v>1.3912538046399706E-5</v>
      </c>
      <c r="BB22" s="15">
        <f t="shared" si="40"/>
        <v>2.9249861256410825E-5</v>
      </c>
      <c r="BC22" s="15">
        <f t="shared" si="41"/>
        <v>1.4393945605588489E-4</v>
      </c>
      <c r="BD22" s="15">
        <f t="shared" si="42"/>
        <v>1.1899157120814686E-5</v>
      </c>
      <c r="BE22" s="15">
        <f t="shared" si="43"/>
        <v>2.5811500018163112E-5</v>
      </c>
      <c r="BF22" s="42">
        <f t="shared" si="44"/>
        <v>91806331.287813172</v>
      </c>
      <c r="BG22" s="42">
        <f t="shared" si="3"/>
        <v>1958192617.1124518</v>
      </c>
      <c r="BH22" s="42">
        <f t="shared" si="3"/>
        <v>788939316.65335572</v>
      </c>
      <c r="BI22" s="42">
        <f t="shared" si="3"/>
        <v>100243707.22547975</v>
      </c>
      <c r="BJ22" s="42">
        <f t="shared" si="3"/>
        <v>2334420773.9822741</v>
      </c>
      <c r="BK22" s="42">
        <f t="shared" si="3"/>
        <v>886907435.44652975</v>
      </c>
      <c r="BL22" s="42">
        <f t="shared" si="45"/>
        <v>183947478.9075585</v>
      </c>
      <c r="BM22" s="42">
        <f t="shared" si="4"/>
        <v>1096641643.5050967</v>
      </c>
      <c r="BN22" s="42">
        <f t="shared" si="4"/>
        <v>580295907.68908334</v>
      </c>
      <c r="BO22" s="42">
        <f t="shared" si="4"/>
        <v>210879382.62626502</v>
      </c>
      <c r="BP22" s="42">
        <f t="shared" si="4"/>
        <v>1268534969.4612584</v>
      </c>
      <c r="BQ22" s="42">
        <f t="shared" si="4"/>
        <v>661507218.57218337</v>
      </c>
      <c r="BR22" s="42">
        <f t="shared" si="46"/>
        <v>61241377.503290027</v>
      </c>
      <c r="BS22" s="42">
        <f t="shared" si="5"/>
        <v>702963037.18147779</v>
      </c>
      <c r="BT22" s="42">
        <f t="shared" si="5"/>
        <v>334360560.35501617</v>
      </c>
      <c r="BU22" s="42">
        <f t="shared" si="5"/>
        <v>67945233.836390823</v>
      </c>
      <c r="BV22" s="42">
        <f t="shared" si="5"/>
        <v>821906955.31637824</v>
      </c>
      <c r="BW22" s="42">
        <f t="shared" si="5"/>
        <v>378900877.24920988</v>
      </c>
      <c r="BX22" s="42">
        <f t="shared" si="47"/>
        <v>199007589.29464614</v>
      </c>
      <c r="BY22" s="42">
        <f t="shared" si="6"/>
        <v>4244752912.3501</v>
      </c>
      <c r="BZ22" s="42">
        <f t="shared" si="6"/>
        <v>1710175205.8334498</v>
      </c>
      <c r="CA22" s="42">
        <f t="shared" si="6"/>
        <v>217297197.66668412</v>
      </c>
      <c r="CB22" s="42">
        <f t="shared" si="6"/>
        <v>5060298610.2683249</v>
      </c>
      <c r="CC22" s="42">
        <f t="shared" si="6"/>
        <v>1922539635.119267</v>
      </c>
      <c r="CD22" s="42">
        <f t="shared" si="48"/>
        <v>398740956.32313293</v>
      </c>
      <c r="CE22" s="42">
        <f t="shared" si="7"/>
        <v>2377178204.7349744</v>
      </c>
      <c r="CF22" s="42">
        <f t="shared" si="7"/>
        <v>1257901149.5918779</v>
      </c>
      <c r="CG22" s="42">
        <f t="shared" si="7"/>
        <v>457120952.1141941</v>
      </c>
      <c r="CH22" s="42">
        <f t="shared" si="7"/>
        <v>2749789504.3536482</v>
      </c>
      <c r="CI22" s="42">
        <f t="shared" si="7"/>
        <v>1433942027.9887819</v>
      </c>
      <c r="CJ22" s="42">
        <f t="shared" si="49"/>
        <v>132752270.25253053</v>
      </c>
      <c r="CK22" s="42">
        <f t="shared" si="8"/>
        <v>1523805356.6715059</v>
      </c>
      <c r="CL22" s="42">
        <f t="shared" si="8"/>
        <v>724789762.73275483</v>
      </c>
      <c r="CM22" s="42">
        <f t="shared" si="8"/>
        <v>147284146.96640956</v>
      </c>
      <c r="CN22" s="42">
        <f t="shared" si="8"/>
        <v>1781638798.8453188</v>
      </c>
      <c r="CO22" s="42">
        <f t="shared" si="8"/>
        <v>821339324.91648769</v>
      </c>
      <c r="CP22" s="42">
        <f t="shared" si="9"/>
        <v>7.5635306439064229E-10</v>
      </c>
      <c r="CQ22" s="42">
        <f t="shared" si="10"/>
        <v>3.5460250127177567E-11</v>
      </c>
      <c r="CR22" s="42">
        <f t="shared" si="11"/>
        <v>8.801437389957038E-11</v>
      </c>
      <c r="CS22" s="42">
        <f t="shared" si="12"/>
        <v>6.9269185988714499E-10</v>
      </c>
      <c r="CT22" s="42">
        <f t="shared" si="13"/>
        <v>2.9745280188518084E-11</v>
      </c>
      <c r="CU22" s="42">
        <f t="shared" si="14"/>
        <v>7.8292274057934996E-11</v>
      </c>
      <c r="CV22" s="42">
        <f t="shared" si="15"/>
        <v>3.7748818528192806E-10</v>
      </c>
      <c r="CW22" s="42">
        <f t="shared" si="16"/>
        <v>6.3318770002260344E-11</v>
      </c>
      <c r="CX22" s="42">
        <f t="shared" si="17"/>
        <v>1.1965964102094646E-10</v>
      </c>
      <c r="CY22" s="42">
        <f t="shared" si="18"/>
        <v>3.2927827810963775E-10</v>
      </c>
      <c r="CZ22" s="42">
        <f t="shared" si="19"/>
        <v>5.4738735369266192E-11</v>
      </c>
      <c r="DA22" s="42">
        <f t="shared" si="20"/>
        <v>1.0496937607102311E-10</v>
      </c>
      <c r="DB22" s="42">
        <f t="shared" si="50"/>
        <v>1.1338412496725703E-9</v>
      </c>
      <c r="DC22" s="42">
        <f t="shared" si="21"/>
        <v>9.8779020129437904E-11</v>
      </c>
      <c r="DD22" s="42">
        <f t="shared" si="22"/>
        <v>2.0767401492051685E-10</v>
      </c>
      <c r="DE22" s="42">
        <f t="shared" si="23"/>
        <v>1.0219701379967827E-9</v>
      </c>
      <c r="DF22" s="42">
        <f t="shared" si="24"/>
        <v>8.4484015557784275E-11</v>
      </c>
      <c r="DG22" s="42">
        <f t="shared" si="25"/>
        <v>1.8326165012895808E-10</v>
      </c>
    </row>
    <row r="23" spans="1:111" x14ac:dyDescent="0.25">
      <c r="A23" s="53" t="s">
        <v>31</v>
      </c>
      <c r="B23" s="53" t="s">
        <v>26</v>
      </c>
      <c r="C23" s="53" t="s">
        <v>238</v>
      </c>
      <c r="D23" s="15">
        <v>2.6632150154600083E-5</v>
      </c>
      <c r="E23" s="15">
        <v>1.2486003565907595E-6</v>
      </c>
      <c r="F23" s="15">
        <v>3.0990976725200839E-6</v>
      </c>
      <c r="G23" s="15">
        <v>2.4390558446730457E-5</v>
      </c>
      <c r="H23" s="15">
        <v>1.0473690207224678E-6</v>
      </c>
      <c r="I23" s="15">
        <v>2.7567702133075702E-6</v>
      </c>
      <c r="J23" s="15">
        <v>2.6632150154600083E-5</v>
      </c>
      <c r="K23" s="15">
        <v>1.2486003565907595E-6</v>
      </c>
      <c r="L23" s="15">
        <v>3.0990976725200839E-6</v>
      </c>
      <c r="M23" s="15">
        <v>2.4390558446730457E-5</v>
      </c>
      <c r="N23" s="15">
        <v>1.0473690207224678E-6</v>
      </c>
      <c r="O23" s="15">
        <v>2.7567702133075702E-6</v>
      </c>
      <c r="P23" s="15">
        <f t="shared" si="26"/>
        <v>2.6632150154600083E-5</v>
      </c>
      <c r="Q23" s="15">
        <f t="shared" si="27"/>
        <v>1.2486003565907595E-6</v>
      </c>
      <c r="R23" s="15">
        <f t="shared" si="28"/>
        <v>3.0990976725200839E-6</v>
      </c>
      <c r="S23" s="15">
        <f t="shared" si="29"/>
        <v>2.4390558446730457E-5</v>
      </c>
      <c r="T23" s="15">
        <f t="shared" si="30"/>
        <v>1.0473690207224678E-6</v>
      </c>
      <c r="U23" s="15">
        <f t="shared" si="31"/>
        <v>2.7567702133075702E-6</v>
      </c>
      <c r="V23" s="15">
        <v>7.2366670887380566E-5</v>
      </c>
      <c r="W23" s="15">
        <v>1.2138574843938797E-5</v>
      </c>
      <c r="X23" s="15">
        <v>2.2939446048616498E-5</v>
      </c>
      <c r="Y23" s="15">
        <v>6.3124552532755268E-5</v>
      </c>
      <c r="Z23" s="15">
        <v>1.0493732523842109E-5</v>
      </c>
      <c r="AA23" s="15">
        <v>2.0123237196714131E-5</v>
      </c>
      <c r="AB23" s="15">
        <v>7.2366670887380566E-5</v>
      </c>
      <c r="AC23" s="15">
        <v>1.2138574843938797E-5</v>
      </c>
      <c r="AD23" s="15">
        <v>2.2939446048616498E-5</v>
      </c>
      <c r="AE23" s="15">
        <v>6.3124552532755268E-5</v>
      </c>
      <c r="AF23" s="15">
        <v>1.0493732523842109E-5</v>
      </c>
      <c r="AG23" s="15">
        <v>2.0123237196714131E-5</v>
      </c>
      <c r="AH23" s="112">
        <f t="shared" si="32"/>
        <v>7.2366670887380566E-5</v>
      </c>
      <c r="AI23" s="112">
        <f t="shared" si="33"/>
        <v>1.2138574843938797E-5</v>
      </c>
      <c r="AJ23" s="112">
        <f t="shared" si="34"/>
        <v>2.2939446048616498E-5</v>
      </c>
      <c r="AK23" s="112">
        <f t="shared" si="35"/>
        <v>6.3124552532755268E-5</v>
      </c>
      <c r="AL23" s="112">
        <f t="shared" si="36"/>
        <v>1.0493732523842109E-5</v>
      </c>
      <c r="AM23" s="112">
        <f t="shared" si="37"/>
        <v>2.0123237196714131E-5</v>
      </c>
      <c r="AN23" s="15">
        <v>9.8998821041980649E-5</v>
      </c>
      <c r="AO23" s="15">
        <v>1.3387175200529556E-5</v>
      </c>
      <c r="AP23" s="15">
        <v>2.6038543721136583E-5</v>
      </c>
      <c r="AQ23" s="15">
        <v>8.7515110979485724E-5</v>
      </c>
      <c r="AR23" s="15">
        <v>1.1541101544564576E-5</v>
      </c>
      <c r="AS23" s="15">
        <v>2.2880007410021701E-5</v>
      </c>
      <c r="AT23" s="15">
        <v>9.8998821041980649E-5</v>
      </c>
      <c r="AU23" s="15">
        <v>1.3387175200529556E-5</v>
      </c>
      <c r="AV23" s="15">
        <v>2.6038543721136583E-5</v>
      </c>
      <c r="AW23" s="15">
        <v>8.7515110979485724E-5</v>
      </c>
      <c r="AX23" s="15">
        <v>1.1541101544564576E-5</v>
      </c>
      <c r="AY23" s="15">
        <v>2.2880007410021701E-5</v>
      </c>
      <c r="AZ23" s="15">
        <f t="shared" si="38"/>
        <v>9.8998821041980649E-5</v>
      </c>
      <c r="BA23" s="15">
        <f t="shared" si="39"/>
        <v>1.3387175200529556E-5</v>
      </c>
      <c r="BB23" s="15">
        <f t="shared" si="40"/>
        <v>2.6038543721136583E-5</v>
      </c>
      <c r="BC23" s="15">
        <f t="shared" si="41"/>
        <v>8.7515110979485724E-5</v>
      </c>
      <c r="BD23" s="15">
        <f t="shared" si="42"/>
        <v>1.1541101544564576E-5</v>
      </c>
      <c r="BE23" s="15">
        <f t="shared" si="43"/>
        <v>2.2880007410021701E-5</v>
      </c>
      <c r="BF23" s="42">
        <f t="shared" si="44"/>
        <v>367225325.15125269</v>
      </c>
      <c r="BG23" s="42">
        <f t="shared" si="3"/>
        <v>7832770468.4498072</v>
      </c>
      <c r="BH23" s="42">
        <f t="shared" si="3"/>
        <v>3155757266.6134229</v>
      </c>
      <c r="BI23" s="42">
        <f t="shared" si="3"/>
        <v>400974828.90191901</v>
      </c>
      <c r="BJ23" s="42">
        <f t="shared" si="3"/>
        <v>9337683095.9290962</v>
      </c>
      <c r="BK23" s="42">
        <f t="shared" si="3"/>
        <v>3547629741.786119</v>
      </c>
      <c r="BL23" s="42">
        <f t="shared" si="45"/>
        <v>135145086.54432872</v>
      </c>
      <c r="BM23" s="42">
        <f t="shared" si="4"/>
        <v>805695901.35068345</v>
      </c>
      <c r="BN23" s="42">
        <f t="shared" si="4"/>
        <v>426339850.54708165</v>
      </c>
      <c r="BO23" s="42">
        <f t="shared" si="4"/>
        <v>154931791.31725594</v>
      </c>
      <c r="BP23" s="42">
        <f t="shared" si="4"/>
        <v>931984875.52255738</v>
      </c>
      <c r="BQ23" s="42">
        <f t="shared" si="4"/>
        <v>486005303.44078785</v>
      </c>
      <c r="BR23" s="42">
        <f t="shared" si="46"/>
        <v>98789055.233827189</v>
      </c>
      <c r="BS23" s="42">
        <f t="shared" si="5"/>
        <v>730549937.04819322</v>
      </c>
      <c r="BT23" s="42">
        <f t="shared" si="5"/>
        <v>375597042.01357323</v>
      </c>
      <c r="BU23" s="42">
        <f t="shared" si="5"/>
        <v>111752129.32418624</v>
      </c>
      <c r="BV23" s="42">
        <f t="shared" si="5"/>
        <v>847406113.03311956</v>
      </c>
      <c r="BW23" s="42">
        <f t="shared" si="5"/>
        <v>427447414.01247317</v>
      </c>
      <c r="BX23" s="42">
        <f t="shared" si="47"/>
        <v>796030357.17858458</v>
      </c>
      <c r="BY23" s="42">
        <f t="shared" si="6"/>
        <v>16979011649.4004</v>
      </c>
      <c r="BZ23" s="42">
        <f t="shared" si="6"/>
        <v>6840700823.3337994</v>
      </c>
      <c r="CA23" s="42">
        <f t="shared" si="6"/>
        <v>869188790.66673648</v>
      </c>
      <c r="CB23" s="42">
        <f t="shared" si="6"/>
        <v>20241194441.073299</v>
      </c>
      <c r="CC23" s="42">
        <f t="shared" si="6"/>
        <v>7690158540.4770679</v>
      </c>
      <c r="CD23" s="42">
        <f t="shared" si="48"/>
        <v>292952539.33944464</v>
      </c>
      <c r="CE23" s="42">
        <f t="shared" si="7"/>
        <v>1746498272.8665121</v>
      </c>
      <c r="CF23" s="42">
        <f t="shared" si="7"/>
        <v>924172273.16954303</v>
      </c>
      <c r="CG23" s="42">
        <f t="shared" si="7"/>
        <v>335843964.81859165</v>
      </c>
      <c r="CH23" s="42">
        <f t="shared" si="7"/>
        <v>2020253513.4026806</v>
      </c>
      <c r="CI23" s="42">
        <f t="shared" si="7"/>
        <v>1053508428.7264522</v>
      </c>
      <c r="CJ23" s="42">
        <f t="shared" si="49"/>
        <v>214143964.31054565</v>
      </c>
      <c r="CK23" s="42">
        <f t="shared" si="8"/>
        <v>1583605180.5134659</v>
      </c>
      <c r="CL23" s="42">
        <f t="shared" si="8"/>
        <v>814177637.08463728</v>
      </c>
      <c r="CM23" s="42">
        <f t="shared" si="8"/>
        <v>242243879.51664093</v>
      </c>
      <c r="CN23" s="42">
        <f t="shared" si="8"/>
        <v>1836913046.6566601</v>
      </c>
      <c r="CO23" s="42">
        <f t="shared" si="8"/>
        <v>926573126.4892056</v>
      </c>
      <c r="CP23" s="42">
        <f t="shared" si="9"/>
        <v>1.8908826609766057E-10</v>
      </c>
      <c r="CQ23" s="42">
        <f t="shared" si="10"/>
        <v>8.8650625317943917E-12</v>
      </c>
      <c r="CR23" s="42">
        <f t="shared" si="11"/>
        <v>2.2003593474892595E-11</v>
      </c>
      <c r="CS23" s="42">
        <f t="shared" si="12"/>
        <v>1.7317296497178625E-10</v>
      </c>
      <c r="CT23" s="42">
        <f t="shared" si="13"/>
        <v>7.4363200471295209E-12</v>
      </c>
      <c r="CU23" s="42">
        <f t="shared" si="14"/>
        <v>1.9573068514483749E-11</v>
      </c>
      <c r="CV23" s="42">
        <f t="shared" si="15"/>
        <v>5.1380336330040205E-10</v>
      </c>
      <c r="CW23" s="42">
        <f t="shared" si="16"/>
        <v>8.6183881391965457E-11</v>
      </c>
      <c r="CX23" s="42">
        <f t="shared" si="17"/>
        <v>1.6287006694517713E-10</v>
      </c>
      <c r="CY23" s="42">
        <f t="shared" si="18"/>
        <v>4.481843229825624E-10</v>
      </c>
      <c r="CZ23" s="42">
        <f t="shared" si="19"/>
        <v>7.4505500919278963E-11</v>
      </c>
      <c r="DA23" s="42">
        <f t="shared" si="20"/>
        <v>1.4287498409667032E-10</v>
      </c>
      <c r="DB23" s="42">
        <f t="shared" si="50"/>
        <v>7.0289162939806259E-10</v>
      </c>
      <c r="DC23" s="42">
        <f t="shared" si="21"/>
        <v>9.5048943923759844E-11</v>
      </c>
      <c r="DD23" s="42">
        <f t="shared" si="22"/>
        <v>1.8487366042006974E-10</v>
      </c>
      <c r="DE23" s="42">
        <f t="shared" si="23"/>
        <v>6.2135728795434868E-10</v>
      </c>
      <c r="DF23" s="42">
        <f t="shared" si="24"/>
        <v>8.1941820966408494E-11</v>
      </c>
      <c r="DG23" s="42">
        <f t="shared" si="25"/>
        <v>1.6244805261115408E-10</v>
      </c>
    </row>
    <row r="24" spans="1:111" x14ac:dyDescent="0.25">
      <c r="A24" s="53" t="s">
        <v>32</v>
      </c>
      <c r="B24" s="53" t="s">
        <v>33</v>
      </c>
      <c r="C24" s="53" t="s">
        <v>237</v>
      </c>
      <c r="D24" s="15">
        <v>0.69030533200723421</v>
      </c>
      <c r="E24" s="15">
        <v>3.2363721242832488E-2</v>
      </c>
      <c r="F24" s="15">
        <v>8.0328611671720576E-2</v>
      </c>
      <c r="G24" s="15">
        <v>0.63220327493925343</v>
      </c>
      <c r="H24" s="15">
        <v>2.714780501712637E-2</v>
      </c>
      <c r="I24" s="15">
        <v>7.1455483928932223E-2</v>
      </c>
      <c r="J24" s="15">
        <v>0.69030533200723421</v>
      </c>
      <c r="K24" s="15">
        <v>3.2363721242832488E-2</v>
      </c>
      <c r="L24" s="15">
        <v>8.0328611671720576E-2</v>
      </c>
      <c r="M24" s="15">
        <v>0.63220327493925343</v>
      </c>
      <c r="N24" s="15">
        <v>2.714780501712637E-2</v>
      </c>
      <c r="O24" s="15">
        <v>7.1455483928932223E-2</v>
      </c>
      <c r="P24" s="15">
        <f t="shared" si="26"/>
        <v>0.69030533200723421</v>
      </c>
      <c r="Q24" s="15">
        <f t="shared" si="27"/>
        <v>3.2363721242832488E-2</v>
      </c>
      <c r="R24" s="15">
        <f t="shared" si="28"/>
        <v>8.0328611671720576E-2</v>
      </c>
      <c r="S24" s="15">
        <f t="shared" si="29"/>
        <v>0.63220327493925343</v>
      </c>
      <c r="T24" s="15">
        <f t="shared" si="30"/>
        <v>2.714780501712637E-2</v>
      </c>
      <c r="U24" s="15">
        <f t="shared" si="31"/>
        <v>7.1455483928932223E-2</v>
      </c>
      <c r="V24" s="15">
        <v>2.4220681684755945E-3</v>
      </c>
      <c r="W24" s="15">
        <v>4.0627066824611483E-4</v>
      </c>
      <c r="X24" s="15">
        <v>7.6776921468838888E-4</v>
      </c>
      <c r="Y24" s="15">
        <v>2.1127401255860946E-3</v>
      </c>
      <c r="Z24" s="15">
        <v>3.5121880283879716E-4</v>
      </c>
      <c r="AA24" s="15">
        <v>6.7351242862471788E-4</v>
      </c>
      <c r="AB24" s="15">
        <v>2.4220681684755945E-3</v>
      </c>
      <c r="AC24" s="15">
        <v>4.0627066824611483E-4</v>
      </c>
      <c r="AD24" s="15">
        <v>7.6776921468838888E-4</v>
      </c>
      <c r="AE24" s="15">
        <v>2.1127401255860946E-3</v>
      </c>
      <c r="AF24" s="15">
        <v>3.5121880283879716E-4</v>
      </c>
      <c r="AG24" s="15">
        <v>6.7351242862471788E-4</v>
      </c>
      <c r="AH24" s="112">
        <f t="shared" si="32"/>
        <v>2.4220681684755945E-3</v>
      </c>
      <c r="AI24" s="112">
        <f t="shared" si="33"/>
        <v>4.0627066824611483E-4</v>
      </c>
      <c r="AJ24" s="112">
        <f t="shared" si="34"/>
        <v>7.6776921468838888E-4</v>
      </c>
      <c r="AK24" s="112">
        <f t="shared" si="35"/>
        <v>2.1127401255860946E-3</v>
      </c>
      <c r="AL24" s="112">
        <f t="shared" si="36"/>
        <v>3.5121880283879716E-4</v>
      </c>
      <c r="AM24" s="112">
        <f t="shared" si="37"/>
        <v>6.7351242862471788E-4</v>
      </c>
      <c r="AN24" s="15">
        <v>0.69272740017570977</v>
      </c>
      <c r="AO24" s="15">
        <v>3.27699919110786E-2</v>
      </c>
      <c r="AP24" s="15">
        <v>8.109638088640897E-2</v>
      </c>
      <c r="AQ24" s="15">
        <v>0.63431601506483948</v>
      </c>
      <c r="AR24" s="15">
        <v>2.7499023819965166E-2</v>
      </c>
      <c r="AS24" s="15">
        <v>7.2128996357556943E-2</v>
      </c>
      <c r="AT24" s="15">
        <v>0.69272740017570977</v>
      </c>
      <c r="AU24" s="15">
        <v>3.27699919110786E-2</v>
      </c>
      <c r="AV24" s="15">
        <v>8.109638088640897E-2</v>
      </c>
      <c r="AW24" s="15">
        <v>0.63431601506483948</v>
      </c>
      <c r="AX24" s="15">
        <v>2.7499023819965166E-2</v>
      </c>
      <c r="AY24" s="15">
        <v>7.2128996357556943E-2</v>
      </c>
      <c r="AZ24" s="15">
        <f t="shared" si="38"/>
        <v>0.69272740017570977</v>
      </c>
      <c r="BA24" s="15">
        <f t="shared" si="39"/>
        <v>3.27699919110786E-2</v>
      </c>
      <c r="BB24" s="15">
        <f t="shared" si="40"/>
        <v>8.109638088640897E-2</v>
      </c>
      <c r="BC24" s="15">
        <f t="shared" si="41"/>
        <v>0.63431601506483948</v>
      </c>
      <c r="BD24" s="15">
        <f t="shared" si="42"/>
        <v>2.7499023819965166E-2</v>
      </c>
      <c r="BE24" s="15">
        <f t="shared" si="43"/>
        <v>7.2128996357556943E-2</v>
      </c>
      <c r="BF24" s="42">
        <f t="shared" si="44"/>
        <v>14167.643717255118</v>
      </c>
      <c r="BG24" s="42">
        <f t="shared" si="3"/>
        <v>302190.2186901932</v>
      </c>
      <c r="BH24" s="42">
        <f t="shared" si="3"/>
        <v>121749.89454527093</v>
      </c>
      <c r="BI24" s="42">
        <f t="shared" si="3"/>
        <v>15469.707905166628</v>
      </c>
      <c r="BJ24" s="42">
        <f t="shared" si="3"/>
        <v>360250.11944170896</v>
      </c>
      <c r="BK24" s="42">
        <f t="shared" si="3"/>
        <v>136868.43139606941</v>
      </c>
      <c r="BL24" s="42">
        <f t="shared" si="45"/>
        <v>4037871.4882146996</v>
      </c>
      <c r="BM24" s="42">
        <f t="shared" si="4"/>
        <v>24072621.442794811</v>
      </c>
      <c r="BN24" s="42">
        <f t="shared" si="4"/>
        <v>12738202.851711586</v>
      </c>
      <c r="BO24" s="42">
        <f t="shared" si="4"/>
        <v>4629059.6186253307</v>
      </c>
      <c r="BP24" s="42">
        <f t="shared" si="4"/>
        <v>27845889.57353982</v>
      </c>
      <c r="BQ24" s="42">
        <f t="shared" si="4"/>
        <v>14520890.163779635</v>
      </c>
      <c r="BR24" s="42">
        <f t="shared" si="46"/>
        <v>14118.107638761381</v>
      </c>
      <c r="BS24" s="42">
        <f t="shared" si="5"/>
        <v>298443.77217235934</v>
      </c>
      <c r="BT24" s="42">
        <f t="shared" si="5"/>
        <v>120597.2435896833</v>
      </c>
      <c r="BU24" s="42">
        <f t="shared" si="5"/>
        <v>15418.182369241131</v>
      </c>
      <c r="BV24" s="42">
        <f t="shared" si="5"/>
        <v>355648.98827060941</v>
      </c>
      <c r="BW24" s="42">
        <f t="shared" si="5"/>
        <v>135590.40737956075</v>
      </c>
      <c r="BX24" s="42">
        <f t="shared" si="47"/>
        <v>30711.047730655268</v>
      </c>
      <c r="BY24" s="42">
        <f t="shared" si="6"/>
        <v>655054.46178242285</v>
      </c>
      <c r="BZ24" s="42">
        <f t="shared" si="6"/>
        <v>263915.92682614969</v>
      </c>
      <c r="CA24" s="42">
        <f t="shared" si="6"/>
        <v>33533.518158438907</v>
      </c>
      <c r="CB24" s="42">
        <f t="shared" si="6"/>
        <v>780910.27936239564</v>
      </c>
      <c r="CC24" s="42">
        <f t="shared" si="6"/>
        <v>296688.21529618319</v>
      </c>
      <c r="CD24" s="42">
        <f t="shared" si="48"/>
        <v>8752850.2607517</v>
      </c>
      <c r="CE24" s="42">
        <f t="shared" si="7"/>
        <v>52181960.59174335</v>
      </c>
      <c r="CF24" s="42">
        <f t="shared" si="7"/>
        <v>27612464.259333909</v>
      </c>
      <c r="CG24" s="42">
        <f t="shared" si="7"/>
        <v>10034362.363482311</v>
      </c>
      <c r="CH24" s="42">
        <f t="shared" si="7"/>
        <v>60361233.022397161</v>
      </c>
      <c r="CI24" s="42">
        <f t="shared" si="7"/>
        <v>31476776.224143997</v>
      </c>
      <c r="CJ24" s="42">
        <f t="shared" si="49"/>
        <v>30603.668910198496</v>
      </c>
      <c r="CK24" s="42">
        <f t="shared" si="8"/>
        <v>646933.33027137199</v>
      </c>
      <c r="CL24" s="42">
        <f t="shared" si="8"/>
        <v>261417.3378426673</v>
      </c>
      <c r="CM24" s="42">
        <f t="shared" si="8"/>
        <v>33421.82681266994</v>
      </c>
      <c r="CN24" s="42">
        <f t="shared" si="8"/>
        <v>770936.45719191409</v>
      </c>
      <c r="CO24" s="42">
        <f t="shared" si="8"/>
        <v>293917.8564873914</v>
      </c>
      <c r="CP24" s="42">
        <f t="shared" si="9"/>
        <v>4.9011678572513625E-6</v>
      </c>
      <c r="CQ24" s="42">
        <f t="shared" si="10"/>
        <v>2.2978242082411065E-7</v>
      </c>
      <c r="CR24" s="42">
        <f t="shared" si="11"/>
        <v>5.7033314286921612E-7</v>
      </c>
      <c r="CS24" s="42">
        <f t="shared" si="12"/>
        <v>4.4886432520686989E-6</v>
      </c>
      <c r="CT24" s="42">
        <f t="shared" si="13"/>
        <v>1.9274941562159722E-7</v>
      </c>
      <c r="CU24" s="42">
        <f t="shared" si="14"/>
        <v>5.0733393589541882E-7</v>
      </c>
      <c r="CV24" s="42">
        <f t="shared" si="15"/>
        <v>1.7196683996176719E-8</v>
      </c>
      <c r="CW24" s="42">
        <f t="shared" si="16"/>
        <v>2.8845217445474153E-9</v>
      </c>
      <c r="CX24" s="42">
        <f t="shared" si="17"/>
        <v>5.451161424287561E-9</v>
      </c>
      <c r="CY24" s="42">
        <f t="shared" si="18"/>
        <v>1.5000454891661271E-8</v>
      </c>
      <c r="CZ24" s="42">
        <f t="shared" si="19"/>
        <v>2.4936535001554598E-9</v>
      </c>
      <c r="DA24" s="42">
        <f t="shared" si="20"/>
        <v>4.7819382432354969E-9</v>
      </c>
      <c r="DB24" s="42">
        <f t="shared" si="50"/>
        <v>4.9183645412475388E-6</v>
      </c>
      <c r="DC24" s="42">
        <f t="shared" si="21"/>
        <v>2.3266694256865806E-7</v>
      </c>
      <c r="DD24" s="42">
        <f t="shared" si="22"/>
        <v>5.7578430429350367E-7</v>
      </c>
      <c r="DE24" s="42">
        <f t="shared" si="23"/>
        <v>4.5036437069603603E-6</v>
      </c>
      <c r="DF24" s="42">
        <f t="shared" si="24"/>
        <v>1.9524306912175268E-7</v>
      </c>
      <c r="DG24" s="42">
        <f t="shared" si="25"/>
        <v>5.1211587413865424E-7</v>
      </c>
    </row>
    <row r="25" spans="1:111" x14ac:dyDescent="0.25">
      <c r="A25" s="53" t="s">
        <v>35</v>
      </c>
      <c r="B25" s="53" t="s">
        <v>33</v>
      </c>
      <c r="C25" s="53" t="s">
        <v>237</v>
      </c>
      <c r="D25" s="15">
        <v>0.72013334018038633</v>
      </c>
      <c r="E25" s="15">
        <v>3.3762153642214146E-2</v>
      </c>
      <c r="F25" s="15">
        <v>8.379960106494308E-2</v>
      </c>
      <c r="G25" s="15">
        <v>0.65952070039959165</v>
      </c>
      <c r="H25" s="15">
        <v>2.8320858320335537E-2</v>
      </c>
      <c r="I25" s="15">
        <v>7.4543066567836699E-2</v>
      </c>
      <c r="J25" s="15">
        <v>0.72013334018038633</v>
      </c>
      <c r="K25" s="15">
        <v>3.3762153642214146E-2</v>
      </c>
      <c r="L25" s="15">
        <v>8.379960106494308E-2</v>
      </c>
      <c r="M25" s="15">
        <v>0.65952070039959165</v>
      </c>
      <c r="N25" s="15">
        <v>2.8320858320335537E-2</v>
      </c>
      <c r="O25" s="15">
        <v>7.4543066567836699E-2</v>
      </c>
      <c r="P25" s="15">
        <f t="shared" si="26"/>
        <v>0.72013334018038633</v>
      </c>
      <c r="Q25" s="15">
        <f t="shared" si="27"/>
        <v>3.3762153642214146E-2</v>
      </c>
      <c r="R25" s="15">
        <f t="shared" si="28"/>
        <v>8.379960106494308E-2</v>
      </c>
      <c r="S25" s="15">
        <f t="shared" si="29"/>
        <v>0.65952070039959165</v>
      </c>
      <c r="T25" s="15">
        <f t="shared" si="30"/>
        <v>2.8320858320335537E-2</v>
      </c>
      <c r="U25" s="15">
        <f t="shared" si="31"/>
        <v>7.4543066567836699E-2</v>
      </c>
      <c r="V25" s="15">
        <v>1.2228490509132878E-2</v>
      </c>
      <c r="W25" s="15">
        <v>2.0511714226084336E-3</v>
      </c>
      <c r="X25" s="15">
        <v>3.8762982302560124E-3</v>
      </c>
      <c r="Y25" s="15">
        <v>1.0666761121861502E-2</v>
      </c>
      <c r="Z25" s="15">
        <v>1.7732266387227075E-3</v>
      </c>
      <c r="AA25" s="15">
        <v>3.400416407934551E-3</v>
      </c>
      <c r="AB25" s="15">
        <v>1.2228490509132878E-2</v>
      </c>
      <c r="AC25" s="15">
        <v>2.0511714226084336E-3</v>
      </c>
      <c r="AD25" s="15">
        <v>3.8762982302560124E-3</v>
      </c>
      <c r="AE25" s="15">
        <v>1.0666761121861502E-2</v>
      </c>
      <c r="AF25" s="15">
        <v>1.7732266387227075E-3</v>
      </c>
      <c r="AG25" s="15">
        <v>3.400416407934551E-3</v>
      </c>
      <c r="AH25" s="112">
        <f t="shared" si="32"/>
        <v>1.2228490509132878E-2</v>
      </c>
      <c r="AI25" s="112">
        <f t="shared" si="33"/>
        <v>2.0511714226084336E-3</v>
      </c>
      <c r="AJ25" s="112">
        <f t="shared" si="34"/>
        <v>3.8762982302560124E-3</v>
      </c>
      <c r="AK25" s="112">
        <f t="shared" si="35"/>
        <v>1.0666761121861502E-2</v>
      </c>
      <c r="AL25" s="112">
        <f t="shared" si="36"/>
        <v>1.7732266387227075E-3</v>
      </c>
      <c r="AM25" s="112">
        <f t="shared" si="37"/>
        <v>3.400416407934551E-3</v>
      </c>
      <c r="AN25" s="15">
        <v>0.73236183068951921</v>
      </c>
      <c r="AO25" s="15">
        <v>3.5813325064822578E-2</v>
      </c>
      <c r="AP25" s="15">
        <v>8.7675899295199089E-2</v>
      </c>
      <c r="AQ25" s="15">
        <v>0.67018746152145314</v>
      </c>
      <c r="AR25" s="15">
        <v>3.0094084959058243E-2</v>
      </c>
      <c r="AS25" s="15">
        <v>7.794348297577125E-2</v>
      </c>
      <c r="AT25" s="15">
        <v>0.73236183068951921</v>
      </c>
      <c r="AU25" s="15">
        <v>3.5813325064822578E-2</v>
      </c>
      <c r="AV25" s="15">
        <v>8.7675899295199089E-2</v>
      </c>
      <c r="AW25" s="15">
        <v>0.67018746152145314</v>
      </c>
      <c r="AX25" s="15">
        <v>3.0094084959058243E-2</v>
      </c>
      <c r="AY25" s="15">
        <v>7.794348297577125E-2</v>
      </c>
      <c r="AZ25" s="15">
        <f t="shared" si="38"/>
        <v>0.73236183068951921</v>
      </c>
      <c r="BA25" s="15">
        <f t="shared" si="39"/>
        <v>3.5813325064822578E-2</v>
      </c>
      <c r="BB25" s="15">
        <f t="shared" si="40"/>
        <v>8.7675899295199089E-2</v>
      </c>
      <c r="BC25" s="15">
        <f t="shared" si="41"/>
        <v>0.67018746152145314</v>
      </c>
      <c r="BD25" s="15">
        <f t="shared" si="42"/>
        <v>3.0094084959058243E-2</v>
      </c>
      <c r="BE25" s="15">
        <f t="shared" si="43"/>
        <v>7.794348297577125E-2</v>
      </c>
      <c r="BF25" s="42">
        <f t="shared" si="44"/>
        <v>13580.818237842184</v>
      </c>
      <c r="BG25" s="42">
        <f t="shared" si="3"/>
        <v>289673.46406988928</v>
      </c>
      <c r="BH25" s="42">
        <f t="shared" si="3"/>
        <v>116706.99950493425</v>
      </c>
      <c r="BI25" s="42">
        <f t="shared" si="3"/>
        <v>14828.95077299996</v>
      </c>
      <c r="BJ25" s="42">
        <f t="shared" si="3"/>
        <v>345328.5168612831</v>
      </c>
      <c r="BK25" s="42">
        <f t="shared" si="3"/>
        <v>131199.32477019672</v>
      </c>
      <c r="BL25" s="42">
        <f t="shared" si="45"/>
        <v>799771.6474241676</v>
      </c>
      <c r="BM25" s="42">
        <f t="shared" si="4"/>
        <v>4768007.1456743339</v>
      </c>
      <c r="BN25" s="42">
        <f t="shared" si="4"/>
        <v>2523025.6856047101</v>
      </c>
      <c r="BO25" s="42">
        <f t="shared" si="4"/>
        <v>916866.88098376116</v>
      </c>
      <c r="BP25" s="42">
        <f t="shared" si="4"/>
        <v>5515369.4324402548</v>
      </c>
      <c r="BQ25" s="42">
        <f t="shared" si="4"/>
        <v>2876118.3416181891</v>
      </c>
      <c r="BR25" s="42">
        <f t="shared" si="46"/>
        <v>13354.054772068232</v>
      </c>
      <c r="BS25" s="42">
        <f t="shared" si="5"/>
        <v>273082.71383062238</v>
      </c>
      <c r="BT25" s="42">
        <f t="shared" si="5"/>
        <v>111547.18775191996</v>
      </c>
      <c r="BU25" s="42">
        <f t="shared" si="5"/>
        <v>14592.931920566729</v>
      </c>
      <c r="BV25" s="42">
        <f t="shared" si="5"/>
        <v>324980.80647094885</v>
      </c>
      <c r="BW25" s="42">
        <f t="shared" si="5"/>
        <v>125475.53209856064</v>
      </c>
      <c r="BX25" s="42">
        <f t="shared" si="47"/>
        <v>29438.992499208005</v>
      </c>
      <c r="BY25" s="42">
        <f t="shared" si="6"/>
        <v>627922.02845415671</v>
      </c>
      <c r="BZ25" s="42">
        <f t="shared" si="6"/>
        <v>252984.49790435645</v>
      </c>
      <c r="CA25" s="42">
        <f t="shared" si="6"/>
        <v>32144.555867852676</v>
      </c>
      <c r="CB25" s="42">
        <f t="shared" si="6"/>
        <v>748564.88317578752</v>
      </c>
      <c r="CC25" s="42">
        <f t="shared" si="6"/>
        <v>284399.35430758388</v>
      </c>
      <c r="CD25" s="42">
        <f t="shared" si="48"/>
        <v>1733656.3318397088</v>
      </c>
      <c r="CE25" s="42">
        <f t="shared" si="7"/>
        <v>10335557.411891194</v>
      </c>
      <c r="CF25" s="42">
        <f t="shared" si="7"/>
        <v>5469135.4330081651</v>
      </c>
      <c r="CG25" s="42">
        <f t="shared" si="7"/>
        <v>1987482.4004964966</v>
      </c>
      <c r="CH25" s="42">
        <f t="shared" si="7"/>
        <v>11955606.540668037</v>
      </c>
      <c r="CI25" s="42">
        <f t="shared" si="7"/>
        <v>6234530.5564729655</v>
      </c>
      <c r="CJ25" s="42">
        <f t="shared" si="49"/>
        <v>28947.439792213343</v>
      </c>
      <c r="CK25" s="42">
        <f t="shared" si="8"/>
        <v>591958.43897844525</v>
      </c>
      <c r="CL25" s="42">
        <f t="shared" si="8"/>
        <v>241799.62989168745</v>
      </c>
      <c r="CM25" s="42">
        <f t="shared" si="8"/>
        <v>31632.9403595107</v>
      </c>
      <c r="CN25" s="42">
        <f t="shared" si="8"/>
        <v>704457.37190021633</v>
      </c>
      <c r="CO25" s="42">
        <f t="shared" si="8"/>
        <v>271991.95097029506</v>
      </c>
      <c r="CP25" s="42">
        <f t="shared" si="9"/>
        <v>5.1129467152807431E-6</v>
      </c>
      <c r="CQ25" s="42">
        <f t="shared" si="10"/>
        <v>2.3971129085972043E-7</v>
      </c>
      <c r="CR25" s="42">
        <f t="shared" si="11"/>
        <v>5.949771675610959E-7</v>
      </c>
      <c r="CS25" s="42">
        <f t="shared" si="12"/>
        <v>4.6825969728371009E-6</v>
      </c>
      <c r="CT25" s="42">
        <f t="shared" si="13"/>
        <v>2.010780940743823E-7</v>
      </c>
      <c r="CU25" s="42">
        <f t="shared" si="14"/>
        <v>5.2925577263164055E-7</v>
      </c>
      <c r="CV25" s="42">
        <f t="shared" si="15"/>
        <v>8.6822282614843427E-8</v>
      </c>
      <c r="CW25" s="42">
        <f t="shared" si="16"/>
        <v>1.4563317100519878E-8</v>
      </c>
      <c r="CX25" s="42">
        <f t="shared" si="17"/>
        <v>2.7521717434817689E-8</v>
      </c>
      <c r="CY25" s="42">
        <f t="shared" si="18"/>
        <v>7.5734003965216668E-8</v>
      </c>
      <c r="CZ25" s="42">
        <f t="shared" si="19"/>
        <v>1.2589909134931223E-8</v>
      </c>
      <c r="DA25" s="42">
        <f t="shared" si="20"/>
        <v>2.4142956496335313E-8</v>
      </c>
      <c r="DB25" s="42">
        <f t="shared" si="50"/>
        <v>5.1997689978955864E-6</v>
      </c>
      <c r="DC25" s="42">
        <f t="shared" si="21"/>
        <v>2.5427460796024027E-7</v>
      </c>
      <c r="DD25" s="42">
        <f t="shared" si="22"/>
        <v>6.2249888499591354E-7</v>
      </c>
      <c r="DE25" s="42">
        <f t="shared" si="23"/>
        <v>4.7583309768023168E-6</v>
      </c>
      <c r="DF25" s="42">
        <f t="shared" si="24"/>
        <v>2.136680032093135E-7</v>
      </c>
      <c r="DG25" s="42">
        <f t="shared" si="25"/>
        <v>5.5339872912797589E-7</v>
      </c>
    </row>
    <row r="26" spans="1:111" x14ac:dyDescent="0.25">
      <c r="A26" s="53" t="s">
        <v>36</v>
      </c>
      <c r="B26" s="53" t="s">
        <v>33</v>
      </c>
      <c r="C26" s="53" t="s">
        <v>237</v>
      </c>
      <c r="D26" s="15">
        <v>0.74356963231643414</v>
      </c>
      <c r="E26" s="15">
        <v>3.4860921956014E-2</v>
      </c>
      <c r="F26" s="15">
        <v>8.6526807016760715E-2</v>
      </c>
      <c r="G26" s="15">
        <v>0.68098439183271409</v>
      </c>
      <c r="H26" s="15">
        <v>2.9242543058571296E-2</v>
      </c>
      <c r="I26" s="15">
        <v>7.6969024355547339E-2</v>
      </c>
      <c r="J26" s="15">
        <v>0.74356963231643414</v>
      </c>
      <c r="K26" s="15">
        <v>3.4860921956014E-2</v>
      </c>
      <c r="L26" s="15">
        <v>8.6526807016760715E-2</v>
      </c>
      <c r="M26" s="15">
        <v>0.68098439183271409</v>
      </c>
      <c r="N26" s="15">
        <v>2.9242543058571296E-2</v>
      </c>
      <c r="O26" s="15">
        <v>7.6969024355547339E-2</v>
      </c>
      <c r="P26" s="15">
        <f t="shared" si="26"/>
        <v>0.74356963231643414</v>
      </c>
      <c r="Q26" s="15">
        <f t="shared" si="27"/>
        <v>3.4860921956014E-2</v>
      </c>
      <c r="R26" s="15">
        <f t="shared" si="28"/>
        <v>8.6526807016760715E-2</v>
      </c>
      <c r="S26" s="15">
        <f t="shared" si="29"/>
        <v>0.68098439183271409</v>
      </c>
      <c r="T26" s="15">
        <f t="shared" si="30"/>
        <v>2.9242543058571296E-2</v>
      </c>
      <c r="U26" s="15">
        <f t="shared" si="31"/>
        <v>7.6969024355547339E-2</v>
      </c>
      <c r="V26" s="15">
        <v>9.4519733403925638E-4</v>
      </c>
      <c r="W26" s="15">
        <v>1.5854465102287408E-4</v>
      </c>
      <c r="X26" s="15">
        <v>2.9961725451254202E-4</v>
      </c>
      <c r="Y26" s="15">
        <v>8.2448395144823214E-4</v>
      </c>
      <c r="Z26" s="15">
        <v>1.370609962297745E-4</v>
      </c>
      <c r="AA26" s="15">
        <v>2.6283411848769479E-4</v>
      </c>
      <c r="AB26" s="15">
        <v>9.4519733403925638E-4</v>
      </c>
      <c r="AC26" s="15">
        <v>1.5854465102287408E-4</v>
      </c>
      <c r="AD26" s="15">
        <v>2.9961725451254202E-4</v>
      </c>
      <c r="AE26" s="15">
        <v>8.2448395144823214E-4</v>
      </c>
      <c r="AF26" s="15">
        <v>1.370609962297745E-4</v>
      </c>
      <c r="AG26" s="15">
        <v>2.6283411848769479E-4</v>
      </c>
      <c r="AH26" s="112">
        <f t="shared" si="32"/>
        <v>9.4519733403925638E-4</v>
      </c>
      <c r="AI26" s="112">
        <f t="shared" si="33"/>
        <v>1.5854465102287408E-4</v>
      </c>
      <c r="AJ26" s="112">
        <f t="shared" si="34"/>
        <v>2.9961725451254202E-4</v>
      </c>
      <c r="AK26" s="112">
        <f t="shared" si="35"/>
        <v>8.2448395144823214E-4</v>
      </c>
      <c r="AL26" s="112">
        <f t="shared" si="36"/>
        <v>1.370609962297745E-4</v>
      </c>
      <c r="AM26" s="112">
        <f t="shared" si="37"/>
        <v>2.6283411848769479E-4</v>
      </c>
      <c r="AN26" s="15">
        <v>0.74451482965047344</v>
      </c>
      <c r="AO26" s="15">
        <v>3.5019466607036871E-2</v>
      </c>
      <c r="AP26" s="15">
        <v>8.6826424271273253E-2</v>
      </c>
      <c r="AQ26" s="15">
        <v>0.68180887578416227</v>
      </c>
      <c r="AR26" s="15">
        <v>2.937960405480107E-2</v>
      </c>
      <c r="AS26" s="15">
        <v>7.7231858474035034E-2</v>
      </c>
      <c r="AT26" s="15">
        <v>0.74451482965047344</v>
      </c>
      <c r="AU26" s="15">
        <v>3.5019466607036871E-2</v>
      </c>
      <c r="AV26" s="15">
        <v>8.6826424271273253E-2</v>
      </c>
      <c r="AW26" s="15">
        <v>0.68180887578416227</v>
      </c>
      <c r="AX26" s="15">
        <v>2.937960405480107E-2</v>
      </c>
      <c r="AY26" s="15">
        <v>7.7231858474035034E-2</v>
      </c>
      <c r="AZ26" s="15">
        <f t="shared" si="38"/>
        <v>0.74451482965047344</v>
      </c>
      <c r="BA26" s="15">
        <f t="shared" si="39"/>
        <v>3.5019466607036871E-2</v>
      </c>
      <c r="BB26" s="15">
        <f t="shared" si="40"/>
        <v>8.6826424271273253E-2</v>
      </c>
      <c r="BC26" s="15">
        <f t="shared" si="41"/>
        <v>0.68180887578416227</v>
      </c>
      <c r="BD26" s="15">
        <f t="shared" si="42"/>
        <v>2.937960405480107E-2</v>
      </c>
      <c r="BE26" s="15">
        <f t="shared" si="43"/>
        <v>7.7231858474035034E-2</v>
      </c>
      <c r="BF26" s="42">
        <f t="shared" si="44"/>
        <v>13152.76952547467</v>
      </c>
      <c r="BG26" s="42">
        <f t="shared" si="3"/>
        <v>280543.35488717078</v>
      </c>
      <c r="BH26" s="42">
        <f t="shared" si="3"/>
        <v>113028.5553944636</v>
      </c>
      <c r="BI26" s="42">
        <f t="shared" si="3"/>
        <v>14361.562639753551</v>
      </c>
      <c r="BJ26" s="42">
        <f t="shared" si="3"/>
        <v>334444.23696021124</v>
      </c>
      <c r="BK26" s="42">
        <f t="shared" si="3"/>
        <v>127064.10249950287</v>
      </c>
      <c r="BL26" s="42">
        <f t="shared" si="45"/>
        <v>10347045.688550167</v>
      </c>
      <c r="BM26" s="42">
        <f t="shared" si="4"/>
        <v>61686092.447161697</v>
      </c>
      <c r="BN26" s="42">
        <f t="shared" si="4"/>
        <v>32641644.807510935</v>
      </c>
      <c r="BO26" s="42">
        <f t="shared" si="4"/>
        <v>11861965.272727408</v>
      </c>
      <c r="BP26" s="42">
        <f t="shared" si="4"/>
        <v>71355092.032195792</v>
      </c>
      <c r="BQ26" s="42">
        <f t="shared" si="4"/>
        <v>37209781.044685319</v>
      </c>
      <c r="BR26" s="42">
        <f t="shared" si="46"/>
        <v>13136.071452856628</v>
      </c>
      <c r="BS26" s="42">
        <f t="shared" si="5"/>
        <v>279273.24278647895</v>
      </c>
      <c r="BT26" s="42">
        <f t="shared" si="5"/>
        <v>112638.52084296575</v>
      </c>
      <c r="BU26" s="42">
        <f t="shared" si="5"/>
        <v>14344.195781775095</v>
      </c>
      <c r="BV26" s="42">
        <f t="shared" si="5"/>
        <v>332883.99604561046</v>
      </c>
      <c r="BW26" s="42">
        <f t="shared" si="5"/>
        <v>126631.68015422013</v>
      </c>
      <c r="BX26" s="42">
        <f t="shared" si="47"/>
        <v>28511.115944791716</v>
      </c>
      <c r="BY26" s="42">
        <f t="shared" si="6"/>
        <v>608130.78973497148</v>
      </c>
      <c r="BZ26" s="42">
        <f t="shared" si="6"/>
        <v>245010.77447470636</v>
      </c>
      <c r="CA26" s="42">
        <f t="shared" si="6"/>
        <v>31131.403677175385</v>
      </c>
      <c r="CB26" s="42">
        <f t="shared" si="6"/>
        <v>724971.14760291192</v>
      </c>
      <c r="CC26" s="42">
        <f t="shared" si="6"/>
        <v>275435.47781078331</v>
      </c>
      <c r="CD26" s="42">
        <f t="shared" si="48"/>
        <v>22429178.79317623</v>
      </c>
      <c r="CE26" s="42">
        <f t="shared" si="7"/>
        <v>133716274.01634233</v>
      </c>
      <c r="CF26" s="42">
        <f t="shared" si="7"/>
        <v>70756939.664543137</v>
      </c>
      <c r="CG26" s="42">
        <f t="shared" si="7"/>
        <v>25713053.556423422</v>
      </c>
      <c r="CH26" s="42">
        <f t="shared" si="7"/>
        <v>154675659.61989272</v>
      </c>
      <c r="CI26" s="42">
        <f t="shared" si="7"/>
        <v>80659239.074368984</v>
      </c>
      <c r="CJ26" s="42">
        <f t="shared" si="49"/>
        <v>28474.919713758743</v>
      </c>
      <c r="CK26" s="42">
        <f t="shared" si="8"/>
        <v>605377.58150034293</v>
      </c>
      <c r="CL26" s="42">
        <f t="shared" si="8"/>
        <v>244165.30080479285</v>
      </c>
      <c r="CM26" s="42">
        <f t="shared" si="8"/>
        <v>31093.757727365235</v>
      </c>
      <c r="CN26" s="42">
        <f t="shared" si="8"/>
        <v>721589.03028291836</v>
      </c>
      <c r="CO26" s="42">
        <f t="shared" si="8"/>
        <v>274498.1205797001</v>
      </c>
      <c r="CP26" s="42">
        <f t="shared" si="9"/>
        <v>5.2793443894466824E-6</v>
      </c>
      <c r="CQ26" s="42">
        <f t="shared" si="10"/>
        <v>2.4751254588769941E-7</v>
      </c>
      <c r="CR26" s="42">
        <f t="shared" si="11"/>
        <v>6.1434032981900109E-7</v>
      </c>
      <c r="CS26" s="42">
        <f t="shared" si="12"/>
        <v>4.8349891820122695E-6</v>
      </c>
      <c r="CT26" s="42">
        <f t="shared" si="13"/>
        <v>2.076220557158562E-7</v>
      </c>
      <c r="CU26" s="42">
        <f t="shared" si="14"/>
        <v>5.4648007292438612E-7</v>
      </c>
      <c r="CV26" s="42">
        <f t="shared" si="15"/>
        <v>6.7109010716787201E-9</v>
      </c>
      <c r="CW26" s="42">
        <f t="shared" si="16"/>
        <v>1.125667022262406E-9</v>
      </c>
      <c r="CX26" s="42">
        <f t="shared" si="17"/>
        <v>2.1272825070390482E-9</v>
      </c>
      <c r="CY26" s="42">
        <f t="shared" si="18"/>
        <v>5.8538360552824479E-9</v>
      </c>
      <c r="CZ26" s="42">
        <f t="shared" si="19"/>
        <v>9.7313307323139901E-10</v>
      </c>
      <c r="DA26" s="42">
        <f t="shared" si="20"/>
        <v>1.8661222412626331E-9</v>
      </c>
      <c r="DB26" s="42">
        <f t="shared" si="50"/>
        <v>5.2860552905183616E-6</v>
      </c>
      <c r="DC26" s="42">
        <f t="shared" si="21"/>
        <v>2.4863821290996179E-7</v>
      </c>
      <c r="DD26" s="42">
        <f t="shared" si="22"/>
        <v>6.1646761232604011E-7</v>
      </c>
      <c r="DE26" s="42">
        <f t="shared" si="23"/>
        <v>4.840843018067552E-6</v>
      </c>
      <c r="DF26" s="42">
        <f t="shared" si="24"/>
        <v>2.085951887890876E-7</v>
      </c>
      <c r="DG26" s="42">
        <f t="shared" si="25"/>
        <v>5.483461951656487E-7</v>
      </c>
    </row>
    <row r="27" spans="1:111" x14ac:dyDescent="0.25">
      <c r="A27" s="53" t="s">
        <v>37</v>
      </c>
      <c r="B27" s="53" t="s">
        <v>33</v>
      </c>
      <c r="C27" s="53" t="s">
        <v>237</v>
      </c>
      <c r="D27" s="15">
        <v>0.95023511751613077</v>
      </c>
      <c r="E27" s="15">
        <v>4.4550060723158293E-2</v>
      </c>
      <c r="F27" s="15">
        <v>0.11057580495551657</v>
      </c>
      <c r="G27" s="15">
        <v>0.87025512537934246</v>
      </c>
      <c r="H27" s="15">
        <v>3.7370126659377646E-2</v>
      </c>
      <c r="I27" s="15">
        <v>9.8361561210814089E-2</v>
      </c>
      <c r="J27" s="15">
        <v>0.95023511751613077</v>
      </c>
      <c r="K27" s="15">
        <v>4.4550060723158293E-2</v>
      </c>
      <c r="L27" s="15">
        <v>0.11057580495551657</v>
      </c>
      <c r="M27" s="15">
        <v>0.87025512537934246</v>
      </c>
      <c r="N27" s="15">
        <v>3.7370126659377646E-2</v>
      </c>
      <c r="O27" s="15">
        <v>9.8361561210814089E-2</v>
      </c>
      <c r="P27" s="15">
        <f t="shared" si="26"/>
        <v>0.95023511751613077</v>
      </c>
      <c r="Q27" s="15">
        <f t="shared" si="27"/>
        <v>4.4550060723158293E-2</v>
      </c>
      <c r="R27" s="15">
        <f t="shared" si="28"/>
        <v>0.11057580495551657</v>
      </c>
      <c r="S27" s="15">
        <f t="shared" si="29"/>
        <v>0.87025512537934246</v>
      </c>
      <c r="T27" s="15">
        <f t="shared" si="30"/>
        <v>3.7370126659377646E-2</v>
      </c>
      <c r="U27" s="15">
        <f t="shared" si="31"/>
        <v>9.8361561210814089E-2</v>
      </c>
      <c r="V27" s="15">
        <v>1.1814966675490705E-4</v>
      </c>
      <c r="W27" s="15">
        <v>1.981808137785926E-5</v>
      </c>
      <c r="X27" s="15">
        <v>3.7452156814067753E-5</v>
      </c>
      <c r="Y27" s="15">
        <v>1.0306049393102902E-4</v>
      </c>
      <c r="Z27" s="15">
        <v>1.7132624528721813E-5</v>
      </c>
      <c r="AA27" s="15">
        <v>3.2854264810961849E-5</v>
      </c>
      <c r="AB27" s="15">
        <v>1.1814966675490705E-4</v>
      </c>
      <c r="AC27" s="15">
        <v>1.981808137785926E-5</v>
      </c>
      <c r="AD27" s="15">
        <v>3.7452156814067753E-5</v>
      </c>
      <c r="AE27" s="15">
        <v>1.0306049393102902E-4</v>
      </c>
      <c r="AF27" s="15">
        <v>1.7132624528721813E-5</v>
      </c>
      <c r="AG27" s="15">
        <v>3.2854264810961849E-5</v>
      </c>
      <c r="AH27" s="112">
        <f t="shared" si="32"/>
        <v>1.1814966675490705E-4</v>
      </c>
      <c r="AI27" s="112">
        <f t="shared" si="33"/>
        <v>1.981808137785926E-5</v>
      </c>
      <c r="AJ27" s="112">
        <f t="shared" si="34"/>
        <v>3.7452156814067753E-5</v>
      </c>
      <c r="AK27" s="112">
        <f t="shared" si="35"/>
        <v>1.0306049393102902E-4</v>
      </c>
      <c r="AL27" s="112">
        <f t="shared" si="36"/>
        <v>1.7132624528721813E-5</v>
      </c>
      <c r="AM27" s="112">
        <f t="shared" si="37"/>
        <v>3.2854264810961849E-5</v>
      </c>
      <c r="AN27" s="15">
        <v>0.95035326718288571</v>
      </c>
      <c r="AO27" s="15">
        <v>4.4569878804536153E-2</v>
      </c>
      <c r="AP27" s="15">
        <v>0.11061325711233064</v>
      </c>
      <c r="AQ27" s="15">
        <v>0.87035818587327352</v>
      </c>
      <c r="AR27" s="15">
        <v>3.738725928390637E-2</v>
      </c>
      <c r="AS27" s="15">
        <v>9.8394415475625052E-2</v>
      </c>
      <c r="AT27" s="15">
        <v>0.95035326718288571</v>
      </c>
      <c r="AU27" s="15">
        <v>4.4569878804536153E-2</v>
      </c>
      <c r="AV27" s="15">
        <v>0.11061325711233064</v>
      </c>
      <c r="AW27" s="15">
        <v>0.87035818587327352</v>
      </c>
      <c r="AX27" s="15">
        <v>3.738725928390637E-2</v>
      </c>
      <c r="AY27" s="15">
        <v>9.8394415475625052E-2</v>
      </c>
      <c r="AZ27" s="15">
        <f t="shared" si="38"/>
        <v>0.95035326718288571</v>
      </c>
      <c r="BA27" s="15">
        <f t="shared" si="39"/>
        <v>4.4569878804536153E-2</v>
      </c>
      <c r="BB27" s="15">
        <f t="shared" si="40"/>
        <v>0.11061325711233064</v>
      </c>
      <c r="BC27" s="15">
        <f t="shared" si="41"/>
        <v>0.87035818587327352</v>
      </c>
      <c r="BD27" s="15">
        <f t="shared" si="42"/>
        <v>3.738725928390637E-2</v>
      </c>
      <c r="BE27" s="15">
        <f t="shared" si="43"/>
        <v>9.8394415475625052E-2</v>
      </c>
      <c r="BF27" s="42">
        <f t="shared" si="44"/>
        <v>10292.189606257085</v>
      </c>
      <c r="BG27" s="42">
        <f t="shared" si="3"/>
        <v>219528.32030408658</v>
      </c>
      <c r="BH27" s="42">
        <f t="shared" si="3"/>
        <v>88446.111732438992</v>
      </c>
      <c r="BI27" s="42">
        <f t="shared" si="3"/>
        <v>11238.083769672621</v>
      </c>
      <c r="BJ27" s="42">
        <f t="shared" si="3"/>
        <v>261706.36479621913</v>
      </c>
      <c r="BK27" s="42">
        <f t="shared" si="3"/>
        <v>99429.084691315016</v>
      </c>
      <c r="BL27" s="42">
        <f t="shared" si="45"/>
        <v>82776365.508401334</v>
      </c>
      <c r="BM27" s="42">
        <f t="shared" si="4"/>
        <v>493488739.57729357</v>
      </c>
      <c r="BN27" s="42">
        <f t="shared" si="4"/>
        <v>261133158.46008748</v>
      </c>
      <c r="BO27" s="42">
        <f t="shared" si="4"/>
        <v>94895722.18181926</v>
      </c>
      <c r="BP27" s="42">
        <f t="shared" si="4"/>
        <v>570840736.25756633</v>
      </c>
      <c r="BQ27" s="42">
        <f t="shared" si="4"/>
        <v>297678248.35748255</v>
      </c>
      <c r="BR27" s="42">
        <f t="shared" si="46"/>
        <v>10290.910062308378</v>
      </c>
      <c r="BS27" s="42">
        <f t="shared" si="5"/>
        <v>219430.70661894258</v>
      </c>
      <c r="BT27" s="42">
        <f t="shared" si="5"/>
        <v>88416.165072041549</v>
      </c>
      <c r="BU27" s="42">
        <f t="shared" si="5"/>
        <v>11236.753050340121</v>
      </c>
      <c r="BV27" s="42">
        <f t="shared" si="5"/>
        <v>261586.43846380778</v>
      </c>
      <c r="BW27" s="42">
        <f t="shared" si="5"/>
        <v>99395.884946567618</v>
      </c>
      <c r="BX27" s="42">
        <f t="shared" si="47"/>
        <v>22310.267858144191</v>
      </c>
      <c r="BY27" s="42">
        <f t="shared" si="6"/>
        <v>475869.16057736555</v>
      </c>
      <c r="BZ27" s="42">
        <f t="shared" si="6"/>
        <v>191723.67778401909</v>
      </c>
      <c r="CA27" s="42">
        <f t="shared" si="6"/>
        <v>24360.67238415742</v>
      </c>
      <c r="CB27" s="42">
        <f t="shared" si="6"/>
        <v>567298.05047851184</v>
      </c>
      <c r="CC27" s="42">
        <f t="shared" si="6"/>
        <v>215531.34922861742</v>
      </c>
      <c r="CD27" s="42">
        <f t="shared" si="48"/>
        <v>179433430.34540984</v>
      </c>
      <c r="CE27" s="42">
        <f t="shared" si="7"/>
        <v>1069730192.1307386</v>
      </c>
      <c r="CF27" s="42">
        <f t="shared" si="7"/>
        <v>566055517.3163451</v>
      </c>
      <c r="CG27" s="42">
        <f t="shared" si="7"/>
        <v>205704428.45138738</v>
      </c>
      <c r="CH27" s="42">
        <f t="shared" si="7"/>
        <v>1237405276.9591417</v>
      </c>
      <c r="CI27" s="42">
        <f t="shared" si="7"/>
        <v>645273912.59495187</v>
      </c>
      <c r="CJ27" s="42">
        <f t="shared" si="49"/>
        <v>22307.494204594845</v>
      </c>
      <c r="CK27" s="42">
        <f t="shared" si="8"/>
        <v>475657.56445005961</v>
      </c>
      <c r="CL27" s="42">
        <f t="shared" si="8"/>
        <v>191658.76273285082</v>
      </c>
      <c r="CM27" s="42">
        <f t="shared" si="8"/>
        <v>24357.787798283287</v>
      </c>
      <c r="CN27" s="42">
        <f t="shared" si="8"/>
        <v>567038.0874675588</v>
      </c>
      <c r="CO27" s="42">
        <f t="shared" si="8"/>
        <v>215459.38250176213</v>
      </c>
      <c r="CP27" s="42">
        <f t="shared" si="9"/>
        <v>6.7466693343645283E-6</v>
      </c>
      <c r="CQ27" s="42">
        <f t="shared" si="10"/>
        <v>3.1630543113442386E-7</v>
      </c>
      <c r="CR27" s="42">
        <f t="shared" si="11"/>
        <v>7.8508821518416766E-7</v>
      </c>
      <c r="CS27" s="42">
        <f t="shared" si="12"/>
        <v>6.1788113901933311E-6</v>
      </c>
      <c r="CT27" s="42">
        <f t="shared" si="13"/>
        <v>2.6532789928158129E-7</v>
      </c>
      <c r="CU27" s="42">
        <f t="shared" si="14"/>
        <v>6.9836708459678001E-7</v>
      </c>
      <c r="CV27" s="42">
        <f t="shared" si="15"/>
        <v>8.3886263395984001E-10</v>
      </c>
      <c r="CW27" s="42">
        <f t="shared" si="16"/>
        <v>1.4070837778280076E-10</v>
      </c>
      <c r="CX27" s="42">
        <f t="shared" si="17"/>
        <v>2.6591031337988102E-10</v>
      </c>
      <c r="CY27" s="42">
        <f t="shared" si="18"/>
        <v>7.3172950691030598E-10</v>
      </c>
      <c r="CZ27" s="42">
        <f t="shared" si="19"/>
        <v>1.2164163415392488E-10</v>
      </c>
      <c r="DA27" s="42">
        <f t="shared" si="20"/>
        <v>2.3326528015782914E-10</v>
      </c>
      <c r="DB27" s="42">
        <f t="shared" si="50"/>
        <v>6.7475081969984882E-6</v>
      </c>
      <c r="DC27" s="42">
        <f t="shared" si="21"/>
        <v>3.1644613951220667E-7</v>
      </c>
      <c r="DD27" s="42">
        <f t="shared" si="22"/>
        <v>7.8535412549754753E-7</v>
      </c>
      <c r="DE27" s="42">
        <f t="shared" si="23"/>
        <v>6.1795431197002414E-6</v>
      </c>
      <c r="DF27" s="42">
        <f t="shared" si="24"/>
        <v>2.6544954091573522E-7</v>
      </c>
      <c r="DG27" s="42">
        <f t="shared" si="25"/>
        <v>6.9860034987693783E-7</v>
      </c>
    </row>
    <row r="28" spans="1:111" x14ac:dyDescent="0.25">
      <c r="A28" s="53" t="s">
        <v>38</v>
      </c>
      <c r="B28" s="53" t="s">
        <v>33</v>
      </c>
      <c r="C28" s="53" t="s">
        <v>237</v>
      </c>
      <c r="D28" s="15">
        <v>0.37498067417676911</v>
      </c>
      <c r="E28" s="15">
        <v>1.7580293020797891E-2</v>
      </c>
      <c r="F28" s="15">
        <v>4.3635295229082771E-2</v>
      </c>
      <c r="G28" s="15">
        <v>0.34341906292996477</v>
      </c>
      <c r="H28" s="15">
        <v>1.4746955811772346E-2</v>
      </c>
      <c r="I28" s="15">
        <v>3.8815324603370581E-2</v>
      </c>
      <c r="J28" s="15">
        <v>0.37498067417676911</v>
      </c>
      <c r="K28" s="15">
        <v>1.7580293020797891E-2</v>
      </c>
      <c r="L28" s="15">
        <v>4.3635295229082771E-2</v>
      </c>
      <c r="M28" s="15">
        <v>0.34341906292996477</v>
      </c>
      <c r="N28" s="15">
        <v>1.4746955811772346E-2</v>
      </c>
      <c r="O28" s="15">
        <v>3.8815324603370581E-2</v>
      </c>
      <c r="P28" s="15">
        <f t="shared" si="26"/>
        <v>0.37498067417676911</v>
      </c>
      <c r="Q28" s="15">
        <f t="shared" si="27"/>
        <v>1.7580293020797891E-2</v>
      </c>
      <c r="R28" s="15">
        <f t="shared" si="28"/>
        <v>4.3635295229082771E-2</v>
      </c>
      <c r="S28" s="15">
        <f t="shared" si="29"/>
        <v>0.34341906292996477</v>
      </c>
      <c r="T28" s="15">
        <f t="shared" si="30"/>
        <v>1.4746955811772346E-2</v>
      </c>
      <c r="U28" s="15">
        <f t="shared" si="31"/>
        <v>3.8815324603370581E-2</v>
      </c>
      <c r="V28" s="15">
        <v>5.9074833377453524E-5</v>
      </c>
      <c r="W28" s="15">
        <v>9.9090406889296302E-6</v>
      </c>
      <c r="X28" s="15">
        <v>1.8726078407033877E-5</v>
      </c>
      <c r="Y28" s="15">
        <v>5.1530246965514509E-5</v>
      </c>
      <c r="Z28" s="15">
        <v>8.5663122643609064E-6</v>
      </c>
      <c r="AA28" s="15">
        <v>1.6427132405480924E-5</v>
      </c>
      <c r="AB28" s="15">
        <v>5.9074833377453524E-5</v>
      </c>
      <c r="AC28" s="15">
        <v>9.9090406889296302E-6</v>
      </c>
      <c r="AD28" s="15">
        <v>1.8726078407033877E-5</v>
      </c>
      <c r="AE28" s="15">
        <v>5.1530246965514509E-5</v>
      </c>
      <c r="AF28" s="15">
        <v>8.5663122643609064E-6</v>
      </c>
      <c r="AG28" s="15">
        <v>1.6427132405480924E-5</v>
      </c>
      <c r="AH28" s="112">
        <f t="shared" si="32"/>
        <v>5.9074833377453524E-5</v>
      </c>
      <c r="AI28" s="112">
        <f t="shared" si="33"/>
        <v>9.9090406889296302E-6</v>
      </c>
      <c r="AJ28" s="112">
        <f t="shared" si="34"/>
        <v>1.8726078407033877E-5</v>
      </c>
      <c r="AK28" s="112">
        <f t="shared" si="35"/>
        <v>5.1530246965514509E-5</v>
      </c>
      <c r="AL28" s="112">
        <f t="shared" si="36"/>
        <v>8.5663122643609064E-6</v>
      </c>
      <c r="AM28" s="112">
        <f t="shared" si="37"/>
        <v>1.6427132405480924E-5</v>
      </c>
      <c r="AN28" s="15">
        <v>0.37503974901014658</v>
      </c>
      <c r="AO28" s="15">
        <v>1.7590202061486822E-2</v>
      </c>
      <c r="AP28" s="15">
        <v>4.3654021307489806E-2</v>
      </c>
      <c r="AQ28" s="15">
        <v>0.34347059317693029</v>
      </c>
      <c r="AR28" s="15">
        <v>1.4755522124036708E-2</v>
      </c>
      <c r="AS28" s="15">
        <v>3.8831751735776063E-2</v>
      </c>
      <c r="AT28" s="15">
        <v>0.37503974901014658</v>
      </c>
      <c r="AU28" s="15">
        <v>1.7590202061486822E-2</v>
      </c>
      <c r="AV28" s="15">
        <v>4.3654021307489806E-2</v>
      </c>
      <c r="AW28" s="15">
        <v>0.34347059317693029</v>
      </c>
      <c r="AX28" s="15">
        <v>1.4755522124036708E-2</v>
      </c>
      <c r="AY28" s="15">
        <v>3.8831751735776063E-2</v>
      </c>
      <c r="AZ28" s="15">
        <f t="shared" si="38"/>
        <v>0.37503974901014658</v>
      </c>
      <c r="BA28" s="15">
        <f t="shared" si="39"/>
        <v>1.7590202061486822E-2</v>
      </c>
      <c r="BB28" s="15">
        <f t="shared" si="40"/>
        <v>4.3654021307489806E-2</v>
      </c>
      <c r="BC28" s="15">
        <f t="shared" si="41"/>
        <v>0.34347059317693029</v>
      </c>
      <c r="BD28" s="15">
        <f t="shared" si="42"/>
        <v>1.4755522124036708E-2</v>
      </c>
      <c r="BE28" s="15">
        <f t="shared" si="43"/>
        <v>3.8831751735776063E-2</v>
      </c>
      <c r="BF28" s="42">
        <f t="shared" si="44"/>
        <v>26081.34411585602</v>
      </c>
      <c r="BG28" s="42">
        <f t="shared" si="44"/>
        <v>556304.72077058302</v>
      </c>
      <c r="BH28" s="42">
        <f t="shared" si="44"/>
        <v>224130.48768561246</v>
      </c>
      <c r="BI28" s="42">
        <f t="shared" si="44"/>
        <v>28478.325916329479</v>
      </c>
      <c r="BJ28" s="42">
        <f t="shared" si="44"/>
        <v>663187.71988132794</v>
      </c>
      <c r="BK28" s="42">
        <f t="shared" ref="BK28:BK91" si="51">$J$2/I28</f>
        <v>251962.33961549148</v>
      </c>
      <c r="BL28" s="42">
        <f t="shared" si="45"/>
        <v>165552731.01680267</v>
      </c>
      <c r="BM28" s="42">
        <f t="shared" si="45"/>
        <v>986977479.15458715</v>
      </c>
      <c r="BN28" s="42">
        <f t="shared" si="45"/>
        <v>522266316.92017496</v>
      </c>
      <c r="BO28" s="42">
        <f t="shared" si="45"/>
        <v>189791444.36363852</v>
      </c>
      <c r="BP28" s="42">
        <f t="shared" si="45"/>
        <v>1141681472.5151327</v>
      </c>
      <c r="BQ28" s="42">
        <f t="shared" ref="BQ28:BQ91" si="52">$J$2/AA28</f>
        <v>595356496.71496511</v>
      </c>
      <c r="BR28" s="42">
        <f t="shared" si="46"/>
        <v>26077.235881830235</v>
      </c>
      <c r="BS28" s="42">
        <f t="shared" si="46"/>
        <v>555991.33914515935</v>
      </c>
      <c r="BT28" s="42">
        <f t="shared" si="46"/>
        <v>224034.34339099537</v>
      </c>
      <c r="BU28" s="42">
        <f t="shared" si="46"/>
        <v>28474.053366665008</v>
      </c>
      <c r="BV28" s="42">
        <f t="shared" si="46"/>
        <v>662802.70652492903</v>
      </c>
      <c r="BW28" s="42">
        <f t="shared" ref="BW28:BW91" si="53">$J$2/AS28</f>
        <v>251855.75110147794</v>
      </c>
      <c r="BX28" s="42">
        <f t="shared" si="47"/>
        <v>56536.246958706295</v>
      </c>
      <c r="BY28" s="42">
        <f t="shared" si="47"/>
        <v>1205895.713735824</v>
      </c>
      <c r="BZ28" s="42">
        <f t="shared" si="47"/>
        <v>485845.22892995749</v>
      </c>
      <c r="CA28" s="42">
        <f t="shared" si="47"/>
        <v>61732.158428035269</v>
      </c>
      <c r="CB28" s="42">
        <f t="shared" si="47"/>
        <v>1437584.8324625923</v>
      </c>
      <c r="CC28" s="42">
        <f t="shared" ref="CC28:CC91" si="54">$J$3/O28</f>
        <v>546176.03270433738</v>
      </c>
      <c r="CD28" s="42">
        <f t="shared" si="48"/>
        <v>358866860.69081968</v>
      </c>
      <c r="CE28" s="42">
        <f t="shared" si="48"/>
        <v>2139460384.2614772</v>
      </c>
      <c r="CF28" s="42">
        <f t="shared" si="48"/>
        <v>1132111034.6326902</v>
      </c>
      <c r="CG28" s="42">
        <f t="shared" si="48"/>
        <v>411408856.90277475</v>
      </c>
      <c r="CH28" s="42">
        <f t="shared" si="48"/>
        <v>2474810553.9182835</v>
      </c>
      <c r="CI28" s="42">
        <f t="shared" ref="CI28:CI91" si="55">$J$3/AG28</f>
        <v>1290547825.1899037</v>
      </c>
      <c r="CJ28" s="42">
        <f t="shared" si="49"/>
        <v>56527.341584335481</v>
      </c>
      <c r="CK28" s="42">
        <f t="shared" si="49"/>
        <v>1205216.3997829629</v>
      </c>
      <c r="CL28" s="42">
        <f t="shared" si="49"/>
        <v>485636.81798457075</v>
      </c>
      <c r="CM28" s="42">
        <f t="shared" si="49"/>
        <v>61722.896868435397</v>
      </c>
      <c r="CN28" s="42">
        <f t="shared" si="49"/>
        <v>1436750.2431828729</v>
      </c>
      <c r="CO28" s="42">
        <f t="shared" ref="CO28:CO91" si="56">$J$3/AY28</f>
        <v>545944.9819377641</v>
      </c>
      <c r="CP28" s="42">
        <f t="shared" si="9"/>
        <v>2.6623627866550606E-6</v>
      </c>
      <c r="CQ28" s="42">
        <f t="shared" si="10"/>
        <v>1.2482008044766501E-7</v>
      </c>
      <c r="CR28" s="42">
        <f t="shared" si="11"/>
        <v>3.0981059612648768E-7</v>
      </c>
      <c r="CS28" s="42">
        <f t="shared" si="12"/>
        <v>2.4382753468027498E-6</v>
      </c>
      <c r="CT28" s="42">
        <f t="shared" si="13"/>
        <v>1.0470338626358366E-7</v>
      </c>
      <c r="CU28" s="42">
        <f t="shared" si="14"/>
        <v>2.7558880468393114E-7</v>
      </c>
      <c r="CV28" s="42">
        <f t="shared" si="15"/>
        <v>4.1943131697992001E-10</v>
      </c>
      <c r="CW28" s="42">
        <f t="shared" si="16"/>
        <v>7.0354188891400378E-11</v>
      </c>
      <c r="CX28" s="42">
        <f t="shared" si="17"/>
        <v>1.3295515668994051E-10</v>
      </c>
      <c r="CY28" s="42">
        <f t="shared" si="18"/>
        <v>3.6586475345515299E-10</v>
      </c>
      <c r="CZ28" s="42">
        <f t="shared" si="19"/>
        <v>6.0820817076962438E-11</v>
      </c>
      <c r="DA28" s="42">
        <f t="shared" si="20"/>
        <v>1.1663264007891457E-10</v>
      </c>
      <c r="DB28" s="42">
        <f t="shared" si="50"/>
        <v>2.6627822179720405E-6</v>
      </c>
      <c r="DC28" s="42">
        <f t="shared" si="21"/>
        <v>1.2489043463655642E-7</v>
      </c>
      <c r="DD28" s="42">
        <f t="shared" si="22"/>
        <v>3.0994355128317762E-7</v>
      </c>
      <c r="DE28" s="42">
        <f t="shared" si="23"/>
        <v>2.438641211556205E-6</v>
      </c>
      <c r="DF28" s="42">
        <f t="shared" si="24"/>
        <v>1.0476420708066063E-7</v>
      </c>
      <c r="DG28" s="42">
        <f t="shared" si="25"/>
        <v>2.7570543732401005E-7</v>
      </c>
    </row>
    <row r="29" spans="1:111" x14ac:dyDescent="0.25">
      <c r="A29" s="53" t="s">
        <v>39</v>
      </c>
      <c r="B29" s="53" t="s">
        <v>33</v>
      </c>
      <c r="C29" s="53" t="s">
        <v>237</v>
      </c>
      <c r="D29" s="15">
        <v>0.44742012259728126</v>
      </c>
      <c r="E29" s="15">
        <v>2.0976485990724755E-2</v>
      </c>
      <c r="F29" s="15">
        <v>5.2064840898337399E-2</v>
      </c>
      <c r="G29" s="15">
        <v>0.40976138190507155</v>
      </c>
      <c r="H29" s="15">
        <v>1.7595799548137458E-2</v>
      </c>
      <c r="I29" s="15">
        <v>4.6313739583567166E-2</v>
      </c>
      <c r="J29" s="15">
        <v>0.44742012259728126</v>
      </c>
      <c r="K29" s="15">
        <v>2.0976485990724755E-2</v>
      </c>
      <c r="L29" s="15">
        <v>5.2064840898337399E-2</v>
      </c>
      <c r="M29" s="15">
        <v>0.40976138190507155</v>
      </c>
      <c r="N29" s="15">
        <v>1.7595799548137458E-2</v>
      </c>
      <c r="O29" s="15">
        <v>4.6313739583567166E-2</v>
      </c>
      <c r="P29" s="15">
        <f t="shared" si="26"/>
        <v>0.44742012259728126</v>
      </c>
      <c r="Q29" s="15">
        <f t="shared" si="27"/>
        <v>2.0976485990724755E-2</v>
      </c>
      <c r="R29" s="15">
        <f t="shared" si="28"/>
        <v>5.2064840898337399E-2</v>
      </c>
      <c r="S29" s="15">
        <f t="shared" si="29"/>
        <v>0.40976138190507155</v>
      </c>
      <c r="T29" s="15">
        <f t="shared" si="30"/>
        <v>1.7595799548137458E-2</v>
      </c>
      <c r="U29" s="15">
        <f t="shared" si="31"/>
        <v>4.6313739583567166E-2</v>
      </c>
      <c r="V29" s="15">
        <v>5.9074833377453524E-5</v>
      </c>
      <c r="W29" s="15">
        <v>9.9090406889296302E-6</v>
      </c>
      <c r="X29" s="15">
        <v>1.8726078407033877E-5</v>
      </c>
      <c r="Y29" s="15">
        <v>5.1530246965514509E-5</v>
      </c>
      <c r="Z29" s="15">
        <v>8.5663122643609064E-6</v>
      </c>
      <c r="AA29" s="15">
        <v>1.6427132405480924E-5</v>
      </c>
      <c r="AB29" s="15">
        <v>5.9074833377453524E-5</v>
      </c>
      <c r="AC29" s="15">
        <v>9.9090406889296302E-6</v>
      </c>
      <c r="AD29" s="15">
        <v>1.8726078407033877E-5</v>
      </c>
      <c r="AE29" s="15">
        <v>5.1530246965514509E-5</v>
      </c>
      <c r="AF29" s="15">
        <v>8.5663122643609064E-6</v>
      </c>
      <c r="AG29" s="15">
        <v>1.6427132405480924E-5</v>
      </c>
      <c r="AH29" s="112">
        <f t="shared" si="32"/>
        <v>5.9074833377453524E-5</v>
      </c>
      <c r="AI29" s="112">
        <f t="shared" si="33"/>
        <v>9.9090406889296302E-6</v>
      </c>
      <c r="AJ29" s="112">
        <f t="shared" si="34"/>
        <v>1.8726078407033877E-5</v>
      </c>
      <c r="AK29" s="112">
        <f t="shared" si="35"/>
        <v>5.1530246965514509E-5</v>
      </c>
      <c r="AL29" s="112">
        <f t="shared" si="36"/>
        <v>8.5663122643609064E-6</v>
      </c>
      <c r="AM29" s="112">
        <f t="shared" si="37"/>
        <v>1.6427132405480924E-5</v>
      </c>
      <c r="AN29" s="15">
        <v>0.44747919743065873</v>
      </c>
      <c r="AO29" s="15">
        <v>2.0986395031413686E-2</v>
      </c>
      <c r="AP29" s="15">
        <v>5.2083566976744433E-2</v>
      </c>
      <c r="AQ29" s="15">
        <v>0.40981291215203708</v>
      </c>
      <c r="AR29" s="15">
        <v>1.760436586040182E-2</v>
      </c>
      <c r="AS29" s="15">
        <v>4.6330166715972648E-2</v>
      </c>
      <c r="AT29" s="15">
        <v>0.44747919743065873</v>
      </c>
      <c r="AU29" s="15">
        <v>2.0986395031413686E-2</v>
      </c>
      <c r="AV29" s="15">
        <v>5.2083566976744433E-2</v>
      </c>
      <c r="AW29" s="15">
        <v>0.40981291215203708</v>
      </c>
      <c r="AX29" s="15">
        <v>1.760436586040182E-2</v>
      </c>
      <c r="AY29" s="15">
        <v>4.6330166715972648E-2</v>
      </c>
      <c r="AZ29" s="15">
        <f t="shared" si="38"/>
        <v>0.44747919743065873</v>
      </c>
      <c r="BA29" s="15">
        <f t="shared" si="39"/>
        <v>2.0986395031413686E-2</v>
      </c>
      <c r="BB29" s="15">
        <f t="shared" si="40"/>
        <v>5.2083566976744433E-2</v>
      </c>
      <c r="BC29" s="15">
        <f t="shared" si="41"/>
        <v>0.40981291215203708</v>
      </c>
      <c r="BD29" s="15">
        <f t="shared" si="42"/>
        <v>1.760436586040182E-2</v>
      </c>
      <c r="BE29" s="15">
        <f t="shared" si="43"/>
        <v>4.6330166715972648E-2</v>
      </c>
      <c r="BF29" s="42">
        <f t="shared" si="44"/>
        <v>21858.650306622192</v>
      </c>
      <c r="BG29" s="42">
        <f t="shared" si="44"/>
        <v>466236.33740772674</v>
      </c>
      <c r="BH29" s="42">
        <f t="shared" si="44"/>
        <v>187842.69444127521</v>
      </c>
      <c r="BI29" s="42">
        <f t="shared" si="44"/>
        <v>23867.549339399946</v>
      </c>
      <c r="BJ29" s="42">
        <f t="shared" si="44"/>
        <v>555814.46999577968</v>
      </c>
      <c r="BK29" s="42">
        <f t="shared" si="51"/>
        <v>211168.43701107858</v>
      </c>
      <c r="BL29" s="42">
        <f t="shared" si="45"/>
        <v>165552731.01680267</v>
      </c>
      <c r="BM29" s="42">
        <f t="shared" si="45"/>
        <v>986977479.15458715</v>
      </c>
      <c r="BN29" s="42">
        <f t="shared" si="45"/>
        <v>522266316.92017496</v>
      </c>
      <c r="BO29" s="42">
        <f t="shared" si="45"/>
        <v>189791444.36363852</v>
      </c>
      <c r="BP29" s="42">
        <f t="shared" si="45"/>
        <v>1141681472.5151327</v>
      </c>
      <c r="BQ29" s="42">
        <f t="shared" si="52"/>
        <v>595356496.71496511</v>
      </c>
      <c r="BR29" s="42">
        <f t="shared" si="46"/>
        <v>21855.7645945441</v>
      </c>
      <c r="BS29" s="42">
        <f t="shared" si="46"/>
        <v>466016.19693905092</v>
      </c>
      <c r="BT29" s="42">
        <f t="shared" si="46"/>
        <v>187775.15764937561</v>
      </c>
      <c r="BU29" s="42">
        <f t="shared" si="46"/>
        <v>23864.548212116126</v>
      </c>
      <c r="BV29" s="42">
        <f t="shared" si="46"/>
        <v>555544.00979580474</v>
      </c>
      <c r="BW29" s="42">
        <f t="shared" si="53"/>
        <v>211093.56372396296</v>
      </c>
      <c r="BX29" s="42">
        <f t="shared" si="47"/>
        <v>47382.75935586814</v>
      </c>
      <c r="BY29" s="42">
        <f t="shared" si="47"/>
        <v>1010655.4553214526</v>
      </c>
      <c r="BZ29" s="42">
        <f t="shared" si="47"/>
        <v>407184.57281748817</v>
      </c>
      <c r="CA29" s="42">
        <f t="shared" si="47"/>
        <v>51737.428015877187</v>
      </c>
      <c r="CB29" s="42">
        <f t="shared" si="47"/>
        <v>1204833.0024448393</v>
      </c>
      <c r="CC29" s="42">
        <f t="shared" si="54"/>
        <v>457747.53217125416</v>
      </c>
      <c r="CD29" s="42">
        <f t="shared" si="48"/>
        <v>358866860.69081968</v>
      </c>
      <c r="CE29" s="42">
        <f t="shared" si="48"/>
        <v>2139460384.2614772</v>
      </c>
      <c r="CF29" s="42">
        <f t="shared" si="48"/>
        <v>1132111034.6326902</v>
      </c>
      <c r="CG29" s="42">
        <f t="shared" si="48"/>
        <v>411408856.90277475</v>
      </c>
      <c r="CH29" s="42">
        <f t="shared" si="48"/>
        <v>2474810553.9182835</v>
      </c>
      <c r="CI29" s="42">
        <f t="shared" si="55"/>
        <v>1290547825.1899037</v>
      </c>
      <c r="CJ29" s="42">
        <f t="shared" si="49"/>
        <v>47376.504029073098</v>
      </c>
      <c r="CK29" s="42">
        <f t="shared" si="49"/>
        <v>1010178.2592134846</v>
      </c>
      <c r="CL29" s="42">
        <f t="shared" si="49"/>
        <v>407038.17404568131</v>
      </c>
      <c r="CM29" s="42">
        <f t="shared" si="49"/>
        <v>51730.922504791604</v>
      </c>
      <c r="CN29" s="42">
        <f t="shared" si="49"/>
        <v>1204246.7288007222</v>
      </c>
      <c r="CO29" s="42">
        <f t="shared" si="56"/>
        <v>457585.23015828372</v>
      </c>
      <c r="CP29" s="42">
        <f t="shared" si="9"/>
        <v>3.1766828704406968E-6</v>
      </c>
      <c r="CQ29" s="42">
        <f t="shared" si="10"/>
        <v>1.4893305053414575E-7</v>
      </c>
      <c r="CR29" s="42">
        <f t="shared" si="11"/>
        <v>3.6966037037819551E-7</v>
      </c>
      <c r="CS29" s="42">
        <f t="shared" si="12"/>
        <v>2.9093058115260081E-6</v>
      </c>
      <c r="CT29" s="42">
        <f t="shared" si="13"/>
        <v>1.2493017679177596E-7</v>
      </c>
      <c r="CU29" s="42">
        <f t="shared" si="14"/>
        <v>3.2882755104332687E-7</v>
      </c>
      <c r="CV29" s="42">
        <f t="shared" si="15"/>
        <v>4.1943131697992001E-10</v>
      </c>
      <c r="CW29" s="42">
        <f t="shared" si="16"/>
        <v>7.0354188891400378E-11</v>
      </c>
      <c r="CX29" s="42">
        <f t="shared" si="17"/>
        <v>1.3295515668994051E-10</v>
      </c>
      <c r="CY29" s="42">
        <f t="shared" si="18"/>
        <v>3.6586475345515299E-10</v>
      </c>
      <c r="CZ29" s="42">
        <f t="shared" si="19"/>
        <v>6.0820817076962438E-11</v>
      </c>
      <c r="DA29" s="42">
        <f t="shared" si="20"/>
        <v>1.1663264007891457E-10</v>
      </c>
      <c r="DB29" s="42">
        <f t="shared" si="50"/>
        <v>3.1771023017576767E-6</v>
      </c>
      <c r="DC29" s="42">
        <f t="shared" si="21"/>
        <v>1.4900340472303715E-7</v>
      </c>
      <c r="DD29" s="42">
        <f t="shared" si="22"/>
        <v>3.6979332553488545E-7</v>
      </c>
      <c r="DE29" s="42">
        <f t="shared" si="23"/>
        <v>2.9096716762794633E-6</v>
      </c>
      <c r="DF29" s="42">
        <f t="shared" si="24"/>
        <v>1.2499099760885292E-7</v>
      </c>
      <c r="DG29" s="42">
        <f t="shared" si="25"/>
        <v>3.2894418368340578E-7</v>
      </c>
    </row>
    <row r="30" spans="1:111" x14ac:dyDescent="0.25">
      <c r="A30" s="53" t="s">
        <v>40</v>
      </c>
      <c r="B30" s="53" t="s">
        <v>33</v>
      </c>
      <c r="C30" s="53" t="s">
        <v>237</v>
      </c>
      <c r="D30" s="15">
        <v>0.65444070313237268</v>
      </c>
      <c r="E30" s="15">
        <v>3.06822727626236E-2</v>
      </c>
      <c r="F30" s="15">
        <v>7.6155160139393524E-2</v>
      </c>
      <c r="G30" s="15">
        <v>0.59935732289765642</v>
      </c>
      <c r="H30" s="15">
        <v>2.5737348069220112E-2</v>
      </c>
      <c r="I30" s="15">
        <v>6.7743033375011363E-2</v>
      </c>
      <c r="J30" s="15">
        <v>0.65444070313237268</v>
      </c>
      <c r="K30" s="15">
        <v>3.06822727626236E-2</v>
      </c>
      <c r="L30" s="15">
        <v>7.6155160139393524E-2</v>
      </c>
      <c r="M30" s="15">
        <v>0.59935732289765642</v>
      </c>
      <c r="N30" s="15">
        <v>2.5737348069220112E-2</v>
      </c>
      <c r="O30" s="15">
        <v>6.7743033375011363E-2</v>
      </c>
      <c r="P30" s="15">
        <f t="shared" si="26"/>
        <v>0.65444070313237268</v>
      </c>
      <c r="Q30" s="15">
        <f t="shared" si="27"/>
        <v>3.06822727626236E-2</v>
      </c>
      <c r="R30" s="15">
        <f t="shared" si="28"/>
        <v>7.6155160139393524E-2</v>
      </c>
      <c r="S30" s="15">
        <f t="shared" si="29"/>
        <v>0.59935732289765642</v>
      </c>
      <c r="T30" s="15">
        <f t="shared" si="30"/>
        <v>2.5737348069220112E-2</v>
      </c>
      <c r="U30" s="15">
        <f t="shared" si="31"/>
        <v>6.7743033375011363E-2</v>
      </c>
      <c r="V30" s="15">
        <v>2.6386758908595906E-3</v>
      </c>
      <c r="W30" s="15">
        <v>4.4260381743885686E-4</v>
      </c>
      <c r="X30" s="15">
        <v>8.364315021808465E-4</v>
      </c>
      <c r="Y30" s="15">
        <v>2.3016843644596482E-3</v>
      </c>
      <c r="Z30" s="15">
        <v>3.8262861447478717E-4</v>
      </c>
      <c r="AA30" s="15">
        <v>7.3374524744481459E-4</v>
      </c>
      <c r="AB30" s="15">
        <v>2.6386758908595906E-3</v>
      </c>
      <c r="AC30" s="15">
        <v>4.4260381743885686E-4</v>
      </c>
      <c r="AD30" s="15">
        <v>8.364315021808465E-4</v>
      </c>
      <c r="AE30" s="15">
        <v>2.3016843644596482E-3</v>
      </c>
      <c r="AF30" s="15">
        <v>3.8262861447478717E-4</v>
      </c>
      <c r="AG30" s="15">
        <v>7.3374524744481459E-4</v>
      </c>
      <c r="AH30" s="112">
        <f t="shared" si="32"/>
        <v>2.6386758908595906E-3</v>
      </c>
      <c r="AI30" s="112">
        <f t="shared" si="33"/>
        <v>4.4260381743885686E-4</v>
      </c>
      <c r="AJ30" s="112">
        <f t="shared" si="34"/>
        <v>8.364315021808465E-4</v>
      </c>
      <c r="AK30" s="112">
        <f t="shared" si="35"/>
        <v>2.3016843644596482E-3</v>
      </c>
      <c r="AL30" s="112">
        <f t="shared" si="36"/>
        <v>3.8262861447478717E-4</v>
      </c>
      <c r="AM30" s="112">
        <f t="shared" si="37"/>
        <v>7.3374524744481459E-4</v>
      </c>
      <c r="AN30" s="15">
        <v>0.65707937902323232</v>
      </c>
      <c r="AO30" s="15">
        <v>3.1124876580062456E-2</v>
      </c>
      <c r="AP30" s="15">
        <v>7.6991591641574375E-2</v>
      </c>
      <c r="AQ30" s="15">
        <v>0.60165900726211607</v>
      </c>
      <c r="AR30" s="15">
        <v>2.6119976683694899E-2</v>
      </c>
      <c r="AS30" s="15">
        <v>6.8476778622456172E-2</v>
      </c>
      <c r="AT30" s="15">
        <v>0.65707937902323232</v>
      </c>
      <c r="AU30" s="15">
        <v>3.1124876580062456E-2</v>
      </c>
      <c r="AV30" s="15">
        <v>7.6991591641574375E-2</v>
      </c>
      <c r="AW30" s="15">
        <v>0.60165900726211607</v>
      </c>
      <c r="AX30" s="15">
        <v>2.6119976683694899E-2</v>
      </c>
      <c r="AY30" s="15">
        <v>6.8476778622456172E-2</v>
      </c>
      <c r="AZ30" s="15">
        <f t="shared" si="38"/>
        <v>0.65707937902323232</v>
      </c>
      <c r="BA30" s="15">
        <f t="shared" si="39"/>
        <v>3.1124876580062456E-2</v>
      </c>
      <c r="BB30" s="15">
        <f t="shared" si="40"/>
        <v>7.6991591641574375E-2</v>
      </c>
      <c r="BC30" s="15">
        <f t="shared" si="41"/>
        <v>0.60165900726211607</v>
      </c>
      <c r="BD30" s="15">
        <f t="shared" si="42"/>
        <v>2.6119976683694899E-2</v>
      </c>
      <c r="BE30" s="15">
        <f t="shared" si="43"/>
        <v>6.8476778622456172E-2</v>
      </c>
      <c r="BF30" s="42">
        <f t="shared" si="44"/>
        <v>14944.058267142676</v>
      </c>
      <c r="BG30" s="42">
        <f t="shared" si="44"/>
        <v>318750.83295373601</v>
      </c>
      <c r="BH30" s="42">
        <f t="shared" si="44"/>
        <v>128422.02658491954</v>
      </c>
      <c r="BI30" s="42">
        <f t="shared" si="44"/>
        <v>16317.478115921826</v>
      </c>
      <c r="BJ30" s="42">
        <f t="shared" si="44"/>
        <v>379992.52967698436</v>
      </c>
      <c r="BK30" s="42">
        <f t="shared" si="51"/>
        <v>144369.08878673843</v>
      </c>
      <c r="BL30" s="42">
        <f t="shared" si="45"/>
        <v>3706404.425749314</v>
      </c>
      <c r="BM30" s="42">
        <f t="shared" si="45"/>
        <v>22096510.727341503</v>
      </c>
      <c r="BN30" s="42">
        <f t="shared" si="45"/>
        <v>11692529.4832875</v>
      </c>
      <c r="BO30" s="42">
        <f t="shared" si="45"/>
        <v>4249062.1872456381</v>
      </c>
      <c r="BP30" s="42">
        <f t="shared" si="45"/>
        <v>25560032.966756701</v>
      </c>
      <c r="BQ30" s="42">
        <f t="shared" si="52"/>
        <v>13328876.792126084</v>
      </c>
      <c r="BR30" s="42">
        <f t="shared" si="46"/>
        <v>14884.046451949618</v>
      </c>
      <c r="BS30" s="42">
        <f t="shared" si="46"/>
        <v>314218.11343871278</v>
      </c>
      <c r="BT30" s="42">
        <f t="shared" si="46"/>
        <v>127026.85827732568</v>
      </c>
      <c r="BU30" s="42">
        <f t="shared" si="46"/>
        <v>16255.054577350138</v>
      </c>
      <c r="BV30" s="42">
        <f t="shared" si="46"/>
        <v>374426.06164748437</v>
      </c>
      <c r="BW30" s="42">
        <f t="shared" si="53"/>
        <v>142822.13907756406</v>
      </c>
      <c r="BX30" s="42">
        <f t="shared" si="47"/>
        <v>32394.073135319504</v>
      </c>
      <c r="BY30" s="42">
        <f t="shared" si="47"/>
        <v>690952.72583018441</v>
      </c>
      <c r="BZ30" s="42">
        <f t="shared" si="47"/>
        <v>278379.03513295442</v>
      </c>
      <c r="CA30" s="42">
        <f t="shared" si="47"/>
        <v>35371.220455781462</v>
      </c>
      <c r="CB30" s="42">
        <f t="shared" si="47"/>
        <v>823705.6880523588</v>
      </c>
      <c r="CC30" s="42">
        <f t="shared" si="54"/>
        <v>312947.30902646773</v>
      </c>
      <c r="CD30" s="42">
        <f t="shared" si="48"/>
        <v>8034332.7020332776</v>
      </c>
      <c r="CE30" s="42">
        <f t="shared" si="48"/>
        <v>47898366.811824113</v>
      </c>
      <c r="CF30" s="42">
        <f t="shared" si="48"/>
        <v>25345769.43207515</v>
      </c>
      <c r="CG30" s="42">
        <f t="shared" si="48"/>
        <v>9210646.05006212</v>
      </c>
      <c r="CH30" s="42">
        <f t="shared" si="48"/>
        <v>55406206.431006342</v>
      </c>
      <c r="CI30" s="42">
        <f t="shared" si="55"/>
        <v>28892861.757982921</v>
      </c>
      <c r="CJ30" s="42">
        <f t="shared" si="49"/>
        <v>32263.986173960318</v>
      </c>
      <c r="CK30" s="42">
        <f t="shared" si="49"/>
        <v>681127.19886510342</v>
      </c>
      <c r="CL30" s="42">
        <f t="shared" si="49"/>
        <v>275354.74391403928</v>
      </c>
      <c r="CM30" s="42">
        <f t="shared" si="49"/>
        <v>35235.905627793756</v>
      </c>
      <c r="CN30" s="42">
        <f t="shared" si="49"/>
        <v>811639.31563667359</v>
      </c>
      <c r="CO30" s="42">
        <f t="shared" si="56"/>
        <v>309594.00290842104</v>
      </c>
      <c r="CP30" s="42">
        <f t="shared" si="9"/>
        <v>4.6465289922398463E-6</v>
      </c>
      <c r="CQ30" s="42">
        <f t="shared" si="10"/>
        <v>2.1784413661462756E-7</v>
      </c>
      <c r="CR30" s="42">
        <f t="shared" si="11"/>
        <v>5.4070163698969402E-7</v>
      </c>
      <c r="CS30" s="42">
        <f t="shared" si="12"/>
        <v>4.2554369925733603E-6</v>
      </c>
      <c r="CT30" s="42">
        <f t="shared" si="13"/>
        <v>1.8273517129146281E-7</v>
      </c>
      <c r="CU30" s="42">
        <f t="shared" si="14"/>
        <v>4.8097553696258065E-7</v>
      </c>
      <c r="CV30" s="42">
        <f t="shared" si="15"/>
        <v>1.8734598825103092E-8</v>
      </c>
      <c r="CW30" s="42">
        <f t="shared" si="16"/>
        <v>3.1424871038158837E-9</v>
      </c>
      <c r="CX30" s="42">
        <f t="shared" si="17"/>
        <v>5.9386636654840102E-9</v>
      </c>
      <c r="CY30" s="42">
        <f t="shared" si="18"/>
        <v>1.6341958987663503E-8</v>
      </c>
      <c r="CZ30" s="42">
        <f t="shared" si="19"/>
        <v>2.7166631627709889E-9</v>
      </c>
      <c r="DA30" s="42">
        <f t="shared" si="20"/>
        <v>5.2095912568581838E-9</v>
      </c>
      <c r="DB30" s="42">
        <f t="shared" si="50"/>
        <v>4.6652635910649494E-6</v>
      </c>
      <c r="DC30" s="42">
        <f t="shared" si="21"/>
        <v>2.2098662371844342E-7</v>
      </c>
      <c r="DD30" s="42">
        <f t="shared" si="22"/>
        <v>5.4664030065517803E-7</v>
      </c>
      <c r="DE30" s="42">
        <f t="shared" si="23"/>
        <v>4.2717789515610237E-6</v>
      </c>
      <c r="DF30" s="42">
        <f t="shared" si="24"/>
        <v>1.8545183445423377E-7</v>
      </c>
      <c r="DG30" s="42">
        <f t="shared" si="25"/>
        <v>4.8618512821943876E-7</v>
      </c>
    </row>
    <row r="31" spans="1:111" x14ac:dyDescent="0.25">
      <c r="A31" s="53" t="s">
        <v>41</v>
      </c>
      <c r="B31" s="53" t="s">
        <v>42</v>
      </c>
      <c r="C31" s="53" t="s">
        <v>238</v>
      </c>
      <c r="D31" s="15">
        <v>6.3917160371040196E-5</v>
      </c>
      <c r="E31" s="15">
        <v>2.9966408558178229E-6</v>
      </c>
      <c r="F31" s="15">
        <v>7.4378344140482011E-6</v>
      </c>
      <c r="G31" s="15">
        <v>5.8537340272153091E-5</v>
      </c>
      <c r="H31" s="15">
        <v>2.5136856497339228E-6</v>
      </c>
      <c r="I31" s="15">
        <v>6.6162485119381684E-6</v>
      </c>
      <c r="J31" s="15">
        <v>6.3917160371040196E-5</v>
      </c>
      <c r="K31" s="15">
        <v>2.9966408558178229E-6</v>
      </c>
      <c r="L31" s="15">
        <v>7.4378344140482011E-6</v>
      </c>
      <c r="M31" s="15">
        <v>5.8537340272153091E-5</v>
      </c>
      <c r="N31" s="15">
        <v>2.5136856497339228E-6</v>
      </c>
      <c r="O31" s="15">
        <v>6.6162485119381684E-6</v>
      </c>
      <c r="P31" s="15">
        <f t="shared" si="26"/>
        <v>6.3917160371040196E-5</v>
      </c>
      <c r="Q31" s="15">
        <f t="shared" si="27"/>
        <v>2.9966408558178229E-6</v>
      </c>
      <c r="R31" s="15">
        <f t="shared" si="28"/>
        <v>7.4378344140482011E-6</v>
      </c>
      <c r="S31" s="15">
        <f t="shared" si="29"/>
        <v>5.8537340272153091E-5</v>
      </c>
      <c r="T31" s="15">
        <f t="shared" si="30"/>
        <v>2.5136856497339228E-6</v>
      </c>
      <c r="U31" s="15">
        <f t="shared" si="31"/>
        <v>6.6162485119381684E-6</v>
      </c>
      <c r="V31" s="15">
        <v>2.3629933350981408E-6</v>
      </c>
      <c r="W31" s="15">
        <v>3.9636162755718522E-7</v>
      </c>
      <c r="X31" s="15">
        <v>7.4904313628135505E-7</v>
      </c>
      <c r="Y31" s="15">
        <v>2.0612098786205803E-6</v>
      </c>
      <c r="Z31" s="15">
        <v>3.4265249057443625E-7</v>
      </c>
      <c r="AA31" s="15">
        <v>6.5708529621923695E-7</v>
      </c>
      <c r="AB31" s="15">
        <v>2.3629933350981408E-6</v>
      </c>
      <c r="AC31" s="15">
        <v>3.9636162755718522E-7</v>
      </c>
      <c r="AD31" s="15">
        <v>7.4904313628135505E-7</v>
      </c>
      <c r="AE31" s="15">
        <v>2.0612098786205803E-6</v>
      </c>
      <c r="AF31" s="15">
        <v>3.4265249057443625E-7</v>
      </c>
      <c r="AG31" s="15">
        <v>6.5708529621923695E-7</v>
      </c>
      <c r="AH31" s="112">
        <f t="shared" si="32"/>
        <v>2.3629933350981408E-6</v>
      </c>
      <c r="AI31" s="112">
        <f t="shared" si="33"/>
        <v>3.9636162755718522E-7</v>
      </c>
      <c r="AJ31" s="112">
        <f t="shared" si="34"/>
        <v>7.4904313628135505E-7</v>
      </c>
      <c r="AK31" s="112">
        <f t="shared" si="35"/>
        <v>2.0612098786205803E-6</v>
      </c>
      <c r="AL31" s="112">
        <f t="shared" si="36"/>
        <v>3.4265249057443625E-7</v>
      </c>
      <c r="AM31" s="112">
        <f t="shared" si="37"/>
        <v>6.5708529621923695E-7</v>
      </c>
      <c r="AN31" s="15">
        <v>6.6280153706138335E-5</v>
      </c>
      <c r="AO31" s="15">
        <v>3.3930024833750079E-6</v>
      </c>
      <c r="AP31" s="15">
        <v>8.1868775503295555E-6</v>
      </c>
      <c r="AQ31" s="15">
        <v>6.059855015077367E-5</v>
      </c>
      <c r="AR31" s="15">
        <v>2.8563381403083589E-6</v>
      </c>
      <c r="AS31" s="15">
        <v>7.2733338081574051E-6</v>
      </c>
      <c r="AT31" s="15">
        <v>6.6280153706138335E-5</v>
      </c>
      <c r="AU31" s="15">
        <v>3.3930024833750079E-6</v>
      </c>
      <c r="AV31" s="15">
        <v>8.1868775503295555E-6</v>
      </c>
      <c r="AW31" s="15">
        <v>6.059855015077367E-5</v>
      </c>
      <c r="AX31" s="15">
        <v>2.8563381403083589E-6</v>
      </c>
      <c r="AY31" s="15">
        <v>7.2733338081574051E-6</v>
      </c>
      <c r="AZ31" s="15">
        <f t="shared" si="38"/>
        <v>6.6280153706138335E-5</v>
      </c>
      <c r="BA31" s="15">
        <f t="shared" si="39"/>
        <v>3.3930024833750079E-6</v>
      </c>
      <c r="BB31" s="15">
        <f t="shared" si="40"/>
        <v>8.1868775503295555E-6</v>
      </c>
      <c r="BC31" s="15">
        <f t="shared" si="41"/>
        <v>6.059855015077367E-5</v>
      </c>
      <c r="BD31" s="15">
        <f t="shared" si="42"/>
        <v>2.8563381403083589E-6</v>
      </c>
      <c r="BE31" s="15">
        <f t="shared" si="43"/>
        <v>7.2733338081574051E-6</v>
      </c>
      <c r="BF31" s="42">
        <f t="shared" si="44"/>
        <v>153010552.1463553</v>
      </c>
      <c r="BG31" s="42">
        <f t="shared" si="44"/>
        <v>3263654361.8540864</v>
      </c>
      <c r="BH31" s="42">
        <f t="shared" si="44"/>
        <v>1314898861.0889261</v>
      </c>
      <c r="BI31" s="42">
        <f t="shared" si="44"/>
        <v>167072845.3757996</v>
      </c>
      <c r="BJ31" s="42">
        <f t="shared" si="44"/>
        <v>3890701289.9704571</v>
      </c>
      <c r="BK31" s="42">
        <f t="shared" si="51"/>
        <v>1478179059.0775497</v>
      </c>
      <c r="BL31" s="42">
        <f t="shared" si="45"/>
        <v>4138818275.4200673</v>
      </c>
      <c r="BM31" s="42">
        <f t="shared" si="45"/>
        <v>24674436978.864677</v>
      </c>
      <c r="BN31" s="42">
        <f t="shared" si="45"/>
        <v>13056657923.004375</v>
      </c>
      <c r="BO31" s="42">
        <f t="shared" si="45"/>
        <v>4744786109.0909634</v>
      </c>
      <c r="BP31" s="42">
        <f t="shared" si="45"/>
        <v>28542036812.878319</v>
      </c>
      <c r="BQ31" s="42">
        <f t="shared" si="52"/>
        <v>14883912417.874126</v>
      </c>
      <c r="BR31" s="42">
        <f t="shared" si="46"/>
        <v>147555481.59047577</v>
      </c>
      <c r="BS31" s="42">
        <f t="shared" si="46"/>
        <v>2882402841.7072854</v>
      </c>
      <c r="BT31" s="42">
        <f t="shared" si="46"/>
        <v>1194594635.1190162</v>
      </c>
      <c r="BU31" s="42">
        <f t="shared" si="46"/>
        <v>161389999.85423145</v>
      </c>
      <c r="BV31" s="42">
        <f t="shared" si="46"/>
        <v>3423964362.6171622</v>
      </c>
      <c r="BW31" s="42">
        <f t="shared" si="53"/>
        <v>1344637859.0559454</v>
      </c>
      <c r="BX31" s="42">
        <f t="shared" si="47"/>
        <v>331679315.49107689</v>
      </c>
      <c r="BY31" s="42">
        <f t="shared" si="47"/>
        <v>7074588187.2501669</v>
      </c>
      <c r="BZ31" s="42">
        <f t="shared" si="47"/>
        <v>2850292009.7224164</v>
      </c>
      <c r="CA31" s="42">
        <f t="shared" si="47"/>
        <v>362161996.11114025</v>
      </c>
      <c r="CB31" s="42">
        <f t="shared" si="47"/>
        <v>8433831017.1138744</v>
      </c>
      <c r="CC31" s="42">
        <f t="shared" si="54"/>
        <v>3204232725.1987786</v>
      </c>
      <c r="CD31" s="42">
        <f t="shared" si="48"/>
        <v>8971671517.2704926</v>
      </c>
      <c r="CE31" s="42">
        <f t="shared" si="48"/>
        <v>53486509606.536934</v>
      </c>
      <c r="CF31" s="42">
        <f t="shared" si="48"/>
        <v>28302775865.817253</v>
      </c>
      <c r="CG31" s="42">
        <f t="shared" si="48"/>
        <v>10285221422.569368</v>
      </c>
      <c r="CH31" s="42">
        <f t="shared" si="48"/>
        <v>61870263847.957092</v>
      </c>
      <c r="CI31" s="42">
        <f t="shared" si="55"/>
        <v>32263695629.747597</v>
      </c>
      <c r="CJ31" s="42">
        <f t="shared" si="49"/>
        <v>319854418.17158347</v>
      </c>
      <c r="CK31" s="42">
        <f t="shared" si="49"/>
        <v>6248153399.2018871</v>
      </c>
      <c r="CL31" s="42">
        <f t="shared" si="49"/>
        <v>2589509842.9982762</v>
      </c>
      <c r="CM31" s="42">
        <f t="shared" si="49"/>
        <v>349843353.46725017</v>
      </c>
      <c r="CN31" s="42">
        <f t="shared" si="49"/>
        <v>7422090438.3930302</v>
      </c>
      <c r="CO31" s="42">
        <f t="shared" si="56"/>
        <v>2914756913.2910066</v>
      </c>
      <c r="CP31" s="42">
        <f t="shared" si="9"/>
        <v>4.5381183863438538E-10</v>
      </c>
      <c r="CQ31" s="42">
        <f t="shared" si="10"/>
        <v>2.1276150076306543E-11</v>
      </c>
      <c r="CR31" s="42">
        <f t="shared" si="11"/>
        <v>5.2808624339742229E-11</v>
      </c>
      <c r="CS31" s="42">
        <f t="shared" si="12"/>
        <v>4.1561511593228695E-10</v>
      </c>
      <c r="CT31" s="42">
        <f t="shared" si="13"/>
        <v>1.784716811311085E-11</v>
      </c>
      <c r="CU31" s="42">
        <f t="shared" si="14"/>
        <v>4.6975364434760994E-11</v>
      </c>
      <c r="CV31" s="42">
        <f t="shared" si="15"/>
        <v>1.6777252679196798E-11</v>
      </c>
      <c r="CW31" s="42">
        <f t="shared" si="16"/>
        <v>2.8141675556560148E-12</v>
      </c>
      <c r="CX31" s="42">
        <f t="shared" si="17"/>
        <v>5.3182062675976206E-12</v>
      </c>
      <c r="CY31" s="42">
        <f t="shared" si="18"/>
        <v>1.4634590138206121E-11</v>
      </c>
      <c r="CZ31" s="42">
        <f t="shared" si="19"/>
        <v>2.4328326830784973E-12</v>
      </c>
      <c r="DA31" s="42">
        <f t="shared" si="20"/>
        <v>4.6653056031565821E-12</v>
      </c>
      <c r="DB31" s="42">
        <f t="shared" si="50"/>
        <v>4.7058909131358215E-10</v>
      </c>
      <c r="DC31" s="42">
        <f t="shared" si="21"/>
        <v>2.4090317631962556E-11</v>
      </c>
      <c r="DD31" s="42">
        <f t="shared" si="22"/>
        <v>5.8126830607339842E-11</v>
      </c>
      <c r="DE31" s="42">
        <f t="shared" si="23"/>
        <v>4.3024970607049307E-10</v>
      </c>
      <c r="DF31" s="42">
        <f t="shared" si="24"/>
        <v>2.0280000796189347E-11</v>
      </c>
      <c r="DG31" s="42">
        <f t="shared" si="25"/>
        <v>5.1640670037917573E-11</v>
      </c>
    </row>
    <row r="32" spans="1:111" x14ac:dyDescent="0.25">
      <c r="A32" s="53" t="s">
        <v>44</v>
      </c>
      <c r="B32" s="53" t="s">
        <v>42</v>
      </c>
      <c r="C32" s="53" t="s">
        <v>238</v>
      </c>
      <c r="D32" s="15">
        <v>4.2611440247360129E-5</v>
      </c>
      <c r="E32" s="15">
        <v>1.9977605705452153E-6</v>
      </c>
      <c r="F32" s="15">
        <v>4.9585562760321335E-6</v>
      </c>
      <c r="G32" s="15">
        <v>3.9024893514768723E-5</v>
      </c>
      <c r="H32" s="15">
        <v>1.6757904331559485E-6</v>
      </c>
      <c r="I32" s="15">
        <v>4.4108323412921117E-6</v>
      </c>
      <c r="J32" s="15">
        <v>4.2611440247360129E-5</v>
      </c>
      <c r="K32" s="15">
        <v>1.9977605705452153E-6</v>
      </c>
      <c r="L32" s="15">
        <v>4.9585562760321335E-6</v>
      </c>
      <c r="M32" s="15">
        <v>3.9024893514768723E-5</v>
      </c>
      <c r="N32" s="15">
        <v>1.6757904331559485E-6</v>
      </c>
      <c r="O32" s="15">
        <v>4.4108323412921117E-6</v>
      </c>
      <c r="P32" s="15">
        <f t="shared" si="26"/>
        <v>4.2611440247360129E-5</v>
      </c>
      <c r="Q32" s="15">
        <f t="shared" si="27"/>
        <v>1.9977605705452153E-6</v>
      </c>
      <c r="R32" s="15">
        <f t="shared" si="28"/>
        <v>4.9585562760321335E-6</v>
      </c>
      <c r="S32" s="15">
        <f t="shared" si="29"/>
        <v>3.9024893514768723E-5</v>
      </c>
      <c r="T32" s="15">
        <f t="shared" si="30"/>
        <v>1.6757904331559485E-6</v>
      </c>
      <c r="U32" s="15">
        <f t="shared" si="31"/>
        <v>4.4108323412921117E-6</v>
      </c>
      <c r="V32" s="15">
        <v>1.7722450013236058E-6</v>
      </c>
      <c r="W32" s="15">
        <v>2.9727122066788891E-7</v>
      </c>
      <c r="X32" s="15">
        <v>5.6178235221101634E-7</v>
      </c>
      <c r="Y32" s="15">
        <v>1.5459074089654353E-6</v>
      </c>
      <c r="Z32" s="15">
        <v>2.5698936793082717E-7</v>
      </c>
      <c r="AA32" s="15">
        <v>4.9281397216442777E-7</v>
      </c>
      <c r="AB32" s="15">
        <v>1.7722450013236058E-6</v>
      </c>
      <c r="AC32" s="15">
        <v>2.9727122066788891E-7</v>
      </c>
      <c r="AD32" s="15">
        <v>5.6178235221101634E-7</v>
      </c>
      <c r="AE32" s="15">
        <v>1.5459074089654353E-6</v>
      </c>
      <c r="AF32" s="15">
        <v>2.5698936793082717E-7</v>
      </c>
      <c r="AG32" s="15">
        <v>4.9281397216442777E-7</v>
      </c>
      <c r="AH32" s="112">
        <f t="shared" si="32"/>
        <v>1.7722450013236058E-6</v>
      </c>
      <c r="AI32" s="112">
        <f t="shared" si="33"/>
        <v>2.9727122066788891E-7</v>
      </c>
      <c r="AJ32" s="112">
        <f t="shared" si="34"/>
        <v>5.6178235221101634E-7</v>
      </c>
      <c r="AK32" s="112">
        <f t="shared" si="35"/>
        <v>1.5459074089654353E-6</v>
      </c>
      <c r="AL32" s="112">
        <f t="shared" si="36"/>
        <v>2.5698936793082717E-7</v>
      </c>
      <c r="AM32" s="112">
        <f t="shared" si="37"/>
        <v>4.9281397216442777E-7</v>
      </c>
      <c r="AN32" s="15">
        <v>4.4383685248683736E-5</v>
      </c>
      <c r="AO32" s="15">
        <v>2.295031791213104E-6</v>
      </c>
      <c r="AP32" s="15">
        <v>5.5203386282431495E-6</v>
      </c>
      <c r="AQ32" s="15">
        <v>4.057080092373416E-5</v>
      </c>
      <c r="AR32" s="15">
        <v>1.9327798010867758E-6</v>
      </c>
      <c r="AS32" s="15">
        <v>4.9036463134565394E-6</v>
      </c>
      <c r="AT32" s="15">
        <v>4.4383685248683736E-5</v>
      </c>
      <c r="AU32" s="15">
        <v>2.295031791213104E-6</v>
      </c>
      <c r="AV32" s="15">
        <v>5.5203386282431495E-6</v>
      </c>
      <c r="AW32" s="15">
        <v>4.057080092373416E-5</v>
      </c>
      <c r="AX32" s="15">
        <v>1.9327798010867758E-6</v>
      </c>
      <c r="AY32" s="15">
        <v>4.9036463134565394E-6</v>
      </c>
      <c r="AZ32" s="15">
        <f t="shared" si="38"/>
        <v>4.4383685248683736E-5</v>
      </c>
      <c r="BA32" s="15">
        <f t="shared" si="39"/>
        <v>2.295031791213104E-6</v>
      </c>
      <c r="BB32" s="15">
        <f t="shared" si="40"/>
        <v>5.5203386282431495E-6</v>
      </c>
      <c r="BC32" s="15">
        <f t="shared" si="41"/>
        <v>4.057080092373416E-5</v>
      </c>
      <c r="BD32" s="15">
        <f t="shared" si="42"/>
        <v>1.9327798010867758E-6</v>
      </c>
      <c r="BE32" s="15">
        <f t="shared" si="43"/>
        <v>4.9036463134565394E-6</v>
      </c>
      <c r="BF32" s="42">
        <f t="shared" si="44"/>
        <v>229515828.21953294</v>
      </c>
      <c r="BG32" s="42">
        <f t="shared" si="44"/>
        <v>4895481542.7811298</v>
      </c>
      <c r="BH32" s="42">
        <f t="shared" si="44"/>
        <v>1972348291.6333895</v>
      </c>
      <c r="BI32" s="42">
        <f t="shared" si="44"/>
        <v>250609268.06369942</v>
      </c>
      <c r="BJ32" s="42">
        <f t="shared" si="44"/>
        <v>5836051934.9556856</v>
      </c>
      <c r="BK32" s="42">
        <f t="shared" si="51"/>
        <v>2217268588.6163249</v>
      </c>
      <c r="BL32" s="42">
        <f t="shared" si="45"/>
        <v>5518424367.2267561</v>
      </c>
      <c r="BM32" s="42">
        <f t="shared" si="45"/>
        <v>32899249305.152905</v>
      </c>
      <c r="BN32" s="42">
        <f t="shared" si="45"/>
        <v>17408877230.672497</v>
      </c>
      <c r="BO32" s="42">
        <f t="shared" si="45"/>
        <v>6326381478.7879505</v>
      </c>
      <c r="BP32" s="42">
        <f t="shared" si="45"/>
        <v>38056049083.837761</v>
      </c>
      <c r="BQ32" s="42">
        <f t="shared" si="52"/>
        <v>19845216557.165501</v>
      </c>
      <c r="BR32" s="42">
        <f t="shared" si="46"/>
        <v>220351238.19038981</v>
      </c>
      <c r="BS32" s="42">
        <f t="shared" si="46"/>
        <v>4261378878.255322</v>
      </c>
      <c r="BT32" s="42">
        <f t="shared" si="46"/>
        <v>1771630448.5314682</v>
      </c>
      <c r="BU32" s="42">
        <f t="shared" si="46"/>
        <v>241060067.27312702</v>
      </c>
      <c r="BV32" s="42">
        <f t="shared" si="46"/>
        <v>5060069437.0361481</v>
      </c>
      <c r="BW32" s="42">
        <f t="shared" si="53"/>
        <v>1994434217.8924727</v>
      </c>
      <c r="BX32" s="42">
        <f t="shared" si="47"/>
        <v>497518973.23661542</v>
      </c>
      <c r="BY32" s="42">
        <f t="shared" si="47"/>
        <v>10611882280.87525</v>
      </c>
      <c r="BZ32" s="42">
        <f t="shared" si="47"/>
        <v>4275438014.5836253</v>
      </c>
      <c r="CA32" s="42">
        <f t="shared" si="47"/>
        <v>543242994.16671038</v>
      </c>
      <c r="CB32" s="42">
        <f t="shared" si="47"/>
        <v>12650746525.670811</v>
      </c>
      <c r="CC32" s="42">
        <f t="shared" si="54"/>
        <v>4806349087.7981682</v>
      </c>
      <c r="CD32" s="42">
        <f t="shared" si="48"/>
        <v>11962228689.693989</v>
      </c>
      <c r="CE32" s="42">
        <f t="shared" si="48"/>
        <v>71315346142.04924</v>
      </c>
      <c r="CF32" s="42">
        <f t="shared" si="48"/>
        <v>37737034487.756332</v>
      </c>
      <c r="CG32" s="42">
        <f t="shared" si="48"/>
        <v>13713628563.425823</v>
      </c>
      <c r="CH32" s="42">
        <f t="shared" si="48"/>
        <v>82493685130.609451</v>
      </c>
      <c r="CI32" s="42">
        <f t="shared" si="55"/>
        <v>43018260839.66346</v>
      </c>
      <c r="CJ32" s="42">
        <f t="shared" si="49"/>
        <v>477652990.76035416</v>
      </c>
      <c r="CK32" s="42">
        <f t="shared" si="49"/>
        <v>9237344807.670023</v>
      </c>
      <c r="CL32" s="42">
        <f t="shared" si="49"/>
        <v>3840344121.5610557</v>
      </c>
      <c r="CM32" s="42">
        <f t="shared" si="49"/>
        <v>522543295.11148185</v>
      </c>
      <c r="CN32" s="42">
        <f t="shared" si="49"/>
        <v>10968657675.374882</v>
      </c>
      <c r="CO32" s="42">
        <f t="shared" si="56"/>
        <v>4323313437.5583248</v>
      </c>
      <c r="CP32" s="42">
        <f t="shared" si="9"/>
        <v>3.0254122575625691E-10</v>
      </c>
      <c r="CQ32" s="42">
        <f t="shared" si="10"/>
        <v>1.4184100050871027E-11</v>
      </c>
      <c r="CR32" s="42">
        <f t="shared" si="11"/>
        <v>3.5205749559828144E-11</v>
      </c>
      <c r="CS32" s="42">
        <f t="shared" si="12"/>
        <v>2.7707674395485793E-10</v>
      </c>
      <c r="CT32" s="42">
        <f t="shared" si="13"/>
        <v>1.1898112075407235E-11</v>
      </c>
      <c r="CU32" s="42">
        <f t="shared" si="14"/>
        <v>3.1316909623173989E-11</v>
      </c>
      <c r="CV32" s="42">
        <f t="shared" si="15"/>
        <v>1.2582939509397601E-11</v>
      </c>
      <c r="CW32" s="42">
        <f t="shared" si="16"/>
        <v>2.1106256667420114E-12</v>
      </c>
      <c r="CX32" s="42">
        <f t="shared" si="17"/>
        <v>3.9886547006982158E-12</v>
      </c>
      <c r="CY32" s="42">
        <f t="shared" si="18"/>
        <v>1.097594260365459E-11</v>
      </c>
      <c r="CZ32" s="42">
        <f t="shared" si="19"/>
        <v>1.8246245123088729E-12</v>
      </c>
      <c r="DA32" s="42">
        <f t="shared" si="20"/>
        <v>3.498979202367437E-12</v>
      </c>
      <c r="DB32" s="42">
        <f t="shared" si="50"/>
        <v>3.1512416526565452E-10</v>
      </c>
      <c r="DC32" s="42">
        <f t="shared" si="21"/>
        <v>1.6294725717613038E-11</v>
      </c>
      <c r="DD32" s="42">
        <f t="shared" si="22"/>
        <v>3.9194404260526362E-11</v>
      </c>
      <c r="DE32" s="42">
        <f t="shared" si="23"/>
        <v>2.8805268655851252E-10</v>
      </c>
      <c r="DF32" s="42">
        <f t="shared" si="24"/>
        <v>1.3722736587716108E-11</v>
      </c>
      <c r="DG32" s="42">
        <f t="shared" si="25"/>
        <v>3.4815888825541432E-11</v>
      </c>
    </row>
    <row r="33" spans="1:111" x14ac:dyDescent="0.25">
      <c r="A33" s="53" t="s">
        <v>45</v>
      </c>
      <c r="B33" s="53" t="s">
        <v>42</v>
      </c>
      <c r="C33" s="53" t="s">
        <v>238</v>
      </c>
      <c r="D33" s="15">
        <v>3.1958580185520098E-5</v>
      </c>
      <c r="E33" s="15">
        <v>1.4983204279089115E-6</v>
      </c>
      <c r="F33" s="15">
        <v>3.7189172070241006E-6</v>
      </c>
      <c r="G33" s="15">
        <v>2.9268670136076545E-5</v>
      </c>
      <c r="H33" s="15">
        <v>1.2568428248669614E-6</v>
      </c>
      <c r="I33" s="15">
        <v>3.3081242559690842E-6</v>
      </c>
      <c r="J33" s="15">
        <v>3.1958580185520098E-5</v>
      </c>
      <c r="K33" s="15">
        <v>1.4983204279089115E-6</v>
      </c>
      <c r="L33" s="15">
        <v>3.7189172070241006E-6</v>
      </c>
      <c r="M33" s="15">
        <v>2.9268670136076545E-5</v>
      </c>
      <c r="N33" s="15">
        <v>1.2568428248669614E-6</v>
      </c>
      <c r="O33" s="15">
        <v>3.3081242559690842E-6</v>
      </c>
      <c r="P33" s="15">
        <f t="shared" si="26"/>
        <v>3.1958580185520098E-5</v>
      </c>
      <c r="Q33" s="15">
        <f t="shared" si="27"/>
        <v>1.4983204279089115E-6</v>
      </c>
      <c r="R33" s="15">
        <f t="shared" si="28"/>
        <v>3.7189172070241006E-6</v>
      </c>
      <c r="S33" s="15">
        <f t="shared" si="29"/>
        <v>2.9268670136076545E-5</v>
      </c>
      <c r="T33" s="15">
        <f t="shared" si="30"/>
        <v>1.2568428248669614E-6</v>
      </c>
      <c r="U33" s="15">
        <f t="shared" si="31"/>
        <v>3.3081242559690842E-6</v>
      </c>
      <c r="V33" s="15">
        <v>1.1814966675490704E-6</v>
      </c>
      <c r="W33" s="15">
        <v>1.9818081377859261E-7</v>
      </c>
      <c r="X33" s="15">
        <v>3.7452156814067753E-7</v>
      </c>
      <c r="Y33" s="15">
        <v>1.0306049393102901E-6</v>
      </c>
      <c r="Z33" s="15">
        <v>1.7132624528721812E-7</v>
      </c>
      <c r="AA33" s="15">
        <v>3.2854264810961848E-7</v>
      </c>
      <c r="AB33" s="15">
        <v>1.1814966675490704E-6</v>
      </c>
      <c r="AC33" s="15">
        <v>1.9818081377859261E-7</v>
      </c>
      <c r="AD33" s="15">
        <v>3.7452156814067753E-7</v>
      </c>
      <c r="AE33" s="15">
        <v>1.0306049393102901E-6</v>
      </c>
      <c r="AF33" s="15">
        <v>1.7132624528721812E-7</v>
      </c>
      <c r="AG33" s="15">
        <v>3.2854264810961848E-7</v>
      </c>
      <c r="AH33" s="112">
        <f t="shared" si="32"/>
        <v>1.1814966675490704E-6</v>
      </c>
      <c r="AI33" s="112">
        <f t="shared" si="33"/>
        <v>1.9818081377859261E-7</v>
      </c>
      <c r="AJ33" s="112">
        <f t="shared" si="34"/>
        <v>3.7452156814067753E-7</v>
      </c>
      <c r="AK33" s="112">
        <f t="shared" si="35"/>
        <v>1.0306049393102901E-6</v>
      </c>
      <c r="AL33" s="112">
        <f t="shared" si="36"/>
        <v>1.7132624528721812E-7</v>
      </c>
      <c r="AM33" s="112">
        <f t="shared" si="37"/>
        <v>3.2854264810961848E-7</v>
      </c>
      <c r="AN33" s="15">
        <v>3.3140076853069167E-5</v>
      </c>
      <c r="AO33" s="15">
        <v>1.696501241687504E-6</v>
      </c>
      <c r="AP33" s="15">
        <v>4.0934387751647778E-6</v>
      </c>
      <c r="AQ33" s="15">
        <v>3.0299275075386835E-5</v>
      </c>
      <c r="AR33" s="15">
        <v>1.4281690701541794E-6</v>
      </c>
      <c r="AS33" s="15">
        <v>3.6366669040787026E-6</v>
      </c>
      <c r="AT33" s="15">
        <v>3.3140076853069167E-5</v>
      </c>
      <c r="AU33" s="15">
        <v>1.696501241687504E-6</v>
      </c>
      <c r="AV33" s="15">
        <v>4.0934387751647778E-6</v>
      </c>
      <c r="AW33" s="15">
        <v>3.0299275075386835E-5</v>
      </c>
      <c r="AX33" s="15">
        <v>1.4281690701541794E-6</v>
      </c>
      <c r="AY33" s="15">
        <v>3.6366669040787026E-6</v>
      </c>
      <c r="AZ33" s="15">
        <f t="shared" si="38"/>
        <v>3.3140076853069167E-5</v>
      </c>
      <c r="BA33" s="15">
        <f t="shared" si="39"/>
        <v>1.696501241687504E-6</v>
      </c>
      <c r="BB33" s="15">
        <f t="shared" si="40"/>
        <v>4.0934387751647778E-6</v>
      </c>
      <c r="BC33" s="15">
        <f t="shared" si="41"/>
        <v>3.0299275075386835E-5</v>
      </c>
      <c r="BD33" s="15">
        <f t="shared" si="42"/>
        <v>1.4281690701541794E-6</v>
      </c>
      <c r="BE33" s="15">
        <f t="shared" si="43"/>
        <v>3.6366669040787026E-6</v>
      </c>
      <c r="BF33" s="42">
        <f t="shared" si="44"/>
        <v>306021104.2927106</v>
      </c>
      <c r="BG33" s="42">
        <f t="shared" si="44"/>
        <v>6527308723.7081728</v>
      </c>
      <c r="BH33" s="42">
        <f t="shared" si="44"/>
        <v>2629797722.1778522</v>
      </c>
      <c r="BI33" s="42">
        <f t="shared" si="44"/>
        <v>334145690.75159919</v>
      </c>
      <c r="BJ33" s="42">
        <f t="shared" si="44"/>
        <v>7781402579.9409142</v>
      </c>
      <c r="BK33" s="42">
        <f t="shared" si="51"/>
        <v>2956358118.1550994</v>
      </c>
      <c r="BL33" s="42">
        <f t="shared" si="45"/>
        <v>8277636550.8401346</v>
      </c>
      <c r="BM33" s="42">
        <f t="shared" si="45"/>
        <v>49348873957.729355</v>
      </c>
      <c r="BN33" s="42">
        <f t="shared" si="45"/>
        <v>26113315846.008751</v>
      </c>
      <c r="BO33" s="42">
        <f t="shared" si="45"/>
        <v>9489572218.1819267</v>
      </c>
      <c r="BP33" s="42">
        <f t="shared" si="45"/>
        <v>57084073625.756638</v>
      </c>
      <c r="BQ33" s="42">
        <f t="shared" si="52"/>
        <v>29767824835.748253</v>
      </c>
      <c r="BR33" s="42">
        <f t="shared" si="46"/>
        <v>295110963.18095154</v>
      </c>
      <c r="BS33" s="42">
        <f t="shared" si="46"/>
        <v>5764805683.4145708</v>
      </c>
      <c r="BT33" s="42">
        <f t="shared" si="46"/>
        <v>2389189270.2380323</v>
      </c>
      <c r="BU33" s="42">
        <f t="shared" si="46"/>
        <v>322779999.70846289</v>
      </c>
      <c r="BV33" s="42">
        <f t="shared" si="46"/>
        <v>6847928725.2343245</v>
      </c>
      <c r="BW33" s="42">
        <f t="shared" si="53"/>
        <v>2689275718.1118908</v>
      </c>
      <c r="BX33" s="42">
        <f t="shared" si="47"/>
        <v>663358630.98215377</v>
      </c>
      <c r="BY33" s="42">
        <f t="shared" si="47"/>
        <v>14149176374.500334</v>
      </c>
      <c r="BZ33" s="42">
        <f t="shared" si="47"/>
        <v>5700584019.4448328</v>
      </c>
      <c r="CA33" s="42">
        <f t="shared" si="47"/>
        <v>724323992.2222805</v>
      </c>
      <c r="CB33" s="42">
        <f t="shared" si="47"/>
        <v>16867662034.227749</v>
      </c>
      <c r="CC33" s="42">
        <f t="shared" si="54"/>
        <v>6408465450.3975573</v>
      </c>
      <c r="CD33" s="42">
        <f t="shared" si="48"/>
        <v>17943343034.540985</v>
      </c>
      <c r="CE33" s="42">
        <f t="shared" si="48"/>
        <v>106973019213.07387</v>
      </c>
      <c r="CF33" s="42">
        <f t="shared" si="48"/>
        <v>56605551731.634506</v>
      </c>
      <c r="CG33" s="42">
        <f t="shared" si="48"/>
        <v>20570442845.138737</v>
      </c>
      <c r="CH33" s="42">
        <f t="shared" si="48"/>
        <v>123740527695.91418</v>
      </c>
      <c r="CI33" s="42">
        <f t="shared" si="55"/>
        <v>64527391259.495193</v>
      </c>
      <c r="CJ33" s="42">
        <f t="shared" si="49"/>
        <v>639708836.34316695</v>
      </c>
      <c r="CK33" s="42">
        <f t="shared" si="49"/>
        <v>12496306798.403774</v>
      </c>
      <c r="CL33" s="42">
        <f t="shared" si="49"/>
        <v>5179019685.9965525</v>
      </c>
      <c r="CM33" s="42">
        <f t="shared" si="49"/>
        <v>699686706.93450034</v>
      </c>
      <c r="CN33" s="42">
        <f t="shared" si="49"/>
        <v>14844180876.78606</v>
      </c>
      <c r="CO33" s="42">
        <f t="shared" si="56"/>
        <v>5829513826.5820131</v>
      </c>
      <c r="CP33" s="42">
        <f t="shared" si="9"/>
        <v>2.2690591931719269E-10</v>
      </c>
      <c r="CQ33" s="42">
        <f t="shared" si="10"/>
        <v>1.0638075038153271E-11</v>
      </c>
      <c r="CR33" s="42">
        <f t="shared" si="11"/>
        <v>2.6404312169871115E-11</v>
      </c>
      <c r="CS33" s="42">
        <f t="shared" si="12"/>
        <v>2.0780755796614347E-10</v>
      </c>
      <c r="CT33" s="42">
        <f t="shared" si="13"/>
        <v>8.9235840565554251E-12</v>
      </c>
      <c r="CU33" s="42">
        <f t="shared" si="14"/>
        <v>2.3487682217380497E-11</v>
      </c>
      <c r="CV33" s="42">
        <f t="shared" si="15"/>
        <v>8.3886263395983992E-12</v>
      </c>
      <c r="CW33" s="42">
        <f t="shared" si="16"/>
        <v>1.4070837778280074E-12</v>
      </c>
      <c r="CX33" s="42">
        <f t="shared" si="17"/>
        <v>2.6591031337988103E-12</v>
      </c>
      <c r="CY33" s="42">
        <f t="shared" si="18"/>
        <v>7.3172950691030604E-12</v>
      </c>
      <c r="CZ33" s="42">
        <f t="shared" si="19"/>
        <v>1.2164163415392486E-12</v>
      </c>
      <c r="DA33" s="42">
        <f t="shared" si="20"/>
        <v>2.3326528015782911E-12</v>
      </c>
      <c r="DB33" s="42">
        <f t="shared" si="50"/>
        <v>2.3529454565679108E-10</v>
      </c>
      <c r="DC33" s="42">
        <f t="shared" si="21"/>
        <v>1.2045158815981278E-11</v>
      </c>
      <c r="DD33" s="42">
        <f t="shared" si="22"/>
        <v>2.9063415303669921E-11</v>
      </c>
      <c r="DE33" s="42">
        <f t="shared" si="23"/>
        <v>2.1512485303524653E-10</v>
      </c>
      <c r="DF33" s="42">
        <f t="shared" si="24"/>
        <v>1.0140000398094674E-11</v>
      </c>
      <c r="DG33" s="42">
        <f t="shared" si="25"/>
        <v>2.5820335018958786E-11</v>
      </c>
    </row>
    <row r="34" spans="1:111" x14ac:dyDescent="0.25">
      <c r="A34" s="53" t="s">
        <v>46</v>
      </c>
      <c r="B34" s="53" t="s">
        <v>42</v>
      </c>
      <c r="C34" s="53" t="s">
        <v>238</v>
      </c>
      <c r="D34" s="15">
        <v>2.1305720123680064E-5</v>
      </c>
      <c r="E34" s="15">
        <v>9.9888028527260764E-7</v>
      </c>
      <c r="F34" s="15">
        <v>2.4792781380160668E-6</v>
      </c>
      <c r="G34" s="15">
        <v>1.9512446757384361E-5</v>
      </c>
      <c r="H34" s="15">
        <v>8.3789521657797427E-7</v>
      </c>
      <c r="I34" s="15">
        <v>2.2054161706460558E-6</v>
      </c>
      <c r="J34" s="15">
        <v>2.1305720123680064E-5</v>
      </c>
      <c r="K34" s="15">
        <v>9.9888028527260764E-7</v>
      </c>
      <c r="L34" s="15">
        <v>2.4792781380160668E-6</v>
      </c>
      <c r="M34" s="15">
        <v>1.9512446757384361E-5</v>
      </c>
      <c r="N34" s="15">
        <v>8.3789521657797427E-7</v>
      </c>
      <c r="O34" s="15">
        <v>2.2054161706460558E-6</v>
      </c>
      <c r="P34" s="15">
        <f t="shared" si="26"/>
        <v>2.1305720123680064E-5</v>
      </c>
      <c r="Q34" s="15">
        <f t="shared" si="27"/>
        <v>9.9888028527260764E-7</v>
      </c>
      <c r="R34" s="15">
        <f t="shared" si="28"/>
        <v>2.4792781380160668E-6</v>
      </c>
      <c r="S34" s="15">
        <f t="shared" si="29"/>
        <v>1.9512446757384361E-5</v>
      </c>
      <c r="T34" s="15">
        <f t="shared" si="30"/>
        <v>8.3789521657797427E-7</v>
      </c>
      <c r="U34" s="15">
        <f t="shared" si="31"/>
        <v>2.2054161706460558E-6</v>
      </c>
      <c r="V34" s="15">
        <v>1.1814966675490704E-6</v>
      </c>
      <c r="W34" s="15">
        <v>1.9818081377859261E-7</v>
      </c>
      <c r="X34" s="15">
        <v>3.7452156814067753E-7</v>
      </c>
      <c r="Y34" s="15">
        <v>1.0306049393102901E-6</v>
      </c>
      <c r="Z34" s="15">
        <v>1.7132624528721812E-7</v>
      </c>
      <c r="AA34" s="15">
        <v>3.2854264810961848E-7</v>
      </c>
      <c r="AB34" s="15">
        <v>1.1814966675490704E-6</v>
      </c>
      <c r="AC34" s="15">
        <v>1.9818081377859261E-7</v>
      </c>
      <c r="AD34" s="15">
        <v>3.7452156814067753E-7</v>
      </c>
      <c r="AE34" s="15">
        <v>1.0306049393102901E-6</v>
      </c>
      <c r="AF34" s="15">
        <v>1.7132624528721812E-7</v>
      </c>
      <c r="AG34" s="15">
        <v>3.2854264810961848E-7</v>
      </c>
      <c r="AH34" s="112">
        <f t="shared" si="32"/>
        <v>1.1814966675490704E-6</v>
      </c>
      <c r="AI34" s="112">
        <f t="shared" si="33"/>
        <v>1.9818081377859261E-7</v>
      </c>
      <c r="AJ34" s="112">
        <f t="shared" si="34"/>
        <v>3.7452156814067753E-7</v>
      </c>
      <c r="AK34" s="112">
        <f t="shared" si="35"/>
        <v>1.0306049393102901E-6</v>
      </c>
      <c r="AL34" s="112">
        <f t="shared" si="36"/>
        <v>1.7132624528721812E-7</v>
      </c>
      <c r="AM34" s="112">
        <f t="shared" si="37"/>
        <v>3.2854264810961848E-7</v>
      </c>
      <c r="AN34" s="15">
        <v>2.2487216791229133E-5</v>
      </c>
      <c r="AO34" s="15">
        <v>1.1970610990512001E-6</v>
      </c>
      <c r="AP34" s="15">
        <v>2.8537997061567444E-6</v>
      </c>
      <c r="AQ34" s="15">
        <v>2.0543051696694651E-5</v>
      </c>
      <c r="AR34" s="15">
        <v>1.0092214618651923E-6</v>
      </c>
      <c r="AS34" s="15">
        <v>2.5339588187556742E-6</v>
      </c>
      <c r="AT34" s="15">
        <v>2.2487216791229133E-5</v>
      </c>
      <c r="AU34" s="15">
        <v>1.1970610990512001E-6</v>
      </c>
      <c r="AV34" s="15">
        <v>2.8537997061567444E-6</v>
      </c>
      <c r="AW34" s="15">
        <v>2.0543051696694651E-5</v>
      </c>
      <c r="AX34" s="15">
        <v>1.0092214618651923E-6</v>
      </c>
      <c r="AY34" s="15">
        <v>2.5339588187556742E-6</v>
      </c>
      <c r="AZ34" s="15">
        <f t="shared" si="38"/>
        <v>2.2487216791229133E-5</v>
      </c>
      <c r="BA34" s="15">
        <f t="shared" si="39"/>
        <v>1.1970610990512001E-6</v>
      </c>
      <c r="BB34" s="15">
        <f t="shared" si="40"/>
        <v>2.8537997061567444E-6</v>
      </c>
      <c r="BC34" s="15">
        <f t="shared" si="41"/>
        <v>2.0543051696694651E-5</v>
      </c>
      <c r="BD34" s="15">
        <f t="shared" si="42"/>
        <v>1.0092214618651923E-6</v>
      </c>
      <c r="BE34" s="15">
        <f t="shared" si="43"/>
        <v>2.5339588187556742E-6</v>
      </c>
      <c r="BF34" s="42">
        <f t="shared" si="44"/>
        <v>459031656.43906587</v>
      </c>
      <c r="BG34" s="42">
        <f t="shared" si="44"/>
        <v>9790963085.5622597</v>
      </c>
      <c r="BH34" s="42">
        <f t="shared" si="44"/>
        <v>3944696583.2667789</v>
      </c>
      <c r="BI34" s="42">
        <f t="shared" si="44"/>
        <v>501218536.12739885</v>
      </c>
      <c r="BJ34" s="42">
        <f t="shared" si="44"/>
        <v>11672103869.911371</v>
      </c>
      <c r="BK34" s="42">
        <f t="shared" si="51"/>
        <v>4434537177.2326498</v>
      </c>
      <c r="BL34" s="42">
        <f t="shared" si="45"/>
        <v>8277636550.8401346</v>
      </c>
      <c r="BM34" s="42">
        <f t="shared" si="45"/>
        <v>49348873957.729355</v>
      </c>
      <c r="BN34" s="42">
        <f t="shared" si="45"/>
        <v>26113315846.008751</v>
      </c>
      <c r="BO34" s="42">
        <f t="shared" si="45"/>
        <v>9489572218.1819267</v>
      </c>
      <c r="BP34" s="42">
        <f t="shared" si="45"/>
        <v>57084073625.756638</v>
      </c>
      <c r="BQ34" s="42">
        <f t="shared" si="52"/>
        <v>29767824835.748253</v>
      </c>
      <c r="BR34" s="42">
        <f t="shared" si="46"/>
        <v>434913759.70611757</v>
      </c>
      <c r="BS34" s="42">
        <f t="shared" si="46"/>
        <v>8170009039.431407</v>
      </c>
      <c r="BT34" s="42">
        <f t="shared" si="46"/>
        <v>3427009954.097611</v>
      </c>
      <c r="BU34" s="42">
        <f t="shared" si="46"/>
        <v>476073377.23701435</v>
      </c>
      <c r="BV34" s="42">
        <f t="shared" si="46"/>
        <v>9690638149.8517647</v>
      </c>
      <c r="BW34" s="42">
        <f t="shared" si="53"/>
        <v>3859573378.8612108</v>
      </c>
      <c r="BX34" s="42">
        <f t="shared" si="47"/>
        <v>995037946.47323084</v>
      </c>
      <c r="BY34" s="42">
        <f t="shared" si="47"/>
        <v>21223764561.7505</v>
      </c>
      <c r="BZ34" s="42">
        <f t="shared" si="47"/>
        <v>8550876029.1672506</v>
      </c>
      <c r="CA34" s="42">
        <f t="shared" si="47"/>
        <v>1086485988.3334208</v>
      </c>
      <c r="CB34" s="42">
        <f t="shared" si="47"/>
        <v>25301493051.341621</v>
      </c>
      <c r="CC34" s="42">
        <f t="shared" si="54"/>
        <v>9612698175.5963364</v>
      </c>
      <c r="CD34" s="42">
        <f t="shared" si="48"/>
        <v>17943343034.540985</v>
      </c>
      <c r="CE34" s="42">
        <f t="shared" si="48"/>
        <v>106973019213.07387</v>
      </c>
      <c r="CF34" s="42">
        <f t="shared" si="48"/>
        <v>56605551731.634506</v>
      </c>
      <c r="CG34" s="42">
        <f t="shared" si="48"/>
        <v>20570442845.138737</v>
      </c>
      <c r="CH34" s="42">
        <f t="shared" si="48"/>
        <v>123740527695.91418</v>
      </c>
      <c r="CI34" s="42">
        <f t="shared" si="55"/>
        <v>64527391259.495193</v>
      </c>
      <c r="CJ34" s="42">
        <f t="shared" si="49"/>
        <v>942757843.12573552</v>
      </c>
      <c r="CK34" s="42">
        <f t="shared" si="49"/>
        <v>17710040044.575237</v>
      </c>
      <c r="CL34" s="42">
        <f t="shared" si="49"/>
        <v>7428692334.0357208</v>
      </c>
      <c r="CM34" s="42">
        <f t="shared" si="49"/>
        <v>1031979099.9411763</v>
      </c>
      <c r="CN34" s="42">
        <f t="shared" si="49"/>
        <v>21006291285.977238</v>
      </c>
      <c r="CO34" s="42">
        <f t="shared" si="56"/>
        <v>8366355381.5805387</v>
      </c>
      <c r="CP34" s="42">
        <f t="shared" si="9"/>
        <v>1.5127061287812845E-10</v>
      </c>
      <c r="CQ34" s="42">
        <f t="shared" si="10"/>
        <v>7.0920500254355137E-12</v>
      </c>
      <c r="CR34" s="42">
        <f t="shared" si="11"/>
        <v>1.7602874779914072E-11</v>
      </c>
      <c r="CS34" s="42">
        <f t="shared" si="12"/>
        <v>1.3853837197742897E-10</v>
      </c>
      <c r="CT34" s="42">
        <f t="shared" si="13"/>
        <v>5.9490560377036175E-12</v>
      </c>
      <c r="CU34" s="42">
        <f t="shared" si="14"/>
        <v>1.5658454811586995E-11</v>
      </c>
      <c r="CV34" s="42">
        <f t="shared" si="15"/>
        <v>8.3886263395983992E-12</v>
      </c>
      <c r="CW34" s="42">
        <f t="shared" si="16"/>
        <v>1.4070837778280074E-12</v>
      </c>
      <c r="CX34" s="42">
        <f t="shared" si="17"/>
        <v>2.6591031337988103E-12</v>
      </c>
      <c r="CY34" s="42">
        <f t="shared" si="18"/>
        <v>7.3172950691030604E-12</v>
      </c>
      <c r="CZ34" s="42">
        <f t="shared" si="19"/>
        <v>1.2164163415392486E-12</v>
      </c>
      <c r="DA34" s="42">
        <f t="shared" si="20"/>
        <v>2.3326528015782911E-12</v>
      </c>
      <c r="DB34" s="42">
        <f t="shared" si="50"/>
        <v>1.5965923921772684E-10</v>
      </c>
      <c r="DC34" s="42">
        <f t="shared" si="21"/>
        <v>8.4991338032635205E-12</v>
      </c>
      <c r="DD34" s="42">
        <f t="shared" si="22"/>
        <v>2.0261977913712885E-11</v>
      </c>
      <c r="DE34" s="42">
        <f t="shared" si="23"/>
        <v>1.4585566704653202E-10</v>
      </c>
      <c r="DF34" s="42">
        <f t="shared" si="24"/>
        <v>7.1654723792428654E-12</v>
      </c>
      <c r="DG34" s="42">
        <f t="shared" si="25"/>
        <v>1.7991107613165287E-11</v>
      </c>
    </row>
    <row r="35" spans="1:111" x14ac:dyDescent="0.25">
      <c r="A35" s="53" t="s">
        <v>47</v>
      </c>
      <c r="B35" s="53" t="s">
        <v>42</v>
      </c>
      <c r="C35" s="53" t="s">
        <v>238</v>
      </c>
      <c r="D35" s="15">
        <v>2.1305720123680064E-5</v>
      </c>
      <c r="E35" s="15">
        <v>9.9888028527260764E-7</v>
      </c>
      <c r="F35" s="15">
        <v>2.4792781380160668E-6</v>
      </c>
      <c r="G35" s="15">
        <v>1.9512446757384361E-5</v>
      </c>
      <c r="H35" s="15">
        <v>8.3789521657797427E-7</v>
      </c>
      <c r="I35" s="15">
        <v>2.2054161706460558E-6</v>
      </c>
      <c r="J35" s="15">
        <v>2.1305720123680064E-5</v>
      </c>
      <c r="K35" s="15">
        <v>9.9888028527260764E-7</v>
      </c>
      <c r="L35" s="15">
        <v>2.4792781380160668E-6</v>
      </c>
      <c r="M35" s="15">
        <v>1.9512446757384361E-5</v>
      </c>
      <c r="N35" s="15">
        <v>8.3789521657797427E-7</v>
      </c>
      <c r="O35" s="15">
        <v>2.2054161706460558E-6</v>
      </c>
      <c r="P35" s="15">
        <f t="shared" si="26"/>
        <v>2.1305720123680064E-5</v>
      </c>
      <c r="Q35" s="15">
        <f t="shared" si="27"/>
        <v>9.9888028527260764E-7</v>
      </c>
      <c r="R35" s="15">
        <f t="shared" si="28"/>
        <v>2.4792781380160668E-6</v>
      </c>
      <c r="S35" s="15">
        <f t="shared" si="29"/>
        <v>1.9512446757384361E-5</v>
      </c>
      <c r="T35" s="15">
        <f t="shared" si="30"/>
        <v>8.3789521657797427E-7</v>
      </c>
      <c r="U35" s="15">
        <f t="shared" si="31"/>
        <v>2.2054161706460558E-6</v>
      </c>
      <c r="V35" s="15">
        <v>1.1814966675490704E-6</v>
      </c>
      <c r="W35" s="15">
        <v>1.9818081377859261E-7</v>
      </c>
      <c r="X35" s="15">
        <v>3.7452156814067753E-7</v>
      </c>
      <c r="Y35" s="15">
        <v>1.0306049393102901E-6</v>
      </c>
      <c r="Z35" s="15">
        <v>1.7132624528721812E-7</v>
      </c>
      <c r="AA35" s="15">
        <v>3.2854264810961848E-7</v>
      </c>
      <c r="AB35" s="15">
        <v>1.1814966675490704E-6</v>
      </c>
      <c r="AC35" s="15">
        <v>1.9818081377859261E-7</v>
      </c>
      <c r="AD35" s="15">
        <v>3.7452156814067753E-7</v>
      </c>
      <c r="AE35" s="15">
        <v>1.0306049393102901E-6</v>
      </c>
      <c r="AF35" s="15">
        <v>1.7132624528721812E-7</v>
      </c>
      <c r="AG35" s="15">
        <v>3.2854264810961848E-7</v>
      </c>
      <c r="AH35" s="112">
        <f t="shared" si="32"/>
        <v>1.1814966675490704E-6</v>
      </c>
      <c r="AI35" s="112">
        <f t="shared" si="33"/>
        <v>1.9818081377859261E-7</v>
      </c>
      <c r="AJ35" s="112">
        <f t="shared" si="34"/>
        <v>3.7452156814067753E-7</v>
      </c>
      <c r="AK35" s="112">
        <f t="shared" si="35"/>
        <v>1.0306049393102901E-6</v>
      </c>
      <c r="AL35" s="112">
        <f t="shared" si="36"/>
        <v>1.7132624528721812E-7</v>
      </c>
      <c r="AM35" s="112">
        <f t="shared" si="37"/>
        <v>3.2854264810961848E-7</v>
      </c>
      <c r="AN35" s="15">
        <v>2.2487216791229133E-5</v>
      </c>
      <c r="AO35" s="15">
        <v>1.1970610990512001E-6</v>
      </c>
      <c r="AP35" s="15">
        <v>2.8537997061567444E-6</v>
      </c>
      <c r="AQ35" s="15">
        <v>2.0543051696694651E-5</v>
      </c>
      <c r="AR35" s="15">
        <v>1.0092214618651923E-6</v>
      </c>
      <c r="AS35" s="15">
        <v>2.5339588187556742E-6</v>
      </c>
      <c r="AT35" s="15">
        <v>2.2487216791229133E-5</v>
      </c>
      <c r="AU35" s="15">
        <v>1.1970610990512001E-6</v>
      </c>
      <c r="AV35" s="15">
        <v>2.8537997061567444E-6</v>
      </c>
      <c r="AW35" s="15">
        <v>2.0543051696694651E-5</v>
      </c>
      <c r="AX35" s="15">
        <v>1.0092214618651923E-6</v>
      </c>
      <c r="AY35" s="15">
        <v>2.5339588187556742E-6</v>
      </c>
      <c r="AZ35" s="15">
        <f t="shared" si="38"/>
        <v>2.2487216791229133E-5</v>
      </c>
      <c r="BA35" s="15">
        <f t="shared" si="39"/>
        <v>1.1970610990512001E-6</v>
      </c>
      <c r="BB35" s="15">
        <f t="shared" si="40"/>
        <v>2.8537997061567444E-6</v>
      </c>
      <c r="BC35" s="15">
        <f t="shared" si="41"/>
        <v>2.0543051696694651E-5</v>
      </c>
      <c r="BD35" s="15">
        <f t="shared" si="42"/>
        <v>1.0092214618651923E-6</v>
      </c>
      <c r="BE35" s="15">
        <f t="shared" si="43"/>
        <v>2.5339588187556742E-6</v>
      </c>
      <c r="BF35" s="42">
        <f t="shared" si="44"/>
        <v>459031656.43906587</v>
      </c>
      <c r="BG35" s="42">
        <f t="shared" si="44"/>
        <v>9790963085.5622597</v>
      </c>
      <c r="BH35" s="42">
        <f t="shared" si="44"/>
        <v>3944696583.2667789</v>
      </c>
      <c r="BI35" s="42">
        <f t="shared" si="44"/>
        <v>501218536.12739885</v>
      </c>
      <c r="BJ35" s="42">
        <f t="shared" si="44"/>
        <v>11672103869.911371</v>
      </c>
      <c r="BK35" s="42">
        <f t="shared" si="51"/>
        <v>4434537177.2326498</v>
      </c>
      <c r="BL35" s="42">
        <f t="shared" si="45"/>
        <v>8277636550.8401346</v>
      </c>
      <c r="BM35" s="42">
        <f t="shared" si="45"/>
        <v>49348873957.729355</v>
      </c>
      <c r="BN35" s="42">
        <f t="shared" si="45"/>
        <v>26113315846.008751</v>
      </c>
      <c r="BO35" s="42">
        <f t="shared" si="45"/>
        <v>9489572218.1819267</v>
      </c>
      <c r="BP35" s="42">
        <f t="shared" si="45"/>
        <v>57084073625.756638</v>
      </c>
      <c r="BQ35" s="42">
        <f t="shared" si="52"/>
        <v>29767824835.748253</v>
      </c>
      <c r="BR35" s="42">
        <f t="shared" si="46"/>
        <v>434913759.70611757</v>
      </c>
      <c r="BS35" s="42">
        <f t="shared" si="46"/>
        <v>8170009039.431407</v>
      </c>
      <c r="BT35" s="42">
        <f t="shared" si="46"/>
        <v>3427009954.097611</v>
      </c>
      <c r="BU35" s="42">
        <f t="shared" si="46"/>
        <v>476073377.23701435</v>
      </c>
      <c r="BV35" s="42">
        <f t="shared" si="46"/>
        <v>9690638149.8517647</v>
      </c>
      <c r="BW35" s="42">
        <f t="shared" si="53"/>
        <v>3859573378.8612108</v>
      </c>
      <c r="BX35" s="42">
        <f t="shared" si="47"/>
        <v>995037946.47323084</v>
      </c>
      <c r="BY35" s="42">
        <f t="shared" si="47"/>
        <v>21223764561.7505</v>
      </c>
      <c r="BZ35" s="42">
        <f t="shared" si="47"/>
        <v>8550876029.1672506</v>
      </c>
      <c r="CA35" s="42">
        <f t="shared" si="47"/>
        <v>1086485988.3334208</v>
      </c>
      <c r="CB35" s="42">
        <f t="shared" si="47"/>
        <v>25301493051.341621</v>
      </c>
      <c r="CC35" s="42">
        <f t="shared" si="54"/>
        <v>9612698175.5963364</v>
      </c>
      <c r="CD35" s="42">
        <f t="shared" si="48"/>
        <v>17943343034.540985</v>
      </c>
      <c r="CE35" s="42">
        <f t="shared" si="48"/>
        <v>106973019213.07387</v>
      </c>
      <c r="CF35" s="42">
        <f t="shared" si="48"/>
        <v>56605551731.634506</v>
      </c>
      <c r="CG35" s="42">
        <f t="shared" si="48"/>
        <v>20570442845.138737</v>
      </c>
      <c r="CH35" s="42">
        <f t="shared" si="48"/>
        <v>123740527695.91418</v>
      </c>
      <c r="CI35" s="42">
        <f t="shared" si="55"/>
        <v>64527391259.495193</v>
      </c>
      <c r="CJ35" s="42">
        <f t="shared" si="49"/>
        <v>942757843.12573552</v>
      </c>
      <c r="CK35" s="42">
        <f t="shared" si="49"/>
        <v>17710040044.575237</v>
      </c>
      <c r="CL35" s="42">
        <f t="shared" si="49"/>
        <v>7428692334.0357208</v>
      </c>
      <c r="CM35" s="42">
        <f t="shared" si="49"/>
        <v>1031979099.9411763</v>
      </c>
      <c r="CN35" s="42">
        <f t="shared" si="49"/>
        <v>21006291285.977238</v>
      </c>
      <c r="CO35" s="42">
        <f t="shared" si="56"/>
        <v>8366355381.5805387</v>
      </c>
      <c r="CP35" s="42">
        <f t="shared" si="9"/>
        <v>1.5127061287812845E-10</v>
      </c>
      <c r="CQ35" s="42">
        <f t="shared" si="10"/>
        <v>7.0920500254355137E-12</v>
      </c>
      <c r="CR35" s="42">
        <f t="shared" si="11"/>
        <v>1.7602874779914072E-11</v>
      </c>
      <c r="CS35" s="42">
        <f t="shared" si="12"/>
        <v>1.3853837197742897E-10</v>
      </c>
      <c r="CT35" s="42">
        <f t="shared" si="13"/>
        <v>5.9490560377036175E-12</v>
      </c>
      <c r="CU35" s="42">
        <f t="shared" si="14"/>
        <v>1.5658454811586995E-11</v>
      </c>
      <c r="CV35" s="42">
        <f t="shared" si="15"/>
        <v>8.3886263395983992E-12</v>
      </c>
      <c r="CW35" s="42">
        <f t="shared" si="16"/>
        <v>1.4070837778280074E-12</v>
      </c>
      <c r="CX35" s="42">
        <f t="shared" si="17"/>
        <v>2.6591031337988103E-12</v>
      </c>
      <c r="CY35" s="42">
        <f t="shared" si="18"/>
        <v>7.3172950691030604E-12</v>
      </c>
      <c r="CZ35" s="42">
        <f t="shared" si="19"/>
        <v>1.2164163415392486E-12</v>
      </c>
      <c r="DA35" s="42">
        <f t="shared" si="20"/>
        <v>2.3326528015782911E-12</v>
      </c>
      <c r="DB35" s="42">
        <f t="shared" si="50"/>
        <v>1.5965923921772684E-10</v>
      </c>
      <c r="DC35" s="42">
        <f t="shared" si="21"/>
        <v>8.4991338032635205E-12</v>
      </c>
      <c r="DD35" s="42">
        <f t="shared" si="22"/>
        <v>2.0261977913712885E-11</v>
      </c>
      <c r="DE35" s="42">
        <f t="shared" si="23"/>
        <v>1.4585566704653202E-10</v>
      </c>
      <c r="DF35" s="42">
        <f t="shared" si="24"/>
        <v>7.1654723792428654E-12</v>
      </c>
      <c r="DG35" s="42">
        <f t="shared" si="25"/>
        <v>1.7991107613165287E-11</v>
      </c>
    </row>
    <row r="36" spans="1:111" x14ac:dyDescent="0.25">
      <c r="A36" s="53" t="s">
        <v>48</v>
      </c>
      <c r="B36" s="53" t="s">
        <v>42</v>
      </c>
      <c r="C36" s="53" t="s">
        <v>238</v>
      </c>
      <c r="D36" s="15">
        <v>0</v>
      </c>
      <c r="E36" s="15">
        <v>0</v>
      </c>
      <c r="F36" s="15">
        <v>0</v>
      </c>
      <c r="G36" s="15">
        <v>0</v>
      </c>
      <c r="H36" s="15">
        <v>0</v>
      </c>
      <c r="I36" s="15">
        <v>0</v>
      </c>
      <c r="J36" s="15">
        <v>0</v>
      </c>
      <c r="K36" s="15">
        <v>0</v>
      </c>
      <c r="L36" s="15">
        <v>0</v>
      </c>
      <c r="M36" s="15">
        <v>0</v>
      </c>
      <c r="N36" s="15">
        <v>0</v>
      </c>
      <c r="O36" s="15">
        <v>0</v>
      </c>
      <c r="P36" s="15">
        <f t="shared" si="26"/>
        <v>0</v>
      </c>
      <c r="Q36" s="15">
        <f t="shared" si="27"/>
        <v>0</v>
      </c>
      <c r="R36" s="15">
        <f t="shared" si="28"/>
        <v>0</v>
      </c>
      <c r="S36" s="15">
        <f t="shared" si="29"/>
        <v>0</v>
      </c>
      <c r="T36" s="15">
        <f t="shared" si="30"/>
        <v>0</v>
      </c>
      <c r="U36" s="15">
        <f t="shared" si="31"/>
        <v>0</v>
      </c>
      <c r="V36" s="15">
        <v>5.9074833377453519E-7</v>
      </c>
      <c r="W36" s="15">
        <v>9.9090406889296304E-8</v>
      </c>
      <c r="X36" s="15">
        <v>1.8726078407033876E-7</v>
      </c>
      <c r="Y36" s="15">
        <v>5.1530246965514507E-7</v>
      </c>
      <c r="Z36" s="15">
        <v>8.5663122643609061E-8</v>
      </c>
      <c r="AA36" s="15">
        <v>1.6427132405480924E-7</v>
      </c>
      <c r="AB36" s="15">
        <v>5.9074833377453519E-7</v>
      </c>
      <c r="AC36" s="15">
        <v>9.9090406889296304E-8</v>
      </c>
      <c r="AD36" s="15">
        <v>1.8726078407033876E-7</v>
      </c>
      <c r="AE36" s="15">
        <v>5.1530246965514507E-7</v>
      </c>
      <c r="AF36" s="15">
        <v>8.5663122643609061E-8</v>
      </c>
      <c r="AG36" s="15">
        <v>1.6427132405480924E-7</v>
      </c>
      <c r="AH36" s="112">
        <f t="shared" si="32"/>
        <v>5.9074833377453519E-7</v>
      </c>
      <c r="AI36" s="112">
        <f t="shared" si="33"/>
        <v>9.9090406889296304E-8</v>
      </c>
      <c r="AJ36" s="112">
        <f t="shared" si="34"/>
        <v>1.8726078407033876E-7</v>
      </c>
      <c r="AK36" s="112">
        <f t="shared" si="35"/>
        <v>5.1530246965514507E-7</v>
      </c>
      <c r="AL36" s="112">
        <f t="shared" si="36"/>
        <v>8.5663122643609061E-8</v>
      </c>
      <c r="AM36" s="112">
        <f t="shared" si="37"/>
        <v>1.6427132405480924E-7</v>
      </c>
      <c r="AN36" s="15">
        <v>5.9074833377453519E-7</v>
      </c>
      <c r="AO36" s="15">
        <v>9.9090406889296304E-8</v>
      </c>
      <c r="AP36" s="15">
        <v>1.8726078407033876E-7</v>
      </c>
      <c r="AQ36" s="15">
        <v>5.1530246965514507E-7</v>
      </c>
      <c r="AR36" s="15">
        <v>8.5663122643609061E-8</v>
      </c>
      <c r="AS36" s="15">
        <v>1.6427132405480924E-7</v>
      </c>
      <c r="AT36" s="15">
        <v>5.9074833377453519E-7</v>
      </c>
      <c r="AU36" s="15">
        <v>9.9090406889296304E-8</v>
      </c>
      <c r="AV36" s="15">
        <v>1.8726078407033876E-7</v>
      </c>
      <c r="AW36" s="15">
        <v>5.1530246965514507E-7</v>
      </c>
      <c r="AX36" s="15">
        <v>8.5663122643609061E-8</v>
      </c>
      <c r="AY36" s="15">
        <v>1.6427132405480924E-7</v>
      </c>
      <c r="AZ36" s="15">
        <f t="shared" si="38"/>
        <v>5.9074833377453519E-7</v>
      </c>
      <c r="BA36" s="15">
        <f t="shared" si="39"/>
        <v>9.9090406889296304E-8</v>
      </c>
      <c r="BB36" s="15">
        <f t="shared" si="40"/>
        <v>1.8726078407033876E-7</v>
      </c>
      <c r="BC36" s="15">
        <f t="shared" si="41"/>
        <v>5.1530246965514507E-7</v>
      </c>
      <c r="BD36" s="15">
        <f t="shared" si="42"/>
        <v>8.5663122643609061E-8</v>
      </c>
      <c r="BE36" s="15">
        <f t="shared" si="43"/>
        <v>1.6427132405480924E-7</v>
      </c>
      <c r="BF36" s="42" t="e">
        <f t="shared" si="44"/>
        <v>#DIV/0!</v>
      </c>
      <c r="BG36" s="42" t="e">
        <f t="shared" si="44"/>
        <v>#DIV/0!</v>
      </c>
      <c r="BH36" s="42" t="e">
        <f t="shared" si="44"/>
        <v>#DIV/0!</v>
      </c>
      <c r="BI36" s="42" t="e">
        <f t="shared" si="44"/>
        <v>#DIV/0!</v>
      </c>
      <c r="BJ36" s="42" t="e">
        <f t="shared" si="44"/>
        <v>#DIV/0!</v>
      </c>
      <c r="BK36" s="42" t="e">
        <f t="shared" si="51"/>
        <v>#DIV/0!</v>
      </c>
      <c r="BL36" s="42">
        <f t="shared" si="45"/>
        <v>16555273101.680269</v>
      </c>
      <c r="BM36" s="42">
        <f t="shared" si="45"/>
        <v>98697747915.45871</v>
      </c>
      <c r="BN36" s="42">
        <f t="shared" si="45"/>
        <v>52226631692.017502</v>
      </c>
      <c r="BO36" s="42">
        <f t="shared" si="45"/>
        <v>18979144436.363853</v>
      </c>
      <c r="BP36" s="42">
        <f t="shared" si="45"/>
        <v>114168147251.51328</v>
      </c>
      <c r="BQ36" s="42">
        <f t="shared" si="52"/>
        <v>59535649671.496506</v>
      </c>
      <c r="BR36" s="42">
        <f t="shared" si="46"/>
        <v>16555273101.680269</v>
      </c>
      <c r="BS36" s="42">
        <f t="shared" si="46"/>
        <v>98697747915.45871</v>
      </c>
      <c r="BT36" s="42">
        <f t="shared" si="46"/>
        <v>52226631692.017502</v>
      </c>
      <c r="BU36" s="42">
        <f t="shared" si="46"/>
        <v>18979144436.363853</v>
      </c>
      <c r="BV36" s="42">
        <f t="shared" si="46"/>
        <v>114168147251.51328</v>
      </c>
      <c r="BW36" s="42">
        <f t="shared" si="53"/>
        <v>59535649671.496506</v>
      </c>
      <c r="BX36" s="42" t="e">
        <f t="shared" si="47"/>
        <v>#DIV/0!</v>
      </c>
      <c r="BY36" s="42" t="e">
        <f t="shared" si="47"/>
        <v>#DIV/0!</v>
      </c>
      <c r="BZ36" s="42" t="e">
        <f t="shared" si="47"/>
        <v>#DIV/0!</v>
      </c>
      <c r="CA36" s="42" t="e">
        <f t="shared" si="47"/>
        <v>#DIV/0!</v>
      </c>
      <c r="CB36" s="42" t="e">
        <f t="shared" si="47"/>
        <v>#DIV/0!</v>
      </c>
      <c r="CC36" s="42" t="e">
        <f t="shared" si="54"/>
        <v>#DIV/0!</v>
      </c>
      <c r="CD36" s="42">
        <f t="shared" si="48"/>
        <v>35886686069.08197</v>
      </c>
      <c r="CE36" s="42">
        <f t="shared" si="48"/>
        <v>213946038426.14774</v>
      </c>
      <c r="CF36" s="42">
        <f t="shared" si="48"/>
        <v>113211103463.26901</v>
      </c>
      <c r="CG36" s="42">
        <f t="shared" si="48"/>
        <v>41140885690.277473</v>
      </c>
      <c r="CH36" s="42">
        <f t="shared" si="48"/>
        <v>247481055391.82837</v>
      </c>
      <c r="CI36" s="42">
        <f t="shared" si="55"/>
        <v>129054782518.99039</v>
      </c>
      <c r="CJ36" s="42">
        <f t="shared" si="49"/>
        <v>35886686069.08197</v>
      </c>
      <c r="CK36" s="42">
        <f t="shared" si="49"/>
        <v>213946038426.14774</v>
      </c>
      <c r="CL36" s="42">
        <f t="shared" si="49"/>
        <v>113211103463.26901</v>
      </c>
      <c r="CM36" s="42">
        <f t="shared" si="49"/>
        <v>41140885690.277473</v>
      </c>
      <c r="CN36" s="42">
        <f t="shared" si="49"/>
        <v>247481055391.82837</v>
      </c>
      <c r="CO36" s="42">
        <f t="shared" si="56"/>
        <v>129054782518.99039</v>
      </c>
      <c r="CP36" s="42">
        <f t="shared" si="9"/>
        <v>0</v>
      </c>
      <c r="CQ36" s="42">
        <f t="shared" si="10"/>
        <v>0</v>
      </c>
      <c r="CR36" s="42">
        <f t="shared" si="11"/>
        <v>0</v>
      </c>
      <c r="CS36" s="42">
        <f t="shared" si="12"/>
        <v>0</v>
      </c>
      <c r="CT36" s="42">
        <f t="shared" si="13"/>
        <v>0</v>
      </c>
      <c r="CU36" s="42">
        <f t="shared" si="14"/>
        <v>0</v>
      </c>
      <c r="CV36" s="42">
        <f t="shared" si="15"/>
        <v>4.1943131697991996E-12</v>
      </c>
      <c r="CW36" s="42">
        <f t="shared" si="16"/>
        <v>7.0354188891400369E-13</v>
      </c>
      <c r="CX36" s="42">
        <f t="shared" si="17"/>
        <v>1.3295515668994051E-12</v>
      </c>
      <c r="CY36" s="42">
        <f t="shared" si="18"/>
        <v>3.6586475345515302E-12</v>
      </c>
      <c r="CZ36" s="42">
        <f t="shared" si="19"/>
        <v>6.0820817076962432E-13</v>
      </c>
      <c r="DA36" s="42">
        <f t="shared" si="20"/>
        <v>1.1663264007891455E-12</v>
      </c>
      <c r="DB36" s="42">
        <f t="shared" si="50"/>
        <v>4.1943131697991996E-12</v>
      </c>
      <c r="DC36" s="42">
        <f t="shared" si="21"/>
        <v>7.0354188891400369E-13</v>
      </c>
      <c r="DD36" s="42">
        <f t="shared" si="22"/>
        <v>1.3295515668994051E-12</v>
      </c>
      <c r="DE36" s="42">
        <f t="shared" si="23"/>
        <v>3.6586475345515302E-12</v>
      </c>
      <c r="DF36" s="42">
        <f t="shared" si="24"/>
        <v>6.0820817076962432E-13</v>
      </c>
      <c r="DG36" s="42">
        <f t="shared" si="25"/>
        <v>1.1663264007891455E-12</v>
      </c>
    </row>
    <row r="37" spans="1:111" x14ac:dyDescent="0.25">
      <c r="A37" s="53" t="s">
        <v>49</v>
      </c>
      <c r="B37" s="53" t="s">
        <v>42</v>
      </c>
      <c r="C37" s="53" t="s">
        <v>238</v>
      </c>
      <c r="D37" s="15">
        <v>3.0183103508546761E-5</v>
      </c>
      <c r="E37" s="15">
        <v>1.4150804041361941E-6</v>
      </c>
      <c r="F37" s="15">
        <v>3.5123106955227618E-6</v>
      </c>
      <c r="G37" s="15">
        <v>2.7642632906294516E-5</v>
      </c>
      <c r="H37" s="15">
        <v>1.1870182234854636E-6</v>
      </c>
      <c r="I37" s="15">
        <v>3.1243395750819127E-6</v>
      </c>
      <c r="J37" s="15">
        <v>3.0183103508546761E-5</v>
      </c>
      <c r="K37" s="15">
        <v>1.4150804041361941E-6</v>
      </c>
      <c r="L37" s="15">
        <v>3.5123106955227618E-6</v>
      </c>
      <c r="M37" s="15">
        <v>2.7642632906294516E-5</v>
      </c>
      <c r="N37" s="15">
        <v>1.1870182234854636E-6</v>
      </c>
      <c r="O37" s="15">
        <v>3.1243395750819127E-6</v>
      </c>
      <c r="P37" s="15">
        <f t="shared" si="26"/>
        <v>3.0183103508546761E-5</v>
      </c>
      <c r="Q37" s="15">
        <f t="shared" si="27"/>
        <v>1.4150804041361941E-6</v>
      </c>
      <c r="R37" s="15">
        <f t="shared" si="28"/>
        <v>3.5123106955227618E-6</v>
      </c>
      <c r="S37" s="15">
        <f t="shared" si="29"/>
        <v>2.7642632906294516E-5</v>
      </c>
      <c r="T37" s="15">
        <f t="shared" si="30"/>
        <v>1.1870182234854636E-6</v>
      </c>
      <c r="U37" s="15">
        <f t="shared" si="31"/>
        <v>3.1243395750819127E-6</v>
      </c>
      <c r="V37" s="15">
        <v>1.3784127788072489E-6</v>
      </c>
      <c r="W37" s="15">
        <v>2.3121094940835804E-7</v>
      </c>
      <c r="X37" s="15">
        <v>4.3694182949745711E-7</v>
      </c>
      <c r="Y37" s="15">
        <v>1.2023724291953385E-6</v>
      </c>
      <c r="Z37" s="15">
        <v>1.9988061950175445E-7</v>
      </c>
      <c r="AA37" s="15">
        <v>3.8329975612788822E-7</v>
      </c>
      <c r="AB37" s="15">
        <v>1.3784127788072489E-6</v>
      </c>
      <c r="AC37" s="15">
        <v>2.3121094940835804E-7</v>
      </c>
      <c r="AD37" s="15">
        <v>4.3694182949745711E-7</v>
      </c>
      <c r="AE37" s="15">
        <v>1.2023724291953385E-6</v>
      </c>
      <c r="AF37" s="15">
        <v>1.9988061950175445E-7</v>
      </c>
      <c r="AG37" s="15">
        <v>3.8329975612788822E-7</v>
      </c>
      <c r="AH37" s="112">
        <f t="shared" si="32"/>
        <v>1.3784127788072489E-6</v>
      </c>
      <c r="AI37" s="112">
        <f t="shared" si="33"/>
        <v>2.3121094940835804E-7</v>
      </c>
      <c r="AJ37" s="112">
        <f t="shared" si="34"/>
        <v>4.3694182949745711E-7</v>
      </c>
      <c r="AK37" s="112">
        <f t="shared" si="35"/>
        <v>1.2023724291953385E-6</v>
      </c>
      <c r="AL37" s="112">
        <f t="shared" si="36"/>
        <v>1.9988061950175445E-7</v>
      </c>
      <c r="AM37" s="112">
        <f t="shared" si="37"/>
        <v>3.8329975612788822E-7</v>
      </c>
      <c r="AN37" s="15">
        <v>3.1561516287354013E-5</v>
      </c>
      <c r="AO37" s="15">
        <v>1.6462913535445521E-6</v>
      </c>
      <c r="AP37" s="15">
        <v>3.9492525250202188E-6</v>
      </c>
      <c r="AQ37" s="15">
        <v>2.8845005335489855E-5</v>
      </c>
      <c r="AR37" s="15">
        <v>1.386898842987218E-6</v>
      </c>
      <c r="AS37" s="15">
        <v>3.5076393312098009E-6</v>
      </c>
      <c r="AT37" s="15">
        <v>3.1561516287354013E-5</v>
      </c>
      <c r="AU37" s="15">
        <v>1.6462913535445521E-6</v>
      </c>
      <c r="AV37" s="15">
        <v>3.9492525250202188E-6</v>
      </c>
      <c r="AW37" s="15">
        <v>2.8845005335489855E-5</v>
      </c>
      <c r="AX37" s="15">
        <v>1.386898842987218E-6</v>
      </c>
      <c r="AY37" s="15">
        <v>3.5076393312098009E-6</v>
      </c>
      <c r="AZ37" s="15">
        <f t="shared" si="38"/>
        <v>3.1561516287354013E-5</v>
      </c>
      <c r="BA37" s="15">
        <f t="shared" si="39"/>
        <v>1.6462913535445521E-6</v>
      </c>
      <c r="BB37" s="15">
        <f t="shared" si="40"/>
        <v>3.9492525250202188E-6</v>
      </c>
      <c r="BC37" s="15">
        <f t="shared" si="41"/>
        <v>2.8845005335489855E-5</v>
      </c>
      <c r="BD37" s="15">
        <f t="shared" si="42"/>
        <v>1.386898842987218E-6</v>
      </c>
      <c r="BE37" s="15">
        <f t="shared" si="43"/>
        <v>3.5076393312098009E-6</v>
      </c>
      <c r="BF37" s="42">
        <f t="shared" si="44"/>
        <v>324022345.72169352</v>
      </c>
      <c r="BG37" s="42">
        <f t="shared" si="44"/>
        <v>6911268060.3968887</v>
      </c>
      <c r="BH37" s="42">
        <f t="shared" si="44"/>
        <v>2784491705.8353729</v>
      </c>
      <c r="BI37" s="42">
        <f t="shared" si="44"/>
        <v>353801319.6193403</v>
      </c>
      <c r="BJ37" s="42">
        <f t="shared" si="44"/>
        <v>8239132143.4668503</v>
      </c>
      <c r="BK37" s="42">
        <f t="shared" si="51"/>
        <v>3130261536.8701053</v>
      </c>
      <c r="BL37" s="42">
        <f t="shared" si="45"/>
        <v>7095117043.5772581</v>
      </c>
      <c r="BM37" s="42">
        <f t="shared" si="45"/>
        <v>42299034820.910873</v>
      </c>
      <c r="BN37" s="42">
        <f t="shared" si="45"/>
        <v>22382842153.721786</v>
      </c>
      <c r="BO37" s="42">
        <f t="shared" si="45"/>
        <v>8133919044.1559372</v>
      </c>
      <c r="BP37" s="42">
        <f t="shared" si="45"/>
        <v>48929205964.934265</v>
      </c>
      <c r="BQ37" s="42">
        <f t="shared" si="52"/>
        <v>25515278430.641361</v>
      </c>
      <c r="BR37" s="42">
        <f t="shared" si="46"/>
        <v>309871043.9307577</v>
      </c>
      <c r="BS37" s="42">
        <f t="shared" si="46"/>
        <v>5940625259.8868017</v>
      </c>
      <c r="BT37" s="42">
        <f t="shared" si="46"/>
        <v>2476417989.9967093</v>
      </c>
      <c r="BU37" s="42">
        <f t="shared" si="46"/>
        <v>339053499.42740488</v>
      </c>
      <c r="BV37" s="42">
        <f t="shared" si="46"/>
        <v>7051703914.4217777</v>
      </c>
      <c r="BW37" s="42">
        <f t="shared" si="53"/>
        <v>2788200004.7669764</v>
      </c>
      <c r="BX37" s="42">
        <f t="shared" si="47"/>
        <v>702379726.92228043</v>
      </c>
      <c r="BY37" s="42">
        <f t="shared" si="47"/>
        <v>14981480867.118</v>
      </c>
      <c r="BZ37" s="42">
        <f t="shared" si="47"/>
        <v>6035912491.1768818</v>
      </c>
      <c r="CA37" s="42">
        <f t="shared" si="47"/>
        <v>766931285.88241458</v>
      </c>
      <c r="CB37" s="42">
        <f t="shared" si="47"/>
        <v>17859877448.005852</v>
      </c>
      <c r="CC37" s="42">
        <f t="shared" si="54"/>
        <v>6785434006.3032961</v>
      </c>
      <c r="CD37" s="42">
        <f t="shared" si="48"/>
        <v>15380008315.320845</v>
      </c>
      <c r="CE37" s="42">
        <f t="shared" si="48"/>
        <v>91691159325.491882</v>
      </c>
      <c r="CF37" s="42">
        <f t="shared" si="48"/>
        <v>48519044341.401009</v>
      </c>
      <c r="CG37" s="42">
        <f t="shared" si="48"/>
        <v>17631808152.976059</v>
      </c>
      <c r="CH37" s="42">
        <f t="shared" si="48"/>
        <v>106063309453.64073</v>
      </c>
      <c r="CI37" s="42">
        <f t="shared" si="55"/>
        <v>55309192508.138733</v>
      </c>
      <c r="CJ37" s="42">
        <f t="shared" si="49"/>
        <v>671704103.40818644</v>
      </c>
      <c r="CK37" s="42">
        <f t="shared" si="49"/>
        <v>12877428988.711678</v>
      </c>
      <c r="CL37" s="42">
        <f t="shared" si="49"/>
        <v>5368104436.3936853</v>
      </c>
      <c r="CM37" s="42">
        <f t="shared" si="49"/>
        <v>734962595.89580607</v>
      </c>
      <c r="CN37" s="42">
        <f t="shared" si="49"/>
        <v>15285902145.781359</v>
      </c>
      <c r="CO37" s="42">
        <f t="shared" si="56"/>
        <v>6043950930.578721</v>
      </c>
      <c r="CP37" s="42">
        <f t="shared" si="9"/>
        <v>2.1430003491068199E-10</v>
      </c>
      <c r="CQ37" s="42">
        <f t="shared" si="10"/>
        <v>1.0047070869366978E-11</v>
      </c>
      <c r="CR37" s="42">
        <f t="shared" si="11"/>
        <v>2.4937405938211607E-11</v>
      </c>
      <c r="CS37" s="42">
        <f t="shared" si="12"/>
        <v>1.9626269363469106E-10</v>
      </c>
      <c r="CT37" s="42">
        <f t="shared" si="13"/>
        <v>8.4278293867467904E-12</v>
      </c>
      <c r="CU37" s="42">
        <f t="shared" si="14"/>
        <v>2.218281098308158E-11</v>
      </c>
      <c r="CV37" s="42">
        <f t="shared" si="15"/>
        <v>9.7867307295314665E-12</v>
      </c>
      <c r="CW37" s="42">
        <f t="shared" si="16"/>
        <v>1.641597740799342E-12</v>
      </c>
      <c r="CX37" s="42">
        <f t="shared" si="17"/>
        <v>3.1022869894319453E-12</v>
      </c>
      <c r="CY37" s="42">
        <f t="shared" si="18"/>
        <v>8.5368442472869036E-12</v>
      </c>
      <c r="CZ37" s="42">
        <f t="shared" si="19"/>
        <v>1.4191523984624567E-12</v>
      </c>
      <c r="DA37" s="42">
        <f t="shared" si="20"/>
        <v>2.7214282685080061E-12</v>
      </c>
      <c r="DB37" s="42">
        <f t="shared" si="50"/>
        <v>2.2408676564021348E-10</v>
      </c>
      <c r="DC37" s="42">
        <f t="shared" si="21"/>
        <v>1.1688668610166319E-11</v>
      </c>
      <c r="DD37" s="42">
        <f t="shared" si="22"/>
        <v>2.8039692927643553E-11</v>
      </c>
      <c r="DE37" s="42">
        <f t="shared" si="23"/>
        <v>2.0479953788197796E-10</v>
      </c>
      <c r="DF37" s="42">
        <f t="shared" si="24"/>
        <v>9.8469817852092476E-12</v>
      </c>
      <c r="DG37" s="42">
        <f t="shared" si="25"/>
        <v>2.4904239251589585E-11</v>
      </c>
    </row>
    <row r="38" spans="1:111" x14ac:dyDescent="0.25">
      <c r="A38" s="53" t="s">
        <v>50</v>
      </c>
      <c r="B38" s="53" t="s">
        <v>51</v>
      </c>
      <c r="C38" s="53" t="s">
        <v>238</v>
      </c>
      <c r="D38" s="15">
        <v>3.7668513178666353E-2</v>
      </c>
      <c r="E38" s="15">
        <v>1.7660203443619702E-3</v>
      </c>
      <c r="F38" s="15">
        <v>4.3833637480124059E-3</v>
      </c>
      <c r="G38" s="15">
        <v>3.4498005867055551E-2</v>
      </c>
      <c r="H38" s="15">
        <v>1.4813987429098585E-3</v>
      </c>
      <c r="I38" s="15">
        <v>3.8991757897022267E-3</v>
      </c>
      <c r="J38" s="15">
        <v>3.7668513178666353E-2</v>
      </c>
      <c r="K38" s="15">
        <v>1.7660203443619702E-3</v>
      </c>
      <c r="L38" s="15">
        <v>4.3833637480124059E-3</v>
      </c>
      <c r="M38" s="15">
        <v>3.4498005867055551E-2</v>
      </c>
      <c r="N38" s="15">
        <v>1.4813987429098585E-3</v>
      </c>
      <c r="O38" s="15">
        <v>3.8991757897022267E-3</v>
      </c>
      <c r="P38" s="15">
        <f t="shared" si="26"/>
        <v>3.7668513178666353E-2</v>
      </c>
      <c r="Q38" s="15">
        <f t="shared" si="27"/>
        <v>1.7660203443619702E-3</v>
      </c>
      <c r="R38" s="15">
        <f t="shared" si="28"/>
        <v>4.3833637480124059E-3</v>
      </c>
      <c r="S38" s="15">
        <f t="shared" si="29"/>
        <v>3.4498005867055551E-2</v>
      </c>
      <c r="T38" s="15">
        <f t="shared" si="30"/>
        <v>1.4813987429098585E-3</v>
      </c>
      <c r="U38" s="15">
        <f t="shared" si="31"/>
        <v>3.8991757897022267E-3</v>
      </c>
      <c r="V38" s="15">
        <v>1.0042721674167099E-5</v>
      </c>
      <c r="W38" s="15">
        <v>1.6845369171180373E-6</v>
      </c>
      <c r="X38" s="15">
        <v>3.183433329195759E-6</v>
      </c>
      <c r="Y38" s="15">
        <v>8.7601419841374676E-6</v>
      </c>
      <c r="Z38" s="15">
        <v>1.456273084941354E-6</v>
      </c>
      <c r="AA38" s="15">
        <v>2.7926125089317572E-6</v>
      </c>
      <c r="AB38" s="15">
        <v>1.0042721674167099E-5</v>
      </c>
      <c r="AC38" s="15">
        <v>1.6845369171180373E-6</v>
      </c>
      <c r="AD38" s="15">
        <v>3.183433329195759E-6</v>
      </c>
      <c r="AE38" s="15">
        <v>8.7601419841374676E-6</v>
      </c>
      <c r="AF38" s="15">
        <v>1.456273084941354E-6</v>
      </c>
      <c r="AG38" s="15">
        <v>2.7926125089317572E-6</v>
      </c>
      <c r="AH38" s="112">
        <f t="shared" si="32"/>
        <v>1.0042721674167099E-5</v>
      </c>
      <c r="AI38" s="112">
        <f t="shared" si="33"/>
        <v>1.6845369171180373E-6</v>
      </c>
      <c r="AJ38" s="112">
        <f t="shared" si="34"/>
        <v>3.183433329195759E-6</v>
      </c>
      <c r="AK38" s="112">
        <f t="shared" si="35"/>
        <v>8.7601419841374676E-6</v>
      </c>
      <c r="AL38" s="112">
        <f t="shared" si="36"/>
        <v>1.456273084941354E-6</v>
      </c>
      <c r="AM38" s="112">
        <f t="shared" si="37"/>
        <v>2.7926125089317572E-6</v>
      </c>
      <c r="AN38" s="15">
        <v>3.767855590034052E-2</v>
      </c>
      <c r="AO38" s="15">
        <v>1.7677048812790883E-3</v>
      </c>
      <c r="AP38" s="15">
        <v>4.3865471813416016E-3</v>
      </c>
      <c r="AQ38" s="15">
        <v>3.4506766009039687E-2</v>
      </c>
      <c r="AR38" s="15">
        <v>1.4828550159947998E-3</v>
      </c>
      <c r="AS38" s="15">
        <v>3.9019684022111585E-3</v>
      </c>
      <c r="AT38" s="15">
        <v>3.767855590034052E-2</v>
      </c>
      <c r="AU38" s="15">
        <v>1.7677048812790883E-3</v>
      </c>
      <c r="AV38" s="15">
        <v>4.3865471813416016E-3</v>
      </c>
      <c r="AW38" s="15">
        <v>3.4506766009039687E-2</v>
      </c>
      <c r="AX38" s="15">
        <v>1.4828550159947998E-3</v>
      </c>
      <c r="AY38" s="15">
        <v>3.9019684022111585E-3</v>
      </c>
      <c r="AZ38" s="15">
        <f t="shared" si="38"/>
        <v>3.767855590034052E-2</v>
      </c>
      <c r="BA38" s="15">
        <f t="shared" si="39"/>
        <v>1.7677048812790883E-3</v>
      </c>
      <c r="BB38" s="15">
        <f t="shared" si="40"/>
        <v>4.3865471813416016E-3</v>
      </c>
      <c r="BC38" s="15">
        <f t="shared" si="41"/>
        <v>3.4506766009039687E-2</v>
      </c>
      <c r="BD38" s="15">
        <f t="shared" si="42"/>
        <v>1.4828550159947998E-3</v>
      </c>
      <c r="BE38" s="15">
        <f t="shared" si="43"/>
        <v>3.9019684022111585E-3</v>
      </c>
      <c r="BF38" s="42">
        <f t="shared" si="44"/>
        <v>259633.28984110063</v>
      </c>
      <c r="BG38" s="42">
        <f t="shared" si="44"/>
        <v>5537875.0483949427</v>
      </c>
      <c r="BH38" s="42">
        <f t="shared" si="44"/>
        <v>2231163.225829626</v>
      </c>
      <c r="BI38" s="42">
        <f t="shared" si="44"/>
        <v>283494.64713088173</v>
      </c>
      <c r="BJ38" s="42">
        <f t="shared" si="44"/>
        <v>6601868.7047010018</v>
      </c>
      <c r="BK38" s="42">
        <f t="shared" si="51"/>
        <v>2508222.3853125847</v>
      </c>
      <c r="BL38" s="42">
        <f t="shared" si="45"/>
        <v>973839594.21648633</v>
      </c>
      <c r="BM38" s="42">
        <f t="shared" si="45"/>
        <v>5805749877.3799238</v>
      </c>
      <c r="BN38" s="42">
        <f t="shared" si="45"/>
        <v>3072154805.4127941</v>
      </c>
      <c r="BO38" s="42">
        <f t="shared" si="45"/>
        <v>1116420260.9625795</v>
      </c>
      <c r="BP38" s="42">
        <f t="shared" si="45"/>
        <v>6715773367.7360744</v>
      </c>
      <c r="BQ38" s="42">
        <f t="shared" si="52"/>
        <v>3502097039.4997945</v>
      </c>
      <c r="BR38" s="42">
        <f t="shared" si="46"/>
        <v>259564.088015157</v>
      </c>
      <c r="BS38" s="42">
        <f t="shared" si="46"/>
        <v>5532597.7223773459</v>
      </c>
      <c r="BT38" s="42">
        <f t="shared" si="46"/>
        <v>2229544.0116544785</v>
      </c>
      <c r="BU38" s="42">
        <f t="shared" si="46"/>
        <v>283422.67708999297</v>
      </c>
      <c r="BV38" s="42">
        <f t="shared" si="46"/>
        <v>6595385.1823058454</v>
      </c>
      <c r="BW38" s="42">
        <f t="shared" si="53"/>
        <v>2506427.2674422204</v>
      </c>
      <c r="BX38" s="42">
        <f t="shared" si="47"/>
        <v>562804.26836721203</v>
      </c>
      <c r="BY38" s="42">
        <f t="shared" si="47"/>
        <v>12004391.720447116</v>
      </c>
      <c r="BZ38" s="42">
        <f t="shared" si="47"/>
        <v>4836468.3422891693</v>
      </c>
      <c r="CA38" s="42">
        <f t="shared" si="47"/>
        <v>614528.27394424251</v>
      </c>
      <c r="CB38" s="42">
        <f t="shared" si="47"/>
        <v>14310799.237184176</v>
      </c>
      <c r="CC38" s="42">
        <f t="shared" si="54"/>
        <v>5437046.4794096928</v>
      </c>
      <c r="CD38" s="42">
        <f t="shared" si="48"/>
        <v>2110981533.47541</v>
      </c>
      <c r="CE38" s="42">
        <f t="shared" si="48"/>
        <v>12585061083.891041</v>
      </c>
      <c r="CF38" s="42">
        <f t="shared" si="48"/>
        <v>6659476674.3099422</v>
      </c>
      <c r="CG38" s="42">
        <f t="shared" si="48"/>
        <v>2420052099.4280863</v>
      </c>
      <c r="CH38" s="42">
        <f t="shared" si="48"/>
        <v>14557709140.695786</v>
      </c>
      <c r="CI38" s="42">
        <f t="shared" si="55"/>
        <v>7591457795.2347279</v>
      </c>
      <c r="CJ38" s="42">
        <f t="shared" si="49"/>
        <v>562654.26031915424</v>
      </c>
      <c r="CK38" s="42">
        <f t="shared" si="49"/>
        <v>11992952.118036782</v>
      </c>
      <c r="CL38" s="42">
        <f t="shared" si="49"/>
        <v>4832958.389271467</v>
      </c>
      <c r="CM38" s="42">
        <f t="shared" si="49"/>
        <v>614372.2652666514</v>
      </c>
      <c r="CN38" s="42">
        <f t="shared" si="49"/>
        <v>14296744.9759595</v>
      </c>
      <c r="CO38" s="42">
        <f t="shared" si="56"/>
        <v>5433155.2218583915</v>
      </c>
      <c r="CP38" s="42">
        <f t="shared" si="9"/>
        <v>2.674464435685311E-7</v>
      </c>
      <c r="CQ38" s="42">
        <f t="shared" si="10"/>
        <v>1.2538744444969989E-8</v>
      </c>
      <c r="CR38" s="42">
        <f t="shared" si="11"/>
        <v>3.1121882610888084E-8</v>
      </c>
      <c r="CS38" s="42">
        <f t="shared" si="12"/>
        <v>2.4493584165609438E-7</v>
      </c>
      <c r="CT38" s="42">
        <f t="shared" si="13"/>
        <v>1.0517931074659995E-8</v>
      </c>
      <c r="CU38" s="42">
        <f t="shared" si="14"/>
        <v>2.768414810688581E-8</v>
      </c>
      <c r="CV38" s="42">
        <f t="shared" si="15"/>
        <v>7.1303323886586399E-11</v>
      </c>
      <c r="CW38" s="42">
        <f t="shared" si="16"/>
        <v>1.1960212111538064E-11</v>
      </c>
      <c r="CX38" s="42">
        <f t="shared" si="17"/>
        <v>2.2602376637289887E-11</v>
      </c>
      <c r="CY38" s="42">
        <f t="shared" si="18"/>
        <v>6.2197008087376013E-11</v>
      </c>
      <c r="CZ38" s="42">
        <f t="shared" si="19"/>
        <v>1.0339538903083613E-11</v>
      </c>
      <c r="DA38" s="42">
        <f t="shared" si="20"/>
        <v>1.9827548813415475E-11</v>
      </c>
      <c r="DB38" s="42">
        <f t="shared" si="50"/>
        <v>2.6751774689241769E-7</v>
      </c>
      <c r="DC38" s="42">
        <f t="shared" si="21"/>
        <v>1.2550704657081527E-8</v>
      </c>
      <c r="DD38" s="42">
        <f t="shared" si="22"/>
        <v>3.1144484987525372E-8</v>
      </c>
      <c r="DE38" s="42">
        <f t="shared" si="23"/>
        <v>2.4499803866418179E-7</v>
      </c>
      <c r="DF38" s="42">
        <f t="shared" si="24"/>
        <v>1.0528270613563079E-8</v>
      </c>
      <c r="DG38" s="42">
        <f t="shared" si="25"/>
        <v>2.7703975655699226E-8</v>
      </c>
    </row>
    <row r="39" spans="1:111" x14ac:dyDescent="0.25">
      <c r="A39" s="53" t="s">
        <v>53</v>
      </c>
      <c r="B39" s="53" t="s">
        <v>54</v>
      </c>
      <c r="C39" s="53" t="s">
        <v>236</v>
      </c>
      <c r="D39" s="15">
        <v>3.8350296222624113E-2</v>
      </c>
      <c r="E39" s="15">
        <v>1.7979845134906936E-3</v>
      </c>
      <c r="F39" s="15">
        <v>4.4627006484289208E-3</v>
      </c>
      <c r="G39" s="15">
        <v>3.5122404163291855E-2</v>
      </c>
      <c r="H39" s="15">
        <v>1.5082113898403538E-3</v>
      </c>
      <c r="I39" s="15">
        <v>3.9697491071629008E-3</v>
      </c>
      <c r="J39" s="15">
        <v>3.8350296222624113E-2</v>
      </c>
      <c r="K39" s="15">
        <v>1.7979845134906936E-3</v>
      </c>
      <c r="L39" s="15">
        <v>4.4627006484289208E-3</v>
      </c>
      <c r="M39" s="15">
        <v>3.5122404163291855E-2</v>
      </c>
      <c r="N39" s="15">
        <v>1.5082113898403538E-3</v>
      </c>
      <c r="O39" s="15">
        <v>3.9697491071629008E-3</v>
      </c>
      <c r="P39" s="15">
        <f t="shared" si="26"/>
        <v>3.8350296222624113E-2</v>
      </c>
      <c r="Q39" s="15">
        <f t="shared" si="27"/>
        <v>1.7979845134906936E-3</v>
      </c>
      <c r="R39" s="15">
        <f t="shared" si="28"/>
        <v>4.4627006484289208E-3</v>
      </c>
      <c r="S39" s="15">
        <f t="shared" si="29"/>
        <v>3.5122404163291855E-2</v>
      </c>
      <c r="T39" s="15">
        <f t="shared" si="30"/>
        <v>1.5082113898403538E-3</v>
      </c>
      <c r="U39" s="15">
        <f t="shared" si="31"/>
        <v>3.9697491071629008E-3</v>
      </c>
      <c r="V39" s="15">
        <v>0</v>
      </c>
      <c r="W39" s="15">
        <v>0</v>
      </c>
      <c r="X39" s="15">
        <v>0</v>
      </c>
      <c r="Y39" s="15">
        <v>0</v>
      </c>
      <c r="Z39" s="15">
        <v>0</v>
      </c>
      <c r="AA39" s="15">
        <v>0</v>
      </c>
      <c r="AB39" s="15">
        <v>0</v>
      </c>
      <c r="AC39" s="15">
        <v>0</v>
      </c>
      <c r="AD39" s="15">
        <v>0</v>
      </c>
      <c r="AE39" s="15">
        <v>0</v>
      </c>
      <c r="AF39" s="15">
        <v>0</v>
      </c>
      <c r="AG39" s="15">
        <v>0</v>
      </c>
      <c r="AH39" s="112">
        <f t="shared" si="32"/>
        <v>0</v>
      </c>
      <c r="AI39" s="112">
        <f t="shared" si="33"/>
        <v>0</v>
      </c>
      <c r="AJ39" s="112">
        <f t="shared" si="34"/>
        <v>0</v>
      </c>
      <c r="AK39" s="112">
        <f t="shared" si="35"/>
        <v>0</v>
      </c>
      <c r="AL39" s="112">
        <f t="shared" si="36"/>
        <v>0</v>
      </c>
      <c r="AM39" s="112">
        <f t="shared" si="37"/>
        <v>0</v>
      </c>
      <c r="AN39" s="15">
        <v>3.8350296222624113E-2</v>
      </c>
      <c r="AO39" s="15">
        <v>1.7979845134906936E-3</v>
      </c>
      <c r="AP39" s="15">
        <v>4.4627006484289208E-3</v>
      </c>
      <c r="AQ39" s="15">
        <v>3.5122404163291855E-2</v>
      </c>
      <c r="AR39" s="15">
        <v>1.5082113898403538E-3</v>
      </c>
      <c r="AS39" s="15">
        <v>3.9697491071629008E-3</v>
      </c>
      <c r="AT39" s="15">
        <v>3.8350296222624113E-2</v>
      </c>
      <c r="AU39" s="15">
        <v>1.7979845134906936E-3</v>
      </c>
      <c r="AV39" s="15">
        <v>4.4627006484289208E-3</v>
      </c>
      <c r="AW39" s="15">
        <v>3.5122404163291855E-2</v>
      </c>
      <c r="AX39" s="15">
        <v>1.5082113898403538E-3</v>
      </c>
      <c r="AY39" s="15">
        <v>3.9697491071629008E-3</v>
      </c>
      <c r="AZ39" s="15">
        <f t="shared" si="38"/>
        <v>3.8350296222624113E-2</v>
      </c>
      <c r="BA39" s="15">
        <f t="shared" si="39"/>
        <v>1.7979845134906936E-3</v>
      </c>
      <c r="BB39" s="15">
        <f t="shared" si="40"/>
        <v>4.4627006484289208E-3</v>
      </c>
      <c r="BC39" s="15">
        <f t="shared" si="41"/>
        <v>3.5122404163291855E-2</v>
      </c>
      <c r="BD39" s="15">
        <f t="shared" si="42"/>
        <v>1.5082113898403538E-3</v>
      </c>
      <c r="BE39" s="15">
        <f t="shared" si="43"/>
        <v>3.9697491071629008E-3</v>
      </c>
      <c r="BF39" s="42">
        <f t="shared" si="44"/>
        <v>255017.58691059219</v>
      </c>
      <c r="BG39" s="42">
        <f t="shared" si="44"/>
        <v>5439423.9364234777</v>
      </c>
      <c r="BH39" s="42">
        <f t="shared" si="44"/>
        <v>2191498.1018148768</v>
      </c>
      <c r="BI39" s="42">
        <f t="shared" si="44"/>
        <v>278454.74229299935</v>
      </c>
      <c r="BJ39" s="42">
        <f t="shared" si="44"/>
        <v>6484502.1499507613</v>
      </c>
      <c r="BK39" s="42">
        <f t="shared" si="51"/>
        <v>2463631.7651292495</v>
      </c>
      <c r="BL39" s="42" t="e">
        <f t="shared" si="45"/>
        <v>#DIV/0!</v>
      </c>
      <c r="BM39" s="42" t="e">
        <f t="shared" si="45"/>
        <v>#DIV/0!</v>
      </c>
      <c r="BN39" s="42" t="e">
        <f t="shared" si="45"/>
        <v>#DIV/0!</v>
      </c>
      <c r="BO39" s="42" t="e">
        <f t="shared" si="45"/>
        <v>#DIV/0!</v>
      </c>
      <c r="BP39" s="42" t="e">
        <f t="shared" si="45"/>
        <v>#DIV/0!</v>
      </c>
      <c r="BQ39" s="42" t="e">
        <f t="shared" si="52"/>
        <v>#DIV/0!</v>
      </c>
      <c r="BR39" s="42">
        <f t="shared" si="46"/>
        <v>255017.58691059219</v>
      </c>
      <c r="BS39" s="42">
        <f t="shared" si="46"/>
        <v>5439423.9364234777</v>
      </c>
      <c r="BT39" s="42">
        <f t="shared" si="46"/>
        <v>2191498.1018148768</v>
      </c>
      <c r="BU39" s="42">
        <f t="shared" si="46"/>
        <v>278454.74229299935</v>
      </c>
      <c r="BV39" s="42">
        <f t="shared" si="46"/>
        <v>6484502.1499507613</v>
      </c>
      <c r="BW39" s="42">
        <f t="shared" si="53"/>
        <v>2463631.7651292495</v>
      </c>
      <c r="BX39" s="42">
        <f t="shared" si="47"/>
        <v>552798.85915179492</v>
      </c>
      <c r="BY39" s="42">
        <f t="shared" si="47"/>
        <v>11790980.312083611</v>
      </c>
      <c r="BZ39" s="42">
        <f t="shared" si="47"/>
        <v>4750486.6828706944</v>
      </c>
      <c r="CA39" s="42">
        <f t="shared" si="47"/>
        <v>603603.32685190032</v>
      </c>
      <c r="CB39" s="42">
        <f t="shared" si="47"/>
        <v>14056385.028523123</v>
      </c>
      <c r="CC39" s="42">
        <f t="shared" si="54"/>
        <v>5340387.8753312975</v>
      </c>
      <c r="CD39" s="42" t="e">
        <f t="shared" si="48"/>
        <v>#DIV/0!</v>
      </c>
      <c r="CE39" s="42" t="e">
        <f t="shared" si="48"/>
        <v>#DIV/0!</v>
      </c>
      <c r="CF39" s="42" t="e">
        <f t="shared" si="48"/>
        <v>#DIV/0!</v>
      </c>
      <c r="CG39" s="42" t="e">
        <f t="shared" si="48"/>
        <v>#DIV/0!</v>
      </c>
      <c r="CH39" s="42" t="e">
        <f t="shared" si="48"/>
        <v>#DIV/0!</v>
      </c>
      <c r="CI39" s="42" t="e">
        <f t="shared" si="55"/>
        <v>#DIV/0!</v>
      </c>
      <c r="CJ39" s="42">
        <f t="shared" si="49"/>
        <v>552798.85915179492</v>
      </c>
      <c r="CK39" s="42">
        <f t="shared" si="49"/>
        <v>11790980.312083611</v>
      </c>
      <c r="CL39" s="42">
        <f t="shared" si="49"/>
        <v>4750486.6828706944</v>
      </c>
      <c r="CM39" s="42">
        <f t="shared" si="49"/>
        <v>603603.32685190032</v>
      </c>
      <c r="CN39" s="42">
        <f t="shared" si="49"/>
        <v>14056385.028523123</v>
      </c>
      <c r="CO39" s="42">
        <f t="shared" si="56"/>
        <v>5340387.8753312975</v>
      </c>
      <c r="CP39" s="42">
        <f t="shared" si="9"/>
        <v>2.7228710318063119E-7</v>
      </c>
      <c r="CQ39" s="42">
        <f t="shared" si="10"/>
        <v>1.2765690045783925E-8</v>
      </c>
      <c r="CR39" s="42">
        <f t="shared" si="11"/>
        <v>3.1685174603845339E-8</v>
      </c>
      <c r="CS39" s="42">
        <f t="shared" si="12"/>
        <v>2.4936906955937217E-7</v>
      </c>
      <c r="CT39" s="42">
        <f t="shared" si="13"/>
        <v>1.0708300867866512E-8</v>
      </c>
      <c r="CU39" s="42">
        <f t="shared" si="14"/>
        <v>2.8185218660856595E-8</v>
      </c>
      <c r="CV39" s="42">
        <f t="shared" si="15"/>
        <v>0</v>
      </c>
      <c r="CW39" s="42">
        <f t="shared" si="16"/>
        <v>0</v>
      </c>
      <c r="CX39" s="42">
        <f t="shared" si="17"/>
        <v>0</v>
      </c>
      <c r="CY39" s="42">
        <f t="shared" si="18"/>
        <v>0</v>
      </c>
      <c r="CZ39" s="42">
        <f t="shared" si="19"/>
        <v>0</v>
      </c>
      <c r="DA39" s="42">
        <f t="shared" si="20"/>
        <v>0</v>
      </c>
      <c r="DB39" s="42">
        <f t="shared" si="50"/>
        <v>2.7228710318063119E-7</v>
      </c>
      <c r="DC39" s="42">
        <f t="shared" si="21"/>
        <v>1.2765690045783925E-8</v>
      </c>
      <c r="DD39" s="42">
        <f t="shared" si="22"/>
        <v>3.1685174603845339E-8</v>
      </c>
      <c r="DE39" s="42">
        <f t="shared" si="23"/>
        <v>2.4936906955937217E-7</v>
      </c>
      <c r="DF39" s="42">
        <f t="shared" si="24"/>
        <v>1.0708300867866512E-8</v>
      </c>
      <c r="DG39" s="42">
        <f t="shared" si="25"/>
        <v>2.8185218660856595E-8</v>
      </c>
    </row>
    <row r="40" spans="1:111" x14ac:dyDescent="0.25">
      <c r="A40" s="53" t="s">
        <v>56</v>
      </c>
      <c r="B40" s="53" t="s">
        <v>54</v>
      </c>
      <c r="C40" s="53" t="s">
        <v>236</v>
      </c>
      <c r="D40" s="15">
        <v>1.2783432074208036E-2</v>
      </c>
      <c r="E40" s="15">
        <v>5.9932817116356443E-4</v>
      </c>
      <c r="F40" s="15">
        <v>1.4875668828096399E-3</v>
      </c>
      <c r="G40" s="15">
        <v>1.1707468054430617E-2</v>
      </c>
      <c r="H40" s="15">
        <v>5.0273712994678451E-4</v>
      </c>
      <c r="I40" s="15">
        <v>1.3232497023876334E-3</v>
      </c>
      <c r="J40" s="15">
        <v>1.2783432074208036E-2</v>
      </c>
      <c r="K40" s="15">
        <v>5.9932817116356443E-4</v>
      </c>
      <c r="L40" s="15">
        <v>1.4875668828096399E-3</v>
      </c>
      <c r="M40" s="15">
        <v>1.1707468054430617E-2</v>
      </c>
      <c r="N40" s="15">
        <v>5.0273712994678451E-4</v>
      </c>
      <c r="O40" s="15">
        <v>1.3232497023876334E-3</v>
      </c>
      <c r="P40" s="15">
        <f t="shared" si="26"/>
        <v>1.2783432074208036E-2</v>
      </c>
      <c r="Q40" s="15">
        <f t="shared" si="27"/>
        <v>5.9932817116356443E-4</v>
      </c>
      <c r="R40" s="15">
        <f t="shared" si="28"/>
        <v>1.4875668828096399E-3</v>
      </c>
      <c r="S40" s="15">
        <f t="shared" si="29"/>
        <v>1.1707468054430617E-2</v>
      </c>
      <c r="T40" s="15">
        <f t="shared" si="30"/>
        <v>5.0273712994678451E-4</v>
      </c>
      <c r="U40" s="15">
        <f t="shared" si="31"/>
        <v>1.3232497023876334E-3</v>
      </c>
      <c r="V40" s="15">
        <v>0</v>
      </c>
      <c r="W40" s="15">
        <v>0</v>
      </c>
      <c r="X40" s="15">
        <v>0</v>
      </c>
      <c r="Y40" s="15">
        <v>0</v>
      </c>
      <c r="Z40" s="15">
        <v>0</v>
      </c>
      <c r="AA40" s="15">
        <v>0</v>
      </c>
      <c r="AB40" s="15">
        <v>0</v>
      </c>
      <c r="AC40" s="15">
        <v>0</v>
      </c>
      <c r="AD40" s="15">
        <v>0</v>
      </c>
      <c r="AE40" s="15">
        <v>0</v>
      </c>
      <c r="AF40" s="15">
        <v>0</v>
      </c>
      <c r="AG40" s="15">
        <v>0</v>
      </c>
      <c r="AH40" s="112">
        <f t="shared" si="32"/>
        <v>0</v>
      </c>
      <c r="AI40" s="112">
        <f t="shared" si="33"/>
        <v>0</v>
      </c>
      <c r="AJ40" s="112">
        <f t="shared" si="34"/>
        <v>0</v>
      </c>
      <c r="AK40" s="112">
        <f t="shared" si="35"/>
        <v>0</v>
      </c>
      <c r="AL40" s="112">
        <f t="shared" si="36"/>
        <v>0</v>
      </c>
      <c r="AM40" s="112">
        <f t="shared" si="37"/>
        <v>0</v>
      </c>
      <c r="AN40" s="15">
        <v>1.2783432074208036E-2</v>
      </c>
      <c r="AO40" s="15">
        <v>5.9932817116356443E-4</v>
      </c>
      <c r="AP40" s="15">
        <v>1.4875668828096399E-3</v>
      </c>
      <c r="AQ40" s="15">
        <v>1.1707468054430617E-2</v>
      </c>
      <c r="AR40" s="15">
        <v>5.0273712994678451E-4</v>
      </c>
      <c r="AS40" s="15">
        <v>1.3232497023876334E-3</v>
      </c>
      <c r="AT40" s="15">
        <v>1.2783432074208036E-2</v>
      </c>
      <c r="AU40" s="15">
        <v>5.9932817116356443E-4</v>
      </c>
      <c r="AV40" s="15">
        <v>1.4875668828096399E-3</v>
      </c>
      <c r="AW40" s="15">
        <v>1.1707468054430617E-2</v>
      </c>
      <c r="AX40" s="15">
        <v>5.0273712994678451E-4</v>
      </c>
      <c r="AY40" s="15">
        <v>1.3232497023876334E-3</v>
      </c>
      <c r="AZ40" s="15">
        <f t="shared" si="38"/>
        <v>1.2783432074208036E-2</v>
      </c>
      <c r="BA40" s="15">
        <f t="shared" si="39"/>
        <v>5.9932817116356443E-4</v>
      </c>
      <c r="BB40" s="15">
        <f t="shared" si="40"/>
        <v>1.4875668828096399E-3</v>
      </c>
      <c r="BC40" s="15">
        <f t="shared" si="41"/>
        <v>1.1707468054430617E-2</v>
      </c>
      <c r="BD40" s="15">
        <f t="shared" si="42"/>
        <v>5.0273712994678451E-4</v>
      </c>
      <c r="BE40" s="15">
        <f t="shared" si="43"/>
        <v>1.3232497023876334E-3</v>
      </c>
      <c r="BF40" s="42">
        <f t="shared" si="44"/>
        <v>765052.76073177659</v>
      </c>
      <c r="BG40" s="42">
        <f t="shared" si="44"/>
        <v>16318271.809270436</v>
      </c>
      <c r="BH40" s="42">
        <f t="shared" si="44"/>
        <v>6574494.3054446317</v>
      </c>
      <c r="BI40" s="42">
        <f t="shared" si="44"/>
        <v>835364.2268789981</v>
      </c>
      <c r="BJ40" s="42">
        <f t="shared" si="44"/>
        <v>19453506.449852288</v>
      </c>
      <c r="BK40" s="42">
        <f t="shared" si="51"/>
        <v>7390895.2953877505</v>
      </c>
      <c r="BL40" s="42" t="e">
        <f t="shared" si="45"/>
        <v>#DIV/0!</v>
      </c>
      <c r="BM40" s="42" t="e">
        <f t="shared" si="45"/>
        <v>#DIV/0!</v>
      </c>
      <c r="BN40" s="42" t="e">
        <f t="shared" si="45"/>
        <v>#DIV/0!</v>
      </c>
      <c r="BO40" s="42" t="e">
        <f t="shared" si="45"/>
        <v>#DIV/0!</v>
      </c>
      <c r="BP40" s="42" t="e">
        <f t="shared" si="45"/>
        <v>#DIV/0!</v>
      </c>
      <c r="BQ40" s="42" t="e">
        <f t="shared" si="52"/>
        <v>#DIV/0!</v>
      </c>
      <c r="BR40" s="42">
        <f t="shared" si="46"/>
        <v>765052.76073177659</v>
      </c>
      <c r="BS40" s="42">
        <f t="shared" si="46"/>
        <v>16318271.809270436</v>
      </c>
      <c r="BT40" s="42">
        <f t="shared" si="46"/>
        <v>6574494.3054446317</v>
      </c>
      <c r="BU40" s="42">
        <f t="shared" si="46"/>
        <v>835364.2268789981</v>
      </c>
      <c r="BV40" s="42">
        <f t="shared" si="46"/>
        <v>19453506.449852288</v>
      </c>
      <c r="BW40" s="42">
        <f t="shared" si="53"/>
        <v>7390895.2953877505</v>
      </c>
      <c r="BX40" s="42">
        <f t="shared" si="47"/>
        <v>1658396.5774553849</v>
      </c>
      <c r="BY40" s="42">
        <f t="shared" si="47"/>
        <v>35372940.936250843</v>
      </c>
      <c r="BZ40" s="42">
        <f t="shared" si="47"/>
        <v>14251460.048612086</v>
      </c>
      <c r="CA40" s="42">
        <f t="shared" si="47"/>
        <v>1810809.9805557013</v>
      </c>
      <c r="CB40" s="42">
        <f t="shared" si="47"/>
        <v>42169155.085569374</v>
      </c>
      <c r="CC40" s="42">
        <f t="shared" si="54"/>
        <v>16021163.625993896</v>
      </c>
      <c r="CD40" s="42" t="e">
        <f t="shared" si="48"/>
        <v>#DIV/0!</v>
      </c>
      <c r="CE40" s="42" t="e">
        <f t="shared" si="48"/>
        <v>#DIV/0!</v>
      </c>
      <c r="CF40" s="42" t="e">
        <f t="shared" si="48"/>
        <v>#DIV/0!</v>
      </c>
      <c r="CG40" s="42" t="e">
        <f t="shared" si="48"/>
        <v>#DIV/0!</v>
      </c>
      <c r="CH40" s="42" t="e">
        <f t="shared" si="48"/>
        <v>#DIV/0!</v>
      </c>
      <c r="CI40" s="42" t="e">
        <f t="shared" si="55"/>
        <v>#DIV/0!</v>
      </c>
      <c r="CJ40" s="42">
        <f t="shared" si="49"/>
        <v>1658396.5774553849</v>
      </c>
      <c r="CK40" s="42">
        <f t="shared" si="49"/>
        <v>35372940.936250843</v>
      </c>
      <c r="CL40" s="42">
        <f t="shared" si="49"/>
        <v>14251460.048612086</v>
      </c>
      <c r="CM40" s="42">
        <f t="shared" si="49"/>
        <v>1810809.9805557013</v>
      </c>
      <c r="CN40" s="42">
        <f t="shared" si="49"/>
        <v>42169155.085569374</v>
      </c>
      <c r="CO40" s="42">
        <f t="shared" si="56"/>
        <v>16021163.625993896</v>
      </c>
      <c r="CP40" s="42">
        <f t="shared" si="9"/>
        <v>9.0762367726877059E-8</v>
      </c>
      <c r="CQ40" s="42">
        <f t="shared" si="10"/>
        <v>4.2552300152613074E-9</v>
      </c>
      <c r="CR40" s="42">
        <f t="shared" si="11"/>
        <v>1.0561724867948443E-8</v>
      </c>
      <c r="CS40" s="42">
        <f t="shared" si="12"/>
        <v>8.3123023186457376E-8</v>
      </c>
      <c r="CT40" s="42">
        <f t="shared" si="13"/>
        <v>3.5694336226221701E-9</v>
      </c>
      <c r="CU40" s="42">
        <f t="shared" si="14"/>
        <v>9.3950728869521961E-9</v>
      </c>
      <c r="CV40" s="42">
        <f t="shared" si="15"/>
        <v>0</v>
      </c>
      <c r="CW40" s="42">
        <f t="shared" si="16"/>
        <v>0</v>
      </c>
      <c r="CX40" s="42">
        <f t="shared" si="17"/>
        <v>0</v>
      </c>
      <c r="CY40" s="42">
        <f t="shared" si="18"/>
        <v>0</v>
      </c>
      <c r="CZ40" s="42">
        <f t="shared" si="19"/>
        <v>0</v>
      </c>
      <c r="DA40" s="42">
        <f t="shared" si="20"/>
        <v>0</v>
      </c>
      <c r="DB40" s="42">
        <f t="shared" si="50"/>
        <v>9.0762367726877059E-8</v>
      </c>
      <c r="DC40" s="42">
        <f t="shared" si="21"/>
        <v>4.2552300152613074E-9</v>
      </c>
      <c r="DD40" s="42">
        <f t="shared" si="22"/>
        <v>1.0561724867948443E-8</v>
      </c>
      <c r="DE40" s="42">
        <f t="shared" si="23"/>
        <v>8.3123023186457376E-8</v>
      </c>
      <c r="DF40" s="42">
        <f t="shared" si="24"/>
        <v>3.5694336226221701E-9</v>
      </c>
      <c r="DG40" s="42">
        <f t="shared" si="25"/>
        <v>9.3950728869521961E-9</v>
      </c>
    </row>
    <row r="41" spans="1:111" x14ac:dyDescent="0.25">
      <c r="A41" s="53" t="s">
        <v>57</v>
      </c>
      <c r="B41" s="53" t="s">
        <v>54</v>
      </c>
      <c r="C41" s="53" t="s">
        <v>236</v>
      </c>
      <c r="D41" s="15">
        <v>2.343629213604807E-2</v>
      </c>
      <c r="E41" s="15">
        <v>1.0987683137998682E-3</v>
      </c>
      <c r="F41" s="15">
        <v>2.7272059518176732E-3</v>
      </c>
      <c r="G41" s="15">
        <v>2.1463691433122798E-2</v>
      </c>
      <c r="H41" s="15">
        <v>9.2168473823577165E-4</v>
      </c>
      <c r="I41" s="15">
        <v>2.4259577877106613E-3</v>
      </c>
      <c r="J41" s="15">
        <v>2.343629213604807E-2</v>
      </c>
      <c r="K41" s="15">
        <v>1.0987683137998682E-3</v>
      </c>
      <c r="L41" s="15">
        <v>2.7272059518176732E-3</v>
      </c>
      <c r="M41" s="15">
        <v>2.1463691433122798E-2</v>
      </c>
      <c r="N41" s="15">
        <v>9.2168473823577165E-4</v>
      </c>
      <c r="O41" s="15">
        <v>2.4259577877106613E-3</v>
      </c>
      <c r="P41" s="15">
        <f t="shared" si="26"/>
        <v>2.343629213604807E-2</v>
      </c>
      <c r="Q41" s="15">
        <f t="shared" si="27"/>
        <v>1.0987683137998682E-3</v>
      </c>
      <c r="R41" s="15">
        <f t="shared" si="28"/>
        <v>2.7272059518176732E-3</v>
      </c>
      <c r="S41" s="15">
        <f t="shared" si="29"/>
        <v>2.1463691433122798E-2</v>
      </c>
      <c r="T41" s="15">
        <f t="shared" si="30"/>
        <v>9.2168473823577165E-4</v>
      </c>
      <c r="U41" s="15">
        <f t="shared" si="31"/>
        <v>2.4259577877106613E-3</v>
      </c>
      <c r="V41" s="15">
        <v>1.1814966675490705E-4</v>
      </c>
      <c r="W41" s="15">
        <v>1.981808137785926E-5</v>
      </c>
      <c r="X41" s="15">
        <v>3.7452156814067753E-5</v>
      </c>
      <c r="Y41" s="15">
        <v>1.0306049393102902E-4</v>
      </c>
      <c r="Z41" s="15">
        <v>1.7132624528721813E-5</v>
      </c>
      <c r="AA41" s="15">
        <v>3.2854264810961849E-5</v>
      </c>
      <c r="AB41" s="15">
        <v>1.1814966675490705E-4</v>
      </c>
      <c r="AC41" s="15">
        <v>1.981808137785926E-5</v>
      </c>
      <c r="AD41" s="15">
        <v>3.7452156814067753E-5</v>
      </c>
      <c r="AE41" s="15">
        <v>1.0306049393102902E-4</v>
      </c>
      <c r="AF41" s="15">
        <v>1.7132624528721813E-5</v>
      </c>
      <c r="AG41" s="15">
        <v>3.2854264810961849E-5</v>
      </c>
      <c r="AH41" s="112">
        <f t="shared" si="32"/>
        <v>1.1814966675490705E-4</v>
      </c>
      <c r="AI41" s="112">
        <f t="shared" si="33"/>
        <v>1.981808137785926E-5</v>
      </c>
      <c r="AJ41" s="112">
        <f t="shared" si="34"/>
        <v>3.7452156814067753E-5</v>
      </c>
      <c r="AK41" s="112">
        <f t="shared" si="35"/>
        <v>1.0306049393102902E-4</v>
      </c>
      <c r="AL41" s="112">
        <f t="shared" si="36"/>
        <v>1.7132624528721813E-5</v>
      </c>
      <c r="AM41" s="112">
        <f t="shared" si="37"/>
        <v>3.2854264810961849E-5</v>
      </c>
      <c r="AN41" s="15">
        <v>2.3554441802802976E-2</v>
      </c>
      <c r="AO41" s="15">
        <v>1.1185863951777275E-3</v>
      </c>
      <c r="AP41" s="15">
        <v>2.7646581086317409E-3</v>
      </c>
      <c r="AQ41" s="15">
        <v>2.1566751927053828E-2</v>
      </c>
      <c r="AR41" s="15">
        <v>9.3881736276449346E-4</v>
      </c>
      <c r="AS41" s="15">
        <v>2.4588120525216232E-3</v>
      </c>
      <c r="AT41" s="15">
        <v>2.3554441802802976E-2</v>
      </c>
      <c r="AU41" s="15">
        <v>1.1185863951777275E-3</v>
      </c>
      <c r="AV41" s="15">
        <v>2.7646581086317409E-3</v>
      </c>
      <c r="AW41" s="15">
        <v>2.1566751927053828E-2</v>
      </c>
      <c r="AX41" s="15">
        <v>9.3881736276449346E-4</v>
      </c>
      <c r="AY41" s="15">
        <v>2.4588120525216232E-3</v>
      </c>
      <c r="AZ41" s="15">
        <f t="shared" si="38"/>
        <v>2.3554441802802976E-2</v>
      </c>
      <c r="BA41" s="15">
        <f t="shared" si="39"/>
        <v>1.1185863951777275E-3</v>
      </c>
      <c r="BB41" s="15">
        <f t="shared" si="40"/>
        <v>2.7646581086317409E-3</v>
      </c>
      <c r="BC41" s="15">
        <f t="shared" si="41"/>
        <v>2.1566751927053828E-2</v>
      </c>
      <c r="BD41" s="15">
        <f t="shared" si="42"/>
        <v>9.3881736276449346E-4</v>
      </c>
      <c r="BE41" s="15">
        <f t="shared" si="43"/>
        <v>2.4588120525216232E-3</v>
      </c>
      <c r="BF41" s="42">
        <f t="shared" si="44"/>
        <v>417301.50585369632</v>
      </c>
      <c r="BG41" s="42">
        <f t="shared" si="44"/>
        <v>8900875.5323293284</v>
      </c>
      <c r="BH41" s="42">
        <f t="shared" si="44"/>
        <v>3586087.8029697994</v>
      </c>
      <c r="BI41" s="42">
        <f t="shared" si="44"/>
        <v>455653.21466127166</v>
      </c>
      <c r="BJ41" s="42">
        <f t="shared" si="44"/>
        <v>10611003.518101247</v>
      </c>
      <c r="BK41" s="42">
        <f t="shared" si="51"/>
        <v>4031397.4338478637</v>
      </c>
      <c r="BL41" s="42">
        <f t="shared" si="45"/>
        <v>82776365.508401334</v>
      </c>
      <c r="BM41" s="42">
        <f t="shared" si="45"/>
        <v>493488739.57729357</v>
      </c>
      <c r="BN41" s="42">
        <f t="shared" si="45"/>
        <v>261133158.46008748</v>
      </c>
      <c r="BO41" s="42">
        <f t="shared" si="45"/>
        <v>94895722.18181926</v>
      </c>
      <c r="BP41" s="42">
        <f t="shared" si="45"/>
        <v>570840736.25756633</v>
      </c>
      <c r="BQ41" s="42">
        <f t="shared" si="52"/>
        <v>297678248.35748255</v>
      </c>
      <c r="BR41" s="42">
        <f t="shared" si="46"/>
        <v>415208.31110657781</v>
      </c>
      <c r="BS41" s="42">
        <f t="shared" si="46"/>
        <v>8743178.0344924517</v>
      </c>
      <c r="BT41" s="42">
        <f t="shared" si="46"/>
        <v>3537507.9361405117</v>
      </c>
      <c r="BU41" s="42">
        <f t="shared" si="46"/>
        <v>453475.79612726677</v>
      </c>
      <c r="BV41" s="42">
        <f t="shared" si="46"/>
        <v>10417361.659355417</v>
      </c>
      <c r="BW41" s="42">
        <f t="shared" si="53"/>
        <v>3977530.5273821829</v>
      </c>
      <c r="BX41" s="42">
        <f t="shared" si="47"/>
        <v>904579.95133930072</v>
      </c>
      <c r="BY41" s="42">
        <f t="shared" si="47"/>
        <v>19294331.419773184</v>
      </c>
      <c r="BZ41" s="42">
        <f t="shared" si="47"/>
        <v>7773523.6628793199</v>
      </c>
      <c r="CA41" s="42">
        <f t="shared" si="47"/>
        <v>987714.5348485643</v>
      </c>
      <c r="CB41" s="42">
        <f t="shared" si="47"/>
        <v>23001357.319401477</v>
      </c>
      <c r="CC41" s="42">
        <f t="shared" si="54"/>
        <v>8738816.5232693981</v>
      </c>
      <c r="CD41" s="42">
        <f t="shared" si="48"/>
        <v>179433430.34540984</v>
      </c>
      <c r="CE41" s="42">
        <f t="shared" si="48"/>
        <v>1069730192.1307386</v>
      </c>
      <c r="CF41" s="42">
        <f t="shared" si="48"/>
        <v>566055517.3163451</v>
      </c>
      <c r="CG41" s="42">
        <f t="shared" si="48"/>
        <v>205704428.45138738</v>
      </c>
      <c r="CH41" s="42">
        <f t="shared" si="48"/>
        <v>1237405276.9591417</v>
      </c>
      <c r="CI41" s="42">
        <f t="shared" si="55"/>
        <v>645273912.59495187</v>
      </c>
      <c r="CJ41" s="42">
        <f t="shared" si="49"/>
        <v>900042.55577294994</v>
      </c>
      <c r="CK41" s="42">
        <f t="shared" si="49"/>
        <v>18952492.262907971</v>
      </c>
      <c r="CL41" s="42">
        <f t="shared" si="49"/>
        <v>7668217.6120837266</v>
      </c>
      <c r="CM41" s="42">
        <f t="shared" si="49"/>
        <v>982994.56829223479</v>
      </c>
      <c r="CN41" s="42">
        <f t="shared" si="49"/>
        <v>22581601.960974932</v>
      </c>
      <c r="CO41" s="42">
        <f t="shared" si="56"/>
        <v>8622049.8139572889</v>
      </c>
      <c r="CP41" s="42">
        <f t="shared" si="9"/>
        <v>1.6639767416594129E-7</v>
      </c>
      <c r="CQ41" s="42">
        <f t="shared" si="10"/>
        <v>7.8012550279790633E-9</v>
      </c>
      <c r="CR41" s="42">
        <f t="shared" si="11"/>
        <v>1.936316225790548E-8</v>
      </c>
      <c r="CS41" s="42">
        <f t="shared" si="12"/>
        <v>1.5239220917517186E-7</v>
      </c>
      <c r="CT41" s="42">
        <f t="shared" si="13"/>
        <v>6.5439616414739789E-9</v>
      </c>
      <c r="CU41" s="42">
        <f t="shared" si="14"/>
        <v>1.7224300292745696E-8</v>
      </c>
      <c r="CV41" s="42">
        <f t="shared" si="15"/>
        <v>8.3886263395984001E-10</v>
      </c>
      <c r="CW41" s="42">
        <f t="shared" si="16"/>
        <v>1.4070837778280076E-10</v>
      </c>
      <c r="CX41" s="42">
        <f t="shared" si="17"/>
        <v>2.6591031337988102E-10</v>
      </c>
      <c r="CY41" s="42">
        <f t="shared" si="18"/>
        <v>7.3172950691030598E-10</v>
      </c>
      <c r="CZ41" s="42">
        <f t="shared" si="19"/>
        <v>1.2164163415392488E-10</v>
      </c>
      <c r="DA41" s="42">
        <f t="shared" si="20"/>
        <v>2.3326528015782914E-10</v>
      </c>
      <c r="DB41" s="42">
        <f t="shared" si="50"/>
        <v>1.6723653679990111E-7</v>
      </c>
      <c r="DC41" s="42">
        <f t="shared" si="21"/>
        <v>7.9419634057618647E-9</v>
      </c>
      <c r="DD41" s="42">
        <f t="shared" si="22"/>
        <v>1.9629072571285361E-8</v>
      </c>
      <c r="DE41" s="42">
        <f t="shared" si="23"/>
        <v>1.5312393868208218E-7</v>
      </c>
      <c r="DF41" s="42">
        <f t="shared" si="24"/>
        <v>6.6656032756279033E-9</v>
      </c>
      <c r="DG41" s="42">
        <f t="shared" si="25"/>
        <v>1.7457565572903526E-8</v>
      </c>
    </row>
    <row r="42" spans="1:111" x14ac:dyDescent="0.25">
      <c r="A42" s="53" t="s">
        <v>58</v>
      </c>
      <c r="B42" s="53" t="s">
        <v>54</v>
      </c>
      <c r="C42" s="53" t="s">
        <v>236</v>
      </c>
      <c r="D42" s="15">
        <v>0.11505088866787233</v>
      </c>
      <c r="E42" s="15">
        <v>5.3939535404720802E-3</v>
      </c>
      <c r="F42" s="15">
        <v>1.338810194528676E-2</v>
      </c>
      <c r="G42" s="15">
        <v>0.10536721248987554</v>
      </c>
      <c r="H42" s="15">
        <v>4.5246341695210609E-3</v>
      </c>
      <c r="I42" s="15">
        <v>1.19092473214887E-2</v>
      </c>
      <c r="J42" s="15">
        <v>0.11505088866787233</v>
      </c>
      <c r="K42" s="15">
        <v>5.3939535404720802E-3</v>
      </c>
      <c r="L42" s="15">
        <v>1.338810194528676E-2</v>
      </c>
      <c r="M42" s="15">
        <v>0.10536721248987554</v>
      </c>
      <c r="N42" s="15">
        <v>4.5246341695210609E-3</v>
      </c>
      <c r="O42" s="15">
        <v>1.19092473214887E-2</v>
      </c>
      <c r="P42" s="15">
        <f t="shared" si="26"/>
        <v>0.11505088866787233</v>
      </c>
      <c r="Q42" s="15">
        <f t="shared" si="27"/>
        <v>5.3939535404720802E-3</v>
      </c>
      <c r="R42" s="15">
        <f t="shared" si="28"/>
        <v>1.338810194528676E-2</v>
      </c>
      <c r="S42" s="15">
        <f t="shared" si="29"/>
        <v>0.10536721248987554</v>
      </c>
      <c r="T42" s="15">
        <f t="shared" si="30"/>
        <v>4.5246341695210609E-3</v>
      </c>
      <c r="U42" s="15">
        <f t="shared" si="31"/>
        <v>1.19092473214887E-2</v>
      </c>
      <c r="V42" s="15">
        <v>5.9074833377453524E-5</v>
      </c>
      <c r="W42" s="15">
        <v>9.9090406889296302E-6</v>
      </c>
      <c r="X42" s="15">
        <v>1.8726078407033877E-5</v>
      </c>
      <c r="Y42" s="15">
        <v>5.1530246965514509E-5</v>
      </c>
      <c r="Z42" s="15">
        <v>8.5663122643609064E-6</v>
      </c>
      <c r="AA42" s="15">
        <v>1.6427132405480924E-5</v>
      </c>
      <c r="AB42" s="15">
        <v>5.9074833377453524E-5</v>
      </c>
      <c r="AC42" s="15">
        <v>9.9090406889296302E-6</v>
      </c>
      <c r="AD42" s="15">
        <v>1.8726078407033877E-5</v>
      </c>
      <c r="AE42" s="15">
        <v>5.1530246965514509E-5</v>
      </c>
      <c r="AF42" s="15">
        <v>8.5663122643609064E-6</v>
      </c>
      <c r="AG42" s="15">
        <v>1.6427132405480924E-5</v>
      </c>
      <c r="AH42" s="112">
        <f t="shared" si="32"/>
        <v>5.9074833377453524E-5</v>
      </c>
      <c r="AI42" s="112">
        <f t="shared" si="33"/>
        <v>9.9090406889296302E-6</v>
      </c>
      <c r="AJ42" s="112">
        <f t="shared" si="34"/>
        <v>1.8726078407033877E-5</v>
      </c>
      <c r="AK42" s="112">
        <f t="shared" si="35"/>
        <v>5.1530246965514509E-5</v>
      </c>
      <c r="AL42" s="112">
        <f t="shared" si="36"/>
        <v>8.5663122643609064E-6</v>
      </c>
      <c r="AM42" s="112">
        <f t="shared" si="37"/>
        <v>1.6427132405480924E-5</v>
      </c>
      <c r="AN42" s="15">
        <v>0.11510996350124979</v>
      </c>
      <c r="AO42" s="15">
        <v>5.4038625811610097E-3</v>
      </c>
      <c r="AP42" s="15">
        <v>1.3406828023693794E-2</v>
      </c>
      <c r="AQ42" s="15">
        <v>0.10541874273684106</v>
      </c>
      <c r="AR42" s="15">
        <v>4.5332004817854217E-3</v>
      </c>
      <c r="AS42" s="15">
        <v>1.192567445389418E-2</v>
      </c>
      <c r="AT42" s="15">
        <v>0.11510996350124979</v>
      </c>
      <c r="AU42" s="15">
        <v>5.4038625811610097E-3</v>
      </c>
      <c r="AV42" s="15">
        <v>1.3406828023693794E-2</v>
      </c>
      <c r="AW42" s="15">
        <v>0.10541874273684106</v>
      </c>
      <c r="AX42" s="15">
        <v>4.5332004817854217E-3</v>
      </c>
      <c r="AY42" s="15">
        <v>1.192567445389418E-2</v>
      </c>
      <c r="AZ42" s="15">
        <f t="shared" si="38"/>
        <v>0.11510996350124979</v>
      </c>
      <c r="BA42" s="15">
        <f t="shared" si="39"/>
        <v>5.4038625811610097E-3</v>
      </c>
      <c r="BB42" s="15">
        <f t="shared" si="40"/>
        <v>1.3406828023693794E-2</v>
      </c>
      <c r="BC42" s="15">
        <f t="shared" si="41"/>
        <v>0.10541874273684106</v>
      </c>
      <c r="BD42" s="15">
        <f t="shared" si="42"/>
        <v>4.5332004817854217E-3</v>
      </c>
      <c r="BE42" s="15">
        <f t="shared" si="43"/>
        <v>1.192567445389418E-2</v>
      </c>
      <c r="BF42" s="42">
        <f t="shared" si="44"/>
        <v>85005.862303530739</v>
      </c>
      <c r="BG42" s="42">
        <f t="shared" si="44"/>
        <v>1813141.3121411593</v>
      </c>
      <c r="BH42" s="42">
        <f t="shared" si="44"/>
        <v>730499.36727162579</v>
      </c>
      <c r="BI42" s="42">
        <f t="shared" si="44"/>
        <v>92818.247430999792</v>
      </c>
      <c r="BJ42" s="42">
        <f t="shared" si="44"/>
        <v>2161500.7166502541</v>
      </c>
      <c r="BK42" s="42">
        <f t="shared" si="51"/>
        <v>821210.58837641671</v>
      </c>
      <c r="BL42" s="42">
        <f t="shared" si="45"/>
        <v>165552731.01680267</v>
      </c>
      <c r="BM42" s="42">
        <f t="shared" si="45"/>
        <v>986977479.15458715</v>
      </c>
      <c r="BN42" s="42">
        <f t="shared" si="45"/>
        <v>522266316.92017496</v>
      </c>
      <c r="BO42" s="42">
        <f t="shared" si="45"/>
        <v>189791444.36363852</v>
      </c>
      <c r="BP42" s="42">
        <f t="shared" si="45"/>
        <v>1141681472.5151327</v>
      </c>
      <c r="BQ42" s="42">
        <f t="shared" si="52"/>
        <v>595356496.71496511</v>
      </c>
      <c r="BR42" s="42">
        <f t="shared" si="46"/>
        <v>84962.236999526242</v>
      </c>
      <c r="BS42" s="42">
        <f t="shared" si="46"/>
        <v>1809816.5623410034</v>
      </c>
      <c r="BT42" s="42">
        <f t="shared" si="46"/>
        <v>729479.03730217717</v>
      </c>
      <c r="BU42" s="42">
        <f t="shared" si="46"/>
        <v>92772.876493262796</v>
      </c>
      <c r="BV42" s="42">
        <f t="shared" si="46"/>
        <v>2157416.1653111144</v>
      </c>
      <c r="BW42" s="42">
        <f t="shared" si="53"/>
        <v>820079.40413017594</v>
      </c>
      <c r="BX42" s="42">
        <f t="shared" si="47"/>
        <v>184266.28638393164</v>
      </c>
      <c r="BY42" s="42">
        <f t="shared" si="47"/>
        <v>3930326.770694538</v>
      </c>
      <c r="BZ42" s="42">
        <f t="shared" si="47"/>
        <v>1583495.5609568984</v>
      </c>
      <c r="CA42" s="42">
        <f t="shared" si="47"/>
        <v>201201.1089506335</v>
      </c>
      <c r="CB42" s="42">
        <f t="shared" si="47"/>
        <v>4685461.6761743752</v>
      </c>
      <c r="CC42" s="42">
        <f t="shared" si="54"/>
        <v>1780129.2917770997</v>
      </c>
      <c r="CD42" s="42">
        <f t="shared" si="48"/>
        <v>358866860.69081968</v>
      </c>
      <c r="CE42" s="42">
        <f t="shared" si="48"/>
        <v>2139460384.2614772</v>
      </c>
      <c r="CF42" s="42">
        <f t="shared" si="48"/>
        <v>1132111034.6326902</v>
      </c>
      <c r="CG42" s="42">
        <f t="shared" si="48"/>
        <v>411408856.90277475</v>
      </c>
      <c r="CH42" s="42">
        <f t="shared" si="48"/>
        <v>2474810553.9182835</v>
      </c>
      <c r="CI42" s="42">
        <f t="shared" si="55"/>
        <v>1290547825.1899037</v>
      </c>
      <c r="CJ42" s="42">
        <f t="shared" si="49"/>
        <v>184171.72028527161</v>
      </c>
      <c r="CK42" s="42">
        <f t="shared" si="49"/>
        <v>3923119.7465878599</v>
      </c>
      <c r="CL42" s="42">
        <f t="shared" si="49"/>
        <v>1581283.8027409159</v>
      </c>
      <c r="CM42" s="42">
        <f t="shared" si="49"/>
        <v>201102.75886065146</v>
      </c>
      <c r="CN42" s="42">
        <f t="shared" si="49"/>
        <v>4676607.6385067096</v>
      </c>
      <c r="CO42" s="42">
        <f t="shared" si="56"/>
        <v>1777677.2359468027</v>
      </c>
      <c r="CP42" s="42">
        <f t="shared" si="9"/>
        <v>8.1686130954189357E-7</v>
      </c>
      <c r="CQ42" s="42">
        <f t="shared" si="10"/>
        <v>3.829707013735177E-8</v>
      </c>
      <c r="CR42" s="42">
        <f t="shared" si="11"/>
        <v>9.5055523811535998E-8</v>
      </c>
      <c r="CS42" s="42">
        <f t="shared" si="12"/>
        <v>7.4810720867811634E-7</v>
      </c>
      <c r="CT42" s="42">
        <f t="shared" si="13"/>
        <v>3.212490260359953E-8</v>
      </c>
      <c r="CU42" s="42">
        <f t="shared" si="14"/>
        <v>8.4555655982569772E-8</v>
      </c>
      <c r="CV42" s="42">
        <f t="shared" si="15"/>
        <v>4.1943131697992001E-10</v>
      </c>
      <c r="CW42" s="42">
        <f t="shared" si="16"/>
        <v>7.0354188891400378E-11</v>
      </c>
      <c r="CX42" s="42">
        <f t="shared" si="17"/>
        <v>1.3295515668994051E-10</v>
      </c>
      <c r="CY42" s="42">
        <f t="shared" si="18"/>
        <v>3.6586475345515299E-10</v>
      </c>
      <c r="CZ42" s="42">
        <f t="shared" si="19"/>
        <v>6.0820817076962438E-11</v>
      </c>
      <c r="DA42" s="42">
        <f t="shared" si="20"/>
        <v>1.1663264007891457E-10</v>
      </c>
      <c r="DB42" s="42">
        <f t="shared" si="50"/>
        <v>8.1728074085887342E-7</v>
      </c>
      <c r="DC42" s="42">
        <f t="shared" si="21"/>
        <v>3.8367424326243168E-8</v>
      </c>
      <c r="DD42" s="42">
        <f t="shared" si="22"/>
        <v>9.5188478968225937E-8</v>
      </c>
      <c r="DE42" s="42">
        <f t="shared" si="23"/>
        <v>7.484730734315715E-7</v>
      </c>
      <c r="DF42" s="42">
        <f t="shared" si="24"/>
        <v>3.2185723420676493E-8</v>
      </c>
      <c r="DG42" s="42">
        <f t="shared" si="25"/>
        <v>8.467228862264867E-8</v>
      </c>
    </row>
    <row r="43" spans="1:111" x14ac:dyDescent="0.25">
      <c r="A43" s="53" t="s">
        <v>59</v>
      </c>
      <c r="B43" s="53" t="s">
        <v>54</v>
      </c>
      <c r="C43" s="53" t="s">
        <v>236</v>
      </c>
      <c r="D43" s="15">
        <v>0.10226745659366429</v>
      </c>
      <c r="E43" s="15">
        <v>4.7946253693085155E-3</v>
      </c>
      <c r="F43" s="15">
        <v>1.1900535062477119E-2</v>
      </c>
      <c r="G43" s="15">
        <v>9.3659744435444933E-2</v>
      </c>
      <c r="H43" s="15">
        <v>4.0218970395742761E-3</v>
      </c>
      <c r="I43" s="15">
        <v>1.0585997619101067E-2</v>
      </c>
      <c r="J43" s="15">
        <v>0.10226745659366429</v>
      </c>
      <c r="K43" s="15">
        <v>4.7946253693085155E-3</v>
      </c>
      <c r="L43" s="15">
        <v>1.1900535062477119E-2</v>
      </c>
      <c r="M43" s="15">
        <v>9.3659744435444933E-2</v>
      </c>
      <c r="N43" s="15">
        <v>4.0218970395742761E-3</v>
      </c>
      <c r="O43" s="15">
        <v>1.0585997619101067E-2</v>
      </c>
      <c r="P43" s="15">
        <f t="shared" si="26"/>
        <v>0.10226745659366429</v>
      </c>
      <c r="Q43" s="15">
        <f t="shared" si="27"/>
        <v>4.7946253693085155E-3</v>
      </c>
      <c r="R43" s="15">
        <f t="shared" si="28"/>
        <v>1.1900535062477119E-2</v>
      </c>
      <c r="S43" s="15">
        <f t="shared" si="29"/>
        <v>9.3659744435444933E-2</v>
      </c>
      <c r="T43" s="15">
        <f t="shared" si="30"/>
        <v>4.0218970395742761E-3</v>
      </c>
      <c r="U43" s="15">
        <f t="shared" si="31"/>
        <v>1.0585997619101067E-2</v>
      </c>
      <c r="V43" s="15">
        <v>5.9074833377453524E-5</v>
      </c>
      <c r="W43" s="15">
        <v>9.9090406889296302E-6</v>
      </c>
      <c r="X43" s="15">
        <v>1.8726078407033877E-5</v>
      </c>
      <c r="Y43" s="15">
        <v>5.1530246965514509E-5</v>
      </c>
      <c r="Z43" s="15">
        <v>8.5663122643609064E-6</v>
      </c>
      <c r="AA43" s="15">
        <v>1.6427132405480924E-5</v>
      </c>
      <c r="AB43" s="15">
        <v>5.9074833377453524E-5</v>
      </c>
      <c r="AC43" s="15">
        <v>9.9090406889296302E-6</v>
      </c>
      <c r="AD43" s="15">
        <v>1.8726078407033877E-5</v>
      </c>
      <c r="AE43" s="15">
        <v>5.1530246965514509E-5</v>
      </c>
      <c r="AF43" s="15">
        <v>8.5663122643609064E-6</v>
      </c>
      <c r="AG43" s="15">
        <v>1.6427132405480924E-5</v>
      </c>
      <c r="AH43" s="112">
        <f t="shared" si="32"/>
        <v>5.9074833377453524E-5</v>
      </c>
      <c r="AI43" s="112">
        <f t="shared" si="33"/>
        <v>9.9090406889296302E-6</v>
      </c>
      <c r="AJ43" s="112">
        <f t="shared" si="34"/>
        <v>1.8726078407033877E-5</v>
      </c>
      <c r="AK43" s="112">
        <f t="shared" si="35"/>
        <v>5.1530246965514509E-5</v>
      </c>
      <c r="AL43" s="112">
        <f t="shared" si="36"/>
        <v>8.5663122643609064E-6</v>
      </c>
      <c r="AM43" s="112">
        <f t="shared" si="37"/>
        <v>1.6427132405480924E-5</v>
      </c>
      <c r="AN43" s="15">
        <v>0.10232653142704175</v>
      </c>
      <c r="AO43" s="15">
        <v>4.8045344099974449E-3</v>
      </c>
      <c r="AP43" s="15">
        <v>1.1919261140884154E-2</v>
      </c>
      <c r="AQ43" s="15">
        <v>9.3711274682410445E-2</v>
      </c>
      <c r="AR43" s="15">
        <v>4.030463351838637E-3</v>
      </c>
      <c r="AS43" s="15">
        <v>1.0602424751506547E-2</v>
      </c>
      <c r="AT43" s="15">
        <v>0.10232653142704175</v>
      </c>
      <c r="AU43" s="15">
        <v>4.8045344099974449E-3</v>
      </c>
      <c r="AV43" s="15">
        <v>1.1919261140884154E-2</v>
      </c>
      <c r="AW43" s="15">
        <v>9.3711274682410445E-2</v>
      </c>
      <c r="AX43" s="15">
        <v>4.030463351838637E-3</v>
      </c>
      <c r="AY43" s="15">
        <v>1.0602424751506547E-2</v>
      </c>
      <c r="AZ43" s="15">
        <f t="shared" si="38"/>
        <v>0.10232653142704175</v>
      </c>
      <c r="BA43" s="15">
        <f t="shared" si="39"/>
        <v>4.8045344099974449E-3</v>
      </c>
      <c r="BB43" s="15">
        <f t="shared" si="40"/>
        <v>1.1919261140884154E-2</v>
      </c>
      <c r="BC43" s="15">
        <f t="shared" si="41"/>
        <v>9.3711274682410445E-2</v>
      </c>
      <c r="BD43" s="15">
        <f t="shared" si="42"/>
        <v>4.030463351838637E-3</v>
      </c>
      <c r="BE43" s="15">
        <f t="shared" si="43"/>
        <v>1.0602424751506547E-2</v>
      </c>
      <c r="BF43" s="42">
        <f t="shared" si="44"/>
        <v>95631.595091472074</v>
      </c>
      <c r="BG43" s="42">
        <f t="shared" si="44"/>
        <v>2039783.9761588045</v>
      </c>
      <c r="BH43" s="42">
        <f t="shared" si="44"/>
        <v>821811.78818057897</v>
      </c>
      <c r="BI43" s="42">
        <f t="shared" si="44"/>
        <v>104420.52835987476</v>
      </c>
      <c r="BJ43" s="42">
        <f t="shared" si="44"/>
        <v>2431688.306231536</v>
      </c>
      <c r="BK43" s="42">
        <f t="shared" si="51"/>
        <v>923861.91192346881</v>
      </c>
      <c r="BL43" s="42">
        <f t="shared" si="45"/>
        <v>165552731.01680267</v>
      </c>
      <c r="BM43" s="42">
        <f t="shared" si="45"/>
        <v>986977479.15458715</v>
      </c>
      <c r="BN43" s="42">
        <f t="shared" si="45"/>
        <v>522266316.92017496</v>
      </c>
      <c r="BO43" s="42">
        <f t="shared" si="45"/>
        <v>189791444.36363852</v>
      </c>
      <c r="BP43" s="42">
        <f t="shared" si="45"/>
        <v>1141681472.5151327</v>
      </c>
      <c r="BQ43" s="42">
        <f t="shared" si="52"/>
        <v>595356496.71496511</v>
      </c>
      <c r="BR43" s="42">
        <f t="shared" si="46"/>
        <v>95576.385357819789</v>
      </c>
      <c r="BS43" s="42">
        <f t="shared" si="46"/>
        <v>2035577.0539699811</v>
      </c>
      <c r="BT43" s="42">
        <f t="shared" si="46"/>
        <v>820520.65848727047</v>
      </c>
      <c r="BU43" s="42">
        <f t="shared" si="46"/>
        <v>104363.10927521404</v>
      </c>
      <c r="BV43" s="42">
        <f t="shared" si="46"/>
        <v>2426520.0167465885</v>
      </c>
      <c r="BW43" s="42">
        <f t="shared" si="53"/>
        <v>922430.50332522427</v>
      </c>
      <c r="BX43" s="42">
        <f t="shared" si="47"/>
        <v>207299.57218192311</v>
      </c>
      <c r="BY43" s="42">
        <f t="shared" si="47"/>
        <v>4421617.6170313554</v>
      </c>
      <c r="BZ43" s="42">
        <f t="shared" si="47"/>
        <v>1781432.5060765108</v>
      </c>
      <c r="CA43" s="42">
        <f t="shared" si="47"/>
        <v>226351.24756946266</v>
      </c>
      <c r="CB43" s="42">
        <f t="shared" si="47"/>
        <v>5271144.3856961718</v>
      </c>
      <c r="CC43" s="42">
        <f t="shared" si="54"/>
        <v>2002645.453249237</v>
      </c>
      <c r="CD43" s="42">
        <f t="shared" si="48"/>
        <v>358866860.69081968</v>
      </c>
      <c r="CE43" s="42">
        <f t="shared" si="48"/>
        <v>2139460384.2614772</v>
      </c>
      <c r="CF43" s="42">
        <f t="shared" si="48"/>
        <v>1132111034.6326902</v>
      </c>
      <c r="CG43" s="42">
        <f t="shared" si="48"/>
        <v>411408856.90277475</v>
      </c>
      <c r="CH43" s="42">
        <f t="shared" si="48"/>
        <v>2474810553.9182835</v>
      </c>
      <c r="CI43" s="42">
        <f t="shared" si="55"/>
        <v>1290547825.1899037</v>
      </c>
      <c r="CJ43" s="42">
        <f t="shared" si="49"/>
        <v>207179.89464067278</v>
      </c>
      <c r="CK43" s="42">
        <f t="shared" si="49"/>
        <v>4412498.3173991414</v>
      </c>
      <c r="CL43" s="42">
        <f t="shared" si="49"/>
        <v>1778633.7382341649</v>
      </c>
      <c r="CM43" s="42">
        <f t="shared" si="49"/>
        <v>226226.78084197725</v>
      </c>
      <c r="CN43" s="42">
        <f t="shared" si="49"/>
        <v>5259941.1405958766</v>
      </c>
      <c r="CO43" s="42">
        <f t="shared" si="56"/>
        <v>1999542.6043450669</v>
      </c>
      <c r="CP43" s="42">
        <f t="shared" si="9"/>
        <v>7.2609894181501647E-7</v>
      </c>
      <c r="CQ43" s="42">
        <f t="shared" si="10"/>
        <v>3.4041840122090459E-8</v>
      </c>
      <c r="CR43" s="42">
        <f t="shared" si="11"/>
        <v>8.449379894358754E-8</v>
      </c>
      <c r="CS43" s="42">
        <f t="shared" si="12"/>
        <v>6.6498418549165901E-7</v>
      </c>
      <c r="CT43" s="42">
        <f t="shared" si="13"/>
        <v>2.8555468980977361E-8</v>
      </c>
      <c r="CU43" s="42">
        <f t="shared" si="14"/>
        <v>7.5160583095617569E-8</v>
      </c>
      <c r="CV43" s="42">
        <f t="shared" si="15"/>
        <v>4.1943131697992001E-10</v>
      </c>
      <c r="CW43" s="42">
        <f t="shared" si="16"/>
        <v>7.0354188891400378E-11</v>
      </c>
      <c r="CX43" s="42">
        <f t="shared" si="17"/>
        <v>1.3295515668994051E-10</v>
      </c>
      <c r="CY43" s="42">
        <f t="shared" si="18"/>
        <v>3.6586475345515299E-10</v>
      </c>
      <c r="CZ43" s="42">
        <f t="shared" si="19"/>
        <v>6.0820817076962438E-11</v>
      </c>
      <c r="DA43" s="42">
        <f t="shared" si="20"/>
        <v>1.1663264007891457E-10</v>
      </c>
      <c r="DB43" s="42">
        <f t="shared" si="50"/>
        <v>7.2651837313199642E-7</v>
      </c>
      <c r="DC43" s="42">
        <f t="shared" si="21"/>
        <v>3.4112194310981857E-8</v>
      </c>
      <c r="DD43" s="42">
        <f t="shared" si="22"/>
        <v>8.4626754100277493E-8</v>
      </c>
      <c r="DE43" s="42">
        <f t="shared" si="23"/>
        <v>6.6535005024511416E-7</v>
      </c>
      <c r="DF43" s="42">
        <f t="shared" si="24"/>
        <v>2.8616289798054322E-8</v>
      </c>
      <c r="DG43" s="42">
        <f t="shared" si="25"/>
        <v>7.527721573569648E-8</v>
      </c>
    </row>
    <row r="44" spans="1:111" x14ac:dyDescent="0.25">
      <c r="A44" s="53" t="s">
        <v>60</v>
      </c>
      <c r="B44" s="53" t="s">
        <v>54</v>
      </c>
      <c r="C44" s="53" t="s">
        <v>236</v>
      </c>
      <c r="D44" s="15">
        <v>8.9484024519456265E-2</v>
      </c>
      <c r="E44" s="15">
        <v>4.1952971981449516E-3</v>
      </c>
      <c r="F44" s="15">
        <v>1.041296817966748E-2</v>
      </c>
      <c r="G44" s="15">
        <v>8.1952276381014322E-2</v>
      </c>
      <c r="H44" s="15">
        <v>3.5191599096274918E-3</v>
      </c>
      <c r="I44" s="15">
        <v>9.2627479167134343E-3</v>
      </c>
      <c r="J44" s="15">
        <v>8.9484024519456265E-2</v>
      </c>
      <c r="K44" s="15">
        <v>4.1952971981449516E-3</v>
      </c>
      <c r="L44" s="15">
        <v>1.041296817966748E-2</v>
      </c>
      <c r="M44" s="15">
        <v>8.1952276381014322E-2</v>
      </c>
      <c r="N44" s="15">
        <v>3.5191599096274918E-3</v>
      </c>
      <c r="O44" s="15">
        <v>9.2627479167134343E-3</v>
      </c>
      <c r="P44" s="15">
        <f t="shared" si="26"/>
        <v>8.9484024519456265E-2</v>
      </c>
      <c r="Q44" s="15">
        <f t="shared" si="27"/>
        <v>4.1952971981449516E-3</v>
      </c>
      <c r="R44" s="15">
        <f t="shared" si="28"/>
        <v>1.041296817966748E-2</v>
      </c>
      <c r="S44" s="15">
        <f t="shared" si="29"/>
        <v>8.1952276381014322E-2</v>
      </c>
      <c r="T44" s="15">
        <f t="shared" si="30"/>
        <v>3.5191599096274918E-3</v>
      </c>
      <c r="U44" s="15">
        <f t="shared" si="31"/>
        <v>9.2627479167134343E-3</v>
      </c>
      <c r="V44" s="15">
        <v>5.9074833377453524E-5</v>
      </c>
      <c r="W44" s="15">
        <v>9.9090406889296302E-6</v>
      </c>
      <c r="X44" s="15">
        <v>1.8726078407033877E-5</v>
      </c>
      <c r="Y44" s="15">
        <v>5.1530246965514509E-5</v>
      </c>
      <c r="Z44" s="15">
        <v>8.5663122643609064E-6</v>
      </c>
      <c r="AA44" s="15">
        <v>1.6427132405480924E-5</v>
      </c>
      <c r="AB44" s="15">
        <v>5.9074833377453524E-5</v>
      </c>
      <c r="AC44" s="15">
        <v>9.9090406889296302E-6</v>
      </c>
      <c r="AD44" s="15">
        <v>1.8726078407033877E-5</v>
      </c>
      <c r="AE44" s="15">
        <v>5.1530246965514509E-5</v>
      </c>
      <c r="AF44" s="15">
        <v>8.5663122643609064E-6</v>
      </c>
      <c r="AG44" s="15">
        <v>1.6427132405480924E-5</v>
      </c>
      <c r="AH44" s="112">
        <f t="shared" si="32"/>
        <v>5.9074833377453524E-5</v>
      </c>
      <c r="AI44" s="112">
        <f t="shared" si="33"/>
        <v>9.9090406889296302E-6</v>
      </c>
      <c r="AJ44" s="112">
        <f t="shared" si="34"/>
        <v>1.8726078407033877E-5</v>
      </c>
      <c r="AK44" s="112">
        <f t="shared" si="35"/>
        <v>5.1530246965514509E-5</v>
      </c>
      <c r="AL44" s="112">
        <f t="shared" si="36"/>
        <v>8.5663122643609064E-6</v>
      </c>
      <c r="AM44" s="112">
        <f t="shared" si="37"/>
        <v>1.6427132405480924E-5</v>
      </c>
      <c r="AN44" s="15">
        <v>8.9543099352833722E-2</v>
      </c>
      <c r="AO44" s="15">
        <v>4.205206238833881E-3</v>
      </c>
      <c r="AP44" s="15">
        <v>1.0431694258074515E-2</v>
      </c>
      <c r="AQ44" s="15">
        <v>8.2003806627979833E-2</v>
      </c>
      <c r="AR44" s="15">
        <v>3.5277262218918527E-3</v>
      </c>
      <c r="AS44" s="15">
        <v>9.2791750491189144E-3</v>
      </c>
      <c r="AT44" s="15">
        <v>8.9543099352833722E-2</v>
      </c>
      <c r="AU44" s="15">
        <v>4.205206238833881E-3</v>
      </c>
      <c r="AV44" s="15">
        <v>1.0431694258074515E-2</v>
      </c>
      <c r="AW44" s="15">
        <v>8.2003806627979833E-2</v>
      </c>
      <c r="AX44" s="15">
        <v>3.5277262218918527E-3</v>
      </c>
      <c r="AY44" s="15">
        <v>9.2791750491189144E-3</v>
      </c>
      <c r="AZ44" s="15">
        <f t="shared" si="38"/>
        <v>8.9543099352833722E-2</v>
      </c>
      <c r="BA44" s="15">
        <f t="shared" si="39"/>
        <v>4.205206238833881E-3</v>
      </c>
      <c r="BB44" s="15">
        <f t="shared" si="40"/>
        <v>1.0431694258074515E-2</v>
      </c>
      <c r="BC44" s="15">
        <f t="shared" si="41"/>
        <v>8.2003806627979833E-2</v>
      </c>
      <c r="BD44" s="15">
        <f t="shared" si="42"/>
        <v>3.5277262218918527E-3</v>
      </c>
      <c r="BE44" s="15">
        <f t="shared" si="43"/>
        <v>9.2791750491189144E-3</v>
      </c>
      <c r="BF44" s="42">
        <f t="shared" si="44"/>
        <v>109293.25153311093</v>
      </c>
      <c r="BG44" s="42">
        <f t="shared" si="44"/>
        <v>2331181.6870386335</v>
      </c>
      <c r="BH44" s="42">
        <f t="shared" si="44"/>
        <v>939213.47220637591</v>
      </c>
      <c r="BI44" s="42">
        <f t="shared" si="44"/>
        <v>119337.74669699972</v>
      </c>
      <c r="BJ44" s="42">
        <f t="shared" si="44"/>
        <v>2779072.3499788982</v>
      </c>
      <c r="BK44" s="42">
        <f t="shared" si="51"/>
        <v>1055842.1850553928</v>
      </c>
      <c r="BL44" s="42">
        <f t="shared" si="45"/>
        <v>165552731.01680267</v>
      </c>
      <c r="BM44" s="42">
        <f t="shared" si="45"/>
        <v>986977479.15458715</v>
      </c>
      <c r="BN44" s="42">
        <f t="shared" si="45"/>
        <v>522266316.92017496</v>
      </c>
      <c r="BO44" s="42">
        <f t="shared" si="45"/>
        <v>189791444.36363852</v>
      </c>
      <c r="BP44" s="42">
        <f t="shared" si="45"/>
        <v>1141681472.5151327</v>
      </c>
      <c r="BQ44" s="42">
        <f t="shared" si="52"/>
        <v>595356496.71496511</v>
      </c>
      <c r="BR44" s="42">
        <f t="shared" si="46"/>
        <v>109221.14680733907</v>
      </c>
      <c r="BS44" s="42">
        <f t="shared" si="46"/>
        <v>2325688.5499894125</v>
      </c>
      <c r="BT44" s="42">
        <f t="shared" si="46"/>
        <v>937527.47713344079</v>
      </c>
      <c r="BU44" s="42">
        <f t="shared" si="46"/>
        <v>119262.75623238017</v>
      </c>
      <c r="BV44" s="42">
        <f t="shared" si="46"/>
        <v>2772323.9800494416</v>
      </c>
      <c r="BW44" s="42">
        <f t="shared" si="53"/>
        <v>1053973.0038748046</v>
      </c>
      <c r="BX44" s="42">
        <f t="shared" si="47"/>
        <v>236913.79677934069</v>
      </c>
      <c r="BY44" s="42">
        <f t="shared" si="47"/>
        <v>5053277.2766072629</v>
      </c>
      <c r="BZ44" s="42">
        <f t="shared" si="47"/>
        <v>2035922.8640874405</v>
      </c>
      <c r="CA44" s="42">
        <f t="shared" si="47"/>
        <v>258687.14007938589</v>
      </c>
      <c r="CB44" s="42">
        <f t="shared" si="47"/>
        <v>6024165.0122241965</v>
      </c>
      <c r="CC44" s="42">
        <f t="shared" si="54"/>
        <v>2288737.6608562707</v>
      </c>
      <c r="CD44" s="42">
        <f t="shared" si="48"/>
        <v>358866860.69081968</v>
      </c>
      <c r="CE44" s="42">
        <f t="shared" si="48"/>
        <v>2139460384.2614772</v>
      </c>
      <c r="CF44" s="42">
        <f t="shared" si="48"/>
        <v>1132111034.6326902</v>
      </c>
      <c r="CG44" s="42">
        <f t="shared" si="48"/>
        <v>411408856.90277475</v>
      </c>
      <c r="CH44" s="42">
        <f t="shared" si="48"/>
        <v>2474810553.9182835</v>
      </c>
      <c r="CI44" s="42">
        <f t="shared" si="55"/>
        <v>1290547825.1899037</v>
      </c>
      <c r="CJ44" s="42">
        <f t="shared" si="49"/>
        <v>236757.49614678818</v>
      </c>
      <c r="CK44" s="42">
        <f t="shared" si="49"/>
        <v>5041369.8629627349</v>
      </c>
      <c r="CL44" s="42">
        <f t="shared" si="49"/>
        <v>2032268.1508414054</v>
      </c>
      <c r="CM44" s="42">
        <f t="shared" si="49"/>
        <v>258524.58406201017</v>
      </c>
      <c r="CN44" s="42">
        <f t="shared" si="49"/>
        <v>6009536.6438699551</v>
      </c>
      <c r="CO44" s="42">
        <f t="shared" si="56"/>
        <v>2284685.8570701284</v>
      </c>
      <c r="CP44" s="42">
        <f t="shared" ref="CP44:CP75" si="57">$L$4*P44</f>
        <v>6.3533657408813948E-7</v>
      </c>
      <c r="CQ44" s="42">
        <f t="shared" ref="CQ44:CQ75" si="58">$L$4*Q44</f>
        <v>2.9786610106829154E-8</v>
      </c>
      <c r="CR44" s="42">
        <f t="shared" ref="CR44:CR75" si="59">$L$4*R44</f>
        <v>7.3932074075639109E-8</v>
      </c>
      <c r="CS44" s="42">
        <f t="shared" ref="CS44:CS75" si="60">$L$4*S44</f>
        <v>5.8186116230520167E-7</v>
      </c>
      <c r="CT44" s="42">
        <f t="shared" ref="CT44:CT75" si="61">$L$4*T44</f>
        <v>2.4986035358355193E-8</v>
      </c>
      <c r="CU44" s="42">
        <f t="shared" ref="CU44:CU75" si="62">$L$4*U44</f>
        <v>6.5765510208665379E-8</v>
      </c>
      <c r="CV44" s="42">
        <f t="shared" ref="CV44:CV75" si="63">$L$4*AH44</f>
        <v>4.1943131697992001E-10</v>
      </c>
      <c r="CW44" s="42">
        <f t="shared" ref="CW44:CW75" si="64">$L$4*AI44</f>
        <v>7.0354188891400378E-11</v>
      </c>
      <c r="CX44" s="42">
        <f t="shared" ref="CX44:CX75" si="65">$L$4*AJ44</f>
        <v>1.3295515668994051E-10</v>
      </c>
      <c r="CY44" s="42">
        <f t="shared" ref="CY44:CY75" si="66">$L$4*AK44</f>
        <v>3.6586475345515299E-10</v>
      </c>
      <c r="CZ44" s="42">
        <f t="shared" ref="CZ44:CZ75" si="67">$L$4*AL44</f>
        <v>6.0820817076962438E-11</v>
      </c>
      <c r="DA44" s="42">
        <f t="shared" ref="DA44:DA75" si="68">$L$4*AM44</f>
        <v>1.1663264007891457E-10</v>
      </c>
      <c r="DB44" s="42">
        <f t="shared" ref="DB44:DB75" si="69">$L$4*AZ44</f>
        <v>6.3575600540511943E-7</v>
      </c>
      <c r="DC44" s="42">
        <f t="shared" ref="DC44:DC75" si="70">$L$4*BA44</f>
        <v>2.9856964295720552E-8</v>
      </c>
      <c r="DD44" s="42">
        <f t="shared" ref="DD44:DD75" si="71">$L$4*BB44</f>
        <v>7.4065029232329048E-8</v>
      </c>
      <c r="DE44" s="42">
        <f t="shared" ref="DE44:DE75" si="72">$L$4*BC44</f>
        <v>5.8222702705865683E-7</v>
      </c>
      <c r="DF44" s="42">
        <f t="shared" ref="DF44:DF75" si="73">$L$4*BD44</f>
        <v>2.5046856175432153E-8</v>
      </c>
      <c r="DG44" s="42">
        <f t="shared" ref="DG44:DG75" si="74">$L$4*BE44</f>
        <v>6.5882142848744291E-8</v>
      </c>
    </row>
    <row r="45" spans="1:111" x14ac:dyDescent="0.25">
      <c r="A45" s="53" t="s">
        <v>61</v>
      </c>
      <c r="B45" s="53" t="s">
        <v>54</v>
      </c>
      <c r="C45" s="53" t="s">
        <v>236</v>
      </c>
      <c r="D45" s="15">
        <v>5.9862986198934216E-2</v>
      </c>
      <c r="E45" s="15">
        <v>2.8065682072488068E-3</v>
      </c>
      <c r="F45" s="15">
        <v>6.966063202642858E-3</v>
      </c>
      <c r="G45" s="15">
        <v>5.4824400403462238E-2</v>
      </c>
      <c r="H45" s="15">
        <v>2.3542461599507999E-3</v>
      </c>
      <c r="I45" s="15">
        <v>6.1965893206095187E-3</v>
      </c>
      <c r="J45" s="15">
        <v>5.9862986198934216E-2</v>
      </c>
      <c r="K45" s="15">
        <v>2.8065682072488068E-3</v>
      </c>
      <c r="L45" s="15">
        <v>6.966063202642858E-3</v>
      </c>
      <c r="M45" s="15">
        <v>5.4824400403462238E-2</v>
      </c>
      <c r="N45" s="15">
        <v>2.3542461599507999E-3</v>
      </c>
      <c r="O45" s="15">
        <v>6.1965893206095187E-3</v>
      </c>
      <c r="P45" s="15">
        <f t="shared" si="26"/>
        <v>5.9862986198934216E-2</v>
      </c>
      <c r="Q45" s="15">
        <f t="shared" si="27"/>
        <v>2.8065682072488068E-3</v>
      </c>
      <c r="R45" s="15">
        <f t="shared" si="28"/>
        <v>6.966063202642858E-3</v>
      </c>
      <c r="S45" s="15">
        <f t="shared" si="29"/>
        <v>5.4824400403462238E-2</v>
      </c>
      <c r="T45" s="15">
        <f t="shared" si="30"/>
        <v>2.3542461599507999E-3</v>
      </c>
      <c r="U45" s="15">
        <f t="shared" si="31"/>
        <v>6.1965893206095187E-3</v>
      </c>
      <c r="V45" s="15">
        <v>4.3630984080204959E-5</v>
      </c>
      <c r="W45" s="15">
        <v>7.3185343373951695E-6</v>
      </c>
      <c r="X45" s="15">
        <v>1.3830546480623592E-5</v>
      </c>
      <c r="Y45" s="15">
        <v>3.8058768115958575E-5</v>
      </c>
      <c r="Z45" s="15">
        <v>6.3268334866779837E-6</v>
      </c>
      <c r="AA45" s="15">
        <v>1.2132610648048054E-5</v>
      </c>
      <c r="AB45" s="15">
        <v>4.3630984080204959E-5</v>
      </c>
      <c r="AC45" s="15">
        <v>7.3185343373951695E-6</v>
      </c>
      <c r="AD45" s="15">
        <v>1.3830546480623592E-5</v>
      </c>
      <c r="AE45" s="15">
        <v>3.8058768115958575E-5</v>
      </c>
      <c r="AF45" s="15">
        <v>6.3268334866779837E-6</v>
      </c>
      <c r="AG45" s="15">
        <v>1.2132610648048054E-5</v>
      </c>
      <c r="AH45" s="112">
        <f t="shared" si="32"/>
        <v>4.3630984080204959E-5</v>
      </c>
      <c r="AI45" s="112">
        <f t="shared" si="33"/>
        <v>7.3185343373951695E-6</v>
      </c>
      <c r="AJ45" s="112">
        <f t="shared" si="34"/>
        <v>1.3830546480623592E-5</v>
      </c>
      <c r="AK45" s="112">
        <f t="shared" si="35"/>
        <v>3.8058768115958575E-5</v>
      </c>
      <c r="AL45" s="112">
        <f t="shared" si="36"/>
        <v>6.3268334866779837E-6</v>
      </c>
      <c r="AM45" s="112">
        <f t="shared" si="37"/>
        <v>1.2132610648048054E-5</v>
      </c>
      <c r="AN45" s="15">
        <v>5.9906617183014418E-2</v>
      </c>
      <c r="AO45" s="15">
        <v>2.813886741586202E-3</v>
      </c>
      <c r="AP45" s="15">
        <v>6.9798937491234812E-3</v>
      </c>
      <c r="AQ45" s="15">
        <v>5.4862459171578198E-2</v>
      </c>
      <c r="AR45" s="15">
        <v>2.3605729934374781E-3</v>
      </c>
      <c r="AS45" s="15">
        <v>6.2087219312575671E-3</v>
      </c>
      <c r="AT45" s="15">
        <v>5.9906617183014418E-2</v>
      </c>
      <c r="AU45" s="15">
        <v>2.813886741586202E-3</v>
      </c>
      <c r="AV45" s="15">
        <v>6.9798937491234812E-3</v>
      </c>
      <c r="AW45" s="15">
        <v>5.4862459171578198E-2</v>
      </c>
      <c r="AX45" s="15">
        <v>2.3605729934374781E-3</v>
      </c>
      <c r="AY45" s="15">
        <v>6.2087219312575671E-3</v>
      </c>
      <c r="AZ45" s="15">
        <f t="shared" si="38"/>
        <v>5.9906617183014418E-2</v>
      </c>
      <c r="BA45" s="15">
        <f t="shared" si="39"/>
        <v>2.813886741586202E-3</v>
      </c>
      <c r="BB45" s="15">
        <f t="shared" si="40"/>
        <v>6.9798937491234812E-3</v>
      </c>
      <c r="BC45" s="15">
        <f t="shared" si="41"/>
        <v>5.4862459171578198E-2</v>
      </c>
      <c r="BD45" s="15">
        <f t="shared" si="42"/>
        <v>2.3605729934374781E-3</v>
      </c>
      <c r="BE45" s="15">
        <f t="shared" si="43"/>
        <v>6.2087219312575671E-3</v>
      </c>
      <c r="BF45" s="42">
        <f t="shared" si="44"/>
        <v>163373.0727615142</v>
      </c>
      <c r="BG45" s="42">
        <f t="shared" si="44"/>
        <v>3484682.8146703178</v>
      </c>
      <c r="BH45" s="42">
        <f t="shared" si="44"/>
        <v>1403949.3635787803</v>
      </c>
      <c r="BI45" s="42">
        <f t="shared" si="44"/>
        <v>178387.72386067681</v>
      </c>
      <c r="BJ45" s="42">
        <f t="shared" si="44"/>
        <v>4154196.0082051856</v>
      </c>
      <c r="BK45" s="42">
        <f t="shared" si="51"/>
        <v>1578287.5859583355</v>
      </c>
      <c r="BL45" s="42">
        <f t="shared" si="45"/>
        <v>224152633.87187985</v>
      </c>
      <c r="BM45" s="42">
        <f t="shared" si="45"/>
        <v>1336333143.9230387</v>
      </c>
      <c r="BN45" s="42">
        <f t="shared" si="45"/>
        <v>707130409.75652313</v>
      </c>
      <c r="BO45" s="42">
        <f t="shared" si="45"/>
        <v>256971007.84245062</v>
      </c>
      <c r="BP45" s="42">
        <f t="shared" si="45"/>
        <v>1545796964.7206826</v>
      </c>
      <c r="BQ45" s="42">
        <f t="shared" si="52"/>
        <v>806091968.47287345</v>
      </c>
      <c r="BR45" s="42">
        <f t="shared" si="46"/>
        <v>163254.08543971274</v>
      </c>
      <c r="BS45" s="42">
        <f t="shared" si="46"/>
        <v>3475619.6315445751</v>
      </c>
      <c r="BT45" s="42">
        <f t="shared" si="46"/>
        <v>1401167.460640522</v>
      </c>
      <c r="BU45" s="42">
        <f t="shared" si="46"/>
        <v>178263.97408497109</v>
      </c>
      <c r="BV45" s="42">
        <f t="shared" si="46"/>
        <v>4143061.8867490795</v>
      </c>
      <c r="BW45" s="42">
        <f t="shared" si="53"/>
        <v>1575203.4167874346</v>
      </c>
      <c r="BX45" s="42">
        <f t="shared" si="47"/>
        <v>354142.03911493876</v>
      </c>
      <c r="BY45" s="42">
        <f t="shared" si="47"/>
        <v>7553709.1688150037</v>
      </c>
      <c r="BZ45" s="42">
        <f t="shared" si="47"/>
        <v>3043325.8188006277</v>
      </c>
      <c r="CA45" s="42">
        <f t="shared" si="47"/>
        <v>386689.13556711131</v>
      </c>
      <c r="CB45" s="42">
        <f t="shared" si="47"/>
        <v>9005005.6619580705</v>
      </c>
      <c r="CC45" s="42">
        <f t="shared" si="54"/>
        <v>3421236.8938974147</v>
      </c>
      <c r="CD45" s="42">
        <f t="shared" si="48"/>
        <v>485893234.97789901</v>
      </c>
      <c r="CE45" s="42">
        <f t="shared" si="48"/>
        <v>2896754872.3076096</v>
      </c>
      <c r="CF45" s="42">
        <f t="shared" si="48"/>
        <v>1532838925.03459</v>
      </c>
      <c r="CG45" s="42">
        <f t="shared" si="48"/>
        <v>557033268.53373754</v>
      </c>
      <c r="CH45" s="42">
        <f t="shared" si="48"/>
        <v>3350807326.3883915</v>
      </c>
      <c r="CI45" s="42">
        <f t="shared" si="55"/>
        <v>1747356823.2745314</v>
      </c>
      <c r="CJ45" s="42">
        <f t="shared" si="49"/>
        <v>353884.11158710741</v>
      </c>
      <c r="CK45" s="42">
        <f t="shared" si="49"/>
        <v>7534063.0049841506</v>
      </c>
      <c r="CL45" s="42">
        <f t="shared" si="49"/>
        <v>3037295.5179528696</v>
      </c>
      <c r="CM45" s="42">
        <f t="shared" si="49"/>
        <v>386420.88451956923</v>
      </c>
      <c r="CN45" s="42">
        <f t="shared" si="49"/>
        <v>8980870.3475542404</v>
      </c>
      <c r="CO45" s="42">
        <f t="shared" si="56"/>
        <v>3414551.3738132534</v>
      </c>
      <c r="CP45" s="42">
        <f t="shared" si="57"/>
        <v>4.2502720201243291E-7</v>
      </c>
      <c r="CQ45" s="42">
        <f t="shared" si="58"/>
        <v>1.9926634271466528E-8</v>
      </c>
      <c r="CR45" s="42">
        <f t="shared" si="59"/>
        <v>4.9459048738764291E-8</v>
      </c>
      <c r="CS45" s="42">
        <f t="shared" si="60"/>
        <v>3.8925324286458186E-7</v>
      </c>
      <c r="CT45" s="42">
        <f t="shared" si="61"/>
        <v>1.6715147735650681E-8</v>
      </c>
      <c r="CU45" s="42">
        <f t="shared" si="62"/>
        <v>4.399578417632758E-8</v>
      </c>
      <c r="CV45" s="42">
        <f t="shared" si="63"/>
        <v>3.0977998696945518E-10</v>
      </c>
      <c r="CW45" s="42">
        <f t="shared" si="64"/>
        <v>5.1961593795505705E-11</v>
      </c>
      <c r="CX45" s="42">
        <f t="shared" si="65"/>
        <v>9.81968800124275E-11</v>
      </c>
      <c r="CY45" s="42">
        <f t="shared" si="66"/>
        <v>2.7021725362330588E-10</v>
      </c>
      <c r="CZ45" s="42">
        <f t="shared" si="67"/>
        <v>4.4920517755413686E-11</v>
      </c>
      <c r="DA45" s="42">
        <f t="shared" si="68"/>
        <v>8.614153560114118E-11</v>
      </c>
      <c r="DB45" s="42">
        <f t="shared" si="69"/>
        <v>4.2533698199940235E-7</v>
      </c>
      <c r="DC45" s="42">
        <f t="shared" si="70"/>
        <v>1.9978595865262032E-8</v>
      </c>
      <c r="DD45" s="42">
        <f t="shared" si="71"/>
        <v>4.9557245618776713E-8</v>
      </c>
      <c r="DE45" s="42">
        <f t="shared" si="72"/>
        <v>3.8952346011820521E-7</v>
      </c>
      <c r="DF45" s="42">
        <f t="shared" si="73"/>
        <v>1.6760068253406093E-8</v>
      </c>
      <c r="DG45" s="42">
        <f t="shared" si="74"/>
        <v>4.4081925711928727E-8</v>
      </c>
    </row>
    <row r="46" spans="1:111" x14ac:dyDescent="0.25">
      <c r="A46" s="53" t="s">
        <v>62</v>
      </c>
      <c r="B46" s="53" t="s">
        <v>63</v>
      </c>
      <c r="C46" s="53" t="s">
        <v>236</v>
      </c>
      <c r="D46" s="15">
        <v>10.226745659366429</v>
      </c>
      <c r="E46" s="15">
        <v>0.47946253693085156</v>
      </c>
      <c r="F46" s="15">
        <v>1.190053506247712</v>
      </c>
      <c r="G46" s="15">
        <v>9.3659744435444932</v>
      </c>
      <c r="H46" s="15">
        <v>0.40218970395742759</v>
      </c>
      <c r="I46" s="15">
        <v>1.0585997619101066</v>
      </c>
      <c r="J46" s="15">
        <v>10.226745659366429</v>
      </c>
      <c r="K46" s="15">
        <v>0.47946253693085156</v>
      </c>
      <c r="L46" s="15">
        <v>1.190053506247712</v>
      </c>
      <c r="M46" s="15">
        <v>9.3659744435444932</v>
      </c>
      <c r="N46" s="15">
        <v>0.40218970395742759</v>
      </c>
      <c r="O46" s="15">
        <v>1.0585997619101066</v>
      </c>
      <c r="P46" s="15">
        <f t="shared" si="26"/>
        <v>10.226745659366429</v>
      </c>
      <c r="Q46" s="15">
        <f t="shared" si="27"/>
        <v>0.47946253693085156</v>
      </c>
      <c r="R46" s="15">
        <f t="shared" si="28"/>
        <v>1.190053506247712</v>
      </c>
      <c r="S46" s="15">
        <f t="shared" si="29"/>
        <v>9.3659744435444932</v>
      </c>
      <c r="T46" s="15">
        <f t="shared" si="30"/>
        <v>0.40218970395742759</v>
      </c>
      <c r="U46" s="15">
        <f t="shared" si="31"/>
        <v>1.0585997619101066</v>
      </c>
      <c r="V46" s="15">
        <v>7.0889800052944221E-2</v>
      </c>
      <c r="W46" s="15">
        <v>1.1890848826715554E-2</v>
      </c>
      <c r="X46" s="15">
        <v>2.247129408844065E-2</v>
      </c>
      <c r="Y46" s="15">
        <v>6.1836296358617399E-2</v>
      </c>
      <c r="Z46" s="15">
        <v>1.0279574717233085E-2</v>
      </c>
      <c r="AA46" s="15">
        <v>1.9712558886577105E-2</v>
      </c>
      <c r="AB46" s="15">
        <v>7.0889800052944221E-2</v>
      </c>
      <c r="AC46" s="15">
        <v>1.1890848826715554E-2</v>
      </c>
      <c r="AD46" s="15">
        <v>2.247129408844065E-2</v>
      </c>
      <c r="AE46" s="15">
        <v>6.1836296358617399E-2</v>
      </c>
      <c r="AF46" s="15">
        <v>1.0279574717233085E-2</v>
      </c>
      <c r="AG46" s="15">
        <v>1.9712558886577105E-2</v>
      </c>
      <c r="AH46" s="112">
        <f t="shared" si="32"/>
        <v>7.0889800052944221E-2</v>
      </c>
      <c r="AI46" s="112">
        <f t="shared" si="33"/>
        <v>1.1890848826715554E-2</v>
      </c>
      <c r="AJ46" s="112">
        <f t="shared" si="34"/>
        <v>2.247129408844065E-2</v>
      </c>
      <c r="AK46" s="112">
        <f t="shared" si="35"/>
        <v>6.1836296358617399E-2</v>
      </c>
      <c r="AL46" s="112">
        <f t="shared" si="36"/>
        <v>1.0279574717233085E-2</v>
      </c>
      <c r="AM46" s="112">
        <f t="shared" si="37"/>
        <v>1.9712558886577105E-2</v>
      </c>
      <c r="AN46" s="15">
        <v>10.297635459419373</v>
      </c>
      <c r="AO46" s="15">
        <v>0.4913533857575671</v>
      </c>
      <c r="AP46" s="15">
        <v>1.2125248003361526</v>
      </c>
      <c r="AQ46" s="15">
        <v>9.4278107399031104</v>
      </c>
      <c r="AR46" s="15">
        <v>0.41246927867466066</v>
      </c>
      <c r="AS46" s="15">
        <v>1.0783123207966838</v>
      </c>
      <c r="AT46" s="15">
        <v>10.297635459419373</v>
      </c>
      <c r="AU46" s="15">
        <v>0.4913533857575671</v>
      </c>
      <c r="AV46" s="15">
        <v>1.2125248003361526</v>
      </c>
      <c r="AW46" s="15">
        <v>9.4278107399031104</v>
      </c>
      <c r="AX46" s="15">
        <v>0.41246927867466066</v>
      </c>
      <c r="AY46" s="15">
        <v>1.0783123207966838</v>
      </c>
      <c r="AZ46" s="15">
        <f t="shared" si="38"/>
        <v>10.297635459419373</v>
      </c>
      <c r="BA46" s="15">
        <f t="shared" si="39"/>
        <v>0.4913533857575671</v>
      </c>
      <c r="BB46" s="15">
        <f t="shared" si="40"/>
        <v>1.2125248003361526</v>
      </c>
      <c r="BC46" s="15">
        <f t="shared" si="41"/>
        <v>9.4278107399031104</v>
      </c>
      <c r="BD46" s="15">
        <f t="shared" si="42"/>
        <v>0.41246927867466066</v>
      </c>
      <c r="BE46" s="15">
        <f t="shared" si="43"/>
        <v>1.0783123207966838</v>
      </c>
      <c r="BF46" s="42">
        <f t="shared" si="44"/>
        <v>956.31595091472082</v>
      </c>
      <c r="BG46" s="42">
        <f t="shared" si="44"/>
        <v>20397.839761588046</v>
      </c>
      <c r="BH46" s="42">
        <f t="shared" si="44"/>
        <v>8218.1178818057888</v>
      </c>
      <c r="BI46" s="42">
        <f t="shared" si="44"/>
        <v>1044.2052835987477</v>
      </c>
      <c r="BJ46" s="42">
        <f t="shared" si="44"/>
        <v>24316.883062315359</v>
      </c>
      <c r="BK46" s="42">
        <f t="shared" si="51"/>
        <v>9238.6191192346887</v>
      </c>
      <c r="BL46" s="42">
        <f t="shared" si="45"/>
        <v>137960.60918066892</v>
      </c>
      <c r="BM46" s="42">
        <f t="shared" si="45"/>
        <v>822481.23262882279</v>
      </c>
      <c r="BN46" s="42">
        <f t="shared" si="45"/>
        <v>435221.93076681253</v>
      </c>
      <c r="BO46" s="42">
        <f t="shared" si="45"/>
        <v>158159.53696969879</v>
      </c>
      <c r="BP46" s="42">
        <f t="shared" si="45"/>
        <v>951401.22709594411</v>
      </c>
      <c r="BQ46" s="42">
        <f t="shared" si="52"/>
        <v>496130.41392913763</v>
      </c>
      <c r="BR46" s="42">
        <f t="shared" si="46"/>
        <v>949.7325904126966</v>
      </c>
      <c r="BS46" s="42">
        <f t="shared" si="46"/>
        <v>19904.208017049128</v>
      </c>
      <c r="BT46" s="42">
        <f t="shared" si="46"/>
        <v>8065.8144041991181</v>
      </c>
      <c r="BU46" s="42">
        <f t="shared" si="46"/>
        <v>1037.3564202563223</v>
      </c>
      <c r="BV46" s="42">
        <f t="shared" si="46"/>
        <v>23710.856797444241</v>
      </c>
      <c r="BW46" s="42">
        <f t="shared" si="53"/>
        <v>9069.7285112853897</v>
      </c>
      <c r="BX46" s="42">
        <f t="shared" si="47"/>
        <v>2072.9957218192312</v>
      </c>
      <c r="BY46" s="42">
        <f t="shared" si="47"/>
        <v>44216.176170313549</v>
      </c>
      <c r="BZ46" s="42">
        <f t="shared" si="47"/>
        <v>17814.325060765106</v>
      </c>
      <c r="CA46" s="42">
        <f t="shared" si="47"/>
        <v>2263.5124756946266</v>
      </c>
      <c r="CB46" s="42">
        <f t="shared" si="47"/>
        <v>52711.44385696172</v>
      </c>
      <c r="CC46" s="42">
        <f t="shared" si="54"/>
        <v>20026.454532492371</v>
      </c>
      <c r="CD46" s="42">
        <f t="shared" si="48"/>
        <v>299055.71724234981</v>
      </c>
      <c r="CE46" s="42">
        <f t="shared" si="48"/>
        <v>1782883.6535512314</v>
      </c>
      <c r="CF46" s="42">
        <f t="shared" si="48"/>
        <v>943425.86219390854</v>
      </c>
      <c r="CG46" s="42">
        <f t="shared" si="48"/>
        <v>342840.71408564568</v>
      </c>
      <c r="CH46" s="42">
        <f t="shared" si="48"/>
        <v>2062342.1282652367</v>
      </c>
      <c r="CI46" s="42">
        <f t="shared" si="55"/>
        <v>1075456.5209915868</v>
      </c>
      <c r="CJ46" s="42">
        <f t="shared" si="49"/>
        <v>2058.7250426123892</v>
      </c>
      <c r="CK46" s="42">
        <f t="shared" si="49"/>
        <v>43146.135987877453</v>
      </c>
      <c r="CL46" s="42">
        <f t="shared" si="49"/>
        <v>17484.178463090113</v>
      </c>
      <c r="CM46" s="42">
        <f t="shared" si="49"/>
        <v>2248.6662688582855</v>
      </c>
      <c r="CN46" s="42">
        <f t="shared" si="49"/>
        <v>51397.767290983422</v>
      </c>
      <c r="CO46" s="42">
        <f t="shared" si="56"/>
        <v>19660.352192152379</v>
      </c>
      <c r="CP46" s="42">
        <f t="shared" si="57"/>
        <v>7.2609894181501652E-5</v>
      </c>
      <c r="CQ46" s="42">
        <f t="shared" si="58"/>
        <v>3.404184012209046E-6</v>
      </c>
      <c r="CR46" s="42">
        <f t="shared" si="59"/>
        <v>8.4493798943587549E-6</v>
      </c>
      <c r="CS46" s="42">
        <f t="shared" si="60"/>
        <v>6.6498418549165893E-5</v>
      </c>
      <c r="CT46" s="42">
        <f t="shared" si="61"/>
        <v>2.8555468980977358E-6</v>
      </c>
      <c r="CU46" s="42">
        <f t="shared" si="62"/>
        <v>7.5160583095617567E-6</v>
      </c>
      <c r="CV46" s="42">
        <f t="shared" si="63"/>
        <v>5.0331758037590395E-7</v>
      </c>
      <c r="CW46" s="42">
        <f t="shared" si="64"/>
        <v>8.4425026669680439E-8</v>
      </c>
      <c r="CX46" s="42">
        <f t="shared" si="65"/>
        <v>1.5954618802792862E-7</v>
      </c>
      <c r="CY46" s="42">
        <f t="shared" si="66"/>
        <v>4.3903770414618352E-7</v>
      </c>
      <c r="CZ46" s="42">
        <f t="shared" si="67"/>
        <v>7.2984980492354902E-8</v>
      </c>
      <c r="DA46" s="42">
        <f t="shared" si="68"/>
        <v>1.3995916809469745E-7</v>
      </c>
      <c r="DB46" s="42">
        <f t="shared" si="69"/>
        <v>7.3113211761877554E-5</v>
      </c>
      <c r="DC46" s="42">
        <f t="shared" si="70"/>
        <v>3.4886090388787263E-6</v>
      </c>
      <c r="DD46" s="42">
        <f t="shared" si="71"/>
        <v>8.6089260823866826E-6</v>
      </c>
      <c r="DE46" s="42">
        <f t="shared" si="72"/>
        <v>6.6937456253312081E-5</v>
      </c>
      <c r="DF46" s="42">
        <f t="shared" si="73"/>
        <v>2.9285318785900904E-6</v>
      </c>
      <c r="DG46" s="42">
        <f t="shared" si="74"/>
        <v>7.6560174776564554E-6</v>
      </c>
    </row>
    <row r="47" spans="1:111" x14ac:dyDescent="0.25">
      <c r="A47" s="53" t="s">
        <v>65</v>
      </c>
      <c r="B47" s="53" t="s">
        <v>63</v>
      </c>
      <c r="C47" s="53" t="s">
        <v>236</v>
      </c>
      <c r="D47" s="15">
        <v>9.1614596531824279</v>
      </c>
      <c r="E47" s="15">
        <v>0.42951852266722129</v>
      </c>
      <c r="F47" s="15">
        <v>1.0660895993469088</v>
      </c>
      <c r="G47" s="15">
        <v>8.3903521056752766</v>
      </c>
      <c r="H47" s="15">
        <v>0.36029494312852894</v>
      </c>
      <c r="I47" s="15">
        <v>0.9483289533778041</v>
      </c>
      <c r="J47" s="15">
        <v>9.1614596531824279</v>
      </c>
      <c r="K47" s="15">
        <v>0.42951852266722129</v>
      </c>
      <c r="L47" s="15">
        <v>1.0660895993469088</v>
      </c>
      <c r="M47" s="15">
        <v>8.3903521056752766</v>
      </c>
      <c r="N47" s="15">
        <v>0.36029494312852894</v>
      </c>
      <c r="O47" s="15">
        <v>0.9483289533778041</v>
      </c>
      <c r="P47" s="15">
        <f t="shared" si="26"/>
        <v>9.1614596531824279</v>
      </c>
      <c r="Q47" s="15">
        <f t="shared" si="27"/>
        <v>0.42951852266722129</v>
      </c>
      <c r="R47" s="15">
        <f t="shared" si="28"/>
        <v>1.0660895993469088</v>
      </c>
      <c r="S47" s="15">
        <f t="shared" si="29"/>
        <v>8.3903521056752766</v>
      </c>
      <c r="T47" s="15">
        <f t="shared" si="30"/>
        <v>0.36029494312852894</v>
      </c>
      <c r="U47" s="15">
        <f t="shared" si="31"/>
        <v>0.9483289533778041</v>
      </c>
      <c r="V47" s="15">
        <v>4.8441363369511901E-2</v>
      </c>
      <c r="W47" s="15">
        <v>8.1254133649222987E-3</v>
      </c>
      <c r="X47" s="15">
        <v>1.5355384293767782E-2</v>
      </c>
      <c r="Y47" s="15">
        <v>4.2254802511721909E-2</v>
      </c>
      <c r="Z47" s="15">
        <v>7.0243760567759448E-3</v>
      </c>
      <c r="AA47" s="15">
        <v>1.3470248572494362E-2</v>
      </c>
      <c r="AB47" s="15">
        <v>4.8441363369511901E-2</v>
      </c>
      <c r="AC47" s="15">
        <v>8.1254133649222987E-3</v>
      </c>
      <c r="AD47" s="15">
        <v>1.5355384293767782E-2</v>
      </c>
      <c r="AE47" s="15">
        <v>4.2254802511721909E-2</v>
      </c>
      <c r="AF47" s="15">
        <v>7.0243760567759448E-3</v>
      </c>
      <c r="AG47" s="15">
        <v>1.3470248572494362E-2</v>
      </c>
      <c r="AH47" s="112">
        <f t="shared" si="32"/>
        <v>4.8441363369511901E-2</v>
      </c>
      <c r="AI47" s="112">
        <f t="shared" si="33"/>
        <v>8.1254133649222987E-3</v>
      </c>
      <c r="AJ47" s="112">
        <f t="shared" si="34"/>
        <v>1.5355384293767782E-2</v>
      </c>
      <c r="AK47" s="112">
        <f t="shared" si="35"/>
        <v>4.2254802511721909E-2</v>
      </c>
      <c r="AL47" s="112">
        <f t="shared" si="36"/>
        <v>7.0243760567759448E-3</v>
      </c>
      <c r="AM47" s="112">
        <f t="shared" si="37"/>
        <v>1.3470248572494362E-2</v>
      </c>
      <c r="AN47" s="15">
        <v>9.2099010165519406</v>
      </c>
      <c r="AO47" s="15">
        <v>0.43764393603214358</v>
      </c>
      <c r="AP47" s="15">
        <v>1.0814449836406765</v>
      </c>
      <c r="AQ47" s="15">
        <v>8.4326069081869992</v>
      </c>
      <c r="AR47" s="15">
        <v>0.36731931918530492</v>
      </c>
      <c r="AS47" s="15">
        <v>0.96179920195029844</v>
      </c>
      <c r="AT47" s="15">
        <v>9.2099010165519406</v>
      </c>
      <c r="AU47" s="15">
        <v>0.43764393603214358</v>
      </c>
      <c r="AV47" s="15">
        <v>1.0814449836406765</v>
      </c>
      <c r="AW47" s="15">
        <v>8.4326069081869992</v>
      </c>
      <c r="AX47" s="15">
        <v>0.36731931918530492</v>
      </c>
      <c r="AY47" s="15">
        <v>0.96179920195029844</v>
      </c>
      <c r="AZ47" s="15">
        <f t="shared" si="38"/>
        <v>9.2099010165519406</v>
      </c>
      <c r="BA47" s="15">
        <f t="shared" si="39"/>
        <v>0.43764393603214358</v>
      </c>
      <c r="BB47" s="15">
        <f t="shared" si="40"/>
        <v>1.0814449836406765</v>
      </c>
      <c r="BC47" s="15">
        <f t="shared" si="41"/>
        <v>8.4326069081869992</v>
      </c>
      <c r="BD47" s="15">
        <f t="shared" si="42"/>
        <v>0.36731931918530492</v>
      </c>
      <c r="BE47" s="15">
        <f t="shared" si="43"/>
        <v>0.96179920195029844</v>
      </c>
      <c r="BF47" s="42">
        <f t="shared" si="44"/>
        <v>1067.5154800908508</v>
      </c>
      <c r="BG47" s="42">
        <f t="shared" si="44"/>
        <v>22769.681594330836</v>
      </c>
      <c r="BH47" s="42">
        <f t="shared" si="44"/>
        <v>9173.7129843413459</v>
      </c>
      <c r="BI47" s="42">
        <f t="shared" si="44"/>
        <v>1165.6245026218576</v>
      </c>
      <c r="BJ47" s="42">
        <f t="shared" si="44"/>
        <v>27144.427604445049</v>
      </c>
      <c r="BK47" s="42">
        <f t="shared" si="51"/>
        <v>10312.877156354998</v>
      </c>
      <c r="BL47" s="42">
        <f t="shared" si="45"/>
        <v>201893.57441073493</v>
      </c>
      <c r="BM47" s="42">
        <f t="shared" si="45"/>
        <v>1203631.0721397402</v>
      </c>
      <c r="BN47" s="42">
        <f t="shared" si="45"/>
        <v>636910.14258557907</v>
      </c>
      <c r="BO47" s="42">
        <f t="shared" si="45"/>
        <v>231452.98093126644</v>
      </c>
      <c r="BP47" s="42">
        <f t="shared" si="45"/>
        <v>1392294.4786769908</v>
      </c>
      <c r="BQ47" s="42">
        <f t="shared" si="52"/>
        <v>726044.50818898156</v>
      </c>
      <c r="BR47" s="42">
        <f t="shared" si="46"/>
        <v>1061.900663473308</v>
      </c>
      <c r="BS47" s="42">
        <f t="shared" si="46"/>
        <v>22346.933648091697</v>
      </c>
      <c r="BT47" s="42">
        <f t="shared" si="46"/>
        <v>9043.4558835121716</v>
      </c>
      <c r="BU47" s="42">
        <f t="shared" si="46"/>
        <v>1159.7836951826666</v>
      </c>
      <c r="BV47" s="42">
        <f t="shared" si="46"/>
        <v>26625.335203417915</v>
      </c>
      <c r="BW47" s="42">
        <f t="shared" si="53"/>
        <v>10168.442623126015</v>
      </c>
      <c r="BX47" s="42">
        <f t="shared" si="47"/>
        <v>2314.0417359842577</v>
      </c>
      <c r="BY47" s="42">
        <f t="shared" si="47"/>
        <v>49357.592004070932</v>
      </c>
      <c r="BZ47" s="42">
        <f t="shared" si="47"/>
        <v>19885.758207365696</v>
      </c>
      <c r="CA47" s="42">
        <f t="shared" si="47"/>
        <v>2526.7116007753971</v>
      </c>
      <c r="CB47" s="42">
        <f t="shared" si="47"/>
        <v>58840.681514747957</v>
      </c>
      <c r="CC47" s="42">
        <f t="shared" si="54"/>
        <v>22355.112036270548</v>
      </c>
      <c r="CD47" s="42">
        <f t="shared" si="48"/>
        <v>437642.5130375849</v>
      </c>
      <c r="CE47" s="42">
        <f t="shared" si="48"/>
        <v>2609098.0295871668</v>
      </c>
      <c r="CF47" s="42">
        <f t="shared" si="48"/>
        <v>1380623.212966695</v>
      </c>
      <c r="CG47" s="42">
        <f t="shared" si="48"/>
        <v>501718.11817411537</v>
      </c>
      <c r="CH47" s="42">
        <f t="shared" si="48"/>
        <v>3018061.6511198571</v>
      </c>
      <c r="CI47" s="42">
        <f t="shared" si="55"/>
        <v>1573838.8112071992</v>
      </c>
      <c r="CJ47" s="42">
        <f t="shared" si="49"/>
        <v>2301.8705588582957</v>
      </c>
      <c r="CK47" s="42">
        <f t="shared" si="49"/>
        <v>48441.205862939059</v>
      </c>
      <c r="CL47" s="42">
        <f t="shared" si="49"/>
        <v>19603.401301682825</v>
      </c>
      <c r="CM47" s="42">
        <f t="shared" si="49"/>
        <v>2514.0505457947374</v>
      </c>
      <c r="CN47" s="42">
        <f t="shared" si="49"/>
        <v>57715.450543196297</v>
      </c>
      <c r="CO47" s="42">
        <f t="shared" si="56"/>
        <v>22042.022864035942</v>
      </c>
      <c r="CP47" s="42">
        <f t="shared" si="57"/>
        <v>6.5046363537595237E-5</v>
      </c>
      <c r="CQ47" s="42">
        <f t="shared" si="58"/>
        <v>3.0495815109372712E-6</v>
      </c>
      <c r="CR47" s="42">
        <f t="shared" si="59"/>
        <v>7.5692361553630521E-6</v>
      </c>
      <c r="CS47" s="42">
        <f t="shared" si="60"/>
        <v>5.9571499950294464E-5</v>
      </c>
      <c r="CT47" s="42">
        <f t="shared" si="61"/>
        <v>2.5580940962125556E-6</v>
      </c>
      <c r="CU47" s="42">
        <f t="shared" si="62"/>
        <v>6.7331355689824085E-6</v>
      </c>
      <c r="CV47" s="42">
        <f t="shared" si="63"/>
        <v>3.4393367992353452E-7</v>
      </c>
      <c r="CW47" s="42">
        <f t="shared" si="64"/>
        <v>5.7690434890948318E-8</v>
      </c>
      <c r="CX47" s="42">
        <f t="shared" si="65"/>
        <v>1.0902322848575126E-7</v>
      </c>
      <c r="CY47" s="42">
        <f t="shared" si="66"/>
        <v>3.0000909783322552E-7</v>
      </c>
      <c r="CZ47" s="42">
        <f t="shared" si="67"/>
        <v>4.9873070003109208E-8</v>
      </c>
      <c r="DA47" s="42">
        <f t="shared" si="68"/>
        <v>9.563876486470996E-8</v>
      </c>
      <c r="DB47" s="42">
        <f t="shared" si="69"/>
        <v>6.5390297217518781E-5</v>
      </c>
      <c r="DC47" s="42">
        <f t="shared" si="70"/>
        <v>3.1072719458282191E-6</v>
      </c>
      <c r="DD47" s="42">
        <f t="shared" si="71"/>
        <v>7.6782593838488028E-6</v>
      </c>
      <c r="DE47" s="42">
        <f t="shared" si="72"/>
        <v>5.9871509048127689E-5</v>
      </c>
      <c r="DF47" s="42">
        <f t="shared" si="73"/>
        <v>2.6079671662156647E-6</v>
      </c>
      <c r="DG47" s="42">
        <f t="shared" si="74"/>
        <v>6.828774333847119E-6</v>
      </c>
    </row>
    <row r="48" spans="1:111" x14ac:dyDescent="0.25">
      <c r="A48" s="53" t="s">
        <v>66</v>
      </c>
      <c r="B48" s="53" t="s">
        <v>63</v>
      </c>
      <c r="C48" s="53" t="s">
        <v>236</v>
      </c>
      <c r="D48" s="15">
        <v>9.1614596531824279</v>
      </c>
      <c r="E48" s="15">
        <v>0.42951852266722129</v>
      </c>
      <c r="F48" s="15">
        <v>1.0660895993469088</v>
      </c>
      <c r="G48" s="15">
        <v>8.3903521056752766</v>
      </c>
      <c r="H48" s="15">
        <v>0.36029494312852894</v>
      </c>
      <c r="I48" s="15">
        <v>0.9483289533778041</v>
      </c>
      <c r="J48" s="15">
        <v>9.1614596531824279</v>
      </c>
      <c r="K48" s="15">
        <v>0.42951852266722129</v>
      </c>
      <c r="L48" s="15">
        <v>1.0660895993469088</v>
      </c>
      <c r="M48" s="15">
        <v>8.3903521056752766</v>
      </c>
      <c r="N48" s="15">
        <v>0.36029494312852894</v>
      </c>
      <c r="O48" s="15">
        <v>0.9483289533778041</v>
      </c>
      <c r="P48" s="15">
        <f t="shared" si="26"/>
        <v>9.1614596531824279</v>
      </c>
      <c r="Q48" s="15">
        <f t="shared" si="27"/>
        <v>0.42951852266722129</v>
      </c>
      <c r="R48" s="15">
        <f t="shared" si="28"/>
        <v>1.0660895993469088</v>
      </c>
      <c r="S48" s="15">
        <f t="shared" si="29"/>
        <v>8.3903521056752766</v>
      </c>
      <c r="T48" s="15">
        <f t="shared" si="30"/>
        <v>0.36029494312852894</v>
      </c>
      <c r="U48" s="15">
        <f t="shared" si="31"/>
        <v>0.9483289533778041</v>
      </c>
      <c r="V48" s="15">
        <v>6.4982316715198885E-2</v>
      </c>
      <c r="W48" s="15">
        <v>1.0899944757822595E-2</v>
      </c>
      <c r="X48" s="15">
        <v>2.0598686247737266E-2</v>
      </c>
      <c r="Y48" s="15">
        <v>5.6683271662065965E-2</v>
      </c>
      <c r="Z48" s="15">
        <v>9.4229434907969964E-3</v>
      </c>
      <c r="AA48" s="15">
        <v>1.806984564602902E-2</v>
      </c>
      <c r="AB48" s="15">
        <v>6.4982316715198885E-2</v>
      </c>
      <c r="AC48" s="15">
        <v>1.0899944757822595E-2</v>
      </c>
      <c r="AD48" s="15">
        <v>2.0598686247737266E-2</v>
      </c>
      <c r="AE48" s="15">
        <v>5.6683271662065965E-2</v>
      </c>
      <c r="AF48" s="15">
        <v>9.4229434907969964E-3</v>
      </c>
      <c r="AG48" s="15">
        <v>1.806984564602902E-2</v>
      </c>
      <c r="AH48" s="112">
        <f t="shared" si="32"/>
        <v>6.4982316715198885E-2</v>
      </c>
      <c r="AI48" s="112">
        <f t="shared" si="33"/>
        <v>1.0899944757822595E-2</v>
      </c>
      <c r="AJ48" s="112">
        <f t="shared" si="34"/>
        <v>2.0598686247737266E-2</v>
      </c>
      <c r="AK48" s="112">
        <f t="shared" si="35"/>
        <v>5.6683271662065965E-2</v>
      </c>
      <c r="AL48" s="112">
        <f t="shared" si="36"/>
        <v>9.4229434907969964E-3</v>
      </c>
      <c r="AM48" s="112">
        <f t="shared" si="37"/>
        <v>1.806984564602902E-2</v>
      </c>
      <c r="AN48" s="15">
        <v>9.2264419698976265</v>
      </c>
      <c r="AO48" s="15">
        <v>0.44041846742504387</v>
      </c>
      <c r="AP48" s="15">
        <v>1.086688285594646</v>
      </c>
      <c r="AQ48" s="15">
        <v>8.4470353773373432</v>
      </c>
      <c r="AR48" s="15">
        <v>0.36971788661932592</v>
      </c>
      <c r="AS48" s="15">
        <v>0.96639879902383308</v>
      </c>
      <c r="AT48" s="15">
        <v>9.2264419698976265</v>
      </c>
      <c r="AU48" s="15">
        <v>0.44041846742504387</v>
      </c>
      <c r="AV48" s="15">
        <v>1.086688285594646</v>
      </c>
      <c r="AW48" s="15">
        <v>8.4470353773373432</v>
      </c>
      <c r="AX48" s="15">
        <v>0.36971788661932592</v>
      </c>
      <c r="AY48" s="15">
        <v>0.96639879902383308</v>
      </c>
      <c r="AZ48" s="15">
        <f t="shared" si="38"/>
        <v>9.2264419698976265</v>
      </c>
      <c r="BA48" s="15">
        <f t="shared" si="39"/>
        <v>0.44041846742504387</v>
      </c>
      <c r="BB48" s="15">
        <f t="shared" si="40"/>
        <v>1.086688285594646</v>
      </c>
      <c r="BC48" s="15">
        <f t="shared" si="41"/>
        <v>8.4470353773373432</v>
      </c>
      <c r="BD48" s="15">
        <f t="shared" si="42"/>
        <v>0.36971788661932592</v>
      </c>
      <c r="BE48" s="15">
        <f t="shared" si="43"/>
        <v>0.96639879902383308</v>
      </c>
      <c r="BF48" s="42">
        <f t="shared" si="44"/>
        <v>1067.5154800908508</v>
      </c>
      <c r="BG48" s="42">
        <f t="shared" si="44"/>
        <v>22769.681594330836</v>
      </c>
      <c r="BH48" s="42">
        <f t="shared" si="44"/>
        <v>9173.7129843413459</v>
      </c>
      <c r="BI48" s="42">
        <f t="shared" si="44"/>
        <v>1165.6245026218576</v>
      </c>
      <c r="BJ48" s="42">
        <f t="shared" si="44"/>
        <v>27144.427604445049</v>
      </c>
      <c r="BK48" s="42">
        <f t="shared" si="51"/>
        <v>10312.877156354998</v>
      </c>
      <c r="BL48" s="42">
        <f t="shared" si="45"/>
        <v>150502.48274254787</v>
      </c>
      <c r="BM48" s="42">
        <f t="shared" si="45"/>
        <v>897252.25377689733</v>
      </c>
      <c r="BN48" s="42">
        <f t="shared" si="45"/>
        <v>474787.56083652267</v>
      </c>
      <c r="BO48" s="42">
        <f t="shared" si="45"/>
        <v>172537.67669421682</v>
      </c>
      <c r="BP48" s="42">
        <f t="shared" si="45"/>
        <v>1037892.2477410297</v>
      </c>
      <c r="BQ48" s="42">
        <f t="shared" si="52"/>
        <v>541233.17883178638</v>
      </c>
      <c r="BR48" s="42">
        <f t="shared" si="46"/>
        <v>1059.9969123426367</v>
      </c>
      <c r="BS48" s="42">
        <f t="shared" si="46"/>
        <v>22206.153291390958</v>
      </c>
      <c r="BT48" s="42">
        <f t="shared" si="46"/>
        <v>8999.8209510911329</v>
      </c>
      <c r="BU48" s="42">
        <f t="shared" si="46"/>
        <v>1157.8026565674018</v>
      </c>
      <c r="BV48" s="42">
        <f t="shared" si="46"/>
        <v>26452.601710530223</v>
      </c>
      <c r="BW48" s="42">
        <f t="shared" si="53"/>
        <v>10120.045689087005</v>
      </c>
      <c r="BX48" s="42">
        <f t="shared" si="47"/>
        <v>2314.0417359842577</v>
      </c>
      <c r="BY48" s="42">
        <f t="shared" si="47"/>
        <v>49357.592004070932</v>
      </c>
      <c r="BZ48" s="42">
        <f t="shared" si="47"/>
        <v>19885.758207365696</v>
      </c>
      <c r="CA48" s="42">
        <f t="shared" si="47"/>
        <v>2526.7116007753971</v>
      </c>
      <c r="CB48" s="42">
        <f t="shared" si="47"/>
        <v>58840.681514747957</v>
      </c>
      <c r="CC48" s="42">
        <f t="shared" si="54"/>
        <v>22355.112036270548</v>
      </c>
      <c r="CD48" s="42">
        <f t="shared" si="48"/>
        <v>326242.60062801786</v>
      </c>
      <c r="CE48" s="42">
        <f t="shared" si="48"/>
        <v>1944963.9856922517</v>
      </c>
      <c r="CF48" s="42">
        <f t="shared" si="48"/>
        <v>1029191.8496660818</v>
      </c>
      <c r="CG48" s="42">
        <f t="shared" si="48"/>
        <v>374008.05172979517</v>
      </c>
      <c r="CH48" s="42">
        <f t="shared" si="48"/>
        <v>2249827.776289349</v>
      </c>
      <c r="CI48" s="42">
        <f t="shared" si="55"/>
        <v>1173225.2956271851</v>
      </c>
      <c r="CJ48" s="42">
        <f t="shared" si="49"/>
        <v>2297.7438181660432</v>
      </c>
      <c r="CK48" s="42">
        <f t="shared" si="49"/>
        <v>48136.037809559137</v>
      </c>
      <c r="CL48" s="42">
        <f t="shared" si="49"/>
        <v>19508.814331608592</v>
      </c>
      <c r="CM48" s="42">
        <f t="shared" si="49"/>
        <v>2509.7562698598072</v>
      </c>
      <c r="CN48" s="42">
        <f t="shared" si="49"/>
        <v>57341.018022826254</v>
      </c>
      <c r="CO48" s="42">
        <f t="shared" si="56"/>
        <v>21937.113354667126</v>
      </c>
      <c r="CP48" s="42">
        <f t="shared" si="57"/>
        <v>6.5046363537595237E-5</v>
      </c>
      <c r="CQ48" s="42">
        <f t="shared" si="58"/>
        <v>3.0495815109372712E-6</v>
      </c>
      <c r="CR48" s="42">
        <f t="shared" si="59"/>
        <v>7.5692361553630521E-6</v>
      </c>
      <c r="CS48" s="42">
        <f t="shared" si="60"/>
        <v>5.9571499950294464E-5</v>
      </c>
      <c r="CT48" s="42">
        <f t="shared" si="61"/>
        <v>2.5580940962125556E-6</v>
      </c>
      <c r="CU48" s="42">
        <f t="shared" si="62"/>
        <v>6.7331355689824085E-6</v>
      </c>
      <c r="CV48" s="42">
        <f t="shared" si="63"/>
        <v>4.6137444867791207E-7</v>
      </c>
      <c r="CW48" s="42">
        <f t="shared" si="64"/>
        <v>7.7389607780540421E-8</v>
      </c>
      <c r="CX48" s="42">
        <f t="shared" si="65"/>
        <v>1.4625067235893458E-7</v>
      </c>
      <c r="CY48" s="42">
        <f t="shared" si="66"/>
        <v>4.0245122880066834E-7</v>
      </c>
      <c r="CZ48" s="42">
        <f t="shared" si="67"/>
        <v>6.6902898784658673E-8</v>
      </c>
      <c r="DA48" s="42">
        <f t="shared" si="68"/>
        <v>1.2829590408680602E-7</v>
      </c>
      <c r="DB48" s="42">
        <f t="shared" si="69"/>
        <v>6.5507737986273147E-5</v>
      </c>
      <c r="DC48" s="42">
        <f t="shared" si="70"/>
        <v>3.1269711187178112E-6</v>
      </c>
      <c r="DD48" s="42">
        <f t="shared" si="71"/>
        <v>7.7154868277219861E-6</v>
      </c>
      <c r="DE48" s="42">
        <f t="shared" si="72"/>
        <v>5.9973951179095133E-5</v>
      </c>
      <c r="DF48" s="42">
        <f t="shared" si="73"/>
        <v>2.6249969949972138E-6</v>
      </c>
      <c r="DG48" s="42">
        <f t="shared" si="74"/>
        <v>6.8614314730692147E-6</v>
      </c>
    </row>
    <row r="49" spans="1:111" x14ac:dyDescent="0.25">
      <c r="A49" s="53" t="s">
        <v>67</v>
      </c>
      <c r="B49" s="53" t="s">
        <v>63</v>
      </c>
      <c r="C49" s="53" t="s">
        <v>236</v>
      </c>
      <c r="D49" s="15">
        <v>10.865917263076831</v>
      </c>
      <c r="E49" s="15">
        <v>0.50942894548902984</v>
      </c>
      <c r="F49" s="15">
        <v>1.2644318503881939</v>
      </c>
      <c r="G49" s="15">
        <v>9.9513478462660245</v>
      </c>
      <c r="H49" s="15">
        <v>0.4273265604547668</v>
      </c>
      <c r="I49" s="15">
        <v>1.1247622470294885</v>
      </c>
      <c r="J49" s="15">
        <v>10.865917263076831</v>
      </c>
      <c r="K49" s="15">
        <v>0.50942894548902984</v>
      </c>
      <c r="L49" s="15">
        <v>1.2644318503881939</v>
      </c>
      <c r="M49" s="15">
        <v>9.9513478462660245</v>
      </c>
      <c r="N49" s="15">
        <v>0.4273265604547668</v>
      </c>
      <c r="O49" s="15">
        <v>1.1247622470294885</v>
      </c>
      <c r="P49" s="15">
        <f t="shared" si="26"/>
        <v>10.865917263076831</v>
      </c>
      <c r="Q49" s="15">
        <f t="shared" si="27"/>
        <v>0.50942894548902984</v>
      </c>
      <c r="R49" s="15">
        <f t="shared" si="28"/>
        <v>1.2644318503881939</v>
      </c>
      <c r="S49" s="15">
        <f t="shared" si="29"/>
        <v>9.9513478462660245</v>
      </c>
      <c r="T49" s="15">
        <f t="shared" si="30"/>
        <v>0.4273265604547668</v>
      </c>
      <c r="U49" s="15">
        <f t="shared" si="31"/>
        <v>1.1247622470294885</v>
      </c>
      <c r="V49" s="15">
        <v>5.3758098373482693E-2</v>
      </c>
      <c r="W49" s="15">
        <v>9.0172270269259606E-3</v>
      </c>
      <c r="X49" s="15">
        <v>1.7040731350400823E-2</v>
      </c>
      <c r="Y49" s="15">
        <v>4.6892524738618192E-2</v>
      </c>
      <c r="Z49" s="15">
        <v>7.7953441605684223E-3</v>
      </c>
      <c r="AA49" s="15">
        <v>1.4948690488987637E-2</v>
      </c>
      <c r="AB49" s="15">
        <v>5.3758098373482693E-2</v>
      </c>
      <c r="AC49" s="15">
        <v>9.0172270269259606E-3</v>
      </c>
      <c r="AD49" s="15">
        <v>1.7040731350400823E-2</v>
      </c>
      <c r="AE49" s="15">
        <v>4.6892524738618192E-2</v>
      </c>
      <c r="AF49" s="15">
        <v>7.7953441605684223E-3</v>
      </c>
      <c r="AG49" s="15">
        <v>1.4948690488987637E-2</v>
      </c>
      <c r="AH49" s="112">
        <f t="shared" si="32"/>
        <v>5.3758098373482693E-2</v>
      </c>
      <c r="AI49" s="112">
        <f t="shared" si="33"/>
        <v>9.0172270269259606E-3</v>
      </c>
      <c r="AJ49" s="112">
        <f t="shared" si="34"/>
        <v>1.7040731350400823E-2</v>
      </c>
      <c r="AK49" s="112">
        <f t="shared" si="35"/>
        <v>4.6892524738618192E-2</v>
      </c>
      <c r="AL49" s="112">
        <f t="shared" si="36"/>
        <v>7.7953441605684223E-3</v>
      </c>
      <c r="AM49" s="112">
        <f t="shared" si="37"/>
        <v>1.4948690488987637E-2</v>
      </c>
      <c r="AN49" s="15">
        <v>10.919675361450313</v>
      </c>
      <c r="AO49" s="15">
        <v>0.51844617251595582</v>
      </c>
      <c r="AP49" s="15">
        <v>1.2814725817385948</v>
      </c>
      <c r="AQ49" s="15">
        <v>9.998240371004643</v>
      </c>
      <c r="AR49" s="15">
        <v>0.43512190461533523</v>
      </c>
      <c r="AS49" s="15">
        <v>1.1397109375184762</v>
      </c>
      <c r="AT49" s="15">
        <v>10.919675361450313</v>
      </c>
      <c r="AU49" s="15">
        <v>0.51844617251595582</v>
      </c>
      <c r="AV49" s="15">
        <v>1.2814725817385948</v>
      </c>
      <c r="AW49" s="15">
        <v>9.998240371004643</v>
      </c>
      <c r="AX49" s="15">
        <v>0.43512190461533523</v>
      </c>
      <c r="AY49" s="15">
        <v>1.1397109375184762</v>
      </c>
      <c r="AZ49" s="15">
        <f t="shared" si="38"/>
        <v>10.919675361450313</v>
      </c>
      <c r="BA49" s="15">
        <f t="shared" si="39"/>
        <v>0.51844617251595582</v>
      </c>
      <c r="BB49" s="15">
        <f t="shared" si="40"/>
        <v>1.2814725817385948</v>
      </c>
      <c r="BC49" s="15">
        <f t="shared" si="41"/>
        <v>9.998240371004643</v>
      </c>
      <c r="BD49" s="15">
        <f t="shared" si="42"/>
        <v>0.43512190461533523</v>
      </c>
      <c r="BE49" s="15">
        <f t="shared" si="43"/>
        <v>1.1397109375184762</v>
      </c>
      <c r="BF49" s="42">
        <f t="shared" si="44"/>
        <v>900.06207144914902</v>
      </c>
      <c r="BG49" s="42">
        <f t="shared" si="44"/>
        <v>19197.966834435803</v>
      </c>
      <c r="BH49" s="42">
        <f t="shared" si="44"/>
        <v>7734.6991828760374</v>
      </c>
      <c r="BI49" s="42">
        <f t="shared" si="44"/>
        <v>982.78144338705658</v>
      </c>
      <c r="BJ49" s="42">
        <f t="shared" si="44"/>
        <v>22886.478176296809</v>
      </c>
      <c r="BK49" s="42">
        <f t="shared" si="51"/>
        <v>8695.1709357502932</v>
      </c>
      <c r="BL49" s="42">
        <f t="shared" si="45"/>
        <v>181926.07804044255</v>
      </c>
      <c r="BM49" s="42">
        <f t="shared" si="45"/>
        <v>1084590.6364336126</v>
      </c>
      <c r="BN49" s="42">
        <f t="shared" si="45"/>
        <v>573919.02958261</v>
      </c>
      <c r="BO49" s="42">
        <f t="shared" si="45"/>
        <v>208562.02677322921</v>
      </c>
      <c r="BP49" s="42">
        <f t="shared" si="45"/>
        <v>1254595.0247419043</v>
      </c>
      <c r="BQ49" s="42">
        <f t="shared" si="52"/>
        <v>654237.90847798379</v>
      </c>
      <c r="BR49" s="42">
        <f t="shared" si="46"/>
        <v>895.63102164431518</v>
      </c>
      <c r="BS49" s="42">
        <f t="shared" si="46"/>
        <v>18864.0605687932</v>
      </c>
      <c r="BT49" s="42">
        <f t="shared" si="46"/>
        <v>7631.8449098078354</v>
      </c>
      <c r="BU49" s="42">
        <f t="shared" si="46"/>
        <v>978.17212200283257</v>
      </c>
      <c r="BV49" s="42">
        <f t="shared" si="46"/>
        <v>22476.459806467115</v>
      </c>
      <c r="BW49" s="42">
        <f t="shared" si="53"/>
        <v>8581.1232287497933</v>
      </c>
      <c r="BX49" s="42">
        <f t="shared" si="47"/>
        <v>1951.0547970063351</v>
      </c>
      <c r="BY49" s="42">
        <f t="shared" si="47"/>
        <v>41615.224630883335</v>
      </c>
      <c r="BZ49" s="42">
        <f t="shared" si="47"/>
        <v>16766.423586602454</v>
      </c>
      <c r="CA49" s="42">
        <f t="shared" si="47"/>
        <v>2130.3646830067073</v>
      </c>
      <c r="CB49" s="42">
        <f t="shared" si="47"/>
        <v>49610.770688905148</v>
      </c>
      <c r="CC49" s="42">
        <f t="shared" si="54"/>
        <v>18848.427795286934</v>
      </c>
      <c r="CD49" s="42">
        <f t="shared" si="48"/>
        <v>394359.18757232942</v>
      </c>
      <c r="CE49" s="42">
        <f t="shared" si="48"/>
        <v>2351055.3673203052</v>
      </c>
      <c r="CF49" s="42">
        <f t="shared" si="48"/>
        <v>1244078.0600359235</v>
      </c>
      <c r="CG49" s="42">
        <f t="shared" si="48"/>
        <v>452097.64494810422</v>
      </c>
      <c r="CH49" s="42">
        <f t="shared" si="48"/>
        <v>2719572.0372728398</v>
      </c>
      <c r="CI49" s="42">
        <f t="shared" si="55"/>
        <v>1418184.4232856089</v>
      </c>
      <c r="CJ49" s="42">
        <f t="shared" si="49"/>
        <v>1941.44965837009</v>
      </c>
      <c r="CK49" s="42">
        <f t="shared" si="49"/>
        <v>40891.419637874831</v>
      </c>
      <c r="CL49" s="42">
        <f t="shared" si="49"/>
        <v>16543.467493652977</v>
      </c>
      <c r="CM49" s="42">
        <f t="shared" si="49"/>
        <v>2120.3731070000053</v>
      </c>
      <c r="CN49" s="42">
        <f t="shared" si="49"/>
        <v>48721.978312587198</v>
      </c>
      <c r="CO49" s="42">
        <f t="shared" si="56"/>
        <v>18601.20781692184</v>
      </c>
      <c r="CP49" s="42">
        <f t="shared" si="57"/>
        <v>7.7148012567845501E-5</v>
      </c>
      <c r="CQ49" s="42">
        <f t="shared" si="58"/>
        <v>3.6169455129721117E-6</v>
      </c>
      <c r="CR49" s="42">
        <f t="shared" si="59"/>
        <v>8.9774661377561771E-6</v>
      </c>
      <c r="CS49" s="42">
        <f t="shared" si="60"/>
        <v>7.0654569708488777E-5</v>
      </c>
      <c r="CT49" s="42">
        <f t="shared" si="61"/>
        <v>3.034018579228844E-6</v>
      </c>
      <c r="CU49" s="42">
        <f t="shared" si="62"/>
        <v>7.9858119539093681E-6</v>
      </c>
      <c r="CV49" s="42">
        <f t="shared" si="63"/>
        <v>3.8168249845172709E-7</v>
      </c>
      <c r="CW49" s="42">
        <f t="shared" si="64"/>
        <v>6.4022311891174315E-8</v>
      </c>
      <c r="CX49" s="42">
        <f t="shared" si="65"/>
        <v>1.2098919258784585E-7</v>
      </c>
      <c r="CY49" s="42">
        <f t="shared" si="66"/>
        <v>3.3293692564418918E-7</v>
      </c>
      <c r="CZ49" s="42">
        <f t="shared" si="67"/>
        <v>5.5346943540035799E-8</v>
      </c>
      <c r="DA49" s="42">
        <f t="shared" si="68"/>
        <v>1.0613570247181222E-7</v>
      </c>
      <c r="DB49" s="42">
        <f t="shared" si="69"/>
        <v>7.7529695066297225E-5</v>
      </c>
      <c r="DC49" s="42">
        <f t="shared" si="70"/>
        <v>3.680967824863286E-6</v>
      </c>
      <c r="DD49" s="42">
        <f t="shared" si="71"/>
        <v>9.098455330344023E-6</v>
      </c>
      <c r="DE49" s="42">
        <f t="shared" si="72"/>
        <v>7.0987506634132965E-5</v>
      </c>
      <c r="DF49" s="42">
        <f t="shared" si="73"/>
        <v>3.0893655227688799E-6</v>
      </c>
      <c r="DG49" s="42">
        <f t="shared" si="74"/>
        <v>8.0919476563811806E-6</v>
      </c>
    </row>
    <row r="50" spans="1:111" x14ac:dyDescent="0.25">
      <c r="A50" s="53" t="s">
        <v>68</v>
      </c>
      <c r="B50" s="53" t="s">
        <v>63</v>
      </c>
      <c r="C50" s="53" t="s">
        <v>236</v>
      </c>
      <c r="D50" s="15">
        <v>7.6700592445248237</v>
      </c>
      <c r="E50" s="15">
        <v>0.35959690269813877</v>
      </c>
      <c r="F50" s="15">
        <v>0.89254012968578411</v>
      </c>
      <c r="G50" s="15">
        <v>7.0244808326583712</v>
      </c>
      <c r="H50" s="15">
        <v>0.30164227796807075</v>
      </c>
      <c r="I50" s="15">
        <v>0.79394982143258019</v>
      </c>
      <c r="J50" s="15">
        <v>7.6700592445248237</v>
      </c>
      <c r="K50" s="15">
        <v>0.35959690269813877</v>
      </c>
      <c r="L50" s="15">
        <v>0.89254012968578411</v>
      </c>
      <c r="M50" s="15">
        <v>7.0244808326583712</v>
      </c>
      <c r="N50" s="15">
        <v>0.30164227796807075</v>
      </c>
      <c r="O50" s="15">
        <v>0.79394982143258019</v>
      </c>
      <c r="P50" s="15">
        <f t="shared" si="26"/>
        <v>7.6700592445248237</v>
      </c>
      <c r="Q50" s="15">
        <f t="shared" si="27"/>
        <v>0.35959690269813877</v>
      </c>
      <c r="R50" s="15">
        <f t="shared" si="28"/>
        <v>0.89254012968578411</v>
      </c>
      <c r="S50" s="15">
        <f t="shared" si="29"/>
        <v>7.0244808326583712</v>
      </c>
      <c r="T50" s="15">
        <f t="shared" si="30"/>
        <v>0.30164227796807075</v>
      </c>
      <c r="U50" s="15">
        <f t="shared" si="31"/>
        <v>0.79394982143258019</v>
      </c>
      <c r="V50" s="15">
        <v>6.4982316715198885E-2</v>
      </c>
      <c r="W50" s="15">
        <v>1.0899944757822595E-2</v>
      </c>
      <c r="X50" s="15">
        <v>2.0598686247737266E-2</v>
      </c>
      <c r="Y50" s="15">
        <v>5.6683271662065965E-2</v>
      </c>
      <c r="Z50" s="15">
        <v>9.4229434907969964E-3</v>
      </c>
      <c r="AA50" s="15">
        <v>1.806984564602902E-2</v>
      </c>
      <c r="AB50" s="15">
        <v>6.4982316715198885E-2</v>
      </c>
      <c r="AC50" s="15">
        <v>1.0899944757822595E-2</v>
      </c>
      <c r="AD50" s="15">
        <v>2.0598686247737266E-2</v>
      </c>
      <c r="AE50" s="15">
        <v>5.6683271662065965E-2</v>
      </c>
      <c r="AF50" s="15">
        <v>9.4229434907969964E-3</v>
      </c>
      <c r="AG50" s="15">
        <v>1.806984564602902E-2</v>
      </c>
      <c r="AH50" s="112">
        <f t="shared" si="32"/>
        <v>6.4982316715198885E-2</v>
      </c>
      <c r="AI50" s="112">
        <f t="shared" si="33"/>
        <v>1.0899944757822595E-2</v>
      </c>
      <c r="AJ50" s="112">
        <f t="shared" si="34"/>
        <v>2.0598686247737266E-2</v>
      </c>
      <c r="AK50" s="112">
        <f t="shared" si="35"/>
        <v>5.6683271662065965E-2</v>
      </c>
      <c r="AL50" s="112">
        <f t="shared" si="36"/>
        <v>9.4229434907969964E-3</v>
      </c>
      <c r="AM50" s="112">
        <f t="shared" si="37"/>
        <v>1.806984564602902E-2</v>
      </c>
      <c r="AN50" s="15">
        <v>7.7350415612400223</v>
      </c>
      <c r="AO50" s="15">
        <v>0.37049684745596134</v>
      </c>
      <c r="AP50" s="15">
        <v>0.91313881593352142</v>
      </c>
      <c r="AQ50" s="15">
        <v>7.081164104320437</v>
      </c>
      <c r="AR50" s="15">
        <v>0.31106522145886772</v>
      </c>
      <c r="AS50" s="15">
        <v>0.81201966707860918</v>
      </c>
      <c r="AT50" s="15">
        <v>7.7350415612400223</v>
      </c>
      <c r="AU50" s="15">
        <v>0.37049684745596134</v>
      </c>
      <c r="AV50" s="15">
        <v>0.91313881593352142</v>
      </c>
      <c r="AW50" s="15">
        <v>7.081164104320437</v>
      </c>
      <c r="AX50" s="15">
        <v>0.31106522145886772</v>
      </c>
      <c r="AY50" s="15">
        <v>0.81201966707860918</v>
      </c>
      <c r="AZ50" s="15">
        <f t="shared" si="38"/>
        <v>7.7350415612400223</v>
      </c>
      <c r="BA50" s="15">
        <f t="shared" si="39"/>
        <v>0.37049684745596134</v>
      </c>
      <c r="BB50" s="15">
        <f t="shared" si="40"/>
        <v>0.91313881593352142</v>
      </c>
      <c r="BC50" s="15">
        <f t="shared" si="41"/>
        <v>7.081164104320437</v>
      </c>
      <c r="BD50" s="15">
        <f t="shared" si="42"/>
        <v>0.31106522145886772</v>
      </c>
      <c r="BE50" s="15">
        <f t="shared" si="43"/>
        <v>0.81201966707860918</v>
      </c>
      <c r="BF50" s="42">
        <f t="shared" si="44"/>
        <v>1275.0879345529609</v>
      </c>
      <c r="BG50" s="42">
        <f t="shared" si="44"/>
        <v>27197.119682117383</v>
      </c>
      <c r="BH50" s="42">
        <f t="shared" si="44"/>
        <v>10957.490509074385</v>
      </c>
      <c r="BI50" s="42">
        <f t="shared" si="44"/>
        <v>1392.2737114649965</v>
      </c>
      <c r="BJ50" s="42">
        <f t="shared" si="44"/>
        <v>32422.510749753808</v>
      </c>
      <c r="BK50" s="42">
        <f t="shared" si="51"/>
        <v>12318.158825646247</v>
      </c>
      <c r="BL50" s="42">
        <f t="shared" si="45"/>
        <v>150502.48274254787</v>
      </c>
      <c r="BM50" s="42">
        <f t="shared" si="45"/>
        <v>897252.25377689733</v>
      </c>
      <c r="BN50" s="42">
        <f t="shared" si="45"/>
        <v>474787.56083652267</v>
      </c>
      <c r="BO50" s="42">
        <f t="shared" si="45"/>
        <v>172537.67669421682</v>
      </c>
      <c r="BP50" s="42">
        <f t="shared" si="45"/>
        <v>1037892.2477410297</v>
      </c>
      <c r="BQ50" s="42">
        <f t="shared" si="52"/>
        <v>541233.17883178638</v>
      </c>
      <c r="BR50" s="42">
        <f t="shared" si="46"/>
        <v>1264.3758824784059</v>
      </c>
      <c r="BS50" s="42">
        <f t="shared" si="46"/>
        <v>26396.985742672176</v>
      </c>
      <c r="BT50" s="42">
        <f t="shared" si="46"/>
        <v>10710.310228135135</v>
      </c>
      <c r="BU50" s="42">
        <f t="shared" si="46"/>
        <v>1381.1288449074241</v>
      </c>
      <c r="BV50" s="42">
        <f t="shared" si="46"/>
        <v>31440.351814750251</v>
      </c>
      <c r="BW50" s="42">
        <f t="shared" si="53"/>
        <v>12044.04326213595</v>
      </c>
      <c r="BX50" s="42">
        <f t="shared" si="47"/>
        <v>2763.9942957589742</v>
      </c>
      <c r="BY50" s="42">
        <f t="shared" si="47"/>
        <v>58954.901560418053</v>
      </c>
      <c r="BZ50" s="42">
        <f t="shared" si="47"/>
        <v>23752.433414353472</v>
      </c>
      <c r="CA50" s="42">
        <f t="shared" si="47"/>
        <v>3018.0166342595016</v>
      </c>
      <c r="CB50" s="42">
        <f t="shared" si="47"/>
        <v>70281.925142615612</v>
      </c>
      <c r="CC50" s="42">
        <f t="shared" si="54"/>
        <v>26701.939376656486</v>
      </c>
      <c r="CD50" s="42">
        <f t="shared" si="48"/>
        <v>326242.60062801786</v>
      </c>
      <c r="CE50" s="42">
        <f t="shared" si="48"/>
        <v>1944963.9856922517</v>
      </c>
      <c r="CF50" s="42">
        <f t="shared" si="48"/>
        <v>1029191.8496660818</v>
      </c>
      <c r="CG50" s="42">
        <f t="shared" si="48"/>
        <v>374008.05172979517</v>
      </c>
      <c r="CH50" s="42">
        <f t="shared" si="48"/>
        <v>2249827.776289349</v>
      </c>
      <c r="CI50" s="42">
        <f t="shared" si="55"/>
        <v>1173225.2956271851</v>
      </c>
      <c r="CJ50" s="42">
        <f t="shared" si="49"/>
        <v>2740.7738965789576</v>
      </c>
      <c r="CK50" s="42">
        <f t="shared" si="49"/>
        <v>57220.459892091021</v>
      </c>
      <c r="CL50" s="42">
        <f t="shared" si="49"/>
        <v>23216.623398411539</v>
      </c>
      <c r="CM50" s="42">
        <f t="shared" si="49"/>
        <v>2993.8580278156842</v>
      </c>
      <c r="CN50" s="42">
        <f t="shared" si="49"/>
        <v>68152.909864284797</v>
      </c>
      <c r="CO50" s="42">
        <f t="shared" si="56"/>
        <v>26107.742040621895</v>
      </c>
      <c r="CP50" s="42">
        <f t="shared" si="57"/>
        <v>5.4457420636126249E-5</v>
      </c>
      <c r="CQ50" s="42">
        <f t="shared" si="58"/>
        <v>2.5531380091567853E-6</v>
      </c>
      <c r="CR50" s="42">
        <f t="shared" si="59"/>
        <v>6.3370349207690671E-6</v>
      </c>
      <c r="CS50" s="42">
        <f t="shared" si="60"/>
        <v>4.9873813911874436E-5</v>
      </c>
      <c r="CT50" s="42">
        <f t="shared" si="61"/>
        <v>2.1416601735733024E-6</v>
      </c>
      <c r="CU50" s="42">
        <f t="shared" si="62"/>
        <v>5.6370437321713194E-6</v>
      </c>
      <c r="CV50" s="42">
        <f t="shared" si="63"/>
        <v>4.6137444867791207E-7</v>
      </c>
      <c r="CW50" s="42">
        <f t="shared" si="64"/>
        <v>7.7389607780540421E-8</v>
      </c>
      <c r="CX50" s="42">
        <f t="shared" si="65"/>
        <v>1.4625067235893458E-7</v>
      </c>
      <c r="CY50" s="42">
        <f t="shared" si="66"/>
        <v>4.0245122880066834E-7</v>
      </c>
      <c r="CZ50" s="42">
        <f t="shared" si="67"/>
        <v>6.6902898784658673E-8</v>
      </c>
      <c r="DA50" s="42">
        <f t="shared" si="68"/>
        <v>1.2829590408680602E-7</v>
      </c>
      <c r="DB50" s="42">
        <f t="shared" si="69"/>
        <v>5.4918795084804159E-5</v>
      </c>
      <c r="DC50" s="42">
        <f t="shared" si="70"/>
        <v>2.6305276169373252E-6</v>
      </c>
      <c r="DD50" s="42">
        <f t="shared" si="71"/>
        <v>6.4832855931280019E-6</v>
      </c>
      <c r="DE50" s="42">
        <f t="shared" si="72"/>
        <v>5.0276265140675099E-5</v>
      </c>
      <c r="DF50" s="42">
        <f t="shared" si="73"/>
        <v>2.2085630723579606E-6</v>
      </c>
      <c r="DG50" s="42">
        <f t="shared" si="74"/>
        <v>5.7653396362581247E-6</v>
      </c>
    </row>
    <row r="51" spans="1:111" x14ac:dyDescent="0.25">
      <c r="A51" s="53" t="s">
        <v>69</v>
      </c>
      <c r="B51" s="53" t="s">
        <v>63</v>
      </c>
      <c r="C51" s="53" t="s">
        <v>236</v>
      </c>
      <c r="D51" s="15">
        <v>17.47069050141765</v>
      </c>
      <c r="E51" s="15">
        <v>0.81908183392353817</v>
      </c>
      <c r="F51" s="15">
        <v>2.0330080731731748</v>
      </c>
      <c r="G51" s="15">
        <v>16.000206341055176</v>
      </c>
      <c r="H51" s="15">
        <v>0.6870740775939389</v>
      </c>
      <c r="I51" s="15">
        <v>1.8084412599297657</v>
      </c>
      <c r="J51" s="15">
        <v>17.47069050141765</v>
      </c>
      <c r="K51" s="15">
        <v>0.81908183392353817</v>
      </c>
      <c r="L51" s="15">
        <v>2.0330080731731748</v>
      </c>
      <c r="M51" s="15">
        <v>16.000206341055176</v>
      </c>
      <c r="N51" s="15">
        <v>0.6870740775939389</v>
      </c>
      <c r="O51" s="15">
        <v>1.8084412599297657</v>
      </c>
      <c r="P51" s="15">
        <f t="shared" si="26"/>
        <v>17.47069050141765</v>
      </c>
      <c r="Q51" s="15">
        <f t="shared" si="27"/>
        <v>0.81908183392353817</v>
      </c>
      <c r="R51" s="15">
        <f t="shared" si="28"/>
        <v>2.0330080731731748</v>
      </c>
      <c r="S51" s="15">
        <f t="shared" si="29"/>
        <v>16.000206341055176</v>
      </c>
      <c r="T51" s="15">
        <f t="shared" si="30"/>
        <v>0.6870740775939389</v>
      </c>
      <c r="U51" s="15">
        <f t="shared" si="31"/>
        <v>1.8084412599297657</v>
      </c>
      <c r="V51" s="15">
        <v>5.0804356704610032E-2</v>
      </c>
      <c r="W51" s="15">
        <v>8.5217749924794816E-3</v>
      </c>
      <c r="X51" s="15">
        <v>1.6104427430049133E-2</v>
      </c>
      <c r="Y51" s="15">
        <v>4.4316012390342475E-2</v>
      </c>
      <c r="Z51" s="15">
        <v>7.3670285473503789E-3</v>
      </c>
      <c r="AA51" s="15">
        <v>1.4127333868713595E-2</v>
      </c>
      <c r="AB51" s="15">
        <v>5.0804356704610032E-2</v>
      </c>
      <c r="AC51" s="15">
        <v>8.5217749924794816E-3</v>
      </c>
      <c r="AD51" s="15">
        <v>1.6104427430049133E-2</v>
      </c>
      <c r="AE51" s="15">
        <v>4.4316012390342475E-2</v>
      </c>
      <c r="AF51" s="15">
        <v>7.3670285473503789E-3</v>
      </c>
      <c r="AG51" s="15">
        <v>1.4127333868713595E-2</v>
      </c>
      <c r="AH51" s="112">
        <f t="shared" si="32"/>
        <v>5.0804356704610032E-2</v>
      </c>
      <c r="AI51" s="112">
        <f t="shared" si="33"/>
        <v>8.5217749924794816E-3</v>
      </c>
      <c r="AJ51" s="112">
        <f t="shared" si="34"/>
        <v>1.6104427430049133E-2</v>
      </c>
      <c r="AK51" s="112">
        <f t="shared" si="35"/>
        <v>4.4316012390342475E-2</v>
      </c>
      <c r="AL51" s="112">
        <f t="shared" si="36"/>
        <v>7.3670285473503789E-3</v>
      </c>
      <c r="AM51" s="112">
        <f t="shared" si="37"/>
        <v>1.4127333868713595E-2</v>
      </c>
      <c r="AN51" s="15">
        <v>17.52149485812226</v>
      </c>
      <c r="AO51" s="15">
        <v>0.8276036089160177</v>
      </c>
      <c r="AP51" s="15">
        <v>2.0491125006032238</v>
      </c>
      <c r="AQ51" s="15">
        <v>16.044522353445519</v>
      </c>
      <c r="AR51" s="15">
        <v>0.69444110614128929</v>
      </c>
      <c r="AS51" s="15">
        <v>1.8225685937984792</v>
      </c>
      <c r="AT51" s="15">
        <v>17.52149485812226</v>
      </c>
      <c r="AU51" s="15">
        <v>0.8276036089160177</v>
      </c>
      <c r="AV51" s="15">
        <v>2.0491125006032238</v>
      </c>
      <c r="AW51" s="15">
        <v>16.044522353445519</v>
      </c>
      <c r="AX51" s="15">
        <v>0.69444110614128929</v>
      </c>
      <c r="AY51" s="15">
        <v>1.8225685937984792</v>
      </c>
      <c r="AZ51" s="15">
        <f t="shared" si="38"/>
        <v>17.52149485812226</v>
      </c>
      <c r="BA51" s="15">
        <f t="shared" si="39"/>
        <v>0.8276036089160177</v>
      </c>
      <c r="BB51" s="15">
        <f t="shared" si="40"/>
        <v>2.0491125006032238</v>
      </c>
      <c r="BC51" s="15">
        <f t="shared" si="41"/>
        <v>16.044522353445519</v>
      </c>
      <c r="BD51" s="15">
        <f t="shared" si="42"/>
        <v>0.69444110614128929</v>
      </c>
      <c r="BE51" s="15">
        <f t="shared" si="43"/>
        <v>1.8225685937984792</v>
      </c>
      <c r="BF51" s="42">
        <f t="shared" si="44"/>
        <v>559.79470297447074</v>
      </c>
      <c r="BG51" s="42">
        <f t="shared" si="44"/>
        <v>11940.198884832025</v>
      </c>
      <c r="BH51" s="42">
        <f t="shared" si="44"/>
        <v>4810.6055893497305</v>
      </c>
      <c r="BI51" s="42">
        <f t="shared" si="44"/>
        <v>611.24211722853522</v>
      </c>
      <c r="BJ51" s="42">
        <f t="shared" si="44"/>
        <v>14234.273012087038</v>
      </c>
      <c r="BK51" s="42">
        <f t="shared" si="51"/>
        <v>5407.9721673568902</v>
      </c>
      <c r="BL51" s="42">
        <f t="shared" si="45"/>
        <v>192503.17560093335</v>
      </c>
      <c r="BM51" s="42">
        <f t="shared" si="45"/>
        <v>1147648.2315751014</v>
      </c>
      <c r="BN51" s="42">
        <f t="shared" si="45"/>
        <v>607286.41502345935</v>
      </c>
      <c r="BO51" s="42">
        <f t="shared" si="45"/>
        <v>220687.72600423085</v>
      </c>
      <c r="BP51" s="42">
        <f t="shared" si="45"/>
        <v>1327536.5959478288</v>
      </c>
      <c r="BQ51" s="42">
        <f t="shared" si="52"/>
        <v>692274.99618019199</v>
      </c>
      <c r="BR51" s="42">
        <f t="shared" si="46"/>
        <v>558.17155323744453</v>
      </c>
      <c r="BS51" s="42">
        <f t="shared" si="46"/>
        <v>11817.251513450614</v>
      </c>
      <c r="BT51" s="42">
        <f t="shared" si="46"/>
        <v>4772.7979782080947</v>
      </c>
      <c r="BU51" s="42">
        <f t="shared" si="46"/>
        <v>609.55382681739798</v>
      </c>
      <c r="BV51" s="42">
        <f t="shared" si="46"/>
        <v>14083.267700472479</v>
      </c>
      <c r="BW51" s="42">
        <f t="shared" si="53"/>
        <v>5366.0531808117894</v>
      </c>
      <c r="BX51" s="42">
        <f t="shared" si="47"/>
        <v>1213.4609103332084</v>
      </c>
      <c r="BY51" s="42">
        <f t="shared" si="47"/>
        <v>25882.639709451832</v>
      </c>
      <c r="BZ51" s="42">
        <f t="shared" si="47"/>
        <v>10427.897596545428</v>
      </c>
      <c r="CA51" s="42">
        <f t="shared" si="47"/>
        <v>1324.9829126017328</v>
      </c>
      <c r="CB51" s="42">
        <f t="shared" si="47"/>
        <v>30855.479330904418</v>
      </c>
      <c r="CC51" s="42">
        <f t="shared" si="54"/>
        <v>11722.802653166265</v>
      </c>
      <c r="CD51" s="42">
        <f t="shared" si="48"/>
        <v>417287.04731490661</v>
      </c>
      <c r="CE51" s="42">
        <f t="shared" si="48"/>
        <v>2487744.6328621828</v>
      </c>
      <c r="CF51" s="42">
        <f t="shared" si="48"/>
        <v>1316408.1798054536</v>
      </c>
      <c r="CG51" s="42">
        <f t="shared" si="48"/>
        <v>478382.3917474125</v>
      </c>
      <c r="CH51" s="42">
        <f t="shared" si="48"/>
        <v>2877686.6906026555</v>
      </c>
      <c r="CI51" s="42">
        <f t="shared" si="55"/>
        <v>1500637.0060347719</v>
      </c>
      <c r="CJ51" s="42">
        <f t="shared" si="49"/>
        <v>1209.9424262406774</v>
      </c>
      <c r="CK51" s="42">
        <f t="shared" si="49"/>
        <v>25616.12802506677</v>
      </c>
      <c r="CL51" s="42">
        <f t="shared" si="49"/>
        <v>10345.94244764945</v>
      </c>
      <c r="CM51" s="42">
        <f t="shared" si="49"/>
        <v>1321.3232237759546</v>
      </c>
      <c r="CN51" s="42">
        <f t="shared" si="49"/>
        <v>30528.146753580426</v>
      </c>
      <c r="CO51" s="42">
        <f t="shared" si="56"/>
        <v>11631.935320369115</v>
      </c>
      <c r="CP51" s="42">
        <f t="shared" si="57"/>
        <v>1.2404190256006531E-4</v>
      </c>
      <c r="CQ51" s="42">
        <f t="shared" si="58"/>
        <v>5.8154810208571209E-6</v>
      </c>
      <c r="CR51" s="42">
        <f t="shared" si="59"/>
        <v>1.443435731952954E-5</v>
      </c>
      <c r="CS51" s="42">
        <f t="shared" si="60"/>
        <v>1.1360146502149174E-4</v>
      </c>
      <c r="CT51" s="42">
        <f t="shared" si="61"/>
        <v>4.8782259509169662E-6</v>
      </c>
      <c r="CU51" s="42">
        <f t="shared" si="62"/>
        <v>1.2839932945501335E-5</v>
      </c>
      <c r="CV51" s="42">
        <f t="shared" si="63"/>
        <v>3.6071093260273123E-7</v>
      </c>
      <c r="CW51" s="42">
        <f t="shared" si="64"/>
        <v>6.0504602446604312E-8</v>
      </c>
      <c r="CX51" s="42">
        <f t="shared" si="65"/>
        <v>1.1434143475334884E-7</v>
      </c>
      <c r="CY51" s="42">
        <f t="shared" si="66"/>
        <v>3.1464368797143159E-7</v>
      </c>
      <c r="CZ51" s="42">
        <f t="shared" si="67"/>
        <v>5.2305902686187691E-8</v>
      </c>
      <c r="DA51" s="42">
        <f t="shared" si="68"/>
        <v>1.0030407046786652E-7</v>
      </c>
      <c r="DB51" s="42">
        <f t="shared" si="69"/>
        <v>1.2440261349266804E-4</v>
      </c>
      <c r="DC51" s="42">
        <f t="shared" si="70"/>
        <v>5.8759856233037259E-6</v>
      </c>
      <c r="DD51" s="42">
        <f t="shared" si="71"/>
        <v>1.4548698754282888E-5</v>
      </c>
      <c r="DE51" s="42">
        <f t="shared" si="72"/>
        <v>1.1391610870946318E-4</v>
      </c>
      <c r="DF51" s="42">
        <f t="shared" si="73"/>
        <v>4.9305318536031534E-6</v>
      </c>
      <c r="DG51" s="42">
        <f t="shared" si="74"/>
        <v>1.2940237015969202E-5</v>
      </c>
    </row>
    <row r="52" spans="1:111" x14ac:dyDescent="0.25">
      <c r="A52" s="53" t="s">
        <v>70</v>
      </c>
      <c r="B52" s="53" t="s">
        <v>63</v>
      </c>
      <c r="C52" s="53" t="s">
        <v>236</v>
      </c>
      <c r="D52" s="15">
        <v>10.759388662458433</v>
      </c>
      <c r="E52" s="15">
        <v>0.50443454406266686</v>
      </c>
      <c r="F52" s="15">
        <v>1.2520354596981138</v>
      </c>
      <c r="G52" s="15">
        <v>9.8537856124791041</v>
      </c>
      <c r="H52" s="15">
        <v>0.42313708437187703</v>
      </c>
      <c r="I52" s="15">
        <v>1.1137351661762582</v>
      </c>
      <c r="J52" s="15">
        <v>10.759388662458433</v>
      </c>
      <c r="K52" s="15">
        <v>0.50443454406266686</v>
      </c>
      <c r="L52" s="15">
        <v>1.2520354596981138</v>
      </c>
      <c r="M52" s="15">
        <v>9.8537856124791041</v>
      </c>
      <c r="N52" s="15">
        <v>0.42313708437187703</v>
      </c>
      <c r="O52" s="15">
        <v>1.1137351661762582</v>
      </c>
      <c r="P52" s="15">
        <f t="shared" si="26"/>
        <v>10.759388662458433</v>
      </c>
      <c r="Q52" s="15">
        <f t="shared" si="27"/>
        <v>0.50443454406266686</v>
      </c>
      <c r="R52" s="15">
        <f t="shared" si="28"/>
        <v>1.2520354596981138</v>
      </c>
      <c r="S52" s="15">
        <f t="shared" si="29"/>
        <v>9.8537856124791041</v>
      </c>
      <c r="T52" s="15">
        <f t="shared" si="30"/>
        <v>0.42313708437187703</v>
      </c>
      <c r="U52" s="15">
        <f t="shared" si="31"/>
        <v>1.1137351661762582</v>
      </c>
      <c r="V52" s="15">
        <v>5.8976375321824433E-2</v>
      </c>
      <c r="W52" s="15">
        <v>9.8925256211147474E-3</v>
      </c>
      <c r="X52" s="15">
        <v>1.8694868276355487E-2</v>
      </c>
      <c r="Y52" s="15">
        <v>5.1444363220571977E-2</v>
      </c>
      <c r="Z52" s="15">
        <v>8.552035077253637E-3</v>
      </c>
      <c r="AA52" s="15">
        <v>1.6399753851471788E-2</v>
      </c>
      <c r="AB52" s="15">
        <v>5.8976375321824433E-2</v>
      </c>
      <c r="AC52" s="15">
        <v>9.8925256211147474E-3</v>
      </c>
      <c r="AD52" s="15">
        <v>1.8694868276355487E-2</v>
      </c>
      <c r="AE52" s="15">
        <v>5.1444363220571977E-2</v>
      </c>
      <c r="AF52" s="15">
        <v>8.552035077253637E-3</v>
      </c>
      <c r="AG52" s="15">
        <v>1.6399753851471788E-2</v>
      </c>
      <c r="AH52" s="112">
        <f t="shared" si="32"/>
        <v>5.8976375321824433E-2</v>
      </c>
      <c r="AI52" s="112">
        <f t="shared" si="33"/>
        <v>9.8925256211147474E-3</v>
      </c>
      <c r="AJ52" s="112">
        <f t="shared" si="34"/>
        <v>1.8694868276355487E-2</v>
      </c>
      <c r="AK52" s="112">
        <f t="shared" si="35"/>
        <v>5.1444363220571977E-2</v>
      </c>
      <c r="AL52" s="112">
        <f t="shared" si="36"/>
        <v>8.552035077253637E-3</v>
      </c>
      <c r="AM52" s="112">
        <f t="shared" si="37"/>
        <v>1.6399753851471788E-2</v>
      </c>
      <c r="AN52" s="15">
        <v>10.818365037780257</v>
      </c>
      <c r="AO52" s="15">
        <v>0.51432706968378161</v>
      </c>
      <c r="AP52" s="15">
        <v>1.2707303279744693</v>
      </c>
      <c r="AQ52" s="15">
        <v>9.905229975699676</v>
      </c>
      <c r="AR52" s="15">
        <v>0.43168911944913069</v>
      </c>
      <c r="AS52" s="15">
        <v>1.13013492002773</v>
      </c>
      <c r="AT52" s="15">
        <v>10.818365037780257</v>
      </c>
      <c r="AU52" s="15">
        <v>0.51432706968378161</v>
      </c>
      <c r="AV52" s="15">
        <v>1.2707303279744693</v>
      </c>
      <c r="AW52" s="15">
        <v>9.905229975699676</v>
      </c>
      <c r="AX52" s="15">
        <v>0.43168911944913069</v>
      </c>
      <c r="AY52" s="15">
        <v>1.13013492002773</v>
      </c>
      <c r="AZ52" s="15">
        <f t="shared" si="38"/>
        <v>10.818365037780257</v>
      </c>
      <c r="BA52" s="15">
        <f t="shared" si="39"/>
        <v>0.51432706968378161</v>
      </c>
      <c r="BB52" s="15">
        <f t="shared" si="40"/>
        <v>1.2707303279744693</v>
      </c>
      <c r="BC52" s="15">
        <f t="shared" si="41"/>
        <v>9.905229975699676</v>
      </c>
      <c r="BD52" s="15">
        <f t="shared" si="42"/>
        <v>0.43168911944913069</v>
      </c>
      <c r="BE52" s="15">
        <f t="shared" si="43"/>
        <v>1.13013492002773</v>
      </c>
      <c r="BF52" s="42">
        <f t="shared" si="44"/>
        <v>908.97357710706115</v>
      </c>
      <c r="BG52" s="42">
        <f t="shared" si="44"/>
        <v>19388.045713984673</v>
      </c>
      <c r="BH52" s="42">
        <f t="shared" si="44"/>
        <v>7811.280362904512</v>
      </c>
      <c r="BI52" s="42">
        <f t="shared" si="44"/>
        <v>992.51195272752227</v>
      </c>
      <c r="BJ52" s="42">
        <f t="shared" si="44"/>
        <v>23113.076970121525</v>
      </c>
      <c r="BK52" s="42">
        <f t="shared" si="51"/>
        <v>8781.2617370943553</v>
      </c>
      <c r="BL52" s="42">
        <f t="shared" si="45"/>
        <v>165829.11287158867</v>
      </c>
      <c r="BM52" s="42">
        <f t="shared" si="45"/>
        <v>988625.18780092208</v>
      </c>
      <c r="BN52" s="42">
        <f t="shared" si="45"/>
        <v>523138.21394341398</v>
      </c>
      <c r="BO52" s="42">
        <f t="shared" si="45"/>
        <v>190108.29151616551</v>
      </c>
      <c r="BP52" s="42">
        <f t="shared" si="45"/>
        <v>1143587.4516011346</v>
      </c>
      <c r="BQ52" s="42">
        <f t="shared" si="52"/>
        <v>596350.41407175129</v>
      </c>
      <c r="BR52" s="42">
        <f t="shared" si="46"/>
        <v>904.01830275147461</v>
      </c>
      <c r="BS52" s="42">
        <f t="shared" si="46"/>
        <v>19015.137597196539</v>
      </c>
      <c r="BT52" s="42">
        <f t="shared" si="46"/>
        <v>7696.3615211649321</v>
      </c>
      <c r="BU52" s="42">
        <f t="shared" si="46"/>
        <v>987.35718645534723</v>
      </c>
      <c r="BV52" s="42">
        <f t="shared" si="46"/>
        <v>22655.192265397029</v>
      </c>
      <c r="BW52" s="42">
        <f t="shared" si="53"/>
        <v>8653.8340039612522</v>
      </c>
      <c r="BX52" s="42">
        <f t="shared" si="47"/>
        <v>1970.3721712341203</v>
      </c>
      <c r="BY52" s="42">
        <f t="shared" si="47"/>
        <v>42027.256557921784</v>
      </c>
      <c r="BZ52" s="42">
        <f t="shared" si="47"/>
        <v>16932.427780529208</v>
      </c>
      <c r="CA52" s="42">
        <f t="shared" si="47"/>
        <v>2151.4574026404371</v>
      </c>
      <c r="CB52" s="42">
        <f t="shared" si="47"/>
        <v>50101.966438300238</v>
      </c>
      <c r="CC52" s="42">
        <f t="shared" si="54"/>
        <v>19035.045892269973</v>
      </c>
      <c r="CD52" s="42">
        <f t="shared" si="48"/>
        <v>359465.97064188955</v>
      </c>
      <c r="CE52" s="42">
        <f t="shared" si="48"/>
        <v>2143032.1044355365</v>
      </c>
      <c r="CF52" s="42">
        <f t="shared" si="48"/>
        <v>1134001.0363599567</v>
      </c>
      <c r="CG52" s="42">
        <f t="shared" si="48"/>
        <v>412095.68304117676</v>
      </c>
      <c r="CH52" s="42">
        <f t="shared" si="48"/>
        <v>2478942.1241251589</v>
      </c>
      <c r="CI52" s="42">
        <f t="shared" si="55"/>
        <v>1292702.3290716901</v>
      </c>
      <c r="CJ52" s="42">
        <f t="shared" si="49"/>
        <v>1959.6306767209878</v>
      </c>
      <c r="CK52" s="42">
        <f t="shared" si="49"/>
        <v>41218.907674904563</v>
      </c>
      <c r="CL52" s="42">
        <f t="shared" si="49"/>
        <v>16683.319452831962</v>
      </c>
      <c r="CM52" s="42">
        <f t="shared" si="49"/>
        <v>2140.2834716618981</v>
      </c>
      <c r="CN52" s="42">
        <f t="shared" si="49"/>
        <v>49109.41472662751</v>
      </c>
      <c r="CO52" s="42">
        <f t="shared" si="56"/>
        <v>18758.822176275924</v>
      </c>
      <c r="CP52" s="42">
        <f t="shared" si="57"/>
        <v>7.6391659503454866E-5</v>
      </c>
      <c r="CQ52" s="42">
        <f t="shared" si="58"/>
        <v>3.5814852628449345E-6</v>
      </c>
      <c r="CR52" s="42">
        <f t="shared" si="59"/>
        <v>8.8894517638566085E-6</v>
      </c>
      <c r="CS52" s="42">
        <f t="shared" si="60"/>
        <v>6.9961877848601634E-5</v>
      </c>
      <c r="CT52" s="42">
        <f t="shared" si="61"/>
        <v>3.0042732990403268E-6</v>
      </c>
      <c r="CU52" s="42">
        <f t="shared" si="62"/>
        <v>7.9075196798514325E-6</v>
      </c>
      <c r="CV52" s="42">
        <f t="shared" si="63"/>
        <v>4.1873226478495348E-7</v>
      </c>
      <c r="CW52" s="42">
        <f t="shared" si="64"/>
        <v>7.0236931909914698E-8</v>
      </c>
      <c r="CX52" s="42">
        <f t="shared" si="65"/>
        <v>1.3273356476212397E-7</v>
      </c>
      <c r="CY52" s="42">
        <f t="shared" si="66"/>
        <v>3.6525497886606104E-7</v>
      </c>
      <c r="CZ52" s="42">
        <f t="shared" si="67"/>
        <v>6.0719449048500819E-8</v>
      </c>
      <c r="DA52" s="42">
        <f t="shared" si="68"/>
        <v>1.164382523454497E-7</v>
      </c>
      <c r="DB52" s="42">
        <f t="shared" si="69"/>
        <v>7.6810391768239829E-5</v>
      </c>
      <c r="DC52" s="42">
        <f t="shared" si="70"/>
        <v>3.6517221947548495E-6</v>
      </c>
      <c r="DD52" s="42">
        <f t="shared" si="71"/>
        <v>9.0221853286187312E-6</v>
      </c>
      <c r="DE52" s="42">
        <f t="shared" si="72"/>
        <v>7.03271328274677E-5</v>
      </c>
      <c r="DF52" s="42">
        <f t="shared" si="73"/>
        <v>3.0649927480888278E-6</v>
      </c>
      <c r="DG52" s="42">
        <f t="shared" si="74"/>
        <v>8.0239579321968827E-6</v>
      </c>
    </row>
    <row r="53" spans="1:111" x14ac:dyDescent="0.25">
      <c r="A53" s="53" t="s">
        <v>71</v>
      </c>
      <c r="B53" s="53" t="s">
        <v>72</v>
      </c>
      <c r="C53" s="53" t="s">
        <v>236</v>
      </c>
      <c r="D53" s="15">
        <v>1.2783432074208036E-2</v>
      </c>
      <c r="E53" s="15">
        <v>5.9932817116356443E-4</v>
      </c>
      <c r="F53" s="15">
        <v>1.4875668828096399E-3</v>
      </c>
      <c r="G53" s="15">
        <v>1.1707468054430617E-2</v>
      </c>
      <c r="H53" s="15">
        <v>5.0273712994678451E-4</v>
      </c>
      <c r="I53" s="15">
        <v>1.3232497023876334E-3</v>
      </c>
      <c r="J53" s="15">
        <v>1.2783432074208036E-2</v>
      </c>
      <c r="K53" s="15">
        <v>5.9932817116356443E-4</v>
      </c>
      <c r="L53" s="15">
        <v>1.4875668828096399E-3</v>
      </c>
      <c r="M53" s="15">
        <v>1.1707468054430617E-2</v>
      </c>
      <c r="N53" s="15">
        <v>5.0273712994678451E-4</v>
      </c>
      <c r="O53" s="15">
        <v>1.3232497023876334E-3</v>
      </c>
      <c r="P53" s="15">
        <f t="shared" si="26"/>
        <v>1.2783432074208036E-2</v>
      </c>
      <c r="Q53" s="15">
        <f t="shared" si="27"/>
        <v>5.9932817116356443E-4</v>
      </c>
      <c r="R53" s="15">
        <f t="shared" si="28"/>
        <v>1.4875668828096399E-3</v>
      </c>
      <c r="S53" s="15">
        <f t="shared" si="29"/>
        <v>1.1707468054430617E-2</v>
      </c>
      <c r="T53" s="15">
        <f t="shared" si="30"/>
        <v>5.0273712994678451E-4</v>
      </c>
      <c r="U53" s="15">
        <f t="shared" si="31"/>
        <v>1.3232497023876334E-3</v>
      </c>
      <c r="V53" s="15">
        <v>6.4982316715198867E-3</v>
      </c>
      <c r="W53" s="15">
        <v>1.0899944757822592E-3</v>
      </c>
      <c r="X53" s="15">
        <v>2.0598686247737261E-3</v>
      </c>
      <c r="Y53" s="15">
        <v>5.6683271662065953E-3</v>
      </c>
      <c r="Z53" s="15">
        <v>9.422943490796996E-4</v>
      </c>
      <c r="AA53" s="15">
        <v>1.8069845646029015E-3</v>
      </c>
      <c r="AB53" s="15">
        <v>6.4982316715198867E-3</v>
      </c>
      <c r="AC53" s="15">
        <v>1.0899944757822592E-3</v>
      </c>
      <c r="AD53" s="15">
        <v>2.0598686247737261E-3</v>
      </c>
      <c r="AE53" s="15">
        <v>5.6683271662065953E-3</v>
      </c>
      <c r="AF53" s="15">
        <v>9.422943490796996E-4</v>
      </c>
      <c r="AG53" s="15">
        <v>1.8069845646029015E-3</v>
      </c>
      <c r="AH53" s="112">
        <f t="shared" si="32"/>
        <v>6.4982316715198867E-3</v>
      </c>
      <c r="AI53" s="112">
        <f t="shared" si="33"/>
        <v>1.0899944757822592E-3</v>
      </c>
      <c r="AJ53" s="112">
        <f t="shared" si="34"/>
        <v>2.0598686247737261E-3</v>
      </c>
      <c r="AK53" s="112">
        <f t="shared" si="35"/>
        <v>5.6683271662065953E-3</v>
      </c>
      <c r="AL53" s="112">
        <f t="shared" si="36"/>
        <v>9.422943490796996E-4</v>
      </c>
      <c r="AM53" s="112">
        <f t="shared" si="37"/>
        <v>1.8069845646029015E-3</v>
      </c>
      <c r="AN53" s="15">
        <v>1.9281663745727921E-2</v>
      </c>
      <c r="AO53" s="15">
        <v>1.6893226469458238E-3</v>
      </c>
      <c r="AP53" s="15">
        <v>3.5474355075833658E-3</v>
      </c>
      <c r="AQ53" s="15">
        <v>1.7375795220637213E-2</v>
      </c>
      <c r="AR53" s="15">
        <v>1.4450314790264841E-3</v>
      </c>
      <c r="AS53" s="15">
        <v>3.1302342669905347E-3</v>
      </c>
      <c r="AT53" s="15">
        <v>1.9281663745727921E-2</v>
      </c>
      <c r="AU53" s="15">
        <v>1.6893226469458238E-3</v>
      </c>
      <c r="AV53" s="15">
        <v>3.5474355075833658E-3</v>
      </c>
      <c r="AW53" s="15">
        <v>1.7375795220637213E-2</v>
      </c>
      <c r="AX53" s="15">
        <v>1.4450314790264841E-3</v>
      </c>
      <c r="AY53" s="15">
        <v>3.1302342669905347E-3</v>
      </c>
      <c r="AZ53" s="15">
        <f t="shared" si="38"/>
        <v>1.9281663745727921E-2</v>
      </c>
      <c r="BA53" s="15">
        <f t="shared" si="39"/>
        <v>1.6893226469458238E-3</v>
      </c>
      <c r="BB53" s="15">
        <f t="shared" si="40"/>
        <v>3.5474355075833658E-3</v>
      </c>
      <c r="BC53" s="15">
        <f t="shared" si="41"/>
        <v>1.7375795220637213E-2</v>
      </c>
      <c r="BD53" s="15">
        <f t="shared" si="42"/>
        <v>1.4450314790264841E-3</v>
      </c>
      <c r="BE53" s="15">
        <f t="shared" si="43"/>
        <v>3.1302342669905347E-3</v>
      </c>
      <c r="BF53" s="42">
        <f t="shared" si="44"/>
        <v>765052.76073177659</v>
      </c>
      <c r="BG53" s="42">
        <f t="shared" si="44"/>
        <v>16318271.809270436</v>
      </c>
      <c r="BH53" s="42">
        <f t="shared" si="44"/>
        <v>6574494.3054446317</v>
      </c>
      <c r="BI53" s="42">
        <f t="shared" si="44"/>
        <v>835364.2268789981</v>
      </c>
      <c r="BJ53" s="42">
        <f t="shared" si="44"/>
        <v>19453506.449852288</v>
      </c>
      <c r="BK53" s="42">
        <f t="shared" si="51"/>
        <v>7390895.2953877505</v>
      </c>
      <c r="BL53" s="42">
        <f t="shared" si="45"/>
        <v>1505024.8274254792</v>
      </c>
      <c r="BM53" s="42">
        <f t="shared" si="45"/>
        <v>8972522.5377689749</v>
      </c>
      <c r="BN53" s="42">
        <f t="shared" si="45"/>
        <v>4747875.6083652275</v>
      </c>
      <c r="BO53" s="42">
        <f t="shared" si="45"/>
        <v>1725376.7669421686</v>
      </c>
      <c r="BP53" s="42">
        <f t="shared" si="45"/>
        <v>10378922.477410298</v>
      </c>
      <c r="BQ53" s="42">
        <f t="shared" si="52"/>
        <v>5412331.7883178648</v>
      </c>
      <c r="BR53" s="42">
        <f t="shared" si="46"/>
        <v>507217.64101746009</v>
      </c>
      <c r="BS53" s="42">
        <f t="shared" si="46"/>
        <v>5789302.6046158504</v>
      </c>
      <c r="BT53" s="42">
        <f t="shared" si="46"/>
        <v>2756921.1558866282</v>
      </c>
      <c r="BU53" s="42">
        <f t="shared" si="46"/>
        <v>562851.93718122924</v>
      </c>
      <c r="BV53" s="42">
        <f t="shared" si="46"/>
        <v>6768018.6500772797</v>
      </c>
      <c r="BW53" s="42">
        <f t="shared" si="53"/>
        <v>3124366.793608286</v>
      </c>
      <c r="BX53" s="42">
        <f t="shared" si="47"/>
        <v>1658396.5774553849</v>
      </c>
      <c r="BY53" s="42">
        <f t="shared" si="47"/>
        <v>35372940.936250843</v>
      </c>
      <c r="BZ53" s="42">
        <f t="shared" si="47"/>
        <v>14251460.048612086</v>
      </c>
      <c r="CA53" s="42">
        <f t="shared" si="47"/>
        <v>1810809.9805557013</v>
      </c>
      <c r="CB53" s="42">
        <f t="shared" si="47"/>
        <v>42169155.085569374</v>
      </c>
      <c r="CC53" s="42">
        <f t="shared" si="54"/>
        <v>16021163.625993896</v>
      </c>
      <c r="CD53" s="42">
        <f t="shared" si="48"/>
        <v>3262426.0062801796</v>
      </c>
      <c r="CE53" s="42">
        <f t="shared" si="48"/>
        <v>19449639.856922522</v>
      </c>
      <c r="CF53" s="42">
        <f t="shared" si="48"/>
        <v>10291918.496660821</v>
      </c>
      <c r="CG53" s="42">
        <f t="shared" si="48"/>
        <v>3740080.5172979524</v>
      </c>
      <c r="CH53" s="42">
        <f t="shared" si="48"/>
        <v>22498277.76289349</v>
      </c>
      <c r="CI53" s="42">
        <f t="shared" si="55"/>
        <v>11732252.956271853</v>
      </c>
      <c r="CJ53" s="42">
        <f t="shared" si="49"/>
        <v>1099490.1829826334</v>
      </c>
      <c r="CK53" s="42">
        <f t="shared" si="49"/>
        <v>12549408.508983234</v>
      </c>
      <c r="CL53" s="42">
        <f t="shared" si="49"/>
        <v>5976148.1088748993</v>
      </c>
      <c r="CM53" s="42">
        <f t="shared" si="49"/>
        <v>1220088.0437875318</v>
      </c>
      <c r="CN53" s="42">
        <f t="shared" si="49"/>
        <v>14670960.672969155</v>
      </c>
      <c r="CO53" s="42">
        <f t="shared" si="56"/>
        <v>6772656.0352245057</v>
      </c>
      <c r="CP53" s="42">
        <f t="shared" si="57"/>
        <v>9.0762367726877059E-8</v>
      </c>
      <c r="CQ53" s="42">
        <f t="shared" si="58"/>
        <v>4.2552300152613074E-9</v>
      </c>
      <c r="CR53" s="42">
        <f t="shared" si="59"/>
        <v>1.0561724867948443E-8</v>
      </c>
      <c r="CS53" s="42">
        <f t="shared" si="60"/>
        <v>8.3123023186457376E-8</v>
      </c>
      <c r="CT53" s="42">
        <f t="shared" si="61"/>
        <v>3.5694336226221701E-9</v>
      </c>
      <c r="CU53" s="42">
        <f t="shared" si="62"/>
        <v>9.3950728869521961E-9</v>
      </c>
      <c r="CV53" s="42">
        <f t="shared" si="63"/>
        <v>4.6137444867791191E-8</v>
      </c>
      <c r="CW53" s="42">
        <f t="shared" si="64"/>
        <v>7.7389607780540412E-9</v>
      </c>
      <c r="CX53" s="42">
        <f t="shared" si="65"/>
        <v>1.4625067235893455E-8</v>
      </c>
      <c r="CY53" s="42">
        <f t="shared" si="66"/>
        <v>4.0245122880066828E-8</v>
      </c>
      <c r="CZ53" s="42">
        <f t="shared" si="67"/>
        <v>6.6902898784658669E-9</v>
      </c>
      <c r="DA53" s="42">
        <f t="shared" si="68"/>
        <v>1.28295904086806E-8</v>
      </c>
      <c r="DB53" s="42">
        <f t="shared" si="69"/>
        <v>1.3689981259466824E-7</v>
      </c>
      <c r="DC53" s="42">
        <f t="shared" si="70"/>
        <v>1.1994190793315348E-8</v>
      </c>
      <c r="DD53" s="42">
        <f t="shared" si="71"/>
        <v>2.5186792103841897E-8</v>
      </c>
      <c r="DE53" s="42">
        <f t="shared" si="72"/>
        <v>1.2336814606652422E-7</v>
      </c>
      <c r="DF53" s="42">
        <f t="shared" si="73"/>
        <v>1.0259723501088037E-8</v>
      </c>
      <c r="DG53" s="42">
        <f t="shared" si="74"/>
        <v>2.2224663295632796E-8</v>
      </c>
    </row>
    <row r="54" spans="1:111" x14ac:dyDescent="0.25">
      <c r="A54" s="53" t="s">
        <v>74</v>
      </c>
      <c r="B54" s="53" t="s">
        <v>72</v>
      </c>
      <c r="C54" s="53" t="s">
        <v>236</v>
      </c>
      <c r="D54" s="15">
        <v>1.2783432074208036E-2</v>
      </c>
      <c r="E54" s="15">
        <v>5.9932817116356443E-4</v>
      </c>
      <c r="F54" s="15">
        <v>1.4875668828096399E-3</v>
      </c>
      <c r="G54" s="15">
        <v>1.1707468054430617E-2</v>
      </c>
      <c r="H54" s="15">
        <v>5.0273712994678451E-4</v>
      </c>
      <c r="I54" s="15">
        <v>1.3232497023876334E-3</v>
      </c>
      <c r="J54" s="15">
        <v>1.2783432074208036E-2</v>
      </c>
      <c r="K54" s="15">
        <v>5.9932817116356443E-4</v>
      </c>
      <c r="L54" s="15">
        <v>1.4875668828096399E-3</v>
      </c>
      <c r="M54" s="15">
        <v>1.1707468054430617E-2</v>
      </c>
      <c r="N54" s="15">
        <v>5.0273712994678451E-4</v>
      </c>
      <c r="O54" s="15">
        <v>1.3232497023876334E-3</v>
      </c>
      <c r="P54" s="15">
        <f t="shared" si="26"/>
        <v>1.2783432074208036E-2</v>
      </c>
      <c r="Q54" s="15">
        <f t="shared" si="27"/>
        <v>5.9932817116356443E-4</v>
      </c>
      <c r="R54" s="15">
        <f t="shared" si="28"/>
        <v>1.4875668828096399E-3</v>
      </c>
      <c r="S54" s="15">
        <f t="shared" si="29"/>
        <v>1.1707468054430617E-2</v>
      </c>
      <c r="T54" s="15">
        <f t="shared" si="30"/>
        <v>5.0273712994678451E-4</v>
      </c>
      <c r="U54" s="15">
        <f t="shared" si="31"/>
        <v>1.3232497023876334E-3</v>
      </c>
      <c r="V54" s="15">
        <v>5.9074833377453515E-3</v>
      </c>
      <c r="W54" s="15">
        <v>9.9090406889296287E-4</v>
      </c>
      <c r="X54" s="15">
        <v>1.8726078407033874E-3</v>
      </c>
      <c r="Y54" s="15">
        <v>5.1530246965514502E-3</v>
      </c>
      <c r="Z54" s="15">
        <v>8.5663122643609053E-4</v>
      </c>
      <c r="AA54" s="15">
        <v>1.6427132405480924E-3</v>
      </c>
      <c r="AB54" s="15">
        <v>5.9074833377453515E-3</v>
      </c>
      <c r="AC54" s="15">
        <v>9.9090406889296287E-4</v>
      </c>
      <c r="AD54" s="15">
        <v>1.8726078407033874E-3</v>
      </c>
      <c r="AE54" s="15">
        <v>5.1530246965514502E-3</v>
      </c>
      <c r="AF54" s="15">
        <v>8.5663122643609053E-4</v>
      </c>
      <c r="AG54" s="15">
        <v>1.6427132405480924E-3</v>
      </c>
      <c r="AH54" s="112">
        <f t="shared" si="32"/>
        <v>5.9074833377453515E-3</v>
      </c>
      <c r="AI54" s="112">
        <f t="shared" si="33"/>
        <v>9.9090406889296287E-4</v>
      </c>
      <c r="AJ54" s="112">
        <f t="shared" si="34"/>
        <v>1.8726078407033874E-3</v>
      </c>
      <c r="AK54" s="112">
        <f t="shared" si="35"/>
        <v>5.1530246965514502E-3</v>
      </c>
      <c r="AL54" s="112">
        <f t="shared" si="36"/>
        <v>8.5663122643609053E-4</v>
      </c>
      <c r="AM54" s="112">
        <f t="shared" si="37"/>
        <v>1.6427132405480924E-3</v>
      </c>
      <c r="AN54" s="15">
        <v>1.8690915411953387E-2</v>
      </c>
      <c r="AO54" s="15">
        <v>1.5902322400565272E-3</v>
      </c>
      <c r="AP54" s="15">
        <v>3.3601747235130273E-3</v>
      </c>
      <c r="AQ54" s="15">
        <v>1.6860492750982066E-2</v>
      </c>
      <c r="AR54" s="15">
        <v>1.3593683563828752E-3</v>
      </c>
      <c r="AS54" s="15">
        <v>2.965962942935726E-3</v>
      </c>
      <c r="AT54" s="15">
        <v>1.8690915411953387E-2</v>
      </c>
      <c r="AU54" s="15">
        <v>1.5902322400565272E-3</v>
      </c>
      <c r="AV54" s="15">
        <v>3.3601747235130273E-3</v>
      </c>
      <c r="AW54" s="15">
        <v>1.6860492750982066E-2</v>
      </c>
      <c r="AX54" s="15">
        <v>1.3593683563828752E-3</v>
      </c>
      <c r="AY54" s="15">
        <v>2.965962942935726E-3</v>
      </c>
      <c r="AZ54" s="15">
        <f t="shared" si="38"/>
        <v>1.8690915411953387E-2</v>
      </c>
      <c r="BA54" s="15">
        <f t="shared" si="39"/>
        <v>1.5902322400565272E-3</v>
      </c>
      <c r="BB54" s="15">
        <f t="shared" si="40"/>
        <v>3.3601747235130273E-3</v>
      </c>
      <c r="BC54" s="15">
        <f t="shared" si="41"/>
        <v>1.6860492750982066E-2</v>
      </c>
      <c r="BD54" s="15">
        <f t="shared" si="42"/>
        <v>1.3593683563828752E-3</v>
      </c>
      <c r="BE54" s="15">
        <f t="shared" si="43"/>
        <v>2.965962942935726E-3</v>
      </c>
      <c r="BF54" s="42">
        <f t="shared" si="44"/>
        <v>765052.76073177659</v>
      </c>
      <c r="BG54" s="42">
        <f t="shared" si="44"/>
        <v>16318271.809270436</v>
      </c>
      <c r="BH54" s="42">
        <f t="shared" si="44"/>
        <v>6574494.3054446317</v>
      </c>
      <c r="BI54" s="42">
        <f t="shared" si="44"/>
        <v>835364.2268789981</v>
      </c>
      <c r="BJ54" s="42">
        <f t="shared" si="44"/>
        <v>19453506.449852288</v>
      </c>
      <c r="BK54" s="42">
        <f t="shared" si="51"/>
        <v>7390895.2953877505</v>
      </c>
      <c r="BL54" s="42">
        <f t="shared" si="45"/>
        <v>1655527.3101680269</v>
      </c>
      <c r="BM54" s="42">
        <f t="shared" si="45"/>
        <v>9869774.7915458735</v>
      </c>
      <c r="BN54" s="42">
        <f t="shared" si="45"/>
        <v>5222663.1692017503</v>
      </c>
      <c r="BO54" s="42">
        <f t="shared" si="45"/>
        <v>1897914.4436363855</v>
      </c>
      <c r="BP54" s="42">
        <f t="shared" si="45"/>
        <v>11416814.725151328</v>
      </c>
      <c r="BQ54" s="42">
        <f t="shared" si="52"/>
        <v>5953564.9671496507</v>
      </c>
      <c r="BR54" s="42">
        <f t="shared" si="46"/>
        <v>523248.85028078419</v>
      </c>
      <c r="BS54" s="42">
        <f t="shared" si="46"/>
        <v>6150045.1026274972</v>
      </c>
      <c r="BT54" s="42">
        <f t="shared" si="46"/>
        <v>2910562.9333986277</v>
      </c>
      <c r="BU54" s="42">
        <f t="shared" si="46"/>
        <v>580054.22169113939</v>
      </c>
      <c r="BV54" s="42">
        <f t="shared" si="46"/>
        <v>7194517.9200900849</v>
      </c>
      <c r="BW54" s="42">
        <f t="shared" si="53"/>
        <v>3297411.3932521706</v>
      </c>
      <c r="BX54" s="42">
        <f t="shared" si="47"/>
        <v>1658396.5774553849</v>
      </c>
      <c r="BY54" s="42">
        <f t="shared" si="47"/>
        <v>35372940.936250843</v>
      </c>
      <c r="BZ54" s="42">
        <f t="shared" si="47"/>
        <v>14251460.048612086</v>
      </c>
      <c r="CA54" s="42">
        <f t="shared" si="47"/>
        <v>1810809.9805557013</v>
      </c>
      <c r="CB54" s="42">
        <f t="shared" si="47"/>
        <v>42169155.085569374</v>
      </c>
      <c r="CC54" s="42">
        <f t="shared" si="54"/>
        <v>16021163.625993896</v>
      </c>
      <c r="CD54" s="42">
        <f t="shared" si="48"/>
        <v>3588668.6069081975</v>
      </c>
      <c r="CE54" s="42">
        <f t="shared" si="48"/>
        <v>21394603.842614777</v>
      </c>
      <c r="CF54" s="42">
        <f t="shared" si="48"/>
        <v>11321110.346326903</v>
      </c>
      <c r="CG54" s="42">
        <f t="shared" si="48"/>
        <v>4114088.569027748</v>
      </c>
      <c r="CH54" s="42">
        <f t="shared" si="48"/>
        <v>24748105.539182838</v>
      </c>
      <c r="CI54" s="42">
        <f t="shared" si="55"/>
        <v>12905478.251899039</v>
      </c>
      <c r="CJ54" s="42">
        <f t="shared" si="49"/>
        <v>1134240.8615493481</v>
      </c>
      <c r="CK54" s="42">
        <f t="shared" si="49"/>
        <v>13331386.112035066</v>
      </c>
      <c r="CL54" s="42">
        <f t="shared" si="49"/>
        <v>6309195.7247495819</v>
      </c>
      <c r="CM54" s="42">
        <f t="shared" si="49"/>
        <v>1257377.2494736356</v>
      </c>
      <c r="CN54" s="42">
        <f t="shared" si="49"/>
        <v>15595478.517986687</v>
      </c>
      <c r="CO54" s="42">
        <f t="shared" si="56"/>
        <v>7147762.9383380385</v>
      </c>
      <c r="CP54" s="42">
        <f t="shared" si="57"/>
        <v>9.0762367726877059E-8</v>
      </c>
      <c r="CQ54" s="42">
        <f t="shared" si="58"/>
        <v>4.2552300152613074E-9</v>
      </c>
      <c r="CR54" s="42">
        <f t="shared" si="59"/>
        <v>1.0561724867948443E-8</v>
      </c>
      <c r="CS54" s="42">
        <f t="shared" si="60"/>
        <v>8.3123023186457376E-8</v>
      </c>
      <c r="CT54" s="42">
        <f t="shared" si="61"/>
        <v>3.5694336226221701E-9</v>
      </c>
      <c r="CU54" s="42">
        <f t="shared" si="62"/>
        <v>9.3950728869521961E-9</v>
      </c>
      <c r="CV54" s="42">
        <f t="shared" si="63"/>
        <v>4.1943131697991994E-8</v>
      </c>
      <c r="CW54" s="42">
        <f t="shared" si="64"/>
        <v>7.0354188891400361E-9</v>
      </c>
      <c r="CX54" s="42">
        <f t="shared" si="65"/>
        <v>1.3295515668994049E-8</v>
      </c>
      <c r="CY54" s="42">
        <f t="shared" si="66"/>
        <v>3.6586475345515297E-8</v>
      </c>
      <c r="CZ54" s="42">
        <f t="shared" si="67"/>
        <v>6.082081707696243E-9</v>
      </c>
      <c r="DA54" s="42">
        <f t="shared" si="68"/>
        <v>1.1663264007891455E-8</v>
      </c>
      <c r="DB54" s="42">
        <f t="shared" si="69"/>
        <v>1.3270549942486903E-7</v>
      </c>
      <c r="DC54" s="42">
        <f t="shared" si="70"/>
        <v>1.1290648904401343E-8</v>
      </c>
      <c r="DD54" s="42">
        <f t="shared" si="71"/>
        <v>2.3857240536942494E-8</v>
      </c>
      <c r="DE54" s="42">
        <f t="shared" si="72"/>
        <v>1.1970949853197267E-7</v>
      </c>
      <c r="DF54" s="42">
        <f t="shared" si="73"/>
        <v>9.6515153303184131E-9</v>
      </c>
      <c r="DG54" s="42">
        <f t="shared" si="74"/>
        <v>2.1058336894843653E-8</v>
      </c>
    </row>
    <row r="55" spans="1:111" x14ac:dyDescent="0.25">
      <c r="A55" s="53" t="s">
        <v>75</v>
      </c>
      <c r="B55" s="53" t="s">
        <v>72</v>
      </c>
      <c r="C55" s="53" t="s">
        <v>236</v>
      </c>
      <c r="D55" s="15">
        <v>1.2783432074208036E-2</v>
      </c>
      <c r="E55" s="15">
        <v>5.9932817116356443E-4</v>
      </c>
      <c r="F55" s="15">
        <v>1.4875668828096399E-3</v>
      </c>
      <c r="G55" s="15">
        <v>1.1707468054430617E-2</v>
      </c>
      <c r="H55" s="15">
        <v>5.0273712994678451E-4</v>
      </c>
      <c r="I55" s="15">
        <v>1.3232497023876334E-3</v>
      </c>
      <c r="J55" s="15">
        <v>1.2783432074208036E-2</v>
      </c>
      <c r="K55" s="15">
        <v>5.9932817116356443E-4</v>
      </c>
      <c r="L55" s="15">
        <v>1.4875668828096399E-3</v>
      </c>
      <c r="M55" s="15">
        <v>1.1707468054430617E-2</v>
      </c>
      <c r="N55" s="15">
        <v>5.0273712994678451E-4</v>
      </c>
      <c r="O55" s="15">
        <v>1.3232497023876334E-3</v>
      </c>
      <c r="P55" s="15">
        <f t="shared" si="26"/>
        <v>1.2783432074208036E-2</v>
      </c>
      <c r="Q55" s="15">
        <f t="shared" si="27"/>
        <v>5.9932817116356443E-4</v>
      </c>
      <c r="R55" s="15">
        <f t="shared" si="28"/>
        <v>1.4875668828096399E-3</v>
      </c>
      <c r="S55" s="15">
        <f t="shared" si="29"/>
        <v>1.1707468054430617E-2</v>
      </c>
      <c r="T55" s="15">
        <f t="shared" si="30"/>
        <v>5.0273712994678451E-4</v>
      </c>
      <c r="U55" s="15">
        <f t="shared" si="31"/>
        <v>1.3232497023876334E-3</v>
      </c>
      <c r="V55" s="15">
        <v>1.7722450013236055E-2</v>
      </c>
      <c r="W55" s="15">
        <v>2.9727122066788886E-3</v>
      </c>
      <c r="X55" s="15">
        <v>5.6178235221101625E-3</v>
      </c>
      <c r="Y55" s="15">
        <v>1.545907408965435E-2</v>
      </c>
      <c r="Z55" s="15">
        <v>2.5698936793082713E-3</v>
      </c>
      <c r="AA55" s="15">
        <v>4.9281397216442762E-3</v>
      </c>
      <c r="AB55" s="15">
        <v>1.7722450013236055E-2</v>
      </c>
      <c r="AC55" s="15">
        <v>2.9727122066788886E-3</v>
      </c>
      <c r="AD55" s="15">
        <v>5.6178235221101625E-3</v>
      </c>
      <c r="AE55" s="15">
        <v>1.545907408965435E-2</v>
      </c>
      <c r="AF55" s="15">
        <v>2.5698936793082713E-3</v>
      </c>
      <c r="AG55" s="15">
        <v>4.9281397216442762E-3</v>
      </c>
      <c r="AH55" s="112">
        <f t="shared" si="32"/>
        <v>1.7722450013236055E-2</v>
      </c>
      <c r="AI55" s="112">
        <f t="shared" si="33"/>
        <v>2.9727122066788886E-3</v>
      </c>
      <c r="AJ55" s="112">
        <f t="shared" si="34"/>
        <v>5.6178235221101625E-3</v>
      </c>
      <c r="AK55" s="112">
        <f t="shared" si="35"/>
        <v>1.545907408965435E-2</v>
      </c>
      <c r="AL55" s="112">
        <f t="shared" si="36"/>
        <v>2.5698936793082713E-3</v>
      </c>
      <c r="AM55" s="112">
        <f t="shared" si="37"/>
        <v>4.9281397216442762E-3</v>
      </c>
      <c r="AN55" s="15">
        <v>3.0505882087444092E-2</v>
      </c>
      <c r="AO55" s="15">
        <v>3.5720403778424529E-3</v>
      </c>
      <c r="AP55" s="15">
        <v>7.1053904049198022E-3</v>
      </c>
      <c r="AQ55" s="15">
        <v>2.7166542144084968E-2</v>
      </c>
      <c r="AR55" s="15">
        <v>3.072630809255056E-3</v>
      </c>
      <c r="AS55" s="15">
        <v>6.2513894240319098E-3</v>
      </c>
      <c r="AT55" s="15">
        <v>3.0505882087444092E-2</v>
      </c>
      <c r="AU55" s="15">
        <v>3.5720403778424529E-3</v>
      </c>
      <c r="AV55" s="15">
        <v>7.1053904049198022E-3</v>
      </c>
      <c r="AW55" s="15">
        <v>2.7166542144084968E-2</v>
      </c>
      <c r="AX55" s="15">
        <v>3.072630809255056E-3</v>
      </c>
      <c r="AY55" s="15">
        <v>6.2513894240319098E-3</v>
      </c>
      <c r="AZ55" s="15">
        <f t="shared" si="38"/>
        <v>3.0505882087444092E-2</v>
      </c>
      <c r="BA55" s="15">
        <f t="shared" si="39"/>
        <v>3.5720403778424529E-3</v>
      </c>
      <c r="BB55" s="15">
        <f t="shared" si="40"/>
        <v>7.1053904049198022E-3</v>
      </c>
      <c r="BC55" s="15">
        <f t="shared" si="41"/>
        <v>2.7166542144084968E-2</v>
      </c>
      <c r="BD55" s="15">
        <f t="shared" si="42"/>
        <v>3.072630809255056E-3</v>
      </c>
      <c r="BE55" s="15">
        <f t="shared" si="43"/>
        <v>6.2513894240319098E-3</v>
      </c>
      <c r="BF55" s="42">
        <f t="shared" si="44"/>
        <v>765052.76073177659</v>
      </c>
      <c r="BG55" s="42">
        <f t="shared" si="44"/>
        <v>16318271.809270436</v>
      </c>
      <c r="BH55" s="42">
        <f t="shared" si="44"/>
        <v>6574494.3054446317</v>
      </c>
      <c r="BI55" s="42">
        <f t="shared" si="44"/>
        <v>835364.2268789981</v>
      </c>
      <c r="BJ55" s="42">
        <f t="shared" si="44"/>
        <v>19453506.449852288</v>
      </c>
      <c r="BK55" s="42">
        <f t="shared" si="51"/>
        <v>7390895.2953877505</v>
      </c>
      <c r="BL55" s="42">
        <f t="shared" si="45"/>
        <v>551842.43672267569</v>
      </c>
      <c r="BM55" s="42">
        <f t="shared" si="45"/>
        <v>3289924.9305152912</v>
      </c>
      <c r="BN55" s="42">
        <f t="shared" si="45"/>
        <v>1740887.7230672501</v>
      </c>
      <c r="BO55" s="42">
        <f t="shared" si="45"/>
        <v>632638.14787879516</v>
      </c>
      <c r="BP55" s="42">
        <f t="shared" si="45"/>
        <v>3805604.9083837764</v>
      </c>
      <c r="BQ55" s="42">
        <f t="shared" si="52"/>
        <v>1984521.6557165505</v>
      </c>
      <c r="BR55" s="42">
        <f t="shared" si="46"/>
        <v>320593.90946198365</v>
      </c>
      <c r="BS55" s="42">
        <f t="shared" si="46"/>
        <v>2737930.9765549782</v>
      </c>
      <c r="BT55" s="42">
        <f t="shared" si="46"/>
        <v>1376419.7943617972</v>
      </c>
      <c r="BU55" s="42">
        <f t="shared" si="46"/>
        <v>360001.65012275666</v>
      </c>
      <c r="BV55" s="42">
        <f t="shared" si="46"/>
        <v>3182940.1601200216</v>
      </c>
      <c r="BW55" s="42">
        <f t="shared" si="53"/>
        <v>1564452.2100004242</v>
      </c>
      <c r="BX55" s="42">
        <f t="shared" si="47"/>
        <v>1658396.5774553849</v>
      </c>
      <c r="BY55" s="42">
        <f t="shared" si="47"/>
        <v>35372940.936250843</v>
      </c>
      <c r="BZ55" s="42">
        <f t="shared" si="47"/>
        <v>14251460.048612086</v>
      </c>
      <c r="CA55" s="42">
        <f t="shared" si="47"/>
        <v>1810809.9805557013</v>
      </c>
      <c r="CB55" s="42">
        <f t="shared" si="47"/>
        <v>42169155.085569374</v>
      </c>
      <c r="CC55" s="42">
        <f t="shared" si="54"/>
        <v>16021163.625993896</v>
      </c>
      <c r="CD55" s="42">
        <f t="shared" si="48"/>
        <v>1196222.8689693992</v>
      </c>
      <c r="CE55" s="42">
        <f t="shared" si="48"/>
        <v>7131534.6142049255</v>
      </c>
      <c r="CF55" s="42">
        <f t="shared" si="48"/>
        <v>3773703.4487756342</v>
      </c>
      <c r="CG55" s="42">
        <f t="shared" si="48"/>
        <v>1371362.8563425827</v>
      </c>
      <c r="CH55" s="42">
        <f t="shared" si="48"/>
        <v>8249368.5130609469</v>
      </c>
      <c r="CI55" s="42">
        <f t="shared" si="55"/>
        <v>4301826.0839663474</v>
      </c>
      <c r="CJ55" s="42">
        <f t="shared" si="49"/>
        <v>694947.94280102791</v>
      </c>
      <c r="CK55" s="42">
        <f t="shared" si="49"/>
        <v>5934983.3029617108</v>
      </c>
      <c r="CL55" s="42">
        <f t="shared" si="49"/>
        <v>2983650.2699867175</v>
      </c>
      <c r="CM55" s="42">
        <f t="shared" si="49"/>
        <v>780371.67511272407</v>
      </c>
      <c r="CN55" s="42">
        <f t="shared" si="49"/>
        <v>6899624.8869677363</v>
      </c>
      <c r="CO55" s="42">
        <f t="shared" si="56"/>
        <v>3391246.0993874227</v>
      </c>
      <c r="CP55" s="42">
        <f t="shared" si="57"/>
        <v>9.0762367726877059E-8</v>
      </c>
      <c r="CQ55" s="42">
        <f t="shared" si="58"/>
        <v>4.2552300152613074E-9</v>
      </c>
      <c r="CR55" s="42">
        <f t="shared" si="59"/>
        <v>1.0561724867948443E-8</v>
      </c>
      <c r="CS55" s="42">
        <f t="shared" si="60"/>
        <v>8.3123023186457376E-8</v>
      </c>
      <c r="CT55" s="42">
        <f t="shared" si="61"/>
        <v>3.5694336226221701E-9</v>
      </c>
      <c r="CU55" s="42">
        <f t="shared" si="62"/>
        <v>9.3950728869521961E-9</v>
      </c>
      <c r="CV55" s="42">
        <f t="shared" si="63"/>
        <v>1.2582939509397599E-7</v>
      </c>
      <c r="CW55" s="42">
        <f t="shared" si="64"/>
        <v>2.110625666742011E-8</v>
      </c>
      <c r="CX55" s="42">
        <f t="shared" si="65"/>
        <v>3.9886547006982155E-8</v>
      </c>
      <c r="CY55" s="42">
        <f t="shared" si="66"/>
        <v>1.0975942603654588E-7</v>
      </c>
      <c r="CZ55" s="42">
        <f t="shared" si="67"/>
        <v>1.8246245123088726E-8</v>
      </c>
      <c r="DA55" s="42">
        <f t="shared" si="68"/>
        <v>3.4989792023674363E-8</v>
      </c>
      <c r="DB55" s="42">
        <f t="shared" si="69"/>
        <v>2.1659176282085303E-7</v>
      </c>
      <c r="DC55" s="42">
        <f t="shared" si="70"/>
        <v>2.5361486682681415E-8</v>
      </c>
      <c r="DD55" s="42">
        <f t="shared" si="71"/>
        <v>5.0448271874930593E-8</v>
      </c>
      <c r="DE55" s="42">
        <f t="shared" si="72"/>
        <v>1.9288244922300327E-7</v>
      </c>
      <c r="DF55" s="42">
        <f t="shared" si="73"/>
        <v>2.1815678745710897E-8</v>
      </c>
      <c r="DG55" s="42">
        <f t="shared" si="74"/>
        <v>4.4384864910626559E-8</v>
      </c>
    </row>
    <row r="56" spans="1:111" x14ac:dyDescent="0.25">
      <c r="A56" s="53" t="s">
        <v>76</v>
      </c>
      <c r="B56" s="53" t="s">
        <v>72</v>
      </c>
      <c r="C56" s="53" t="s">
        <v>236</v>
      </c>
      <c r="D56" s="15">
        <v>1.0652860061840031E-2</v>
      </c>
      <c r="E56" s="15">
        <v>4.9944014263630378E-4</v>
      </c>
      <c r="F56" s="15">
        <v>1.2396390690080333E-3</v>
      </c>
      <c r="G56" s="15">
        <v>9.7562233786921814E-3</v>
      </c>
      <c r="H56" s="15">
        <v>4.1894760828898713E-4</v>
      </c>
      <c r="I56" s="15">
        <v>1.1027080853230279E-3</v>
      </c>
      <c r="J56" s="15">
        <v>1.0652860061840031E-2</v>
      </c>
      <c r="K56" s="15">
        <v>4.9944014263630378E-4</v>
      </c>
      <c r="L56" s="15">
        <v>1.2396390690080333E-3</v>
      </c>
      <c r="M56" s="15">
        <v>9.7562233786921814E-3</v>
      </c>
      <c r="N56" s="15">
        <v>4.1894760828898713E-4</v>
      </c>
      <c r="O56" s="15">
        <v>1.1027080853230279E-3</v>
      </c>
      <c r="P56" s="15">
        <f t="shared" si="26"/>
        <v>1.0652860061840031E-2</v>
      </c>
      <c r="Q56" s="15">
        <f t="shared" si="27"/>
        <v>4.9944014263630378E-4</v>
      </c>
      <c r="R56" s="15">
        <f t="shared" si="28"/>
        <v>1.2396390690080333E-3</v>
      </c>
      <c r="S56" s="15">
        <f t="shared" si="29"/>
        <v>9.7562233786921814E-3</v>
      </c>
      <c r="T56" s="15">
        <f t="shared" si="30"/>
        <v>4.1894760828898713E-4</v>
      </c>
      <c r="U56" s="15">
        <f t="shared" si="31"/>
        <v>1.1027080853230279E-3</v>
      </c>
      <c r="V56" s="15">
        <v>7.088980005294422E-3</v>
      </c>
      <c r="W56" s="15">
        <v>1.1890848826715556E-3</v>
      </c>
      <c r="X56" s="15">
        <v>2.247129408844065E-3</v>
      </c>
      <c r="Y56" s="15">
        <v>6.1836296358617404E-3</v>
      </c>
      <c r="Z56" s="15">
        <v>1.0279574717233086E-3</v>
      </c>
      <c r="AA56" s="15">
        <v>1.9712558886577107E-3</v>
      </c>
      <c r="AB56" s="15">
        <v>7.088980005294422E-3</v>
      </c>
      <c r="AC56" s="15">
        <v>1.1890848826715556E-3</v>
      </c>
      <c r="AD56" s="15">
        <v>2.247129408844065E-3</v>
      </c>
      <c r="AE56" s="15">
        <v>6.1836296358617404E-3</v>
      </c>
      <c r="AF56" s="15">
        <v>1.0279574717233086E-3</v>
      </c>
      <c r="AG56" s="15">
        <v>1.9712558886577107E-3</v>
      </c>
      <c r="AH56" s="112">
        <f t="shared" si="32"/>
        <v>7.088980005294422E-3</v>
      </c>
      <c r="AI56" s="112">
        <f t="shared" si="33"/>
        <v>1.1890848826715556E-3</v>
      </c>
      <c r="AJ56" s="112">
        <f t="shared" si="34"/>
        <v>2.247129408844065E-3</v>
      </c>
      <c r="AK56" s="112">
        <f t="shared" si="35"/>
        <v>6.1836296358617404E-3</v>
      </c>
      <c r="AL56" s="112">
        <f t="shared" si="36"/>
        <v>1.0279574717233086E-3</v>
      </c>
      <c r="AM56" s="112">
        <f t="shared" si="37"/>
        <v>1.9712558886577107E-3</v>
      </c>
      <c r="AN56" s="15">
        <v>1.7741840067134453E-2</v>
      </c>
      <c r="AO56" s="15">
        <v>1.6885250253078593E-3</v>
      </c>
      <c r="AP56" s="15">
        <v>3.4867684778520985E-3</v>
      </c>
      <c r="AQ56" s="15">
        <v>1.5939853014553921E-2</v>
      </c>
      <c r="AR56" s="15">
        <v>1.4469050800122957E-3</v>
      </c>
      <c r="AS56" s="15">
        <v>3.0739639739807388E-3</v>
      </c>
      <c r="AT56" s="15">
        <v>1.7741840067134453E-2</v>
      </c>
      <c r="AU56" s="15">
        <v>1.6885250253078593E-3</v>
      </c>
      <c r="AV56" s="15">
        <v>3.4867684778520985E-3</v>
      </c>
      <c r="AW56" s="15">
        <v>1.5939853014553921E-2</v>
      </c>
      <c r="AX56" s="15">
        <v>1.4469050800122957E-3</v>
      </c>
      <c r="AY56" s="15">
        <v>3.0739639739807388E-3</v>
      </c>
      <c r="AZ56" s="15">
        <f t="shared" si="38"/>
        <v>1.7741840067134453E-2</v>
      </c>
      <c r="BA56" s="15">
        <f t="shared" si="39"/>
        <v>1.6885250253078593E-3</v>
      </c>
      <c r="BB56" s="15">
        <f t="shared" si="40"/>
        <v>3.4867684778520985E-3</v>
      </c>
      <c r="BC56" s="15">
        <f t="shared" si="41"/>
        <v>1.5939853014553921E-2</v>
      </c>
      <c r="BD56" s="15">
        <f t="shared" si="42"/>
        <v>1.4469050800122957E-3</v>
      </c>
      <c r="BE56" s="15">
        <f t="shared" si="43"/>
        <v>3.0739639739807388E-3</v>
      </c>
      <c r="BF56" s="42">
        <f t="shared" si="44"/>
        <v>918063.31287813187</v>
      </c>
      <c r="BG56" s="42">
        <f t="shared" si="44"/>
        <v>19581926.171124518</v>
      </c>
      <c r="BH56" s="42">
        <f t="shared" si="44"/>
        <v>7889393.1665335586</v>
      </c>
      <c r="BI56" s="42">
        <f t="shared" si="44"/>
        <v>1002437.0722547976</v>
      </c>
      <c r="BJ56" s="42">
        <f t="shared" si="44"/>
        <v>23344207.739822742</v>
      </c>
      <c r="BK56" s="42">
        <f t="shared" si="51"/>
        <v>8869074.3544652984</v>
      </c>
      <c r="BL56" s="42">
        <f t="shared" si="45"/>
        <v>1379606.091806689</v>
      </c>
      <c r="BM56" s="42">
        <f t="shared" si="45"/>
        <v>8224812.3262882261</v>
      </c>
      <c r="BN56" s="42">
        <f t="shared" si="45"/>
        <v>4352219.3076681253</v>
      </c>
      <c r="BO56" s="42">
        <f t="shared" si="45"/>
        <v>1581595.3696969878</v>
      </c>
      <c r="BP56" s="42">
        <f t="shared" si="45"/>
        <v>9514012.2709594406</v>
      </c>
      <c r="BQ56" s="42">
        <f t="shared" si="52"/>
        <v>4961304.1392913759</v>
      </c>
      <c r="BR56" s="42">
        <f t="shared" si="46"/>
        <v>551239.3282203452</v>
      </c>
      <c r="BS56" s="42">
        <f t="shared" si="46"/>
        <v>5792037.3423052272</v>
      </c>
      <c r="BT56" s="42">
        <f t="shared" si="46"/>
        <v>2804889.416123386</v>
      </c>
      <c r="BU56" s="42">
        <f t="shared" si="46"/>
        <v>613556.4732667451</v>
      </c>
      <c r="BV56" s="42">
        <f t="shared" si="46"/>
        <v>6759254.7258987371</v>
      </c>
      <c r="BW56" s="42">
        <f t="shared" si="53"/>
        <v>3181559.7328992253</v>
      </c>
      <c r="BX56" s="42">
        <f t="shared" si="47"/>
        <v>1990075.8929464617</v>
      </c>
      <c r="BY56" s="42">
        <f t="shared" si="47"/>
        <v>42447529.123501003</v>
      </c>
      <c r="BZ56" s="42">
        <f t="shared" si="47"/>
        <v>17101752.058334503</v>
      </c>
      <c r="CA56" s="42">
        <f t="shared" si="47"/>
        <v>2172971.9766668417</v>
      </c>
      <c r="CB56" s="42">
        <f t="shared" si="47"/>
        <v>50602986.102683246</v>
      </c>
      <c r="CC56" s="42">
        <f t="shared" si="54"/>
        <v>19225396.351192672</v>
      </c>
      <c r="CD56" s="42">
        <f t="shared" si="48"/>
        <v>2990557.1724234978</v>
      </c>
      <c r="CE56" s="42">
        <f t="shared" si="48"/>
        <v>17828836.53551231</v>
      </c>
      <c r="CF56" s="42">
        <f t="shared" si="48"/>
        <v>9434258.6219390854</v>
      </c>
      <c r="CG56" s="42">
        <f t="shared" si="48"/>
        <v>3428407.1408564565</v>
      </c>
      <c r="CH56" s="42">
        <f t="shared" si="48"/>
        <v>20623421.282652367</v>
      </c>
      <c r="CI56" s="42">
        <f t="shared" si="55"/>
        <v>10754565.209915867</v>
      </c>
      <c r="CJ56" s="42">
        <f t="shared" si="49"/>
        <v>1194915.5172056563</v>
      </c>
      <c r="CK56" s="42">
        <f t="shared" si="49"/>
        <v>12555336.57023219</v>
      </c>
      <c r="CL56" s="42">
        <f t="shared" si="49"/>
        <v>6080128.3866887307</v>
      </c>
      <c r="CM56" s="42">
        <f t="shared" si="49"/>
        <v>1329999.7171017379</v>
      </c>
      <c r="CN56" s="42">
        <f t="shared" si="49"/>
        <v>14651963.209514646</v>
      </c>
      <c r="CO56" s="42">
        <f t="shared" si="56"/>
        <v>6896632.5498429015</v>
      </c>
      <c r="CP56" s="42">
        <f t="shared" si="57"/>
        <v>7.5635306439064227E-8</v>
      </c>
      <c r="CQ56" s="42">
        <f t="shared" si="58"/>
        <v>3.5460250127177568E-9</v>
      </c>
      <c r="CR56" s="42">
        <f t="shared" si="59"/>
        <v>8.8014373899570357E-9</v>
      </c>
      <c r="CS56" s="42">
        <f t="shared" si="60"/>
        <v>6.9269185988714487E-8</v>
      </c>
      <c r="CT56" s="42">
        <f t="shared" si="61"/>
        <v>2.9745280188518087E-9</v>
      </c>
      <c r="CU56" s="42">
        <f t="shared" si="62"/>
        <v>7.8292274057934984E-9</v>
      </c>
      <c r="CV56" s="42">
        <f t="shared" si="63"/>
        <v>5.0331758037590395E-8</v>
      </c>
      <c r="CW56" s="42">
        <f t="shared" si="64"/>
        <v>8.4425026669680446E-9</v>
      </c>
      <c r="CX56" s="42">
        <f t="shared" si="65"/>
        <v>1.595461880279286E-8</v>
      </c>
      <c r="CY56" s="42">
        <f t="shared" si="66"/>
        <v>4.3903770414618353E-8</v>
      </c>
      <c r="CZ56" s="42">
        <f t="shared" si="67"/>
        <v>7.2984980492354909E-9</v>
      </c>
      <c r="DA56" s="42">
        <f t="shared" si="68"/>
        <v>1.3995916809469746E-8</v>
      </c>
      <c r="DB56" s="42">
        <f t="shared" si="69"/>
        <v>1.2596706447665461E-7</v>
      </c>
      <c r="DC56" s="42">
        <f t="shared" si="70"/>
        <v>1.1988527679685801E-8</v>
      </c>
      <c r="DD56" s="42">
        <f t="shared" si="71"/>
        <v>2.4756056192749899E-8</v>
      </c>
      <c r="DE56" s="42">
        <f t="shared" si="72"/>
        <v>1.1317295640333283E-7</v>
      </c>
      <c r="DF56" s="42">
        <f t="shared" si="73"/>
        <v>1.02730260680873E-8</v>
      </c>
      <c r="DG56" s="42">
        <f t="shared" si="74"/>
        <v>2.1825144215263244E-8</v>
      </c>
    </row>
    <row r="57" spans="1:111" x14ac:dyDescent="0.25">
      <c r="A57" s="53" t="s">
        <v>77</v>
      </c>
      <c r="B57" s="53" t="s">
        <v>72</v>
      </c>
      <c r="C57" s="53" t="s">
        <v>236</v>
      </c>
      <c r="D57" s="15">
        <v>1.0652860061840031E-2</v>
      </c>
      <c r="E57" s="15">
        <v>4.9944014263630378E-4</v>
      </c>
      <c r="F57" s="15">
        <v>1.2396390690080333E-3</v>
      </c>
      <c r="G57" s="15">
        <v>9.7562233786921814E-3</v>
      </c>
      <c r="H57" s="15">
        <v>4.1894760828898713E-4</v>
      </c>
      <c r="I57" s="15">
        <v>1.1027080853230279E-3</v>
      </c>
      <c r="J57" s="15">
        <v>1.0652860061840031E-2</v>
      </c>
      <c r="K57" s="15">
        <v>4.9944014263630378E-4</v>
      </c>
      <c r="L57" s="15">
        <v>1.2396390690080333E-3</v>
      </c>
      <c r="M57" s="15">
        <v>9.7562233786921814E-3</v>
      </c>
      <c r="N57" s="15">
        <v>4.1894760828898713E-4</v>
      </c>
      <c r="O57" s="15">
        <v>1.1027080853230279E-3</v>
      </c>
      <c r="P57" s="15">
        <f t="shared" si="26"/>
        <v>1.0652860061840031E-2</v>
      </c>
      <c r="Q57" s="15">
        <f t="shared" si="27"/>
        <v>4.9944014263630378E-4</v>
      </c>
      <c r="R57" s="15">
        <f t="shared" si="28"/>
        <v>1.2396390690080333E-3</v>
      </c>
      <c r="S57" s="15">
        <f t="shared" si="29"/>
        <v>9.7562233786921814E-3</v>
      </c>
      <c r="T57" s="15">
        <f t="shared" si="30"/>
        <v>4.1894760828898713E-4</v>
      </c>
      <c r="U57" s="15">
        <f t="shared" si="31"/>
        <v>1.1027080853230279E-3</v>
      </c>
      <c r="V57" s="15">
        <v>5.9074833377453515E-3</v>
      </c>
      <c r="W57" s="15">
        <v>9.9090406889296287E-4</v>
      </c>
      <c r="X57" s="15">
        <v>1.8726078407033874E-3</v>
      </c>
      <c r="Y57" s="15">
        <v>5.1530246965514502E-3</v>
      </c>
      <c r="Z57" s="15">
        <v>8.5663122643609053E-4</v>
      </c>
      <c r="AA57" s="15">
        <v>1.6427132405480924E-3</v>
      </c>
      <c r="AB57" s="15">
        <v>5.9074833377453515E-3</v>
      </c>
      <c r="AC57" s="15">
        <v>9.9090406889296287E-4</v>
      </c>
      <c r="AD57" s="15">
        <v>1.8726078407033874E-3</v>
      </c>
      <c r="AE57" s="15">
        <v>5.1530246965514502E-3</v>
      </c>
      <c r="AF57" s="15">
        <v>8.5663122643609053E-4</v>
      </c>
      <c r="AG57" s="15">
        <v>1.6427132405480924E-3</v>
      </c>
      <c r="AH57" s="112">
        <f t="shared" si="32"/>
        <v>5.9074833377453515E-3</v>
      </c>
      <c r="AI57" s="112">
        <f t="shared" si="33"/>
        <v>9.9090406889296287E-4</v>
      </c>
      <c r="AJ57" s="112">
        <f t="shared" si="34"/>
        <v>1.8726078407033874E-3</v>
      </c>
      <c r="AK57" s="112">
        <f t="shared" si="35"/>
        <v>5.1530246965514502E-3</v>
      </c>
      <c r="AL57" s="112">
        <f t="shared" si="36"/>
        <v>8.5663122643609053E-4</v>
      </c>
      <c r="AM57" s="112">
        <f t="shared" si="37"/>
        <v>1.6427132405480924E-3</v>
      </c>
      <c r="AN57" s="15">
        <v>1.6560343399585384E-2</v>
      </c>
      <c r="AO57" s="15">
        <v>1.4903442115292665E-3</v>
      </c>
      <c r="AP57" s="15">
        <v>3.1122469097114207E-3</v>
      </c>
      <c r="AQ57" s="15">
        <v>1.4909248075243631E-2</v>
      </c>
      <c r="AR57" s="15">
        <v>1.2755788347250776E-3</v>
      </c>
      <c r="AS57" s="15">
        <v>2.7454213258711205E-3</v>
      </c>
      <c r="AT57" s="15">
        <v>1.6560343399585384E-2</v>
      </c>
      <c r="AU57" s="15">
        <v>1.4903442115292665E-3</v>
      </c>
      <c r="AV57" s="15">
        <v>3.1122469097114207E-3</v>
      </c>
      <c r="AW57" s="15">
        <v>1.4909248075243631E-2</v>
      </c>
      <c r="AX57" s="15">
        <v>1.2755788347250776E-3</v>
      </c>
      <c r="AY57" s="15">
        <v>2.7454213258711205E-3</v>
      </c>
      <c r="AZ57" s="15">
        <f t="shared" si="38"/>
        <v>1.6560343399585384E-2</v>
      </c>
      <c r="BA57" s="15">
        <f t="shared" si="39"/>
        <v>1.4903442115292665E-3</v>
      </c>
      <c r="BB57" s="15">
        <f t="shared" si="40"/>
        <v>3.1122469097114207E-3</v>
      </c>
      <c r="BC57" s="15">
        <f t="shared" si="41"/>
        <v>1.4909248075243631E-2</v>
      </c>
      <c r="BD57" s="15">
        <f t="shared" si="42"/>
        <v>1.2755788347250776E-3</v>
      </c>
      <c r="BE57" s="15">
        <f t="shared" si="43"/>
        <v>2.7454213258711205E-3</v>
      </c>
      <c r="BF57" s="42">
        <f t="shared" si="44"/>
        <v>918063.31287813187</v>
      </c>
      <c r="BG57" s="42">
        <f t="shared" si="44"/>
        <v>19581926.171124518</v>
      </c>
      <c r="BH57" s="42">
        <f t="shared" si="44"/>
        <v>7889393.1665335586</v>
      </c>
      <c r="BI57" s="42">
        <f t="shared" si="44"/>
        <v>1002437.0722547976</v>
      </c>
      <c r="BJ57" s="42">
        <f t="shared" si="44"/>
        <v>23344207.739822742</v>
      </c>
      <c r="BK57" s="42">
        <f t="shared" si="51"/>
        <v>8869074.3544652984</v>
      </c>
      <c r="BL57" s="42">
        <f t="shared" si="45"/>
        <v>1655527.3101680269</v>
      </c>
      <c r="BM57" s="42">
        <f t="shared" si="45"/>
        <v>9869774.7915458735</v>
      </c>
      <c r="BN57" s="42">
        <f t="shared" si="45"/>
        <v>5222663.1692017503</v>
      </c>
      <c r="BO57" s="42">
        <f t="shared" si="45"/>
        <v>1897914.4436363855</v>
      </c>
      <c r="BP57" s="42">
        <f t="shared" si="45"/>
        <v>11416814.725151328</v>
      </c>
      <c r="BQ57" s="42">
        <f t="shared" si="52"/>
        <v>5953564.9671496507</v>
      </c>
      <c r="BR57" s="42">
        <f t="shared" si="46"/>
        <v>590567.46373054432</v>
      </c>
      <c r="BS57" s="42">
        <f t="shared" si="46"/>
        <v>6562242.4164445754</v>
      </c>
      <c r="BT57" s="42">
        <f t="shared" si="46"/>
        <v>3142424.1982480879</v>
      </c>
      <c r="BU57" s="42">
        <f t="shared" si="46"/>
        <v>655968.69477538601</v>
      </c>
      <c r="BV57" s="42">
        <f t="shared" si="46"/>
        <v>7667107.4603616009</v>
      </c>
      <c r="BW57" s="42">
        <f t="shared" si="53"/>
        <v>3562294.758855205</v>
      </c>
      <c r="BX57" s="42">
        <f t="shared" si="47"/>
        <v>1990075.8929464617</v>
      </c>
      <c r="BY57" s="42">
        <f t="shared" si="47"/>
        <v>42447529.123501003</v>
      </c>
      <c r="BZ57" s="42">
        <f t="shared" si="47"/>
        <v>17101752.058334503</v>
      </c>
      <c r="CA57" s="42">
        <f t="shared" si="47"/>
        <v>2172971.9766668417</v>
      </c>
      <c r="CB57" s="42">
        <f t="shared" si="47"/>
        <v>50602986.102683246</v>
      </c>
      <c r="CC57" s="42">
        <f t="shared" si="54"/>
        <v>19225396.351192672</v>
      </c>
      <c r="CD57" s="42">
        <f t="shared" si="48"/>
        <v>3588668.6069081975</v>
      </c>
      <c r="CE57" s="42">
        <f t="shared" si="48"/>
        <v>21394603.842614777</v>
      </c>
      <c r="CF57" s="42">
        <f t="shared" si="48"/>
        <v>11321110.346326903</v>
      </c>
      <c r="CG57" s="42">
        <f t="shared" si="48"/>
        <v>4114088.569027748</v>
      </c>
      <c r="CH57" s="42">
        <f t="shared" si="48"/>
        <v>24748105.539182838</v>
      </c>
      <c r="CI57" s="42">
        <f t="shared" si="55"/>
        <v>12905478.251899039</v>
      </c>
      <c r="CJ57" s="42">
        <f t="shared" si="49"/>
        <v>1280166.6902952495</v>
      </c>
      <c r="CK57" s="42">
        <f t="shared" si="49"/>
        <v>14224901.761618098</v>
      </c>
      <c r="CL57" s="42">
        <f t="shared" si="49"/>
        <v>6811798.8755480023</v>
      </c>
      <c r="CM57" s="42">
        <f t="shared" si="49"/>
        <v>1421936.2299834543</v>
      </c>
      <c r="CN57" s="42">
        <f t="shared" si="49"/>
        <v>16619905.742297132</v>
      </c>
      <c r="CO57" s="42">
        <f t="shared" si="56"/>
        <v>7721947.7390317321</v>
      </c>
      <c r="CP57" s="42">
        <f t="shared" si="57"/>
        <v>7.5635306439064227E-8</v>
      </c>
      <c r="CQ57" s="42">
        <f t="shared" si="58"/>
        <v>3.5460250127177568E-9</v>
      </c>
      <c r="CR57" s="42">
        <f t="shared" si="59"/>
        <v>8.8014373899570357E-9</v>
      </c>
      <c r="CS57" s="42">
        <f t="shared" si="60"/>
        <v>6.9269185988714487E-8</v>
      </c>
      <c r="CT57" s="42">
        <f t="shared" si="61"/>
        <v>2.9745280188518087E-9</v>
      </c>
      <c r="CU57" s="42">
        <f t="shared" si="62"/>
        <v>7.8292274057934984E-9</v>
      </c>
      <c r="CV57" s="42">
        <f t="shared" si="63"/>
        <v>4.1943131697991994E-8</v>
      </c>
      <c r="CW57" s="42">
        <f t="shared" si="64"/>
        <v>7.0354188891400361E-9</v>
      </c>
      <c r="CX57" s="42">
        <f t="shared" si="65"/>
        <v>1.3295515668994049E-8</v>
      </c>
      <c r="CY57" s="42">
        <f t="shared" si="66"/>
        <v>3.6586475345515297E-8</v>
      </c>
      <c r="CZ57" s="42">
        <f t="shared" si="67"/>
        <v>6.082081707696243E-9</v>
      </c>
      <c r="DA57" s="42">
        <f t="shared" si="68"/>
        <v>1.1663264007891455E-8</v>
      </c>
      <c r="DB57" s="42">
        <f t="shared" si="69"/>
        <v>1.1757843813705623E-7</v>
      </c>
      <c r="DC57" s="42">
        <f t="shared" si="70"/>
        <v>1.0581443901857793E-8</v>
      </c>
      <c r="DD57" s="42">
        <f t="shared" si="71"/>
        <v>2.2096953058951085E-8</v>
      </c>
      <c r="DE57" s="42">
        <f t="shared" si="72"/>
        <v>1.0585566133422977E-7</v>
      </c>
      <c r="DF57" s="42">
        <f t="shared" si="73"/>
        <v>9.05660972654805E-9</v>
      </c>
      <c r="DG57" s="42">
        <f t="shared" si="74"/>
        <v>1.9492491413684953E-8</v>
      </c>
    </row>
    <row r="58" spans="1:111" x14ac:dyDescent="0.25">
      <c r="A58" s="53" t="s">
        <v>78</v>
      </c>
      <c r="B58" s="53" t="s">
        <v>72</v>
      </c>
      <c r="C58" s="53" t="s">
        <v>236</v>
      </c>
      <c r="D58" s="15">
        <v>1.0652860061840031E-2</v>
      </c>
      <c r="E58" s="15">
        <v>4.9944014263630378E-4</v>
      </c>
      <c r="F58" s="15">
        <v>1.2396390690080333E-3</v>
      </c>
      <c r="G58" s="15">
        <v>9.7562233786921814E-3</v>
      </c>
      <c r="H58" s="15">
        <v>4.1894760828898713E-4</v>
      </c>
      <c r="I58" s="15">
        <v>1.1027080853230279E-3</v>
      </c>
      <c r="J58" s="15">
        <v>1.0652860061840031E-2</v>
      </c>
      <c r="K58" s="15">
        <v>4.9944014263630378E-4</v>
      </c>
      <c r="L58" s="15">
        <v>1.2396390690080333E-3</v>
      </c>
      <c r="M58" s="15">
        <v>9.7562233786921814E-3</v>
      </c>
      <c r="N58" s="15">
        <v>4.1894760828898713E-4</v>
      </c>
      <c r="O58" s="15">
        <v>1.1027080853230279E-3</v>
      </c>
      <c r="P58" s="15">
        <f t="shared" si="26"/>
        <v>1.0652860061840031E-2</v>
      </c>
      <c r="Q58" s="15">
        <f t="shared" si="27"/>
        <v>4.9944014263630378E-4</v>
      </c>
      <c r="R58" s="15">
        <f t="shared" si="28"/>
        <v>1.2396390690080333E-3</v>
      </c>
      <c r="S58" s="15">
        <f t="shared" si="29"/>
        <v>9.7562233786921814E-3</v>
      </c>
      <c r="T58" s="15">
        <f t="shared" si="30"/>
        <v>4.1894760828898713E-4</v>
      </c>
      <c r="U58" s="15">
        <f t="shared" si="31"/>
        <v>1.1027080853230279E-3</v>
      </c>
      <c r="V58" s="15">
        <v>5.9074833377453515E-3</v>
      </c>
      <c r="W58" s="15">
        <v>9.9090406889296287E-4</v>
      </c>
      <c r="X58" s="15">
        <v>1.8726078407033874E-3</v>
      </c>
      <c r="Y58" s="15">
        <v>5.1530246965514502E-3</v>
      </c>
      <c r="Z58" s="15">
        <v>8.5663122643609053E-4</v>
      </c>
      <c r="AA58" s="15">
        <v>1.6427132405480924E-3</v>
      </c>
      <c r="AB58" s="15">
        <v>5.9074833377453515E-3</v>
      </c>
      <c r="AC58" s="15">
        <v>9.9090406889296287E-4</v>
      </c>
      <c r="AD58" s="15">
        <v>1.8726078407033874E-3</v>
      </c>
      <c r="AE58" s="15">
        <v>5.1530246965514502E-3</v>
      </c>
      <c r="AF58" s="15">
        <v>8.5663122643609053E-4</v>
      </c>
      <c r="AG58" s="15">
        <v>1.6427132405480924E-3</v>
      </c>
      <c r="AH58" s="112">
        <f t="shared" si="32"/>
        <v>5.9074833377453515E-3</v>
      </c>
      <c r="AI58" s="112">
        <f t="shared" si="33"/>
        <v>9.9090406889296287E-4</v>
      </c>
      <c r="AJ58" s="112">
        <f t="shared" si="34"/>
        <v>1.8726078407033874E-3</v>
      </c>
      <c r="AK58" s="112">
        <f t="shared" si="35"/>
        <v>5.1530246965514502E-3</v>
      </c>
      <c r="AL58" s="112">
        <f t="shared" si="36"/>
        <v>8.5663122643609053E-4</v>
      </c>
      <c r="AM58" s="112">
        <f t="shared" si="37"/>
        <v>1.6427132405480924E-3</v>
      </c>
      <c r="AN58" s="15">
        <v>1.6560343399585384E-2</v>
      </c>
      <c r="AO58" s="15">
        <v>1.4903442115292665E-3</v>
      </c>
      <c r="AP58" s="15">
        <v>3.1122469097114207E-3</v>
      </c>
      <c r="AQ58" s="15">
        <v>1.4909248075243631E-2</v>
      </c>
      <c r="AR58" s="15">
        <v>1.2755788347250776E-3</v>
      </c>
      <c r="AS58" s="15">
        <v>2.7454213258711205E-3</v>
      </c>
      <c r="AT58" s="15">
        <v>1.6560343399585384E-2</v>
      </c>
      <c r="AU58" s="15">
        <v>1.4903442115292665E-3</v>
      </c>
      <c r="AV58" s="15">
        <v>3.1122469097114207E-3</v>
      </c>
      <c r="AW58" s="15">
        <v>1.4909248075243631E-2</v>
      </c>
      <c r="AX58" s="15">
        <v>1.2755788347250776E-3</v>
      </c>
      <c r="AY58" s="15">
        <v>2.7454213258711205E-3</v>
      </c>
      <c r="AZ58" s="15">
        <f t="shared" si="38"/>
        <v>1.6560343399585384E-2</v>
      </c>
      <c r="BA58" s="15">
        <f t="shared" si="39"/>
        <v>1.4903442115292665E-3</v>
      </c>
      <c r="BB58" s="15">
        <f t="shared" si="40"/>
        <v>3.1122469097114207E-3</v>
      </c>
      <c r="BC58" s="15">
        <f t="shared" si="41"/>
        <v>1.4909248075243631E-2</v>
      </c>
      <c r="BD58" s="15">
        <f t="shared" si="42"/>
        <v>1.2755788347250776E-3</v>
      </c>
      <c r="BE58" s="15">
        <f t="shared" si="43"/>
        <v>2.7454213258711205E-3</v>
      </c>
      <c r="BF58" s="42">
        <f t="shared" si="44"/>
        <v>918063.31287813187</v>
      </c>
      <c r="BG58" s="42">
        <f t="shared" si="44"/>
        <v>19581926.171124518</v>
      </c>
      <c r="BH58" s="42">
        <f t="shared" si="44"/>
        <v>7889393.1665335586</v>
      </c>
      <c r="BI58" s="42">
        <f t="shared" si="44"/>
        <v>1002437.0722547976</v>
      </c>
      <c r="BJ58" s="42">
        <f t="shared" si="44"/>
        <v>23344207.739822742</v>
      </c>
      <c r="BK58" s="42">
        <f t="shared" si="51"/>
        <v>8869074.3544652984</v>
      </c>
      <c r="BL58" s="42">
        <f t="shared" si="45"/>
        <v>1655527.3101680269</v>
      </c>
      <c r="BM58" s="42">
        <f t="shared" si="45"/>
        <v>9869774.7915458735</v>
      </c>
      <c r="BN58" s="42">
        <f t="shared" si="45"/>
        <v>5222663.1692017503</v>
      </c>
      <c r="BO58" s="42">
        <f t="shared" si="45"/>
        <v>1897914.4436363855</v>
      </c>
      <c r="BP58" s="42">
        <f t="shared" si="45"/>
        <v>11416814.725151328</v>
      </c>
      <c r="BQ58" s="42">
        <f t="shared" si="52"/>
        <v>5953564.9671496507</v>
      </c>
      <c r="BR58" s="42">
        <f t="shared" si="46"/>
        <v>590567.46373054432</v>
      </c>
      <c r="BS58" s="42">
        <f t="shared" si="46"/>
        <v>6562242.4164445754</v>
      </c>
      <c r="BT58" s="42">
        <f t="shared" si="46"/>
        <v>3142424.1982480879</v>
      </c>
      <c r="BU58" s="42">
        <f t="shared" si="46"/>
        <v>655968.69477538601</v>
      </c>
      <c r="BV58" s="42">
        <f t="shared" si="46"/>
        <v>7667107.4603616009</v>
      </c>
      <c r="BW58" s="42">
        <f t="shared" si="53"/>
        <v>3562294.758855205</v>
      </c>
      <c r="BX58" s="42">
        <f t="shared" si="47"/>
        <v>1990075.8929464617</v>
      </c>
      <c r="BY58" s="42">
        <f t="shared" si="47"/>
        <v>42447529.123501003</v>
      </c>
      <c r="BZ58" s="42">
        <f t="shared" si="47"/>
        <v>17101752.058334503</v>
      </c>
      <c r="CA58" s="42">
        <f t="shared" si="47"/>
        <v>2172971.9766668417</v>
      </c>
      <c r="CB58" s="42">
        <f t="shared" si="47"/>
        <v>50602986.102683246</v>
      </c>
      <c r="CC58" s="42">
        <f t="shared" si="54"/>
        <v>19225396.351192672</v>
      </c>
      <c r="CD58" s="42">
        <f t="shared" si="48"/>
        <v>3588668.6069081975</v>
      </c>
      <c r="CE58" s="42">
        <f t="shared" si="48"/>
        <v>21394603.842614777</v>
      </c>
      <c r="CF58" s="42">
        <f t="shared" si="48"/>
        <v>11321110.346326903</v>
      </c>
      <c r="CG58" s="42">
        <f t="shared" si="48"/>
        <v>4114088.569027748</v>
      </c>
      <c r="CH58" s="42">
        <f t="shared" si="48"/>
        <v>24748105.539182838</v>
      </c>
      <c r="CI58" s="42">
        <f t="shared" si="55"/>
        <v>12905478.251899039</v>
      </c>
      <c r="CJ58" s="42">
        <f t="shared" si="49"/>
        <v>1280166.6902952495</v>
      </c>
      <c r="CK58" s="42">
        <f t="shared" si="49"/>
        <v>14224901.761618098</v>
      </c>
      <c r="CL58" s="42">
        <f t="shared" si="49"/>
        <v>6811798.8755480023</v>
      </c>
      <c r="CM58" s="42">
        <f t="shared" si="49"/>
        <v>1421936.2299834543</v>
      </c>
      <c r="CN58" s="42">
        <f t="shared" si="49"/>
        <v>16619905.742297132</v>
      </c>
      <c r="CO58" s="42">
        <f t="shared" si="56"/>
        <v>7721947.7390317321</v>
      </c>
      <c r="CP58" s="42">
        <f t="shared" si="57"/>
        <v>7.5635306439064227E-8</v>
      </c>
      <c r="CQ58" s="42">
        <f t="shared" si="58"/>
        <v>3.5460250127177568E-9</v>
      </c>
      <c r="CR58" s="42">
        <f t="shared" si="59"/>
        <v>8.8014373899570357E-9</v>
      </c>
      <c r="CS58" s="42">
        <f t="shared" si="60"/>
        <v>6.9269185988714487E-8</v>
      </c>
      <c r="CT58" s="42">
        <f t="shared" si="61"/>
        <v>2.9745280188518087E-9</v>
      </c>
      <c r="CU58" s="42">
        <f t="shared" si="62"/>
        <v>7.8292274057934984E-9</v>
      </c>
      <c r="CV58" s="42">
        <f t="shared" si="63"/>
        <v>4.1943131697991994E-8</v>
      </c>
      <c r="CW58" s="42">
        <f t="shared" si="64"/>
        <v>7.0354188891400361E-9</v>
      </c>
      <c r="CX58" s="42">
        <f t="shared" si="65"/>
        <v>1.3295515668994049E-8</v>
      </c>
      <c r="CY58" s="42">
        <f t="shared" si="66"/>
        <v>3.6586475345515297E-8</v>
      </c>
      <c r="CZ58" s="42">
        <f t="shared" si="67"/>
        <v>6.082081707696243E-9</v>
      </c>
      <c r="DA58" s="42">
        <f t="shared" si="68"/>
        <v>1.1663264007891455E-8</v>
      </c>
      <c r="DB58" s="42">
        <f t="shared" si="69"/>
        <v>1.1757843813705623E-7</v>
      </c>
      <c r="DC58" s="42">
        <f t="shared" si="70"/>
        <v>1.0581443901857793E-8</v>
      </c>
      <c r="DD58" s="42">
        <f t="shared" si="71"/>
        <v>2.2096953058951085E-8</v>
      </c>
      <c r="DE58" s="42">
        <f t="shared" si="72"/>
        <v>1.0585566133422977E-7</v>
      </c>
      <c r="DF58" s="42">
        <f t="shared" si="73"/>
        <v>9.05660972654805E-9</v>
      </c>
      <c r="DG58" s="42">
        <f t="shared" si="74"/>
        <v>1.9492491413684953E-8</v>
      </c>
    </row>
    <row r="59" spans="1:111" x14ac:dyDescent="0.25">
      <c r="A59" s="53" t="s">
        <v>79</v>
      </c>
      <c r="B59" s="53" t="s">
        <v>72</v>
      </c>
      <c r="C59" s="53" t="s">
        <v>236</v>
      </c>
      <c r="D59" s="15">
        <v>1.1718146068024035E-2</v>
      </c>
      <c r="E59" s="15">
        <v>5.4938415689993411E-4</v>
      </c>
      <c r="F59" s="15">
        <v>1.3636029759088366E-3</v>
      </c>
      <c r="G59" s="15">
        <v>1.0731845716561399E-2</v>
      </c>
      <c r="H59" s="15">
        <v>4.6084236911788582E-4</v>
      </c>
      <c r="I59" s="15">
        <v>1.2129788938553307E-3</v>
      </c>
      <c r="J59" s="15">
        <v>1.1718146068024035E-2</v>
      </c>
      <c r="K59" s="15">
        <v>5.4938415689993411E-4</v>
      </c>
      <c r="L59" s="15">
        <v>1.3636029759088366E-3</v>
      </c>
      <c r="M59" s="15">
        <v>1.0731845716561399E-2</v>
      </c>
      <c r="N59" s="15">
        <v>4.6084236911788582E-4</v>
      </c>
      <c r="O59" s="15">
        <v>1.2129788938553307E-3</v>
      </c>
      <c r="P59" s="15">
        <f t="shared" si="26"/>
        <v>1.1718146068024035E-2</v>
      </c>
      <c r="Q59" s="15">
        <f t="shared" si="27"/>
        <v>5.4938415689993411E-4</v>
      </c>
      <c r="R59" s="15">
        <f t="shared" si="28"/>
        <v>1.3636029759088366E-3</v>
      </c>
      <c r="S59" s="15">
        <f t="shared" si="29"/>
        <v>1.0731845716561399E-2</v>
      </c>
      <c r="T59" s="15">
        <f t="shared" si="30"/>
        <v>4.6084236911788582E-4</v>
      </c>
      <c r="U59" s="15">
        <f t="shared" si="31"/>
        <v>1.2129788938553307E-3</v>
      </c>
      <c r="V59" s="15">
        <v>8.1720186172144042E-3</v>
      </c>
      <c r="W59" s="15">
        <v>1.3707506286352656E-3</v>
      </c>
      <c r="X59" s="15">
        <v>2.590440846306353E-3</v>
      </c>
      <c r="Y59" s="15">
        <v>7.128350830229507E-3</v>
      </c>
      <c r="Z59" s="15">
        <v>1.1850065299032586E-3</v>
      </c>
      <c r="AA59" s="15">
        <v>2.2724199827581946E-3</v>
      </c>
      <c r="AB59" s="15">
        <v>8.1720186172144042E-3</v>
      </c>
      <c r="AC59" s="15">
        <v>1.3707506286352656E-3</v>
      </c>
      <c r="AD59" s="15">
        <v>2.590440846306353E-3</v>
      </c>
      <c r="AE59" s="15">
        <v>7.128350830229507E-3</v>
      </c>
      <c r="AF59" s="15">
        <v>1.1850065299032586E-3</v>
      </c>
      <c r="AG59" s="15">
        <v>2.2724199827581946E-3</v>
      </c>
      <c r="AH59" s="112">
        <f t="shared" si="32"/>
        <v>8.1720186172144042E-3</v>
      </c>
      <c r="AI59" s="112">
        <f t="shared" si="33"/>
        <v>1.3707506286352656E-3</v>
      </c>
      <c r="AJ59" s="112">
        <f t="shared" si="34"/>
        <v>2.590440846306353E-3</v>
      </c>
      <c r="AK59" s="112">
        <f t="shared" si="35"/>
        <v>7.128350830229507E-3</v>
      </c>
      <c r="AL59" s="112">
        <f t="shared" si="36"/>
        <v>1.1850065299032586E-3</v>
      </c>
      <c r="AM59" s="112">
        <f t="shared" si="37"/>
        <v>2.2724199827581946E-3</v>
      </c>
      <c r="AN59" s="15">
        <v>1.9890164685238437E-2</v>
      </c>
      <c r="AO59" s="15">
        <v>1.9201347855351998E-3</v>
      </c>
      <c r="AP59" s="15">
        <v>3.9540438222151891E-3</v>
      </c>
      <c r="AQ59" s="15">
        <v>1.7860196546790906E-2</v>
      </c>
      <c r="AR59" s="15">
        <v>1.6458488990211445E-3</v>
      </c>
      <c r="AS59" s="15">
        <v>3.4853988766135255E-3</v>
      </c>
      <c r="AT59" s="15">
        <v>1.9890164685238437E-2</v>
      </c>
      <c r="AU59" s="15">
        <v>1.9201347855351998E-3</v>
      </c>
      <c r="AV59" s="15">
        <v>3.9540438222151891E-3</v>
      </c>
      <c r="AW59" s="15">
        <v>1.7860196546790906E-2</v>
      </c>
      <c r="AX59" s="15">
        <v>1.6458488990211445E-3</v>
      </c>
      <c r="AY59" s="15">
        <v>3.4853988766135255E-3</v>
      </c>
      <c r="AZ59" s="15">
        <f t="shared" si="38"/>
        <v>1.9890164685238437E-2</v>
      </c>
      <c r="BA59" s="15">
        <f t="shared" si="39"/>
        <v>1.9201347855351998E-3</v>
      </c>
      <c r="BB59" s="15">
        <f t="shared" si="40"/>
        <v>3.9540438222151891E-3</v>
      </c>
      <c r="BC59" s="15">
        <f t="shared" si="41"/>
        <v>1.7860196546790906E-2</v>
      </c>
      <c r="BD59" s="15">
        <f t="shared" si="42"/>
        <v>1.6458488990211445E-3</v>
      </c>
      <c r="BE59" s="15">
        <f t="shared" si="43"/>
        <v>3.4853988766135255E-3</v>
      </c>
      <c r="BF59" s="42">
        <f t="shared" si="44"/>
        <v>834603.01170739264</v>
      </c>
      <c r="BG59" s="42">
        <f t="shared" si="44"/>
        <v>17801751.064658657</v>
      </c>
      <c r="BH59" s="42">
        <f t="shared" si="44"/>
        <v>7172175.6059395988</v>
      </c>
      <c r="BI59" s="42">
        <f t="shared" si="44"/>
        <v>911306.42932254332</v>
      </c>
      <c r="BJ59" s="42">
        <f t="shared" si="44"/>
        <v>21222007.036202494</v>
      </c>
      <c r="BK59" s="42">
        <f t="shared" si="51"/>
        <v>8062794.8676957274</v>
      </c>
      <c r="BL59" s="42">
        <f t="shared" si="45"/>
        <v>1196766.7302419471</v>
      </c>
      <c r="BM59" s="42">
        <f t="shared" si="45"/>
        <v>7134776.9577440033</v>
      </c>
      <c r="BN59" s="42">
        <f t="shared" si="45"/>
        <v>3775419.1584590962</v>
      </c>
      <c r="BO59" s="42">
        <f t="shared" si="45"/>
        <v>1371986.344797387</v>
      </c>
      <c r="BP59" s="42">
        <f t="shared" si="45"/>
        <v>8253119.078422647</v>
      </c>
      <c r="BQ59" s="42">
        <f t="shared" si="52"/>
        <v>4303781.9039636031</v>
      </c>
      <c r="BR59" s="42">
        <f t="shared" si="46"/>
        <v>491700.3028767411</v>
      </c>
      <c r="BS59" s="42">
        <f t="shared" si="46"/>
        <v>5093392.4397781361</v>
      </c>
      <c r="BT59" s="42">
        <f t="shared" si="46"/>
        <v>2473417.2001464851</v>
      </c>
      <c r="BU59" s="42">
        <f t="shared" si="46"/>
        <v>547586.3591074117</v>
      </c>
      <c r="BV59" s="42">
        <f t="shared" si="46"/>
        <v>5942222.2816545172</v>
      </c>
      <c r="BW59" s="42">
        <f t="shared" si="53"/>
        <v>2805991.6084848284</v>
      </c>
      <c r="BX59" s="42">
        <f t="shared" si="47"/>
        <v>1809159.9026786014</v>
      </c>
      <c r="BY59" s="42">
        <f t="shared" si="47"/>
        <v>38588662.839546368</v>
      </c>
      <c r="BZ59" s="42">
        <f t="shared" si="47"/>
        <v>15547047.32575864</v>
      </c>
      <c r="CA59" s="42">
        <f t="shared" si="47"/>
        <v>1975429.0696971286</v>
      </c>
      <c r="CB59" s="42">
        <f t="shared" si="47"/>
        <v>46002714.638802953</v>
      </c>
      <c r="CC59" s="42">
        <f t="shared" si="54"/>
        <v>17477633.046538796</v>
      </c>
      <c r="CD59" s="42">
        <f t="shared" si="48"/>
        <v>2594218.2700541182</v>
      </c>
      <c r="CE59" s="42">
        <f t="shared" si="48"/>
        <v>15465978.681408269</v>
      </c>
      <c r="CF59" s="42">
        <f t="shared" si="48"/>
        <v>8183935.1901158318</v>
      </c>
      <c r="CG59" s="42">
        <f t="shared" si="48"/>
        <v>2974039.9294176488</v>
      </c>
      <c r="CH59" s="42">
        <f t="shared" si="48"/>
        <v>17890196.775312893</v>
      </c>
      <c r="CI59" s="42">
        <f t="shared" si="55"/>
        <v>9329261.3869149666</v>
      </c>
      <c r="CJ59" s="42">
        <f t="shared" si="49"/>
        <v>1065853.4172788253</v>
      </c>
      <c r="CK59" s="42">
        <f t="shared" si="49"/>
        <v>11040891.58724913</v>
      </c>
      <c r="CL59" s="42">
        <f t="shared" si="49"/>
        <v>5361599.6567592518</v>
      </c>
      <c r="CM59" s="42">
        <f t="shared" si="49"/>
        <v>1186997.0156520582</v>
      </c>
      <c r="CN59" s="42">
        <f t="shared" si="49"/>
        <v>12880890.835488319</v>
      </c>
      <c r="CO59" s="42">
        <f t="shared" si="56"/>
        <v>6082517.5971245766</v>
      </c>
      <c r="CP59" s="42">
        <f t="shared" si="57"/>
        <v>8.3198837082970643E-8</v>
      </c>
      <c r="CQ59" s="42">
        <f t="shared" si="58"/>
        <v>3.9006275139895317E-9</v>
      </c>
      <c r="CR59" s="42">
        <f t="shared" si="59"/>
        <v>9.68158112895274E-9</v>
      </c>
      <c r="CS59" s="42">
        <f t="shared" si="60"/>
        <v>7.6196104587585931E-8</v>
      </c>
      <c r="CT59" s="42">
        <f t="shared" si="61"/>
        <v>3.2719808207369894E-9</v>
      </c>
      <c r="CU59" s="42">
        <f t="shared" si="62"/>
        <v>8.6121501463728481E-9</v>
      </c>
      <c r="CV59" s="42">
        <f t="shared" si="63"/>
        <v>5.8021332182222271E-8</v>
      </c>
      <c r="CW59" s="42">
        <f t="shared" si="64"/>
        <v>9.7323294633103856E-9</v>
      </c>
      <c r="CX59" s="42">
        <f t="shared" si="65"/>
        <v>1.8392130008775104E-8</v>
      </c>
      <c r="CY59" s="42">
        <f t="shared" si="66"/>
        <v>5.0611290894629498E-8</v>
      </c>
      <c r="CZ59" s="42">
        <f t="shared" si="67"/>
        <v>8.4135463623131362E-9</v>
      </c>
      <c r="DA59" s="42">
        <f t="shared" si="68"/>
        <v>1.6134181877583181E-8</v>
      </c>
      <c r="DB59" s="42">
        <f t="shared" si="69"/>
        <v>1.4122016926519291E-7</v>
      </c>
      <c r="DC59" s="42">
        <f t="shared" si="70"/>
        <v>1.3632956977299919E-8</v>
      </c>
      <c r="DD59" s="42">
        <f t="shared" si="71"/>
        <v>2.8073711137727843E-8</v>
      </c>
      <c r="DE59" s="42">
        <f t="shared" si="72"/>
        <v>1.2680739548221544E-7</v>
      </c>
      <c r="DF59" s="42">
        <f t="shared" si="73"/>
        <v>1.1685527183050126E-8</v>
      </c>
      <c r="DG59" s="42">
        <f t="shared" si="74"/>
        <v>2.4746332023956029E-8</v>
      </c>
    </row>
    <row r="60" spans="1:111" x14ac:dyDescent="0.25">
      <c r="A60" s="53" t="s">
        <v>80</v>
      </c>
      <c r="B60" s="53" t="s">
        <v>81</v>
      </c>
      <c r="C60" s="53" t="s">
        <v>236</v>
      </c>
      <c r="D60" s="15">
        <v>4.6659527070859338E-2</v>
      </c>
      <c r="E60" s="15">
        <v>2.1875478247470105E-3</v>
      </c>
      <c r="F60" s="15">
        <v>5.4296191222551861E-3</v>
      </c>
      <c r="G60" s="15">
        <v>4.2732258398671751E-2</v>
      </c>
      <c r="H60" s="15">
        <v>1.8349905243057634E-3</v>
      </c>
      <c r="I60" s="15">
        <v>4.8298614137148622E-3</v>
      </c>
      <c r="J60" s="15">
        <v>4.6659527070859338E-2</v>
      </c>
      <c r="K60" s="15">
        <v>2.1875478247470105E-3</v>
      </c>
      <c r="L60" s="15">
        <v>5.4296191222551861E-3</v>
      </c>
      <c r="M60" s="15">
        <v>4.2732258398671751E-2</v>
      </c>
      <c r="N60" s="15">
        <v>1.8349905243057634E-3</v>
      </c>
      <c r="O60" s="15">
        <v>4.8298614137148622E-3</v>
      </c>
      <c r="P60" s="15">
        <f t="shared" si="26"/>
        <v>4.6659527070859338E-2</v>
      </c>
      <c r="Q60" s="15">
        <f t="shared" si="27"/>
        <v>2.1875478247470105E-3</v>
      </c>
      <c r="R60" s="15">
        <f t="shared" si="28"/>
        <v>5.4296191222551861E-3</v>
      </c>
      <c r="S60" s="15">
        <f t="shared" si="29"/>
        <v>4.2732258398671751E-2</v>
      </c>
      <c r="T60" s="15">
        <f t="shared" si="30"/>
        <v>1.8349905243057634E-3</v>
      </c>
      <c r="U60" s="15">
        <f t="shared" si="31"/>
        <v>4.8298614137148622E-3</v>
      </c>
      <c r="V60" s="15">
        <v>7.1303323886586405E-3</v>
      </c>
      <c r="W60" s="15">
        <v>1.1960212111538065E-3</v>
      </c>
      <c r="X60" s="15">
        <v>2.2602376637289889E-3</v>
      </c>
      <c r="Y60" s="15">
        <v>6.2197008087376011E-3</v>
      </c>
      <c r="Z60" s="15">
        <v>1.0339538903083613E-3</v>
      </c>
      <c r="AA60" s="15">
        <v>1.9827548813415477E-3</v>
      </c>
      <c r="AB60" s="15">
        <v>7.1303323886586405E-3</v>
      </c>
      <c r="AC60" s="15">
        <v>1.1960212111538065E-3</v>
      </c>
      <c r="AD60" s="15">
        <v>2.2602376637289889E-3</v>
      </c>
      <c r="AE60" s="15">
        <v>6.2197008087376011E-3</v>
      </c>
      <c r="AF60" s="15">
        <v>1.0339538903083613E-3</v>
      </c>
      <c r="AG60" s="15">
        <v>1.9827548813415477E-3</v>
      </c>
      <c r="AH60" s="112">
        <f t="shared" si="32"/>
        <v>7.1303323886586405E-3</v>
      </c>
      <c r="AI60" s="112">
        <f t="shared" si="33"/>
        <v>1.1960212111538065E-3</v>
      </c>
      <c r="AJ60" s="112">
        <f t="shared" si="34"/>
        <v>2.2602376637289889E-3</v>
      </c>
      <c r="AK60" s="112">
        <f t="shared" si="35"/>
        <v>6.2197008087376011E-3</v>
      </c>
      <c r="AL60" s="112">
        <f t="shared" si="36"/>
        <v>1.0339538903083613E-3</v>
      </c>
      <c r="AM60" s="112">
        <f t="shared" si="37"/>
        <v>1.9827548813415477E-3</v>
      </c>
      <c r="AN60" s="15">
        <v>5.3789859459517982E-2</v>
      </c>
      <c r="AO60" s="15">
        <v>3.3835690359008169E-3</v>
      </c>
      <c r="AP60" s="15">
        <v>7.6898567859841754E-3</v>
      </c>
      <c r="AQ60" s="15">
        <v>4.895195920740935E-2</v>
      </c>
      <c r="AR60" s="15">
        <v>2.8689444146141247E-3</v>
      </c>
      <c r="AS60" s="15">
        <v>6.8126162950564104E-3</v>
      </c>
      <c r="AT60" s="15">
        <v>5.3789859459517982E-2</v>
      </c>
      <c r="AU60" s="15">
        <v>3.3835690359008169E-3</v>
      </c>
      <c r="AV60" s="15">
        <v>7.6898567859841754E-3</v>
      </c>
      <c r="AW60" s="15">
        <v>4.895195920740935E-2</v>
      </c>
      <c r="AX60" s="15">
        <v>2.8689444146141247E-3</v>
      </c>
      <c r="AY60" s="15">
        <v>6.8126162950564104E-3</v>
      </c>
      <c r="AZ60" s="15">
        <f t="shared" si="38"/>
        <v>5.3789859459517982E-2</v>
      </c>
      <c r="BA60" s="15">
        <f t="shared" si="39"/>
        <v>3.3835690359008169E-3</v>
      </c>
      <c r="BB60" s="15">
        <f t="shared" si="40"/>
        <v>7.6898567859841754E-3</v>
      </c>
      <c r="BC60" s="15">
        <f t="shared" si="41"/>
        <v>4.895195920740935E-2</v>
      </c>
      <c r="BD60" s="15">
        <f t="shared" si="42"/>
        <v>2.8689444146141247E-3</v>
      </c>
      <c r="BE60" s="15">
        <f t="shared" si="43"/>
        <v>6.8126162950564104E-3</v>
      </c>
      <c r="BF60" s="42">
        <f t="shared" si="44"/>
        <v>209603.49609089768</v>
      </c>
      <c r="BG60" s="42">
        <f t="shared" si="44"/>
        <v>4470759.399800119</v>
      </c>
      <c r="BH60" s="42">
        <f t="shared" si="44"/>
        <v>1801231.3165601729</v>
      </c>
      <c r="BI60" s="42">
        <f t="shared" si="44"/>
        <v>228866.9114736981</v>
      </c>
      <c r="BJ60" s="42">
        <f t="shared" si="44"/>
        <v>5329727.7944800789</v>
      </c>
      <c r="BK60" s="42">
        <f t="shared" si="51"/>
        <v>2024902.820654178</v>
      </c>
      <c r="BL60" s="42">
        <f t="shared" si="45"/>
        <v>1371605.0622767413</v>
      </c>
      <c r="BM60" s="42">
        <f t="shared" si="45"/>
        <v>8177112.503352005</v>
      </c>
      <c r="BN60" s="42">
        <f t="shared" si="45"/>
        <v>4326978.5991729489</v>
      </c>
      <c r="BO60" s="42">
        <f t="shared" si="45"/>
        <v>1572422.9027641967</v>
      </c>
      <c r="BP60" s="42">
        <f t="shared" si="45"/>
        <v>9458835.7292057388</v>
      </c>
      <c r="BQ60" s="42">
        <f t="shared" si="52"/>
        <v>4932531.0415490055</v>
      </c>
      <c r="BR60" s="42">
        <f t="shared" si="46"/>
        <v>181818.65686710682</v>
      </c>
      <c r="BS60" s="42">
        <f t="shared" si="46"/>
        <v>2890439.0293890499</v>
      </c>
      <c r="BT60" s="42">
        <f t="shared" si="46"/>
        <v>1271805.2198092167</v>
      </c>
      <c r="BU60" s="42">
        <f t="shared" si="46"/>
        <v>199787.71347153155</v>
      </c>
      <c r="BV60" s="42">
        <f t="shared" si="46"/>
        <v>3408919.3050174234</v>
      </c>
      <c r="BW60" s="42">
        <f t="shared" si="53"/>
        <v>1435571.8238669743</v>
      </c>
      <c r="BX60" s="42">
        <f t="shared" si="47"/>
        <v>454355.22670010541</v>
      </c>
      <c r="BY60" s="42">
        <f t="shared" si="47"/>
        <v>9691216.694863243</v>
      </c>
      <c r="BZ60" s="42">
        <f t="shared" si="47"/>
        <v>3904509.6023594751</v>
      </c>
      <c r="CA60" s="42">
        <f t="shared" si="47"/>
        <v>496112.32343991817</v>
      </c>
      <c r="CB60" s="42">
        <f t="shared" si="47"/>
        <v>11553193.174128596</v>
      </c>
      <c r="CC60" s="42">
        <f t="shared" si="54"/>
        <v>4389359.8975325739</v>
      </c>
      <c r="CD60" s="42">
        <f t="shared" si="48"/>
        <v>2973213.4274301548</v>
      </c>
      <c r="CE60" s="42">
        <f t="shared" si="48"/>
        <v>17725438.146325409</v>
      </c>
      <c r="CF60" s="42">
        <f t="shared" si="48"/>
        <v>9379544.6117041446</v>
      </c>
      <c r="CG60" s="42">
        <f t="shared" si="48"/>
        <v>3408524.0837015305</v>
      </c>
      <c r="CH60" s="42">
        <f t="shared" si="48"/>
        <v>20503815.691120826</v>
      </c>
      <c r="CI60" s="42">
        <f t="shared" si="55"/>
        <v>10692194.077795392</v>
      </c>
      <c r="CJ60" s="42">
        <f t="shared" si="49"/>
        <v>394126.33185916819</v>
      </c>
      <c r="CK60" s="42">
        <f t="shared" si="49"/>
        <v>6265573.356139862</v>
      </c>
      <c r="CL60" s="42">
        <f t="shared" si="49"/>
        <v>2756878.3905884856</v>
      </c>
      <c r="CM60" s="42">
        <f t="shared" si="49"/>
        <v>433077.66110393341</v>
      </c>
      <c r="CN60" s="42">
        <f t="shared" si="49"/>
        <v>7389477.4300991176</v>
      </c>
      <c r="CO60" s="42">
        <f t="shared" si="56"/>
        <v>3111873.4832290239</v>
      </c>
      <c r="CP60" s="42">
        <f t="shared" si="57"/>
        <v>3.3128264220310128E-7</v>
      </c>
      <c r="CQ60" s="42">
        <f t="shared" si="58"/>
        <v>1.5531589555703775E-8</v>
      </c>
      <c r="CR60" s="42">
        <f t="shared" si="59"/>
        <v>3.8550295768011823E-8</v>
      </c>
      <c r="CS60" s="42">
        <f t="shared" si="60"/>
        <v>3.0339903463056941E-7</v>
      </c>
      <c r="CT60" s="42">
        <f t="shared" si="61"/>
        <v>1.302843272257092E-8</v>
      </c>
      <c r="CU60" s="42">
        <f t="shared" si="62"/>
        <v>3.4292016037375519E-8</v>
      </c>
      <c r="CV60" s="42">
        <f t="shared" si="63"/>
        <v>5.0625359959476343E-8</v>
      </c>
      <c r="CW60" s="42">
        <f t="shared" si="64"/>
        <v>8.4917505991920256E-9</v>
      </c>
      <c r="CX60" s="42">
        <f t="shared" si="65"/>
        <v>1.6047687412475821E-8</v>
      </c>
      <c r="CY60" s="42">
        <f t="shared" si="66"/>
        <v>4.4159875742036969E-8</v>
      </c>
      <c r="CZ60" s="42">
        <f t="shared" si="67"/>
        <v>7.3410726211893648E-9</v>
      </c>
      <c r="DA60" s="42">
        <f t="shared" si="68"/>
        <v>1.4077559657524988E-8</v>
      </c>
      <c r="DB60" s="42">
        <f t="shared" si="69"/>
        <v>3.8190800216257767E-7</v>
      </c>
      <c r="DC60" s="42">
        <f t="shared" si="70"/>
        <v>2.4023340154895799E-8</v>
      </c>
      <c r="DD60" s="42">
        <f t="shared" si="71"/>
        <v>5.4597983180487641E-8</v>
      </c>
      <c r="DE60" s="42">
        <f t="shared" si="72"/>
        <v>3.4755891037260639E-7</v>
      </c>
      <c r="DF60" s="42">
        <f t="shared" si="73"/>
        <v>2.0369505343760286E-8</v>
      </c>
      <c r="DG60" s="42">
        <f t="shared" si="74"/>
        <v>4.8369575694900512E-8</v>
      </c>
    </row>
    <row r="61" spans="1:111" x14ac:dyDescent="0.25">
      <c r="A61" s="53" t="s">
        <v>83</v>
      </c>
      <c r="B61" s="53" t="s">
        <v>81</v>
      </c>
      <c r="C61" s="53" t="s">
        <v>236</v>
      </c>
      <c r="D61" s="15">
        <v>3.4834852402216912E-2</v>
      </c>
      <c r="E61" s="15">
        <v>1.6331692664207137E-3</v>
      </c>
      <c r="F61" s="15">
        <v>4.0536197556562698E-3</v>
      </c>
      <c r="G61" s="15">
        <v>3.1902850448323437E-2</v>
      </c>
      <c r="H61" s="15">
        <v>1.3699586791049881E-3</v>
      </c>
      <c r="I61" s="15">
        <v>3.6058554390063021E-3</v>
      </c>
      <c r="J61" s="15">
        <v>3.4834852402216912E-2</v>
      </c>
      <c r="K61" s="15">
        <v>1.6331692664207137E-3</v>
      </c>
      <c r="L61" s="15">
        <v>4.0536197556562698E-3</v>
      </c>
      <c r="M61" s="15">
        <v>3.1902850448323437E-2</v>
      </c>
      <c r="N61" s="15">
        <v>1.3699586791049881E-3</v>
      </c>
      <c r="O61" s="15">
        <v>3.6058554390063021E-3</v>
      </c>
      <c r="P61" s="15">
        <f t="shared" si="26"/>
        <v>3.4834852402216912E-2</v>
      </c>
      <c r="Q61" s="15">
        <f t="shared" si="27"/>
        <v>1.6331692664207137E-3</v>
      </c>
      <c r="R61" s="15">
        <f t="shared" si="28"/>
        <v>4.0536197556562698E-3</v>
      </c>
      <c r="S61" s="15">
        <f t="shared" si="29"/>
        <v>3.1902850448323437E-2</v>
      </c>
      <c r="T61" s="15">
        <f t="shared" si="30"/>
        <v>1.3699586791049881E-3</v>
      </c>
      <c r="U61" s="15">
        <f t="shared" si="31"/>
        <v>3.6058554390063021E-3</v>
      </c>
      <c r="V61" s="15">
        <v>1.0940659141504392E-2</v>
      </c>
      <c r="W61" s="15">
        <v>1.8351543355897674E-3</v>
      </c>
      <c r="X61" s="15">
        <v>3.468069720982674E-3</v>
      </c>
      <c r="Y61" s="15">
        <v>9.5434017380132859E-3</v>
      </c>
      <c r="Z61" s="15">
        <v>1.5864810313596398E-3</v>
      </c>
      <c r="AA61" s="15">
        <v>3.0423049214950669E-3</v>
      </c>
      <c r="AB61" s="15">
        <v>1.0940659141504392E-2</v>
      </c>
      <c r="AC61" s="15">
        <v>1.8351543355897674E-3</v>
      </c>
      <c r="AD61" s="15">
        <v>3.468069720982674E-3</v>
      </c>
      <c r="AE61" s="15">
        <v>9.5434017380132859E-3</v>
      </c>
      <c r="AF61" s="15">
        <v>1.5864810313596398E-3</v>
      </c>
      <c r="AG61" s="15">
        <v>3.0423049214950669E-3</v>
      </c>
      <c r="AH61" s="112">
        <f t="shared" si="32"/>
        <v>1.0940659141504392E-2</v>
      </c>
      <c r="AI61" s="112">
        <f t="shared" si="33"/>
        <v>1.8351543355897674E-3</v>
      </c>
      <c r="AJ61" s="112">
        <f t="shared" si="34"/>
        <v>3.468069720982674E-3</v>
      </c>
      <c r="AK61" s="112">
        <f t="shared" si="35"/>
        <v>9.5434017380132859E-3</v>
      </c>
      <c r="AL61" s="112">
        <f t="shared" si="36"/>
        <v>1.5864810313596398E-3</v>
      </c>
      <c r="AM61" s="112">
        <f t="shared" si="37"/>
        <v>3.0423049214950669E-3</v>
      </c>
      <c r="AN61" s="15">
        <v>4.5775511543721302E-2</v>
      </c>
      <c r="AO61" s="15">
        <v>3.4683236020104811E-3</v>
      </c>
      <c r="AP61" s="15">
        <v>7.5216894766389434E-3</v>
      </c>
      <c r="AQ61" s="15">
        <v>4.1446252186336727E-2</v>
      </c>
      <c r="AR61" s="15">
        <v>2.956439710464628E-3</v>
      </c>
      <c r="AS61" s="15">
        <v>6.6481603605013685E-3</v>
      </c>
      <c r="AT61" s="15">
        <v>4.5775511543721302E-2</v>
      </c>
      <c r="AU61" s="15">
        <v>3.4683236020104811E-3</v>
      </c>
      <c r="AV61" s="15">
        <v>7.5216894766389434E-3</v>
      </c>
      <c r="AW61" s="15">
        <v>4.1446252186336727E-2</v>
      </c>
      <c r="AX61" s="15">
        <v>2.956439710464628E-3</v>
      </c>
      <c r="AY61" s="15">
        <v>6.6481603605013685E-3</v>
      </c>
      <c r="AZ61" s="15">
        <f t="shared" si="38"/>
        <v>4.5775511543721302E-2</v>
      </c>
      <c r="BA61" s="15">
        <f t="shared" si="39"/>
        <v>3.4683236020104811E-3</v>
      </c>
      <c r="BB61" s="15">
        <f t="shared" si="40"/>
        <v>7.5216894766389434E-3</v>
      </c>
      <c r="BC61" s="15">
        <f t="shared" si="41"/>
        <v>4.1446252186336727E-2</v>
      </c>
      <c r="BD61" s="15">
        <f t="shared" si="42"/>
        <v>2.956439710464628E-3</v>
      </c>
      <c r="BE61" s="15">
        <f t="shared" si="43"/>
        <v>6.6481603605013685E-3</v>
      </c>
      <c r="BF61" s="42">
        <f t="shared" si="44"/>
        <v>280753.30669056013</v>
      </c>
      <c r="BG61" s="42">
        <f t="shared" si="44"/>
        <v>5988356.6272552032</v>
      </c>
      <c r="BH61" s="42">
        <f t="shared" si="44"/>
        <v>2412658.4607136259</v>
      </c>
      <c r="BI61" s="42">
        <f t="shared" si="44"/>
        <v>306555.67958862311</v>
      </c>
      <c r="BJ61" s="42">
        <f t="shared" si="44"/>
        <v>7138901.4494870761</v>
      </c>
      <c r="BK61" s="42">
        <f t="shared" si="51"/>
        <v>2712255.1542707332</v>
      </c>
      <c r="BL61" s="42">
        <f t="shared" si="45"/>
        <v>893913.23443197994</v>
      </c>
      <c r="BM61" s="42">
        <f t="shared" si="45"/>
        <v>5329252.047270989</v>
      </c>
      <c r="BN61" s="42">
        <f t="shared" si="45"/>
        <v>2820012.5103681153</v>
      </c>
      <c r="BO61" s="42">
        <f t="shared" si="45"/>
        <v>1024791.8162183507</v>
      </c>
      <c r="BP61" s="42">
        <f t="shared" si="45"/>
        <v>6164586.7846389459</v>
      </c>
      <c r="BQ61" s="42">
        <f t="shared" si="52"/>
        <v>3214667.9088281053</v>
      </c>
      <c r="BR61" s="42">
        <f t="shared" si="46"/>
        <v>213651.35353340366</v>
      </c>
      <c r="BS61" s="42">
        <f t="shared" si="46"/>
        <v>2819806.0856636427</v>
      </c>
      <c r="BT61" s="42">
        <f t="shared" si="46"/>
        <v>1300239.7972390347</v>
      </c>
      <c r="BU61" s="42">
        <f t="shared" si="46"/>
        <v>235968.25971213143</v>
      </c>
      <c r="BV61" s="42">
        <f t="shared" si="46"/>
        <v>3308032.9578116089</v>
      </c>
      <c r="BW61" s="42">
        <f t="shared" si="53"/>
        <v>1471083.6486595285</v>
      </c>
      <c r="BX61" s="42">
        <f t="shared" si="47"/>
        <v>608585.89998362726</v>
      </c>
      <c r="BY61" s="42">
        <f t="shared" si="47"/>
        <v>12980895.756422322</v>
      </c>
      <c r="BZ61" s="42">
        <f t="shared" si="47"/>
        <v>5229893.5958209476</v>
      </c>
      <c r="CA61" s="42">
        <f t="shared" si="47"/>
        <v>664517.42405713792</v>
      </c>
      <c r="CB61" s="42">
        <f t="shared" si="47"/>
        <v>15474919.297456648</v>
      </c>
      <c r="CC61" s="42">
        <f t="shared" si="54"/>
        <v>5879326.1012821617</v>
      </c>
      <c r="CD61" s="42">
        <f t="shared" si="48"/>
        <v>1937726.0296480546</v>
      </c>
      <c r="CE61" s="42">
        <f t="shared" si="48"/>
        <v>11552161.902059812</v>
      </c>
      <c r="CF61" s="42">
        <f t="shared" si="48"/>
        <v>6112910.5541721927</v>
      </c>
      <c r="CG61" s="42">
        <f t="shared" si="48"/>
        <v>2221430.1128659546</v>
      </c>
      <c r="CH61" s="42">
        <f t="shared" si="48"/>
        <v>13362907.95852205</v>
      </c>
      <c r="CI61" s="42">
        <f t="shared" si="55"/>
        <v>6968400.7839627638</v>
      </c>
      <c r="CJ61" s="42">
        <f t="shared" si="49"/>
        <v>463129.72340574209</v>
      </c>
      <c r="CK61" s="42">
        <f t="shared" si="49"/>
        <v>6112463.0895776302</v>
      </c>
      <c r="CL61" s="42">
        <f t="shared" si="49"/>
        <v>2818515.7158964756</v>
      </c>
      <c r="CM61" s="42">
        <f t="shared" si="49"/>
        <v>511505.83904879208</v>
      </c>
      <c r="CN61" s="42">
        <f t="shared" si="49"/>
        <v>7170787.1887122812</v>
      </c>
      <c r="CO61" s="42">
        <f t="shared" si="56"/>
        <v>3188852.0809388552</v>
      </c>
      <c r="CP61" s="42">
        <f t="shared" si="57"/>
        <v>2.4732745205574006E-7</v>
      </c>
      <c r="CQ61" s="42">
        <f t="shared" si="58"/>
        <v>1.1595501791587067E-8</v>
      </c>
      <c r="CR61" s="42">
        <f t="shared" si="59"/>
        <v>2.8780700265159513E-8</v>
      </c>
      <c r="CS61" s="42">
        <f t="shared" si="60"/>
        <v>2.2651023818309639E-7</v>
      </c>
      <c r="CT61" s="42">
        <f t="shared" si="61"/>
        <v>9.7267066216454149E-9</v>
      </c>
      <c r="CU61" s="42">
        <f t="shared" si="62"/>
        <v>2.5601573616944745E-8</v>
      </c>
      <c r="CV61" s="42">
        <f t="shared" si="63"/>
        <v>7.767867990468118E-8</v>
      </c>
      <c r="CW61" s="42">
        <f t="shared" si="64"/>
        <v>1.3029595782687348E-8</v>
      </c>
      <c r="CX61" s="42">
        <f t="shared" si="65"/>
        <v>2.4623295018976985E-8</v>
      </c>
      <c r="CY61" s="42">
        <f t="shared" si="66"/>
        <v>6.7758152339894323E-8</v>
      </c>
      <c r="CZ61" s="42">
        <f t="shared" si="67"/>
        <v>1.1264015322653442E-8</v>
      </c>
      <c r="DA61" s="42">
        <f t="shared" si="68"/>
        <v>2.1600364942614976E-8</v>
      </c>
      <c r="DB61" s="42">
        <f t="shared" si="69"/>
        <v>3.2500613196042124E-7</v>
      </c>
      <c r="DC61" s="42">
        <f t="shared" si="70"/>
        <v>2.4625097574274417E-8</v>
      </c>
      <c r="DD61" s="42">
        <f t="shared" si="71"/>
        <v>5.3403995284136495E-8</v>
      </c>
      <c r="DE61" s="42">
        <f t="shared" si="72"/>
        <v>2.9426839052299074E-7</v>
      </c>
      <c r="DF61" s="42">
        <f t="shared" si="73"/>
        <v>2.0990721944298859E-8</v>
      </c>
      <c r="DG61" s="42">
        <f t="shared" si="74"/>
        <v>4.7201938559559714E-8</v>
      </c>
    </row>
    <row r="62" spans="1:111" x14ac:dyDescent="0.25">
      <c r="A62" s="53" t="s">
        <v>84</v>
      </c>
      <c r="B62" s="53" t="s">
        <v>81</v>
      </c>
      <c r="C62" s="53" t="s">
        <v>236</v>
      </c>
      <c r="D62" s="15">
        <v>4.0747189736538118E-2</v>
      </c>
      <c r="E62" s="15">
        <v>1.9103585455838617E-3</v>
      </c>
      <c r="F62" s="15">
        <v>4.7416194389557275E-3</v>
      </c>
      <c r="G62" s="15">
        <v>3.7317554423497587E-2</v>
      </c>
      <c r="H62" s="15">
        <v>1.6024746017053756E-3</v>
      </c>
      <c r="I62" s="15">
        <v>4.2178584263605819E-3</v>
      </c>
      <c r="J62" s="15">
        <v>4.0747189736538118E-2</v>
      </c>
      <c r="K62" s="15">
        <v>1.9103585455838617E-3</v>
      </c>
      <c r="L62" s="15">
        <v>4.7416194389557275E-3</v>
      </c>
      <c r="M62" s="15">
        <v>3.7317554423497587E-2</v>
      </c>
      <c r="N62" s="15">
        <v>1.6024746017053756E-3</v>
      </c>
      <c r="O62" s="15">
        <v>4.2178584263605819E-3</v>
      </c>
      <c r="P62" s="15">
        <f t="shared" si="26"/>
        <v>4.0747189736538118E-2</v>
      </c>
      <c r="Q62" s="15">
        <f t="shared" si="27"/>
        <v>1.9103585455838617E-3</v>
      </c>
      <c r="R62" s="15">
        <f t="shared" si="28"/>
        <v>4.7416194389557275E-3</v>
      </c>
      <c r="S62" s="15">
        <f t="shared" si="29"/>
        <v>3.7317554423497587E-2</v>
      </c>
      <c r="T62" s="15">
        <f t="shared" si="30"/>
        <v>1.6024746017053756E-3</v>
      </c>
      <c r="U62" s="15">
        <f t="shared" si="31"/>
        <v>4.2178584263605819E-3</v>
      </c>
      <c r="V62" s="15">
        <v>9.0354957650815165E-3</v>
      </c>
      <c r="W62" s="15">
        <v>1.5155877733717868E-3</v>
      </c>
      <c r="X62" s="15">
        <v>2.8641536923558314E-3</v>
      </c>
      <c r="Y62" s="15">
        <v>7.8815512733754426E-3</v>
      </c>
      <c r="Z62" s="15">
        <v>1.3102174608340005E-3</v>
      </c>
      <c r="AA62" s="15">
        <v>2.5125299014183071E-3</v>
      </c>
      <c r="AB62" s="15">
        <v>9.0354957650815165E-3</v>
      </c>
      <c r="AC62" s="15">
        <v>1.5155877733717868E-3</v>
      </c>
      <c r="AD62" s="15">
        <v>2.8641536923558314E-3</v>
      </c>
      <c r="AE62" s="15">
        <v>7.8815512733754426E-3</v>
      </c>
      <c r="AF62" s="15">
        <v>1.3102174608340005E-3</v>
      </c>
      <c r="AG62" s="15">
        <v>2.5125299014183071E-3</v>
      </c>
      <c r="AH62" s="112">
        <f t="shared" si="32"/>
        <v>9.0354957650815165E-3</v>
      </c>
      <c r="AI62" s="112">
        <f t="shared" si="33"/>
        <v>1.5155877733717868E-3</v>
      </c>
      <c r="AJ62" s="112">
        <f t="shared" si="34"/>
        <v>2.8641536923558314E-3</v>
      </c>
      <c r="AK62" s="112">
        <f t="shared" si="35"/>
        <v>7.8815512733754426E-3</v>
      </c>
      <c r="AL62" s="112">
        <f t="shared" si="36"/>
        <v>1.3102174608340005E-3</v>
      </c>
      <c r="AM62" s="112">
        <f t="shared" si="37"/>
        <v>2.5125299014183071E-3</v>
      </c>
      <c r="AN62" s="15">
        <v>4.9782685501619635E-2</v>
      </c>
      <c r="AO62" s="15">
        <v>3.4259463189556484E-3</v>
      </c>
      <c r="AP62" s="15">
        <v>7.6057731313115585E-3</v>
      </c>
      <c r="AQ62" s="15">
        <v>4.5199105696873028E-2</v>
      </c>
      <c r="AR62" s="15">
        <v>2.9126920625393762E-3</v>
      </c>
      <c r="AS62" s="15">
        <v>6.7303883277788894E-3</v>
      </c>
      <c r="AT62" s="15">
        <v>4.9782685501619635E-2</v>
      </c>
      <c r="AU62" s="15">
        <v>3.4259463189556484E-3</v>
      </c>
      <c r="AV62" s="15">
        <v>7.6057731313115585E-3</v>
      </c>
      <c r="AW62" s="15">
        <v>4.5199105696873028E-2</v>
      </c>
      <c r="AX62" s="15">
        <v>2.9126920625393762E-3</v>
      </c>
      <c r="AY62" s="15">
        <v>6.7303883277788894E-3</v>
      </c>
      <c r="AZ62" s="15">
        <f t="shared" si="38"/>
        <v>4.9782685501619635E-2</v>
      </c>
      <c r="BA62" s="15">
        <f t="shared" si="39"/>
        <v>3.4259463189556484E-3</v>
      </c>
      <c r="BB62" s="15">
        <f t="shared" si="40"/>
        <v>7.6057731313115585E-3</v>
      </c>
      <c r="BC62" s="15">
        <f t="shared" si="41"/>
        <v>4.5199105696873028E-2</v>
      </c>
      <c r="BD62" s="15">
        <f t="shared" si="42"/>
        <v>2.9126920625393762E-3</v>
      </c>
      <c r="BE62" s="15">
        <f t="shared" si="43"/>
        <v>6.7303883277788894E-3</v>
      </c>
      <c r="BF62" s="42">
        <f t="shared" si="44"/>
        <v>240016.55238643973</v>
      </c>
      <c r="BG62" s="42">
        <f t="shared" si="44"/>
        <v>5119457.822516215</v>
      </c>
      <c r="BH62" s="42">
        <f t="shared" si="44"/>
        <v>2062586.4487669433</v>
      </c>
      <c r="BI62" s="42">
        <f t="shared" si="44"/>
        <v>262075.05156988179</v>
      </c>
      <c r="BJ62" s="42">
        <f t="shared" si="44"/>
        <v>6103060.8470124826</v>
      </c>
      <c r="BK62" s="42">
        <f t="shared" si="51"/>
        <v>2318712.2495334116</v>
      </c>
      <c r="BL62" s="42">
        <f t="shared" si="45"/>
        <v>1082397.7183184221</v>
      </c>
      <c r="BM62" s="42">
        <f t="shared" si="45"/>
        <v>6452942.0016645128</v>
      </c>
      <c r="BN62" s="42">
        <f t="shared" si="45"/>
        <v>3414621.2286379533</v>
      </c>
      <c r="BO62" s="42">
        <f t="shared" si="45"/>
        <v>1240872.4705043384</v>
      </c>
      <c r="BP62" s="42">
        <f t="shared" si="45"/>
        <v>7464409.7581898188</v>
      </c>
      <c r="BQ62" s="42">
        <f t="shared" si="52"/>
        <v>3892490.9886561958</v>
      </c>
      <c r="BR62" s="42">
        <f t="shared" si="46"/>
        <v>196453.84537726105</v>
      </c>
      <c r="BS62" s="42">
        <f t="shared" si="46"/>
        <v>2854685.7100146553</v>
      </c>
      <c r="BT62" s="42">
        <f t="shared" si="46"/>
        <v>1285865.3329715494</v>
      </c>
      <c r="BU62" s="42">
        <f t="shared" si="46"/>
        <v>216375.96251548405</v>
      </c>
      <c r="BV62" s="42">
        <f t="shared" si="46"/>
        <v>3357718.4920377368</v>
      </c>
      <c r="BW62" s="42">
        <f t="shared" si="53"/>
        <v>1453110.804860129</v>
      </c>
      <c r="BX62" s="42">
        <f t="shared" si="47"/>
        <v>520281.27920168935</v>
      </c>
      <c r="BY62" s="42">
        <f t="shared" si="47"/>
        <v>11097393.234902224</v>
      </c>
      <c r="BZ62" s="42">
        <f t="shared" si="47"/>
        <v>4471046.2897606539</v>
      </c>
      <c r="CA62" s="42">
        <f t="shared" si="47"/>
        <v>568097.24880178866</v>
      </c>
      <c r="CB62" s="42">
        <f t="shared" si="47"/>
        <v>13229538.850374706</v>
      </c>
      <c r="CC62" s="42">
        <f t="shared" si="54"/>
        <v>5026247.4120765161</v>
      </c>
      <c r="CD62" s="42">
        <f t="shared" si="48"/>
        <v>2346301.8024898316</v>
      </c>
      <c r="CE62" s="42">
        <f t="shared" si="48"/>
        <v>13987972.437145978</v>
      </c>
      <c r="CF62" s="42">
        <f t="shared" si="48"/>
        <v>7401837.4281313512</v>
      </c>
      <c r="CG62" s="42">
        <f t="shared" si="48"/>
        <v>2689825.8051832286</v>
      </c>
      <c r="CH62" s="42">
        <f t="shared" si="48"/>
        <v>16180520.130227419</v>
      </c>
      <c r="CI62" s="42">
        <f t="shared" si="55"/>
        <v>8437710.5275573973</v>
      </c>
      <c r="CJ62" s="42">
        <f t="shared" si="49"/>
        <v>425850.87136993196</v>
      </c>
      <c r="CK62" s="42">
        <f t="shared" si="49"/>
        <v>6188071.2732424019</v>
      </c>
      <c r="CL62" s="42">
        <f t="shared" si="49"/>
        <v>2787356.3455006997</v>
      </c>
      <c r="CM62" s="42">
        <f t="shared" si="49"/>
        <v>469035.82876567094</v>
      </c>
      <c r="CN62" s="42">
        <f t="shared" si="49"/>
        <v>7278489.9827402886</v>
      </c>
      <c r="CO62" s="42">
        <f t="shared" si="56"/>
        <v>3149892.5422325907</v>
      </c>
      <c r="CP62" s="42">
        <f t="shared" si="57"/>
        <v>2.8930504712942062E-7</v>
      </c>
      <c r="CQ62" s="42">
        <f t="shared" si="58"/>
        <v>1.3563545673645418E-8</v>
      </c>
      <c r="CR62" s="42">
        <f t="shared" si="59"/>
        <v>3.3665498016585663E-8</v>
      </c>
      <c r="CS62" s="42">
        <f t="shared" si="60"/>
        <v>2.6495463640683287E-7</v>
      </c>
      <c r="CT62" s="42">
        <f t="shared" si="61"/>
        <v>1.1377569672108167E-8</v>
      </c>
      <c r="CU62" s="42">
        <f t="shared" si="62"/>
        <v>2.9946794827160129E-8</v>
      </c>
      <c r="CV62" s="42">
        <f t="shared" si="63"/>
        <v>6.4152019932078768E-8</v>
      </c>
      <c r="CW62" s="42">
        <f t="shared" si="64"/>
        <v>1.0760673190939687E-8</v>
      </c>
      <c r="CX62" s="42">
        <f t="shared" si="65"/>
        <v>2.0335491215726402E-8</v>
      </c>
      <c r="CY62" s="42">
        <f t="shared" si="66"/>
        <v>5.595901404096564E-8</v>
      </c>
      <c r="CZ62" s="42">
        <f t="shared" si="67"/>
        <v>9.302543971921403E-9</v>
      </c>
      <c r="DA62" s="42">
        <f t="shared" si="68"/>
        <v>1.7838962300069981E-8</v>
      </c>
      <c r="DB62" s="42">
        <f t="shared" si="69"/>
        <v>3.534570670614994E-7</v>
      </c>
      <c r="DC62" s="42">
        <f t="shared" si="70"/>
        <v>2.4324218864585101E-8</v>
      </c>
      <c r="DD62" s="42">
        <f t="shared" si="71"/>
        <v>5.4000989232312062E-8</v>
      </c>
      <c r="DE62" s="42">
        <f t="shared" si="72"/>
        <v>3.2091365044779851E-7</v>
      </c>
      <c r="DF62" s="42">
        <f t="shared" si="73"/>
        <v>2.068011364402957E-8</v>
      </c>
      <c r="DG62" s="42">
        <f t="shared" si="74"/>
        <v>4.7785757127230113E-8</v>
      </c>
    </row>
    <row r="63" spans="1:111" x14ac:dyDescent="0.25">
      <c r="A63" s="53" t="s">
        <v>85</v>
      </c>
      <c r="B63" s="53" t="s">
        <v>86</v>
      </c>
      <c r="C63" s="53" t="s">
        <v>237</v>
      </c>
      <c r="D63" s="15">
        <v>0.19388205312548856</v>
      </c>
      <c r="E63" s="15">
        <v>9.0898105959807286E-3</v>
      </c>
      <c r="F63" s="15">
        <v>2.2561431055946209E-2</v>
      </c>
      <c r="G63" s="15">
        <v>0.1775632654921977</v>
      </c>
      <c r="H63" s="15">
        <v>7.6248464708595651E-3</v>
      </c>
      <c r="I63" s="15">
        <v>2.0069287152879107E-2</v>
      </c>
      <c r="J63" s="15">
        <v>0.19388205312548856</v>
      </c>
      <c r="K63" s="15">
        <v>9.0898105959807286E-3</v>
      </c>
      <c r="L63" s="15">
        <v>2.2561431055946209E-2</v>
      </c>
      <c r="M63" s="15">
        <v>0.1775632654921977</v>
      </c>
      <c r="N63" s="15">
        <v>7.6248464708595651E-3</v>
      </c>
      <c r="O63" s="15">
        <v>2.0069287152879107E-2</v>
      </c>
      <c r="P63" s="15">
        <f t="shared" si="26"/>
        <v>0.19388205312548856</v>
      </c>
      <c r="Q63" s="15">
        <f t="shared" si="27"/>
        <v>9.0898105959807286E-3</v>
      </c>
      <c r="R63" s="15">
        <f t="shared" si="28"/>
        <v>2.2561431055946209E-2</v>
      </c>
      <c r="S63" s="15">
        <f t="shared" si="29"/>
        <v>0.1775632654921977</v>
      </c>
      <c r="T63" s="15">
        <f t="shared" si="30"/>
        <v>7.6248464708595651E-3</v>
      </c>
      <c r="U63" s="15">
        <f t="shared" si="31"/>
        <v>2.0069287152879107E-2</v>
      </c>
      <c r="V63" s="15">
        <v>3.4204328525545592E-2</v>
      </c>
      <c r="W63" s="15">
        <v>5.7373345588902563E-3</v>
      </c>
      <c r="X63" s="15">
        <v>1.0842399397672616E-2</v>
      </c>
      <c r="Y63" s="15">
        <v>2.9836012993032901E-2</v>
      </c>
      <c r="Z63" s="15">
        <v>4.9598948010649646E-3</v>
      </c>
      <c r="AA63" s="15">
        <v>9.5113096627734567E-3</v>
      </c>
      <c r="AB63" s="15">
        <v>3.4204328525545592E-2</v>
      </c>
      <c r="AC63" s="15">
        <v>5.7373345588902563E-3</v>
      </c>
      <c r="AD63" s="15">
        <v>1.0842399397672616E-2</v>
      </c>
      <c r="AE63" s="15">
        <v>2.9836012993032901E-2</v>
      </c>
      <c r="AF63" s="15">
        <v>4.9598948010649646E-3</v>
      </c>
      <c r="AG63" s="15">
        <v>9.5113096627734567E-3</v>
      </c>
      <c r="AH63" s="112">
        <f t="shared" si="32"/>
        <v>3.4204328525545592E-2</v>
      </c>
      <c r="AI63" s="112">
        <f t="shared" si="33"/>
        <v>5.7373345588902563E-3</v>
      </c>
      <c r="AJ63" s="112">
        <f t="shared" si="34"/>
        <v>1.0842399397672616E-2</v>
      </c>
      <c r="AK63" s="112">
        <f t="shared" si="35"/>
        <v>2.9836012993032901E-2</v>
      </c>
      <c r="AL63" s="112">
        <f t="shared" si="36"/>
        <v>4.9598948010649646E-3</v>
      </c>
      <c r="AM63" s="112">
        <f t="shared" si="37"/>
        <v>9.5113096627734567E-3</v>
      </c>
      <c r="AN63" s="15">
        <v>0.22808638165103415</v>
      </c>
      <c r="AO63" s="15">
        <v>1.4827145154870984E-2</v>
      </c>
      <c r="AP63" s="15">
        <v>3.3403830453618825E-2</v>
      </c>
      <c r="AQ63" s="15">
        <v>0.2073992784852306</v>
      </c>
      <c r="AR63" s="15">
        <v>1.258474127192453E-2</v>
      </c>
      <c r="AS63" s="15">
        <v>2.9580596815652564E-2</v>
      </c>
      <c r="AT63" s="15">
        <v>0.22808638165103415</v>
      </c>
      <c r="AU63" s="15">
        <v>1.4827145154870984E-2</v>
      </c>
      <c r="AV63" s="15">
        <v>3.3403830453618825E-2</v>
      </c>
      <c r="AW63" s="15">
        <v>0.2073992784852306</v>
      </c>
      <c r="AX63" s="15">
        <v>1.258474127192453E-2</v>
      </c>
      <c r="AY63" s="15">
        <v>2.9580596815652564E-2</v>
      </c>
      <c r="AZ63" s="15">
        <f t="shared" si="38"/>
        <v>0.22808638165103415</v>
      </c>
      <c r="BA63" s="15">
        <f t="shared" si="39"/>
        <v>1.4827145154870984E-2</v>
      </c>
      <c r="BB63" s="15">
        <f t="shared" si="40"/>
        <v>3.3403830453618825E-2</v>
      </c>
      <c r="BC63" s="15">
        <f t="shared" si="41"/>
        <v>0.2073992784852306</v>
      </c>
      <c r="BD63" s="15">
        <f t="shared" si="42"/>
        <v>1.258474127192453E-2</v>
      </c>
      <c r="BE63" s="15">
        <f t="shared" si="43"/>
        <v>2.9580596815652564E-2</v>
      </c>
      <c r="BF63" s="42">
        <f t="shared" si="44"/>
        <v>50443.039169128126</v>
      </c>
      <c r="BG63" s="42">
        <f t="shared" si="44"/>
        <v>1075930.0094024462</v>
      </c>
      <c r="BH63" s="42">
        <f t="shared" si="44"/>
        <v>433483.14101832733</v>
      </c>
      <c r="BI63" s="42">
        <f t="shared" si="44"/>
        <v>55078.960013999873</v>
      </c>
      <c r="BJ63" s="42">
        <f t="shared" si="44"/>
        <v>1282648.7769133376</v>
      </c>
      <c r="BK63" s="42">
        <f t="shared" si="51"/>
        <v>487311.77771787363</v>
      </c>
      <c r="BL63" s="42">
        <f t="shared" si="45"/>
        <v>285928.72369050549</v>
      </c>
      <c r="BM63" s="42">
        <f t="shared" si="45"/>
        <v>1704624.3163291658</v>
      </c>
      <c r="BN63" s="42">
        <f t="shared" si="45"/>
        <v>902014.36428354902</v>
      </c>
      <c r="BO63" s="42">
        <f t="shared" si="45"/>
        <v>327791.78646569693</v>
      </c>
      <c r="BP63" s="42">
        <f t="shared" si="45"/>
        <v>1971816.0147066195</v>
      </c>
      <c r="BQ63" s="42">
        <f t="shared" si="52"/>
        <v>1028249.5625474352</v>
      </c>
      <c r="BR63" s="42">
        <f t="shared" si="46"/>
        <v>42878.491601322909</v>
      </c>
      <c r="BS63" s="42">
        <f t="shared" si="46"/>
        <v>659601.01542454341</v>
      </c>
      <c r="BT63" s="42">
        <f t="shared" si="46"/>
        <v>292780.79391462356</v>
      </c>
      <c r="BU63" s="42">
        <f t="shared" si="46"/>
        <v>47155.419591763224</v>
      </c>
      <c r="BV63" s="42">
        <f t="shared" si="46"/>
        <v>777131.59044583095</v>
      </c>
      <c r="BW63" s="42">
        <f t="shared" si="53"/>
        <v>330622.13250629604</v>
      </c>
      <c r="BX63" s="42">
        <f t="shared" si="47"/>
        <v>109344.82928277263</v>
      </c>
      <c r="BY63" s="42">
        <f t="shared" si="47"/>
        <v>2332281.8199725826</v>
      </c>
      <c r="BZ63" s="42">
        <f t="shared" si="47"/>
        <v>939656.70650189556</v>
      </c>
      <c r="CA63" s="42">
        <f t="shared" si="47"/>
        <v>119394.06465202426</v>
      </c>
      <c r="CB63" s="42">
        <f t="shared" si="47"/>
        <v>2780383.8517957828</v>
      </c>
      <c r="CC63" s="42">
        <f t="shared" si="54"/>
        <v>1056340.4588567403</v>
      </c>
      <c r="CD63" s="42">
        <f t="shared" si="48"/>
        <v>619804.5953209321</v>
      </c>
      <c r="CE63" s="42">
        <f t="shared" si="48"/>
        <v>3695095.6550284578</v>
      </c>
      <c r="CF63" s="42">
        <f t="shared" si="48"/>
        <v>1955286.7610236441</v>
      </c>
      <c r="CG63" s="42">
        <f t="shared" si="48"/>
        <v>710550.70276817738</v>
      </c>
      <c r="CH63" s="42">
        <f t="shared" si="48"/>
        <v>4274284.2036585212</v>
      </c>
      <c r="CI63" s="42">
        <f t="shared" si="55"/>
        <v>2228925.4321069145</v>
      </c>
      <c r="CJ63" s="42">
        <f t="shared" si="49"/>
        <v>92947.241507980143</v>
      </c>
      <c r="CK63" s="42">
        <f t="shared" si="49"/>
        <v>1429809.9720859223</v>
      </c>
      <c r="CL63" s="42">
        <f t="shared" si="49"/>
        <v>634657.75367996108</v>
      </c>
      <c r="CM63" s="42">
        <f t="shared" si="49"/>
        <v>102218.29195760535</v>
      </c>
      <c r="CN63" s="42">
        <f t="shared" si="49"/>
        <v>1684579.7257107992</v>
      </c>
      <c r="CO63" s="42">
        <f t="shared" si="56"/>
        <v>716686.01320383186</v>
      </c>
      <c r="CP63" s="42">
        <f t="shared" si="57"/>
        <v>1.3765625771909688E-6</v>
      </c>
      <c r="CQ63" s="42">
        <f t="shared" si="58"/>
        <v>6.4537655231463172E-8</v>
      </c>
      <c r="CR63" s="42">
        <f t="shared" si="59"/>
        <v>1.6018616049721808E-7</v>
      </c>
      <c r="CS63" s="42">
        <f t="shared" si="60"/>
        <v>1.2606991849946035E-6</v>
      </c>
      <c r="CT63" s="42">
        <f t="shared" si="61"/>
        <v>5.4136409943102912E-8</v>
      </c>
      <c r="CU63" s="42">
        <f t="shared" si="62"/>
        <v>1.4249193878544165E-7</v>
      </c>
      <c r="CV63" s="42">
        <f t="shared" si="63"/>
        <v>2.4285073253137372E-7</v>
      </c>
      <c r="CW63" s="42">
        <f t="shared" si="64"/>
        <v>4.0735075368120818E-8</v>
      </c>
      <c r="CX63" s="42">
        <f t="shared" si="65"/>
        <v>7.6981035723475577E-8</v>
      </c>
      <c r="CY63" s="42">
        <f t="shared" si="66"/>
        <v>2.1183569225053359E-7</v>
      </c>
      <c r="CZ63" s="42">
        <f t="shared" si="67"/>
        <v>3.5215253087561249E-8</v>
      </c>
      <c r="DA63" s="42">
        <f t="shared" si="68"/>
        <v>6.7530298605691534E-8</v>
      </c>
      <c r="DB63" s="42">
        <f t="shared" si="69"/>
        <v>1.6194133097223425E-6</v>
      </c>
      <c r="DC63" s="42">
        <f t="shared" si="70"/>
        <v>1.0527273059958398E-7</v>
      </c>
      <c r="DD63" s="42">
        <f t="shared" si="71"/>
        <v>2.3716719622069366E-7</v>
      </c>
      <c r="DE63" s="42">
        <f t="shared" si="72"/>
        <v>1.4725348772451371E-6</v>
      </c>
      <c r="DF63" s="42">
        <f t="shared" si="73"/>
        <v>8.9351663030664154E-8</v>
      </c>
      <c r="DG63" s="42">
        <f t="shared" si="74"/>
        <v>2.100222373911332E-7</v>
      </c>
    </row>
    <row r="64" spans="1:111" x14ac:dyDescent="0.25">
      <c r="A64" s="53" t="s">
        <v>88</v>
      </c>
      <c r="B64" s="53" t="s">
        <v>86</v>
      </c>
      <c r="C64" s="53" t="s">
        <v>237</v>
      </c>
      <c r="D64" s="15">
        <v>0.19473428193043582</v>
      </c>
      <c r="E64" s="15">
        <v>9.1297658073916342E-3</v>
      </c>
      <c r="F64" s="15">
        <v>2.2660602181466854E-2</v>
      </c>
      <c r="G64" s="15">
        <v>0.17834376336249311</v>
      </c>
      <c r="H64" s="15">
        <v>7.6583622795226855E-3</v>
      </c>
      <c r="I64" s="15">
        <v>2.0157503799704955E-2</v>
      </c>
      <c r="J64" s="15">
        <v>0.19473428193043582</v>
      </c>
      <c r="K64" s="15">
        <v>9.1297658073916342E-3</v>
      </c>
      <c r="L64" s="15">
        <v>2.2660602181466854E-2</v>
      </c>
      <c r="M64" s="15">
        <v>0.17834376336249311</v>
      </c>
      <c r="N64" s="15">
        <v>7.6583622795226855E-3</v>
      </c>
      <c r="O64" s="15">
        <v>2.0157503799704955E-2</v>
      </c>
      <c r="P64" s="15">
        <f t="shared" si="26"/>
        <v>0.19473428193043582</v>
      </c>
      <c r="Q64" s="15">
        <f t="shared" si="27"/>
        <v>9.1297658073916342E-3</v>
      </c>
      <c r="R64" s="15">
        <f t="shared" si="28"/>
        <v>2.2660602181466854E-2</v>
      </c>
      <c r="S64" s="15">
        <f t="shared" si="29"/>
        <v>0.17834376336249311</v>
      </c>
      <c r="T64" s="15">
        <f t="shared" si="30"/>
        <v>7.6583622795226855E-3</v>
      </c>
      <c r="U64" s="15">
        <f t="shared" si="31"/>
        <v>2.0157503799704955E-2</v>
      </c>
      <c r="V64" s="15">
        <v>2.589249946933788E-2</v>
      </c>
      <c r="W64" s="15">
        <v>4.3431325339578575E-3</v>
      </c>
      <c r="X64" s="15">
        <v>8.2076401658029482E-3</v>
      </c>
      <c r="Y64" s="15">
        <v>2.2585707244985011E-2</v>
      </c>
      <c r="Z64" s="15">
        <v>3.7546146654693852E-3</v>
      </c>
      <c r="AA64" s="15">
        <v>7.2000121333222894E-3</v>
      </c>
      <c r="AB64" s="15">
        <v>2.589249946933788E-2</v>
      </c>
      <c r="AC64" s="15">
        <v>4.3431325339578575E-3</v>
      </c>
      <c r="AD64" s="15">
        <v>8.2076401658029482E-3</v>
      </c>
      <c r="AE64" s="15">
        <v>2.2585707244985011E-2</v>
      </c>
      <c r="AF64" s="15">
        <v>3.7546146654693852E-3</v>
      </c>
      <c r="AG64" s="15">
        <v>7.2000121333222894E-3</v>
      </c>
      <c r="AH64" s="112">
        <f t="shared" si="32"/>
        <v>2.589249946933788E-2</v>
      </c>
      <c r="AI64" s="112">
        <f t="shared" si="33"/>
        <v>4.3431325339578575E-3</v>
      </c>
      <c r="AJ64" s="112">
        <f t="shared" si="34"/>
        <v>8.2076401658029482E-3</v>
      </c>
      <c r="AK64" s="112">
        <f t="shared" si="35"/>
        <v>2.2585707244985011E-2</v>
      </c>
      <c r="AL64" s="112">
        <f t="shared" si="36"/>
        <v>3.7546146654693852E-3</v>
      </c>
      <c r="AM64" s="112">
        <f t="shared" si="37"/>
        <v>7.2000121333222894E-3</v>
      </c>
      <c r="AN64" s="15">
        <v>0.22062678139977371</v>
      </c>
      <c r="AO64" s="15">
        <v>1.3472898341349491E-2</v>
      </c>
      <c r="AP64" s="15">
        <v>3.08682423472698E-2</v>
      </c>
      <c r="AQ64" s="15">
        <v>0.20092947060747812</v>
      </c>
      <c r="AR64" s="15">
        <v>1.1412976944992071E-2</v>
      </c>
      <c r="AS64" s="15">
        <v>2.7357515933027245E-2</v>
      </c>
      <c r="AT64" s="15">
        <v>0.22062678139977371</v>
      </c>
      <c r="AU64" s="15">
        <v>1.3472898341349491E-2</v>
      </c>
      <c r="AV64" s="15">
        <v>3.08682423472698E-2</v>
      </c>
      <c r="AW64" s="15">
        <v>0.20092947060747812</v>
      </c>
      <c r="AX64" s="15">
        <v>1.1412976944992071E-2</v>
      </c>
      <c r="AY64" s="15">
        <v>2.7357515933027245E-2</v>
      </c>
      <c r="AZ64" s="15">
        <f t="shared" si="38"/>
        <v>0.22062678139977371</v>
      </c>
      <c r="BA64" s="15">
        <f t="shared" si="39"/>
        <v>1.3472898341349491E-2</v>
      </c>
      <c r="BB64" s="15">
        <f t="shared" si="40"/>
        <v>3.08682423472698E-2</v>
      </c>
      <c r="BC64" s="15">
        <f t="shared" si="41"/>
        <v>0.20092947060747812</v>
      </c>
      <c r="BD64" s="15">
        <f t="shared" si="42"/>
        <v>1.1412976944992071E-2</v>
      </c>
      <c r="BE64" s="15">
        <f t="shared" si="43"/>
        <v>2.7357515933027245E-2</v>
      </c>
      <c r="BF64" s="42">
        <f t="shared" si="44"/>
        <v>50222.281886112236</v>
      </c>
      <c r="BG64" s="42">
        <f t="shared" si="44"/>
        <v>1071221.3441534201</v>
      </c>
      <c r="BH64" s="42">
        <f t="shared" si="44"/>
        <v>431586.05943837838</v>
      </c>
      <c r="BI64" s="42">
        <f t="shared" si="44"/>
        <v>54837.914237133336</v>
      </c>
      <c r="BJ64" s="42">
        <f t="shared" si="44"/>
        <v>1277035.4343447888</v>
      </c>
      <c r="BK64" s="42">
        <f t="shared" si="51"/>
        <v>485179.12223551952</v>
      </c>
      <c r="BL64" s="42">
        <f t="shared" si="45"/>
        <v>377715.56243851851</v>
      </c>
      <c r="BM64" s="42">
        <f t="shared" si="45"/>
        <v>2251830.8901542025</v>
      </c>
      <c r="BN64" s="42">
        <f t="shared" si="45"/>
        <v>1191572.7057270703</v>
      </c>
      <c r="BO64" s="42">
        <f t="shared" si="45"/>
        <v>433017.2127849384</v>
      </c>
      <c r="BP64" s="42">
        <f t="shared" si="45"/>
        <v>2604794.5984830773</v>
      </c>
      <c r="BQ64" s="42">
        <f t="shared" si="52"/>
        <v>1358331.0442960644</v>
      </c>
      <c r="BR64" s="42">
        <f t="shared" si="46"/>
        <v>44328.253976921907</v>
      </c>
      <c r="BS64" s="42">
        <f t="shared" si="46"/>
        <v>725901.71410885907</v>
      </c>
      <c r="BT64" s="42">
        <f t="shared" si="46"/>
        <v>316830.47871577344</v>
      </c>
      <c r="BU64" s="42">
        <f t="shared" si="46"/>
        <v>48673.795687769118</v>
      </c>
      <c r="BV64" s="42">
        <f t="shared" si="46"/>
        <v>856919.2811952004</v>
      </c>
      <c r="BW64" s="42">
        <f t="shared" si="53"/>
        <v>357488.59742755874</v>
      </c>
      <c r="BX64" s="42">
        <f t="shared" si="47"/>
        <v>108866.29611304493</v>
      </c>
      <c r="BY64" s="42">
        <f t="shared" si="47"/>
        <v>2322074.8973468817</v>
      </c>
      <c r="BZ64" s="42">
        <f t="shared" si="47"/>
        <v>935544.42332245619</v>
      </c>
      <c r="CA64" s="42">
        <f t="shared" si="47"/>
        <v>118871.55233407227</v>
      </c>
      <c r="CB64" s="42">
        <f t="shared" si="47"/>
        <v>2768215.8699498489</v>
      </c>
      <c r="CC64" s="42">
        <f t="shared" si="54"/>
        <v>1051717.5246823123</v>
      </c>
      <c r="CD64" s="42">
        <f t="shared" si="48"/>
        <v>818769.93084832234</v>
      </c>
      <c r="CE64" s="42">
        <f t="shared" si="48"/>
        <v>4881269.4142401936</v>
      </c>
      <c r="CF64" s="42">
        <f t="shared" si="48"/>
        <v>2582959.2394083734</v>
      </c>
      <c r="CG64" s="42">
        <f t="shared" si="48"/>
        <v>938646.71892031643</v>
      </c>
      <c r="CH64" s="42">
        <f t="shared" si="48"/>
        <v>5646385.0192066701</v>
      </c>
      <c r="CI64" s="42">
        <f t="shared" si="55"/>
        <v>2944439.4825231661</v>
      </c>
      <c r="CJ64" s="42">
        <f t="shared" si="49"/>
        <v>96089.875696395145</v>
      </c>
      <c r="CK64" s="42">
        <f t="shared" si="49"/>
        <v>1573529.2780273836</v>
      </c>
      <c r="CL64" s="42">
        <f t="shared" si="49"/>
        <v>686789.9947622082</v>
      </c>
      <c r="CM64" s="42">
        <f t="shared" si="49"/>
        <v>105509.65936408029</v>
      </c>
      <c r="CN64" s="42">
        <f t="shared" si="49"/>
        <v>1857534.6381736451</v>
      </c>
      <c r="CO64" s="42">
        <f t="shared" si="56"/>
        <v>774924.15802292887</v>
      </c>
      <c r="CP64" s="42">
        <f t="shared" si="57"/>
        <v>1.3826134017060942E-6</v>
      </c>
      <c r="CQ64" s="42">
        <f t="shared" si="58"/>
        <v>6.4821337232480607E-8</v>
      </c>
      <c r="CR64" s="42">
        <f t="shared" si="59"/>
        <v>1.6089027548841465E-7</v>
      </c>
      <c r="CS64" s="42">
        <f t="shared" si="60"/>
        <v>1.266240719873701E-6</v>
      </c>
      <c r="CT64" s="42">
        <f t="shared" si="61"/>
        <v>5.4374372184611063E-8</v>
      </c>
      <c r="CU64" s="42">
        <f t="shared" si="62"/>
        <v>1.4311827697790517E-7</v>
      </c>
      <c r="CV64" s="42">
        <f t="shared" si="63"/>
        <v>1.8383674623229896E-7</v>
      </c>
      <c r="CW64" s="42">
        <f t="shared" si="64"/>
        <v>3.0836240991100787E-8</v>
      </c>
      <c r="CX64" s="42">
        <f t="shared" si="65"/>
        <v>5.8274245177200932E-8</v>
      </c>
      <c r="CY64" s="42">
        <f t="shared" si="66"/>
        <v>1.6035852143939357E-7</v>
      </c>
      <c r="CZ64" s="42">
        <f t="shared" si="67"/>
        <v>2.6657764124832632E-8</v>
      </c>
      <c r="DA64" s="42">
        <f t="shared" si="68"/>
        <v>5.1120086146588255E-8</v>
      </c>
      <c r="DB64" s="42">
        <f t="shared" si="69"/>
        <v>1.5664501479383933E-6</v>
      </c>
      <c r="DC64" s="42">
        <f t="shared" si="70"/>
        <v>9.5657578223581387E-8</v>
      </c>
      <c r="DD64" s="42">
        <f t="shared" si="71"/>
        <v>2.1916452066561559E-7</v>
      </c>
      <c r="DE64" s="42">
        <f t="shared" si="72"/>
        <v>1.4265992413130946E-6</v>
      </c>
      <c r="DF64" s="42">
        <f t="shared" si="73"/>
        <v>8.1032136309443699E-8</v>
      </c>
      <c r="DG64" s="42">
        <f t="shared" si="74"/>
        <v>1.9423836312449342E-7</v>
      </c>
    </row>
    <row r="65" spans="1:111" x14ac:dyDescent="0.25">
      <c r="A65" s="53" t="s">
        <v>89</v>
      </c>
      <c r="B65" s="53" t="s">
        <v>86</v>
      </c>
      <c r="C65" s="53" t="s">
        <v>237</v>
      </c>
      <c r="D65" s="15">
        <v>0.19473428193043582</v>
      </c>
      <c r="E65" s="15">
        <v>9.1297658073916342E-3</v>
      </c>
      <c r="F65" s="15">
        <v>2.2660602181466854E-2</v>
      </c>
      <c r="G65" s="15">
        <v>0.17834376336249311</v>
      </c>
      <c r="H65" s="15">
        <v>7.6583622795226855E-3</v>
      </c>
      <c r="I65" s="15">
        <v>2.0157503799704955E-2</v>
      </c>
      <c r="J65" s="15">
        <v>0.19473428193043582</v>
      </c>
      <c r="K65" s="15">
        <v>9.1297658073916342E-3</v>
      </c>
      <c r="L65" s="15">
        <v>2.2660602181466854E-2</v>
      </c>
      <c r="M65" s="15">
        <v>0.17834376336249311</v>
      </c>
      <c r="N65" s="15">
        <v>7.6583622795226855E-3</v>
      </c>
      <c r="O65" s="15">
        <v>2.0157503799704955E-2</v>
      </c>
      <c r="P65" s="15">
        <f t="shared" si="26"/>
        <v>0.19473428193043582</v>
      </c>
      <c r="Q65" s="15">
        <f t="shared" si="27"/>
        <v>9.1297658073916342E-3</v>
      </c>
      <c r="R65" s="15">
        <f t="shared" si="28"/>
        <v>2.2660602181466854E-2</v>
      </c>
      <c r="S65" s="15">
        <f t="shared" si="29"/>
        <v>0.17834376336249311</v>
      </c>
      <c r="T65" s="15">
        <f t="shared" si="30"/>
        <v>7.6583622795226855E-3</v>
      </c>
      <c r="U65" s="15">
        <f t="shared" si="31"/>
        <v>2.0157503799704955E-2</v>
      </c>
      <c r="V65" s="15">
        <v>3.5962395566858603E-2</v>
      </c>
      <c r="W65" s="15">
        <v>6.0322276097928016E-3</v>
      </c>
      <c r="X65" s="15">
        <v>1.1399687491065942E-2</v>
      </c>
      <c r="Y65" s="15">
        <v>3.136955314272661E-2</v>
      </c>
      <c r="Z65" s="15">
        <v>5.2148282540523446E-3</v>
      </c>
      <c r="AA65" s="15">
        <v>1.0000181123160567E-2</v>
      </c>
      <c r="AB65" s="15">
        <v>3.5962395566858603E-2</v>
      </c>
      <c r="AC65" s="15">
        <v>6.0322276097928016E-3</v>
      </c>
      <c r="AD65" s="15">
        <v>1.1399687491065942E-2</v>
      </c>
      <c r="AE65" s="15">
        <v>3.136955314272661E-2</v>
      </c>
      <c r="AF65" s="15">
        <v>5.2148282540523446E-3</v>
      </c>
      <c r="AG65" s="15">
        <v>1.0000181123160567E-2</v>
      </c>
      <c r="AH65" s="112">
        <f t="shared" si="32"/>
        <v>3.5962395566858603E-2</v>
      </c>
      <c r="AI65" s="112">
        <f t="shared" si="33"/>
        <v>6.0322276097928016E-3</v>
      </c>
      <c r="AJ65" s="112">
        <f t="shared" si="34"/>
        <v>1.1399687491065942E-2</v>
      </c>
      <c r="AK65" s="112">
        <f t="shared" si="35"/>
        <v>3.136955314272661E-2</v>
      </c>
      <c r="AL65" s="112">
        <f t="shared" si="36"/>
        <v>5.2148282540523446E-3</v>
      </c>
      <c r="AM65" s="112">
        <f t="shared" si="37"/>
        <v>1.0000181123160567E-2</v>
      </c>
      <c r="AN65" s="15">
        <v>1.0652860061840033</v>
      </c>
      <c r="AO65" s="15">
        <v>4.9944014263630383E-2</v>
      </c>
      <c r="AP65" s="15">
        <v>0.12396390690080335</v>
      </c>
      <c r="AQ65" s="15">
        <v>0.97562233786921826</v>
      </c>
      <c r="AR65" s="15">
        <v>4.1894760828898717E-2</v>
      </c>
      <c r="AS65" s="15">
        <v>0.11027080853230281</v>
      </c>
      <c r="AT65" s="15">
        <v>1.0652860061840033</v>
      </c>
      <c r="AU65" s="15">
        <v>4.9944014263630383E-2</v>
      </c>
      <c r="AV65" s="15">
        <v>0.12396390690080335</v>
      </c>
      <c r="AW65" s="15">
        <v>0.97562233786921826</v>
      </c>
      <c r="AX65" s="15">
        <v>4.1894760828898717E-2</v>
      </c>
      <c r="AY65" s="15">
        <v>0.11027080853230281</v>
      </c>
      <c r="AZ65" s="15">
        <f t="shared" si="38"/>
        <v>1.0652860061840033</v>
      </c>
      <c r="BA65" s="15">
        <f t="shared" si="39"/>
        <v>4.9944014263630383E-2</v>
      </c>
      <c r="BB65" s="15">
        <f t="shared" si="40"/>
        <v>0.12396390690080335</v>
      </c>
      <c r="BC65" s="15">
        <f t="shared" si="41"/>
        <v>0.97562233786921826</v>
      </c>
      <c r="BD65" s="15">
        <f t="shared" si="42"/>
        <v>4.1894760828898717E-2</v>
      </c>
      <c r="BE65" s="15">
        <f t="shared" si="43"/>
        <v>0.11027080853230281</v>
      </c>
      <c r="BF65" s="42">
        <f t="shared" si="44"/>
        <v>50222.281886112236</v>
      </c>
      <c r="BG65" s="42">
        <f t="shared" si="44"/>
        <v>1071221.3441534201</v>
      </c>
      <c r="BH65" s="42">
        <f t="shared" si="44"/>
        <v>431586.05943837838</v>
      </c>
      <c r="BI65" s="42">
        <f t="shared" si="44"/>
        <v>54837.914237133336</v>
      </c>
      <c r="BJ65" s="42">
        <f t="shared" si="44"/>
        <v>1277035.4343447888</v>
      </c>
      <c r="BK65" s="42">
        <f t="shared" si="51"/>
        <v>485179.12223551952</v>
      </c>
      <c r="BL65" s="42">
        <f t="shared" si="45"/>
        <v>271950.73759248754</v>
      </c>
      <c r="BM65" s="42">
        <f t="shared" si="45"/>
        <v>1621291.6077839988</v>
      </c>
      <c r="BN65" s="42">
        <f t="shared" si="45"/>
        <v>857918.25501047214</v>
      </c>
      <c r="BO65" s="42">
        <f t="shared" si="45"/>
        <v>311767.27177153318</v>
      </c>
      <c r="BP65" s="42">
        <f t="shared" si="45"/>
        <v>1875421.3031656693</v>
      </c>
      <c r="BQ65" s="42">
        <f t="shared" si="52"/>
        <v>977982.28647572943</v>
      </c>
      <c r="BR65" s="42">
        <f t="shared" si="46"/>
        <v>9180.6331287813173</v>
      </c>
      <c r="BS65" s="42">
        <f t="shared" si="46"/>
        <v>195819.26171124517</v>
      </c>
      <c r="BT65" s="42">
        <f t="shared" si="46"/>
        <v>78893.931665335578</v>
      </c>
      <c r="BU65" s="42">
        <f t="shared" si="46"/>
        <v>10024.370722547976</v>
      </c>
      <c r="BV65" s="42">
        <f t="shared" si="46"/>
        <v>233442.07739822741</v>
      </c>
      <c r="BW65" s="42">
        <f t="shared" si="53"/>
        <v>88690.743544652971</v>
      </c>
      <c r="BX65" s="42">
        <f t="shared" si="47"/>
        <v>108866.29611304493</v>
      </c>
      <c r="BY65" s="42">
        <f t="shared" si="47"/>
        <v>2322074.8973468817</v>
      </c>
      <c r="BZ65" s="42">
        <f t="shared" si="47"/>
        <v>935544.42332245619</v>
      </c>
      <c r="CA65" s="42">
        <f t="shared" si="47"/>
        <v>118871.55233407227</v>
      </c>
      <c r="CB65" s="42">
        <f t="shared" si="47"/>
        <v>2768215.8699498489</v>
      </c>
      <c r="CC65" s="42">
        <f t="shared" si="54"/>
        <v>1051717.5246823123</v>
      </c>
      <c r="CD65" s="42">
        <f t="shared" si="48"/>
        <v>589504.66635590338</v>
      </c>
      <c r="CE65" s="42">
        <f t="shared" si="48"/>
        <v>3514456.2459121449</v>
      </c>
      <c r="CF65" s="42">
        <f t="shared" si="48"/>
        <v>1859700.1028856861</v>
      </c>
      <c r="CG65" s="42">
        <f t="shared" si="48"/>
        <v>675814.53594647278</v>
      </c>
      <c r="CH65" s="42">
        <f t="shared" si="48"/>
        <v>4065330.4322200604</v>
      </c>
      <c r="CI65" s="42">
        <f t="shared" si="55"/>
        <v>2119961.6025854261</v>
      </c>
      <c r="CJ65" s="42">
        <f t="shared" si="49"/>
        <v>19900.758929464613</v>
      </c>
      <c r="CK65" s="42">
        <f t="shared" si="49"/>
        <v>424475.29123500997</v>
      </c>
      <c r="CL65" s="42">
        <f t="shared" si="49"/>
        <v>171017.520583345</v>
      </c>
      <c r="CM65" s="42">
        <f t="shared" si="49"/>
        <v>21729.719766668411</v>
      </c>
      <c r="CN65" s="42">
        <f t="shared" si="49"/>
        <v>506029.86102683243</v>
      </c>
      <c r="CO65" s="42">
        <f t="shared" si="56"/>
        <v>192253.9635119267</v>
      </c>
      <c r="CP65" s="42">
        <f t="shared" si="57"/>
        <v>1.3826134017060942E-6</v>
      </c>
      <c r="CQ65" s="42">
        <f t="shared" si="58"/>
        <v>6.4821337232480607E-8</v>
      </c>
      <c r="CR65" s="42">
        <f t="shared" si="59"/>
        <v>1.6089027548841465E-7</v>
      </c>
      <c r="CS65" s="42">
        <f t="shared" si="60"/>
        <v>1.266240719873701E-6</v>
      </c>
      <c r="CT65" s="42">
        <f t="shared" si="61"/>
        <v>5.4374372184611063E-8</v>
      </c>
      <c r="CU65" s="42">
        <f t="shared" si="62"/>
        <v>1.4311827697790517E-7</v>
      </c>
      <c r="CV65" s="42">
        <f t="shared" si="63"/>
        <v>2.553330085246961E-7</v>
      </c>
      <c r="CW65" s="42">
        <f t="shared" si="64"/>
        <v>4.2828816029528892E-8</v>
      </c>
      <c r="CX65" s="42">
        <f t="shared" si="65"/>
        <v>8.0937781186568185E-8</v>
      </c>
      <c r="CY65" s="42">
        <f t="shared" si="66"/>
        <v>2.2272382731335892E-7</v>
      </c>
      <c r="CZ65" s="42">
        <f t="shared" si="67"/>
        <v>3.7025280603771648E-8</v>
      </c>
      <c r="DA65" s="42">
        <f t="shared" si="68"/>
        <v>7.100128597444002E-8</v>
      </c>
      <c r="DB65" s="42">
        <f t="shared" si="69"/>
        <v>7.5635306439064226E-6</v>
      </c>
      <c r="DC65" s="42">
        <f t="shared" si="70"/>
        <v>3.5460250127177569E-7</v>
      </c>
      <c r="DD65" s="42">
        <f t="shared" si="71"/>
        <v>8.8014373899570375E-7</v>
      </c>
      <c r="DE65" s="42">
        <f t="shared" si="72"/>
        <v>6.9269185988714491E-6</v>
      </c>
      <c r="DF65" s="42">
        <f t="shared" si="73"/>
        <v>2.9745280188518088E-7</v>
      </c>
      <c r="DG65" s="42">
        <f t="shared" si="74"/>
        <v>7.8292274057934995E-7</v>
      </c>
    </row>
    <row r="66" spans="1:111" x14ac:dyDescent="0.25">
      <c r="A66" s="53" t="s">
        <v>90</v>
      </c>
      <c r="B66" s="53" t="s">
        <v>86</v>
      </c>
      <c r="C66" s="53" t="s">
        <v>237</v>
      </c>
      <c r="D66" s="15">
        <v>0.2002737691625926</v>
      </c>
      <c r="E66" s="15">
        <v>9.3894746815625114E-3</v>
      </c>
      <c r="F66" s="15">
        <v>2.330521449735103E-2</v>
      </c>
      <c r="G66" s="15">
        <v>0.18341699951941301</v>
      </c>
      <c r="H66" s="15">
        <v>7.8762150358329588E-3</v>
      </c>
      <c r="I66" s="15">
        <v>2.0730912004072927E-2</v>
      </c>
      <c r="J66" s="15">
        <v>0.2002737691625926</v>
      </c>
      <c r="K66" s="15">
        <v>9.3894746815625114E-3</v>
      </c>
      <c r="L66" s="15">
        <v>2.330521449735103E-2</v>
      </c>
      <c r="M66" s="15">
        <v>0.18341699951941301</v>
      </c>
      <c r="N66" s="15">
        <v>7.8762150358329588E-3</v>
      </c>
      <c r="O66" s="15">
        <v>2.0730912004072927E-2</v>
      </c>
      <c r="P66" s="15">
        <f t="shared" si="26"/>
        <v>0.2002737691625926</v>
      </c>
      <c r="Q66" s="15">
        <f t="shared" si="27"/>
        <v>9.3894746815625114E-3</v>
      </c>
      <c r="R66" s="15">
        <f t="shared" si="28"/>
        <v>2.330521449735103E-2</v>
      </c>
      <c r="S66" s="15">
        <f t="shared" si="29"/>
        <v>0.18341699951941301</v>
      </c>
      <c r="T66" s="15">
        <f t="shared" si="30"/>
        <v>7.8762150358329588E-3</v>
      </c>
      <c r="U66" s="15">
        <f t="shared" si="31"/>
        <v>2.0730912004072927E-2</v>
      </c>
      <c r="V66" s="15">
        <v>3.3436355691638699E-2</v>
      </c>
      <c r="W66" s="15">
        <v>5.608517029934171E-3</v>
      </c>
      <c r="X66" s="15">
        <v>1.0598960378381175E-2</v>
      </c>
      <c r="Y66" s="15">
        <v>2.9166119782481213E-2</v>
      </c>
      <c r="Z66" s="15">
        <v>4.8485327416282736E-3</v>
      </c>
      <c r="AA66" s="15">
        <v>9.2977569415022034E-3</v>
      </c>
      <c r="AB66" s="15">
        <v>3.3436355691638699E-2</v>
      </c>
      <c r="AC66" s="15">
        <v>5.608517029934171E-3</v>
      </c>
      <c r="AD66" s="15">
        <v>1.0598960378381175E-2</v>
      </c>
      <c r="AE66" s="15">
        <v>2.9166119782481213E-2</v>
      </c>
      <c r="AF66" s="15">
        <v>4.8485327416282736E-3</v>
      </c>
      <c r="AG66" s="15">
        <v>9.2977569415022034E-3</v>
      </c>
      <c r="AH66" s="112">
        <f t="shared" si="32"/>
        <v>3.3436355691638699E-2</v>
      </c>
      <c r="AI66" s="112">
        <f t="shared" si="33"/>
        <v>5.608517029934171E-3</v>
      </c>
      <c r="AJ66" s="112">
        <f t="shared" si="34"/>
        <v>1.0598960378381175E-2</v>
      </c>
      <c r="AK66" s="112">
        <f t="shared" si="35"/>
        <v>2.9166119782481213E-2</v>
      </c>
      <c r="AL66" s="112">
        <f t="shared" si="36"/>
        <v>4.8485327416282736E-3</v>
      </c>
      <c r="AM66" s="112">
        <f t="shared" si="37"/>
        <v>9.2977569415022034E-3</v>
      </c>
      <c r="AN66" s="15">
        <v>0.23371012485423129</v>
      </c>
      <c r="AO66" s="15">
        <v>1.4997991711496683E-2</v>
      </c>
      <c r="AP66" s="15">
        <v>3.3904174875732204E-2</v>
      </c>
      <c r="AQ66" s="15">
        <v>0.21258311930189422</v>
      </c>
      <c r="AR66" s="15">
        <v>1.2724747777461232E-2</v>
      </c>
      <c r="AS66" s="15">
        <v>3.002866894557513E-2</v>
      </c>
      <c r="AT66" s="15">
        <v>0.23371012485423129</v>
      </c>
      <c r="AU66" s="15">
        <v>1.4997991711496683E-2</v>
      </c>
      <c r="AV66" s="15">
        <v>3.3904174875732204E-2</v>
      </c>
      <c r="AW66" s="15">
        <v>0.21258311930189422</v>
      </c>
      <c r="AX66" s="15">
        <v>1.2724747777461232E-2</v>
      </c>
      <c r="AY66" s="15">
        <v>3.002866894557513E-2</v>
      </c>
      <c r="AZ66" s="15">
        <f t="shared" si="38"/>
        <v>0.23371012485423129</v>
      </c>
      <c r="BA66" s="15">
        <f t="shared" si="39"/>
        <v>1.4997991711496683E-2</v>
      </c>
      <c r="BB66" s="15">
        <f t="shared" si="40"/>
        <v>3.3904174875732204E-2</v>
      </c>
      <c r="BC66" s="15">
        <f t="shared" si="41"/>
        <v>0.21258311930189422</v>
      </c>
      <c r="BD66" s="15">
        <f t="shared" si="42"/>
        <v>1.2724747777461232E-2</v>
      </c>
      <c r="BE66" s="15">
        <f t="shared" si="43"/>
        <v>3.002866894557513E-2</v>
      </c>
      <c r="BF66" s="42">
        <f t="shared" si="44"/>
        <v>48833.15494032616</v>
      </c>
      <c r="BG66" s="42">
        <f t="shared" si="44"/>
        <v>1041591.8176130063</v>
      </c>
      <c r="BH66" s="42">
        <f t="shared" si="44"/>
        <v>419648.57268795517</v>
      </c>
      <c r="BI66" s="42">
        <f t="shared" si="44"/>
        <v>53321.120864616896</v>
      </c>
      <c r="BJ66" s="42">
        <f t="shared" si="44"/>
        <v>1241713.1776501457</v>
      </c>
      <c r="BK66" s="42">
        <f t="shared" si="51"/>
        <v>471759.27417368611</v>
      </c>
      <c r="BL66" s="42">
        <f t="shared" si="45"/>
        <v>292495.99119576439</v>
      </c>
      <c r="BM66" s="42">
        <f t="shared" si="45"/>
        <v>1743776.4649374331</v>
      </c>
      <c r="BN66" s="42">
        <f t="shared" si="45"/>
        <v>922732.00869288866</v>
      </c>
      <c r="BO66" s="42">
        <f t="shared" si="45"/>
        <v>335320.57308063342</v>
      </c>
      <c r="BP66" s="42">
        <f t="shared" si="45"/>
        <v>2017105.0751150751</v>
      </c>
      <c r="BQ66" s="42">
        <f t="shared" si="52"/>
        <v>1051866.6019699029</v>
      </c>
      <c r="BR66" s="42">
        <f t="shared" si="46"/>
        <v>41846.710775153369</v>
      </c>
      <c r="BS66" s="42">
        <f t="shared" si="46"/>
        <v>652087.30529589229</v>
      </c>
      <c r="BT66" s="42">
        <f t="shared" si="46"/>
        <v>288460.05059395474</v>
      </c>
      <c r="BU66" s="42">
        <f t="shared" si="46"/>
        <v>46005.534362825842</v>
      </c>
      <c r="BV66" s="42">
        <f t="shared" si="46"/>
        <v>768581.04938809632</v>
      </c>
      <c r="BW66" s="42">
        <f t="shared" si="53"/>
        <v>325688.76155401923</v>
      </c>
      <c r="BX66" s="42">
        <f t="shared" si="47"/>
        <v>105855.10068864159</v>
      </c>
      <c r="BY66" s="42">
        <f t="shared" si="47"/>
        <v>2257847.2938032448</v>
      </c>
      <c r="BZ66" s="42">
        <f t="shared" si="47"/>
        <v>909667.66267736699</v>
      </c>
      <c r="CA66" s="42">
        <f t="shared" si="47"/>
        <v>115583.61578015114</v>
      </c>
      <c r="CB66" s="42">
        <f t="shared" si="47"/>
        <v>2691648.1969512361</v>
      </c>
      <c r="CC66" s="42">
        <f t="shared" si="54"/>
        <v>1022627.4654889719</v>
      </c>
      <c r="CD66" s="42">
        <f t="shared" si="48"/>
        <v>634040.3899131089</v>
      </c>
      <c r="CE66" s="42">
        <f t="shared" si="48"/>
        <v>3779965.3432181575</v>
      </c>
      <c r="CF66" s="42">
        <f t="shared" si="48"/>
        <v>2000196.1742627034</v>
      </c>
      <c r="CG66" s="42">
        <f t="shared" si="48"/>
        <v>726870.77191302949</v>
      </c>
      <c r="CH66" s="42">
        <f t="shared" si="48"/>
        <v>4372456.8090429036</v>
      </c>
      <c r="CI66" s="42">
        <f t="shared" si="55"/>
        <v>2280119.832490996</v>
      </c>
      <c r="CJ66" s="42">
        <f t="shared" si="49"/>
        <v>90710.661393992996</v>
      </c>
      <c r="CK66" s="42">
        <f t="shared" si="49"/>
        <v>1413522.5840769853</v>
      </c>
      <c r="CL66" s="42">
        <f t="shared" si="49"/>
        <v>625291.72521388961</v>
      </c>
      <c r="CM66" s="42">
        <f t="shared" si="49"/>
        <v>99725.698209806535</v>
      </c>
      <c r="CN66" s="42">
        <f t="shared" si="49"/>
        <v>1666044.8105345236</v>
      </c>
      <c r="CO66" s="42">
        <f t="shared" si="56"/>
        <v>705991.9984606551</v>
      </c>
      <c r="CP66" s="42">
        <f t="shared" si="57"/>
        <v>1.4219437610544074E-6</v>
      </c>
      <c r="CQ66" s="42">
        <f t="shared" si="58"/>
        <v>6.6665270239093825E-8</v>
      </c>
      <c r="CR66" s="42">
        <f t="shared" si="59"/>
        <v>1.654670229311923E-7</v>
      </c>
      <c r="CS66" s="42">
        <f t="shared" si="60"/>
        <v>1.3022606965878323E-6</v>
      </c>
      <c r="CT66" s="42">
        <f t="shared" si="61"/>
        <v>5.5921126754414006E-8</v>
      </c>
      <c r="CU66" s="42">
        <f t="shared" si="62"/>
        <v>1.4718947522891779E-7</v>
      </c>
      <c r="CV66" s="42">
        <f t="shared" si="63"/>
        <v>2.3739812541063477E-7</v>
      </c>
      <c r="CW66" s="42">
        <f t="shared" si="64"/>
        <v>3.9820470912532615E-8</v>
      </c>
      <c r="CX66" s="42">
        <f t="shared" si="65"/>
        <v>7.5252618686506343E-8</v>
      </c>
      <c r="CY66" s="42">
        <f t="shared" si="66"/>
        <v>2.070794504556166E-7</v>
      </c>
      <c r="CZ66" s="42">
        <f t="shared" si="67"/>
        <v>3.4424582465560739E-8</v>
      </c>
      <c r="DA66" s="42">
        <f t="shared" si="68"/>
        <v>6.6014074284665647E-8</v>
      </c>
      <c r="DB66" s="42">
        <f t="shared" si="69"/>
        <v>1.6593418864650421E-6</v>
      </c>
      <c r="DC66" s="42">
        <f t="shared" si="70"/>
        <v>1.0648574115162645E-7</v>
      </c>
      <c r="DD66" s="42">
        <f t="shared" si="71"/>
        <v>2.4071964161769864E-7</v>
      </c>
      <c r="DE66" s="42">
        <f t="shared" si="72"/>
        <v>1.5093401470434489E-6</v>
      </c>
      <c r="DF66" s="42">
        <f t="shared" si="73"/>
        <v>9.0345709219974745E-8</v>
      </c>
      <c r="DG66" s="42">
        <f t="shared" si="74"/>
        <v>2.1320354951358341E-7</v>
      </c>
    </row>
    <row r="67" spans="1:111" x14ac:dyDescent="0.25">
      <c r="A67" s="53" t="s">
        <v>91</v>
      </c>
      <c r="B67" s="53" t="s">
        <v>86</v>
      </c>
      <c r="C67" s="53" t="s">
        <v>237</v>
      </c>
      <c r="D67" s="15">
        <v>0.1981431971502246</v>
      </c>
      <c r="E67" s="15">
        <v>9.2895866530352499E-3</v>
      </c>
      <c r="F67" s="15">
        <v>2.3057286683549422E-2</v>
      </c>
      <c r="G67" s="15">
        <v>0.18146575484367458</v>
      </c>
      <c r="H67" s="15">
        <v>7.7924255141751603E-3</v>
      </c>
      <c r="I67" s="15">
        <v>2.0510370387008321E-2</v>
      </c>
      <c r="J67" s="15">
        <v>0.1981431971502246</v>
      </c>
      <c r="K67" s="15">
        <v>9.2895866530352499E-3</v>
      </c>
      <c r="L67" s="15">
        <v>2.3057286683549422E-2</v>
      </c>
      <c r="M67" s="15">
        <v>0.18146575484367458</v>
      </c>
      <c r="N67" s="15">
        <v>7.7924255141751603E-3</v>
      </c>
      <c r="O67" s="15">
        <v>2.0510370387008321E-2</v>
      </c>
      <c r="P67" s="15">
        <f t="shared" si="26"/>
        <v>0.1981431971502246</v>
      </c>
      <c r="Q67" s="15">
        <f t="shared" si="27"/>
        <v>9.2895866530352499E-3</v>
      </c>
      <c r="R67" s="15">
        <f t="shared" si="28"/>
        <v>2.3057286683549422E-2</v>
      </c>
      <c r="S67" s="15">
        <f t="shared" si="29"/>
        <v>0.18146575484367458</v>
      </c>
      <c r="T67" s="15">
        <f t="shared" si="30"/>
        <v>7.7924255141751603E-3</v>
      </c>
      <c r="U67" s="15">
        <f t="shared" si="31"/>
        <v>2.0510370387008321E-2</v>
      </c>
      <c r="V67" s="15">
        <v>2.7883321354158063E-2</v>
      </c>
      <c r="W67" s="15">
        <v>4.6770672051747852E-3</v>
      </c>
      <c r="X67" s="15">
        <v>8.8387090081199892E-3</v>
      </c>
      <c r="Y67" s="15">
        <v>2.4322276567722848E-2</v>
      </c>
      <c r="Z67" s="15">
        <v>4.0432993887783474E-3</v>
      </c>
      <c r="AA67" s="15">
        <v>7.7536064953869959E-3</v>
      </c>
      <c r="AB67" s="15">
        <v>2.7883321354158063E-2</v>
      </c>
      <c r="AC67" s="15">
        <v>4.6770672051747852E-3</v>
      </c>
      <c r="AD67" s="15">
        <v>8.8387090081199892E-3</v>
      </c>
      <c r="AE67" s="15">
        <v>2.4322276567722848E-2</v>
      </c>
      <c r="AF67" s="15">
        <v>4.0432993887783474E-3</v>
      </c>
      <c r="AG67" s="15">
        <v>7.7536064953869959E-3</v>
      </c>
      <c r="AH67" s="112">
        <f t="shared" si="32"/>
        <v>2.7883321354158063E-2</v>
      </c>
      <c r="AI67" s="112">
        <f t="shared" si="33"/>
        <v>4.6770672051747852E-3</v>
      </c>
      <c r="AJ67" s="112">
        <f t="shared" si="34"/>
        <v>8.8387090081199892E-3</v>
      </c>
      <c r="AK67" s="112">
        <f t="shared" si="35"/>
        <v>2.4322276567722848E-2</v>
      </c>
      <c r="AL67" s="112">
        <f t="shared" si="36"/>
        <v>4.0432993887783474E-3</v>
      </c>
      <c r="AM67" s="112">
        <f t="shared" si="37"/>
        <v>7.7536064953869959E-3</v>
      </c>
      <c r="AN67" s="15">
        <v>0.22602651850438266</v>
      </c>
      <c r="AO67" s="15">
        <v>1.3966653858210035E-2</v>
      </c>
      <c r="AP67" s="15">
        <v>3.1895995691669413E-2</v>
      </c>
      <c r="AQ67" s="15">
        <v>0.20578803141139743</v>
      </c>
      <c r="AR67" s="15">
        <v>1.1835724902953508E-2</v>
      </c>
      <c r="AS67" s="15">
        <v>2.8263976882395316E-2</v>
      </c>
      <c r="AT67" s="15">
        <v>0.22602651850438266</v>
      </c>
      <c r="AU67" s="15">
        <v>1.3966653858210035E-2</v>
      </c>
      <c r="AV67" s="15">
        <v>3.1895995691669413E-2</v>
      </c>
      <c r="AW67" s="15">
        <v>0.20578803141139743</v>
      </c>
      <c r="AX67" s="15">
        <v>1.1835724902953508E-2</v>
      </c>
      <c r="AY67" s="15">
        <v>2.8263976882395316E-2</v>
      </c>
      <c r="AZ67" s="15">
        <f t="shared" si="38"/>
        <v>0.22602651850438266</v>
      </c>
      <c r="BA67" s="15">
        <f t="shared" si="39"/>
        <v>1.3966653858210035E-2</v>
      </c>
      <c r="BB67" s="15">
        <f t="shared" si="40"/>
        <v>3.1895995691669413E-2</v>
      </c>
      <c r="BC67" s="15">
        <f t="shared" si="41"/>
        <v>0.20578803141139743</v>
      </c>
      <c r="BD67" s="15">
        <f t="shared" si="42"/>
        <v>1.1835724902953508E-2</v>
      </c>
      <c r="BE67" s="15">
        <f t="shared" si="43"/>
        <v>2.8263976882395316E-2</v>
      </c>
      <c r="BF67" s="42">
        <f t="shared" si="44"/>
        <v>49358.242627856547</v>
      </c>
      <c r="BG67" s="42">
        <f t="shared" si="44"/>
        <v>1052791.7296303506</v>
      </c>
      <c r="BH67" s="42">
        <f t="shared" si="44"/>
        <v>424160.92293191171</v>
      </c>
      <c r="BI67" s="42">
        <f t="shared" si="44"/>
        <v>53894.466250257938</v>
      </c>
      <c r="BJ67" s="42">
        <f t="shared" si="44"/>
        <v>1255064.9322485346</v>
      </c>
      <c r="BK67" s="42">
        <f t="shared" si="51"/>
        <v>476831.95454114507</v>
      </c>
      <c r="BL67" s="42">
        <f t="shared" si="45"/>
        <v>350747.31147627684</v>
      </c>
      <c r="BM67" s="42">
        <f t="shared" si="45"/>
        <v>2091053.9812597188</v>
      </c>
      <c r="BN67" s="42">
        <f t="shared" si="45"/>
        <v>1106496.434152913</v>
      </c>
      <c r="BO67" s="42">
        <f t="shared" si="45"/>
        <v>402100.51771957317</v>
      </c>
      <c r="BP67" s="42">
        <f t="shared" si="45"/>
        <v>2418816.6790574845</v>
      </c>
      <c r="BQ67" s="42">
        <f t="shared" si="52"/>
        <v>1261348.5099893329</v>
      </c>
      <c r="BR67" s="42">
        <f t="shared" si="46"/>
        <v>43269.259132575477</v>
      </c>
      <c r="BS67" s="42">
        <f t="shared" si="46"/>
        <v>700239.30565523473</v>
      </c>
      <c r="BT67" s="42">
        <f t="shared" si="46"/>
        <v>306621.56135650398</v>
      </c>
      <c r="BU67" s="42">
        <f t="shared" si="46"/>
        <v>47524.629750932843</v>
      </c>
      <c r="BV67" s="42">
        <f t="shared" si="46"/>
        <v>826311.87191242352</v>
      </c>
      <c r="BW67" s="42">
        <f t="shared" si="53"/>
        <v>346023.49275524757</v>
      </c>
      <c r="BX67" s="42">
        <f t="shared" si="47"/>
        <v>106993.32757776674</v>
      </c>
      <c r="BY67" s="42">
        <f t="shared" si="47"/>
        <v>2282125.2216936024</v>
      </c>
      <c r="BZ67" s="42">
        <f t="shared" si="47"/>
        <v>919449.03539432795</v>
      </c>
      <c r="CA67" s="42">
        <f t="shared" si="47"/>
        <v>116826.45035843232</v>
      </c>
      <c r="CB67" s="42">
        <f t="shared" si="47"/>
        <v>2720590.6506818952</v>
      </c>
      <c r="CC67" s="42">
        <f t="shared" si="54"/>
        <v>1033623.4597415415</v>
      </c>
      <c r="CD67" s="42">
        <f t="shared" si="48"/>
        <v>760311.14553139766</v>
      </c>
      <c r="CE67" s="42">
        <f t="shared" si="48"/>
        <v>4532755.0514014354</v>
      </c>
      <c r="CF67" s="42">
        <f t="shared" si="48"/>
        <v>2398540.3276116317</v>
      </c>
      <c r="CG67" s="42">
        <f t="shared" si="48"/>
        <v>871628.93411604816</v>
      </c>
      <c r="CH67" s="42">
        <f t="shared" si="48"/>
        <v>5243242.698979415</v>
      </c>
      <c r="CI67" s="42">
        <f t="shared" si="55"/>
        <v>2734211.4940464064</v>
      </c>
      <c r="CJ67" s="42">
        <f t="shared" si="49"/>
        <v>93794.304050163613</v>
      </c>
      <c r="CK67" s="42">
        <f t="shared" si="49"/>
        <v>1517901.1533630856</v>
      </c>
      <c r="CL67" s="42">
        <f t="shared" si="49"/>
        <v>664660.2352513175</v>
      </c>
      <c r="CM67" s="42">
        <f t="shared" si="49"/>
        <v>103018.62481797303</v>
      </c>
      <c r="CN67" s="42">
        <f t="shared" si="49"/>
        <v>1791187.2888081165</v>
      </c>
      <c r="CO67" s="42">
        <f t="shared" si="56"/>
        <v>750071.37488867564</v>
      </c>
      <c r="CP67" s="42">
        <f t="shared" si="57"/>
        <v>1.4068166997665946E-6</v>
      </c>
      <c r="CQ67" s="42">
        <f t="shared" si="58"/>
        <v>6.5956065236550278E-8</v>
      </c>
      <c r="CR67" s="42">
        <f t="shared" si="59"/>
        <v>1.6370673545320089E-7</v>
      </c>
      <c r="CS67" s="42">
        <f t="shared" si="60"/>
        <v>1.2884068593900894E-6</v>
      </c>
      <c r="CT67" s="42">
        <f t="shared" si="61"/>
        <v>5.5326221150643635E-8</v>
      </c>
      <c r="CU67" s="42">
        <f t="shared" si="62"/>
        <v>1.4562362974775908E-7</v>
      </c>
      <c r="CV67" s="42">
        <f t="shared" si="63"/>
        <v>1.9797158161452225E-7</v>
      </c>
      <c r="CW67" s="42">
        <f t="shared" si="64"/>
        <v>3.3207177156740973E-8</v>
      </c>
      <c r="CX67" s="42">
        <f t="shared" si="65"/>
        <v>6.2754833957651928E-8</v>
      </c>
      <c r="CY67" s="42">
        <f t="shared" si="66"/>
        <v>1.7268816363083221E-7</v>
      </c>
      <c r="CZ67" s="42">
        <f t="shared" si="67"/>
        <v>2.8707425660326266E-8</v>
      </c>
      <c r="DA67" s="42">
        <f t="shared" si="68"/>
        <v>5.5050606117247672E-8</v>
      </c>
      <c r="DB67" s="42">
        <f t="shared" si="69"/>
        <v>1.6047882813811168E-6</v>
      </c>
      <c r="DC67" s="42">
        <f t="shared" si="70"/>
        <v>9.9163242393291245E-8</v>
      </c>
      <c r="DD67" s="42">
        <f t="shared" si="71"/>
        <v>2.2646156941085283E-7</v>
      </c>
      <c r="DE67" s="42">
        <f t="shared" si="72"/>
        <v>1.4610950230209216E-6</v>
      </c>
      <c r="DF67" s="42">
        <f t="shared" si="73"/>
        <v>8.4033646810969907E-8</v>
      </c>
      <c r="DG67" s="42">
        <f t="shared" si="74"/>
        <v>2.0067423586500674E-7</v>
      </c>
    </row>
    <row r="68" spans="1:111" x14ac:dyDescent="0.25">
      <c r="A68" s="53" t="s">
        <v>92</v>
      </c>
      <c r="B68" s="53" t="s">
        <v>86</v>
      </c>
      <c r="C68" s="53" t="s">
        <v>237</v>
      </c>
      <c r="D68" s="15">
        <v>0.35793609807782506</v>
      </c>
      <c r="E68" s="15">
        <v>1.6781188792579806E-2</v>
      </c>
      <c r="F68" s="15">
        <v>4.1651872718669922E-2</v>
      </c>
      <c r="G68" s="15">
        <v>0.32780910552405729</v>
      </c>
      <c r="H68" s="15">
        <v>1.4076639638509967E-2</v>
      </c>
      <c r="I68" s="15">
        <v>3.7050991666853737E-2</v>
      </c>
      <c r="J68" s="15">
        <v>0.35793609807782506</v>
      </c>
      <c r="K68" s="15">
        <v>1.6781188792579806E-2</v>
      </c>
      <c r="L68" s="15">
        <v>4.1651872718669922E-2</v>
      </c>
      <c r="M68" s="15">
        <v>0.32780910552405729</v>
      </c>
      <c r="N68" s="15">
        <v>1.4076639638509967E-2</v>
      </c>
      <c r="O68" s="15">
        <v>3.7050991666853737E-2</v>
      </c>
      <c r="P68" s="15">
        <f t="shared" si="26"/>
        <v>0.35793609807782506</v>
      </c>
      <c r="Q68" s="15">
        <f t="shared" si="27"/>
        <v>1.6781188792579806E-2</v>
      </c>
      <c r="R68" s="15">
        <f t="shared" si="28"/>
        <v>4.1651872718669922E-2</v>
      </c>
      <c r="S68" s="15">
        <f t="shared" si="29"/>
        <v>0.32780910552405729</v>
      </c>
      <c r="T68" s="15">
        <f t="shared" si="30"/>
        <v>1.4076639638509967E-2</v>
      </c>
      <c r="U68" s="15">
        <f t="shared" si="31"/>
        <v>3.7050991666853737E-2</v>
      </c>
      <c r="V68" s="15">
        <v>1.831319834701059E-3</v>
      </c>
      <c r="W68" s="15">
        <v>3.0718026135681851E-4</v>
      </c>
      <c r="X68" s="15">
        <v>5.8050843061805009E-4</v>
      </c>
      <c r="Y68" s="15">
        <v>1.5974376559309497E-3</v>
      </c>
      <c r="Z68" s="15">
        <v>2.6555568019518804E-4</v>
      </c>
      <c r="AA68" s="15">
        <v>5.0924110456990863E-4</v>
      </c>
      <c r="AB68" s="15">
        <v>1.831319834701059E-3</v>
      </c>
      <c r="AC68" s="15">
        <v>3.0718026135681851E-4</v>
      </c>
      <c r="AD68" s="15">
        <v>5.8050843061805009E-4</v>
      </c>
      <c r="AE68" s="15">
        <v>1.5974376559309497E-3</v>
      </c>
      <c r="AF68" s="15">
        <v>2.6555568019518804E-4</v>
      </c>
      <c r="AG68" s="15">
        <v>5.0924110456990863E-4</v>
      </c>
      <c r="AH68" s="112">
        <f t="shared" si="32"/>
        <v>1.831319834701059E-3</v>
      </c>
      <c r="AI68" s="112">
        <f t="shared" si="33"/>
        <v>3.0718026135681851E-4</v>
      </c>
      <c r="AJ68" s="112">
        <f t="shared" si="34"/>
        <v>5.8050843061805009E-4</v>
      </c>
      <c r="AK68" s="112">
        <f t="shared" si="35"/>
        <v>1.5974376559309497E-3</v>
      </c>
      <c r="AL68" s="112">
        <f t="shared" si="36"/>
        <v>2.6555568019518804E-4</v>
      </c>
      <c r="AM68" s="112">
        <f t="shared" si="37"/>
        <v>5.0924110456990863E-4</v>
      </c>
      <c r="AN68" s="15">
        <v>0.35976741791252614</v>
      </c>
      <c r="AO68" s="15">
        <v>1.7088369053936625E-2</v>
      </c>
      <c r="AP68" s="15">
        <v>4.223238114928797E-2</v>
      </c>
      <c r="AQ68" s="15">
        <v>0.32940654317998824</v>
      </c>
      <c r="AR68" s="15">
        <v>1.4342195318705155E-2</v>
      </c>
      <c r="AS68" s="15">
        <v>3.7560232771423646E-2</v>
      </c>
      <c r="AT68" s="15">
        <v>0.35976741791252614</v>
      </c>
      <c r="AU68" s="15">
        <v>1.7088369053936625E-2</v>
      </c>
      <c r="AV68" s="15">
        <v>4.223238114928797E-2</v>
      </c>
      <c r="AW68" s="15">
        <v>0.32940654317998824</v>
      </c>
      <c r="AX68" s="15">
        <v>1.4342195318705155E-2</v>
      </c>
      <c r="AY68" s="15">
        <v>3.7560232771423646E-2</v>
      </c>
      <c r="AZ68" s="15">
        <f t="shared" si="38"/>
        <v>0.35976741791252614</v>
      </c>
      <c r="BA68" s="15">
        <f t="shared" si="39"/>
        <v>1.7088369053936625E-2</v>
      </c>
      <c r="BB68" s="15">
        <f t="shared" si="40"/>
        <v>4.223238114928797E-2</v>
      </c>
      <c r="BC68" s="15">
        <f t="shared" si="41"/>
        <v>0.32940654317998824</v>
      </c>
      <c r="BD68" s="15">
        <f t="shared" si="42"/>
        <v>1.4342195318705155E-2</v>
      </c>
      <c r="BE68" s="15">
        <f t="shared" si="43"/>
        <v>3.7560232771423646E-2</v>
      </c>
      <c r="BF68" s="42">
        <f t="shared" si="44"/>
        <v>27323.312883277733</v>
      </c>
      <c r="BG68" s="42">
        <f t="shared" si="44"/>
        <v>582795.42175965838</v>
      </c>
      <c r="BH68" s="42">
        <f t="shared" si="44"/>
        <v>234803.36805159398</v>
      </c>
      <c r="BI68" s="42">
        <f t="shared" si="44"/>
        <v>29834.43667424993</v>
      </c>
      <c r="BJ68" s="42">
        <f t="shared" si="44"/>
        <v>694768.08749472455</v>
      </c>
      <c r="BK68" s="42">
        <f t="shared" si="51"/>
        <v>263960.5462638482</v>
      </c>
      <c r="BL68" s="42">
        <f t="shared" si="45"/>
        <v>5340410.6779613774</v>
      </c>
      <c r="BM68" s="42">
        <f t="shared" si="45"/>
        <v>31837983.198535074</v>
      </c>
      <c r="BN68" s="42">
        <f t="shared" si="45"/>
        <v>16847300.5458121</v>
      </c>
      <c r="BO68" s="42">
        <f t="shared" si="45"/>
        <v>6122304.6568915658</v>
      </c>
      <c r="BP68" s="42">
        <f t="shared" si="45"/>
        <v>36828434.597262353</v>
      </c>
      <c r="BQ68" s="42">
        <f t="shared" si="52"/>
        <v>19205048.281127907</v>
      </c>
      <c r="BR68" s="42">
        <f t="shared" si="46"/>
        <v>27184.229346688393</v>
      </c>
      <c r="BS68" s="42">
        <f t="shared" si="46"/>
        <v>572319.10015116364</v>
      </c>
      <c r="BT68" s="42">
        <f t="shared" si="46"/>
        <v>231575.86036715546</v>
      </c>
      <c r="BU68" s="42">
        <f t="shared" si="46"/>
        <v>29689.756328416926</v>
      </c>
      <c r="BV68" s="42">
        <f t="shared" si="46"/>
        <v>681903.97513586225</v>
      </c>
      <c r="BW68" s="42">
        <f t="shared" si="53"/>
        <v>260381.77291171532</v>
      </c>
      <c r="BX68" s="42">
        <f t="shared" si="47"/>
        <v>59228.449194835172</v>
      </c>
      <c r="BY68" s="42">
        <f t="shared" si="47"/>
        <v>1263319.3191518157</v>
      </c>
      <c r="BZ68" s="42">
        <f t="shared" si="47"/>
        <v>508980.71602186013</v>
      </c>
      <c r="CA68" s="42">
        <f t="shared" si="47"/>
        <v>64671.785019846473</v>
      </c>
      <c r="CB68" s="42">
        <f t="shared" si="47"/>
        <v>1506041.2530560491</v>
      </c>
      <c r="CC68" s="42">
        <f t="shared" si="54"/>
        <v>572184.41521406767</v>
      </c>
      <c r="CD68" s="42">
        <f t="shared" si="48"/>
        <v>11576350.344865153</v>
      </c>
      <c r="CE68" s="42">
        <f t="shared" si="48"/>
        <v>69014851.105208948</v>
      </c>
      <c r="CF68" s="42">
        <f t="shared" si="48"/>
        <v>36519710.794602916</v>
      </c>
      <c r="CG68" s="42">
        <f t="shared" si="48"/>
        <v>13271253.448476605</v>
      </c>
      <c r="CH68" s="42">
        <f t="shared" si="48"/>
        <v>79832598.513493031</v>
      </c>
      <c r="CI68" s="42">
        <f t="shared" si="55"/>
        <v>41630575.006125934</v>
      </c>
      <c r="CJ68" s="42">
        <f t="shared" si="49"/>
        <v>58926.959320019829</v>
      </c>
      <c r="CK68" s="42">
        <f t="shared" si="49"/>
        <v>1240609.9103481255</v>
      </c>
      <c r="CL68" s="42">
        <f t="shared" si="49"/>
        <v>501984.48259546992</v>
      </c>
      <c r="CM68" s="42">
        <f t="shared" si="49"/>
        <v>64358.163002294365</v>
      </c>
      <c r="CN68" s="42">
        <f t="shared" si="49"/>
        <v>1478155.856122728</v>
      </c>
      <c r="CO68" s="42">
        <f t="shared" si="56"/>
        <v>564426.74700699025</v>
      </c>
      <c r="CP68" s="42">
        <f t="shared" si="57"/>
        <v>2.5413462963525579E-6</v>
      </c>
      <c r="CQ68" s="42">
        <f t="shared" si="58"/>
        <v>1.1914644042731662E-7</v>
      </c>
      <c r="CR68" s="42">
        <f t="shared" si="59"/>
        <v>2.9572829630255644E-7</v>
      </c>
      <c r="CS68" s="42">
        <f t="shared" si="60"/>
        <v>2.3274446492208067E-6</v>
      </c>
      <c r="CT68" s="42">
        <f t="shared" si="61"/>
        <v>9.994414143342077E-8</v>
      </c>
      <c r="CU68" s="42">
        <f t="shared" si="62"/>
        <v>2.6306204083466152E-7</v>
      </c>
      <c r="CV68" s="42">
        <f t="shared" si="63"/>
        <v>1.3002370826377518E-8</v>
      </c>
      <c r="CW68" s="42">
        <f t="shared" si="64"/>
        <v>2.1809798556334114E-9</v>
      </c>
      <c r="CX68" s="42">
        <f t="shared" si="65"/>
        <v>4.1216098573881557E-9</v>
      </c>
      <c r="CY68" s="42">
        <f t="shared" si="66"/>
        <v>1.1341807357109742E-8</v>
      </c>
      <c r="CZ68" s="42">
        <f t="shared" si="67"/>
        <v>1.885445329385835E-9</v>
      </c>
      <c r="DA68" s="42">
        <f t="shared" si="68"/>
        <v>3.6156118424463511E-9</v>
      </c>
      <c r="DB68" s="42">
        <f t="shared" si="69"/>
        <v>2.5543486671789356E-6</v>
      </c>
      <c r="DC68" s="42">
        <f t="shared" si="70"/>
        <v>1.2132742028295003E-7</v>
      </c>
      <c r="DD68" s="42">
        <f t="shared" si="71"/>
        <v>2.998499061599446E-7</v>
      </c>
      <c r="DE68" s="42">
        <f t="shared" si="72"/>
        <v>2.3387864565779166E-6</v>
      </c>
      <c r="DF68" s="42">
        <f t="shared" si="73"/>
        <v>1.018295867628066E-7</v>
      </c>
      <c r="DG68" s="42">
        <f t="shared" si="74"/>
        <v>2.6667765267710788E-7</v>
      </c>
    </row>
    <row r="69" spans="1:111" x14ac:dyDescent="0.25">
      <c r="A69" s="53" t="s">
        <v>93</v>
      </c>
      <c r="B69" s="53" t="s">
        <v>86</v>
      </c>
      <c r="C69" s="53" t="s">
        <v>237</v>
      </c>
      <c r="D69" s="15">
        <v>0.22328394689616704</v>
      </c>
      <c r="E69" s="15">
        <v>1.0468265389656926E-2</v>
      </c>
      <c r="F69" s="15">
        <v>2.5982834886408377E-2</v>
      </c>
      <c r="G69" s="15">
        <v>0.20449044201738809</v>
      </c>
      <c r="H69" s="15">
        <v>8.7811418697371687E-3</v>
      </c>
      <c r="I69" s="15">
        <v>2.3112761468370664E-2</v>
      </c>
      <c r="J69" s="15">
        <v>0.22328394689616704</v>
      </c>
      <c r="K69" s="15">
        <v>1.0468265389656926E-2</v>
      </c>
      <c r="L69" s="15">
        <v>2.5982834886408377E-2</v>
      </c>
      <c r="M69" s="15">
        <v>0.20449044201738809</v>
      </c>
      <c r="N69" s="15">
        <v>8.7811418697371687E-3</v>
      </c>
      <c r="O69" s="15">
        <v>2.3112761468370664E-2</v>
      </c>
      <c r="P69" s="15">
        <f t="shared" si="26"/>
        <v>0.22328394689616704</v>
      </c>
      <c r="Q69" s="15">
        <f t="shared" si="27"/>
        <v>1.0468265389656926E-2</v>
      </c>
      <c r="R69" s="15">
        <f t="shared" si="28"/>
        <v>2.5982834886408377E-2</v>
      </c>
      <c r="S69" s="15">
        <f t="shared" si="29"/>
        <v>0.20449044201738809</v>
      </c>
      <c r="T69" s="15">
        <f t="shared" si="30"/>
        <v>8.7811418697371687E-3</v>
      </c>
      <c r="U69" s="15">
        <f t="shared" si="31"/>
        <v>2.3112761468370664E-2</v>
      </c>
      <c r="V69" s="15">
        <v>2.6535036740373313E-2</v>
      </c>
      <c r="W69" s="15">
        <v>4.4509098665177814E-3</v>
      </c>
      <c r="X69" s="15">
        <v>8.41131747861012E-3</v>
      </c>
      <c r="Y69" s="15">
        <v>2.3146184564479918E-2</v>
      </c>
      <c r="Z69" s="15">
        <v>3.8477875885314168E-3</v>
      </c>
      <c r="AA69" s="15">
        <v>7.3786845767859028E-3</v>
      </c>
      <c r="AB69" s="15">
        <v>2.6535036740373313E-2</v>
      </c>
      <c r="AC69" s="15">
        <v>4.4509098665177814E-3</v>
      </c>
      <c r="AD69" s="15">
        <v>8.41131747861012E-3</v>
      </c>
      <c r="AE69" s="15">
        <v>2.3146184564479918E-2</v>
      </c>
      <c r="AF69" s="15">
        <v>3.8477875885314168E-3</v>
      </c>
      <c r="AG69" s="15">
        <v>7.3786845767859028E-3</v>
      </c>
      <c r="AH69" s="112">
        <f t="shared" si="32"/>
        <v>2.6535036740373313E-2</v>
      </c>
      <c r="AI69" s="112">
        <f t="shared" si="33"/>
        <v>4.4509098665177814E-3</v>
      </c>
      <c r="AJ69" s="112">
        <f t="shared" si="34"/>
        <v>8.41131747861012E-3</v>
      </c>
      <c r="AK69" s="112">
        <f t="shared" si="35"/>
        <v>2.3146184564479918E-2</v>
      </c>
      <c r="AL69" s="112">
        <f t="shared" si="36"/>
        <v>3.8477875885314168E-3</v>
      </c>
      <c r="AM69" s="112">
        <f t="shared" si="37"/>
        <v>7.3786845767859028E-3</v>
      </c>
      <c r="AN69" s="15">
        <v>0.24981898363654034</v>
      </c>
      <c r="AO69" s="15">
        <v>1.4919175256174706E-2</v>
      </c>
      <c r="AP69" s="15">
        <v>3.4394152365018499E-2</v>
      </c>
      <c r="AQ69" s="15">
        <v>0.22763662658186801</v>
      </c>
      <c r="AR69" s="15">
        <v>1.2628929458268585E-2</v>
      </c>
      <c r="AS69" s="15">
        <v>3.0491446045156568E-2</v>
      </c>
      <c r="AT69" s="15">
        <v>0.24981898363654034</v>
      </c>
      <c r="AU69" s="15">
        <v>1.4919175256174706E-2</v>
      </c>
      <c r="AV69" s="15">
        <v>3.4394152365018499E-2</v>
      </c>
      <c r="AW69" s="15">
        <v>0.22763662658186801</v>
      </c>
      <c r="AX69" s="15">
        <v>1.2628929458268585E-2</v>
      </c>
      <c r="AY69" s="15">
        <v>3.0491446045156568E-2</v>
      </c>
      <c r="AZ69" s="15">
        <f t="shared" si="38"/>
        <v>0.24981898363654034</v>
      </c>
      <c r="BA69" s="15">
        <f t="shared" si="39"/>
        <v>1.4919175256174706E-2</v>
      </c>
      <c r="BB69" s="15">
        <f t="shared" si="40"/>
        <v>3.4394152365018499E-2</v>
      </c>
      <c r="BC69" s="15">
        <f t="shared" si="41"/>
        <v>0.22763662658186801</v>
      </c>
      <c r="BD69" s="15">
        <f t="shared" si="42"/>
        <v>1.2628929458268585E-2</v>
      </c>
      <c r="BE69" s="15">
        <f t="shared" si="43"/>
        <v>3.0491446045156568E-2</v>
      </c>
      <c r="BF69" s="42">
        <f t="shared" si="44"/>
        <v>43800.730576246751</v>
      </c>
      <c r="BG69" s="42">
        <f t="shared" si="44"/>
        <v>934252.20282082644</v>
      </c>
      <c r="BH69" s="42">
        <f t="shared" si="44"/>
        <v>376402.34573156293</v>
      </c>
      <c r="BI69" s="42">
        <f t="shared" si="44"/>
        <v>47826.196195362492</v>
      </c>
      <c r="BJ69" s="42">
        <f t="shared" si="44"/>
        <v>1113750.3692663524</v>
      </c>
      <c r="BK69" s="42">
        <f t="shared" si="51"/>
        <v>423142.86042296275</v>
      </c>
      <c r="BL69" s="42">
        <f t="shared" si="45"/>
        <v>368569.30313270062</v>
      </c>
      <c r="BM69" s="42">
        <f t="shared" si="45"/>
        <v>2197303.5386698339</v>
      </c>
      <c r="BN69" s="42">
        <f t="shared" si="45"/>
        <v>1162719.1608057148</v>
      </c>
      <c r="BO69" s="42">
        <f t="shared" si="45"/>
        <v>422531.84203017055</v>
      </c>
      <c r="BP69" s="42">
        <f t="shared" si="45"/>
        <v>2541720.345777384</v>
      </c>
      <c r="BQ69" s="42">
        <f t="shared" si="52"/>
        <v>1325439.5005268122</v>
      </c>
      <c r="BR69" s="42">
        <f t="shared" si="46"/>
        <v>39148.345964888096</v>
      </c>
      <c r="BS69" s="42">
        <f t="shared" si="46"/>
        <v>655532.21488917631</v>
      </c>
      <c r="BT69" s="42">
        <f t="shared" si="46"/>
        <v>284350.66217671969</v>
      </c>
      <c r="BU69" s="42">
        <f t="shared" si="46"/>
        <v>42963.209158622318</v>
      </c>
      <c r="BV69" s="42">
        <f t="shared" si="46"/>
        <v>774412.43395311746</v>
      </c>
      <c r="BW69" s="42">
        <f t="shared" si="53"/>
        <v>320745.69325168198</v>
      </c>
      <c r="BX69" s="42">
        <f t="shared" si="47"/>
        <v>94946.368938285392</v>
      </c>
      <c r="BY69" s="42">
        <f t="shared" si="47"/>
        <v>2025168.3742128345</v>
      </c>
      <c r="BZ69" s="42">
        <f t="shared" si="47"/>
        <v>815923.28522588278</v>
      </c>
      <c r="CA69" s="42">
        <f t="shared" si="47"/>
        <v>103672.32713105161</v>
      </c>
      <c r="CB69" s="42">
        <f t="shared" si="47"/>
        <v>2414264.6041356516</v>
      </c>
      <c r="CC69" s="42">
        <f t="shared" si="54"/>
        <v>917242.19232789474</v>
      </c>
      <c r="CD69" s="42">
        <f t="shared" si="48"/>
        <v>798943.6836823367</v>
      </c>
      <c r="CE69" s="42">
        <f t="shared" si="48"/>
        <v>4763071.0654192725</v>
      </c>
      <c r="CF69" s="42">
        <f t="shared" si="48"/>
        <v>2520413.7228099341</v>
      </c>
      <c r="CG69" s="42">
        <f t="shared" si="48"/>
        <v>915917.69438032876</v>
      </c>
      <c r="CH69" s="42">
        <f t="shared" si="48"/>
        <v>5509659.6452434091</v>
      </c>
      <c r="CI69" s="42">
        <f t="shared" si="55"/>
        <v>2873140.8395877727</v>
      </c>
      <c r="CJ69" s="42">
        <f t="shared" si="49"/>
        <v>84861.445240861722</v>
      </c>
      <c r="CK69" s="42">
        <f t="shared" si="49"/>
        <v>1420990.0772648812</v>
      </c>
      <c r="CL69" s="42">
        <f t="shared" si="49"/>
        <v>616383.84848123288</v>
      </c>
      <c r="CM69" s="42">
        <f t="shared" si="49"/>
        <v>93130.882838731399</v>
      </c>
      <c r="CN69" s="42">
        <f t="shared" si="49"/>
        <v>1678685.4396529745</v>
      </c>
      <c r="CO69" s="42">
        <f t="shared" si="56"/>
        <v>695276.96287685668</v>
      </c>
      <c r="CP69" s="42">
        <f t="shared" si="57"/>
        <v>1.5853160229627859E-6</v>
      </c>
      <c r="CQ69" s="42">
        <f t="shared" si="58"/>
        <v>7.4324684266564171E-8</v>
      </c>
      <c r="CR69" s="42">
        <f t="shared" si="59"/>
        <v>1.8447812769349947E-7</v>
      </c>
      <c r="CS69" s="42">
        <f t="shared" si="60"/>
        <v>1.4518821383234554E-6</v>
      </c>
      <c r="CT69" s="42">
        <f t="shared" si="61"/>
        <v>6.2346107275133889E-8</v>
      </c>
      <c r="CU69" s="42">
        <f t="shared" si="62"/>
        <v>1.6410060642543172E-7</v>
      </c>
      <c r="CV69" s="42">
        <f t="shared" si="63"/>
        <v>1.8839876085665052E-7</v>
      </c>
      <c r="CW69" s="42">
        <f t="shared" si="64"/>
        <v>3.1601460052276247E-8</v>
      </c>
      <c r="CX69" s="42">
        <f t="shared" si="65"/>
        <v>5.9720354098131846E-8</v>
      </c>
      <c r="CY69" s="42">
        <f t="shared" si="66"/>
        <v>1.6433791040780742E-7</v>
      </c>
      <c r="CZ69" s="42">
        <f t="shared" si="67"/>
        <v>2.7319291878573058E-8</v>
      </c>
      <c r="DA69" s="42">
        <f t="shared" si="68"/>
        <v>5.2388660495179906E-8</v>
      </c>
      <c r="DB69" s="42">
        <f t="shared" si="69"/>
        <v>1.7737147838194364E-6</v>
      </c>
      <c r="DC69" s="42">
        <f t="shared" si="70"/>
        <v>1.059261443188404E-7</v>
      </c>
      <c r="DD69" s="42">
        <f t="shared" si="71"/>
        <v>2.4419848179163135E-7</v>
      </c>
      <c r="DE69" s="42">
        <f t="shared" si="72"/>
        <v>1.6162200487312628E-6</v>
      </c>
      <c r="DF69" s="42">
        <f t="shared" si="73"/>
        <v>8.9665399153706947E-8</v>
      </c>
      <c r="DG69" s="42">
        <f t="shared" si="74"/>
        <v>2.1648926692061161E-7</v>
      </c>
    </row>
    <row r="70" spans="1:111" x14ac:dyDescent="0.25">
      <c r="A70" s="53" t="s">
        <v>94</v>
      </c>
      <c r="B70" s="53" t="s">
        <v>95</v>
      </c>
      <c r="C70" s="53" t="s">
        <v>236</v>
      </c>
      <c r="D70" s="15">
        <v>6.1786588358672186E-2</v>
      </c>
      <c r="E70" s="15">
        <v>2.8967528272905618E-3</v>
      </c>
      <c r="F70" s="15">
        <v>7.189906600246594E-3</v>
      </c>
      <c r="G70" s="15">
        <v>5.658609559641465E-2</v>
      </c>
      <c r="H70" s="15">
        <v>2.4298961280761252E-3</v>
      </c>
      <c r="I70" s="15">
        <v>6.3957068948735617E-3</v>
      </c>
      <c r="J70" s="15">
        <v>6.1786588358672186E-2</v>
      </c>
      <c r="K70" s="15">
        <v>2.8967528272905618E-3</v>
      </c>
      <c r="L70" s="15">
        <v>7.189906600246594E-3</v>
      </c>
      <c r="M70" s="15">
        <v>5.658609559641465E-2</v>
      </c>
      <c r="N70" s="15">
        <v>2.4298961280761252E-3</v>
      </c>
      <c r="O70" s="15">
        <v>6.3957068948735617E-3</v>
      </c>
      <c r="P70" s="15">
        <f t="shared" si="26"/>
        <v>6.1786588358672186E-2</v>
      </c>
      <c r="Q70" s="15">
        <f t="shared" si="27"/>
        <v>2.8967528272905618E-3</v>
      </c>
      <c r="R70" s="15">
        <f t="shared" si="28"/>
        <v>7.189906600246594E-3</v>
      </c>
      <c r="S70" s="15">
        <f t="shared" si="29"/>
        <v>5.658609559641465E-2</v>
      </c>
      <c r="T70" s="15">
        <f t="shared" si="30"/>
        <v>2.4298961280761252E-3</v>
      </c>
      <c r="U70" s="15">
        <f t="shared" si="31"/>
        <v>6.3957068948735617E-3</v>
      </c>
      <c r="V70" s="15">
        <v>1.2996463343039773E-2</v>
      </c>
      <c r="W70" s="15">
        <v>2.1799889515645185E-3</v>
      </c>
      <c r="X70" s="15">
        <v>4.1197372495474522E-3</v>
      </c>
      <c r="Y70" s="15">
        <v>1.1336654332413191E-2</v>
      </c>
      <c r="Z70" s="15">
        <v>1.8845886981593992E-3</v>
      </c>
      <c r="AA70" s="15">
        <v>3.613969129205803E-3</v>
      </c>
      <c r="AB70" s="15">
        <v>1.2996463343039773E-2</v>
      </c>
      <c r="AC70" s="15">
        <v>2.1799889515645185E-3</v>
      </c>
      <c r="AD70" s="15">
        <v>4.1197372495474522E-3</v>
      </c>
      <c r="AE70" s="15">
        <v>1.1336654332413191E-2</v>
      </c>
      <c r="AF70" s="15">
        <v>1.8845886981593992E-3</v>
      </c>
      <c r="AG70" s="15">
        <v>3.613969129205803E-3</v>
      </c>
      <c r="AH70" s="112">
        <f t="shared" si="32"/>
        <v>1.2996463343039773E-2</v>
      </c>
      <c r="AI70" s="112">
        <f t="shared" si="33"/>
        <v>2.1799889515645185E-3</v>
      </c>
      <c r="AJ70" s="112">
        <f t="shared" si="34"/>
        <v>4.1197372495474522E-3</v>
      </c>
      <c r="AK70" s="112">
        <f t="shared" si="35"/>
        <v>1.1336654332413191E-2</v>
      </c>
      <c r="AL70" s="112">
        <f t="shared" si="36"/>
        <v>1.8845886981593992E-3</v>
      </c>
      <c r="AM70" s="112">
        <f t="shared" si="37"/>
        <v>3.613969129205803E-3</v>
      </c>
      <c r="AN70" s="15">
        <v>7.4783051701711956E-2</v>
      </c>
      <c r="AO70" s="15">
        <v>5.0767417788550803E-3</v>
      </c>
      <c r="AP70" s="15">
        <v>1.1309643849794045E-2</v>
      </c>
      <c r="AQ70" s="15">
        <v>6.7922749928827839E-2</v>
      </c>
      <c r="AR70" s="15">
        <v>4.3144848262355248E-3</v>
      </c>
      <c r="AS70" s="15">
        <v>1.0009676024079366E-2</v>
      </c>
      <c r="AT70" s="15">
        <v>7.4783051701711956E-2</v>
      </c>
      <c r="AU70" s="15">
        <v>5.0767417788550803E-3</v>
      </c>
      <c r="AV70" s="15">
        <v>1.1309643849794045E-2</v>
      </c>
      <c r="AW70" s="15">
        <v>6.7922749928827839E-2</v>
      </c>
      <c r="AX70" s="15">
        <v>4.3144848262355248E-3</v>
      </c>
      <c r="AY70" s="15">
        <v>1.0009676024079366E-2</v>
      </c>
      <c r="AZ70" s="15">
        <f t="shared" si="38"/>
        <v>7.4783051701711956E-2</v>
      </c>
      <c r="BA70" s="15">
        <f t="shared" si="39"/>
        <v>5.0767417788550803E-3</v>
      </c>
      <c r="BB70" s="15">
        <f t="shared" si="40"/>
        <v>1.1309643849794045E-2</v>
      </c>
      <c r="BC70" s="15">
        <f t="shared" si="41"/>
        <v>6.7922749928827839E-2</v>
      </c>
      <c r="BD70" s="15">
        <f t="shared" si="42"/>
        <v>4.3144848262355248E-3</v>
      </c>
      <c r="BE70" s="15">
        <f t="shared" si="43"/>
        <v>1.0009676024079366E-2</v>
      </c>
      <c r="BF70" s="42">
        <f t="shared" si="44"/>
        <v>158286.77808243653</v>
      </c>
      <c r="BG70" s="42">
        <f t="shared" si="44"/>
        <v>3376194.1674352619</v>
      </c>
      <c r="BH70" s="42">
        <f t="shared" si="44"/>
        <v>1360240.2011264754</v>
      </c>
      <c r="BI70" s="42">
        <f t="shared" si="44"/>
        <v>172833.97797496512</v>
      </c>
      <c r="BJ70" s="42">
        <f t="shared" si="44"/>
        <v>4024863.4034177144</v>
      </c>
      <c r="BK70" s="42">
        <f t="shared" si="51"/>
        <v>1529150.7507698792</v>
      </c>
      <c r="BL70" s="42">
        <f t="shared" si="45"/>
        <v>752512.4137127396</v>
      </c>
      <c r="BM70" s="42">
        <f t="shared" si="45"/>
        <v>4486261.2688844875</v>
      </c>
      <c r="BN70" s="42">
        <f t="shared" si="45"/>
        <v>2373937.8041826137</v>
      </c>
      <c r="BO70" s="42">
        <f t="shared" si="45"/>
        <v>862688.38347108429</v>
      </c>
      <c r="BP70" s="42">
        <f t="shared" si="45"/>
        <v>5189461.2387051489</v>
      </c>
      <c r="BQ70" s="42">
        <f t="shared" si="52"/>
        <v>2706165.8941589324</v>
      </c>
      <c r="BR70" s="42">
        <f t="shared" si="46"/>
        <v>130778.29504751427</v>
      </c>
      <c r="BS70" s="42">
        <f t="shared" si="46"/>
        <v>1926432.4297001394</v>
      </c>
      <c r="BT70" s="42">
        <f t="shared" si="46"/>
        <v>864748.71621868969</v>
      </c>
      <c r="BU70" s="42">
        <f t="shared" si="46"/>
        <v>143987.10314655802</v>
      </c>
      <c r="BV70" s="42">
        <f t="shared" si="46"/>
        <v>2266782.8011654518</v>
      </c>
      <c r="BW70" s="42">
        <f t="shared" si="53"/>
        <v>977054.59961672535</v>
      </c>
      <c r="BX70" s="42">
        <f t="shared" si="47"/>
        <v>343116.5332666313</v>
      </c>
      <c r="BY70" s="42">
        <f t="shared" si="47"/>
        <v>7318539.5040518977</v>
      </c>
      <c r="BZ70" s="42">
        <f t="shared" si="47"/>
        <v>2948577.9410921554</v>
      </c>
      <c r="CA70" s="42">
        <f t="shared" si="47"/>
        <v>374650.34080462786</v>
      </c>
      <c r="CB70" s="42">
        <f t="shared" si="47"/>
        <v>8724652.7763246987</v>
      </c>
      <c r="CC70" s="42">
        <f t="shared" si="54"/>
        <v>3314723.5088263233</v>
      </c>
      <c r="CD70" s="42">
        <f t="shared" si="48"/>
        <v>1631213.0031400898</v>
      </c>
      <c r="CE70" s="42">
        <f t="shared" si="48"/>
        <v>9724819.9284612611</v>
      </c>
      <c r="CF70" s="42">
        <f t="shared" si="48"/>
        <v>5145959.2483304106</v>
      </c>
      <c r="CG70" s="42">
        <f t="shared" si="48"/>
        <v>1870040.2586489762</v>
      </c>
      <c r="CH70" s="42">
        <f t="shared" si="48"/>
        <v>11249138.881446745</v>
      </c>
      <c r="CI70" s="42">
        <f t="shared" si="55"/>
        <v>5866126.4781359266</v>
      </c>
      <c r="CJ70" s="42">
        <f t="shared" si="49"/>
        <v>283486.69274103298</v>
      </c>
      <c r="CK70" s="42">
        <f t="shared" si="49"/>
        <v>4175906.6983275004</v>
      </c>
      <c r="CL70" s="42">
        <f t="shared" si="49"/>
        <v>1874506.4196151556</v>
      </c>
      <c r="CM70" s="42">
        <f t="shared" si="49"/>
        <v>312119.28289437934</v>
      </c>
      <c r="CN70" s="42">
        <f t="shared" si="49"/>
        <v>4913680.5096838009</v>
      </c>
      <c r="CO70" s="42">
        <f t="shared" si="56"/>
        <v>2117950.6658358462</v>
      </c>
      <c r="CP70" s="42">
        <f t="shared" si="57"/>
        <v>4.386847773465725E-7</v>
      </c>
      <c r="CQ70" s="42">
        <f t="shared" si="58"/>
        <v>2.0566945073762988E-8</v>
      </c>
      <c r="CR70" s="42">
        <f t="shared" si="59"/>
        <v>5.1048336861750816E-8</v>
      </c>
      <c r="CS70" s="42">
        <f t="shared" si="60"/>
        <v>4.01761278734544E-7</v>
      </c>
      <c r="CT70" s="42">
        <f t="shared" si="61"/>
        <v>1.7252262509340488E-8</v>
      </c>
      <c r="CU70" s="42">
        <f t="shared" si="62"/>
        <v>4.5409518953602285E-8</v>
      </c>
      <c r="CV70" s="42">
        <f t="shared" si="63"/>
        <v>9.2274889735582382E-8</v>
      </c>
      <c r="CW70" s="42">
        <f t="shared" si="64"/>
        <v>1.5477921556108082E-8</v>
      </c>
      <c r="CX70" s="42">
        <f t="shared" si="65"/>
        <v>2.925013447178691E-8</v>
      </c>
      <c r="CY70" s="42">
        <f t="shared" si="66"/>
        <v>8.0490245760133657E-8</v>
      </c>
      <c r="CZ70" s="42">
        <f t="shared" si="67"/>
        <v>1.3380579756931734E-8</v>
      </c>
      <c r="DA70" s="42">
        <f t="shared" si="68"/>
        <v>2.5659180817361201E-8</v>
      </c>
      <c r="DB70" s="42">
        <f t="shared" si="69"/>
        <v>5.3095966708215488E-7</v>
      </c>
      <c r="DC70" s="42">
        <f t="shared" si="70"/>
        <v>3.604486662987107E-8</v>
      </c>
      <c r="DD70" s="42">
        <f t="shared" si="71"/>
        <v>8.0298471333537722E-8</v>
      </c>
      <c r="DE70" s="42">
        <f t="shared" si="72"/>
        <v>4.8225152449467766E-7</v>
      </c>
      <c r="DF70" s="42">
        <f t="shared" si="73"/>
        <v>3.0632842266272228E-8</v>
      </c>
      <c r="DG70" s="42">
        <f t="shared" si="74"/>
        <v>7.1068699770963492E-8</v>
      </c>
    </row>
    <row r="71" spans="1:111" x14ac:dyDescent="0.25">
      <c r="A71" s="53" t="s">
        <v>97</v>
      </c>
      <c r="B71" s="53" t="s">
        <v>95</v>
      </c>
      <c r="C71" s="53" t="s">
        <v>236</v>
      </c>
      <c r="D71" s="15">
        <v>2.9828008173152093E-2</v>
      </c>
      <c r="E71" s="15">
        <v>1.3984323993816508E-3</v>
      </c>
      <c r="F71" s="15">
        <v>3.4709893932224939E-3</v>
      </c>
      <c r="G71" s="15">
        <v>2.7317425460338111E-2</v>
      </c>
      <c r="H71" s="15">
        <v>1.173053303209164E-3</v>
      </c>
      <c r="I71" s="15">
        <v>3.0875826389044785E-3</v>
      </c>
      <c r="J71" s="15">
        <v>2.9828008173152093E-2</v>
      </c>
      <c r="K71" s="15">
        <v>1.3984323993816508E-3</v>
      </c>
      <c r="L71" s="15">
        <v>3.4709893932224939E-3</v>
      </c>
      <c r="M71" s="15">
        <v>2.7317425460338111E-2</v>
      </c>
      <c r="N71" s="15">
        <v>1.173053303209164E-3</v>
      </c>
      <c r="O71" s="15">
        <v>3.0875826389044785E-3</v>
      </c>
      <c r="P71" s="15">
        <f t="shared" si="26"/>
        <v>2.9828008173152093E-2</v>
      </c>
      <c r="Q71" s="15">
        <f t="shared" si="27"/>
        <v>1.3984323993816508E-3</v>
      </c>
      <c r="R71" s="15">
        <f t="shared" si="28"/>
        <v>3.4709893932224939E-3</v>
      </c>
      <c r="S71" s="15">
        <f t="shared" si="29"/>
        <v>2.7317425460338111E-2</v>
      </c>
      <c r="T71" s="15">
        <f t="shared" si="30"/>
        <v>1.173053303209164E-3</v>
      </c>
      <c r="U71" s="15">
        <f t="shared" si="31"/>
        <v>3.0875826389044785E-3</v>
      </c>
      <c r="V71" s="15">
        <v>1.1342368008471075E-2</v>
      </c>
      <c r="W71" s="15">
        <v>1.9025358122744887E-3</v>
      </c>
      <c r="X71" s="15">
        <v>3.5954070541505036E-3</v>
      </c>
      <c r="Y71" s="15">
        <v>9.8938074173787836E-3</v>
      </c>
      <c r="Z71" s="15">
        <v>1.6447319547572938E-3</v>
      </c>
      <c r="AA71" s="15">
        <v>3.1540094218523371E-3</v>
      </c>
      <c r="AB71" s="15">
        <v>1.1342368008471075E-2</v>
      </c>
      <c r="AC71" s="15">
        <v>1.9025358122744887E-3</v>
      </c>
      <c r="AD71" s="15">
        <v>3.5954070541505036E-3</v>
      </c>
      <c r="AE71" s="15">
        <v>9.8938074173787836E-3</v>
      </c>
      <c r="AF71" s="15">
        <v>1.6447319547572938E-3</v>
      </c>
      <c r="AG71" s="15">
        <v>3.1540094218523371E-3</v>
      </c>
      <c r="AH71" s="112">
        <f t="shared" si="32"/>
        <v>1.1342368008471075E-2</v>
      </c>
      <c r="AI71" s="112">
        <f t="shared" si="33"/>
        <v>1.9025358122744887E-3</v>
      </c>
      <c r="AJ71" s="112">
        <f t="shared" si="34"/>
        <v>3.5954070541505036E-3</v>
      </c>
      <c r="AK71" s="112">
        <f t="shared" si="35"/>
        <v>9.8938074173787836E-3</v>
      </c>
      <c r="AL71" s="112">
        <f t="shared" si="36"/>
        <v>1.6447319547572938E-3</v>
      </c>
      <c r="AM71" s="112">
        <f t="shared" si="37"/>
        <v>3.1540094218523371E-3</v>
      </c>
      <c r="AN71" s="15">
        <v>4.1170376181623169E-2</v>
      </c>
      <c r="AO71" s="15">
        <v>3.3009682116561393E-3</v>
      </c>
      <c r="AP71" s="15">
        <v>7.0663964473729971E-3</v>
      </c>
      <c r="AQ71" s="15">
        <v>3.7211232877716896E-2</v>
      </c>
      <c r="AR71" s="15">
        <v>2.8177852579664578E-3</v>
      </c>
      <c r="AS71" s="15">
        <v>6.2415920607568152E-3</v>
      </c>
      <c r="AT71" s="15">
        <v>4.1170376181623169E-2</v>
      </c>
      <c r="AU71" s="15">
        <v>3.3009682116561393E-3</v>
      </c>
      <c r="AV71" s="15">
        <v>7.0663964473729971E-3</v>
      </c>
      <c r="AW71" s="15">
        <v>3.7211232877716896E-2</v>
      </c>
      <c r="AX71" s="15">
        <v>2.8177852579664578E-3</v>
      </c>
      <c r="AY71" s="15">
        <v>6.2415920607568152E-3</v>
      </c>
      <c r="AZ71" s="15">
        <f t="shared" si="38"/>
        <v>4.1170376181623169E-2</v>
      </c>
      <c r="BA71" s="15">
        <f t="shared" si="39"/>
        <v>3.3009682116561393E-3</v>
      </c>
      <c r="BB71" s="15">
        <f t="shared" si="40"/>
        <v>7.0663964473729971E-3</v>
      </c>
      <c r="BC71" s="15">
        <f t="shared" si="41"/>
        <v>3.7211232877716896E-2</v>
      </c>
      <c r="BD71" s="15">
        <f t="shared" si="42"/>
        <v>2.8177852579664578E-3</v>
      </c>
      <c r="BE71" s="15">
        <f t="shared" si="43"/>
        <v>6.2415920607568152E-3</v>
      </c>
      <c r="BF71" s="42">
        <f t="shared" si="44"/>
        <v>327879.75459933275</v>
      </c>
      <c r="BG71" s="42">
        <f t="shared" si="44"/>
        <v>6993545.0611158991</v>
      </c>
      <c r="BH71" s="42">
        <f t="shared" si="44"/>
        <v>2817640.4166191276</v>
      </c>
      <c r="BI71" s="42">
        <f t="shared" si="44"/>
        <v>358013.24009099911</v>
      </c>
      <c r="BJ71" s="42">
        <f t="shared" si="44"/>
        <v>8337217.0499366932</v>
      </c>
      <c r="BK71" s="42">
        <f t="shared" si="51"/>
        <v>3167526.5551661779</v>
      </c>
      <c r="BL71" s="42">
        <f t="shared" si="45"/>
        <v>862253.8073791808</v>
      </c>
      <c r="BM71" s="42">
        <f t="shared" si="45"/>
        <v>5140507.7039301423</v>
      </c>
      <c r="BN71" s="42">
        <f t="shared" si="45"/>
        <v>2720137.0672925785</v>
      </c>
      <c r="BO71" s="42">
        <f t="shared" si="45"/>
        <v>988497.1060606176</v>
      </c>
      <c r="BP71" s="42">
        <f t="shared" si="45"/>
        <v>5946257.6693496499</v>
      </c>
      <c r="BQ71" s="42">
        <f t="shared" si="52"/>
        <v>3100815.0870571099</v>
      </c>
      <c r="BR71" s="42">
        <f t="shared" si="46"/>
        <v>237549.44469915741</v>
      </c>
      <c r="BS71" s="42">
        <f t="shared" si="46"/>
        <v>2962767.0952618006</v>
      </c>
      <c r="BT71" s="42">
        <f t="shared" si="46"/>
        <v>1384015.1869254112</v>
      </c>
      <c r="BU71" s="42">
        <f t="shared" si="46"/>
        <v>262823.86375476775</v>
      </c>
      <c r="BV71" s="42">
        <f t="shared" si="46"/>
        <v>3470810.9755170061</v>
      </c>
      <c r="BW71" s="42">
        <f t="shared" si="53"/>
        <v>1566907.9146473634</v>
      </c>
      <c r="BX71" s="42">
        <f t="shared" si="47"/>
        <v>710741.39033802191</v>
      </c>
      <c r="BY71" s="42">
        <f t="shared" si="47"/>
        <v>15159831.829821784</v>
      </c>
      <c r="BZ71" s="42">
        <f t="shared" si="47"/>
        <v>6107768.5922623212</v>
      </c>
      <c r="CA71" s="42">
        <f t="shared" si="47"/>
        <v>776061.42023815762</v>
      </c>
      <c r="CB71" s="42">
        <f t="shared" si="47"/>
        <v>18072495.036672588</v>
      </c>
      <c r="CC71" s="42">
        <f t="shared" si="54"/>
        <v>6866212.9825688107</v>
      </c>
      <c r="CD71" s="42">
        <f t="shared" si="48"/>
        <v>1869098.2327646862</v>
      </c>
      <c r="CE71" s="42">
        <f t="shared" si="48"/>
        <v>11143022.834695196</v>
      </c>
      <c r="CF71" s="42">
        <f t="shared" si="48"/>
        <v>5896411.6387119293</v>
      </c>
      <c r="CG71" s="42">
        <f t="shared" si="48"/>
        <v>2142754.4630352855</v>
      </c>
      <c r="CH71" s="42">
        <f t="shared" si="48"/>
        <v>12889638.301657729</v>
      </c>
      <c r="CI71" s="42">
        <f t="shared" si="55"/>
        <v>6721603.2561974162</v>
      </c>
      <c r="CJ71" s="42">
        <f t="shared" si="49"/>
        <v>514933.35660758044</v>
      </c>
      <c r="CK71" s="42">
        <f t="shared" si="49"/>
        <v>6422358.1206084015</v>
      </c>
      <c r="CL71" s="42">
        <f t="shared" si="49"/>
        <v>3000114.720124613</v>
      </c>
      <c r="CM71" s="42">
        <f t="shared" si="49"/>
        <v>569720.44085900579</v>
      </c>
      <c r="CN71" s="42">
        <f t="shared" si="49"/>
        <v>7523639.3334315466</v>
      </c>
      <c r="CO71" s="42">
        <f t="shared" si="56"/>
        <v>3396569.3037345707</v>
      </c>
      <c r="CP71" s="42">
        <f t="shared" si="57"/>
        <v>2.1177885802937986E-7</v>
      </c>
      <c r="CQ71" s="42">
        <f t="shared" si="58"/>
        <v>9.9288700356097207E-9</v>
      </c>
      <c r="CR71" s="42">
        <f t="shared" si="59"/>
        <v>2.4644024691879705E-8</v>
      </c>
      <c r="CS71" s="42">
        <f t="shared" si="60"/>
        <v>1.9395372076840058E-7</v>
      </c>
      <c r="CT71" s="42">
        <f t="shared" si="61"/>
        <v>8.3286784527850648E-9</v>
      </c>
      <c r="CU71" s="42">
        <f t="shared" si="62"/>
        <v>2.1921836736221798E-8</v>
      </c>
      <c r="CV71" s="42">
        <f t="shared" si="63"/>
        <v>8.0530812860144635E-8</v>
      </c>
      <c r="CW71" s="42">
        <f t="shared" si="64"/>
        <v>1.3508004267148868E-8</v>
      </c>
      <c r="CX71" s="42">
        <f t="shared" si="65"/>
        <v>2.5527390084468577E-8</v>
      </c>
      <c r="CY71" s="42">
        <f t="shared" si="66"/>
        <v>7.0246032663389365E-8</v>
      </c>
      <c r="CZ71" s="42">
        <f t="shared" si="67"/>
        <v>1.1677596878776786E-8</v>
      </c>
      <c r="DA71" s="42">
        <f t="shared" si="68"/>
        <v>2.2393466895151592E-8</v>
      </c>
      <c r="DB71" s="42">
        <f t="shared" si="69"/>
        <v>2.9230967088952448E-7</v>
      </c>
      <c r="DC71" s="42">
        <f t="shared" si="70"/>
        <v>2.3436874302758589E-8</v>
      </c>
      <c r="DD71" s="42">
        <f t="shared" si="71"/>
        <v>5.0171414776348279E-8</v>
      </c>
      <c r="DE71" s="42">
        <f t="shared" si="72"/>
        <v>2.6419975343178997E-7</v>
      </c>
      <c r="DF71" s="42">
        <f t="shared" si="73"/>
        <v>2.0006275331561851E-8</v>
      </c>
      <c r="DG71" s="42">
        <f t="shared" si="74"/>
        <v>4.4315303631373387E-8</v>
      </c>
    </row>
    <row r="72" spans="1:111" x14ac:dyDescent="0.25">
      <c r="A72" s="53" t="s">
        <v>98</v>
      </c>
      <c r="B72" s="53" t="s">
        <v>95</v>
      </c>
      <c r="C72" s="53" t="s">
        <v>236</v>
      </c>
      <c r="D72" s="15">
        <v>1.704457609894405E-2</v>
      </c>
      <c r="E72" s="15">
        <v>7.9910422821808606E-4</v>
      </c>
      <c r="F72" s="15">
        <v>1.9834225104128534E-3</v>
      </c>
      <c r="G72" s="15">
        <v>1.5609957405907491E-2</v>
      </c>
      <c r="H72" s="15">
        <v>6.7031617326237939E-4</v>
      </c>
      <c r="I72" s="15">
        <v>1.7643329365168447E-3</v>
      </c>
      <c r="J72" s="15">
        <v>1.704457609894405E-2</v>
      </c>
      <c r="K72" s="15">
        <v>7.9910422821808606E-4</v>
      </c>
      <c r="L72" s="15">
        <v>1.9834225104128534E-3</v>
      </c>
      <c r="M72" s="15">
        <v>1.5609957405907491E-2</v>
      </c>
      <c r="N72" s="15">
        <v>6.7031617326237939E-4</v>
      </c>
      <c r="O72" s="15">
        <v>1.7643329365168447E-3</v>
      </c>
      <c r="P72" s="15">
        <f t="shared" si="26"/>
        <v>1.704457609894405E-2</v>
      </c>
      <c r="Q72" s="15">
        <f t="shared" si="27"/>
        <v>7.9910422821808606E-4</v>
      </c>
      <c r="R72" s="15">
        <f t="shared" si="28"/>
        <v>1.9834225104128534E-3</v>
      </c>
      <c r="S72" s="15">
        <f t="shared" si="29"/>
        <v>1.5609957405907491E-2</v>
      </c>
      <c r="T72" s="15">
        <f t="shared" si="30"/>
        <v>6.7031617326237939E-4</v>
      </c>
      <c r="U72" s="15">
        <f t="shared" si="31"/>
        <v>1.7643329365168447E-3</v>
      </c>
      <c r="V72" s="15">
        <v>1.1165143508338717E-2</v>
      </c>
      <c r="W72" s="15">
        <v>1.8728086902077003E-3</v>
      </c>
      <c r="X72" s="15">
        <v>3.5392288189294032E-3</v>
      </c>
      <c r="Y72" s="15">
        <v>9.7392166764822437E-3</v>
      </c>
      <c r="Z72" s="15">
        <v>1.6190330179642115E-3</v>
      </c>
      <c r="AA72" s="15">
        <v>3.1047280246358951E-3</v>
      </c>
      <c r="AB72" s="15">
        <v>1.1165143508338717E-2</v>
      </c>
      <c r="AC72" s="15">
        <v>1.8728086902077003E-3</v>
      </c>
      <c r="AD72" s="15">
        <v>3.5392288189294032E-3</v>
      </c>
      <c r="AE72" s="15">
        <v>9.7392166764822437E-3</v>
      </c>
      <c r="AF72" s="15">
        <v>1.6190330179642115E-3</v>
      </c>
      <c r="AG72" s="15">
        <v>3.1047280246358951E-3</v>
      </c>
      <c r="AH72" s="112">
        <f t="shared" si="32"/>
        <v>1.1165143508338717E-2</v>
      </c>
      <c r="AI72" s="112">
        <f t="shared" si="33"/>
        <v>1.8728086902077003E-3</v>
      </c>
      <c r="AJ72" s="112">
        <f t="shared" si="34"/>
        <v>3.5392288189294032E-3</v>
      </c>
      <c r="AK72" s="112">
        <f t="shared" si="35"/>
        <v>9.7392166764822437E-3</v>
      </c>
      <c r="AL72" s="112">
        <f t="shared" si="36"/>
        <v>1.6190330179642115E-3</v>
      </c>
      <c r="AM72" s="112">
        <f t="shared" si="37"/>
        <v>3.1047280246358951E-3</v>
      </c>
      <c r="AN72" s="15">
        <v>2.8209719607282767E-2</v>
      </c>
      <c r="AO72" s="15">
        <v>2.6719129184257862E-3</v>
      </c>
      <c r="AP72" s="15">
        <v>5.5226513293422565E-3</v>
      </c>
      <c r="AQ72" s="15">
        <v>2.5349174082389736E-2</v>
      </c>
      <c r="AR72" s="15">
        <v>2.289349191226591E-3</v>
      </c>
      <c r="AS72" s="15">
        <v>4.8690609611527396E-3</v>
      </c>
      <c r="AT72" s="15">
        <v>2.8209719607282767E-2</v>
      </c>
      <c r="AU72" s="15">
        <v>2.6719129184257862E-3</v>
      </c>
      <c r="AV72" s="15">
        <v>5.5226513293422565E-3</v>
      </c>
      <c r="AW72" s="15">
        <v>2.5349174082389736E-2</v>
      </c>
      <c r="AX72" s="15">
        <v>2.289349191226591E-3</v>
      </c>
      <c r="AY72" s="15">
        <v>4.8690609611527396E-3</v>
      </c>
      <c r="AZ72" s="15">
        <f t="shared" si="38"/>
        <v>2.8209719607282767E-2</v>
      </c>
      <c r="BA72" s="15">
        <f t="shared" si="39"/>
        <v>2.6719129184257862E-3</v>
      </c>
      <c r="BB72" s="15">
        <f t="shared" si="40"/>
        <v>5.5226513293422565E-3</v>
      </c>
      <c r="BC72" s="15">
        <f t="shared" si="41"/>
        <v>2.5349174082389736E-2</v>
      </c>
      <c r="BD72" s="15">
        <f t="shared" si="42"/>
        <v>2.289349191226591E-3</v>
      </c>
      <c r="BE72" s="15">
        <f t="shared" si="43"/>
        <v>4.8690609611527396E-3</v>
      </c>
      <c r="BF72" s="42">
        <f t="shared" si="44"/>
        <v>573789.57054883242</v>
      </c>
      <c r="BG72" s="42">
        <f t="shared" si="44"/>
        <v>12238703.856952824</v>
      </c>
      <c r="BH72" s="42">
        <f t="shared" si="44"/>
        <v>4930870.7290834738</v>
      </c>
      <c r="BI72" s="42">
        <f t="shared" si="44"/>
        <v>626523.17015924852</v>
      </c>
      <c r="BJ72" s="42">
        <f t="shared" ref="BJ72:BK127" si="75">$J$2/H72</f>
        <v>14590129.837389214</v>
      </c>
      <c r="BK72" s="42">
        <f t="shared" si="51"/>
        <v>5543171.4715408115</v>
      </c>
      <c r="BL72" s="42">
        <f t="shared" si="45"/>
        <v>875940.37575027859</v>
      </c>
      <c r="BM72" s="42">
        <f t="shared" si="45"/>
        <v>5222103.0643099844</v>
      </c>
      <c r="BN72" s="42">
        <f t="shared" si="45"/>
        <v>2763313.8461384918</v>
      </c>
      <c r="BO72" s="42">
        <f t="shared" si="45"/>
        <v>1004187.5363155477</v>
      </c>
      <c r="BP72" s="42">
        <f t="shared" ref="BP72:BQ127" si="76">$J$2/Z72</f>
        <v>6040642.7117202785</v>
      </c>
      <c r="BQ72" s="42">
        <f t="shared" si="52"/>
        <v>3150034.3741532541</v>
      </c>
      <c r="BR72" s="42">
        <f t="shared" si="46"/>
        <v>346689.01840042201</v>
      </c>
      <c r="BS72" s="42">
        <f t="shared" si="46"/>
        <v>3660298.9313596692</v>
      </c>
      <c r="BT72" s="42">
        <f t="shared" si="46"/>
        <v>1770888.5491354731</v>
      </c>
      <c r="BU72" s="42">
        <f t="shared" si="46"/>
        <v>385811.38652537955</v>
      </c>
      <c r="BV72" s="42">
        <f t="shared" ref="BV72:BW127" si="77">$J$2/AR72</f>
        <v>4271956.4308842095</v>
      </c>
      <c r="BW72" s="42">
        <f t="shared" si="53"/>
        <v>2008600.8530245647</v>
      </c>
      <c r="BX72" s="42">
        <f t="shared" si="47"/>
        <v>1243797.4330915387</v>
      </c>
      <c r="BY72" s="42">
        <f t="shared" si="47"/>
        <v>26529705.702188127</v>
      </c>
      <c r="BZ72" s="42">
        <f t="shared" si="47"/>
        <v>10688595.036459064</v>
      </c>
      <c r="CA72" s="42">
        <f t="shared" si="47"/>
        <v>1358107.4854167758</v>
      </c>
      <c r="CB72" s="42">
        <f t="shared" ref="CB72:CC127" si="78">$J$3/N72</f>
        <v>31626866.314177029</v>
      </c>
      <c r="CC72" s="42">
        <f t="shared" si="54"/>
        <v>12015872.719495421</v>
      </c>
      <c r="CD72" s="42">
        <f t="shared" si="48"/>
        <v>1898766.4586815855</v>
      </c>
      <c r="CE72" s="42">
        <f t="shared" si="48"/>
        <v>11319896.213023689</v>
      </c>
      <c r="CF72" s="42">
        <f t="shared" si="48"/>
        <v>5990005.4742470365</v>
      </c>
      <c r="CG72" s="42">
        <f t="shared" si="48"/>
        <v>2176766.4386390192</v>
      </c>
      <c r="CH72" s="42">
        <f t="shared" ref="CH72:CI127" si="79">$J$3/AF72</f>
        <v>13094235.735017372</v>
      </c>
      <c r="CI72" s="42">
        <f t="shared" si="55"/>
        <v>6828295.3713751519</v>
      </c>
      <c r="CJ72" s="42">
        <f t="shared" si="49"/>
        <v>751514.02761645662</v>
      </c>
      <c r="CK72" s="42">
        <f t="shared" si="49"/>
        <v>7934390.321556747</v>
      </c>
      <c r="CL72" s="42">
        <f t="shared" si="49"/>
        <v>3838735.9142813934</v>
      </c>
      <c r="CM72" s="42">
        <f t="shared" si="49"/>
        <v>836319.16097526043</v>
      </c>
      <c r="CN72" s="42">
        <f t="shared" ref="CN72:CO127" si="80">$J$3/AX72</f>
        <v>9260273.6538594328</v>
      </c>
      <c r="CO72" s="42">
        <f t="shared" si="56"/>
        <v>4354022.2989898538</v>
      </c>
      <c r="CP72" s="42">
        <f t="shared" si="57"/>
        <v>1.2101649030250274E-7</v>
      </c>
      <c r="CQ72" s="42">
        <f t="shared" si="58"/>
        <v>5.6736400203484109E-9</v>
      </c>
      <c r="CR72" s="42">
        <f t="shared" si="59"/>
        <v>1.4082299823931258E-8</v>
      </c>
      <c r="CS72" s="42">
        <f t="shared" si="60"/>
        <v>1.1083069758194318E-7</v>
      </c>
      <c r="CT72" s="42">
        <f t="shared" si="61"/>
        <v>4.7592448301628938E-9</v>
      </c>
      <c r="CU72" s="42">
        <f t="shared" si="62"/>
        <v>1.2526763849269596E-8</v>
      </c>
      <c r="CV72" s="42">
        <f t="shared" si="63"/>
        <v>7.9272518909204884E-8</v>
      </c>
      <c r="CW72" s="42">
        <f t="shared" si="64"/>
        <v>1.3296941700474672E-8</v>
      </c>
      <c r="CX72" s="42">
        <f t="shared" si="65"/>
        <v>2.5128524614398763E-8</v>
      </c>
      <c r="CY72" s="42">
        <f t="shared" si="66"/>
        <v>6.9148438403023933E-8</v>
      </c>
      <c r="CZ72" s="42">
        <f t="shared" si="67"/>
        <v>1.1495134427545901E-8</v>
      </c>
      <c r="DA72" s="42">
        <f t="shared" si="68"/>
        <v>2.2043568974914855E-8</v>
      </c>
      <c r="DB72" s="42">
        <f t="shared" si="69"/>
        <v>2.0028900921170763E-7</v>
      </c>
      <c r="DC72" s="42">
        <f t="shared" si="70"/>
        <v>1.897058172082308E-8</v>
      </c>
      <c r="DD72" s="42">
        <f t="shared" si="71"/>
        <v>3.9210824438330017E-8</v>
      </c>
      <c r="DE72" s="42">
        <f t="shared" si="72"/>
        <v>1.7997913598496711E-7</v>
      </c>
      <c r="DF72" s="42">
        <f t="shared" si="73"/>
        <v>1.6254379257708794E-8</v>
      </c>
      <c r="DG72" s="42">
        <f t="shared" si="74"/>
        <v>3.457033282418445E-8</v>
      </c>
    </row>
    <row r="73" spans="1:111" x14ac:dyDescent="0.25">
      <c r="A73" s="53" t="s">
        <v>99</v>
      </c>
      <c r="B73" s="53" t="s">
        <v>95</v>
      </c>
      <c r="C73" s="53" t="s">
        <v>236</v>
      </c>
      <c r="D73" s="15">
        <v>8.5222880494720248E-3</v>
      </c>
      <c r="E73" s="15">
        <v>3.9955211410904303E-4</v>
      </c>
      <c r="F73" s="15">
        <v>9.9171125520642668E-4</v>
      </c>
      <c r="G73" s="15">
        <v>7.8049787029537453E-3</v>
      </c>
      <c r="H73" s="15">
        <v>3.3515808663118969E-4</v>
      </c>
      <c r="I73" s="15">
        <v>8.8216646825842236E-4</v>
      </c>
      <c r="J73" s="15">
        <v>8.5222880494720248E-3</v>
      </c>
      <c r="K73" s="15">
        <v>3.9955211410904303E-4</v>
      </c>
      <c r="L73" s="15">
        <v>9.9171125520642668E-4</v>
      </c>
      <c r="M73" s="15">
        <v>7.8049787029537453E-3</v>
      </c>
      <c r="N73" s="15">
        <v>3.3515808663118969E-4</v>
      </c>
      <c r="O73" s="15">
        <v>8.8216646825842236E-4</v>
      </c>
      <c r="P73" s="15">
        <f t="shared" si="26"/>
        <v>8.5222880494720248E-3</v>
      </c>
      <c r="Q73" s="15">
        <f t="shared" si="27"/>
        <v>3.9955211410904303E-4</v>
      </c>
      <c r="R73" s="15">
        <f t="shared" si="28"/>
        <v>9.9171125520642668E-4</v>
      </c>
      <c r="S73" s="15">
        <f t="shared" si="29"/>
        <v>7.8049787029537453E-3</v>
      </c>
      <c r="T73" s="15">
        <f t="shared" si="30"/>
        <v>3.3515808663118969E-4</v>
      </c>
      <c r="U73" s="15">
        <f t="shared" si="31"/>
        <v>8.8216646825842236E-4</v>
      </c>
      <c r="V73" s="15">
        <v>1.1755891842113252E-2</v>
      </c>
      <c r="W73" s="15">
        <v>1.9718990970969967E-3</v>
      </c>
      <c r="X73" s="15">
        <v>3.7264896029997416E-3</v>
      </c>
      <c r="Y73" s="15">
        <v>1.0254519146137387E-2</v>
      </c>
      <c r="Z73" s="15">
        <v>1.7046961406078204E-3</v>
      </c>
      <c r="AA73" s="15">
        <v>3.2689993486907042E-3</v>
      </c>
      <c r="AB73" s="15">
        <v>1.1755891842113252E-2</v>
      </c>
      <c r="AC73" s="15">
        <v>1.9718990970969967E-3</v>
      </c>
      <c r="AD73" s="15">
        <v>3.7264896029997416E-3</v>
      </c>
      <c r="AE73" s="15">
        <v>1.0254519146137387E-2</v>
      </c>
      <c r="AF73" s="15">
        <v>1.7046961406078204E-3</v>
      </c>
      <c r="AG73" s="15">
        <v>3.2689993486907042E-3</v>
      </c>
      <c r="AH73" s="112">
        <f t="shared" si="32"/>
        <v>1.1755891842113252E-2</v>
      </c>
      <c r="AI73" s="112">
        <f t="shared" si="33"/>
        <v>1.9718990970969967E-3</v>
      </c>
      <c r="AJ73" s="112">
        <f t="shared" si="34"/>
        <v>3.7264896029997416E-3</v>
      </c>
      <c r="AK73" s="112">
        <f t="shared" si="35"/>
        <v>1.0254519146137387E-2</v>
      </c>
      <c r="AL73" s="112">
        <f t="shared" si="36"/>
        <v>1.7046961406078204E-3</v>
      </c>
      <c r="AM73" s="112">
        <f t="shared" si="37"/>
        <v>3.2689993486907042E-3</v>
      </c>
      <c r="AN73" s="15">
        <v>2.0278179891585278E-2</v>
      </c>
      <c r="AO73" s="15">
        <v>2.3714512112060398E-3</v>
      </c>
      <c r="AP73" s="15">
        <v>4.7182008582061681E-3</v>
      </c>
      <c r="AQ73" s="15">
        <v>1.8059497849091131E-2</v>
      </c>
      <c r="AR73" s="15">
        <v>2.03985422723901E-3</v>
      </c>
      <c r="AS73" s="15">
        <v>4.1511658169491265E-3</v>
      </c>
      <c r="AT73" s="15">
        <v>2.0278179891585278E-2</v>
      </c>
      <c r="AU73" s="15">
        <v>2.3714512112060398E-3</v>
      </c>
      <c r="AV73" s="15">
        <v>4.7182008582061681E-3</v>
      </c>
      <c r="AW73" s="15">
        <v>1.8059497849091131E-2</v>
      </c>
      <c r="AX73" s="15">
        <v>2.03985422723901E-3</v>
      </c>
      <c r="AY73" s="15">
        <v>4.1511658169491265E-3</v>
      </c>
      <c r="AZ73" s="15">
        <f t="shared" si="38"/>
        <v>2.0278179891585278E-2</v>
      </c>
      <c r="BA73" s="15">
        <f t="shared" si="39"/>
        <v>2.3714512112060398E-3</v>
      </c>
      <c r="BB73" s="15">
        <f t="shared" si="40"/>
        <v>4.7182008582061681E-3</v>
      </c>
      <c r="BC73" s="15">
        <f t="shared" si="41"/>
        <v>1.8059497849091131E-2</v>
      </c>
      <c r="BD73" s="15">
        <f t="shared" si="42"/>
        <v>2.03985422723901E-3</v>
      </c>
      <c r="BE73" s="15">
        <f t="shared" si="43"/>
        <v>4.1511658169491265E-3</v>
      </c>
      <c r="BF73" s="42">
        <f t="shared" si="44"/>
        <v>1147579.1410976648</v>
      </c>
      <c r="BG73" s="42">
        <f t="shared" si="44"/>
        <v>24477407.713905647</v>
      </c>
      <c r="BH73" s="42">
        <f t="shared" si="44"/>
        <v>9861741.4581669476</v>
      </c>
      <c r="BI73" s="42">
        <f t="shared" si="44"/>
        <v>1253046.340318497</v>
      </c>
      <c r="BJ73" s="42">
        <f t="shared" si="75"/>
        <v>29180259.674778428</v>
      </c>
      <c r="BK73" s="42">
        <f t="shared" si="51"/>
        <v>11086342.943081623</v>
      </c>
      <c r="BL73" s="42">
        <f t="shared" si="45"/>
        <v>831923.27144121949</v>
      </c>
      <c r="BM73" s="42">
        <f t="shared" si="45"/>
        <v>4959685.8248974225</v>
      </c>
      <c r="BN73" s="42">
        <f t="shared" si="45"/>
        <v>2624453.8538702261</v>
      </c>
      <c r="BO73" s="42">
        <f t="shared" si="45"/>
        <v>953725.85107356042</v>
      </c>
      <c r="BP73" s="42">
        <f t="shared" si="76"/>
        <v>5737092.826709209</v>
      </c>
      <c r="BQ73" s="42">
        <f t="shared" si="52"/>
        <v>2991741.1895224373</v>
      </c>
      <c r="BR73" s="42">
        <f t="shared" si="46"/>
        <v>482291.80588630401</v>
      </c>
      <c r="BS73" s="42">
        <f t="shared" si="46"/>
        <v>4124057.0136065432</v>
      </c>
      <c r="BT73" s="42">
        <f t="shared" si="46"/>
        <v>2072824.0051480762</v>
      </c>
      <c r="BU73" s="42">
        <f t="shared" si="46"/>
        <v>541543.29659239063</v>
      </c>
      <c r="BV73" s="42">
        <f t="shared" si="77"/>
        <v>4794460.2459350526</v>
      </c>
      <c r="BW73" s="42">
        <f t="shared" si="53"/>
        <v>2355964.669025857</v>
      </c>
      <c r="BX73" s="42">
        <f t="shared" si="47"/>
        <v>2487594.8661830775</v>
      </c>
      <c r="BY73" s="42">
        <f t="shared" si="47"/>
        <v>53059411.404376253</v>
      </c>
      <c r="BZ73" s="42">
        <f t="shared" si="47"/>
        <v>21377190.072918128</v>
      </c>
      <c r="CA73" s="42">
        <f t="shared" si="47"/>
        <v>2716214.9708335516</v>
      </c>
      <c r="CB73" s="42">
        <f t="shared" si="78"/>
        <v>63253732.628354058</v>
      </c>
      <c r="CC73" s="42">
        <f t="shared" si="54"/>
        <v>24031745.438990843</v>
      </c>
      <c r="CD73" s="42">
        <f t="shared" si="48"/>
        <v>1803351.0587478376</v>
      </c>
      <c r="CE73" s="42">
        <f t="shared" si="48"/>
        <v>10751057.207344105</v>
      </c>
      <c r="CF73" s="42">
        <f t="shared" si="48"/>
        <v>5689000.1740336185</v>
      </c>
      <c r="CG73" s="42">
        <f t="shared" si="48"/>
        <v>2067381.1904662047</v>
      </c>
      <c r="CH73" s="42">
        <f t="shared" si="79"/>
        <v>12436233.939287856</v>
      </c>
      <c r="CI73" s="42">
        <f t="shared" si="55"/>
        <v>6485164.9507030332</v>
      </c>
      <c r="CJ73" s="42">
        <f t="shared" si="49"/>
        <v>1045458.7203261396</v>
      </c>
      <c r="CK73" s="42">
        <f t="shared" si="49"/>
        <v>8939673.6900264528</v>
      </c>
      <c r="CL73" s="42">
        <f t="shared" si="49"/>
        <v>4493238.1297688363</v>
      </c>
      <c r="CM73" s="42">
        <f t="shared" si="49"/>
        <v>1173897.5345356525</v>
      </c>
      <c r="CN73" s="42">
        <f t="shared" si="80"/>
        <v>10392899.510615859</v>
      </c>
      <c r="CO73" s="42">
        <f t="shared" si="56"/>
        <v>5106999.0780519601</v>
      </c>
      <c r="CP73" s="42">
        <f t="shared" si="57"/>
        <v>6.0508245151251368E-8</v>
      </c>
      <c r="CQ73" s="42">
        <f t="shared" si="58"/>
        <v>2.8368200101742055E-9</v>
      </c>
      <c r="CR73" s="42">
        <f t="shared" si="59"/>
        <v>7.0411499119656289E-9</v>
      </c>
      <c r="CS73" s="42">
        <f t="shared" si="60"/>
        <v>5.5415348790971591E-8</v>
      </c>
      <c r="CT73" s="42">
        <f t="shared" si="61"/>
        <v>2.3796224150814469E-9</v>
      </c>
      <c r="CU73" s="42">
        <f t="shared" si="62"/>
        <v>6.2633819246347982E-9</v>
      </c>
      <c r="CV73" s="42">
        <f t="shared" si="63"/>
        <v>8.3466832079004088E-8</v>
      </c>
      <c r="CW73" s="42">
        <f t="shared" si="64"/>
        <v>1.4000483589388676E-8</v>
      </c>
      <c r="CX73" s="42">
        <f t="shared" si="65"/>
        <v>2.6458076181298167E-8</v>
      </c>
      <c r="CY73" s="42">
        <f t="shared" si="66"/>
        <v>7.2807085937575451E-8</v>
      </c>
      <c r="CZ73" s="42">
        <f t="shared" si="67"/>
        <v>1.2103342598315525E-8</v>
      </c>
      <c r="DA73" s="42">
        <f t="shared" si="68"/>
        <v>2.3209895375703999E-8</v>
      </c>
      <c r="DB73" s="42">
        <f t="shared" si="69"/>
        <v>1.4397507723025548E-7</v>
      </c>
      <c r="DC73" s="42">
        <f t="shared" si="70"/>
        <v>1.6837303599562883E-8</v>
      </c>
      <c r="DD73" s="42">
        <f t="shared" si="71"/>
        <v>3.3499226093263794E-8</v>
      </c>
      <c r="DE73" s="42">
        <f t="shared" si="72"/>
        <v>1.2822243472854702E-7</v>
      </c>
      <c r="DF73" s="42">
        <f t="shared" si="73"/>
        <v>1.4482965013396971E-8</v>
      </c>
      <c r="DG73" s="42">
        <f t="shared" si="74"/>
        <v>2.9473277300338796E-8</v>
      </c>
    </row>
    <row r="74" spans="1:111" x14ac:dyDescent="0.25">
      <c r="A74" s="53" t="s">
        <v>100</v>
      </c>
      <c r="B74" s="53" t="s">
        <v>95</v>
      </c>
      <c r="C74" s="53" t="s">
        <v>236</v>
      </c>
      <c r="D74" s="15">
        <v>4.0480868234992119E-2</v>
      </c>
      <c r="E74" s="15">
        <v>1.8978725420179543E-3</v>
      </c>
      <c r="F74" s="15">
        <v>4.710628462230527E-3</v>
      </c>
      <c r="G74" s="15">
        <v>3.7073648839030283E-2</v>
      </c>
      <c r="H74" s="15">
        <v>1.5920009114981509E-3</v>
      </c>
      <c r="I74" s="15">
        <v>4.1902907242275054E-3</v>
      </c>
      <c r="J74" s="15">
        <v>4.0480868234992119E-2</v>
      </c>
      <c r="K74" s="15">
        <v>1.8978725420179543E-3</v>
      </c>
      <c r="L74" s="15">
        <v>4.710628462230527E-3</v>
      </c>
      <c r="M74" s="15">
        <v>3.7073648839030283E-2</v>
      </c>
      <c r="N74" s="15">
        <v>1.5920009114981509E-3</v>
      </c>
      <c r="O74" s="15">
        <v>4.1902907242275054E-3</v>
      </c>
      <c r="P74" s="15">
        <f t="shared" si="26"/>
        <v>4.0480868234992119E-2</v>
      </c>
      <c r="Q74" s="15">
        <f t="shared" si="27"/>
        <v>1.8978725420179543E-3</v>
      </c>
      <c r="R74" s="15">
        <f t="shared" si="28"/>
        <v>4.710628462230527E-3</v>
      </c>
      <c r="S74" s="15">
        <f t="shared" si="29"/>
        <v>3.7073648839030283E-2</v>
      </c>
      <c r="T74" s="15">
        <f t="shared" si="30"/>
        <v>1.5920009114981509E-3</v>
      </c>
      <c r="U74" s="15">
        <f t="shared" si="31"/>
        <v>4.1902907242275054E-3</v>
      </c>
      <c r="V74" s="15">
        <v>9.6882726739023779E-3</v>
      </c>
      <c r="W74" s="15">
        <v>1.6250826729844593E-3</v>
      </c>
      <c r="X74" s="15">
        <v>3.0710768587535555E-3</v>
      </c>
      <c r="Y74" s="15">
        <v>8.4509605023443783E-3</v>
      </c>
      <c r="Z74" s="15">
        <v>1.4048752113551886E-3</v>
      </c>
      <c r="AA74" s="15">
        <v>2.6940497144988715E-3</v>
      </c>
      <c r="AB74" s="15">
        <v>9.6882726739023779E-3</v>
      </c>
      <c r="AC74" s="15">
        <v>1.6250826729844593E-3</v>
      </c>
      <c r="AD74" s="15">
        <v>3.0710768587535555E-3</v>
      </c>
      <c r="AE74" s="15">
        <v>8.4509605023443783E-3</v>
      </c>
      <c r="AF74" s="15">
        <v>1.4048752113551886E-3</v>
      </c>
      <c r="AG74" s="15">
        <v>2.6940497144988715E-3</v>
      </c>
      <c r="AH74" s="112">
        <f t="shared" si="32"/>
        <v>9.6882726739023779E-3</v>
      </c>
      <c r="AI74" s="112">
        <f t="shared" si="33"/>
        <v>1.6250826729844593E-3</v>
      </c>
      <c r="AJ74" s="112">
        <f t="shared" si="34"/>
        <v>3.0710768587535555E-3</v>
      </c>
      <c r="AK74" s="112">
        <f t="shared" si="35"/>
        <v>8.4509605023443783E-3</v>
      </c>
      <c r="AL74" s="112">
        <f t="shared" si="36"/>
        <v>1.4048752113551886E-3</v>
      </c>
      <c r="AM74" s="112">
        <f t="shared" si="37"/>
        <v>2.6940497144988715E-3</v>
      </c>
      <c r="AN74" s="15">
        <v>5.0169140908894495E-2</v>
      </c>
      <c r="AO74" s="15">
        <v>3.5229552150024138E-3</v>
      </c>
      <c r="AP74" s="15">
        <v>7.7817053209840829E-3</v>
      </c>
      <c r="AQ74" s="15">
        <v>4.5524609341374658E-2</v>
      </c>
      <c r="AR74" s="15">
        <v>2.9968761228533394E-3</v>
      </c>
      <c r="AS74" s="15">
        <v>6.8843404387263774E-3</v>
      </c>
      <c r="AT74" s="15">
        <v>5.0169140908894495E-2</v>
      </c>
      <c r="AU74" s="15">
        <v>3.5229552150024138E-3</v>
      </c>
      <c r="AV74" s="15">
        <v>7.7817053209840829E-3</v>
      </c>
      <c r="AW74" s="15">
        <v>4.5524609341374658E-2</v>
      </c>
      <c r="AX74" s="15">
        <v>2.9968761228533394E-3</v>
      </c>
      <c r="AY74" s="15">
        <v>6.8843404387263774E-3</v>
      </c>
      <c r="AZ74" s="15">
        <f t="shared" si="38"/>
        <v>5.0169140908894495E-2</v>
      </c>
      <c r="BA74" s="15">
        <f t="shared" si="39"/>
        <v>3.5229552150024138E-3</v>
      </c>
      <c r="BB74" s="15">
        <f t="shared" si="40"/>
        <v>7.7817053209840829E-3</v>
      </c>
      <c r="BC74" s="15">
        <f t="shared" si="41"/>
        <v>4.5524609341374658E-2</v>
      </c>
      <c r="BD74" s="15">
        <f t="shared" si="42"/>
        <v>2.9968761228533394E-3</v>
      </c>
      <c r="BE74" s="15">
        <f t="shared" si="43"/>
        <v>6.8843404387263774E-3</v>
      </c>
      <c r="BF74" s="42">
        <f t="shared" si="44"/>
        <v>241595.60865213996</v>
      </c>
      <c r="BG74" s="42">
        <f t="shared" si="44"/>
        <v>5153138.4660854004</v>
      </c>
      <c r="BH74" s="42">
        <f t="shared" si="44"/>
        <v>2076156.0964561994</v>
      </c>
      <c r="BI74" s="42">
        <f t="shared" si="44"/>
        <v>263799.22954073624</v>
      </c>
      <c r="BJ74" s="42">
        <f t="shared" si="75"/>
        <v>6143212.5631112484</v>
      </c>
      <c r="BK74" s="42">
        <f t="shared" si="51"/>
        <v>2333966.9353856053</v>
      </c>
      <c r="BL74" s="42">
        <f t="shared" si="45"/>
        <v>1009467.8720536749</v>
      </c>
      <c r="BM74" s="42">
        <f t="shared" si="45"/>
        <v>6018155.3606987027</v>
      </c>
      <c r="BN74" s="42">
        <f t="shared" si="45"/>
        <v>3184550.7129278965</v>
      </c>
      <c r="BO74" s="42">
        <f t="shared" si="45"/>
        <v>1157264.9046563327</v>
      </c>
      <c r="BP74" s="42">
        <f t="shared" si="76"/>
        <v>6961472.3933849549</v>
      </c>
      <c r="BQ74" s="42">
        <f t="shared" si="52"/>
        <v>3630222.5409449087</v>
      </c>
      <c r="BR74" s="42">
        <f t="shared" si="46"/>
        <v>194940.55155857975</v>
      </c>
      <c r="BS74" s="42">
        <f t="shared" si="46"/>
        <v>2776078.4350457033</v>
      </c>
      <c r="BT74" s="42">
        <f t="shared" si="46"/>
        <v>1256793.9283986161</v>
      </c>
      <c r="BU74" s="42">
        <f t="shared" si="46"/>
        <v>214828.86160895682</v>
      </c>
      <c r="BV74" s="42">
        <f t="shared" si="77"/>
        <v>3263398.1516354494</v>
      </c>
      <c r="BW74" s="42">
        <f t="shared" si="53"/>
        <v>1420615.3933040139</v>
      </c>
      <c r="BX74" s="42">
        <f t="shared" si="47"/>
        <v>523704.18235433201</v>
      </c>
      <c r="BY74" s="42">
        <f t="shared" si="47"/>
        <v>11170402.400921317</v>
      </c>
      <c r="BZ74" s="42">
        <f t="shared" si="47"/>
        <v>4500461.0679827631</v>
      </c>
      <c r="CA74" s="42">
        <f t="shared" si="47"/>
        <v>571834.73070180044</v>
      </c>
      <c r="CB74" s="42">
        <f t="shared" si="78"/>
        <v>13316575.290179802</v>
      </c>
      <c r="CC74" s="42">
        <f t="shared" si="54"/>
        <v>5059314.8292612303</v>
      </c>
      <c r="CD74" s="42">
        <f t="shared" si="48"/>
        <v>2188212.565187925</v>
      </c>
      <c r="CE74" s="42">
        <f t="shared" si="48"/>
        <v>13045490.147935838</v>
      </c>
      <c r="CF74" s="42">
        <f t="shared" si="48"/>
        <v>6903116.0648334771</v>
      </c>
      <c r="CG74" s="42">
        <f t="shared" si="48"/>
        <v>2508590.5908705778</v>
      </c>
      <c r="CH74" s="42">
        <f t="shared" si="79"/>
        <v>15090308.25559929</v>
      </c>
      <c r="CI74" s="42">
        <f t="shared" si="55"/>
        <v>7869194.0560359992</v>
      </c>
      <c r="CJ74" s="42">
        <f t="shared" si="49"/>
        <v>422570.5207609295</v>
      </c>
      <c r="CK74" s="42">
        <f t="shared" si="49"/>
        <v>6017675.135272895</v>
      </c>
      <c r="CL74" s="42">
        <f t="shared" si="49"/>
        <v>2724338.576896796</v>
      </c>
      <c r="CM74" s="42">
        <f t="shared" si="49"/>
        <v>465682.19489876123</v>
      </c>
      <c r="CN74" s="42">
        <f t="shared" si="80"/>
        <v>7074032.8031361485</v>
      </c>
      <c r="CO74" s="42">
        <f t="shared" si="56"/>
        <v>3079452.5908021568</v>
      </c>
      <c r="CP74" s="42">
        <f t="shared" si="57"/>
        <v>2.8741416446844402E-7</v>
      </c>
      <c r="CQ74" s="42">
        <f t="shared" si="58"/>
        <v>1.3474895048327474E-8</v>
      </c>
      <c r="CR74" s="42">
        <f t="shared" si="59"/>
        <v>3.3445462081836738E-8</v>
      </c>
      <c r="CS74" s="42">
        <f t="shared" si="60"/>
        <v>2.63222906757115E-7</v>
      </c>
      <c r="CT74" s="42">
        <f t="shared" si="61"/>
        <v>1.1303206471636872E-8</v>
      </c>
      <c r="CU74" s="42">
        <f t="shared" si="62"/>
        <v>2.9751064142015288E-8</v>
      </c>
      <c r="CV74" s="42">
        <f t="shared" si="63"/>
        <v>6.8786735984706874E-8</v>
      </c>
      <c r="CW74" s="42">
        <f t="shared" si="64"/>
        <v>1.1538086978189661E-8</v>
      </c>
      <c r="CX74" s="42">
        <f t="shared" si="65"/>
        <v>2.1804645697150244E-8</v>
      </c>
      <c r="CY74" s="42">
        <f t="shared" si="66"/>
        <v>6.0001819566645086E-8</v>
      </c>
      <c r="CZ74" s="42">
        <f t="shared" si="67"/>
        <v>9.974614000621839E-9</v>
      </c>
      <c r="DA74" s="42">
        <f t="shared" si="68"/>
        <v>1.9127752972941987E-8</v>
      </c>
      <c r="DB74" s="42">
        <f t="shared" si="69"/>
        <v>3.5620090045315088E-7</v>
      </c>
      <c r="DC74" s="42">
        <f t="shared" si="70"/>
        <v>2.5012982026517139E-8</v>
      </c>
      <c r="DD74" s="42">
        <f t="shared" si="71"/>
        <v>5.5250107778986985E-8</v>
      </c>
      <c r="DE74" s="42">
        <f t="shared" si="72"/>
        <v>3.2322472632376008E-7</v>
      </c>
      <c r="DF74" s="42">
        <f t="shared" si="73"/>
        <v>2.1277820472258709E-8</v>
      </c>
      <c r="DG74" s="42">
        <f t="shared" si="74"/>
        <v>4.8878817114957275E-8</v>
      </c>
    </row>
    <row r="75" spans="1:111" x14ac:dyDescent="0.25">
      <c r="A75" s="53" t="s">
        <v>101</v>
      </c>
      <c r="B75" s="53" t="s">
        <v>95</v>
      </c>
      <c r="C75" s="53" t="s">
        <v>236</v>
      </c>
      <c r="D75" s="15">
        <v>4.4742012259728133E-2</v>
      </c>
      <c r="E75" s="15">
        <v>2.0976485990724758E-3</v>
      </c>
      <c r="F75" s="15">
        <v>5.2064840898337402E-3</v>
      </c>
      <c r="G75" s="15">
        <v>4.0976138190507161E-2</v>
      </c>
      <c r="H75" s="15">
        <v>1.7595799548137459E-3</v>
      </c>
      <c r="I75" s="15">
        <v>4.6313739583567172E-3</v>
      </c>
      <c r="J75" s="15">
        <v>4.4742012259728133E-2</v>
      </c>
      <c r="K75" s="15">
        <v>2.0976485990724758E-3</v>
      </c>
      <c r="L75" s="15">
        <v>5.2064840898337402E-3</v>
      </c>
      <c r="M75" s="15">
        <v>4.0976138190507161E-2</v>
      </c>
      <c r="N75" s="15">
        <v>1.7595799548137459E-3</v>
      </c>
      <c r="O75" s="15">
        <v>4.6313739583567172E-3</v>
      </c>
      <c r="P75" s="15">
        <f t="shared" si="26"/>
        <v>4.4742012259728133E-2</v>
      </c>
      <c r="Q75" s="15">
        <f t="shared" si="27"/>
        <v>2.0976485990724758E-3</v>
      </c>
      <c r="R75" s="15">
        <f t="shared" si="28"/>
        <v>5.2064840898337402E-3</v>
      </c>
      <c r="S75" s="15">
        <f t="shared" si="29"/>
        <v>4.0976138190507161E-2</v>
      </c>
      <c r="T75" s="15">
        <f t="shared" si="30"/>
        <v>1.7595799548137459E-3</v>
      </c>
      <c r="U75" s="15">
        <f t="shared" si="31"/>
        <v>4.6313739583567172E-3</v>
      </c>
      <c r="V75" s="15">
        <v>7.088980005294422E-3</v>
      </c>
      <c r="W75" s="15">
        <v>1.1890848826715556E-3</v>
      </c>
      <c r="X75" s="15">
        <v>2.247129408844065E-3</v>
      </c>
      <c r="Y75" s="15">
        <v>6.1836296358617404E-3</v>
      </c>
      <c r="Z75" s="15">
        <v>1.0279574717233086E-3</v>
      </c>
      <c r="AA75" s="15">
        <v>1.9712558886577107E-3</v>
      </c>
      <c r="AB75" s="15">
        <v>7.088980005294422E-3</v>
      </c>
      <c r="AC75" s="15">
        <v>1.1890848826715556E-3</v>
      </c>
      <c r="AD75" s="15">
        <v>2.247129408844065E-3</v>
      </c>
      <c r="AE75" s="15">
        <v>6.1836296358617404E-3</v>
      </c>
      <c r="AF75" s="15">
        <v>1.0279574717233086E-3</v>
      </c>
      <c r="AG75" s="15">
        <v>1.9712558886577107E-3</v>
      </c>
      <c r="AH75" s="112">
        <f t="shared" si="32"/>
        <v>7.088980005294422E-3</v>
      </c>
      <c r="AI75" s="112">
        <f t="shared" si="33"/>
        <v>1.1890848826715556E-3</v>
      </c>
      <c r="AJ75" s="112">
        <f t="shared" si="34"/>
        <v>2.247129408844065E-3</v>
      </c>
      <c r="AK75" s="112">
        <f t="shared" si="35"/>
        <v>6.1836296358617404E-3</v>
      </c>
      <c r="AL75" s="112">
        <f t="shared" si="36"/>
        <v>1.0279574717233086E-3</v>
      </c>
      <c r="AM75" s="112">
        <f t="shared" si="37"/>
        <v>1.9712558886577107E-3</v>
      </c>
      <c r="AN75" s="15">
        <v>5.1830992265022552E-2</v>
      </c>
      <c r="AO75" s="15">
        <v>3.2867334817440314E-3</v>
      </c>
      <c r="AP75" s="15">
        <v>7.4536134986778052E-3</v>
      </c>
      <c r="AQ75" s="15">
        <v>4.7159767826368902E-2</v>
      </c>
      <c r="AR75" s="15">
        <v>2.7875374265370545E-3</v>
      </c>
      <c r="AS75" s="15">
        <v>6.6026298470144278E-3</v>
      </c>
      <c r="AT75" s="15">
        <v>5.1830992265022552E-2</v>
      </c>
      <c r="AU75" s="15">
        <v>3.2867334817440314E-3</v>
      </c>
      <c r="AV75" s="15">
        <v>7.4536134986778052E-3</v>
      </c>
      <c r="AW75" s="15">
        <v>4.7159767826368902E-2</v>
      </c>
      <c r="AX75" s="15">
        <v>2.7875374265370545E-3</v>
      </c>
      <c r="AY75" s="15">
        <v>6.6026298470144278E-3</v>
      </c>
      <c r="AZ75" s="15">
        <f t="shared" si="38"/>
        <v>5.1830992265022552E-2</v>
      </c>
      <c r="BA75" s="15">
        <f t="shared" si="39"/>
        <v>3.2867334817440314E-3</v>
      </c>
      <c r="BB75" s="15">
        <f t="shared" si="40"/>
        <v>7.4536134986778052E-3</v>
      </c>
      <c r="BC75" s="15">
        <f t="shared" si="41"/>
        <v>4.7159767826368902E-2</v>
      </c>
      <c r="BD75" s="15">
        <f t="shared" si="42"/>
        <v>2.7875374265370545E-3</v>
      </c>
      <c r="BE75" s="15">
        <f t="shared" si="43"/>
        <v>6.6026298470144278E-3</v>
      </c>
      <c r="BF75" s="42">
        <f t="shared" si="44"/>
        <v>218586.50306622186</v>
      </c>
      <c r="BG75" s="42">
        <f t="shared" si="44"/>
        <v>4662363.374077267</v>
      </c>
      <c r="BH75" s="42">
        <f t="shared" si="44"/>
        <v>1878426.9444127518</v>
      </c>
      <c r="BI75" s="42">
        <f t="shared" si="44"/>
        <v>238675.49339399944</v>
      </c>
      <c r="BJ75" s="42">
        <f t="shared" si="75"/>
        <v>5558144.6999577964</v>
      </c>
      <c r="BK75" s="42">
        <f t="shared" si="51"/>
        <v>2111684.3701107856</v>
      </c>
      <c r="BL75" s="42">
        <f t="shared" si="45"/>
        <v>1379606.091806689</v>
      </c>
      <c r="BM75" s="42">
        <f t="shared" si="45"/>
        <v>8224812.3262882261</v>
      </c>
      <c r="BN75" s="42">
        <f t="shared" si="45"/>
        <v>4352219.3076681253</v>
      </c>
      <c r="BO75" s="42">
        <f t="shared" si="45"/>
        <v>1581595.3696969878</v>
      </c>
      <c r="BP75" s="42">
        <f t="shared" si="76"/>
        <v>9514012.2709594406</v>
      </c>
      <c r="BQ75" s="42">
        <f t="shared" si="52"/>
        <v>4961304.1392913759</v>
      </c>
      <c r="BR75" s="42">
        <f t="shared" si="46"/>
        <v>188690.19427590433</v>
      </c>
      <c r="BS75" s="42">
        <f t="shared" si="46"/>
        <v>2975598.737872248</v>
      </c>
      <c r="BT75" s="42">
        <f t="shared" si="46"/>
        <v>1312115.2581542996</v>
      </c>
      <c r="BU75" s="42">
        <f t="shared" si="46"/>
        <v>207380.1558143298</v>
      </c>
      <c r="BV75" s="42">
        <f t="shared" si="77"/>
        <v>3508473.0726466519</v>
      </c>
      <c r="BW75" s="42">
        <f t="shared" si="53"/>
        <v>1481227.9692496033</v>
      </c>
      <c r="BX75" s="42">
        <f t="shared" si="47"/>
        <v>473827.59355868137</v>
      </c>
      <c r="BY75" s="42">
        <f t="shared" si="47"/>
        <v>10106554.553214526</v>
      </c>
      <c r="BZ75" s="42">
        <f t="shared" si="47"/>
        <v>4071845.7281748811</v>
      </c>
      <c r="CA75" s="42">
        <f t="shared" si="47"/>
        <v>517374.28015877178</v>
      </c>
      <c r="CB75" s="42">
        <f t="shared" si="78"/>
        <v>12048330.024448393</v>
      </c>
      <c r="CC75" s="42">
        <f t="shared" si="54"/>
        <v>4577475.3217125414</v>
      </c>
      <c r="CD75" s="42">
        <f t="shared" si="48"/>
        <v>2990557.1724234978</v>
      </c>
      <c r="CE75" s="42">
        <f t="shared" si="48"/>
        <v>17828836.53551231</v>
      </c>
      <c r="CF75" s="42">
        <f t="shared" si="48"/>
        <v>9434258.6219390854</v>
      </c>
      <c r="CG75" s="42">
        <f t="shared" si="48"/>
        <v>3428407.1408564565</v>
      </c>
      <c r="CH75" s="42">
        <f t="shared" si="79"/>
        <v>20623421.282652367</v>
      </c>
      <c r="CI75" s="42">
        <f t="shared" si="55"/>
        <v>10754565.209915867</v>
      </c>
      <c r="CJ75" s="42">
        <f t="shared" si="49"/>
        <v>409021.68902343273</v>
      </c>
      <c r="CK75" s="42">
        <f t="shared" si="49"/>
        <v>6450173.1332200067</v>
      </c>
      <c r="CL75" s="42">
        <f t="shared" si="49"/>
        <v>2844258.0238109562</v>
      </c>
      <c r="CM75" s="42">
        <f t="shared" si="49"/>
        <v>449535.7160801423</v>
      </c>
      <c r="CN75" s="42">
        <f t="shared" si="80"/>
        <v>7605279.0531808808</v>
      </c>
      <c r="CO75" s="42">
        <f t="shared" si="56"/>
        <v>3210841.8147332915</v>
      </c>
      <c r="CP75" s="42">
        <f t="shared" si="57"/>
        <v>3.1766828704406974E-7</v>
      </c>
      <c r="CQ75" s="42">
        <f t="shared" si="58"/>
        <v>1.4893305053414577E-8</v>
      </c>
      <c r="CR75" s="42">
        <f t="shared" si="59"/>
        <v>3.6966037037819555E-8</v>
      </c>
      <c r="CS75" s="42">
        <f t="shared" si="60"/>
        <v>2.9093058115260084E-7</v>
      </c>
      <c r="CT75" s="42">
        <f t="shared" si="61"/>
        <v>1.2493017679177596E-8</v>
      </c>
      <c r="CU75" s="42">
        <f t="shared" si="62"/>
        <v>3.288275510433269E-8</v>
      </c>
      <c r="CV75" s="42">
        <f t="shared" si="63"/>
        <v>5.0331758037590395E-8</v>
      </c>
      <c r="CW75" s="42">
        <f t="shared" si="64"/>
        <v>8.4425026669680446E-9</v>
      </c>
      <c r="CX75" s="42">
        <f t="shared" si="65"/>
        <v>1.595461880279286E-8</v>
      </c>
      <c r="CY75" s="42">
        <f t="shared" si="66"/>
        <v>4.3903770414618353E-8</v>
      </c>
      <c r="CZ75" s="42">
        <f t="shared" si="67"/>
        <v>7.2984980492354909E-9</v>
      </c>
      <c r="DA75" s="42">
        <f t="shared" si="68"/>
        <v>1.3995916809469746E-8</v>
      </c>
      <c r="DB75" s="42">
        <f t="shared" si="69"/>
        <v>3.6800004508166008E-7</v>
      </c>
      <c r="DC75" s="42">
        <f t="shared" si="70"/>
        <v>2.3335807720382622E-8</v>
      </c>
      <c r="DD75" s="42">
        <f t="shared" si="71"/>
        <v>5.2920655840612418E-8</v>
      </c>
      <c r="DE75" s="42">
        <f t="shared" si="72"/>
        <v>3.3483435156721921E-7</v>
      </c>
      <c r="DF75" s="42">
        <f t="shared" si="73"/>
        <v>1.9791515728413087E-8</v>
      </c>
      <c r="DG75" s="42">
        <f t="shared" si="74"/>
        <v>4.6878671913802434E-8</v>
      </c>
    </row>
    <row r="76" spans="1:111" x14ac:dyDescent="0.25">
      <c r="A76" s="53" t="s">
        <v>102</v>
      </c>
      <c r="B76" s="53" t="s">
        <v>95</v>
      </c>
      <c r="C76" s="53" t="s">
        <v>236</v>
      </c>
      <c r="D76" s="15">
        <v>3.3734056862493436E-2</v>
      </c>
      <c r="E76" s="15">
        <v>1.5815604516816288E-3</v>
      </c>
      <c r="F76" s="15">
        <v>3.9255237185254399E-3</v>
      </c>
      <c r="G76" s="15">
        <v>3.089470736585858E-2</v>
      </c>
      <c r="H76" s="15">
        <v>1.3266674262484594E-3</v>
      </c>
      <c r="I76" s="15">
        <v>3.4919089368562555E-3</v>
      </c>
      <c r="J76" s="15">
        <v>3.3734056862493436E-2</v>
      </c>
      <c r="K76" s="15">
        <v>1.5815604516816288E-3</v>
      </c>
      <c r="L76" s="15">
        <v>3.9255237185254399E-3</v>
      </c>
      <c r="M76" s="15">
        <v>3.089470736585858E-2</v>
      </c>
      <c r="N76" s="15">
        <v>1.3266674262484594E-3</v>
      </c>
      <c r="O76" s="15">
        <v>3.4919089368562555E-3</v>
      </c>
      <c r="P76" s="15">
        <f t="shared" si="26"/>
        <v>3.3734056862493436E-2</v>
      </c>
      <c r="Q76" s="15">
        <f t="shared" si="27"/>
        <v>1.5815604516816288E-3</v>
      </c>
      <c r="R76" s="15">
        <f t="shared" si="28"/>
        <v>3.9255237185254399E-3</v>
      </c>
      <c r="S76" s="15">
        <f t="shared" si="29"/>
        <v>3.089470736585858E-2</v>
      </c>
      <c r="T76" s="15">
        <f t="shared" si="30"/>
        <v>1.3266674262484594E-3</v>
      </c>
      <c r="U76" s="15">
        <f t="shared" si="31"/>
        <v>3.4919089368562555E-3</v>
      </c>
      <c r="V76" s="15">
        <v>1.0672853230193268E-2</v>
      </c>
      <c r="W76" s="15">
        <v>1.7902333511332863E-3</v>
      </c>
      <c r="X76" s="15">
        <v>3.3831781655374532E-3</v>
      </c>
      <c r="Y76" s="15">
        <v>9.3097979517696196E-3</v>
      </c>
      <c r="Z76" s="15">
        <v>1.5476470824278702E-3</v>
      </c>
      <c r="AA76" s="15">
        <v>2.9678352545902198E-3</v>
      </c>
      <c r="AB76" s="15">
        <v>1.0672853230193268E-2</v>
      </c>
      <c r="AC76" s="15">
        <v>1.7902333511332863E-3</v>
      </c>
      <c r="AD76" s="15">
        <v>3.3831781655374532E-3</v>
      </c>
      <c r="AE76" s="15">
        <v>9.3097979517696196E-3</v>
      </c>
      <c r="AF76" s="15">
        <v>1.5476470824278702E-3</v>
      </c>
      <c r="AG76" s="15">
        <v>2.9678352545902198E-3</v>
      </c>
      <c r="AH76" s="112">
        <f t="shared" si="32"/>
        <v>1.0672853230193268E-2</v>
      </c>
      <c r="AI76" s="112">
        <f t="shared" si="33"/>
        <v>1.7902333511332863E-3</v>
      </c>
      <c r="AJ76" s="112">
        <f t="shared" si="34"/>
        <v>3.3831781655374532E-3</v>
      </c>
      <c r="AK76" s="112">
        <f t="shared" si="35"/>
        <v>9.3097979517696196E-3</v>
      </c>
      <c r="AL76" s="112">
        <f t="shared" si="36"/>
        <v>1.5476470824278702E-3</v>
      </c>
      <c r="AM76" s="112">
        <f t="shared" si="37"/>
        <v>2.9678352545902198E-3</v>
      </c>
      <c r="AN76" s="15">
        <v>4.4406910092686706E-2</v>
      </c>
      <c r="AO76" s="15">
        <v>3.3717938028149149E-3</v>
      </c>
      <c r="AP76" s="15">
        <v>7.3087018840628931E-3</v>
      </c>
      <c r="AQ76" s="15">
        <v>4.0204505317628203E-2</v>
      </c>
      <c r="AR76" s="15">
        <v>2.8743145086763296E-3</v>
      </c>
      <c r="AS76" s="15">
        <v>6.4597441914464749E-3</v>
      </c>
      <c r="AT76" s="15">
        <v>4.4406910092686706E-2</v>
      </c>
      <c r="AU76" s="15">
        <v>3.3717938028149149E-3</v>
      </c>
      <c r="AV76" s="15">
        <v>7.3087018840628931E-3</v>
      </c>
      <c r="AW76" s="15">
        <v>4.0204505317628203E-2</v>
      </c>
      <c r="AX76" s="15">
        <v>2.8743145086763296E-3</v>
      </c>
      <c r="AY76" s="15">
        <v>6.4597441914464749E-3</v>
      </c>
      <c r="AZ76" s="15">
        <f t="shared" si="38"/>
        <v>4.4406910092686706E-2</v>
      </c>
      <c r="BA76" s="15">
        <f t="shared" si="39"/>
        <v>3.3717938028149149E-3</v>
      </c>
      <c r="BB76" s="15">
        <f t="shared" si="40"/>
        <v>7.3087018840628931E-3</v>
      </c>
      <c r="BC76" s="15">
        <f t="shared" si="41"/>
        <v>4.0204505317628203E-2</v>
      </c>
      <c r="BD76" s="15">
        <f t="shared" si="42"/>
        <v>2.8743145086763296E-3</v>
      </c>
      <c r="BE76" s="15">
        <f t="shared" si="43"/>
        <v>6.4597441914464749E-3</v>
      </c>
      <c r="BF76" s="42">
        <f t="shared" si="44"/>
        <v>289914.73038256791</v>
      </c>
      <c r="BG76" s="42">
        <f t="shared" si="44"/>
        <v>6183766.1593024796</v>
      </c>
      <c r="BH76" s="42">
        <f t="shared" si="44"/>
        <v>2491387.3157474389</v>
      </c>
      <c r="BI76" s="42">
        <f t="shared" si="44"/>
        <v>316559.07544888341</v>
      </c>
      <c r="BJ76" s="42">
        <f t="shared" si="75"/>
        <v>7371855.0757334968</v>
      </c>
      <c r="BK76" s="42">
        <f t="shared" si="51"/>
        <v>2800760.3224627259</v>
      </c>
      <c r="BL76" s="42">
        <f t="shared" si="45"/>
        <v>916343.52961329906</v>
      </c>
      <c r="BM76" s="42">
        <f t="shared" si="45"/>
        <v>5462974.9768704092</v>
      </c>
      <c r="BN76" s="42">
        <f t="shared" si="45"/>
        <v>2890772.9718828877</v>
      </c>
      <c r="BO76" s="42">
        <f t="shared" si="45"/>
        <v>1050506.1496142356</v>
      </c>
      <c r="BP76" s="42">
        <f t="shared" si="76"/>
        <v>6319270.1430726908</v>
      </c>
      <c r="BQ76" s="42">
        <f t="shared" si="52"/>
        <v>3295331.1626289585</v>
      </c>
      <c r="BR76" s="42">
        <f t="shared" si="46"/>
        <v>220235.99434383187</v>
      </c>
      <c r="BS76" s="42">
        <f t="shared" si="46"/>
        <v>2900533.2389647448</v>
      </c>
      <c r="BT76" s="42">
        <f t="shared" si="46"/>
        <v>1338130.9232664059</v>
      </c>
      <c r="BU76" s="42">
        <f t="shared" si="46"/>
        <v>243256.31972673043</v>
      </c>
      <c r="BV76" s="42">
        <f t="shared" si="77"/>
        <v>3402550.4065328799</v>
      </c>
      <c r="BW76" s="42">
        <f t="shared" si="53"/>
        <v>1513991.8408766042</v>
      </c>
      <c r="BX76" s="42">
        <f t="shared" si="47"/>
        <v>628445.01882519841</v>
      </c>
      <c r="BY76" s="42">
        <f t="shared" si="47"/>
        <v>13404482.881105579</v>
      </c>
      <c r="BZ76" s="42">
        <f t="shared" si="47"/>
        <v>5400553.2815793147</v>
      </c>
      <c r="CA76" s="42">
        <f t="shared" si="47"/>
        <v>686201.67684216029</v>
      </c>
      <c r="CB76" s="42">
        <f t="shared" si="78"/>
        <v>15979890.348215761</v>
      </c>
      <c r="CC76" s="42">
        <f t="shared" si="54"/>
        <v>6071177.7951134751</v>
      </c>
      <c r="CD76" s="42">
        <f t="shared" si="48"/>
        <v>1986347.9374030614</v>
      </c>
      <c r="CE76" s="42">
        <f t="shared" si="48"/>
        <v>11842031.647203751</v>
      </c>
      <c r="CF76" s="42">
        <f t="shared" si="48"/>
        <v>6266297.2396643376</v>
      </c>
      <c r="CG76" s="42">
        <f t="shared" si="48"/>
        <v>2277170.7946648053</v>
      </c>
      <c r="CH76" s="42">
        <f t="shared" si="79"/>
        <v>13698213.398071682</v>
      </c>
      <c r="CI76" s="42">
        <f t="shared" si="55"/>
        <v>7143253.6449625688</v>
      </c>
      <c r="CJ76" s="42">
        <f t="shared" si="49"/>
        <v>477403.17792323476</v>
      </c>
      <c r="CK76" s="42">
        <f t="shared" si="49"/>
        <v>6287454.4648315534</v>
      </c>
      <c r="CL76" s="42">
        <f t="shared" si="49"/>
        <v>2900651.8991050925</v>
      </c>
      <c r="CM76" s="42">
        <f t="shared" si="49"/>
        <v>527304.08775119483</v>
      </c>
      <c r="CN76" s="42">
        <f t="shared" si="80"/>
        <v>7375671.6378831342</v>
      </c>
      <c r="CO76" s="42">
        <f t="shared" si="56"/>
        <v>3281863.7041496942</v>
      </c>
      <c r="CP76" s="42">
        <f t="shared" ref="CP76:CP107" si="81">$L$4*P76</f>
        <v>2.395118037237034E-7</v>
      </c>
      <c r="CQ76" s="42">
        <f t="shared" ref="CQ76:CQ107" si="82">$L$4*Q76</f>
        <v>1.1229079206939564E-8</v>
      </c>
      <c r="CR76" s="42">
        <f t="shared" ref="CR76:CR107" si="83">$L$4*R76</f>
        <v>2.7871218401530624E-8</v>
      </c>
      <c r="CS76" s="42">
        <f t="shared" ref="CS76:CS107" si="84">$L$4*S76</f>
        <v>2.1935242229759591E-7</v>
      </c>
      <c r="CT76" s="42">
        <f t="shared" ref="CT76:CT107" si="85">$L$4*T76</f>
        <v>9.4193387263640612E-9</v>
      </c>
      <c r="CU76" s="42">
        <f t="shared" ref="CU76:CU107" si="86">$L$4*U76</f>
        <v>2.4792553451679415E-8</v>
      </c>
      <c r="CV76" s="42">
        <f t="shared" ref="CV76:CV107" si="87">$L$4*AH76</f>
        <v>7.5777257934372205E-8</v>
      </c>
      <c r="CW76" s="42">
        <f t="shared" ref="CW76:CW107" si="88">$L$4*AI76</f>
        <v>1.2710656793046333E-8</v>
      </c>
      <c r="CX76" s="42">
        <f t="shared" ref="CX76:CX107" si="89">$L$4*AJ76</f>
        <v>2.4020564975315919E-8</v>
      </c>
      <c r="CY76" s="42">
        <f t="shared" ref="CY76:CY107" si="90">$L$4*AK76</f>
        <v>6.60995654575643E-8</v>
      </c>
      <c r="CZ76" s="42">
        <f t="shared" ref="CZ76:CZ107" si="91">$L$4*AL76</f>
        <v>1.0988294285237878E-8</v>
      </c>
      <c r="DA76" s="42">
        <f t="shared" ref="DA76:DA107" si="92">$L$4*AM76</f>
        <v>2.1071630307590561E-8</v>
      </c>
      <c r="DB76" s="42">
        <f t="shared" ref="DB76:DB107" si="93">$L$4*AZ76</f>
        <v>3.1528906165807561E-7</v>
      </c>
      <c r="DC76" s="42">
        <f t="shared" ref="DC76:DC107" si="94">$L$4*BA76</f>
        <v>2.3939735999985895E-8</v>
      </c>
      <c r="DD76" s="42">
        <f t="shared" ref="DD76:DD107" si="95">$L$4*BB76</f>
        <v>5.1891783376846539E-8</v>
      </c>
      <c r="DE76" s="42">
        <f t="shared" ref="DE76:DE107" si="96">$L$4*BC76</f>
        <v>2.8545198775516022E-7</v>
      </c>
      <c r="DF76" s="42">
        <f t="shared" ref="DF76:DF107" si="97">$L$4*BD76</f>
        <v>2.0407633011601938E-8</v>
      </c>
      <c r="DG76" s="42">
        <f t="shared" ref="DG76:DG107" si="98">$L$4*BE76</f>
        <v>4.5864183759269973E-8</v>
      </c>
    </row>
    <row r="77" spans="1:111" x14ac:dyDescent="0.25">
      <c r="A77" s="53" t="s">
        <v>103</v>
      </c>
      <c r="B77" s="53" t="s">
        <v>104</v>
      </c>
      <c r="C77" s="53" t="s">
        <v>237</v>
      </c>
      <c r="D77" s="15">
        <v>0</v>
      </c>
      <c r="E77" s="15">
        <v>0</v>
      </c>
      <c r="F77" s="15">
        <v>0</v>
      </c>
      <c r="G77" s="15">
        <v>0</v>
      </c>
      <c r="H77" s="15">
        <v>0</v>
      </c>
      <c r="I77" s="15">
        <v>0</v>
      </c>
      <c r="J77" s="15">
        <v>0</v>
      </c>
      <c r="K77" s="15">
        <v>0</v>
      </c>
      <c r="L77" s="15">
        <v>0</v>
      </c>
      <c r="M77" s="15">
        <v>0</v>
      </c>
      <c r="N77" s="15">
        <v>0</v>
      </c>
      <c r="O77" s="15">
        <v>0</v>
      </c>
      <c r="P77" s="15">
        <f t="shared" ref="P77:P127" si="99">J77</f>
        <v>0</v>
      </c>
      <c r="Q77" s="15">
        <f t="shared" ref="Q77:Q127" si="100">K77</f>
        <v>0</v>
      </c>
      <c r="R77" s="15">
        <f t="shared" ref="R77:R127" si="101">L77</f>
        <v>0</v>
      </c>
      <c r="S77" s="15">
        <f t="shared" ref="S77:S127" si="102">M77</f>
        <v>0</v>
      </c>
      <c r="T77" s="15">
        <f t="shared" ref="T77:T127" si="103">N77</f>
        <v>0</v>
      </c>
      <c r="U77" s="15">
        <f t="shared" ref="U77:U126" si="104">O77</f>
        <v>0</v>
      </c>
      <c r="V77" s="15">
        <v>7.0889800052944217E-4</v>
      </c>
      <c r="W77" s="15">
        <v>1.1890848826715554E-4</v>
      </c>
      <c r="X77" s="15">
        <v>2.2471294088440648E-4</v>
      </c>
      <c r="Y77" s="15">
        <v>6.1836296358617397E-4</v>
      </c>
      <c r="Z77" s="15">
        <v>1.0279574717233086E-4</v>
      </c>
      <c r="AA77" s="15">
        <v>1.9712558886577107E-4</v>
      </c>
      <c r="AB77" s="15">
        <v>7.0889800052944217E-4</v>
      </c>
      <c r="AC77" s="15">
        <v>1.1890848826715554E-4</v>
      </c>
      <c r="AD77" s="15">
        <v>2.2471294088440648E-4</v>
      </c>
      <c r="AE77" s="15">
        <v>6.1836296358617397E-4</v>
      </c>
      <c r="AF77" s="15">
        <v>1.0279574717233086E-4</v>
      </c>
      <c r="AG77" s="15">
        <v>1.9712558886577107E-4</v>
      </c>
      <c r="AH77" s="112">
        <f t="shared" ref="AH77:AH127" si="105">AB77</f>
        <v>7.0889800052944217E-4</v>
      </c>
      <c r="AI77" s="112">
        <f t="shared" ref="AI77:AI127" si="106">AC77</f>
        <v>1.1890848826715554E-4</v>
      </c>
      <c r="AJ77" s="112">
        <f t="shared" ref="AJ77:AJ127" si="107">AD77</f>
        <v>2.2471294088440648E-4</v>
      </c>
      <c r="AK77" s="112">
        <f t="shared" ref="AK77:AK127" si="108">AE77</f>
        <v>6.1836296358617397E-4</v>
      </c>
      <c r="AL77" s="112">
        <f t="shared" ref="AL77:AL127" si="109">AF77</f>
        <v>1.0279574717233086E-4</v>
      </c>
      <c r="AM77" s="112">
        <f t="shared" ref="AM77:AM127" si="110">AG77</f>
        <v>1.9712558886577107E-4</v>
      </c>
      <c r="AN77" s="15">
        <v>7.0889800052944217E-4</v>
      </c>
      <c r="AO77" s="15">
        <v>1.1890848826715554E-4</v>
      </c>
      <c r="AP77" s="15">
        <v>2.2471294088440648E-4</v>
      </c>
      <c r="AQ77" s="15">
        <v>6.1836296358617397E-4</v>
      </c>
      <c r="AR77" s="15">
        <v>1.0279574717233086E-4</v>
      </c>
      <c r="AS77" s="15">
        <v>1.9712558886577107E-4</v>
      </c>
      <c r="AT77" s="15">
        <v>7.0889800052944217E-4</v>
      </c>
      <c r="AU77" s="15">
        <v>1.1890848826715554E-4</v>
      </c>
      <c r="AV77" s="15">
        <v>2.2471294088440648E-4</v>
      </c>
      <c r="AW77" s="15">
        <v>6.1836296358617397E-4</v>
      </c>
      <c r="AX77" s="15">
        <v>1.0279574717233086E-4</v>
      </c>
      <c r="AY77" s="15">
        <v>1.9712558886577107E-4</v>
      </c>
      <c r="AZ77" s="15">
        <f t="shared" ref="AZ77:AZ127" si="111">AT77</f>
        <v>7.0889800052944217E-4</v>
      </c>
      <c r="BA77" s="15">
        <f t="shared" ref="BA77:BA127" si="112">AU77</f>
        <v>1.1890848826715554E-4</v>
      </c>
      <c r="BB77" s="15">
        <f t="shared" ref="BB77:BB127" si="113">AV77</f>
        <v>2.2471294088440648E-4</v>
      </c>
      <c r="BC77" s="15">
        <f t="shared" ref="BC77:BC127" si="114">AW77</f>
        <v>6.1836296358617397E-4</v>
      </c>
      <c r="BD77" s="15">
        <f t="shared" ref="BD77:BD127" si="115">AX77</f>
        <v>1.0279574717233086E-4</v>
      </c>
      <c r="BE77" s="15">
        <f t="shared" ref="BE77:BE126" si="116">AY77</f>
        <v>1.9712558886577107E-4</v>
      </c>
      <c r="BF77" s="42" t="e">
        <f t="shared" ref="BF77:BI127" si="117">$J$2/D77</f>
        <v>#DIV/0!</v>
      </c>
      <c r="BG77" s="42" t="e">
        <f t="shared" si="117"/>
        <v>#DIV/0!</v>
      </c>
      <c r="BH77" s="42" t="e">
        <f t="shared" si="117"/>
        <v>#DIV/0!</v>
      </c>
      <c r="BI77" s="42" t="e">
        <f t="shared" si="117"/>
        <v>#DIV/0!</v>
      </c>
      <c r="BJ77" s="42" t="e">
        <f t="shared" si="75"/>
        <v>#DIV/0!</v>
      </c>
      <c r="BK77" s="42" t="e">
        <f t="shared" si="51"/>
        <v>#DIV/0!</v>
      </c>
      <c r="BL77" s="42">
        <f t="shared" ref="BL77:BO127" si="118">$J$2/V77</f>
        <v>13796060.918066893</v>
      </c>
      <c r="BM77" s="42">
        <f t="shared" si="118"/>
        <v>82248123.262882277</v>
      </c>
      <c r="BN77" s="42">
        <f t="shared" si="118"/>
        <v>43522193.076681256</v>
      </c>
      <c r="BO77" s="42">
        <f t="shared" si="118"/>
        <v>15815953.696969882</v>
      </c>
      <c r="BP77" s="42">
        <f t="shared" si="76"/>
        <v>95140122.709594399</v>
      </c>
      <c r="BQ77" s="42">
        <f t="shared" si="52"/>
        <v>49613041.392913759</v>
      </c>
      <c r="BR77" s="42">
        <f t="shared" ref="BR77:BU127" si="119">$J$2/AN77</f>
        <v>13796060.918066893</v>
      </c>
      <c r="BS77" s="42">
        <f t="shared" si="119"/>
        <v>82248123.262882277</v>
      </c>
      <c r="BT77" s="42">
        <f t="shared" si="119"/>
        <v>43522193.076681256</v>
      </c>
      <c r="BU77" s="42">
        <f t="shared" si="119"/>
        <v>15815953.696969882</v>
      </c>
      <c r="BV77" s="42">
        <f t="shared" si="77"/>
        <v>95140122.709594399</v>
      </c>
      <c r="BW77" s="42">
        <f t="shared" si="53"/>
        <v>49613041.392913759</v>
      </c>
      <c r="BX77" s="42" t="e">
        <f t="shared" ref="BX77:CA127" si="120">$J$3/J77</f>
        <v>#DIV/0!</v>
      </c>
      <c r="BY77" s="42" t="e">
        <f t="shared" si="120"/>
        <v>#DIV/0!</v>
      </c>
      <c r="BZ77" s="42" t="e">
        <f t="shared" si="120"/>
        <v>#DIV/0!</v>
      </c>
      <c r="CA77" s="42" t="e">
        <f t="shared" si="120"/>
        <v>#DIV/0!</v>
      </c>
      <c r="CB77" s="42" t="e">
        <f t="shared" si="78"/>
        <v>#DIV/0!</v>
      </c>
      <c r="CC77" s="42" t="e">
        <f t="shared" si="54"/>
        <v>#DIV/0!</v>
      </c>
      <c r="CD77" s="42">
        <f t="shared" ref="CD77:CG127" si="121">$J$3/AB77</f>
        <v>29905571.72423498</v>
      </c>
      <c r="CE77" s="42">
        <f t="shared" si="121"/>
        <v>178288365.35512313</v>
      </c>
      <c r="CF77" s="42">
        <f t="shared" si="121"/>
        <v>94342586.219390869</v>
      </c>
      <c r="CG77" s="42">
        <f t="shared" si="121"/>
        <v>34284071.408564568</v>
      </c>
      <c r="CH77" s="42">
        <f t="shared" si="79"/>
        <v>206234212.82652366</v>
      </c>
      <c r="CI77" s="42">
        <f t="shared" si="55"/>
        <v>107545652.09915866</v>
      </c>
      <c r="CJ77" s="42">
        <f t="shared" ref="CJ77:CM127" si="122">$J$3/AT77</f>
        <v>29905571.72423498</v>
      </c>
      <c r="CK77" s="42">
        <f t="shared" si="122"/>
        <v>178288365.35512313</v>
      </c>
      <c r="CL77" s="42">
        <f t="shared" si="122"/>
        <v>94342586.219390869</v>
      </c>
      <c r="CM77" s="42">
        <f t="shared" si="122"/>
        <v>34284071.408564568</v>
      </c>
      <c r="CN77" s="42">
        <f t="shared" si="80"/>
        <v>206234212.82652366</v>
      </c>
      <c r="CO77" s="42">
        <f t="shared" si="56"/>
        <v>107545652.09915866</v>
      </c>
      <c r="CP77" s="42">
        <f t="shared" si="81"/>
        <v>0</v>
      </c>
      <c r="CQ77" s="42">
        <f t="shared" si="82"/>
        <v>0</v>
      </c>
      <c r="CR77" s="42">
        <f t="shared" si="83"/>
        <v>0</v>
      </c>
      <c r="CS77" s="42">
        <f t="shared" si="84"/>
        <v>0</v>
      </c>
      <c r="CT77" s="42">
        <f t="shared" si="85"/>
        <v>0</v>
      </c>
      <c r="CU77" s="42">
        <f t="shared" si="86"/>
        <v>0</v>
      </c>
      <c r="CV77" s="42">
        <f t="shared" si="87"/>
        <v>5.0331758037590397E-9</v>
      </c>
      <c r="CW77" s="42">
        <f t="shared" si="88"/>
        <v>8.4425026669680427E-10</v>
      </c>
      <c r="CX77" s="42">
        <f t="shared" si="89"/>
        <v>1.595461880279286E-9</v>
      </c>
      <c r="CY77" s="42">
        <f t="shared" si="90"/>
        <v>4.3903770414618353E-9</v>
      </c>
      <c r="CZ77" s="42">
        <f t="shared" si="91"/>
        <v>7.2984980492354915E-10</v>
      </c>
      <c r="DA77" s="42">
        <f t="shared" si="92"/>
        <v>1.3995916809469745E-9</v>
      </c>
      <c r="DB77" s="42">
        <f t="shared" si="93"/>
        <v>5.0331758037590397E-9</v>
      </c>
      <c r="DC77" s="42">
        <f t="shared" si="94"/>
        <v>8.4425026669680427E-10</v>
      </c>
      <c r="DD77" s="42">
        <f t="shared" si="95"/>
        <v>1.595461880279286E-9</v>
      </c>
      <c r="DE77" s="42">
        <f t="shared" si="96"/>
        <v>4.3903770414618353E-9</v>
      </c>
      <c r="DF77" s="42">
        <f t="shared" si="97"/>
        <v>7.2984980492354915E-10</v>
      </c>
      <c r="DG77" s="42">
        <f t="shared" si="98"/>
        <v>1.3995916809469745E-9</v>
      </c>
    </row>
    <row r="78" spans="1:111" x14ac:dyDescent="0.25">
      <c r="A78" s="53" t="s">
        <v>106</v>
      </c>
      <c r="B78" s="53" t="s">
        <v>104</v>
      </c>
      <c r="C78" s="53" t="s">
        <v>237</v>
      </c>
      <c r="D78" s="15">
        <v>0</v>
      </c>
      <c r="E78" s="15">
        <v>0</v>
      </c>
      <c r="F78" s="15">
        <v>0</v>
      </c>
      <c r="G78" s="15">
        <v>0</v>
      </c>
      <c r="H78" s="15">
        <v>0</v>
      </c>
      <c r="I78" s="15">
        <v>0</v>
      </c>
      <c r="J78" s="15">
        <v>0</v>
      </c>
      <c r="K78" s="15">
        <v>0</v>
      </c>
      <c r="L78" s="15">
        <v>0</v>
      </c>
      <c r="M78" s="15">
        <v>0</v>
      </c>
      <c r="N78" s="15">
        <v>0</v>
      </c>
      <c r="O78" s="15">
        <v>0</v>
      </c>
      <c r="P78" s="15">
        <f t="shared" si="99"/>
        <v>0</v>
      </c>
      <c r="Q78" s="15">
        <f t="shared" si="100"/>
        <v>0</v>
      </c>
      <c r="R78" s="15">
        <f t="shared" si="101"/>
        <v>0</v>
      </c>
      <c r="S78" s="15">
        <f t="shared" si="102"/>
        <v>0</v>
      </c>
      <c r="T78" s="15">
        <f t="shared" si="103"/>
        <v>0</v>
      </c>
      <c r="U78" s="15">
        <f t="shared" si="104"/>
        <v>0</v>
      </c>
      <c r="V78" s="15">
        <v>0</v>
      </c>
      <c r="W78" s="15">
        <v>0</v>
      </c>
      <c r="X78" s="15">
        <v>0</v>
      </c>
      <c r="Y78" s="15">
        <v>0</v>
      </c>
      <c r="Z78" s="15">
        <v>0</v>
      </c>
      <c r="AA78" s="15">
        <v>0</v>
      </c>
      <c r="AB78" s="15">
        <v>0</v>
      </c>
      <c r="AC78" s="15">
        <v>0</v>
      </c>
      <c r="AD78" s="15">
        <v>0</v>
      </c>
      <c r="AE78" s="15">
        <v>0</v>
      </c>
      <c r="AF78" s="15">
        <v>0</v>
      </c>
      <c r="AG78" s="15">
        <v>0</v>
      </c>
      <c r="AH78" s="112">
        <f t="shared" si="105"/>
        <v>0</v>
      </c>
      <c r="AI78" s="112">
        <f t="shared" si="106"/>
        <v>0</v>
      </c>
      <c r="AJ78" s="112">
        <f t="shared" si="107"/>
        <v>0</v>
      </c>
      <c r="AK78" s="112">
        <f t="shared" si="108"/>
        <v>0</v>
      </c>
      <c r="AL78" s="112">
        <f t="shared" si="109"/>
        <v>0</v>
      </c>
      <c r="AM78" s="112">
        <f t="shared" si="110"/>
        <v>0</v>
      </c>
      <c r="AN78" s="15">
        <v>0</v>
      </c>
      <c r="AO78" s="15">
        <v>0</v>
      </c>
      <c r="AP78" s="15">
        <v>0</v>
      </c>
      <c r="AQ78" s="15">
        <v>0</v>
      </c>
      <c r="AR78" s="15">
        <v>0</v>
      </c>
      <c r="AS78" s="15">
        <v>0</v>
      </c>
      <c r="AT78" s="15">
        <v>0</v>
      </c>
      <c r="AU78" s="15">
        <v>0</v>
      </c>
      <c r="AV78" s="15">
        <v>0</v>
      </c>
      <c r="AW78" s="15">
        <v>0</v>
      </c>
      <c r="AX78" s="15">
        <v>0</v>
      </c>
      <c r="AY78" s="15">
        <v>0</v>
      </c>
      <c r="AZ78" s="15">
        <f t="shared" si="111"/>
        <v>0</v>
      </c>
      <c r="BA78" s="15">
        <f t="shared" si="112"/>
        <v>0</v>
      </c>
      <c r="BB78" s="15">
        <f t="shared" si="113"/>
        <v>0</v>
      </c>
      <c r="BC78" s="15">
        <f t="shared" si="114"/>
        <v>0</v>
      </c>
      <c r="BD78" s="15">
        <f t="shared" si="115"/>
        <v>0</v>
      </c>
      <c r="BE78" s="15">
        <f t="shared" si="116"/>
        <v>0</v>
      </c>
      <c r="BF78" s="42" t="e">
        <f t="shared" si="117"/>
        <v>#DIV/0!</v>
      </c>
      <c r="BG78" s="42" t="e">
        <f t="shared" si="117"/>
        <v>#DIV/0!</v>
      </c>
      <c r="BH78" s="42" t="e">
        <f t="shared" si="117"/>
        <v>#DIV/0!</v>
      </c>
      <c r="BI78" s="42" t="e">
        <f t="shared" si="117"/>
        <v>#DIV/0!</v>
      </c>
      <c r="BJ78" s="42" t="e">
        <f t="shared" si="75"/>
        <v>#DIV/0!</v>
      </c>
      <c r="BK78" s="42" t="e">
        <f t="shared" si="51"/>
        <v>#DIV/0!</v>
      </c>
      <c r="BL78" s="42" t="e">
        <f t="shared" si="118"/>
        <v>#DIV/0!</v>
      </c>
      <c r="BM78" s="42" t="e">
        <f t="shared" si="118"/>
        <v>#DIV/0!</v>
      </c>
      <c r="BN78" s="42" t="e">
        <f t="shared" si="118"/>
        <v>#DIV/0!</v>
      </c>
      <c r="BO78" s="42" t="e">
        <f t="shared" si="118"/>
        <v>#DIV/0!</v>
      </c>
      <c r="BP78" s="42" t="e">
        <f t="shared" si="76"/>
        <v>#DIV/0!</v>
      </c>
      <c r="BQ78" s="42" t="e">
        <f t="shared" si="52"/>
        <v>#DIV/0!</v>
      </c>
      <c r="BR78" s="42" t="e">
        <f t="shared" si="119"/>
        <v>#DIV/0!</v>
      </c>
      <c r="BS78" s="42" t="e">
        <f t="shared" si="119"/>
        <v>#DIV/0!</v>
      </c>
      <c r="BT78" s="42" t="e">
        <f t="shared" si="119"/>
        <v>#DIV/0!</v>
      </c>
      <c r="BU78" s="42" t="e">
        <f t="shared" si="119"/>
        <v>#DIV/0!</v>
      </c>
      <c r="BV78" s="42" t="e">
        <f t="shared" si="77"/>
        <v>#DIV/0!</v>
      </c>
      <c r="BW78" s="42" t="e">
        <f t="shared" si="53"/>
        <v>#DIV/0!</v>
      </c>
      <c r="BX78" s="42" t="e">
        <f t="shared" si="120"/>
        <v>#DIV/0!</v>
      </c>
      <c r="BY78" s="42" t="e">
        <f t="shared" si="120"/>
        <v>#DIV/0!</v>
      </c>
      <c r="BZ78" s="42" t="e">
        <f t="shared" si="120"/>
        <v>#DIV/0!</v>
      </c>
      <c r="CA78" s="42" t="e">
        <f t="shared" si="120"/>
        <v>#DIV/0!</v>
      </c>
      <c r="CB78" s="42" t="e">
        <f t="shared" si="78"/>
        <v>#DIV/0!</v>
      </c>
      <c r="CC78" s="42" t="e">
        <f t="shared" si="54"/>
        <v>#DIV/0!</v>
      </c>
      <c r="CD78" s="42" t="e">
        <f t="shared" si="121"/>
        <v>#DIV/0!</v>
      </c>
      <c r="CE78" s="42" t="e">
        <f t="shared" si="121"/>
        <v>#DIV/0!</v>
      </c>
      <c r="CF78" s="42" t="e">
        <f t="shared" si="121"/>
        <v>#DIV/0!</v>
      </c>
      <c r="CG78" s="42" t="e">
        <f t="shared" si="121"/>
        <v>#DIV/0!</v>
      </c>
      <c r="CH78" s="42" t="e">
        <f t="shared" si="79"/>
        <v>#DIV/0!</v>
      </c>
      <c r="CI78" s="42" t="e">
        <f t="shared" si="55"/>
        <v>#DIV/0!</v>
      </c>
      <c r="CJ78" s="42" t="e">
        <f t="shared" si="122"/>
        <v>#DIV/0!</v>
      </c>
      <c r="CK78" s="42" t="e">
        <f t="shared" si="122"/>
        <v>#DIV/0!</v>
      </c>
      <c r="CL78" s="42" t="e">
        <f t="shared" si="122"/>
        <v>#DIV/0!</v>
      </c>
      <c r="CM78" s="42" t="e">
        <f t="shared" si="122"/>
        <v>#DIV/0!</v>
      </c>
      <c r="CN78" s="42" t="e">
        <f t="shared" si="80"/>
        <v>#DIV/0!</v>
      </c>
      <c r="CO78" s="42" t="e">
        <f t="shared" si="56"/>
        <v>#DIV/0!</v>
      </c>
      <c r="CP78" s="42">
        <f t="shared" si="81"/>
        <v>0</v>
      </c>
      <c r="CQ78" s="42">
        <f t="shared" si="82"/>
        <v>0</v>
      </c>
      <c r="CR78" s="42">
        <f t="shared" si="83"/>
        <v>0</v>
      </c>
      <c r="CS78" s="42">
        <f t="shared" si="84"/>
        <v>0</v>
      </c>
      <c r="CT78" s="42">
        <f t="shared" si="85"/>
        <v>0</v>
      </c>
      <c r="CU78" s="42">
        <f t="shared" si="86"/>
        <v>0</v>
      </c>
      <c r="CV78" s="42">
        <f t="shared" si="87"/>
        <v>0</v>
      </c>
      <c r="CW78" s="42">
        <f t="shared" si="88"/>
        <v>0</v>
      </c>
      <c r="CX78" s="42">
        <f t="shared" si="89"/>
        <v>0</v>
      </c>
      <c r="CY78" s="42">
        <f t="shared" si="90"/>
        <v>0</v>
      </c>
      <c r="CZ78" s="42">
        <f t="shared" si="91"/>
        <v>0</v>
      </c>
      <c r="DA78" s="42">
        <f t="shared" si="92"/>
        <v>0</v>
      </c>
      <c r="DB78" s="42">
        <f t="shared" si="93"/>
        <v>0</v>
      </c>
      <c r="DC78" s="42">
        <f t="shared" si="94"/>
        <v>0</v>
      </c>
      <c r="DD78" s="42">
        <f t="shared" si="95"/>
        <v>0</v>
      </c>
      <c r="DE78" s="42">
        <f t="shared" si="96"/>
        <v>0</v>
      </c>
      <c r="DF78" s="42">
        <f t="shared" si="97"/>
        <v>0</v>
      </c>
      <c r="DG78" s="42">
        <f t="shared" si="98"/>
        <v>0</v>
      </c>
    </row>
    <row r="79" spans="1:111" x14ac:dyDescent="0.25">
      <c r="A79" s="53" t="s">
        <v>107</v>
      </c>
      <c r="B79" s="53" t="s">
        <v>104</v>
      </c>
      <c r="C79" s="53" t="s">
        <v>237</v>
      </c>
      <c r="D79" s="15">
        <v>0</v>
      </c>
      <c r="E79" s="15">
        <v>0</v>
      </c>
      <c r="F79" s="15">
        <v>0</v>
      </c>
      <c r="G79" s="15">
        <v>0</v>
      </c>
      <c r="H79" s="15">
        <v>0</v>
      </c>
      <c r="I79" s="15">
        <v>0</v>
      </c>
      <c r="J79" s="15">
        <v>0</v>
      </c>
      <c r="K79" s="15">
        <v>0</v>
      </c>
      <c r="L79" s="15">
        <v>0</v>
      </c>
      <c r="M79" s="15">
        <v>0</v>
      </c>
      <c r="N79" s="15">
        <v>0</v>
      </c>
      <c r="O79" s="15">
        <v>0</v>
      </c>
      <c r="P79" s="15">
        <f t="shared" si="99"/>
        <v>0</v>
      </c>
      <c r="Q79" s="15">
        <f t="shared" si="100"/>
        <v>0</v>
      </c>
      <c r="R79" s="15">
        <f t="shared" si="101"/>
        <v>0</v>
      </c>
      <c r="S79" s="15">
        <f t="shared" si="102"/>
        <v>0</v>
      </c>
      <c r="T79" s="15">
        <f t="shared" si="103"/>
        <v>0</v>
      </c>
      <c r="U79" s="15">
        <f t="shared" si="104"/>
        <v>0</v>
      </c>
      <c r="V79" s="15">
        <v>0</v>
      </c>
      <c r="W79" s="15">
        <v>0</v>
      </c>
      <c r="X79" s="15">
        <v>0</v>
      </c>
      <c r="Y79" s="15">
        <v>0</v>
      </c>
      <c r="Z79" s="15">
        <v>0</v>
      </c>
      <c r="AA79" s="15">
        <v>0</v>
      </c>
      <c r="AB79" s="15">
        <v>0</v>
      </c>
      <c r="AC79" s="15">
        <v>0</v>
      </c>
      <c r="AD79" s="15">
        <v>0</v>
      </c>
      <c r="AE79" s="15">
        <v>0</v>
      </c>
      <c r="AF79" s="15">
        <v>0</v>
      </c>
      <c r="AG79" s="15">
        <v>0</v>
      </c>
      <c r="AH79" s="112">
        <f t="shared" si="105"/>
        <v>0</v>
      </c>
      <c r="AI79" s="112">
        <f t="shared" si="106"/>
        <v>0</v>
      </c>
      <c r="AJ79" s="112">
        <f t="shared" si="107"/>
        <v>0</v>
      </c>
      <c r="AK79" s="112">
        <f t="shared" si="108"/>
        <v>0</v>
      </c>
      <c r="AL79" s="112">
        <f t="shared" si="109"/>
        <v>0</v>
      </c>
      <c r="AM79" s="112">
        <f t="shared" si="110"/>
        <v>0</v>
      </c>
      <c r="AN79" s="15">
        <v>0</v>
      </c>
      <c r="AO79" s="15">
        <v>0</v>
      </c>
      <c r="AP79" s="15">
        <v>0</v>
      </c>
      <c r="AQ79" s="15">
        <v>0</v>
      </c>
      <c r="AR79" s="15">
        <v>0</v>
      </c>
      <c r="AS79" s="15">
        <v>0</v>
      </c>
      <c r="AT79" s="15">
        <v>0</v>
      </c>
      <c r="AU79" s="15">
        <v>0</v>
      </c>
      <c r="AV79" s="15">
        <v>0</v>
      </c>
      <c r="AW79" s="15">
        <v>0</v>
      </c>
      <c r="AX79" s="15">
        <v>0</v>
      </c>
      <c r="AY79" s="15">
        <v>0</v>
      </c>
      <c r="AZ79" s="15">
        <f t="shared" si="111"/>
        <v>0</v>
      </c>
      <c r="BA79" s="15">
        <f t="shared" si="112"/>
        <v>0</v>
      </c>
      <c r="BB79" s="15">
        <f t="shared" si="113"/>
        <v>0</v>
      </c>
      <c r="BC79" s="15">
        <f t="shared" si="114"/>
        <v>0</v>
      </c>
      <c r="BD79" s="15">
        <f t="shared" si="115"/>
        <v>0</v>
      </c>
      <c r="BE79" s="15">
        <f t="shared" si="116"/>
        <v>0</v>
      </c>
      <c r="BF79" s="42" t="e">
        <f t="shared" si="117"/>
        <v>#DIV/0!</v>
      </c>
      <c r="BG79" s="42" t="e">
        <f t="shared" si="117"/>
        <v>#DIV/0!</v>
      </c>
      <c r="BH79" s="42" t="e">
        <f t="shared" si="117"/>
        <v>#DIV/0!</v>
      </c>
      <c r="BI79" s="42" t="e">
        <f t="shared" si="117"/>
        <v>#DIV/0!</v>
      </c>
      <c r="BJ79" s="42" t="e">
        <f t="shared" si="75"/>
        <v>#DIV/0!</v>
      </c>
      <c r="BK79" s="42" t="e">
        <f t="shared" si="51"/>
        <v>#DIV/0!</v>
      </c>
      <c r="BL79" s="42" t="e">
        <f t="shared" si="118"/>
        <v>#DIV/0!</v>
      </c>
      <c r="BM79" s="42" t="e">
        <f t="shared" si="118"/>
        <v>#DIV/0!</v>
      </c>
      <c r="BN79" s="42" t="e">
        <f t="shared" si="118"/>
        <v>#DIV/0!</v>
      </c>
      <c r="BO79" s="42" t="e">
        <f t="shared" si="118"/>
        <v>#DIV/0!</v>
      </c>
      <c r="BP79" s="42" t="e">
        <f t="shared" si="76"/>
        <v>#DIV/0!</v>
      </c>
      <c r="BQ79" s="42" t="e">
        <f t="shared" si="52"/>
        <v>#DIV/0!</v>
      </c>
      <c r="BR79" s="42" t="e">
        <f t="shared" si="119"/>
        <v>#DIV/0!</v>
      </c>
      <c r="BS79" s="42" t="e">
        <f t="shared" si="119"/>
        <v>#DIV/0!</v>
      </c>
      <c r="BT79" s="42" t="e">
        <f t="shared" si="119"/>
        <v>#DIV/0!</v>
      </c>
      <c r="BU79" s="42" t="e">
        <f t="shared" si="119"/>
        <v>#DIV/0!</v>
      </c>
      <c r="BV79" s="42" t="e">
        <f t="shared" si="77"/>
        <v>#DIV/0!</v>
      </c>
      <c r="BW79" s="42" t="e">
        <f t="shared" si="53"/>
        <v>#DIV/0!</v>
      </c>
      <c r="BX79" s="42" t="e">
        <f t="shared" si="120"/>
        <v>#DIV/0!</v>
      </c>
      <c r="BY79" s="42" t="e">
        <f t="shared" si="120"/>
        <v>#DIV/0!</v>
      </c>
      <c r="BZ79" s="42" t="e">
        <f t="shared" si="120"/>
        <v>#DIV/0!</v>
      </c>
      <c r="CA79" s="42" t="e">
        <f t="shared" si="120"/>
        <v>#DIV/0!</v>
      </c>
      <c r="CB79" s="42" t="e">
        <f t="shared" si="78"/>
        <v>#DIV/0!</v>
      </c>
      <c r="CC79" s="42" t="e">
        <f t="shared" si="54"/>
        <v>#DIV/0!</v>
      </c>
      <c r="CD79" s="42" t="e">
        <f t="shared" si="121"/>
        <v>#DIV/0!</v>
      </c>
      <c r="CE79" s="42" t="e">
        <f t="shared" si="121"/>
        <v>#DIV/0!</v>
      </c>
      <c r="CF79" s="42" t="e">
        <f t="shared" si="121"/>
        <v>#DIV/0!</v>
      </c>
      <c r="CG79" s="42" t="e">
        <f t="shared" si="121"/>
        <v>#DIV/0!</v>
      </c>
      <c r="CH79" s="42" t="e">
        <f t="shared" si="79"/>
        <v>#DIV/0!</v>
      </c>
      <c r="CI79" s="42" t="e">
        <f t="shared" si="55"/>
        <v>#DIV/0!</v>
      </c>
      <c r="CJ79" s="42" t="e">
        <f t="shared" si="122"/>
        <v>#DIV/0!</v>
      </c>
      <c r="CK79" s="42" t="e">
        <f t="shared" si="122"/>
        <v>#DIV/0!</v>
      </c>
      <c r="CL79" s="42" t="e">
        <f t="shared" si="122"/>
        <v>#DIV/0!</v>
      </c>
      <c r="CM79" s="42" t="e">
        <f t="shared" si="122"/>
        <v>#DIV/0!</v>
      </c>
      <c r="CN79" s="42" t="e">
        <f t="shared" si="80"/>
        <v>#DIV/0!</v>
      </c>
      <c r="CO79" s="42" t="e">
        <f t="shared" si="56"/>
        <v>#DIV/0!</v>
      </c>
      <c r="CP79" s="42">
        <f t="shared" si="81"/>
        <v>0</v>
      </c>
      <c r="CQ79" s="42">
        <f t="shared" si="82"/>
        <v>0</v>
      </c>
      <c r="CR79" s="42">
        <f t="shared" si="83"/>
        <v>0</v>
      </c>
      <c r="CS79" s="42">
        <f t="shared" si="84"/>
        <v>0</v>
      </c>
      <c r="CT79" s="42">
        <f t="shared" si="85"/>
        <v>0</v>
      </c>
      <c r="CU79" s="42">
        <f t="shared" si="86"/>
        <v>0</v>
      </c>
      <c r="CV79" s="42">
        <f t="shared" si="87"/>
        <v>0</v>
      </c>
      <c r="CW79" s="42">
        <f t="shared" si="88"/>
        <v>0</v>
      </c>
      <c r="CX79" s="42">
        <f t="shared" si="89"/>
        <v>0</v>
      </c>
      <c r="CY79" s="42">
        <f t="shared" si="90"/>
        <v>0</v>
      </c>
      <c r="CZ79" s="42">
        <f t="shared" si="91"/>
        <v>0</v>
      </c>
      <c r="DA79" s="42">
        <f t="shared" si="92"/>
        <v>0</v>
      </c>
      <c r="DB79" s="42">
        <f t="shared" si="93"/>
        <v>0</v>
      </c>
      <c r="DC79" s="42">
        <f t="shared" si="94"/>
        <v>0</v>
      </c>
      <c r="DD79" s="42">
        <f t="shared" si="95"/>
        <v>0</v>
      </c>
      <c r="DE79" s="42">
        <f t="shared" si="96"/>
        <v>0</v>
      </c>
      <c r="DF79" s="42">
        <f t="shared" si="97"/>
        <v>0</v>
      </c>
      <c r="DG79" s="42">
        <f t="shared" si="98"/>
        <v>0</v>
      </c>
    </row>
    <row r="80" spans="1:111" x14ac:dyDescent="0.25">
      <c r="A80" s="53" t="s">
        <v>108</v>
      </c>
      <c r="B80" s="53" t="s">
        <v>104</v>
      </c>
      <c r="C80" s="53" t="s">
        <v>237</v>
      </c>
      <c r="D80" s="15">
        <v>0</v>
      </c>
      <c r="E80" s="15">
        <v>0</v>
      </c>
      <c r="F80" s="15">
        <v>0</v>
      </c>
      <c r="G80" s="15">
        <v>0</v>
      </c>
      <c r="H80" s="15">
        <v>0</v>
      </c>
      <c r="I80" s="15">
        <v>0</v>
      </c>
      <c r="J80" s="15">
        <v>0</v>
      </c>
      <c r="K80" s="15">
        <v>0</v>
      </c>
      <c r="L80" s="15">
        <v>0</v>
      </c>
      <c r="M80" s="15">
        <v>0</v>
      </c>
      <c r="N80" s="15">
        <v>0</v>
      </c>
      <c r="O80" s="15">
        <v>0</v>
      </c>
      <c r="P80" s="15">
        <f t="shared" si="99"/>
        <v>0</v>
      </c>
      <c r="Q80" s="15">
        <f t="shared" si="100"/>
        <v>0</v>
      </c>
      <c r="R80" s="15">
        <f t="shared" si="101"/>
        <v>0</v>
      </c>
      <c r="S80" s="15">
        <f t="shared" si="102"/>
        <v>0</v>
      </c>
      <c r="T80" s="15">
        <f t="shared" si="103"/>
        <v>0</v>
      </c>
      <c r="U80" s="15">
        <f t="shared" si="104"/>
        <v>0</v>
      </c>
      <c r="V80" s="15">
        <v>2.3629933350981409E-4</v>
      </c>
      <c r="W80" s="15">
        <v>3.9636162755718521E-5</v>
      </c>
      <c r="X80" s="15">
        <v>7.4904313628135506E-5</v>
      </c>
      <c r="Y80" s="15">
        <v>2.0612098786205804E-4</v>
      </c>
      <c r="Z80" s="15">
        <v>3.4265249057443626E-5</v>
      </c>
      <c r="AA80" s="15">
        <v>6.5708529621923698E-5</v>
      </c>
      <c r="AB80" s="15">
        <v>2.3629933350981409E-4</v>
      </c>
      <c r="AC80" s="15">
        <v>3.9636162755718521E-5</v>
      </c>
      <c r="AD80" s="15">
        <v>7.4904313628135506E-5</v>
      </c>
      <c r="AE80" s="15">
        <v>2.0612098786205804E-4</v>
      </c>
      <c r="AF80" s="15">
        <v>3.4265249057443626E-5</v>
      </c>
      <c r="AG80" s="15">
        <v>6.5708529621923698E-5</v>
      </c>
      <c r="AH80" s="112">
        <f t="shared" si="105"/>
        <v>2.3629933350981409E-4</v>
      </c>
      <c r="AI80" s="112">
        <f t="shared" si="106"/>
        <v>3.9636162755718521E-5</v>
      </c>
      <c r="AJ80" s="112">
        <f t="shared" si="107"/>
        <v>7.4904313628135506E-5</v>
      </c>
      <c r="AK80" s="112">
        <f t="shared" si="108"/>
        <v>2.0612098786205804E-4</v>
      </c>
      <c r="AL80" s="112">
        <f t="shared" si="109"/>
        <v>3.4265249057443626E-5</v>
      </c>
      <c r="AM80" s="112">
        <f t="shared" si="110"/>
        <v>6.5708529621923698E-5</v>
      </c>
      <c r="AN80" s="15">
        <v>2.3629933350981409E-4</v>
      </c>
      <c r="AO80" s="15">
        <v>3.9636162755718521E-5</v>
      </c>
      <c r="AP80" s="15">
        <v>7.4904313628135506E-5</v>
      </c>
      <c r="AQ80" s="15">
        <v>2.0612098786205804E-4</v>
      </c>
      <c r="AR80" s="15">
        <v>3.4265249057443626E-5</v>
      </c>
      <c r="AS80" s="15">
        <v>6.5708529621923698E-5</v>
      </c>
      <c r="AT80" s="15">
        <v>2.3629933350981409E-4</v>
      </c>
      <c r="AU80" s="15">
        <v>3.9636162755718521E-5</v>
      </c>
      <c r="AV80" s="15">
        <v>7.4904313628135506E-5</v>
      </c>
      <c r="AW80" s="15">
        <v>2.0612098786205804E-4</v>
      </c>
      <c r="AX80" s="15">
        <v>3.4265249057443626E-5</v>
      </c>
      <c r="AY80" s="15">
        <v>6.5708529621923698E-5</v>
      </c>
      <c r="AZ80" s="15">
        <f t="shared" si="111"/>
        <v>2.3629933350981409E-4</v>
      </c>
      <c r="BA80" s="15">
        <f t="shared" si="112"/>
        <v>3.9636162755718521E-5</v>
      </c>
      <c r="BB80" s="15">
        <f t="shared" si="113"/>
        <v>7.4904313628135506E-5</v>
      </c>
      <c r="BC80" s="15">
        <f t="shared" si="114"/>
        <v>2.0612098786205804E-4</v>
      </c>
      <c r="BD80" s="15">
        <f t="shared" si="115"/>
        <v>3.4265249057443626E-5</v>
      </c>
      <c r="BE80" s="15">
        <f t="shared" si="116"/>
        <v>6.5708529621923698E-5</v>
      </c>
      <c r="BF80" s="42" t="e">
        <f t="shared" si="117"/>
        <v>#DIV/0!</v>
      </c>
      <c r="BG80" s="42" t="e">
        <f t="shared" si="117"/>
        <v>#DIV/0!</v>
      </c>
      <c r="BH80" s="42" t="e">
        <f t="shared" si="117"/>
        <v>#DIV/0!</v>
      </c>
      <c r="BI80" s="42" t="e">
        <f t="shared" si="117"/>
        <v>#DIV/0!</v>
      </c>
      <c r="BJ80" s="42" t="e">
        <f t="shared" si="75"/>
        <v>#DIV/0!</v>
      </c>
      <c r="BK80" s="42" t="e">
        <f t="shared" si="51"/>
        <v>#DIV/0!</v>
      </c>
      <c r="BL80" s="42">
        <f t="shared" si="118"/>
        <v>41388182.754200667</v>
      </c>
      <c r="BM80" s="42">
        <f t="shared" si="118"/>
        <v>246744369.78864679</v>
      </c>
      <c r="BN80" s="42">
        <f t="shared" si="118"/>
        <v>130566579.23004374</v>
      </c>
      <c r="BO80" s="42">
        <f t="shared" si="118"/>
        <v>47447861.09090963</v>
      </c>
      <c r="BP80" s="42">
        <f t="shared" si="76"/>
        <v>285420368.12878317</v>
      </c>
      <c r="BQ80" s="42">
        <f t="shared" si="52"/>
        <v>148839124.17874128</v>
      </c>
      <c r="BR80" s="42">
        <f t="shared" si="119"/>
        <v>41388182.754200667</v>
      </c>
      <c r="BS80" s="42">
        <f t="shared" si="119"/>
        <v>246744369.78864679</v>
      </c>
      <c r="BT80" s="42">
        <f t="shared" si="119"/>
        <v>130566579.23004374</v>
      </c>
      <c r="BU80" s="42">
        <f t="shared" si="119"/>
        <v>47447861.09090963</v>
      </c>
      <c r="BV80" s="42">
        <f t="shared" si="77"/>
        <v>285420368.12878317</v>
      </c>
      <c r="BW80" s="42">
        <f t="shared" si="53"/>
        <v>148839124.17874128</v>
      </c>
      <c r="BX80" s="42" t="e">
        <f t="shared" si="120"/>
        <v>#DIV/0!</v>
      </c>
      <c r="BY80" s="42" t="e">
        <f t="shared" si="120"/>
        <v>#DIV/0!</v>
      </c>
      <c r="BZ80" s="42" t="e">
        <f t="shared" si="120"/>
        <v>#DIV/0!</v>
      </c>
      <c r="CA80" s="42" t="e">
        <f t="shared" si="120"/>
        <v>#DIV/0!</v>
      </c>
      <c r="CB80" s="42" t="e">
        <f t="shared" si="78"/>
        <v>#DIV/0!</v>
      </c>
      <c r="CC80" s="42" t="e">
        <f t="shared" si="54"/>
        <v>#DIV/0!</v>
      </c>
      <c r="CD80" s="42">
        <f t="shared" si="121"/>
        <v>89716715.17270492</v>
      </c>
      <c r="CE80" s="42">
        <f t="shared" si="121"/>
        <v>534865096.06536931</v>
      </c>
      <c r="CF80" s="42">
        <f t="shared" si="121"/>
        <v>283027758.65817255</v>
      </c>
      <c r="CG80" s="42">
        <f t="shared" si="121"/>
        <v>102852214.22569369</v>
      </c>
      <c r="CH80" s="42">
        <f t="shared" si="79"/>
        <v>618702638.47957087</v>
      </c>
      <c r="CI80" s="42">
        <f t="shared" si="55"/>
        <v>322636956.29747593</v>
      </c>
      <c r="CJ80" s="42">
        <f t="shared" si="122"/>
        <v>89716715.17270492</v>
      </c>
      <c r="CK80" s="42">
        <f t="shared" si="122"/>
        <v>534865096.06536931</v>
      </c>
      <c r="CL80" s="42">
        <f t="shared" si="122"/>
        <v>283027758.65817255</v>
      </c>
      <c r="CM80" s="42">
        <f t="shared" si="122"/>
        <v>102852214.22569369</v>
      </c>
      <c r="CN80" s="42">
        <f t="shared" si="80"/>
        <v>618702638.47957087</v>
      </c>
      <c r="CO80" s="42">
        <f t="shared" si="56"/>
        <v>322636956.29747593</v>
      </c>
      <c r="CP80" s="42">
        <f t="shared" si="81"/>
        <v>0</v>
      </c>
      <c r="CQ80" s="42">
        <f t="shared" si="82"/>
        <v>0</v>
      </c>
      <c r="CR80" s="42">
        <f t="shared" si="83"/>
        <v>0</v>
      </c>
      <c r="CS80" s="42">
        <f t="shared" si="84"/>
        <v>0</v>
      </c>
      <c r="CT80" s="42">
        <f t="shared" si="85"/>
        <v>0</v>
      </c>
      <c r="CU80" s="42">
        <f t="shared" si="86"/>
        <v>0</v>
      </c>
      <c r="CV80" s="42">
        <f t="shared" si="87"/>
        <v>1.67772526791968E-9</v>
      </c>
      <c r="CW80" s="42">
        <f t="shared" si="88"/>
        <v>2.8141675556560151E-10</v>
      </c>
      <c r="CX80" s="42">
        <f t="shared" si="89"/>
        <v>5.3182062675976205E-10</v>
      </c>
      <c r="CY80" s="42">
        <f t="shared" si="90"/>
        <v>1.463459013820612E-9</v>
      </c>
      <c r="CZ80" s="42">
        <f t="shared" si="91"/>
        <v>2.4328326830784975E-10</v>
      </c>
      <c r="DA80" s="42">
        <f t="shared" si="92"/>
        <v>4.6653056031565828E-10</v>
      </c>
      <c r="DB80" s="42">
        <f t="shared" si="93"/>
        <v>1.67772526791968E-9</v>
      </c>
      <c r="DC80" s="42">
        <f t="shared" si="94"/>
        <v>2.8141675556560151E-10</v>
      </c>
      <c r="DD80" s="42">
        <f t="shared" si="95"/>
        <v>5.3182062675976205E-10</v>
      </c>
      <c r="DE80" s="42">
        <f t="shared" si="96"/>
        <v>1.463459013820612E-9</v>
      </c>
      <c r="DF80" s="42">
        <f t="shared" si="97"/>
        <v>2.4328326830784975E-10</v>
      </c>
      <c r="DG80" s="42">
        <f t="shared" si="98"/>
        <v>4.6653056031565828E-10</v>
      </c>
    </row>
    <row r="81" spans="1:111" x14ac:dyDescent="0.25">
      <c r="A81" s="53" t="s">
        <v>109</v>
      </c>
      <c r="B81" s="53" t="s">
        <v>110</v>
      </c>
      <c r="C81" s="53" t="s">
        <v>236</v>
      </c>
      <c r="D81" s="15">
        <v>0.50281499491884951</v>
      </c>
      <c r="E81" s="15">
        <v>2.3573574732433541E-2</v>
      </c>
      <c r="F81" s="15">
        <v>5.8510964057179177E-2</v>
      </c>
      <c r="G81" s="15">
        <v>0.46049374347427097</v>
      </c>
      <c r="H81" s="15">
        <v>1.9774327111240192E-2</v>
      </c>
      <c r="I81" s="15">
        <v>5.2047821627246922E-2</v>
      </c>
      <c r="J81" s="15">
        <v>0.50281499491884951</v>
      </c>
      <c r="K81" s="15">
        <v>2.3573574732433541E-2</v>
      </c>
      <c r="L81" s="15">
        <v>5.8510964057179177E-2</v>
      </c>
      <c r="M81" s="15">
        <v>0.46049374347427097</v>
      </c>
      <c r="N81" s="15">
        <v>1.9774327111240192E-2</v>
      </c>
      <c r="O81" s="15">
        <v>5.2047821627246922E-2</v>
      </c>
      <c r="P81" s="15">
        <f t="shared" si="99"/>
        <v>0.50281499491884951</v>
      </c>
      <c r="Q81" s="15">
        <f t="shared" si="100"/>
        <v>2.3573574732433541E-2</v>
      </c>
      <c r="R81" s="15">
        <f t="shared" si="101"/>
        <v>5.8510964057179177E-2</v>
      </c>
      <c r="S81" s="15">
        <f t="shared" si="102"/>
        <v>0.46049374347427097</v>
      </c>
      <c r="T81" s="15">
        <f t="shared" si="103"/>
        <v>1.9774327111240192E-2</v>
      </c>
      <c r="U81" s="15">
        <f t="shared" si="104"/>
        <v>5.2047821627246922E-2</v>
      </c>
      <c r="V81" s="15">
        <v>1.3587211676814308E-3</v>
      </c>
      <c r="W81" s="15">
        <v>2.2790793584538145E-4</v>
      </c>
      <c r="X81" s="15">
        <v>4.3069980336177906E-4</v>
      </c>
      <c r="Y81" s="15">
        <v>1.1851956802068333E-3</v>
      </c>
      <c r="Z81" s="15">
        <v>1.9702518208030079E-4</v>
      </c>
      <c r="AA81" s="15">
        <v>3.7782404532606118E-4</v>
      </c>
      <c r="AB81" s="15">
        <v>1.3587211676814308E-3</v>
      </c>
      <c r="AC81" s="15">
        <v>2.2790793584538145E-4</v>
      </c>
      <c r="AD81" s="15">
        <v>4.3069980336177906E-4</v>
      </c>
      <c r="AE81" s="15">
        <v>1.1851956802068333E-3</v>
      </c>
      <c r="AF81" s="15">
        <v>1.9702518208030079E-4</v>
      </c>
      <c r="AG81" s="15">
        <v>3.7782404532606118E-4</v>
      </c>
      <c r="AH81" s="112">
        <f t="shared" si="105"/>
        <v>1.3587211676814308E-3</v>
      </c>
      <c r="AI81" s="112">
        <f t="shared" si="106"/>
        <v>2.2790793584538145E-4</v>
      </c>
      <c r="AJ81" s="112">
        <f t="shared" si="107"/>
        <v>4.3069980336177906E-4</v>
      </c>
      <c r="AK81" s="112">
        <f t="shared" si="108"/>
        <v>1.1851956802068333E-3</v>
      </c>
      <c r="AL81" s="112">
        <f t="shared" si="109"/>
        <v>1.9702518208030079E-4</v>
      </c>
      <c r="AM81" s="112">
        <f t="shared" si="110"/>
        <v>3.7782404532606118E-4</v>
      </c>
      <c r="AN81" s="15">
        <v>0.50417371608653094</v>
      </c>
      <c r="AO81" s="15">
        <v>2.3801482668278921E-2</v>
      </c>
      <c r="AP81" s="15">
        <v>5.8941663860540956E-2</v>
      </c>
      <c r="AQ81" s="15">
        <v>0.46167893915447777</v>
      </c>
      <c r="AR81" s="15">
        <v>1.9971352293320494E-2</v>
      </c>
      <c r="AS81" s="15">
        <v>5.2425645672572983E-2</v>
      </c>
      <c r="AT81" s="15">
        <v>0.50417371608653094</v>
      </c>
      <c r="AU81" s="15">
        <v>2.3801482668278921E-2</v>
      </c>
      <c r="AV81" s="15">
        <v>5.8941663860540956E-2</v>
      </c>
      <c r="AW81" s="15">
        <v>0.46167893915447777</v>
      </c>
      <c r="AX81" s="15">
        <v>1.9971352293320494E-2</v>
      </c>
      <c r="AY81" s="15">
        <v>5.2425645672572983E-2</v>
      </c>
      <c r="AZ81" s="15">
        <f t="shared" si="111"/>
        <v>0.50417371608653094</v>
      </c>
      <c r="BA81" s="15">
        <f t="shared" si="112"/>
        <v>2.3801482668278921E-2</v>
      </c>
      <c r="BB81" s="15">
        <f t="shared" si="113"/>
        <v>5.8941663860540956E-2</v>
      </c>
      <c r="BC81" s="15">
        <f t="shared" si="114"/>
        <v>0.46167893915447777</v>
      </c>
      <c r="BD81" s="15">
        <f t="shared" si="115"/>
        <v>1.9971352293320494E-2</v>
      </c>
      <c r="BE81" s="15">
        <f t="shared" si="116"/>
        <v>5.2425645672572983E-2</v>
      </c>
      <c r="BF81" s="42">
        <f t="shared" si="117"/>
        <v>19450.493916909574</v>
      </c>
      <c r="BG81" s="42">
        <f t="shared" si="117"/>
        <v>414871.31718484149</v>
      </c>
      <c r="BH81" s="42">
        <f t="shared" si="117"/>
        <v>167148.16030791437</v>
      </c>
      <c r="BI81" s="42">
        <f t="shared" si="117"/>
        <v>21238.073564720289</v>
      </c>
      <c r="BJ81" s="42">
        <f t="shared" si="75"/>
        <v>494580.6724538717</v>
      </c>
      <c r="BK81" s="42">
        <f t="shared" si="51"/>
        <v>187904.11767934955</v>
      </c>
      <c r="BL81" s="42">
        <f t="shared" si="118"/>
        <v>7197944.8268175088</v>
      </c>
      <c r="BM81" s="42">
        <f t="shared" si="118"/>
        <v>42912064.311069012</v>
      </c>
      <c r="BN81" s="42">
        <f t="shared" si="118"/>
        <v>22707231.170442395</v>
      </c>
      <c r="BO81" s="42">
        <f t="shared" si="118"/>
        <v>8251801.9288538517</v>
      </c>
      <c r="BP81" s="42">
        <f t="shared" si="76"/>
        <v>49638324.891962305</v>
      </c>
      <c r="BQ81" s="42">
        <f t="shared" si="52"/>
        <v>25885065.074563704</v>
      </c>
      <c r="BR81" s="42">
        <f t="shared" si="119"/>
        <v>19398.075877326111</v>
      </c>
      <c r="BS81" s="42">
        <f t="shared" si="119"/>
        <v>410898.77199264365</v>
      </c>
      <c r="BT81" s="42">
        <f t="shared" si="119"/>
        <v>165926.7716489984</v>
      </c>
      <c r="BU81" s="42">
        <f t="shared" si="119"/>
        <v>21183.552400963243</v>
      </c>
      <c r="BV81" s="42">
        <f t="shared" si="77"/>
        <v>489701.4411623475</v>
      </c>
      <c r="BW81" s="42">
        <f t="shared" si="53"/>
        <v>186549.91988236987</v>
      </c>
      <c r="BX81" s="42">
        <f t="shared" si="120"/>
        <v>42162.624850560627</v>
      </c>
      <c r="BY81" s="42">
        <f t="shared" si="120"/>
        <v>899312.05770129233</v>
      </c>
      <c r="BZ81" s="42">
        <f t="shared" si="120"/>
        <v>362325.25547318859</v>
      </c>
      <c r="CA81" s="42">
        <f t="shared" si="120"/>
        <v>46037.541878534779</v>
      </c>
      <c r="CB81" s="42">
        <f t="shared" si="78"/>
        <v>1072097.1631924417</v>
      </c>
      <c r="CC81" s="42">
        <f t="shared" si="54"/>
        <v>407317.71930492949</v>
      </c>
      <c r="CD81" s="42">
        <f t="shared" si="121"/>
        <v>15602906.986557381</v>
      </c>
      <c r="CE81" s="42">
        <f t="shared" si="121"/>
        <v>93020016.707020774</v>
      </c>
      <c r="CF81" s="42">
        <f t="shared" si="121"/>
        <v>49222218.8970735</v>
      </c>
      <c r="CG81" s="42">
        <f t="shared" si="121"/>
        <v>17887341.604468472</v>
      </c>
      <c r="CH81" s="42">
        <f t="shared" si="79"/>
        <v>107600458.86601235</v>
      </c>
      <c r="CI81" s="42">
        <f t="shared" si="55"/>
        <v>56110775.008256704</v>
      </c>
      <c r="CJ81" s="42">
        <f t="shared" si="122"/>
        <v>42048.998834285645</v>
      </c>
      <c r="CK81" s="42">
        <f t="shared" si="122"/>
        <v>890700.81454438099</v>
      </c>
      <c r="CL81" s="42">
        <f t="shared" si="122"/>
        <v>359677.66451521125</v>
      </c>
      <c r="CM81" s="42">
        <f t="shared" si="122"/>
        <v>45919.356942783306</v>
      </c>
      <c r="CN81" s="42">
        <f t="shared" si="80"/>
        <v>1061520.5064050886</v>
      </c>
      <c r="CO81" s="42">
        <f t="shared" si="56"/>
        <v>404382.23941781605</v>
      </c>
      <c r="CP81" s="42">
        <f t="shared" si="81"/>
        <v>3.5699864639238316E-6</v>
      </c>
      <c r="CQ81" s="42">
        <f t="shared" si="82"/>
        <v>1.6737238060027814E-7</v>
      </c>
      <c r="CR81" s="42">
        <f t="shared" si="83"/>
        <v>4.1542784480597215E-7</v>
      </c>
      <c r="CS81" s="42">
        <f t="shared" si="84"/>
        <v>3.2695055786673238E-6</v>
      </c>
      <c r="CT81" s="42">
        <f t="shared" si="85"/>
        <v>1.4039772248980536E-7</v>
      </c>
      <c r="CU81" s="42">
        <f t="shared" si="86"/>
        <v>3.6953953355345314E-7</v>
      </c>
      <c r="CV81" s="42">
        <f t="shared" si="87"/>
        <v>9.6469202905381586E-9</v>
      </c>
      <c r="CW81" s="42">
        <f t="shared" si="88"/>
        <v>1.6181463445022083E-9</v>
      </c>
      <c r="CX81" s="42">
        <f t="shared" si="89"/>
        <v>3.0579686038686314E-9</v>
      </c>
      <c r="CY81" s="42">
        <f t="shared" si="90"/>
        <v>8.4148893294685168E-9</v>
      </c>
      <c r="CZ81" s="42">
        <f t="shared" si="91"/>
        <v>1.3988787927701357E-9</v>
      </c>
      <c r="DA81" s="42">
        <f t="shared" si="92"/>
        <v>2.6825507218150343E-9</v>
      </c>
      <c r="DB81" s="42">
        <f t="shared" si="93"/>
        <v>3.5796333842143696E-6</v>
      </c>
      <c r="DC81" s="42">
        <f t="shared" si="94"/>
        <v>1.6899052694478032E-7</v>
      </c>
      <c r="DD81" s="42">
        <f t="shared" si="95"/>
        <v>4.184858134098408E-7</v>
      </c>
      <c r="DE81" s="42">
        <f t="shared" si="96"/>
        <v>3.277920467996792E-6</v>
      </c>
      <c r="DF81" s="42">
        <f t="shared" si="97"/>
        <v>1.417966012825755E-7</v>
      </c>
      <c r="DG81" s="42">
        <f t="shared" si="98"/>
        <v>3.7222208427526815E-7</v>
      </c>
    </row>
    <row r="82" spans="1:111" x14ac:dyDescent="0.25">
      <c r="A82" s="53" t="s">
        <v>112</v>
      </c>
      <c r="B82" s="53" t="s">
        <v>113</v>
      </c>
      <c r="C82" s="53" t="s">
        <v>237</v>
      </c>
      <c r="D82" s="15">
        <v>0</v>
      </c>
      <c r="E82" s="15">
        <v>0</v>
      </c>
      <c r="F82" s="15">
        <v>0</v>
      </c>
      <c r="G82" s="15">
        <v>0</v>
      </c>
      <c r="H82" s="15">
        <v>0</v>
      </c>
      <c r="I82" s="15">
        <v>0</v>
      </c>
      <c r="J82" s="15">
        <v>0</v>
      </c>
      <c r="K82" s="15">
        <v>0</v>
      </c>
      <c r="L82" s="15">
        <v>0</v>
      </c>
      <c r="M82" s="15">
        <v>0</v>
      </c>
      <c r="N82" s="15">
        <v>0</v>
      </c>
      <c r="O82" s="15">
        <v>0</v>
      </c>
      <c r="P82" s="15">
        <f t="shared" si="99"/>
        <v>0</v>
      </c>
      <c r="Q82" s="15">
        <f t="shared" si="100"/>
        <v>0</v>
      </c>
      <c r="R82" s="15">
        <f t="shared" si="101"/>
        <v>0</v>
      </c>
      <c r="S82" s="15">
        <f t="shared" si="102"/>
        <v>0</v>
      </c>
      <c r="T82" s="15">
        <f t="shared" si="103"/>
        <v>0</v>
      </c>
      <c r="U82" s="15">
        <f t="shared" si="104"/>
        <v>0</v>
      </c>
      <c r="V82" s="15">
        <v>7.8746752892145555E-2</v>
      </c>
      <c r="W82" s="15">
        <v>1.3208751238343199E-2</v>
      </c>
      <c r="X82" s="15">
        <v>2.4961862516576158E-2</v>
      </c>
      <c r="Y82" s="15">
        <v>6.8689819205030839E-2</v>
      </c>
      <c r="Z82" s="15">
        <v>1.1418894248393088E-2</v>
      </c>
      <c r="AA82" s="15">
        <v>2.1897367496506073E-2</v>
      </c>
      <c r="AB82" s="15">
        <v>7.8746752892145555E-2</v>
      </c>
      <c r="AC82" s="15">
        <v>1.3208751238343199E-2</v>
      </c>
      <c r="AD82" s="15">
        <v>2.4961862516576158E-2</v>
      </c>
      <c r="AE82" s="15">
        <v>6.8689819205030839E-2</v>
      </c>
      <c r="AF82" s="15">
        <v>1.1418894248393088E-2</v>
      </c>
      <c r="AG82" s="15">
        <v>2.1897367496506073E-2</v>
      </c>
      <c r="AH82" s="112">
        <f t="shared" si="105"/>
        <v>7.8746752892145555E-2</v>
      </c>
      <c r="AI82" s="112">
        <f t="shared" si="106"/>
        <v>1.3208751238343199E-2</v>
      </c>
      <c r="AJ82" s="112">
        <f t="shared" si="107"/>
        <v>2.4961862516576158E-2</v>
      </c>
      <c r="AK82" s="112">
        <f t="shared" si="108"/>
        <v>6.8689819205030839E-2</v>
      </c>
      <c r="AL82" s="112">
        <f t="shared" si="109"/>
        <v>1.1418894248393088E-2</v>
      </c>
      <c r="AM82" s="112">
        <f t="shared" si="110"/>
        <v>2.1897367496506073E-2</v>
      </c>
      <c r="AN82" s="15">
        <v>7.8746752892145555E-2</v>
      </c>
      <c r="AO82" s="15">
        <v>1.3208751238343199E-2</v>
      </c>
      <c r="AP82" s="15">
        <v>2.4961862516576158E-2</v>
      </c>
      <c r="AQ82" s="15">
        <v>6.8689819205030839E-2</v>
      </c>
      <c r="AR82" s="15">
        <v>1.1418894248393088E-2</v>
      </c>
      <c r="AS82" s="15">
        <v>2.1897367496506073E-2</v>
      </c>
      <c r="AT82" s="15">
        <v>7.8746752892145555E-2</v>
      </c>
      <c r="AU82" s="15">
        <v>1.3208751238343199E-2</v>
      </c>
      <c r="AV82" s="15">
        <v>2.4961862516576158E-2</v>
      </c>
      <c r="AW82" s="15">
        <v>6.8689819205030839E-2</v>
      </c>
      <c r="AX82" s="15">
        <v>1.1418894248393088E-2</v>
      </c>
      <c r="AY82" s="15">
        <v>2.1897367496506073E-2</v>
      </c>
      <c r="AZ82" s="15">
        <f t="shared" si="111"/>
        <v>7.8746752892145555E-2</v>
      </c>
      <c r="BA82" s="15">
        <f t="shared" si="112"/>
        <v>1.3208751238343199E-2</v>
      </c>
      <c r="BB82" s="15">
        <f t="shared" si="113"/>
        <v>2.4961862516576158E-2</v>
      </c>
      <c r="BC82" s="15">
        <f t="shared" si="114"/>
        <v>6.8689819205030839E-2</v>
      </c>
      <c r="BD82" s="15">
        <f t="shared" si="115"/>
        <v>1.1418894248393088E-2</v>
      </c>
      <c r="BE82" s="15">
        <f t="shared" si="116"/>
        <v>2.1897367496506073E-2</v>
      </c>
      <c r="BF82" s="42" t="e">
        <f t="shared" si="117"/>
        <v>#DIV/0!</v>
      </c>
      <c r="BG82" s="42" t="e">
        <f t="shared" si="117"/>
        <v>#DIV/0!</v>
      </c>
      <c r="BH82" s="42" t="e">
        <f t="shared" si="117"/>
        <v>#DIV/0!</v>
      </c>
      <c r="BI82" s="42" t="e">
        <f t="shared" si="117"/>
        <v>#DIV/0!</v>
      </c>
      <c r="BJ82" s="42" t="e">
        <f t="shared" si="75"/>
        <v>#DIV/0!</v>
      </c>
      <c r="BK82" s="42" t="e">
        <f t="shared" si="51"/>
        <v>#DIV/0!</v>
      </c>
      <c r="BL82" s="42">
        <f t="shared" si="118"/>
        <v>124195.59716189247</v>
      </c>
      <c r="BM82" s="42">
        <f t="shared" si="118"/>
        <v>740418.21391942014</v>
      </c>
      <c r="BN82" s="42">
        <f t="shared" si="118"/>
        <v>391797.68711190921</v>
      </c>
      <c r="BO82" s="42">
        <f t="shared" si="118"/>
        <v>142379.17806724572</v>
      </c>
      <c r="BP82" s="42">
        <f t="shared" si="76"/>
        <v>856475.22319214756</v>
      </c>
      <c r="BQ82" s="42">
        <f t="shared" si="52"/>
        <v>446629.02979367221</v>
      </c>
      <c r="BR82" s="42">
        <f t="shared" si="119"/>
        <v>124195.59716189247</v>
      </c>
      <c r="BS82" s="42">
        <f t="shared" si="119"/>
        <v>740418.21391942014</v>
      </c>
      <c r="BT82" s="42">
        <f t="shared" si="119"/>
        <v>391797.68711190921</v>
      </c>
      <c r="BU82" s="42">
        <f t="shared" si="119"/>
        <v>142379.17806724572</v>
      </c>
      <c r="BV82" s="42">
        <f t="shared" si="77"/>
        <v>856475.22319214756</v>
      </c>
      <c r="BW82" s="42">
        <f t="shared" si="53"/>
        <v>446629.02979367221</v>
      </c>
      <c r="BX82" s="42" t="e">
        <f t="shared" si="120"/>
        <v>#DIV/0!</v>
      </c>
      <c r="BY82" s="42" t="e">
        <f t="shared" si="120"/>
        <v>#DIV/0!</v>
      </c>
      <c r="BZ82" s="42" t="e">
        <f t="shared" si="120"/>
        <v>#DIV/0!</v>
      </c>
      <c r="CA82" s="42" t="e">
        <f t="shared" si="120"/>
        <v>#DIV/0!</v>
      </c>
      <c r="CB82" s="42" t="e">
        <f t="shared" si="78"/>
        <v>#DIV/0!</v>
      </c>
      <c r="CC82" s="42" t="e">
        <f t="shared" si="54"/>
        <v>#DIV/0!</v>
      </c>
      <c r="CD82" s="42">
        <f t="shared" si="121"/>
        <v>269217.4498805849</v>
      </c>
      <c r="CE82" s="42">
        <f t="shared" si="121"/>
        <v>1604996.5373304402</v>
      </c>
      <c r="CF82" s="42">
        <f t="shared" si="121"/>
        <v>849295.59987448622</v>
      </c>
      <c r="CG82" s="42">
        <f t="shared" si="121"/>
        <v>308633.80112736288</v>
      </c>
      <c r="CH82" s="42">
        <f t="shared" si="79"/>
        <v>1856572.0584533259</v>
      </c>
      <c r="CI82" s="42">
        <f t="shared" si="55"/>
        <v>968152.90711920767</v>
      </c>
      <c r="CJ82" s="42">
        <f t="shared" si="122"/>
        <v>269217.4498805849</v>
      </c>
      <c r="CK82" s="42">
        <f t="shared" si="122"/>
        <v>1604996.5373304402</v>
      </c>
      <c r="CL82" s="42">
        <f t="shared" si="122"/>
        <v>849295.59987448622</v>
      </c>
      <c r="CM82" s="42">
        <f t="shared" si="122"/>
        <v>308633.80112736288</v>
      </c>
      <c r="CN82" s="42">
        <f t="shared" si="80"/>
        <v>1856572.0584533259</v>
      </c>
      <c r="CO82" s="42">
        <f t="shared" si="56"/>
        <v>968152.90711920767</v>
      </c>
      <c r="CP82" s="42">
        <f t="shared" si="81"/>
        <v>0</v>
      </c>
      <c r="CQ82" s="42">
        <f t="shared" si="82"/>
        <v>0</v>
      </c>
      <c r="CR82" s="42">
        <f t="shared" si="83"/>
        <v>0</v>
      </c>
      <c r="CS82" s="42">
        <f t="shared" si="84"/>
        <v>0</v>
      </c>
      <c r="CT82" s="42">
        <f t="shared" si="85"/>
        <v>0</v>
      </c>
      <c r="CU82" s="42">
        <f t="shared" si="86"/>
        <v>0</v>
      </c>
      <c r="CV82" s="42">
        <f t="shared" si="87"/>
        <v>5.5910194553423346E-7</v>
      </c>
      <c r="CW82" s="42">
        <f t="shared" si="88"/>
        <v>9.378213379223671E-8</v>
      </c>
      <c r="CX82" s="42">
        <f t="shared" si="89"/>
        <v>1.7722922386769072E-7</v>
      </c>
      <c r="CY82" s="42">
        <f t="shared" si="90"/>
        <v>4.8769771635571898E-7</v>
      </c>
      <c r="CZ82" s="42">
        <f t="shared" si="91"/>
        <v>8.1074149163590927E-8</v>
      </c>
      <c r="DA82" s="42">
        <f t="shared" si="92"/>
        <v>1.5547130922519312E-7</v>
      </c>
      <c r="DB82" s="42">
        <f t="shared" si="93"/>
        <v>5.5910194553423346E-7</v>
      </c>
      <c r="DC82" s="42">
        <f t="shared" si="94"/>
        <v>9.378213379223671E-8</v>
      </c>
      <c r="DD82" s="42">
        <f t="shared" si="95"/>
        <v>1.7722922386769072E-7</v>
      </c>
      <c r="DE82" s="42">
        <f t="shared" si="96"/>
        <v>4.8769771635571898E-7</v>
      </c>
      <c r="DF82" s="42">
        <f t="shared" si="97"/>
        <v>8.1074149163590927E-8</v>
      </c>
      <c r="DG82" s="42">
        <f t="shared" si="98"/>
        <v>1.5547130922519312E-7</v>
      </c>
    </row>
    <row r="83" spans="1:111" x14ac:dyDescent="0.25">
      <c r="A83" s="53" t="s">
        <v>115</v>
      </c>
      <c r="B83" s="53" t="s">
        <v>113</v>
      </c>
      <c r="C83" s="53" t="s">
        <v>237</v>
      </c>
      <c r="D83" s="15">
        <v>0</v>
      </c>
      <c r="E83" s="15">
        <v>0</v>
      </c>
      <c r="F83" s="15">
        <v>0</v>
      </c>
      <c r="G83" s="15">
        <v>0</v>
      </c>
      <c r="H83" s="15">
        <v>0</v>
      </c>
      <c r="I83" s="15">
        <v>0</v>
      </c>
      <c r="J83" s="15">
        <v>0</v>
      </c>
      <c r="K83" s="15">
        <v>0</v>
      </c>
      <c r="L83" s="15">
        <v>0</v>
      </c>
      <c r="M83" s="15">
        <v>0</v>
      </c>
      <c r="N83" s="15">
        <v>0</v>
      </c>
      <c r="O83" s="15">
        <v>0</v>
      </c>
      <c r="P83" s="15">
        <f t="shared" si="99"/>
        <v>0</v>
      </c>
      <c r="Q83" s="15">
        <f t="shared" si="100"/>
        <v>0</v>
      </c>
      <c r="R83" s="15">
        <f t="shared" si="101"/>
        <v>0</v>
      </c>
      <c r="S83" s="15">
        <f t="shared" si="102"/>
        <v>0</v>
      </c>
      <c r="T83" s="15">
        <f t="shared" si="103"/>
        <v>0</v>
      </c>
      <c r="U83" s="15">
        <f t="shared" si="104"/>
        <v>0</v>
      </c>
      <c r="V83" s="15">
        <v>7.9632875392807348E-2</v>
      </c>
      <c r="W83" s="15">
        <v>1.3357386848677141E-2</v>
      </c>
      <c r="X83" s="15">
        <v>2.5242753692681665E-2</v>
      </c>
      <c r="Y83" s="15">
        <v>6.9462772909513554E-2</v>
      </c>
      <c r="Z83" s="15">
        <v>1.15473889323585E-2</v>
      </c>
      <c r="AA83" s="15">
        <v>2.2143774482588283E-2</v>
      </c>
      <c r="AB83" s="15">
        <v>7.9632875392807348E-2</v>
      </c>
      <c r="AC83" s="15">
        <v>1.3357386848677141E-2</v>
      </c>
      <c r="AD83" s="15">
        <v>2.5242753692681665E-2</v>
      </c>
      <c r="AE83" s="15">
        <v>6.9462772909513554E-2</v>
      </c>
      <c r="AF83" s="15">
        <v>1.15473889323585E-2</v>
      </c>
      <c r="AG83" s="15">
        <v>2.2143774482588283E-2</v>
      </c>
      <c r="AH83" s="112">
        <f t="shared" si="105"/>
        <v>7.9632875392807348E-2</v>
      </c>
      <c r="AI83" s="112">
        <f t="shared" si="106"/>
        <v>1.3357386848677141E-2</v>
      </c>
      <c r="AJ83" s="112">
        <f t="shared" si="107"/>
        <v>2.5242753692681665E-2</v>
      </c>
      <c r="AK83" s="112">
        <f t="shared" si="108"/>
        <v>6.9462772909513554E-2</v>
      </c>
      <c r="AL83" s="112">
        <f t="shared" si="109"/>
        <v>1.15473889323585E-2</v>
      </c>
      <c r="AM83" s="112">
        <f t="shared" si="110"/>
        <v>2.2143774482588283E-2</v>
      </c>
      <c r="AN83" s="15">
        <v>1.0652860061840033</v>
      </c>
      <c r="AO83" s="15">
        <v>4.9944014263630383E-2</v>
      </c>
      <c r="AP83" s="15">
        <v>0.12396390690080335</v>
      </c>
      <c r="AQ83" s="15">
        <v>0.97562233786921826</v>
      </c>
      <c r="AR83" s="15">
        <v>4.1894760828898717E-2</v>
      </c>
      <c r="AS83" s="15">
        <v>0.11027080853230281</v>
      </c>
      <c r="AT83" s="15">
        <v>1.0652860061840033</v>
      </c>
      <c r="AU83" s="15">
        <v>4.9944014263630383E-2</v>
      </c>
      <c r="AV83" s="15">
        <v>0.12396390690080335</v>
      </c>
      <c r="AW83" s="15">
        <v>0.97562233786921826</v>
      </c>
      <c r="AX83" s="15">
        <v>4.1894760828898717E-2</v>
      </c>
      <c r="AY83" s="15">
        <v>0.11027080853230281</v>
      </c>
      <c r="AZ83" s="15">
        <f t="shared" si="111"/>
        <v>1.0652860061840033</v>
      </c>
      <c r="BA83" s="15">
        <f t="shared" si="112"/>
        <v>4.9944014263630383E-2</v>
      </c>
      <c r="BB83" s="15">
        <f t="shared" si="113"/>
        <v>0.12396390690080335</v>
      </c>
      <c r="BC83" s="15">
        <f t="shared" si="114"/>
        <v>0.97562233786921826</v>
      </c>
      <c r="BD83" s="15">
        <f t="shared" si="115"/>
        <v>4.1894760828898717E-2</v>
      </c>
      <c r="BE83" s="15">
        <f t="shared" si="116"/>
        <v>0.11027080853230281</v>
      </c>
      <c r="BF83" s="42" t="e">
        <f t="shared" si="117"/>
        <v>#DIV/0!</v>
      </c>
      <c r="BG83" s="42" t="e">
        <f t="shared" si="117"/>
        <v>#DIV/0!</v>
      </c>
      <c r="BH83" s="42" t="e">
        <f t="shared" si="117"/>
        <v>#DIV/0!</v>
      </c>
      <c r="BI83" s="42" t="e">
        <f t="shared" si="117"/>
        <v>#DIV/0!</v>
      </c>
      <c r="BJ83" s="42" t="e">
        <f t="shared" si="75"/>
        <v>#DIV/0!</v>
      </c>
      <c r="BK83" s="42" t="e">
        <f t="shared" si="51"/>
        <v>#DIV/0!</v>
      </c>
      <c r="BL83" s="42">
        <f t="shared" si="118"/>
        <v>122813.59867715332</v>
      </c>
      <c r="BM83" s="42">
        <f t="shared" si="118"/>
        <v>732179.13883871457</v>
      </c>
      <c r="BN83" s="42">
        <f t="shared" si="118"/>
        <v>387437.92056392803</v>
      </c>
      <c r="BO83" s="42">
        <f t="shared" si="118"/>
        <v>140794.8400323728</v>
      </c>
      <c r="BP83" s="42">
        <f t="shared" si="76"/>
        <v>846944.71254831809</v>
      </c>
      <c r="BQ83" s="42">
        <f t="shared" si="52"/>
        <v>441659.12219211063</v>
      </c>
      <c r="BR83" s="42">
        <f t="shared" si="119"/>
        <v>9180.6331287813173</v>
      </c>
      <c r="BS83" s="42">
        <f t="shared" si="119"/>
        <v>195819.26171124517</v>
      </c>
      <c r="BT83" s="42">
        <f t="shared" si="119"/>
        <v>78893.931665335578</v>
      </c>
      <c r="BU83" s="42">
        <f t="shared" si="119"/>
        <v>10024.370722547976</v>
      </c>
      <c r="BV83" s="42">
        <f t="shared" si="77"/>
        <v>233442.07739822741</v>
      </c>
      <c r="BW83" s="42">
        <f t="shared" si="53"/>
        <v>88690.743544652971</v>
      </c>
      <c r="BX83" s="42" t="e">
        <f t="shared" si="120"/>
        <v>#DIV/0!</v>
      </c>
      <c r="BY83" s="42" t="e">
        <f t="shared" si="120"/>
        <v>#DIV/0!</v>
      </c>
      <c r="BZ83" s="42" t="e">
        <f t="shared" si="120"/>
        <v>#DIV/0!</v>
      </c>
      <c r="CA83" s="42" t="e">
        <f t="shared" si="120"/>
        <v>#DIV/0!</v>
      </c>
      <c r="CB83" s="42" t="e">
        <f t="shared" si="78"/>
        <v>#DIV/0!</v>
      </c>
      <c r="CC83" s="42" t="e">
        <f t="shared" si="54"/>
        <v>#DIV/0!</v>
      </c>
      <c r="CD83" s="42">
        <f t="shared" si="121"/>
        <v>266221.70674393151</v>
      </c>
      <c r="CE83" s="42">
        <f t="shared" si="121"/>
        <v>1587136.7835767635</v>
      </c>
      <c r="CF83" s="42">
        <f t="shared" si="121"/>
        <v>839844.98118152085</v>
      </c>
      <c r="CG83" s="42">
        <f t="shared" si="121"/>
        <v>305199.44874093082</v>
      </c>
      <c r="CH83" s="42">
        <f t="shared" si="79"/>
        <v>1835912.8738266202</v>
      </c>
      <c r="CI83" s="42">
        <f t="shared" si="55"/>
        <v>957379.69227737677</v>
      </c>
      <c r="CJ83" s="42">
        <f t="shared" si="122"/>
        <v>19900.758929464613</v>
      </c>
      <c r="CK83" s="42">
        <f t="shared" si="122"/>
        <v>424475.29123500997</v>
      </c>
      <c r="CL83" s="42">
        <f t="shared" si="122"/>
        <v>171017.520583345</v>
      </c>
      <c r="CM83" s="42">
        <f t="shared" si="122"/>
        <v>21729.719766668411</v>
      </c>
      <c r="CN83" s="42">
        <f t="shared" si="80"/>
        <v>506029.86102683243</v>
      </c>
      <c r="CO83" s="42">
        <f t="shared" si="56"/>
        <v>192253.9635119267</v>
      </c>
      <c r="CP83" s="42">
        <f t="shared" si="81"/>
        <v>0</v>
      </c>
      <c r="CQ83" s="42">
        <f t="shared" si="82"/>
        <v>0</v>
      </c>
      <c r="CR83" s="42">
        <f t="shared" si="83"/>
        <v>0</v>
      </c>
      <c r="CS83" s="42">
        <f t="shared" si="84"/>
        <v>0</v>
      </c>
      <c r="CT83" s="42">
        <f t="shared" si="85"/>
        <v>0</v>
      </c>
      <c r="CU83" s="42">
        <f t="shared" si="86"/>
        <v>0</v>
      </c>
      <c r="CV83" s="42">
        <f t="shared" si="87"/>
        <v>5.6539341528893211E-7</v>
      </c>
      <c r="CW83" s="42">
        <f t="shared" si="88"/>
        <v>9.4837446625607703E-8</v>
      </c>
      <c r="CX83" s="42">
        <f t="shared" si="89"/>
        <v>1.7922355121803981E-7</v>
      </c>
      <c r="CY83" s="42">
        <f t="shared" si="90"/>
        <v>4.9318568765754623E-7</v>
      </c>
      <c r="CZ83" s="42">
        <f t="shared" si="91"/>
        <v>8.1986461419745346E-8</v>
      </c>
      <c r="DA83" s="42">
        <f t="shared" si="92"/>
        <v>1.5722079882637682E-7</v>
      </c>
      <c r="DB83" s="42">
        <f t="shared" si="93"/>
        <v>7.5635306439064226E-6</v>
      </c>
      <c r="DC83" s="42">
        <f t="shared" si="94"/>
        <v>3.5460250127177569E-7</v>
      </c>
      <c r="DD83" s="42">
        <f t="shared" si="95"/>
        <v>8.8014373899570375E-7</v>
      </c>
      <c r="DE83" s="42">
        <f t="shared" si="96"/>
        <v>6.9269185988714491E-6</v>
      </c>
      <c r="DF83" s="42">
        <f t="shared" si="97"/>
        <v>2.9745280188518088E-7</v>
      </c>
      <c r="DG83" s="42">
        <f t="shared" si="98"/>
        <v>7.8292274057934995E-7</v>
      </c>
    </row>
    <row r="84" spans="1:111" x14ac:dyDescent="0.25">
      <c r="A84" s="53" t="s">
        <v>116</v>
      </c>
      <c r="B84" s="53" t="s">
        <v>113</v>
      </c>
      <c r="C84" s="53" t="s">
        <v>237</v>
      </c>
      <c r="D84" s="15">
        <v>0</v>
      </c>
      <c r="E84" s="15">
        <v>0</v>
      </c>
      <c r="F84" s="15">
        <v>0</v>
      </c>
      <c r="G84" s="15">
        <v>0</v>
      </c>
      <c r="H84" s="15">
        <v>0</v>
      </c>
      <c r="I84" s="15">
        <v>0</v>
      </c>
      <c r="J84" s="15">
        <v>0</v>
      </c>
      <c r="K84" s="15">
        <v>0</v>
      </c>
      <c r="L84" s="15">
        <v>0</v>
      </c>
      <c r="M84" s="15">
        <v>0</v>
      </c>
      <c r="N84" s="15">
        <v>0</v>
      </c>
      <c r="O84" s="15">
        <v>0</v>
      </c>
      <c r="P84" s="15">
        <f t="shared" si="99"/>
        <v>0</v>
      </c>
      <c r="Q84" s="15">
        <f t="shared" si="100"/>
        <v>0</v>
      </c>
      <c r="R84" s="15">
        <f t="shared" si="101"/>
        <v>0</v>
      </c>
      <c r="S84" s="15">
        <f t="shared" si="102"/>
        <v>0</v>
      </c>
      <c r="T84" s="15">
        <f t="shared" si="103"/>
        <v>0</v>
      </c>
      <c r="U84" s="15">
        <f t="shared" si="104"/>
        <v>0</v>
      </c>
      <c r="V84" s="15">
        <v>7.7033582724199398E-2</v>
      </c>
      <c r="W84" s="15">
        <v>1.2921389058364237E-2</v>
      </c>
      <c r="X84" s="15">
        <v>2.4418806242772175E-2</v>
      </c>
      <c r="Y84" s="15">
        <v>6.719544204303092E-2</v>
      </c>
      <c r="Z84" s="15">
        <v>1.1170471192726621E-2</v>
      </c>
      <c r="AA84" s="15">
        <v>2.1420980656747125E-2</v>
      </c>
      <c r="AB84" s="15">
        <v>7.7033582724199398E-2</v>
      </c>
      <c r="AC84" s="15">
        <v>1.2921389058364237E-2</v>
      </c>
      <c r="AD84" s="15">
        <v>2.4418806242772175E-2</v>
      </c>
      <c r="AE84" s="15">
        <v>6.719544204303092E-2</v>
      </c>
      <c r="AF84" s="15">
        <v>1.1170471192726621E-2</v>
      </c>
      <c r="AG84" s="15">
        <v>2.1420980656747125E-2</v>
      </c>
      <c r="AH84" s="112">
        <f t="shared" si="105"/>
        <v>7.7033582724199398E-2</v>
      </c>
      <c r="AI84" s="112">
        <f t="shared" si="106"/>
        <v>1.2921389058364237E-2</v>
      </c>
      <c r="AJ84" s="112">
        <f t="shared" si="107"/>
        <v>2.4418806242772175E-2</v>
      </c>
      <c r="AK84" s="112">
        <f t="shared" si="108"/>
        <v>6.719544204303092E-2</v>
      </c>
      <c r="AL84" s="112">
        <f t="shared" si="109"/>
        <v>1.1170471192726621E-2</v>
      </c>
      <c r="AM84" s="112">
        <f t="shared" si="110"/>
        <v>2.1420980656747125E-2</v>
      </c>
      <c r="AN84" s="15">
        <v>7.7033582724199398E-2</v>
      </c>
      <c r="AO84" s="15">
        <v>1.2921389058364237E-2</v>
      </c>
      <c r="AP84" s="15">
        <v>2.4418806242772175E-2</v>
      </c>
      <c r="AQ84" s="15">
        <v>6.719544204303092E-2</v>
      </c>
      <c r="AR84" s="15">
        <v>1.1170471192726621E-2</v>
      </c>
      <c r="AS84" s="15">
        <v>2.1420980656747125E-2</v>
      </c>
      <c r="AT84" s="15">
        <v>7.7033582724199398E-2</v>
      </c>
      <c r="AU84" s="15">
        <v>1.2921389058364237E-2</v>
      </c>
      <c r="AV84" s="15">
        <v>2.4418806242772175E-2</v>
      </c>
      <c r="AW84" s="15">
        <v>6.719544204303092E-2</v>
      </c>
      <c r="AX84" s="15">
        <v>1.1170471192726621E-2</v>
      </c>
      <c r="AY84" s="15">
        <v>2.1420980656747125E-2</v>
      </c>
      <c r="AZ84" s="15">
        <f t="shared" si="111"/>
        <v>7.7033582724199398E-2</v>
      </c>
      <c r="BA84" s="15">
        <f t="shared" si="112"/>
        <v>1.2921389058364237E-2</v>
      </c>
      <c r="BB84" s="15">
        <f t="shared" si="113"/>
        <v>2.4418806242772175E-2</v>
      </c>
      <c r="BC84" s="15">
        <f t="shared" si="114"/>
        <v>6.719544204303092E-2</v>
      </c>
      <c r="BD84" s="15">
        <f t="shared" si="115"/>
        <v>1.1170471192726621E-2</v>
      </c>
      <c r="BE84" s="15">
        <f t="shared" si="116"/>
        <v>2.1420980656747125E-2</v>
      </c>
      <c r="BF84" s="42" t="e">
        <f t="shared" si="117"/>
        <v>#DIV/0!</v>
      </c>
      <c r="BG84" s="42" t="e">
        <f t="shared" si="117"/>
        <v>#DIV/0!</v>
      </c>
      <c r="BH84" s="42" t="e">
        <f t="shared" si="117"/>
        <v>#DIV/0!</v>
      </c>
      <c r="BI84" s="42" t="e">
        <f t="shared" si="117"/>
        <v>#DIV/0!</v>
      </c>
      <c r="BJ84" s="42" t="e">
        <f t="shared" si="75"/>
        <v>#DIV/0!</v>
      </c>
      <c r="BK84" s="42" t="e">
        <f t="shared" si="51"/>
        <v>#DIV/0!</v>
      </c>
      <c r="BL84" s="42">
        <f t="shared" si="118"/>
        <v>126957.6158104315</v>
      </c>
      <c r="BM84" s="42">
        <f t="shared" si="118"/>
        <v>756884.56990382459</v>
      </c>
      <c r="BN84" s="42">
        <f t="shared" si="118"/>
        <v>400510.979233263</v>
      </c>
      <c r="BO84" s="42">
        <f t="shared" si="118"/>
        <v>145545.58616843444</v>
      </c>
      <c r="BP84" s="42">
        <f t="shared" si="76"/>
        <v>875522.60162203433</v>
      </c>
      <c r="BQ84" s="42">
        <f t="shared" si="52"/>
        <v>456561.73060963582</v>
      </c>
      <c r="BR84" s="42">
        <f t="shared" si="119"/>
        <v>126957.6158104315</v>
      </c>
      <c r="BS84" s="42">
        <f t="shared" si="119"/>
        <v>756884.56990382459</v>
      </c>
      <c r="BT84" s="42">
        <f t="shared" si="119"/>
        <v>400510.979233263</v>
      </c>
      <c r="BU84" s="42">
        <f t="shared" si="119"/>
        <v>145545.58616843444</v>
      </c>
      <c r="BV84" s="42">
        <f t="shared" si="77"/>
        <v>875522.60162203433</v>
      </c>
      <c r="BW84" s="42">
        <f t="shared" si="53"/>
        <v>456561.73060963582</v>
      </c>
      <c r="BX84" s="42" t="e">
        <f t="shared" si="120"/>
        <v>#DIV/0!</v>
      </c>
      <c r="BY84" s="42" t="e">
        <f t="shared" si="120"/>
        <v>#DIV/0!</v>
      </c>
      <c r="BZ84" s="42" t="e">
        <f t="shared" si="120"/>
        <v>#DIV/0!</v>
      </c>
      <c r="CA84" s="42" t="e">
        <f t="shared" si="120"/>
        <v>#DIV/0!</v>
      </c>
      <c r="CB84" s="42" t="e">
        <f t="shared" si="78"/>
        <v>#DIV/0!</v>
      </c>
      <c r="CC84" s="42" t="e">
        <f t="shared" si="54"/>
        <v>#DIV/0!</v>
      </c>
      <c r="CD84" s="42">
        <f t="shared" si="121"/>
        <v>275204.6477690335</v>
      </c>
      <c r="CE84" s="42">
        <f t="shared" si="121"/>
        <v>1640690.4787281267</v>
      </c>
      <c r="CF84" s="42">
        <f t="shared" si="121"/>
        <v>868183.30876740045</v>
      </c>
      <c r="CG84" s="42">
        <f t="shared" si="121"/>
        <v>315497.58964936709</v>
      </c>
      <c r="CH84" s="42">
        <f t="shared" si="79"/>
        <v>1897860.8542318128</v>
      </c>
      <c r="CI84" s="42">
        <f t="shared" si="55"/>
        <v>989683.91502293246</v>
      </c>
      <c r="CJ84" s="42">
        <f t="shared" si="122"/>
        <v>275204.6477690335</v>
      </c>
      <c r="CK84" s="42">
        <f t="shared" si="122"/>
        <v>1640690.4787281267</v>
      </c>
      <c r="CL84" s="42">
        <f t="shared" si="122"/>
        <v>868183.30876740045</v>
      </c>
      <c r="CM84" s="42">
        <f t="shared" si="122"/>
        <v>315497.58964936709</v>
      </c>
      <c r="CN84" s="42">
        <f t="shared" si="80"/>
        <v>1897860.8542318128</v>
      </c>
      <c r="CO84" s="42">
        <f t="shared" si="56"/>
        <v>989683.91502293246</v>
      </c>
      <c r="CP84" s="42">
        <f t="shared" si="81"/>
        <v>0</v>
      </c>
      <c r="CQ84" s="42">
        <f t="shared" si="82"/>
        <v>0</v>
      </c>
      <c r="CR84" s="42">
        <f t="shared" si="83"/>
        <v>0</v>
      </c>
      <c r="CS84" s="42">
        <f t="shared" si="84"/>
        <v>0</v>
      </c>
      <c r="CT84" s="42">
        <f t="shared" si="85"/>
        <v>0</v>
      </c>
      <c r="CU84" s="42">
        <f t="shared" si="86"/>
        <v>0</v>
      </c>
      <c r="CV84" s="42">
        <f t="shared" si="87"/>
        <v>5.4693843734181569E-7</v>
      </c>
      <c r="CW84" s="42">
        <f t="shared" si="88"/>
        <v>9.1741862314386076E-8</v>
      </c>
      <c r="CX84" s="42">
        <f t="shared" si="89"/>
        <v>1.7337352432368244E-7</v>
      </c>
      <c r="CY84" s="42">
        <f t="shared" si="90"/>
        <v>4.7708763850551953E-7</v>
      </c>
      <c r="CZ84" s="42">
        <f t="shared" si="91"/>
        <v>7.9310345468359001E-8</v>
      </c>
      <c r="DA84" s="42">
        <f t="shared" si="92"/>
        <v>1.5208896266290458E-7</v>
      </c>
      <c r="DB84" s="42">
        <f t="shared" si="93"/>
        <v>5.4693843734181569E-7</v>
      </c>
      <c r="DC84" s="42">
        <f t="shared" si="94"/>
        <v>9.1741862314386076E-8</v>
      </c>
      <c r="DD84" s="42">
        <f t="shared" si="95"/>
        <v>1.7337352432368244E-7</v>
      </c>
      <c r="DE84" s="42">
        <f t="shared" si="96"/>
        <v>4.7708763850551953E-7</v>
      </c>
      <c r="DF84" s="42">
        <f t="shared" si="97"/>
        <v>7.9310345468359001E-8</v>
      </c>
      <c r="DG84" s="42">
        <f t="shared" si="98"/>
        <v>1.5208896266290458E-7</v>
      </c>
    </row>
    <row r="85" spans="1:111" x14ac:dyDescent="0.25">
      <c r="A85" s="53" t="s">
        <v>117</v>
      </c>
      <c r="B85" s="53" t="s">
        <v>113</v>
      </c>
      <c r="C85" s="53" t="s">
        <v>237</v>
      </c>
      <c r="D85" s="15">
        <v>0</v>
      </c>
      <c r="E85" s="15">
        <v>0</v>
      </c>
      <c r="F85" s="15">
        <v>0</v>
      </c>
      <c r="G85" s="15">
        <v>0</v>
      </c>
      <c r="H85" s="15">
        <v>0</v>
      </c>
      <c r="I85" s="15">
        <v>0</v>
      </c>
      <c r="J85" s="15">
        <v>0</v>
      </c>
      <c r="K85" s="15">
        <v>0</v>
      </c>
      <c r="L85" s="15">
        <v>0</v>
      </c>
      <c r="M85" s="15">
        <v>0</v>
      </c>
      <c r="N85" s="15">
        <v>0</v>
      </c>
      <c r="O85" s="15">
        <v>0</v>
      </c>
      <c r="P85" s="15">
        <f t="shared" si="99"/>
        <v>0</v>
      </c>
      <c r="Q85" s="15">
        <f t="shared" si="100"/>
        <v>0</v>
      </c>
      <c r="R85" s="15">
        <f t="shared" si="101"/>
        <v>0</v>
      </c>
      <c r="S85" s="15">
        <f t="shared" si="102"/>
        <v>0</v>
      </c>
      <c r="T85" s="15">
        <f t="shared" si="103"/>
        <v>0</v>
      </c>
      <c r="U85" s="15">
        <f t="shared" si="104"/>
        <v>0</v>
      </c>
      <c r="V85" s="15">
        <v>7.9396576059297536E-2</v>
      </c>
      <c r="W85" s="15">
        <v>1.3317750685921424E-2</v>
      </c>
      <c r="X85" s="15">
        <v>2.5167849379053531E-2</v>
      </c>
      <c r="Y85" s="15">
        <v>6.9256651921651494E-2</v>
      </c>
      <c r="Z85" s="15">
        <v>1.1513123683301058E-2</v>
      </c>
      <c r="AA85" s="15">
        <v>2.2078065952966363E-2</v>
      </c>
      <c r="AB85" s="15">
        <v>7.9396576059297536E-2</v>
      </c>
      <c r="AC85" s="15">
        <v>1.3317750685921424E-2</v>
      </c>
      <c r="AD85" s="15">
        <v>2.5167849379053531E-2</v>
      </c>
      <c r="AE85" s="15">
        <v>6.9256651921651494E-2</v>
      </c>
      <c r="AF85" s="15">
        <v>1.1513123683301058E-2</v>
      </c>
      <c r="AG85" s="15">
        <v>2.2078065952966363E-2</v>
      </c>
      <c r="AH85" s="112">
        <f t="shared" si="105"/>
        <v>7.9396576059297536E-2</v>
      </c>
      <c r="AI85" s="112">
        <f t="shared" si="106"/>
        <v>1.3317750685921424E-2</v>
      </c>
      <c r="AJ85" s="112">
        <f t="shared" si="107"/>
        <v>2.5167849379053531E-2</v>
      </c>
      <c r="AK85" s="112">
        <f t="shared" si="108"/>
        <v>6.9256651921651494E-2</v>
      </c>
      <c r="AL85" s="112">
        <f t="shared" si="109"/>
        <v>1.1513123683301058E-2</v>
      </c>
      <c r="AM85" s="112">
        <f t="shared" si="110"/>
        <v>2.2078065952966363E-2</v>
      </c>
      <c r="AN85" s="15">
        <v>7.9396576059297536E-2</v>
      </c>
      <c r="AO85" s="15">
        <v>1.3317750685921424E-2</v>
      </c>
      <c r="AP85" s="15">
        <v>2.5167849379053531E-2</v>
      </c>
      <c r="AQ85" s="15">
        <v>6.9256651921651494E-2</v>
      </c>
      <c r="AR85" s="15">
        <v>1.1513123683301058E-2</v>
      </c>
      <c r="AS85" s="15">
        <v>2.2078065952966363E-2</v>
      </c>
      <c r="AT85" s="15">
        <v>7.9396576059297536E-2</v>
      </c>
      <c r="AU85" s="15">
        <v>1.3317750685921424E-2</v>
      </c>
      <c r="AV85" s="15">
        <v>2.5167849379053531E-2</v>
      </c>
      <c r="AW85" s="15">
        <v>6.9256651921651494E-2</v>
      </c>
      <c r="AX85" s="15">
        <v>1.1513123683301058E-2</v>
      </c>
      <c r="AY85" s="15">
        <v>2.2078065952966363E-2</v>
      </c>
      <c r="AZ85" s="15">
        <f t="shared" si="111"/>
        <v>7.9396576059297536E-2</v>
      </c>
      <c r="BA85" s="15">
        <f t="shared" si="112"/>
        <v>1.3317750685921424E-2</v>
      </c>
      <c r="BB85" s="15">
        <f t="shared" si="113"/>
        <v>2.5167849379053531E-2</v>
      </c>
      <c r="BC85" s="15">
        <f t="shared" si="114"/>
        <v>6.9256651921651494E-2</v>
      </c>
      <c r="BD85" s="15">
        <f t="shared" si="115"/>
        <v>1.1513123683301058E-2</v>
      </c>
      <c r="BE85" s="15">
        <f t="shared" si="116"/>
        <v>2.2078065952966363E-2</v>
      </c>
      <c r="BF85" s="42" t="e">
        <f t="shared" si="117"/>
        <v>#DIV/0!</v>
      </c>
      <c r="BG85" s="42" t="e">
        <f t="shared" si="117"/>
        <v>#DIV/0!</v>
      </c>
      <c r="BH85" s="42" t="e">
        <f t="shared" si="117"/>
        <v>#DIV/0!</v>
      </c>
      <c r="BI85" s="42" t="e">
        <f t="shared" si="117"/>
        <v>#DIV/0!</v>
      </c>
      <c r="BJ85" s="42" t="e">
        <f t="shared" si="75"/>
        <v>#DIV/0!</v>
      </c>
      <c r="BK85" s="42" t="e">
        <f t="shared" si="51"/>
        <v>#DIV/0!</v>
      </c>
      <c r="BL85" s="42">
        <f t="shared" si="118"/>
        <v>123179.11533988295</v>
      </c>
      <c r="BM85" s="42">
        <f t="shared" si="118"/>
        <v>734358.24341859156</v>
      </c>
      <c r="BN85" s="42">
        <f t="shared" si="118"/>
        <v>388591.00961322541</v>
      </c>
      <c r="BO85" s="42">
        <f t="shared" si="118"/>
        <v>141213.87229437393</v>
      </c>
      <c r="BP85" s="42">
        <f t="shared" si="76"/>
        <v>849465.38133566419</v>
      </c>
      <c r="BQ85" s="42">
        <f t="shared" si="52"/>
        <v>442973.58386530139</v>
      </c>
      <c r="BR85" s="42">
        <f t="shared" si="119"/>
        <v>123179.11533988295</v>
      </c>
      <c r="BS85" s="42">
        <f t="shared" si="119"/>
        <v>734358.24341859156</v>
      </c>
      <c r="BT85" s="42">
        <f t="shared" si="119"/>
        <v>388591.00961322541</v>
      </c>
      <c r="BU85" s="42">
        <f t="shared" si="119"/>
        <v>141213.87229437393</v>
      </c>
      <c r="BV85" s="42">
        <f t="shared" si="77"/>
        <v>849465.38133566419</v>
      </c>
      <c r="BW85" s="42">
        <f t="shared" si="53"/>
        <v>442973.58386530139</v>
      </c>
      <c r="BX85" s="42" t="e">
        <f t="shared" si="120"/>
        <v>#DIV/0!</v>
      </c>
      <c r="BY85" s="42" t="e">
        <f t="shared" si="120"/>
        <v>#DIV/0!</v>
      </c>
      <c r="BZ85" s="42" t="e">
        <f t="shared" si="120"/>
        <v>#DIV/0!</v>
      </c>
      <c r="CA85" s="42" t="e">
        <f t="shared" si="120"/>
        <v>#DIV/0!</v>
      </c>
      <c r="CB85" s="42" t="e">
        <f t="shared" si="78"/>
        <v>#DIV/0!</v>
      </c>
      <c r="CC85" s="42" t="e">
        <f t="shared" si="54"/>
        <v>#DIV/0!</v>
      </c>
      <c r="CD85" s="42">
        <f t="shared" si="121"/>
        <v>267014.03325209802</v>
      </c>
      <c r="CE85" s="42">
        <f t="shared" si="121"/>
        <v>1591860.4049564563</v>
      </c>
      <c r="CF85" s="42">
        <f t="shared" si="121"/>
        <v>842344.51981598965</v>
      </c>
      <c r="CG85" s="42">
        <f t="shared" si="121"/>
        <v>306107.78043361218</v>
      </c>
      <c r="CH85" s="42">
        <f t="shared" si="79"/>
        <v>1841376.900236818</v>
      </c>
      <c r="CI85" s="42">
        <f t="shared" si="55"/>
        <v>960229.03659963084</v>
      </c>
      <c r="CJ85" s="42">
        <f t="shared" si="122"/>
        <v>267014.03325209802</v>
      </c>
      <c r="CK85" s="42">
        <f t="shared" si="122"/>
        <v>1591860.4049564563</v>
      </c>
      <c r="CL85" s="42">
        <f t="shared" si="122"/>
        <v>842344.51981598965</v>
      </c>
      <c r="CM85" s="42">
        <f t="shared" si="122"/>
        <v>306107.78043361218</v>
      </c>
      <c r="CN85" s="42">
        <f t="shared" si="80"/>
        <v>1841376.900236818</v>
      </c>
      <c r="CO85" s="42">
        <f t="shared" si="56"/>
        <v>960229.03659963084</v>
      </c>
      <c r="CP85" s="42">
        <f t="shared" si="81"/>
        <v>0</v>
      </c>
      <c r="CQ85" s="42">
        <f t="shared" si="82"/>
        <v>0</v>
      </c>
      <c r="CR85" s="42">
        <f t="shared" si="83"/>
        <v>0</v>
      </c>
      <c r="CS85" s="42">
        <f t="shared" si="84"/>
        <v>0</v>
      </c>
      <c r="CT85" s="42">
        <f t="shared" si="85"/>
        <v>0</v>
      </c>
      <c r="CU85" s="42">
        <f t="shared" si="86"/>
        <v>0</v>
      </c>
      <c r="CV85" s="42">
        <f t="shared" si="87"/>
        <v>5.6371569002101251E-7</v>
      </c>
      <c r="CW85" s="42">
        <f t="shared" si="88"/>
        <v>9.455602987004211E-8</v>
      </c>
      <c r="CX85" s="42">
        <f t="shared" si="89"/>
        <v>1.7869173059128005E-7</v>
      </c>
      <c r="CY85" s="42">
        <f t="shared" si="90"/>
        <v>4.9172222864372561E-7</v>
      </c>
      <c r="CZ85" s="42">
        <f t="shared" si="91"/>
        <v>8.1743178151437517E-8</v>
      </c>
      <c r="DA85" s="42">
        <f t="shared" si="92"/>
        <v>1.5675426826606117E-7</v>
      </c>
      <c r="DB85" s="42">
        <f t="shared" si="93"/>
        <v>5.6371569002101251E-7</v>
      </c>
      <c r="DC85" s="42">
        <f t="shared" si="94"/>
        <v>9.455602987004211E-8</v>
      </c>
      <c r="DD85" s="42">
        <f t="shared" si="95"/>
        <v>1.7869173059128005E-7</v>
      </c>
      <c r="DE85" s="42">
        <f t="shared" si="96"/>
        <v>4.9172222864372561E-7</v>
      </c>
      <c r="DF85" s="42">
        <f t="shared" si="97"/>
        <v>8.1743178151437517E-8</v>
      </c>
      <c r="DG85" s="42">
        <f t="shared" si="98"/>
        <v>1.5675426826606117E-7</v>
      </c>
    </row>
    <row r="86" spans="1:111" x14ac:dyDescent="0.25">
      <c r="A86" s="53" t="s">
        <v>118</v>
      </c>
      <c r="B86" s="53" t="s">
        <v>113</v>
      </c>
      <c r="C86" s="53" t="s">
        <v>237</v>
      </c>
      <c r="D86" s="15">
        <v>0</v>
      </c>
      <c r="E86" s="15">
        <v>0</v>
      </c>
      <c r="F86" s="15">
        <v>0</v>
      </c>
      <c r="G86" s="15">
        <v>0</v>
      </c>
      <c r="H86" s="15">
        <v>0</v>
      </c>
      <c r="I86" s="15">
        <v>0</v>
      </c>
      <c r="J86" s="15">
        <v>0</v>
      </c>
      <c r="K86" s="15">
        <v>0</v>
      </c>
      <c r="L86" s="15">
        <v>0</v>
      </c>
      <c r="M86" s="15">
        <v>0</v>
      </c>
      <c r="N86" s="15">
        <v>0</v>
      </c>
      <c r="O86" s="15">
        <v>0</v>
      </c>
      <c r="P86" s="15">
        <f t="shared" si="99"/>
        <v>0</v>
      </c>
      <c r="Q86" s="15">
        <f t="shared" si="100"/>
        <v>0</v>
      </c>
      <c r="R86" s="15">
        <f t="shared" si="101"/>
        <v>0</v>
      </c>
      <c r="S86" s="15">
        <f t="shared" si="102"/>
        <v>0</v>
      </c>
      <c r="T86" s="15">
        <f t="shared" si="103"/>
        <v>0</v>
      </c>
      <c r="U86" s="15">
        <f t="shared" si="104"/>
        <v>0</v>
      </c>
      <c r="V86" s="15">
        <v>7.8746752892145555E-2</v>
      </c>
      <c r="W86" s="15">
        <v>1.3208751238343199E-2</v>
      </c>
      <c r="X86" s="15">
        <v>2.4961862516576158E-2</v>
      </c>
      <c r="Y86" s="15">
        <v>6.8689819205030839E-2</v>
      </c>
      <c r="Z86" s="15">
        <v>1.1418894248393088E-2</v>
      </c>
      <c r="AA86" s="15">
        <v>2.1897367496506073E-2</v>
      </c>
      <c r="AB86" s="15">
        <v>7.8746752892145555E-2</v>
      </c>
      <c r="AC86" s="15">
        <v>1.3208751238343199E-2</v>
      </c>
      <c r="AD86" s="15">
        <v>2.4961862516576158E-2</v>
      </c>
      <c r="AE86" s="15">
        <v>6.8689819205030839E-2</v>
      </c>
      <c r="AF86" s="15">
        <v>1.1418894248393088E-2</v>
      </c>
      <c r="AG86" s="15">
        <v>2.1897367496506073E-2</v>
      </c>
      <c r="AH86" s="112">
        <f t="shared" si="105"/>
        <v>7.8746752892145555E-2</v>
      </c>
      <c r="AI86" s="112">
        <f t="shared" si="106"/>
        <v>1.3208751238343199E-2</v>
      </c>
      <c r="AJ86" s="112">
        <f t="shared" si="107"/>
        <v>2.4961862516576158E-2</v>
      </c>
      <c r="AK86" s="112">
        <f t="shared" si="108"/>
        <v>6.8689819205030839E-2</v>
      </c>
      <c r="AL86" s="112">
        <f t="shared" si="109"/>
        <v>1.1418894248393088E-2</v>
      </c>
      <c r="AM86" s="112">
        <f t="shared" si="110"/>
        <v>2.1897367496506073E-2</v>
      </c>
      <c r="AN86" s="15">
        <v>7.8746752892145555E-2</v>
      </c>
      <c r="AO86" s="15">
        <v>1.3208751238343199E-2</v>
      </c>
      <c r="AP86" s="15">
        <v>2.4961862516576158E-2</v>
      </c>
      <c r="AQ86" s="15">
        <v>6.8689819205030839E-2</v>
      </c>
      <c r="AR86" s="15">
        <v>1.1418894248393088E-2</v>
      </c>
      <c r="AS86" s="15">
        <v>2.1897367496506073E-2</v>
      </c>
      <c r="AT86" s="15">
        <v>7.8746752892145555E-2</v>
      </c>
      <c r="AU86" s="15">
        <v>1.3208751238343199E-2</v>
      </c>
      <c r="AV86" s="15">
        <v>2.4961862516576158E-2</v>
      </c>
      <c r="AW86" s="15">
        <v>6.8689819205030839E-2</v>
      </c>
      <c r="AX86" s="15">
        <v>1.1418894248393088E-2</v>
      </c>
      <c r="AY86" s="15">
        <v>2.1897367496506073E-2</v>
      </c>
      <c r="AZ86" s="15">
        <f t="shared" si="111"/>
        <v>7.8746752892145555E-2</v>
      </c>
      <c r="BA86" s="15">
        <f t="shared" si="112"/>
        <v>1.3208751238343199E-2</v>
      </c>
      <c r="BB86" s="15">
        <f t="shared" si="113"/>
        <v>2.4961862516576158E-2</v>
      </c>
      <c r="BC86" s="15">
        <f t="shared" si="114"/>
        <v>6.8689819205030839E-2</v>
      </c>
      <c r="BD86" s="15">
        <f t="shared" si="115"/>
        <v>1.1418894248393088E-2</v>
      </c>
      <c r="BE86" s="15">
        <f t="shared" si="116"/>
        <v>2.1897367496506073E-2</v>
      </c>
      <c r="BF86" s="42" t="e">
        <f t="shared" si="117"/>
        <v>#DIV/0!</v>
      </c>
      <c r="BG86" s="42" t="e">
        <f t="shared" si="117"/>
        <v>#DIV/0!</v>
      </c>
      <c r="BH86" s="42" t="e">
        <f t="shared" si="117"/>
        <v>#DIV/0!</v>
      </c>
      <c r="BI86" s="42" t="e">
        <f t="shared" si="117"/>
        <v>#DIV/0!</v>
      </c>
      <c r="BJ86" s="42" t="e">
        <f t="shared" si="75"/>
        <v>#DIV/0!</v>
      </c>
      <c r="BK86" s="42" t="e">
        <f t="shared" si="51"/>
        <v>#DIV/0!</v>
      </c>
      <c r="BL86" s="42">
        <f t="shared" si="118"/>
        <v>124195.59716189247</v>
      </c>
      <c r="BM86" s="42">
        <f t="shared" si="118"/>
        <v>740418.21391942014</v>
      </c>
      <c r="BN86" s="42">
        <f t="shared" si="118"/>
        <v>391797.68711190921</v>
      </c>
      <c r="BO86" s="42">
        <f t="shared" si="118"/>
        <v>142379.17806724572</v>
      </c>
      <c r="BP86" s="42">
        <f t="shared" si="76"/>
        <v>856475.22319214756</v>
      </c>
      <c r="BQ86" s="42">
        <f t="shared" si="52"/>
        <v>446629.02979367221</v>
      </c>
      <c r="BR86" s="42">
        <f t="shared" si="119"/>
        <v>124195.59716189247</v>
      </c>
      <c r="BS86" s="42">
        <f t="shared" si="119"/>
        <v>740418.21391942014</v>
      </c>
      <c r="BT86" s="42">
        <f t="shared" si="119"/>
        <v>391797.68711190921</v>
      </c>
      <c r="BU86" s="42">
        <f t="shared" si="119"/>
        <v>142379.17806724572</v>
      </c>
      <c r="BV86" s="42">
        <f t="shared" si="77"/>
        <v>856475.22319214756</v>
      </c>
      <c r="BW86" s="42">
        <f t="shared" si="53"/>
        <v>446629.02979367221</v>
      </c>
      <c r="BX86" s="42" t="e">
        <f t="shared" si="120"/>
        <v>#DIV/0!</v>
      </c>
      <c r="BY86" s="42" t="e">
        <f t="shared" si="120"/>
        <v>#DIV/0!</v>
      </c>
      <c r="BZ86" s="42" t="e">
        <f t="shared" si="120"/>
        <v>#DIV/0!</v>
      </c>
      <c r="CA86" s="42" t="e">
        <f t="shared" si="120"/>
        <v>#DIV/0!</v>
      </c>
      <c r="CB86" s="42" t="e">
        <f t="shared" si="78"/>
        <v>#DIV/0!</v>
      </c>
      <c r="CC86" s="42" t="e">
        <f t="shared" si="54"/>
        <v>#DIV/0!</v>
      </c>
      <c r="CD86" s="42">
        <f t="shared" si="121"/>
        <v>269217.4498805849</v>
      </c>
      <c r="CE86" s="42">
        <f t="shared" si="121"/>
        <v>1604996.5373304402</v>
      </c>
      <c r="CF86" s="42">
        <f t="shared" si="121"/>
        <v>849295.59987448622</v>
      </c>
      <c r="CG86" s="42">
        <f t="shared" si="121"/>
        <v>308633.80112736288</v>
      </c>
      <c r="CH86" s="42">
        <f t="shared" si="79"/>
        <v>1856572.0584533259</v>
      </c>
      <c r="CI86" s="42">
        <f t="shared" si="55"/>
        <v>968152.90711920767</v>
      </c>
      <c r="CJ86" s="42">
        <f t="shared" si="122"/>
        <v>269217.4498805849</v>
      </c>
      <c r="CK86" s="42">
        <f t="shared" si="122"/>
        <v>1604996.5373304402</v>
      </c>
      <c r="CL86" s="42">
        <f t="shared" si="122"/>
        <v>849295.59987448622</v>
      </c>
      <c r="CM86" s="42">
        <f t="shared" si="122"/>
        <v>308633.80112736288</v>
      </c>
      <c r="CN86" s="42">
        <f t="shared" si="80"/>
        <v>1856572.0584533259</v>
      </c>
      <c r="CO86" s="42">
        <f t="shared" si="56"/>
        <v>968152.90711920767</v>
      </c>
      <c r="CP86" s="42">
        <f t="shared" si="81"/>
        <v>0</v>
      </c>
      <c r="CQ86" s="42">
        <f t="shared" si="82"/>
        <v>0</v>
      </c>
      <c r="CR86" s="42">
        <f t="shared" si="83"/>
        <v>0</v>
      </c>
      <c r="CS86" s="42">
        <f t="shared" si="84"/>
        <v>0</v>
      </c>
      <c r="CT86" s="42">
        <f t="shared" si="85"/>
        <v>0</v>
      </c>
      <c r="CU86" s="42">
        <f t="shared" si="86"/>
        <v>0</v>
      </c>
      <c r="CV86" s="42">
        <f t="shared" si="87"/>
        <v>5.5910194553423346E-7</v>
      </c>
      <c r="CW86" s="42">
        <f t="shared" si="88"/>
        <v>9.378213379223671E-8</v>
      </c>
      <c r="CX86" s="42">
        <f t="shared" si="89"/>
        <v>1.7722922386769072E-7</v>
      </c>
      <c r="CY86" s="42">
        <f t="shared" si="90"/>
        <v>4.8769771635571898E-7</v>
      </c>
      <c r="CZ86" s="42">
        <f t="shared" si="91"/>
        <v>8.1074149163590927E-8</v>
      </c>
      <c r="DA86" s="42">
        <f t="shared" si="92"/>
        <v>1.5547130922519312E-7</v>
      </c>
      <c r="DB86" s="42">
        <f t="shared" si="93"/>
        <v>5.5910194553423346E-7</v>
      </c>
      <c r="DC86" s="42">
        <f t="shared" si="94"/>
        <v>9.378213379223671E-8</v>
      </c>
      <c r="DD86" s="42">
        <f t="shared" si="95"/>
        <v>1.7722922386769072E-7</v>
      </c>
      <c r="DE86" s="42">
        <f t="shared" si="96"/>
        <v>4.8769771635571898E-7</v>
      </c>
      <c r="DF86" s="42">
        <f t="shared" si="97"/>
        <v>8.1074149163590927E-8</v>
      </c>
      <c r="DG86" s="42">
        <f t="shared" si="98"/>
        <v>1.5547130922519312E-7</v>
      </c>
    </row>
    <row r="87" spans="1:111" x14ac:dyDescent="0.25">
      <c r="A87" s="53" t="s">
        <v>119</v>
      </c>
      <c r="B87" s="53" t="s">
        <v>113</v>
      </c>
      <c r="C87" s="53" t="s">
        <v>237</v>
      </c>
      <c r="D87" s="15">
        <v>0</v>
      </c>
      <c r="E87" s="15">
        <v>0</v>
      </c>
      <c r="F87" s="15">
        <v>0</v>
      </c>
      <c r="G87" s="15">
        <v>0</v>
      </c>
      <c r="H87" s="15">
        <v>0</v>
      </c>
      <c r="I87" s="15">
        <v>0</v>
      </c>
      <c r="J87" s="15">
        <v>0</v>
      </c>
      <c r="K87" s="15">
        <v>0</v>
      </c>
      <c r="L87" s="15">
        <v>0</v>
      </c>
      <c r="M87" s="15">
        <v>0</v>
      </c>
      <c r="N87" s="15">
        <v>0</v>
      </c>
      <c r="O87" s="15">
        <v>0</v>
      </c>
      <c r="P87" s="15">
        <f t="shared" si="99"/>
        <v>0</v>
      </c>
      <c r="Q87" s="15">
        <f t="shared" si="100"/>
        <v>0</v>
      </c>
      <c r="R87" s="15">
        <f t="shared" si="101"/>
        <v>0</v>
      </c>
      <c r="S87" s="15">
        <f t="shared" si="102"/>
        <v>0</v>
      </c>
      <c r="T87" s="15">
        <f t="shared" si="103"/>
        <v>0</v>
      </c>
      <c r="U87" s="15">
        <f t="shared" si="104"/>
        <v>0</v>
      </c>
      <c r="V87" s="15">
        <v>8.0459923060091684E-2</v>
      </c>
      <c r="W87" s="15">
        <v>1.3496113418322154E-2</v>
      </c>
      <c r="X87" s="15">
        <v>2.5504918790380134E-2</v>
      </c>
      <c r="Y87" s="15">
        <v>7.0184196367030743E-2</v>
      </c>
      <c r="Z87" s="15">
        <v>1.1667317304059552E-2</v>
      </c>
      <c r="AA87" s="15">
        <v>2.2373754336265015E-2</v>
      </c>
      <c r="AB87" s="15">
        <v>8.0459923060091684E-2</v>
      </c>
      <c r="AC87" s="15">
        <v>1.3496113418322154E-2</v>
      </c>
      <c r="AD87" s="15">
        <v>2.5504918790380134E-2</v>
      </c>
      <c r="AE87" s="15">
        <v>7.0184196367030743E-2</v>
      </c>
      <c r="AF87" s="15">
        <v>1.1667317304059552E-2</v>
      </c>
      <c r="AG87" s="15">
        <v>2.2373754336265015E-2</v>
      </c>
      <c r="AH87" s="112">
        <f t="shared" si="105"/>
        <v>8.0459923060091684E-2</v>
      </c>
      <c r="AI87" s="112">
        <f t="shared" si="106"/>
        <v>1.3496113418322154E-2</v>
      </c>
      <c r="AJ87" s="112">
        <f t="shared" si="107"/>
        <v>2.5504918790380134E-2</v>
      </c>
      <c r="AK87" s="112">
        <f t="shared" si="108"/>
        <v>7.0184196367030743E-2</v>
      </c>
      <c r="AL87" s="112">
        <f t="shared" si="109"/>
        <v>1.1667317304059552E-2</v>
      </c>
      <c r="AM87" s="112">
        <f t="shared" si="110"/>
        <v>2.2373754336265015E-2</v>
      </c>
      <c r="AN87" s="15">
        <v>8.0459923060091684E-2</v>
      </c>
      <c r="AO87" s="15">
        <v>1.3496113418322154E-2</v>
      </c>
      <c r="AP87" s="15">
        <v>2.5504918790380134E-2</v>
      </c>
      <c r="AQ87" s="15">
        <v>7.0184196367030743E-2</v>
      </c>
      <c r="AR87" s="15">
        <v>1.1667317304059552E-2</v>
      </c>
      <c r="AS87" s="15">
        <v>2.2373754336265015E-2</v>
      </c>
      <c r="AT87" s="15">
        <v>8.0459923060091684E-2</v>
      </c>
      <c r="AU87" s="15">
        <v>1.3496113418322154E-2</v>
      </c>
      <c r="AV87" s="15">
        <v>2.5504918790380134E-2</v>
      </c>
      <c r="AW87" s="15">
        <v>7.0184196367030743E-2</v>
      </c>
      <c r="AX87" s="15">
        <v>1.1667317304059552E-2</v>
      </c>
      <c r="AY87" s="15">
        <v>2.2373754336265015E-2</v>
      </c>
      <c r="AZ87" s="15">
        <f t="shared" si="111"/>
        <v>8.0459923060091684E-2</v>
      </c>
      <c r="BA87" s="15">
        <f t="shared" si="112"/>
        <v>1.3496113418322154E-2</v>
      </c>
      <c r="BB87" s="15">
        <f t="shared" si="113"/>
        <v>2.5504918790380134E-2</v>
      </c>
      <c r="BC87" s="15">
        <f t="shared" si="114"/>
        <v>7.0184196367030743E-2</v>
      </c>
      <c r="BD87" s="15">
        <f t="shared" si="115"/>
        <v>1.1667317304059552E-2</v>
      </c>
      <c r="BE87" s="15">
        <f t="shared" si="116"/>
        <v>2.2373754336265015E-2</v>
      </c>
      <c r="BF87" s="42" t="e">
        <f t="shared" si="117"/>
        <v>#DIV/0!</v>
      </c>
      <c r="BG87" s="42" t="e">
        <f t="shared" si="117"/>
        <v>#DIV/0!</v>
      </c>
      <c r="BH87" s="42" t="e">
        <f t="shared" si="117"/>
        <v>#DIV/0!</v>
      </c>
      <c r="BI87" s="42" t="e">
        <f t="shared" si="117"/>
        <v>#DIV/0!</v>
      </c>
      <c r="BJ87" s="42" t="e">
        <f t="shared" si="75"/>
        <v>#DIV/0!</v>
      </c>
      <c r="BK87" s="42" t="e">
        <f t="shared" si="51"/>
        <v>#DIV/0!</v>
      </c>
      <c r="BL87" s="42">
        <f t="shared" si="118"/>
        <v>121551.19751600786</v>
      </c>
      <c r="BM87" s="42">
        <f t="shared" si="118"/>
        <v>724653.0683954386</v>
      </c>
      <c r="BN87" s="42">
        <f t="shared" si="118"/>
        <v>383455.44560952648</v>
      </c>
      <c r="BO87" s="42">
        <f t="shared" si="118"/>
        <v>139347.60966493288</v>
      </c>
      <c r="BP87" s="42">
        <f t="shared" si="76"/>
        <v>838238.96660435607</v>
      </c>
      <c r="BQ87" s="42">
        <f t="shared" si="52"/>
        <v>437119.30742655299</v>
      </c>
      <c r="BR87" s="42">
        <f t="shared" si="119"/>
        <v>121551.19751600786</v>
      </c>
      <c r="BS87" s="42">
        <f t="shared" si="119"/>
        <v>724653.0683954386</v>
      </c>
      <c r="BT87" s="42">
        <f t="shared" si="119"/>
        <v>383455.44560952648</v>
      </c>
      <c r="BU87" s="42">
        <f t="shared" si="119"/>
        <v>139347.60966493288</v>
      </c>
      <c r="BV87" s="42">
        <f t="shared" si="77"/>
        <v>838238.96660435607</v>
      </c>
      <c r="BW87" s="42">
        <f t="shared" si="53"/>
        <v>437119.30742655299</v>
      </c>
      <c r="BX87" s="42" t="e">
        <f t="shared" si="120"/>
        <v>#DIV/0!</v>
      </c>
      <c r="BY87" s="42" t="e">
        <f t="shared" si="120"/>
        <v>#DIV/0!</v>
      </c>
      <c r="BZ87" s="42" t="e">
        <f t="shared" si="120"/>
        <v>#DIV/0!</v>
      </c>
      <c r="CA87" s="42" t="e">
        <f t="shared" si="120"/>
        <v>#DIV/0!</v>
      </c>
      <c r="CB87" s="42" t="e">
        <f t="shared" si="78"/>
        <v>#DIV/0!</v>
      </c>
      <c r="CC87" s="42" t="e">
        <f t="shared" si="54"/>
        <v>#DIV/0!</v>
      </c>
      <c r="CD87" s="42">
        <f t="shared" si="121"/>
        <v>263485.21342938312</v>
      </c>
      <c r="CE87" s="42">
        <f t="shared" si="121"/>
        <v>1570822.6022477809</v>
      </c>
      <c r="CF87" s="42">
        <f t="shared" si="121"/>
        <v>831212.21338670363</v>
      </c>
      <c r="CG87" s="42">
        <f t="shared" si="121"/>
        <v>302062.3031591592</v>
      </c>
      <c r="CH87" s="42">
        <f t="shared" si="79"/>
        <v>1817041.522700649</v>
      </c>
      <c r="CI87" s="42">
        <f t="shared" si="55"/>
        <v>947538.78501461388</v>
      </c>
      <c r="CJ87" s="42">
        <f t="shared" si="122"/>
        <v>263485.21342938312</v>
      </c>
      <c r="CK87" s="42">
        <f t="shared" si="122"/>
        <v>1570822.6022477809</v>
      </c>
      <c r="CL87" s="42">
        <f t="shared" si="122"/>
        <v>831212.21338670363</v>
      </c>
      <c r="CM87" s="42">
        <f t="shared" si="122"/>
        <v>302062.3031591592</v>
      </c>
      <c r="CN87" s="42">
        <f t="shared" si="80"/>
        <v>1817041.522700649</v>
      </c>
      <c r="CO87" s="42">
        <f t="shared" si="56"/>
        <v>947538.78501461388</v>
      </c>
      <c r="CP87" s="42">
        <f t="shared" si="81"/>
        <v>0</v>
      </c>
      <c r="CQ87" s="42">
        <f t="shared" si="82"/>
        <v>0</v>
      </c>
      <c r="CR87" s="42">
        <f t="shared" si="83"/>
        <v>0</v>
      </c>
      <c r="CS87" s="42">
        <f t="shared" si="84"/>
        <v>0</v>
      </c>
      <c r="CT87" s="42">
        <f t="shared" si="85"/>
        <v>0</v>
      </c>
      <c r="CU87" s="42">
        <f t="shared" si="86"/>
        <v>0</v>
      </c>
      <c r="CV87" s="42">
        <f t="shared" si="87"/>
        <v>5.7126545372665091E-7</v>
      </c>
      <c r="CW87" s="42">
        <f t="shared" si="88"/>
        <v>9.5822405270087291E-8</v>
      </c>
      <c r="CX87" s="42">
        <f t="shared" si="89"/>
        <v>1.8108492341169896E-7</v>
      </c>
      <c r="CY87" s="42">
        <f t="shared" si="90"/>
        <v>4.9830779420591822E-7</v>
      </c>
      <c r="CZ87" s="42">
        <f t="shared" si="91"/>
        <v>8.2837952858822814E-8</v>
      </c>
      <c r="DA87" s="42">
        <f t="shared" si="92"/>
        <v>1.588536557874816E-7</v>
      </c>
      <c r="DB87" s="42">
        <f t="shared" si="93"/>
        <v>5.7126545372665091E-7</v>
      </c>
      <c r="DC87" s="42">
        <f t="shared" si="94"/>
        <v>9.5822405270087291E-8</v>
      </c>
      <c r="DD87" s="42">
        <f t="shared" si="95"/>
        <v>1.8108492341169896E-7</v>
      </c>
      <c r="DE87" s="42">
        <f t="shared" si="96"/>
        <v>4.9830779420591822E-7</v>
      </c>
      <c r="DF87" s="42">
        <f t="shared" si="97"/>
        <v>8.2837952858822814E-8</v>
      </c>
      <c r="DG87" s="42">
        <f t="shared" si="98"/>
        <v>1.588536557874816E-7</v>
      </c>
    </row>
    <row r="88" spans="1:111" x14ac:dyDescent="0.25">
      <c r="A88" s="53" t="s">
        <v>120</v>
      </c>
      <c r="B88" s="53" t="s">
        <v>113</v>
      </c>
      <c r="C88" s="53" t="s">
        <v>237</v>
      </c>
      <c r="D88" s="15">
        <v>0</v>
      </c>
      <c r="E88" s="15">
        <v>0</v>
      </c>
      <c r="F88" s="15">
        <v>0</v>
      </c>
      <c r="G88" s="15">
        <v>0</v>
      </c>
      <c r="H88" s="15">
        <v>0</v>
      </c>
      <c r="I88" s="15">
        <v>0</v>
      </c>
      <c r="J88" s="15">
        <v>0</v>
      </c>
      <c r="K88" s="15">
        <v>0</v>
      </c>
      <c r="L88" s="15">
        <v>0</v>
      </c>
      <c r="M88" s="15">
        <v>0</v>
      </c>
      <c r="N88" s="15">
        <v>0</v>
      </c>
      <c r="O88" s="15">
        <v>0</v>
      </c>
      <c r="P88" s="15">
        <f t="shared" si="99"/>
        <v>0</v>
      </c>
      <c r="Q88" s="15">
        <f t="shared" si="100"/>
        <v>0</v>
      </c>
      <c r="R88" s="15">
        <f t="shared" si="101"/>
        <v>0</v>
      </c>
      <c r="S88" s="15">
        <f t="shared" si="102"/>
        <v>0</v>
      </c>
      <c r="T88" s="15">
        <f t="shared" si="103"/>
        <v>0</v>
      </c>
      <c r="U88" s="15">
        <f t="shared" si="104"/>
        <v>0</v>
      </c>
      <c r="V88" s="15">
        <v>7.9002743836781172E-2</v>
      </c>
      <c r="W88" s="15">
        <v>1.325169041466189E-2</v>
      </c>
      <c r="X88" s="15">
        <v>2.5043008856339966E-2</v>
      </c>
      <c r="Y88" s="15">
        <v>6.8913116941881389E-2</v>
      </c>
      <c r="Z88" s="15">
        <v>1.1456014934871984E-2</v>
      </c>
      <c r="AA88" s="15">
        <v>2.1968551736929819E-2</v>
      </c>
      <c r="AB88" s="15">
        <v>7.9002743836781172E-2</v>
      </c>
      <c r="AC88" s="15">
        <v>1.325169041466189E-2</v>
      </c>
      <c r="AD88" s="15">
        <v>2.5043008856339966E-2</v>
      </c>
      <c r="AE88" s="15">
        <v>6.8913116941881389E-2</v>
      </c>
      <c r="AF88" s="15">
        <v>1.1456014934871984E-2</v>
      </c>
      <c r="AG88" s="15">
        <v>2.1968551736929819E-2</v>
      </c>
      <c r="AH88" s="112">
        <f t="shared" si="105"/>
        <v>7.9002743836781172E-2</v>
      </c>
      <c r="AI88" s="112">
        <f t="shared" si="106"/>
        <v>1.325169041466189E-2</v>
      </c>
      <c r="AJ88" s="112">
        <f t="shared" si="107"/>
        <v>2.5043008856339966E-2</v>
      </c>
      <c r="AK88" s="112">
        <f t="shared" si="108"/>
        <v>6.8913116941881389E-2</v>
      </c>
      <c r="AL88" s="112">
        <f t="shared" si="109"/>
        <v>1.1456014934871984E-2</v>
      </c>
      <c r="AM88" s="112">
        <f t="shared" si="110"/>
        <v>2.1968551736929819E-2</v>
      </c>
      <c r="AN88" s="15">
        <v>7.9002743836781172E-2</v>
      </c>
      <c r="AO88" s="15">
        <v>1.325169041466189E-2</v>
      </c>
      <c r="AP88" s="15">
        <v>2.5043008856339966E-2</v>
      </c>
      <c r="AQ88" s="15">
        <v>6.8913116941881389E-2</v>
      </c>
      <c r="AR88" s="15">
        <v>1.1456014934871984E-2</v>
      </c>
      <c r="AS88" s="15">
        <v>2.1968551736929819E-2</v>
      </c>
      <c r="AT88" s="15">
        <v>7.9002743836781172E-2</v>
      </c>
      <c r="AU88" s="15">
        <v>1.325169041466189E-2</v>
      </c>
      <c r="AV88" s="15">
        <v>2.5043008856339966E-2</v>
      </c>
      <c r="AW88" s="15">
        <v>6.8913116941881389E-2</v>
      </c>
      <c r="AX88" s="15">
        <v>1.1456014934871984E-2</v>
      </c>
      <c r="AY88" s="15">
        <v>2.1968551736929819E-2</v>
      </c>
      <c r="AZ88" s="15">
        <f t="shared" si="111"/>
        <v>7.9002743836781172E-2</v>
      </c>
      <c r="BA88" s="15">
        <f t="shared" si="112"/>
        <v>1.325169041466189E-2</v>
      </c>
      <c r="BB88" s="15">
        <f t="shared" si="113"/>
        <v>2.5043008856339966E-2</v>
      </c>
      <c r="BC88" s="15">
        <f t="shared" si="114"/>
        <v>6.8913116941881389E-2</v>
      </c>
      <c r="BD88" s="15">
        <f t="shared" si="115"/>
        <v>1.1456014934871984E-2</v>
      </c>
      <c r="BE88" s="15">
        <f t="shared" si="116"/>
        <v>2.1968551736929819E-2</v>
      </c>
      <c r="BF88" s="42" t="e">
        <f t="shared" si="117"/>
        <v>#DIV/0!</v>
      </c>
      <c r="BG88" s="42" t="e">
        <f t="shared" si="117"/>
        <v>#DIV/0!</v>
      </c>
      <c r="BH88" s="42" t="e">
        <f t="shared" si="117"/>
        <v>#DIV/0!</v>
      </c>
      <c r="BI88" s="42" t="e">
        <f t="shared" si="117"/>
        <v>#DIV/0!</v>
      </c>
      <c r="BJ88" s="42" t="e">
        <f t="shared" si="75"/>
        <v>#DIV/0!</v>
      </c>
      <c r="BK88" s="42" t="e">
        <f t="shared" si="51"/>
        <v>#DIV/0!</v>
      </c>
      <c r="BL88" s="42">
        <f t="shared" si="118"/>
        <v>123793.16875633302</v>
      </c>
      <c r="BM88" s="42">
        <f t="shared" si="118"/>
        <v>738019.05220931256</v>
      </c>
      <c r="BN88" s="42">
        <f t="shared" si="118"/>
        <v>390528.15323043999</v>
      </c>
      <c r="BO88" s="42">
        <f t="shared" si="118"/>
        <v>141917.82978337878</v>
      </c>
      <c r="BP88" s="42">
        <f t="shared" si="76"/>
        <v>853700.00437322992</v>
      </c>
      <c r="BQ88" s="42">
        <f t="shared" si="52"/>
        <v>445181.82705505867</v>
      </c>
      <c r="BR88" s="42">
        <f t="shared" si="119"/>
        <v>123793.16875633302</v>
      </c>
      <c r="BS88" s="42">
        <f t="shared" si="119"/>
        <v>738019.05220931256</v>
      </c>
      <c r="BT88" s="42">
        <f t="shared" si="119"/>
        <v>390528.15323043999</v>
      </c>
      <c r="BU88" s="42">
        <f t="shared" si="119"/>
        <v>141917.82978337878</v>
      </c>
      <c r="BV88" s="42">
        <f t="shared" si="77"/>
        <v>853700.00437322992</v>
      </c>
      <c r="BW88" s="42">
        <f t="shared" si="53"/>
        <v>445181.82705505867</v>
      </c>
      <c r="BX88" s="42" t="e">
        <f t="shared" si="120"/>
        <v>#DIV/0!</v>
      </c>
      <c r="BY88" s="42" t="e">
        <f t="shared" si="120"/>
        <v>#DIV/0!</v>
      </c>
      <c r="BZ88" s="42" t="e">
        <f t="shared" si="120"/>
        <v>#DIV/0!</v>
      </c>
      <c r="CA88" s="42" t="e">
        <f t="shared" si="120"/>
        <v>#DIV/0!</v>
      </c>
      <c r="CB88" s="42" t="e">
        <f t="shared" si="78"/>
        <v>#DIV/0!</v>
      </c>
      <c r="CC88" s="42" t="e">
        <f t="shared" si="54"/>
        <v>#DIV/0!</v>
      </c>
      <c r="CD88" s="42">
        <f t="shared" si="121"/>
        <v>268345.11018755217</v>
      </c>
      <c r="CE88" s="42">
        <f t="shared" si="121"/>
        <v>1599795.9004946244</v>
      </c>
      <c r="CF88" s="42">
        <f t="shared" si="121"/>
        <v>846543.64503939962</v>
      </c>
      <c r="CG88" s="42">
        <f t="shared" si="121"/>
        <v>307633.74145272293</v>
      </c>
      <c r="CH88" s="42">
        <f t="shared" si="79"/>
        <v>1850556.246698617</v>
      </c>
      <c r="CI88" s="42">
        <f t="shared" si="55"/>
        <v>965015.82142814365</v>
      </c>
      <c r="CJ88" s="42">
        <f t="shared" si="122"/>
        <v>268345.11018755217</v>
      </c>
      <c r="CK88" s="42">
        <f t="shared" si="122"/>
        <v>1599795.9004946244</v>
      </c>
      <c r="CL88" s="42">
        <f t="shared" si="122"/>
        <v>846543.64503939962</v>
      </c>
      <c r="CM88" s="42">
        <f t="shared" si="122"/>
        <v>307633.74145272293</v>
      </c>
      <c r="CN88" s="42">
        <f t="shared" si="80"/>
        <v>1850556.246698617</v>
      </c>
      <c r="CO88" s="42">
        <f t="shared" si="56"/>
        <v>965015.82142814365</v>
      </c>
      <c r="CP88" s="42">
        <f t="shared" si="81"/>
        <v>0</v>
      </c>
      <c r="CQ88" s="42">
        <f t="shared" si="82"/>
        <v>0</v>
      </c>
      <c r="CR88" s="42">
        <f t="shared" si="83"/>
        <v>0</v>
      </c>
      <c r="CS88" s="42">
        <f t="shared" si="84"/>
        <v>0</v>
      </c>
      <c r="CT88" s="42">
        <f t="shared" si="85"/>
        <v>0</v>
      </c>
      <c r="CU88" s="42">
        <f t="shared" si="86"/>
        <v>0</v>
      </c>
      <c r="CV88" s="42">
        <f t="shared" si="87"/>
        <v>5.609194812411463E-7</v>
      </c>
      <c r="CW88" s="42">
        <f t="shared" si="88"/>
        <v>9.408700194409942E-8</v>
      </c>
      <c r="CX88" s="42">
        <f t="shared" si="89"/>
        <v>1.7780536288001375E-7</v>
      </c>
      <c r="CY88" s="42">
        <f t="shared" si="90"/>
        <v>4.8928313028735786E-7</v>
      </c>
      <c r="CZ88" s="42">
        <f t="shared" si="91"/>
        <v>8.1337706037591086E-8</v>
      </c>
      <c r="DA88" s="42">
        <f t="shared" si="92"/>
        <v>1.5597671733220172E-7</v>
      </c>
      <c r="DB88" s="42">
        <f t="shared" si="93"/>
        <v>5.609194812411463E-7</v>
      </c>
      <c r="DC88" s="42">
        <f t="shared" si="94"/>
        <v>9.408700194409942E-8</v>
      </c>
      <c r="DD88" s="42">
        <f t="shared" si="95"/>
        <v>1.7780536288001375E-7</v>
      </c>
      <c r="DE88" s="42">
        <f t="shared" si="96"/>
        <v>4.8928313028735786E-7</v>
      </c>
      <c r="DF88" s="42">
        <f t="shared" si="97"/>
        <v>8.1337706037591086E-8</v>
      </c>
      <c r="DG88" s="42">
        <f t="shared" si="98"/>
        <v>1.5597671733220172E-7</v>
      </c>
    </row>
    <row r="89" spans="1:111" x14ac:dyDescent="0.25">
      <c r="A89" s="53" t="s">
        <v>121</v>
      </c>
      <c r="B89" s="53" t="s">
        <v>122</v>
      </c>
      <c r="C89" s="53" t="s">
        <v>238</v>
      </c>
      <c r="D89" s="15">
        <v>0.63917160371040183</v>
      </c>
      <c r="E89" s="15">
        <v>2.9966408558178222E-2</v>
      </c>
      <c r="F89" s="15">
        <v>7.4378344140482E-2</v>
      </c>
      <c r="G89" s="15">
        <v>0.58537340272153082</v>
      </c>
      <c r="H89" s="15">
        <v>2.5136856497339224E-2</v>
      </c>
      <c r="I89" s="15">
        <v>6.6162485119381664E-2</v>
      </c>
      <c r="J89" s="15">
        <v>0.63917160371040183</v>
      </c>
      <c r="K89" s="15">
        <v>2.9966408558178222E-2</v>
      </c>
      <c r="L89" s="15">
        <v>7.4378344140482E-2</v>
      </c>
      <c r="M89" s="15">
        <v>0.58537340272153082</v>
      </c>
      <c r="N89" s="15">
        <v>2.5136856497339224E-2</v>
      </c>
      <c r="O89" s="15">
        <v>6.6162485119381664E-2</v>
      </c>
      <c r="P89" s="15">
        <f t="shared" si="99"/>
        <v>0.63917160371040183</v>
      </c>
      <c r="Q89" s="15">
        <f t="shared" si="100"/>
        <v>2.9966408558178222E-2</v>
      </c>
      <c r="R89" s="15">
        <f t="shared" si="101"/>
        <v>7.4378344140482E-2</v>
      </c>
      <c r="S89" s="15">
        <f t="shared" si="102"/>
        <v>0.58537340272153082</v>
      </c>
      <c r="T89" s="15">
        <f t="shared" si="103"/>
        <v>2.5136856497339224E-2</v>
      </c>
      <c r="U89" s="15">
        <f t="shared" si="104"/>
        <v>6.6162485119381664E-2</v>
      </c>
      <c r="V89" s="15">
        <v>1.7131701679461522E-3</v>
      </c>
      <c r="W89" s="15">
        <v>2.873621799789593E-4</v>
      </c>
      <c r="X89" s="15">
        <v>5.430562738039824E-4</v>
      </c>
      <c r="Y89" s="15">
        <v>1.4943771619999207E-3</v>
      </c>
      <c r="Z89" s="15">
        <v>2.4842305566646629E-4</v>
      </c>
      <c r="AA89" s="15">
        <v>4.7638683975894676E-4</v>
      </c>
      <c r="AB89" s="15">
        <v>1.7131701679461522E-3</v>
      </c>
      <c r="AC89" s="15">
        <v>2.873621799789593E-4</v>
      </c>
      <c r="AD89" s="15">
        <v>5.430562738039824E-4</v>
      </c>
      <c r="AE89" s="15">
        <v>1.4943771619999207E-3</v>
      </c>
      <c r="AF89" s="15">
        <v>2.4842305566646629E-4</v>
      </c>
      <c r="AG89" s="15">
        <v>4.7638683975894676E-4</v>
      </c>
      <c r="AH89" s="112">
        <f t="shared" si="105"/>
        <v>1.7131701679461522E-3</v>
      </c>
      <c r="AI89" s="112">
        <f t="shared" si="106"/>
        <v>2.873621799789593E-4</v>
      </c>
      <c r="AJ89" s="112">
        <f t="shared" si="107"/>
        <v>5.430562738039824E-4</v>
      </c>
      <c r="AK89" s="112">
        <f t="shared" si="108"/>
        <v>1.4943771619999207E-3</v>
      </c>
      <c r="AL89" s="112">
        <f t="shared" si="109"/>
        <v>2.4842305566646629E-4</v>
      </c>
      <c r="AM89" s="112">
        <f t="shared" si="110"/>
        <v>4.7638683975894676E-4</v>
      </c>
      <c r="AN89" s="15">
        <v>0.64088477387834797</v>
      </c>
      <c r="AO89" s="15">
        <v>3.025377073815718E-2</v>
      </c>
      <c r="AP89" s="15">
        <v>7.492140041428598E-2</v>
      </c>
      <c r="AQ89" s="15">
        <v>0.58686777988353078</v>
      </c>
      <c r="AR89" s="15">
        <v>2.538527955300569E-2</v>
      </c>
      <c r="AS89" s="15">
        <v>6.6638871959140616E-2</v>
      </c>
      <c r="AT89" s="15">
        <v>0.64088477387834797</v>
      </c>
      <c r="AU89" s="15">
        <v>3.025377073815718E-2</v>
      </c>
      <c r="AV89" s="15">
        <v>7.492140041428598E-2</v>
      </c>
      <c r="AW89" s="15">
        <v>0.58686777988353078</v>
      </c>
      <c r="AX89" s="15">
        <v>2.538527955300569E-2</v>
      </c>
      <c r="AY89" s="15">
        <v>6.6638871959140616E-2</v>
      </c>
      <c r="AZ89" s="15">
        <f t="shared" si="111"/>
        <v>0.64088477387834797</v>
      </c>
      <c r="BA89" s="15">
        <f t="shared" si="112"/>
        <v>3.025377073815718E-2</v>
      </c>
      <c r="BB89" s="15">
        <f t="shared" si="113"/>
        <v>7.492140041428598E-2</v>
      </c>
      <c r="BC89" s="15">
        <f t="shared" si="114"/>
        <v>0.58686777988353078</v>
      </c>
      <c r="BD89" s="15">
        <f t="shared" si="115"/>
        <v>2.538527955300569E-2</v>
      </c>
      <c r="BE89" s="15">
        <f t="shared" si="116"/>
        <v>6.6638871959140616E-2</v>
      </c>
      <c r="BF89" s="42">
        <f t="shared" si="117"/>
        <v>15301.055214635533</v>
      </c>
      <c r="BG89" s="42">
        <f t="shared" si="117"/>
        <v>326365.43618540873</v>
      </c>
      <c r="BH89" s="42">
        <f t="shared" si="117"/>
        <v>131489.88610889262</v>
      </c>
      <c r="BI89" s="42">
        <f t="shared" si="117"/>
        <v>16707.284537579962</v>
      </c>
      <c r="BJ89" s="42">
        <f t="shared" si="75"/>
        <v>389070.12899704574</v>
      </c>
      <c r="BK89" s="42">
        <f t="shared" si="51"/>
        <v>147817.90590775502</v>
      </c>
      <c r="BL89" s="42">
        <f t="shared" si="118"/>
        <v>5708714.8626483679</v>
      </c>
      <c r="BM89" s="42">
        <f t="shared" si="118"/>
        <v>34033706.177744381</v>
      </c>
      <c r="BN89" s="42">
        <f t="shared" si="118"/>
        <v>18009183.342075001</v>
      </c>
      <c r="BO89" s="42">
        <f t="shared" si="118"/>
        <v>6544532.5642633978</v>
      </c>
      <c r="BP89" s="42">
        <f t="shared" si="76"/>
        <v>39368326.63845285</v>
      </c>
      <c r="BQ89" s="42">
        <f t="shared" si="52"/>
        <v>20529534.369481556</v>
      </c>
      <c r="BR89" s="42">
        <f t="shared" si="119"/>
        <v>15260.153460685007</v>
      </c>
      <c r="BS89" s="42">
        <f t="shared" si="119"/>
        <v>323265.48927222152</v>
      </c>
      <c r="BT89" s="42">
        <f t="shared" si="119"/>
        <v>130536.80184727506</v>
      </c>
      <c r="BU89" s="42">
        <f t="shared" si="119"/>
        <v>16664.741761663809</v>
      </c>
      <c r="BV89" s="42">
        <f t="shared" si="77"/>
        <v>385262.64718018519</v>
      </c>
      <c r="BW89" s="42">
        <f t="shared" si="53"/>
        <v>146761.18776435129</v>
      </c>
      <c r="BX89" s="42">
        <f t="shared" si="120"/>
        <v>33167.9315491077</v>
      </c>
      <c r="BY89" s="42">
        <f t="shared" si="120"/>
        <v>707458.81872501678</v>
      </c>
      <c r="BZ89" s="42">
        <f t="shared" si="120"/>
        <v>285029.2009722417</v>
      </c>
      <c r="CA89" s="42">
        <f t="shared" si="120"/>
        <v>36216.199611114025</v>
      </c>
      <c r="CB89" s="42">
        <f t="shared" si="78"/>
        <v>843383.10171138751</v>
      </c>
      <c r="CC89" s="42">
        <f t="shared" si="54"/>
        <v>320423.27251987794</v>
      </c>
      <c r="CD89" s="42">
        <f t="shared" si="121"/>
        <v>12374719.334166197</v>
      </c>
      <c r="CE89" s="42">
        <f t="shared" si="121"/>
        <v>73774496.009016454</v>
      </c>
      <c r="CF89" s="42">
        <f t="shared" si="121"/>
        <v>39038311.539058283</v>
      </c>
      <c r="CG89" s="42">
        <f t="shared" si="121"/>
        <v>14186512.306992233</v>
      </c>
      <c r="CH89" s="42">
        <f t="shared" si="79"/>
        <v>85338294.962699428</v>
      </c>
      <c r="CI89" s="42">
        <f t="shared" si="55"/>
        <v>44501649.144479446</v>
      </c>
      <c r="CJ89" s="42">
        <f t="shared" si="122"/>
        <v>33079.269260380584</v>
      </c>
      <c r="CK89" s="42">
        <f t="shared" si="122"/>
        <v>700739.09739990765</v>
      </c>
      <c r="CL89" s="42">
        <f t="shared" si="122"/>
        <v>282963.21054828539</v>
      </c>
      <c r="CM89" s="42">
        <f t="shared" si="122"/>
        <v>36123.980096858155</v>
      </c>
      <c r="CN89" s="42">
        <f t="shared" si="80"/>
        <v>835129.66464416415</v>
      </c>
      <c r="CO89" s="42">
        <f t="shared" si="56"/>
        <v>318132.63605360402</v>
      </c>
      <c r="CP89" s="42">
        <f t="shared" si="81"/>
        <v>4.5381183863438532E-6</v>
      </c>
      <c r="CQ89" s="42">
        <f t="shared" si="82"/>
        <v>2.1276150076306538E-7</v>
      </c>
      <c r="CR89" s="42">
        <f t="shared" si="83"/>
        <v>5.2808624339742218E-7</v>
      </c>
      <c r="CS89" s="42">
        <f t="shared" si="84"/>
        <v>4.1561511593228683E-6</v>
      </c>
      <c r="CT89" s="42">
        <f t="shared" si="85"/>
        <v>1.7847168113110849E-7</v>
      </c>
      <c r="CU89" s="42">
        <f t="shared" si="86"/>
        <v>4.6975364434760979E-7</v>
      </c>
      <c r="CV89" s="42">
        <f t="shared" si="87"/>
        <v>1.216350819241768E-8</v>
      </c>
      <c r="CW89" s="42">
        <f t="shared" si="88"/>
        <v>2.0402714778506109E-9</v>
      </c>
      <c r="CX89" s="42">
        <f t="shared" si="89"/>
        <v>3.8556995440082751E-9</v>
      </c>
      <c r="CY89" s="42">
        <f t="shared" si="90"/>
        <v>1.0610077850199436E-8</v>
      </c>
      <c r="CZ89" s="42">
        <f t="shared" si="91"/>
        <v>1.7638036952319105E-9</v>
      </c>
      <c r="DA89" s="42">
        <f t="shared" si="92"/>
        <v>3.3823465622885217E-9</v>
      </c>
      <c r="DB89" s="42">
        <f t="shared" si="93"/>
        <v>4.5502818945362702E-6</v>
      </c>
      <c r="DC89" s="42">
        <f t="shared" si="94"/>
        <v>2.1480177224091598E-7</v>
      </c>
      <c r="DD89" s="42">
        <f t="shared" si="95"/>
        <v>5.3194194294143047E-7</v>
      </c>
      <c r="DE89" s="42">
        <f t="shared" si="96"/>
        <v>4.1667612371730687E-6</v>
      </c>
      <c r="DF89" s="42">
        <f t="shared" si="97"/>
        <v>1.8023548482634039E-7</v>
      </c>
      <c r="DG89" s="42">
        <f t="shared" si="98"/>
        <v>4.7313599090989838E-7</v>
      </c>
    </row>
    <row r="90" spans="1:111" x14ac:dyDescent="0.25">
      <c r="A90" s="53" t="s">
        <v>124</v>
      </c>
      <c r="B90" s="53" t="s">
        <v>125</v>
      </c>
      <c r="C90" s="53" t="s">
        <v>236</v>
      </c>
      <c r="D90" s="15">
        <v>9.50235117516131E-3</v>
      </c>
      <c r="E90" s="15">
        <v>4.4550060723158309E-4</v>
      </c>
      <c r="F90" s="15">
        <v>1.105758049555166E-3</v>
      </c>
      <c r="G90" s="15">
        <v>8.7025512537934283E-3</v>
      </c>
      <c r="H90" s="15">
        <v>3.7370126659377661E-4</v>
      </c>
      <c r="I90" s="15">
        <v>9.8361561210814127E-4</v>
      </c>
      <c r="J90" s="15">
        <v>9.50235117516131E-3</v>
      </c>
      <c r="K90" s="15">
        <v>4.4550060723158309E-4</v>
      </c>
      <c r="L90" s="15">
        <v>1.105758049555166E-3</v>
      </c>
      <c r="M90" s="15">
        <v>8.7025512537934283E-3</v>
      </c>
      <c r="N90" s="15">
        <v>3.7370126659377661E-4</v>
      </c>
      <c r="O90" s="15">
        <v>9.8361561210814127E-4</v>
      </c>
      <c r="P90" s="15">
        <f t="shared" si="99"/>
        <v>9.50235117516131E-3</v>
      </c>
      <c r="Q90" s="15">
        <f t="shared" si="100"/>
        <v>4.4550060723158309E-4</v>
      </c>
      <c r="R90" s="15">
        <f t="shared" si="101"/>
        <v>1.105758049555166E-3</v>
      </c>
      <c r="S90" s="15">
        <f t="shared" si="102"/>
        <v>8.7025512537934283E-3</v>
      </c>
      <c r="T90" s="15">
        <f t="shared" si="103"/>
        <v>3.7370126659377661E-4</v>
      </c>
      <c r="U90" s="15">
        <f t="shared" si="104"/>
        <v>9.8361561210814127E-4</v>
      </c>
      <c r="V90" s="15">
        <v>2.3039185017206878E-5</v>
      </c>
      <c r="W90" s="15">
        <v>3.8645258686825563E-6</v>
      </c>
      <c r="X90" s="15">
        <v>7.3031705787432134E-6</v>
      </c>
      <c r="Y90" s="15">
        <v>2.0096796316550662E-5</v>
      </c>
      <c r="Z90" s="15">
        <v>3.3408617831007542E-6</v>
      </c>
      <c r="AA90" s="15">
        <v>6.4065816381375618E-6</v>
      </c>
      <c r="AB90" s="15">
        <v>2.3039185017206878E-5</v>
      </c>
      <c r="AC90" s="15">
        <v>3.8645258686825563E-6</v>
      </c>
      <c r="AD90" s="15">
        <v>7.3031705787432134E-6</v>
      </c>
      <c r="AE90" s="15">
        <v>2.0096796316550662E-5</v>
      </c>
      <c r="AF90" s="15">
        <v>3.3408617831007542E-6</v>
      </c>
      <c r="AG90" s="15">
        <v>6.4065816381375618E-6</v>
      </c>
      <c r="AH90" s="112">
        <f t="shared" si="105"/>
        <v>2.3039185017206878E-5</v>
      </c>
      <c r="AI90" s="112">
        <f t="shared" si="106"/>
        <v>3.8645258686825563E-6</v>
      </c>
      <c r="AJ90" s="112">
        <f t="shared" si="107"/>
        <v>7.3031705787432134E-6</v>
      </c>
      <c r="AK90" s="112">
        <f t="shared" si="108"/>
        <v>2.0096796316550662E-5</v>
      </c>
      <c r="AL90" s="112">
        <f t="shared" si="109"/>
        <v>3.3408617831007542E-6</v>
      </c>
      <c r="AM90" s="112">
        <f t="shared" si="110"/>
        <v>6.4065816381375618E-6</v>
      </c>
      <c r="AN90" s="15">
        <v>9.5253903601785171E-3</v>
      </c>
      <c r="AO90" s="15">
        <v>4.4936513310026564E-4</v>
      </c>
      <c r="AP90" s="15">
        <v>1.1130612201339092E-3</v>
      </c>
      <c r="AQ90" s="15">
        <v>8.7226480501099782E-3</v>
      </c>
      <c r="AR90" s="15">
        <v>3.7704212837687739E-4</v>
      </c>
      <c r="AS90" s="15">
        <v>9.9002219374627891E-4</v>
      </c>
      <c r="AT90" s="15">
        <v>9.5253903601785171E-3</v>
      </c>
      <c r="AU90" s="15">
        <v>4.4936513310026564E-4</v>
      </c>
      <c r="AV90" s="15">
        <v>1.1130612201339092E-3</v>
      </c>
      <c r="AW90" s="15">
        <v>8.7226480501099782E-3</v>
      </c>
      <c r="AX90" s="15">
        <v>3.7704212837687739E-4</v>
      </c>
      <c r="AY90" s="15">
        <v>9.9002219374627891E-4</v>
      </c>
      <c r="AZ90" s="15">
        <f t="shared" si="111"/>
        <v>9.5253903601785171E-3</v>
      </c>
      <c r="BA90" s="15">
        <f t="shared" si="112"/>
        <v>4.4936513310026564E-4</v>
      </c>
      <c r="BB90" s="15">
        <f t="shared" si="113"/>
        <v>1.1130612201339092E-3</v>
      </c>
      <c r="BC90" s="15">
        <f t="shared" si="114"/>
        <v>8.7226480501099782E-3</v>
      </c>
      <c r="BD90" s="15">
        <f t="shared" si="115"/>
        <v>3.7704212837687739E-4</v>
      </c>
      <c r="BE90" s="15">
        <f t="shared" si="116"/>
        <v>9.9002219374627891E-4</v>
      </c>
      <c r="BF90" s="42">
        <f t="shared" si="117"/>
        <v>1029218.9606257082</v>
      </c>
      <c r="BG90" s="42">
        <f t="shared" si="117"/>
        <v>21952832.030408647</v>
      </c>
      <c r="BH90" s="42">
        <f t="shared" si="117"/>
        <v>8844611.173243897</v>
      </c>
      <c r="BI90" s="42">
        <f t="shared" si="117"/>
        <v>1123808.3769672615</v>
      </c>
      <c r="BJ90" s="42">
        <f t="shared" si="75"/>
        <v>26170636.479621902</v>
      </c>
      <c r="BK90" s="42">
        <f t="shared" si="51"/>
        <v>9942908.4691314977</v>
      </c>
      <c r="BL90" s="42">
        <f t="shared" si="118"/>
        <v>424494182.09436578</v>
      </c>
      <c r="BM90" s="42">
        <f t="shared" si="118"/>
        <v>2530711485.0117617</v>
      </c>
      <c r="BN90" s="42">
        <f t="shared" si="118"/>
        <v>1339144402.3594227</v>
      </c>
      <c r="BO90" s="42">
        <f t="shared" si="118"/>
        <v>486644729.13753462</v>
      </c>
      <c r="BP90" s="42">
        <f t="shared" si="76"/>
        <v>2927388391.0644422</v>
      </c>
      <c r="BQ90" s="42">
        <f t="shared" si="52"/>
        <v>1526555119.7819614</v>
      </c>
      <c r="BR90" s="42">
        <f t="shared" si="119"/>
        <v>1026729.5753973395</v>
      </c>
      <c r="BS90" s="42">
        <f t="shared" si="119"/>
        <v>21764038.372371484</v>
      </c>
      <c r="BT90" s="42">
        <f t="shared" si="119"/>
        <v>8786578.6922514439</v>
      </c>
      <c r="BU90" s="42">
        <f t="shared" si="119"/>
        <v>1121219.1462748162</v>
      </c>
      <c r="BV90" s="42">
        <f t="shared" si="77"/>
        <v>25938746.00194351</v>
      </c>
      <c r="BW90" s="42">
        <f t="shared" si="53"/>
        <v>9878566.421821449</v>
      </c>
      <c r="BX90" s="42">
        <f t="shared" si="120"/>
        <v>2231026.7858144185</v>
      </c>
      <c r="BY90" s="42">
        <f t="shared" si="120"/>
        <v>47586916.057736538</v>
      </c>
      <c r="BZ90" s="42">
        <f t="shared" si="120"/>
        <v>19172367.778401904</v>
      </c>
      <c r="CA90" s="42">
        <f t="shared" si="120"/>
        <v>2436067.2384157409</v>
      </c>
      <c r="CB90" s="42">
        <f t="shared" si="78"/>
        <v>56729805.04785116</v>
      </c>
      <c r="CC90" s="42">
        <f t="shared" si="54"/>
        <v>21553134.922861733</v>
      </c>
      <c r="CD90" s="42">
        <f t="shared" si="121"/>
        <v>920171437.66876829</v>
      </c>
      <c r="CE90" s="42">
        <f t="shared" si="121"/>
        <v>5485795857.0807104</v>
      </c>
      <c r="CF90" s="42">
        <f t="shared" si="121"/>
        <v>2902848806.7504869</v>
      </c>
      <c r="CG90" s="42">
        <f t="shared" si="121"/>
        <v>1054894504.8789093</v>
      </c>
      <c r="CH90" s="42">
        <f t="shared" si="79"/>
        <v>6345668086.9699564</v>
      </c>
      <c r="CI90" s="42">
        <f t="shared" si="55"/>
        <v>3309096987.6664195</v>
      </c>
      <c r="CJ90" s="42">
        <f t="shared" si="122"/>
        <v>2225630.5724359509</v>
      </c>
      <c r="CK90" s="42">
        <f t="shared" si="122"/>
        <v>47177670.091439202</v>
      </c>
      <c r="CL90" s="42">
        <f t="shared" si="122"/>
        <v>19046571.398336463</v>
      </c>
      <c r="CM90" s="42">
        <f t="shared" si="122"/>
        <v>2430454.5911069633</v>
      </c>
      <c r="CN90" s="42">
        <f t="shared" si="80"/>
        <v>56227138.572720081</v>
      </c>
      <c r="CO90" s="42">
        <f t="shared" si="56"/>
        <v>21413661.364275534</v>
      </c>
      <c r="CP90" s="42">
        <f t="shared" si="81"/>
        <v>6.7466693343645293E-8</v>
      </c>
      <c r="CQ90" s="42">
        <f t="shared" si="82"/>
        <v>3.1630543113442398E-9</v>
      </c>
      <c r="CR90" s="42">
        <f t="shared" si="83"/>
        <v>7.8508821518416795E-9</v>
      </c>
      <c r="CS90" s="42">
        <f t="shared" si="84"/>
        <v>6.1788113901933345E-8</v>
      </c>
      <c r="CT90" s="42">
        <f t="shared" si="85"/>
        <v>2.6532789928158138E-9</v>
      </c>
      <c r="CU90" s="42">
        <f t="shared" si="86"/>
        <v>6.9836708459678031E-9</v>
      </c>
      <c r="CV90" s="42">
        <f t="shared" si="87"/>
        <v>1.6357821362216882E-10</v>
      </c>
      <c r="CW90" s="42">
        <f t="shared" si="88"/>
        <v>2.7438133667646148E-11</v>
      </c>
      <c r="CX90" s="42">
        <f t="shared" si="89"/>
        <v>5.1852511109076814E-11</v>
      </c>
      <c r="CY90" s="42">
        <f t="shared" si="90"/>
        <v>1.426872538475097E-10</v>
      </c>
      <c r="CZ90" s="42">
        <f t="shared" si="91"/>
        <v>2.3720118660015353E-11</v>
      </c>
      <c r="DA90" s="42">
        <f t="shared" si="92"/>
        <v>4.5486729630776685E-11</v>
      </c>
      <c r="DB90" s="42">
        <f t="shared" si="93"/>
        <v>6.763027155726747E-8</v>
      </c>
      <c r="DC90" s="42">
        <f t="shared" si="94"/>
        <v>3.190492445011886E-9</v>
      </c>
      <c r="DD90" s="42">
        <f t="shared" si="95"/>
        <v>7.9027346629507552E-9</v>
      </c>
      <c r="DE90" s="42">
        <f t="shared" si="96"/>
        <v>6.193080115578084E-8</v>
      </c>
      <c r="DF90" s="42">
        <f t="shared" si="97"/>
        <v>2.6769991114758293E-9</v>
      </c>
      <c r="DG90" s="42">
        <f t="shared" si="98"/>
        <v>7.0291575755985799E-9</v>
      </c>
    </row>
    <row r="91" spans="1:111" x14ac:dyDescent="0.25">
      <c r="A91" s="53" t="s">
        <v>127</v>
      </c>
      <c r="B91" s="53" t="s">
        <v>125</v>
      </c>
      <c r="C91" s="53" t="s">
        <v>236</v>
      </c>
      <c r="D91" s="15">
        <v>4.4955069460964926E-3</v>
      </c>
      <c r="E91" s="15">
        <v>2.1076374019252017E-4</v>
      </c>
      <c r="F91" s="15">
        <v>5.2312768712139003E-4</v>
      </c>
      <c r="G91" s="15">
        <v>4.1171262658081E-3</v>
      </c>
      <c r="H91" s="15">
        <v>1.7679589069795253E-4</v>
      </c>
      <c r="I91" s="15">
        <v>4.653428120063177E-4</v>
      </c>
      <c r="J91" s="15">
        <v>4.4955069460964926E-3</v>
      </c>
      <c r="K91" s="15">
        <v>2.1076374019252017E-4</v>
      </c>
      <c r="L91" s="15">
        <v>5.2312768712139003E-4</v>
      </c>
      <c r="M91" s="15">
        <v>4.1171262658081E-3</v>
      </c>
      <c r="N91" s="15">
        <v>1.7679589069795253E-4</v>
      </c>
      <c r="O91" s="15">
        <v>4.653428120063177E-4</v>
      </c>
      <c r="P91" s="15">
        <f t="shared" si="99"/>
        <v>4.4955069460964926E-3</v>
      </c>
      <c r="Q91" s="15">
        <f t="shared" si="100"/>
        <v>2.1076374019252017E-4</v>
      </c>
      <c r="R91" s="15">
        <f t="shared" si="101"/>
        <v>5.2312768712139003E-4</v>
      </c>
      <c r="S91" s="15">
        <f t="shared" si="102"/>
        <v>4.1171262658081E-3</v>
      </c>
      <c r="T91" s="15">
        <f t="shared" si="103"/>
        <v>1.7679589069795253E-4</v>
      </c>
      <c r="U91" s="15">
        <f t="shared" si="104"/>
        <v>4.653428120063177E-4</v>
      </c>
      <c r="V91" s="15">
        <v>2.3629933350981413E-5</v>
      </c>
      <c r="W91" s="15">
        <v>3.9636162755718526E-6</v>
      </c>
      <c r="X91" s="15">
        <v>7.4904313628135509E-6</v>
      </c>
      <c r="Y91" s="15">
        <v>2.0612098786205804E-5</v>
      </c>
      <c r="Z91" s="15">
        <v>3.4265249057443626E-6</v>
      </c>
      <c r="AA91" s="15">
        <v>6.57085296219237E-6</v>
      </c>
      <c r="AB91" s="15">
        <v>2.3629933350981413E-5</v>
      </c>
      <c r="AC91" s="15">
        <v>3.9636162755718526E-6</v>
      </c>
      <c r="AD91" s="15">
        <v>7.4904313628135509E-6</v>
      </c>
      <c r="AE91" s="15">
        <v>2.0612098786205804E-5</v>
      </c>
      <c r="AF91" s="15">
        <v>3.4265249057443626E-6</v>
      </c>
      <c r="AG91" s="15">
        <v>6.57085296219237E-6</v>
      </c>
      <c r="AH91" s="112">
        <f t="shared" si="105"/>
        <v>2.3629933350981413E-5</v>
      </c>
      <c r="AI91" s="112">
        <f t="shared" si="106"/>
        <v>3.9636162755718526E-6</v>
      </c>
      <c r="AJ91" s="112">
        <f t="shared" si="107"/>
        <v>7.4904313628135509E-6</v>
      </c>
      <c r="AK91" s="112">
        <f t="shared" si="108"/>
        <v>2.0612098786205804E-5</v>
      </c>
      <c r="AL91" s="112">
        <f t="shared" si="109"/>
        <v>3.4265249057443626E-6</v>
      </c>
      <c r="AM91" s="112">
        <f t="shared" si="110"/>
        <v>6.57085296219237E-6</v>
      </c>
      <c r="AN91" s="15">
        <v>4.519136879447474E-3</v>
      </c>
      <c r="AO91" s="15">
        <v>2.1472735646809203E-4</v>
      </c>
      <c r="AP91" s="15">
        <v>5.3061811848420363E-4</v>
      </c>
      <c r="AQ91" s="15">
        <v>4.1377383645943054E-3</v>
      </c>
      <c r="AR91" s="15">
        <v>1.8022241560369689E-4</v>
      </c>
      <c r="AS91" s="15">
        <v>4.7191366496851007E-4</v>
      </c>
      <c r="AT91" s="15">
        <v>4.519136879447474E-3</v>
      </c>
      <c r="AU91" s="15">
        <v>2.1472735646809203E-4</v>
      </c>
      <c r="AV91" s="15">
        <v>5.3061811848420363E-4</v>
      </c>
      <c r="AW91" s="15">
        <v>4.1377383645943054E-3</v>
      </c>
      <c r="AX91" s="15">
        <v>1.8022241560369689E-4</v>
      </c>
      <c r="AY91" s="15">
        <v>4.7191366496851007E-4</v>
      </c>
      <c r="AZ91" s="15">
        <f t="shared" si="111"/>
        <v>4.519136879447474E-3</v>
      </c>
      <c r="BA91" s="15">
        <f t="shared" si="112"/>
        <v>2.1472735646809203E-4</v>
      </c>
      <c r="BB91" s="15">
        <f t="shared" si="113"/>
        <v>5.3061811848420363E-4</v>
      </c>
      <c r="BC91" s="15">
        <f t="shared" si="114"/>
        <v>4.1377383645943054E-3</v>
      </c>
      <c r="BD91" s="15">
        <f t="shared" si="115"/>
        <v>1.8022241560369689E-4</v>
      </c>
      <c r="BE91" s="15">
        <f t="shared" si="116"/>
        <v>4.7191366496851007E-4</v>
      </c>
      <c r="BF91" s="42">
        <f t="shared" si="117"/>
        <v>2175505.4807538674</v>
      </c>
      <c r="BG91" s="42">
        <f t="shared" si="117"/>
        <v>46402668.651953846</v>
      </c>
      <c r="BH91" s="42">
        <f t="shared" si="117"/>
        <v>18695244.470458671</v>
      </c>
      <c r="BI91" s="42">
        <f t="shared" si="117"/>
        <v>2375443.2991819852</v>
      </c>
      <c r="BJ91" s="42">
        <f t="shared" si="75"/>
        <v>55318027.819485188</v>
      </c>
      <c r="BK91" s="42">
        <f t="shared" si="51"/>
        <v>21016763.873140525</v>
      </c>
      <c r="BL91" s="42">
        <f t="shared" si="118"/>
        <v>413881827.54200661</v>
      </c>
      <c r="BM91" s="42">
        <f t="shared" si="118"/>
        <v>2467443697.8864675</v>
      </c>
      <c r="BN91" s="42">
        <f t="shared" si="118"/>
        <v>1305665792.3004375</v>
      </c>
      <c r="BO91" s="42">
        <f t="shared" si="118"/>
        <v>474478610.9090963</v>
      </c>
      <c r="BP91" s="42">
        <f t="shared" si="76"/>
        <v>2854203681.2878318</v>
      </c>
      <c r="BQ91" s="42">
        <f t="shared" si="52"/>
        <v>1488391241.7874126</v>
      </c>
      <c r="BR91" s="42">
        <f t="shared" si="119"/>
        <v>2164130.0675087622</v>
      </c>
      <c r="BS91" s="42">
        <f t="shared" si="119"/>
        <v>45546129.570375837</v>
      </c>
      <c r="BT91" s="42">
        <f t="shared" si="119"/>
        <v>18431334.436785065</v>
      </c>
      <c r="BU91" s="42">
        <f t="shared" si="119"/>
        <v>2363610.0541506577</v>
      </c>
      <c r="BV91" s="42">
        <f t="shared" si="77"/>
        <v>54266279.625870153</v>
      </c>
      <c r="BW91" s="42">
        <f t="shared" si="53"/>
        <v>20724129.699979343</v>
      </c>
      <c r="BX91" s="42">
        <f t="shared" si="120"/>
        <v>4715819.6515319003</v>
      </c>
      <c r="BY91" s="42">
        <f t="shared" si="120"/>
        <v>100586561.90403083</v>
      </c>
      <c r="BZ91" s="42">
        <f t="shared" si="120"/>
        <v>40525478.8112192</v>
      </c>
      <c r="CA91" s="42">
        <f t="shared" si="120"/>
        <v>5149222.6935233213</v>
      </c>
      <c r="CB91" s="42">
        <f t="shared" si="78"/>
        <v>119912289.34285133</v>
      </c>
      <c r="CC91" s="42">
        <f t="shared" si="54"/>
        <v>45557811.258750416</v>
      </c>
      <c r="CD91" s="42">
        <f t="shared" si="121"/>
        <v>897167151.72704911</v>
      </c>
      <c r="CE91" s="42">
        <f t="shared" si="121"/>
        <v>5348650960.6536922</v>
      </c>
      <c r="CF91" s="42">
        <f t="shared" si="121"/>
        <v>2830277586.5817251</v>
      </c>
      <c r="CG91" s="42">
        <f t="shared" si="121"/>
        <v>1028522142.2569368</v>
      </c>
      <c r="CH91" s="42">
        <f t="shared" si="79"/>
        <v>6187026384.7957087</v>
      </c>
      <c r="CI91" s="42">
        <f t="shared" si="55"/>
        <v>3226369562.9747596</v>
      </c>
      <c r="CJ91" s="42">
        <f t="shared" si="122"/>
        <v>4691161.2915322864</v>
      </c>
      <c r="CK91" s="42">
        <f t="shared" si="122"/>
        <v>98729851.420446604</v>
      </c>
      <c r="CL91" s="42">
        <f t="shared" si="122"/>
        <v>39953403.891599528</v>
      </c>
      <c r="CM91" s="42">
        <f t="shared" si="122"/>
        <v>5123571.8965228982</v>
      </c>
      <c r="CN91" s="42">
        <f t="shared" si="80"/>
        <v>117632426.18286781</v>
      </c>
      <c r="CO91" s="42">
        <f t="shared" si="56"/>
        <v>44923471.33328855</v>
      </c>
      <c r="CP91" s="42">
        <f t="shared" si="81"/>
        <v>3.1918099317285099E-8</v>
      </c>
      <c r="CQ91" s="42">
        <f t="shared" si="82"/>
        <v>1.4964225553668931E-9</v>
      </c>
      <c r="CR91" s="42">
        <f t="shared" si="83"/>
        <v>3.714206578561869E-9</v>
      </c>
      <c r="CS91" s="42">
        <f t="shared" si="84"/>
        <v>2.9231596487237508E-8</v>
      </c>
      <c r="CT91" s="42">
        <f t="shared" si="85"/>
        <v>1.255250823955463E-9</v>
      </c>
      <c r="CU91" s="42">
        <f t="shared" si="86"/>
        <v>3.3039339652448558E-9</v>
      </c>
      <c r="CV91" s="42">
        <f t="shared" si="87"/>
        <v>1.6777252679196803E-10</v>
      </c>
      <c r="CW91" s="42">
        <f t="shared" si="88"/>
        <v>2.8141675556560152E-11</v>
      </c>
      <c r="CX91" s="42">
        <f t="shared" si="89"/>
        <v>5.3182062675976209E-11</v>
      </c>
      <c r="CY91" s="42">
        <f t="shared" si="90"/>
        <v>1.463459013820612E-10</v>
      </c>
      <c r="CZ91" s="42">
        <f t="shared" si="91"/>
        <v>2.4328326830784973E-11</v>
      </c>
      <c r="DA91" s="42">
        <f t="shared" si="92"/>
        <v>4.6653056031565828E-11</v>
      </c>
      <c r="DB91" s="42">
        <f t="shared" si="93"/>
        <v>3.2085871844077062E-8</v>
      </c>
      <c r="DC91" s="42">
        <f t="shared" si="94"/>
        <v>1.5245642309234535E-9</v>
      </c>
      <c r="DD91" s="42">
        <f t="shared" si="95"/>
        <v>3.7673886412378459E-9</v>
      </c>
      <c r="DE91" s="42">
        <f t="shared" si="96"/>
        <v>2.9377942388619568E-8</v>
      </c>
      <c r="DF91" s="42">
        <f t="shared" si="97"/>
        <v>1.279579150786248E-9</v>
      </c>
      <c r="DG91" s="42">
        <f t="shared" si="98"/>
        <v>3.3505870212764212E-9</v>
      </c>
    </row>
    <row r="92" spans="1:111" x14ac:dyDescent="0.25">
      <c r="A92" s="53" t="s">
        <v>128</v>
      </c>
      <c r="B92" s="53" t="s">
        <v>125</v>
      </c>
      <c r="C92" s="53" t="s">
        <v>236</v>
      </c>
      <c r="D92" s="15">
        <v>1.9601262513785661E-2</v>
      </c>
      <c r="E92" s="15">
        <v>9.1896986245079899E-4</v>
      </c>
      <c r="F92" s="15">
        <v>2.2809358869747818E-3</v>
      </c>
      <c r="G92" s="15">
        <v>1.7951451016793615E-2</v>
      </c>
      <c r="H92" s="15">
        <v>7.7086359925173634E-4</v>
      </c>
      <c r="I92" s="15">
        <v>2.0289828769943716E-3</v>
      </c>
      <c r="J92" s="15">
        <v>1.9601262513785661E-2</v>
      </c>
      <c r="K92" s="15">
        <v>9.1896986245079899E-4</v>
      </c>
      <c r="L92" s="15">
        <v>2.2809358869747818E-3</v>
      </c>
      <c r="M92" s="15">
        <v>1.7951451016793615E-2</v>
      </c>
      <c r="N92" s="15">
        <v>7.7086359925173634E-4</v>
      </c>
      <c r="O92" s="15">
        <v>2.0289828769943716E-3</v>
      </c>
      <c r="P92" s="15">
        <f t="shared" si="99"/>
        <v>1.9601262513785661E-2</v>
      </c>
      <c r="Q92" s="15">
        <f t="shared" si="100"/>
        <v>9.1896986245079899E-4</v>
      </c>
      <c r="R92" s="15">
        <f t="shared" si="101"/>
        <v>2.2809358869747818E-3</v>
      </c>
      <c r="S92" s="15">
        <f t="shared" si="102"/>
        <v>1.7951451016793615E-2</v>
      </c>
      <c r="T92" s="15">
        <f t="shared" si="103"/>
        <v>7.7086359925173634E-4</v>
      </c>
      <c r="U92" s="15">
        <f t="shared" si="104"/>
        <v>2.0289828769943716E-3</v>
      </c>
      <c r="V92" s="15">
        <v>2.3039185017206878E-5</v>
      </c>
      <c r="W92" s="15">
        <v>3.8645258686825563E-6</v>
      </c>
      <c r="X92" s="15">
        <v>7.3031705787432134E-6</v>
      </c>
      <c r="Y92" s="15">
        <v>2.0096796316550662E-5</v>
      </c>
      <c r="Z92" s="15">
        <v>3.3408617831007542E-6</v>
      </c>
      <c r="AA92" s="15">
        <v>6.4065816381375618E-6</v>
      </c>
      <c r="AB92" s="15">
        <v>2.3039185017206878E-5</v>
      </c>
      <c r="AC92" s="15">
        <v>3.8645258686825563E-6</v>
      </c>
      <c r="AD92" s="15">
        <v>7.3031705787432134E-6</v>
      </c>
      <c r="AE92" s="15">
        <v>2.0096796316550662E-5</v>
      </c>
      <c r="AF92" s="15">
        <v>3.3408617831007542E-6</v>
      </c>
      <c r="AG92" s="15">
        <v>6.4065816381375618E-6</v>
      </c>
      <c r="AH92" s="112">
        <f t="shared" si="105"/>
        <v>2.3039185017206878E-5</v>
      </c>
      <c r="AI92" s="112">
        <f t="shared" si="106"/>
        <v>3.8645258686825563E-6</v>
      </c>
      <c r="AJ92" s="112">
        <f t="shared" si="107"/>
        <v>7.3031705787432134E-6</v>
      </c>
      <c r="AK92" s="112">
        <f t="shared" si="108"/>
        <v>2.0096796316550662E-5</v>
      </c>
      <c r="AL92" s="112">
        <f t="shared" si="109"/>
        <v>3.3408617831007542E-6</v>
      </c>
      <c r="AM92" s="112">
        <f t="shared" si="110"/>
        <v>6.4065816381375618E-6</v>
      </c>
      <c r="AN92" s="15">
        <v>1.9624301698802867E-2</v>
      </c>
      <c r="AO92" s="15">
        <v>9.2283438831948159E-4</v>
      </c>
      <c r="AP92" s="15">
        <v>2.288239057553525E-3</v>
      </c>
      <c r="AQ92" s="15">
        <v>1.7971547813110167E-2</v>
      </c>
      <c r="AR92" s="15">
        <v>7.7420446103483706E-4</v>
      </c>
      <c r="AS92" s="15">
        <v>2.035389458632509E-3</v>
      </c>
      <c r="AT92" s="15">
        <v>1.9624301698802867E-2</v>
      </c>
      <c r="AU92" s="15">
        <v>9.2283438831948159E-4</v>
      </c>
      <c r="AV92" s="15">
        <v>2.288239057553525E-3</v>
      </c>
      <c r="AW92" s="15">
        <v>1.7971547813110167E-2</v>
      </c>
      <c r="AX92" s="15">
        <v>7.7420446103483706E-4</v>
      </c>
      <c r="AY92" s="15">
        <v>2.035389458632509E-3</v>
      </c>
      <c r="AZ92" s="15">
        <f t="shared" si="111"/>
        <v>1.9624301698802867E-2</v>
      </c>
      <c r="BA92" s="15">
        <f t="shared" si="112"/>
        <v>9.2283438831948159E-4</v>
      </c>
      <c r="BB92" s="15">
        <f t="shared" si="113"/>
        <v>2.288239057553525E-3</v>
      </c>
      <c r="BC92" s="15">
        <f t="shared" si="114"/>
        <v>1.7971547813110167E-2</v>
      </c>
      <c r="BD92" s="15">
        <f t="shared" si="115"/>
        <v>7.7420446103483706E-4</v>
      </c>
      <c r="BE92" s="15">
        <f t="shared" si="116"/>
        <v>2.035389458632509E-3</v>
      </c>
      <c r="BF92" s="42">
        <f t="shared" si="117"/>
        <v>498947.45265115856</v>
      </c>
      <c r="BG92" s="42">
        <f t="shared" si="117"/>
        <v>10642351.179958977</v>
      </c>
      <c r="BH92" s="42">
        <f t="shared" si="117"/>
        <v>4287713.6774638891</v>
      </c>
      <c r="BI92" s="42">
        <f t="shared" si="117"/>
        <v>544802.75666021602</v>
      </c>
      <c r="BJ92" s="42">
        <f t="shared" si="75"/>
        <v>12687069.423816707</v>
      </c>
      <c r="BK92" s="42">
        <f t="shared" si="75"/>
        <v>4820149.105687662</v>
      </c>
      <c r="BL92" s="42">
        <f t="shared" si="118"/>
        <v>424494182.09436578</v>
      </c>
      <c r="BM92" s="42">
        <f t="shared" si="118"/>
        <v>2530711485.0117617</v>
      </c>
      <c r="BN92" s="42">
        <f t="shared" si="118"/>
        <v>1339144402.3594227</v>
      </c>
      <c r="BO92" s="42">
        <f t="shared" si="118"/>
        <v>486644729.13753462</v>
      </c>
      <c r="BP92" s="42">
        <f t="shared" si="76"/>
        <v>2927388391.0644422</v>
      </c>
      <c r="BQ92" s="42">
        <f t="shared" si="76"/>
        <v>1526555119.7819614</v>
      </c>
      <c r="BR92" s="42">
        <f t="shared" si="119"/>
        <v>498361.68186288152</v>
      </c>
      <c r="BS92" s="42">
        <f t="shared" si="119"/>
        <v>10597784.525357548</v>
      </c>
      <c r="BT92" s="42">
        <f t="shared" si="119"/>
        <v>4274028.9602679471</v>
      </c>
      <c r="BU92" s="42">
        <f t="shared" si="119"/>
        <v>544193.52755278721</v>
      </c>
      <c r="BV92" s="42">
        <f t="shared" si="77"/>
        <v>12632321.941063998</v>
      </c>
      <c r="BW92" s="42">
        <f t="shared" si="77"/>
        <v>4804977.2285696929</v>
      </c>
      <c r="BX92" s="42">
        <f t="shared" si="120"/>
        <v>1081562.9852969898</v>
      </c>
      <c r="BY92" s="42">
        <f t="shared" si="120"/>
        <v>23069309.306250546</v>
      </c>
      <c r="BZ92" s="42">
        <f t="shared" si="120"/>
        <v>9294430.4664861411</v>
      </c>
      <c r="CA92" s="42">
        <f t="shared" si="120"/>
        <v>1180963.0307971963</v>
      </c>
      <c r="CB92" s="42">
        <f t="shared" si="78"/>
        <v>27501622.881893069</v>
      </c>
      <c r="CC92" s="42">
        <f t="shared" si="78"/>
        <v>10448584.973474277</v>
      </c>
      <c r="CD92" s="42">
        <f t="shared" si="121"/>
        <v>920171437.66876829</v>
      </c>
      <c r="CE92" s="42">
        <f t="shared" si="121"/>
        <v>5485795857.0807104</v>
      </c>
      <c r="CF92" s="42">
        <f t="shared" si="121"/>
        <v>2902848806.7504869</v>
      </c>
      <c r="CG92" s="42">
        <f t="shared" si="121"/>
        <v>1054894504.8789093</v>
      </c>
      <c r="CH92" s="42">
        <f t="shared" si="79"/>
        <v>6345668086.9699564</v>
      </c>
      <c r="CI92" s="42">
        <f t="shared" si="79"/>
        <v>3309096987.6664195</v>
      </c>
      <c r="CJ92" s="42">
        <f t="shared" si="122"/>
        <v>1080293.2163080869</v>
      </c>
      <c r="CK92" s="42">
        <f t="shared" si="122"/>
        <v>22972702.652104296</v>
      </c>
      <c r="CL92" s="42">
        <f t="shared" si="122"/>
        <v>9264766.253341563</v>
      </c>
      <c r="CM92" s="42">
        <f t="shared" si="122"/>
        <v>1179642.4114641196</v>
      </c>
      <c r="CN92" s="42">
        <f t="shared" si="80"/>
        <v>27382947.356907647</v>
      </c>
      <c r="CO92" s="42">
        <f t="shared" si="80"/>
        <v>10415697.059885222</v>
      </c>
      <c r="CP92" s="42">
        <f t="shared" si="81"/>
        <v>1.391689638478782E-7</v>
      </c>
      <c r="CQ92" s="42">
        <f t="shared" si="82"/>
        <v>6.5246860234006729E-9</v>
      </c>
      <c r="CR92" s="42">
        <f t="shared" si="83"/>
        <v>1.6194644797520949E-8</v>
      </c>
      <c r="CS92" s="42">
        <f t="shared" si="84"/>
        <v>1.2745530221923466E-7</v>
      </c>
      <c r="CT92" s="42">
        <f t="shared" si="85"/>
        <v>5.4731315546873275E-9</v>
      </c>
      <c r="CU92" s="42">
        <f t="shared" si="86"/>
        <v>1.4405778426660038E-8</v>
      </c>
      <c r="CV92" s="42">
        <f t="shared" si="87"/>
        <v>1.6357821362216882E-10</v>
      </c>
      <c r="CW92" s="42">
        <f t="shared" si="88"/>
        <v>2.7438133667646148E-11</v>
      </c>
      <c r="CX92" s="42">
        <f t="shared" si="89"/>
        <v>5.1852511109076814E-11</v>
      </c>
      <c r="CY92" s="42">
        <f t="shared" si="90"/>
        <v>1.426872538475097E-10</v>
      </c>
      <c r="CZ92" s="42">
        <f t="shared" si="91"/>
        <v>2.3720118660015353E-11</v>
      </c>
      <c r="DA92" s="42">
        <f t="shared" si="92"/>
        <v>4.5486729630776685E-11</v>
      </c>
      <c r="DB92" s="42">
        <f t="shared" si="93"/>
        <v>1.3933254206150034E-7</v>
      </c>
      <c r="DC92" s="42">
        <f t="shared" si="94"/>
        <v>6.5521241570683191E-9</v>
      </c>
      <c r="DD92" s="42">
        <f t="shared" si="95"/>
        <v>1.6246497308630025E-8</v>
      </c>
      <c r="DE92" s="42">
        <f t="shared" si="96"/>
        <v>1.2759798947308218E-7</v>
      </c>
      <c r="DF92" s="42">
        <f t="shared" si="97"/>
        <v>5.4968516733473426E-9</v>
      </c>
      <c r="DG92" s="42">
        <f t="shared" si="98"/>
        <v>1.4451265156290814E-8</v>
      </c>
    </row>
    <row r="93" spans="1:111" x14ac:dyDescent="0.25">
      <c r="A93" s="53" t="s">
        <v>129</v>
      </c>
      <c r="B93" s="53" t="s">
        <v>125</v>
      </c>
      <c r="C93" s="53" t="s">
        <v>236</v>
      </c>
      <c r="D93" s="15">
        <v>3.8563353423860915E-3</v>
      </c>
      <c r="E93" s="15">
        <v>1.8079733163434196E-4</v>
      </c>
      <c r="F93" s="15">
        <v>4.4874934298090807E-4</v>
      </c>
      <c r="G93" s="15">
        <v>3.5317528630865696E-3</v>
      </c>
      <c r="H93" s="15">
        <v>1.5165903420061335E-4</v>
      </c>
      <c r="I93" s="15">
        <v>3.991803268869361E-4</v>
      </c>
      <c r="J93" s="15">
        <v>3.8563353423860915E-3</v>
      </c>
      <c r="K93" s="15">
        <v>1.8079733163434196E-4</v>
      </c>
      <c r="L93" s="15">
        <v>4.4874934298090807E-4</v>
      </c>
      <c r="M93" s="15">
        <v>3.5317528630865696E-3</v>
      </c>
      <c r="N93" s="15">
        <v>1.5165903420061335E-4</v>
      </c>
      <c r="O93" s="15">
        <v>3.991803268869361E-4</v>
      </c>
      <c r="P93" s="15">
        <f t="shared" si="99"/>
        <v>3.8563353423860915E-3</v>
      </c>
      <c r="Q93" s="15">
        <f t="shared" si="100"/>
        <v>1.8079733163434196E-4</v>
      </c>
      <c r="R93" s="15">
        <f t="shared" si="101"/>
        <v>4.4874934298090807E-4</v>
      </c>
      <c r="S93" s="15">
        <f t="shared" si="102"/>
        <v>3.5317528630865696E-3</v>
      </c>
      <c r="T93" s="15">
        <f t="shared" si="103"/>
        <v>1.5165903420061335E-4</v>
      </c>
      <c r="U93" s="15">
        <f t="shared" si="104"/>
        <v>3.991803268869361E-4</v>
      </c>
      <c r="V93" s="15">
        <v>2.1857688349657799E-5</v>
      </c>
      <c r="W93" s="15">
        <v>3.6663450549039626E-6</v>
      </c>
      <c r="X93" s="15">
        <v>6.9286490106025332E-6</v>
      </c>
      <c r="Y93" s="15">
        <v>1.9066191377240366E-5</v>
      </c>
      <c r="Z93" s="15">
        <v>3.1695355378135349E-6</v>
      </c>
      <c r="AA93" s="15">
        <v>6.0780389900279414E-6</v>
      </c>
      <c r="AB93" s="15">
        <v>2.1857688349657799E-5</v>
      </c>
      <c r="AC93" s="15">
        <v>3.6663450549039626E-6</v>
      </c>
      <c r="AD93" s="15">
        <v>6.9286490106025332E-6</v>
      </c>
      <c r="AE93" s="15">
        <v>1.9066191377240366E-5</v>
      </c>
      <c r="AF93" s="15">
        <v>3.1695355378135349E-6</v>
      </c>
      <c r="AG93" s="15">
        <v>6.0780389900279414E-6</v>
      </c>
      <c r="AH93" s="112">
        <f t="shared" si="105"/>
        <v>2.1857688349657799E-5</v>
      </c>
      <c r="AI93" s="112">
        <f t="shared" si="106"/>
        <v>3.6663450549039626E-6</v>
      </c>
      <c r="AJ93" s="112">
        <f t="shared" si="107"/>
        <v>6.9286490106025332E-6</v>
      </c>
      <c r="AK93" s="112">
        <f t="shared" si="108"/>
        <v>1.9066191377240366E-5</v>
      </c>
      <c r="AL93" s="112">
        <f t="shared" si="109"/>
        <v>3.1695355378135349E-6</v>
      </c>
      <c r="AM93" s="112">
        <f t="shared" si="110"/>
        <v>6.0780389900279414E-6</v>
      </c>
      <c r="AN93" s="15">
        <v>3.8781930307357493E-3</v>
      </c>
      <c r="AO93" s="15">
        <v>1.8446367668924592E-4</v>
      </c>
      <c r="AP93" s="15">
        <v>4.5567799199151062E-4</v>
      </c>
      <c r="AQ93" s="15">
        <v>3.55081905446381E-3</v>
      </c>
      <c r="AR93" s="15">
        <v>1.5482856973842688E-4</v>
      </c>
      <c r="AS93" s="15">
        <v>4.0525836587696406E-4</v>
      </c>
      <c r="AT93" s="15">
        <v>3.8781930307357493E-3</v>
      </c>
      <c r="AU93" s="15">
        <v>1.8446367668924592E-4</v>
      </c>
      <c r="AV93" s="15">
        <v>4.5567799199151062E-4</v>
      </c>
      <c r="AW93" s="15">
        <v>3.55081905446381E-3</v>
      </c>
      <c r="AX93" s="15">
        <v>1.5482856973842688E-4</v>
      </c>
      <c r="AY93" s="15">
        <v>4.0525836587696406E-4</v>
      </c>
      <c r="AZ93" s="15">
        <f t="shared" si="111"/>
        <v>3.8781930307357493E-3</v>
      </c>
      <c r="BA93" s="15">
        <f t="shared" si="112"/>
        <v>1.8446367668924592E-4</v>
      </c>
      <c r="BB93" s="15">
        <f t="shared" si="113"/>
        <v>4.5567799199151062E-4</v>
      </c>
      <c r="BC93" s="15">
        <f t="shared" si="114"/>
        <v>3.55081905446381E-3</v>
      </c>
      <c r="BD93" s="15">
        <f t="shared" si="115"/>
        <v>1.5482856973842688E-4</v>
      </c>
      <c r="BE93" s="15">
        <f t="shared" si="116"/>
        <v>4.0525836587696406E-4</v>
      </c>
      <c r="BF93" s="42">
        <f t="shared" si="117"/>
        <v>2536086.4996633478</v>
      </c>
      <c r="BG93" s="42">
        <f t="shared" si="117"/>
        <v>54093718.704763867</v>
      </c>
      <c r="BH93" s="42">
        <f t="shared" si="117"/>
        <v>21793903.77495458</v>
      </c>
      <c r="BI93" s="42">
        <f t="shared" si="117"/>
        <v>2769163.1830243031</v>
      </c>
      <c r="BJ93" s="42">
        <f t="shared" si="75"/>
        <v>64486761.712217517</v>
      </c>
      <c r="BK93" s="42">
        <f t="shared" si="75"/>
        <v>24500205.399075411</v>
      </c>
      <c r="BL93" s="42">
        <f t="shared" si="118"/>
        <v>447439813.55892622</v>
      </c>
      <c r="BM93" s="42">
        <f t="shared" si="118"/>
        <v>2667506700.4178038</v>
      </c>
      <c r="BN93" s="42">
        <f t="shared" si="118"/>
        <v>1411530586.2707434</v>
      </c>
      <c r="BO93" s="42">
        <f t="shared" si="118"/>
        <v>512949849.63145554</v>
      </c>
      <c r="BP93" s="42">
        <f t="shared" si="76"/>
        <v>3085625601.392251</v>
      </c>
      <c r="BQ93" s="42">
        <f t="shared" si="76"/>
        <v>1609071612.743149</v>
      </c>
      <c r="BR93" s="42">
        <f t="shared" si="119"/>
        <v>2521792.9903155421</v>
      </c>
      <c r="BS93" s="42">
        <f t="shared" si="119"/>
        <v>53018568.075468518</v>
      </c>
      <c r="BT93" s="42">
        <f t="shared" si="119"/>
        <v>21462524.352464676</v>
      </c>
      <c r="BU93" s="42">
        <f t="shared" si="119"/>
        <v>2754294.1079200739</v>
      </c>
      <c r="BV93" s="42">
        <f t="shared" si="77"/>
        <v>63166636.600226268</v>
      </c>
      <c r="BW93" s="42">
        <f t="shared" si="77"/>
        <v>24132752.88922523</v>
      </c>
      <c r="BX93" s="42">
        <f t="shared" si="120"/>
        <v>5497447.2180841481</v>
      </c>
      <c r="BY93" s="42">
        <f t="shared" si="120"/>
        <v>117258367.74447791</v>
      </c>
      <c r="BZ93" s="42">
        <f t="shared" si="120"/>
        <v>47242409.000924036</v>
      </c>
      <c r="CA93" s="42">
        <f t="shared" si="120"/>
        <v>6002685.0184166888</v>
      </c>
      <c r="CB93" s="42">
        <f t="shared" si="78"/>
        <v>139787254.42730176</v>
      </c>
      <c r="CC93" s="42">
        <f t="shared" si="78"/>
        <v>53108829.699427277</v>
      </c>
      <c r="CD93" s="42">
        <f t="shared" si="121"/>
        <v>969910434.29951298</v>
      </c>
      <c r="CE93" s="42">
        <f t="shared" si="121"/>
        <v>5782325362.8688583</v>
      </c>
      <c r="CF93" s="42">
        <f t="shared" si="121"/>
        <v>3059759553.0613251</v>
      </c>
      <c r="CG93" s="42">
        <f t="shared" si="121"/>
        <v>1111915829.4669588</v>
      </c>
      <c r="CH93" s="42">
        <f t="shared" si="79"/>
        <v>6688677172.7521181</v>
      </c>
      <c r="CI93" s="42">
        <f t="shared" si="79"/>
        <v>3487967095.1078486</v>
      </c>
      <c r="CJ93" s="42">
        <f t="shared" si="122"/>
        <v>5466463.3327903366</v>
      </c>
      <c r="CK93" s="42">
        <f t="shared" si="122"/>
        <v>114927775.37831621</v>
      </c>
      <c r="CL93" s="42">
        <f t="shared" si="122"/>
        <v>46524081.418430582</v>
      </c>
      <c r="CM93" s="42">
        <f t="shared" si="122"/>
        <v>5970453.4854709171</v>
      </c>
      <c r="CN93" s="42">
        <f t="shared" si="80"/>
        <v>136925633.53014281</v>
      </c>
      <c r="CO93" s="42">
        <f t="shared" si="80"/>
        <v>52312306.876439147</v>
      </c>
      <c r="CP93" s="42">
        <f t="shared" si="81"/>
        <v>2.737998093094125E-8</v>
      </c>
      <c r="CQ93" s="42">
        <f t="shared" si="82"/>
        <v>1.2836610546038278E-9</v>
      </c>
      <c r="CR93" s="42">
        <f t="shared" si="83"/>
        <v>3.1861203351644473E-9</v>
      </c>
      <c r="CS93" s="42">
        <f t="shared" si="84"/>
        <v>2.5075445327914645E-8</v>
      </c>
      <c r="CT93" s="42">
        <f t="shared" si="85"/>
        <v>1.0767791428243548E-9</v>
      </c>
      <c r="CU93" s="42">
        <f t="shared" si="86"/>
        <v>2.8341803208972461E-9</v>
      </c>
      <c r="CV93" s="42">
        <f t="shared" si="87"/>
        <v>1.5518958728257036E-10</v>
      </c>
      <c r="CW93" s="42">
        <f t="shared" si="88"/>
        <v>2.6031049889818135E-11</v>
      </c>
      <c r="CX93" s="42">
        <f t="shared" si="89"/>
        <v>4.9193407975277985E-11</v>
      </c>
      <c r="CY93" s="42">
        <f t="shared" si="90"/>
        <v>1.3536995877840659E-10</v>
      </c>
      <c r="CZ93" s="42">
        <f t="shared" si="91"/>
        <v>2.2503702318476098E-11</v>
      </c>
      <c r="DA93" s="42">
        <f t="shared" si="92"/>
        <v>4.3154076829198386E-11</v>
      </c>
      <c r="DB93" s="42">
        <f t="shared" si="93"/>
        <v>2.7535170518223819E-8</v>
      </c>
      <c r="DC93" s="42">
        <f t="shared" si="94"/>
        <v>1.309692104493646E-9</v>
      </c>
      <c r="DD93" s="42">
        <f t="shared" si="95"/>
        <v>3.2353137431397251E-9</v>
      </c>
      <c r="DE93" s="42">
        <f t="shared" si="96"/>
        <v>2.5210815286693048E-8</v>
      </c>
      <c r="DF93" s="42">
        <f t="shared" si="97"/>
        <v>1.0992828451428308E-9</v>
      </c>
      <c r="DG93" s="42">
        <f t="shared" si="98"/>
        <v>2.8773343977264446E-9</v>
      </c>
    </row>
    <row r="94" spans="1:111" x14ac:dyDescent="0.25">
      <c r="A94" s="53" t="s">
        <v>130</v>
      </c>
      <c r="B94" s="53" t="s">
        <v>125</v>
      </c>
      <c r="C94" s="53" t="s">
        <v>236</v>
      </c>
      <c r="D94" s="15">
        <v>3.6858895813966508E-3</v>
      </c>
      <c r="E94" s="15">
        <v>1.7280628935216111E-4</v>
      </c>
      <c r="F94" s="15">
        <v>4.2891511787677955E-4</v>
      </c>
      <c r="G94" s="15">
        <v>3.3756532890274944E-3</v>
      </c>
      <c r="H94" s="15">
        <v>1.4495587246798953E-4</v>
      </c>
      <c r="I94" s="15">
        <v>3.8153699752176763E-4</v>
      </c>
      <c r="J94" s="15">
        <v>3.6858895813966508E-3</v>
      </c>
      <c r="K94" s="15">
        <v>1.7280628935216111E-4</v>
      </c>
      <c r="L94" s="15">
        <v>4.2891511787677955E-4</v>
      </c>
      <c r="M94" s="15">
        <v>3.3756532890274944E-3</v>
      </c>
      <c r="N94" s="15">
        <v>1.4495587246798953E-4</v>
      </c>
      <c r="O94" s="15">
        <v>3.8153699752176763E-4</v>
      </c>
      <c r="P94" s="15">
        <f t="shared" si="99"/>
        <v>3.6858895813966508E-3</v>
      </c>
      <c r="Q94" s="15">
        <f t="shared" si="100"/>
        <v>1.7280628935216111E-4</v>
      </c>
      <c r="R94" s="15">
        <f t="shared" si="101"/>
        <v>4.2891511787677955E-4</v>
      </c>
      <c r="S94" s="15">
        <f t="shared" si="102"/>
        <v>3.3756532890274944E-3</v>
      </c>
      <c r="T94" s="15">
        <f t="shared" si="103"/>
        <v>1.4495587246798953E-4</v>
      </c>
      <c r="U94" s="15">
        <f t="shared" si="104"/>
        <v>3.8153699752176763E-4</v>
      </c>
      <c r="V94" s="15">
        <v>2.1857688349657799E-5</v>
      </c>
      <c r="W94" s="15">
        <v>3.6663450549039626E-6</v>
      </c>
      <c r="X94" s="15">
        <v>6.9286490106025332E-6</v>
      </c>
      <c r="Y94" s="15">
        <v>1.9066191377240366E-5</v>
      </c>
      <c r="Z94" s="15">
        <v>3.1695355378135349E-6</v>
      </c>
      <c r="AA94" s="15">
        <v>6.0780389900279414E-6</v>
      </c>
      <c r="AB94" s="15">
        <v>2.1857688349657799E-5</v>
      </c>
      <c r="AC94" s="15">
        <v>3.6663450549039626E-6</v>
      </c>
      <c r="AD94" s="15">
        <v>6.9286490106025332E-6</v>
      </c>
      <c r="AE94" s="15">
        <v>1.9066191377240366E-5</v>
      </c>
      <c r="AF94" s="15">
        <v>3.1695355378135349E-6</v>
      </c>
      <c r="AG94" s="15">
        <v>6.0780389900279414E-6</v>
      </c>
      <c r="AH94" s="112">
        <f t="shared" si="105"/>
        <v>2.1857688349657799E-5</v>
      </c>
      <c r="AI94" s="112">
        <f t="shared" si="106"/>
        <v>3.6663450549039626E-6</v>
      </c>
      <c r="AJ94" s="112">
        <f t="shared" si="107"/>
        <v>6.9286490106025332E-6</v>
      </c>
      <c r="AK94" s="112">
        <f t="shared" si="108"/>
        <v>1.9066191377240366E-5</v>
      </c>
      <c r="AL94" s="112">
        <f t="shared" si="109"/>
        <v>3.1695355378135349E-6</v>
      </c>
      <c r="AM94" s="112">
        <f t="shared" si="110"/>
        <v>6.0780389900279414E-6</v>
      </c>
      <c r="AN94" s="15">
        <v>3.7077472697463086E-3</v>
      </c>
      <c r="AO94" s="15">
        <v>1.7647263440706508E-4</v>
      </c>
      <c r="AP94" s="15">
        <v>4.358437668873821E-4</v>
      </c>
      <c r="AQ94" s="15">
        <v>3.3947194804047347E-3</v>
      </c>
      <c r="AR94" s="15">
        <v>1.4812540800580306E-4</v>
      </c>
      <c r="AS94" s="15">
        <v>3.876150365117956E-4</v>
      </c>
      <c r="AT94" s="15">
        <v>3.7077472697463086E-3</v>
      </c>
      <c r="AU94" s="15">
        <v>1.7647263440706508E-4</v>
      </c>
      <c r="AV94" s="15">
        <v>4.358437668873821E-4</v>
      </c>
      <c r="AW94" s="15">
        <v>3.3947194804047347E-3</v>
      </c>
      <c r="AX94" s="15">
        <v>1.4812540800580306E-4</v>
      </c>
      <c r="AY94" s="15">
        <v>3.876150365117956E-4</v>
      </c>
      <c r="AZ94" s="15">
        <f t="shared" si="111"/>
        <v>3.7077472697463086E-3</v>
      </c>
      <c r="BA94" s="15">
        <f t="shared" si="112"/>
        <v>1.7647263440706508E-4</v>
      </c>
      <c r="BB94" s="15">
        <f t="shared" si="113"/>
        <v>4.358437668873821E-4</v>
      </c>
      <c r="BC94" s="15">
        <f t="shared" si="114"/>
        <v>3.3947194804047347E-3</v>
      </c>
      <c r="BD94" s="15">
        <f t="shared" si="115"/>
        <v>1.4812540800580306E-4</v>
      </c>
      <c r="BE94" s="15">
        <f t="shared" si="116"/>
        <v>3.876150365117956E-4</v>
      </c>
      <c r="BF94" s="42">
        <f t="shared" si="117"/>
        <v>2653362.1759483581</v>
      </c>
      <c r="BG94" s="42">
        <f t="shared" si="117"/>
        <v>56595162.344290517</v>
      </c>
      <c r="BH94" s="42">
        <f t="shared" si="117"/>
        <v>22801714.354143232</v>
      </c>
      <c r="BI94" s="42">
        <f t="shared" si="117"/>
        <v>2897216.9718346754</v>
      </c>
      <c r="BJ94" s="42">
        <f t="shared" si="75"/>
        <v>67468808.496597528</v>
      </c>
      <c r="BK94" s="42">
        <f t="shared" si="75"/>
        <v>25633162.874177169</v>
      </c>
      <c r="BL94" s="42">
        <f t="shared" si="118"/>
        <v>447439813.55892622</v>
      </c>
      <c r="BM94" s="42">
        <f t="shared" si="118"/>
        <v>2667506700.4178038</v>
      </c>
      <c r="BN94" s="42">
        <f t="shared" si="118"/>
        <v>1411530586.2707434</v>
      </c>
      <c r="BO94" s="42">
        <f t="shared" si="118"/>
        <v>512949849.63145554</v>
      </c>
      <c r="BP94" s="42">
        <f t="shared" si="76"/>
        <v>3085625601.392251</v>
      </c>
      <c r="BQ94" s="42">
        <f t="shared" si="76"/>
        <v>1609071612.743149</v>
      </c>
      <c r="BR94" s="42">
        <f t="shared" si="119"/>
        <v>2637720.2350874273</v>
      </c>
      <c r="BS94" s="42">
        <f t="shared" si="119"/>
        <v>55419357.41402667</v>
      </c>
      <c r="BT94" s="42">
        <f t="shared" si="119"/>
        <v>22439233.374483611</v>
      </c>
      <c r="BU94" s="42">
        <f t="shared" si="119"/>
        <v>2880944.9665731974</v>
      </c>
      <c r="BV94" s="42">
        <f t="shared" si="77"/>
        <v>66025134.591473006</v>
      </c>
      <c r="BW94" s="42">
        <f t="shared" si="77"/>
        <v>25231219.325265732</v>
      </c>
      <c r="BX94" s="42">
        <f t="shared" si="120"/>
        <v>5751664.4304811032</v>
      </c>
      <c r="BY94" s="42">
        <f t="shared" si="120"/>
        <v>122680720.0101185</v>
      </c>
      <c r="BZ94" s="42">
        <f t="shared" si="120"/>
        <v>49427029.070330925</v>
      </c>
      <c r="CA94" s="42">
        <f t="shared" si="120"/>
        <v>6280265.8285168838</v>
      </c>
      <c r="CB94" s="42">
        <f t="shared" si="78"/>
        <v>146251404.92104986</v>
      </c>
      <c r="CC94" s="42">
        <f t="shared" si="78"/>
        <v>55564729.338707149</v>
      </c>
      <c r="CD94" s="42">
        <f t="shared" si="121"/>
        <v>969910434.29951298</v>
      </c>
      <c r="CE94" s="42">
        <f t="shared" si="121"/>
        <v>5782325362.8688583</v>
      </c>
      <c r="CF94" s="42">
        <f t="shared" si="121"/>
        <v>3059759553.0613251</v>
      </c>
      <c r="CG94" s="42">
        <f t="shared" si="121"/>
        <v>1111915829.4669588</v>
      </c>
      <c r="CH94" s="42">
        <f t="shared" si="79"/>
        <v>6688677172.7521181</v>
      </c>
      <c r="CI94" s="42">
        <f t="shared" si="79"/>
        <v>3487967095.1078486</v>
      </c>
      <c r="CJ94" s="42">
        <f t="shared" si="122"/>
        <v>5717757.5648111925</v>
      </c>
      <c r="CK94" s="42">
        <f t="shared" si="122"/>
        <v>120131940.40668358</v>
      </c>
      <c r="CL94" s="42">
        <f t="shared" si="122"/>
        <v>48641282.979453228</v>
      </c>
      <c r="CM94" s="42">
        <f t="shared" si="122"/>
        <v>6244993.1790748248</v>
      </c>
      <c r="CN94" s="42">
        <f t="shared" si="80"/>
        <v>143121968.6440928</v>
      </c>
      <c r="CO94" s="42">
        <f t="shared" si="80"/>
        <v>54693440.664175212</v>
      </c>
      <c r="CP94" s="42">
        <f t="shared" si="81"/>
        <v>2.616981602791622E-8</v>
      </c>
      <c r="CQ94" s="42">
        <f t="shared" si="82"/>
        <v>1.2269246544003438E-9</v>
      </c>
      <c r="CR94" s="42">
        <f t="shared" si="83"/>
        <v>3.0452973369251347E-9</v>
      </c>
      <c r="CS94" s="42">
        <f t="shared" si="84"/>
        <v>2.3967138352095208E-8</v>
      </c>
      <c r="CT94" s="42">
        <f t="shared" si="85"/>
        <v>1.0291866945227256E-9</v>
      </c>
      <c r="CU94" s="42">
        <f t="shared" si="86"/>
        <v>2.7089126824045502E-9</v>
      </c>
      <c r="CV94" s="42">
        <f t="shared" si="87"/>
        <v>1.5518958728257036E-10</v>
      </c>
      <c r="CW94" s="42">
        <f t="shared" si="88"/>
        <v>2.6031049889818135E-11</v>
      </c>
      <c r="CX94" s="42">
        <f t="shared" si="89"/>
        <v>4.9193407975277985E-11</v>
      </c>
      <c r="CY94" s="42">
        <f t="shared" si="90"/>
        <v>1.3536995877840659E-10</v>
      </c>
      <c r="CZ94" s="42">
        <f t="shared" si="91"/>
        <v>2.2503702318476098E-11</v>
      </c>
      <c r="DA94" s="42">
        <f t="shared" si="92"/>
        <v>4.3154076829198386E-11</v>
      </c>
      <c r="DB94" s="42">
        <f t="shared" si="93"/>
        <v>2.632500561519879E-8</v>
      </c>
      <c r="DC94" s="42">
        <f t="shared" si="94"/>
        <v>1.252955704290162E-9</v>
      </c>
      <c r="DD94" s="42">
        <f t="shared" si="95"/>
        <v>3.0944907449004129E-9</v>
      </c>
      <c r="DE94" s="42">
        <f t="shared" si="96"/>
        <v>2.4102508310873615E-8</v>
      </c>
      <c r="DF94" s="42">
        <f t="shared" si="97"/>
        <v>1.0516903968412018E-9</v>
      </c>
      <c r="DG94" s="42">
        <f t="shared" si="98"/>
        <v>2.7520667592337487E-9</v>
      </c>
    </row>
    <row r="95" spans="1:111" x14ac:dyDescent="0.25">
      <c r="A95" s="53" t="s">
        <v>131</v>
      </c>
      <c r="B95" s="53" t="s">
        <v>125</v>
      </c>
      <c r="C95" s="53" t="s">
        <v>236</v>
      </c>
      <c r="D95" s="15">
        <v>3.1532465783046491E-3</v>
      </c>
      <c r="E95" s="15">
        <v>1.478342822203459E-4</v>
      </c>
      <c r="F95" s="15">
        <v>3.6693316442637785E-4</v>
      </c>
      <c r="G95" s="15">
        <v>2.8878421200928851E-3</v>
      </c>
      <c r="H95" s="15">
        <v>1.2400849205354016E-4</v>
      </c>
      <c r="I95" s="15">
        <v>3.2640159325561622E-4</v>
      </c>
      <c r="J95" s="15">
        <v>3.1532465783046491E-3</v>
      </c>
      <c r="K95" s="15">
        <v>1.478342822203459E-4</v>
      </c>
      <c r="L95" s="15">
        <v>3.6693316442637785E-4</v>
      </c>
      <c r="M95" s="15">
        <v>2.8878421200928851E-3</v>
      </c>
      <c r="N95" s="15">
        <v>1.2400849205354016E-4</v>
      </c>
      <c r="O95" s="15">
        <v>3.2640159325561622E-4</v>
      </c>
      <c r="P95" s="15">
        <f t="shared" si="99"/>
        <v>3.1532465783046491E-3</v>
      </c>
      <c r="Q95" s="15">
        <f t="shared" si="100"/>
        <v>1.478342822203459E-4</v>
      </c>
      <c r="R95" s="15">
        <f t="shared" si="101"/>
        <v>3.6693316442637785E-4</v>
      </c>
      <c r="S95" s="15">
        <f t="shared" si="102"/>
        <v>2.8878421200928851E-3</v>
      </c>
      <c r="T95" s="15">
        <f t="shared" si="103"/>
        <v>1.2400849205354016E-4</v>
      </c>
      <c r="U95" s="15">
        <f t="shared" si="104"/>
        <v>3.2640159325561622E-4</v>
      </c>
      <c r="V95" s="15">
        <v>2.1266940015883268E-5</v>
      </c>
      <c r="W95" s="15">
        <v>3.5672546480146667E-6</v>
      </c>
      <c r="X95" s="15">
        <v>6.7413882265321957E-6</v>
      </c>
      <c r="Y95" s="15">
        <v>1.8550888907585221E-5</v>
      </c>
      <c r="Z95" s="15">
        <v>3.0838724151699261E-6</v>
      </c>
      <c r="AA95" s="15">
        <v>5.9137676659731324E-6</v>
      </c>
      <c r="AB95" s="15">
        <v>2.1266940015883268E-5</v>
      </c>
      <c r="AC95" s="15">
        <v>3.5672546480146667E-6</v>
      </c>
      <c r="AD95" s="15">
        <v>6.7413882265321957E-6</v>
      </c>
      <c r="AE95" s="15">
        <v>1.8550888907585221E-5</v>
      </c>
      <c r="AF95" s="15">
        <v>3.0838724151699261E-6</v>
      </c>
      <c r="AG95" s="15">
        <v>5.9137676659731324E-6</v>
      </c>
      <c r="AH95" s="112">
        <f t="shared" si="105"/>
        <v>2.1266940015883268E-5</v>
      </c>
      <c r="AI95" s="112">
        <f t="shared" si="106"/>
        <v>3.5672546480146667E-6</v>
      </c>
      <c r="AJ95" s="112">
        <f t="shared" si="107"/>
        <v>6.7413882265321957E-6</v>
      </c>
      <c r="AK95" s="112">
        <f t="shared" si="108"/>
        <v>1.8550888907585221E-5</v>
      </c>
      <c r="AL95" s="112">
        <f t="shared" si="109"/>
        <v>3.0838724151699261E-6</v>
      </c>
      <c r="AM95" s="112">
        <f t="shared" si="110"/>
        <v>5.9137676659731324E-6</v>
      </c>
      <c r="AN95" s="15">
        <v>3.1745135183205322E-3</v>
      </c>
      <c r="AO95" s="15">
        <v>1.5140153686836057E-4</v>
      </c>
      <c r="AP95" s="15">
        <v>3.7367455265291004E-4</v>
      </c>
      <c r="AQ95" s="15">
        <v>2.9063930090004702E-3</v>
      </c>
      <c r="AR95" s="15">
        <v>1.2709236446871008E-4</v>
      </c>
      <c r="AS95" s="15">
        <v>3.3231536092158935E-4</v>
      </c>
      <c r="AT95" s="15">
        <v>3.1745135183205322E-3</v>
      </c>
      <c r="AU95" s="15">
        <v>1.5140153686836057E-4</v>
      </c>
      <c r="AV95" s="15">
        <v>3.7367455265291004E-4</v>
      </c>
      <c r="AW95" s="15">
        <v>2.9063930090004702E-3</v>
      </c>
      <c r="AX95" s="15">
        <v>1.2709236446871008E-4</v>
      </c>
      <c r="AY95" s="15">
        <v>3.3231536092158935E-4</v>
      </c>
      <c r="AZ95" s="15">
        <f t="shared" si="111"/>
        <v>3.1745135183205322E-3</v>
      </c>
      <c r="BA95" s="15">
        <f t="shared" si="112"/>
        <v>1.5140153686836057E-4</v>
      </c>
      <c r="BB95" s="15">
        <f t="shared" si="113"/>
        <v>3.7367455265291004E-4</v>
      </c>
      <c r="BC95" s="15">
        <f t="shared" si="114"/>
        <v>2.9063930090004702E-3</v>
      </c>
      <c r="BD95" s="15">
        <f t="shared" si="115"/>
        <v>1.2709236446871008E-4</v>
      </c>
      <c r="BE95" s="15">
        <f t="shared" si="116"/>
        <v>3.3231536092158935E-4</v>
      </c>
      <c r="BF95" s="42">
        <f t="shared" si="117"/>
        <v>3101565.246209905</v>
      </c>
      <c r="BG95" s="42">
        <f t="shared" si="117"/>
        <v>66155155.983528793</v>
      </c>
      <c r="BH95" s="42">
        <f t="shared" si="117"/>
        <v>26653355.292343102</v>
      </c>
      <c r="BI95" s="42">
        <f t="shared" si="117"/>
        <v>3386611.730590533</v>
      </c>
      <c r="BJ95" s="42">
        <f t="shared" si="75"/>
        <v>78865566.688590363</v>
      </c>
      <c r="BK95" s="42">
        <f t="shared" si="75"/>
        <v>29963089.035355747</v>
      </c>
      <c r="BL95" s="42">
        <f t="shared" si="118"/>
        <v>459868697.26889634</v>
      </c>
      <c r="BM95" s="42">
        <f t="shared" si="118"/>
        <v>2741604108.762742</v>
      </c>
      <c r="BN95" s="42">
        <f t="shared" si="118"/>
        <v>1450739769.2227082</v>
      </c>
      <c r="BO95" s="42">
        <f t="shared" si="118"/>
        <v>527198456.56566262</v>
      </c>
      <c r="BP95" s="42">
        <f t="shared" si="76"/>
        <v>3171337423.6531467</v>
      </c>
      <c r="BQ95" s="42">
        <f t="shared" si="76"/>
        <v>1653768046.4304585</v>
      </c>
      <c r="BR95" s="42">
        <f t="shared" si="119"/>
        <v>3080787.0067518512</v>
      </c>
      <c r="BS95" s="42">
        <f t="shared" si="119"/>
        <v>64596438.069868729</v>
      </c>
      <c r="BT95" s="42">
        <f t="shared" si="119"/>
        <v>26172507.414718751</v>
      </c>
      <c r="BU95" s="42">
        <f t="shared" si="119"/>
        <v>3364995.7076394884</v>
      </c>
      <c r="BV95" s="42">
        <f t="shared" si="77"/>
        <v>76951908.487057999</v>
      </c>
      <c r="BW95" s="42">
        <f t="shared" si="77"/>
        <v>29429876.406789441</v>
      </c>
      <c r="BX95" s="42">
        <f t="shared" si="120"/>
        <v>6723229.3680623714</v>
      </c>
      <c r="BY95" s="42">
        <f t="shared" si="120"/>
        <v>143403814.60642233</v>
      </c>
      <c r="BZ95" s="42">
        <f t="shared" si="120"/>
        <v>57776189.386265211</v>
      </c>
      <c r="CA95" s="42">
        <f t="shared" si="120"/>
        <v>7341121.5427933848</v>
      </c>
      <c r="CB95" s="42">
        <f t="shared" si="78"/>
        <v>170956034.13068667</v>
      </c>
      <c r="CC95" s="42">
        <f t="shared" si="78"/>
        <v>64950663.348623909</v>
      </c>
      <c r="CD95" s="42">
        <f t="shared" si="121"/>
        <v>996852390.8078326</v>
      </c>
      <c r="CE95" s="42">
        <f t="shared" si="121"/>
        <v>5942945511.8374367</v>
      </c>
      <c r="CF95" s="42">
        <f t="shared" si="121"/>
        <v>3144752873.9796948</v>
      </c>
      <c r="CG95" s="42">
        <f t="shared" si="121"/>
        <v>1142802380.2854855</v>
      </c>
      <c r="CH95" s="42">
        <f t="shared" si="79"/>
        <v>6874473760.8841209</v>
      </c>
      <c r="CI95" s="42">
        <f t="shared" si="79"/>
        <v>3584855069.9719553</v>
      </c>
      <c r="CJ95" s="42">
        <f t="shared" si="122"/>
        <v>6678188.6035929695</v>
      </c>
      <c r="CK95" s="42">
        <f t="shared" si="122"/>
        <v>140024998.67906106</v>
      </c>
      <c r="CL95" s="42">
        <f t="shared" si="122"/>
        <v>56733860.653582565</v>
      </c>
      <c r="CM95" s="42">
        <f t="shared" si="122"/>
        <v>7294264.7241264991</v>
      </c>
      <c r="CN95" s="42">
        <f t="shared" si="80"/>
        <v>166807817.98830569</v>
      </c>
      <c r="CO95" s="42">
        <f t="shared" si="80"/>
        <v>63794824.112876907</v>
      </c>
      <c r="CP95" s="42">
        <f t="shared" si="81"/>
        <v>2.2388050705963009E-8</v>
      </c>
      <c r="CQ95" s="42">
        <f t="shared" si="82"/>
        <v>1.0496234037644557E-9</v>
      </c>
      <c r="CR95" s="42">
        <f t="shared" si="83"/>
        <v>2.6052254674272826E-9</v>
      </c>
      <c r="CS95" s="42">
        <f t="shared" si="84"/>
        <v>2.0503679052659482E-8</v>
      </c>
      <c r="CT95" s="42">
        <f t="shared" si="85"/>
        <v>8.8046029358013512E-10</v>
      </c>
      <c r="CU95" s="42">
        <f t="shared" si="86"/>
        <v>2.3174513121148749E-9</v>
      </c>
      <c r="CV95" s="42">
        <f t="shared" si="87"/>
        <v>1.5099527411277121E-10</v>
      </c>
      <c r="CW95" s="42">
        <f t="shared" si="88"/>
        <v>2.5327508000904132E-11</v>
      </c>
      <c r="CX95" s="42">
        <f t="shared" si="89"/>
        <v>4.786385640837859E-11</v>
      </c>
      <c r="CY95" s="42">
        <f t="shared" si="90"/>
        <v>1.3171131124385506E-10</v>
      </c>
      <c r="CZ95" s="42">
        <f t="shared" si="91"/>
        <v>2.1895494147706475E-11</v>
      </c>
      <c r="DA95" s="42">
        <f t="shared" si="92"/>
        <v>4.1987750428409236E-11</v>
      </c>
      <c r="DB95" s="42">
        <f t="shared" si="93"/>
        <v>2.2539045980075779E-8</v>
      </c>
      <c r="DC95" s="42">
        <f t="shared" si="94"/>
        <v>1.07495091176536E-9</v>
      </c>
      <c r="DD95" s="42">
        <f t="shared" si="95"/>
        <v>2.6530893238356612E-9</v>
      </c>
      <c r="DE95" s="42">
        <f t="shared" si="96"/>
        <v>2.0635390363903338E-8</v>
      </c>
      <c r="DF95" s="42">
        <f t="shared" si="97"/>
        <v>9.023557877278415E-10</v>
      </c>
      <c r="DG95" s="42">
        <f t="shared" si="98"/>
        <v>2.3594390625432845E-9</v>
      </c>
    </row>
    <row r="96" spans="1:111" x14ac:dyDescent="0.25">
      <c r="A96" s="53" t="s">
        <v>132</v>
      </c>
      <c r="B96" s="53" t="s">
        <v>125</v>
      </c>
      <c r="C96" s="53" t="s">
        <v>236</v>
      </c>
      <c r="D96" s="15">
        <v>7.3824320228551418E-3</v>
      </c>
      <c r="E96" s="15">
        <v>3.4611201884695848E-4</v>
      </c>
      <c r="F96" s="15">
        <v>8.590698748225671E-4</v>
      </c>
      <c r="G96" s="15">
        <v>6.7610628014336815E-3</v>
      </c>
      <c r="H96" s="15">
        <v>2.9033069254426807E-4</v>
      </c>
      <c r="I96" s="15">
        <v>7.6417670312885829E-4</v>
      </c>
      <c r="J96" s="15">
        <v>7.3824320228551418E-3</v>
      </c>
      <c r="K96" s="15">
        <v>3.4611201884695848E-4</v>
      </c>
      <c r="L96" s="15">
        <v>8.590698748225671E-4</v>
      </c>
      <c r="M96" s="15">
        <v>6.7610628014336815E-3</v>
      </c>
      <c r="N96" s="15">
        <v>2.9033069254426807E-4</v>
      </c>
      <c r="O96" s="15">
        <v>7.6417670312885829E-4</v>
      </c>
      <c r="P96" s="15">
        <f t="shared" si="99"/>
        <v>7.3824320228551418E-3</v>
      </c>
      <c r="Q96" s="15">
        <f t="shared" si="100"/>
        <v>3.4611201884695848E-4</v>
      </c>
      <c r="R96" s="15">
        <f t="shared" si="101"/>
        <v>8.590698748225671E-4</v>
      </c>
      <c r="S96" s="15">
        <f t="shared" si="102"/>
        <v>6.7610628014336815E-3</v>
      </c>
      <c r="T96" s="15">
        <f t="shared" si="103"/>
        <v>2.9033069254426807E-4</v>
      </c>
      <c r="U96" s="15">
        <f t="shared" si="104"/>
        <v>7.6417670312885829E-4</v>
      </c>
      <c r="V96" s="15">
        <v>2.244843668343234E-5</v>
      </c>
      <c r="W96" s="15">
        <v>3.7654354617932597E-6</v>
      </c>
      <c r="X96" s="15">
        <v>7.1159097946728733E-6</v>
      </c>
      <c r="Y96" s="15">
        <v>1.9581493846895514E-5</v>
      </c>
      <c r="Z96" s="15">
        <v>3.2551986604571445E-6</v>
      </c>
      <c r="AA96" s="15">
        <v>6.2423103140827512E-6</v>
      </c>
      <c r="AB96" s="15">
        <v>2.244843668343234E-5</v>
      </c>
      <c r="AC96" s="15">
        <v>3.7654354617932597E-6</v>
      </c>
      <c r="AD96" s="15">
        <v>7.1159097946728733E-6</v>
      </c>
      <c r="AE96" s="15">
        <v>1.9581493846895514E-5</v>
      </c>
      <c r="AF96" s="15">
        <v>3.2551986604571445E-6</v>
      </c>
      <c r="AG96" s="15">
        <v>6.2423103140827512E-6</v>
      </c>
      <c r="AH96" s="112">
        <f t="shared" si="105"/>
        <v>2.244843668343234E-5</v>
      </c>
      <c r="AI96" s="112">
        <f t="shared" si="106"/>
        <v>3.7654354617932597E-6</v>
      </c>
      <c r="AJ96" s="112">
        <f t="shared" si="107"/>
        <v>7.1159097946728733E-6</v>
      </c>
      <c r="AK96" s="112">
        <f t="shared" si="108"/>
        <v>1.9581493846895514E-5</v>
      </c>
      <c r="AL96" s="112">
        <f t="shared" si="109"/>
        <v>3.2551986604571445E-6</v>
      </c>
      <c r="AM96" s="112">
        <f t="shared" si="110"/>
        <v>6.2423103140827512E-6</v>
      </c>
      <c r="AN96" s="15">
        <v>7.4048804595385738E-3</v>
      </c>
      <c r="AO96" s="15">
        <v>3.4987745430875176E-4</v>
      </c>
      <c r="AP96" s="15">
        <v>8.6618578461724E-4</v>
      </c>
      <c r="AQ96" s="15">
        <v>6.7806442952805766E-3</v>
      </c>
      <c r="AR96" s="15">
        <v>2.9358589120472521E-4</v>
      </c>
      <c r="AS96" s="15">
        <v>7.7041901344294104E-4</v>
      </c>
      <c r="AT96" s="15">
        <v>7.4048804595385738E-3</v>
      </c>
      <c r="AU96" s="15">
        <v>3.4987745430875176E-4</v>
      </c>
      <c r="AV96" s="15">
        <v>8.6618578461724E-4</v>
      </c>
      <c r="AW96" s="15">
        <v>6.7806442952805766E-3</v>
      </c>
      <c r="AX96" s="15">
        <v>2.9358589120472521E-4</v>
      </c>
      <c r="AY96" s="15">
        <v>7.7041901344294104E-4</v>
      </c>
      <c r="AZ96" s="15">
        <f t="shared" si="111"/>
        <v>7.4048804595385738E-3</v>
      </c>
      <c r="BA96" s="15">
        <f t="shared" si="112"/>
        <v>3.4987745430875176E-4</v>
      </c>
      <c r="BB96" s="15">
        <f t="shared" si="113"/>
        <v>8.6618578461724E-4</v>
      </c>
      <c r="BC96" s="15">
        <f t="shared" si="114"/>
        <v>6.7806442952805766E-3</v>
      </c>
      <c r="BD96" s="15">
        <f t="shared" si="115"/>
        <v>2.9358589120472521E-4</v>
      </c>
      <c r="BE96" s="15">
        <f t="shared" si="116"/>
        <v>7.7041901344294104E-4</v>
      </c>
      <c r="BF96" s="42">
        <f t="shared" si="117"/>
        <v>1324766.6852498294</v>
      </c>
      <c r="BG96" s="42">
        <f t="shared" si="117"/>
        <v>28256747.721680406</v>
      </c>
      <c r="BH96" s="42">
        <f t="shared" si="117"/>
        <v>11384405.723713648</v>
      </c>
      <c r="BI96" s="42">
        <f t="shared" si="117"/>
        <v>1446518.1417818149</v>
      </c>
      <c r="BJ96" s="42">
        <f t="shared" si="75"/>
        <v>33685725.454289675</v>
      </c>
      <c r="BK96" s="42">
        <f t="shared" si="75"/>
        <v>12798087.091580519</v>
      </c>
      <c r="BL96" s="42">
        <f t="shared" si="118"/>
        <v>435665081.62316489</v>
      </c>
      <c r="BM96" s="42">
        <f t="shared" si="118"/>
        <v>2597309155.6699662</v>
      </c>
      <c r="BN96" s="42">
        <f t="shared" si="118"/>
        <v>1374385044.5267763</v>
      </c>
      <c r="BO96" s="42">
        <f t="shared" si="118"/>
        <v>499451169.37799609</v>
      </c>
      <c r="BP96" s="42">
        <f t="shared" si="76"/>
        <v>3004424927.6714015</v>
      </c>
      <c r="BQ96" s="42">
        <f t="shared" si="76"/>
        <v>1566727622.9341185</v>
      </c>
      <c r="BR96" s="42">
        <f t="shared" si="119"/>
        <v>1320750.5581541054</v>
      </c>
      <c r="BS96" s="42">
        <f t="shared" si="119"/>
        <v>27952644.21745098</v>
      </c>
      <c r="BT96" s="42">
        <f t="shared" si="119"/>
        <v>11290880.286521554</v>
      </c>
      <c r="BU96" s="42">
        <f t="shared" si="119"/>
        <v>1442340.8121860952</v>
      </c>
      <c r="BV96" s="42">
        <f t="shared" si="77"/>
        <v>33312227.504761621</v>
      </c>
      <c r="BW96" s="42">
        <f t="shared" si="77"/>
        <v>12694390.752759282</v>
      </c>
      <c r="BX96" s="42">
        <f t="shared" si="120"/>
        <v>2871682.3852041294</v>
      </c>
      <c r="BY96" s="42">
        <f t="shared" si="120"/>
        <v>61251845.77705773</v>
      </c>
      <c r="BZ96" s="42">
        <f t="shared" si="120"/>
        <v>24677852.898029584</v>
      </c>
      <c r="CA96" s="42">
        <f t="shared" si="120"/>
        <v>3135601.6979319504</v>
      </c>
      <c r="CB96" s="42">
        <f t="shared" si="78"/>
        <v>73020181.966353893</v>
      </c>
      <c r="CC96" s="42">
        <f t="shared" si="78"/>
        <v>27742274.677045707</v>
      </c>
      <c r="CD96" s="42">
        <f t="shared" si="121"/>
        <v>944386475.50215709</v>
      </c>
      <c r="CE96" s="42">
        <f t="shared" si="121"/>
        <v>5630158905.9512558</v>
      </c>
      <c r="CF96" s="42">
        <f t="shared" si="121"/>
        <v>2979239564.8228688</v>
      </c>
      <c r="CG96" s="42">
        <f t="shared" si="121"/>
        <v>1082654886.5862491</v>
      </c>
      <c r="CH96" s="42">
        <f t="shared" si="79"/>
        <v>6512659352.4165354</v>
      </c>
      <c r="CI96" s="42">
        <f t="shared" si="79"/>
        <v>3396178487.3418522</v>
      </c>
      <c r="CJ96" s="42">
        <f t="shared" si="122"/>
        <v>2862976.670027304</v>
      </c>
      <c r="CK96" s="42">
        <f t="shared" si="122"/>
        <v>60592643.906948961</v>
      </c>
      <c r="CL96" s="42">
        <f t="shared" si="122"/>
        <v>24475118.821498666</v>
      </c>
      <c r="CM96" s="42">
        <f t="shared" si="122"/>
        <v>3126546.5458430694</v>
      </c>
      <c r="CN96" s="42">
        <f t="shared" si="80"/>
        <v>72210554.509299219</v>
      </c>
      <c r="CO96" s="42">
        <f t="shared" si="80"/>
        <v>27517493.24729006</v>
      </c>
      <c r="CP96" s="42">
        <f t="shared" si="81"/>
        <v>5.2415267362271504E-8</v>
      </c>
      <c r="CQ96" s="42">
        <f t="shared" si="82"/>
        <v>2.4573953338134051E-9</v>
      </c>
      <c r="CR96" s="42">
        <f t="shared" si="83"/>
        <v>6.0993961112402259E-9</v>
      </c>
      <c r="CS96" s="42">
        <f t="shared" si="84"/>
        <v>4.8003545890179139E-8</v>
      </c>
      <c r="CT96" s="42">
        <f t="shared" si="85"/>
        <v>2.0613479170643033E-9</v>
      </c>
      <c r="CU96" s="42">
        <f t="shared" si="86"/>
        <v>5.4256545922148937E-9</v>
      </c>
      <c r="CV96" s="42">
        <f t="shared" si="87"/>
        <v>1.5938390045236962E-10</v>
      </c>
      <c r="CW96" s="42">
        <f t="shared" si="88"/>
        <v>2.6734591778732142E-11</v>
      </c>
      <c r="CX96" s="42">
        <f t="shared" si="89"/>
        <v>5.0522959542177399E-11</v>
      </c>
      <c r="CY96" s="42">
        <f t="shared" si="90"/>
        <v>1.3902860631295814E-10</v>
      </c>
      <c r="CZ96" s="42">
        <f t="shared" si="91"/>
        <v>2.3111910489245724E-11</v>
      </c>
      <c r="DA96" s="42">
        <f t="shared" si="92"/>
        <v>4.4320403229987535E-11</v>
      </c>
      <c r="DB96" s="42">
        <f t="shared" si="93"/>
        <v>5.2574651262723876E-8</v>
      </c>
      <c r="DC96" s="42">
        <f t="shared" si="94"/>
        <v>2.4841299255921374E-9</v>
      </c>
      <c r="DD96" s="42">
        <f t="shared" si="95"/>
        <v>6.1499190707824037E-9</v>
      </c>
      <c r="DE96" s="42">
        <f t="shared" si="96"/>
        <v>4.8142574496492094E-8</v>
      </c>
      <c r="DF96" s="42">
        <f t="shared" si="97"/>
        <v>2.0844598275535492E-9</v>
      </c>
      <c r="DG96" s="42">
        <f t="shared" si="98"/>
        <v>5.4699749954448816E-9</v>
      </c>
    </row>
    <row r="97" spans="1:111" x14ac:dyDescent="0.25">
      <c r="A97" s="53" t="s">
        <v>133</v>
      </c>
      <c r="B97" s="53" t="s">
        <v>134</v>
      </c>
      <c r="C97" s="53" t="s">
        <v>238</v>
      </c>
      <c r="D97" s="15">
        <v>2.06239370797223E-2</v>
      </c>
      <c r="E97" s="15">
        <v>9.6691611614388407E-4</v>
      </c>
      <c r="F97" s="15">
        <v>2.3999412375995525E-3</v>
      </c>
      <c r="G97" s="15">
        <v>1.8888048461148062E-2</v>
      </c>
      <c r="H97" s="15">
        <v>8.1108256964747901E-4</v>
      </c>
      <c r="I97" s="15">
        <v>2.1348428531853818E-3</v>
      </c>
      <c r="J97" s="15">
        <v>2.06239370797223E-2</v>
      </c>
      <c r="K97" s="15">
        <v>9.6691611614388407E-4</v>
      </c>
      <c r="L97" s="15">
        <v>2.3999412375995525E-3</v>
      </c>
      <c r="M97" s="15">
        <v>1.8888048461148062E-2</v>
      </c>
      <c r="N97" s="15">
        <v>8.1108256964747901E-4</v>
      </c>
      <c r="O97" s="15">
        <v>2.1348428531853818E-3</v>
      </c>
      <c r="P97" s="15">
        <f t="shared" si="99"/>
        <v>2.06239370797223E-2</v>
      </c>
      <c r="Q97" s="15">
        <f t="shared" si="100"/>
        <v>9.6691611614388407E-4</v>
      </c>
      <c r="R97" s="15">
        <f t="shared" si="101"/>
        <v>2.3999412375995525E-3</v>
      </c>
      <c r="S97" s="15">
        <f t="shared" si="102"/>
        <v>1.8888048461148062E-2</v>
      </c>
      <c r="T97" s="15">
        <f t="shared" si="103"/>
        <v>8.1108256964747901E-4</v>
      </c>
      <c r="U97" s="15">
        <f t="shared" si="104"/>
        <v>2.1348428531853818E-3</v>
      </c>
      <c r="V97" s="15">
        <v>3.36726550251485E-5</v>
      </c>
      <c r="W97" s="15">
        <v>5.648153192689888E-6</v>
      </c>
      <c r="X97" s="15">
        <v>1.0673864692009307E-5</v>
      </c>
      <c r="Y97" s="15">
        <v>2.9372240770343264E-5</v>
      </c>
      <c r="Z97" s="15">
        <v>4.8827979906857153E-6</v>
      </c>
      <c r="AA97" s="15">
        <v>9.3634654711241251E-6</v>
      </c>
      <c r="AB97" s="15">
        <v>3.36726550251485E-5</v>
      </c>
      <c r="AC97" s="15">
        <v>5.648153192689888E-6</v>
      </c>
      <c r="AD97" s="15">
        <v>1.0673864692009307E-5</v>
      </c>
      <c r="AE97" s="15">
        <v>2.9372240770343264E-5</v>
      </c>
      <c r="AF97" s="15">
        <v>4.8827979906857153E-6</v>
      </c>
      <c r="AG97" s="15">
        <v>9.3634654711241251E-6</v>
      </c>
      <c r="AH97" s="112">
        <f t="shared" si="105"/>
        <v>3.36726550251485E-5</v>
      </c>
      <c r="AI97" s="112">
        <f t="shared" si="106"/>
        <v>5.648153192689888E-6</v>
      </c>
      <c r="AJ97" s="112">
        <f t="shared" si="107"/>
        <v>1.0673864692009307E-5</v>
      </c>
      <c r="AK97" s="112">
        <f t="shared" si="108"/>
        <v>2.9372240770343264E-5</v>
      </c>
      <c r="AL97" s="112">
        <f t="shared" si="109"/>
        <v>4.8827979906857153E-6</v>
      </c>
      <c r="AM97" s="112">
        <f t="shared" si="110"/>
        <v>9.3634654711241251E-6</v>
      </c>
      <c r="AN97" s="15">
        <v>2.0657609734747447E-2</v>
      </c>
      <c r="AO97" s="15">
        <v>9.7256426933657397E-4</v>
      </c>
      <c r="AP97" s="15">
        <v>2.410615102291562E-3</v>
      </c>
      <c r="AQ97" s="15">
        <v>1.8917420701918406E-2</v>
      </c>
      <c r="AR97" s="15">
        <v>8.1596536763816469E-4</v>
      </c>
      <c r="AS97" s="15">
        <v>2.1442063186565058E-3</v>
      </c>
      <c r="AT97" s="15">
        <v>2.0657609734747447E-2</v>
      </c>
      <c r="AU97" s="15">
        <v>9.7256426933657397E-4</v>
      </c>
      <c r="AV97" s="15">
        <v>2.410615102291562E-3</v>
      </c>
      <c r="AW97" s="15">
        <v>1.8917420701918406E-2</v>
      </c>
      <c r="AX97" s="15">
        <v>8.1596536763816469E-4</v>
      </c>
      <c r="AY97" s="15">
        <v>2.1442063186565058E-3</v>
      </c>
      <c r="AZ97" s="15">
        <f t="shared" si="111"/>
        <v>2.0657609734747447E-2</v>
      </c>
      <c r="BA97" s="15">
        <f t="shared" si="112"/>
        <v>9.7256426933657397E-4</v>
      </c>
      <c r="BB97" s="15">
        <f t="shared" si="113"/>
        <v>2.410615102291562E-3</v>
      </c>
      <c r="BC97" s="15">
        <f t="shared" si="114"/>
        <v>1.8917420701918406E-2</v>
      </c>
      <c r="BD97" s="15">
        <f t="shared" si="115"/>
        <v>8.1596536763816469E-4</v>
      </c>
      <c r="BE97" s="15">
        <f t="shared" si="116"/>
        <v>2.1442063186565058E-3</v>
      </c>
      <c r="BF97" s="42">
        <f t="shared" si="117"/>
        <v>474206.25665192766</v>
      </c>
      <c r="BG97" s="42">
        <f t="shared" si="117"/>
        <v>10114631.286737872</v>
      </c>
      <c r="BH97" s="42">
        <f t="shared" si="117"/>
        <v>4075099.7761020446</v>
      </c>
      <c r="BI97" s="42">
        <f t="shared" si="117"/>
        <v>517787.74393326329</v>
      </c>
      <c r="BJ97" s="42">
        <f t="shared" si="75"/>
        <v>12057958.543296872</v>
      </c>
      <c r="BK97" s="42">
        <f t="shared" si="75"/>
        <v>4581133.4475543909</v>
      </c>
      <c r="BL97" s="42">
        <f t="shared" si="118"/>
        <v>290443387.74877667</v>
      </c>
      <c r="BM97" s="42">
        <f t="shared" si="118"/>
        <v>1731539437.1133111</v>
      </c>
      <c r="BN97" s="42">
        <f t="shared" si="118"/>
        <v>916256696.35118437</v>
      </c>
      <c r="BO97" s="42">
        <f t="shared" si="118"/>
        <v>332967446.25199747</v>
      </c>
      <c r="BP97" s="42">
        <f t="shared" si="76"/>
        <v>2002949951.780935</v>
      </c>
      <c r="BQ97" s="42">
        <f t="shared" si="76"/>
        <v>1044485081.9560792</v>
      </c>
      <c r="BR97" s="42">
        <f t="shared" si="119"/>
        <v>473433.28321037075</v>
      </c>
      <c r="BS97" s="42">
        <f t="shared" si="119"/>
        <v>10055890.70907503</v>
      </c>
      <c r="BT97" s="42">
        <f t="shared" si="119"/>
        <v>4057055.807334404</v>
      </c>
      <c r="BU97" s="42">
        <f t="shared" si="119"/>
        <v>516983.79784978909</v>
      </c>
      <c r="BV97" s="42">
        <f t="shared" si="77"/>
        <v>11985802.814534264</v>
      </c>
      <c r="BW97" s="42">
        <f t="shared" si="77"/>
        <v>4561128.2435394786</v>
      </c>
      <c r="BX97" s="42">
        <f t="shared" si="120"/>
        <v>1027931.7628855691</v>
      </c>
      <c r="BY97" s="42">
        <f t="shared" si="120"/>
        <v>21925376.613378618</v>
      </c>
      <c r="BZ97" s="42">
        <f t="shared" si="120"/>
        <v>8833549.6169083174</v>
      </c>
      <c r="CA97" s="42">
        <f t="shared" si="120"/>
        <v>1122402.8805097323</v>
      </c>
      <c r="CB97" s="42">
        <f t="shared" si="78"/>
        <v>26137906.044774406</v>
      </c>
      <c r="CC97" s="42">
        <f t="shared" si="78"/>
        <v>9930473.3218970429</v>
      </c>
      <c r="CD97" s="42">
        <f t="shared" si="121"/>
        <v>629590983.66810489</v>
      </c>
      <c r="CE97" s="42">
        <f t="shared" si="121"/>
        <v>3753439270.6341715</v>
      </c>
      <c r="CF97" s="42">
        <f t="shared" si="121"/>
        <v>1986159709.8819129</v>
      </c>
      <c r="CG97" s="42">
        <f t="shared" si="121"/>
        <v>721769924.39083302</v>
      </c>
      <c r="CH97" s="42">
        <f t="shared" si="79"/>
        <v>4341772901.6110249</v>
      </c>
      <c r="CI97" s="42">
        <f t="shared" si="79"/>
        <v>2264118991.5612354</v>
      </c>
      <c r="CJ97" s="42">
        <f t="shared" si="122"/>
        <v>1026256.196734137</v>
      </c>
      <c r="CK97" s="42">
        <f t="shared" si="122"/>
        <v>21798045.299835443</v>
      </c>
      <c r="CL97" s="42">
        <f t="shared" si="122"/>
        <v>8794435.9013792798</v>
      </c>
      <c r="CM97" s="42">
        <f t="shared" si="122"/>
        <v>1120660.1752981113</v>
      </c>
      <c r="CN97" s="42">
        <f t="shared" si="80"/>
        <v>25981494.853591658</v>
      </c>
      <c r="CO97" s="42">
        <f t="shared" si="80"/>
        <v>9887108.2579792384</v>
      </c>
      <c r="CP97" s="42">
        <f t="shared" si="81"/>
        <v>1.4642995326602834E-7</v>
      </c>
      <c r="CQ97" s="42">
        <f t="shared" si="82"/>
        <v>6.8651044246215768E-9</v>
      </c>
      <c r="CR97" s="42">
        <f t="shared" si="83"/>
        <v>1.7039582786956823E-8</v>
      </c>
      <c r="CS97" s="42">
        <f t="shared" si="84"/>
        <v>1.3410514407415124E-7</v>
      </c>
      <c r="CT97" s="42">
        <f t="shared" si="85"/>
        <v>5.7586862444971005E-9</v>
      </c>
      <c r="CU97" s="42">
        <f t="shared" si="86"/>
        <v>1.5157384257616211E-8</v>
      </c>
      <c r="CV97" s="42">
        <f t="shared" si="87"/>
        <v>2.3907585067855434E-10</v>
      </c>
      <c r="CW97" s="42">
        <f t="shared" si="88"/>
        <v>4.0101887668098206E-11</v>
      </c>
      <c r="CX97" s="42">
        <f t="shared" si="89"/>
        <v>7.5784439313266073E-11</v>
      </c>
      <c r="CY97" s="42">
        <f t="shared" si="90"/>
        <v>2.0854290946943718E-10</v>
      </c>
      <c r="CZ97" s="42">
        <f t="shared" si="91"/>
        <v>3.4667865733868575E-11</v>
      </c>
      <c r="DA97" s="42">
        <f t="shared" si="92"/>
        <v>6.648060484498128E-11</v>
      </c>
      <c r="DB97" s="42">
        <f t="shared" si="93"/>
        <v>1.4666902911670687E-7</v>
      </c>
      <c r="DC97" s="42">
        <f t="shared" si="94"/>
        <v>6.9052063122896747E-9</v>
      </c>
      <c r="DD97" s="42">
        <f t="shared" si="95"/>
        <v>1.7115367226270091E-8</v>
      </c>
      <c r="DE97" s="42">
        <f t="shared" si="96"/>
        <v>1.3431368698362068E-7</v>
      </c>
      <c r="DF97" s="42">
        <f t="shared" si="97"/>
        <v>5.7933541102309691E-9</v>
      </c>
      <c r="DG97" s="42">
        <f t="shared" si="98"/>
        <v>1.522386486246119E-8</v>
      </c>
    </row>
    <row r="98" spans="1:111" x14ac:dyDescent="0.25">
      <c r="A98" s="53" t="s">
        <v>136</v>
      </c>
      <c r="B98" s="53" t="s">
        <v>134</v>
      </c>
      <c r="C98" s="53" t="s">
        <v>238</v>
      </c>
      <c r="D98" s="15">
        <v>4.6872584272096137E-3</v>
      </c>
      <c r="E98" s="15">
        <v>2.1975366275997366E-4</v>
      </c>
      <c r="F98" s="15">
        <v>5.4544119036353475E-4</v>
      </c>
      <c r="G98" s="15">
        <v>4.29273828662456E-3</v>
      </c>
      <c r="H98" s="15">
        <v>1.8433694764715433E-4</v>
      </c>
      <c r="I98" s="15">
        <v>4.8519155754213231E-4</v>
      </c>
      <c r="J98" s="15">
        <v>4.6872584272096137E-3</v>
      </c>
      <c r="K98" s="15">
        <v>2.1975366275997366E-4</v>
      </c>
      <c r="L98" s="15">
        <v>5.4544119036353475E-4</v>
      </c>
      <c r="M98" s="15">
        <v>4.29273828662456E-3</v>
      </c>
      <c r="N98" s="15">
        <v>1.8433694764715433E-4</v>
      </c>
      <c r="O98" s="15">
        <v>4.8519155754213231E-4</v>
      </c>
      <c r="P98" s="15">
        <f t="shared" si="99"/>
        <v>4.6872584272096137E-3</v>
      </c>
      <c r="Q98" s="15">
        <f t="shared" si="100"/>
        <v>2.1975366275997366E-4</v>
      </c>
      <c r="R98" s="15">
        <f t="shared" si="101"/>
        <v>5.4544119036353475E-4</v>
      </c>
      <c r="S98" s="15">
        <f t="shared" si="102"/>
        <v>4.29273828662456E-3</v>
      </c>
      <c r="T98" s="15">
        <f t="shared" si="103"/>
        <v>1.8433694764715433E-4</v>
      </c>
      <c r="U98" s="15">
        <f t="shared" si="104"/>
        <v>4.8519155754213231E-4</v>
      </c>
      <c r="V98" s="15">
        <v>5.9074833377453532E-6</v>
      </c>
      <c r="W98" s="15">
        <v>9.9090406889296315E-7</v>
      </c>
      <c r="X98" s="15">
        <v>1.8726078407033877E-6</v>
      </c>
      <c r="Y98" s="15">
        <v>5.1530246965514509E-6</v>
      </c>
      <c r="Z98" s="15">
        <v>8.5663122643609064E-7</v>
      </c>
      <c r="AA98" s="15">
        <v>1.6427132405480925E-6</v>
      </c>
      <c r="AB98" s="15">
        <v>5.9074833377453532E-6</v>
      </c>
      <c r="AC98" s="15">
        <v>9.9090406889296315E-7</v>
      </c>
      <c r="AD98" s="15">
        <v>1.8726078407033877E-6</v>
      </c>
      <c r="AE98" s="15">
        <v>5.1530246965514509E-6</v>
      </c>
      <c r="AF98" s="15">
        <v>8.5663122643609064E-7</v>
      </c>
      <c r="AG98" s="15">
        <v>1.6427132405480925E-6</v>
      </c>
      <c r="AH98" s="112">
        <f t="shared" si="105"/>
        <v>5.9074833377453532E-6</v>
      </c>
      <c r="AI98" s="112">
        <f t="shared" si="106"/>
        <v>9.9090406889296315E-7</v>
      </c>
      <c r="AJ98" s="112">
        <f t="shared" si="107"/>
        <v>1.8726078407033877E-6</v>
      </c>
      <c r="AK98" s="112">
        <f t="shared" si="108"/>
        <v>5.1530246965514509E-6</v>
      </c>
      <c r="AL98" s="112">
        <f t="shared" si="109"/>
        <v>8.5663122643609064E-7</v>
      </c>
      <c r="AM98" s="112">
        <f t="shared" si="110"/>
        <v>1.6427132405480925E-6</v>
      </c>
      <c r="AN98" s="15">
        <v>4.6931659105473589E-3</v>
      </c>
      <c r="AO98" s="15">
        <v>2.2074456682886663E-4</v>
      </c>
      <c r="AP98" s="15">
        <v>5.4731379820423818E-4</v>
      </c>
      <c r="AQ98" s="15">
        <v>4.2978913113211111E-3</v>
      </c>
      <c r="AR98" s="15">
        <v>1.8519357887359042E-4</v>
      </c>
      <c r="AS98" s="15">
        <v>4.8683427078268041E-4</v>
      </c>
      <c r="AT98" s="15">
        <v>4.6931659105473589E-3</v>
      </c>
      <c r="AU98" s="15">
        <v>2.2074456682886663E-4</v>
      </c>
      <c r="AV98" s="15">
        <v>5.4731379820423818E-4</v>
      </c>
      <c r="AW98" s="15">
        <v>4.2978913113211111E-3</v>
      </c>
      <c r="AX98" s="15">
        <v>1.8519357887359042E-4</v>
      </c>
      <c r="AY98" s="15">
        <v>4.8683427078268041E-4</v>
      </c>
      <c r="AZ98" s="15">
        <f t="shared" si="111"/>
        <v>4.6931659105473589E-3</v>
      </c>
      <c r="BA98" s="15">
        <f t="shared" si="112"/>
        <v>2.2074456682886663E-4</v>
      </c>
      <c r="BB98" s="15">
        <f t="shared" si="113"/>
        <v>5.4731379820423818E-4</v>
      </c>
      <c r="BC98" s="15">
        <f t="shared" si="114"/>
        <v>4.2978913113211111E-3</v>
      </c>
      <c r="BD98" s="15">
        <f t="shared" si="115"/>
        <v>1.8519357887359042E-4</v>
      </c>
      <c r="BE98" s="15">
        <f t="shared" si="116"/>
        <v>4.8683427078268041E-4</v>
      </c>
      <c r="BF98" s="42">
        <f t="shared" si="117"/>
        <v>2086507.5292684815</v>
      </c>
      <c r="BG98" s="42">
        <f t="shared" si="117"/>
        <v>44504377.661646634</v>
      </c>
      <c r="BH98" s="42">
        <f t="shared" si="117"/>
        <v>17930439.014848992</v>
      </c>
      <c r="BI98" s="42">
        <f t="shared" si="117"/>
        <v>2278266.073306358</v>
      </c>
      <c r="BJ98" s="42">
        <f t="shared" si="75"/>
        <v>53055017.590506233</v>
      </c>
      <c r="BK98" s="42">
        <f t="shared" si="75"/>
        <v>20156987.169239316</v>
      </c>
      <c r="BL98" s="42">
        <f t="shared" si="118"/>
        <v>1655527310.1680264</v>
      </c>
      <c r="BM98" s="42">
        <f t="shared" si="118"/>
        <v>9869774791.5458698</v>
      </c>
      <c r="BN98" s="42">
        <f t="shared" si="118"/>
        <v>5222663169.2017498</v>
      </c>
      <c r="BO98" s="42">
        <f t="shared" si="118"/>
        <v>1897914443.6363852</v>
      </c>
      <c r="BP98" s="42">
        <f t="shared" si="76"/>
        <v>11416814725.151327</v>
      </c>
      <c r="BQ98" s="42">
        <f t="shared" si="76"/>
        <v>5953564967.1496506</v>
      </c>
      <c r="BR98" s="42">
        <f t="shared" si="119"/>
        <v>2083881.1553669043</v>
      </c>
      <c r="BS98" s="42">
        <f t="shared" si="119"/>
        <v>44304601.198098779</v>
      </c>
      <c r="BT98" s="42">
        <f t="shared" si="119"/>
        <v>17869090.880019162</v>
      </c>
      <c r="BU98" s="42">
        <f t="shared" si="119"/>
        <v>2275534.5102000185</v>
      </c>
      <c r="BV98" s="42">
        <f t="shared" si="77"/>
        <v>52809606.356144994</v>
      </c>
      <c r="BW98" s="42">
        <f t="shared" si="77"/>
        <v>20088971.929352377</v>
      </c>
      <c r="BX98" s="42">
        <f t="shared" si="120"/>
        <v>4522899.7566965036</v>
      </c>
      <c r="BY98" s="42">
        <f t="shared" si="120"/>
        <v>96471657.098865911</v>
      </c>
      <c r="BZ98" s="42">
        <f t="shared" si="120"/>
        <v>38867618.31439659</v>
      </c>
      <c r="CA98" s="42">
        <f t="shared" si="120"/>
        <v>4938572.6742428215</v>
      </c>
      <c r="CB98" s="42">
        <f t="shared" si="78"/>
        <v>115006786.59700738</v>
      </c>
      <c r="CC98" s="42">
        <f t="shared" si="78"/>
        <v>43694082.616346985</v>
      </c>
      <c r="CD98" s="42">
        <f t="shared" si="121"/>
        <v>3588668606.9081964</v>
      </c>
      <c r="CE98" s="42">
        <f t="shared" si="121"/>
        <v>21394603842.614769</v>
      </c>
      <c r="CF98" s="42">
        <f t="shared" si="121"/>
        <v>11321110346.3269</v>
      </c>
      <c r="CG98" s="42">
        <f t="shared" si="121"/>
        <v>4114088569.0277472</v>
      </c>
      <c r="CH98" s="42">
        <f t="shared" si="79"/>
        <v>24748105539.182835</v>
      </c>
      <c r="CI98" s="42">
        <f t="shared" si="79"/>
        <v>12905478251.899038</v>
      </c>
      <c r="CJ98" s="42">
        <f t="shared" si="122"/>
        <v>4517206.5944558661</v>
      </c>
      <c r="CK98" s="42">
        <f t="shared" si="122"/>
        <v>96038603.8240996</v>
      </c>
      <c r="CL98" s="42">
        <f t="shared" si="122"/>
        <v>38734634.627444401</v>
      </c>
      <c r="CM98" s="42">
        <f t="shared" si="122"/>
        <v>4932651.4945031079</v>
      </c>
      <c r="CN98" s="42">
        <f t="shared" si="80"/>
        <v>114474811.32415888</v>
      </c>
      <c r="CO98" s="42">
        <f t="shared" si="80"/>
        <v>43546646.718023553</v>
      </c>
      <c r="CP98" s="42">
        <f t="shared" si="81"/>
        <v>3.3279534833188255E-8</v>
      </c>
      <c r="CQ98" s="42">
        <f t="shared" si="82"/>
        <v>1.5602510055958129E-9</v>
      </c>
      <c r="CR98" s="42">
        <f t="shared" si="83"/>
        <v>3.8726324515810966E-9</v>
      </c>
      <c r="CS98" s="42">
        <f t="shared" si="84"/>
        <v>3.0478441835034376E-8</v>
      </c>
      <c r="CT98" s="42">
        <f t="shared" si="85"/>
        <v>1.3087923282947957E-9</v>
      </c>
      <c r="CU98" s="42">
        <f t="shared" si="86"/>
        <v>3.4448600585491392E-9</v>
      </c>
      <c r="CV98" s="42">
        <f t="shared" si="87"/>
        <v>4.1943131697992007E-11</v>
      </c>
      <c r="CW98" s="42">
        <f t="shared" si="88"/>
        <v>7.0354188891400379E-12</v>
      </c>
      <c r="CX98" s="42">
        <f t="shared" si="89"/>
        <v>1.3295515668994052E-11</v>
      </c>
      <c r="CY98" s="42">
        <f t="shared" si="90"/>
        <v>3.6586475345515301E-11</v>
      </c>
      <c r="CZ98" s="42">
        <f t="shared" si="91"/>
        <v>6.0820817076962432E-12</v>
      </c>
      <c r="DA98" s="42">
        <f t="shared" si="92"/>
        <v>1.1663264007891457E-11</v>
      </c>
      <c r="DB98" s="42">
        <f t="shared" si="93"/>
        <v>3.3321477964886247E-8</v>
      </c>
      <c r="DC98" s="42">
        <f t="shared" si="94"/>
        <v>1.5672864244849531E-9</v>
      </c>
      <c r="DD98" s="42">
        <f t="shared" si="95"/>
        <v>3.8859279672500909E-9</v>
      </c>
      <c r="DE98" s="42">
        <f t="shared" si="96"/>
        <v>3.0515028310379886E-8</v>
      </c>
      <c r="DF98" s="42">
        <f t="shared" si="97"/>
        <v>1.3148744100024919E-9</v>
      </c>
      <c r="DG98" s="42">
        <f t="shared" si="98"/>
        <v>3.4565233225570306E-9</v>
      </c>
    </row>
    <row r="99" spans="1:111" x14ac:dyDescent="0.25">
      <c r="A99" s="53" t="s">
        <v>137</v>
      </c>
      <c r="B99" s="53" t="s">
        <v>134</v>
      </c>
      <c r="C99" s="53" t="s">
        <v>238</v>
      </c>
      <c r="D99" s="15">
        <v>1.2655597753465954E-2</v>
      </c>
      <c r="E99" s="15">
        <v>5.9333488945192872E-4</v>
      </c>
      <c r="F99" s="15">
        <v>1.4726912139815434E-3</v>
      </c>
      <c r="G99" s="15">
        <v>1.1590393373886308E-2</v>
      </c>
      <c r="H99" s="15">
        <v>4.9770975864731656E-4</v>
      </c>
      <c r="I99" s="15">
        <v>1.3100172053637567E-3</v>
      </c>
      <c r="J99" s="15">
        <v>1.2655597753465954E-2</v>
      </c>
      <c r="K99" s="15">
        <v>5.9333488945192872E-4</v>
      </c>
      <c r="L99" s="15">
        <v>1.4726912139815434E-3</v>
      </c>
      <c r="M99" s="15">
        <v>1.1590393373886308E-2</v>
      </c>
      <c r="N99" s="15">
        <v>4.9770975864731656E-4</v>
      </c>
      <c r="O99" s="15">
        <v>1.3100172053637567E-3</v>
      </c>
      <c r="P99" s="15">
        <f t="shared" si="99"/>
        <v>1.2655597753465954E-2</v>
      </c>
      <c r="Q99" s="15">
        <f t="shared" si="100"/>
        <v>5.9333488945192872E-4</v>
      </c>
      <c r="R99" s="15">
        <f t="shared" si="101"/>
        <v>1.4726912139815434E-3</v>
      </c>
      <c r="S99" s="15">
        <f t="shared" si="102"/>
        <v>1.1590393373886308E-2</v>
      </c>
      <c r="T99" s="15">
        <f t="shared" si="103"/>
        <v>4.9770975864731656E-4</v>
      </c>
      <c r="U99" s="15">
        <f t="shared" si="104"/>
        <v>1.3100172053637567E-3</v>
      </c>
      <c r="V99" s="15">
        <v>1.9790069181446926E-5</v>
      </c>
      <c r="W99" s="15">
        <v>3.3195286307914257E-6</v>
      </c>
      <c r="X99" s="15">
        <v>6.273236266356348E-6</v>
      </c>
      <c r="Y99" s="15">
        <v>1.7262632733447358E-5</v>
      </c>
      <c r="Z99" s="15">
        <v>2.869714608560903E-6</v>
      </c>
      <c r="AA99" s="15">
        <v>5.5030893558361091E-6</v>
      </c>
      <c r="AB99" s="15">
        <v>1.9790069181446926E-5</v>
      </c>
      <c r="AC99" s="15">
        <v>3.3195286307914257E-6</v>
      </c>
      <c r="AD99" s="15">
        <v>6.273236266356348E-6</v>
      </c>
      <c r="AE99" s="15">
        <v>1.7262632733447358E-5</v>
      </c>
      <c r="AF99" s="15">
        <v>2.869714608560903E-6</v>
      </c>
      <c r="AG99" s="15">
        <v>5.5030893558361091E-6</v>
      </c>
      <c r="AH99" s="112">
        <f t="shared" si="105"/>
        <v>1.9790069181446926E-5</v>
      </c>
      <c r="AI99" s="112">
        <f t="shared" si="106"/>
        <v>3.3195286307914257E-6</v>
      </c>
      <c r="AJ99" s="112">
        <f t="shared" si="107"/>
        <v>6.273236266356348E-6</v>
      </c>
      <c r="AK99" s="112">
        <f t="shared" si="108"/>
        <v>1.7262632733447358E-5</v>
      </c>
      <c r="AL99" s="112">
        <f t="shared" si="109"/>
        <v>2.869714608560903E-6</v>
      </c>
      <c r="AM99" s="112">
        <f t="shared" si="110"/>
        <v>5.5030893558361091E-6</v>
      </c>
      <c r="AN99" s="15">
        <v>1.2675387822647401E-2</v>
      </c>
      <c r="AO99" s="15">
        <v>5.9665441808272009E-4</v>
      </c>
      <c r="AP99" s="15">
        <v>1.4789644502478997E-3</v>
      </c>
      <c r="AQ99" s="15">
        <v>1.1607656006619756E-2</v>
      </c>
      <c r="AR99" s="15">
        <v>5.0057947325587743E-4</v>
      </c>
      <c r="AS99" s="15">
        <v>1.3155202947195928E-3</v>
      </c>
      <c r="AT99" s="15">
        <v>1.2675387822647401E-2</v>
      </c>
      <c r="AU99" s="15">
        <v>5.9665441808272009E-4</v>
      </c>
      <c r="AV99" s="15">
        <v>1.4789644502478997E-3</v>
      </c>
      <c r="AW99" s="15">
        <v>1.1607656006619756E-2</v>
      </c>
      <c r="AX99" s="15">
        <v>5.0057947325587743E-4</v>
      </c>
      <c r="AY99" s="15">
        <v>1.3155202947195928E-3</v>
      </c>
      <c r="AZ99" s="15">
        <f t="shared" si="111"/>
        <v>1.2675387822647401E-2</v>
      </c>
      <c r="BA99" s="15">
        <f t="shared" si="112"/>
        <v>5.9665441808272009E-4</v>
      </c>
      <c r="BB99" s="15">
        <f t="shared" si="113"/>
        <v>1.4789644502478997E-3</v>
      </c>
      <c r="BC99" s="15">
        <f t="shared" si="114"/>
        <v>1.1607656006619756E-2</v>
      </c>
      <c r="BD99" s="15">
        <f t="shared" si="115"/>
        <v>5.0057947325587743E-4</v>
      </c>
      <c r="BE99" s="15">
        <f t="shared" si="116"/>
        <v>1.3155202947195928E-3</v>
      </c>
      <c r="BF99" s="42">
        <f t="shared" si="117"/>
        <v>772780.56639573409</v>
      </c>
      <c r="BG99" s="42">
        <f t="shared" si="117"/>
        <v>16483102.837646907</v>
      </c>
      <c r="BH99" s="42">
        <f t="shared" si="117"/>
        <v>6640903.3388329623</v>
      </c>
      <c r="BI99" s="42">
        <f t="shared" si="117"/>
        <v>843802.24937272549</v>
      </c>
      <c r="BJ99" s="42">
        <f t="shared" si="75"/>
        <v>19650006.515002314</v>
      </c>
      <c r="BK99" s="42">
        <f t="shared" si="75"/>
        <v>7465550.8034219714</v>
      </c>
      <c r="BL99" s="42">
        <f t="shared" si="118"/>
        <v>494187256.76657528</v>
      </c>
      <c r="BM99" s="42">
        <f t="shared" si="118"/>
        <v>2946201430.312201</v>
      </c>
      <c r="BN99" s="42">
        <f t="shared" si="118"/>
        <v>1559003931.105</v>
      </c>
      <c r="BO99" s="42">
        <f t="shared" si="118"/>
        <v>566541624.9660852</v>
      </c>
      <c r="BP99" s="42">
        <f t="shared" si="76"/>
        <v>3408004395.5675611</v>
      </c>
      <c r="BQ99" s="42">
        <f t="shared" si="76"/>
        <v>1777183572.283478</v>
      </c>
      <c r="BR99" s="42">
        <f t="shared" si="119"/>
        <v>771574.02494035359</v>
      </c>
      <c r="BS99" s="42">
        <f t="shared" si="119"/>
        <v>16391397.940916784</v>
      </c>
      <c r="BT99" s="42">
        <f t="shared" si="119"/>
        <v>6612735.0108792037</v>
      </c>
      <c r="BU99" s="42">
        <f t="shared" si="119"/>
        <v>842547.36653313483</v>
      </c>
      <c r="BV99" s="42">
        <f t="shared" si="77"/>
        <v>19537357.247968558</v>
      </c>
      <c r="BW99" s="42">
        <f t="shared" si="77"/>
        <v>7434320.8837265689</v>
      </c>
      <c r="BX99" s="42">
        <f t="shared" si="120"/>
        <v>1675148.0580357427</v>
      </c>
      <c r="BY99" s="42">
        <f t="shared" si="120"/>
        <v>35730243.369950347</v>
      </c>
      <c r="BZ99" s="42">
        <f t="shared" si="120"/>
        <v>14395414.19051726</v>
      </c>
      <c r="CA99" s="42">
        <f t="shared" si="120"/>
        <v>1829100.9904603048</v>
      </c>
      <c r="CB99" s="42">
        <f t="shared" si="78"/>
        <v>42595106.147039786</v>
      </c>
      <c r="CC99" s="42">
        <f t="shared" si="78"/>
        <v>16182993.56161</v>
      </c>
      <c r="CD99" s="42">
        <f t="shared" si="121"/>
        <v>1071244360.2711039</v>
      </c>
      <c r="CE99" s="42">
        <f t="shared" si="121"/>
        <v>6386448908.2432165</v>
      </c>
      <c r="CF99" s="42">
        <f t="shared" si="121"/>
        <v>3379435924.2766871</v>
      </c>
      <c r="CG99" s="42">
        <f t="shared" si="121"/>
        <v>1228086140.0082829</v>
      </c>
      <c r="CH99" s="42">
        <f t="shared" si="79"/>
        <v>7387494190.800848</v>
      </c>
      <c r="CI99" s="42">
        <f t="shared" si="79"/>
        <v>3852381567.7310567</v>
      </c>
      <c r="CJ99" s="42">
        <f t="shared" si="122"/>
        <v>1672532.6511999485</v>
      </c>
      <c r="CK99" s="42">
        <f t="shared" si="122"/>
        <v>35531455.659247018</v>
      </c>
      <c r="CL99" s="42">
        <f t="shared" si="122"/>
        <v>14334354.011312792</v>
      </c>
      <c r="CM99" s="42">
        <f t="shared" si="122"/>
        <v>1826380.7945299037</v>
      </c>
      <c r="CN99" s="42">
        <f t="shared" si="80"/>
        <v>42350917.551833682</v>
      </c>
      <c r="CO99" s="42">
        <f t="shared" si="80"/>
        <v>16115296.803170068</v>
      </c>
      <c r="CP99" s="42">
        <f t="shared" si="81"/>
        <v>8.9854744049608275E-8</v>
      </c>
      <c r="CQ99" s="42">
        <f t="shared" si="82"/>
        <v>4.2126777151086938E-9</v>
      </c>
      <c r="CR99" s="42">
        <f t="shared" si="83"/>
        <v>1.0456107619268958E-8</v>
      </c>
      <c r="CS99" s="42">
        <f t="shared" si="84"/>
        <v>8.2291792954592784E-8</v>
      </c>
      <c r="CT99" s="42">
        <f t="shared" si="85"/>
        <v>3.5337392863959474E-9</v>
      </c>
      <c r="CU99" s="42">
        <f t="shared" si="86"/>
        <v>9.301122158082673E-9</v>
      </c>
      <c r="CV99" s="42">
        <f t="shared" si="87"/>
        <v>1.4050949118827317E-10</v>
      </c>
      <c r="CW99" s="42">
        <f t="shared" si="88"/>
        <v>2.3568653278619123E-11</v>
      </c>
      <c r="CX99" s="42">
        <f t="shared" si="89"/>
        <v>4.453997749113007E-11</v>
      </c>
      <c r="CY99" s="42">
        <f t="shared" si="90"/>
        <v>1.2256469240747624E-10</v>
      </c>
      <c r="CZ99" s="42">
        <f t="shared" si="91"/>
        <v>2.0374973720782411E-11</v>
      </c>
      <c r="DA99" s="42">
        <f t="shared" si="92"/>
        <v>3.9071934426436375E-11</v>
      </c>
      <c r="DB99" s="42">
        <f t="shared" si="93"/>
        <v>8.9995253540796547E-8</v>
      </c>
      <c r="DC99" s="42">
        <f t="shared" si="94"/>
        <v>4.2362463683873124E-9</v>
      </c>
      <c r="DD99" s="42">
        <f t="shared" si="95"/>
        <v>1.0500647596760087E-8</v>
      </c>
      <c r="DE99" s="42">
        <f t="shared" si="96"/>
        <v>8.2414357647000264E-8</v>
      </c>
      <c r="DF99" s="42">
        <f t="shared" si="97"/>
        <v>3.5541142601167299E-9</v>
      </c>
      <c r="DG99" s="42">
        <f t="shared" si="98"/>
        <v>9.3401940925091089E-9</v>
      </c>
    </row>
    <row r="100" spans="1:111" x14ac:dyDescent="0.25">
      <c r="A100" s="53" t="s">
        <v>138</v>
      </c>
      <c r="B100" s="53" t="s">
        <v>139</v>
      </c>
      <c r="C100" s="53" t="s">
        <v>237</v>
      </c>
      <c r="D100" s="15">
        <v>2.1305720123680062E-3</v>
      </c>
      <c r="E100" s="15">
        <v>9.9888028527260757E-5</v>
      </c>
      <c r="F100" s="15">
        <v>2.4792781380160667E-4</v>
      </c>
      <c r="G100" s="15">
        <v>1.9512446757384363E-3</v>
      </c>
      <c r="H100" s="15">
        <v>8.3789521657797424E-5</v>
      </c>
      <c r="I100" s="15">
        <v>2.2054161706460559E-4</v>
      </c>
      <c r="J100" s="15">
        <v>2.1305720123680062E-3</v>
      </c>
      <c r="K100" s="15">
        <v>9.9888028527260757E-5</v>
      </c>
      <c r="L100" s="15">
        <v>2.4792781380160667E-4</v>
      </c>
      <c r="M100" s="15">
        <v>1.9512446757384363E-3</v>
      </c>
      <c r="N100" s="15">
        <v>8.3789521657797424E-5</v>
      </c>
      <c r="O100" s="15">
        <v>2.2054161706460559E-4</v>
      </c>
      <c r="P100" s="15">
        <f t="shared" si="99"/>
        <v>2.1305720123680062E-3</v>
      </c>
      <c r="Q100" s="15">
        <f t="shared" si="100"/>
        <v>9.9888028527260757E-5</v>
      </c>
      <c r="R100" s="15">
        <f t="shared" si="101"/>
        <v>2.4792781380160667E-4</v>
      </c>
      <c r="S100" s="15">
        <f t="shared" si="102"/>
        <v>1.9512446757384363E-3</v>
      </c>
      <c r="T100" s="15">
        <f t="shared" si="103"/>
        <v>8.3789521657797424E-5</v>
      </c>
      <c r="U100" s="15">
        <f t="shared" si="104"/>
        <v>2.2054161706460559E-4</v>
      </c>
      <c r="V100" s="15">
        <v>0</v>
      </c>
      <c r="W100" s="15">
        <v>0</v>
      </c>
      <c r="X100" s="15">
        <v>0</v>
      </c>
      <c r="Y100" s="15">
        <v>0</v>
      </c>
      <c r="Z100" s="15">
        <v>0</v>
      </c>
      <c r="AA100" s="15">
        <v>0</v>
      </c>
      <c r="AB100" s="15">
        <v>0</v>
      </c>
      <c r="AC100" s="15">
        <v>0</v>
      </c>
      <c r="AD100" s="15">
        <v>0</v>
      </c>
      <c r="AE100" s="15">
        <v>0</v>
      </c>
      <c r="AF100" s="15">
        <v>0</v>
      </c>
      <c r="AG100" s="15">
        <v>0</v>
      </c>
      <c r="AH100" s="112">
        <f t="shared" si="105"/>
        <v>0</v>
      </c>
      <c r="AI100" s="112">
        <f t="shared" si="106"/>
        <v>0</v>
      </c>
      <c r="AJ100" s="112">
        <f t="shared" si="107"/>
        <v>0</v>
      </c>
      <c r="AK100" s="112">
        <f t="shared" si="108"/>
        <v>0</v>
      </c>
      <c r="AL100" s="112">
        <f t="shared" si="109"/>
        <v>0</v>
      </c>
      <c r="AM100" s="112">
        <f t="shared" si="110"/>
        <v>0</v>
      </c>
      <c r="AN100" s="15">
        <v>2.1305720123680062E-3</v>
      </c>
      <c r="AO100" s="15">
        <v>9.9888028527260757E-5</v>
      </c>
      <c r="AP100" s="15">
        <v>2.4792781380160667E-4</v>
      </c>
      <c r="AQ100" s="15">
        <v>1.9512446757384363E-3</v>
      </c>
      <c r="AR100" s="15">
        <v>8.3789521657797424E-5</v>
      </c>
      <c r="AS100" s="15">
        <v>2.2054161706460559E-4</v>
      </c>
      <c r="AT100" s="15">
        <v>2.1305720123680062E-3</v>
      </c>
      <c r="AU100" s="15">
        <v>9.9888028527260757E-5</v>
      </c>
      <c r="AV100" s="15">
        <v>2.4792781380160667E-4</v>
      </c>
      <c r="AW100" s="15">
        <v>1.9512446757384363E-3</v>
      </c>
      <c r="AX100" s="15">
        <v>8.3789521657797424E-5</v>
      </c>
      <c r="AY100" s="15">
        <v>2.2054161706460559E-4</v>
      </c>
      <c r="AZ100" s="15">
        <f t="shared" si="111"/>
        <v>2.1305720123680062E-3</v>
      </c>
      <c r="BA100" s="15">
        <f t="shared" si="112"/>
        <v>9.9888028527260757E-5</v>
      </c>
      <c r="BB100" s="15">
        <f t="shared" si="113"/>
        <v>2.4792781380160667E-4</v>
      </c>
      <c r="BC100" s="15">
        <f t="shared" si="114"/>
        <v>1.9512446757384363E-3</v>
      </c>
      <c r="BD100" s="15">
        <f t="shared" si="115"/>
        <v>8.3789521657797424E-5</v>
      </c>
      <c r="BE100" s="15">
        <f t="shared" si="116"/>
        <v>2.2054161706460559E-4</v>
      </c>
      <c r="BF100" s="42">
        <f t="shared" si="117"/>
        <v>4590316.5643906593</v>
      </c>
      <c r="BG100" s="42">
        <f t="shared" si="117"/>
        <v>97909630.85562259</v>
      </c>
      <c r="BH100" s="42">
        <f t="shared" si="117"/>
        <v>39446965.83266779</v>
      </c>
      <c r="BI100" s="42">
        <f t="shared" si="117"/>
        <v>5012185.3612739882</v>
      </c>
      <c r="BJ100" s="42">
        <f t="shared" si="75"/>
        <v>116721038.69911371</v>
      </c>
      <c r="BK100" s="42">
        <f t="shared" si="75"/>
        <v>44345371.772326492</v>
      </c>
      <c r="BL100" s="42" t="e">
        <f t="shared" si="118"/>
        <v>#DIV/0!</v>
      </c>
      <c r="BM100" s="42" t="e">
        <f t="shared" si="118"/>
        <v>#DIV/0!</v>
      </c>
      <c r="BN100" s="42" t="e">
        <f t="shared" si="118"/>
        <v>#DIV/0!</v>
      </c>
      <c r="BO100" s="42" t="e">
        <f t="shared" si="118"/>
        <v>#DIV/0!</v>
      </c>
      <c r="BP100" s="42" t="e">
        <f t="shared" si="76"/>
        <v>#DIV/0!</v>
      </c>
      <c r="BQ100" s="42" t="e">
        <f t="shared" si="76"/>
        <v>#DIV/0!</v>
      </c>
      <c r="BR100" s="42">
        <f t="shared" si="119"/>
        <v>4590316.5643906593</v>
      </c>
      <c r="BS100" s="42">
        <f t="shared" si="119"/>
        <v>97909630.85562259</v>
      </c>
      <c r="BT100" s="42">
        <f t="shared" si="119"/>
        <v>39446965.83266779</v>
      </c>
      <c r="BU100" s="42">
        <f t="shared" si="119"/>
        <v>5012185.3612739882</v>
      </c>
      <c r="BV100" s="42">
        <f t="shared" si="77"/>
        <v>116721038.69911371</v>
      </c>
      <c r="BW100" s="42">
        <f t="shared" si="77"/>
        <v>44345371.772326492</v>
      </c>
      <c r="BX100" s="42">
        <f t="shared" si="120"/>
        <v>9950379.4647323098</v>
      </c>
      <c r="BY100" s="42">
        <f t="shared" si="120"/>
        <v>212237645.61750501</v>
      </c>
      <c r="BZ100" s="42">
        <f t="shared" si="120"/>
        <v>85508760.291672513</v>
      </c>
      <c r="CA100" s="42">
        <f t="shared" si="120"/>
        <v>10864859.883334206</v>
      </c>
      <c r="CB100" s="42">
        <f t="shared" si="78"/>
        <v>253014930.51341623</v>
      </c>
      <c r="CC100" s="42">
        <f t="shared" si="78"/>
        <v>96126981.75596337</v>
      </c>
      <c r="CD100" s="42" t="e">
        <f t="shared" si="121"/>
        <v>#DIV/0!</v>
      </c>
      <c r="CE100" s="42" t="e">
        <f t="shared" si="121"/>
        <v>#DIV/0!</v>
      </c>
      <c r="CF100" s="42" t="e">
        <f t="shared" si="121"/>
        <v>#DIV/0!</v>
      </c>
      <c r="CG100" s="42" t="e">
        <f t="shared" si="121"/>
        <v>#DIV/0!</v>
      </c>
      <c r="CH100" s="42" t="e">
        <f t="shared" si="79"/>
        <v>#DIV/0!</v>
      </c>
      <c r="CI100" s="42" t="e">
        <f t="shared" si="79"/>
        <v>#DIV/0!</v>
      </c>
      <c r="CJ100" s="42">
        <f t="shared" si="122"/>
        <v>9950379.4647323098</v>
      </c>
      <c r="CK100" s="42">
        <f t="shared" si="122"/>
        <v>212237645.61750501</v>
      </c>
      <c r="CL100" s="42">
        <f t="shared" si="122"/>
        <v>85508760.291672513</v>
      </c>
      <c r="CM100" s="42">
        <f t="shared" si="122"/>
        <v>10864859.883334206</v>
      </c>
      <c r="CN100" s="42">
        <f t="shared" si="80"/>
        <v>253014930.51341623</v>
      </c>
      <c r="CO100" s="42">
        <f t="shared" si="80"/>
        <v>96126981.75596337</v>
      </c>
      <c r="CP100" s="42">
        <f t="shared" si="81"/>
        <v>1.5127061287812842E-8</v>
      </c>
      <c r="CQ100" s="42">
        <f t="shared" si="82"/>
        <v>7.0920500254355136E-10</v>
      </c>
      <c r="CR100" s="42">
        <f t="shared" si="83"/>
        <v>1.7602874779914072E-9</v>
      </c>
      <c r="CS100" s="42">
        <f t="shared" si="84"/>
        <v>1.3853837197742898E-8</v>
      </c>
      <c r="CT100" s="42">
        <f t="shared" si="85"/>
        <v>5.9490560377036172E-10</v>
      </c>
      <c r="CU100" s="42">
        <f t="shared" si="86"/>
        <v>1.5658454811586996E-9</v>
      </c>
      <c r="CV100" s="42">
        <f t="shared" si="87"/>
        <v>0</v>
      </c>
      <c r="CW100" s="42">
        <f t="shared" si="88"/>
        <v>0</v>
      </c>
      <c r="CX100" s="42">
        <f t="shared" si="89"/>
        <v>0</v>
      </c>
      <c r="CY100" s="42">
        <f t="shared" si="90"/>
        <v>0</v>
      </c>
      <c r="CZ100" s="42">
        <f t="shared" si="91"/>
        <v>0</v>
      </c>
      <c r="DA100" s="42">
        <f t="shared" si="92"/>
        <v>0</v>
      </c>
      <c r="DB100" s="42">
        <f t="shared" si="93"/>
        <v>1.5127061287812842E-8</v>
      </c>
      <c r="DC100" s="42">
        <f t="shared" si="94"/>
        <v>7.0920500254355136E-10</v>
      </c>
      <c r="DD100" s="42">
        <f t="shared" si="95"/>
        <v>1.7602874779914072E-9</v>
      </c>
      <c r="DE100" s="42">
        <f t="shared" si="96"/>
        <v>1.3853837197742898E-8</v>
      </c>
      <c r="DF100" s="42">
        <f t="shared" si="97"/>
        <v>5.9490560377036172E-10</v>
      </c>
      <c r="DG100" s="42">
        <f t="shared" si="98"/>
        <v>1.5658454811586996E-9</v>
      </c>
    </row>
    <row r="101" spans="1:111" x14ac:dyDescent="0.25">
      <c r="A101" s="53" t="s">
        <v>141</v>
      </c>
      <c r="B101" s="53" t="s">
        <v>142</v>
      </c>
      <c r="C101" s="53" t="s">
        <v>236</v>
      </c>
      <c r="D101" s="15">
        <v>1.0652860061840031E-2</v>
      </c>
      <c r="E101" s="15">
        <v>4.9944014263630378E-4</v>
      </c>
      <c r="F101" s="15">
        <v>1.2396390690080333E-3</v>
      </c>
      <c r="G101" s="15">
        <v>9.7562233786921814E-3</v>
      </c>
      <c r="H101" s="15">
        <v>4.1894760828898713E-4</v>
      </c>
      <c r="I101" s="15">
        <v>1.1027080853230279E-3</v>
      </c>
      <c r="J101" s="15">
        <v>1.0652860061840031E-2</v>
      </c>
      <c r="K101" s="15">
        <v>4.9944014263630378E-4</v>
      </c>
      <c r="L101" s="15">
        <v>1.2396390690080333E-3</v>
      </c>
      <c r="M101" s="15">
        <v>9.7562233786921814E-3</v>
      </c>
      <c r="N101" s="15">
        <v>4.1894760828898713E-4</v>
      </c>
      <c r="O101" s="15">
        <v>1.1027080853230279E-3</v>
      </c>
      <c r="P101" s="15">
        <f t="shared" si="99"/>
        <v>1.0652860061840031E-2</v>
      </c>
      <c r="Q101" s="15">
        <f t="shared" si="100"/>
        <v>4.9944014263630378E-4</v>
      </c>
      <c r="R101" s="15">
        <f t="shared" si="101"/>
        <v>1.2396390690080333E-3</v>
      </c>
      <c r="S101" s="15">
        <f t="shared" si="102"/>
        <v>9.7562233786921814E-3</v>
      </c>
      <c r="T101" s="15">
        <f t="shared" si="103"/>
        <v>4.1894760828898713E-4</v>
      </c>
      <c r="U101" s="15">
        <f t="shared" si="104"/>
        <v>1.1027080853230279E-3</v>
      </c>
      <c r="V101" s="15">
        <v>0</v>
      </c>
      <c r="W101" s="15">
        <v>0</v>
      </c>
      <c r="X101" s="15">
        <v>0</v>
      </c>
      <c r="Y101" s="15">
        <v>0</v>
      </c>
      <c r="Z101" s="15">
        <v>0</v>
      </c>
      <c r="AA101" s="15">
        <v>0</v>
      </c>
      <c r="AB101" s="15">
        <v>0</v>
      </c>
      <c r="AC101" s="15">
        <v>0</v>
      </c>
      <c r="AD101" s="15">
        <v>0</v>
      </c>
      <c r="AE101" s="15">
        <v>0</v>
      </c>
      <c r="AF101" s="15">
        <v>0</v>
      </c>
      <c r="AG101" s="15">
        <v>0</v>
      </c>
      <c r="AH101" s="112">
        <f t="shared" si="105"/>
        <v>0</v>
      </c>
      <c r="AI101" s="112">
        <f t="shared" si="106"/>
        <v>0</v>
      </c>
      <c r="AJ101" s="112">
        <f t="shared" si="107"/>
        <v>0</v>
      </c>
      <c r="AK101" s="112">
        <f t="shared" si="108"/>
        <v>0</v>
      </c>
      <c r="AL101" s="112">
        <f t="shared" si="109"/>
        <v>0</v>
      </c>
      <c r="AM101" s="112">
        <f t="shared" si="110"/>
        <v>0</v>
      </c>
      <c r="AN101" s="15">
        <v>1.0652860061840031E-2</v>
      </c>
      <c r="AO101" s="15">
        <v>4.9944014263630378E-4</v>
      </c>
      <c r="AP101" s="15">
        <v>1.2396390690080333E-3</v>
      </c>
      <c r="AQ101" s="15">
        <v>9.7562233786921814E-3</v>
      </c>
      <c r="AR101" s="15">
        <v>4.1894760828898713E-4</v>
      </c>
      <c r="AS101" s="15">
        <v>1.1027080853230279E-3</v>
      </c>
      <c r="AT101" s="15">
        <v>1.0652860061840031E-2</v>
      </c>
      <c r="AU101" s="15">
        <v>4.9944014263630378E-4</v>
      </c>
      <c r="AV101" s="15">
        <v>1.2396390690080333E-3</v>
      </c>
      <c r="AW101" s="15">
        <v>9.7562233786921814E-3</v>
      </c>
      <c r="AX101" s="15">
        <v>4.1894760828898713E-4</v>
      </c>
      <c r="AY101" s="15">
        <v>1.1027080853230279E-3</v>
      </c>
      <c r="AZ101" s="15">
        <f t="shared" si="111"/>
        <v>1.0652860061840031E-2</v>
      </c>
      <c r="BA101" s="15">
        <f t="shared" si="112"/>
        <v>4.9944014263630378E-4</v>
      </c>
      <c r="BB101" s="15">
        <f t="shared" si="113"/>
        <v>1.2396390690080333E-3</v>
      </c>
      <c r="BC101" s="15">
        <f t="shared" si="114"/>
        <v>9.7562233786921814E-3</v>
      </c>
      <c r="BD101" s="15">
        <f t="shared" si="115"/>
        <v>4.1894760828898713E-4</v>
      </c>
      <c r="BE101" s="15">
        <f t="shared" si="116"/>
        <v>1.1027080853230279E-3</v>
      </c>
      <c r="BF101" s="42">
        <f t="shared" si="117"/>
        <v>918063.31287813187</v>
      </c>
      <c r="BG101" s="42">
        <f t="shared" si="117"/>
        <v>19581926.171124518</v>
      </c>
      <c r="BH101" s="42">
        <f t="shared" si="117"/>
        <v>7889393.1665335586</v>
      </c>
      <c r="BI101" s="42">
        <f t="shared" si="117"/>
        <v>1002437.0722547976</v>
      </c>
      <c r="BJ101" s="42">
        <f t="shared" si="75"/>
        <v>23344207.739822742</v>
      </c>
      <c r="BK101" s="42">
        <f t="shared" si="75"/>
        <v>8869074.3544652984</v>
      </c>
      <c r="BL101" s="42" t="e">
        <f t="shared" si="118"/>
        <v>#DIV/0!</v>
      </c>
      <c r="BM101" s="42" t="e">
        <f t="shared" si="118"/>
        <v>#DIV/0!</v>
      </c>
      <c r="BN101" s="42" t="e">
        <f t="shared" si="118"/>
        <v>#DIV/0!</v>
      </c>
      <c r="BO101" s="42" t="e">
        <f t="shared" si="118"/>
        <v>#DIV/0!</v>
      </c>
      <c r="BP101" s="42" t="e">
        <f t="shared" si="76"/>
        <v>#DIV/0!</v>
      </c>
      <c r="BQ101" s="42" t="e">
        <f t="shared" si="76"/>
        <v>#DIV/0!</v>
      </c>
      <c r="BR101" s="42">
        <f t="shared" si="119"/>
        <v>918063.31287813187</v>
      </c>
      <c r="BS101" s="42">
        <f t="shared" si="119"/>
        <v>19581926.171124518</v>
      </c>
      <c r="BT101" s="42">
        <f t="shared" si="119"/>
        <v>7889393.1665335586</v>
      </c>
      <c r="BU101" s="42">
        <f t="shared" si="119"/>
        <v>1002437.0722547976</v>
      </c>
      <c r="BV101" s="42">
        <f t="shared" si="77"/>
        <v>23344207.739822742</v>
      </c>
      <c r="BW101" s="42">
        <f t="shared" si="77"/>
        <v>8869074.3544652984</v>
      </c>
      <c r="BX101" s="42">
        <f t="shared" si="120"/>
        <v>1990075.8929464617</v>
      </c>
      <c r="BY101" s="42">
        <f t="shared" si="120"/>
        <v>42447529.123501003</v>
      </c>
      <c r="BZ101" s="42">
        <f t="shared" si="120"/>
        <v>17101752.058334503</v>
      </c>
      <c r="CA101" s="42">
        <f t="shared" si="120"/>
        <v>2172971.9766668417</v>
      </c>
      <c r="CB101" s="42">
        <f t="shared" si="78"/>
        <v>50602986.102683246</v>
      </c>
      <c r="CC101" s="42">
        <f t="shared" si="78"/>
        <v>19225396.351192672</v>
      </c>
      <c r="CD101" s="42" t="e">
        <f t="shared" si="121"/>
        <v>#DIV/0!</v>
      </c>
      <c r="CE101" s="42" t="e">
        <f t="shared" si="121"/>
        <v>#DIV/0!</v>
      </c>
      <c r="CF101" s="42" t="e">
        <f t="shared" si="121"/>
        <v>#DIV/0!</v>
      </c>
      <c r="CG101" s="42" t="e">
        <f t="shared" si="121"/>
        <v>#DIV/0!</v>
      </c>
      <c r="CH101" s="42" t="e">
        <f t="shared" si="79"/>
        <v>#DIV/0!</v>
      </c>
      <c r="CI101" s="42" t="e">
        <f t="shared" si="79"/>
        <v>#DIV/0!</v>
      </c>
      <c r="CJ101" s="42">
        <f t="shared" si="122"/>
        <v>1990075.8929464617</v>
      </c>
      <c r="CK101" s="42">
        <f t="shared" si="122"/>
        <v>42447529.123501003</v>
      </c>
      <c r="CL101" s="42">
        <f t="shared" si="122"/>
        <v>17101752.058334503</v>
      </c>
      <c r="CM101" s="42">
        <f t="shared" si="122"/>
        <v>2172971.9766668417</v>
      </c>
      <c r="CN101" s="42">
        <f t="shared" si="80"/>
        <v>50602986.102683246</v>
      </c>
      <c r="CO101" s="42">
        <f t="shared" si="80"/>
        <v>19225396.351192672</v>
      </c>
      <c r="CP101" s="42">
        <f t="shared" si="81"/>
        <v>7.5635306439064227E-8</v>
      </c>
      <c r="CQ101" s="42">
        <f t="shared" si="82"/>
        <v>3.5460250127177568E-9</v>
      </c>
      <c r="CR101" s="42">
        <f t="shared" si="83"/>
        <v>8.8014373899570357E-9</v>
      </c>
      <c r="CS101" s="42">
        <f t="shared" si="84"/>
        <v>6.9269185988714487E-8</v>
      </c>
      <c r="CT101" s="42">
        <f t="shared" si="85"/>
        <v>2.9745280188518087E-9</v>
      </c>
      <c r="CU101" s="42">
        <f t="shared" si="86"/>
        <v>7.8292274057934984E-9</v>
      </c>
      <c r="CV101" s="42">
        <f t="shared" si="87"/>
        <v>0</v>
      </c>
      <c r="CW101" s="42">
        <f t="shared" si="88"/>
        <v>0</v>
      </c>
      <c r="CX101" s="42">
        <f t="shared" si="89"/>
        <v>0</v>
      </c>
      <c r="CY101" s="42">
        <f t="shared" si="90"/>
        <v>0</v>
      </c>
      <c r="CZ101" s="42">
        <f t="shared" si="91"/>
        <v>0</v>
      </c>
      <c r="DA101" s="42">
        <f t="shared" si="92"/>
        <v>0</v>
      </c>
      <c r="DB101" s="42">
        <f t="shared" si="93"/>
        <v>7.5635306439064227E-8</v>
      </c>
      <c r="DC101" s="42">
        <f t="shared" si="94"/>
        <v>3.5460250127177568E-9</v>
      </c>
      <c r="DD101" s="42">
        <f t="shared" si="95"/>
        <v>8.8014373899570357E-9</v>
      </c>
      <c r="DE101" s="42">
        <f t="shared" si="96"/>
        <v>6.9269185988714487E-8</v>
      </c>
      <c r="DF101" s="42">
        <f t="shared" si="97"/>
        <v>2.9745280188518087E-9</v>
      </c>
      <c r="DG101" s="42">
        <f t="shared" si="98"/>
        <v>7.8292274057934984E-9</v>
      </c>
    </row>
    <row r="102" spans="1:111" x14ac:dyDescent="0.25">
      <c r="A102" s="53" t="s">
        <v>144</v>
      </c>
      <c r="B102" s="53" t="s">
        <v>142</v>
      </c>
      <c r="C102" s="53" t="s">
        <v>236</v>
      </c>
      <c r="D102" s="15">
        <v>1.2783432074208036E-2</v>
      </c>
      <c r="E102" s="15">
        <v>5.9932817116356443E-4</v>
      </c>
      <c r="F102" s="15">
        <v>1.4875668828096399E-3</v>
      </c>
      <c r="G102" s="15">
        <v>1.1707468054430617E-2</v>
      </c>
      <c r="H102" s="15">
        <v>5.0273712994678451E-4</v>
      </c>
      <c r="I102" s="15">
        <v>1.3232497023876334E-3</v>
      </c>
      <c r="J102" s="15">
        <v>1.2783432074208036E-2</v>
      </c>
      <c r="K102" s="15">
        <v>5.9932817116356443E-4</v>
      </c>
      <c r="L102" s="15">
        <v>1.4875668828096399E-3</v>
      </c>
      <c r="M102" s="15">
        <v>1.1707468054430617E-2</v>
      </c>
      <c r="N102" s="15">
        <v>5.0273712994678451E-4</v>
      </c>
      <c r="O102" s="15">
        <v>1.3232497023876334E-3</v>
      </c>
      <c r="P102" s="15">
        <f t="shared" si="99"/>
        <v>1.2783432074208036E-2</v>
      </c>
      <c r="Q102" s="15">
        <f t="shared" si="100"/>
        <v>5.9932817116356443E-4</v>
      </c>
      <c r="R102" s="15">
        <f t="shared" si="101"/>
        <v>1.4875668828096399E-3</v>
      </c>
      <c r="S102" s="15">
        <f t="shared" si="102"/>
        <v>1.1707468054430617E-2</v>
      </c>
      <c r="T102" s="15">
        <f t="shared" si="103"/>
        <v>5.0273712994678451E-4</v>
      </c>
      <c r="U102" s="15">
        <f t="shared" si="104"/>
        <v>1.3232497023876334E-3</v>
      </c>
      <c r="V102" s="15">
        <v>0</v>
      </c>
      <c r="W102" s="15">
        <v>0</v>
      </c>
      <c r="X102" s="15">
        <v>0</v>
      </c>
      <c r="Y102" s="15">
        <v>0</v>
      </c>
      <c r="Z102" s="15">
        <v>0</v>
      </c>
      <c r="AA102" s="15">
        <v>0</v>
      </c>
      <c r="AB102" s="15">
        <v>0</v>
      </c>
      <c r="AC102" s="15">
        <v>0</v>
      </c>
      <c r="AD102" s="15">
        <v>0</v>
      </c>
      <c r="AE102" s="15">
        <v>0</v>
      </c>
      <c r="AF102" s="15">
        <v>0</v>
      </c>
      <c r="AG102" s="15">
        <v>0</v>
      </c>
      <c r="AH102" s="112">
        <f t="shared" si="105"/>
        <v>0</v>
      </c>
      <c r="AI102" s="112">
        <f t="shared" si="106"/>
        <v>0</v>
      </c>
      <c r="AJ102" s="112">
        <f t="shared" si="107"/>
        <v>0</v>
      </c>
      <c r="AK102" s="112">
        <f t="shared" si="108"/>
        <v>0</v>
      </c>
      <c r="AL102" s="112">
        <f t="shared" si="109"/>
        <v>0</v>
      </c>
      <c r="AM102" s="112">
        <f t="shared" si="110"/>
        <v>0</v>
      </c>
      <c r="AN102" s="15">
        <v>1.0652860061840033</v>
      </c>
      <c r="AO102" s="15">
        <v>4.9944014263630383E-2</v>
      </c>
      <c r="AP102" s="15">
        <v>0.12396390690080335</v>
      </c>
      <c r="AQ102" s="15">
        <v>0.97562233786921826</v>
      </c>
      <c r="AR102" s="15">
        <v>4.1894760828898717E-2</v>
      </c>
      <c r="AS102" s="15">
        <v>0.11027080853230281</v>
      </c>
      <c r="AT102" s="15">
        <v>1.0652860061840033</v>
      </c>
      <c r="AU102" s="15">
        <v>4.9944014263630383E-2</v>
      </c>
      <c r="AV102" s="15">
        <v>0.12396390690080335</v>
      </c>
      <c r="AW102" s="15">
        <v>0.97562233786921826</v>
      </c>
      <c r="AX102" s="15">
        <v>4.1894760828898717E-2</v>
      </c>
      <c r="AY102" s="15">
        <v>0.11027080853230281</v>
      </c>
      <c r="AZ102" s="15">
        <f t="shared" si="111"/>
        <v>1.0652860061840033</v>
      </c>
      <c r="BA102" s="15">
        <f t="shared" si="112"/>
        <v>4.9944014263630383E-2</v>
      </c>
      <c r="BB102" s="15">
        <f t="shared" si="113"/>
        <v>0.12396390690080335</v>
      </c>
      <c r="BC102" s="15">
        <f t="shared" si="114"/>
        <v>0.97562233786921826</v>
      </c>
      <c r="BD102" s="15">
        <f t="shared" si="115"/>
        <v>4.1894760828898717E-2</v>
      </c>
      <c r="BE102" s="15">
        <f t="shared" si="116"/>
        <v>0.11027080853230281</v>
      </c>
      <c r="BF102" s="42">
        <f t="shared" si="117"/>
        <v>765052.76073177659</v>
      </c>
      <c r="BG102" s="42">
        <f t="shared" si="117"/>
        <v>16318271.809270436</v>
      </c>
      <c r="BH102" s="42">
        <f t="shared" si="117"/>
        <v>6574494.3054446317</v>
      </c>
      <c r="BI102" s="42">
        <f t="shared" si="117"/>
        <v>835364.2268789981</v>
      </c>
      <c r="BJ102" s="42">
        <f t="shared" si="75"/>
        <v>19453506.449852288</v>
      </c>
      <c r="BK102" s="42">
        <f t="shared" si="75"/>
        <v>7390895.2953877505</v>
      </c>
      <c r="BL102" s="42" t="e">
        <f t="shared" si="118"/>
        <v>#DIV/0!</v>
      </c>
      <c r="BM102" s="42" t="e">
        <f t="shared" si="118"/>
        <v>#DIV/0!</v>
      </c>
      <c r="BN102" s="42" t="e">
        <f t="shared" si="118"/>
        <v>#DIV/0!</v>
      </c>
      <c r="BO102" s="42" t="e">
        <f t="shared" si="118"/>
        <v>#DIV/0!</v>
      </c>
      <c r="BP102" s="42" t="e">
        <f t="shared" si="76"/>
        <v>#DIV/0!</v>
      </c>
      <c r="BQ102" s="42" t="e">
        <f t="shared" si="76"/>
        <v>#DIV/0!</v>
      </c>
      <c r="BR102" s="42">
        <f t="shared" si="119"/>
        <v>9180.6331287813173</v>
      </c>
      <c r="BS102" s="42">
        <f t="shared" si="119"/>
        <v>195819.26171124517</v>
      </c>
      <c r="BT102" s="42">
        <f t="shared" si="119"/>
        <v>78893.931665335578</v>
      </c>
      <c r="BU102" s="42">
        <f t="shared" si="119"/>
        <v>10024.370722547976</v>
      </c>
      <c r="BV102" s="42">
        <f t="shared" si="77"/>
        <v>233442.07739822741</v>
      </c>
      <c r="BW102" s="42">
        <f t="shared" si="77"/>
        <v>88690.743544652971</v>
      </c>
      <c r="BX102" s="42">
        <f t="shared" si="120"/>
        <v>1658396.5774553849</v>
      </c>
      <c r="BY102" s="42">
        <f t="shared" si="120"/>
        <v>35372940.936250843</v>
      </c>
      <c r="BZ102" s="42">
        <f t="shared" si="120"/>
        <v>14251460.048612086</v>
      </c>
      <c r="CA102" s="42">
        <f t="shared" si="120"/>
        <v>1810809.9805557013</v>
      </c>
      <c r="CB102" s="42">
        <f t="shared" si="78"/>
        <v>42169155.085569374</v>
      </c>
      <c r="CC102" s="42">
        <f t="shared" si="78"/>
        <v>16021163.625993896</v>
      </c>
      <c r="CD102" s="42" t="e">
        <f t="shared" si="121"/>
        <v>#DIV/0!</v>
      </c>
      <c r="CE102" s="42" t="e">
        <f t="shared" si="121"/>
        <v>#DIV/0!</v>
      </c>
      <c r="CF102" s="42" t="e">
        <f t="shared" si="121"/>
        <v>#DIV/0!</v>
      </c>
      <c r="CG102" s="42" t="e">
        <f t="shared" si="121"/>
        <v>#DIV/0!</v>
      </c>
      <c r="CH102" s="42" t="e">
        <f t="shared" si="79"/>
        <v>#DIV/0!</v>
      </c>
      <c r="CI102" s="42" t="e">
        <f t="shared" si="79"/>
        <v>#DIV/0!</v>
      </c>
      <c r="CJ102" s="42">
        <f t="shared" si="122"/>
        <v>19900.758929464613</v>
      </c>
      <c r="CK102" s="42">
        <f t="shared" si="122"/>
        <v>424475.29123500997</v>
      </c>
      <c r="CL102" s="42">
        <f t="shared" si="122"/>
        <v>171017.520583345</v>
      </c>
      <c r="CM102" s="42">
        <f t="shared" si="122"/>
        <v>21729.719766668411</v>
      </c>
      <c r="CN102" s="42">
        <f t="shared" si="80"/>
        <v>506029.86102683243</v>
      </c>
      <c r="CO102" s="42">
        <f t="shared" si="80"/>
        <v>192253.9635119267</v>
      </c>
      <c r="CP102" s="42">
        <f t="shared" si="81"/>
        <v>9.0762367726877059E-8</v>
      </c>
      <c r="CQ102" s="42">
        <f t="shared" si="82"/>
        <v>4.2552300152613074E-9</v>
      </c>
      <c r="CR102" s="42">
        <f t="shared" si="83"/>
        <v>1.0561724867948443E-8</v>
      </c>
      <c r="CS102" s="42">
        <f t="shared" si="84"/>
        <v>8.3123023186457376E-8</v>
      </c>
      <c r="CT102" s="42">
        <f t="shared" si="85"/>
        <v>3.5694336226221701E-9</v>
      </c>
      <c r="CU102" s="42">
        <f t="shared" si="86"/>
        <v>9.3950728869521961E-9</v>
      </c>
      <c r="CV102" s="42">
        <f t="shared" si="87"/>
        <v>0</v>
      </c>
      <c r="CW102" s="42">
        <f t="shared" si="88"/>
        <v>0</v>
      </c>
      <c r="CX102" s="42">
        <f t="shared" si="89"/>
        <v>0</v>
      </c>
      <c r="CY102" s="42">
        <f t="shared" si="90"/>
        <v>0</v>
      </c>
      <c r="CZ102" s="42">
        <f t="shared" si="91"/>
        <v>0</v>
      </c>
      <c r="DA102" s="42">
        <f t="shared" si="92"/>
        <v>0</v>
      </c>
      <c r="DB102" s="42">
        <f t="shared" si="93"/>
        <v>7.5635306439064226E-6</v>
      </c>
      <c r="DC102" s="42">
        <f t="shared" si="94"/>
        <v>3.5460250127177569E-7</v>
      </c>
      <c r="DD102" s="42">
        <f t="shared" si="95"/>
        <v>8.8014373899570375E-7</v>
      </c>
      <c r="DE102" s="42">
        <f t="shared" si="96"/>
        <v>6.9269185988714491E-6</v>
      </c>
      <c r="DF102" s="42">
        <f t="shared" si="97"/>
        <v>2.9745280188518088E-7</v>
      </c>
      <c r="DG102" s="42">
        <f t="shared" si="98"/>
        <v>7.8292274057934995E-7</v>
      </c>
    </row>
    <row r="103" spans="1:111" x14ac:dyDescent="0.25">
      <c r="A103" s="53" t="s">
        <v>145</v>
      </c>
      <c r="B103" s="53" t="s">
        <v>142</v>
      </c>
      <c r="C103" s="53" t="s">
        <v>236</v>
      </c>
      <c r="D103" s="15">
        <v>1.4914004086576046E-2</v>
      </c>
      <c r="E103" s="15">
        <v>6.9921619969082541E-4</v>
      </c>
      <c r="F103" s="15">
        <v>1.735494696611247E-3</v>
      </c>
      <c r="G103" s="15">
        <v>1.3658712730169055E-2</v>
      </c>
      <c r="H103" s="15">
        <v>5.8652665160458201E-4</v>
      </c>
      <c r="I103" s="15">
        <v>1.5437913194522393E-3</v>
      </c>
      <c r="J103" s="15">
        <v>1.4914004086576046E-2</v>
      </c>
      <c r="K103" s="15">
        <v>6.9921619969082541E-4</v>
      </c>
      <c r="L103" s="15">
        <v>1.735494696611247E-3</v>
      </c>
      <c r="M103" s="15">
        <v>1.3658712730169055E-2</v>
      </c>
      <c r="N103" s="15">
        <v>5.8652665160458201E-4</v>
      </c>
      <c r="O103" s="15">
        <v>1.5437913194522393E-3</v>
      </c>
      <c r="P103" s="15">
        <f t="shared" si="99"/>
        <v>1.4914004086576046E-2</v>
      </c>
      <c r="Q103" s="15">
        <f t="shared" si="100"/>
        <v>6.9921619969082541E-4</v>
      </c>
      <c r="R103" s="15">
        <f t="shared" si="101"/>
        <v>1.735494696611247E-3</v>
      </c>
      <c r="S103" s="15">
        <f t="shared" si="102"/>
        <v>1.3658712730169055E-2</v>
      </c>
      <c r="T103" s="15">
        <f t="shared" si="103"/>
        <v>5.8652665160458201E-4</v>
      </c>
      <c r="U103" s="15">
        <f t="shared" si="104"/>
        <v>1.5437913194522393E-3</v>
      </c>
      <c r="V103" s="15">
        <v>0</v>
      </c>
      <c r="W103" s="15">
        <v>0</v>
      </c>
      <c r="X103" s="15">
        <v>0</v>
      </c>
      <c r="Y103" s="15">
        <v>0</v>
      </c>
      <c r="Z103" s="15">
        <v>0</v>
      </c>
      <c r="AA103" s="15">
        <v>0</v>
      </c>
      <c r="AB103" s="15">
        <v>0</v>
      </c>
      <c r="AC103" s="15">
        <v>0</v>
      </c>
      <c r="AD103" s="15">
        <v>0</v>
      </c>
      <c r="AE103" s="15">
        <v>0</v>
      </c>
      <c r="AF103" s="15">
        <v>0</v>
      </c>
      <c r="AG103" s="15">
        <v>0</v>
      </c>
      <c r="AH103" s="112">
        <f t="shared" si="105"/>
        <v>0</v>
      </c>
      <c r="AI103" s="112">
        <f t="shared" si="106"/>
        <v>0</v>
      </c>
      <c r="AJ103" s="112">
        <f t="shared" si="107"/>
        <v>0</v>
      </c>
      <c r="AK103" s="112">
        <f t="shared" si="108"/>
        <v>0</v>
      </c>
      <c r="AL103" s="112">
        <f t="shared" si="109"/>
        <v>0</v>
      </c>
      <c r="AM103" s="112">
        <f t="shared" si="110"/>
        <v>0</v>
      </c>
      <c r="AN103" s="15">
        <v>1.0652860061840033</v>
      </c>
      <c r="AO103" s="15">
        <v>4.9944014263630383E-2</v>
      </c>
      <c r="AP103" s="15">
        <v>0.12396390690080335</v>
      </c>
      <c r="AQ103" s="15">
        <v>0.97562233786921826</v>
      </c>
      <c r="AR103" s="15">
        <v>4.1894760828898717E-2</v>
      </c>
      <c r="AS103" s="15">
        <v>0.11027080853230281</v>
      </c>
      <c r="AT103" s="15">
        <v>1.0652860061840033</v>
      </c>
      <c r="AU103" s="15">
        <v>4.9944014263630383E-2</v>
      </c>
      <c r="AV103" s="15">
        <v>0.12396390690080335</v>
      </c>
      <c r="AW103" s="15">
        <v>0.97562233786921826</v>
      </c>
      <c r="AX103" s="15">
        <v>4.1894760828898717E-2</v>
      </c>
      <c r="AY103" s="15">
        <v>0.11027080853230281</v>
      </c>
      <c r="AZ103" s="15">
        <f t="shared" si="111"/>
        <v>1.0652860061840033</v>
      </c>
      <c r="BA103" s="15">
        <f t="shared" si="112"/>
        <v>4.9944014263630383E-2</v>
      </c>
      <c r="BB103" s="15">
        <f t="shared" si="113"/>
        <v>0.12396390690080335</v>
      </c>
      <c r="BC103" s="15">
        <f t="shared" si="114"/>
        <v>0.97562233786921826</v>
      </c>
      <c r="BD103" s="15">
        <f t="shared" si="115"/>
        <v>4.1894760828898717E-2</v>
      </c>
      <c r="BE103" s="15">
        <f t="shared" si="116"/>
        <v>0.11027080853230281</v>
      </c>
      <c r="BF103" s="42">
        <f t="shared" si="117"/>
        <v>655759.5091986655</v>
      </c>
      <c r="BG103" s="42">
        <f t="shared" si="117"/>
        <v>13987090.122231798</v>
      </c>
      <c r="BH103" s="42">
        <f t="shared" si="117"/>
        <v>5635280.8332382552</v>
      </c>
      <c r="BI103" s="42">
        <f t="shared" si="117"/>
        <v>716026.48018199822</v>
      </c>
      <c r="BJ103" s="42">
        <f t="shared" si="75"/>
        <v>16674434.099873386</v>
      </c>
      <c r="BK103" s="42">
        <f t="shared" si="75"/>
        <v>6335053.1103323558</v>
      </c>
      <c r="BL103" s="42" t="e">
        <f t="shared" si="118"/>
        <v>#DIV/0!</v>
      </c>
      <c r="BM103" s="42" t="e">
        <f t="shared" si="118"/>
        <v>#DIV/0!</v>
      </c>
      <c r="BN103" s="42" t="e">
        <f t="shared" si="118"/>
        <v>#DIV/0!</v>
      </c>
      <c r="BO103" s="42" t="e">
        <f t="shared" si="118"/>
        <v>#DIV/0!</v>
      </c>
      <c r="BP103" s="42" t="e">
        <f t="shared" si="76"/>
        <v>#DIV/0!</v>
      </c>
      <c r="BQ103" s="42" t="e">
        <f t="shared" si="76"/>
        <v>#DIV/0!</v>
      </c>
      <c r="BR103" s="42">
        <f t="shared" si="119"/>
        <v>9180.6331287813173</v>
      </c>
      <c r="BS103" s="42">
        <f t="shared" si="119"/>
        <v>195819.26171124517</v>
      </c>
      <c r="BT103" s="42">
        <f t="shared" si="119"/>
        <v>78893.931665335578</v>
      </c>
      <c r="BU103" s="42">
        <f t="shared" si="119"/>
        <v>10024.370722547976</v>
      </c>
      <c r="BV103" s="42">
        <f t="shared" si="77"/>
        <v>233442.07739822741</v>
      </c>
      <c r="BW103" s="42">
        <f t="shared" si="77"/>
        <v>88690.743544652971</v>
      </c>
      <c r="BX103" s="42">
        <f t="shared" si="120"/>
        <v>1421482.7806760438</v>
      </c>
      <c r="BY103" s="42">
        <f t="shared" si="120"/>
        <v>30319663.659643568</v>
      </c>
      <c r="BZ103" s="42">
        <f t="shared" si="120"/>
        <v>12215537.184524642</v>
      </c>
      <c r="CA103" s="42">
        <f t="shared" si="120"/>
        <v>1552122.8404763152</v>
      </c>
      <c r="CB103" s="42">
        <f t="shared" si="78"/>
        <v>36144990.073345177</v>
      </c>
      <c r="CC103" s="42">
        <f t="shared" si="78"/>
        <v>13732425.965137621</v>
      </c>
      <c r="CD103" s="42" t="e">
        <f t="shared" si="121"/>
        <v>#DIV/0!</v>
      </c>
      <c r="CE103" s="42" t="e">
        <f t="shared" si="121"/>
        <v>#DIV/0!</v>
      </c>
      <c r="CF103" s="42" t="e">
        <f t="shared" si="121"/>
        <v>#DIV/0!</v>
      </c>
      <c r="CG103" s="42" t="e">
        <f t="shared" si="121"/>
        <v>#DIV/0!</v>
      </c>
      <c r="CH103" s="42" t="e">
        <f t="shared" si="79"/>
        <v>#DIV/0!</v>
      </c>
      <c r="CI103" s="42" t="e">
        <f t="shared" si="79"/>
        <v>#DIV/0!</v>
      </c>
      <c r="CJ103" s="42">
        <f t="shared" si="122"/>
        <v>19900.758929464613</v>
      </c>
      <c r="CK103" s="42">
        <f t="shared" si="122"/>
        <v>424475.29123500997</v>
      </c>
      <c r="CL103" s="42">
        <f t="shared" si="122"/>
        <v>171017.520583345</v>
      </c>
      <c r="CM103" s="42">
        <f t="shared" si="122"/>
        <v>21729.719766668411</v>
      </c>
      <c r="CN103" s="42">
        <f t="shared" si="80"/>
        <v>506029.86102683243</v>
      </c>
      <c r="CO103" s="42">
        <f t="shared" si="80"/>
        <v>192253.9635119267</v>
      </c>
      <c r="CP103" s="42">
        <f t="shared" si="81"/>
        <v>1.0588942901468993E-7</v>
      </c>
      <c r="CQ103" s="42">
        <f t="shared" si="82"/>
        <v>4.9644350178048604E-9</v>
      </c>
      <c r="CR103" s="42">
        <f t="shared" si="83"/>
        <v>1.2322012345939853E-8</v>
      </c>
      <c r="CS103" s="42">
        <f t="shared" si="84"/>
        <v>9.6976860384200292E-8</v>
      </c>
      <c r="CT103" s="42">
        <f t="shared" si="85"/>
        <v>4.1643392263925324E-9</v>
      </c>
      <c r="CU103" s="42">
        <f t="shared" si="86"/>
        <v>1.0960918368110899E-8</v>
      </c>
      <c r="CV103" s="42">
        <f t="shared" si="87"/>
        <v>0</v>
      </c>
      <c r="CW103" s="42">
        <f t="shared" si="88"/>
        <v>0</v>
      </c>
      <c r="CX103" s="42">
        <f t="shared" si="89"/>
        <v>0</v>
      </c>
      <c r="CY103" s="42">
        <f t="shared" si="90"/>
        <v>0</v>
      </c>
      <c r="CZ103" s="42">
        <f t="shared" si="91"/>
        <v>0</v>
      </c>
      <c r="DA103" s="42">
        <f t="shared" si="92"/>
        <v>0</v>
      </c>
      <c r="DB103" s="42">
        <f t="shared" si="93"/>
        <v>7.5635306439064226E-6</v>
      </c>
      <c r="DC103" s="42">
        <f t="shared" si="94"/>
        <v>3.5460250127177569E-7</v>
      </c>
      <c r="DD103" s="42">
        <f t="shared" si="95"/>
        <v>8.8014373899570375E-7</v>
      </c>
      <c r="DE103" s="42">
        <f t="shared" si="96"/>
        <v>6.9269185988714491E-6</v>
      </c>
      <c r="DF103" s="42">
        <f t="shared" si="97"/>
        <v>2.9745280188518088E-7</v>
      </c>
      <c r="DG103" s="42">
        <f t="shared" si="98"/>
        <v>7.8292274057934995E-7</v>
      </c>
    </row>
    <row r="104" spans="1:111" x14ac:dyDescent="0.25">
      <c r="A104" s="53" t="s">
        <v>146</v>
      </c>
      <c r="B104" s="53" t="s">
        <v>142</v>
      </c>
      <c r="C104" s="53" t="s">
        <v>236</v>
      </c>
      <c r="D104" s="15">
        <v>3.6219724210256106E-2</v>
      </c>
      <c r="E104" s="15">
        <v>1.6980964849634328E-3</v>
      </c>
      <c r="F104" s="15">
        <v>4.2147728346273138E-3</v>
      </c>
      <c r="G104" s="15">
        <v>3.3171159487553413E-2</v>
      </c>
      <c r="H104" s="15">
        <v>1.4244218681825562E-3</v>
      </c>
      <c r="I104" s="15">
        <v>3.7492074900982949E-3</v>
      </c>
      <c r="J104" s="15">
        <v>3.6219724210256106E-2</v>
      </c>
      <c r="K104" s="15">
        <v>1.6980964849634328E-3</v>
      </c>
      <c r="L104" s="15">
        <v>4.2147728346273138E-3</v>
      </c>
      <c r="M104" s="15">
        <v>3.3171159487553413E-2</v>
      </c>
      <c r="N104" s="15">
        <v>1.4244218681825562E-3</v>
      </c>
      <c r="O104" s="15">
        <v>3.7492074900982949E-3</v>
      </c>
      <c r="P104" s="15">
        <f t="shared" si="99"/>
        <v>3.6219724210256106E-2</v>
      </c>
      <c r="Q104" s="15">
        <f t="shared" si="100"/>
        <v>1.6980964849634328E-3</v>
      </c>
      <c r="R104" s="15">
        <f t="shared" si="101"/>
        <v>4.2147728346273138E-3</v>
      </c>
      <c r="S104" s="15">
        <f t="shared" si="102"/>
        <v>3.3171159487553413E-2</v>
      </c>
      <c r="T104" s="15">
        <f t="shared" si="103"/>
        <v>1.4244218681825562E-3</v>
      </c>
      <c r="U104" s="15">
        <f t="shared" si="104"/>
        <v>3.7492074900982949E-3</v>
      </c>
      <c r="V104" s="15">
        <v>0</v>
      </c>
      <c r="W104" s="15">
        <v>0</v>
      </c>
      <c r="X104" s="15">
        <v>0</v>
      </c>
      <c r="Y104" s="15">
        <v>0</v>
      </c>
      <c r="Z104" s="15">
        <v>0</v>
      </c>
      <c r="AA104" s="15">
        <v>0</v>
      </c>
      <c r="AB104" s="15">
        <v>0</v>
      </c>
      <c r="AC104" s="15">
        <v>0</v>
      </c>
      <c r="AD104" s="15">
        <v>0</v>
      </c>
      <c r="AE104" s="15">
        <v>0</v>
      </c>
      <c r="AF104" s="15">
        <v>0</v>
      </c>
      <c r="AG104" s="15">
        <v>0</v>
      </c>
      <c r="AH104" s="112">
        <f t="shared" si="105"/>
        <v>0</v>
      </c>
      <c r="AI104" s="112">
        <f t="shared" si="106"/>
        <v>0</v>
      </c>
      <c r="AJ104" s="112">
        <f t="shared" si="107"/>
        <v>0</v>
      </c>
      <c r="AK104" s="112">
        <f t="shared" si="108"/>
        <v>0</v>
      </c>
      <c r="AL104" s="112">
        <f t="shared" si="109"/>
        <v>0</v>
      </c>
      <c r="AM104" s="112">
        <f t="shared" si="110"/>
        <v>0</v>
      </c>
      <c r="AN104" s="15">
        <v>1.0652860061840033</v>
      </c>
      <c r="AO104" s="15">
        <v>4.9944014263630383E-2</v>
      </c>
      <c r="AP104" s="15">
        <v>0.12396390690080335</v>
      </c>
      <c r="AQ104" s="15">
        <v>0.97562233786921826</v>
      </c>
      <c r="AR104" s="15">
        <v>4.1894760828898717E-2</v>
      </c>
      <c r="AS104" s="15">
        <v>0.11027080853230281</v>
      </c>
      <c r="AT104" s="15">
        <v>1.0652860061840033</v>
      </c>
      <c r="AU104" s="15">
        <v>4.9944014263630383E-2</v>
      </c>
      <c r="AV104" s="15">
        <v>0.12396390690080335</v>
      </c>
      <c r="AW104" s="15">
        <v>0.97562233786921826</v>
      </c>
      <c r="AX104" s="15">
        <v>4.1894760828898717E-2</v>
      </c>
      <c r="AY104" s="15">
        <v>0.11027080853230281</v>
      </c>
      <c r="AZ104" s="15">
        <f t="shared" si="111"/>
        <v>1.0652860061840033</v>
      </c>
      <c r="BA104" s="15">
        <f t="shared" si="112"/>
        <v>4.9944014263630383E-2</v>
      </c>
      <c r="BB104" s="15">
        <f t="shared" si="113"/>
        <v>0.12396390690080335</v>
      </c>
      <c r="BC104" s="15">
        <f t="shared" si="114"/>
        <v>0.97562233786921826</v>
      </c>
      <c r="BD104" s="15">
        <f t="shared" si="115"/>
        <v>4.1894760828898717E-2</v>
      </c>
      <c r="BE104" s="15">
        <f t="shared" si="116"/>
        <v>0.11027080853230281</v>
      </c>
      <c r="BF104" s="42">
        <f t="shared" si="117"/>
        <v>270018.62143474468</v>
      </c>
      <c r="BG104" s="42">
        <f t="shared" si="117"/>
        <v>5759390.0503307413</v>
      </c>
      <c r="BH104" s="42">
        <f t="shared" si="117"/>
        <v>2320409.754862811</v>
      </c>
      <c r="BI104" s="42">
        <f t="shared" si="117"/>
        <v>294834.43301611696</v>
      </c>
      <c r="BJ104" s="42">
        <f t="shared" si="75"/>
        <v>6865943.452889042</v>
      </c>
      <c r="BK104" s="42">
        <f t="shared" si="75"/>
        <v>2608551.280725088</v>
      </c>
      <c r="BL104" s="42" t="e">
        <f t="shared" si="118"/>
        <v>#DIV/0!</v>
      </c>
      <c r="BM104" s="42" t="e">
        <f t="shared" si="118"/>
        <v>#DIV/0!</v>
      </c>
      <c r="BN104" s="42" t="e">
        <f t="shared" si="118"/>
        <v>#DIV/0!</v>
      </c>
      <c r="BO104" s="42" t="e">
        <f t="shared" si="118"/>
        <v>#DIV/0!</v>
      </c>
      <c r="BP104" s="42" t="e">
        <f t="shared" si="76"/>
        <v>#DIV/0!</v>
      </c>
      <c r="BQ104" s="42" t="e">
        <f t="shared" si="76"/>
        <v>#DIV/0!</v>
      </c>
      <c r="BR104" s="42">
        <f t="shared" si="119"/>
        <v>9180.6331287813173</v>
      </c>
      <c r="BS104" s="42">
        <f t="shared" si="119"/>
        <v>195819.26171124517</v>
      </c>
      <c r="BT104" s="42">
        <f t="shared" si="119"/>
        <v>78893.931665335578</v>
      </c>
      <c r="BU104" s="42">
        <f t="shared" si="119"/>
        <v>10024.370722547976</v>
      </c>
      <c r="BV104" s="42">
        <f t="shared" si="77"/>
        <v>233442.07739822741</v>
      </c>
      <c r="BW104" s="42">
        <f t="shared" si="77"/>
        <v>88690.743544652971</v>
      </c>
      <c r="BX104" s="42">
        <f t="shared" si="120"/>
        <v>585316.43910190056</v>
      </c>
      <c r="BY104" s="42">
        <f t="shared" si="120"/>
        <v>12484567.389265001</v>
      </c>
      <c r="BZ104" s="42">
        <f t="shared" si="120"/>
        <v>5029927.075980735</v>
      </c>
      <c r="CA104" s="42">
        <f t="shared" si="120"/>
        <v>639109.40490201232</v>
      </c>
      <c r="CB104" s="42">
        <f t="shared" si="78"/>
        <v>14883231.206671543</v>
      </c>
      <c r="CC104" s="42">
        <f t="shared" si="78"/>
        <v>5654528.3385860808</v>
      </c>
      <c r="CD104" s="42" t="e">
        <f t="shared" si="121"/>
        <v>#DIV/0!</v>
      </c>
      <c r="CE104" s="42" t="e">
        <f t="shared" si="121"/>
        <v>#DIV/0!</v>
      </c>
      <c r="CF104" s="42" t="e">
        <f t="shared" si="121"/>
        <v>#DIV/0!</v>
      </c>
      <c r="CG104" s="42" t="e">
        <f t="shared" si="121"/>
        <v>#DIV/0!</v>
      </c>
      <c r="CH104" s="42" t="e">
        <f t="shared" si="79"/>
        <v>#DIV/0!</v>
      </c>
      <c r="CI104" s="42" t="e">
        <f t="shared" si="79"/>
        <v>#DIV/0!</v>
      </c>
      <c r="CJ104" s="42">
        <f t="shared" si="122"/>
        <v>19900.758929464613</v>
      </c>
      <c r="CK104" s="42">
        <f t="shared" si="122"/>
        <v>424475.29123500997</v>
      </c>
      <c r="CL104" s="42">
        <f t="shared" si="122"/>
        <v>171017.520583345</v>
      </c>
      <c r="CM104" s="42">
        <f t="shared" si="122"/>
        <v>21729.719766668411</v>
      </c>
      <c r="CN104" s="42">
        <f t="shared" si="80"/>
        <v>506029.86102683243</v>
      </c>
      <c r="CO104" s="42">
        <f t="shared" si="80"/>
        <v>192253.9635119267</v>
      </c>
      <c r="CP104" s="42">
        <f t="shared" si="81"/>
        <v>2.5716004189281836E-7</v>
      </c>
      <c r="CQ104" s="42">
        <f t="shared" si="82"/>
        <v>1.2056485043240372E-8</v>
      </c>
      <c r="CR104" s="42">
        <f t="shared" si="83"/>
        <v>2.9924887125853927E-8</v>
      </c>
      <c r="CS104" s="42">
        <f t="shared" si="84"/>
        <v>2.3551523236162923E-7</v>
      </c>
      <c r="CT104" s="42">
        <f t="shared" si="85"/>
        <v>1.0113395264096149E-8</v>
      </c>
      <c r="CU104" s="42">
        <f t="shared" si="86"/>
        <v>2.6619373179697892E-8</v>
      </c>
      <c r="CV104" s="42">
        <f t="shared" si="87"/>
        <v>0</v>
      </c>
      <c r="CW104" s="42">
        <f t="shared" si="88"/>
        <v>0</v>
      </c>
      <c r="CX104" s="42">
        <f t="shared" si="89"/>
        <v>0</v>
      </c>
      <c r="CY104" s="42">
        <f t="shared" si="90"/>
        <v>0</v>
      </c>
      <c r="CZ104" s="42">
        <f t="shared" si="91"/>
        <v>0</v>
      </c>
      <c r="DA104" s="42">
        <f t="shared" si="92"/>
        <v>0</v>
      </c>
      <c r="DB104" s="42">
        <f t="shared" si="93"/>
        <v>7.5635306439064226E-6</v>
      </c>
      <c r="DC104" s="42">
        <f t="shared" si="94"/>
        <v>3.5460250127177569E-7</v>
      </c>
      <c r="DD104" s="42">
        <f t="shared" si="95"/>
        <v>8.8014373899570375E-7</v>
      </c>
      <c r="DE104" s="42">
        <f t="shared" si="96"/>
        <v>6.9269185988714491E-6</v>
      </c>
      <c r="DF104" s="42">
        <f t="shared" si="97"/>
        <v>2.9745280188518088E-7</v>
      </c>
      <c r="DG104" s="42">
        <f t="shared" si="98"/>
        <v>7.8292274057934995E-7</v>
      </c>
    </row>
    <row r="105" spans="1:111" x14ac:dyDescent="0.25">
      <c r="A105" s="53" t="s">
        <v>147</v>
      </c>
      <c r="B105" s="53" t="s">
        <v>142</v>
      </c>
      <c r="C105" s="53" t="s">
        <v>236</v>
      </c>
      <c r="D105" s="15">
        <v>1.704457609894405E-2</v>
      </c>
      <c r="E105" s="15">
        <v>7.9910422821808606E-4</v>
      </c>
      <c r="F105" s="15">
        <v>1.9834225104128534E-3</v>
      </c>
      <c r="G105" s="15">
        <v>1.5609957405907491E-2</v>
      </c>
      <c r="H105" s="15">
        <v>6.7031617326237939E-4</v>
      </c>
      <c r="I105" s="15">
        <v>1.7643329365168447E-3</v>
      </c>
      <c r="J105" s="15">
        <v>1.704457609894405E-2</v>
      </c>
      <c r="K105" s="15">
        <v>7.9910422821808606E-4</v>
      </c>
      <c r="L105" s="15">
        <v>1.9834225104128534E-3</v>
      </c>
      <c r="M105" s="15">
        <v>1.5609957405907491E-2</v>
      </c>
      <c r="N105" s="15">
        <v>6.7031617326237939E-4</v>
      </c>
      <c r="O105" s="15">
        <v>1.7643329365168447E-3</v>
      </c>
      <c r="P105" s="15">
        <f t="shared" si="99"/>
        <v>1.704457609894405E-2</v>
      </c>
      <c r="Q105" s="15">
        <f t="shared" si="100"/>
        <v>7.9910422821808606E-4</v>
      </c>
      <c r="R105" s="15">
        <f t="shared" si="101"/>
        <v>1.9834225104128534E-3</v>
      </c>
      <c r="S105" s="15">
        <f t="shared" si="102"/>
        <v>1.5609957405907491E-2</v>
      </c>
      <c r="T105" s="15">
        <f t="shared" si="103"/>
        <v>6.7031617326237939E-4</v>
      </c>
      <c r="U105" s="15">
        <f t="shared" si="104"/>
        <v>1.7643329365168447E-3</v>
      </c>
      <c r="V105" s="15">
        <v>0</v>
      </c>
      <c r="W105" s="15">
        <v>0</v>
      </c>
      <c r="X105" s="15">
        <v>0</v>
      </c>
      <c r="Y105" s="15">
        <v>0</v>
      </c>
      <c r="Z105" s="15">
        <v>0</v>
      </c>
      <c r="AA105" s="15">
        <v>0</v>
      </c>
      <c r="AB105" s="15">
        <v>0</v>
      </c>
      <c r="AC105" s="15">
        <v>0</v>
      </c>
      <c r="AD105" s="15">
        <v>0</v>
      </c>
      <c r="AE105" s="15">
        <v>0</v>
      </c>
      <c r="AF105" s="15">
        <v>0</v>
      </c>
      <c r="AG105" s="15">
        <v>0</v>
      </c>
      <c r="AH105" s="112">
        <f t="shared" si="105"/>
        <v>0</v>
      </c>
      <c r="AI105" s="112">
        <f t="shared" si="106"/>
        <v>0</v>
      </c>
      <c r="AJ105" s="112">
        <f t="shared" si="107"/>
        <v>0</v>
      </c>
      <c r="AK105" s="112">
        <f t="shared" si="108"/>
        <v>0</v>
      </c>
      <c r="AL105" s="112">
        <f t="shared" si="109"/>
        <v>0</v>
      </c>
      <c r="AM105" s="112">
        <f t="shared" si="110"/>
        <v>0</v>
      </c>
      <c r="AN105" s="15">
        <v>1.0652860061840033</v>
      </c>
      <c r="AO105" s="15">
        <v>4.9944014263630383E-2</v>
      </c>
      <c r="AP105" s="15">
        <v>0.12396390690080335</v>
      </c>
      <c r="AQ105" s="15">
        <v>0.97562233786921826</v>
      </c>
      <c r="AR105" s="15">
        <v>4.1894760828898717E-2</v>
      </c>
      <c r="AS105" s="15">
        <v>0.11027080853230281</v>
      </c>
      <c r="AT105" s="15">
        <v>1.0652860061840033</v>
      </c>
      <c r="AU105" s="15">
        <v>4.9944014263630383E-2</v>
      </c>
      <c r="AV105" s="15">
        <v>0.12396390690080335</v>
      </c>
      <c r="AW105" s="15">
        <v>0.97562233786921826</v>
      </c>
      <c r="AX105" s="15">
        <v>4.1894760828898717E-2</v>
      </c>
      <c r="AY105" s="15">
        <v>0.11027080853230281</v>
      </c>
      <c r="AZ105" s="15">
        <f t="shared" si="111"/>
        <v>1.0652860061840033</v>
      </c>
      <c r="BA105" s="15">
        <f t="shared" si="112"/>
        <v>4.9944014263630383E-2</v>
      </c>
      <c r="BB105" s="15">
        <f t="shared" si="113"/>
        <v>0.12396390690080335</v>
      </c>
      <c r="BC105" s="15">
        <f t="shared" si="114"/>
        <v>0.97562233786921826</v>
      </c>
      <c r="BD105" s="15">
        <f t="shared" si="115"/>
        <v>4.1894760828898717E-2</v>
      </c>
      <c r="BE105" s="15">
        <f t="shared" si="116"/>
        <v>0.11027080853230281</v>
      </c>
      <c r="BF105" s="42">
        <f t="shared" si="117"/>
        <v>573789.57054883242</v>
      </c>
      <c r="BG105" s="42">
        <f t="shared" si="117"/>
        <v>12238703.856952824</v>
      </c>
      <c r="BH105" s="42">
        <f t="shared" si="117"/>
        <v>4930870.7290834738</v>
      </c>
      <c r="BI105" s="42">
        <f t="shared" si="117"/>
        <v>626523.17015924852</v>
      </c>
      <c r="BJ105" s="42">
        <f t="shared" si="75"/>
        <v>14590129.837389214</v>
      </c>
      <c r="BK105" s="42">
        <f t="shared" si="75"/>
        <v>5543171.4715408115</v>
      </c>
      <c r="BL105" s="42" t="e">
        <f t="shared" si="118"/>
        <v>#DIV/0!</v>
      </c>
      <c r="BM105" s="42" t="e">
        <f t="shared" si="118"/>
        <v>#DIV/0!</v>
      </c>
      <c r="BN105" s="42" t="e">
        <f t="shared" si="118"/>
        <v>#DIV/0!</v>
      </c>
      <c r="BO105" s="42" t="e">
        <f t="shared" si="118"/>
        <v>#DIV/0!</v>
      </c>
      <c r="BP105" s="42" t="e">
        <f t="shared" si="76"/>
        <v>#DIV/0!</v>
      </c>
      <c r="BQ105" s="42" t="e">
        <f t="shared" si="76"/>
        <v>#DIV/0!</v>
      </c>
      <c r="BR105" s="42">
        <f t="shared" si="119"/>
        <v>9180.6331287813173</v>
      </c>
      <c r="BS105" s="42">
        <f t="shared" si="119"/>
        <v>195819.26171124517</v>
      </c>
      <c r="BT105" s="42">
        <f t="shared" si="119"/>
        <v>78893.931665335578</v>
      </c>
      <c r="BU105" s="42">
        <f t="shared" si="119"/>
        <v>10024.370722547976</v>
      </c>
      <c r="BV105" s="42">
        <f t="shared" si="77"/>
        <v>233442.07739822741</v>
      </c>
      <c r="BW105" s="42">
        <f t="shared" si="77"/>
        <v>88690.743544652971</v>
      </c>
      <c r="BX105" s="42">
        <f t="shared" si="120"/>
        <v>1243797.4330915387</v>
      </c>
      <c r="BY105" s="42">
        <f t="shared" si="120"/>
        <v>26529705.702188127</v>
      </c>
      <c r="BZ105" s="42">
        <f t="shared" si="120"/>
        <v>10688595.036459064</v>
      </c>
      <c r="CA105" s="42">
        <f t="shared" si="120"/>
        <v>1358107.4854167758</v>
      </c>
      <c r="CB105" s="42">
        <f t="shared" si="78"/>
        <v>31626866.314177029</v>
      </c>
      <c r="CC105" s="42">
        <f t="shared" si="78"/>
        <v>12015872.719495421</v>
      </c>
      <c r="CD105" s="42" t="e">
        <f t="shared" si="121"/>
        <v>#DIV/0!</v>
      </c>
      <c r="CE105" s="42" t="e">
        <f t="shared" si="121"/>
        <v>#DIV/0!</v>
      </c>
      <c r="CF105" s="42" t="e">
        <f t="shared" si="121"/>
        <v>#DIV/0!</v>
      </c>
      <c r="CG105" s="42" t="e">
        <f t="shared" si="121"/>
        <v>#DIV/0!</v>
      </c>
      <c r="CH105" s="42" t="e">
        <f t="shared" si="79"/>
        <v>#DIV/0!</v>
      </c>
      <c r="CI105" s="42" t="e">
        <f t="shared" si="79"/>
        <v>#DIV/0!</v>
      </c>
      <c r="CJ105" s="42">
        <f t="shared" si="122"/>
        <v>19900.758929464613</v>
      </c>
      <c r="CK105" s="42">
        <f t="shared" si="122"/>
        <v>424475.29123500997</v>
      </c>
      <c r="CL105" s="42">
        <f t="shared" si="122"/>
        <v>171017.520583345</v>
      </c>
      <c r="CM105" s="42">
        <f t="shared" si="122"/>
        <v>21729.719766668411</v>
      </c>
      <c r="CN105" s="42">
        <f t="shared" si="80"/>
        <v>506029.86102683243</v>
      </c>
      <c r="CO105" s="42">
        <f t="shared" si="80"/>
        <v>192253.9635119267</v>
      </c>
      <c r="CP105" s="42">
        <f t="shared" si="81"/>
        <v>1.2101649030250274E-7</v>
      </c>
      <c r="CQ105" s="42">
        <f t="shared" si="82"/>
        <v>5.6736400203484109E-9</v>
      </c>
      <c r="CR105" s="42">
        <f t="shared" si="83"/>
        <v>1.4082299823931258E-8</v>
      </c>
      <c r="CS105" s="42">
        <f t="shared" si="84"/>
        <v>1.1083069758194318E-7</v>
      </c>
      <c r="CT105" s="42">
        <f t="shared" si="85"/>
        <v>4.7592448301628938E-9</v>
      </c>
      <c r="CU105" s="42">
        <f t="shared" si="86"/>
        <v>1.2526763849269596E-8</v>
      </c>
      <c r="CV105" s="42">
        <f t="shared" si="87"/>
        <v>0</v>
      </c>
      <c r="CW105" s="42">
        <f t="shared" si="88"/>
        <v>0</v>
      </c>
      <c r="CX105" s="42">
        <f t="shared" si="89"/>
        <v>0</v>
      </c>
      <c r="CY105" s="42">
        <f t="shared" si="90"/>
        <v>0</v>
      </c>
      <c r="CZ105" s="42">
        <f t="shared" si="91"/>
        <v>0</v>
      </c>
      <c r="DA105" s="42">
        <f t="shared" si="92"/>
        <v>0</v>
      </c>
      <c r="DB105" s="42">
        <f t="shared" si="93"/>
        <v>7.5635306439064226E-6</v>
      </c>
      <c r="DC105" s="42">
        <f t="shared" si="94"/>
        <v>3.5460250127177569E-7</v>
      </c>
      <c r="DD105" s="42">
        <f t="shared" si="95"/>
        <v>8.8014373899570375E-7</v>
      </c>
      <c r="DE105" s="42">
        <f t="shared" si="96"/>
        <v>6.9269185988714491E-6</v>
      </c>
      <c r="DF105" s="42">
        <f t="shared" si="97"/>
        <v>2.9745280188518088E-7</v>
      </c>
      <c r="DG105" s="42">
        <f t="shared" si="98"/>
        <v>7.8292274057934995E-7</v>
      </c>
    </row>
    <row r="106" spans="1:111" x14ac:dyDescent="0.25">
      <c r="A106" s="53" t="s">
        <v>148</v>
      </c>
      <c r="B106" s="53" t="s">
        <v>142</v>
      </c>
      <c r="C106" s="53" t="s">
        <v>236</v>
      </c>
      <c r="D106" s="15">
        <v>1.562419475736538E-2</v>
      </c>
      <c r="E106" s="15">
        <v>7.3251220919991222E-4</v>
      </c>
      <c r="F106" s="15">
        <v>1.8181373012117823E-3</v>
      </c>
      <c r="G106" s="15">
        <v>1.4309127622081865E-2</v>
      </c>
      <c r="H106" s="15">
        <v>6.144564921571811E-4</v>
      </c>
      <c r="I106" s="15">
        <v>1.6173051918071076E-3</v>
      </c>
      <c r="J106" s="15">
        <v>1.562419475736538E-2</v>
      </c>
      <c r="K106" s="15">
        <v>7.3251220919991222E-4</v>
      </c>
      <c r="L106" s="15">
        <v>1.8181373012117823E-3</v>
      </c>
      <c r="M106" s="15">
        <v>1.4309127622081865E-2</v>
      </c>
      <c r="N106" s="15">
        <v>6.144564921571811E-4</v>
      </c>
      <c r="O106" s="15">
        <v>1.6173051918071076E-3</v>
      </c>
      <c r="P106" s="15">
        <f t="shared" si="99"/>
        <v>1.562419475736538E-2</v>
      </c>
      <c r="Q106" s="15">
        <f t="shared" si="100"/>
        <v>7.3251220919991222E-4</v>
      </c>
      <c r="R106" s="15">
        <f t="shared" si="101"/>
        <v>1.8181373012117823E-3</v>
      </c>
      <c r="S106" s="15">
        <f t="shared" si="102"/>
        <v>1.4309127622081865E-2</v>
      </c>
      <c r="T106" s="15">
        <f t="shared" si="103"/>
        <v>6.144564921571811E-4</v>
      </c>
      <c r="U106" s="15">
        <f t="shared" si="104"/>
        <v>1.6173051918071076E-3</v>
      </c>
      <c r="V106" s="15">
        <v>0</v>
      </c>
      <c r="W106" s="15">
        <v>0</v>
      </c>
      <c r="X106" s="15">
        <v>0</v>
      </c>
      <c r="Y106" s="15">
        <v>0</v>
      </c>
      <c r="Z106" s="15">
        <v>0</v>
      </c>
      <c r="AA106" s="15">
        <v>0</v>
      </c>
      <c r="AB106" s="15">
        <v>0</v>
      </c>
      <c r="AC106" s="15">
        <v>0</v>
      </c>
      <c r="AD106" s="15">
        <v>0</v>
      </c>
      <c r="AE106" s="15">
        <v>0</v>
      </c>
      <c r="AF106" s="15">
        <v>0</v>
      </c>
      <c r="AG106" s="15">
        <v>0</v>
      </c>
      <c r="AH106" s="112">
        <f t="shared" si="105"/>
        <v>0</v>
      </c>
      <c r="AI106" s="112">
        <f t="shared" si="106"/>
        <v>0</v>
      </c>
      <c r="AJ106" s="112">
        <f t="shared" si="107"/>
        <v>0</v>
      </c>
      <c r="AK106" s="112">
        <f t="shared" si="108"/>
        <v>0</v>
      </c>
      <c r="AL106" s="112">
        <f t="shared" si="109"/>
        <v>0</v>
      </c>
      <c r="AM106" s="112">
        <f t="shared" si="110"/>
        <v>0</v>
      </c>
      <c r="AN106" s="15">
        <v>1.0652860061840033</v>
      </c>
      <c r="AO106" s="15">
        <v>4.9944014263630383E-2</v>
      </c>
      <c r="AP106" s="15">
        <v>0.12396390690080335</v>
      </c>
      <c r="AQ106" s="15">
        <v>0.97562233786921826</v>
      </c>
      <c r="AR106" s="15">
        <v>4.1894760828898717E-2</v>
      </c>
      <c r="AS106" s="15">
        <v>0.11027080853230281</v>
      </c>
      <c r="AT106" s="15">
        <v>1.0652860061840033</v>
      </c>
      <c r="AU106" s="15">
        <v>4.9944014263630383E-2</v>
      </c>
      <c r="AV106" s="15">
        <v>0.12396390690080335</v>
      </c>
      <c r="AW106" s="15">
        <v>0.97562233786921826</v>
      </c>
      <c r="AX106" s="15">
        <v>4.1894760828898717E-2</v>
      </c>
      <c r="AY106" s="15">
        <v>0.11027080853230281</v>
      </c>
      <c r="AZ106" s="15">
        <f t="shared" si="111"/>
        <v>1.0652860061840033</v>
      </c>
      <c r="BA106" s="15">
        <f t="shared" si="112"/>
        <v>4.9944014263630383E-2</v>
      </c>
      <c r="BB106" s="15">
        <f t="shared" si="113"/>
        <v>0.12396390690080335</v>
      </c>
      <c r="BC106" s="15">
        <f t="shared" si="114"/>
        <v>0.97562233786921826</v>
      </c>
      <c r="BD106" s="15">
        <f t="shared" si="115"/>
        <v>4.1894760828898717E-2</v>
      </c>
      <c r="BE106" s="15">
        <f t="shared" si="116"/>
        <v>0.11027080853230281</v>
      </c>
      <c r="BF106" s="42">
        <f t="shared" si="117"/>
        <v>625952.25878054439</v>
      </c>
      <c r="BG106" s="42">
        <f t="shared" si="117"/>
        <v>13351313.298493991</v>
      </c>
      <c r="BH106" s="42">
        <f t="shared" si="117"/>
        <v>5379131.7044546986</v>
      </c>
      <c r="BI106" s="42">
        <f t="shared" si="117"/>
        <v>683479.82199190755</v>
      </c>
      <c r="BJ106" s="42">
        <f t="shared" si="75"/>
        <v>15916505.277151871</v>
      </c>
      <c r="BK106" s="42">
        <f t="shared" si="75"/>
        <v>6047096.1507717948</v>
      </c>
      <c r="BL106" s="42" t="e">
        <f t="shared" si="118"/>
        <v>#DIV/0!</v>
      </c>
      <c r="BM106" s="42" t="e">
        <f t="shared" si="118"/>
        <v>#DIV/0!</v>
      </c>
      <c r="BN106" s="42" t="e">
        <f t="shared" si="118"/>
        <v>#DIV/0!</v>
      </c>
      <c r="BO106" s="42" t="e">
        <f t="shared" si="118"/>
        <v>#DIV/0!</v>
      </c>
      <c r="BP106" s="42" t="e">
        <f t="shared" si="76"/>
        <v>#DIV/0!</v>
      </c>
      <c r="BQ106" s="42" t="e">
        <f t="shared" si="76"/>
        <v>#DIV/0!</v>
      </c>
      <c r="BR106" s="42">
        <f t="shared" si="119"/>
        <v>9180.6331287813173</v>
      </c>
      <c r="BS106" s="42">
        <f t="shared" si="119"/>
        <v>195819.26171124517</v>
      </c>
      <c r="BT106" s="42">
        <f t="shared" si="119"/>
        <v>78893.931665335578</v>
      </c>
      <c r="BU106" s="42">
        <f t="shared" si="119"/>
        <v>10024.370722547976</v>
      </c>
      <c r="BV106" s="42">
        <f t="shared" si="77"/>
        <v>233442.07739822741</v>
      </c>
      <c r="BW106" s="42">
        <f t="shared" si="77"/>
        <v>88690.743544652971</v>
      </c>
      <c r="BX106" s="42">
        <f t="shared" si="120"/>
        <v>1356869.9270089511</v>
      </c>
      <c r="BY106" s="42">
        <f t="shared" si="120"/>
        <v>28941497.129659776</v>
      </c>
      <c r="BZ106" s="42">
        <f t="shared" si="120"/>
        <v>11660285.494318977</v>
      </c>
      <c r="CA106" s="42">
        <f t="shared" si="120"/>
        <v>1481571.8022728467</v>
      </c>
      <c r="CB106" s="42">
        <f t="shared" si="78"/>
        <v>34502035.979102217</v>
      </c>
      <c r="CC106" s="42">
        <f t="shared" si="78"/>
        <v>13108224.784904096</v>
      </c>
      <c r="CD106" s="42" t="e">
        <f t="shared" si="121"/>
        <v>#DIV/0!</v>
      </c>
      <c r="CE106" s="42" t="e">
        <f t="shared" si="121"/>
        <v>#DIV/0!</v>
      </c>
      <c r="CF106" s="42" t="e">
        <f t="shared" si="121"/>
        <v>#DIV/0!</v>
      </c>
      <c r="CG106" s="42" t="e">
        <f t="shared" si="121"/>
        <v>#DIV/0!</v>
      </c>
      <c r="CH106" s="42" t="e">
        <f t="shared" si="79"/>
        <v>#DIV/0!</v>
      </c>
      <c r="CI106" s="42" t="e">
        <f t="shared" si="79"/>
        <v>#DIV/0!</v>
      </c>
      <c r="CJ106" s="42">
        <f t="shared" si="122"/>
        <v>19900.758929464613</v>
      </c>
      <c r="CK106" s="42">
        <f t="shared" si="122"/>
        <v>424475.29123500997</v>
      </c>
      <c r="CL106" s="42">
        <f t="shared" si="122"/>
        <v>171017.520583345</v>
      </c>
      <c r="CM106" s="42">
        <f t="shared" si="122"/>
        <v>21729.719766668411</v>
      </c>
      <c r="CN106" s="42">
        <f t="shared" si="80"/>
        <v>506029.86102683243</v>
      </c>
      <c r="CO106" s="42">
        <f t="shared" si="80"/>
        <v>192253.9635119267</v>
      </c>
      <c r="CP106" s="42">
        <f t="shared" si="81"/>
        <v>1.1093178277729419E-7</v>
      </c>
      <c r="CQ106" s="42">
        <f t="shared" si="82"/>
        <v>5.2008366853193769E-9</v>
      </c>
      <c r="CR106" s="42">
        <f t="shared" si="83"/>
        <v>1.2908774838603655E-8</v>
      </c>
      <c r="CS106" s="42">
        <f t="shared" si="84"/>
        <v>1.0159480611678124E-7</v>
      </c>
      <c r="CT106" s="42">
        <f t="shared" si="85"/>
        <v>4.3626410943159859E-9</v>
      </c>
      <c r="CU106" s="42">
        <f t="shared" si="86"/>
        <v>1.1482866861830464E-8</v>
      </c>
      <c r="CV106" s="42">
        <f t="shared" si="87"/>
        <v>0</v>
      </c>
      <c r="CW106" s="42">
        <f t="shared" si="88"/>
        <v>0</v>
      </c>
      <c r="CX106" s="42">
        <f t="shared" si="89"/>
        <v>0</v>
      </c>
      <c r="CY106" s="42">
        <f t="shared" si="90"/>
        <v>0</v>
      </c>
      <c r="CZ106" s="42">
        <f t="shared" si="91"/>
        <v>0</v>
      </c>
      <c r="DA106" s="42">
        <f t="shared" si="92"/>
        <v>0</v>
      </c>
      <c r="DB106" s="42">
        <f t="shared" si="93"/>
        <v>7.5635306439064226E-6</v>
      </c>
      <c r="DC106" s="42">
        <f t="shared" si="94"/>
        <v>3.5460250127177569E-7</v>
      </c>
      <c r="DD106" s="42">
        <f t="shared" si="95"/>
        <v>8.8014373899570375E-7</v>
      </c>
      <c r="DE106" s="42">
        <f t="shared" si="96"/>
        <v>6.9269185988714491E-6</v>
      </c>
      <c r="DF106" s="42">
        <f t="shared" si="97"/>
        <v>2.9745280188518088E-7</v>
      </c>
      <c r="DG106" s="42">
        <f t="shared" si="98"/>
        <v>7.8292274057934995E-7</v>
      </c>
    </row>
    <row r="107" spans="1:111" x14ac:dyDescent="0.25">
      <c r="A107" s="53" t="s">
        <v>149</v>
      </c>
      <c r="B107" s="53" t="s">
        <v>142</v>
      </c>
      <c r="C107" s="53" t="s">
        <v>236</v>
      </c>
      <c r="D107" s="15">
        <v>1.0652860061840031E-2</v>
      </c>
      <c r="E107" s="15">
        <v>4.9944014263630378E-4</v>
      </c>
      <c r="F107" s="15">
        <v>1.2396390690080333E-3</v>
      </c>
      <c r="G107" s="15">
        <v>9.7562233786921814E-3</v>
      </c>
      <c r="H107" s="15">
        <v>4.1894760828898713E-4</v>
      </c>
      <c r="I107" s="15">
        <v>1.1027080853230279E-3</v>
      </c>
      <c r="J107" s="15">
        <v>1.0652860061840031E-2</v>
      </c>
      <c r="K107" s="15">
        <v>4.9944014263630378E-4</v>
      </c>
      <c r="L107" s="15">
        <v>1.2396390690080333E-3</v>
      </c>
      <c r="M107" s="15">
        <v>9.7562233786921814E-3</v>
      </c>
      <c r="N107" s="15">
        <v>4.1894760828898713E-4</v>
      </c>
      <c r="O107" s="15">
        <v>1.1027080853230279E-3</v>
      </c>
      <c r="P107" s="15">
        <f t="shared" si="99"/>
        <v>1.0652860061840031E-2</v>
      </c>
      <c r="Q107" s="15">
        <f t="shared" si="100"/>
        <v>4.9944014263630378E-4</v>
      </c>
      <c r="R107" s="15">
        <f t="shared" si="101"/>
        <v>1.2396390690080333E-3</v>
      </c>
      <c r="S107" s="15">
        <f t="shared" si="102"/>
        <v>9.7562233786921814E-3</v>
      </c>
      <c r="T107" s="15">
        <f t="shared" si="103"/>
        <v>4.1894760828898713E-4</v>
      </c>
      <c r="U107" s="15">
        <f t="shared" si="104"/>
        <v>1.1027080853230279E-3</v>
      </c>
      <c r="V107" s="15">
        <v>0</v>
      </c>
      <c r="W107" s="15">
        <v>0</v>
      </c>
      <c r="X107" s="15">
        <v>0</v>
      </c>
      <c r="Y107" s="15">
        <v>0</v>
      </c>
      <c r="Z107" s="15">
        <v>0</v>
      </c>
      <c r="AA107" s="15">
        <v>0</v>
      </c>
      <c r="AB107" s="15">
        <v>0</v>
      </c>
      <c r="AC107" s="15">
        <v>0</v>
      </c>
      <c r="AD107" s="15">
        <v>0</v>
      </c>
      <c r="AE107" s="15">
        <v>0</v>
      </c>
      <c r="AF107" s="15">
        <v>0</v>
      </c>
      <c r="AG107" s="15">
        <v>0</v>
      </c>
      <c r="AH107" s="112">
        <f t="shared" si="105"/>
        <v>0</v>
      </c>
      <c r="AI107" s="112">
        <f t="shared" si="106"/>
        <v>0</v>
      </c>
      <c r="AJ107" s="112">
        <f t="shared" si="107"/>
        <v>0</v>
      </c>
      <c r="AK107" s="112">
        <f t="shared" si="108"/>
        <v>0</v>
      </c>
      <c r="AL107" s="112">
        <f t="shared" si="109"/>
        <v>0</v>
      </c>
      <c r="AM107" s="112">
        <f t="shared" si="110"/>
        <v>0</v>
      </c>
      <c r="AN107" s="15">
        <v>1.0652860061840031E-2</v>
      </c>
      <c r="AO107" s="15">
        <v>4.9944014263630378E-4</v>
      </c>
      <c r="AP107" s="15">
        <v>1.2396390690080333E-3</v>
      </c>
      <c r="AQ107" s="15">
        <v>9.7562233786921814E-3</v>
      </c>
      <c r="AR107" s="15">
        <v>4.1894760828898713E-4</v>
      </c>
      <c r="AS107" s="15">
        <v>1.1027080853230279E-3</v>
      </c>
      <c r="AT107" s="15">
        <v>1.0652860061840031E-2</v>
      </c>
      <c r="AU107" s="15">
        <v>4.9944014263630378E-4</v>
      </c>
      <c r="AV107" s="15">
        <v>1.2396390690080333E-3</v>
      </c>
      <c r="AW107" s="15">
        <v>9.7562233786921814E-3</v>
      </c>
      <c r="AX107" s="15">
        <v>4.1894760828898713E-4</v>
      </c>
      <c r="AY107" s="15">
        <v>1.1027080853230279E-3</v>
      </c>
      <c r="AZ107" s="15">
        <f t="shared" si="111"/>
        <v>1.0652860061840031E-2</v>
      </c>
      <c r="BA107" s="15">
        <f t="shared" si="112"/>
        <v>4.9944014263630378E-4</v>
      </c>
      <c r="BB107" s="15">
        <f t="shared" si="113"/>
        <v>1.2396390690080333E-3</v>
      </c>
      <c r="BC107" s="15">
        <f t="shared" si="114"/>
        <v>9.7562233786921814E-3</v>
      </c>
      <c r="BD107" s="15">
        <f t="shared" si="115"/>
        <v>4.1894760828898713E-4</v>
      </c>
      <c r="BE107" s="15">
        <f t="shared" si="116"/>
        <v>1.1027080853230279E-3</v>
      </c>
      <c r="BF107" s="42">
        <f t="shared" si="117"/>
        <v>918063.31287813187</v>
      </c>
      <c r="BG107" s="42">
        <f t="shared" si="117"/>
        <v>19581926.171124518</v>
      </c>
      <c r="BH107" s="42">
        <f t="shared" si="117"/>
        <v>7889393.1665335586</v>
      </c>
      <c r="BI107" s="42">
        <f t="shared" si="117"/>
        <v>1002437.0722547976</v>
      </c>
      <c r="BJ107" s="42">
        <f t="shared" si="75"/>
        <v>23344207.739822742</v>
      </c>
      <c r="BK107" s="42">
        <f t="shared" si="75"/>
        <v>8869074.3544652984</v>
      </c>
      <c r="BL107" s="42" t="e">
        <f t="shared" si="118"/>
        <v>#DIV/0!</v>
      </c>
      <c r="BM107" s="42" t="e">
        <f t="shared" si="118"/>
        <v>#DIV/0!</v>
      </c>
      <c r="BN107" s="42" t="e">
        <f t="shared" si="118"/>
        <v>#DIV/0!</v>
      </c>
      <c r="BO107" s="42" t="e">
        <f t="shared" si="118"/>
        <v>#DIV/0!</v>
      </c>
      <c r="BP107" s="42" t="e">
        <f t="shared" si="76"/>
        <v>#DIV/0!</v>
      </c>
      <c r="BQ107" s="42" t="e">
        <f t="shared" si="76"/>
        <v>#DIV/0!</v>
      </c>
      <c r="BR107" s="42">
        <f t="shared" si="119"/>
        <v>918063.31287813187</v>
      </c>
      <c r="BS107" s="42">
        <f t="shared" si="119"/>
        <v>19581926.171124518</v>
      </c>
      <c r="BT107" s="42">
        <f t="shared" si="119"/>
        <v>7889393.1665335586</v>
      </c>
      <c r="BU107" s="42">
        <f t="shared" si="119"/>
        <v>1002437.0722547976</v>
      </c>
      <c r="BV107" s="42">
        <f t="shared" si="77"/>
        <v>23344207.739822742</v>
      </c>
      <c r="BW107" s="42">
        <f t="shared" si="77"/>
        <v>8869074.3544652984</v>
      </c>
      <c r="BX107" s="42">
        <f t="shared" si="120"/>
        <v>1990075.8929464617</v>
      </c>
      <c r="BY107" s="42">
        <f t="shared" si="120"/>
        <v>42447529.123501003</v>
      </c>
      <c r="BZ107" s="42">
        <f t="shared" si="120"/>
        <v>17101752.058334503</v>
      </c>
      <c r="CA107" s="42">
        <f t="shared" si="120"/>
        <v>2172971.9766668417</v>
      </c>
      <c r="CB107" s="42">
        <f t="shared" si="78"/>
        <v>50602986.102683246</v>
      </c>
      <c r="CC107" s="42">
        <f t="shared" si="78"/>
        <v>19225396.351192672</v>
      </c>
      <c r="CD107" s="42" t="e">
        <f t="shared" si="121"/>
        <v>#DIV/0!</v>
      </c>
      <c r="CE107" s="42" t="e">
        <f t="shared" si="121"/>
        <v>#DIV/0!</v>
      </c>
      <c r="CF107" s="42" t="e">
        <f t="shared" si="121"/>
        <v>#DIV/0!</v>
      </c>
      <c r="CG107" s="42" t="e">
        <f t="shared" si="121"/>
        <v>#DIV/0!</v>
      </c>
      <c r="CH107" s="42" t="e">
        <f t="shared" si="79"/>
        <v>#DIV/0!</v>
      </c>
      <c r="CI107" s="42" t="e">
        <f t="shared" si="79"/>
        <v>#DIV/0!</v>
      </c>
      <c r="CJ107" s="42">
        <f t="shared" si="122"/>
        <v>1990075.8929464617</v>
      </c>
      <c r="CK107" s="42">
        <f t="shared" si="122"/>
        <v>42447529.123501003</v>
      </c>
      <c r="CL107" s="42">
        <f t="shared" si="122"/>
        <v>17101752.058334503</v>
      </c>
      <c r="CM107" s="42">
        <f t="shared" si="122"/>
        <v>2172971.9766668417</v>
      </c>
      <c r="CN107" s="42">
        <f t="shared" si="80"/>
        <v>50602986.102683246</v>
      </c>
      <c r="CO107" s="42">
        <f t="shared" si="80"/>
        <v>19225396.351192672</v>
      </c>
      <c r="CP107" s="42">
        <f t="shared" si="81"/>
        <v>7.5635306439064227E-8</v>
      </c>
      <c r="CQ107" s="42">
        <f t="shared" si="82"/>
        <v>3.5460250127177568E-9</v>
      </c>
      <c r="CR107" s="42">
        <f t="shared" si="83"/>
        <v>8.8014373899570357E-9</v>
      </c>
      <c r="CS107" s="42">
        <f t="shared" si="84"/>
        <v>6.9269185988714487E-8</v>
      </c>
      <c r="CT107" s="42">
        <f t="shared" si="85"/>
        <v>2.9745280188518087E-9</v>
      </c>
      <c r="CU107" s="42">
        <f t="shared" si="86"/>
        <v>7.8292274057934984E-9</v>
      </c>
      <c r="CV107" s="42">
        <f t="shared" si="87"/>
        <v>0</v>
      </c>
      <c r="CW107" s="42">
        <f t="shared" si="88"/>
        <v>0</v>
      </c>
      <c r="CX107" s="42">
        <f t="shared" si="89"/>
        <v>0</v>
      </c>
      <c r="CY107" s="42">
        <f t="shared" si="90"/>
        <v>0</v>
      </c>
      <c r="CZ107" s="42">
        <f t="shared" si="91"/>
        <v>0</v>
      </c>
      <c r="DA107" s="42">
        <f t="shared" si="92"/>
        <v>0</v>
      </c>
      <c r="DB107" s="42">
        <f t="shared" si="93"/>
        <v>7.5635306439064227E-8</v>
      </c>
      <c r="DC107" s="42">
        <f t="shared" si="94"/>
        <v>3.5460250127177568E-9</v>
      </c>
      <c r="DD107" s="42">
        <f t="shared" si="95"/>
        <v>8.8014373899570357E-9</v>
      </c>
      <c r="DE107" s="42">
        <f t="shared" si="96"/>
        <v>6.9269185988714487E-8</v>
      </c>
      <c r="DF107" s="42">
        <f t="shared" si="97"/>
        <v>2.9745280188518087E-9</v>
      </c>
      <c r="DG107" s="42">
        <f t="shared" si="98"/>
        <v>7.8292274057934984E-9</v>
      </c>
    </row>
    <row r="108" spans="1:111" x14ac:dyDescent="0.25">
      <c r="A108" s="53" t="s">
        <v>151</v>
      </c>
      <c r="B108" s="53" t="s">
        <v>152</v>
      </c>
      <c r="C108" s="53" t="s">
        <v>236</v>
      </c>
      <c r="D108" s="15">
        <v>0.24714635343468874</v>
      </c>
      <c r="E108" s="15">
        <v>1.1587011309162247E-2</v>
      </c>
      <c r="F108" s="15">
        <v>2.8759626400986376E-2</v>
      </c>
      <c r="G108" s="15">
        <v>0.2263443823856586</v>
      </c>
      <c r="H108" s="15">
        <v>9.7195845123045008E-3</v>
      </c>
      <c r="I108" s="15">
        <v>2.5582827579494247E-2</v>
      </c>
      <c r="J108" s="15">
        <v>0.24714635343468874</v>
      </c>
      <c r="K108" s="15">
        <v>1.1587011309162247E-2</v>
      </c>
      <c r="L108" s="15">
        <v>2.8759626400986376E-2</v>
      </c>
      <c r="M108" s="15">
        <v>0.2263443823856586</v>
      </c>
      <c r="N108" s="15">
        <v>9.7195845123045008E-3</v>
      </c>
      <c r="O108" s="15">
        <v>2.5582827579494247E-2</v>
      </c>
      <c r="P108" s="15">
        <f t="shared" si="99"/>
        <v>0.24714635343468874</v>
      </c>
      <c r="Q108" s="15">
        <f t="shared" si="100"/>
        <v>1.1587011309162247E-2</v>
      </c>
      <c r="R108" s="15">
        <f t="shared" si="101"/>
        <v>2.8759626400986376E-2</v>
      </c>
      <c r="S108" s="15">
        <f t="shared" si="102"/>
        <v>0.2263443823856586</v>
      </c>
      <c r="T108" s="15">
        <f t="shared" si="103"/>
        <v>9.7195845123045008E-3</v>
      </c>
      <c r="U108" s="15">
        <f t="shared" si="104"/>
        <v>2.5582827579494247E-2</v>
      </c>
      <c r="V108" s="15">
        <v>3.9580138362893856E-3</v>
      </c>
      <c r="W108" s="15">
        <v>6.639057261582852E-4</v>
      </c>
      <c r="X108" s="15">
        <v>1.2546472532712696E-3</v>
      </c>
      <c r="Y108" s="15">
        <v>3.4525265466894715E-3</v>
      </c>
      <c r="Z108" s="15">
        <v>5.7394292171218067E-4</v>
      </c>
      <c r="AA108" s="15">
        <v>1.1006178711672218E-3</v>
      </c>
      <c r="AB108" s="15">
        <v>3.9580138362893856E-3</v>
      </c>
      <c r="AC108" s="15">
        <v>6.639057261582852E-4</v>
      </c>
      <c r="AD108" s="15">
        <v>1.2546472532712696E-3</v>
      </c>
      <c r="AE108" s="15">
        <v>3.4525265466894715E-3</v>
      </c>
      <c r="AF108" s="15">
        <v>5.7394292171218067E-4</v>
      </c>
      <c r="AG108" s="15">
        <v>1.1006178711672218E-3</v>
      </c>
      <c r="AH108" s="112">
        <f t="shared" si="105"/>
        <v>3.9580138362893856E-3</v>
      </c>
      <c r="AI108" s="112">
        <f t="shared" si="106"/>
        <v>6.639057261582852E-4</v>
      </c>
      <c r="AJ108" s="112">
        <f t="shared" si="107"/>
        <v>1.2546472532712696E-3</v>
      </c>
      <c r="AK108" s="112">
        <f t="shared" si="108"/>
        <v>3.4525265466894715E-3</v>
      </c>
      <c r="AL108" s="112">
        <f t="shared" si="109"/>
        <v>5.7394292171218067E-4</v>
      </c>
      <c r="AM108" s="112">
        <f t="shared" si="110"/>
        <v>1.1006178711672218E-3</v>
      </c>
      <c r="AN108" s="15">
        <v>0.25110436727097812</v>
      </c>
      <c r="AO108" s="15">
        <v>1.2250917035320533E-2</v>
      </c>
      <c r="AP108" s="15">
        <v>3.0014273654257646E-2</v>
      </c>
      <c r="AQ108" s="15">
        <v>0.22979690893234808</v>
      </c>
      <c r="AR108" s="15">
        <v>1.0293527434016682E-2</v>
      </c>
      <c r="AS108" s="15">
        <v>2.668344545066147E-2</v>
      </c>
      <c r="AT108" s="15">
        <v>0.25110436727097812</v>
      </c>
      <c r="AU108" s="15">
        <v>1.2250917035320533E-2</v>
      </c>
      <c r="AV108" s="15">
        <v>3.0014273654257646E-2</v>
      </c>
      <c r="AW108" s="15">
        <v>0.22979690893234808</v>
      </c>
      <c r="AX108" s="15">
        <v>1.0293527434016682E-2</v>
      </c>
      <c r="AY108" s="15">
        <v>2.668344545066147E-2</v>
      </c>
      <c r="AZ108" s="15">
        <f t="shared" si="111"/>
        <v>0.25110436727097812</v>
      </c>
      <c r="BA108" s="15">
        <f t="shared" si="112"/>
        <v>1.2250917035320533E-2</v>
      </c>
      <c r="BB108" s="15">
        <f t="shared" si="113"/>
        <v>3.0014273654257646E-2</v>
      </c>
      <c r="BC108" s="15">
        <f t="shared" si="114"/>
        <v>0.22979690893234808</v>
      </c>
      <c r="BD108" s="15">
        <f t="shared" si="115"/>
        <v>1.0293527434016682E-2</v>
      </c>
      <c r="BE108" s="15">
        <f t="shared" si="116"/>
        <v>2.668344545066147E-2</v>
      </c>
      <c r="BF108" s="42">
        <f t="shared" si="117"/>
        <v>39571.694520609133</v>
      </c>
      <c r="BG108" s="42">
        <f t="shared" si="117"/>
        <v>844048.54185881547</v>
      </c>
      <c r="BH108" s="42">
        <f t="shared" si="117"/>
        <v>340060.05028161884</v>
      </c>
      <c r="BI108" s="42">
        <f t="shared" si="117"/>
        <v>43208.49449374128</v>
      </c>
      <c r="BJ108" s="42">
        <f t="shared" si="75"/>
        <v>1006215.8508544286</v>
      </c>
      <c r="BK108" s="42">
        <f t="shared" si="75"/>
        <v>382287.6876924698</v>
      </c>
      <c r="BL108" s="42">
        <f t="shared" si="118"/>
        <v>2470936.283832876</v>
      </c>
      <c r="BM108" s="42">
        <f t="shared" si="118"/>
        <v>14731007.151561003</v>
      </c>
      <c r="BN108" s="42">
        <f t="shared" si="118"/>
        <v>7795019.6555249998</v>
      </c>
      <c r="BO108" s="42">
        <f t="shared" si="118"/>
        <v>2832708.1248304262</v>
      </c>
      <c r="BP108" s="42">
        <f t="shared" si="76"/>
        <v>17040021.977837801</v>
      </c>
      <c r="BQ108" s="42">
        <f t="shared" si="76"/>
        <v>8885917.8614173904</v>
      </c>
      <c r="BR108" s="42">
        <f t="shared" si="119"/>
        <v>38947.948640996583</v>
      </c>
      <c r="BS108" s="42">
        <f t="shared" si="119"/>
        <v>798307.58561202814</v>
      </c>
      <c r="BT108" s="42">
        <f t="shared" si="119"/>
        <v>325844.96672011475</v>
      </c>
      <c r="BU108" s="42">
        <f t="shared" si="119"/>
        <v>42559.319206853295</v>
      </c>
      <c r="BV108" s="42">
        <f t="shared" si="77"/>
        <v>950111.61748890427</v>
      </c>
      <c r="BW108" s="42">
        <f t="shared" si="77"/>
        <v>366519.3843907275</v>
      </c>
      <c r="BX108" s="42">
        <f t="shared" si="120"/>
        <v>85779.133316657826</v>
      </c>
      <c r="BY108" s="42">
        <f t="shared" si="120"/>
        <v>1829634.8760129744</v>
      </c>
      <c r="BZ108" s="42">
        <f t="shared" si="120"/>
        <v>737144.48527303885</v>
      </c>
      <c r="CA108" s="42">
        <f t="shared" si="120"/>
        <v>93662.585201156966</v>
      </c>
      <c r="CB108" s="42">
        <f t="shared" si="78"/>
        <v>2181163.1940811747</v>
      </c>
      <c r="CC108" s="42">
        <f t="shared" si="78"/>
        <v>828680.87720658083</v>
      </c>
      <c r="CD108" s="42">
        <f t="shared" si="121"/>
        <v>5356221.8013555184</v>
      </c>
      <c r="CE108" s="42">
        <f t="shared" si="121"/>
        <v>31932244.541216079</v>
      </c>
      <c r="CF108" s="42">
        <f t="shared" si="121"/>
        <v>16897179.621383436</v>
      </c>
      <c r="CG108" s="42">
        <f t="shared" si="121"/>
        <v>6140430.7000414152</v>
      </c>
      <c r="CH108" s="42">
        <f t="shared" si="79"/>
        <v>36937470.954004236</v>
      </c>
      <c r="CI108" s="42">
        <f t="shared" si="79"/>
        <v>19261907.838655282</v>
      </c>
      <c r="CJ108" s="42">
        <f t="shared" si="122"/>
        <v>84427.046133857628</v>
      </c>
      <c r="CK108" s="42">
        <f t="shared" si="122"/>
        <v>1730482.7009176887</v>
      </c>
      <c r="CL108" s="42">
        <f t="shared" si="122"/>
        <v>706330.60270617926</v>
      </c>
      <c r="CM108" s="42">
        <f t="shared" si="122"/>
        <v>92255.374967821059</v>
      </c>
      <c r="CN108" s="42">
        <f t="shared" si="80"/>
        <v>2059546.6554974203</v>
      </c>
      <c r="CO108" s="42">
        <f t="shared" si="80"/>
        <v>794500.09704329481</v>
      </c>
      <c r="CP108" s="42">
        <f t="shared" ref="CP108:CP127" si="123">$L$4*P108</f>
        <v>1.75473910938629E-6</v>
      </c>
      <c r="CQ108" s="42">
        <f t="shared" ref="CQ108:CQ127" si="124">$L$4*Q108</f>
        <v>8.2267780295051951E-8</v>
      </c>
      <c r="CR108" s="42">
        <f t="shared" ref="CR108:CR127" si="125">$L$4*R108</f>
        <v>2.0419334744700326E-7</v>
      </c>
      <c r="CS108" s="42">
        <f t="shared" ref="CS108:CS127" si="126">$L$4*S108</f>
        <v>1.607045114938176E-6</v>
      </c>
      <c r="CT108" s="42">
        <f t="shared" ref="CT108:CT127" si="127">$L$4*T108</f>
        <v>6.900905003736195E-8</v>
      </c>
      <c r="CU108" s="42">
        <f t="shared" ref="CU108:CU127" si="128">$L$4*U108</f>
        <v>1.8163807581440914E-7</v>
      </c>
      <c r="CV108" s="42">
        <f t="shared" ref="CV108:CV127" si="129">$L$4*AH108</f>
        <v>2.8101898237654638E-8</v>
      </c>
      <c r="CW108" s="42">
        <f t="shared" ref="CW108:CW127" si="130">$L$4*AI108</f>
        <v>4.7137306557238245E-9</v>
      </c>
      <c r="CX108" s="42">
        <f t="shared" ref="CX108:CX127" si="131">$L$4*AJ108</f>
        <v>8.9079954982260149E-9</v>
      </c>
      <c r="CY108" s="42">
        <f t="shared" ref="CY108:CY127" si="132">$L$4*AK108</f>
        <v>2.4512938481495246E-8</v>
      </c>
      <c r="CZ108" s="42">
        <f t="shared" ref="CZ108:CZ127" si="133">$L$4*AL108</f>
        <v>4.0749947441564827E-9</v>
      </c>
      <c r="DA108" s="42">
        <f t="shared" ref="DA108:DA127" si="134">$L$4*AM108</f>
        <v>7.8143868852872749E-9</v>
      </c>
      <c r="DB108" s="42">
        <f t="shared" ref="DB108:DB127" si="135">$L$4*AZ108</f>
        <v>1.7828410076239447E-6</v>
      </c>
      <c r="DC108" s="42">
        <f t="shared" ref="DC108:DC127" si="136">$L$4*BA108</f>
        <v>8.6981510950775783E-8</v>
      </c>
      <c r="DD108" s="42">
        <f t="shared" ref="DD108:DD127" si="137">$L$4*BB108</f>
        <v>2.1310134294522928E-7</v>
      </c>
      <c r="DE108" s="42">
        <f t="shared" ref="DE108:DE127" si="138">$L$4*BC108</f>
        <v>1.6315580534196713E-6</v>
      </c>
      <c r="DF108" s="42">
        <f t="shared" ref="DF108:DF127" si="139">$L$4*BD108</f>
        <v>7.3084044781518438E-8</v>
      </c>
      <c r="DG108" s="42">
        <f t="shared" ref="DG108:DG127" si="140">$L$4*BE108</f>
        <v>1.8945246269969644E-7</v>
      </c>
    </row>
    <row r="109" spans="1:111" x14ac:dyDescent="0.25">
      <c r="A109" s="53" t="s">
        <v>154</v>
      </c>
      <c r="B109" s="53" t="s">
        <v>152</v>
      </c>
      <c r="C109" s="53" t="s">
        <v>236</v>
      </c>
      <c r="D109" s="15">
        <v>0.30254122575625692</v>
      </c>
      <c r="E109" s="15">
        <v>1.4184100050871028E-2</v>
      </c>
      <c r="F109" s="15">
        <v>3.5205749559828151E-2</v>
      </c>
      <c r="G109" s="15">
        <v>0.27707674395485793</v>
      </c>
      <c r="H109" s="15">
        <v>1.1898112075407235E-2</v>
      </c>
      <c r="I109" s="15">
        <v>3.1316909623173995E-2</v>
      </c>
      <c r="J109" s="15">
        <v>0.30254122575625692</v>
      </c>
      <c r="K109" s="15">
        <v>1.4184100050871028E-2</v>
      </c>
      <c r="L109" s="15">
        <v>3.5205749559828151E-2</v>
      </c>
      <c r="M109" s="15">
        <v>0.27707674395485793</v>
      </c>
      <c r="N109" s="15">
        <v>1.1898112075407235E-2</v>
      </c>
      <c r="O109" s="15">
        <v>3.1316909623173995E-2</v>
      </c>
      <c r="P109" s="15">
        <f t="shared" si="99"/>
        <v>0.30254122575625692</v>
      </c>
      <c r="Q109" s="15">
        <f t="shared" si="100"/>
        <v>1.4184100050871028E-2</v>
      </c>
      <c r="R109" s="15">
        <f t="shared" si="101"/>
        <v>3.5205749559828151E-2</v>
      </c>
      <c r="S109" s="15">
        <f t="shared" si="102"/>
        <v>0.27707674395485793</v>
      </c>
      <c r="T109" s="15">
        <f t="shared" si="103"/>
        <v>1.1898112075407235E-2</v>
      </c>
      <c r="U109" s="15">
        <f t="shared" si="104"/>
        <v>3.1316909623173995E-2</v>
      </c>
      <c r="V109" s="15">
        <v>2.7174423353628616E-3</v>
      </c>
      <c r="W109" s="15">
        <v>4.5581587169076291E-4</v>
      </c>
      <c r="X109" s="15">
        <v>8.6139960672355811E-4</v>
      </c>
      <c r="Y109" s="15">
        <v>2.3703913604136667E-3</v>
      </c>
      <c r="Z109" s="15">
        <v>3.9405036416060159E-4</v>
      </c>
      <c r="AA109" s="15">
        <v>7.5564809065212235E-4</v>
      </c>
      <c r="AB109" s="15">
        <v>2.7174423353628616E-3</v>
      </c>
      <c r="AC109" s="15">
        <v>4.5581587169076291E-4</v>
      </c>
      <c r="AD109" s="15">
        <v>8.6139960672355811E-4</v>
      </c>
      <c r="AE109" s="15">
        <v>2.3703913604136667E-3</v>
      </c>
      <c r="AF109" s="15">
        <v>3.9405036416060159E-4</v>
      </c>
      <c r="AG109" s="15">
        <v>7.5564809065212235E-4</v>
      </c>
      <c r="AH109" s="112">
        <f t="shared" si="105"/>
        <v>2.7174423353628616E-3</v>
      </c>
      <c r="AI109" s="112">
        <f t="shared" si="106"/>
        <v>4.5581587169076291E-4</v>
      </c>
      <c r="AJ109" s="112">
        <f t="shared" si="107"/>
        <v>8.6139960672355811E-4</v>
      </c>
      <c r="AK109" s="112">
        <f t="shared" si="108"/>
        <v>2.3703913604136667E-3</v>
      </c>
      <c r="AL109" s="112">
        <f t="shared" si="109"/>
        <v>3.9405036416060159E-4</v>
      </c>
      <c r="AM109" s="112">
        <f t="shared" si="110"/>
        <v>7.5564809065212235E-4</v>
      </c>
      <c r="AN109" s="15">
        <v>0.30525866809161978</v>
      </c>
      <c r="AO109" s="15">
        <v>1.4639915922561791E-2</v>
      </c>
      <c r="AP109" s="15">
        <v>3.606714916655171E-2</v>
      </c>
      <c r="AQ109" s="15">
        <v>0.2794471353152716</v>
      </c>
      <c r="AR109" s="15">
        <v>1.2292162439567836E-2</v>
      </c>
      <c r="AS109" s="15">
        <v>3.2072557713826118E-2</v>
      </c>
      <c r="AT109" s="15">
        <v>0.30525866809161978</v>
      </c>
      <c r="AU109" s="15">
        <v>1.4639915922561791E-2</v>
      </c>
      <c r="AV109" s="15">
        <v>3.606714916655171E-2</v>
      </c>
      <c r="AW109" s="15">
        <v>0.2794471353152716</v>
      </c>
      <c r="AX109" s="15">
        <v>1.2292162439567836E-2</v>
      </c>
      <c r="AY109" s="15">
        <v>3.2072557713826118E-2</v>
      </c>
      <c r="AZ109" s="15">
        <f t="shared" si="111"/>
        <v>0.30525866809161978</v>
      </c>
      <c r="BA109" s="15">
        <f t="shared" si="112"/>
        <v>1.4639915922561791E-2</v>
      </c>
      <c r="BB109" s="15">
        <f t="shared" si="113"/>
        <v>3.606714916655171E-2</v>
      </c>
      <c r="BC109" s="15">
        <f t="shared" si="114"/>
        <v>0.2794471353152716</v>
      </c>
      <c r="BD109" s="15">
        <f t="shared" si="115"/>
        <v>1.2292162439567836E-2</v>
      </c>
      <c r="BE109" s="15">
        <f t="shared" si="116"/>
        <v>3.2072557713826118E-2</v>
      </c>
      <c r="BF109" s="42">
        <f t="shared" si="117"/>
        <v>32326.172988666614</v>
      </c>
      <c r="BG109" s="42">
        <f t="shared" si="117"/>
        <v>689504.44264522952</v>
      </c>
      <c r="BH109" s="42">
        <f t="shared" si="117"/>
        <v>277795.53403287171</v>
      </c>
      <c r="BI109" s="42">
        <f t="shared" si="117"/>
        <v>35297.080008971752</v>
      </c>
      <c r="BJ109" s="42">
        <f t="shared" si="75"/>
        <v>821979.14576840645</v>
      </c>
      <c r="BK109" s="42">
        <f t="shared" si="75"/>
        <v>312291.35050934152</v>
      </c>
      <c r="BL109" s="42">
        <f t="shared" si="118"/>
        <v>3598972.4134087544</v>
      </c>
      <c r="BM109" s="42">
        <f t="shared" si="118"/>
        <v>21456032.155534506</v>
      </c>
      <c r="BN109" s="42">
        <f t="shared" si="118"/>
        <v>11353615.585221197</v>
      </c>
      <c r="BO109" s="42">
        <f t="shared" si="118"/>
        <v>4125900.9644269259</v>
      </c>
      <c r="BP109" s="42">
        <f t="shared" si="76"/>
        <v>24819162.445981152</v>
      </c>
      <c r="BQ109" s="42">
        <f t="shared" si="76"/>
        <v>12942532.537281852</v>
      </c>
      <c r="BR109" s="42">
        <f t="shared" si="119"/>
        <v>32038.402254525492</v>
      </c>
      <c r="BS109" s="42">
        <f t="shared" si="119"/>
        <v>668036.62341584195</v>
      </c>
      <c r="BT109" s="42">
        <f t="shared" si="119"/>
        <v>271160.88257593336</v>
      </c>
      <c r="BU109" s="42">
        <f t="shared" si="119"/>
        <v>34997.674923259554</v>
      </c>
      <c r="BV109" s="42">
        <f t="shared" si="77"/>
        <v>795628.92599911347</v>
      </c>
      <c r="BW109" s="42">
        <f t="shared" si="77"/>
        <v>304933.58488163084</v>
      </c>
      <c r="BX109" s="42">
        <f t="shared" si="120"/>
        <v>70073.094822058512</v>
      </c>
      <c r="BY109" s="42">
        <f t="shared" si="120"/>
        <v>1494631.3071655282</v>
      </c>
      <c r="BZ109" s="42">
        <f t="shared" si="120"/>
        <v>602174.36825121485</v>
      </c>
      <c r="CA109" s="42">
        <f t="shared" si="120"/>
        <v>76513.097769959219</v>
      </c>
      <c r="CB109" s="42">
        <f t="shared" si="78"/>
        <v>1781795.285305748</v>
      </c>
      <c r="CC109" s="42">
        <f t="shared" si="78"/>
        <v>676950.57574622089</v>
      </c>
      <c r="CD109" s="42">
        <f t="shared" si="121"/>
        <v>7801453.4932786906</v>
      </c>
      <c r="CE109" s="42">
        <f t="shared" si="121"/>
        <v>46510008.353510387</v>
      </c>
      <c r="CF109" s="42">
        <f t="shared" si="121"/>
        <v>24611109.44853675</v>
      </c>
      <c r="CG109" s="42">
        <f t="shared" si="121"/>
        <v>8943670.8022342362</v>
      </c>
      <c r="CH109" s="42">
        <f t="shared" si="79"/>
        <v>53800229.433006175</v>
      </c>
      <c r="CI109" s="42">
        <f t="shared" si="79"/>
        <v>28055387.504128352</v>
      </c>
      <c r="CJ109" s="42">
        <f t="shared" si="122"/>
        <v>69449.2973206483</v>
      </c>
      <c r="CK109" s="42">
        <f t="shared" si="122"/>
        <v>1448095.7480997802</v>
      </c>
      <c r="CL109" s="42">
        <f t="shared" si="122"/>
        <v>587792.50619731972</v>
      </c>
      <c r="CM109" s="42">
        <f t="shared" si="122"/>
        <v>75864.080610746678</v>
      </c>
      <c r="CN109" s="42">
        <f t="shared" si="80"/>
        <v>1724676.1995072807</v>
      </c>
      <c r="CO109" s="42">
        <f t="shared" si="80"/>
        <v>661001.22694177646</v>
      </c>
      <c r="CP109" s="42">
        <f t="shared" si="123"/>
        <v>2.148042702869424E-6</v>
      </c>
      <c r="CQ109" s="42">
        <f t="shared" si="124"/>
        <v>1.0070711036118429E-7</v>
      </c>
      <c r="CR109" s="42">
        <f t="shared" si="125"/>
        <v>2.4996082187477985E-7</v>
      </c>
      <c r="CS109" s="42">
        <f t="shared" si="126"/>
        <v>1.967244882079491E-6</v>
      </c>
      <c r="CT109" s="42">
        <f t="shared" si="127"/>
        <v>8.4476595735391367E-8</v>
      </c>
      <c r="CU109" s="42">
        <f t="shared" si="128"/>
        <v>2.2235005832453535E-7</v>
      </c>
      <c r="CV109" s="42">
        <f t="shared" si="129"/>
        <v>1.9293840581076317E-8</v>
      </c>
      <c r="CW109" s="42">
        <f t="shared" si="130"/>
        <v>3.2362926890044166E-9</v>
      </c>
      <c r="CX109" s="42">
        <f t="shared" si="131"/>
        <v>6.1159372077372628E-9</v>
      </c>
      <c r="CY109" s="42">
        <f t="shared" si="132"/>
        <v>1.6829778658937034E-8</v>
      </c>
      <c r="CZ109" s="42">
        <f t="shared" si="133"/>
        <v>2.7977575855402713E-9</v>
      </c>
      <c r="DA109" s="42">
        <f t="shared" si="134"/>
        <v>5.3651014436300687E-9</v>
      </c>
      <c r="DB109" s="42">
        <f t="shared" si="135"/>
        <v>2.1673365434505005E-6</v>
      </c>
      <c r="DC109" s="42">
        <f t="shared" si="136"/>
        <v>1.0394340305018871E-7</v>
      </c>
      <c r="DD109" s="42">
        <f t="shared" si="137"/>
        <v>2.5607675908251715E-7</v>
      </c>
      <c r="DE109" s="42">
        <f t="shared" si="138"/>
        <v>1.9840746607384283E-6</v>
      </c>
      <c r="DF109" s="42">
        <f t="shared" si="139"/>
        <v>8.7274353320931626E-8</v>
      </c>
      <c r="DG109" s="42">
        <f t="shared" si="140"/>
        <v>2.2771515976816544E-7</v>
      </c>
    </row>
    <row r="110" spans="1:111" x14ac:dyDescent="0.25">
      <c r="A110" s="53" t="s">
        <v>155</v>
      </c>
      <c r="B110" s="53" t="s">
        <v>152</v>
      </c>
      <c r="C110" s="53" t="s">
        <v>236</v>
      </c>
      <c r="D110" s="15">
        <v>0.37071953015203313</v>
      </c>
      <c r="E110" s="15">
        <v>1.7380516963743372E-2</v>
      </c>
      <c r="F110" s="15">
        <v>4.3139439601479569E-2</v>
      </c>
      <c r="G110" s="15">
        <v>0.33951657357848791</v>
      </c>
      <c r="H110" s="15">
        <v>1.4579376768456753E-2</v>
      </c>
      <c r="I110" s="15">
        <v>3.8374241369241377E-2</v>
      </c>
      <c r="J110" s="15">
        <v>0.37071953015203313</v>
      </c>
      <c r="K110" s="15">
        <v>1.7380516963743372E-2</v>
      </c>
      <c r="L110" s="15">
        <v>4.3139439601479569E-2</v>
      </c>
      <c r="M110" s="15">
        <v>0.33951657357848791</v>
      </c>
      <c r="N110" s="15">
        <v>1.4579376768456753E-2</v>
      </c>
      <c r="O110" s="15">
        <v>3.8374241369241377E-2</v>
      </c>
      <c r="P110" s="15">
        <f t="shared" si="99"/>
        <v>0.37071953015203313</v>
      </c>
      <c r="Q110" s="15">
        <f t="shared" si="100"/>
        <v>1.7380516963743372E-2</v>
      </c>
      <c r="R110" s="15">
        <f t="shared" si="101"/>
        <v>4.3139439601479569E-2</v>
      </c>
      <c r="S110" s="15">
        <f t="shared" si="102"/>
        <v>0.33951657357848791</v>
      </c>
      <c r="T110" s="15">
        <f t="shared" si="103"/>
        <v>1.4579376768456753E-2</v>
      </c>
      <c r="U110" s="15">
        <f t="shared" si="104"/>
        <v>3.8374241369241377E-2</v>
      </c>
      <c r="V110" s="15">
        <v>3.9580138362893856E-3</v>
      </c>
      <c r="W110" s="15">
        <v>6.639057261582852E-4</v>
      </c>
      <c r="X110" s="15">
        <v>1.2546472532712696E-3</v>
      </c>
      <c r="Y110" s="15">
        <v>3.4525265466894715E-3</v>
      </c>
      <c r="Z110" s="15">
        <v>5.7394292171218067E-4</v>
      </c>
      <c r="AA110" s="15">
        <v>1.1006178711672218E-3</v>
      </c>
      <c r="AB110" s="15">
        <v>3.9580138362893856E-3</v>
      </c>
      <c r="AC110" s="15">
        <v>6.639057261582852E-4</v>
      </c>
      <c r="AD110" s="15">
        <v>1.2546472532712696E-3</v>
      </c>
      <c r="AE110" s="15">
        <v>3.4525265466894715E-3</v>
      </c>
      <c r="AF110" s="15">
        <v>5.7394292171218067E-4</v>
      </c>
      <c r="AG110" s="15">
        <v>1.1006178711672218E-3</v>
      </c>
      <c r="AH110" s="112">
        <f t="shared" si="105"/>
        <v>3.9580138362893856E-3</v>
      </c>
      <c r="AI110" s="112">
        <f t="shared" si="106"/>
        <v>6.639057261582852E-4</v>
      </c>
      <c r="AJ110" s="112">
        <f t="shared" si="107"/>
        <v>1.2546472532712696E-3</v>
      </c>
      <c r="AK110" s="112">
        <f t="shared" si="108"/>
        <v>3.4525265466894715E-3</v>
      </c>
      <c r="AL110" s="112">
        <f t="shared" si="109"/>
        <v>5.7394292171218067E-4</v>
      </c>
      <c r="AM110" s="112">
        <f t="shared" si="110"/>
        <v>1.1006178711672218E-3</v>
      </c>
      <c r="AN110" s="15">
        <v>0.37467754398832254</v>
      </c>
      <c r="AO110" s="15">
        <v>1.8044422689901658E-2</v>
      </c>
      <c r="AP110" s="15">
        <v>4.4394086854750839E-2</v>
      </c>
      <c r="AQ110" s="15">
        <v>0.3429691001251774</v>
      </c>
      <c r="AR110" s="15">
        <v>1.5153319690168934E-2</v>
      </c>
      <c r="AS110" s="15">
        <v>3.9474859240408597E-2</v>
      </c>
      <c r="AT110" s="15">
        <v>0.37467754398832254</v>
      </c>
      <c r="AU110" s="15">
        <v>1.8044422689901658E-2</v>
      </c>
      <c r="AV110" s="15">
        <v>4.4394086854750839E-2</v>
      </c>
      <c r="AW110" s="15">
        <v>0.3429691001251774</v>
      </c>
      <c r="AX110" s="15">
        <v>1.5153319690168934E-2</v>
      </c>
      <c r="AY110" s="15">
        <v>3.9474859240408597E-2</v>
      </c>
      <c r="AZ110" s="15">
        <f t="shared" si="111"/>
        <v>0.37467754398832254</v>
      </c>
      <c r="BA110" s="15">
        <f t="shared" si="112"/>
        <v>1.8044422689901658E-2</v>
      </c>
      <c r="BB110" s="15">
        <f t="shared" si="113"/>
        <v>4.4394086854750839E-2</v>
      </c>
      <c r="BC110" s="15">
        <f t="shared" si="114"/>
        <v>0.3429691001251774</v>
      </c>
      <c r="BD110" s="15">
        <f t="shared" si="115"/>
        <v>1.5153319690168934E-2</v>
      </c>
      <c r="BE110" s="15">
        <f t="shared" si="116"/>
        <v>3.9474859240408597E-2</v>
      </c>
      <c r="BF110" s="42">
        <f t="shared" si="117"/>
        <v>26381.129680406088</v>
      </c>
      <c r="BG110" s="42">
        <f t="shared" si="117"/>
        <v>562699.02790587698</v>
      </c>
      <c r="BH110" s="42">
        <f t="shared" si="117"/>
        <v>226706.70018774588</v>
      </c>
      <c r="BI110" s="42">
        <f t="shared" si="117"/>
        <v>28805.662995827519</v>
      </c>
      <c r="BJ110" s="42">
        <f t="shared" si="75"/>
        <v>670810.56723628566</v>
      </c>
      <c r="BK110" s="42">
        <f t="shared" si="75"/>
        <v>254858.45846164649</v>
      </c>
      <c r="BL110" s="42">
        <f t="shared" si="118"/>
        <v>2470936.283832876</v>
      </c>
      <c r="BM110" s="42">
        <f t="shared" si="118"/>
        <v>14731007.151561003</v>
      </c>
      <c r="BN110" s="42">
        <f t="shared" si="118"/>
        <v>7795019.6555249998</v>
      </c>
      <c r="BO110" s="42">
        <f t="shared" si="118"/>
        <v>2832708.1248304262</v>
      </c>
      <c r="BP110" s="42">
        <f t="shared" si="76"/>
        <v>17040021.977837801</v>
      </c>
      <c r="BQ110" s="42">
        <f t="shared" si="76"/>
        <v>8885917.8614173904</v>
      </c>
      <c r="BR110" s="42">
        <f t="shared" si="119"/>
        <v>26102.445040861083</v>
      </c>
      <c r="BS110" s="42">
        <f t="shared" si="119"/>
        <v>541995.72732649732</v>
      </c>
      <c r="BT110" s="42">
        <f t="shared" si="119"/>
        <v>220299.60954030507</v>
      </c>
      <c r="BU110" s="42">
        <f t="shared" si="119"/>
        <v>28515.688429163096</v>
      </c>
      <c r="BV110" s="42">
        <f t="shared" si="77"/>
        <v>645403.13277657575</v>
      </c>
      <c r="BW110" s="42">
        <f t="shared" si="77"/>
        <v>247752.62504264142</v>
      </c>
      <c r="BX110" s="42">
        <f t="shared" si="120"/>
        <v>57186.088877771886</v>
      </c>
      <c r="BY110" s="42">
        <f t="shared" si="120"/>
        <v>1219756.5840086495</v>
      </c>
      <c r="BZ110" s="42">
        <f t="shared" si="120"/>
        <v>491429.65684869251</v>
      </c>
      <c r="CA110" s="42">
        <f t="shared" si="120"/>
        <v>62441.723467437972</v>
      </c>
      <c r="CB110" s="42">
        <f t="shared" si="78"/>
        <v>1454108.7960541162</v>
      </c>
      <c r="CC110" s="42">
        <f t="shared" si="78"/>
        <v>552453.91813772044</v>
      </c>
      <c r="CD110" s="42">
        <f t="shared" si="121"/>
        <v>5356221.8013555184</v>
      </c>
      <c r="CE110" s="42">
        <f t="shared" si="121"/>
        <v>31932244.541216079</v>
      </c>
      <c r="CF110" s="42">
        <f t="shared" si="121"/>
        <v>16897179.621383436</v>
      </c>
      <c r="CG110" s="42">
        <f t="shared" si="121"/>
        <v>6140430.7000414152</v>
      </c>
      <c r="CH110" s="42">
        <f t="shared" si="79"/>
        <v>36937470.954004236</v>
      </c>
      <c r="CI110" s="42">
        <f t="shared" si="79"/>
        <v>19261907.838655282</v>
      </c>
      <c r="CJ110" s="42">
        <f t="shared" si="122"/>
        <v>56581.987205138546</v>
      </c>
      <c r="CK110" s="42">
        <f t="shared" si="122"/>
        <v>1174878.2637343295</v>
      </c>
      <c r="CL110" s="42">
        <f t="shared" si="122"/>
        <v>477541.07589513983</v>
      </c>
      <c r="CM110" s="42">
        <f t="shared" si="122"/>
        <v>61813.148742153127</v>
      </c>
      <c r="CN110" s="42">
        <f t="shared" si="80"/>
        <v>1399033.3757529045</v>
      </c>
      <c r="CO110" s="42">
        <f t="shared" si="80"/>
        <v>537050.68005153351</v>
      </c>
      <c r="CP110" s="42">
        <f t="shared" si="123"/>
        <v>2.632108664079435E-6</v>
      </c>
      <c r="CQ110" s="42">
        <f t="shared" si="124"/>
        <v>1.2340167044257795E-7</v>
      </c>
      <c r="CR110" s="42">
        <f t="shared" si="125"/>
        <v>3.0629002117050492E-7</v>
      </c>
      <c r="CS110" s="42">
        <f t="shared" si="126"/>
        <v>2.4105676724072639E-6</v>
      </c>
      <c r="CT110" s="42">
        <f t="shared" si="127"/>
        <v>1.0351357505604295E-7</v>
      </c>
      <c r="CU110" s="42">
        <f t="shared" si="128"/>
        <v>2.7245711372161379E-7</v>
      </c>
      <c r="CV110" s="42">
        <f t="shared" si="129"/>
        <v>2.8101898237654638E-8</v>
      </c>
      <c r="CW110" s="42">
        <f t="shared" si="130"/>
        <v>4.7137306557238245E-9</v>
      </c>
      <c r="CX110" s="42">
        <f t="shared" si="131"/>
        <v>8.9079954982260149E-9</v>
      </c>
      <c r="CY110" s="42">
        <f t="shared" si="132"/>
        <v>2.4512938481495246E-8</v>
      </c>
      <c r="CZ110" s="42">
        <f t="shared" si="133"/>
        <v>4.0749947441564827E-9</v>
      </c>
      <c r="DA110" s="42">
        <f t="shared" si="134"/>
        <v>7.8143868852872749E-9</v>
      </c>
      <c r="DB110" s="42">
        <f t="shared" si="135"/>
        <v>2.6602105623170901E-6</v>
      </c>
      <c r="DC110" s="42">
        <f t="shared" si="136"/>
        <v>1.2811540109830175E-7</v>
      </c>
      <c r="DD110" s="42">
        <f t="shared" si="137"/>
        <v>3.1519801666873094E-7</v>
      </c>
      <c r="DE110" s="42">
        <f t="shared" si="138"/>
        <v>2.4350806108887594E-6</v>
      </c>
      <c r="DF110" s="42">
        <f t="shared" si="139"/>
        <v>1.0758856980019943E-7</v>
      </c>
      <c r="DG110" s="42">
        <f t="shared" si="140"/>
        <v>2.8027150060690101E-7</v>
      </c>
    </row>
    <row r="111" spans="1:111" x14ac:dyDescent="0.25">
      <c r="A111" s="53" t="s">
        <v>156</v>
      </c>
      <c r="B111" s="53" t="s">
        <v>152</v>
      </c>
      <c r="C111" s="53" t="s">
        <v>236</v>
      </c>
      <c r="D111" s="15">
        <v>0.30041065374388892</v>
      </c>
      <c r="E111" s="15">
        <v>1.4084212022343766E-2</v>
      </c>
      <c r="F111" s="15">
        <v>3.4957821746026546E-2</v>
      </c>
      <c r="G111" s="15">
        <v>0.2751254992791195</v>
      </c>
      <c r="H111" s="15">
        <v>1.1814322553749437E-2</v>
      </c>
      <c r="I111" s="15">
        <v>3.109636800610939E-2</v>
      </c>
      <c r="J111" s="15">
        <v>0.30041065374388892</v>
      </c>
      <c r="K111" s="15">
        <v>1.4084212022343766E-2</v>
      </c>
      <c r="L111" s="15">
        <v>3.4957821746026546E-2</v>
      </c>
      <c r="M111" s="15">
        <v>0.2751254992791195</v>
      </c>
      <c r="N111" s="15">
        <v>1.1814322553749437E-2</v>
      </c>
      <c r="O111" s="15">
        <v>3.109636800610939E-2</v>
      </c>
      <c r="P111" s="15">
        <f t="shared" si="99"/>
        <v>0.30041065374388892</v>
      </c>
      <c r="Q111" s="15">
        <f t="shared" si="100"/>
        <v>1.4084212022343766E-2</v>
      </c>
      <c r="R111" s="15">
        <f t="shared" si="101"/>
        <v>3.4957821746026546E-2</v>
      </c>
      <c r="S111" s="15">
        <f t="shared" si="102"/>
        <v>0.2751254992791195</v>
      </c>
      <c r="T111" s="15">
        <f t="shared" si="103"/>
        <v>1.1814322553749437E-2</v>
      </c>
      <c r="U111" s="15">
        <f t="shared" si="104"/>
        <v>3.109636800610939E-2</v>
      </c>
      <c r="V111" s="15">
        <v>6.2028575046326187E-3</v>
      </c>
      <c r="W111" s="15">
        <v>1.0404492723376109E-3</v>
      </c>
      <c r="X111" s="15">
        <v>1.9662382327385567E-3</v>
      </c>
      <c r="Y111" s="15">
        <v>5.4106759313790227E-3</v>
      </c>
      <c r="Z111" s="15">
        <v>8.9946278775789501E-4</v>
      </c>
      <c r="AA111" s="15">
        <v>1.7248489025754967E-3</v>
      </c>
      <c r="AB111" s="15">
        <v>6.2028575046326187E-3</v>
      </c>
      <c r="AC111" s="15">
        <v>1.0404492723376109E-3</v>
      </c>
      <c r="AD111" s="15">
        <v>1.9662382327385567E-3</v>
      </c>
      <c r="AE111" s="15">
        <v>5.4106759313790227E-3</v>
      </c>
      <c r="AF111" s="15">
        <v>8.9946278775789501E-4</v>
      </c>
      <c r="AG111" s="15">
        <v>1.7248489025754967E-3</v>
      </c>
      <c r="AH111" s="112">
        <f t="shared" si="105"/>
        <v>6.2028575046326187E-3</v>
      </c>
      <c r="AI111" s="112">
        <f t="shared" si="106"/>
        <v>1.0404492723376109E-3</v>
      </c>
      <c r="AJ111" s="112">
        <f t="shared" si="107"/>
        <v>1.9662382327385567E-3</v>
      </c>
      <c r="AK111" s="112">
        <f t="shared" si="108"/>
        <v>5.4106759313790227E-3</v>
      </c>
      <c r="AL111" s="112">
        <f t="shared" si="109"/>
        <v>8.9946278775789501E-4</v>
      </c>
      <c r="AM111" s="112">
        <f t="shared" si="110"/>
        <v>1.7248489025754967E-3</v>
      </c>
      <c r="AN111" s="15">
        <v>0.30661351124852154</v>
      </c>
      <c r="AO111" s="15">
        <v>1.5124661294681378E-2</v>
      </c>
      <c r="AP111" s="15">
        <v>3.6924059978765106E-2</v>
      </c>
      <c r="AQ111" s="15">
        <v>0.28053617521049851</v>
      </c>
      <c r="AR111" s="15">
        <v>1.2713785341507333E-2</v>
      </c>
      <c r="AS111" s="15">
        <v>3.2821216908684885E-2</v>
      </c>
      <c r="AT111" s="15">
        <v>0.30661351124852154</v>
      </c>
      <c r="AU111" s="15">
        <v>1.5124661294681378E-2</v>
      </c>
      <c r="AV111" s="15">
        <v>3.6924059978765106E-2</v>
      </c>
      <c r="AW111" s="15">
        <v>0.28053617521049851</v>
      </c>
      <c r="AX111" s="15">
        <v>1.2713785341507333E-2</v>
      </c>
      <c r="AY111" s="15">
        <v>3.2821216908684885E-2</v>
      </c>
      <c r="AZ111" s="15">
        <f t="shared" si="111"/>
        <v>0.30661351124852154</v>
      </c>
      <c r="BA111" s="15">
        <f t="shared" si="112"/>
        <v>1.5124661294681378E-2</v>
      </c>
      <c r="BB111" s="15">
        <f t="shared" si="113"/>
        <v>3.6924059978765106E-2</v>
      </c>
      <c r="BC111" s="15">
        <f t="shared" si="114"/>
        <v>0.28053617521049851</v>
      </c>
      <c r="BD111" s="15">
        <f t="shared" si="115"/>
        <v>1.2713785341507333E-2</v>
      </c>
      <c r="BE111" s="15">
        <f t="shared" si="116"/>
        <v>3.2821216908684885E-2</v>
      </c>
      <c r="BF111" s="42">
        <f t="shared" si="117"/>
        <v>32555.436626884104</v>
      </c>
      <c r="BG111" s="42">
        <f t="shared" si="117"/>
        <v>694394.54507533764</v>
      </c>
      <c r="BH111" s="42">
        <f t="shared" si="117"/>
        <v>279765.71512530342</v>
      </c>
      <c r="BI111" s="42">
        <f t="shared" si="117"/>
        <v>35547.413909744595</v>
      </c>
      <c r="BJ111" s="42">
        <f t="shared" si="75"/>
        <v>827808.78510009719</v>
      </c>
      <c r="BK111" s="42">
        <f t="shared" si="75"/>
        <v>314506.18278245738</v>
      </c>
      <c r="BL111" s="42">
        <f t="shared" si="118"/>
        <v>1576692.6763505021</v>
      </c>
      <c r="BM111" s="42">
        <f t="shared" si="118"/>
        <v>9399785.5157579742</v>
      </c>
      <c r="BN111" s="42">
        <f t="shared" si="118"/>
        <v>4973964.9230492869</v>
      </c>
      <c r="BO111" s="42">
        <f t="shared" si="118"/>
        <v>1807537.5653679862</v>
      </c>
      <c r="BP111" s="42">
        <f t="shared" si="76"/>
        <v>10873156.881096503</v>
      </c>
      <c r="BQ111" s="42">
        <f t="shared" si="76"/>
        <v>5670061.8734758589</v>
      </c>
      <c r="BR111" s="42">
        <f t="shared" si="119"/>
        <v>31896.833117940943</v>
      </c>
      <c r="BS111" s="42">
        <f t="shared" si="119"/>
        <v>646626.05062363681</v>
      </c>
      <c r="BT111" s="42">
        <f t="shared" si="119"/>
        <v>264867.948043212</v>
      </c>
      <c r="BU111" s="42">
        <f t="shared" si="119"/>
        <v>34861.814140945069</v>
      </c>
      <c r="BV111" s="42">
        <f t="shared" si="77"/>
        <v>769243.75685900112</v>
      </c>
      <c r="BW111" s="42">
        <f t="shared" si="77"/>
        <v>297977.98257175821</v>
      </c>
      <c r="BX111" s="42">
        <f t="shared" si="120"/>
        <v>70570.067125761052</v>
      </c>
      <c r="BY111" s="42">
        <f t="shared" si="120"/>
        <v>1505231.5292021632</v>
      </c>
      <c r="BZ111" s="42">
        <f t="shared" si="120"/>
        <v>606445.10845157795</v>
      </c>
      <c r="CA111" s="42">
        <f t="shared" si="120"/>
        <v>77055.743853434105</v>
      </c>
      <c r="CB111" s="42">
        <f t="shared" si="78"/>
        <v>1794432.1313008242</v>
      </c>
      <c r="CC111" s="42">
        <f t="shared" si="78"/>
        <v>681751.64365931461</v>
      </c>
      <c r="CD111" s="42">
        <f t="shared" si="121"/>
        <v>3417779.6256268551</v>
      </c>
      <c r="CE111" s="42">
        <f t="shared" si="121"/>
        <v>20375813.183442645</v>
      </c>
      <c r="CF111" s="42">
        <f t="shared" si="121"/>
        <v>10782009.853644671</v>
      </c>
      <c r="CG111" s="42">
        <f t="shared" si="121"/>
        <v>3918179.5895502358</v>
      </c>
      <c r="CH111" s="42">
        <f t="shared" si="79"/>
        <v>23569624.323031276</v>
      </c>
      <c r="CI111" s="42">
        <f t="shared" si="79"/>
        <v>12290931.668475276</v>
      </c>
      <c r="CJ111" s="42">
        <f t="shared" si="122"/>
        <v>69142.419437663397</v>
      </c>
      <c r="CK111" s="42">
        <f t="shared" si="122"/>
        <v>1401684.2815154498</v>
      </c>
      <c r="CL111" s="42">
        <f t="shared" si="122"/>
        <v>574151.38021636964</v>
      </c>
      <c r="CM111" s="42">
        <f t="shared" si="122"/>
        <v>75569.576665443295</v>
      </c>
      <c r="CN111" s="42">
        <f t="shared" si="80"/>
        <v>1667481.3543364853</v>
      </c>
      <c r="CO111" s="42">
        <f t="shared" si="80"/>
        <v>645923.64320258424</v>
      </c>
      <c r="CP111" s="42">
        <f t="shared" si="123"/>
        <v>2.1329156415816112E-6</v>
      </c>
      <c r="CQ111" s="42">
        <f t="shared" si="124"/>
        <v>9.9997905358640731E-8</v>
      </c>
      <c r="CR111" s="42">
        <f t="shared" si="125"/>
        <v>2.4820053439678845E-7</v>
      </c>
      <c r="CS111" s="42">
        <f t="shared" si="126"/>
        <v>1.9533910448817485E-6</v>
      </c>
      <c r="CT111" s="42">
        <f t="shared" si="127"/>
        <v>8.3881690131621002E-8</v>
      </c>
      <c r="CU111" s="42">
        <f t="shared" si="128"/>
        <v>2.2078421284337665E-7</v>
      </c>
      <c r="CV111" s="42">
        <f t="shared" si="129"/>
        <v>4.4040288282891589E-8</v>
      </c>
      <c r="CW111" s="42">
        <f t="shared" si="130"/>
        <v>7.3871898335970378E-9</v>
      </c>
      <c r="CX111" s="42">
        <f t="shared" si="131"/>
        <v>1.3960291452443751E-8</v>
      </c>
      <c r="CY111" s="42">
        <f t="shared" si="132"/>
        <v>3.8415799112791063E-8</v>
      </c>
      <c r="CZ111" s="42">
        <f t="shared" si="133"/>
        <v>6.3861857930810541E-9</v>
      </c>
      <c r="DA111" s="42">
        <f t="shared" si="134"/>
        <v>1.2246427208286027E-8</v>
      </c>
      <c r="DB111" s="42">
        <f t="shared" si="135"/>
        <v>2.1769559298645028E-6</v>
      </c>
      <c r="DC111" s="42">
        <f t="shared" si="136"/>
        <v>1.0738509519223777E-7</v>
      </c>
      <c r="DD111" s="42">
        <f t="shared" si="137"/>
        <v>2.6216082584923226E-7</v>
      </c>
      <c r="DE111" s="42">
        <f t="shared" si="138"/>
        <v>1.9918068439945392E-6</v>
      </c>
      <c r="DF111" s="42">
        <f t="shared" si="139"/>
        <v>9.0267875924702065E-8</v>
      </c>
      <c r="DG111" s="42">
        <f t="shared" si="140"/>
        <v>2.3303064005166267E-7</v>
      </c>
    </row>
    <row r="112" spans="1:111" x14ac:dyDescent="0.25">
      <c r="A112" s="53" t="s">
        <v>157</v>
      </c>
      <c r="B112" s="53" t="s">
        <v>152</v>
      </c>
      <c r="C112" s="53" t="s">
        <v>236</v>
      </c>
      <c r="D112" s="15">
        <v>0.26845207355836875</v>
      </c>
      <c r="E112" s="15">
        <v>1.2585891594434854E-2</v>
      </c>
      <c r="F112" s="15">
        <v>3.1238904539002438E-2</v>
      </c>
      <c r="G112" s="15">
        <v>0.24585682914304294</v>
      </c>
      <c r="H112" s="15">
        <v>1.0557479728882473E-2</v>
      </c>
      <c r="I112" s="15">
        <v>2.7788243750140301E-2</v>
      </c>
      <c r="J112" s="15">
        <v>0.26845207355836875</v>
      </c>
      <c r="K112" s="15">
        <v>1.2585891594434854E-2</v>
      </c>
      <c r="L112" s="15">
        <v>3.1238904539002438E-2</v>
      </c>
      <c r="M112" s="15">
        <v>0.24585682914304294</v>
      </c>
      <c r="N112" s="15">
        <v>1.0557479728882473E-2</v>
      </c>
      <c r="O112" s="15">
        <v>2.7788243750140301E-2</v>
      </c>
      <c r="P112" s="15">
        <f t="shared" si="99"/>
        <v>0.26845207355836875</v>
      </c>
      <c r="Q112" s="15">
        <f t="shared" si="100"/>
        <v>1.2585891594434854E-2</v>
      </c>
      <c r="R112" s="15">
        <f t="shared" si="101"/>
        <v>3.1238904539002438E-2</v>
      </c>
      <c r="S112" s="15">
        <f t="shared" si="102"/>
        <v>0.24585682914304294</v>
      </c>
      <c r="T112" s="15">
        <f t="shared" si="103"/>
        <v>1.0557479728882473E-2</v>
      </c>
      <c r="U112" s="15">
        <f t="shared" si="104"/>
        <v>2.7788243750140301E-2</v>
      </c>
      <c r="V112" s="15">
        <v>4.6669118368188279E-3</v>
      </c>
      <c r="W112" s="15">
        <v>7.8281421442544079E-4</v>
      </c>
      <c r="X112" s="15">
        <v>1.4793601941556762E-3</v>
      </c>
      <c r="Y112" s="15">
        <v>4.0708895102756458E-3</v>
      </c>
      <c r="Z112" s="15">
        <v>6.7673866888451155E-4</v>
      </c>
      <c r="AA112" s="15">
        <v>1.2977434600329929E-3</v>
      </c>
      <c r="AB112" s="15">
        <v>4.6669118368188279E-3</v>
      </c>
      <c r="AC112" s="15">
        <v>7.8281421442544079E-4</v>
      </c>
      <c r="AD112" s="15">
        <v>1.4793601941556762E-3</v>
      </c>
      <c r="AE112" s="15">
        <v>4.0708895102756458E-3</v>
      </c>
      <c r="AF112" s="15">
        <v>6.7673866888451155E-4</v>
      </c>
      <c r="AG112" s="15">
        <v>1.2977434600329929E-3</v>
      </c>
      <c r="AH112" s="112">
        <f t="shared" si="105"/>
        <v>4.6669118368188279E-3</v>
      </c>
      <c r="AI112" s="112">
        <f t="shared" si="106"/>
        <v>7.8281421442544079E-4</v>
      </c>
      <c r="AJ112" s="112">
        <f t="shared" si="107"/>
        <v>1.4793601941556762E-3</v>
      </c>
      <c r="AK112" s="112">
        <f t="shared" si="108"/>
        <v>4.0708895102756458E-3</v>
      </c>
      <c r="AL112" s="112">
        <f t="shared" si="109"/>
        <v>6.7673866888451155E-4</v>
      </c>
      <c r="AM112" s="112">
        <f t="shared" si="110"/>
        <v>1.2977434600329929E-3</v>
      </c>
      <c r="AN112" s="15">
        <v>0.27311898539518759</v>
      </c>
      <c r="AO112" s="15">
        <v>1.3368705808860295E-2</v>
      </c>
      <c r="AP112" s="15">
        <v>3.2718264733158114E-2</v>
      </c>
      <c r="AQ112" s="15">
        <v>0.24992771865331859</v>
      </c>
      <c r="AR112" s="15">
        <v>1.1234218397766985E-2</v>
      </c>
      <c r="AS112" s="15">
        <v>2.9085987210173293E-2</v>
      </c>
      <c r="AT112" s="15">
        <v>0.27311898539518759</v>
      </c>
      <c r="AU112" s="15">
        <v>1.3368705808860295E-2</v>
      </c>
      <c r="AV112" s="15">
        <v>3.2718264733158114E-2</v>
      </c>
      <c r="AW112" s="15">
        <v>0.24992771865331859</v>
      </c>
      <c r="AX112" s="15">
        <v>1.1234218397766985E-2</v>
      </c>
      <c r="AY112" s="15">
        <v>2.9085987210173293E-2</v>
      </c>
      <c r="AZ112" s="15">
        <f t="shared" si="111"/>
        <v>0.27311898539518759</v>
      </c>
      <c r="BA112" s="15">
        <f t="shared" si="112"/>
        <v>1.3368705808860295E-2</v>
      </c>
      <c r="BB112" s="15">
        <f t="shared" si="113"/>
        <v>3.2718264733158114E-2</v>
      </c>
      <c r="BC112" s="15">
        <f t="shared" si="114"/>
        <v>0.24992771865331859</v>
      </c>
      <c r="BD112" s="15">
        <f t="shared" si="115"/>
        <v>1.1234218397766985E-2</v>
      </c>
      <c r="BE112" s="15">
        <f t="shared" si="116"/>
        <v>2.9085987210173293E-2</v>
      </c>
      <c r="BF112" s="42">
        <f t="shared" si="117"/>
        <v>36431.083844370318</v>
      </c>
      <c r="BG112" s="42">
        <f t="shared" si="117"/>
        <v>777060.56234621117</v>
      </c>
      <c r="BH112" s="42">
        <f t="shared" si="117"/>
        <v>313071.15740212536</v>
      </c>
      <c r="BI112" s="42">
        <f t="shared" si="117"/>
        <v>39779.248898999911</v>
      </c>
      <c r="BJ112" s="42">
        <f t="shared" si="75"/>
        <v>926357.44999296614</v>
      </c>
      <c r="BK112" s="42">
        <f t="shared" si="75"/>
        <v>351947.3950184643</v>
      </c>
      <c r="BL112" s="42">
        <f t="shared" si="118"/>
        <v>2095604.19008611</v>
      </c>
      <c r="BM112" s="42">
        <f t="shared" si="118"/>
        <v>12493385.812083382</v>
      </c>
      <c r="BN112" s="42">
        <f t="shared" si="118"/>
        <v>6610966.0369642405</v>
      </c>
      <c r="BO112" s="42">
        <f t="shared" si="118"/>
        <v>2402423.3463751716</v>
      </c>
      <c r="BP112" s="42">
        <f t="shared" si="76"/>
        <v>14451664.209052313</v>
      </c>
      <c r="BQ112" s="42">
        <f t="shared" si="76"/>
        <v>7536158.1862653811</v>
      </c>
      <c r="BR112" s="42">
        <f t="shared" si="119"/>
        <v>35808.568876487654</v>
      </c>
      <c r="BS112" s="42">
        <f t="shared" si="119"/>
        <v>731559.22045334929</v>
      </c>
      <c r="BT112" s="42">
        <f t="shared" si="119"/>
        <v>298915.60814007727</v>
      </c>
      <c r="BU112" s="42">
        <f t="shared" si="119"/>
        <v>39131.313856251771</v>
      </c>
      <c r="BV112" s="42">
        <f t="shared" si="77"/>
        <v>870554.55517439125</v>
      </c>
      <c r="BW112" s="42">
        <f t="shared" si="77"/>
        <v>336244.38907059986</v>
      </c>
      <c r="BX112" s="42">
        <f t="shared" si="120"/>
        <v>78971.265593113567</v>
      </c>
      <c r="BY112" s="42">
        <f t="shared" si="120"/>
        <v>1684425.7588690876</v>
      </c>
      <c r="BZ112" s="42">
        <f t="shared" si="120"/>
        <v>678640.95469581359</v>
      </c>
      <c r="CA112" s="42">
        <f t="shared" si="120"/>
        <v>86229.046693128636</v>
      </c>
      <c r="CB112" s="42">
        <f t="shared" si="78"/>
        <v>2008055.0040747325</v>
      </c>
      <c r="CC112" s="42">
        <f t="shared" si="78"/>
        <v>762912.55361875694</v>
      </c>
      <c r="CD112" s="42">
        <f t="shared" si="121"/>
        <v>4542618.4897572119</v>
      </c>
      <c r="CE112" s="42">
        <f t="shared" si="121"/>
        <v>27081777.015968066</v>
      </c>
      <c r="CF112" s="42">
        <f t="shared" si="121"/>
        <v>14330519.425730255</v>
      </c>
      <c r="CG112" s="42">
        <f t="shared" si="121"/>
        <v>5207707.0494022118</v>
      </c>
      <c r="CH112" s="42">
        <f t="shared" si="79"/>
        <v>31326715.872383337</v>
      </c>
      <c r="CI112" s="42">
        <f t="shared" si="79"/>
        <v>16336048.420125367</v>
      </c>
      <c r="CJ112" s="42">
        <f t="shared" si="122"/>
        <v>77621.846644329067</v>
      </c>
      <c r="CK112" s="42">
        <f t="shared" si="122"/>
        <v>1585792.9932117593</v>
      </c>
      <c r="CL112" s="42">
        <f t="shared" si="122"/>
        <v>647956.12398462556</v>
      </c>
      <c r="CM112" s="42">
        <f t="shared" si="122"/>
        <v>84824.524923572346</v>
      </c>
      <c r="CN112" s="42">
        <f t="shared" si="80"/>
        <v>1887091.673793159</v>
      </c>
      <c r="CO112" s="42">
        <f t="shared" si="80"/>
        <v>728873.31782175018</v>
      </c>
      <c r="CP112" s="42">
        <f t="shared" si="123"/>
        <v>1.906009722264418E-6</v>
      </c>
      <c r="CQ112" s="42">
        <f t="shared" si="124"/>
        <v>8.9359830320487455E-8</v>
      </c>
      <c r="CR112" s="42">
        <f t="shared" si="125"/>
        <v>2.2179622222691729E-7</v>
      </c>
      <c r="CS112" s="42">
        <f t="shared" si="126"/>
        <v>1.7455834869156048E-6</v>
      </c>
      <c r="CT112" s="42">
        <f t="shared" si="127"/>
        <v>7.4958106075065558E-8</v>
      </c>
      <c r="CU112" s="42">
        <f t="shared" si="128"/>
        <v>1.9729653062599614E-7</v>
      </c>
      <c r="CV112" s="42">
        <f t="shared" si="129"/>
        <v>3.313507404141368E-8</v>
      </c>
      <c r="CW112" s="42">
        <f t="shared" si="130"/>
        <v>5.5579809224206293E-9</v>
      </c>
      <c r="CX112" s="42">
        <f t="shared" si="131"/>
        <v>1.0503457378505302E-8</v>
      </c>
      <c r="CY112" s="42">
        <f t="shared" si="132"/>
        <v>2.8903315522957085E-8</v>
      </c>
      <c r="CZ112" s="42">
        <f t="shared" si="133"/>
        <v>4.804844549080032E-9</v>
      </c>
      <c r="DA112" s="42">
        <f t="shared" si="134"/>
        <v>9.2139785662342496E-9</v>
      </c>
      <c r="DB112" s="42">
        <f t="shared" si="135"/>
        <v>1.9391447963058319E-6</v>
      </c>
      <c r="DC112" s="42">
        <f t="shared" si="136"/>
        <v>9.4917811242908091E-8</v>
      </c>
      <c r="DD112" s="42">
        <f t="shared" si="137"/>
        <v>2.3229967960542261E-7</v>
      </c>
      <c r="DE112" s="42">
        <f t="shared" si="138"/>
        <v>1.774486802438562E-6</v>
      </c>
      <c r="DF112" s="42">
        <f t="shared" si="139"/>
        <v>7.9762950624145586E-8</v>
      </c>
      <c r="DG112" s="42">
        <f t="shared" si="140"/>
        <v>2.0651050919223038E-7</v>
      </c>
    </row>
    <row r="113" spans="1:111" x14ac:dyDescent="0.25">
      <c r="A113" s="53" t="s">
        <v>158</v>
      </c>
      <c r="B113" s="53" t="s">
        <v>152</v>
      </c>
      <c r="C113" s="53" t="s">
        <v>236</v>
      </c>
      <c r="D113" s="15">
        <v>0.33236923392940898</v>
      </c>
      <c r="E113" s="15">
        <v>1.5582532450252677E-2</v>
      </c>
      <c r="F113" s="15">
        <v>3.8676738953050641E-2</v>
      </c>
      <c r="G113" s="15">
        <v>0.30439416941519604</v>
      </c>
      <c r="H113" s="15">
        <v>1.3071165378616398E-2</v>
      </c>
      <c r="I113" s="15">
        <v>3.4404492262078472E-2</v>
      </c>
      <c r="J113" s="15">
        <v>0.33236923392940898</v>
      </c>
      <c r="K113" s="15">
        <v>1.5582532450252677E-2</v>
      </c>
      <c r="L113" s="15">
        <v>3.8676738953050641E-2</v>
      </c>
      <c r="M113" s="15">
        <v>0.30439416941519604</v>
      </c>
      <c r="N113" s="15">
        <v>1.3071165378616398E-2</v>
      </c>
      <c r="O113" s="15">
        <v>3.4404492262078472E-2</v>
      </c>
      <c r="P113" s="15">
        <f t="shared" si="99"/>
        <v>0.33236923392940898</v>
      </c>
      <c r="Q113" s="15">
        <f t="shared" si="100"/>
        <v>1.5582532450252677E-2</v>
      </c>
      <c r="R113" s="15">
        <f t="shared" si="101"/>
        <v>3.8676738953050641E-2</v>
      </c>
      <c r="S113" s="15">
        <f t="shared" si="102"/>
        <v>0.30439416941519604</v>
      </c>
      <c r="T113" s="15">
        <f t="shared" si="103"/>
        <v>1.3071165378616398E-2</v>
      </c>
      <c r="U113" s="15">
        <f t="shared" si="104"/>
        <v>3.4404492262078472E-2</v>
      </c>
      <c r="V113" s="15">
        <v>4.4896873366864669E-3</v>
      </c>
      <c r="W113" s="15">
        <v>7.5308709235865181E-4</v>
      </c>
      <c r="X113" s="15">
        <v>1.4231819589345745E-3</v>
      </c>
      <c r="Y113" s="15">
        <v>3.9162987693791024E-3</v>
      </c>
      <c r="Z113" s="15">
        <v>6.5103973209142878E-4</v>
      </c>
      <c r="AA113" s="15">
        <v>1.24846206281655E-3</v>
      </c>
      <c r="AB113" s="15">
        <v>4.4896873366864669E-3</v>
      </c>
      <c r="AC113" s="15">
        <v>7.5308709235865181E-4</v>
      </c>
      <c r="AD113" s="15">
        <v>1.4231819589345745E-3</v>
      </c>
      <c r="AE113" s="15">
        <v>3.9162987693791024E-3</v>
      </c>
      <c r="AF113" s="15">
        <v>6.5103973209142878E-4</v>
      </c>
      <c r="AG113" s="15">
        <v>1.24846206281655E-3</v>
      </c>
      <c r="AH113" s="112">
        <f t="shared" si="105"/>
        <v>4.4896873366864669E-3</v>
      </c>
      <c r="AI113" s="112">
        <f t="shared" si="106"/>
        <v>7.5308709235865181E-4</v>
      </c>
      <c r="AJ113" s="112">
        <f t="shared" si="107"/>
        <v>1.4231819589345745E-3</v>
      </c>
      <c r="AK113" s="112">
        <f t="shared" si="108"/>
        <v>3.9162987693791024E-3</v>
      </c>
      <c r="AL113" s="112">
        <f t="shared" si="109"/>
        <v>6.5103973209142878E-4</v>
      </c>
      <c r="AM113" s="112">
        <f t="shared" si="110"/>
        <v>1.24846206281655E-3</v>
      </c>
      <c r="AN113" s="15">
        <v>0.33685892126609546</v>
      </c>
      <c r="AO113" s="15">
        <v>1.633561954261133E-2</v>
      </c>
      <c r="AP113" s="15">
        <v>4.0099920911985214E-2</v>
      </c>
      <c r="AQ113" s="15">
        <v>0.30831046818457514</v>
      </c>
      <c r="AR113" s="15">
        <v>1.3722205110707826E-2</v>
      </c>
      <c r="AS113" s="15">
        <v>3.5652954324895021E-2</v>
      </c>
      <c r="AT113" s="15">
        <v>0.33685892126609546</v>
      </c>
      <c r="AU113" s="15">
        <v>1.633561954261133E-2</v>
      </c>
      <c r="AV113" s="15">
        <v>4.0099920911985214E-2</v>
      </c>
      <c r="AW113" s="15">
        <v>0.30831046818457514</v>
      </c>
      <c r="AX113" s="15">
        <v>1.3722205110707826E-2</v>
      </c>
      <c r="AY113" s="15">
        <v>3.5652954324895021E-2</v>
      </c>
      <c r="AZ113" s="15">
        <f t="shared" si="111"/>
        <v>0.33685892126609546</v>
      </c>
      <c r="BA113" s="15">
        <f t="shared" si="112"/>
        <v>1.633561954261133E-2</v>
      </c>
      <c r="BB113" s="15">
        <f t="shared" si="113"/>
        <v>4.0099920911985214E-2</v>
      </c>
      <c r="BC113" s="15">
        <f t="shared" si="114"/>
        <v>0.30831046818457514</v>
      </c>
      <c r="BD113" s="15">
        <f t="shared" si="115"/>
        <v>1.3722205110707826E-2</v>
      </c>
      <c r="BE113" s="15">
        <f t="shared" si="116"/>
        <v>3.5652954324895021E-2</v>
      </c>
      <c r="BF113" s="42">
        <f t="shared" si="117"/>
        <v>29425.106181991407</v>
      </c>
      <c r="BG113" s="42">
        <f t="shared" si="117"/>
        <v>627625.83881809365</v>
      </c>
      <c r="BH113" s="42">
        <f t="shared" si="117"/>
        <v>252865.16559402429</v>
      </c>
      <c r="BI113" s="42">
        <f t="shared" si="117"/>
        <v>32129.393341499926</v>
      </c>
      <c r="BJ113" s="42">
        <f t="shared" si="75"/>
        <v>748211.78653278027</v>
      </c>
      <c r="BK113" s="42">
        <f t="shared" si="75"/>
        <v>284265.20366875961</v>
      </c>
      <c r="BL113" s="42">
        <f t="shared" si="118"/>
        <v>2178325.4081158252</v>
      </c>
      <c r="BM113" s="42">
        <f t="shared" si="118"/>
        <v>12986545.778349832</v>
      </c>
      <c r="BN113" s="42">
        <f t="shared" si="118"/>
        <v>6871925.2226338824</v>
      </c>
      <c r="BO113" s="42">
        <f t="shared" si="118"/>
        <v>2497255.8468899806</v>
      </c>
      <c r="BP113" s="42">
        <f t="shared" si="76"/>
        <v>15022124.638357012</v>
      </c>
      <c r="BQ113" s="42">
        <f t="shared" si="76"/>
        <v>7833638.1146705942</v>
      </c>
      <c r="BR113" s="42">
        <f t="shared" si="119"/>
        <v>29032.925603518364</v>
      </c>
      <c r="BS113" s="42">
        <f t="shared" si="119"/>
        <v>598691.71013005963</v>
      </c>
      <c r="BT113" s="42">
        <f t="shared" si="119"/>
        <v>243890.75533256019</v>
      </c>
      <c r="BU113" s="42">
        <f t="shared" si="119"/>
        <v>31721.271280821518</v>
      </c>
      <c r="BV113" s="42">
        <f t="shared" si="77"/>
        <v>712713.4393559231</v>
      </c>
      <c r="BW113" s="42">
        <f t="shared" si="77"/>
        <v>274311.06861096836</v>
      </c>
      <c r="BX113" s="42">
        <f t="shared" si="120"/>
        <v>63784.48374828403</v>
      </c>
      <c r="BY113" s="42">
        <f t="shared" si="120"/>
        <v>1360497.7283173399</v>
      </c>
      <c r="BZ113" s="42">
        <f t="shared" si="120"/>
        <v>548133.07879277249</v>
      </c>
      <c r="CA113" s="42">
        <f t="shared" si="120"/>
        <v>69646.537713680824</v>
      </c>
      <c r="CB113" s="42">
        <f t="shared" si="78"/>
        <v>1621890.5802142066</v>
      </c>
      <c r="CC113" s="42">
        <f t="shared" si="78"/>
        <v>616198.6009997651</v>
      </c>
      <c r="CD113" s="42">
        <f t="shared" si="121"/>
        <v>4721932.377510787</v>
      </c>
      <c r="CE113" s="42">
        <f t="shared" si="121"/>
        <v>28150794.529756282</v>
      </c>
      <c r="CF113" s="42">
        <f t="shared" si="121"/>
        <v>14896197.824114345</v>
      </c>
      <c r="CG113" s="42">
        <f t="shared" si="121"/>
        <v>5413274.4329312462</v>
      </c>
      <c r="CH113" s="42">
        <f t="shared" si="79"/>
        <v>32563296.762082681</v>
      </c>
      <c r="CI113" s="42">
        <f t="shared" si="79"/>
        <v>16980892.436709262</v>
      </c>
      <c r="CJ113" s="42">
        <f t="shared" si="122"/>
        <v>62934.358158955969</v>
      </c>
      <c r="CK113" s="42">
        <f t="shared" si="122"/>
        <v>1297777.5311612745</v>
      </c>
      <c r="CL113" s="42">
        <f t="shared" si="122"/>
        <v>528679.34693765605</v>
      </c>
      <c r="CM113" s="42">
        <f t="shared" si="122"/>
        <v>68761.855946157069</v>
      </c>
      <c r="CN113" s="42">
        <f t="shared" si="80"/>
        <v>1544941.1977858455</v>
      </c>
      <c r="CO113" s="42">
        <f t="shared" si="80"/>
        <v>594621.1303223446</v>
      </c>
      <c r="CP113" s="42">
        <f t="shared" si="123"/>
        <v>2.3598215608988037E-6</v>
      </c>
      <c r="CQ113" s="42">
        <f t="shared" si="124"/>
        <v>1.1063598039679401E-7</v>
      </c>
      <c r="CR113" s="42">
        <f t="shared" si="125"/>
        <v>2.7460484656665952E-7</v>
      </c>
      <c r="CS113" s="42">
        <f t="shared" si="126"/>
        <v>2.1611986028478918E-6</v>
      </c>
      <c r="CT113" s="42">
        <f t="shared" si="127"/>
        <v>9.280527418817642E-8</v>
      </c>
      <c r="CU113" s="42">
        <f t="shared" si="128"/>
        <v>2.4427189506075714E-7</v>
      </c>
      <c r="CV113" s="42">
        <f t="shared" si="129"/>
        <v>3.1876780090473916E-8</v>
      </c>
      <c r="CW113" s="42">
        <f t="shared" si="130"/>
        <v>5.3469183557464273E-9</v>
      </c>
      <c r="CX113" s="42">
        <f t="shared" si="131"/>
        <v>1.0104591908435478E-8</v>
      </c>
      <c r="CY113" s="42">
        <f t="shared" si="132"/>
        <v>2.7805721262591627E-8</v>
      </c>
      <c r="CZ113" s="42">
        <f t="shared" si="133"/>
        <v>4.6223820978491445E-9</v>
      </c>
      <c r="DA113" s="42">
        <f t="shared" si="134"/>
        <v>8.8640806459975055E-9</v>
      </c>
      <c r="DB113" s="42">
        <f t="shared" si="135"/>
        <v>2.3916983409892775E-6</v>
      </c>
      <c r="DC113" s="42">
        <f t="shared" si="136"/>
        <v>1.1598289875254044E-7</v>
      </c>
      <c r="DD113" s="42">
        <f t="shared" si="137"/>
        <v>2.84709438475095E-7</v>
      </c>
      <c r="DE113" s="42">
        <f t="shared" si="138"/>
        <v>2.1890043241104833E-6</v>
      </c>
      <c r="DF113" s="42">
        <f t="shared" si="139"/>
        <v>9.7427656286025556E-8</v>
      </c>
      <c r="DG113" s="42">
        <f t="shared" si="140"/>
        <v>2.5313597570675467E-7</v>
      </c>
    </row>
    <row r="114" spans="1:111" x14ac:dyDescent="0.25">
      <c r="A114" s="53" t="s">
        <v>159</v>
      </c>
      <c r="B114" s="53" t="s">
        <v>152</v>
      </c>
      <c r="C114" s="53" t="s">
        <v>236</v>
      </c>
      <c r="D114" s="15">
        <v>0.30360651176244097</v>
      </c>
      <c r="E114" s="15">
        <v>1.4234044065134659E-2</v>
      </c>
      <c r="F114" s="15">
        <v>3.532971346672896E-2</v>
      </c>
      <c r="G114" s="15">
        <v>0.27805236629272723</v>
      </c>
      <c r="H114" s="15">
        <v>1.1940006836236135E-2</v>
      </c>
      <c r="I114" s="15">
        <v>3.1427180431706302E-2</v>
      </c>
      <c r="J114" s="15">
        <v>0.30360651176244097</v>
      </c>
      <c r="K114" s="15">
        <v>1.4234044065134659E-2</v>
      </c>
      <c r="L114" s="15">
        <v>3.532971346672896E-2</v>
      </c>
      <c r="M114" s="15">
        <v>0.27805236629272723</v>
      </c>
      <c r="N114" s="15">
        <v>1.1940006836236135E-2</v>
      </c>
      <c r="O114" s="15">
        <v>3.1427180431706302E-2</v>
      </c>
      <c r="P114" s="15">
        <f t="shared" si="99"/>
        <v>0.30360651176244097</v>
      </c>
      <c r="Q114" s="15">
        <f t="shared" si="100"/>
        <v>1.4234044065134659E-2</v>
      </c>
      <c r="R114" s="15">
        <f t="shared" si="101"/>
        <v>3.532971346672896E-2</v>
      </c>
      <c r="S114" s="15">
        <f t="shared" si="102"/>
        <v>0.27805236629272723</v>
      </c>
      <c r="T114" s="15">
        <f t="shared" si="103"/>
        <v>1.1940006836236135E-2</v>
      </c>
      <c r="U114" s="15">
        <f t="shared" si="104"/>
        <v>3.1427180431706302E-2</v>
      </c>
      <c r="V114" s="15">
        <v>4.3321544476799248E-3</v>
      </c>
      <c r="W114" s="15">
        <v>7.2666298385483949E-4</v>
      </c>
      <c r="X114" s="15">
        <v>1.3732457498491508E-3</v>
      </c>
      <c r="Y114" s="15">
        <v>3.7788847774710638E-3</v>
      </c>
      <c r="Z114" s="15">
        <v>6.2819623271979973E-4</v>
      </c>
      <c r="AA114" s="15">
        <v>1.2046563764019345E-3</v>
      </c>
      <c r="AB114" s="15">
        <v>4.3321544476799248E-3</v>
      </c>
      <c r="AC114" s="15">
        <v>7.2666298385483949E-4</v>
      </c>
      <c r="AD114" s="15">
        <v>1.3732457498491508E-3</v>
      </c>
      <c r="AE114" s="15">
        <v>3.7788847774710638E-3</v>
      </c>
      <c r="AF114" s="15">
        <v>6.2819623271979973E-4</v>
      </c>
      <c r="AG114" s="15">
        <v>1.2046563764019345E-3</v>
      </c>
      <c r="AH114" s="112">
        <f t="shared" si="105"/>
        <v>4.3321544476799248E-3</v>
      </c>
      <c r="AI114" s="112">
        <f t="shared" si="106"/>
        <v>7.2666298385483949E-4</v>
      </c>
      <c r="AJ114" s="112">
        <f t="shared" si="107"/>
        <v>1.3732457498491508E-3</v>
      </c>
      <c r="AK114" s="112">
        <f t="shared" si="108"/>
        <v>3.7788847774710638E-3</v>
      </c>
      <c r="AL114" s="112">
        <f t="shared" si="109"/>
        <v>6.2819623271979973E-4</v>
      </c>
      <c r="AM114" s="112">
        <f t="shared" si="110"/>
        <v>1.2046563764019345E-3</v>
      </c>
      <c r="AN114" s="15">
        <v>1.0652860061840033</v>
      </c>
      <c r="AO114" s="15">
        <v>4.9944014263630383E-2</v>
      </c>
      <c r="AP114" s="15">
        <v>0.12396390690080335</v>
      </c>
      <c r="AQ114" s="15">
        <v>0.97562233786921826</v>
      </c>
      <c r="AR114" s="15">
        <v>4.1894760828898717E-2</v>
      </c>
      <c r="AS114" s="15">
        <v>0.11027080853230281</v>
      </c>
      <c r="AT114" s="15">
        <v>1.0652860061840033</v>
      </c>
      <c r="AU114" s="15">
        <v>4.9944014263630383E-2</v>
      </c>
      <c r="AV114" s="15">
        <v>0.12396390690080335</v>
      </c>
      <c r="AW114" s="15">
        <v>0.97562233786921826</v>
      </c>
      <c r="AX114" s="15">
        <v>4.1894760828898717E-2</v>
      </c>
      <c r="AY114" s="15">
        <v>0.11027080853230281</v>
      </c>
      <c r="AZ114" s="15">
        <f t="shared" si="111"/>
        <v>1.0652860061840033</v>
      </c>
      <c r="BA114" s="15">
        <f t="shared" si="112"/>
        <v>4.9944014263630383E-2</v>
      </c>
      <c r="BB114" s="15">
        <f t="shared" si="113"/>
        <v>0.12396390690080335</v>
      </c>
      <c r="BC114" s="15">
        <f t="shared" si="114"/>
        <v>0.97562233786921826</v>
      </c>
      <c r="BD114" s="15">
        <f t="shared" si="115"/>
        <v>4.1894760828898717E-2</v>
      </c>
      <c r="BE114" s="15">
        <f t="shared" si="116"/>
        <v>0.11027080853230281</v>
      </c>
      <c r="BF114" s="42">
        <f t="shared" si="117"/>
        <v>32212.74782028532</v>
      </c>
      <c r="BG114" s="42">
        <f t="shared" si="117"/>
        <v>687085.12881138653</v>
      </c>
      <c r="BH114" s="42">
        <f t="shared" si="117"/>
        <v>276820.8128608265</v>
      </c>
      <c r="BI114" s="42">
        <f t="shared" si="117"/>
        <v>35173.23060543149</v>
      </c>
      <c r="BJ114" s="42">
        <f t="shared" si="75"/>
        <v>819095.00841483288</v>
      </c>
      <c r="BK114" s="42">
        <f t="shared" si="75"/>
        <v>311195.5913847473</v>
      </c>
      <c r="BL114" s="42">
        <f t="shared" si="118"/>
        <v>2257537.2411382184</v>
      </c>
      <c r="BM114" s="42">
        <f t="shared" si="118"/>
        <v>13458783.806653462</v>
      </c>
      <c r="BN114" s="42">
        <f t="shared" si="118"/>
        <v>7121813.4125478417</v>
      </c>
      <c r="BO114" s="42">
        <f t="shared" si="118"/>
        <v>2588065.1504132529</v>
      </c>
      <c r="BP114" s="42">
        <f t="shared" si="76"/>
        <v>15568383.716115447</v>
      </c>
      <c r="BQ114" s="42">
        <f t="shared" si="76"/>
        <v>8118497.6824767962</v>
      </c>
      <c r="BR114" s="42">
        <f t="shared" si="119"/>
        <v>9180.6331287813173</v>
      </c>
      <c r="BS114" s="42">
        <f t="shared" si="119"/>
        <v>195819.26171124517</v>
      </c>
      <c r="BT114" s="42">
        <f t="shared" si="119"/>
        <v>78893.931665335578</v>
      </c>
      <c r="BU114" s="42">
        <f t="shared" si="119"/>
        <v>10024.370722547976</v>
      </c>
      <c r="BV114" s="42">
        <f t="shared" si="77"/>
        <v>233442.07739822741</v>
      </c>
      <c r="BW114" s="42">
        <f t="shared" si="77"/>
        <v>88690.743544652971</v>
      </c>
      <c r="BX114" s="42">
        <f t="shared" si="120"/>
        <v>69827.22431391092</v>
      </c>
      <c r="BY114" s="42">
        <f t="shared" si="120"/>
        <v>1489386.9867895087</v>
      </c>
      <c r="BZ114" s="42">
        <f t="shared" si="120"/>
        <v>600061.475731035</v>
      </c>
      <c r="CA114" s="42">
        <f t="shared" si="120"/>
        <v>76244.630760240034</v>
      </c>
      <c r="CB114" s="42">
        <f t="shared" si="78"/>
        <v>1775543.3720239731</v>
      </c>
      <c r="CC114" s="42">
        <f t="shared" si="78"/>
        <v>674575.31056816387</v>
      </c>
      <c r="CD114" s="42">
        <f t="shared" si="121"/>
        <v>4893639.0094202692</v>
      </c>
      <c r="CE114" s="42">
        <f t="shared" si="121"/>
        <v>29174459.785383783</v>
      </c>
      <c r="CF114" s="42">
        <f t="shared" si="121"/>
        <v>15437877.74499123</v>
      </c>
      <c r="CG114" s="42">
        <f t="shared" si="121"/>
        <v>5610120.7759469282</v>
      </c>
      <c r="CH114" s="42">
        <f t="shared" si="79"/>
        <v>33747416.644340232</v>
      </c>
      <c r="CI114" s="42">
        <f t="shared" si="79"/>
        <v>17598379.434407778</v>
      </c>
      <c r="CJ114" s="42">
        <f t="shared" si="122"/>
        <v>19900.758929464613</v>
      </c>
      <c r="CK114" s="42">
        <f t="shared" si="122"/>
        <v>424475.29123500997</v>
      </c>
      <c r="CL114" s="42">
        <f t="shared" si="122"/>
        <v>171017.520583345</v>
      </c>
      <c r="CM114" s="42">
        <f t="shared" si="122"/>
        <v>21729.719766668411</v>
      </c>
      <c r="CN114" s="42">
        <f t="shared" si="80"/>
        <v>506029.86102683243</v>
      </c>
      <c r="CO114" s="42">
        <f t="shared" si="80"/>
        <v>192253.9635119267</v>
      </c>
      <c r="CP114" s="42">
        <f t="shared" si="123"/>
        <v>2.155606233513331E-6</v>
      </c>
      <c r="CQ114" s="42">
        <f t="shared" si="124"/>
        <v>1.0106171286245608E-7</v>
      </c>
      <c r="CR114" s="42">
        <f t="shared" si="125"/>
        <v>2.5084096561377563E-7</v>
      </c>
      <c r="CS114" s="42">
        <f t="shared" si="126"/>
        <v>1.9741718006783631E-6</v>
      </c>
      <c r="CT114" s="42">
        <f t="shared" si="127"/>
        <v>8.4774048537276563E-8</v>
      </c>
      <c r="CU114" s="42">
        <f t="shared" si="128"/>
        <v>2.2313298106511473E-7</v>
      </c>
      <c r="CV114" s="42">
        <f t="shared" si="129"/>
        <v>3.0758296578527465E-8</v>
      </c>
      <c r="CW114" s="42">
        <f t="shared" si="130"/>
        <v>5.1593071853693599E-9</v>
      </c>
      <c r="CX114" s="42">
        <f t="shared" si="131"/>
        <v>9.7500448239289709E-9</v>
      </c>
      <c r="CY114" s="42">
        <f t="shared" si="132"/>
        <v>2.6830081920044552E-8</v>
      </c>
      <c r="CZ114" s="42">
        <f t="shared" si="133"/>
        <v>4.460193252310578E-9</v>
      </c>
      <c r="DA114" s="42">
        <f t="shared" si="134"/>
        <v>8.5530602724537341E-9</v>
      </c>
      <c r="DB114" s="42">
        <f t="shared" si="135"/>
        <v>7.5635306439064226E-6</v>
      </c>
      <c r="DC114" s="42">
        <f t="shared" si="136"/>
        <v>3.5460250127177569E-7</v>
      </c>
      <c r="DD114" s="42">
        <f t="shared" si="137"/>
        <v>8.8014373899570375E-7</v>
      </c>
      <c r="DE114" s="42">
        <f t="shared" si="138"/>
        <v>6.9269185988714491E-6</v>
      </c>
      <c r="DF114" s="42">
        <f t="shared" si="139"/>
        <v>2.9745280188518088E-7</v>
      </c>
      <c r="DG114" s="42">
        <f t="shared" si="140"/>
        <v>7.8292274057934995E-7</v>
      </c>
    </row>
    <row r="115" spans="1:111" x14ac:dyDescent="0.25">
      <c r="A115" s="53" t="s">
        <v>160</v>
      </c>
      <c r="B115" s="53" t="s">
        <v>161</v>
      </c>
      <c r="C115" s="53" t="s">
        <v>238</v>
      </c>
      <c r="D115" s="15">
        <v>4.2611440247360124E-3</v>
      </c>
      <c r="E115" s="15">
        <v>1.9977605705452151E-4</v>
      </c>
      <c r="F115" s="15">
        <v>4.9585562760321334E-4</v>
      </c>
      <c r="G115" s="15">
        <v>3.9024893514768727E-3</v>
      </c>
      <c r="H115" s="15">
        <v>1.6757904331559485E-4</v>
      </c>
      <c r="I115" s="15">
        <v>4.4108323412921118E-4</v>
      </c>
      <c r="J115" s="15">
        <v>4.2611440247360124E-3</v>
      </c>
      <c r="K115" s="15">
        <v>1.9977605705452151E-4</v>
      </c>
      <c r="L115" s="15">
        <v>4.9585562760321334E-4</v>
      </c>
      <c r="M115" s="15">
        <v>3.9024893514768727E-3</v>
      </c>
      <c r="N115" s="15">
        <v>1.6757904331559485E-4</v>
      </c>
      <c r="O115" s="15">
        <v>4.4108323412921118E-4</v>
      </c>
      <c r="P115" s="15">
        <f t="shared" si="99"/>
        <v>4.2611440247360124E-3</v>
      </c>
      <c r="Q115" s="15">
        <f t="shared" si="100"/>
        <v>1.9977605705452151E-4</v>
      </c>
      <c r="R115" s="15">
        <f t="shared" si="101"/>
        <v>4.9585562760321334E-4</v>
      </c>
      <c r="S115" s="15">
        <f t="shared" si="102"/>
        <v>3.9024893514768727E-3</v>
      </c>
      <c r="T115" s="15">
        <f t="shared" si="103"/>
        <v>1.6757904331559485E-4</v>
      </c>
      <c r="U115" s="15">
        <f t="shared" si="104"/>
        <v>4.4108323412921118E-4</v>
      </c>
      <c r="V115" s="15">
        <v>0</v>
      </c>
      <c r="W115" s="15">
        <v>0</v>
      </c>
      <c r="X115" s="15">
        <v>0</v>
      </c>
      <c r="Y115" s="15">
        <v>0</v>
      </c>
      <c r="Z115" s="15">
        <v>0</v>
      </c>
      <c r="AA115" s="15">
        <v>0</v>
      </c>
      <c r="AB115" s="15">
        <v>0</v>
      </c>
      <c r="AC115" s="15">
        <v>0</v>
      </c>
      <c r="AD115" s="15">
        <v>0</v>
      </c>
      <c r="AE115" s="15">
        <v>0</v>
      </c>
      <c r="AF115" s="15">
        <v>0</v>
      </c>
      <c r="AG115" s="15">
        <v>0</v>
      </c>
      <c r="AH115" s="112">
        <f t="shared" si="105"/>
        <v>0</v>
      </c>
      <c r="AI115" s="112">
        <f t="shared" si="106"/>
        <v>0</v>
      </c>
      <c r="AJ115" s="112">
        <f t="shared" si="107"/>
        <v>0</v>
      </c>
      <c r="AK115" s="112">
        <f t="shared" si="108"/>
        <v>0</v>
      </c>
      <c r="AL115" s="112">
        <f t="shared" si="109"/>
        <v>0</v>
      </c>
      <c r="AM115" s="112">
        <f t="shared" si="110"/>
        <v>0</v>
      </c>
      <c r="AN115" s="15">
        <v>1.0652860061840033</v>
      </c>
      <c r="AO115" s="15">
        <v>4.9944014263630383E-2</v>
      </c>
      <c r="AP115" s="15">
        <v>0.12396390690080335</v>
      </c>
      <c r="AQ115" s="15">
        <v>0.97562233786921826</v>
      </c>
      <c r="AR115" s="15">
        <v>4.1894760828898717E-2</v>
      </c>
      <c r="AS115" s="15">
        <v>0.11027080853230281</v>
      </c>
      <c r="AT115" s="15">
        <v>1.0652860061840033</v>
      </c>
      <c r="AU115" s="15">
        <v>4.9944014263630383E-2</v>
      </c>
      <c r="AV115" s="15">
        <v>0.12396390690080335</v>
      </c>
      <c r="AW115" s="15">
        <v>0.97562233786921826</v>
      </c>
      <c r="AX115" s="15">
        <v>4.1894760828898717E-2</v>
      </c>
      <c r="AY115" s="15">
        <v>0.11027080853230281</v>
      </c>
      <c r="AZ115" s="15">
        <f t="shared" si="111"/>
        <v>1.0652860061840033</v>
      </c>
      <c r="BA115" s="15">
        <f t="shared" si="112"/>
        <v>4.9944014263630383E-2</v>
      </c>
      <c r="BB115" s="15">
        <f t="shared" si="113"/>
        <v>0.12396390690080335</v>
      </c>
      <c r="BC115" s="15">
        <f t="shared" si="114"/>
        <v>0.97562233786921826</v>
      </c>
      <c r="BD115" s="15">
        <f t="shared" si="115"/>
        <v>4.1894760828898717E-2</v>
      </c>
      <c r="BE115" s="15">
        <f t="shared" si="116"/>
        <v>0.11027080853230281</v>
      </c>
      <c r="BF115" s="42">
        <f t="shared" si="117"/>
        <v>2295158.2821953297</v>
      </c>
      <c r="BG115" s="42">
        <f t="shared" si="117"/>
        <v>48954815.427811295</v>
      </c>
      <c r="BH115" s="42">
        <f t="shared" si="117"/>
        <v>19723482.916333895</v>
      </c>
      <c r="BI115" s="42">
        <f t="shared" si="117"/>
        <v>2506092.6806369941</v>
      </c>
      <c r="BJ115" s="42">
        <f t="shared" si="75"/>
        <v>58360519.349556856</v>
      </c>
      <c r="BK115" s="42">
        <f t="shared" si="75"/>
        <v>22172685.886163246</v>
      </c>
      <c r="BL115" s="42" t="e">
        <f t="shared" si="118"/>
        <v>#DIV/0!</v>
      </c>
      <c r="BM115" s="42" t="e">
        <f t="shared" si="118"/>
        <v>#DIV/0!</v>
      </c>
      <c r="BN115" s="42" t="e">
        <f t="shared" si="118"/>
        <v>#DIV/0!</v>
      </c>
      <c r="BO115" s="42" t="e">
        <f t="shared" si="118"/>
        <v>#DIV/0!</v>
      </c>
      <c r="BP115" s="42" t="e">
        <f t="shared" si="76"/>
        <v>#DIV/0!</v>
      </c>
      <c r="BQ115" s="42" t="e">
        <f t="shared" si="76"/>
        <v>#DIV/0!</v>
      </c>
      <c r="BR115" s="42">
        <f t="shared" si="119"/>
        <v>9180.6331287813173</v>
      </c>
      <c r="BS115" s="42">
        <f t="shared" si="119"/>
        <v>195819.26171124517</v>
      </c>
      <c r="BT115" s="42">
        <f t="shared" si="119"/>
        <v>78893.931665335578</v>
      </c>
      <c r="BU115" s="42">
        <f t="shared" si="119"/>
        <v>10024.370722547976</v>
      </c>
      <c r="BV115" s="42">
        <f t="shared" si="77"/>
        <v>233442.07739822741</v>
      </c>
      <c r="BW115" s="42">
        <f t="shared" si="77"/>
        <v>88690.743544652971</v>
      </c>
      <c r="BX115" s="42">
        <f t="shared" si="120"/>
        <v>4975189.7323661549</v>
      </c>
      <c r="BY115" s="42">
        <f t="shared" si="120"/>
        <v>106118822.80875251</v>
      </c>
      <c r="BZ115" s="42">
        <f t="shared" si="120"/>
        <v>42754380.145836256</v>
      </c>
      <c r="CA115" s="42">
        <f t="shared" si="120"/>
        <v>5432429.9416671032</v>
      </c>
      <c r="CB115" s="42">
        <f t="shared" si="78"/>
        <v>126507465.25670812</v>
      </c>
      <c r="CC115" s="42">
        <f t="shared" si="78"/>
        <v>48063490.877981685</v>
      </c>
      <c r="CD115" s="42" t="e">
        <f t="shared" si="121"/>
        <v>#DIV/0!</v>
      </c>
      <c r="CE115" s="42" t="e">
        <f t="shared" si="121"/>
        <v>#DIV/0!</v>
      </c>
      <c r="CF115" s="42" t="e">
        <f t="shared" si="121"/>
        <v>#DIV/0!</v>
      </c>
      <c r="CG115" s="42" t="e">
        <f t="shared" si="121"/>
        <v>#DIV/0!</v>
      </c>
      <c r="CH115" s="42" t="e">
        <f t="shared" si="79"/>
        <v>#DIV/0!</v>
      </c>
      <c r="CI115" s="42" t="e">
        <f t="shared" si="79"/>
        <v>#DIV/0!</v>
      </c>
      <c r="CJ115" s="42">
        <f t="shared" si="122"/>
        <v>19900.758929464613</v>
      </c>
      <c r="CK115" s="42">
        <f t="shared" si="122"/>
        <v>424475.29123500997</v>
      </c>
      <c r="CL115" s="42">
        <f t="shared" si="122"/>
        <v>171017.520583345</v>
      </c>
      <c r="CM115" s="42">
        <f t="shared" si="122"/>
        <v>21729.719766668411</v>
      </c>
      <c r="CN115" s="42">
        <f t="shared" si="80"/>
        <v>506029.86102683243</v>
      </c>
      <c r="CO115" s="42">
        <f t="shared" si="80"/>
        <v>192253.9635119267</v>
      </c>
      <c r="CP115" s="42">
        <f t="shared" si="123"/>
        <v>3.0254122575625684E-8</v>
      </c>
      <c r="CQ115" s="42">
        <f t="shared" si="124"/>
        <v>1.4184100050871027E-9</v>
      </c>
      <c r="CR115" s="42">
        <f t="shared" si="125"/>
        <v>3.5205749559828145E-9</v>
      </c>
      <c r="CS115" s="42">
        <f t="shared" si="126"/>
        <v>2.7707674395485795E-8</v>
      </c>
      <c r="CT115" s="42">
        <f t="shared" si="127"/>
        <v>1.1898112075407234E-9</v>
      </c>
      <c r="CU115" s="42">
        <f t="shared" si="128"/>
        <v>3.1316909623173991E-9</v>
      </c>
      <c r="CV115" s="42">
        <f t="shared" si="129"/>
        <v>0</v>
      </c>
      <c r="CW115" s="42">
        <f t="shared" si="130"/>
        <v>0</v>
      </c>
      <c r="CX115" s="42">
        <f t="shared" si="131"/>
        <v>0</v>
      </c>
      <c r="CY115" s="42">
        <f t="shared" si="132"/>
        <v>0</v>
      </c>
      <c r="CZ115" s="42">
        <f t="shared" si="133"/>
        <v>0</v>
      </c>
      <c r="DA115" s="42">
        <f t="shared" si="134"/>
        <v>0</v>
      </c>
      <c r="DB115" s="42">
        <f t="shared" si="135"/>
        <v>7.5635306439064226E-6</v>
      </c>
      <c r="DC115" s="42">
        <f t="shared" si="136"/>
        <v>3.5460250127177569E-7</v>
      </c>
      <c r="DD115" s="42">
        <f t="shared" si="137"/>
        <v>8.8014373899570375E-7</v>
      </c>
      <c r="DE115" s="42">
        <f t="shared" si="138"/>
        <v>6.9269185988714491E-6</v>
      </c>
      <c r="DF115" s="42">
        <f t="shared" si="139"/>
        <v>2.9745280188518088E-7</v>
      </c>
      <c r="DG115" s="42">
        <f t="shared" si="140"/>
        <v>7.8292274057934995E-7</v>
      </c>
    </row>
    <row r="116" spans="1:111" x14ac:dyDescent="0.25">
      <c r="A116" s="53" t="s">
        <v>163</v>
      </c>
      <c r="B116" s="53" t="s">
        <v>161</v>
      </c>
      <c r="C116" s="53" t="s">
        <v>238</v>
      </c>
      <c r="D116" s="15">
        <v>1.4914004086576046E-2</v>
      </c>
      <c r="E116" s="15">
        <v>6.9921619969082541E-4</v>
      </c>
      <c r="F116" s="15">
        <v>1.735494696611247E-3</v>
      </c>
      <c r="G116" s="15">
        <v>1.3658712730169055E-2</v>
      </c>
      <c r="H116" s="15">
        <v>5.8652665160458201E-4</v>
      </c>
      <c r="I116" s="15">
        <v>1.5437913194522393E-3</v>
      </c>
      <c r="J116" s="15">
        <v>1.4914004086576046E-2</v>
      </c>
      <c r="K116" s="15">
        <v>6.9921619969082541E-4</v>
      </c>
      <c r="L116" s="15">
        <v>1.735494696611247E-3</v>
      </c>
      <c r="M116" s="15">
        <v>1.3658712730169055E-2</v>
      </c>
      <c r="N116" s="15">
        <v>5.8652665160458201E-4</v>
      </c>
      <c r="O116" s="15">
        <v>1.5437913194522393E-3</v>
      </c>
      <c r="P116" s="15">
        <f t="shared" si="99"/>
        <v>1.4914004086576046E-2</v>
      </c>
      <c r="Q116" s="15">
        <f t="shared" si="100"/>
        <v>6.9921619969082541E-4</v>
      </c>
      <c r="R116" s="15">
        <f t="shared" si="101"/>
        <v>1.735494696611247E-3</v>
      </c>
      <c r="S116" s="15">
        <f t="shared" si="102"/>
        <v>1.3658712730169055E-2</v>
      </c>
      <c r="T116" s="15">
        <f t="shared" si="103"/>
        <v>5.8652665160458201E-4</v>
      </c>
      <c r="U116" s="15">
        <f t="shared" si="104"/>
        <v>1.5437913194522393E-3</v>
      </c>
      <c r="V116" s="15">
        <v>0</v>
      </c>
      <c r="W116" s="15">
        <v>0</v>
      </c>
      <c r="X116" s="15">
        <v>0</v>
      </c>
      <c r="Y116" s="15">
        <v>0</v>
      </c>
      <c r="Z116" s="15">
        <v>0</v>
      </c>
      <c r="AA116" s="15">
        <v>0</v>
      </c>
      <c r="AB116" s="15">
        <v>0</v>
      </c>
      <c r="AC116" s="15">
        <v>0</v>
      </c>
      <c r="AD116" s="15">
        <v>0</v>
      </c>
      <c r="AE116" s="15">
        <v>0</v>
      </c>
      <c r="AF116" s="15">
        <v>0</v>
      </c>
      <c r="AG116" s="15">
        <v>0</v>
      </c>
      <c r="AH116" s="112">
        <f t="shared" si="105"/>
        <v>0</v>
      </c>
      <c r="AI116" s="112">
        <f t="shared" si="106"/>
        <v>0</v>
      </c>
      <c r="AJ116" s="112">
        <f t="shared" si="107"/>
        <v>0</v>
      </c>
      <c r="AK116" s="112">
        <f t="shared" si="108"/>
        <v>0</v>
      </c>
      <c r="AL116" s="112">
        <f t="shared" si="109"/>
        <v>0</v>
      </c>
      <c r="AM116" s="112">
        <f t="shared" si="110"/>
        <v>0</v>
      </c>
      <c r="AN116" s="15">
        <v>1.0652860061840033</v>
      </c>
      <c r="AO116" s="15">
        <v>4.9944014263630383E-2</v>
      </c>
      <c r="AP116" s="15">
        <v>0.12396390690080335</v>
      </c>
      <c r="AQ116" s="15">
        <v>0.97562233786921826</v>
      </c>
      <c r="AR116" s="15">
        <v>4.1894760828898717E-2</v>
      </c>
      <c r="AS116" s="15">
        <v>0.11027080853230281</v>
      </c>
      <c r="AT116" s="15">
        <v>1.0652860061840033</v>
      </c>
      <c r="AU116" s="15">
        <v>4.9944014263630383E-2</v>
      </c>
      <c r="AV116" s="15">
        <v>0.12396390690080335</v>
      </c>
      <c r="AW116" s="15">
        <v>0.97562233786921826</v>
      </c>
      <c r="AX116" s="15">
        <v>4.1894760828898717E-2</v>
      </c>
      <c r="AY116" s="15">
        <v>0.11027080853230281</v>
      </c>
      <c r="AZ116" s="15">
        <f t="shared" si="111"/>
        <v>1.0652860061840033</v>
      </c>
      <c r="BA116" s="15">
        <f t="shared" si="112"/>
        <v>4.9944014263630383E-2</v>
      </c>
      <c r="BB116" s="15">
        <f t="shared" si="113"/>
        <v>0.12396390690080335</v>
      </c>
      <c r="BC116" s="15">
        <f t="shared" si="114"/>
        <v>0.97562233786921826</v>
      </c>
      <c r="BD116" s="15">
        <f t="shared" si="115"/>
        <v>4.1894760828898717E-2</v>
      </c>
      <c r="BE116" s="15">
        <f t="shared" si="116"/>
        <v>0.11027080853230281</v>
      </c>
      <c r="BF116" s="42">
        <f t="shared" si="117"/>
        <v>655759.5091986655</v>
      </c>
      <c r="BG116" s="42">
        <f t="shared" si="117"/>
        <v>13987090.122231798</v>
      </c>
      <c r="BH116" s="42">
        <f t="shared" si="117"/>
        <v>5635280.8332382552</v>
      </c>
      <c r="BI116" s="42">
        <f t="shared" si="117"/>
        <v>716026.48018199822</v>
      </c>
      <c r="BJ116" s="42">
        <f t="shared" si="75"/>
        <v>16674434.099873386</v>
      </c>
      <c r="BK116" s="42">
        <f t="shared" si="75"/>
        <v>6335053.1103323558</v>
      </c>
      <c r="BL116" s="42" t="e">
        <f t="shared" si="118"/>
        <v>#DIV/0!</v>
      </c>
      <c r="BM116" s="42" t="e">
        <f t="shared" si="118"/>
        <v>#DIV/0!</v>
      </c>
      <c r="BN116" s="42" t="e">
        <f t="shared" si="118"/>
        <v>#DIV/0!</v>
      </c>
      <c r="BO116" s="42" t="e">
        <f t="shared" si="118"/>
        <v>#DIV/0!</v>
      </c>
      <c r="BP116" s="42" t="e">
        <f t="shared" si="76"/>
        <v>#DIV/0!</v>
      </c>
      <c r="BQ116" s="42" t="e">
        <f t="shared" si="76"/>
        <v>#DIV/0!</v>
      </c>
      <c r="BR116" s="42">
        <f t="shared" si="119"/>
        <v>9180.6331287813173</v>
      </c>
      <c r="BS116" s="42">
        <f t="shared" si="119"/>
        <v>195819.26171124517</v>
      </c>
      <c r="BT116" s="42">
        <f t="shared" si="119"/>
        <v>78893.931665335578</v>
      </c>
      <c r="BU116" s="42">
        <f t="shared" si="119"/>
        <v>10024.370722547976</v>
      </c>
      <c r="BV116" s="42">
        <f t="shared" si="77"/>
        <v>233442.07739822741</v>
      </c>
      <c r="BW116" s="42">
        <f t="shared" si="77"/>
        <v>88690.743544652971</v>
      </c>
      <c r="BX116" s="42">
        <f t="shared" si="120"/>
        <v>1421482.7806760438</v>
      </c>
      <c r="BY116" s="42">
        <f t="shared" si="120"/>
        <v>30319663.659643568</v>
      </c>
      <c r="BZ116" s="42">
        <f t="shared" si="120"/>
        <v>12215537.184524642</v>
      </c>
      <c r="CA116" s="42">
        <f t="shared" si="120"/>
        <v>1552122.8404763152</v>
      </c>
      <c r="CB116" s="42">
        <f t="shared" si="78"/>
        <v>36144990.073345177</v>
      </c>
      <c r="CC116" s="42">
        <f t="shared" si="78"/>
        <v>13732425.965137621</v>
      </c>
      <c r="CD116" s="42" t="e">
        <f t="shared" si="121"/>
        <v>#DIV/0!</v>
      </c>
      <c r="CE116" s="42" t="e">
        <f t="shared" si="121"/>
        <v>#DIV/0!</v>
      </c>
      <c r="CF116" s="42" t="e">
        <f t="shared" si="121"/>
        <v>#DIV/0!</v>
      </c>
      <c r="CG116" s="42" t="e">
        <f t="shared" si="121"/>
        <v>#DIV/0!</v>
      </c>
      <c r="CH116" s="42" t="e">
        <f t="shared" si="79"/>
        <v>#DIV/0!</v>
      </c>
      <c r="CI116" s="42" t="e">
        <f t="shared" si="79"/>
        <v>#DIV/0!</v>
      </c>
      <c r="CJ116" s="42">
        <f t="shared" si="122"/>
        <v>19900.758929464613</v>
      </c>
      <c r="CK116" s="42">
        <f t="shared" si="122"/>
        <v>424475.29123500997</v>
      </c>
      <c r="CL116" s="42">
        <f t="shared" si="122"/>
        <v>171017.520583345</v>
      </c>
      <c r="CM116" s="42">
        <f t="shared" si="122"/>
        <v>21729.719766668411</v>
      </c>
      <c r="CN116" s="42">
        <f t="shared" si="80"/>
        <v>506029.86102683243</v>
      </c>
      <c r="CO116" s="42">
        <f t="shared" si="80"/>
        <v>192253.9635119267</v>
      </c>
      <c r="CP116" s="42">
        <f t="shared" si="123"/>
        <v>1.0588942901468993E-7</v>
      </c>
      <c r="CQ116" s="42">
        <f t="shared" si="124"/>
        <v>4.9644350178048604E-9</v>
      </c>
      <c r="CR116" s="42">
        <f t="shared" si="125"/>
        <v>1.2322012345939853E-8</v>
      </c>
      <c r="CS116" s="42">
        <f t="shared" si="126"/>
        <v>9.6976860384200292E-8</v>
      </c>
      <c r="CT116" s="42">
        <f t="shared" si="127"/>
        <v>4.1643392263925324E-9</v>
      </c>
      <c r="CU116" s="42">
        <f t="shared" si="128"/>
        <v>1.0960918368110899E-8</v>
      </c>
      <c r="CV116" s="42">
        <f t="shared" si="129"/>
        <v>0</v>
      </c>
      <c r="CW116" s="42">
        <f t="shared" si="130"/>
        <v>0</v>
      </c>
      <c r="CX116" s="42">
        <f t="shared" si="131"/>
        <v>0</v>
      </c>
      <c r="CY116" s="42">
        <f t="shared" si="132"/>
        <v>0</v>
      </c>
      <c r="CZ116" s="42">
        <f t="shared" si="133"/>
        <v>0</v>
      </c>
      <c r="DA116" s="42">
        <f t="shared" si="134"/>
        <v>0</v>
      </c>
      <c r="DB116" s="42">
        <f t="shared" si="135"/>
        <v>7.5635306439064226E-6</v>
      </c>
      <c r="DC116" s="42">
        <f t="shared" si="136"/>
        <v>3.5460250127177569E-7</v>
      </c>
      <c r="DD116" s="42">
        <f t="shared" si="137"/>
        <v>8.8014373899570375E-7</v>
      </c>
      <c r="DE116" s="42">
        <f t="shared" si="138"/>
        <v>6.9269185988714491E-6</v>
      </c>
      <c r="DF116" s="42">
        <f t="shared" si="139"/>
        <v>2.9745280188518088E-7</v>
      </c>
      <c r="DG116" s="42">
        <f t="shared" si="140"/>
        <v>7.8292274057934995E-7</v>
      </c>
    </row>
    <row r="117" spans="1:111" x14ac:dyDescent="0.25">
      <c r="A117" s="53" t="s">
        <v>164</v>
      </c>
      <c r="B117" s="53" t="s">
        <v>161</v>
      </c>
      <c r="C117" s="53" t="s">
        <v>238</v>
      </c>
      <c r="D117" s="15">
        <v>6.3917160371040182E-3</v>
      </c>
      <c r="E117" s="15">
        <v>2.9966408558178222E-4</v>
      </c>
      <c r="F117" s="15">
        <v>7.4378344140481995E-4</v>
      </c>
      <c r="G117" s="15">
        <v>5.8537340272153083E-3</v>
      </c>
      <c r="H117" s="15">
        <v>2.5136856497339226E-4</v>
      </c>
      <c r="I117" s="15">
        <v>6.6162485119381669E-4</v>
      </c>
      <c r="J117" s="15">
        <v>6.3917160371040182E-3</v>
      </c>
      <c r="K117" s="15">
        <v>2.9966408558178222E-4</v>
      </c>
      <c r="L117" s="15">
        <v>7.4378344140481995E-4</v>
      </c>
      <c r="M117" s="15">
        <v>5.8537340272153083E-3</v>
      </c>
      <c r="N117" s="15">
        <v>2.5136856497339226E-4</v>
      </c>
      <c r="O117" s="15">
        <v>6.6162485119381669E-4</v>
      </c>
      <c r="P117" s="15">
        <f t="shared" si="99"/>
        <v>6.3917160371040182E-3</v>
      </c>
      <c r="Q117" s="15">
        <f t="shared" si="100"/>
        <v>2.9966408558178222E-4</v>
      </c>
      <c r="R117" s="15">
        <f t="shared" si="101"/>
        <v>7.4378344140481995E-4</v>
      </c>
      <c r="S117" s="15">
        <f t="shared" si="102"/>
        <v>5.8537340272153083E-3</v>
      </c>
      <c r="T117" s="15">
        <f t="shared" si="103"/>
        <v>2.5136856497339226E-4</v>
      </c>
      <c r="U117" s="15">
        <f t="shared" si="104"/>
        <v>6.6162485119381669E-4</v>
      </c>
      <c r="V117" s="15">
        <v>0</v>
      </c>
      <c r="W117" s="15">
        <v>0</v>
      </c>
      <c r="X117" s="15">
        <v>0</v>
      </c>
      <c r="Y117" s="15">
        <v>0</v>
      </c>
      <c r="Z117" s="15">
        <v>0</v>
      </c>
      <c r="AA117" s="15">
        <v>0</v>
      </c>
      <c r="AB117" s="15">
        <v>0</v>
      </c>
      <c r="AC117" s="15">
        <v>0</v>
      </c>
      <c r="AD117" s="15">
        <v>0</v>
      </c>
      <c r="AE117" s="15">
        <v>0</v>
      </c>
      <c r="AF117" s="15">
        <v>0</v>
      </c>
      <c r="AG117" s="15">
        <v>0</v>
      </c>
      <c r="AH117" s="112">
        <f t="shared" si="105"/>
        <v>0</v>
      </c>
      <c r="AI117" s="112">
        <f t="shared" si="106"/>
        <v>0</v>
      </c>
      <c r="AJ117" s="112">
        <f t="shared" si="107"/>
        <v>0</v>
      </c>
      <c r="AK117" s="112">
        <f t="shared" si="108"/>
        <v>0</v>
      </c>
      <c r="AL117" s="112">
        <f t="shared" si="109"/>
        <v>0</v>
      </c>
      <c r="AM117" s="112">
        <f t="shared" si="110"/>
        <v>0</v>
      </c>
      <c r="AN117" s="15">
        <v>1.0652860061840033</v>
      </c>
      <c r="AO117" s="15">
        <v>4.9944014263630383E-2</v>
      </c>
      <c r="AP117" s="15">
        <v>0.12396390690080335</v>
      </c>
      <c r="AQ117" s="15">
        <v>0.97562233786921826</v>
      </c>
      <c r="AR117" s="15">
        <v>4.1894760828898717E-2</v>
      </c>
      <c r="AS117" s="15">
        <v>0.11027080853230281</v>
      </c>
      <c r="AT117" s="15">
        <v>1.0652860061840033</v>
      </c>
      <c r="AU117" s="15">
        <v>4.9944014263630383E-2</v>
      </c>
      <c r="AV117" s="15">
        <v>0.12396390690080335</v>
      </c>
      <c r="AW117" s="15">
        <v>0.97562233786921826</v>
      </c>
      <c r="AX117" s="15">
        <v>4.1894760828898717E-2</v>
      </c>
      <c r="AY117" s="15">
        <v>0.11027080853230281</v>
      </c>
      <c r="AZ117" s="15">
        <f t="shared" si="111"/>
        <v>1.0652860061840033</v>
      </c>
      <c r="BA117" s="15">
        <f t="shared" si="112"/>
        <v>4.9944014263630383E-2</v>
      </c>
      <c r="BB117" s="15">
        <f t="shared" si="113"/>
        <v>0.12396390690080335</v>
      </c>
      <c r="BC117" s="15">
        <f t="shared" si="114"/>
        <v>0.97562233786921826</v>
      </c>
      <c r="BD117" s="15">
        <f t="shared" si="115"/>
        <v>4.1894760828898717E-2</v>
      </c>
      <c r="BE117" s="15">
        <f t="shared" si="116"/>
        <v>0.11027080853230281</v>
      </c>
      <c r="BF117" s="42">
        <f t="shared" si="117"/>
        <v>1530105.5214635532</v>
      </c>
      <c r="BG117" s="42">
        <f t="shared" si="117"/>
        <v>32636543.618540872</v>
      </c>
      <c r="BH117" s="42">
        <f t="shared" si="117"/>
        <v>13148988.610889263</v>
      </c>
      <c r="BI117" s="42">
        <f t="shared" si="117"/>
        <v>1670728.4537579962</v>
      </c>
      <c r="BJ117" s="42">
        <f t="shared" si="75"/>
        <v>38907012.899704576</v>
      </c>
      <c r="BK117" s="42">
        <f t="shared" si="75"/>
        <v>14781790.590775501</v>
      </c>
      <c r="BL117" s="42" t="e">
        <f t="shared" si="118"/>
        <v>#DIV/0!</v>
      </c>
      <c r="BM117" s="42" t="e">
        <f t="shared" si="118"/>
        <v>#DIV/0!</v>
      </c>
      <c r="BN117" s="42" t="e">
        <f t="shared" si="118"/>
        <v>#DIV/0!</v>
      </c>
      <c r="BO117" s="42" t="e">
        <f t="shared" si="118"/>
        <v>#DIV/0!</v>
      </c>
      <c r="BP117" s="42" t="e">
        <f t="shared" si="76"/>
        <v>#DIV/0!</v>
      </c>
      <c r="BQ117" s="42" t="e">
        <f t="shared" si="76"/>
        <v>#DIV/0!</v>
      </c>
      <c r="BR117" s="42">
        <f t="shared" si="119"/>
        <v>9180.6331287813173</v>
      </c>
      <c r="BS117" s="42">
        <f t="shared" si="119"/>
        <v>195819.26171124517</v>
      </c>
      <c r="BT117" s="42">
        <f t="shared" si="119"/>
        <v>78893.931665335578</v>
      </c>
      <c r="BU117" s="42">
        <f t="shared" si="119"/>
        <v>10024.370722547976</v>
      </c>
      <c r="BV117" s="42">
        <f t="shared" si="77"/>
        <v>233442.07739822741</v>
      </c>
      <c r="BW117" s="42">
        <f t="shared" si="77"/>
        <v>88690.743544652971</v>
      </c>
      <c r="BX117" s="42">
        <f t="shared" si="120"/>
        <v>3316793.1549107698</v>
      </c>
      <c r="BY117" s="42">
        <f t="shared" si="120"/>
        <v>70745881.872501686</v>
      </c>
      <c r="BZ117" s="42">
        <f t="shared" si="120"/>
        <v>28502920.097224172</v>
      </c>
      <c r="CA117" s="42">
        <f t="shared" si="120"/>
        <v>3621619.9611114026</v>
      </c>
      <c r="CB117" s="42">
        <f t="shared" si="78"/>
        <v>84338310.171138749</v>
      </c>
      <c r="CC117" s="42">
        <f t="shared" si="78"/>
        <v>32042327.251987793</v>
      </c>
      <c r="CD117" s="42" t="e">
        <f t="shared" si="121"/>
        <v>#DIV/0!</v>
      </c>
      <c r="CE117" s="42" t="e">
        <f t="shared" si="121"/>
        <v>#DIV/0!</v>
      </c>
      <c r="CF117" s="42" t="e">
        <f t="shared" si="121"/>
        <v>#DIV/0!</v>
      </c>
      <c r="CG117" s="42" t="e">
        <f t="shared" si="121"/>
        <v>#DIV/0!</v>
      </c>
      <c r="CH117" s="42" t="e">
        <f t="shared" si="79"/>
        <v>#DIV/0!</v>
      </c>
      <c r="CI117" s="42" t="e">
        <f t="shared" si="79"/>
        <v>#DIV/0!</v>
      </c>
      <c r="CJ117" s="42">
        <f t="shared" si="122"/>
        <v>19900.758929464613</v>
      </c>
      <c r="CK117" s="42">
        <f t="shared" si="122"/>
        <v>424475.29123500997</v>
      </c>
      <c r="CL117" s="42">
        <f t="shared" si="122"/>
        <v>171017.520583345</v>
      </c>
      <c r="CM117" s="42">
        <f t="shared" si="122"/>
        <v>21729.719766668411</v>
      </c>
      <c r="CN117" s="42">
        <f t="shared" si="80"/>
        <v>506029.86102683243</v>
      </c>
      <c r="CO117" s="42">
        <f t="shared" si="80"/>
        <v>192253.9635119267</v>
      </c>
      <c r="CP117" s="42">
        <f t="shared" si="123"/>
        <v>4.5381183863438529E-8</v>
      </c>
      <c r="CQ117" s="42">
        <f t="shared" si="124"/>
        <v>2.1276150076306537E-9</v>
      </c>
      <c r="CR117" s="42">
        <f t="shared" si="125"/>
        <v>5.2808624339742213E-9</v>
      </c>
      <c r="CS117" s="42">
        <f t="shared" si="126"/>
        <v>4.1561511593228688E-8</v>
      </c>
      <c r="CT117" s="42">
        <f t="shared" si="127"/>
        <v>1.7847168113110851E-9</v>
      </c>
      <c r="CU117" s="42">
        <f t="shared" si="128"/>
        <v>4.6975364434760981E-9</v>
      </c>
      <c r="CV117" s="42">
        <f t="shared" si="129"/>
        <v>0</v>
      </c>
      <c r="CW117" s="42">
        <f t="shared" si="130"/>
        <v>0</v>
      </c>
      <c r="CX117" s="42">
        <f t="shared" si="131"/>
        <v>0</v>
      </c>
      <c r="CY117" s="42">
        <f t="shared" si="132"/>
        <v>0</v>
      </c>
      <c r="CZ117" s="42">
        <f t="shared" si="133"/>
        <v>0</v>
      </c>
      <c r="DA117" s="42">
        <f t="shared" si="134"/>
        <v>0</v>
      </c>
      <c r="DB117" s="42">
        <f t="shared" si="135"/>
        <v>7.5635306439064226E-6</v>
      </c>
      <c r="DC117" s="42">
        <f t="shared" si="136"/>
        <v>3.5460250127177569E-7</v>
      </c>
      <c r="DD117" s="42">
        <f t="shared" si="137"/>
        <v>8.8014373899570375E-7</v>
      </c>
      <c r="DE117" s="42">
        <f t="shared" si="138"/>
        <v>6.9269185988714491E-6</v>
      </c>
      <c r="DF117" s="42">
        <f t="shared" si="139"/>
        <v>2.9745280188518088E-7</v>
      </c>
      <c r="DG117" s="42">
        <f t="shared" si="140"/>
        <v>7.8292274057934995E-7</v>
      </c>
    </row>
    <row r="118" spans="1:111" x14ac:dyDescent="0.25">
      <c r="A118" s="53" t="s">
        <v>165</v>
      </c>
      <c r="B118" s="53" t="s">
        <v>161</v>
      </c>
      <c r="C118" s="53" t="s">
        <v>238</v>
      </c>
      <c r="D118" s="15">
        <v>8.5222880494720248E-3</v>
      </c>
      <c r="E118" s="15">
        <v>3.9955211410904303E-4</v>
      </c>
      <c r="F118" s="15">
        <v>9.9171125520642668E-4</v>
      </c>
      <c r="G118" s="15">
        <v>7.8049787029537453E-3</v>
      </c>
      <c r="H118" s="15">
        <v>3.3515808663118969E-4</v>
      </c>
      <c r="I118" s="15">
        <v>8.8216646825842236E-4</v>
      </c>
      <c r="J118" s="15">
        <v>8.5222880494720248E-3</v>
      </c>
      <c r="K118" s="15">
        <v>3.9955211410904303E-4</v>
      </c>
      <c r="L118" s="15">
        <v>9.9171125520642668E-4</v>
      </c>
      <c r="M118" s="15">
        <v>7.8049787029537453E-3</v>
      </c>
      <c r="N118" s="15">
        <v>3.3515808663118969E-4</v>
      </c>
      <c r="O118" s="15">
        <v>8.8216646825842236E-4</v>
      </c>
      <c r="P118" s="15">
        <f t="shared" si="99"/>
        <v>8.5222880494720248E-3</v>
      </c>
      <c r="Q118" s="15">
        <f t="shared" si="100"/>
        <v>3.9955211410904303E-4</v>
      </c>
      <c r="R118" s="15">
        <f t="shared" si="101"/>
        <v>9.9171125520642668E-4</v>
      </c>
      <c r="S118" s="15">
        <f t="shared" si="102"/>
        <v>7.8049787029537453E-3</v>
      </c>
      <c r="T118" s="15">
        <f t="shared" si="103"/>
        <v>3.3515808663118969E-4</v>
      </c>
      <c r="U118" s="15">
        <f t="shared" si="104"/>
        <v>8.8216646825842236E-4</v>
      </c>
      <c r="V118" s="15">
        <v>0</v>
      </c>
      <c r="W118" s="15">
        <v>0</v>
      </c>
      <c r="X118" s="15">
        <v>0</v>
      </c>
      <c r="Y118" s="15">
        <v>0</v>
      </c>
      <c r="Z118" s="15">
        <v>0</v>
      </c>
      <c r="AA118" s="15">
        <v>0</v>
      </c>
      <c r="AB118" s="15">
        <v>0</v>
      </c>
      <c r="AC118" s="15">
        <v>0</v>
      </c>
      <c r="AD118" s="15">
        <v>0</v>
      </c>
      <c r="AE118" s="15">
        <v>0</v>
      </c>
      <c r="AF118" s="15">
        <v>0</v>
      </c>
      <c r="AG118" s="15">
        <v>0</v>
      </c>
      <c r="AH118" s="112">
        <f t="shared" si="105"/>
        <v>0</v>
      </c>
      <c r="AI118" s="112">
        <f t="shared" si="106"/>
        <v>0</v>
      </c>
      <c r="AJ118" s="112">
        <f t="shared" si="107"/>
        <v>0</v>
      </c>
      <c r="AK118" s="112">
        <f t="shared" si="108"/>
        <v>0</v>
      </c>
      <c r="AL118" s="112">
        <f t="shared" si="109"/>
        <v>0</v>
      </c>
      <c r="AM118" s="112">
        <f t="shared" si="110"/>
        <v>0</v>
      </c>
      <c r="AN118" s="15">
        <v>8.5222880494720248E-3</v>
      </c>
      <c r="AO118" s="15">
        <v>3.9955211410904303E-4</v>
      </c>
      <c r="AP118" s="15">
        <v>9.9171125520642668E-4</v>
      </c>
      <c r="AQ118" s="15">
        <v>7.8049787029537453E-3</v>
      </c>
      <c r="AR118" s="15">
        <v>3.3515808663118969E-4</v>
      </c>
      <c r="AS118" s="15">
        <v>8.8216646825842236E-4</v>
      </c>
      <c r="AT118" s="15">
        <v>8.5222880494720248E-3</v>
      </c>
      <c r="AU118" s="15">
        <v>3.9955211410904303E-4</v>
      </c>
      <c r="AV118" s="15">
        <v>9.9171125520642668E-4</v>
      </c>
      <c r="AW118" s="15">
        <v>7.8049787029537453E-3</v>
      </c>
      <c r="AX118" s="15">
        <v>3.3515808663118969E-4</v>
      </c>
      <c r="AY118" s="15">
        <v>8.8216646825842236E-4</v>
      </c>
      <c r="AZ118" s="15">
        <f t="shared" si="111"/>
        <v>8.5222880494720248E-3</v>
      </c>
      <c r="BA118" s="15">
        <f t="shared" si="112"/>
        <v>3.9955211410904303E-4</v>
      </c>
      <c r="BB118" s="15">
        <f t="shared" si="113"/>
        <v>9.9171125520642668E-4</v>
      </c>
      <c r="BC118" s="15">
        <f t="shared" si="114"/>
        <v>7.8049787029537453E-3</v>
      </c>
      <c r="BD118" s="15">
        <f t="shared" si="115"/>
        <v>3.3515808663118969E-4</v>
      </c>
      <c r="BE118" s="15">
        <f t="shared" si="116"/>
        <v>8.8216646825842236E-4</v>
      </c>
      <c r="BF118" s="42">
        <f t="shared" si="117"/>
        <v>1147579.1410976648</v>
      </c>
      <c r="BG118" s="42">
        <f t="shared" si="117"/>
        <v>24477407.713905647</v>
      </c>
      <c r="BH118" s="42">
        <f t="shared" si="117"/>
        <v>9861741.4581669476</v>
      </c>
      <c r="BI118" s="42">
        <f t="shared" si="117"/>
        <v>1253046.340318497</v>
      </c>
      <c r="BJ118" s="42">
        <f t="shared" si="75"/>
        <v>29180259.674778428</v>
      </c>
      <c r="BK118" s="42">
        <f t="shared" si="75"/>
        <v>11086342.943081623</v>
      </c>
      <c r="BL118" s="42" t="e">
        <f t="shared" si="118"/>
        <v>#DIV/0!</v>
      </c>
      <c r="BM118" s="42" t="e">
        <f t="shared" si="118"/>
        <v>#DIV/0!</v>
      </c>
      <c r="BN118" s="42" t="e">
        <f t="shared" si="118"/>
        <v>#DIV/0!</v>
      </c>
      <c r="BO118" s="42" t="e">
        <f t="shared" si="118"/>
        <v>#DIV/0!</v>
      </c>
      <c r="BP118" s="42" t="e">
        <f t="shared" si="76"/>
        <v>#DIV/0!</v>
      </c>
      <c r="BQ118" s="42" t="e">
        <f t="shared" si="76"/>
        <v>#DIV/0!</v>
      </c>
      <c r="BR118" s="42">
        <f t="shared" si="119"/>
        <v>1147579.1410976648</v>
      </c>
      <c r="BS118" s="42">
        <f t="shared" si="119"/>
        <v>24477407.713905647</v>
      </c>
      <c r="BT118" s="42">
        <f t="shared" si="119"/>
        <v>9861741.4581669476</v>
      </c>
      <c r="BU118" s="42">
        <f t="shared" si="119"/>
        <v>1253046.340318497</v>
      </c>
      <c r="BV118" s="42">
        <f t="shared" si="77"/>
        <v>29180259.674778428</v>
      </c>
      <c r="BW118" s="42">
        <f t="shared" si="77"/>
        <v>11086342.943081623</v>
      </c>
      <c r="BX118" s="42">
        <f t="shared" si="120"/>
        <v>2487594.8661830775</v>
      </c>
      <c r="BY118" s="42">
        <f t="shared" si="120"/>
        <v>53059411.404376253</v>
      </c>
      <c r="BZ118" s="42">
        <f t="shared" si="120"/>
        <v>21377190.072918128</v>
      </c>
      <c r="CA118" s="42">
        <f t="shared" si="120"/>
        <v>2716214.9708335516</v>
      </c>
      <c r="CB118" s="42">
        <f t="shared" si="78"/>
        <v>63253732.628354058</v>
      </c>
      <c r="CC118" s="42">
        <f t="shared" si="78"/>
        <v>24031745.438990843</v>
      </c>
      <c r="CD118" s="42" t="e">
        <f t="shared" si="121"/>
        <v>#DIV/0!</v>
      </c>
      <c r="CE118" s="42" t="e">
        <f t="shared" si="121"/>
        <v>#DIV/0!</v>
      </c>
      <c r="CF118" s="42" t="e">
        <f t="shared" si="121"/>
        <v>#DIV/0!</v>
      </c>
      <c r="CG118" s="42" t="e">
        <f t="shared" si="121"/>
        <v>#DIV/0!</v>
      </c>
      <c r="CH118" s="42" t="e">
        <f t="shared" si="79"/>
        <v>#DIV/0!</v>
      </c>
      <c r="CI118" s="42" t="e">
        <f t="shared" si="79"/>
        <v>#DIV/0!</v>
      </c>
      <c r="CJ118" s="42">
        <f t="shared" si="122"/>
        <v>2487594.8661830775</v>
      </c>
      <c r="CK118" s="42">
        <f t="shared" si="122"/>
        <v>53059411.404376253</v>
      </c>
      <c r="CL118" s="42">
        <f t="shared" si="122"/>
        <v>21377190.072918128</v>
      </c>
      <c r="CM118" s="42">
        <f t="shared" si="122"/>
        <v>2716214.9708335516</v>
      </c>
      <c r="CN118" s="42">
        <f t="shared" si="80"/>
        <v>63253732.628354058</v>
      </c>
      <c r="CO118" s="42">
        <f t="shared" si="80"/>
        <v>24031745.438990843</v>
      </c>
      <c r="CP118" s="42">
        <f t="shared" si="123"/>
        <v>6.0508245151251368E-8</v>
      </c>
      <c r="CQ118" s="42">
        <f t="shared" si="124"/>
        <v>2.8368200101742055E-9</v>
      </c>
      <c r="CR118" s="42">
        <f t="shared" si="125"/>
        <v>7.0411499119656289E-9</v>
      </c>
      <c r="CS118" s="42">
        <f t="shared" si="126"/>
        <v>5.5415348790971591E-8</v>
      </c>
      <c r="CT118" s="42">
        <f t="shared" si="127"/>
        <v>2.3796224150814469E-9</v>
      </c>
      <c r="CU118" s="42">
        <f t="shared" si="128"/>
        <v>6.2633819246347982E-9</v>
      </c>
      <c r="CV118" s="42">
        <f t="shared" si="129"/>
        <v>0</v>
      </c>
      <c r="CW118" s="42">
        <f t="shared" si="130"/>
        <v>0</v>
      </c>
      <c r="CX118" s="42">
        <f t="shared" si="131"/>
        <v>0</v>
      </c>
      <c r="CY118" s="42">
        <f t="shared" si="132"/>
        <v>0</v>
      </c>
      <c r="CZ118" s="42">
        <f t="shared" si="133"/>
        <v>0</v>
      </c>
      <c r="DA118" s="42">
        <f t="shared" si="134"/>
        <v>0</v>
      </c>
      <c r="DB118" s="42">
        <f t="shared" si="135"/>
        <v>6.0508245151251368E-8</v>
      </c>
      <c r="DC118" s="42">
        <f t="shared" si="136"/>
        <v>2.8368200101742055E-9</v>
      </c>
      <c r="DD118" s="42">
        <f t="shared" si="137"/>
        <v>7.0411499119656289E-9</v>
      </c>
      <c r="DE118" s="42">
        <f t="shared" si="138"/>
        <v>5.5415348790971591E-8</v>
      </c>
      <c r="DF118" s="42">
        <f t="shared" si="139"/>
        <v>2.3796224150814469E-9</v>
      </c>
      <c r="DG118" s="42">
        <f t="shared" si="140"/>
        <v>6.2633819246347982E-9</v>
      </c>
    </row>
    <row r="119" spans="1:111" x14ac:dyDescent="0.25">
      <c r="A119" s="53" t="s">
        <v>166</v>
      </c>
      <c r="B119" s="53" t="s">
        <v>161</v>
      </c>
      <c r="C119" s="53" t="s">
        <v>238</v>
      </c>
      <c r="D119" s="15">
        <v>8.5222880494720248E-3</v>
      </c>
      <c r="E119" s="15">
        <v>3.9955211410904303E-4</v>
      </c>
      <c r="F119" s="15">
        <v>9.9171125520642668E-4</v>
      </c>
      <c r="G119" s="15">
        <v>7.8049787029537453E-3</v>
      </c>
      <c r="H119" s="15">
        <v>3.3515808663118969E-4</v>
      </c>
      <c r="I119" s="15">
        <v>8.8216646825842236E-4</v>
      </c>
      <c r="J119" s="15">
        <v>8.5222880494720248E-3</v>
      </c>
      <c r="K119" s="15">
        <v>3.9955211410904303E-4</v>
      </c>
      <c r="L119" s="15">
        <v>9.9171125520642668E-4</v>
      </c>
      <c r="M119" s="15">
        <v>7.8049787029537453E-3</v>
      </c>
      <c r="N119" s="15">
        <v>3.3515808663118969E-4</v>
      </c>
      <c r="O119" s="15">
        <v>8.8216646825842236E-4</v>
      </c>
      <c r="P119" s="15">
        <f t="shared" si="99"/>
        <v>8.5222880494720248E-3</v>
      </c>
      <c r="Q119" s="15">
        <f t="shared" si="100"/>
        <v>3.9955211410904303E-4</v>
      </c>
      <c r="R119" s="15">
        <f t="shared" si="101"/>
        <v>9.9171125520642668E-4</v>
      </c>
      <c r="S119" s="15">
        <f t="shared" si="102"/>
        <v>7.8049787029537453E-3</v>
      </c>
      <c r="T119" s="15">
        <f t="shared" si="103"/>
        <v>3.3515808663118969E-4</v>
      </c>
      <c r="U119" s="15">
        <f t="shared" si="104"/>
        <v>8.8216646825842236E-4</v>
      </c>
      <c r="V119" s="15">
        <v>0</v>
      </c>
      <c r="W119" s="15">
        <v>0</v>
      </c>
      <c r="X119" s="15">
        <v>0</v>
      </c>
      <c r="Y119" s="15">
        <v>0</v>
      </c>
      <c r="Z119" s="15">
        <v>0</v>
      </c>
      <c r="AA119" s="15">
        <v>0</v>
      </c>
      <c r="AB119" s="15">
        <v>0</v>
      </c>
      <c r="AC119" s="15">
        <v>0</v>
      </c>
      <c r="AD119" s="15">
        <v>0</v>
      </c>
      <c r="AE119" s="15">
        <v>0</v>
      </c>
      <c r="AF119" s="15">
        <v>0</v>
      </c>
      <c r="AG119" s="15">
        <v>0</v>
      </c>
      <c r="AH119" s="112">
        <f t="shared" si="105"/>
        <v>0</v>
      </c>
      <c r="AI119" s="112">
        <f t="shared" si="106"/>
        <v>0</v>
      </c>
      <c r="AJ119" s="112">
        <f t="shared" si="107"/>
        <v>0</v>
      </c>
      <c r="AK119" s="112">
        <f t="shared" si="108"/>
        <v>0</v>
      </c>
      <c r="AL119" s="112">
        <f t="shared" si="109"/>
        <v>0</v>
      </c>
      <c r="AM119" s="112">
        <f t="shared" si="110"/>
        <v>0</v>
      </c>
      <c r="AN119" s="15">
        <v>8.5222880494720248E-3</v>
      </c>
      <c r="AO119" s="15">
        <v>3.9955211410904303E-4</v>
      </c>
      <c r="AP119" s="15">
        <v>9.9171125520642668E-4</v>
      </c>
      <c r="AQ119" s="15">
        <v>7.8049787029537453E-3</v>
      </c>
      <c r="AR119" s="15">
        <v>3.3515808663118969E-4</v>
      </c>
      <c r="AS119" s="15">
        <v>8.8216646825842236E-4</v>
      </c>
      <c r="AT119" s="15">
        <v>8.5222880494720248E-3</v>
      </c>
      <c r="AU119" s="15">
        <v>3.9955211410904303E-4</v>
      </c>
      <c r="AV119" s="15">
        <v>9.9171125520642668E-4</v>
      </c>
      <c r="AW119" s="15">
        <v>7.8049787029537453E-3</v>
      </c>
      <c r="AX119" s="15">
        <v>3.3515808663118969E-4</v>
      </c>
      <c r="AY119" s="15">
        <v>8.8216646825842236E-4</v>
      </c>
      <c r="AZ119" s="15">
        <f t="shared" si="111"/>
        <v>8.5222880494720248E-3</v>
      </c>
      <c r="BA119" s="15">
        <f t="shared" si="112"/>
        <v>3.9955211410904303E-4</v>
      </c>
      <c r="BB119" s="15">
        <f t="shared" si="113"/>
        <v>9.9171125520642668E-4</v>
      </c>
      <c r="BC119" s="15">
        <f t="shared" si="114"/>
        <v>7.8049787029537453E-3</v>
      </c>
      <c r="BD119" s="15">
        <f t="shared" si="115"/>
        <v>3.3515808663118969E-4</v>
      </c>
      <c r="BE119" s="15">
        <f t="shared" si="116"/>
        <v>8.8216646825842236E-4</v>
      </c>
      <c r="BF119" s="42">
        <f t="shared" si="117"/>
        <v>1147579.1410976648</v>
      </c>
      <c r="BG119" s="42">
        <f t="shared" si="117"/>
        <v>24477407.713905647</v>
      </c>
      <c r="BH119" s="42">
        <f t="shared" si="117"/>
        <v>9861741.4581669476</v>
      </c>
      <c r="BI119" s="42">
        <f t="shared" si="117"/>
        <v>1253046.340318497</v>
      </c>
      <c r="BJ119" s="42">
        <f t="shared" si="75"/>
        <v>29180259.674778428</v>
      </c>
      <c r="BK119" s="42">
        <f t="shared" si="75"/>
        <v>11086342.943081623</v>
      </c>
      <c r="BL119" s="42" t="e">
        <f t="shared" si="118"/>
        <v>#DIV/0!</v>
      </c>
      <c r="BM119" s="42" t="e">
        <f t="shared" si="118"/>
        <v>#DIV/0!</v>
      </c>
      <c r="BN119" s="42" t="e">
        <f t="shared" si="118"/>
        <v>#DIV/0!</v>
      </c>
      <c r="BO119" s="42" t="e">
        <f t="shared" si="118"/>
        <v>#DIV/0!</v>
      </c>
      <c r="BP119" s="42" t="e">
        <f t="shared" si="76"/>
        <v>#DIV/0!</v>
      </c>
      <c r="BQ119" s="42" t="e">
        <f t="shared" si="76"/>
        <v>#DIV/0!</v>
      </c>
      <c r="BR119" s="42">
        <f t="shared" si="119"/>
        <v>1147579.1410976648</v>
      </c>
      <c r="BS119" s="42">
        <f t="shared" si="119"/>
        <v>24477407.713905647</v>
      </c>
      <c r="BT119" s="42">
        <f t="shared" si="119"/>
        <v>9861741.4581669476</v>
      </c>
      <c r="BU119" s="42">
        <f t="shared" si="119"/>
        <v>1253046.340318497</v>
      </c>
      <c r="BV119" s="42">
        <f t="shared" si="77"/>
        <v>29180259.674778428</v>
      </c>
      <c r="BW119" s="42">
        <f t="shared" si="77"/>
        <v>11086342.943081623</v>
      </c>
      <c r="BX119" s="42">
        <f t="shared" si="120"/>
        <v>2487594.8661830775</v>
      </c>
      <c r="BY119" s="42">
        <f t="shared" si="120"/>
        <v>53059411.404376253</v>
      </c>
      <c r="BZ119" s="42">
        <f t="shared" si="120"/>
        <v>21377190.072918128</v>
      </c>
      <c r="CA119" s="42">
        <f t="shared" si="120"/>
        <v>2716214.9708335516</v>
      </c>
      <c r="CB119" s="42">
        <f t="shared" si="78"/>
        <v>63253732.628354058</v>
      </c>
      <c r="CC119" s="42">
        <f t="shared" si="78"/>
        <v>24031745.438990843</v>
      </c>
      <c r="CD119" s="42" t="e">
        <f t="shared" si="121"/>
        <v>#DIV/0!</v>
      </c>
      <c r="CE119" s="42" t="e">
        <f t="shared" si="121"/>
        <v>#DIV/0!</v>
      </c>
      <c r="CF119" s="42" t="e">
        <f t="shared" si="121"/>
        <v>#DIV/0!</v>
      </c>
      <c r="CG119" s="42" t="e">
        <f t="shared" si="121"/>
        <v>#DIV/0!</v>
      </c>
      <c r="CH119" s="42" t="e">
        <f t="shared" si="79"/>
        <v>#DIV/0!</v>
      </c>
      <c r="CI119" s="42" t="e">
        <f t="shared" si="79"/>
        <v>#DIV/0!</v>
      </c>
      <c r="CJ119" s="42">
        <f t="shared" si="122"/>
        <v>2487594.8661830775</v>
      </c>
      <c r="CK119" s="42">
        <f t="shared" si="122"/>
        <v>53059411.404376253</v>
      </c>
      <c r="CL119" s="42">
        <f t="shared" si="122"/>
        <v>21377190.072918128</v>
      </c>
      <c r="CM119" s="42">
        <f t="shared" si="122"/>
        <v>2716214.9708335516</v>
      </c>
      <c r="CN119" s="42">
        <f t="shared" si="80"/>
        <v>63253732.628354058</v>
      </c>
      <c r="CO119" s="42">
        <f t="shared" si="80"/>
        <v>24031745.438990843</v>
      </c>
      <c r="CP119" s="42">
        <f t="shared" si="123"/>
        <v>6.0508245151251368E-8</v>
      </c>
      <c r="CQ119" s="42">
        <f t="shared" si="124"/>
        <v>2.8368200101742055E-9</v>
      </c>
      <c r="CR119" s="42">
        <f t="shared" si="125"/>
        <v>7.0411499119656289E-9</v>
      </c>
      <c r="CS119" s="42">
        <f t="shared" si="126"/>
        <v>5.5415348790971591E-8</v>
      </c>
      <c r="CT119" s="42">
        <f t="shared" si="127"/>
        <v>2.3796224150814469E-9</v>
      </c>
      <c r="CU119" s="42">
        <f t="shared" si="128"/>
        <v>6.2633819246347982E-9</v>
      </c>
      <c r="CV119" s="42">
        <f t="shared" si="129"/>
        <v>0</v>
      </c>
      <c r="CW119" s="42">
        <f t="shared" si="130"/>
        <v>0</v>
      </c>
      <c r="CX119" s="42">
        <f t="shared" si="131"/>
        <v>0</v>
      </c>
      <c r="CY119" s="42">
        <f t="shared" si="132"/>
        <v>0</v>
      </c>
      <c r="CZ119" s="42">
        <f t="shared" si="133"/>
        <v>0</v>
      </c>
      <c r="DA119" s="42">
        <f t="shared" si="134"/>
        <v>0</v>
      </c>
      <c r="DB119" s="42">
        <f t="shared" si="135"/>
        <v>6.0508245151251368E-8</v>
      </c>
      <c r="DC119" s="42">
        <f t="shared" si="136"/>
        <v>2.8368200101742055E-9</v>
      </c>
      <c r="DD119" s="42">
        <f t="shared" si="137"/>
        <v>7.0411499119656289E-9</v>
      </c>
      <c r="DE119" s="42">
        <f t="shared" si="138"/>
        <v>5.5415348790971591E-8</v>
      </c>
      <c r="DF119" s="42">
        <f t="shared" si="139"/>
        <v>2.3796224150814469E-9</v>
      </c>
      <c r="DG119" s="42">
        <f t="shared" si="140"/>
        <v>6.2633819246347982E-9</v>
      </c>
    </row>
    <row r="120" spans="1:111" x14ac:dyDescent="0.25">
      <c r="A120" s="53" t="s">
        <v>167</v>
      </c>
      <c r="B120" s="53" t="s">
        <v>168</v>
      </c>
      <c r="C120" s="53" t="s">
        <v>237</v>
      </c>
      <c r="D120" s="15">
        <v>0</v>
      </c>
      <c r="E120" s="15">
        <v>0</v>
      </c>
      <c r="F120" s="15">
        <v>0</v>
      </c>
      <c r="G120" s="15">
        <v>0</v>
      </c>
      <c r="H120" s="15">
        <v>0</v>
      </c>
      <c r="I120" s="15">
        <v>0</v>
      </c>
      <c r="J120" s="15">
        <v>0</v>
      </c>
      <c r="K120" s="15">
        <v>0</v>
      </c>
      <c r="L120" s="15">
        <v>0</v>
      </c>
      <c r="M120" s="15">
        <v>0</v>
      </c>
      <c r="N120" s="15">
        <v>0</v>
      </c>
      <c r="O120" s="15">
        <v>0</v>
      </c>
      <c r="P120" s="15">
        <f t="shared" si="99"/>
        <v>0</v>
      </c>
      <c r="Q120" s="15">
        <f t="shared" si="100"/>
        <v>0</v>
      </c>
      <c r="R120" s="15">
        <f t="shared" si="101"/>
        <v>0</v>
      </c>
      <c r="S120" s="15">
        <f t="shared" si="102"/>
        <v>0</v>
      </c>
      <c r="T120" s="15">
        <f t="shared" si="103"/>
        <v>0</v>
      </c>
      <c r="U120" s="15">
        <f t="shared" si="104"/>
        <v>0</v>
      </c>
      <c r="V120" s="15">
        <v>0</v>
      </c>
      <c r="W120" s="15">
        <v>0</v>
      </c>
      <c r="X120" s="15">
        <v>0</v>
      </c>
      <c r="Y120" s="15">
        <v>0</v>
      </c>
      <c r="Z120" s="15">
        <v>0</v>
      </c>
      <c r="AA120" s="15">
        <v>0</v>
      </c>
      <c r="AB120" s="15">
        <v>0</v>
      </c>
      <c r="AC120" s="15">
        <v>0</v>
      </c>
      <c r="AD120" s="15">
        <v>0</v>
      </c>
      <c r="AE120" s="15">
        <v>0</v>
      </c>
      <c r="AF120" s="15">
        <v>0</v>
      </c>
      <c r="AG120" s="15">
        <v>0</v>
      </c>
      <c r="AH120" s="112">
        <f t="shared" si="105"/>
        <v>0</v>
      </c>
      <c r="AI120" s="112">
        <f t="shared" si="106"/>
        <v>0</v>
      </c>
      <c r="AJ120" s="112">
        <f t="shared" si="107"/>
        <v>0</v>
      </c>
      <c r="AK120" s="112">
        <f t="shared" si="108"/>
        <v>0</v>
      </c>
      <c r="AL120" s="112">
        <f t="shared" si="109"/>
        <v>0</v>
      </c>
      <c r="AM120" s="112">
        <f t="shared" si="110"/>
        <v>0</v>
      </c>
      <c r="AN120" s="15">
        <v>0</v>
      </c>
      <c r="AO120" s="15">
        <v>0</v>
      </c>
      <c r="AP120" s="15">
        <v>0</v>
      </c>
      <c r="AQ120" s="15">
        <v>0</v>
      </c>
      <c r="AR120" s="15">
        <v>0</v>
      </c>
      <c r="AS120" s="15">
        <v>0</v>
      </c>
      <c r="AT120" s="15">
        <v>0</v>
      </c>
      <c r="AU120" s="15">
        <v>0</v>
      </c>
      <c r="AV120" s="15">
        <v>0</v>
      </c>
      <c r="AW120" s="15">
        <v>0</v>
      </c>
      <c r="AX120" s="15">
        <v>0</v>
      </c>
      <c r="AY120" s="15">
        <v>0</v>
      </c>
      <c r="AZ120" s="15">
        <f t="shared" si="111"/>
        <v>0</v>
      </c>
      <c r="BA120" s="15">
        <f t="shared" si="112"/>
        <v>0</v>
      </c>
      <c r="BB120" s="15">
        <f t="shared" si="113"/>
        <v>0</v>
      </c>
      <c r="BC120" s="15">
        <f t="shared" si="114"/>
        <v>0</v>
      </c>
      <c r="BD120" s="15">
        <f t="shared" si="115"/>
        <v>0</v>
      </c>
      <c r="BE120" s="15">
        <f t="shared" si="116"/>
        <v>0</v>
      </c>
      <c r="BF120" s="42" t="e">
        <f t="shared" si="117"/>
        <v>#DIV/0!</v>
      </c>
      <c r="BG120" s="42" t="e">
        <f t="shared" si="117"/>
        <v>#DIV/0!</v>
      </c>
      <c r="BH120" s="42" t="e">
        <f t="shared" si="117"/>
        <v>#DIV/0!</v>
      </c>
      <c r="BI120" s="42" t="e">
        <f t="shared" si="117"/>
        <v>#DIV/0!</v>
      </c>
      <c r="BJ120" s="42" t="e">
        <f t="shared" si="75"/>
        <v>#DIV/0!</v>
      </c>
      <c r="BK120" s="42" t="e">
        <f t="shared" si="75"/>
        <v>#DIV/0!</v>
      </c>
      <c r="BL120" s="42" t="e">
        <f t="shared" si="118"/>
        <v>#DIV/0!</v>
      </c>
      <c r="BM120" s="42" t="e">
        <f t="shared" si="118"/>
        <v>#DIV/0!</v>
      </c>
      <c r="BN120" s="42" t="e">
        <f t="shared" si="118"/>
        <v>#DIV/0!</v>
      </c>
      <c r="BO120" s="42" t="e">
        <f t="shared" si="118"/>
        <v>#DIV/0!</v>
      </c>
      <c r="BP120" s="42" t="e">
        <f t="shared" si="76"/>
        <v>#DIV/0!</v>
      </c>
      <c r="BQ120" s="42" t="e">
        <f t="shared" si="76"/>
        <v>#DIV/0!</v>
      </c>
      <c r="BR120" s="42" t="e">
        <f t="shared" si="119"/>
        <v>#DIV/0!</v>
      </c>
      <c r="BS120" s="42" t="e">
        <f t="shared" si="119"/>
        <v>#DIV/0!</v>
      </c>
      <c r="BT120" s="42" t="e">
        <f t="shared" si="119"/>
        <v>#DIV/0!</v>
      </c>
      <c r="BU120" s="42" t="e">
        <f t="shared" si="119"/>
        <v>#DIV/0!</v>
      </c>
      <c r="BV120" s="42" t="e">
        <f t="shared" si="77"/>
        <v>#DIV/0!</v>
      </c>
      <c r="BW120" s="42" t="e">
        <f t="shared" si="77"/>
        <v>#DIV/0!</v>
      </c>
      <c r="BX120" s="42" t="e">
        <f t="shared" si="120"/>
        <v>#DIV/0!</v>
      </c>
      <c r="BY120" s="42" t="e">
        <f t="shared" si="120"/>
        <v>#DIV/0!</v>
      </c>
      <c r="BZ120" s="42" t="e">
        <f t="shared" si="120"/>
        <v>#DIV/0!</v>
      </c>
      <c r="CA120" s="42" t="e">
        <f t="shared" si="120"/>
        <v>#DIV/0!</v>
      </c>
      <c r="CB120" s="42" t="e">
        <f t="shared" si="78"/>
        <v>#DIV/0!</v>
      </c>
      <c r="CC120" s="42" t="e">
        <f t="shared" si="78"/>
        <v>#DIV/0!</v>
      </c>
      <c r="CD120" s="42" t="e">
        <f t="shared" si="121"/>
        <v>#DIV/0!</v>
      </c>
      <c r="CE120" s="42" t="e">
        <f t="shared" si="121"/>
        <v>#DIV/0!</v>
      </c>
      <c r="CF120" s="42" t="e">
        <f t="shared" si="121"/>
        <v>#DIV/0!</v>
      </c>
      <c r="CG120" s="42" t="e">
        <f t="shared" si="121"/>
        <v>#DIV/0!</v>
      </c>
      <c r="CH120" s="42" t="e">
        <f t="shared" si="79"/>
        <v>#DIV/0!</v>
      </c>
      <c r="CI120" s="42" t="e">
        <f t="shared" si="79"/>
        <v>#DIV/0!</v>
      </c>
      <c r="CJ120" s="42" t="e">
        <f t="shared" si="122"/>
        <v>#DIV/0!</v>
      </c>
      <c r="CK120" s="42" t="e">
        <f t="shared" si="122"/>
        <v>#DIV/0!</v>
      </c>
      <c r="CL120" s="42" t="e">
        <f t="shared" si="122"/>
        <v>#DIV/0!</v>
      </c>
      <c r="CM120" s="42" t="e">
        <f t="shared" si="122"/>
        <v>#DIV/0!</v>
      </c>
      <c r="CN120" s="42" t="e">
        <f t="shared" si="80"/>
        <v>#DIV/0!</v>
      </c>
      <c r="CO120" s="42" t="e">
        <f t="shared" si="80"/>
        <v>#DIV/0!</v>
      </c>
      <c r="CP120" s="42">
        <f t="shared" si="123"/>
        <v>0</v>
      </c>
      <c r="CQ120" s="42">
        <f t="shared" si="124"/>
        <v>0</v>
      </c>
      <c r="CR120" s="42">
        <f t="shared" si="125"/>
        <v>0</v>
      </c>
      <c r="CS120" s="42">
        <f t="shared" si="126"/>
        <v>0</v>
      </c>
      <c r="CT120" s="42">
        <f t="shared" si="127"/>
        <v>0</v>
      </c>
      <c r="CU120" s="42">
        <f t="shared" si="128"/>
        <v>0</v>
      </c>
      <c r="CV120" s="42">
        <f t="shared" si="129"/>
        <v>0</v>
      </c>
      <c r="CW120" s="42">
        <f t="shared" si="130"/>
        <v>0</v>
      </c>
      <c r="CX120" s="42">
        <f t="shared" si="131"/>
        <v>0</v>
      </c>
      <c r="CY120" s="42">
        <f t="shared" si="132"/>
        <v>0</v>
      </c>
      <c r="CZ120" s="42">
        <f t="shared" si="133"/>
        <v>0</v>
      </c>
      <c r="DA120" s="42">
        <f t="shared" si="134"/>
        <v>0</v>
      </c>
      <c r="DB120" s="42">
        <f t="shared" si="135"/>
        <v>0</v>
      </c>
      <c r="DC120" s="42">
        <f t="shared" si="136"/>
        <v>0</v>
      </c>
      <c r="DD120" s="42">
        <f t="shared" si="137"/>
        <v>0</v>
      </c>
      <c r="DE120" s="42">
        <f t="shared" si="138"/>
        <v>0</v>
      </c>
      <c r="DF120" s="42">
        <f t="shared" si="139"/>
        <v>0</v>
      </c>
      <c r="DG120" s="42">
        <f t="shared" si="140"/>
        <v>0</v>
      </c>
    </row>
    <row r="121" spans="1:111" x14ac:dyDescent="0.25">
      <c r="A121" s="53" t="s">
        <v>170</v>
      </c>
      <c r="B121" s="53" t="s">
        <v>168</v>
      </c>
      <c r="C121" s="53" t="s">
        <v>237</v>
      </c>
      <c r="D121" s="15">
        <v>0</v>
      </c>
      <c r="E121" s="15">
        <v>0</v>
      </c>
      <c r="F121" s="15">
        <v>0</v>
      </c>
      <c r="G121" s="15">
        <v>0</v>
      </c>
      <c r="H121" s="15">
        <v>0</v>
      </c>
      <c r="I121" s="15">
        <v>0</v>
      </c>
      <c r="J121" s="15">
        <v>0</v>
      </c>
      <c r="K121" s="15">
        <v>0</v>
      </c>
      <c r="L121" s="15">
        <v>0</v>
      </c>
      <c r="M121" s="15">
        <v>0</v>
      </c>
      <c r="N121" s="15">
        <v>0</v>
      </c>
      <c r="O121" s="15">
        <v>0</v>
      </c>
      <c r="P121" s="15">
        <f t="shared" si="99"/>
        <v>0</v>
      </c>
      <c r="Q121" s="15">
        <f t="shared" si="100"/>
        <v>0</v>
      </c>
      <c r="R121" s="15">
        <f t="shared" si="101"/>
        <v>0</v>
      </c>
      <c r="S121" s="15">
        <f t="shared" si="102"/>
        <v>0</v>
      </c>
      <c r="T121" s="15">
        <f t="shared" si="103"/>
        <v>0</v>
      </c>
      <c r="U121" s="15">
        <f t="shared" si="104"/>
        <v>0</v>
      </c>
      <c r="V121" s="15">
        <v>3.3672655025148508E-3</v>
      </c>
      <c r="W121" s="15">
        <v>5.6481531926898894E-4</v>
      </c>
      <c r="X121" s="15">
        <v>1.067386469200931E-3</v>
      </c>
      <c r="Y121" s="15">
        <v>2.9372240770343268E-3</v>
      </c>
      <c r="Z121" s="15">
        <v>4.8827979906857161E-4</v>
      </c>
      <c r="AA121" s="15">
        <v>9.3634654711241268E-4</v>
      </c>
      <c r="AB121" s="15">
        <v>3.3672655025148508E-3</v>
      </c>
      <c r="AC121" s="15">
        <v>5.6481531926898894E-4</v>
      </c>
      <c r="AD121" s="15">
        <v>1.067386469200931E-3</v>
      </c>
      <c r="AE121" s="15">
        <v>2.9372240770343268E-3</v>
      </c>
      <c r="AF121" s="15">
        <v>4.8827979906857161E-4</v>
      </c>
      <c r="AG121" s="15">
        <v>9.3634654711241268E-4</v>
      </c>
      <c r="AH121" s="112">
        <f t="shared" si="105"/>
        <v>3.3672655025148508E-3</v>
      </c>
      <c r="AI121" s="112">
        <f t="shared" si="106"/>
        <v>5.6481531926898894E-4</v>
      </c>
      <c r="AJ121" s="112">
        <f t="shared" si="107"/>
        <v>1.067386469200931E-3</v>
      </c>
      <c r="AK121" s="112">
        <f t="shared" si="108"/>
        <v>2.9372240770343268E-3</v>
      </c>
      <c r="AL121" s="112">
        <f t="shared" si="109"/>
        <v>4.8827979906857161E-4</v>
      </c>
      <c r="AM121" s="112">
        <f t="shared" si="110"/>
        <v>9.3634654711241268E-4</v>
      </c>
      <c r="AN121" s="15">
        <v>3.3672655025148508E-3</v>
      </c>
      <c r="AO121" s="15">
        <v>5.6481531926898894E-4</v>
      </c>
      <c r="AP121" s="15">
        <v>1.067386469200931E-3</v>
      </c>
      <c r="AQ121" s="15">
        <v>2.9372240770343268E-3</v>
      </c>
      <c r="AR121" s="15">
        <v>4.8827979906857161E-4</v>
      </c>
      <c r="AS121" s="15">
        <v>9.3634654711241268E-4</v>
      </c>
      <c r="AT121" s="15">
        <v>3.3672655025148508E-3</v>
      </c>
      <c r="AU121" s="15">
        <v>5.6481531926898894E-4</v>
      </c>
      <c r="AV121" s="15">
        <v>1.067386469200931E-3</v>
      </c>
      <c r="AW121" s="15">
        <v>2.9372240770343268E-3</v>
      </c>
      <c r="AX121" s="15">
        <v>4.8827979906857161E-4</v>
      </c>
      <c r="AY121" s="15">
        <v>9.3634654711241268E-4</v>
      </c>
      <c r="AZ121" s="15">
        <f t="shared" si="111"/>
        <v>3.3672655025148508E-3</v>
      </c>
      <c r="BA121" s="15">
        <f t="shared" si="112"/>
        <v>5.6481531926898894E-4</v>
      </c>
      <c r="BB121" s="15">
        <f t="shared" si="113"/>
        <v>1.067386469200931E-3</v>
      </c>
      <c r="BC121" s="15">
        <f t="shared" si="114"/>
        <v>2.9372240770343268E-3</v>
      </c>
      <c r="BD121" s="15">
        <f t="shared" si="115"/>
        <v>4.8827979906857161E-4</v>
      </c>
      <c r="BE121" s="15">
        <f t="shared" si="116"/>
        <v>9.3634654711241268E-4</v>
      </c>
      <c r="BF121" s="42" t="e">
        <f t="shared" si="117"/>
        <v>#DIV/0!</v>
      </c>
      <c r="BG121" s="42" t="e">
        <f t="shared" si="117"/>
        <v>#DIV/0!</v>
      </c>
      <c r="BH121" s="42" t="e">
        <f t="shared" si="117"/>
        <v>#DIV/0!</v>
      </c>
      <c r="BI121" s="42" t="e">
        <f t="shared" si="117"/>
        <v>#DIV/0!</v>
      </c>
      <c r="BJ121" s="42" t="e">
        <f t="shared" si="75"/>
        <v>#DIV/0!</v>
      </c>
      <c r="BK121" s="42" t="e">
        <f t="shared" si="75"/>
        <v>#DIV/0!</v>
      </c>
      <c r="BL121" s="42">
        <f t="shared" si="118"/>
        <v>2904433.8774877661</v>
      </c>
      <c r="BM121" s="42">
        <f t="shared" si="118"/>
        <v>17315394.371133108</v>
      </c>
      <c r="BN121" s="42">
        <f t="shared" si="118"/>
        <v>9162566.9635118414</v>
      </c>
      <c r="BO121" s="42">
        <f t="shared" si="118"/>
        <v>3329674.4625199744</v>
      </c>
      <c r="BP121" s="42">
        <f t="shared" si="76"/>
        <v>20029499.517809346</v>
      </c>
      <c r="BQ121" s="42">
        <f t="shared" si="76"/>
        <v>10444850.81956079</v>
      </c>
      <c r="BR121" s="42">
        <f t="shared" si="119"/>
        <v>2904433.8774877661</v>
      </c>
      <c r="BS121" s="42">
        <f t="shared" si="119"/>
        <v>17315394.371133108</v>
      </c>
      <c r="BT121" s="42">
        <f t="shared" si="119"/>
        <v>9162566.9635118414</v>
      </c>
      <c r="BU121" s="42">
        <f t="shared" si="119"/>
        <v>3329674.4625199744</v>
      </c>
      <c r="BV121" s="42">
        <f t="shared" si="77"/>
        <v>20029499.517809346</v>
      </c>
      <c r="BW121" s="42">
        <f t="shared" si="77"/>
        <v>10444850.81956079</v>
      </c>
      <c r="BX121" s="42" t="e">
        <f t="shared" si="120"/>
        <v>#DIV/0!</v>
      </c>
      <c r="BY121" s="42" t="e">
        <f t="shared" si="120"/>
        <v>#DIV/0!</v>
      </c>
      <c r="BZ121" s="42" t="e">
        <f t="shared" si="120"/>
        <v>#DIV/0!</v>
      </c>
      <c r="CA121" s="42" t="e">
        <f t="shared" si="120"/>
        <v>#DIV/0!</v>
      </c>
      <c r="CB121" s="42" t="e">
        <f t="shared" si="78"/>
        <v>#DIV/0!</v>
      </c>
      <c r="CC121" s="42" t="e">
        <f t="shared" si="78"/>
        <v>#DIV/0!</v>
      </c>
      <c r="CD121" s="42">
        <f t="shared" si="121"/>
        <v>6295909.8366810475</v>
      </c>
      <c r="CE121" s="42">
        <f t="shared" si="121"/>
        <v>37534392.706341706</v>
      </c>
      <c r="CF121" s="42">
        <f t="shared" si="121"/>
        <v>19861597.098819125</v>
      </c>
      <c r="CG121" s="42">
        <f t="shared" si="121"/>
        <v>7217699.2439083289</v>
      </c>
      <c r="CH121" s="42">
        <f t="shared" si="79"/>
        <v>43417729.016110241</v>
      </c>
      <c r="CI121" s="42">
        <f t="shared" si="79"/>
        <v>22641189.915612347</v>
      </c>
      <c r="CJ121" s="42">
        <f t="shared" si="122"/>
        <v>6295909.8366810475</v>
      </c>
      <c r="CK121" s="42">
        <f t="shared" si="122"/>
        <v>37534392.706341706</v>
      </c>
      <c r="CL121" s="42">
        <f t="shared" si="122"/>
        <v>19861597.098819125</v>
      </c>
      <c r="CM121" s="42">
        <f t="shared" si="122"/>
        <v>7217699.2439083289</v>
      </c>
      <c r="CN121" s="42">
        <f t="shared" si="80"/>
        <v>43417729.016110241</v>
      </c>
      <c r="CO121" s="42">
        <f t="shared" si="80"/>
        <v>22641189.915612347</v>
      </c>
      <c r="CP121" s="42">
        <f t="shared" si="123"/>
        <v>0</v>
      </c>
      <c r="CQ121" s="42">
        <f t="shared" si="124"/>
        <v>0</v>
      </c>
      <c r="CR121" s="42">
        <f t="shared" si="125"/>
        <v>0</v>
      </c>
      <c r="CS121" s="42">
        <f t="shared" si="126"/>
        <v>0</v>
      </c>
      <c r="CT121" s="42">
        <f t="shared" si="127"/>
        <v>0</v>
      </c>
      <c r="CU121" s="42">
        <f t="shared" si="128"/>
        <v>0</v>
      </c>
      <c r="CV121" s="42">
        <f t="shared" si="129"/>
        <v>2.390758506785544E-8</v>
      </c>
      <c r="CW121" s="42">
        <f t="shared" si="130"/>
        <v>4.0101887668098211E-9</v>
      </c>
      <c r="CX121" s="42">
        <f t="shared" si="131"/>
        <v>7.5784439313266096E-9</v>
      </c>
      <c r="CY121" s="42">
        <f t="shared" si="132"/>
        <v>2.0854290946943718E-8</v>
      </c>
      <c r="CZ121" s="42">
        <f t="shared" si="133"/>
        <v>3.4667865733868583E-9</v>
      </c>
      <c r="DA121" s="42">
        <f t="shared" si="134"/>
        <v>6.6480604844981296E-9</v>
      </c>
      <c r="DB121" s="42">
        <f t="shared" si="135"/>
        <v>2.390758506785544E-8</v>
      </c>
      <c r="DC121" s="42">
        <f t="shared" si="136"/>
        <v>4.0101887668098211E-9</v>
      </c>
      <c r="DD121" s="42">
        <f t="shared" si="137"/>
        <v>7.5784439313266096E-9</v>
      </c>
      <c r="DE121" s="42">
        <f t="shared" si="138"/>
        <v>2.0854290946943718E-8</v>
      </c>
      <c r="DF121" s="42">
        <f t="shared" si="139"/>
        <v>3.4667865733868583E-9</v>
      </c>
      <c r="DG121" s="42">
        <f t="shared" si="140"/>
        <v>6.6480604844981296E-9</v>
      </c>
    </row>
    <row r="122" spans="1:111" x14ac:dyDescent="0.25">
      <c r="A122" s="53" t="s">
        <v>171</v>
      </c>
      <c r="B122" s="53" t="s">
        <v>168</v>
      </c>
      <c r="C122" s="53" t="s">
        <v>237</v>
      </c>
      <c r="D122" s="15">
        <v>0</v>
      </c>
      <c r="E122" s="15">
        <v>0</v>
      </c>
      <c r="F122" s="15">
        <v>0</v>
      </c>
      <c r="G122" s="15">
        <v>0</v>
      </c>
      <c r="H122" s="15">
        <v>0</v>
      </c>
      <c r="I122" s="15">
        <v>0</v>
      </c>
      <c r="J122" s="15">
        <v>0</v>
      </c>
      <c r="K122" s="15">
        <v>0</v>
      </c>
      <c r="L122" s="15">
        <v>0</v>
      </c>
      <c r="M122" s="15">
        <v>0</v>
      </c>
      <c r="N122" s="15">
        <v>0</v>
      </c>
      <c r="O122" s="15">
        <v>0</v>
      </c>
      <c r="P122" s="15">
        <f t="shared" si="99"/>
        <v>0</v>
      </c>
      <c r="Q122" s="15">
        <f t="shared" si="100"/>
        <v>0</v>
      </c>
      <c r="R122" s="15">
        <f t="shared" si="101"/>
        <v>0</v>
      </c>
      <c r="S122" s="15">
        <f t="shared" si="102"/>
        <v>0</v>
      </c>
      <c r="T122" s="15">
        <f t="shared" si="103"/>
        <v>0</v>
      </c>
      <c r="U122" s="15">
        <f t="shared" si="104"/>
        <v>0</v>
      </c>
      <c r="V122" s="15">
        <v>1.7722450013236055E-3</v>
      </c>
      <c r="W122" s="15">
        <v>2.972712206678889E-4</v>
      </c>
      <c r="X122" s="15">
        <v>5.6178235221101625E-4</v>
      </c>
      <c r="Y122" s="15">
        <v>1.5459074089654351E-3</v>
      </c>
      <c r="Z122" s="15">
        <v>2.5698936793082714E-4</v>
      </c>
      <c r="AA122" s="15">
        <v>4.9281397216442767E-4</v>
      </c>
      <c r="AB122" s="15">
        <v>1.7722450013236055E-3</v>
      </c>
      <c r="AC122" s="15">
        <v>2.972712206678889E-4</v>
      </c>
      <c r="AD122" s="15">
        <v>5.6178235221101625E-4</v>
      </c>
      <c r="AE122" s="15">
        <v>1.5459074089654351E-3</v>
      </c>
      <c r="AF122" s="15">
        <v>2.5698936793082714E-4</v>
      </c>
      <c r="AG122" s="15">
        <v>4.9281397216442767E-4</v>
      </c>
      <c r="AH122" s="112">
        <f t="shared" si="105"/>
        <v>1.7722450013236055E-3</v>
      </c>
      <c r="AI122" s="112">
        <f t="shared" si="106"/>
        <v>2.972712206678889E-4</v>
      </c>
      <c r="AJ122" s="112">
        <f t="shared" si="107"/>
        <v>5.6178235221101625E-4</v>
      </c>
      <c r="AK122" s="112">
        <f t="shared" si="108"/>
        <v>1.5459074089654351E-3</v>
      </c>
      <c r="AL122" s="112">
        <f t="shared" si="109"/>
        <v>2.5698936793082714E-4</v>
      </c>
      <c r="AM122" s="112">
        <f t="shared" si="110"/>
        <v>4.9281397216442767E-4</v>
      </c>
      <c r="AN122" s="15">
        <v>1.7722450013236055E-3</v>
      </c>
      <c r="AO122" s="15">
        <v>2.972712206678889E-4</v>
      </c>
      <c r="AP122" s="15">
        <v>5.6178235221101625E-4</v>
      </c>
      <c r="AQ122" s="15">
        <v>1.5459074089654351E-3</v>
      </c>
      <c r="AR122" s="15">
        <v>2.5698936793082714E-4</v>
      </c>
      <c r="AS122" s="15">
        <v>4.9281397216442767E-4</v>
      </c>
      <c r="AT122" s="15">
        <v>1.7722450013236055E-3</v>
      </c>
      <c r="AU122" s="15">
        <v>2.972712206678889E-4</v>
      </c>
      <c r="AV122" s="15">
        <v>5.6178235221101625E-4</v>
      </c>
      <c r="AW122" s="15">
        <v>1.5459074089654351E-3</v>
      </c>
      <c r="AX122" s="15">
        <v>2.5698936793082714E-4</v>
      </c>
      <c r="AY122" s="15">
        <v>4.9281397216442767E-4</v>
      </c>
      <c r="AZ122" s="15">
        <f t="shared" si="111"/>
        <v>1.7722450013236055E-3</v>
      </c>
      <c r="BA122" s="15">
        <f t="shared" si="112"/>
        <v>2.972712206678889E-4</v>
      </c>
      <c r="BB122" s="15">
        <f t="shared" si="113"/>
        <v>5.6178235221101625E-4</v>
      </c>
      <c r="BC122" s="15">
        <f t="shared" si="114"/>
        <v>1.5459074089654351E-3</v>
      </c>
      <c r="BD122" s="15">
        <f t="shared" si="115"/>
        <v>2.5698936793082714E-4</v>
      </c>
      <c r="BE122" s="15">
        <f t="shared" si="116"/>
        <v>4.9281397216442767E-4</v>
      </c>
      <c r="BF122" s="42" t="e">
        <f t="shared" si="117"/>
        <v>#DIV/0!</v>
      </c>
      <c r="BG122" s="42" t="e">
        <f t="shared" si="117"/>
        <v>#DIV/0!</v>
      </c>
      <c r="BH122" s="42" t="e">
        <f t="shared" si="117"/>
        <v>#DIV/0!</v>
      </c>
      <c r="BI122" s="42" t="e">
        <f t="shared" si="117"/>
        <v>#DIV/0!</v>
      </c>
      <c r="BJ122" s="42" t="e">
        <f t="shared" si="75"/>
        <v>#DIV/0!</v>
      </c>
      <c r="BK122" s="42" t="e">
        <f t="shared" si="75"/>
        <v>#DIV/0!</v>
      </c>
      <c r="BL122" s="42">
        <f t="shared" si="118"/>
        <v>5518424.3672267562</v>
      </c>
      <c r="BM122" s="42">
        <f t="shared" si="118"/>
        <v>32899249.305152904</v>
      </c>
      <c r="BN122" s="42">
        <f t="shared" si="118"/>
        <v>17408877.230672501</v>
      </c>
      <c r="BO122" s="42">
        <f t="shared" si="118"/>
        <v>6326381.4787879512</v>
      </c>
      <c r="BP122" s="42">
        <f t="shared" si="76"/>
        <v>38056049.083837762</v>
      </c>
      <c r="BQ122" s="42">
        <f t="shared" si="76"/>
        <v>19845216.557165504</v>
      </c>
      <c r="BR122" s="42">
        <f t="shared" si="119"/>
        <v>5518424.3672267562</v>
      </c>
      <c r="BS122" s="42">
        <f t="shared" si="119"/>
        <v>32899249.305152904</v>
      </c>
      <c r="BT122" s="42">
        <f t="shared" si="119"/>
        <v>17408877.230672501</v>
      </c>
      <c r="BU122" s="42">
        <f t="shared" si="119"/>
        <v>6326381.4787879512</v>
      </c>
      <c r="BV122" s="42">
        <f t="shared" si="77"/>
        <v>38056049.083837762</v>
      </c>
      <c r="BW122" s="42">
        <f t="shared" si="77"/>
        <v>19845216.557165504</v>
      </c>
      <c r="BX122" s="42" t="e">
        <f t="shared" si="120"/>
        <v>#DIV/0!</v>
      </c>
      <c r="BY122" s="42" t="e">
        <f t="shared" si="120"/>
        <v>#DIV/0!</v>
      </c>
      <c r="BZ122" s="42" t="e">
        <f t="shared" si="120"/>
        <v>#DIV/0!</v>
      </c>
      <c r="CA122" s="42" t="e">
        <f t="shared" si="120"/>
        <v>#DIV/0!</v>
      </c>
      <c r="CB122" s="42" t="e">
        <f t="shared" si="78"/>
        <v>#DIV/0!</v>
      </c>
      <c r="CC122" s="42" t="e">
        <f t="shared" si="78"/>
        <v>#DIV/0!</v>
      </c>
      <c r="CD122" s="42">
        <f t="shared" si="121"/>
        <v>11962228.689693991</v>
      </c>
      <c r="CE122" s="42">
        <f t="shared" si="121"/>
        <v>71315346.142049238</v>
      </c>
      <c r="CF122" s="42">
        <f t="shared" si="121"/>
        <v>37737034.487756342</v>
      </c>
      <c r="CG122" s="42">
        <f t="shared" si="121"/>
        <v>13713628.563425826</v>
      </c>
      <c r="CH122" s="42">
        <f t="shared" si="79"/>
        <v>82493685.130609468</v>
      </c>
      <c r="CI122" s="42">
        <f t="shared" si="79"/>
        <v>43018260.839663468</v>
      </c>
      <c r="CJ122" s="42">
        <f t="shared" si="122"/>
        <v>11962228.689693991</v>
      </c>
      <c r="CK122" s="42">
        <f t="shared" si="122"/>
        <v>71315346.142049238</v>
      </c>
      <c r="CL122" s="42">
        <f t="shared" si="122"/>
        <v>37737034.487756342</v>
      </c>
      <c r="CM122" s="42">
        <f t="shared" si="122"/>
        <v>13713628.563425826</v>
      </c>
      <c r="CN122" s="42">
        <f t="shared" si="80"/>
        <v>82493685.130609468</v>
      </c>
      <c r="CO122" s="42">
        <f t="shared" si="80"/>
        <v>43018260.839663468</v>
      </c>
      <c r="CP122" s="42">
        <f t="shared" si="123"/>
        <v>0</v>
      </c>
      <c r="CQ122" s="42">
        <f t="shared" si="124"/>
        <v>0</v>
      </c>
      <c r="CR122" s="42">
        <f t="shared" si="125"/>
        <v>0</v>
      </c>
      <c r="CS122" s="42">
        <f t="shared" si="126"/>
        <v>0</v>
      </c>
      <c r="CT122" s="42">
        <f t="shared" si="127"/>
        <v>0</v>
      </c>
      <c r="CU122" s="42">
        <f t="shared" si="128"/>
        <v>0</v>
      </c>
      <c r="CV122" s="42">
        <f t="shared" si="129"/>
        <v>1.2582939509397599E-8</v>
      </c>
      <c r="CW122" s="42">
        <f t="shared" si="130"/>
        <v>2.1106256667420111E-9</v>
      </c>
      <c r="CX122" s="42">
        <f t="shared" si="131"/>
        <v>3.988654700698215E-9</v>
      </c>
      <c r="CY122" s="42">
        <f t="shared" si="132"/>
        <v>1.0975942603654588E-8</v>
      </c>
      <c r="CZ122" s="42">
        <f t="shared" si="133"/>
        <v>1.8246245123088727E-9</v>
      </c>
      <c r="DA122" s="42">
        <f t="shared" si="134"/>
        <v>3.4989792023674364E-9</v>
      </c>
      <c r="DB122" s="42">
        <f t="shared" si="135"/>
        <v>1.2582939509397599E-8</v>
      </c>
      <c r="DC122" s="42">
        <f t="shared" si="136"/>
        <v>2.1106256667420111E-9</v>
      </c>
      <c r="DD122" s="42">
        <f t="shared" si="137"/>
        <v>3.988654700698215E-9</v>
      </c>
      <c r="DE122" s="42">
        <f t="shared" si="138"/>
        <v>1.0975942603654588E-8</v>
      </c>
      <c r="DF122" s="42">
        <f t="shared" si="139"/>
        <v>1.8246245123088727E-9</v>
      </c>
      <c r="DG122" s="42">
        <f t="shared" si="140"/>
        <v>3.4989792023674364E-9</v>
      </c>
    </row>
    <row r="123" spans="1:111" x14ac:dyDescent="0.25">
      <c r="A123" s="53" t="s">
        <v>172</v>
      </c>
      <c r="B123" s="53" t="s">
        <v>168</v>
      </c>
      <c r="C123" s="53" t="s">
        <v>237</v>
      </c>
      <c r="D123" s="15">
        <v>2.1305720123680062E-3</v>
      </c>
      <c r="E123" s="15">
        <v>9.9888028527260757E-5</v>
      </c>
      <c r="F123" s="15">
        <v>2.4792781380160667E-4</v>
      </c>
      <c r="G123" s="15">
        <v>1.9512446757384363E-3</v>
      </c>
      <c r="H123" s="15">
        <v>8.3789521657797424E-5</v>
      </c>
      <c r="I123" s="15">
        <v>2.2054161706460559E-4</v>
      </c>
      <c r="J123" s="15">
        <v>2.1305720123680062E-3</v>
      </c>
      <c r="K123" s="15">
        <v>9.9888028527260757E-5</v>
      </c>
      <c r="L123" s="15">
        <v>2.4792781380160667E-4</v>
      </c>
      <c r="M123" s="15">
        <v>1.9512446757384363E-3</v>
      </c>
      <c r="N123" s="15">
        <v>8.3789521657797424E-5</v>
      </c>
      <c r="O123" s="15">
        <v>2.2054161706460559E-4</v>
      </c>
      <c r="P123" s="15">
        <f t="shared" si="99"/>
        <v>2.1305720123680062E-3</v>
      </c>
      <c r="Q123" s="15">
        <f t="shared" si="100"/>
        <v>9.9888028527260757E-5</v>
      </c>
      <c r="R123" s="15">
        <f t="shared" si="101"/>
        <v>2.4792781380160667E-4</v>
      </c>
      <c r="S123" s="15">
        <f t="shared" si="102"/>
        <v>1.9512446757384363E-3</v>
      </c>
      <c r="T123" s="15">
        <f t="shared" si="103"/>
        <v>8.3789521657797424E-5</v>
      </c>
      <c r="U123" s="15">
        <f t="shared" si="104"/>
        <v>2.2054161706460559E-4</v>
      </c>
      <c r="V123" s="15">
        <v>2.0676191682108733E-3</v>
      </c>
      <c r="W123" s="15">
        <v>3.4681642411253704E-4</v>
      </c>
      <c r="X123" s="15">
        <v>6.554127442461857E-4</v>
      </c>
      <c r="Y123" s="15">
        <v>1.8035586437930076E-3</v>
      </c>
      <c r="Z123" s="15">
        <v>2.9982092925263172E-4</v>
      </c>
      <c r="AA123" s="15">
        <v>5.7494963419183235E-4</v>
      </c>
      <c r="AB123" s="15">
        <v>2.0676191682108733E-3</v>
      </c>
      <c r="AC123" s="15">
        <v>3.4681642411253704E-4</v>
      </c>
      <c r="AD123" s="15">
        <v>6.554127442461857E-4</v>
      </c>
      <c r="AE123" s="15">
        <v>1.8035586437930076E-3</v>
      </c>
      <c r="AF123" s="15">
        <v>2.9982092925263172E-4</v>
      </c>
      <c r="AG123" s="15">
        <v>5.7494963419183235E-4</v>
      </c>
      <c r="AH123" s="112">
        <f t="shared" si="105"/>
        <v>2.0676191682108733E-3</v>
      </c>
      <c r="AI123" s="112">
        <f t="shared" si="106"/>
        <v>3.4681642411253704E-4</v>
      </c>
      <c r="AJ123" s="112">
        <f t="shared" si="107"/>
        <v>6.554127442461857E-4</v>
      </c>
      <c r="AK123" s="112">
        <f t="shared" si="108"/>
        <v>1.8035586437930076E-3</v>
      </c>
      <c r="AL123" s="112">
        <f t="shared" si="109"/>
        <v>2.9982092925263172E-4</v>
      </c>
      <c r="AM123" s="112">
        <f t="shared" si="110"/>
        <v>5.7494963419183235E-4</v>
      </c>
      <c r="AN123" s="15">
        <v>4.1981911805788795E-3</v>
      </c>
      <c r="AO123" s="15">
        <v>4.4670445263979779E-4</v>
      </c>
      <c r="AP123" s="15">
        <v>9.0334055804779231E-4</v>
      </c>
      <c r="AQ123" s="15">
        <v>3.754803319531444E-3</v>
      </c>
      <c r="AR123" s="15">
        <v>3.8361045091042916E-4</v>
      </c>
      <c r="AS123" s="15">
        <v>7.9549125125643791E-4</v>
      </c>
      <c r="AT123" s="15">
        <v>4.1981911805788795E-3</v>
      </c>
      <c r="AU123" s="15">
        <v>4.4670445263979779E-4</v>
      </c>
      <c r="AV123" s="15">
        <v>9.0334055804779231E-4</v>
      </c>
      <c r="AW123" s="15">
        <v>3.754803319531444E-3</v>
      </c>
      <c r="AX123" s="15">
        <v>3.8361045091042916E-4</v>
      </c>
      <c r="AY123" s="15">
        <v>7.9549125125643791E-4</v>
      </c>
      <c r="AZ123" s="15">
        <f t="shared" si="111"/>
        <v>4.1981911805788795E-3</v>
      </c>
      <c r="BA123" s="15">
        <f t="shared" si="112"/>
        <v>4.4670445263979779E-4</v>
      </c>
      <c r="BB123" s="15">
        <f t="shared" si="113"/>
        <v>9.0334055804779231E-4</v>
      </c>
      <c r="BC123" s="15">
        <f t="shared" si="114"/>
        <v>3.754803319531444E-3</v>
      </c>
      <c r="BD123" s="15">
        <f t="shared" si="115"/>
        <v>3.8361045091042916E-4</v>
      </c>
      <c r="BE123" s="15">
        <f t="shared" si="116"/>
        <v>7.9549125125643791E-4</v>
      </c>
      <c r="BF123" s="42">
        <f t="shared" si="117"/>
        <v>4590316.5643906593</v>
      </c>
      <c r="BG123" s="42">
        <f t="shared" si="117"/>
        <v>97909630.85562259</v>
      </c>
      <c r="BH123" s="42">
        <f t="shared" si="117"/>
        <v>39446965.83266779</v>
      </c>
      <c r="BI123" s="42">
        <f t="shared" si="117"/>
        <v>5012185.3612739882</v>
      </c>
      <c r="BJ123" s="42">
        <f t="shared" si="75"/>
        <v>116721038.69911371</v>
      </c>
      <c r="BK123" s="42">
        <f t="shared" si="75"/>
        <v>44345371.772326492</v>
      </c>
      <c r="BL123" s="42">
        <f t="shared" si="118"/>
        <v>4730078.029051505</v>
      </c>
      <c r="BM123" s="42">
        <f t="shared" si="118"/>
        <v>28199356.547273919</v>
      </c>
      <c r="BN123" s="42">
        <f t="shared" si="118"/>
        <v>14921894.769147856</v>
      </c>
      <c r="BO123" s="42">
        <f t="shared" si="118"/>
        <v>5422612.6961039584</v>
      </c>
      <c r="BP123" s="42">
        <f t="shared" si="76"/>
        <v>32619470.643289506</v>
      </c>
      <c r="BQ123" s="42">
        <f t="shared" si="76"/>
        <v>17010185.620427575</v>
      </c>
      <c r="BR123" s="42">
        <f t="shared" si="119"/>
        <v>2329574.7095184592</v>
      </c>
      <c r="BS123" s="42">
        <f t="shared" si="119"/>
        <v>21893670.282902125</v>
      </c>
      <c r="BT123" s="42">
        <f t="shared" si="119"/>
        <v>10826481.677226517</v>
      </c>
      <c r="BU123" s="42">
        <f t="shared" si="119"/>
        <v>2604663.7247621352</v>
      </c>
      <c r="BV123" s="42">
        <f t="shared" si="77"/>
        <v>25494613.02941294</v>
      </c>
      <c r="BW123" s="42">
        <f t="shared" si="77"/>
        <v>12294289.829778753</v>
      </c>
      <c r="BX123" s="42">
        <f t="shared" si="120"/>
        <v>9950379.4647323098</v>
      </c>
      <c r="BY123" s="42">
        <f t="shared" si="120"/>
        <v>212237645.61750501</v>
      </c>
      <c r="BZ123" s="42">
        <f t="shared" si="120"/>
        <v>85508760.291672513</v>
      </c>
      <c r="CA123" s="42">
        <f t="shared" si="120"/>
        <v>10864859.883334206</v>
      </c>
      <c r="CB123" s="42">
        <f t="shared" si="78"/>
        <v>253014930.51341623</v>
      </c>
      <c r="CC123" s="42">
        <f t="shared" si="78"/>
        <v>96126981.75596337</v>
      </c>
      <c r="CD123" s="42">
        <f t="shared" si="121"/>
        <v>10253338.876880564</v>
      </c>
      <c r="CE123" s="42">
        <f t="shared" si="121"/>
        <v>61127439.550327927</v>
      </c>
      <c r="CF123" s="42">
        <f t="shared" si="121"/>
        <v>32346029.560934003</v>
      </c>
      <c r="CG123" s="42">
        <f t="shared" si="121"/>
        <v>11754538.768650707</v>
      </c>
      <c r="CH123" s="42">
        <f t="shared" si="79"/>
        <v>70708872.969093814</v>
      </c>
      <c r="CI123" s="42">
        <f t="shared" si="79"/>
        <v>36872795.005425826</v>
      </c>
      <c r="CJ123" s="42">
        <f t="shared" si="122"/>
        <v>5049793.8488539197</v>
      </c>
      <c r="CK123" s="42">
        <f t="shared" si="122"/>
        <v>47458671.778888039</v>
      </c>
      <c r="CL123" s="42">
        <f t="shared" si="122"/>
        <v>23468446.989488974</v>
      </c>
      <c r="CM123" s="42">
        <f t="shared" si="122"/>
        <v>5646101.325660252</v>
      </c>
      <c r="CN123" s="42">
        <f t="shared" si="80"/>
        <v>55264396.341876715</v>
      </c>
      <c r="CO123" s="42">
        <f t="shared" si="80"/>
        <v>26650198.813017339</v>
      </c>
      <c r="CP123" s="42">
        <f t="shared" si="123"/>
        <v>1.5127061287812842E-8</v>
      </c>
      <c r="CQ123" s="42">
        <f t="shared" si="124"/>
        <v>7.0920500254355136E-10</v>
      </c>
      <c r="CR123" s="42">
        <f t="shared" si="125"/>
        <v>1.7602874779914072E-9</v>
      </c>
      <c r="CS123" s="42">
        <f t="shared" si="126"/>
        <v>1.3853837197742898E-8</v>
      </c>
      <c r="CT123" s="42">
        <f t="shared" si="127"/>
        <v>5.9490560377036172E-10</v>
      </c>
      <c r="CU123" s="42">
        <f t="shared" si="128"/>
        <v>1.5658454811586996E-9</v>
      </c>
      <c r="CV123" s="42">
        <f t="shared" si="129"/>
        <v>1.4680096094297201E-8</v>
      </c>
      <c r="CW123" s="42">
        <f t="shared" si="130"/>
        <v>2.4623966111990129E-9</v>
      </c>
      <c r="CX123" s="42">
        <f t="shared" si="131"/>
        <v>4.6534304841479185E-9</v>
      </c>
      <c r="CY123" s="42">
        <f t="shared" si="132"/>
        <v>1.2805266370930354E-8</v>
      </c>
      <c r="CZ123" s="42">
        <f t="shared" si="133"/>
        <v>2.1287285976936851E-9</v>
      </c>
      <c r="DA123" s="42">
        <f t="shared" si="134"/>
        <v>4.0821424027620095E-9</v>
      </c>
      <c r="DB123" s="42">
        <f t="shared" si="135"/>
        <v>2.9807157382110046E-8</v>
      </c>
      <c r="DC123" s="42">
        <f t="shared" si="136"/>
        <v>3.1716016137425642E-9</v>
      </c>
      <c r="DD123" s="42">
        <f t="shared" si="137"/>
        <v>6.4137179621393253E-9</v>
      </c>
      <c r="DE123" s="42">
        <f t="shared" si="138"/>
        <v>2.6659103568673251E-8</v>
      </c>
      <c r="DF123" s="42">
        <f t="shared" si="139"/>
        <v>2.723634201464047E-9</v>
      </c>
      <c r="DG123" s="42">
        <f t="shared" si="140"/>
        <v>5.6479878839207088E-9</v>
      </c>
    </row>
    <row r="124" spans="1:111" x14ac:dyDescent="0.25">
      <c r="A124" s="53" t="s">
        <v>173</v>
      </c>
      <c r="B124" s="53" t="s">
        <v>168</v>
      </c>
      <c r="C124" s="53" t="s">
        <v>237</v>
      </c>
      <c r="D124" s="15">
        <v>2.1305720123680062E-3</v>
      </c>
      <c r="E124" s="15">
        <v>9.9888028527260757E-5</v>
      </c>
      <c r="F124" s="15">
        <v>2.4792781380160667E-4</v>
      </c>
      <c r="G124" s="15">
        <v>1.9512446757384363E-3</v>
      </c>
      <c r="H124" s="15">
        <v>8.3789521657797424E-5</v>
      </c>
      <c r="I124" s="15">
        <v>2.2054161706460559E-4</v>
      </c>
      <c r="J124" s="15">
        <v>2.1305720123680062E-3</v>
      </c>
      <c r="K124" s="15">
        <v>9.9888028527260757E-5</v>
      </c>
      <c r="L124" s="15">
        <v>2.4792781380160667E-4</v>
      </c>
      <c r="M124" s="15">
        <v>1.9512446757384363E-3</v>
      </c>
      <c r="N124" s="15">
        <v>8.3789521657797424E-5</v>
      </c>
      <c r="O124" s="15">
        <v>2.2054161706460559E-4</v>
      </c>
      <c r="P124" s="15">
        <f t="shared" si="99"/>
        <v>2.1305720123680062E-3</v>
      </c>
      <c r="Q124" s="15">
        <f t="shared" si="100"/>
        <v>9.9888028527260757E-5</v>
      </c>
      <c r="R124" s="15">
        <f t="shared" si="101"/>
        <v>2.4792781380160667E-4</v>
      </c>
      <c r="S124" s="15">
        <f t="shared" si="102"/>
        <v>1.9512446757384363E-3</v>
      </c>
      <c r="T124" s="15">
        <f t="shared" si="103"/>
        <v>8.3789521657797424E-5</v>
      </c>
      <c r="U124" s="15">
        <f t="shared" si="104"/>
        <v>2.2054161706460559E-4</v>
      </c>
      <c r="V124" s="15">
        <v>0</v>
      </c>
      <c r="W124" s="15">
        <v>0</v>
      </c>
      <c r="X124" s="15">
        <v>0</v>
      </c>
      <c r="Y124" s="15">
        <v>0</v>
      </c>
      <c r="Z124" s="15">
        <v>0</v>
      </c>
      <c r="AA124" s="15">
        <v>0</v>
      </c>
      <c r="AB124" s="15">
        <v>0</v>
      </c>
      <c r="AC124" s="15">
        <v>0</v>
      </c>
      <c r="AD124" s="15">
        <v>0</v>
      </c>
      <c r="AE124" s="15">
        <v>0</v>
      </c>
      <c r="AF124" s="15">
        <v>0</v>
      </c>
      <c r="AG124" s="15">
        <v>0</v>
      </c>
      <c r="AH124" s="112">
        <f t="shared" si="105"/>
        <v>0</v>
      </c>
      <c r="AI124" s="112">
        <f t="shared" si="106"/>
        <v>0</v>
      </c>
      <c r="AJ124" s="112">
        <f t="shared" si="107"/>
        <v>0</v>
      </c>
      <c r="AK124" s="112">
        <f t="shared" si="108"/>
        <v>0</v>
      </c>
      <c r="AL124" s="112">
        <f t="shared" si="109"/>
        <v>0</v>
      </c>
      <c r="AM124" s="112">
        <f t="shared" si="110"/>
        <v>0</v>
      </c>
      <c r="AN124" s="15">
        <v>2.1305720123680062E-3</v>
      </c>
      <c r="AO124" s="15">
        <v>9.9888028527260757E-5</v>
      </c>
      <c r="AP124" s="15">
        <v>2.4792781380160667E-4</v>
      </c>
      <c r="AQ124" s="15">
        <v>1.9512446757384363E-3</v>
      </c>
      <c r="AR124" s="15">
        <v>8.3789521657797424E-5</v>
      </c>
      <c r="AS124" s="15">
        <v>2.2054161706460559E-4</v>
      </c>
      <c r="AT124" s="15">
        <v>2.1305720123680062E-3</v>
      </c>
      <c r="AU124" s="15">
        <v>9.9888028527260757E-5</v>
      </c>
      <c r="AV124" s="15">
        <v>2.4792781380160667E-4</v>
      </c>
      <c r="AW124" s="15">
        <v>1.9512446757384363E-3</v>
      </c>
      <c r="AX124" s="15">
        <v>8.3789521657797424E-5</v>
      </c>
      <c r="AY124" s="15">
        <v>2.2054161706460559E-4</v>
      </c>
      <c r="AZ124" s="15">
        <f t="shared" si="111"/>
        <v>2.1305720123680062E-3</v>
      </c>
      <c r="BA124" s="15">
        <f t="shared" si="112"/>
        <v>9.9888028527260757E-5</v>
      </c>
      <c r="BB124" s="15">
        <f t="shared" si="113"/>
        <v>2.4792781380160667E-4</v>
      </c>
      <c r="BC124" s="15">
        <f t="shared" si="114"/>
        <v>1.9512446757384363E-3</v>
      </c>
      <c r="BD124" s="15">
        <f t="shared" si="115"/>
        <v>8.3789521657797424E-5</v>
      </c>
      <c r="BE124" s="15">
        <f t="shared" si="116"/>
        <v>2.2054161706460559E-4</v>
      </c>
      <c r="BF124" s="42">
        <f t="shared" si="117"/>
        <v>4590316.5643906593</v>
      </c>
      <c r="BG124" s="42">
        <f t="shared" si="117"/>
        <v>97909630.85562259</v>
      </c>
      <c r="BH124" s="42">
        <f t="shared" si="117"/>
        <v>39446965.83266779</v>
      </c>
      <c r="BI124" s="42">
        <f t="shared" si="117"/>
        <v>5012185.3612739882</v>
      </c>
      <c r="BJ124" s="42">
        <f t="shared" si="75"/>
        <v>116721038.69911371</v>
      </c>
      <c r="BK124" s="42">
        <f t="shared" si="75"/>
        <v>44345371.772326492</v>
      </c>
      <c r="BL124" s="42" t="e">
        <f t="shared" si="118"/>
        <v>#DIV/0!</v>
      </c>
      <c r="BM124" s="42" t="e">
        <f t="shared" si="118"/>
        <v>#DIV/0!</v>
      </c>
      <c r="BN124" s="42" t="e">
        <f t="shared" si="118"/>
        <v>#DIV/0!</v>
      </c>
      <c r="BO124" s="42" t="e">
        <f t="shared" si="118"/>
        <v>#DIV/0!</v>
      </c>
      <c r="BP124" s="42" t="e">
        <f t="shared" si="76"/>
        <v>#DIV/0!</v>
      </c>
      <c r="BQ124" s="42" t="e">
        <f t="shared" si="76"/>
        <v>#DIV/0!</v>
      </c>
      <c r="BR124" s="42">
        <f t="shared" si="119"/>
        <v>4590316.5643906593</v>
      </c>
      <c r="BS124" s="42">
        <f t="shared" si="119"/>
        <v>97909630.85562259</v>
      </c>
      <c r="BT124" s="42">
        <f t="shared" si="119"/>
        <v>39446965.83266779</v>
      </c>
      <c r="BU124" s="42">
        <f t="shared" si="119"/>
        <v>5012185.3612739882</v>
      </c>
      <c r="BV124" s="42">
        <f t="shared" si="77"/>
        <v>116721038.69911371</v>
      </c>
      <c r="BW124" s="42">
        <f t="shared" si="77"/>
        <v>44345371.772326492</v>
      </c>
      <c r="BX124" s="42">
        <f t="shared" si="120"/>
        <v>9950379.4647323098</v>
      </c>
      <c r="BY124" s="42">
        <f t="shared" si="120"/>
        <v>212237645.61750501</v>
      </c>
      <c r="BZ124" s="42">
        <f t="shared" si="120"/>
        <v>85508760.291672513</v>
      </c>
      <c r="CA124" s="42">
        <f t="shared" si="120"/>
        <v>10864859.883334206</v>
      </c>
      <c r="CB124" s="42">
        <f t="shared" si="78"/>
        <v>253014930.51341623</v>
      </c>
      <c r="CC124" s="42">
        <f t="shared" si="78"/>
        <v>96126981.75596337</v>
      </c>
      <c r="CD124" s="42" t="e">
        <f t="shared" si="121"/>
        <v>#DIV/0!</v>
      </c>
      <c r="CE124" s="42" t="e">
        <f t="shared" si="121"/>
        <v>#DIV/0!</v>
      </c>
      <c r="CF124" s="42" t="e">
        <f t="shared" si="121"/>
        <v>#DIV/0!</v>
      </c>
      <c r="CG124" s="42" t="e">
        <f t="shared" si="121"/>
        <v>#DIV/0!</v>
      </c>
      <c r="CH124" s="42" t="e">
        <f t="shared" si="79"/>
        <v>#DIV/0!</v>
      </c>
      <c r="CI124" s="42" t="e">
        <f t="shared" si="79"/>
        <v>#DIV/0!</v>
      </c>
      <c r="CJ124" s="42">
        <f t="shared" si="122"/>
        <v>9950379.4647323098</v>
      </c>
      <c r="CK124" s="42">
        <f t="shared" si="122"/>
        <v>212237645.61750501</v>
      </c>
      <c r="CL124" s="42">
        <f t="shared" si="122"/>
        <v>85508760.291672513</v>
      </c>
      <c r="CM124" s="42">
        <f t="shared" si="122"/>
        <v>10864859.883334206</v>
      </c>
      <c r="CN124" s="42">
        <f t="shared" si="80"/>
        <v>253014930.51341623</v>
      </c>
      <c r="CO124" s="42">
        <f t="shared" si="80"/>
        <v>96126981.75596337</v>
      </c>
      <c r="CP124" s="42">
        <f t="shared" si="123"/>
        <v>1.5127061287812842E-8</v>
      </c>
      <c r="CQ124" s="42">
        <f t="shared" si="124"/>
        <v>7.0920500254355136E-10</v>
      </c>
      <c r="CR124" s="42">
        <f t="shared" si="125"/>
        <v>1.7602874779914072E-9</v>
      </c>
      <c r="CS124" s="42">
        <f t="shared" si="126"/>
        <v>1.3853837197742898E-8</v>
      </c>
      <c r="CT124" s="42">
        <f t="shared" si="127"/>
        <v>5.9490560377036172E-10</v>
      </c>
      <c r="CU124" s="42">
        <f t="shared" si="128"/>
        <v>1.5658454811586996E-9</v>
      </c>
      <c r="CV124" s="42">
        <f t="shared" si="129"/>
        <v>0</v>
      </c>
      <c r="CW124" s="42">
        <f t="shared" si="130"/>
        <v>0</v>
      </c>
      <c r="CX124" s="42">
        <f t="shared" si="131"/>
        <v>0</v>
      </c>
      <c r="CY124" s="42">
        <f t="shared" si="132"/>
        <v>0</v>
      </c>
      <c r="CZ124" s="42">
        <f t="shared" si="133"/>
        <v>0</v>
      </c>
      <c r="DA124" s="42">
        <f t="shared" si="134"/>
        <v>0</v>
      </c>
      <c r="DB124" s="42">
        <f t="shared" si="135"/>
        <v>1.5127061287812842E-8</v>
      </c>
      <c r="DC124" s="42">
        <f t="shared" si="136"/>
        <v>7.0920500254355136E-10</v>
      </c>
      <c r="DD124" s="42">
        <f t="shared" si="137"/>
        <v>1.7602874779914072E-9</v>
      </c>
      <c r="DE124" s="42">
        <f t="shared" si="138"/>
        <v>1.3853837197742898E-8</v>
      </c>
      <c r="DF124" s="42">
        <f t="shared" si="139"/>
        <v>5.9490560377036172E-10</v>
      </c>
      <c r="DG124" s="42">
        <f t="shared" si="140"/>
        <v>1.5658454811586996E-9</v>
      </c>
    </row>
    <row r="125" spans="1:111" x14ac:dyDescent="0.25">
      <c r="A125" s="53" t="s">
        <v>174</v>
      </c>
      <c r="B125" s="53" t="s">
        <v>168</v>
      </c>
      <c r="C125" s="53" t="s">
        <v>237</v>
      </c>
      <c r="D125" s="15">
        <v>2.1305720123680062E-3</v>
      </c>
      <c r="E125" s="15">
        <v>9.9888028527260757E-5</v>
      </c>
      <c r="F125" s="15">
        <v>2.4792781380160667E-4</v>
      </c>
      <c r="G125" s="15">
        <v>1.9512446757384363E-3</v>
      </c>
      <c r="H125" s="15">
        <v>8.3789521657797424E-5</v>
      </c>
      <c r="I125" s="15">
        <v>2.2054161706460559E-4</v>
      </c>
      <c r="J125" s="15">
        <v>2.1305720123680062E-3</v>
      </c>
      <c r="K125" s="15">
        <v>9.9888028527260757E-5</v>
      </c>
      <c r="L125" s="15">
        <v>2.4792781380160667E-4</v>
      </c>
      <c r="M125" s="15">
        <v>1.9512446757384363E-3</v>
      </c>
      <c r="N125" s="15">
        <v>8.3789521657797424E-5</v>
      </c>
      <c r="O125" s="15">
        <v>2.2054161706460559E-4</v>
      </c>
      <c r="P125" s="15">
        <f t="shared" si="99"/>
        <v>2.1305720123680062E-3</v>
      </c>
      <c r="Q125" s="15">
        <f t="shared" si="100"/>
        <v>9.9888028527260757E-5</v>
      </c>
      <c r="R125" s="15">
        <f t="shared" si="101"/>
        <v>2.4792781380160667E-4</v>
      </c>
      <c r="S125" s="15">
        <f t="shared" si="102"/>
        <v>1.9512446757384363E-3</v>
      </c>
      <c r="T125" s="15">
        <f t="shared" si="103"/>
        <v>8.3789521657797424E-5</v>
      </c>
      <c r="U125" s="15">
        <f t="shared" si="104"/>
        <v>2.2054161706460559E-4</v>
      </c>
      <c r="V125" s="15">
        <v>1.2996463343039773E-3</v>
      </c>
      <c r="W125" s="15">
        <v>2.1799889515645185E-4</v>
      </c>
      <c r="X125" s="15">
        <v>4.1197372495474526E-4</v>
      </c>
      <c r="Y125" s="15">
        <v>1.133665433241319E-3</v>
      </c>
      <c r="Z125" s="15">
        <v>1.8845886981593991E-4</v>
      </c>
      <c r="AA125" s="15">
        <v>3.6139691292058027E-4</v>
      </c>
      <c r="AB125" s="15">
        <v>1.2996463343039773E-3</v>
      </c>
      <c r="AC125" s="15">
        <v>2.1799889515645185E-4</v>
      </c>
      <c r="AD125" s="15">
        <v>4.1197372495474526E-4</v>
      </c>
      <c r="AE125" s="15">
        <v>1.133665433241319E-3</v>
      </c>
      <c r="AF125" s="15">
        <v>1.8845886981593991E-4</v>
      </c>
      <c r="AG125" s="15">
        <v>3.6139691292058027E-4</v>
      </c>
      <c r="AH125" s="112">
        <f t="shared" si="105"/>
        <v>1.2996463343039773E-3</v>
      </c>
      <c r="AI125" s="112">
        <f t="shared" si="106"/>
        <v>2.1799889515645185E-4</v>
      </c>
      <c r="AJ125" s="112">
        <f t="shared" si="107"/>
        <v>4.1197372495474526E-4</v>
      </c>
      <c r="AK125" s="112">
        <f t="shared" si="108"/>
        <v>1.133665433241319E-3</v>
      </c>
      <c r="AL125" s="112">
        <f t="shared" si="109"/>
        <v>1.8845886981593991E-4</v>
      </c>
      <c r="AM125" s="112">
        <f t="shared" si="110"/>
        <v>3.6139691292058027E-4</v>
      </c>
      <c r="AN125" s="15">
        <v>3.4302183466719833E-3</v>
      </c>
      <c r="AO125" s="15">
        <v>3.178869236837126E-4</v>
      </c>
      <c r="AP125" s="15">
        <v>6.5990153875635188E-4</v>
      </c>
      <c r="AQ125" s="15">
        <v>3.0849101089797555E-3</v>
      </c>
      <c r="AR125" s="15">
        <v>2.7224839147373732E-4</v>
      </c>
      <c r="AS125" s="15">
        <v>5.8193852998518589E-4</v>
      </c>
      <c r="AT125" s="15">
        <v>3.4302183466719833E-3</v>
      </c>
      <c r="AU125" s="15">
        <v>3.178869236837126E-4</v>
      </c>
      <c r="AV125" s="15">
        <v>6.5990153875635188E-4</v>
      </c>
      <c r="AW125" s="15">
        <v>3.0849101089797555E-3</v>
      </c>
      <c r="AX125" s="15">
        <v>2.7224839147373732E-4</v>
      </c>
      <c r="AY125" s="15">
        <v>5.8193852998518589E-4</v>
      </c>
      <c r="AZ125" s="15">
        <f t="shared" si="111"/>
        <v>3.4302183466719833E-3</v>
      </c>
      <c r="BA125" s="15">
        <f t="shared" si="112"/>
        <v>3.178869236837126E-4</v>
      </c>
      <c r="BB125" s="15">
        <f t="shared" si="113"/>
        <v>6.5990153875635188E-4</v>
      </c>
      <c r="BC125" s="15">
        <f t="shared" si="114"/>
        <v>3.0849101089797555E-3</v>
      </c>
      <c r="BD125" s="15">
        <f t="shared" si="115"/>
        <v>2.7224839147373732E-4</v>
      </c>
      <c r="BE125" s="15">
        <f t="shared" si="116"/>
        <v>5.8193852998518589E-4</v>
      </c>
      <c r="BF125" s="42">
        <f t="shared" si="117"/>
        <v>4590316.5643906593</v>
      </c>
      <c r="BG125" s="42">
        <f t="shared" si="117"/>
        <v>97909630.85562259</v>
      </c>
      <c r="BH125" s="42">
        <f t="shared" si="117"/>
        <v>39446965.83266779</v>
      </c>
      <c r="BI125" s="42">
        <f t="shared" si="117"/>
        <v>5012185.3612739882</v>
      </c>
      <c r="BJ125" s="42">
        <f t="shared" si="75"/>
        <v>116721038.69911371</v>
      </c>
      <c r="BK125" s="42">
        <f t="shared" si="75"/>
        <v>44345371.772326492</v>
      </c>
      <c r="BL125" s="42">
        <f t="shared" si="118"/>
        <v>7525124.1371273957</v>
      </c>
      <c r="BM125" s="42">
        <f t="shared" si="118"/>
        <v>44862612.688844875</v>
      </c>
      <c r="BN125" s="42">
        <f t="shared" si="118"/>
        <v>23739378.041826136</v>
      </c>
      <c r="BO125" s="42">
        <f t="shared" si="118"/>
        <v>8626883.8347108439</v>
      </c>
      <c r="BP125" s="42">
        <f t="shared" si="76"/>
        <v>51894612.387051493</v>
      </c>
      <c r="BQ125" s="42">
        <f t="shared" si="76"/>
        <v>27061658.941589326</v>
      </c>
      <c r="BR125" s="42">
        <f t="shared" si="119"/>
        <v>2851130.4563129661</v>
      </c>
      <c r="BS125" s="42">
        <f t="shared" si="119"/>
        <v>30765656.814908151</v>
      </c>
      <c r="BT125" s="42">
        <f t="shared" si="119"/>
        <v>14820392.779249089</v>
      </c>
      <c r="BU125" s="42">
        <f t="shared" si="119"/>
        <v>3170270.657654414</v>
      </c>
      <c r="BV125" s="42">
        <f t="shared" si="77"/>
        <v>35923077.256981462</v>
      </c>
      <c r="BW125" s="42">
        <f t="shared" si="77"/>
        <v>16805898.72653554</v>
      </c>
      <c r="BX125" s="42">
        <f t="shared" si="120"/>
        <v>9950379.4647323098</v>
      </c>
      <c r="BY125" s="42">
        <f t="shared" si="120"/>
        <v>212237645.61750501</v>
      </c>
      <c r="BZ125" s="42">
        <f t="shared" si="120"/>
        <v>85508760.291672513</v>
      </c>
      <c r="CA125" s="42">
        <f t="shared" si="120"/>
        <v>10864859.883334206</v>
      </c>
      <c r="CB125" s="42">
        <f t="shared" si="78"/>
        <v>253014930.51341623</v>
      </c>
      <c r="CC125" s="42">
        <f t="shared" si="78"/>
        <v>96126981.75596337</v>
      </c>
      <c r="CD125" s="42">
        <f t="shared" si="121"/>
        <v>16312130.031400898</v>
      </c>
      <c r="CE125" s="42">
        <f t="shared" si="121"/>
        <v>97248199.284612611</v>
      </c>
      <c r="CF125" s="42">
        <f t="shared" si="121"/>
        <v>51459592.483304098</v>
      </c>
      <c r="CG125" s="42">
        <f t="shared" si="121"/>
        <v>18700402.586489763</v>
      </c>
      <c r="CH125" s="42">
        <f t="shared" si="79"/>
        <v>112491388.81446745</v>
      </c>
      <c r="CI125" s="42">
        <f t="shared" si="79"/>
        <v>58661264.781359278</v>
      </c>
      <c r="CJ125" s="42">
        <f t="shared" si="122"/>
        <v>6180364.5883266749</v>
      </c>
      <c r="CK125" s="42">
        <f t="shared" si="122"/>
        <v>66690380.825772271</v>
      </c>
      <c r="CL125" s="42">
        <f t="shared" si="122"/>
        <v>32126004.797554262</v>
      </c>
      <c r="CM125" s="42">
        <f t="shared" si="122"/>
        <v>6872161.3437907547</v>
      </c>
      <c r="CN125" s="42">
        <f t="shared" si="80"/>
        <v>77870065.219632626</v>
      </c>
      <c r="CO125" s="42">
        <f t="shared" si="80"/>
        <v>36429964.519688495</v>
      </c>
      <c r="CP125" s="42">
        <f t="shared" si="123"/>
        <v>1.5127061287812842E-8</v>
      </c>
      <c r="CQ125" s="42">
        <f t="shared" si="124"/>
        <v>7.0920500254355136E-10</v>
      </c>
      <c r="CR125" s="42">
        <f t="shared" si="125"/>
        <v>1.7602874779914072E-9</v>
      </c>
      <c r="CS125" s="42">
        <f t="shared" si="126"/>
        <v>1.3853837197742898E-8</v>
      </c>
      <c r="CT125" s="42">
        <f t="shared" si="127"/>
        <v>5.9490560377036172E-10</v>
      </c>
      <c r="CU125" s="42">
        <f t="shared" si="128"/>
        <v>1.5658454811586996E-9</v>
      </c>
      <c r="CV125" s="42">
        <f t="shared" si="129"/>
        <v>9.2274889735582379E-9</v>
      </c>
      <c r="CW125" s="42">
        <f t="shared" si="130"/>
        <v>1.547792155610808E-9</v>
      </c>
      <c r="CX125" s="42">
        <f t="shared" si="131"/>
        <v>2.9250134471786911E-9</v>
      </c>
      <c r="CY125" s="42">
        <f t="shared" si="132"/>
        <v>8.0490245760133647E-9</v>
      </c>
      <c r="CZ125" s="42">
        <f t="shared" si="133"/>
        <v>1.3380579756931734E-9</v>
      </c>
      <c r="DA125" s="42">
        <f t="shared" si="134"/>
        <v>2.5659180817361196E-9</v>
      </c>
      <c r="DB125" s="42">
        <f t="shared" si="135"/>
        <v>2.4354550261371082E-8</v>
      </c>
      <c r="DC125" s="42">
        <f t="shared" si="136"/>
        <v>2.2569971581543596E-9</v>
      </c>
      <c r="DD125" s="42">
        <f t="shared" si="137"/>
        <v>4.6853009251700979E-9</v>
      </c>
      <c r="DE125" s="42">
        <f t="shared" si="138"/>
        <v>2.1902861773756262E-8</v>
      </c>
      <c r="DF125" s="42">
        <f t="shared" si="139"/>
        <v>1.932963579463535E-9</v>
      </c>
      <c r="DG125" s="42">
        <f t="shared" si="140"/>
        <v>4.1317635628948194E-9</v>
      </c>
    </row>
    <row r="126" spans="1:111" x14ac:dyDescent="0.25">
      <c r="A126" s="53" t="s">
        <v>175</v>
      </c>
      <c r="B126" s="53" t="s">
        <v>168</v>
      </c>
      <c r="C126" s="53" t="s">
        <v>237</v>
      </c>
      <c r="D126" s="15">
        <v>1.0652860061840031E-3</v>
      </c>
      <c r="E126" s="15">
        <v>4.9944014263630378E-5</v>
      </c>
      <c r="F126" s="15">
        <v>1.2396390690080333E-4</v>
      </c>
      <c r="G126" s="15">
        <v>9.7562233786921816E-4</v>
      </c>
      <c r="H126" s="15">
        <v>4.1894760828898712E-5</v>
      </c>
      <c r="I126" s="15">
        <v>1.102708085323028E-4</v>
      </c>
      <c r="J126" s="15">
        <v>1.0652860061840031E-3</v>
      </c>
      <c r="K126" s="15">
        <v>4.9944014263630378E-5</v>
      </c>
      <c r="L126" s="15">
        <v>1.2396390690080333E-4</v>
      </c>
      <c r="M126" s="15">
        <v>9.7562233786921816E-4</v>
      </c>
      <c r="N126" s="15">
        <v>4.1894760828898712E-5</v>
      </c>
      <c r="O126" s="15">
        <v>1.102708085323028E-4</v>
      </c>
      <c r="P126" s="15">
        <f t="shared" si="99"/>
        <v>1.0652860061840031E-3</v>
      </c>
      <c r="Q126" s="15">
        <f t="shared" si="100"/>
        <v>4.9944014263630378E-5</v>
      </c>
      <c r="R126" s="15">
        <f t="shared" si="101"/>
        <v>1.2396390690080333E-4</v>
      </c>
      <c r="S126" s="15">
        <f t="shared" si="102"/>
        <v>9.7562233786921816E-4</v>
      </c>
      <c r="T126" s="15">
        <f t="shared" si="103"/>
        <v>4.1894760828898712E-5</v>
      </c>
      <c r="U126" s="15">
        <f t="shared" si="104"/>
        <v>1.102708085323028E-4</v>
      </c>
      <c r="V126" s="15">
        <v>1.4177960010588843E-3</v>
      </c>
      <c r="W126" s="15">
        <v>2.3781697653431108E-4</v>
      </c>
      <c r="X126" s="15">
        <v>4.4942588176881296E-4</v>
      </c>
      <c r="Y126" s="15">
        <v>1.2367259271723479E-3</v>
      </c>
      <c r="Z126" s="15">
        <v>2.0559149434466173E-4</v>
      </c>
      <c r="AA126" s="15">
        <v>3.9425117773154213E-4</v>
      </c>
      <c r="AB126" s="15">
        <v>1.4177960010588843E-3</v>
      </c>
      <c r="AC126" s="15">
        <v>2.3781697653431108E-4</v>
      </c>
      <c r="AD126" s="15">
        <v>4.4942588176881296E-4</v>
      </c>
      <c r="AE126" s="15">
        <v>1.2367259271723479E-3</v>
      </c>
      <c r="AF126" s="15">
        <v>2.0559149434466173E-4</v>
      </c>
      <c r="AG126" s="15">
        <v>3.9425117773154213E-4</v>
      </c>
      <c r="AH126" s="112">
        <f t="shared" si="105"/>
        <v>1.4177960010588843E-3</v>
      </c>
      <c r="AI126" s="112">
        <f t="shared" si="106"/>
        <v>2.3781697653431108E-4</v>
      </c>
      <c r="AJ126" s="112">
        <f t="shared" si="107"/>
        <v>4.4942588176881296E-4</v>
      </c>
      <c r="AK126" s="112">
        <f t="shared" si="108"/>
        <v>1.2367259271723479E-3</v>
      </c>
      <c r="AL126" s="112">
        <f t="shared" si="109"/>
        <v>2.0559149434466173E-4</v>
      </c>
      <c r="AM126" s="112">
        <f t="shared" si="110"/>
        <v>3.9425117773154213E-4</v>
      </c>
      <c r="AN126" s="15">
        <v>2.4830820072428875E-3</v>
      </c>
      <c r="AO126" s="15">
        <v>2.8776099079794149E-4</v>
      </c>
      <c r="AP126" s="15">
        <v>5.7338978866961626E-4</v>
      </c>
      <c r="AQ126" s="15">
        <v>2.2123482650415662E-3</v>
      </c>
      <c r="AR126" s="15">
        <v>2.4748625517356045E-4</v>
      </c>
      <c r="AS126" s="15">
        <v>5.0452198626384497E-4</v>
      </c>
      <c r="AT126" s="15">
        <v>2.4830820072428875E-3</v>
      </c>
      <c r="AU126" s="15">
        <v>2.8776099079794149E-4</v>
      </c>
      <c r="AV126" s="15">
        <v>5.7338978866961626E-4</v>
      </c>
      <c r="AW126" s="15">
        <v>2.2123482650415662E-3</v>
      </c>
      <c r="AX126" s="15">
        <v>2.4748625517356045E-4</v>
      </c>
      <c r="AY126" s="15">
        <v>5.0452198626384497E-4</v>
      </c>
      <c r="AZ126" s="15">
        <f t="shared" si="111"/>
        <v>2.4830820072428875E-3</v>
      </c>
      <c r="BA126" s="15">
        <f t="shared" si="112"/>
        <v>2.8776099079794149E-4</v>
      </c>
      <c r="BB126" s="15">
        <f t="shared" si="113"/>
        <v>5.7338978866961626E-4</v>
      </c>
      <c r="BC126" s="15">
        <f t="shared" si="114"/>
        <v>2.2123482650415662E-3</v>
      </c>
      <c r="BD126" s="15">
        <f t="shared" si="115"/>
        <v>2.4748625517356045E-4</v>
      </c>
      <c r="BE126" s="15">
        <f t="shared" si="116"/>
        <v>5.0452198626384497E-4</v>
      </c>
      <c r="BF126" s="42">
        <f t="shared" si="117"/>
        <v>9180633.1287813187</v>
      </c>
      <c r="BG126" s="42">
        <f t="shared" si="117"/>
        <v>195819261.71124518</v>
      </c>
      <c r="BH126" s="42">
        <f t="shared" si="117"/>
        <v>78893931.665335581</v>
      </c>
      <c r="BI126" s="42">
        <f t="shared" si="117"/>
        <v>10024370.722547976</v>
      </c>
      <c r="BJ126" s="42">
        <f t="shared" si="75"/>
        <v>233442077.39822742</v>
      </c>
      <c r="BK126" s="42">
        <f t="shared" si="75"/>
        <v>88690743.544652984</v>
      </c>
      <c r="BL126" s="42">
        <f t="shared" si="118"/>
        <v>6898030.4590334464</v>
      </c>
      <c r="BM126" s="42">
        <f t="shared" si="118"/>
        <v>41124061.631441139</v>
      </c>
      <c r="BN126" s="42">
        <f t="shared" si="118"/>
        <v>21761096.538340628</v>
      </c>
      <c r="BO126" s="42">
        <f t="shared" si="118"/>
        <v>7907976.8484849408</v>
      </c>
      <c r="BP126" s="42">
        <f t="shared" si="76"/>
        <v>47570061.354797199</v>
      </c>
      <c r="BQ126" s="42">
        <f t="shared" si="76"/>
        <v>24806520.696456879</v>
      </c>
      <c r="BR126" s="42">
        <f t="shared" si="119"/>
        <v>3938653.6455392027</v>
      </c>
      <c r="BS126" s="42">
        <f t="shared" si="119"/>
        <v>33986538.525881253</v>
      </c>
      <c r="BT126" s="42">
        <f t="shared" si="119"/>
        <v>17056460.008978598</v>
      </c>
      <c r="BU126" s="42">
        <f t="shared" si="119"/>
        <v>4420642.1541032782</v>
      </c>
      <c r="BV126" s="42">
        <f t="shared" si="77"/>
        <v>39517346.097226091</v>
      </c>
      <c r="BW126" s="42">
        <f t="shared" si="77"/>
        <v>19384685.437445827</v>
      </c>
      <c r="BX126" s="42">
        <f t="shared" si="120"/>
        <v>19900758.92946462</v>
      </c>
      <c r="BY126" s="42">
        <f t="shared" si="120"/>
        <v>424475291.23501003</v>
      </c>
      <c r="BZ126" s="42">
        <f t="shared" si="120"/>
        <v>171017520.58334503</v>
      </c>
      <c r="CA126" s="42">
        <f t="shared" si="120"/>
        <v>21729719.766668413</v>
      </c>
      <c r="CB126" s="42">
        <f t="shared" si="78"/>
        <v>506029861.02683246</v>
      </c>
      <c r="CC126" s="42">
        <f t="shared" si="78"/>
        <v>192253963.51192674</v>
      </c>
      <c r="CD126" s="42">
        <f t="shared" si="121"/>
        <v>14952785.86211749</v>
      </c>
      <c r="CE126" s="42">
        <f t="shared" si="121"/>
        <v>89144182.677561566</v>
      </c>
      <c r="CF126" s="42">
        <f t="shared" si="121"/>
        <v>47171293.109695435</v>
      </c>
      <c r="CG126" s="42">
        <f t="shared" si="121"/>
        <v>17142035.704282284</v>
      </c>
      <c r="CH126" s="42">
        <f t="shared" si="79"/>
        <v>103117106.41326183</v>
      </c>
      <c r="CI126" s="42">
        <f t="shared" si="79"/>
        <v>53772826.04957933</v>
      </c>
      <c r="CJ126" s="42">
        <f t="shared" si="122"/>
        <v>8537776.8185512368</v>
      </c>
      <c r="CK126" s="42">
        <f t="shared" si="122"/>
        <v>73672251.201296791</v>
      </c>
      <c r="CL126" s="42">
        <f t="shared" si="122"/>
        <v>36973103.495945431</v>
      </c>
      <c r="CM126" s="42">
        <f t="shared" si="122"/>
        <v>9582578.0845592543</v>
      </c>
      <c r="CN126" s="42">
        <f t="shared" si="80"/>
        <v>85661322.828342855</v>
      </c>
      <c r="CO126" s="42">
        <f t="shared" si="80"/>
        <v>42019972.522888705</v>
      </c>
      <c r="CP126" s="42">
        <f t="shared" si="123"/>
        <v>7.563530643906421E-9</v>
      </c>
      <c r="CQ126" s="42">
        <f t="shared" si="124"/>
        <v>3.5460250127177568E-10</v>
      </c>
      <c r="CR126" s="42">
        <f t="shared" si="125"/>
        <v>8.8014373899570361E-10</v>
      </c>
      <c r="CS126" s="42">
        <f t="shared" si="126"/>
        <v>6.9269185988714488E-9</v>
      </c>
      <c r="CT126" s="42">
        <f t="shared" si="127"/>
        <v>2.9745280188518086E-10</v>
      </c>
      <c r="CU126" s="42">
        <f t="shared" si="128"/>
        <v>7.8292274057934978E-10</v>
      </c>
      <c r="CV126" s="42">
        <f t="shared" si="129"/>
        <v>1.0066351607518079E-8</v>
      </c>
      <c r="CW126" s="42">
        <f t="shared" si="130"/>
        <v>1.6885005333936085E-9</v>
      </c>
      <c r="CX126" s="42">
        <f t="shared" si="131"/>
        <v>3.1909237605585721E-9</v>
      </c>
      <c r="CY126" s="42">
        <f t="shared" si="132"/>
        <v>8.7807540829236706E-9</v>
      </c>
      <c r="CZ126" s="42">
        <f t="shared" si="133"/>
        <v>1.4596996098470983E-9</v>
      </c>
      <c r="DA126" s="42">
        <f t="shared" si="134"/>
        <v>2.799183361893949E-9</v>
      </c>
      <c r="DB126" s="42">
        <f t="shared" si="135"/>
        <v>1.76298822514245E-8</v>
      </c>
      <c r="DC126" s="42">
        <f t="shared" si="136"/>
        <v>2.0431030346653844E-9</v>
      </c>
      <c r="DD126" s="42">
        <f t="shared" si="137"/>
        <v>4.0710674995542751E-9</v>
      </c>
      <c r="DE126" s="42">
        <f t="shared" si="138"/>
        <v>1.5707672681795119E-8</v>
      </c>
      <c r="DF126" s="42">
        <f t="shared" si="139"/>
        <v>1.757152411732279E-9</v>
      </c>
      <c r="DG126" s="42">
        <f t="shared" si="140"/>
        <v>3.5821061024732991E-9</v>
      </c>
    </row>
    <row r="127" spans="1:111" x14ac:dyDescent="0.25">
      <c r="A127" s="53" t="s">
        <v>176</v>
      </c>
      <c r="B127" s="53" t="s">
        <v>177</v>
      </c>
      <c r="C127" s="53" t="s">
        <v>238</v>
      </c>
      <c r="D127" s="15">
        <v>1.5808844331770606E-2</v>
      </c>
      <c r="E127" s="15">
        <v>7.4116917167227488E-4</v>
      </c>
      <c r="F127" s="15">
        <v>1.8396243784079217E-3</v>
      </c>
      <c r="G127" s="15">
        <v>1.4478235493979197E-2</v>
      </c>
      <c r="H127" s="15">
        <v>6.2171825070085694E-4</v>
      </c>
      <c r="I127" s="15">
        <v>1.6364187986193735E-3</v>
      </c>
      <c r="J127" s="15">
        <v>1.5808844331770606E-2</v>
      </c>
      <c r="K127" s="15">
        <v>7.4116917167227488E-4</v>
      </c>
      <c r="L127" s="15">
        <v>1.8396243784079217E-3</v>
      </c>
      <c r="M127" s="15">
        <v>1.4478235493979197E-2</v>
      </c>
      <c r="N127" s="15">
        <v>6.2171825070085694E-4</v>
      </c>
      <c r="O127" s="15">
        <v>1.6364187986193735E-3</v>
      </c>
      <c r="P127" s="15">
        <f t="shared" si="99"/>
        <v>1.5808844331770606E-2</v>
      </c>
      <c r="Q127" s="15">
        <f t="shared" si="100"/>
        <v>7.4116917167227488E-4</v>
      </c>
      <c r="R127" s="15">
        <f t="shared" si="101"/>
        <v>1.8396243784079217E-3</v>
      </c>
      <c r="S127" s="15">
        <f t="shared" si="102"/>
        <v>1.4478235493979197E-2</v>
      </c>
      <c r="T127" s="15">
        <f t="shared" si="103"/>
        <v>6.2171825070085694E-4</v>
      </c>
      <c r="U127" s="15">
        <f>O127</f>
        <v>1.6364187986193735E-3</v>
      </c>
      <c r="V127" s="15">
        <v>1.1814966675490704E-6</v>
      </c>
      <c r="W127" s="15">
        <v>1.9818081377859261E-7</v>
      </c>
      <c r="X127" s="15">
        <v>3.7452156814067753E-7</v>
      </c>
      <c r="Y127" s="15">
        <v>1.0306049393102901E-6</v>
      </c>
      <c r="Z127" s="15">
        <v>1.7132624528721812E-7</v>
      </c>
      <c r="AA127" s="15">
        <v>3.2854264810961848E-7</v>
      </c>
      <c r="AB127" s="15">
        <v>1.1814966675490704E-6</v>
      </c>
      <c r="AC127" s="15">
        <v>1.9818081377859261E-7</v>
      </c>
      <c r="AD127" s="15">
        <v>3.7452156814067753E-7</v>
      </c>
      <c r="AE127" s="15">
        <v>1.0306049393102901E-6</v>
      </c>
      <c r="AF127" s="15">
        <v>1.7132624528721812E-7</v>
      </c>
      <c r="AG127" s="15">
        <v>3.2854264810961848E-7</v>
      </c>
      <c r="AH127" s="112">
        <f t="shared" si="105"/>
        <v>1.1814966675490704E-6</v>
      </c>
      <c r="AI127" s="112">
        <f t="shared" si="106"/>
        <v>1.9818081377859261E-7</v>
      </c>
      <c r="AJ127" s="112">
        <f t="shared" si="107"/>
        <v>3.7452156814067753E-7</v>
      </c>
      <c r="AK127" s="112">
        <f t="shared" si="108"/>
        <v>1.0306049393102901E-6</v>
      </c>
      <c r="AL127" s="112">
        <f t="shared" si="109"/>
        <v>1.7132624528721812E-7</v>
      </c>
      <c r="AM127" s="112">
        <f t="shared" si="110"/>
        <v>3.2854264810961848E-7</v>
      </c>
      <c r="AN127" s="15">
        <v>1.5810025828438157E-2</v>
      </c>
      <c r="AO127" s="15">
        <v>7.4136735248605352E-4</v>
      </c>
      <c r="AP127" s="15">
        <v>1.8399988999760624E-3</v>
      </c>
      <c r="AQ127" s="15">
        <v>1.4479266098918506E-2</v>
      </c>
      <c r="AR127" s="15">
        <v>6.2188957694614411E-4</v>
      </c>
      <c r="AS127" s="15">
        <v>1.6367473412674831E-3</v>
      </c>
      <c r="AT127" s="15">
        <v>1.5810025828438157E-2</v>
      </c>
      <c r="AU127" s="15">
        <v>7.4136735248605352E-4</v>
      </c>
      <c r="AV127" s="15">
        <v>1.8399988999760624E-3</v>
      </c>
      <c r="AW127" s="15">
        <v>1.4479266098918506E-2</v>
      </c>
      <c r="AX127" s="15">
        <v>6.2188957694614411E-4</v>
      </c>
      <c r="AY127" s="15">
        <v>1.6367473412674831E-3</v>
      </c>
      <c r="AZ127" s="15">
        <f t="shared" si="111"/>
        <v>1.5810025828438157E-2</v>
      </c>
      <c r="BA127" s="15">
        <f t="shared" si="112"/>
        <v>7.4136735248605352E-4</v>
      </c>
      <c r="BB127" s="15">
        <f t="shared" si="113"/>
        <v>1.8399988999760624E-3</v>
      </c>
      <c r="BC127" s="15">
        <f t="shared" si="114"/>
        <v>1.4479266098918506E-2</v>
      </c>
      <c r="BD127" s="15">
        <f t="shared" si="115"/>
        <v>6.2188957694614411E-4</v>
      </c>
      <c r="BE127" s="15">
        <f>AY127</f>
        <v>1.6367473412674831E-3</v>
      </c>
      <c r="BF127" s="42">
        <f t="shared" si="117"/>
        <v>618641.04641383549</v>
      </c>
      <c r="BG127" s="42">
        <f t="shared" si="117"/>
        <v>13195368.039841319</v>
      </c>
      <c r="BH127" s="42">
        <f t="shared" si="117"/>
        <v>5316302.6728662783</v>
      </c>
      <c r="BI127" s="42">
        <f t="shared" si="117"/>
        <v>675496.67941697955</v>
      </c>
      <c r="BJ127" s="42">
        <f t="shared" si="75"/>
        <v>15730598.207427723</v>
      </c>
      <c r="BK127" s="42">
        <f t="shared" si="75"/>
        <v>5976465.1984267514</v>
      </c>
      <c r="BL127" s="42">
        <f t="shared" si="118"/>
        <v>8277636550.8401346</v>
      </c>
      <c r="BM127" s="42">
        <f t="shared" si="118"/>
        <v>49348873957.729355</v>
      </c>
      <c r="BN127" s="42">
        <f t="shared" si="118"/>
        <v>26113315846.008751</v>
      </c>
      <c r="BO127" s="42">
        <f t="shared" si="118"/>
        <v>9489572218.1819267</v>
      </c>
      <c r="BP127" s="42">
        <f t="shared" si="76"/>
        <v>57084073625.756638</v>
      </c>
      <c r="BQ127" s="42">
        <f t="shared" si="76"/>
        <v>29767824835.748253</v>
      </c>
      <c r="BR127" s="42">
        <f t="shared" si="119"/>
        <v>618594.81484263635</v>
      </c>
      <c r="BS127" s="42">
        <f t="shared" si="119"/>
        <v>13191840.68087754</v>
      </c>
      <c r="BT127" s="42">
        <f t="shared" si="119"/>
        <v>5315220.5689510107</v>
      </c>
      <c r="BU127" s="42">
        <f t="shared" si="119"/>
        <v>675448.59892660531</v>
      </c>
      <c r="BV127" s="42">
        <f t="shared" si="77"/>
        <v>15726264.53722821</v>
      </c>
      <c r="BW127" s="42">
        <f t="shared" si="77"/>
        <v>5975265.5485766372</v>
      </c>
      <c r="BX127" s="42">
        <f t="shared" si="120"/>
        <v>1341021.4912038152</v>
      </c>
      <c r="BY127" s="42">
        <f t="shared" si="120"/>
        <v>28603456.282682613</v>
      </c>
      <c r="BZ127" s="42">
        <f t="shared" si="120"/>
        <v>11524091.683513815</v>
      </c>
      <c r="CA127" s="42">
        <f t="shared" si="120"/>
        <v>1464266.8306380333</v>
      </c>
      <c r="CB127" s="42">
        <f t="shared" si="78"/>
        <v>34099047.23900488</v>
      </c>
      <c r="CC127" s="42">
        <f t="shared" si="78"/>
        <v>12955118.835035494</v>
      </c>
      <c r="CD127" s="42">
        <f t="shared" si="121"/>
        <v>17943343034.540985</v>
      </c>
      <c r="CE127" s="42">
        <f t="shared" si="121"/>
        <v>106973019213.07387</v>
      </c>
      <c r="CF127" s="42">
        <f t="shared" si="121"/>
        <v>56605551731.634506</v>
      </c>
      <c r="CG127" s="42">
        <f t="shared" si="121"/>
        <v>20570442845.138737</v>
      </c>
      <c r="CH127" s="42">
        <f t="shared" si="79"/>
        <v>123740527695.91418</v>
      </c>
      <c r="CI127" s="42">
        <f t="shared" si="79"/>
        <v>64527391259.495193</v>
      </c>
      <c r="CJ127" s="42">
        <f t="shared" si="122"/>
        <v>1340921.2755280051</v>
      </c>
      <c r="CK127" s="42">
        <f t="shared" si="122"/>
        <v>28595810.064887922</v>
      </c>
      <c r="CL127" s="42">
        <f t="shared" si="122"/>
        <v>11521746.018585013</v>
      </c>
      <c r="CM127" s="42">
        <f t="shared" si="122"/>
        <v>1464162.6070801669</v>
      </c>
      <c r="CN127" s="42">
        <f t="shared" si="80"/>
        <v>34089653.189083643</v>
      </c>
      <c r="CO127" s="42">
        <f t="shared" si="80"/>
        <v>12952518.367057743</v>
      </c>
      <c r="CP127" s="42">
        <f t="shared" si="123"/>
        <v>1.122427947555713E-7</v>
      </c>
      <c r="CQ127" s="42">
        <f t="shared" si="124"/>
        <v>5.2623011188731516E-9</v>
      </c>
      <c r="CR127" s="42">
        <f t="shared" si="125"/>
        <v>1.3061333086696245E-8</v>
      </c>
      <c r="CS127" s="42">
        <f t="shared" si="126"/>
        <v>1.0279547200725229E-7</v>
      </c>
      <c r="CT127" s="42">
        <f t="shared" si="127"/>
        <v>4.4141995799760838E-9</v>
      </c>
      <c r="CU127" s="42">
        <f t="shared" si="128"/>
        <v>1.1618573470197552E-8</v>
      </c>
      <c r="CV127" s="42">
        <f t="shared" si="129"/>
        <v>8.3886263395983992E-12</v>
      </c>
      <c r="CW127" s="42">
        <f t="shared" si="130"/>
        <v>1.4070837778280074E-12</v>
      </c>
      <c r="CX127" s="42">
        <f t="shared" si="131"/>
        <v>2.6591031337988103E-12</v>
      </c>
      <c r="CY127" s="42">
        <f t="shared" si="132"/>
        <v>7.3172950691030604E-12</v>
      </c>
      <c r="CZ127" s="42">
        <f t="shared" si="133"/>
        <v>1.2164163415392486E-12</v>
      </c>
      <c r="DA127" s="42">
        <f t="shared" si="134"/>
        <v>2.3326528015782911E-12</v>
      </c>
      <c r="DB127" s="42">
        <f t="shared" si="135"/>
        <v>1.1225118338191091E-7</v>
      </c>
      <c r="DC127" s="42">
        <f t="shared" si="136"/>
        <v>5.2637082026509795E-9</v>
      </c>
      <c r="DD127" s="42">
        <f t="shared" si="137"/>
        <v>1.3063992189830042E-8</v>
      </c>
      <c r="DE127" s="42">
        <f t="shared" si="138"/>
        <v>1.028027893023214E-7</v>
      </c>
      <c r="DF127" s="42">
        <f t="shared" si="139"/>
        <v>4.4154159963176231E-9</v>
      </c>
      <c r="DG127" s="42">
        <f t="shared" si="140"/>
        <v>1.162090612299913E-8</v>
      </c>
    </row>
  </sheetData>
  <sheetProtection sheet="1" objects="1" scenarios="1" formatCells="0" formatColumns="0" formatRows="0"/>
  <mergeCells count="75">
    <mergeCell ref="BX7:CO7"/>
    <mergeCell ref="BX8:CC8"/>
    <mergeCell ref="CD8:CI8"/>
    <mergeCell ref="CJ8:CO8"/>
    <mergeCell ref="BX9:CC9"/>
    <mergeCell ref="CD9:CI9"/>
    <mergeCell ref="CJ9:CO9"/>
    <mergeCell ref="BF7:BW7"/>
    <mergeCell ref="BF8:BK8"/>
    <mergeCell ref="BL8:BQ8"/>
    <mergeCell ref="BR8:BW8"/>
    <mergeCell ref="BF9:BK9"/>
    <mergeCell ref="BL9:BQ9"/>
    <mergeCell ref="BR9:BW9"/>
    <mergeCell ref="I1:J1"/>
    <mergeCell ref="K1:L1"/>
    <mergeCell ref="BF10:BH10"/>
    <mergeCell ref="BI10:BK10"/>
    <mergeCell ref="BL10:BN10"/>
    <mergeCell ref="S10:U10"/>
    <mergeCell ref="AZ10:BB10"/>
    <mergeCell ref="BC10:BE10"/>
    <mergeCell ref="AT9:AY9"/>
    <mergeCell ref="AZ9:BE9"/>
    <mergeCell ref="D7:BE7"/>
    <mergeCell ref="V8:AM8"/>
    <mergeCell ref="AN8:BE8"/>
    <mergeCell ref="AB10:AD10"/>
    <mergeCell ref="AE10:AG10"/>
    <mergeCell ref="AH10:AJ10"/>
    <mergeCell ref="D10:F10"/>
    <mergeCell ref="G10:I10"/>
    <mergeCell ref="P9:U9"/>
    <mergeCell ref="V9:AA9"/>
    <mergeCell ref="J10:L10"/>
    <mergeCell ref="M10:O10"/>
    <mergeCell ref="P10:R10"/>
    <mergeCell ref="D9:I9"/>
    <mergeCell ref="AK10:AM10"/>
    <mergeCell ref="AN10:AP10"/>
    <mergeCell ref="V10:X10"/>
    <mergeCell ref="Y10:AA10"/>
    <mergeCell ref="J9:O9"/>
    <mergeCell ref="AT10:AV10"/>
    <mergeCell ref="AW10:AY10"/>
    <mergeCell ref="DE10:DG10"/>
    <mergeCell ref="DB8:DG8"/>
    <mergeCell ref="DB9:DG9"/>
    <mergeCell ref="DB10:DD10"/>
    <mergeCell ref="CY10:DA10"/>
    <mergeCell ref="BO10:BQ10"/>
    <mergeCell ref="BR10:BT10"/>
    <mergeCell ref="BU10:BW10"/>
    <mergeCell ref="CM10:CO10"/>
    <mergeCell ref="BX10:BZ10"/>
    <mergeCell ref="CA10:CC10"/>
    <mergeCell ref="CD10:CF10"/>
    <mergeCell ref="CG10:CI10"/>
    <mergeCell ref="CJ10:CL10"/>
    <mergeCell ref="B7:B11"/>
    <mergeCell ref="C7:C11"/>
    <mergeCell ref="A7:A11"/>
    <mergeCell ref="CV8:DA8"/>
    <mergeCell ref="CV9:DA9"/>
    <mergeCell ref="CP10:CR10"/>
    <mergeCell ref="CS10:CU10"/>
    <mergeCell ref="CP9:CU9"/>
    <mergeCell ref="CP8:CU8"/>
    <mergeCell ref="D8:U8"/>
    <mergeCell ref="AQ10:AS10"/>
    <mergeCell ref="AB9:AG9"/>
    <mergeCell ref="AH9:AM9"/>
    <mergeCell ref="AN9:AS9"/>
    <mergeCell ref="CV10:CX10"/>
    <mergeCell ref="CP7:DG7"/>
  </mergeCells>
  <conditionalFormatting sqref="BF12:BW127">
    <cfRule type="cellIs" dxfId="27" priority="2" operator="lessThanOrEqual">
      <formula>30</formula>
    </cfRule>
  </conditionalFormatting>
  <conditionalFormatting sqref="BX12:CO127">
    <cfRule type="cellIs" dxfId="26" priority="1" operator="lessThanOrEqual">
      <formula>300</formula>
    </cfRule>
  </conditionalFormatting>
  <conditionalFormatting sqref="CP12:CU127">
    <cfRule type="cellIs" dxfId="25" priority="25" operator="greaterThan">
      <formula>$N$4</formula>
    </cfRule>
    <cfRule type="cellIs" dxfId="24" priority="26" operator="greaterThan">
      <formula>$O$4</formula>
    </cfRule>
  </conditionalFormatting>
  <conditionalFormatting sqref="CP12:DG127">
    <cfRule type="cellIs" dxfId="23" priority="27" operator="greaterThan">
      <formula>$M$4</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88012-2D40-427D-8A80-EF838FC3CF08}">
  <sheetPr>
    <tabColor rgb="FF00B050"/>
  </sheetPr>
  <dimension ref="A1:U121"/>
  <sheetViews>
    <sheetView topLeftCell="D1" zoomScale="80" zoomScaleNormal="80" workbookViewId="0">
      <selection activeCell="B5" sqref="B5:C121"/>
    </sheetView>
  </sheetViews>
  <sheetFormatPr defaultRowHeight="15" x14ac:dyDescent="0.25"/>
  <cols>
    <col min="1" max="1" width="58.140625" bestFit="1" customWidth="1"/>
    <col min="2" max="3" width="58.140625" customWidth="1"/>
    <col min="4" max="4" width="17" bestFit="1" customWidth="1"/>
    <col min="5" max="5" width="12" bestFit="1" customWidth="1"/>
    <col min="6" max="6" width="17.42578125" bestFit="1" customWidth="1"/>
    <col min="7" max="8" width="12" bestFit="1" customWidth="1"/>
    <col min="9" max="9" width="17.42578125" bestFit="1" customWidth="1"/>
    <col min="10" max="10" width="17" bestFit="1" customWidth="1"/>
    <col min="11" max="11" width="12" bestFit="1" customWidth="1"/>
    <col min="12" max="12" width="17.42578125" bestFit="1" customWidth="1"/>
    <col min="13" max="14" width="12" bestFit="1" customWidth="1"/>
    <col min="15" max="15" width="17.42578125" bestFit="1" customWidth="1"/>
    <col min="16" max="16" width="17" bestFit="1" customWidth="1"/>
    <col min="17" max="17" width="12" bestFit="1" customWidth="1"/>
    <col min="18" max="18" width="17.42578125" bestFit="1" customWidth="1"/>
    <col min="19" max="20" width="12" bestFit="1" customWidth="1"/>
    <col min="21" max="21" width="17.42578125" bestFit="1" customWidth="1"/>
  </cols>
  <sheetData>
    <row r="1" spans="1:21" x14ac:dyDescent="0.25">
      <c r="A1" s="110"/>
      <c r="B1" s="110"/>
      <c r="C1" s="110"/>
      <c r="D1" s="252" t="s">
        <v>253</v>
      </c>
      <c r="E1" s="253"/>
      <c r="F1" s="253"/>
      <c r="G1" s="253"/>
      <c r="H1" s="253"/>
      <c r="I1" s="253"/>
      <c r="J1" s="253"/>
      <c r="K1" s="253"/>
      <c r="L1" s="253"/>
      <c r="M1" s="253"/>
      <c r="N1" s="253"/>
      <c r="O1" s="253"/>
      <c r="P1" s="253"/>
      <c r="Q1" s="253"/>
      <c r="R1" s="253"/>
      <c r="S1" s="253"/>
      <c r="T1" s="253"/>
      <c r="U1" s="254"/>
    </row>
    <row r="2" spans="1:21" x14ac:dyDescent="0.25">
      <c r="A2" s="110"/>
      <c r="B2" s="110"/>
      <c r="C2" s="110"/>
      <c r="D2" s="251" t="s">
        <v>12</v>
      </c>
      <c r="E2" s="251"/>
      <c r="F2" s="251"/>
      <c r="G2" s="251"/>
      <c r="H2" s="251"/>
      <c r="I2" s="251"/>
      <c r="J2" s="251" t="s">
        <v>12</v>
      </c>
      <c r="K2" s="251"/>
      <c r="L2" s="251"/>
      <c r="M2" s="251"/>
      <c r="N2" s="251"/>
      <c r="O2" s="251"/>
      <c r="P2" s="251" t="s">
        <v>12</v>
      </c>
      <c r="Q2" s="251"/>
      <c r="R2" s="251"/>
      <c r="S2" s="251"/>
      <c r="T2" s="251"/>
      <c r="U2" s="251"/>
    </row>
    <row r="3" spans="1:21" x14ac:dyDescent="0.25">
      <c r="A3" s="110"/>
      <c r="B3" s="110"/>
      <c r="C3" s="110"/>
      <c r="D3" s="251" t="s">
        <v>256</v>
      </c>
      <c r="E3" s="251"/>
      <c r="F3" s="251"/>
      <c r="G3" s="251"/>
      <c r="H3" s="251"/>
      <c r="I3" s="251"/>
      <c r="J3" s="251" t="s">
        <v>257</v>
      </c>
      <c r="K3" s="251"/>
      <c r="L3" s="251"/>
      <c r="M3" s="251"/>
      <c r="N3" s="251"/>
      <c r="O3" s="251"/>
      <c r="P3" s="251" t="s">
        <v>258</v>
      </c>
      <c r="Q3" s="251"/>
      <c r="R3" s="251"/>
      <c r="S3" s="251"/>
      <c r="T3" s="251"/>
      <c r="U3" s="251"/>
    </row>
    <row r="4" spans="1:21" x14ac:dyDescent="0.25">
      <c r="A4" s="110"/>
      <c r="B4" s="110"/>
      <c r="C4" s="110"/>
      <c r="D4" s="251" t="s">
        <v>223</v>
      </c>
      <c r="E4" s="251"/>
      <c r="F4" s="251"/>
      <c r="G4" s="251" t="s">
        <v>227</v>
      </c>
      <c r="H4" s="251"/>
      <c r="I4" s="251"/>
      <c r="J4" s="251" t="s">
        <v>223</v>
      </c>
      <c r="K4" s="251"/>
      <c r="L4" s="251"/>
      <c r="M4" s="251" t="s">
        <v>227</v>
      </c>
      <c r="N4" s="251"/>
      <c r="O4" s="251"/>
      <c r="P4" s="251" t="s">
        <v>223</v>
      </c>
      <c r="Q4" s="251"/>
      <c r="R4" s="251"/>
      <c r="S4" s="251" t="s">
        <v>227</v>
      </c>
      <c r="T4" s="251"/>
      <c r="U4" s="251"/>
    </row>
    <row r="5" spans="1:21" x14ac:dyDescent="0.25">
      <c r="A5" s="111" t="s">
        <v>218</v>
      </c>
      <c r="B5" s="111" t="s">
        <v>230</v>
      </c>
      <c r="C5" s="111" t="s">
        <v>231</v>
      </c>
      <c r="D5" s="58" t="s">
        <v>259</v>
      </c>
      <c r="E5" s="58" t="s">
        <v>260</v>
      </c>
      <c r="F5" s="58" t="s">
        <v>261</v>
      </c>
      <c r="G5" s="58" t="s">
        <v>259</v>
      </c>
      <c r="H5" s="58" t="s">
        <v>260</v>
      </c>
      <c r="I5" s="58" t="s">
        <v>261</v>
      </c>
      <c r="J5" s="58" t="s">
        <v>259</v>
      </c>
      <c r="K5" s="58" t="s">
        <v>260</v>
      </c>
      <c r="L5" s="58" t="s">
        <v>261</v>
      </c>
      <c r="M5" s="58" t="s">
        <v>259</v>
      </c>
      <c r="N5" s="58" t="s">
        <v>260</v>
      </c>
      <c r="O5" s="58" t="s">
        <v>261</v>
      </c>
      <c r="P5" s="58" t="s">
        <v>259</v>
      </c>
      <c r="Q5" s="58" t="s">
        <v>260</v>
      </c>
      <c r="R5" s="58" t="s">
        <v>261</v>
      </c>
      <c r="S5" s="58" t="s">
        <v>259</v>
      </c>
      <c r="T5" s="58" t="s">
        <v>260</v>
      </c>
      <c r="U5" s="58" t="s">
        <v>261</v>
      </c>
    </row>
    <row r="6" spans="1:21" x14ac:dyDescent="0.25">
      <c r="A6" s="53" t="s">
        <v>14</v>
      </c>
      <c r="B6" s="53" t="s">
        <v>15</v>
      </c>
      <c r="C6" s="53" t="s">
        <v>238</v>
      </c>
      <c r="D6" s="42">
        <f>'Outdoor Air_Risk_Calcs'!BR12</f>
        <v>2802321.1043609534</v>
      </c>
      <c r="E6" s="42">
        <f>'Outdoor Air_Risk_Calcs'!BS12</f>
        <v>59025496.904385</v>
      </c>
      <c r="F6" s="42">
        <f>'Outdoor Air_Risk_Calcs'!BT12</f>
        <v>23879699.101815958</v>
      </c>
      <c r="G6" s="42">
        <f>'Outdoor Air_Risk_Calcs'!BU12</f>
        <v>3060580.1536832615</v>
      </c>
      <c r="H6" s="42">
        <f>'Outdoor Air_Risk_Calcs'!BV12</f>
        <v>70328772.195515528</v>
      </c>
      <c r="I6" s="42">
        <f>'Outdoor Air_Risk_Calcs'!BW12</f>
        <v>26849934.088308811</v>
      </c>
      <c r="J6" s="42">
        <f>'Outdoor Air_Risk_Calcs'!CJ12</f>
        <v>6074561.0851178132</v>
      </c>
      <c r="K6" s="42">
        <f>'Outdoor Air_Risk_Calcs'!CK12</f>
        <v>127948929.89498588</v>
      </c>
      <c r="L6" s="42">
        <f>'Outdoor Air_Risk_Calcs'!CL12</f>
        <v>51763764.924181826</v>
      </c>
      <c r="M6" s="42">
        <f>'Outdoor Air_Risk_Calcs'!CM12</f>
        <v>6634386.4272070695</v>
      </c>
      <c r="N6" s="42">
        <f>'Outdoor Air_Risk_Calcs'!CN12</f>
        <v>152450917.23363286</v>
      </c>
      <c r="O6" s="42">
        <f>'Outdoor Air_Risk_Calcs'!CO12</f>
        <v>58202311.11167153</v>
      </c>
      <c r="P6" s="15">
        <v>1.0483315184294239E-8</v>
      </c>
      <c r="Q6" s="15">
        <v>4.9771059839113228E-10</v>
      </c>
      <c r="R6" s="15">
        <v>1.2302339011625707E-9</v>
      </c>
      <c r="S6" s="15">
        <v>9.5987080584250769E-9</v>
      </c>
      <c r="T6" s="15">
        <v>4.1771830315684977E-10</v>
      </c>
      <c r="U6" s="15">
        <v>1.0941410615010469E-9</v>
      </c>
    </row>
    <row r="7" spans="1:21" x14ac:dyDescent="0.25">
      <c r="A7" s="53" t="s">
        <v>18</v>
      </c>
      <c r="B7" s="53" t="s">
        <v>15</v>
      </c>
      <c r="C7" s="53" t="s">
        <v>238</v>
      </c>
      <c r="D7" s="42">
        <f>'Outdoor Air_Risk_Calcs'!BR13</f>
        <v>4776061.9667204162</v>
      </c>
      <c r="E7" s="42">
        <f>'Outdoor Air_Risk_Calcs'!BS13</f>
        <v>101569372.45369144</v>
      </c>
      <c r="F7" s="42">
        <f>'Outdoor Air_Risk_Calcs'!BT13</f>
        <v>40961678.96794197</v>
      </c>
      <c r="G7" s="42">
        <f>'Outdoor Air_Risk_Calcs'!BU13</f>
        <v>5215287.6651709024</v>
      </c>
      <c r="H7" s="42">
        <f>'Outdoor Air_Risk_Calcs'!BV13</f>
        <v>121068682.49718557</v>
      </c>
      <c r="I7" s="42">
        <f>'Outdoor Air_Risk_Calcs'!BW13</f>
        <v>46050176.172139078</v>
      </c>
      <c r="J7" s="42">
        <f>'Outdoor Air_Risk_Calcs'!CJ13</f>
        <v>10353017.760171045</v>
      </c>
      <c r="K7" s="42">
        <f>'Outdoor Air_Risk_Calcs'!CK13</f>
        <v>220170827.81372789</v>
      </c>
      <c r="L7" s="42">
        <f>'Outdoor Air_Risk_Calcs'!CL13</f>
        <v>88792187.537870124</v>
      </c>
      <c r="M7" s="42">
        <f>'Outdoor Air_Risk_Calcs'!CM13</f>
        <v>11305122.546178235</v>
      </c>
      <c r="N7" s="42">
        <f>'Outdoor Air_Risk_Calcs'!CN13</f>
        <v>262439270.85279492</v>
      </c>
      <c r="O7" s="42">
        <f>'Outdoor Air_Risk_Calcs'!CO13</f>
        <v>99822467.776006997</v>
      </c>
      <c r="P7" s="15">
        <v>6.1510121914913395E-9</v>
      </c>
      <c r="Q7" s="15">
        <v>2.8923694884508152E-10</v>
      </c>
      <c r="R7" s="15">
        <v>7.1719753986664759E-10</v>
      </c>
      <c r="S7" s="15">
        <v>5.6329808192186643E-9</v>
      </c>
      <c r="T7" s="15">
        <v>2.4265247443572628E-10</v>
      </c>
      <c r="U7" s="15">
        <v>6.3794794779502282E-10</v>
      </c>
    </row>
    <row r="8" spans="1:21" x14ac:dyDescent="0.25">
      <c r="A8" s="53" t="s">
        <v>19</v>
      </c>
      <c r="B8" s="53" t="s">
        <v>15</v>
      </c>
      <c r="C8" s="53" t="s">
        <v>238</v>
      </c>
      <c r="D8" s="42">
        <f>'Outdoor Air_Risk_Calcs'!BR14</f>
        <v>3298438.2543286169</v>
      </c>
      <c r="E8" s="42">
        <f>'Outdoor Air_Risk_Calcs'!BS14</f>
        <v>70138245.877689123</v>
      </c>
      <c r="F8" s="42">
        <f>'Outdoor Air_Risk_Calcs'!BT14</f>
        <v>28286888.267623197</v>
      </c>
      <c r="G8" s="42">
        <f>'Outdoor Air_Risk_Calcs'!BU14</f>
        <v>3601782.8859389327</v>
      </c>
      <c r="H8" s="42">
        <f>'Outdoor Air_Risk_Calcs'!BV14</f>
        <v>83603024.437367097</v>
      </c>
      <c r="I8" s="42">
        <f>'Outdoor Air_Risk_Calcs'!BW14</f>
        <v>31800898.989565611</v>
      </c>
      <c r="J8" s="42">
        <f>'Outdoor Air_Risk_Calcs'!CJ14</f>
        <v>7149988.8539638733</v>
      </c>
      <c r="K8" s="42">
        <f>'Outdoor Air_Risk_Calcs'!CK14</f>
        <v>152037915.3994897</v>
      </c>
      <c r="L8" s="42">
        <f>'Outdoor Air_Risk_Calcs'!CL14</f>
        <v>61317181.111821242</v>
      </c>
      <c r="M8" s="42">
        <f>'Outdoor Air_Risk_Calcs'!CM14</f>
        <v>7807545.7241212036</v>
      </c>
      <c r="N8" s="42">
        <f>'Outdoor Air_Risk_Calcs'!CN14</f>
        <v>181225369.94603091</v>
      </c>
      <c r="O8" s="42">
        <f>'Outdoor Air_Risk_Calcs'!CO14</f>
        <v>68934464.067361042</v>
      </c>
      <c r="P8" s="15">
        <v>8.9065227599948126E-9</v>
      </c>
      <c r="Q8" s="15">
        <v>4.1885300975227784E-10</v>
      </c>
      <c r="R8" s="15">
        <v>1.0385594593039991E-9</v>
      </c>
      <c r="S8" s="15">
        <v>8.1564092881065111E-9</v>
      </c>
      <c r="T8" s="15">
        <v>3.5139417003537022E-10</v>
      </c>
      <c r="U8" s="15">
        <v>9.2379826728340776E-10</v>
      </c>
    </row>
    <row r="9" spans="1:21" x14ac:dyDescent="0.25">
      <c r="A9" s="53" t="s">
        <v>20</v>
      </c>
      <c r="B9" s="53" t="s">
        <v>15</v>
      </c>
      <c r="C9" s="53" t="s">
        <v>238</v>
      </c>
      <c r="D9" s="42">
        <f>'Outdoor Air_Risk_Calcs'!BR15</f>
        <v>4059238.9578394201</v>
      </c>
      <c r="E9" s="42">
        <f>'Outdoor Air_Risk_Calcs'!BS15</f>
        <v>86418094.47652486</v>
      </c>
      <c r="F9" s="42">
        <f>'Outdoor Air_Risk_Calcs'!BT15</f>
        <v>34838959.161981195</v>
      </c>
      <c r="G9" s="42">
        <f>'Outdoor Air_Risk_Calcs'!BU15</f>
        <v>4432454.5772758815</v>
      </c>
      <c r="H9" s="42">
        <f>'Outdoor Air_Risk_Calcs'!BV15</f>
        <v>103013352.44066918</v>
      </c>
      <c r="I9" s="42">
        <f>'Outdoor Air_Risk_Calcs'!BW15</f>
        <v>39166241.03417363</v>
      </c>
      <c r="J9" s="42">
        <f>'Outdoor Air_Risk_Calcs'!CJ15</f>
        <v>8799168.2930670455</v>
      </c>
      <c r="K9" s="42">
        <f>'Outdoor Air_Risk_Calcs'!CK15</f>
        <v>187327566.75892913</v>
      </c>
      <c r="L9" s="42">
        <f>'Outdoor Air_Risk_Calcs'!CL15</f>
        <v>75520034.175255761</v>
      </c>
      <c r="M9" s="42">
        <f>'Outdoor Air_Risk_Calcs'!CM15</f>
        <v>9608183.7462421972</v>
      </c>
      <c r="N9" s="42">
        <f>'Outdoor Air_Risk_Calcs'!CN15</f>
        <v>223300927.58100066</v>
      </c>
      <c r="O9" s="42">
        <f>'Outdoor Air_Risk_Calcs'!CO15</f>
        <v>84900236.188597247</v>
      </c>
      <c r="P9" s="15">
        <v>7.2372224670045002E-9</v>
      </c>
      <c r="Q9" s="15">
        <v>3.3994750245963471E-10</v>
      </c>
      <c r="R9" s="15">
        <v>8.4324032896695646E-10</v>
      </c>
      <c r="S9" s="15">
        <v>6.627843528330168E-9</v>
      </c>
      <c r="T9" s="15">
        <v>2.8518259709619202E-10</v>
      </c>
      <c r="U9" s="15">
        <v>7.5007492700110272E-10</v>
      </c>
    </row>
    <row r="10" spans="1:21" x14ac:dyDescent="0.25">
      <c r="A10" s="53" t="s">
        <v>21</v>
      </c>
      <c r="B10" s="53" t="s">
        <v>15</v>
      </c>
      <c r="C10" s="53" t="s">
        <v>238</v>
      </c>
      <c r="D10" s="42">
        <f>'Outdoor Air_Risk_Calcs'!BR16</f>
        <v>2281850.9461467164</v>
      </c>
      <c r="E10" s="42">
        <f>'Outdoor Air_Risk_Calcs'!BS16</f>
        <v>48567439.36881578</v>
      </c>
      <c r="F10" s="42">
        <f>'Outdoor Air_Risk_Calcs'!BT16</f>
        <v>19581207.605256163</v>
      </c>
      <c r="G10" s="42">
        <f>'Outdoor Air_Risk_Calcs'!BU16</f>
        <v>2491660.3179802853</v>
      </c>
      <c r="H10" s="42">
        <f>'Outdoor Air_Risk_Calcs'!BV16</f>
        <v>57893487.812432528</v>
      </c>
      <c r="I10" s="42">
        <f>'Outdoor Air_Risk_Calcs'!BW16</f>
        <v>22013428.368285205</v>
      </c>
      <c r="J10" s="42">
        <f>'Outdoor Air_Risk_Calcs'!CJ16</f>
        <v>4946343.5642444156</v>
      </c>
      <c r="K10" s="42">
        <f>'Outdoor Air_Risk_Calcs'!CK16</f>
        <v>105279111.92422234</v>
      </c>
      <c r="L10" s="42">
        <f>'Outdoor Air_Risk_Calcs'!CL16</f>
        <v>42445971.496056303</v>
      </c>
      <c r="M10" s="42">
        <f>'Outdoor Air_Risk_Calcs'!CM16</f>
        <v>5401145.0655605365</v>
      </c>
      <c r="N10" s="42">
        <f>'Outdoor Air_Risk_Calcs'!CN16</f>
        <v>125495086.05557971</v>
      </c>
      <c r="O10" s="42">
        <f>'Outdoor Air_Risk_Calcs'!CO16</f>
        <v>47718270.082581431</v>
      </c>
      <c r="P10" s="15">
        <v>1.2874467297798025E-8</v>
      </c>
      <c r="Q10" s="15">
        <v>6.0488293734254781E-10</v>
      </c>
      <c r="R10" s="15">
        <v>1.500296405454053E-9</v>
      </c>
      <c r="S10" s="15">
        <v>1.1790377353052916E-8</v>
      </c>
      <c r="T10" s="15">
        <v>5.0744248610128807E-10</v>
      </c>
      <c r="U10" s="15">
        <v>1.3345315819565741E-9</v>
      </c>
    </row>
    <row r="11" spans="1:21" x14ac:dyDescent="0.25">
      <c r="A11" s="53" t="s">
        <v>22</v>
      </c>
      <c r="B11" s="53" t="s">
        <v>15</v>
      </c>
      <c r="C11" s="53" t="s">
        <v>238</v>
      </c>
      <c r="D11" s="42">
        <f>'Outdoor Air_Risk_Calcs'!BR17</f>
        <v>1699593.6349349385</v>
      </c>
      <c r="E11" s="42">
        <f>'Outdoor Air_Risk_Calcs'!BS17</f>
        <v>36222899.960156888</v>
      </c>
      <c r="F11" s="42">
        <f>'Outdoor Air_Risk_Calcs'!BT17</f>
        <v>14597736.541241433</v>
      </c>
      <c r="G11" s="42">
        <f>'Outdoor Air_Risk_Calcs'!BU17</f>
        <v>1855820.3908919897</v>
      </c>
      <c r="H11" s="42">
        <f>'Outdoor Air_Risk_Calcs'!BV17</f>
        <v>43180962.640073657</v>
      </c>
      <c r="I11" s="42">
        <f>'Outdoor Air_Risk_Calcs'!BW17</f>
        <v>16410630.073280463</v>
      </c>
      <c r="J11" s="42">
        <f>'Outdoor Air_Risk_Calcs'!CJ17</f>
        <v>3684190.7014949587</v>
      </c>
      <c r="K11" s="42">
        <f>'Outdoor Air_Risk_Calcs'!CK17</f>
        <v>78519987.643693864</v>
      </c>
      <c r="L11" s="42">
        <f>'Outdoor Air_Risk_Calcs'!CL17</f>
        <v>31643355.283672638</v>
      </c>
      <c r="M11" s="42">
        <f>'Outdoor Air_Risk_Calcs'!CM17</f>
        <v>4022841.7471278305</v>
      </c>
      <c r="N11" s="42">
        <f>'Outdoor Air_Risk_Calcs'!CN17</f>
        <v>93602904.700364158</v>
      </c>
      <c r="O11" s="42">
        <f>'Outdoor Air_Risk_Calcs'!CO17</f>
        <v>35573144.944125339</v>
      </c>
      <c r="P11" s="15">
        <v>1.728508202240942E-8</v>
      </c>
      <c r="Q11" s="15">
        <v>8.1102328684144767E-10</v>
      </c>
      <c r="R11" s="15">
        <v>2.0124774345404804E-9</v>
      </c>
      <c r="S11" s="15">
        <v>1.5829988466984778E-8</v>
      </c>
      <c r="T11" s="15">
        <v>6.8033720390827473E-10</v>
      </c>
      <c r="U11" s="15">
        <v>1.7901576754476702E-9</v>
      </c>
    </row>
    <row r="12" spans="1:21" x14ac:dyDescent="0.25">
      <c r="A12" s="53" t="s">
        <v>23</v>
      </c>
      <c r="B12" s="53" t="s">
        <v>15</v>
      </c>
      <c r="C12" s="53" t="s">
        <v>238</v>
      </c>
      <c r="D12" s="42">
        <f>'Outdoor Air_Risk_Calcs'!BR18</f>
        <v>2800641.1256428319</v>
      </c>
      <c r="E12" s="42">
        <f>'Outdoor Air_Risk_Calcs'!BS18</f>
        <v>59515958.119029015</v>
      </c>
      <c r="F12" s="42">
        <f>'Outdoor Air_Risk_Calcs'!BT18</f>
        <v>24007841.270072129</v>
      </c>
      <c r="G12" s="42">
        <f>'Outdoor Air_Risk_Calcs'!BU18</f>
        <v>3058240.5415981179</v>
      </c>
      <c r="H12" s="42">
        <f>'Outdoor Air_Risk_Calcs'!BV18</f>
        <v>70939654.801418647</v>
      </c>
      <c r="I12" s="42">
        <f>'Outdoor Air_Risk_Calcs'!BW18</f>
        <v>26990522.057520941</v>
      </c>
      <c r="J12" s="42">
        <f>'Outdoor Air_Risk_Calcs'!CJ18</f>
        <v>6070919.4134588996</v>
      </c>
      <c r="K12" s="42">
        <f>'Outdoor Air_Risk_Calcs'!CK18</f>
        <v>129012097.35413243</v>
      </c>
      <c r="L12" s="42">
        <f>'Outdoor Air_Risk_Calcs'!CL18</f>
        <v>52041537.313448787</v>
      </c>
      <c r="M12" s="42">
        <f>'Outdoor Air_Risk_Calcs'!CM18</f>
        <v>6629314.8754478628</v>
      </c>
      <c r="N12" s="42">
        <f>'Outdoor Air_Risk_Calcs'!CN18</f>
        <v>153775120.83743101</v>
      </c>
      <c r="O12" s="42">
        <f>'Outdoor Air_Risk_Calcs'!CO18</f>
        <v>58507062.128777497</v>
      </c>
      <c r="P12" s="15">
        <v>1.048960365383206E-8</v>
      </c>
      <c r="Q12" s="15">
        <v>4.936090472720204E-10</v>
      </c>
      <c r="R12" s="15">
        <v>1.223667511549118E-9</v>
      </c>
      <c r="S12" s="15">
        <v>9.6060512523530219E-9</v>
      </c>
      <c r="T12" s="15">
        <v>4.1412120578895024E-10</v>
      </c>
      <c r="U12" s="15">
        <v>1.0884419101641377E-9</v>
      </c>
    </row>
    <row r="13" spans="1:21" x14ac:dyDescent="0.25">
      <c r="A13" s="53" t="s">
        <v>25</v>
      </c>
      <c r="B13" s="53" t="s">
        <v>26</v>
      </c>
      <c r="C13" s="53" t="s">
        <v>238</v>
      </c>
      <c r="D13" s="42">
        <f>'Outdoor Air_Risk_Calcs'!BR19</f>
        <v>165552731.01680267</v>
      </c>
      <c r="E13" s="42">
        <f>'Outdoor Air_Risk_Calcs'!BS19</f>
        <v>986977479.15458715</v>
      </c>
      <c r="F13" s="42">
        <f>'Outdoor Air_Risk_Calcs'!BT19</f>
        <v>522266316.92017496</v>
      </c>
      <c r="G13" s="42">
        <f>'Outdoor Air_Risk_Calcs'!BU19</f>
        <v>189791444.36363852</v>
      </c>
      <c r="H13" s="42">
        <f>'Outdoor Air_Risk_Calcs'!BV19</f>
        <v>1141681472.5151327</v>
      </c>
      <c r="I13" s="42">
        <f>'Outdoor Air_Risk_Calcs'!BW19</f>
        <v>595356496.71496511</v>
      </c>
      <c r="J13" s="42">
        <f>'Outdoor Air_Risk_Calcs'!CJ19</f>
        <v>358866860.69081968</v>
      </c>
      <c r="K13" s="42">
        <f>'Outdoor Air_Risk_Calcs'!CK19</f>
        <v>2139460384.2614772</v>
      </c>
      <c r="L13" s="42">
        <f>'Outdoor Air_Risk_Calcs'!CL19</f>
        <v>1132111034.6326902</v>
      </c>
      <c r="M13" s="42">
        <f>'Outdoor Air_Risk_Calcs'!CM19</f>
        <v>411408856.90277475</v>
      </c>
      <c r="N13" s="42">
        <f>'Outdoor Air_Risk_Calcs'!CN19</f>
        <v>2474810553.9182835</v>
      </c>
      <c r="O13" s="42">
        <f>'Outdoor Air_Risk_Calcs'!CO19</f>
        <v>1290547825.1899037</v>
      </c>
      <c r="P13" s="15">
        <v>1.7745171102996617E-10</v>
      </c>
      <c r="Q13" s="15">
        <v>2.9765233761746308E-11</v>
      </c>
      <c r="R13" s="15">
        <v>5.6250258599590216E-11</v>
      </c>
      <c r="S13" s="15">
        <v>1.5478893415410319E-10</v>
      </c>
      <c r="T13" s="15">
        <v>2.5731884147945647E-11</v>
      </c>
      <c r="U13" s="15">
        <v>4.9344578494925393E-11</v>
      </c>
    </row>
    <row r="14" spans="1:21" x14ac:dyDescent="0.25">
      <c r="A14" s="53" t="s">
        <v>28</v>
      </c>
      <c r="B14" s="53" t="s">
        <v>26</v>
      </c>
      <c r="C14" s="53" t="s">
        <v>238</v>
      </c>
      <c r="D14" s="42">
        <f>'Outdoor Air_Risk_Calcs'!BR20</f>
        <v>82776365.508401334</v>
      </c>
      <c r="E14" s="42">
        <f>'Outdoor Air_Risk_Calcs'!BS20</f>
        <v>493488739.57729357</v>
      </c>
      <c r="F14" s="42">
        <f>'Outdoor Air_Risk_Calcs'!BT20</f>
        <v>261133158.46008748</v>
      </c>
      <c r="G14" s="42">
        <f>'Outdoor Air_Risk_Calcs'!BU20</f>
        <v>94895722.18181926</v>
      </c>
      <c r="H14" s="42">
        <f>'Outdoor Air_Risk_Calcs'!BV20</f>
        <v>570840736.25756633</v>
      </c>
      <c r="I14" s="42">
        <f>'Outdoor Air_Risk_Calcs'!BW20</f>
        <v>297678248.35748255</v>
      </c>
      <c r="J14" s="42">
        <f>'Outdoor Air_Risk_Calcs'!CJ20</f>
        <v>179433430.34540984</v>
      </c>
      <c r="K14" s="42">
        <f>'Outdoor Air_Risk_Calcs'!CK20</f>
        <v>1069730192.1307386</v>
      </c>
      <c r="L14" s="42">
        <f>'Outdoor Air_Risk_Calcs'!CL20</f>
        <v>566055517.3163451</v>
      </c>
      <c r="M14" s="42">
        <f>'Outdoor Air_Risk_Calcs'!CM20</f>
        <v>205704428.45138738</v>
      </c>
      <c r="N14" s="42">
        <f>'Outdoor Air_Risk_Calcs'!CN20</f>
        <v>1237405276.9591417</v>
      </c>
      <c r="O14" s="42">
        <f>'Outdoor Air_Risk_Calcs'!CO20</f>
        <v>645273912.59495187</v>
      </c>
      <c r="P14" s="15">
        <v>3.5490342205993235E-10</v>
      </c>
      <c r="Q14" s="15">
        <v>5.9530467523492616E-11</v>
      </c>
      <c r="R14" s="15">
        <v>1.1250051719918043E-10</v>
      </c>
      <c r="S14" s="15">
        <v>3.0957786830820637E-10</v>
      </c>
      <c r="T14" s="15">
        <v>5.1463768295891294E-11</v>
      </c>
      <c r="U14" s="15">
        <v>9.8689156989850787E-11</v>
      </c>
    </row>
    <row r="15" spans="1:21" x14ac:dyDescent="0.25">
      <c r="A15" s="53" t="s">
        <v>29</v>
      </c>
      <c r="B15" s="53" t="s">
        <v>26</v>
      </c>
      <c r="C15" s="53" t="s">
        <v>238</v>
      </c>
      <c r="D15" s="42">
        <f>'Outdoor Air_Risk_Calcs'!BR21</f>
        <v>165552731.01680267</v>
      </c>
      <c r="E15" s="42">
        <f>'Outdoor Air_Risk_Calcs'!BS21</f>
        <v>986977479.15458715</v>
      </c>
      <c r="F15" s="42">
        <f>'Outdoor Air_Risk_Calcs'!BT21</f>
        <v>522266316.92017496</v>
      </c>
      <c r="G15" s="42">
        <f>'Outdoor Air_Risk_Calcs'!BU21</f>
        <v>189791444.36363852</v>
      </c>
      <c r="H15" s="42">
        <f>'Outdoor Air_Risk_Calcs'!BV21</f>
        <v>1141681472.5151327</v>
      </c>
      <c r="I15" s="42">
        <f>'Outdoor Air_Risk_Calcs'!BW21</f>
        <v>595356496.71496511</v>
      </c>
      <c r="J15" s="42">
        <f>'Outdoor Air_Risk_Calcs'!CJ21</f>
        <v>358866860.69081968</v>
      </c>
      <c r="K15" s="42">
        <f>'Outdoor Air_Risk_Calcs'!CK21</f>
        <v>2139460384.2614772</v>
      </c>
      <c r="L15" s="42">
        <f>'Outdoor Air_Risk_Calcs'!CL21</f>
        <v>1132111034.6326902</v>
      </c>
      <c r="M15" s="42">
        <f>'Outdoor Air_Risk_Calcs'!CM21</f>
        <v>411408856.90277475</v>
      </c>
      <c r="N15" s="42">
        <f>'Outdoor Air_Risk_Calcs'!CN21</f>
        <v>2474810553.9182835</v>
      </c>
      <c r="O15" s="42">
        <f>'Outdoor Air_Risk_Calcs'!CO21</f>
        <v>1290547825.1899037</v>
      </c>
      <c r="P15" s="15">
        <v>1.7745171102996617E-10</v>
      </c>
      <c r="Q15" s="15">
        <v>2.9765233761746308E-11</v>
      </c>
      <c r="R15" s="15">
        <v>5.6250258599590216E-11</v>
      </c>
      <c r="S15" s="15">
        <v>1.5478893415410319E-10</v>
      </c>
      <c r="T15" s="15">
        <v>2.5731884147945647E-11</v>
      </c>
      <c r="U15" s="15">
        <v>4.9344578494925393E-11</v>
      </c>
    </row>
    <row r="16" spans="1:21" x14ac:dyDescent="0.25">
      <c r="A16" s="53" t="s">
        <v>30</v>
      </c>
      <c r="B16" s="53" t="s">
        <v>26</v>
      </c>
      <c r="C16" s="53" t="s">
        <v>238</v>
      </c>
      <c r="D16" s="42">
        <f>'Outdoor Air_Risk_Calcs'!BR22</f>
        <v>61241377.503290027</v>
      </c>
      <c r="E16" s="42">
        <f>'Outdoor Air_Risk_Calcs'!BS22</f>
        <v>702963037.18147779</v>
      </c>
      <c r="F16" s="42">
        <f>'Outdoor Air_Risk_Calcs'!BT22</f>
        <v>334360560.35501617</v>
      </c>
      <c r="G16" s="42">
        <f>'Outdoor Air_Risk_Calcs'!BU22</f>
        <v>67945233.836390823</v>
      </c>
      <c r="H16" s="42">
        <f>'Outdoor Air_Risk_Calcs'!BV22</f>
        <v>821906955.31637824</v>
      </c>
      <c r="I16" s="42">
        <f>'Outdoor Air_Risk_Calcs'!BW22</f>
        <v>378900877.24920988</v>
      </c>
      <c r="J16" s="42">
        <f>'Outdoor Air_Risk_Calcs'!CJ22</f>
        <v>132752270.25253053</v>
      </c>
      <c r="K16" s="42">
        <f>'Outdoor Air_Risk_Calcs'!CK22</f>
        <v>1523805356.6715059</v>
      </c>
      <c r="L16" s="42">
        <f>'Outdoor Air_Risk_Calcs'!CL22</f>
        <v>724789762.73275483</v>
      </c>
      <c r="M16" s="42">
        <f>'Outdoor Air_Risk_Calcs'!CM22</f>
        <v>147284146.96640956</v>
      </c>
      <c r="N16" s="42">
        <f>'Outdoor Air_Risk_Calcs'!CN22</f>
        <v>1781638798.8453188</v>
      </c>
      <c r="O16" s="42">
        <f>'Outdoor Air_Risk_Calcs'!CO22</f>
        <v>821339324.91648769</v>
      </c>
      <c r="P16" s="15">
        <v>4.7970206716916432E-10</v>
      </c>
      <c r="Q16" s="15">
        <v>4.1791123900916042E-11</v>
      </c>
      <c r="R16" s="15">
        <v>8.7862083235603283E-11</v>
      </c>
      <c r="S16" s="15">
        <v>4.3237198146017728E-10</v>
      </c>
      <c r="T16" s="15">
        <v>3.574323735137027E-11</v>
      </c>
      <c r="U16" s="15">
        <v>7.7533775054559196E-11</v>
      </c>
    </row>
    <row r="17" spans="1:21" x14ac:dyDescent="0.25">
      <c r="A17" s="53" t="s">
        <v>31</v>
      </c>
      <c r="B17" s="53" t="s">
        <v>26</v>
      </c>
      <c r="C17" s="53" t="s">
        <v>238</v>
      </c>
      <c r="D17" s="42">
        <f>'Outdoor Air_Risk_Calcs'!BR23</f>
        <v>98789055.233827189</v>
      </c>
      <c r="E17" s="42">
        <f>'Outdoor Air_Risk_Calcs'!BS23</f>
        <v>730549937.04819322</v>
      </c>
      <c r="F17" s="42">
        <f>'Outdoor Air_Risk_Calcs'!BT23</f>
        <v>375597042.01357323</v>
      </c>
      <c r="G17" s="42">
        <f>'Outdoor Air_Risk_Calcs'!BU23</f>
        <v>111752129.32418624</v>
      </c>
      <c r="H17" s="42">
        <f>'Outdoor Air_Risk_Calcs'!BV23</f>
        <v>847406113.03311956</v>
      </c>
      <c r="I17" s="42">
        <f>'Outdoor Air_Risk_Calcs'!BW23</f>
        <v>427447414.01247317</v>
      </c>
      <c r="J17" s="42">
        <f>'Outdoor Air_Risk_Calcs'!CJ23</f>
        <v>214143964.31054565</v>
      </c>
      <c r="K17" s="42">
        <f>'Outdoor Air_Risk_Calcs'!CK23</f>
        <v>1583605180.5134659</v>
      </c>
      <c r="L17" s="42">
        <f>'Outdoor Air_Risk_Calcs'!CL23</f>
        <v>814177637.08463728</v>
      </c>
      <c r="M17" s="42">
        <f>'Outdoor Air_Risk_Calcs'!CM23</f>
        <v>242243879.51664093</v>
      </c>
      <c r="N17" s="42">
        <f>'Outdoor Air_Risk_Calcs'!CN23</f>
        <v>1836913046.6566601</v>
      </c>
      <c r="O17" s="42">
        <f>'Outdoor Air_Risk_Calcs'!CO23</f>
        <v>926573126.4892056</v>
      </c>
      <c r="P17" s="15">
        <v>2.9737722782225723E-10</v>
      </c>
      <c r="Q17" s="15">
        <v>4.0213014736975317E-11</v>
      </c>
      <c r="R17" s="15">
        <v>7.8215779408491037E-11</v>
      </c>
      <c r="S17" s="15">
        <v>2.6288192951914749E-10</v>
      </c>
      <c r="T17" s="15">
        <v>3.4667693485788208E-11</v>
      </c>
      <c r="U17" s="15">
        <v>6.8728022258565183E-11</v>
      </c>
    </row>
    <row r="18" spans="1:21" x14ac:dyDescent="0.25">
      <c r="A18" s="53" t="s">
        <v>32</v>
      </c>
      <c r="B18" s="53" t="s">
        <v>33</v>
      </c>
      <c r="C18" s="53" t="s">
        <v>237</v>
      </c>
      <c r="D18" s="42">
        <f>'Outdoor Air_Risk_Calcs'!BR24</f>
        <v>14118.107638761381</v>
      </c>
      <c r="E18" s="42">
        <f>'Outdoor Air_Risk_Calcs'!BS24</f>
        <v>298443.77217235934</v>
      </c>
      <c r="F18" s="42">
        <f>'Outdoor Air_Risk_Calcs'!BT24</f>
        <v>120597.2435896833</v>
      </c>
      <c r="G18" s="42">
        <f>'Outdoor Air_Risk_Calcs'!BU24</f>
        <v>15418.182369241131</v>
      </c>
      <c r="H18" s="42">
        <f>'Outdoor Air_Risk_Calcs'!BV24</f>
        <v>355648.98827060941</v>
      </c>
      <c r="I18" s="42">
        <f>'Outdoor Air_Risk_Calcs'!BW24</f>
        <v>135590.40737956075</v>
      </c>
      <c r="J18" s="42">
        <f>'Outdoor Air_Risk_Calcs'!CJ24</f>
        <v>30603.668910198496</v>
      </c>
      <c r="K18" s="42">
        <f>'Outdoor Air_Risk_Calcs'!CK24</f>
        <v>646933.33027137199</v>
      </c>
      <c r="L18" s="42">
        <f>'Outdoor Air_Risk_Calcs'!CL24</f>
        <v>261417.3378426673</v>
      </c>
      <c r="M18" s="42">
        <f>'Outdoor Air_Risk_Calcs'!CM24</f>
        <v>33421.82681266994</v>
      </c>
      <c r="N18" s="42">
        <f>'Outdoor Air_Risk_Calcs'!CN24</f>
        <v>770936.45719191409</v>
      </c>
      <c r="O18" s="42">
        <f>'Outdoor Air_Risk_Calcs'!CO24</f>
        <v>293917.8564873914</v>
      </c>
      <c r="P18" s="15">
        <v>2.0808465366816513E-6</v>
      </c>
      <c r="Q18" s="15">
        <v>9.8436014163663024E-8</v>
      </c>
      <c r="R18" s="15">
        <v>2.4360105181648231E-7</v>
      </c>
      <c r="S18" s="15">
        <v>1.9053877221755371E-6</v>
      </c>
      <c r="T18" s="15">
        <v>8.2602836936126138E-8</v>
      </c>
      <c r="U18" s="15">
        <v>2.1666440828943064E-7</v>
      </c>
    </row>
    <row r="19" spans="1:21" x14ac:dyDescent="0.25">
      <c r="A19" s="53" t="s">
        <v>35</v>
      </c>
      <c r="B19" s="53" t="s">
        <v>33</v>
      </c>
      <c r="C19" s="53" t="s">
        <v>237</v>
      </c>
      <c r="D19" s="42">
        <f>'Outdoor Air_Risk_Calcs'!BR25</f>
        <v>13354.054772068232</v>
      </c>
      <c r="E19" s="42">
        <f>'Outdoor Air_Risk_Calcs'!BS25</f>
        <v>273082.71383062238</v>
      </c>
      <c r="F19" s="42">
        <f>'Outdoor Air_Risk_Calcs'!BT25</f>
        <v>111547.18775191996</v>
      </c>
      <c r="G19" s="42">
        <f>'Outdoor Air_Risk_Calcs'!BU25</f>
        <v>14592.931920566729</v>
      </c>
      <c r="H19" s="42">
        <f>'Outdoor Air_Risk_Calcs'!BV25</f>
        <v>324980.80647094885</v>
      </c>
      <c r="I19" s="42">
        <f>'Outdoor Air_Risk_Calcs'!BW25</f>
        <v>125475.53209856064</v>
      </c>
      <c r="J19" s="42">
        <f>'Outdoor Air_Risk_Calcs'!CJ25</f>
        <v>28947.439792213343</v>
      </c>
      <c r="K19" s="42">
        <f>'Outdoor Air_Risk_Calcs'!CK25</f>
        <v>591958.43897844525</v>
      </c>
      <c r="L19" s="42">
        <f>'Outdoor Air_Risk_Calcs'!CL25</f>
        <v>241799.62989168745</v>
      </c>
      <c r="M19" s="42">
        <f>'Outdoor Air_Risk_Calcs'!CM25</f>
        <v>31632.9403595107</v>
      </c>
      <c r="N19" s="42">
        <f>'Outdoor Air_Risk_Calcs'!CN25</f>
        <v>704457.37190021633</v>
      </c>
      <c r="O19" s="42">
        <f>'Outdoor Air_Risk_Calcs'!CO25</f>
        <v>271991.95097029506</v>
      </c>
      <c r="P19" s="15">
        <v>2.19990226834044E-6</v>
      </c>
      <c r="Q19" s="15">
        <v>1.0757771875240934E-7</v>
      </c>
      <c r="R19" s="15">
        <v>2.633649128828865E-7</v>
      </c>
      <c r="S19" s="15">
        <v>2.0131400286471342E-6</v>
      </c>
      <c r="T19" s="15">
        <v>9.0398001357786495E-8</v>
      </c>
      <c r="U19" s="15">
        <v>2.341302315541436E-7</v>
      </c>
    </row>
    <row r="20" spans="1:21" x14ac:dyDescent="0.25">
      <c r="A20" s="53" t="s">
        <v>36</v>
      </c>
      <c r="B20" s="53" t="s">
        <v>33</v>
      </c>
      <c r="C20" s="53" t="s">
        <v>237</v>
      </c>
      <c r="D20" s="42">
        <f>'Outdoor Air_Risk_Calcs'!BR26</f>
        <v>13136.071452856628</v>
      </c>
      <c r="E20" s="42">
        <f>'Outdoor Air_Risk_Calcs'!BS26</f>
        <v>279273.24278647895</v>
      </c>
      <c r="F20" s="42">
        <f>'Outdoor Air_Risk_Calcs'!BT26</f>
        <v>112638.52084296575</v>
      </c>
      <c r="G20" s="42">
        <f>'Outdoor Air_Risk_Calcs'!BU26</f>
        <v>14344.195781775095</v>
      </c>
      <c r="H20" s="42">
        <f>'Outdoor Air_Risk_Calcs'!BV26</f>
        <v>332883.99604561046</v>
      </c>
      <c r="I20" s="42">
        <f>'Outdoor Air_Risk_Calcs'!BW26</f>
        <v>126631.68015422013</v>
      </c>
      <c r="J20" s="42">
        <f>'Outdoor Air_Risk_Calcs'!CJ26</f>
        <v>28474.919713758743</v>
      </c>
      <c r="K20" s="42">
        <f>'Outdoor Air_Risk_Calcs'!CK26</f>
        <v>605377.58150034293</v>
      </c>
      <c r="L20" s="42">
        <f>'Outdoor Air_Risk_Calcs'!CL26</f>
        <v>244165.30080479285</v>
      </c>
      <c r="M20" s="42">
        <f>'Outdoor Air_Risk_Calcs'!CM26</f>
        <v>31093.757727365235</v>
      </c>
      <c r="N20" s="42">
        <f>'Outdoor Air_Risk_Calcs'!CN26</f>
        <v>721589.03028291836</v>
      </c>
      <c r="O20" s="42">
        <f>'Outdoor Air_Risk_Calcs'!CO26</f>
        <v>274498.1205797001</v>
      </c>
      <c r="P20" s="15">
        <v>2.2364080075269991E-6</v>
      </c>
      <c r="Q20" s="15">
        <v>1.0519309007729152E-7</v>
      </c>
      <c r="R20" s="15">
        <v>2.6081322059947846E-7</v>
      </c>
      <c r="S20" s="15">
        <v>2.0480489691824257E-6</v>
      </c>
      <c r="T20" s="15">
        <v>8.8251810641537051E-8</v>
      </c>
      <c r="U20" s="15">
        <v>2.3199262103162062E-7</v>
      </c>
    </row>
    <row r="21" spans="1:21" x14ac:dyDescent="0.25">
      <c r="A21" s="53" t="s">
        <v>37</v>
      </c>
      <c r="B21" s="53" t="s">
        <v>33</v>
      </c>
      <c r="C21" s="53" t="s">
        <v>237</v>
      </c>
      <c r="D21" s="42">
        <f>'Outdoor Air_Risk_Calcs'!BR27</f>
        <v>10290.910062308378</v>
      </c>
      <c r="E21" s="42">
        <f>'Outdoor Air_Risk_Calcs'!BS27</f>
        <v>219430.70661894258</v>
      </c>
      <c r="F21" s="42">
        <f>'Outdoor Air_Risk_Calcs'!BT27</f>
        <v>88416.165072041549</v>
      </c>
      <c r="G21" s="42">
        <f>'Outdoor Air_Risk_Calcs'!BU27</f>
        <v>11236.753050340121</v>
      </c>
      <c r="H21" s="42">
        <f>'Outdoor Air_Risk_Calcs'!BV27</f>
        <v>261586.43846380778</v>
      </c>
      <c r="I21" s="42">
        <f>'Outdoor Air_Risk_Calcs'!BW27</f>
        <v>99395.884946567618</v>
      </c>
      <c r="J21" s="42">
        <f>'Outdoor Air_Risk_Calcs'!CJ27</f>
        <v>22307.494204594845</v>
      </c>
      <c r="K21" s="42">
        <f>'Outdoor Air_Risk_Calcs'!CK27</f>
        <v>475657.56445005961</v>
      </c>
      <c r="L21" s="42">
        <f>'Outdoor Air_Risk_Calcs'!CL27</f>
        <v>191658.76273285082</v>
      </c>
      <c r="M21" s="42">
        <f>'Outdoor Air_Risk_Calcs'!CM27</f>
        <v>24357.787798283287</v>
      </c>
      <c r="N21" s="42">
        <f>'Outdoor Air_Risk_Calcs'!CN27</f>
        <v>567038.0874675588</v>
      </c>
      <c r="O21" s="42">
        <f>'Outdoor Air_Risk_Calcs'!CO27</f>
        <v>215459.38250176213</v>
      </c>
      <c r="P21" s="15">
        <v>2.8547150064224373E-6</v>
      </c>
      <c r="Q21" s="15">
        <v>1.3388105902439514E-7</v>
      </c>
      <c r="R21" s="15">
        <v>3.322652069412701E-7</v>
      </c>
      <c r="S21" s="15">
        <v>2.6144220891039486E-6</v>
      </c>
      <c r="T21" s="15">
        <v>1.1230557500281104E-7</v>
      </c>
      <c r="U21" s="15">
        <v>2.9556168648639677E-7</v>
      </c>
    </row>
    <row r="22" spans="1:21" x14ac:dyDescent="0.25">
      <c r="A22" s="53" t="s">
        <v>38</v>
      </c>
      <c r="B22" s="53" t="s">
        <v>33</v>
      </c>
      <c r="C22" s="53" t="s">
        <v>237</v>
      </c>
      <c r="D22" s="42">
        <f>'Outdoor Air_Risk_Calcs'!BR28</f>
        <v>26077.235881830235</v>
      </c>
      <c r="E22" s="42">
        <f>'Outdoor Air_Risk_Calcs'!BS28</f>
        <v>555991.33914515935</v>
      </c>
      <c r="F22" s="42">
        <f>'Outdoor Air_Risk_Calcs'!BT28</f>
        <v>224034.34339099537</v>
      </c>
      <c r="G22" s="42">
        <f>'Outdoor Air_Risk_Calcs'!BU28</f>
        <v>28474.053366665008</v>
      </c>
      <c r="H22" s="42">
        <f>'Outdoor Air_Risk_Calcs'!BV28</f>
        <v>662802.70652492903</v>
      </c>
      <c r="I22" s="42">
        <f>'Outdoor Air_Risk_Calcs'!BW28</f>
        <v>251855.75110147794</v>
      </c>
      <c r="J22" s="42">
        <f>'Outdoor Air_Risk_Calcs'!CJ28</f>
        <v>56527.341584335481</v>
      </c>
      <c r="K22" s="42">
        <f>'Outdoor Air_Risk_Calcs'!CK28</f>
        <v>1205216.3997829629</v>
      </c>
      <c r="L22" s="42">
        <f>'Outdoor Air_Risk_Calcs'!CL28</f>
        <v>485636.81798457075</v>
      </c>
      <c r="M22" s="42">
        <f>'Outdoor Air_Risk_Calcs'!CM28</f>
        <v>61722.896868435397</v>
      </c>
      <c r="N22" s="42">
        <f>'Outdoor Air_Risk_Calcs'!CN28</f>
        <v>1436750.2431828729</v>
      </c>
      <c r="O22" s="42">
        <f>'Outdoor Air_Risk_Calcs'!CO28</f>
        <v>545944.9819377641</v>
      </c>
      <c r="P22" s="15">
        <v>1.1265617076035557E-6</v>
      </c>
      <c r="Q22" s="15">
        <v>5.2838260807773873E-8</v>
      </c>
      <c r="R22" s="15">
        <v>1.3112996400442131E-7</v>
      </c>
      <c r="S22" s="15">
        <v>1.0317328202737791E-6</v>
      </c>
      <c r="T22" s="15">
        <v>4.4323318380279493E-8</v>
      </c>
      <c r="U22" s="15">
        <v>1.1664460809861964E-7</v>
      </c>
    </row>
    <row r="23" spans="1:21" x14ac:dyDescent="0.25">
      <c r="A23" s="53" t="s">
        <v>39</v>
      </c>
      <c r="B23" s="53" t="s">
        <v>33</v>
      </c>
      <c r="C23" s="53" t="s">
        <v>237</v>
      </c>
      <c r="D23" s="42">
        <f>'Outdoor Air_Risk_Calcs'!BR29</f>
        <v>21855.7645945441</v>
      </c>
      <c r="E23" s="42">
        <f>'Outdoor Air_Risk_Calcs'!BS29</f>
        <v>466016.19693905092</v>
      </c>
      <c r="F23" s="42">
        <f>'Outdoor Air_Risk_Calcs'!BT29</f>
        <v>187775.15764937561</v>
      </c>
      <c r="G23" s="42">
        <f>'Outdoor Air_Risk_Calcs'!BU29</f>
        <v>23864.548212116126</v>
      </c>
      <c r="H23" s="42">
        <f>'Outdoor Air_Risk_Calcs'!BV29</f>
        <v>555544.00979580474</v>
      </c>
      <c r="I23" s="42">
        <f>'Outdoor Air_Risk_Calcs'!BW29</f>
        <v>211093.56372396296</v>
      </c>
      <c r="J23" s="42">
        <f>'Outdoor Air_Risk_Calcs'!CJ29</f>
        <v>47376.504029073098</v>
      </c>
      <c r="K23" s="42">
        <f>'Outdoor Air_Risk_Calcs'!CK29</f>
        <v>1010178.2592134846</v>
      </c>
      <c r="L23" s="42">
        <f>'Outdoor Air_Risk_Calcs'!CL29</f>
        <v>407038.17404568131</v>
      </c>
      <c r="M23" s="42">
        <f>'Outdoor Air_Risk_Calcs'!CM29</f>
        <v>51730.922504791604</v>
      </c>
      <c r="N23" s="42">
        <f>'Outdoor Air_Risk_Calcs'!CN29</f>
        <v>1204246.7288007222</v>
      </c>
      <c r="O23" s="42">
        <f>'Outdoor Air_Risk_Calcs'!CO29</f>
        <v>457585.23015828372</v>
      </c>
      <c r="P23" s="15">
        <v>1.3441586661282477E-6</v>
      </c>
      <c r="Q23" s="15">
        <v>6.3039901998208038E-8</v>
      </c>
      <c r="R23" s="15">
        <v>1.5645102234168232E-7</v>
      </c>
      <c r="S23" s="15">
        <v>1.2310149399643883E-6</v>
      </c>
      <c r="T23" s="15">
        <v>5.2880806680668543E-8</v>
      </c>
      <c r="U23" s="15">
        <v>1.3916869309682552E-7</v>
      </c>
    </row>
    <row r="24" spans="1:21" x14ac:dyDescent="0.25">
      <c r="A24" s="53" t="s">
        <v>40</v>
      </c>
      <c r="B24" s="53" t="s">
        <v>33</v>
      </c>
      <c r="C24" s="53" t="s">
        <v>237</v>
      </c>
      <c r="D24" s="42">
        <f>'Outdoor Air_Risk_Calcs'!BR30</f>
        <v>14884.046451949618</v>
      </c>
      <c r="E24" s="42">
        <f>'Outdoor Air_Risk_Calcs'!BS30</f>
        <v>314218.11343871278</v>
      </c>
      <c r="F24" s="42">
        <f>'Outdoor Air_Risk_Calcs'!BT30</f>
        <v>127026.85827732568</v>
      </c>
      <c r="G24" s="42">
        <f>'Outdoor Air_Risk_Calcs'!BU30</f>
        <v>16255.054577350138</v>
      </c>
      <c r="H24" s="42">
        <f>'Outdoor Air_Risk_Calcs'!BV30</f>
        <v>374426.06164748437</v>
      </c>
      <c r="I24" s="42">
        <f>'Outdoor Air_Risk_Calcs'!BW30</f>
        <v>142822.13907756406</v>
      </c>
      <c r="J24" s="42">
        <f>'Outdoor Air_Risk_Calcs'!CJ30</f>
        <v>32263.986173960318</v>
      </c>
      <c r="K24" s="42">
        <f>'Outdoor Air_Risk_Calcs'!CK30</f>
        <v>681127.19886510342</v>
      </c>
      <c r="L24" s="42">
        <f>'Outdoor Air_Risk_Calcs'!CL30</f>
        <v>275354.74391403928</v>
      </c>
      <c r="M24" s="42">
        <f>'Outdoor Air_Risk_Calcs'!CM30</f>
        <v>35235.905627793756</v>
      </c>
      <c r="N24" s="42">
        <f>'Outdoor Air_Risk_Calcs'!CN30</f>
        <v>811639.31563667359</v>
      </c>
      <c r="O24" s="42">
        <f>'Outdoor Air_Risk_Calcs'!CO30</f>
        <v>309594.00290842104</v>
      </c>
      <c r="P24" s="15">
        <v>1.9737653654505551E-6</v>
      </c>
      <c r="Q24" s="15">
        <v>9.3494340803956828E-8</v>
      </c>
      <c r="R24" s="15">
        <v>2.3127089643103686E-7</v>
      </c>
      <c r="S24" s="15">
        <v>1.8072910948912027E-6</v>
      </c>
      <c r="T24" s="15">
        <v>7.8460391499868134E-8</v>
      </c>
      <c r="U24" s="15">
        <v>2.0569370809283948E-7</v>
      </c>
    </row>
    <row r="25" spans="1:21" x14ac:dyDescent="0.25">
      <c r="A25" s="53" t="s">
        <v>41</v>
      </c>
      <c r="B25" s="53" t="s">
        <v>42</v>
      </c>
      <c r="C25" s="53" t="s">
        <v>238</v>
      </c>
      <c r="D25" s="42">
        <f>'Outdoor Air_Risk_Calcs'!BR31</f>
        <v>147555481.59047577</v>
      </c>
      <c r="E25" s="42">
        <f>'Outdoor Air_Risk_Calcs'!BS31</f>
        <v>2882402841.7072854</v>
      </c>
      <c r="F25" s="42">
        <f>'Outdoor Air_Risk_Calcs'!BT31</f>
        <v>1194594635.1190162</v>
      </c>
      <c r="G25" s="42">
        <f>'Outdoor Air_Risk_Calcs'!BU31</f>
        <v>161389999.85423145</v>
      </c>
      <c r="H25" s="42">
        <f>'Outdoor Air_Risk_Calcs'!BV31</f>
        <v>3423964362.6171622</v>
      </c>
      <c r="I25" s="42">
        <f>'Outdoor Air_Risk_Calcs'!BW31</f>
        <v>1344637859.0559454</v>
      </c>
      <c r="J25" s="42">
        <f>'Outdoor Air_Risk_Calcs'!CJ31</f>
        <v>319854418.17158347</v>
      </c>
      <c r="K25" s="42">
        <f>'Outdoor Air_Risk_Calcs'!CK31</f>
        <v>6248153399.2018871</v>
      </c>
      <c r="L25" s="42">
        <f>'Outdoor Air_Risk_Calcs'!CL31</f>
        <v>2589509842.9982762</v>
      </c>
      <c r="M25" s="42">
        <f>'Outdoor Air_Risk_Calcs'!CM31</f>
        <v>349843353.46725017</v>
      </c>
      <c r="N25" s="42">
        <f>'Outdoor Air_Risk_Calcs'!CN31</f>
        <v>7422090438.3930302</v>
      </c>
      <c r="O25" s="42">
        <f>'Outdoor Air_Risk_Calcs'!CO31</f>
        <v>2914756913.2910066</v>
      </c>
      <c r="P25" s="15">
        <v>1.9909538478651552E-10</v>
      </c>
      <c r="Q25" s="15">
        <v>1.0192057459676465E-11</v>
      </c>
      <c r="R25" s="15">
        <v>2.4592120641566855E-11</v>
      </c>
      <c r="S25" s="15">
        <v>1.8202872179905476E-10</v>
      </c>
      <c r="T25" s="15">
        <v>8.58000033684934E-12</v>
      </c>
      <c r="U25" s="15">
        <v>2.184797578527282E-11</v>
      </c>
    </row>
    <row r="26" spans="1:21" x14ac:dyDescent="0.25">
      <c r="A26" s="53" t="s">
        <v>44</v>
      </c>
      <c r="B26" s="53" t="s">
        <v>42</v>
      </c>
      <c r="C26" s="53" t="s">
        <v>238</v>
      </c>
      <c r="D26" s="42">
        <f>'Outdoor Air_Risk_Calcs'!BR32</f>
        <v>220351238.19038981</v>
      </c>
      <c r="E26" s="42">
        <f>'Outdoor Air_Risk_Calcs'!BS32</f>
        <v>4261378878.255322</v>
      </c>
      <c r="F26" s="42">
        <f>'Outdoor Air_Risk_Calcs'!BT32</f>
        <v>1771630448.5314682</v>
      </c>
      <c r="G26" s="42">
        <f>'Outdoor Air_Risk_Calcs'!BU32</f>
        <v>241060067.27312702</v>
      </c>
      <c r="H26" s="42">
        <f>'Outdoor Air_Risk_Calcs'!BV32</f>
        <v>5060069437.0361481</v>
      </c>
      <c r="I26" s="42">
        <f>'Outdoor Air_Risk_Calcs'!BW32</f>
        <v>1994434217.8924727</v>
      </c>
      <c r="J26" s="42">
        <f>'Outdoor Air_Risk_Calcs'!CJ32</f>
        <v>477652990.76035416</v>
      </c>
      <c r="K26" s="42">
        <f>'Outdoor Air_Risk_Calcs'!CK32</f>
        <v>9237344807.670023</v>
      </c>
      <c r="L26" s="42">
        <f>'Outdoor Air_Risk_Calcs'!CL32</f>
        <v>3840344121.5610557</v>
      </c>
      <c r="M26" s="42">
        <f>'Outdoor Air_Risk_Calcs'!CM32</f>
        <v>522543295.11148185</v>
      </c>
      <c r="N26" s="42">
        <f>'Outdoor Air_Risk_Calcs'!CN32</f>
        <v>10968657675.374882</v>
      </c>
      <c r="O26" s="42">
        <f>'Outdoor Air_Risk_Calcs'!CO32</f>
        <v>4323313437.5583248</v>
      </c>
      <c r="P26" s="15">
        <v>1.3332176222777691E-10</v>
      </c>
      <c r="Q26" s="15">
        <v>6.8939224189901313E-12</v>
      </c>
      <c r="R26" s="15">
        <v>1.6582247956376538E-11</v>
      </c>
      <c r="S26" s="15">
        <v>1.2186844431321685E-10</v>
      </c>
      <c r="T26" s="15">
        <v>5.8057731717260458E-12</v>
      </c>
      <c r="U26" s="15">
        <v>1.4729799118498296E-11</v>
      </c>
    </row>
    <row r="27" spans="1:21" x14ac:dyDescent="0.25">
      <c r="A27" s="53" t="s">
        <v>45</v>
      </c>
      <c r="B27" s="53" t="s">
        <v>42</v>
      </c>
      <c r="C27" s="53" t="s">
        <v>238</v>
      </c>
      <c r="D27" s="42">
        <f>'Outdoor Air_Risk_Calcs'!BR33</f>
        <v>295110963.18095154</v>
      </c>
      <c r="E27" s="42">
        <f>'Outdoor Air_Risk_Calcs'!BS33</f>
        <v>5764805683.4145708</v>
      </c>
      <c r="F27" s="42">
        <f>'Outdoor Air_Risk_Calcs'!BT33</f>
        <v>2389189270.2380323</v>
      </c>
      <c r="G27" s="42">
        <f>'Outdoor Air_Risk_Calcs'!BU33</f>
        <v>322779999.70846289</v>
      </c>
      <c r="H27" s="42">
        <f>'Outdoor Air_Risk_Calcs'!BV33</f>
        <v>6847928725.2343245</v>
      </c>
      <c r="I27" s="42">
        <f>'Outdoor Air_Risk_Calcs'!BW33</f>
        <v>2689275718.1118908</v>
      </c>
      <c r="J27" s="42">
        <f>'Outdoor Air_Risk_Calcs'!CJ33</f>
        <v>639708836.34316695</v>
      </c>
      <c r="K27" s="42">
        <f>'Outdoor Air_Risk_Calcs'!CK33</f>
        <v>12496306798.403774</v>
      </c>
      <c r="L27" s="42">
        <f>'Outdoor Air_Risk_Calcs'!CL33</f>
        <v>5179019685.9965525</v>
      </c>
      <c r="M27" s="42">
        <f>'Outdoor Air_Risk_Calcs'!CM33</f>
        <v>699686706.93450034</v>
      </c>
      <c r="N27" s="42">
        <f>'Outdoor Air_Risk_Calcs'!CN33</f>
        <v>14844180876.78606</v>
      </c>
      <c r="O27" s="42">
        <f>'Outdoor Air_Risk_Calcs'!CO33</f>
        <v>5829513826.5820131</v>
      </c>
      <c r="P27" s="15">
        <v>9.9547692393257761E-11</v>
      </c>
      <c r="Q27" s="15">
        <v>5.0960287298382324E-12</v>
      </c>
      <c r="R27" s="15">
        <v>1.2296060320783428E-11</v>
      </c>
      <c r="S27" s="15">
        <v>9.1014360899527381E-11</v>
      </c>
      <c r="T27" s="15">
        <v>4.29000016842467E-12</v>
      </c>
      <c r="U27" s="15">
        <v>1.092398789263641E-11</v>
      </c>
    </row>
    <row r="28" spans="1:21" x14ac:dyDescent="0.25">
      <c r="A28" s="53" t="s">
        <v>46</v>
      </c>
      <c r="B28" s="53" t="s">
        <v>42</v>
      </c>
      <c r="C28" s="53" t="s">
        <v>238</v>
      </c>
      <c r="D28" s="42">
        <f>'Outdoor Air_Risk_Calcs'!BR34</f>
        <v>434913759.70611757</v>
      </c>
      <c r="E28" s="42">
        <f>'Outdoor Air_Risk_Calcs'!BS34</f>
        <v>8170009039.431407</v>
      </c>
      <c r="F28" s="42">
        <f>'Outdoor Air_Risk_Calcs'!BT34</f>
        <v>3427009954.097611</v>
      </c>
      <c r="G28" s="42">
        <f>'Outdoor Air_Risk_Calcs'!BU34</f>
        <v>476073377.23701435</v>
      </c>
      <c r="H28" s="42">
        <f>'Outdoor Air_Risk_Calcs'!BV34</f>
        <v>9690638149.8517647</v>
      </c>
      <c r="I28" s="42">
        <f>'Outdoor Air_Risk_Calcs'!BW34</f>
        <v>3859573378.8612108</v>
      </c>
      <c r="J28" s="42">
        <f>'Outdoor Air_Risk_Calcs'!CJ34</f>
        <v>942757843.12573552</v>
      </c>
      <c r="K28" s="42">
        <f>'Outdoor Air_Risk_Calcs'!CK34</f>
        <v>17710040044.575237</v>
      </c>
      <c r="L28" s="42">
        <f>'Outdoor Air_Risk_Calcs'!CL34</f>
        <v>7428692334.0357208</v>
      </c>
      <c r="M28" s="42">
        <f>'Outdoor Air_Risk_Calcs'!CM34</f>
        <v>1031979099.9411763</v>
      </c>
      <c r="N28" s="42">
        <f>'Outdoor Air_Risk_Calcs'!CN34</f>
        <v>21006291285.977238</v>
      </c>
      <c r="O28" s="42">
        <f>'Outdoor Air_Risk_Calcs'!CO34</f>
        <v>8366355381.5805387</v>
      </c>
      <c r="P28" s="15">
        <v>6.7548139669038278E-11</v>
      </c>
      <c r="Q28" s="15">
        <v>3.5957873783037974E-12</v>
      </c>
      <c r="R28" s="15">
        <v>8.5723752711862203E-12</v>
      </c>
      <c r="S28" s="15">
        <v>6.170816682737893E-11</v>
      </c>
      <c r="T28" s="15">
        <v>3.0315460066027504E-12</v>
      </c>
      <c r="U28" s="15">
        <v>7.6116224517237746E-12</v>
      </c>
    </row>
    <row r="29" spans="1:21" x14ac:dyDescent="0.25">
      <c r="A29" s="53" t="s">
        <v>47</v>
      </c>
      <c r="B29" s="53" t="s">
        <v>42</v>
      </c>
      <c r="C29" s="53" t="s">
        <v>238</v>
      </c>
      <c r="D29" s="42">
        <f>'Outdoor Air_Risk_Calcs'!BR35</f>
        <v>434913759.70611757</v>
      </c>
      <c r="E29" s="42">
        <f>'Outdoor Air_Risk_Calcs'!BS35</f>
        <v>8170009039.431407</v>
      </c>
      <c r="F29" s="42">
        <f>'Outdoor Air_Risk_Calcs'!BT35</f>
        <v>3427009954.097611</v>
      </c>
      <c r="G29" s="42">
        <f>'Outdoor Air_Risk_Calcs'!BU35</f>
        <v>476073377.23701435</v>
      </c>
      <c r="H29" s="42">
        <f>'Outdoor Air_Risk_Calcs'!BV35</f>
        <v>9690638149.8517647</v>
      </c>
      <c r="I29" s="42">
        <f>'Outdoor Air_Risk_Calcs'!BW35</f>
        <v>3859573378.8612108</v>
      </c>
      <c r="J29" s="42">
        <f>'Outdoor Air_Risk_Calcs'!CJ35</f>
        <v>942757843.12573552</v>
      </c>
      <c r="K29" s="42">
        <f>'Outdoor Air_Risk_Calcs'!CK35</f>
        <v>17710040044.575237</v>
      </c>
      <c r="L29" s="42">
        <f>'Outdoor Air_Risk_Calcs'!CL35</f>
        <v>7428692334.0357208</v>
      </c>
      <c r="M29" s="42">
        <f>'Outdoor Air_Risk_Calcs'!CM35</f>
        <v>1031979099.9411763</v>
      </c>
      <c r="N29" s="42">
        <f>'Outdoor Air_Risk_Calcs'!CN35</f>
        <v>21006291285.977238</v>
      </c>
      <c r="O29" s="42">
        <f>'Outdoor Air_Risk_Calcs'!CO35</f>
        <v>8366355381.5805387</v>
      </c>
      <c r="P29" s="15">
        <v>6.7548139669038278E-11</v>
      </c>
      <c r="Q29" s="15">
        <v>3.5957873783037974E-12</v>
      </c>
      <c r="R29" s="15">
        <v>8.5723752711862203E-12</v>
      </c>
      <c r="S29" s="15">
        <v>6.170816682737893E-11</v>
      </c>
      <c r="T29" s="15">
        <v>3.0315460066027504E-12</v>
      </c>
      <c r="U29" s="15">
        <v>7.6116224517237746E-12</v>
      </c>
    </row>
    <row r="30" spans="1:21" x14ac:dyDescent="0.25">
      <c r="A30" s="53" t="s">
        <v>48</v>
      </c>
      <c r="B30" s="53" t="s">
        <v>42</v>
      </c>
      <c r="C30" s="53" t="s">
        <v>238</v>
      </c>
      <c r="D30" s="42">
        <f>'Outdoor Air_Risk_Calcs'!BR36</f>
        <v>16555273101.680269</v>
      </c>
      <c r="E30" s="42">
        <f>'Outdoor Air_Risk_Calcs'!BS36</f>
        <v>98697747915.45871</v>
      </c>
      <c r="F30" s="42">
        <f>'Outdoor Air_Risk_Calcs'!BT36</f>
        <v>52226631692.017502</v>
      </c>
      <c r="G30" s="42">
        <f>'Outdoor Air_Risk_Calcs'!BU36</f>
        <v>18979144436.363853</v>
      </c>
      <c r="H30" s="42">
        <f>'Outdoor Air_Risk_Calcs'!BV36</f>
        <v>114168147251.51328</v>
      </c>
      <c r="I30" s="42">
        <f>'Outdoor Air_Risk_Calcs'!BW36</f>
        <v>59535649671.496506</v>
      </c>
      <c r="J30" s="42">
        <f>'Outdoor Air_Risk_Calcs'!CJ36</f>
        <v>35886686069.08197</v>
      </c>
      <c r="K30" s="42">
        <f>'Outdoor Air_Risk_Calcs'!CK36</f>
        <v>213946038426.14774</v>
      </c>
      <c r="L30" s="42">
        <f>'Outdoor Air_Risk_Calcs'!CL36</f>
        <v>113211103463.26901</v>
      </c>
      <c r="M30" s="42">
        <f>'Outdoor Air_Risk_Calcs'!CM36</f>
        <v>41140885690.277473</v>
      </c>
      <c r="N30" s="42">
        <f>'Outdoor Air_Risk_Calcs'!CN36</f>
        <v>247481055391.82837</v>
      </c>
      <c r="O30" s="42">
        <f>'Outdoor Air_Risk_Calcs'!CO36</f>
        <v>129054782518.99039</v>
      </c>
      <c r="P30" s="15">
        <v>1.7745171102996613E-12</v>
      </c>
      <c r="Q30" s="15">
        <v>2.9765233761746312E-13</v>
      </c>
      <c r="R30" s="15">
        <v>5.6250258599590217E-13</v>
      </c>
      <c r="S30" s="15">
        <v>1.547889341541032E-12</v>
      </c>
      <c r="T30" s="15">
        <v>2.5731884147945646E-13</v>
      </c>
      <c r="U30" s="15">
        <v>4.9344578494925386E-13</v>
      </c>
    </row>
    <row r="31" spans="1:21" x14ac:dyDescent="0.25">
      <c r="A31" s="53" t="s">
        <v>49</v>
      </c>
      <c r="B31" s="53" t="s">
        <v>42</v>
      </c>
      <c r="C31" s="53" t="s">
        <v>238</v>
      </c>
      <c r="D31" s="42">
        <f>'Outdoor Air_Risk_Calcs'!BR37</f>
        <v>309871043.9307577</v>
      </c>
      <c r="E31" s="42">
        <f>'Outdoor Air_Risk_Calcs'!BS37</f>
        <v>5940625259.8868017</v>
      </c>
      <c r="F31" s="42">
        <f>'Outdoor Air_Risk_Calcs'!BT37</f>
        <v>2476417989.9967093</v>
      </c>
      <c r="G31" s="42">
        <f>'Outdoor Air_Risk_Calcs'!BU37</f>
        <v>339053499.42740488</v>
      </c>
      <c r="H31" s="42">
        <f>'Outdoor Air_Risk_Calcs'!BV37</f>
        <v>7051703914.4217777</v>
      </c>
      <c r="I31" s="42">
        <f>'Outdoor Air_Risk_Calcs'!BW37</f>
        <v>2788200004.7669764</v>
      </c>
      <c r="J31" s="42">
        <f>'Outdoor Air_Risk_Calcs'!CJ37</f>
        <v>671704103.40818644</v>
      </c>
      <c r="K31" s="42">
        <f>'Outdoor Air_Risk_Calcs'!CK37</f>
        <v>12877428988.711678</v>
      </c>
      <c r="L31" s="42">
        <f>'Outdoor Air_Risk_Calcs'!CL37</f>
        <v>5368104436.3936853</v>
      </c>
      <c r="M31" s="42">
        <f>'Outdoor Air_Risk_Calcs'!CM37</f>
        <v>734962595.89580607</v>
      </c>
      <c r="N31" s="42">
        <f>'Outdoor Air_Risk_Calcs'!CN37</f>
        <v>15285902145.781359</v>
      </c>
      <c r="O31" s="42">
        <f>'Outdoor Air_Risk_Calcs'!CO37</f>
        <v>6043950930.578721</v>
      </c>
      <c r="P31" s="15">
        <v>9.4805939309321083E-11</v>
      </c>
      <c r="Q31" s="15">
        <v>4.9452059504549814E-12</v>
      </c>
      <c r="R31" s="15">
        <v>1.1862947007849196E-11</v>
      </c>
      <c r="S31" s="15">
        <v>8.6645958334682987E-11</v>
      </c>
      <c r="T31" s="15">
        <v>4.1660307552808355E-12</v>
      </c>
      <c r="U31" s="15">
        <v>1.0536408914134056E-11</v>
      </c>
    </row>
    <row r="32" spans="1:21" x14ac:dyDescent="0.25">
      <c r="A32" s="53" t="s">
        <v>50</v>
      </c>
      <c r="B32" s="53" t="s">
        <v>51</v>
      </c>
      <c r="C32" s="53" t="s">
        <v>238</v>
      </c>
      <c r="D32" s="42">
        <f>'Outdoor Air_Risk_Calcs'!BR38</f>
        <v>259564.088015157</v>
      </c>
      <c r="E32" s="42">
        <f>'Outdoor Air_Risk_Calcs'!BS38</f>
        <v>5532597.7223773459</v>
      </c>
      <c r="F32" s="42">
        <f>'Outdoor Air_Risk_Calcs'!BT38</f>
        <v>2229544.0116544785</v>
      </c>
      <c r="G32" s="42">
        <f>'Outdoor Air_Risk_Calcs'!BU38</f>
        <v>283422.67708999297</v>
      </c>
      <c r="H32" s="42">
        <f>'Outdoor Air_Risk_Calcs'!BV38</f>
        <v>6595385.1823058454</v>
      </c>
      <c r="I32" s="42">
        <f>'Outdoor Air_Risk_Calcs'!BW38</f>
        <v>2506427.2674422204</v>
      </c>
      <c r="J32" s="42">
        <f>'Outdoor Air_Risk_Calcs'!CJ38</f>
        <v>562654.26031915424</v>
      </c>
      <c r="K32" s="42">
        <f>'Outdoor Air_Risk_Calcs'!CK38</f>
        <v>11992952.118036782</v>
      </c>
      <c r="L32" s="42">
        <f>'Outdoor Air_Risk_Calcs'!CL38</f>
        <v>4832958.389271467</v>
      </c>
      <c r="M32" s="42">
        <f>'Outdoor Air_Risk_Calcs'!CM38</f>
        <v>614372.2652666514</v>
      </c>
      <c r="N32" s="42">
        <f>'Outdoor Air_Risk_Calcs'!CN38</f>
        <v>14296744.9759595</v>
      </c>
      <c r="O32" s="42">
        <f>'Outdoor Air_Risk_Calcs'!CO38</f>
        <v>5433155.2218583915</v>
      </c>
      <c r="P32" s="15">
        <v>1.1318058522371518E-7</v>
      </c>
      <c r="Q32" s="15">
        <v>5.3099135087652613E-9</v>
      </c>
      <c r="R32" s="15">
        <v>1.3176512879337657E-8</v>
      </c>
      <c r="S32" s="15">
        <v>1.0365301635792306E-7</v>
      </c>
      <c r="T32" s="15">
        <v>4.4542683365074559E-9</v>
      </c>
      <c r="U32" s="15">
        <v>1.1720912777411209E-8</v>
      </c>
    </row>
    <row r="33" spans="1:21" x14ac:dyDescent="0.25">
      <c r="A33" s="53" t="s">
        <v>53</v>
      </c>
      <c r="B33" s="53" t="s">
        <v>54</v>
      </c>
      <c r="C33" s="53" t="s">
        <v>236</v>
      </c>
      <c r="D33" s="42">
        <f>'Outdoor Air_Risk_Calcs'!BR39</f>
        <v>255017.58691059219</v>
      </c>
      <c r="E33" s="42">
        <f>'Outdoor Air_Risk_Calcs'!BS39</f>
        <v>5439423.9364234777</v>
      </c>
      <c r="F33" s="42">
        <f>'Outdoor Air_Risk_Calcs'!BT39</f>
        <v>2191498.1018148768</v>
      </c>
      <c r="G33" s="42">
        <f>'Outdoor Air_Risk_Calcs'!BU39</f>
        <v>278454.74229299935</v>
      </c>
      <c r="H33" s="42">
        <f>'Outdoor Air_Risk_Calcs'!BV39</f>
        <v>6484502.1499507613</v>
      </c>
      <c r="I33" s="42">
        <f>'Outdoor Air_Risk_Calcs'!BW39</f>
        <v>2463631.7651292495</v>
      </c>
      <c r="J33" s="42">
        <f>'Outdoor Air_Risk_Calcs'!CJ39</f>
        <v>552798.85915179492</v>
      </c>
      <c r="K33" s="42">
        <f>'Outdoor Air_Risk_Calcs'!CK39</f>
        <v>11790980.312083611</v>
      </c>
      <c r="L33" s="42">
        <f>'Outdoor Air_Risk_Calcs'!CL39</f>
        <v>4750486.6828706944</v>
      </c>
      <c r="M33" s="42">
        <f>'Outdoor Air_Risk_Calcs'!CM39</f>
        <v>603603.32685190032</v>
      </c>
      <c r="N33" s="42">
        <f>'Outdoor Air_Risk_Calcs'!CN39</f>
        <v>14056385.028523123</v>
      </c>
      <c r="O33" s="42">
        <f>'Outdoor Air_Risk_Calcs'!CO39</f>
        <v>5340387.8753312975</v>
      </c>
      <c r="P33" s="15">
        <v>1.1519838980719011E-7</v>
      </c>
      <c r="Q33" s="15">
        <v>5.4008688655239685E-9</v>
      </c>
      <c r="R33" s="15">
        <v>1.340526617854995E-8</v>
      </c>
      <c r="S33" s="15">
        <v>1.0550229865973437E-7</v>
      </c>
      <c r="T33" s="15">
        <v>4.5304349825589088E-9</v>
      </c>
      <c r="U33" s="15">
        <v>1.1924515587285483E-8</v>
      </c>
    </row>
    <row r="34" spans="1:21" x14ac:dyDescent="0.25">
      <c r="A34" s="53" t="s">
        <v>56</v>
      </c>
      <c r="B34" s="53" t="s">
        <v>54</v>
      </c>
      <c r="C34" s="53" t="s">
        <v>236</v>
      </c>
      <c r="D34" s="42">
        <f>'Outdoor Air_Risk_Calcs'!BR40</f>
        <v>765052.76073177659</v>
      </c>
      <c r="E34" s="42">
        <f>'Outdoor Air_Risk_Calcs'!BS40</f>
        <v>16318271.809270436</v>
      </c>
      <c r="F34" s="42">
        <f>'Outdoor Air_Risk_Calcs'!BT40</f>
        <v>6574494.3054446317</v>
      </c>
      <c r="G34" s="42">
        <f>'Outdoor Air_Risk_Calcs'!BU40</f>
        <v>835364.2268789981</v>
      </c>
      <c r="H34" s="42">
        <f>'Outdoor Air_Risk_Calcs'!BV40</f>
        <v>19453506.449852288</v>
      </c>
      <c r="I34" s="42">
        <f>'Outdoor Air_Risk_Calcs'!BW40</f>
        <v>7390895.2953877505</v>
      </c>
      <c r="J34" s="42">
        <f>'Outdoor Air_Risk_Calcs'!CJ40</f>
        <v>1658396.5774553849</v>
      </c>
      <c r="K34" s="42">
        <f>'Outdoor Air_Risk_Calcs'!CK40</f>
        <v>35372940.936250843</v>
      </c>
      <c r="L34" s="42">
        <f>'Outdoor Air_Risk_Calcs'!CL40</f>
        <v>14251460.048612086</v>
      </c>
      <c r="M34" s="42">
        <f>'Outdoor Air_Risk_Calcs'!CM40</f>
        <v>1810809.9805557013</v>
      </c>
      <c r="N34" s="42">
        <f>'Outdoor Air_Risk_Calcs'!CN40</f>
        <v>42169155.085569374</v>
      </c>
      <c r="O34" s="42">
        <f>'Outdoor Air_Risk_Calcs'!CO40</f>
        <v>16021163.625993896</v>
      </c>
      <c r="P34" s="15">
        <v>3.8399463269063368E-8</v>
      </c>
      <c r="Q34" s="15">
        <v>1.8002896218413222E-9</v>
      </c>
      <c r="R34" s="15">
        <v>4.4684220595166497E-9</v>
      </c>
      <c r="S34" s="15">
        <v>3.5167432886578115E-8</v>
      </c>
      <c r="T34" s="15">
        <v>1.5101449941863028E-9</v>
      </c>
      <c r="U34" s="15">
        <v>3.9748385290951605E-9</v>
      </c>
    </row>
    <row r="35" spans="1:21" x14ac:dyDescent="0.25">
      <c r="A35" s="53" t="s">
        <v>57</v>
      </c>
      <c r="B35" s="53" t="s">
        <v>54</v>
      </c>
      <c r="C35" s="53" t="s">
        <v>236</v>
      </c>
      <c r="D35" s="42">
        <f>'Outdoor Air_Risk_Calcs'!BR41</f>
        <v>415208.31110657781</v>
      </c>
      <c r="E35" s="42">
        <f>'Outdoor Air_Risk_Calcs'!BS41</f>
        <v>8743178.0344924517</v>
      </c>
      <c r="F35" s="42">
        <f>'Outdoor Air_Risk_Calcs'!BT41</f>
        <v>3537507.9361405117</v>
      </c>
      <c r="G35" s="42">
        <f>'Outdoor Air_Risk_Calcs'!BU41</f>
        <v>453475.79612726677</v>
      </c>
      <c r="H35" s="42">
        <f>'Outdoor Air_Risk_Calcs'!BV41</f>
        <v>10417361.659355417</v>
      </c>
      <c r="I35" s="42">
        <f>'Outdoor Air_Risk_Calcs'!BW41</f>
        <v>3977530.5273821829</v>
      </c>
      <c r="J35" s="42">
        <f>'Outdoor Air_Risk_Calcs'!CJ41</f>
        <v>900042.55577294994</v>
      </c>
      <c r="K35" s="42">
        <f>'Outdoor Air_Risk_Calcs'!CK41</f>
        <v>18952492.262907971</v>
      </c>
      <c r="L35" s="42">
        <f>'Outdoor Air_Risk_Calcs'!CL41</f>
        <v>7668217.6120837266</v>
      </c>
      <c r="M35" s="42">
        <f>'Outdoor Air_Risk_Calcs'!CM41</f>
        <v>982994.56829223479</v>
      </c>
      <c r="N35" s="42">
        <f>'Outdoor Air_Risk_Calcs'!CN41</f>
        <v>22581601.960974932</v>
      </c>
      <c r="O35" s="42">
        <f>'Outdoor Air_Risk_Calcs'!CO41</f>
        <v>8622049.8139572889</v>
      </c>
      <c r="P35" s="15">
        <v>7.0753919415342788E-8</v>
      </c>
      <c r="Q35" s="15">
        <v>3.3600614408992507E-9</v>
      </c>
      <c r="R35" s="15">
        <v>8.3046076263130367E-9</v>
      </c>
      <c r="S35" s="15">
        <v>6.4783204827034768E-8</v>
      </c>
      <c r="T35" s="15">
        <v>2.8200629243041128E-9</v>
      </c>
      <c r="U35" s="15">
        <v>7.3858931269976447E-9</v>
      </c>
    </row>
    <row r="36" spans="1:21" x14ac:dyDescent="0.25">
      <c r="A36" s="53" t="s">
        <v>58</v>
      </c>
      <c r="B36" s="53" t="s">
        <v>54</v>
      </c>
      <c r="C36" s="53" t="s">
        <v>236</v>
      </c>
      <c r="D36" s="42">
        <f>'Outdoor Air_Risk_Calcs'!BR42</f>
        <v>84962.236999526242</v>
      </c>
      <c r="E36" s="42">
        <f>'Outdoor Air_Risk_Calcs'!BS42</f>
        <v>1809816.5623410034</v>
      </c>
      <c r="F36" s="42">
        <f>'Outdoor Air_Risk_Calcs'!BT42</f>
        <v>729479.03730217717</v>
      </c>
      <c r="G36" s="42">
        <f>'Outdoor Air_Risk_Calcs'!BU42</f>
        <v>92772.876493262796</v>
      </c>
      <c r="H36" s="42">
        <f>'Outdoor Air_Risk_Calcs'!BV42</f>
        <v>2157416.1653111144</v>
      </c>
      <c r="I36" s="42">
        <f>'Outdoor Air_Risk_Calcs'!BW42</f>
        <v>820079.40413017594</v>
      </c>
      <c r="J36" s="42">
        <f>'Outdoor Air_Risk_Calcs'!CJ42</f>
        <v>184171.72028527161</v>
      </c>
      <c r="K36" s="42">
        <f>'Outdoor Air_Risk_Calcs'!CK42</f>
        <v>3923119.7465878599</v>
      </c>
      <c r="L36" s="42">
        <f>'Outdoor Air_Risk_Calcs'!CL42</f>
        <v>1581283.8027409159</v>
      </c>
      <c r="M36" s="42">
        <f>'Outdoor Air_Risk_Calcs'!CM42</f>
        <v>201102.75886065146</v>
      </c>
      <c r="N36" s="42">
        <f>'Outdoor Air_Risk_Calcs'!CN42</f>
        <v>4676607.6385067096</v>
      </c>
      <c r="O36" s="42">
        <f>'Outdoor Air_Risk_Calcs'!CO42</f>
        <v>1777677.2359468027</v>
      </c>
      <c r="P36" s="15">
        <v>3.4577262113260029E-7</v>
      </c>
      <c r="Q36" s="15">
        <v>1.6232371830333648E-8</v>
      </c>
      <c r="R36" s="15">
        <v>4.0272048794249434E-8</v>
      </c>
      <c r="S36" s="15">
        <v>3.1666168491335716E-7</v>
      </c>
      <c r="T36" s="15">
        <v>1.3617036831824671E-8</v>
      </c>
      <c r="U36" s="15">
        <v>3.5822891340351362E-8</v>
      </c>
    </row>
    <row r="37" spans="1:21" x14ac:dyDescent="0.25">
      <c r="A37" s="53" t="s">
        <v>59</v>
      </c>
      <c r="B37" s="53" t="s">
        <v>54</v>
      </c>
      <c r="C37" s="53" t="s">
        <v>236</v>
      </c>
      <c r="D37" s="42">
        <f>'Outdoor Air_Risk_Calcs'!BR43</f>
        <v>95576.385357819789</v>
      </c>
      <c r="E37" s="42">
        <f>'Outdoor Air_Risk_Calcs'!BS43</f>
        <v>2035577.0539699811</v>
      </c>
      <c r="F37" s="42">
        <f>'Outdoor Air_Risk_Calcs'!BT43</f>
        <v>820520.65848727047</v>
      </c>
      <c r="G37" s="42">
        <f>'Outdoor Air_Risk_Calcs'!BU43</f>
        <v>104363.10927521404</v>
      </c>
      <c r="H37" s="42">
        <f>'Outdoor Air_Risk_Calcs'!BV43</f>
        <v>2426520.0167465885</v>
      </c>
      <c r="I37" s="42">
        <f>'Outdoor Air_Risk_Calcs'!BW43</f>
        <v>922430.50332522427</v>
      </c>
      <c r="J37" s="42">
        <f>'Outdoor Air_Risk_Calcs'!CJ43</f>
        <v>207179.89464067278</v>
      </c>
      <c r="K37" s="42">
        <f>'Outdoor Air_Risk_Calcs'!CK43</f>
        <v>4412498.3173991414</v>
      </c>
      <c r="L37" s="42">
        <f>'Outdoor Air_Risk_Calcs'!CL43</f>
        <v>1778633.7382341649</v>
      </c>
      <c r="M37" s="42">
        <f>'Outdoor Air_Risk_Calcs'!CM43</f>
        <v>226226.78084197725</v>
      </c>
      <c r="N37" s="42">
        <f>'Outdoor Air_Risk_Calcs'!CN43</f>
        <v>5259941.1405958766</v>
      </c>
      <c r="O37" s="42">
        <f>'Outdoor Air_Risk_Calcs'!CO43</f>
        <v>1999542.6043450669</v>
      </c>
      <c r="P37" s="15">
        <v>3.0737315786353696E-7</v>
      </c>
      <c r="Q37" s="15">
        <v>1.4432082208492324E-8</v>
      </c>
      <c r="R37" s="15">
        <v>3.5803626734732784E-8</v>
      </c>
      <c r="S37" s="15">
        <v>2.8149425202677903E-7</v>
      </c>
      <c r="T37" s="15">
        <v>1.2106891837638366E-8</v>
      </c>
      <c r="U37" s="15">
        <v>3.18480528112562E-8</v>
      </c>
    </row>
    <row r="38" spans="1:21" x14ac:dyDescent="0.25">
      <c r="A38" s="53" t="s">
        <v>60</v>
      </c>
      <c r="B38" s="53" t="s">
        <v>54</v>
      </c>
      <c r="C38" s="53" t="s">
        <v>236</v>
      </c>
      <c r="D38" s="42">
        <f>'Outdoor Air_Risk_Calcs'!BR44</f>
        <v>109221.14680733907</v>
      </c>
      <c r="E38" s="42">
        <f>'Outdoor Air_Risk_Calcs'!BS44</f>
        <v>2325688.5499894125</v>
      </c>
      <c r="F38" s="42">
        <f>'Outdoor Air_Risk_Calcs'!BT44</f>
        <v>937527.47713344079</v>
      </c>
      <c r="G38" s="42">
        <f>'Outdoor Air_Risk_Calcs'!BU44</f>
        <v>119262.75623238017</v>
      </c>
      <c r="H38" s="42">
        <f>'Outdoor Air_Risk_Calcs'!BV44</f>
        <v>2772323.9800494416</v>
      </c>
      <c r="I38" s="42">
        <f>'Outdoor Air_Risk_Calcs'!BW44</f>
        <v>1053973.0038748046</v>
      </c>
      <c r="J38" s="42">
        <f>'Outdoor Air_Risk_Calcs'!CJ44</f>
        <v>236757.49614678818</v>
      </c>
      <c r="K38" s="42">
        <f>'Outdoor Air_Risk_Calcs'!CK44</f>
        <v>5041369.8629627349</v>
      </c>
      <c r="L38" s="42">
        <f>'Outdoor Air_Risk_Calcs'!CL44</f>
        <v>2032268.1508414054</v>
      </c>
      <c r="M38" s="42">
        <f>'Outdoor Air_Risk_Calcs'!CM44</f>
        <v>258524.58406201017</v>
      </c>
      <c r="N38" s="42">
        <f>'Outdoor Air_Risk_Calcs'!CN44</f>
        <v>6009536.6438699551</v>
      </c>
      <c r="O38" s="42">
        <f>'Outdoor Air_Risk_Calcs'!CO44</f>
        <v>2284685.8570701284</v>
      </c>
      <c r="P38" s="15">
        <v>2.6897369459447357E-7</v>
      </c>
      <c r="Q38" s="15">
        <v>1.2631792586651003E-8</v>
      </c>
      <c r="R38" s="15">
        <v>3.133520467521614E-8</v>
      </c>
      <c r="S38" s="15">
        <v>2.4632681914020096E-7</v>
      </c>
      <c r="T38" s="15">
        <v>1.0596746843452065E-8</v>
      </c>
      <c r="U38" s="15">
        <v>2.7873214282161047E-8</v>
      </c>
    </row>
    <row r="39" spans="1:21" x14ac:dyDescent="0.25">
      <c r="A39" s="53" t="s">
        <v>61</v>
      </c>
      <c r="B39" s="53" t="s">
        <v>54</v>
      </c>
      <c r="C39" s="53" t="s">
        <v>236</v>
      </c>
      <c r="D39" s="42">
        <f>'Outdoor Air_Risk_Calcs'!BR45</f>
        <v>163254.08543971274</v>
      </c>
      <c r="E39" s="42">
        <f>'Outdoor Air_Risk_Calcs'!BS45</f>
        <v>3475619.6315445751</v>
      </c>
      <c r="F39" s="42">
        <f>'Outdoor Air_Risk_Calcs'!BT45</f>
        <v>1401167.460640522</v>
      </c>
      <c r="G39" s="42">
        <f>'Outdoor Air_Risk_Calcs'!BU45</f>
        <v>178263.97408497109</v>
      </c>
      <c r="H39" s="42">
        <f>'Outdoor Air_Risk_Calcs'!BV45</f>
        <v>4143061.8867490795</v>
      </c>
      <c r="I39" s="42">
        <f>'Outdoor Air_Risk_Calcs'!BW45</f>
        <v>1575203.4167874346</v>
      </c>
      <c r="J39" s="42">
        <f>'Outdoor Air_Risk_Calcs'!CJ45</f>
        <v>353884.11158710741</v>
      </c>
      <c r="K39" s="42">
        <f>'Outdoor Air_Risk_Calcs'!CK45</f>
        <v>7534063.0049841506</v>
      </c>
      <c r="L39" s="42">
        <f>'Outdoor Air_Risk_Calcs'!CL45</f>
        <v>3037295.5179528696</v>
      </c>
      <c r="M39" s="42">
        <f>'Outdoor Air_Risk_Calcs'!CM45</f>
        <v>386420.88451956923</v>
      </c>
      <c r="N39" s="42">
        <f>'Outdoor Air_Risk_Calcs'!CN45</f>
        <v>8980870.3475542404</v>
      </c>
      <c r="O39" s="42">
        <f>'Outdoor Air_Risk_Calcs'!CO45</f>
        <v>3414551.3738132534</v>
      </c>
      <c r="P39" s="15">
        <v>1.7995026161513178E-7</v>
      </c>
      <c r="Q39" s="15">
        <v>8.4524828660723983E-9</v>
      </c>
      <c r="R39" s="15">
        <v>2.0966526992559381E-8</v>
      </c>
      <c r="S39" s="15">
        <v>1.6479838697308682E-7</v>
      </c>
      <c r="T39" s="15">
        <v>7.0907981072102709E-9</v>
      </c>
      <c r="U39" s="15">
        <v>1.8650045493508308E-8</v>
      </c>
    </row>
    <row r="40" spans="1:21" x14ac:dyDescent="0.25">
      <c r="A40" s="53" t="s">
        <v>62</v>
      </c>
      <c r="B40" s="53" t="s">
        <v>63</v>
      </c>
      <c r="C40" s="53" t="s">
        <v>236</v>
      </c>
      <c r="D40" s="42">
        <f>'Outdoor Air_Risk_Calcs'!BR46</f>
        <v>949.7325904126966</v>
      </c>
      <c r="E40" s="42">
        <f>'Outdoor Air_Risk_Calcs'!BS46</f>
        <v>19904.208017049128</v>
      </c>
      <c r="F40" s="42">
        <f>'Outdoor Air_Risk_Calcs'!BT46</f>
        <v>8065.8144041991181</v>
      </c>
      <c r="G40" s="42">
        <f>'Outdoor Air_Risk_Calcs'!BU46</f>
        <v>1037.3564202563223</v>
      </c>
      <c r="H40" s="42">
        <f>'Outdoor Air_Risk_Calcs'!BV46</f>
        <v>23710.856797444241</v>
      </c>
      <c r="I40" s="42">
        <f>'Outdoor Air_Risk_Calcs'!BW46</f>
        <v>9069.7285112853897</v>
      </c>
      <c r="J40" s="42">
        <f>'Outdoor Air_Risk_Calcs'!CJ46</f>
        <v>2058.7250426123892</v>
      </c>
      <c r="K40" s="42">
        <f>'Outdoor Air_Risk_Calcs'!CK46</f>
        <v>43146.135987877453</v>
      </c>
      <c r="L40" s="42">
        <f>'Outdoor Air_Risk_Calcs'!CL46</f>
        <v>17484.178463090113</v>
      </c>
      <c r="M40" s="42">
        <f>'Outdoor Air_Risk_Calcs'!CM46</f>
        <v>2248.6662688582855</v>
      </c>
      <c r="N40" s="42">
        <f>'Outdoor Air_Risk_Calcs'!CN46</f>
        <v>51397.767290983422</v>
      </c>
      <c r="O40" s="42">
        <f>'Outdoor Air_Risk_Calcs'!CO46</f>
        <v>19660.352192152379</v>
      </c>
      <c r="P40" s="15">
        <v>3.0932512668486657E-5</v>
      </c>
      <c r="Q40" s="15">
        <v>1.4759499779871534E-6</v>
      </c>
      <c r="R40" s="15">
        <v>3.6422379579328276E-6</v>
      </c>
      <c r="S40" s="15">
        <v>2.8319693030247418E-5</v>
      </c>
      <c r="T40" s="15">
        <v>1.2389942563265768E-6</v>
      </c>
      <c r="U40" s="15">
        <v>3.2390843174700387E-6</v>
      </c>
    </row>
    <row r="41" spans="1:21" x14ac:dyDescent="0.25">
      <c r="A41" s="53" t="s">
        <v>65</v>
      </c>
      <c r="B41" s="53" t="s">
        <v>63</v>
      </c>
      <c r="C41" s="53" t="s">
        <v>236</v>
      </c>
      <c r="D41" s="42">
        <f>'Outdoor Air_Risk_Calcs'!BR47</f>
        <v>1061.900663473308</v>
      </c>
      <c r="E41" s="42">
        <f>'Outdoor Air_Risk_Calcs'!BS47</f>
        <v>22346.933648091697</v>
      </c>
      <c r="F41" s="42">
        <f>'Outdoor Air_Risk_Calcs'!BT47</f>
        <v>9043.4558835121716</v>
      </c>
      <c r="G41" s="42">
        <f>'Outdoor Air_Risk_Calcs'!BU47</f>
        <v>1159.7836951826666</v>
      </c>
      <c r="H41" s="42">
        <f>'Outdoor Air_Risk_Calcs'!BV47</f>
        <v>26625.335203417915</v>
      </c>
      <c r="I41" s="42">
        <f>'Outdoor Air_Risk_Calcs'!BW47</f>
        <v>10168.442623126015</v>
      </c>
      <c r="J41" s="42">
        <f>'Outdoor Air_Risk_Calcs'!CJ47</f>
        <v>2301.8705588582957</v>
      </c>
      <c r="K41" s="42">
        <f>'Outdoor Air_Risk_Calcs'!CK47</f>
        <v>48441.205862939059</v>
      </c>
      <c r="L41" s="42">
        <f>'Outdoor Air_Risk_Calcs'!CL47</f>
        <v>19603.401301682825</v>
      </c>
      <c r="M41" s="42">
        <f>'Outdoor Air_Risk_Calcs'!CM47</f>
        <v>2514.0505457947374</v>
      </c>
      <c r="N41" s="42">
        <f>'Outdoor Air_Risk_Calcs'!CN47</f>
        <v>57715.450543196297</v>
      </c>
      <c r="O41" s="42">
        <f>'Outdoor Air_Risk_Calcs'!CO47</f>
        <v>22042.022864035942</v>
      </c>
      <c r="P41" s="15">
        <v>2.7665125745873329E-5</v>
      </c>
      <c r="Q41" s="15">
        <v>1.3146150540042464E-6</v>
      </c>
      <c r="R41" s="15">
        <v>3.2484943547052629E-6</v>
      </c>
      <c r="S41" s="15">
        <v>2.5330253828054024E-5</v>
      </c>
      <c r="T41" s="15">
        <v>1.1033707241681659E-6</v>
      </c>
      <c r="U41" s="15">
        <v>2.8890968335507038E-6</v>
      </c>
    </row>
    <row r="42" spans="1:21" x14ac:dyDescent="0.25">
      <c r="A42" s="53" t="s">
        <v>66</v>
      </c>
      <c r="B42" s="53" t="s">
        <v>63</v>
      </c>
      <c r="C42" s="53" t="s">
        <v>236</v>
      </c>
      <c r="D42" s="42">
        <f>'Outdoor Air_Risk_Calcs'!BR48</f>
        <v>1059.9969123426367</v>
      </c>
      <c r="E42" s="42">
        <f>'Outdoor Air_Risk_Calcs'!BS48</f>
        <v>22206.153291390958</v>
      </c>
      <c r="F42" s="42">
        <f>'Outdoor Air_Risk_Calcs'!BT48</f>
        <v>8999.8209510911329</v>
      </c>
      <c r="G42" s="42">
        <f>'Outdoor Air_Risk_Calcs'!BU48</f>
        <v>1157.8026565674018</v>
      </c>
      <c r="H42" s="42">
        <f>'Outdoor Air_Risk_Calcs'!BV48</f>
        <v>26452.601710530223</v>
      </c>
      <c r="I42" s="42">
        <f>'Outdoor Air_Risk_Calcs'!BW48</f>
        <v>10120.045689087005</v>
      </c>
      <c r="J42" s="42">
        <f>'Outdoor Air_Risk_Calcs'!CJ48</f>
        <v>2297.7438181660432</v>
      </c>
      <c r="K42" s="42">
        <f>'Outdoor Air_Risk_Calcs'!CK48</f>
        <v>48136.037809559137</v>
      </c>
      <c r="L42" s="42">
        <f>'Outdoor Air_Risk_Calcs'!CL48</f>
        <v>19508.814331608592</v>
      </c>
      <c r="M42" s="42">
        <f>'Outdoor Air_Risk_Calcs'!CM48</f>
        <v>2509.7562698598072</v>
      </c>
      <c r="N42" s="42">
        <f>'Outdoor Air_Risk_Calcs'!CN48</f>
        <v>57341.018022826254</v>
      </c>
      <c r="O42" s="42">
        <f>'Outdoor Air_Risk_Calcs'!CO48</f>
        <v>21937.113354667126</v>
      </c>
      <c r="P42" s="15">
        <v>2.7714812224961716E-5</v>
      </c>
      <c r="Q42" s="15">
        <v>1.3229493194575356E-6</v>
      </c>
      <c r="R42" s="15">
        <v>3.2642444271131483E-6</v>
      </c>
      <c r="S42" s="15">
        <v>2.5373594729617173E-5</v>
      </c>
      <c r="T42" s="15">
        <v>1.1105756517295904E-6</v>
      </c>
      <c r="U42" s="15">
        <v>2.9029133155292828E-6</v>
      </c>
    </row>
    <row r="43" spans="1:21" x14ac:dyDescent="0.25">
      <c r="A43" s="53" t="s">
        <v>67</v>
      </c>
      <c r="B43" s="53" t="s">
        <v>63</v>
      </c>
      <c r="C43" s="53" t="s">
        <v>236</v>
      </c>
      <c r="D43" s="42">
        <f>'Outdoor Air_Risk_Calcs'!BR49</f>
        <v>895.63102164431518</v>
      </c>
      <c r="E43" s="42">
        <f>'Outdoor Air_Risk_Calcs'!BS49</f>
        <v>18864.0605687932</v>
      </c>
      <c r="F43" s="42">
        <f>'Outdoor Air_Risk_Calcs'!BT49</f>
        <v>7631.8449098078354</v>
      </c>
      <c r="G43" s="42">
        <f>'Outdoor Air_Risk_Calcs'!BU49</f>
        <v>978.17212200283257</v>
      </c>
      <c r="H43" s="42">
        <f>'Outdoor Air_Risk_Calcs'!BV49</f>
        <v>22476.459806467115</v>
      </c>
      <c r="I43" s="42">
        <f>'Outdoor Air_Risk_Calcs'!BW49</f>
        <v>8581.1232287497933</v>
      </c>
      <c r="J43" s="42">
        <f>'Outdoor Air_Risk_Calcs'!CJ49</f>
        <v>1941.44965837009</v>
      </c>
      <c r="K43" s="42">
        <f>'Outdoor Air_Risk_Calcs'!CK49</f>
        <v>40891.419637874831</v>
      </c>
      <c r="L43" s="42">
        <f>'Outdoor Air_Risk_Calcs'!CL49</f>
        <v>16543.467493652977</v>
      </c>
      <c r="M43" s="42">
        <f>'Outdoor Air_Risk_Calcs'!CM49</f>
        <v>2120.3731070000053</v>
      </c>
      <c r="N43" s="42">
        <f>'Outdoor Air_Risk_Calcs'!CN49</f>
        <v>48721.978312587198</v>
      </c>
      <c r="O43" s="42">
        <f>'Outdoor Air_Risk_Calcs'!CO49</f>
        <v>18601.20781692184</v>
      </c>
      <c r="P43" s="15">
        <v>3.280102483574113E-5</v>
      </c>
      <c r="Q43" s="15">
        <v>1.5573325412883134E-6</v>
      </c>
      <c r="R43" s="15">
        <v>3.8493464859147792E-6</v>
      </c>
      <c r="S43" s="15">
        <v>3.0033175883671639E-5</v>
      </c>
      <c r="T43" s="15">
        <v>1.3070392596329877E-6</v>
      </c>
      <c r="U43" s="15">
        <v>3.4235163161612685E-6</v>
      </c>
    </row>
    <row r="44" spans="1:21" x14ac:dyDescent="0.25">
      <c r="A44" s="53" t="s">
        <v>68</v>
      </c>
      <c r="B44" s="53" t="s">
        <v>63</v>
      </c>
      <c r="C44" s="53" t="s">
        <v>236</v>
      </c>
      <c r="D44" s="42">
        <f>'Outdoor Air_Risk_Calcs'!BR50</f>
        <v>1264.3758824784059</v>
      </c>
      <c r="E44" s="42">
        <f>'Outdoor Air_Risk_Calcs'!BS50</f>
        <v>26396.985742672176</v>
      </c>
      <c r="F44" s="42">
        <f>'Outdoor Air_Risk_Calcs'!BT50</f>
        <v>10710.310228135135</v>
      </c>
      <c r="G44" s="42">
        <f>'Outdoor Air_Risk_Calcs'!BU50</f>
        <v>1381.1288449074241</v>
      </c>
      <c r="H44" s="42">
        <f>'Outdoor Air_Risk_Calcs'!BV50</f>
        <v>31440.351814750251</v>
      </c>
      <c r="I44" s="42">
        <f>'Outdoor Air_Risk_Calcs'!BW50</f>
        <v>12044.04326213595</v>
      </c>
      <c r="J44" s="42">
        <f>'Outdoor Air_Risk_Calcs'!CJ50</f>
        <v>2740.7738965789576</v>
      </c>
      <c r="K44" s="42">
        <f>'Outdoor Air_Risk_Calcs'!CK50</f>
        <v>57220.459892091021</v>
      </c>
      <c r="L44" s="42">
        <f>'Outdoor Air_Risk_Calcs'!CL50</f>
        <v>23216.623398411539</v>
      </c>
      <c r="M44" s="42">
        <f>'Outdoor Air_Risk_Calcs'!CM50</f>
        <v>2993.8580278156842</v>
      </c>
      <c r="N44" s="42">
        <f>'Outdoor Air_Risk_Calcs'!CN50</f>
        <v>68152.909864284797</v>
      </c>
      <c r="O44" s="42">
        <f>'Outdoor Air_Risk_Calcs'!CO50</f>
        <v>26107.742040621895</v>
      </c>
      <c r="P44" s="15">
        <v>2.3234874843570987E-5</v>
      </c>
      <c r="Q44" s="15">
        <v>1.1129155302427147E-6</v>
      </c>
      <c r="R44" s="15">
        <v>2.7429285201695393E-6</v>
      </c>
      <c r="S44" s="15">
        <v>2.1270727559516389E-5</v>
      </c>
      <c r="T44" s="15">
        <v>9.3439206907452178E-7</v>
      </c>
      <c r="U44" s="15">
        <v>2.4391821538015141E-6</v>
      </c>
    </row>
    <row r="45" spans="1:21" x14ac:dyDescent="0.25">
      <c r="A45" s="53" t="s">
        <v>69</v>
      </c>
      <c r="B45" s="53" t="s">
        <v>63</v>
      </c>
      <c r="C45" s="53" t="s">
        <v>236</v>
      </c>
      <c r="D45" s="42">
        <f>'Outdoor Air_Risk_Calcs'!BR51</f>
        <v>558.17155323744453</v>
      </c>
      <c r="E45" s="42">
        <f>'Outdoor Air_Risk_Calcs'!BS51</f>
        <v>11817.251513450614</v>
      </c>
      <c r="F45" s="42">
        <f>'Outdoor Air_Risk_Calcs'!BT51</f>
        <v>4772.7979782080947</v>
      </c>
      <c r="G45" s="42">
        <f>'Outdoor Air_Risk_Calcs'!BU51</f>
        <v>609.55382681739798</v>
      </c>
      <c r="H45" s="42">
        <f>'Outdoor Air_Risk_Calcs'!BV51</f>
        <v>14083.267700472479</v>
      </c>
      <c r="I45" s="42">
        <f>'Outdoor Air_Risk_Calcs'!BW51</f>
        <v>5366.0531808117894</v>
      </c>
      <c r="J45" s="42">
        <f>'Outdoor Air_Risk_Calcs'!CJ51</f>
        <v>1209.9424262406774</v>
      </c>
      <c r="K45" s="42">
        <f>'Outdoor Air_Risk_Calcs'!CK51</f>
        <v>25616.12802506677</v>
      </c>
      <c r="L45" s="42">
        <f>'Outdoor Air_Risk_Calcs'!CL51</f>
        <v>10345.94244764945</v>
      </c>
      <c r="M45" s="42">
        <f>'Outdoor Air_Risk_Calcs'!CM51</f>
        <v>1321.3232237759546</v>
      </c>
      <c r="N45" s="42">
        <f>'Outdoor Air_Risk_Calcs'!CN51</f>
        <v>30528.146753580426</v>
      </c>
      <c r="O45" s="42">
        <f>'Outdoor Air_Risk_Calcs'!CO51</f>
        <v>11631.935320369115</v>
      </c>
      <c r="P45" s="15">
        <v>5.2631874939205706E-5</v>
      </c>
      <c r="Q45" s="15">
        <v>2.4859939175515763E-6</v>
      </c>
      <c r="R45" s="15">
        <v>6.1552187037350685E-6</v>
      </c>
      <c r="S45" s="15">
        <v>4.819527676169596E-5</v>
      </c>
      <c r="T45" s="15">
        <v>2.0859942457551805E-6</v>
      </c>
      <c r="U45" s="15">
        <v>5.4747156606023547E-6</v>
      </c>
    </row>
    <row r="46" spans="1:21" x14ac:dyDescent="0.25">
      <c r="A46" s="53" t="s">
        <v>70</v>
      </c>
      <c r="B46" s="53" t="s">
        <v>63</v>
      </c>
      <c r="C46" s="53" t="s">
        <v>236</v>
      </c>
      <c r="D46" s="42">
        <f>'Outdoor Air_Risk_Calcs'!BR52</f>
        <v>904.01830275147461</v>
      </c>
      <c r="E46" s="42">
        <f>'Outdoor Air_Risk_Calcs'!BS52</f>
        <v>19015.137597196539</v>
      </c>
      <c r="F46" s="42">
        <f>'Outdoor Air_Risk_Calcs'!BT52</f>
        <v>7696.3615211649321</v>
      </c>
      <c r="G46" s="42">
        <f>'Outdoor Air_Risk_Calcs'!BU52</f>
        <v>987.35718645534723</v>
      </c>
      <c r="H46" s="42">
        <f>'Outdoor Air_Risk_Calcs'!BV52</f>
        <v>22655.192265397029</v>
      </c>
      <c r="I46" s="42">
        <f>'Outdoor Air_Risk_Calcs'!BW52</f>
        <v>8653.8340039612522</v>
      </c>
      <c r="J46" s="42">
        <f>'Outdoor Air_Risk_Calcs'!CJ52</f>
        <v>1959.6306767209878</v>
      </c>
      <c r="K46" s="42">
        <f>'Outdoor Air_Risk_Calcs'!CK52</f>
        <v>41218.907674904563</v>
      </c>
      <c r="L46" s="42">
        <f>'Outdoor Air_Risk_Calcs'!CL52</f>
        <v>16683.319452831962</v>
      </c>
      <c r="M46" s="42">
        <f>'Outdoor Air_Risk_Calcs'!CM52</f>
        <v>2140.2834716618981</v>
      </c>
      <c r="N46" s="42">
        <f>'Outdoor Air_Risk_Calcs'!CN52</f>
        <v>49109.41472662751</v>
      </c>
      <c r="O46" s="42">
        <f>'Outdoor Air_Risk_Calcs'!CO52</f>
        <v>18758.822176275924</v>
      </c>
      <c r="P46" s="15">
        <v>3.2496704209639924E-5</v>
      </c>
      <c r="Q46" s="15">
        <v>1.5449593900885902E-6</v>
      </c>
      <c r="R46" s="15">
        <v>3.8170784082617712E-6</v>
      </c>
      <c r="S46" s="15">
        <v>2.9753786965467101E-5</v>
      </c>
      <c r="T46" s="15">
        <v>1.296727701114504E-6</v>
      </c>
      <c r="U46" s="15">
        <v>3.3947514328525273E-6</v>
      </c>
    </row>
    <row r="47" spans="1:21" x14ac:dyDescent="0.25">
      <c r="A47" s="53" t="s">
        <v>71</v>
      </c>
      <c r="B47" s="53" t="s">
        <v>72</v>
      </c>
      <c r="C47" s="53" t="s">
        <v>236</v>
      </c>
      <c r="D47" s="42">
        <f>'Outdoor Air_Risk_Calcs'!BR53</f>
        <v>507217.64101746009</v>
      </c>
      <c r="E47" s="42">
        <f>'Outdoor Air_Risk_Calcs'!BS53</f>
        <v>5789302.6046158504</v>
      </c>
      <c r="F47" s="42">
        <f>'Outdoor Air_Risk_Calcs'!BT53</f>
        <v>2756921.1558866282</v>
      </c>
      <c r="G47" s="42">
        <f>'Outdoor Air_Risk_Calcs'!BU53</f>
        <v>562851.93718122924</v>
      </c>
      <c r="H47" s="42">
        <f>'Outdoor Air_Risk_Calcs'!BV53</f>
        <v>6768018.6500772797</v>
      </c>
      <c r="I47" s="42">
        <f>'Outdoor Air_Risk_Calcs'!BW53</f>
        <v>3124366.793608286</v>
      </c>
      <c r="J47" s="42">
        <f>'Outdoor Air_Risk_Calcs'!CJ53</f>
        <v>1099490.1829826334</v>
      </c>
      <c r="K47" s="42">
        <f>'Outdoor Air_Risk_Calcs'!CK53</f>
        <v>12549408.508983234</v>
      </c>
      <c r="L47" s="42">
        <f>'Outdoor Air_Risk_Calcs'!CL53</f>
        <v>5976148.1088748993</v>
      </c>
      <c r="M47" s="42">
        <f>'Outdoor Air_Risk_Calcs'!CM53</f>
        <v>1220088.0437875318</v>
      </c>
      <c r="N47" s="42">
        <f>'Outdoor Air_Risk_Calcs'!CN53</f>
        <v>14670960.672969155</v>
      </c>
      <c r="O47" s="42">
        <f>'Outdoor Air_Risk_Calcs'!CO53</f>
        <v>6772656.0352245057</v>
      </c>
      <c r="P47" s="15">
        <v>5.7919151482359643E-8</v>
      </c>
      <c r="Q47" s="15">
        <v>5.0744653356334162E-9</v>
      </c>
      <c r="R47" s="15">
        <v>1.0655950505471572E-8</v>
      </c>
      <c r="S47" s="15">
        <v>5.2194215643529473E-8</v>
      </c>
      <c r="T47" s="15">
        <v>4.3406522504603233E-9</v>
      </c>
      <c r="U47" s="15">
        <v>9.4027421635369509E-9</v>
      </c>
    </row>
    <row r="48" spans="1:21" x14ac:dyDescent="0.25">
      <c r="A48" s="53" t="s">
        <v>74</v>
      </c>
      <c r="B48" s="53" t="s">
        <v>72</v>
      </c>
      <c r="C48" s="53" t="s">
        <v>236</v>
      </c>
      <c r="D48" s="42">
        <f>'Outdoor Air_Risk_Calcs'!BR54</f>
        <v>523248.85028078419</v>
      </c>
      <c r="E48" s="42">
        <f>'Outdoor Air_Risk_Calcs'!BS54</f>
        <v>6150045.1026274972</v>
      </c>
      <c r="F48" s="42">
        <f>'Outdoor Air_Risk_Calcs'!BT54</f>
        <v>2910562.9333986277</v>
      </c>
      <c r="G48" s="42">
        <f>'Outdoor Air_Risk_Calcs'!BU54</f>
        <v>580054.22169113939</v>
      </c>
      <c r="H48" s="42">
        <f>'Outdoor Air_Risk_Calcs'!BV54</f>
        <v>7194517.9200900849</v>
      </c>
      <c r="I48" s="42">
        <f>'Outdoor Air_Risk_Calcs'!BW54</f>
        <v>3297411.3932521706</v>
      </c>
      <c r="J48" s="42">
        <f>'Outdoor Air_Risk_Calcs'!CJ54</f>
        <v>1134240.8615493481</v>
      </c>
      <c r="K48" s="42">
        <f>'Outdoor Air_Risk_Calcs'!CK54</f>
        <v>13331386.112035066</v>
      </c>
      <c r="L48" s="42">
        <f>'Outdoor Air_Risk_Calcs'!CL54</f>
        <v>6309195.7247495819</v>
      </c>
      <c r="M48" s="42">
        <f>'Outdoor Air_Risk_Calcs'!CM54</f>
        <v>1257377.2494736356</v>
      </c>
      <c r="N48" s="42">
        <f>'Outdoor Air_Risk_Calcs'!CN54</f>
        <v>15595478.517986687</v>
      </c>
      <c r="O48" s="42">
        <f>'Outdoor Air_Risk_Calcs'!CO54</f>
        <v>7147762.9383380385</v>
      </c>
      <c r="P48" s="15">
        <v>5.6144634372059976E-8</v>
      </c>
      <c r="Q48" s="15">
        <v>4.776812998015953E-9</v>
      </c>
      <c r="R48" s="15">
        <v>1.009344791947567E-8</v>
      </c>
      <c r="S48" s="15">
        <v>5.0646326301988435E-8</v>
      </c>
      <c r="T48" s="15">
        <v>4.0833334089808675E-9</v>
      </c>
      <c r="U48" s="15">
        <v>8.9092963785876994E-9</v>
      </c>
    </row>
    <row r="49" spans="1:21" x14ac:dyDescent="0.25">
      <c r="A49" s="53" t="s">
        <v>75</v>
      </c>
      <c r="B49" s="53" t="s">
        <v>72</v>
      </c>
      <c r="C49" s="53" t="s">
        <v>236</v>
      </c>
      <c r="D49" s="42">
        <f>'Outdoor Air_Risk_Calcs'!BR55</f>
        <v>320593.90946198365</v>
      </c>
      <c r="E49" s="42">
        <f>'Outdoor Air_Risk_Calcs'!BS55</f>
        <v>2737930.9765549782</v>
      </c>
      <c r="F49" s="42">
        <f>'Outdoor Air_Risk_Calcs'!BT55</f>
        <v>1376419.7943617972</v>
      </c>
      <c r="G49" s="42">
        <f>'Outdoor Air_Risk_Calcs'!BU55</f>
        <v>360001.65012275666</v>
      </c>
      <c r="H49" s="42">
        <f>'Outdoor Air_Risk_Calcs'!BV55</f>
        <v>3182940.1601200216</v>
      </c>
      <c r="I49" s="42">
        <f>'Outdoor Air_Risk_Calcs'!BW55</f>
        <v>1564452.2100004242</v>
      </c>
      <c r="J49" s="42">
        <f>'Outdoor Air_Risk_Calcs'!CJ55</f>
        <v>694947.94280102791</v>
      </c>
      <c r="K49" s="42">
        <f>'Outdoor Air_Risk_Calcs'!CK55</f>
        <v>5934983.3029617108</v>
      </c>
      <c r="L49" s="42">
        <f>'Outdoor Air_Risk_Calcs'!CL55</f>
        <v>2983650.2699867175</v>
      </c>
      <c r="M49" s="42">
        <f>'Outdoor Air_Risk_Calcs'!CM55</f>
        <v>780371.67511272407</v>
      </c>
      <c r="N49" s="42">
        <f>'Outdoor Air_Risk_Calcs'!CN55</f>
        <v>6899624.8869677363</v>
      </c>
      <c r="O49" s="42">
        <f>'Outdoor Air_Risk_Calcs'!CO55</f>
        <v>3391246.0993874227</v>
      </c>
      <c r="P49" s="15">
        <v>9.1634976578053206E-8</v>
      </c>
      <c r="Q49" s="15">
        <v>1.0729859750365215E-8</v>
      </c>
      <c r="R49" s="15">
        <v>2.1343499639393711E-8</v>
      </c>
      <c r="S49" s="15">
        <v>8.1604113132809069E-8</v>
      </c>
      <c r="T49" s="15">
        <v>9.2297102385699935E-9</v>
      </c>
      <c r="U49" s="15">
        <v>1.8778212077572775E-8</v>
      </c>
    </row>
    <row r="50" spans="1:21" x14ac:dyDescent="0.25">
      <c r="A50" s="53" t="s">
        <v>76</v>
      </c>
      <c r="B50" s="53" t="s">
        <v>72</v>
      </c>
      <c r="C50" s="53" t="s">
        <v>236</v>
      </c>
      <c r="D50" s="42">
        <f>'Outdoor Air_Risk_Calcs'!BR56</f>
        <v>551239.3282203452</v>
      </c>
      <c r="E50" s="42">
        <f>'Outdoor Air_Risk_Calcs'!BS56</f>
        <v>5792037.3423052272</v>
      </c>
      <c r="F50" s="42">
        <f>'Outdoor Air_Risk_Calcs'!BT56</f>
        <v>2804889.416123386</v>
      </c>
      <c r="G50" s="42">
        <f>'Outdoor Air_Risk_Calcs'!BU56</f>
        <v>613556.4732667451</v>
      </c>
      <c r="H50" s="42">
        <f>'Outdoor Air_Risk_Calcs'!BV56</f>
        <v>6759254.7258987371</v>
      </c>
      <c r="I50" s="42">
        <f>'Outdoor Air_Risk_Calcs'!BW56</f>
        <v>3181559.7328992253</v>
      </c>
      <c r="J50" s="42">
        <f>'Outdoor Air_Risk_Calcs'!CJ56</f>
        <v>1194915.5172056563</v>
      </c>
      <c r="K50" s="42">
        <f>'Outdoor Air_Risk_Calcs'!CK56</f>
        <v>12555336.57023219</v>
      </c>
      <c r="L50" s="42">
        <f>'Outdoor Air_Risk_Calcs'!CL56</f>
        <v>6080128.3866887307</v>
      </c>
      <c r="M50" s="42">
        <f>'Outdoor Air_Risk_Calcs'!CM56</f>
        <v>1329999.7171017379</v>
      </c>
      <c r="N50" s="42">
        <f>'Outdoor Air_Risk_Calcs'!CN56</f>
        <v>14651963.209514646</v>
      </c>
      <c r="O50" s="42">
        <f>'Outdoor Air_Risk_Calcs'!CO56</f>
        <v>6896632.5498429015</v>
      </c>
      <c r="P50" s="15">
        <v>5.329375804781541E-8</v>
      </c>
      <c r="Q50" s="15">
        <v>5.0720694029439925E-9</v>
      </c>
      <c r="R50" s="15">
        <v>1.0473716081548033E-8</v>
      </c>
      <c r="S50" s="15">
        <v>4.788086617064081E-8</v>
      </c>
      <c r="T50" s="15">
        <v>4.3462802595753961E-9</v>
      </c>
      <c r="U50" s="15">
        <v>9.2337148603036804E-9</v>
      </c>
    </row>
    <row r="51" spans="1:21" x14ac:dyDescent="0.25">
      <c r="A51" s="53" t="s">
        <v>77</v>
      </c>
      <c r="B51" s="53" t="s">
        <v>72</v>
      </c>
      <c r="C51" s="53" t="s">
        <v>236</v>
      </c>
      <c r="D51" s="42">
        <f>'Outdoor Air_Risk_Calcs'!BR57</f>
        <v>590567.46373054432</v>
      </c>
      <c r="E51" s="42">
        <f>'Outdoor Air_Risk_Calcs'!BS57</f>
        <v>6562242.4164445754</v>
      </c>
      <c r="F51" s="42">
        <f>'Outdoor Air_Risk_Calcs'!BT57</f>
        <v>3142424.1982480879</v>
      </c>
      <c r="G51" s="42">
        <f>'Outdoor Air_Risk_Calcs'!BU57</f>
        <v>655968.69477538601</v>
      </c>
      <c r="H51" s="42">
        <f>'Outdoor Air_Risk_Calcs'!BV57</f>
        <v>7667107.4603616009</v>
      </c>
      <c r="I51" s="42">
        <f>'Outdoor Air_Risk_Calcs'!BW57</f>
        <v>3562294.758855205</v>
      </c>
      <c r="J51" s="42">
        <f>'Outdoor Air_Risk_Calcs'!CJ57</f>
        <v>1280166.6902952495</v>
      </c>
      <c r="K51" s="42">
        <f>'Outdoor Air_Risk_Calcs'!CK57</f>
        <v>14224901.761618098</v>
      </c>
      <c r="L51" s="42">
        <f>'Outdoor Air_Risk_Calcs'!CL57</f>
        <v>6811798.8755480023</v>
      </c>
      <c r="M51" s="42">
        <f>'Outdoor Air_Risk_Calcs'!CM57</f>
        <v>1421936.2299834543</v>
      </c>
      <c r="N51" s="42">
        <f>'Outdoor Air_Risk_Calcs'!CN57</f>
        <v>16619905.742297132</v>
      </c>
      <c r="O51" s="42">
        <f>'Outdoor Air_Risk_Calcs'!CO57</f>
        <v>7721947.7390317321</v>
      </c>
      <c r="P51" s="15">
        <v>4.9744723827216089E-8</v>
      </c>
      <c r="Q51" s="15">
        <v>4.4767647277090662E-9</v>
      </c>
      <c r="R51" s="15">
        <v>9.3487109095562277E-9</v>
      </c>
      <c r="S51" s="15">
        <v>4.4785087487558754E-8</v>
      </c>
      <c r="T51" s="15">
        <v>3.8316425766164828E-9</v>
      </c>
      <c r="U51" s="15">
        <v>8.2468232904051723E-9</v>
      </c>
    </row>
    <row r="52" spans="1:21" x14ac:dyDescent="0.25">
      <c r="A52" s="53" t="s">
        <v>78</v>
      </c>
      <c r="B52" s="53" t="s">
        <v>72</v>
      </c>
      <c r="C52" s="53" t="s">
        <v>236</v>
      </c>
      <c r="D52" s="42">
        <f>'Outdoor Air_Risk_Calcs'!BR58</f>
        <v>590567.46373054432</v>
      </c>
      <c r="E52" s="42">
        <f>'Outdoor Air_Risk_Calcs'!BS58</f>
        <v>6562242.4164445754</v>
      </c>
      <c r="F52" s="42">
        <f>'Outdoor Air_Risk_Calcs'!BT58</f>
        <v>3142424.1982480879</v>
      </c>
      <c r="G52" s="42">
        <f>'Outdoor Air_Risk_Calcs'!BU58</f>
        <v>655968.69477538601</v>
      </c>
      <c r="H52" s="42">
        <f>'Outdoor Air_Risk_Calcs'!BV58</f>
        <v>7667107.4603616009</v>
      </c>
      <c r="I52" s="42">
        <f>'Outdoor Air_Risk_Calcs'!BW58</f>
        <v>3562294.758855205</v>
      </c>
      <c r="J52" s="42">
        <f>'Outdoor Air_Risk_Calcs'!CJ58</f>
        <v>1280166.6902952495</v>
      </c>
      <c r="K52" s="42">
        <f>'Outdoor Air_Risk_Calcs'!CK58</f>
        <v>14224901.761618098</v>
      </c>
      <c r="L52" s="42">
        <f>'Outdoor Air_Risk_Calcs'!CL58</f>
        <v>6811798.8755480023</v>
      </c>
      <c r="M52" s="42">
        <f>'Outdoor Air_Risk_Calcs'!CM58</f>
        <v>1421936.2299834543</v>
      </c>
      <c r="N52" s="42">
        <f>'Outdoor Air_Risk_Calcs'!CN58</f>
        <v>16619905.742297132</v>
      </c>
      <c r="O52" s="42">
        <f>'Outdoor Air_Risk_Calcs'!CO58</f>
        <v>7721947.7390317321</v>
      </c>
      <c r="P52" s="15">
        <v>4.9744723827216089E-8</v>
      </c>
      <c r="Q52" s="15">
        <v>4.4767647277090662E-9</v>
      </c>
      <c r="R52" s="15">
        <v>9.3487109095562277E-9</v>
      </c>
      <c r="S52" s="15">
        <v>4.4785087487558754E-8</v>
      </c>
      <c r="T52" s="15">
        <v>3.8316425766164828E-9</v>
      </c>
      <c r="U52" s="15">
        <v>8.2468232904051723E-9</v>
      </c>
    </row>
    <row r="53" spans="1:21" x14ac:dyDescent="0.25">
      <c r="A53" s="53" t="s">
        <v>79</v>
      </c>
      <c r="B53" s="53" t="s">
        <v>72</v>
      </c>
      <c r="C53" s="53" t="s">
        <v>236</v>
      </c>
      <c r="D53" s="42">
        <f>'Outdoor Air_Risk_Calcs'!BR59</f>
        <v>491700.3028767411</v>
      </c>
      <c r="E53" s="42">
        <f>'Outdoor Air_Risk_Calcs'!BS59</f>
        <v>5093392.4397781361</v>
      </c>
      <c r="F53" s="42">
        <f>'Outdoor Air_Risk_Calcs'!BT59</f>
        <v>2473417.2001464851</v>
      </c>
      <c r="G53" s="42">
        <f>'Outdoor Air_Risk_Calcs'!BU59</f>
        <v>547586.3591074117</v>
      </c>
      <c r="H53" s="42">
        <f>'Outdoor Air_Risk_Calcs'!BV59</f>
        <v>5942222.2816545172</v>
      </c>
      <c r="I53" s="42">
        <f>'Outdoor Air_Risk_Calcs'!BW59</f>
        <v>2805991.6084848284</v>
      </c>
      <c r="J53" s="42">
        <f>'Outdoor Air_Risk_Calcs'!CJ59</f>
        <v>1065853.4172788253</v>
      </c>
      <c r="K53" s="42">
        <f>'Outdoor Air_Risk_Calcs'!CK59</f>
        <v>11040891.58724913</v>
      </c>
      <c r="L53" s="42">
        <f>'Outdoor Air_Risk_Calcs'!CL59</f>
        <v>5361599.6567592518</v>
      </c>
      <c r="M53" s="42">
        <f>'Outdoor Air_Risk_Calcs'!CM59</f>
        <v>1186997.0156520582</v>
      </c>
      <c r="N53" s="42">
        <f>'Outdoor Air_Risk_Calcs'!CN59</f>
        <v>12880890.835488319</v>
      </c>
      <c r="O53" s="42">
        <f>'Outdoor Air_Risk_Calcs'!CO59</f>
        <v>6082517.5971245766</v>
      </c>
      <c r="P53" s="15">
        <v>5.9746994689120082E-8</v>
      </c>
      <c r="Q53" s="15">
        <v>5.7677894903961186E-9</v>
      </c>
      <c r="R53" s="15">
        <v>1.1877339327500242E-8</v>
      </c>
      <c r="S53" s="15">
        <v>5.3649282704014217E-8</v>
      </c>
      <c r="T53" s="15">
        <v>4.9438768851365917E-9</v>
      </c>
      <c r="U53" s="15">
        <v>1.0469602010135243E-8</v>
      </c>
    </row>
    <row r="54" spans="1:21" x14ac:dyDescent="0.25">
      <c r="A54" s="53" t="s">
        <v>80</v>
      </c>
      <c r="B54" s="53" t="s">
        <v>81</v>
      </c>
      <c r="C54" s="53" t="s">
        <v>236</v>
      </c>
      <c r="D54" s="42">
        <f>'Outdoor Air_Risk_Calcs'!BR60</f>
        <v>181818.65686710682</v>
      </c>
      <c r="E54" s="42">
        <f>'Outdoor Air_Risk_Calcs'!BS60</f>
        <v>2890439.0293890499</v>
      </c>
      <c r="F54" s="42">
        <f>'Outdoor Air_Risk_Calcs'!BT60</f>
        <v>1271805.2198092167</v>
      </c>
      <c r="G54" s="42">
        <f>'Outdoor Air_Risk_Calcs'!BU60</f>
        <v>199787.71347153155</v>
      </c>
      <c r="H54" s="42">
        <f>'Outdoor Air_Risk_Calcs'!BV60</f>
        <v>3408919.3050174234</v>
      </c>
      <c r="I54" s="42">
        <f>'Outdoor Air_Risk_Calcs'!BW60</f>
        <v>1435571.8238669743</v>
      </c>
      <c r="J54" s="42">
        <f>'Outdoor Air_Risk_Calcs'!CJ60</f>
        <v>394126.33185916819</v>
      </c>
      <c r="K54" s="42">
        <f>'Outdoor Air_Risk_Calcs'!CK60</f>
        <v>6265573.356139862</v>
      </c>
      <c r="L54" s="42">
        <f>'Outdoor Air_Risk_Calcs'!CL60</f>
        <v>2756878.3905884856</v>
      </c>
      <c r="M54" s="42">
        <f>'Outdoor Air_Risk_Calcs'!CM60</f>
        <v>433077.66110393341</v>
      </c>
      <c r="N54" s="42">
        <f>'Outdoor Air_Risk_Calcs'!CN60</f>
        <v>7389477.4300991176</v>
      </c>
      <c r="O54" s="42">
        <f>'Outdoor Air_Risk_Calcs'!CO60</f>
        <v>3111873.4832290239</v>
      </c>
      <c r="P54" s="15">
        <v>1.6157646245339823E-7</v>
      </c>
      <c r="Q54" s="15">
        <v>1.0163720834763606E-8</v>
      </c>
      <c r="R54" s="15">
        <v>2.3099146730206309E-8</v>
      </c>
      <c r="S54" s="15">
        <v>1.4704415438841038E-7</v>
      </c>
      <c r="T54" s="15">
        <v>8.6178676454370432E-9</v>
      </c>
      <c r="U54" s="15">
        <v>2.0464051255534832E-8</v>
      </c>
    </row>
    <row r="55" spans="1:21" x14ac:dyDescent="0.25">
      <c r="A55" s="53" t="s">
        <v>83</v>
      </c>
      <c r="B55" s="53" t="s">
        <v>81</v>
      </c>
      <c r="C55" s="53" t="s">
        <v>236</v>
      </c>
      <c r="D55" s="42">
        <f>'Outdoor Air_Risk_Calcs'!BR61</f>
        <v>213651.35353340366</v>
      </c>
      <c r="E55" s="42">
        <f>'Outdoor Air_Risk_Calcs'!BS61</f>
        <v>2819806.0856636427</v>
      </c>
      <c r="F55" s="42">
        <f>'Outdoor Air_Risk_Calcs'!BT61</f>
        <v>1300239.7972390347</v>
      </c>
      <c r="G55" s="42">
        <f>'Outdoor Air_Risk_Calcs'!BU61</f>
        <v>235968.25971213143</v>
      </c>
      <c r="H55" s="42">
        <f>'Outdoor Air_Risk_Calcs'!BV61</f>
        <v>3308032.9578116089</v>
      </c>
      <c r="I55" s="42">
        <f>'Outdoor Air_Risk_Calcs'!BW61</f>
        <v>1471083.6486595285</v>
      </c>
      <c r="J55" s="42">
        <f>'Outdoor Air_Risk_Calcs'!CJ61</f>
        <v>463129.72340574209</v>
      </c>
      <c r="K55" s="42">
        <f>'Outdoor Air_Risk_Calcs'!CK61</f>
        <v>6112463.0895776302</v>
      </c>
      <c r="L55" s="42">
        <f>'Outdoor Air_Risk_Calcs'!CL61</f>
        <v>2818515.7158964756</v>
      </c>
      <c r="M55" s="42">
        <f>'Outdoor Air_Risk_Calcs'!CM61</f>
        <v>511505.83904879208</v>
      </c>
      <c r="N55" s="42">
        <f>'Outdoor Air_Risk_Calcs'!CN61</f>
        <v>7170787.1887122812</v>
      </c>
      <c r="O55" s="42">
        <f>'Outdoor Air_Risk_Calcs'!CO61</f>
        <v>3188852.0809388552</v>
      </c>
      <c r="P55" s="15">
        <v>1.3750259429094745E-7</v>
      </c>
      <c r="Q55" s="15">
        <v>1.0418310512193022E-8</v>
      </c>
      <c r="R55" s="15">
        <v>2.2593998004826979E-8</v>
      </c>
      <c r="S55" s="15">
        <v>1.2449816522126531E-7</v>
      </c>
      <c r="T55" s="15">
        <v>8.8806900533572083E-9</v>
      </c>
      <c r="U55" s="15">
        <v>1.9970050929044496E-8</v>
      </c>
    </row>
    <row r="56" spans="1:21" x14ac:dyDescent="0.25">
      <c r="A56" s="53" t="s">
        <v>84</v>
      </c>
      <c r="B56" s="53" t="s">
        <v>81</v>
      </c>
      <c r="C56" s="53" t="s">
        <v>236</v>
      </c>
      <c r="D56" s="42">
        <f>'Outdoor Air_Risk_Calcs'!BR62</f>
        <v>196453.84537726105</v>
      </c>
      <c r="E56" s="42">
        <f>'Outdoor Air_Risk_Calcs'!BS62</f>
        <v>2854685.7100146553</v>
      </c>
      <c r="F56" s="42">
        <f>'Outdoor Air_Risk_Calcs'!BT62</f>
        <v>1285865.3329715494</v>
      </c>
      <c r="G56" s="42">
        <f>'Outdoor Air_Risk_Calcs'!BU62</f>
        <v>216375.96251548405</v>
      </c>
      <c r="H56" s="42">
        <f>'Outdoor Air_Risk_Calcs'!BV62</f>
        <v>3357718.4920377368</v>
      </c>
      <c r="I56" s="42">
        <f>'Outdoor Air_Risk_Calcs'!BW62</f>
        <v>1453110.804860129</v>
      </c>
      <c r="J56" s="42">
        <f>'Outdoor Air_Risk_Calcs'!CJ62</f>
        <v>425850.87136993196</v>
      </c>
      <c r="K56" s="42">
        <f>'Outdoor Air_Risk_Calcs'!CK62</f>
        <v>6188071.2732424019</v>
      </c>
      <c r="L56" s="42">
        <f>'Outdoor Air_Risk_Calcs'!CL62</f>
        <v>2787356.3455006997</v>
      </c>
      <c r="M56" s="42">
        <f>'Outdoor Air_Risk_Calcs'!CM62</f>
        <v>469035.82876567094</v>
      </c>
      <c r="N56" s="42">
        <f>'Outdoor Air_Risk_Calcs'!CN62</f>
        <v>7278489.9827402886</v>
      </c>
      <c r="O56" s="42">
        <f>'Outdoor Air_Risk_Calcs'!CO62</f>
        <v>3149892.5422325907</v>
      </c>
      <c r="P56" s="15">
        <v>1.4953952837217281E-7</v>
      </c>
      <c r="Q56" s="15">
        <v>1.0291015673478313E-8</v>
      </c>
      <c r="R56" s="15">
        <v>2.2846572367516643E-8</v>
      </c>
      <c r="S56" s="15">
        <v>1.3577115980483782E-7</v>
      </c>
      <c r="T56" s="15">
        <v>8.7492788493971258E-9</v>
      </c>
      <c r="U56" s="15">
        <v>2.0217051092289664E-8</v>
      </c>
    </row>
    <row r="57" spans="1:21" x14ac:dyDescent="0.25">
      <c r="A57" s="53" t="s">
        <v>85</v>
      </c>
      <c r="B57" s="53" t="s">
        <v>86</v>
      </c>
      <c r="C57" s="53" t="s">
        <v>237</v>
      </c>
      <c r="D57" s="42">
        <f>'Outdoor Air_Risk_Calcs'!BR63</f>
        <v>42878.491601322909</v>
      </c>
      <c r="E57" s="42">
        <f>'Outdoor Air_Risk_Calcs'!BS63</f>
        <v>659601.01542454341</v>
      </c>
      <c r="F57" s="42">
        <f>'Outdoor Air_Risk_Calcs'!BT63</f>
        <v>292780.79391462356</v>
      </c>
      <c r="G57" s="42">
        <f>'Outdoor Air_Risk_Calcs'!BU63</f>
        <v>47155.419591763224</v>
      </c>
      <c r="H57" s="42">
        <f>'Outdoor Air_Risk_Calcs'!BV63</f>
        <v>777131.59044583095</v>
      </c>
      <c r="I57" s="42">
        <f>'Outdoor Air_Risk_Calcs'!BW63</f>
        <v>330622.13250629604</v>
      </c>
      <c r="J57" s="42">
        <f>'Outdoor Air_Risk_Calcs'!CJ63</f>
        <v>92947.241507980143</v>
      </c>
      <c r="K57" s="42">
        <f>'Outdoor Air_Risk_Calcs'!CK63</f>
        <v>1429809.9720859223</v>
      </c>
      <c r="L57" s="42">
        <f>'Outdoor Air_Risk_Calcs'!CL63</f>
        <v>634657.75367996108</v>
      </c>
      <c r="M57" s="42">
        <f>'Outdoor Air_Risk_Calcs'!CM63</f>
        <v>102218.29195760535</v>
      </c>
      <c r="N57" s="42">
        <f>'Outdoor Air_Risk_Calcs'!CN63</f>
        <v>1684579.7257107992</v>
      </c>
      <c r="O57" s="42">
        <f>'Outdoor Air_Risk_Calcs'!CO63</f>
        <v>716686.01320383186</v>
      </c>
      <c r="P57" s="15">
        <v>6.851364002671449E-7</v>
      </c>
      <c r="Q57" s="15">
        <v>4.4538462945977844E-8</v>
      </c>
      <c r="R57" s="15">
        <v>1.0033996763183193E-7</v>
      </c>
      <c r="S57" s="15">
        <v>6.2299552498832722E-7</v>
      </c>
      <c r="T57" s="15">
        <v>3.7802626666819453E-8</v>
      </c>
      <c r="U57" s="15">
        <v>8.8855561973171738E-8</v>
      </c>
    </row>
    <row r="58" spans="1:21" x14ac:dyDescent="0.25">
      <c r="A58" s="53" t="s">
        <v>88</v>
      </c>
      <c r="B58" s="53" t="s">
        <v>86</v>
      </c>
      <c r="C58" s="53" t="s">
        <v>237</v>
      </c>
      <c r="D58" s="42">
        <f>'Outdoor Air_Risk_Calcs'!BR64</f>
        <v>44328.253976921907</v>
      </c>
      <c r="E58" s="42">
        <f>'Outdoor Air_Risk_Calcs'!BS64</f>
        <v>725901.71410885907</v>
      </c>
      <c r="F58" s="42">
        <f>'Outdoor Air_Risk_Calcs'!BT64</f>
        <v>316830.47871577344</v>
      </c>
      <c r="G58" s="42">
        <f>'Outdoor Air_Risk_Calcs'!BU64</f>
        <v>48673.795687769118</v>
      </c>
      <c r="H58" s="42">
        <f>'Outdoor Air_Risk_Calcs'!BV64</f>
        <v>856919.2811952004</v>
      </c>
      <c r="I58" s="42">
        <f>'Outdoor Air_Risk_Calcs'!BW64</f>
        <v>357488.59742755874</v>
      </c>
      <c r="J58" s="42">
        <f>'Outdoor Air_Risk_Calcs'!CJ64</f>
        <v>96089.875696395145</v>
      </c>
      <c r="K58" s="42">
        <f>'Outdoor Air_Risk_Calcs'!CK64</f>
        <v>1573529.2780273836</v>
      </c>
      <c r="L58" s="42">
        <f>'Outdoor Air_Risk_Calcs'!CL64</f>
        <v>686789.9947622082</v>
      </c>
      <c r="M58" s="42">
        <f>'Outdoor Air_Risk_Calcs'!CM64</f>
        <v>105509.65936408029</v>
      </c>
      <c r="N58" s="42">
        <f>'Outdoor Air_Risk_Calcs'!CN64</f>
        <v>1857534.6381736451</v>
      </c>
      <c r="O58" s="42">
        <f>'Outdoor Air_Risk_Calcs'!CO64</f>
        <v>774924.15802292887</v>
      </c>
      <c r="P58" s="15">
        <v>6.6272890874316634E-7</v>
      </c>
      <c r="Q58" s="15">
        <v>4.0470513863822886E-8</v>
      </c>
      <c r="R58" s="15">
        <v>9.2723451050837366E-8</v>
      </c>
      <c r="S58" s="15">
        <v>6.0356121747861698E-7</v>
      </c>
      <c r="T58" s="15">
        <v>3.4282826900149259E-8</v>
      </c>
      <c r="U58" s="15">
        <v>8.2177769014208758E-8</v>
      </c>
    </row>
    <row r="59" spans="1:21" x14ac:dyDescent="0.25">
      <c r="A59" s="53" t="s">
        <v>89</v>
      </c>
      <c r="B59" s="53" t="s">
        <v>86</v>
      </c>
      <c r="C59" s="53" t="s">
        <v>237</v>
      </c>
      <c r="D59" s="42">
        <f>'Outdoor Air_Risk_Calcs'!BR65</f>
        <v>9180.6331287813173</v>
      </c>
      <c r="E59" s="42">
        <f>'Outdoor Air_Risk_Calcs'!BS65</f>
        <v>195819.26171124517</v>
      </c>
      <c r="F59" s="42">
        <f>'Outdoor Air_Risk_Calcs'!BT65</f>
        <v>78893.931665335578</v>
      </c>
      <c r="G59" s="42">
        <f>'Outdoor Air_Risk_Calcs'!BU65</f>
        <v>10024.370722547976</v>
      </c>
      <c r="H59" s="42">
        <f>'Outdoor Air_Risk_Calcs'!BV65</f>
        <v>233442.07739822741</v>
      </c>
      <c r="I59" s="42">
        <f>'Outdoor Air_Risk_Calcs'!BW65</f>
        <v>88690.743544652971</v>
      </c>
      <c r="J59" s="42">
        <f>'Outdoor Air_Risk_Calcs'!CJ65</f>
        <v>19900.758929464613</v>
      </c>
      <c r="K59" s="42">
        <f>'Outdoor Air_Risk_Calcs'!CK65</f>
        <v>424475.29123500997</v>
      </c>
      <c r="L59" s="42">
        <f>'Outdoor Air_Risk_Calcs'!CL65</f>
        <v>171017.520583345</v>
      </c>
      <c r="M59" s="42">
        <f>'Outdoor Air_Risk_Calcs'!CM65</f>
        <v>21729.719766668411</v>
      </c>
      <c r="N59" s="42">
        <f>'Outdoor Air_Risk_Calcs'!CN65</f>
        <v>506029.86102683243</v>
      </c>
      <c r="O59" s="42">
        <f>'Outdoor Air_Risk_Calcs'!CO65</f>
        <v>192253.9635119267</v>
      </c>
      <c r="P59" s="15">
        <v>3.199955272421948E-6</v>
      </c>
      <c r="Q59" s="15">
        <v>1.5002413515344357E-7</v>
      </c>
      <c r="R59" s="15">
        <v>3.723685049597208E-7</v>
      </c>
      <c r="S59" s="15">
        <v>2.9306194072148441E-6</v>
      </c>
      <c r="T59" s="15">
        <v>1.2584541618219189E-7</v>
      </c>
      <c r="U59" s="15">
        <v>3.3123654409126341E-7</v>
      </c>
    </row>
    <row r="60" spans="1:21" x14ac:dyDescent="0.25">
      <c r="A60" s="53" t="s">
        <v>90</v>
      </c>
      <c r="B60" s="53" t="s">
        <v>86</v>
      </c>
      <c r="C60" s="53" t="s">
        <v>237</v>
      </c>
      <c r="D60" s="42">
        <f>'Outdoor Air_Risk_Calcs'!BR66</f>
        <v>41846.710775153369</v>
      </c>
      <c r="E60" s="42">
        <f>'Outdoor Air_Risk_Calcs'!BS66</f>
        <v>652087.30529589229</v>
      </c>
      <c r="F60" s="42">
        <f>'Outdoor Air_Risk_Calcs'!BT66</f>
        <v>288460.05059395474</v>
      </c>
      <c r="G60" s="42">
        <f>'Outdoor Air_Risk_Calcs'!BU66</f>
        <v>46005.534362825842</v>
      </c>
      <c r="H60" s="42">
        <f>'Outdoor Air_Risk_Calcs'!BV66</f>
        <v>768581.04938809632</v>
      </c>
      <c r="I60" s="42">
        <f>'Outdoor Air_Risk_Calcs'!BW66</f>
        <v>325688.76155401923</v>
      </c>
      <c r="J60" s="42">
        <f>'Outdoor Air_Risk_Calcs'!CJ66</f>
        <v>90710.661393992996</v>
      </c>
      <c r="K60" s="42">
        <f>'Outdoor Air_Risk_Calcs'!CK66</f>
        <v>1413522.5840769853</v>
      </c>
      <c r="L60" s="42">
        <f>'Outdoor Air_Risk_Calcs'!CL66</f>
        <v>625291.72521388961</v>
      </c>
      <c r="M60" s="42">
        <f>'Outdoor Air_Risk_Calcs'!CM66</f>
        <v>99725.698209806535</v>
      </c>
      <c r="N60" s="42">
        <f>'Outdoor Air_Risk_Calcs'!CN66</f>
        <v>1666044.8105345236</v>
      </c>
      <c r="O60" s="42">
        <f>'Outdoor Air_Risk_Calcs'!CO66</f>
        <v>705991.9984606551</v>
      </c>
      <c r="P60" s="15">
        <v>7.0202925965828707E-7</v>
      </c>
      <c r="Q60" s="15">
        <v>4.5051659717995808E-8</v>
      </c>
      <c r="R60" s="15">
        <v>1.0184292529979557E-7</v>
      </c>
      <c r="S60" s="15">
        <v>6.38566985287613E-7</v>
      </c>
      <c r="T60" s="15">
        <v>3.822318466998932E-8</v>
      </c>
      <c r="U60" s="15">
        <v>9.0201501717285293E-8</v>
      </c>
    </row>
    <row r="61" spans="1:21" x14ac:dyDescent="0.25">
      <c r="A61" s="53" t="s">
        <v>91</v>
      </c>
      <c r="B61" s="53" t="s">
        <v>86</v>
      </c>
      <c r="C61" s="53" t="s">
        <v>237</v>
      </c>
      <c r="D61" s="42">
        <f>'Outdoor Air_Risk_Calcs'!BR67</f>
        <v>43269.259132575477</v>
      </c>
      <c r="E61" s="42">
        <f>'Outdoor Air_Risk_Calcs'!BS67</f>
        <v>700239.30565523473</v>
      </c>
      <c r="F61" s="42">
        <f>'Outdoor Air_Risk_Calcs'!BT67</f>
        <v>306621.56135650398</v>
      </c>
      <c r="G61" s="42">
        <f>'Outdoor Air_Risk_Calcs'!BU67</f>
        <v>47524.629750932843</v>
      </c>
      <c r="H61" s="42">
        <f>'Outdoor Air_Risk_Calcs'!BV67</f>
        <v>826311.87191242352</v>
      </c>
      <c r="I61" s="42">
        <f>'Outdoor Air_Risk_Calcs'!BW67</f>
        <v>346023.49275524757</v>
      </c>
      <c r="J61" s="42">
        <f>'Outdoor Air_Risk_Calcs'!CJ67</f>
        <v>93794.304050163613</v>
      </c>
      <c r="K61" s="42">
        <f>'Outdoor Air_Risk_Calcs'!CK67</f>
        <v>1517901.1533630856</v>
      </c>
      <c r="L61" s="42">
        <f>'Outdoor Air_Risk_Calcs'!CL67</f>
        <v>664660.2352513175</v>
      </c>
      <c r="M61" s="42">
        <f>'Outdoor Air_Risk_Calcs'!CM67</f>
        <v>103018.62481797303</v>
      </c>
      <c r="N61" s="42">
        <f>'Outdoor Air_Risk_Calcs'!CN67</f>
        <v>1791187.2888081165</v>
      </c>
      <c r="O61" s="42">
        <f>'Outdoor Air_Risk_Calcs'!CO67</f>
        <v>750071.37488867564</v>
      </c>
      <c r="P61" s="15">
        <v>6.7894888827662631E-7</v>
      </c>
      <c r="Q61" s="15">
        <v>4.1953679474084757E-8</v>
      </c>
      <c r="R61" s="15">
        <v>9.5810663981514653E-8</v>
      </c>
      <c r="S61" s="15">
        <v>6.1815558666269761E-7</v>
      </c>
      <c r="T61" s="15">
        <v>3.5552696727718037E-8</v>
      </c>
      <c r="U61" s="15">
        <v>8.4900638250579779E-8</v>
      </c>
    </row>
    <row r="62" spans="1:21" x14ac:dyDescent="0.25">
      <c r="A62" s="53" t="s">
        <v>92</v>
      </c>
      <c r="B62" s="53" t="s">
        <v>86</v>
      </c>
      <c r="C62" s="53" t="s">
        <v>237</v>
      </c>
      <c r="D62" s="42">
        <f>'Outdoor Air_Risk_Calcs'!BR68</f>
        <v>27184.229346688393</v>
      </c>
      <c r="E62" s="42">
        <f>'Outdoor Air_Risk_Calcs'!BS68</f>
        <v>572319.10015116364</v>
      </c>
      <c r="F62" s="42">
        <f>'Outdoor Air_Risk_Calcs'!BT68</f>
        <v>231575.86036715546</v>
      </c>
      <c r="G62" s="42">
        <f>'Outdoor Air_Risk_Calcs'!BU68</f>
        <v>29689.756328416926</v>
      </c>
      <c r="H62" s="42">
        <f>'Outdoor Air_Risk_Calcs'!BV68</f>
        <v>681903.97513586225</v>
      </c>
      <c r="I62" s="42">
        <f>'Outdoor Air_Risk_Calcs'!BW68</f>
        <v>260381.77291171532</v>
      </c>
      <c r="J62" s="42">
        <f>'Outdoor Air_Risk_Calcs'!CJ68</f>
        <v>58926.959320019829</v>
      </c>
      <c r="K62" s="42">
        <f>'Outdoor Air_Risk_Calcs'!CK68</f>
        <v>1240609.9103481255</v>
      </c>
      <c r="L62" s="42">
        <f>'Outdoor Air_Risk_Calcs'!CL68</f>
        <v>501984.48259546992</v>
      </c>
      <c r="M62" s="42">
        <f>'Outdoor Air_Risk_Calcs'!CM68</f>
        <v>64358.163002294365</v>
      </c>
      <c r="N62" s="42">
        <f>'Outdoor Air_Risk_Calcs'!CN68</f>
        <v>1478155.856122728</v>
      </c>
      <c r="O62" s="42">
        <f>'Outdoor Air_Risk_Calcs'!CO68</f>
        <v>564426.74700699025</v>
      </c>
      <c r="P62" s="15">
        <v>1.0806859745757035E-6</v>
      </c>
      <c r="Q62" s="15">
        <v>5.133083165817117E-8</v>
      </c>
      <c r="R62" s="15">
        <v>1.2685957568305349E-7</v>
      </c>
      <c r="S62" s="15">
        <v>9.8948657778296478E-7</v>
      </c>
      <c r="T62" s="15">
        <v>4.3081748245802788E-8</v>
      </c>
      <c r="U62" s="15">
        <v>1.1282516074800719E-7</v>
      </c>
    </row>
    <row r="63" spans="1:21" x14ac:dyDescent="0.25">
      <c r="A63" s="53" t="s">
        <v>93</v>
      </c>
      <c r="B63" s="53" t="s">
        <v>86</v>
      </c>
      <c r="C63" s="53" t="s">
        <v>237</v>
      </c>
      <c r="D63" s="42">
        <f>'Outdoor Air_Risk_Calcs'!BR69</f>
        <v>39148.345964888096</v>
      </c>
      <c r="E63" s="42">
        <f>'Outdoor Air_Risk_Calcs'!BS69</f>
        <v>655532.21488917631</v>
      </c>
      <c r="F63" s="42">
        <f>'Outdoor Air_Risk_Calcs'!BT69</f>
        <v>284350.66217671969</v>
      </c>
      <c r="G63" s="42">
        <f>'Outdoor Air_Risk_Calcs'!BU69</f>
        <v>42963.209158622318</v>
      </c>
      <c r="H63" s="42">
        <f>'Outdoor Air_Risk_Calcs'!BV69</f>
        <v>774412.43395311746</v>
      </c>
      <c r="I63" s="42">
        <f>'Outdoor Air_Risk_Calcs'!BW69</f>
        <v>320745.69325168198</v>
      </c>
      <c r="J63" s="42">
        <f>'Outdoor Air_Risk_Calcs'!CJ69</f>
        <v>84861.445240861722</v>
      </c>
      <c r="K63" s="42">
        <f>'Outdoor Air_Risk_Calcs'!CK69</f>
        <v>1420990.0772648812</v>
      </c>
      <c r="L63" s="42">
        <f>'Outdoor Air_Risk_Calcs'!CL69</f>
        <v>616383.84848123288</v>
      </c>
      <c r="M63" s="42">
        <f>'Outdoor Air_Risk_Calcs'!CM69</f>
        <v>93130.882838731399</v>
      </c>
      <c r="N63" s="42">
        <f>'Outdoor Air_Risk_Calcs'!CN69</f>
        <v>1678685.4396529745</v>
      </c>
      <c r="O63" s="42">
        <f>'Outdoor Air_Risk_Calcs'!CO69</f>
        <v>695276.96287685668</v>
      </c>
      <c r="P63" s="15">
        <v>7.5041779315437695E-7</v>
      </c>
      <c r="Q63" s="15">
        <v>4.48149072118171E-8</v>
      </c>
      <c r="R63" s="15">
        <v>1.0331474229645941E-7</v>
      </c>
      <c r="S63" s="15">
        <v>6.837854052324573E-7</v>
      </c>
      <c r="T63" s="15">
        <v>3.7935361180414479E-8</v>
      </c>
      <c r="U63" s="15">
        <v>9.1591612927951076E-8</v>
      </c>
    </row>
    <row r="64" spans="1:21" x14ac:dyDescent="0.25">
      <c r="A64" s="53" t="s">
        <v>94</v>
      </c>
      <c r="B64" s="53" t="s">
        <v>95</v>
      </c>
      <c r="C64" s="53" t="s">
        <v>236</v>
      </c>
      <c r="D64" s="42">
        <f>'Outdoor Air_Risk_Calcs'!BR70</f>
        <v>130778.29504751427</v>
      </c>
      <c r="E64" s="42">
        <f>'Outdoor Air_Risk_Calcs'!BS70</f>
        <v>1926432.4297001394</v>
      </c>
      <c r="F64" s="42">
        <f>'Outdoor Air_Risk_Calcs'!BT70</f>
        <v>864748.71621868969</v>
      </c>
      <c r="G64" s="42">
        <f>'Outdoor Air_Risk_Calcs'!BU70</f>
        <v>143987.10314655802</v>
      </c>
      <c r="H64" s="42">
        <f>'Outdoor Air_Risk_Calcs'!BV70</f>
        <v>2266782.8011654518</v>
      </c>
      <c r="I64" s="42">
        <f>'Outdoor Air_Risk_Calcs'!BW70</f>
        <v>977054.59961672535</v>
      </c>
      <c r="J64" s="42">
        <f>'Outdoor Air_Risk_Calcs'!CJ70</f>
        <v>283486.69274103298</v>
      </c>
      <c r="K64" s="42">
        <f>'Outdoor Air_Risk_Calcs'!CK70</f>
        <v>4175906.6983275004</v>
      </c>
      <c r="L64" s="42">
        <f>'Outdoor Air_Risk_Calcs'!CL70</f>
        <v>1874506.4196151556</v>
      </c>
      <c r="M64" s="42">
        <f>'Outdoor Air_Risk_Calcs'!CM70</f>
        <v>312119.28289437934</v>
      </c>
      <c r="N64" s="42">
        <f>'Outdoor Air_Risk_Calcs'!CN70</f>
        <v>4913680.5096838009</v>
      </c>
      <c r="O64" s="42">
        <f>'Outdoor Air_Risk_Calcs'!CO70</f>
        <v>2117950.6658358462</v>
      </c>
      <c r="P64" s="15">
        <v>2.246367822270655E-7</v>
      </c>
      <c r="Q64" s="15">
        <v>1.5249751266483915E-8</v>
      </c>
      <c r="R64" s="15">
        <v>3.3972430179573651E-8</v>
      </c>
      <c r="S64" s="15">
        <v>2.040294911323636E-7</v>
      </c>
      <c r="T64" s="15">
        <v>1.2960048651115172E-8</v>
      </c>
      <c r="U64" s="15">
        <v>3.0067526826176861E-8</v>
      </c>
    </row>
    <row r="65" spans="1:21" x14ac:dyDescent="0.25">
      <c r="A65" s="53" t="s">
        <v>97</v>
      </c>
      <c r="B65" s="53" t="s">
        <v>95</v>
      </c>
      <c r="C65" s="53" t="s">
        <v>236</v>
      </c>
      <c r="D65" s="42">
        <f>'Outdoor Air_Risk_Calcs'!BR71</f>
        <v>237549.44469915741</v>
      </c>
      <c r="E65" s="42">
        <f>'Outdoor Air_Risk_Calcs'!BS71</f>
        <v>2962767.0952618006</v>
      </c>
      <c r="F65" s="42">
        <f>'Outdoor Air_Risk_Calcs'!BT71</f>
        <v>1384015.1869254112</v>
      </c>
      <c r="G65" s="42">
        <f>'Outdoor Air_Risk_Calcs'!BU71</f>
        <v>262823.86375476775</v>
      </c>
      <c r="H65" s="42">
        <f>'Outdoor Air_Risk_Calcs'!BV71</f>
        <v>3470810.9755170061</v>
      </c>
      <c r="I65" s="42">
        <f>'Outdoor Air_Risk_Calcs'!BW71</f>
        <v>1566907.9146473634</v>
      </c>
      <c r="J65" s="42">
        <f>'Outdoor Air_Risk_Calcs'!CJ71</f>
        <v>514933.35660758044</v>
      </c>
      <c r="K65" s="42">
        <f>'Outdoor Air_Risk_Calcs'!CK71</f>
        <v>6422358.1206084015</v>
      </c>
      <c r="L65" s="42">
        <f>'Outdoor Air_Risk_Calcs'!CL71</f>
        <v>3000114.720124613</v>
      </c>
      <c r="M65" s="42">
        <f>'Outdoor Air_Risk_Calcs'!CM71</f>
        <v>569720.44085900579</v>
      </c>
      <c r="N65" s="42">
        <f>'Outdoor Air_Risk_Calcs'!CN71</f>
        <v>7523639.3334315466</v>
      </c>
      <c r="O65" s="42">
        <f>'Outdoor Air_Risk_Calcs'!CO71</f>
        <v>3396569.3037345707</v>
      </c>
      <c r="P65" s="15">
        <v>1.2366947614556806E-7</v>
      </c>
      <c r="Q65" s="15">
        <v>9.9156006665517105E-9</v>
      </c>
      <c r="R65" s="15">
        <v>2.1226367789993503E-8</v>
      </c>
      <c r="S65" s="15">
        <v>1.1177681875960343E-7</v>
      </c>
      <c r="T65" s="15">
        <v>8.464193409506935E-9</v>
      </c>
      <c r="U65" s="15">
        <v>1.8748782305581047E-8</v>
      </c>
    </row>
    <row r="66" spans="1:21" x14ac:dyDescent="0.25">
      <c r="A66" s="53" t="s">
        <v>98</v>
      </c>
      <c r="B66" s="53" t="s">
        <v>95</v>
      </c>
      <c r="C66" s="53" t="s">
        <v>236</v>
      </c>
      <c r="D66" s="42">
        <f>'Outdoor Air_Risk_Calcs'!BR72</f>
        <v>346689.01840042201</v>
      </c>
      <c r="E66" s="42">
        <f>'Outdoor Air_Risk_Calcs'!BS72</f>
        <v>3660298.9313596692</v>
      </c>
      <c r="F66" s="42">
        <f>'Outdoor Air_Risk_Calcs'!BT72</f>
        <v>1770888.5491354731</v>
      </c>
      <c r="G66" s="42">
        <f>'Outdoor Air_Risk_Calcs'!BU72</f>
        <v>385811.38652537955</v>
      </c>
      <c r="H66" s="42">
        <f>'Outdoor Air_Risk_Calcs'!BV72</f>
        <v>4271956.4308842095</v>
      </c>
      <c r="I66" s="42">
        <f>'Outdoor Air_Risk_Calcs'!BW72</f>
        <v>2008600.8530245647</v>
      </c>
      <c r="J66" s="42">
        <f>'Outdoor Air_Risk_Calcs'!CJ72</f>
        <v>751514.02761645662</v>
      </c>
      <c r="K66" s="42">
        <f>'Outdoor Air_Risk_Calcs'!CK72</f>
        <v>7934390.321556747</v>
      </c>
      <c r="L66" s="42">
        <f>'Outdoor Air_Risk_Calcs'!CL72</f>
        <v>3838735.9142813934</v>
      </c>
      <c r="M66" s="42">
        <f>'Outdoor Air_Risk_Calcs'!CM72</f>
        <v>836319.16097526043</v>
      </c>
      <c r="N66" s="42">
        <f>'Outdoor Air_Risk_Calcs'!CN72</f>
        <v>9260273.6538594328</v>
      </c>
      <c r="O66" s="42">
        <f>'Outdoor Air_Risk_Calcs'!CO72</f>
        <v>4354022.2989898538</v>
      </c>
      <c r="P66" s="15">
        <v>8.4737657743414772E-8</v>
      </c>
      <c r="Q66" s="15">
        <v>8.0260153434251492E-9</v>
      </c>
      <c r="R66" s="15">
        <v>1.6589194954678086E-8</v>
      </c>
      <c r="S66" s="15">
        <v>7.614501907056302E-8</v>
      </c>
      <c r="T66" s="15">
        <v>6.8768527628767987E-9</v>
      </c>
      <c r="U66" s="15">
        <v>1.4625910041001112E-8</v>
      </c>
    </row>
    <row r="67" spans="1:21" x14ac:dyDescent="0.25">
      <c r="A67" s="53" t="s">
        <v>99</v>
      </c>
      <c r="B67" s="53" t="s">
        <v>95</v>
      </c>
      <c r="C67" s="53" t="s">
        <v>236</v>
      </c>
      <c r="D67" s="42">
        <f>'Outdoor Air_Risk_Calcs'!BR73</f>
        <v>482291.80588630401</v>
      </c>
      <c r="E67" s="42">
        <f>'Outdoor Air_Risk_Calcs'!BS73</f>
        <v>4124057.0136065432</v>
      </c>
      <c r="F67" s="42">
        <f>'Outdoor Air_Risk_Calcs'!BT73</f>
        <v>2072824.0051480762</v>
      </c>
      <c r="G67" s="42">
        <f>'Outdoor Air_Risk_Calcs'!BU73</f>
        <v>541543.29659239063</v>
      </c>
      <c r="H67" s="42">
        <f>'Outdoor Air_Risk_Calcs'!BV73</f>
        <v>4794460.2459350526</v>
      </c>
      <c r="I67" s="42">
        <f>'Outdoor Air_Risk_Calcs'!BW73</f>
        <v>2355964.669025857</v>
      </c>
      <c r="J67" s="42">
        <f>'Outdoor Air_Risk_Calcs'!CJ73</f>
        <v>1045458.7203261396</v>
      </c>
      <c r="K67" s="42">
        <f>'Outdoor Air_Risk_Calcs'!CK73</f>
        <v>8939673.6900264528</v>
      </c>
      <c r="L67" s="42">
        <f>'Outdoor Air_Risk_Calcs'!CL73</f>
        <v>4493238.1297688363</v>
      </c>
      <c r="M67" s="42">
        <f>'Outdoor Air_Risk_Calcs'!CM73</f>
        <v>1173897.5345356525</v>
      </c>
      <c r="N67" s="42">
        <f>'Outdoor Air_Risk_Calcs'!CN73</f>
        <v>10392899.510615859</v>
      </c>
      <c r="O67" s="42">
        <f>'Outdoor Air_Risk_Calcs'!CO73</f>
        <v>5106999.0780519601</v>
      </c>
      <c r="P67" s="15">
        <v>6.0912532674338845E-8</v>
      </c>
      <c r="Q67" s="15">
        <v>7.1234745998150658E-9</v>
      </c>
      <c r="R67" s="15">
        <v>1.417274950099622E-8</v>
      </c>
      <c r="S67" s="15">
        <v>5.4247953154385279E-8</v>
      </c>
      <c r="T67" s="15">
        <v>6.1274082748987183E-9</v>
      </c>
      <c r="U67" s="15">
        <v>1.246946347322026E-8</v>
      </c>
    </row>
    <row r="68" spans="1:21" x14ac:dyDescent="0.25">
      <c r="A68" s="53" t="s">
        <v>100</v>
      </c>
      <c r="B68" s="53" t="s">
        <v>95</v>
      </c>
      <c r="C68" s="53" t="s">
        <v>236</v>
      </c>
      <c r="D68" s="42">
        <f>'Outdoor Air_Risk_Calcs'!BR74</f>
        <v>194940.55155857975</v>
      </c>
      <c r="E68" s="42">
        <f>'Outdoor Air_Risk_Calcs'!BS74</f>
        <v>2776078.4350457033</v>
      </c>
      <c r="F68" s="42">
        <f>'Outdoor Air_Risk_Calcs'!BT74</f>
        <v>1256793.9283986161</v>
      </c>
      <c r="G68" s="42">
        <f>'Outdoor Air_Risk_Calcs'!BU74</f>
        <v>214828.86160895682</v>
      </c>
      <c r="H68" s="42">
        <f>'Outdoor Air_Risk_Calcs'!BV74</f>
        <v>3263398.1516354494</v>
      </c>
      <c r="I68" s="42">
        <f>'Outdoor Air_Risk_Calcs'!BW74</f>
        <v>1420615.3933040139</v>
      </c>
      <c r="J68" s="42">
        <f>'Outdoor Air_Risk_Calcs'!CJ74</f>
        <v>422570.5207609295</v>
      </c>
      <c r="K68" s="42">
        <f>'Outdoor Air_Risk_Calcs'!CK74</f>
        <v>6017675.135272895</v>
      </c>
      <c r="L68" s="42">
        <f>'Outdoor Air_Risk_Calcs'!CL74</f>
        <v>2724338.576896796</v>
      </c>
      <c r="M68" s="42">
        <f>'Outdoor Air_Risk_Calcs'!CM74</f>
        <v>465682.19489876123</v>
      </c>
      <c r="N68" s="42">
        <f>'Outdoor Air_Risk_Calcs'!CN74</f>
        <v>7074032.8031361485</v>
      </c>
      <c r="O68" s="42">
        <f>'Outdoor Air_Risk_Calcs'!CO74</f>
        <v>3079452.5908021568</v>
      </c>
      <c r="P68" s="15">
        <v>1.5070038096094847E-7</v>
      </c>
      <c r="Q68" s="15">
        <v>1.058241547275725E-8</v>
      </c>
      <c r="R68" s="15">
        <v>2.3375045598802187E-8</v>
      </c>
      <c r="S68" s="15">
        <v>1.3674892267543695E-7</v>
      </c>
      <c r="T68" s="15">
        <v>9.0021548151863758E-9</v>
      </c>
      <c r="U68" s="15">
        <v>2.067949954863577E-8</v>
      </c>
    </row>
    <row r="69" spans="1:21" x14ac:dyDescent="0.25">
      <c r="A69" s="53" t="s">
        <v>101</v>
      </c>
      <c r="B69" s="53" t="s">
        <v>95</v>
      </c>
      <c r="C69" s="53" t="s">
        <v>236</v>
      </c>
      <c r="D69" s="42">
        <f>'Outdoor Air_Risk_Calcs'!BR75</f>
        <v>188690.19427590433</v>
      </c>
      <c r="E69" s="42">
        <f>'Outdoor Air_Risk_Calcs'!BS75</f>
        <v>2975598.737872248</v>
      </c>
      <c r="F69" s="42">
        <f>'Outdoor Air_Risk_Calcs'!BT75</f>
        <v>1312115.2581542996</v>
      </c>
      <c r="G69" s="42">
        <f>'Outdoor Air_Risk_Calcs'!BU75</f>
        <v>207380.1558143298</v>
      </c>
      <c r="H69" s="42">
        <f>'Outdoor Air_Risk_Calcs'!BV75</f>
        <v>3508473.0726466519</v>
      </c>
      <c r="I69" s="42">
        <f>'Outdoor Air_Risk_Calcs'!BW75</f>
        <v>1481227.9692496033</v>
      </c>
      <c r="J69" s="42">
        <f>'Outdoor Air_Risk_Calcs'!CJ75</f>
        <v>409021.68902343273</v>
      </c>
      <c r="K69" s="42">
        <f>'Outdoor Air_Risk_Calcs'!CK75</f>
        <v>6450173.1332200067</v>
      </c>
      <c r="L69" s="42">
        <f>'Outdoor Air_Risk_Calcs'!CL75</f>
        <v>2844258.0238109562</v>
      </c>
      <c r="M69" s="42">
        <f>'Outdoor Air_Risk_Calcs'!CM75</f>
        <v>449535.7160801423</v>
      </c>
      <c r="N69" s="42">
        <f>'Outdoor Air_Risk_Calcs'!CN75</f>
        <v>7605279.0531808808</v>
      </c>
      <c r="O69" s="42">
        <f>'Outdoor Air_Risk_Calcs'!CO75</f>
        <v>3210841.8147332915</v>
      </c>
      <c r="P69" s="15">
        <v>1.5569232676531773E-7</v>
      </c>
      <c r="Q69" s="15">
        <v>9.8728417278541864E-9</v>
      </c>
      <c r="R69" s="15">
        <v>2.2389508240259098E-8</v>
      </c>
      <c r="S69" s="15">
        <v>1.416606872015158E-7</v>
      </c>
      <c r="T69" s="15">
        <v>8.3733335774055355E-9</v>
      </c>
      <c r="U69" s="15">
        <v>1.9833284271224106E-8</v>
      </c>
    </row>
    <row r="70" spans="1:21" x14ac:dyDescent="0.25">
      <c r="A70" s="53" t="s">
        <v>102</v>
      </c>
      <c r="B70" s="53" t="s">
        <v>95</v>
      </c>
      <c r="C70" s="53" t="s">
        <v>236</v>
      </c>
      <c r="D70" s="42">
        <f>'Outdoor Air_Risk_Calcs'!BR76</f>
        <v>220235.99434383187</v>
      </c>
      <c r="E70" s="42">
        <f>'Outdoor Air_Risk_Calcs'!BS76</f>
        <v>2900533.2389647448</v>
      </c>
      <c r="F70" s="42">
        <f>'Outdoor Air_Risk_Calcs'!BT76</f>
        <v>1338130.9232664059</v>
      </c>
      <c r="G70" s="42">
        <f>'Outdoor Air_Risk_Calcs'!BU76</f>
        <v>243256.31972673043</v>
      </c>
      <c r="H70" s="42">
        <f>'Outdoor Air_Risk_Calcs'!BV76</f>
        <v>3402550.4065328799</v>
      </c>
      <c r="I70" s="42">
        <f>'Outdoor Air_Risk_Calcs'!BW76</f>
        <v>1513991.8408766042</v>
      </c>
      <c r="J70" s="42">
        <f>'Outdoor Air_Risk_Calcs'!CJ76</f>
        <v>477403.17792323476</v>
      </c>
      <c r="K70" s="42">
        <f>'Outdoor Air_Risk_Calcs'!CK76</f>
        <v>6287454.4648315534</v>
      </c>
      <c r="L70" s="42">
        <f>'Outdoor Air_Risk_Calcs'!CL76</f>
        <v>2900651.8991050925</v>
      </c>
      <c r="M70" s="42">
        <f>'Outdoor Air_Risk_Calcs'!CM76</f>
        <v>527304.08775119483</v>
      </c>
      <c r="N70" s="42">
        <f>'Outdoor Air_Risk_Calcs'!CN76</f>
        <v>7375671.6378831342</v>
      </c>
      <c r="O70" s="42">
        <f>'Outdoor Air_Risk_Calcs'!CO76</f>
        <v>3281863.7041496942</v>
      </c>
      <c r="P70" s="15">
        <v>1.333915260861089E-7</v>
      </c>
      <c r="Q70" s="15">
        <v>1.0128349846147877E-8</v>
      </c>
      <c r="R70" s="15">
        <v>2.195421604405046E-8</v>
      </c>
      <c r="S70" s="15">
        <v>1.2076814866564473E-7</v>
      </c>
      <c r="T70" s="15">
        <v>8.6339985818315893E-9</v>
      </c>
      <c r="U70" s="15">
        <v>1.9404077744306526E-8</v>
      </c>
    </row>
    <row r="71" spans="1:21" x14ac:dyDescent="0.25">
      <c r="A71" s="53" t="s">
        <v>103</v>
      </c>
      <c r="B71" s="53" t="s">
        <v>104</v>
      </c>
      <c r="C71" s="53" t="s">
        <v>237</v>
      </c>
      <c r="D71" s="42">
        <f>'Outdoor Air_Risk_Calcs'!BR77</f>
        <v>13796060.918066893</v>
      </c>
      <c r="E71" s="42">
        <f>'Outdoor Air_Risk_Calcs'!BS77</f>
        <v>82248123.262882277</v>
      </c>
      <c r="F71" s="42">
        <f>'Outdoor Air_Risk_Calcs'!BT77</f>
        <v>43522193.076681256</v>
      </c>
      <c r="G71" s="42">
        <f>'Outdoor Air_Risk_Calcs'!BU77</f>
        <v>15815953.696969882</v>
      </c>
      <c r="H71" s="42">
        <f>'Outdoor Air_Risk_Calcs'!BV77</f>
        <v>95140122.709594399</v>
      </c>
      <c r="I71" s="42">
        <f>'Outdoor Air_Risk_Calcs'!BW77</f>
        <v>49613041.392913759</v>
      </c>
      <c r="J71" s="42">
        <f>'Outdoor Air_Risk_Calcs'!CJ77</f>
        <v>29905571.72423498</v>
      </c>
      <c r="K71" s="42">
        <f>'Outdoor Air_Risk_Calcs'!CK77</f>
        <v>178288365.35512313</v>
      </c>
      <c r="L71" s="42">
        <f>'Outdoor Air_Risk_Calcs'!CL77</f>
        <v>94342586.219390869</v>
      </c>
      <c r="M71" s="42">
        <f>'Outdoor Air_Risk_Calcs'!CM77</f>
        <v>34284071.408564568</v>
      </c>
      <c r="N71" s="42">
        <f>'Outdoor Air_Risk_Calcs'!CN77</f>
        <v>206234212.82652366</v>
      </c>
      <c r="O71" s="42">
        <f>'Outdoor Air_Risk_Calcs'!CO77</f>
        <v>107545652.09915866</v>
      </c>
      <c r="P71" s="15">
        <v>2.1294205323595935E-9</v>
      </c>
      <c r="Q71" s="15">
        <v>3.5718280514095565E-10</v>
      </c>
      <c r="R71" s="15">
        <v>6.7500310319508252E-10</v>
      </c>
      <c r="S71" s="15">
        <v>1.857467209849238E-9</v>
      </c>
      <c r="T71" s="15">
        <v>3.0878260977534766E-10</v>
      </c>
      <c r="U71" s="15">
        <v>5.9213494193910459E-10</v>
      </c>
    </row>
    <row r="72" spans="1:21" x14ac:dyDescent="0.25">
      <c r="A72" s="53" t="s">
        <v>106</v>
      </c>
      <c r="B72" s="53" t="s">
        <v>104</v>
      </c>
      <c r="C72" s="53" t="s">
        <v>237</v>
      </c>
      <c r="D72" s="42" t="e">
        <f>'Outdoor Air_Risk_Calcs'!BR78</f>
        <v>#DIV/0!</v>
      </c>
      <c r="E72" s="42" t="e">
        <f>'Outdoor Air_Risk_Calcs'!BS78</f>
        <v>#DIV/0!</v>
      </c>
      <c r="F72" s="42" t="e">
        <f>'Outdoor Air_Risk_Calcs'!BT78</f>
        <v>#DIV/0!</v>
      </c>
      <c r="G72" s="42" t="e">
        <f>'Outdoor Air_Risk_Calcs'!BU78</f>
        <v>#DIV/0!</v>
      </c>
      <c r="H72" s="42" t="e">
        <f>'Outdoor Air_Risk_Calcs'!BV78</f>
        <v>#DIV/0!</v>
      </c>
      <c r="I72" s="42" t="e">
        <f>'Outdoor Air_Risk_Calcs'!BW78</f>
        <v>#DIV/0!</v>
      </c>
      <c r="J72" s="42" t="e">
        <f>'Outdoor Air_Risk_Calcs'!CJ78</f>
        <v>#DIV/0!</v>
      </c>
      <c r="K72" s="42" t="e">
        <f>'Outdoor Air_Risk_Calcs'!CK78</f>
        <v>#DIV/0!</v>
      </c>
      <c r="L72" s="42" t="e">
        <f>'Outdoor Air_Risk_Calcs'!CL78</f>
        <v>#DIV/0!</v>
      </c>
      <c r="M72" s="42" t="e">
        <f>'Outdoor Air_Risk_Calcs'!CM78</f>
        <v>#DIV/0!</v>
      </c>
      <c r="N72" s="42" t="e">
        <f>'Outdoor Air_Risk_Calcs'!CN78</f>
        <v>#DIV/0!</v>
      </c>
      <c r="O72" s="42" t="e">
        <f>'Outdoor Air_Risk_Calcs'!CO78</f>
        <v>#DIV/0!</v>
      </c>
      <c r="P72" s="15">
        <v>0</v>
      </c>
      <c r="Q72" s="15">
        <v>0</v>
      </c>
      <c r="R72" s="15">
        <v>0</v>
      </c>
      <c r="S72" s="15">
        <v>0</v>
      </c>
      <c r="T72" s="15">
        <v>0</v>
      </c>
      <c r="U72" s="15">
        <v>0</v>
      </c>
    </row>
    <row r="73" spans="1:21" x14ac:dyDescent="0.25">
      <c r="A73" s="53" t="s">
        <v>107</v>
      </c>
      <c r="B73" s="53" t="s">
        <v>104</v>
      </c>
      <c r="C73" s="53" t="s">
        <v>237</v>
      </c>
      <c r="D73" s="42" t="e">
        <f>'Outdoor Air_Risk_Calcs'!BR79</f>
        <v>#DIV/0!</v>
      </c>
      <c r="E73" s="42" t="e">
        <f>'Outdoor Air_Risk_Calcs'!BS79</f>
        <v>#DIV/0!</v>
      </c>
      <c r="F73" s="42" t="e">
        <f>'Outdoor Air_Risk_Calcs'!BT79</f>
        <v>#DIV/0!</v>
      </c>
      <c r="G73" s="42" t="e">
        <f>'Outdoor Air_Risk_Calcs'!BU79</f>
        <v>#DIV/0!</v>
      </c>
      <c r="H73" s="42" t="e">
        <f>'Outdoor Air_Risk_Calcs'!BV79</f>
        <v>#DIV/0!</v>
      </c>
      <c r="I73" s="42" t="e">
        <f>'Outdoor Air_Risk_Calcs'!BW79</f>
        <v>#DIV/0!</v>
      </c>
      <c r="J73" s="42" t="e">
        <f>'Outdoor Air_Risk_Calcs'!CJ79</f>
        <v>#DIV/0!</v>
      </c>
      <c r="K73" s="42" t="e">
        <f>'Outdoor Air_Risk_Calcs'!CK79</f>
        <v>#DIV/0!</v>
      </c>
      <c r="L73" s="42" t="e">
        <f>'Outdoor Air_Risk_Calcs'!CL79</f>
        <v>#DIV/0!</v>
      </c>
      <c r="M73" s="42" t="e">
        <f>'Outdoor Air_Risk_Calcs'!CM79</f>
        <v>#DIV/0!</v>
      </c>
      <c r="N73" s="42" t="e">
        <f>'Outdoor Air_Risk_Calcs'!CN79</f>
        <v>#DIV/0!</v>
      </c>
      <c r="O73" s="42" t="e">
        <f>'Outdoor Air_Risk_Calcs'!CO79</f>
        <v>#DIV/0!</v>
      </c>
      <c r="P73" s="15">
        <v>0</v>
      </c>
      <c r="Q73" s="15">
        <v>0</v>
      </c>
      <c r="R73" s="15">
        <v>0</v>
      </c>
      <c r="S73" s="15">
        <v>0</v>
      </c>
      <c r="T73" s="15">
        <v>0</v>
      </c>
      <c r="U73" s="15">
        <v>0</v>
      </c>
    </row>
    <row r="74" spans="1:21" x14ac:dyDescent="0.25">
      <c r="A74" s="53" t="s">
        <v>108</v>
      </c>
      <c r="B74" s="53" t="s">
        <v>104</v>
      </c>
      <c r="C74" s="53" t="s">
        <v>237</v>
      </c>
      <c r="D74" s="42">
        <f>'Outdoor Air_Risk_Calcs'!BR80</f>
        <v>41388182.754200667</v>
      </c>
      <c r="E74" s="42">
        <f>'Outdoor Air_Risk_Calcs'!BS80</f>
        <v>246744369.78864679</v>
      </c>
      <c r="F74" s="42">
        <f>'Outdoor Air_Risk_Calcs'!BT80</f>
        <v>130566579.23004374</v>
      </c>
      <c r="G74" s="42">
        <f>'Outdoor Air_Risk_Calcs'!BU80</f>
        <v>47447861.09090963</v>
      </c>
      <c r="H74" s="42">
        <f>'Outdoor Air_Risk_Calcs'!BV80</f>
        <v>285420368.12878317</v>
      </c>
      <c r="I74" s="42">
        <f>'Outdoor Air_Risk_Calcs'!BW80</f>
        <v>148839124.17874128</v>
      </c>
      <c r="J74" s="42">
        <f>'Outdoor Air_Risk_Calcs'!CJ80</f>
        <v>89716715.17270492</v>
      </c>
      <c r="K74" s="42">
        <f>'Outdoor Air_Risk_Calcs'!CK80</f>
        <v>534865096.06536931</v>
      </c>
      <c r="L74" s="42">
        <f>'Outdoor Air_Risk_Calcs'!CL80</f>
        <v>283027758.65817255</v>
      </c>
      <c r="M74" s="42">
        <f>'Outdoor Air_Risk_Calcs'!CM80</f>
        <v>102852214.22569369</v>
      </c>
      <c r="N74" s="42">
        <f>'Outdoor Air_Risk_Calcs'!CN80</f>
        <v>618702638.47957087</v>
      </c>
      <c r="O74" s="42">
        <f>'Outdoor Air_Risk_Calcs'!CO80</f>
        <v>322636956.29747593</v>
      </c>
      <c r="P74" s="15">
        <v>7.0980684411986469E-10</v>
      </c>
      <c r="Q74" s="15">
        <v>1.1906093504698523E-10</v>
      </c>
      <c r="R74" s="15">
        <v>2.2500103439836087E-10</v>
      </c>
      <c r="S74" s="15">
        <v>6.1915573661641275E-10</v>
      </c>
      <c r="T74" s="15">
        <v>1.0292753659178259E-10</v>
      </c>
      <c r="U74" s="15">
        <v>1.9737831397970157E-10</v>
      </c>
    </row>
    <row r="75" spans="1:21" x14ac:dyDescent="0.25">
      <c r="A75" s="53" t="s">
        <v>109</v>
      </c>
      <c r="B75" s="53" t="s">
        <v>110</v>
      </c>
      <c r="C75" s="53" t="s">
        <v>236</v>
      </c>
      <c r="D75" s="42">
        <f>'Outdoor Air_Risk_Calcs'!BR81</f>
        <v>19398.075877326111</v>
      </c>
      <c r="E75" s="42">
        <f>'Outdoor Air_Risk_Calcs'!BS81</f>
        <v>410898.77199264365</v>
      </c>
      <c r="F75" s="42">
        <f>'Outdoor Air_Risk_Calcs'!BT81</f>
        <v>165926.7716489984</v>
      </c>
      <c r="G75" s="42">
        <f>'Outdoor Air_Risk_Calcs'!BU81</f>
        <v>21183.552400963243</v>
      </c>
      <c r="H75" s="42">
        <f>'Outdoor Air_Risk_Calcs'!BV81</f>
        <v>489701.4411623475</v>
      </c>
      <c r="I75" s="42">
        <f>'Outdoor Air_Risk_Calcs'!BW81</f>
        <v>186549.91988236987</v>
      </c>
      <c r="J75" s="42">
        <f>'Outdoor Air_Risk_Calcs'!CJ81</f>
        <v>42048.998834285645</v>
      </c>
      <c r="K75" s="42">
        <f>'Outdoor Air_Risk_Calcs'!CK81</f>
        <v>890700.81454438099</v>
      </c>
      <c r="L75" s="42">
        <f>'Outdoor Air_Risk_Calcs'!CL81</f>
        <v>359677.66451521125</v>
      </c>
      <c r="M75" s="42">
        <f>'Outdoor Air_Risk_Calcs'!CM81</f>
        <v>45919.356942783306</v>
      </c>
      <c r="N75" s="42">
        <f>'Outdoor Air_Risk_Calcs'!CN81</f>
        <v>1061520.5064050886</v>
      </c>
      <c r="O75" s="42">
        <f>'Outdoor Air_Risk_Calcs'!CO81</f>
        <v>404382.23941781605</v>
      </c>
      <c r="P75" s="15">
        <v>1.5144602779368488E-6</v>
      </c>
      <c r="Q75" s="15">
        <v>7.1495992168945517E-8</v>
      </c>
      <c r="R75" s="15">
        <v>1.7705169028877879E-7</v>
      </c>
      <c r="S75" s="15">
        <v>1.3868125056909506E-6</v>
      </c>
      <c r="T75" s="15">
        <v>5.9990869773397328E-8</v>
      </c>
      <c r="U75" s="15">
        <v>1.5747857411645961E-7</v>
      </c>
    </row>
    <row r="76" spans="1:21" x14ac:dyDescent="0.25">
      <c r="A76" s="53" t="s">
        <v>112</v>
      </c>
      <c r="B76" s="53" t="s">
        <v>113</v>
      </c>
      <c r="C76" s="53" t="s">
        <v>237</v>
      </c>
      <c r="D76" s="42">
        <f>'Outdoor Air_Risk_Calcs'!BR82</f>
        <v>124195.59716189247</v>
      </c>
      <c r="E76" s="42">
        <f>'Outdoor Air_Risk_Calcs'!BS82</f>
        <v>740418.21391942014</v>
      </c>
      <c r="F76" s="42">
        <f>'Outdoor Air_Risk_Calcs'!BT82</f>
        <v>391797.68711190921</v>
      </c>
      <c r="G76" s="42">
        <f>'Outdoor Air_Risk_Calcs'!BU82</f>
        <v>142379.17806724572</v>
      </c>
      <c r="H76" s="42">
        <f>'Outdoor Air_Risk_Calcs'!BV82</f>
        <v>856475.22319214756</v>
      </c>
      <c r="I76" s="42">
        <f>'Outdoor Air_Risk_Calcs'!BW82</f>
        <v>446629.02979367221</v>
      </c>
      <c r="J76" s="42">
        <f>'Outdoor Air_Risk_Calcs'!CJ82</f>
        <v>269217.4498805849</v>
      </c>
      <c r="K76" s="42">
        <f>'Outdoor Air_Risk_Calcs'!CK82</f>
        <v>1604996.5373304402</v>
      </c>
      <c r="L76" s="42">
        <f>'Outdoor Air_Risk_Calcs'!CL82</f>
        <v>849295.59987448622</v>
      </c>
      <c r="M76" s="42">
        <f>'Outdoor Air_Risk_Calcs'!CM82</f>
        <v>308633.80112736288</v>
      </c>
      <c r="N76" s="42">
        <f>'Outdoor Air_Risk_Calcs'!CN82</f>
        <v>1856572.0584533259</v>
      </c>
      <c r="O76" s="42">
        <f>'Outdoor Air_Risk_Calcs'!CO82</f>
        <v>968152.90711920767</v>
      </c>
      <c r="P76" s="15">
        <v>2.3654313080294493E-7</v>
      </c>
      <c r="Q76" s="15">
        <v>3.967705660440784E-8</v>
      </c>
      <c r="R76" s="15">
        <v>7.4981594713253767E-8</v>
      </c>
      <c r="S76" s="15">
        <v>2.0633364922741953E-7</v>
      </c>
      <c r="T76" s="15">
        <v>3.4300601569211539E-8</v>
      </c>
      <c r="U76" s="15">
        <v>6.5776323133735544E-8</v>
      </c>
    </row>
    <row r="77" spans="1:21" x14ac:dyDescent="0.25">
      <c r="A77" s="53" t="s">
        <v>115</v>
      </c>
      <c r="B77" s="53" t="s">
        <v>113</v>
      </c>
      <c r="C77" s="53" t="s">
        <v>237</v>
      </c>
      <c r="D77" s="42">
        <f>'Outdoor Air_Risk_Calcs'!BR83</f>
        <v>9180.6331287813173</v>
      </c>
      <c r="E77" s="42">
        <f>'Outdoor Air_Risk_Calcs'!BS83</f>
        <v>195819.26171124517</v>
      </c>
      <c r="F77" s="42">
        <f>'Outdoor Air_Risk_Calcs'!BT83</f>
        <v>78893.931665335578</v>
      </c>
      <c r="G77" s="42">
        <f>'Outdoor Air_Risk_Calcs'!BU83</f>
        <v>10024.370722547976</v>
      </c>
      <c r="H77" s="42">
        <f>'Outdoor Air_Risk_Calcs'!BV83</f>
        <v>233442.07739822741</v>
      </c>
      <c r="I77" s="42">
        <f>'Outdoor Air_Risk_Calcs'!BW83</f>
        <v>88690.743544652971</v>
      </c>
      <c r="J77" s="42">
        <f>'Outdoor Air_Risk_Calcs'!CJ83</f>
        <v>19900.758929464613</v>
      </c>
      <c r="K77" s="42">
        <f>'Outdoor Air_Risk_Calcs'!CK83</f>
        <v>424475.29123500997</v>
      </c>
      <c r="L77" s="42">
        <f>'Outdoor Air_Risk_Calcs'!CL83</f>
        <v>171017.520583345</v>
      </c>
      <c r="M77" s="42">
        <f>'Outdoor Air_Risk_Calcs'!CM83</f>
        <v>21729.719766668411</v>
      </c>
      <c r="N77" s="42">
        <f>'Outdoor Air_Risk_Calcs'!CN83</f>
        <v>506029.86102683243</v>
      </c>
      <c r="O77" s="42">
        <f>'Outdoor Air_Risk_Calcs'!CO83</f>
        <v>192253.9635119267</v>
      </c>
      <c r="P77" s="15">
        <v>3.199955272421948E-6</v>
      </c>
      <c r="Q77" s="15">
        <v>1.5002413515344357E-7</v>
      </c>
      <c r="R77" s="15">
        <v>3.723685049597208E-7</v>
      </c>
      <c r="S77" s="15">
        <v>2.9306194072148441E-6</v>
      </c>
      <c r="T77" s="15">
        <v>1.2584541618219189E-7</v>
      </c>
      <c r="U77" s="15">
        <v>3.3123654409126341E-7</v>
      </c>
    </row>
    <row r="78" spans="1:21" x14ac:dyDescent="0.25">
      <c r="A78" s="53" t="s">
        <v>116</v>
      </c>
      <c r="B78" s="53" t="s">
        <v>113</v>
      </c>
      <c r="C78" s="53" t="s">
        <v>237</v>
      </c>
      <c r="D78" s="42">
        <f>'Outdoor Air_Risk_Calcs'!BR84</f>
        <v>126957.6158104315</v>
      </c>
      <c r="E78" s="42">
        <f>'Outdoor Air_Risk_Calcs'!BS84</f>
        <v>756884.56990382459</v>
      </c>
      <c r="F78" s="42">
        <f>'Outdoor Air_Risk_Calcs'!BT84</f>
        <v>400510.979233263</v>
      </c>
      <c r="G78" s="42">
        <f>'Outdoor Air_Risk_Calcs'!BU84</f>
        <v>145545.58616843444</v>
      </c>
      <c r="H78" s="42">
        <f>'Outdoor Air_Risk_Calcs'!BV84</f>
        <v>875522.60162203433</v>
      </c>
      <c r="I78" s="42">
        <f>'Outdoor Air_Risk_Calcs'!BW84</f>
        <v>456561.73060963582</v>
      </c>
      <c r="J78" s="42">
        <f>'Outdoor Air_Risk_Calcs'!CJ84</f>
        <v>275204.6477690335</v>
      </c>
      <c r="K78" s="42">
        <f>'Outdoor Air_Risk_Calcs'!CK84</f>
        <v>1640690.4787281267</v>
      </c>
      <c r="L78" s="42">
        <f>'Outdoor Air_Risk_Calcs'!CL84</f>
        <v>868183.30876740045</v>
      </c>
      <c r="M78" s="42">
        <f>'Outdoor Air_Risk_Calcs'!CM84</f>
        <v>315497.58964936709</v>
      </c>
      <c r="N78" s="42">
        <f>'Outdoor Air_Risk_Calcs'!CN84</f>
        <v>1897860.8542318128</v>
      </c>
      <c r="O78" s="42">
        <f>'Outdoor Air_Risk_Calcs'!CO84</f>
        <v>989683.91502293246</v>
      </c>
      <c r="P78" s="15">
        <v>2.313970311830759E-7</v>
      </c>
      <c r="Q78" s="15">
        <v>3.8813864825317189E-8</v>
      </c>
      <c r="R78" s="15">
        <v>7.3350337213865638E-8</v>
      </c>
      <c r="S78" s="15">
        <v>2.0184477013695054E-7</v>
      </c>
      <c r="T78" s="15">
        <v>3.3554376928921113E-8</v>
      </c>
      <c r="U78" s="15">
        <v>6.43453303573827E-8</v>
      </c>
    </row>
    <row r="79" spans="1:21" x14ac:dyDescent="0.25">
      <c r="A79" s="53" t="s">
        <v>117</v>
      </c>
      <c r="B79" s="53" t="s">
        <v>113</v>
      </c>
      <c r="C79" s="53" t="s">
        <v>237</v>
      </c>
      <c r="D79" s="42">
        <f>'Outdoor Air_Risk_Calcs'!BR85</f>
        <v>123179.11533988295</v>
      </c>
      <c r="E79" s="42">
        <f>'Outdoor Air_Risk_Calcs'!BS85</f>
        <v>734358.24341859156</v>
      </c>
      <c r="F79" s="42">
        <f>'Outdoor Air_Risk_Calcs'!BT85</f>
        <v>388591.00961322541</v>
      </c>
      <c r="G79" s="42">
        <f>'Outdoor Air_Risk_Calcs'!BU85</f>
        <v>141213.87229437393</v>
      </c>
      <c r="H79" s="42">
        <f>'Outdoor Air_Risk_Calcs'!BV85</f>
        <v>849465.38133566419</v>
      </c>
      <c r="I79" s="42">
        <f>'Outdoor Air_Risk_Calcs'!BW85</f>
        <v>442973.58386530139</v>
      </c>
      <c r="J79" s="42">
        <f>'Outdoor Air_Risk_Calcs'!CJ85</f>
        <v>267014.03325209802</v>
      </c>
      <c r="K79" s="42">
        <f>'Outdoor Air_Risk_Calcs'!CK85</f>
        <v>1591860.4049564563</v>
      </c>
      <c r="L79" s="42">
        <f>'Outdoor Air_Risk_Calcs'!CL85</f>
        <v>842344.51981598965</v>
      </c>
      <c r="M79" s="42">
        <f>'Outdoor Air_Risk_Calcs'!CM85</f>
        <v>306107.78043361218</v>
      </c>
      <c r="N79" s="42">
        <f>'Outdoor Air_Risk_Calcs'!CN85</f>
        <v>1841376.900236818</v>
      </c>
      <c r="O79" s="42">
        <f>'Outdoor Air_Risk_Calcs'!CO85</f>
        <v>960229.03659963084</v>
      </c>
      <c r="P79" s="15">
        <v>2.3849509962427454E-7</v>
      </c>
      <c r="Q79" s="15">
        <v>4.0004474175787048E-8</v>
      </c>
      <c r="R79" s="15">
        <v>7.5600347557849259E-8</v>
      </c>
      <c r="S79" s="15">
        <v>2.0803632750311467E-7</v>
      </c>
      <c r="T79" s="15">
        <v>3.4583652294838943E-8</v>
      </c>
      <c r="U79" s="15">
        <v>6.6319113497179726E-8</v>
      </c>
    </row>
    <row r="80" spans="1:21" x14ac:dyDescent="0.25">
      <c r="A80" s="53" t="s">
        <v>118</v>
      </c>
      <c r="B80" s="53" t="s">
        <v>113</v>
      </c>
      <c r="C80" s="53" t="s">
        <v>237</v>
      </c>
      <c r="D80" s="42">
        <f>'Outdoor Air_Risk_Calcs'!BR86</f>
        <v>124195.59716189247</v>
      </c>
      <c r="E80" s="42">
        <f>'Outdoor Air_Risk_Calcs'!BS86</f>
        <v>740418.21391942014</v>
      </c>
      <c r="F80" s="42">
        <f>'Outdoor Air_Risk_Calcs'!BT86</f>
        <v>391797.68711190921</v>
      </c>
      <c r="G80" s="42">
        <f>'Outdoor Air_Risk_Calcs'!BU86</f>
        <v>142379.17806724572</v>
      </c>
      <c r="H80" s="42">
        <f>'Outdoor Air_Risk_Calcs'!BV86</f>
        <v>856475.22319214756</v>
      </c>
      <c r="I80" s="42">
        <f>'Outdoor Air_Risk_Calcs'!BW86</f>
        <v>446629.02979367221</v>
      </c>
      <c r="J80" s="42">
        <f>'Outdoor Air_Risk_Calcs'!CJ86</f>
        <v>269217.4498805849</v>
      </c>
      <c r="K80" s="42">
        <f>'Outdoor Air_Risk_Calcs'!CK86</f>
        <v>1604996.5373304402</v>
      </c>
      <c r="L80" s="42">
        <f>'Outdoor Air_Risk_Calcs'!CL86</f>
        <v>849295.59987448622</v>
      </c>
      <c r="M80" s="42">
        <f>'Outdoor Air_Risk_Calcs'!CM86</f>
        <v>308633.80112736288</v>
      </c>
      <c r="N80" s="42">
        <f>'Outdoor Air_Risk_Calcs'!CN86</f>
        <v>1856572.0584533259</v>
      </c>
      <c r="O80" s="42">
        <f>'Outdoor Air_Risk_Calcs'!CO86</f>
        <v>968152.90711920767</v>
      </c>
      <c r="P80" s="15">
        <v>2.3654313080294493E-7</v>
      </c>
      <c r="Q80" s="15">
        <v>3.967705660440784E-8</v>
      </c>
      <c r="R80" s="15">
        <v>7.4981594713253767E-8</v>
      </c>
      <c r="S80" s="15">
        <v>2.0633364922741953E-7</v>
      </c>
      <c r="T80" s="15">
        <v>3.4300601569211539E-8</v>
      </c>
      <c r="U80" s="15">
        <v>6.5776323133735544E-8</v>
      </c>
    </row>
    <row r="81" spans="1:21" x14ac:dyDescent="0.25">
      <c r="A81" s="53" t="s">
        <v>119</v>
      </c>
      <c r="B81" s="53" t="s">
        <v>113</v>
      </c>
      <c r="C81" s="53" t="s">
        <v>237</v>
      </c>
      <c r="D81" s="42">
        <f>'Outdoor Air_Risk_Calcs'!BR87</f>
        <v>121551.19751600786</v>
      </c>
      <c r="E81" s="42">
        <f>'Outdoor Air_Risk_Calcs'!BS87</f>
        <v>724653.0683954386</v>
      </c>
      <c r="F81" s="42">
        <f>'Outdoor Air_Risk_Calcs'!BT87</f>
        <v>383455.44560952648</v>
      </c>
      <c r="G81" s="42">
        <f>'Outdoor Air_Risk_Calcs'!BU87</f>
        <v>139347.60966493288</v>
      </c>
      <c r="H81" s="42">
        <f>'Outdoor Air_Risk_Calcs'!BV87</f>
        <v>838238.96660435607</v>
      </c>
      <c r="I81" s="42">
        <f>'Outdoor Air_Risk_Calcs'!BW87</f>
        <v>437119.30742655299</v>
      </c>
      <c r="J81" s="42">
        <f>'Outdoor Air_Risk_Calcs'!CJ87</f>
        <v>263485.21342938312</v>
      </c>
      <c r="K81" s="42">
        <f>'Outdoor Air_Risk_Calcs'!CK87</f>
        <v>1570822.6022477809</v>
      </c>
      <c r="L81" s="42">
        <f>'Outdoor Air_Risk_Calcs'!CL87</f>
        <v>831212.21338670363</v>
      </c>
      <c r="M81" s="42">
        <f>'Outdoor Air_Risk_Calcs'!CM87</f>
        <v>302062.3031591592</v>
      </c>
      <c r="N81" s="42">
        <f>'Outdoor Air_Risk_Calcs'!CN87</f>
        <v>1817041.522700649</v>
      </c>
      <c r="O81" s="42">
        <f>'Outdoor Air_Risk_Calcs'!CO87</f>
        <v>947538.78501461388</v>
      </c>
      <c r="P81" s="15">
        <v>2.4168923042281386E-7</v>
      </c>
      <c r="Q81" s="15">
        <v>4.0540248383498466E-8</v>
      </c>
      <c r="R81" s="15">
        <v>7.6612852212641869E-8</v>
      </c>
      <c r="S81" s="15">
        <v>2.1082252831788852E-7</v>
      </c>
      <c r="T81" s="15">
        <v>3.504682620950196E-8</v>
      </c>
      <c r="U81" s="15">
        <v>6.7207315910088375E-8</v>
      </c>
    </row>
    <row r="82" spans="1:21" x14ac:dyDescent="0.25">
      <c r="A82" s="53" t="s">
        <v>120</v>
      </c>
      <c r="B82" s="53" t="s">
        <v>113</v>
      </c>
      <c r="C82" s="53" t="s">
        <v>237</v>
      </c>
      <c r="D82" s="42">
        <f>'Outdoor Air_Risk_Calcs'!BR88</f>
        <v>123793.16875633302</v>
      </c>
      <c r="E82" s="42">
        <f>'Outdoor Air_Risk_Calcs'!BS88</f>
        <v>738019.05220931256</v>
      </c>
      <c r="F82" s="42">
        <f>'Outdoor Air_Risk_Calcs'!BT88</f>
        <v>390528.15323043999</v>
      </c>
      <c r="G82" s="42">
        <f>'Outdoor Air_Risk_Calcs'!BU88</f>
        <v>141917.82978337878</v>
      </c>
      <c r="H82" s="42">
        <f>'Outdoor Air_Risk_Calcs'!BV88</f>
        <v>853700.00437322992</v>
      </c>
      <c r="I82" s="42">
        <f>'Outdoor Air_Risk_Calcs'!BW88</f>
        <v>445181.82705505867</v>
      </c>
      <c r="J82" s="42">
        <f>'Outdoor Air_Risk_Calcs'!CJ88</f>
        <v>268345.11018755217</v>
      </c>
      <c r="K82" s="42">
        <f>'Outdoor Air_Risk_Calcs'!CK88</f>
        <v>1599795.9004946244</v>
      </c>
      <c r="L82" s="42">
        <f>'Outdoor Air_Risk_Calcs'!CL88</f>
        <v>846543.64503939962</v>
      </c>
      <c r="M82" s="42">
        <f>'Outdoor Air_Risk_Calcs'!CM88</f>
        <v>307633.74145272293</v>
      </c>
      <c r="N82" s="42">
        <f>'Outdoor Air_Risk_Calcs'!CN88</f>
        <v>1850556.246698617</v>
      </c>
      <c r="O82" s="42">
        <f>'Outdoor Air_Risk_Calcs'!CO88</f>
        <v>965015.82142814365</v>
      </c>
      <c r="P82" s="15">
        <v>2.3731208821740806E-7</v>
      </c>
      <c r="Q82" s="15">
        <v>3.9806039284042058E-8</v>
      </c>
      <c r="R82" s="15">
        <v>7.5225345833851984E-8</v>
      </c>
      <c r="S82" s="15">
        <v>2.0700440127542062E-7</v>
      </c>
      <c r="T82" s="15">
        <v>3.4412106400519302E-8</v>
      </c>
      <c r="U82" s="15">
        <v>6.5990149640546877E-8</v>
      </c>
    </row>
    <row r="83" spans="1:21" x14ac:dyDescent="0.25">
      <c r="A83" s="53" t="s">
        <v>121</v>
      </c>
      <c r="B83" s="53" t="s">
        <v>122</v>
      </c>
      <c r="C83" s="53" t="s">
        <v>238</v>
      </c>
      <c r="D83" s="42">
        <f>'Outdoor Air_Risk_Calcs'!BR89</f>
        <v>15260.153460685007</v>
      </c>
      <c r="E83" s="42">
        <f>'Outdoor Air_Risk_Calcs'!BS89</f>
        <v>323265.48927222152</v>
      </c>
      <c r="F83" s="42">
        <f>'Outdoor Air_Risk_Calcs'!BT89</f>
        <v>130536.80184727506</v>
      </c>
      <c r="G83" s="42">
        <f>'Outdoor Air_Risk_Calcs'!BU89</f>
        <v>16664.741761663809</v>
      </c>
      <c r="H83" s="42">
        <f>'Outdoor Air_Risk_Calcs'!BV89</f>
        <v>385262.64718018519</v>
      </c>
      <c r="I83" s="42">
        <f>'Outdoor Air_Risk_Calcs'!BW89</f>
        <v>146761.18776435129</v>
      </c>
      <c r="J83" s="42">
        <f>'Outdoor Air_Risk_Calcs'!CJ89</f>
        <v>33079.269260380584</v>
      </c>
      <c r="K83" s="42">
        <f>'Outdoor Air_Risk_Calcs'!CK89</f>
        <v>700739.09739990765</v>
      </c>
      <c r="L83" s="42">
        <f>'Outdoor Air_Risk_Calcs'!CL89</f>
        <v>282963.21054828539</v>
      </c>
      <c r="M83" s="42">
        <f>'Outdoor Air_Risk_Calcs'!CM89</f>
        <v>36123.980096858155</v>
      </c>
      <c r="N83" s="42">
        <f>'Outdoor Air_Risk_Calcs'!CN89</f>
        <v>835129.66464416415</v>
      </c>
      <c r="O83" s="42">
        <f>'Outdoor Air_Risk_Calcs'!CO89</f>
        <v>318132.63605360402</v>
      </c>
      <c r="P83" s="15">
        <v>1.9251192630730376E-6</v>
      </c>
      <c r="Q83" s="15">
        <v>9.0877672871156766E-8</v>
      </c>
      <c r="R83" s="15">
        <v>2.2505236047522056E-7</v>
      </c>
      <c r="S83" s="15">
        <v>1.7628605234193751E-6</v>
      </c>
      <c r="T83" s="15">
        <v>7.6253474349605543E-8</v>
      </c>
      <c r="U83" s="15">
        <v>2.0017291923111085E-7</v>
      </c>
    </row>
    <row r="84" spans="1:21" x14ac:dyDescent="0.25">
      <c r="A84" s="53" t="s">
        <v>124</v>
      </c>
      <c r="B84" s="53" t="s">
        <v>125</v>
      </c>
      <c r="C84" s="53" t="s">
        <v>236</v>
      </c>
      <c r="D84" s="42">
        <f>'Outdoor Air_Risk_Calcs'!BR90</f>
        <v>1026729.5753973395</v>
      </c>
      <c r="E84" s="42">
        <f>'Outdoor Air_Risk_Calcs'!BS90</f>
        <v>21764038.372371484</v>
      </c>
      <c r="F84" s="42">
        <f>'Outdoor Air_Risk_Calcs'!BT90</f>
        <v>8786578.6922514439</v>
      </c>
      <c r="G84" s="42">
        <f>'Outdoor Air_Risk_Calcs'!BU90</f>
        <v>1121219.1462748162</v>
      </c>
      <c r="H84" s="42">
        <f>'Outdoor Air_Risk_Calcs'!BV90</f>
        <v>25938746.00194351</v>
      </c>
      <c r="I84" s="42">
        <f>'Outdoor Air_Risk_Calcs'!BW90</f>
        <v>9878566.421821449</v>
      </c>
      <c r="J84" s="42">
        <f>'Outdoor Air_Risk_Calcs'!CJ90</f>
        <v>2225630.5724359509</v>
      </c>
      <c r="K84" s="42">
        <f>'Outdoor Air_Risk_Calcs'!CK90</f>
        <v>47177670.091439202</v>
      </c>
      <c r="L84" s="42">
        <f>'Outdoor Air_Risk_Calcs'!CL90</f>
        <v>19046571.398336463</v>
      </c>
      <c r="M84" s="42">
        <f>'Outdoor Air_Risk_Calcs'!CM90</f>
        <v>2430454.5911069633</v>
      </c>
      <c r="N84" s="42">
        <f>'Outdoor Air_Risk_Calcs'!CN90</f>
        <v>56227138.572720081</v>
      </c>
      <c r="O84" s="42">
        <f>'Outdoor Air_Risk_Calcs'!CO90</f>
        <v>21413661.364275534</v>
      </c>
      <c r="P84" s="15">
        <v>2.8612807197305463E-8</v>
      </c>
      <c r="Q84" s="15">
        <v>1.3498237267357979E-9</v>
      </c>
      <c r="R84" s="15">
        <v>3.34346466509455E-9</v>
      </c>
      <c r="S84" s="15">
        <v>2.620149279667651E-8</v>
      </c>
      <c r="T84" s="15">
        <v>1.1325765471628509E-9</v>
      </c>
      <c r="U84" s="15">
        <v>2.9738743589070915E-9</v>
      </c>
    </row>
    <row r="85" spans="1:21" x14ac:dyDescent="0.25">
      <c r="A85" s="53" t="s">
        <v>127</v>
      </c>
      <c r="B85" s="53" t="s">
        <v>125</v>
      </c>
      <c r="C85" s="53" t="s">
        <v>236</v>
      </c>
      <c r="D85" s="42">
        <f>'Outdoor Air_Risk_Calcs'!BR91</f>
        <v>2164130.0675087622</v>
      </c>
      <c r="E85" s="42">
        <f>'Outdoor Air_Risk_Calcs'!BS91</f>
        <v>45546129.570375837</v>
      </c>
      <c r="F85" s="42">
        <f>'Outdoor Air_Risk_Calcs'!BT91</f>
        <v>18431334.436785065</v>
      </c>
      <c r="G85" s="42">
        <f>'Outdoor Air_Risk_Calcs'!BU91</f>
        <v>2363610.0541506577</v>
      </c>
      <c r="H85" s="42">
        <f>'Outdoor Air_Risk_Calcs'!BV91</f>
        <v>54266279.625870153</v>
      </c>
      <c r="I85" s="42">
        <f>'Outdoor Air_Risk_Calcs'!BW91</f>
        <v>20724129.699979343</v>
      </c>
      <c r="J85" s="42">
        <f>'Outdoor Air_Risk_Calcs'!CJ91</f>
        <v>4691161.2915322864</v>
      </c>
      <c r="K85" s="42">
        <f>'Outdoor Air_Risk_Calcs'!CK91</f>
        <v>98729851.420446604</v>
      </c>
      <c r="L85" s="42">
        <f>'Outdoor Air_Risk_Calcs'!CL91</f>
        <v>39953403.891599528</v>
      </c>
      <c r="M85" s="42">
        <f>'Outdoor Air_Risk_Calcs'!CM91</f>
        <v>5123571.8965228982</v>
      </c>
      <c r="N85" s="42">
        <f>'Outdoor Air_Risk_Calcs'!CN91</f>
        <v>117632426.18286781</v>
      </c>
      <c r="O85" s="42">
        <f>'Outdoor Air_Risk_Calcs'!CO91</f>
        <v>44923471.33328855</v>
      </c>
      <c r="P85" s="15">
        <v>1.3574791934032603E-8</v>
      </c>
      <c r="Q85" s="15">
        <v>6.4500794385223032E-10</v>
      </c>
      <c r="R85" s="15">
        <v>1.5938951943698578E-9</v>
      </c>
      <c r="S85" s="15">
        <v>1.2429129472108279E-8</v>
      </c>
      <c r="T85" s="15">
        <v>5.4136040994802788E-10</v>
      </c>
      <c r="U85" s="15">
        <v>1.4175560474631012E-9</v>
      </c>
    </row>
    <row r="86" spans="1:21" x14ac:dyDescent="0.25">
      <c r="A86" s="53" t="s">
        <v>128</v>
      </c>
      <c r="B86" s="53" t="s">
        <v>125</v>
      </c>
      <c r="C86" s="53" t="s">
        <v>236</v>
      </c>
      <c r="D86" s="42">
        <f>'Outdoor Air_Risk_Calcs'!BR92</f>
        <v>498361.68186288152</v>
      </c>
      <c r="E86" s="42">
        <f>'Outdoor Air_Risk_Calcs'!BS92</f>
        <v>10597784.525357548</v>
      </c>
      <c r="F86" s="42">
        <f>'Outdoor Air_Risk_Calcs'!BT92</f>
        <v>4274028.9602679471</v>
      </c>
      <c r="G86" s="42">
        <f>'Outdoor Air_Risk_Calcs'!BU92</f>
        <v>544193.52755278721</v>
      </c>
      <c r="H86" s="42">
        <f>'Outdoor Air_Risk_Calcs'!BV92</f>
        <v>12632321.941063998</v>
      </c>
      <c r="I86" s="42">
        <f>'Outdoor Air_Risk_Calcs'!BW92</f>
        <v>4804977.2285696929</v>
      </c>
      <c r="J86" s="42">
        <f>'Outdoor Air_Risk_Calcs'!CJ92</f>
        <v>1080293.2163080869</v>
      </c>
      <c r="K86" s="42">
        <f>'Outdoor Air_Risk_Calcs'!CK92</f>
        <v>22972702.652104296</v>
      </c>
      <c r="L86" s="42">
        <f>'Outdoor Air_Risk_Calcs'!CL92</f>
        <v>9264766.253341563</v>
      </c>
      <c r="M86" s="42">
        <f>'Outdoor Air_Risk_Calcs'!CM92</f>
        <v>1179642.4114641196</v>
      </c>
      <c r="N86" s="42">
        <f>'Outdoor Air_Risk_Calcs'!CN92</f>
        <v>27382947.356907647</v>
      </c>
      <c r="O86" s="42">
        <f>'Outdoor Air_Risk_Calcs'!CO92</f>
        <v>10415697.059885222</v>
      </c>
      <c r="P86" s="15">
        <v>5.8948383179865533E-8</v>
      </c>
      <c r="Q86" s="15">
        <v>2.7720525279904425E-9</v>
      </c>
      <c r="R86" s="15">
        <v>6.8735180921127033E-9</v>
      </c>
      <c r="S86" s="15">
        <v>5.3983764777073227E-8</v>
      </c>
      <c r="T86" s="15">
        <v>2.3255910925700296E-9</v>
      </c>
      <c r="U86" s="15">
        <v>6.1139967968922667E-9</v>
      </c>
    </row>
    <row r="87" spans="1:21" x14ac:dyDescent="0.25">
      <c r="A87" s="53" t="s">
        <v>129</v>
      </c>
      <c r="B87" s="53" t="s">
        <v>125</v>
      </c>
      <c r="C87" s="53" t="s">
        <v>236</v>
      </c>
      <c r="D87" s="42">
        <f>'Outdoor Air_Risk_Calcs'!BR93</f>
        <v>2521792.9903155421</v>
      </c>
      <c r="E87" s="42">
        <f>'Outdoor Air_Risk_Calcs'!BS93</f>
        <v>53018568.075468518</v>
      </c>
      <c r="F87" s="42">
        <f>'Outdoor Air_Risk_Calcs'!BT93</f>
        <v>21462524.352464676</v>
      </c>
      <c r="G87" s="42">
        <f>'Outdoor Air_Risk_Calcs'!BU93</f>
        <v>2754294.1079200739</v>
      </c>
      <c r="H87" s="42">
        <f>'Outdoor Air_Risk_Calcs'!BV93</f>
        <v>63166636.600226268</v>
      </c>
      <c r="I87" s="42">
        <f>'Outdoor Air_Risk_Calcs'!BW93</f>
        <v>24132752.88922523</v>
      </c>
      <c r="J87" s="42">
        <f>'Outdoor Air_Risk_Calcs'!CJ93</f>
        <v>5466463.3327903366</v>
      </c>
      <c r="K87" s="42">
        <f>'Outdoor Air_Risk_Calcs'!CK93</f>
        <v>114927775.37831621</v>
      </c>
      <c r="L87" s="42">
        <f>'Outdoor Air_Risk_Calcs'!CL93</f>
        <v>46524081.418430582</v>
      </c>
      <c r="M87" s="42">
        <f>'Outdoor Air_Risk_Calcs'!CM93</f>
        <v>5970453.4854709171</v>
      </c>
      <c r="N87" s="42">
        <f>'Outdoor Air_Risk_Calcs'!CN93</f>
        <v>136925633.53014281</v>
      </c>
      <c r="O87" s="42">
        <f>'Outdoor Air_Risk_Calcs'!CO93</f>
        <v>52312306.876439147</v>
      </c>
      <c r="P87" s="15">
        <v>1.1649495219248539E-8</v>
      </c>
      <c r="Q87" s="15">
        <v>5.5410050574731173E-10</v>
      </c>
      <c r="R87" s="15">
        <v>1.3687865836360377E-9</v>
      </c>
      <c r="S87" s="15">
        <v>1.0666114159754753E-8</v>
      </c>
      <c r="T87" s="15">
        <v>4.6508120371427456E-10</v>
      </c>
      <c r="U87" s="15">
        <v>1.2173337836534957E-9</v>
      </c>
    </row>
    <row r="88" spans="1:21" x14ac:dyDescent="0.25">
      <c r="A88" s="53" t="s">
        <v>130</v>
      </c>
      <c r="B88" s="53" t="s">
        <v>125</v>
      </c>
      <c r="C88" s="53" t="s">
        <v>236</v>
      </c>
      <c r="D88" s="42">
        <f>'Outdoor Air_Risk_Calcs'!BR94</f>
        <v>2637720.2350874273</v>
      </c>
      <c r="E88" s="42">
        <f>'Outdoor Air_Risk_Calcs'!BS94</f>
        <v>55419357.41402667</v>
      </c>
      <c r="F88" s="42">
        <f>'Outdoor Air_Risk_Calcs'!BT94</f>
        <v>22439233.374483611</v>
      </c>
      <c r="G88" s="42">
        <f>'Outdoor Air_Risk_Calcs'!BU94</f>
        <v>2880944.9665731974</v>
      </c>
      <c r="H88" s="42">
        <f>'Outdoor Air_Risk_Calcs'!BV94</f>
        <v>66025134.591473006</v>
      </c>
      <c r="I88" s="42">
        <f>'Outdoor Air_Risk_Calcs'!BW94</f>
        <v>25231219.325265732</v>
      </c>
      <c r="J88" s="42">
        <f>'Outdoor Air_Risk_Calcs'!CJ94</f>
        <v>5717757.5648111925</v>
      </c>
      <c r="K88" s="42">
        <f>'Outdoor Air_Risk_Calcs'!CK94</f>
        <v>120131940.40668358</v>
      </c>
      <c r="L88" s="42">
        <f>'Outdoor Air_Risk_Calcs'!CL94</f>
        <v>48641282.979453228</v>
      </c>
      <c r="M88" s="42">
        <f>'Outdoor Air_Risk_Calcs'!CM94</f>
        <v>6244993.1790748248</v>
      </c>
      <c r="N88" s="42">
        <f>'Outdoor Air_Risk_Calcs'!CN94</f>
        <v>143121968.6440928</v>
      </c>
      <c r="O88" s="42">
        <f>'Outdoor Air_Risk_Calcs'!CO94</f>
        <v>54693440.664175212</v>
      </c>
      <c r="P88" s="15">
        <v>1.1137502375661026E-8</v>
      </c>
      <c r="Q88" s="15">
        <v>5.300966441227609E-10</v>
      </c>
      <c r="R88" s="15">
        <v>1.3092076228424823E-9</v>
      </c>
      <c r="S88" s="15">
        <v>1.0197215054600375E-8</v>
      </c>
      <c r="T88" s="15">
        <v>4.4494593712512381E-10</v>
      </c>
      <c r="U88" s="15">
        <v>1.1643359365988937E-9</v>
      </c>
    </row>
    <row r="89" spans="1:21" x14ac:dyDescent="0.25">
      <c r="A89" s="53" t="s">
        <v>131</v>
      </c>
      <c r="B89" s="53" t="s">
        <v>125</v>
      </c>
      <c r="C89" s="53" t="s">
        <v>236</v>
      </c>
      <c r="D89" s="42">
        <f>'Outdoor Air_Risk_Calcs'!BR95</f>
        <v>3080787.0067518512</v>
      </c>
      <c r="E89" s="42">
        <f>'Outdoor Air_Risk_Calcs'!BS95</f>
        <v>64596438.069868729</v>
      </c>
      <c r="F89" s="42">
        <f>'Outdoor Air_Risk_Calcs'!BT95</f>
        <v>26172507.414718751</v>
      </c>
      <c r="G89" s="42">
        <f>'Outdoor Air_Risk_Calcs'!BU95</f>
        <v>3364995.7076394884</v>
      </c>
      <c r="H89" s="42">
        <f>'Outdoor Air_Risk_Calcs'!BV95</f>
        <v>76951908.487057999</v>
      </c>
      <c r="I89" s="42">
        <f>'Outdoor Air_Risk_Calcs'!BW95</f>
        <v>29429876.406789441</v>
      </c>
      <c r="J89" s="42">
        <f>'Outdoor Air_Risk_Calcs'!CJ95</f>
        <v>6678188.6035929695</v>
      </c>
      <c r="K89" s="42">
        <f>'Outdoor Air_Risk_Calcs'!CK95</f>
        <v>140024998.67906106</v>
      </c>
      <c r="L89" s="42">
        <f>'Outdoor Air_Risk_Calcs'!CL95</f>
        <v>56733860.653582565</v>
      </c>
      <c r="M89" s="42">
        <f>'Outdoor Air_Risk_Calcs'!CM95</f>
        <v>7294264.7241264991</v>
      </c>
      <c r="N89" s="42">
        <f>'Outdoor Air_Risk_Calcs'!CN95</f>
        <v>166807817.98830569</v>
      </c>
      <c r="O89" s="42">
        <f>'Outdoor Air_Risk_Calcs'!CO95</f>
        <v>63794824.112876907</v>
      </c>
      <c r="P89" s="15">
        <v>9.5357502223397528E-9</v>
      </c>
      <c r="Q89" s="15">
        <v>4.5478692420842154E-10</v>
      </c>
      <c r="R89" s="15">
        <v>1.1224608677766258E-9</v>
      </c>
      <c r="S89" s="15">
        <v>8.7303574616514114E-9</v>
      </c>
      <c r="T89" s="15">
        <v>3.8176591019254831E-10</v>
      </c>
      <c r="U89" s="15">
        <v>9.9822421876831243E-10</v>
      </c>
    </row>
    <row r="90" spans="1:21" x14ac:dyDescent="0.25">
      <c r="A90" s="53" t="s">
        <v>132</v>
      </c>
      <c r="B90" s="53" t="s">
        <v>125</v>
      </c>
      <c r="C90" s="53" t="s">
        <v>236</v>
      </c>
      <c r="D90" s="42">
        <f>'Outdoor Air_Risk_Calcs'!BR96</f>
        <v>1320750.5581541054</v>
      </c>
      <c r="E90" s="42">
        <f>'Outdoor Air_Risk_Calcs'!BS96</f>
        <v>27952644.21745098</v>
      </c>
      <c r="F90" s="42">
        <f>'Outdoor Air_Risk_Calcs'!BT96</f>
        <v>11290880.286521554</v>
      </c>
      <c r="G90" s="42">
        <f>'Outdoor Air_Risk_Calcs'!BU96</f>
        <v>1442340.8121860952</v>
      </c>
      <c r="H90" s="42">
        <f>'Outdoor Air_Risk_Calcs'!BV96</f>
        <v>33312227.504761621</v>
      </c>
      <c r="I90" s="42">
        <f>'Outdoor Air_Risk_Calcs'!BW96</f>
        <v>12694390.752759282</v>
      </c>
      <c r="J90" s="42">
        <f>'Outdoor Air_Risk_Calcs'!CJ96</f>
        <v>2862976.670027304</v>
      </c>
      <c r="K90" s="42">
        <f>'Outdoor Air_Risk_Calcs'!CK96</f>
        <v>60592643.906948961</v>
      </c>
      <c r="L90" s="42">
        <f>'Outdoor Air_Risk_Calcs'!CL96</f>
        <v>24475118.821498666</v>
      </c>
      <c r="M90" s="42">
        <f>'Outdoor Air_Risk_Calcs'!CM96</f>
        <v>3126546.5458430694</v>
      </c>
      <c r="N90" s="42">
        <f>'Outdoor Air_Risk_Calcs'!CN96</f>
        <v>72210554.509299219</v>
      </c>
      <c r="O90" s="42">
        <f>'Outdoor Air_Risk_Calcs'!CO96</f>
        <v>27517493.24729006</v>
      </c>
      <c r="P90" s="15">
        <v>2.2243121688075487E-8</v>
      </c>
      <c r="Q90" s="15">
        <v>1.0509780454428273E-9</v>
      </c>
      <c r="R90" s="15">
        <v>2.6018888376387093E-9</v>
      </c>
      <c r="S90" s="15">
        <v>2.0368012286977424E-8</v>
      </c>
      <c r="T90" s="15">
        <v>8.8188685011880906E-10</v>
      </c>
      <c r="U90" s="15">
        <v>2.3142201903805268E-9</v>
      </c>
    </row>
    <row r="91" spans="1:21" x14ac:dyDescent="0.25">
      <c r="A91" s="53" t="s">
        <v>133</v>
      </c>
      <c r="B91" s="53" t="s">
        <v>134</v>
      </c>
      <c r="C91" s="53" t="s">
        <v>238</v>
      </c>
      <c r="D91" s="42">
        <f>'Outdoor Air_Risk_Calcs'!BR97</f>
        <v>473433.28321037075</v>
      </c>
      <c r="E91" s="42">
        <f>'Outdoor Air_Risk_Calcs'!BS97</f>
        <v>10055890.70907503</v>
      </c>
      <c r="F91" s="42">
        <f>'Outdoor Air_Risk_Calcs'!BT97</f>
        <v>4057055.807334404</v>
      </c>
      <c r="G91" s="42">
        <f>'Outdoor Air_Risk_Calcs'!BU97</f>
        <v>516983.79784978909</v>
      </c>
      <c r="H91" s="42">
        <f>'Outdoor Air_Risk_Calcs'!BV97</f>
        <v>11985802.814534264</v>
      </c>
      <c r="I91" s="42">
        <f>'Outdoor Air_Risk_Calcs'!BW97</f>
        <v>4561128.2435394786</v>
      </c>
      <c r="J91" s="42">
        <f>'Outdoor Air_Risk_Calcs'!CJ97</f>
        <v>1026256.196734137</v>
      </c>
      <c r="K91" s="42">
        <f>'Outdoor Air_Risk_Calcs'!CK97</f>
        <v>21798045.299835443</v>
      </c>
      <c r="L91" s="42">
        <f>'Outdoor Air_Risk_Calcs'!CL97</f>
        <v>8794435.9013792798</v>
      </c>
      <c r="M91" s="42">
        <f>'Outdoor Air_Risk_Calcs'!CM97</f>
        <v>1120660.1752981113</v>
      </c>
      <c r="N91" s="42">
        <f>'Outdoor Air_Risk_Calcs'!CN97</f>
        <v>25981494.853591658</v>
      </c>
      <c r="O91" s="42">
        <f>'Outdoor Air_Risk_Calcs'!CO97</f>
        <v>9887108.2579792384</v>
      </c>
      <c r="P91" s="15">
        <v>6.205228154937598E-8</v>
      </c>
      <c r="Q91" s="15">
        <v>2.9214334398148624E-9</v>
      </c>
      <c r="R91" s="15">
        <v>7.2411169034219612E-9</v>
      </c>
      <c r="S91" s="15">
        <v>5.6825021416147205E-8</v>
      </c>
      <c r="T91" s="15">
        <v>2.451034431251564E-9</v>
      </c>
      <c r="U91" s="15">
        <v>6.4408659033489655E-9</v>
      </c>
    </row>
    <row r="92" spans="1:21" x14ac:dyDescent="0.25">
      <c r="A92" s="53" t="s">
        <v>136</v>
      </c>
      <c r="B92" s="53" t="s">
        <v>134</v>
      </c>
      <c r="C92" s="53" t="s">
        <v>238</v>
      </c>
      <c r="D92" s="42">
        <f>'Outdoor Air_Risk_Calcs'!BR98</f>
        <v>2083881.1553669043</v>
      </c>
      <c r="E92" s="42">
        <f>'Outdoor Air_Risk_Calcs'!BS98</f>
        <v>44304601.198098779</v>
      </c>
      <c r="F92" s="42">
        <f>'Outdoor Air_Risk_Calcs'!BT98</f>
        <v>17869090.880019162</v>
      </c>
      <c r="G92" s="42">
        <f>'Outdoor Air_Risk_Calcs'!BU98</f>
        <v>2275534.5102000185</v>
      </c>
      <c r="H92" s="42">
        <f>'Outdoor Air_Risk_Calcs'!BV98</f>
        <v>52809606.356144994</v>
      </c>
      <c r="I92" s="42">
        <f>'Outdoor Air_Risk_Calcs'!BW98</f>
        <v>20088971.929352377</v>
      </c>
      <c r="J92" s="42">
        <f>'Outdoor Air_Risk_Calcs'!CJ98</f>
        <v>4517206.5944558661</v>
      </c>
      <c r="K92" s="42">
        <f>'Outdoor Air_Risk_Calcs'!CK98</f>
        <v>96038603.8240996</v>
      </c>
      <c r="L92" s="42">
        <f>'Outdoor Air_Risk_Calcs'!CL98</f>
        <v>38734634.627444401</v>
      </c>
      <c r="M92" s="42">
        <f>'Outdoor Air_Risk_Calcs'!CM98</f>
        <v>4932651.4945031079</v>
      </c>
      <c r="N92" s="42">
        <f>'Outdoor Air_Risk_Calcs'!CN98</f>
        <v>114474811.32415888</v>
      </c>
      <c r="O92" s="42">
        <f>'Outdoor Air_Risk_Calcs'!CO98</f>
        <v>43546646.718023553</v>
      </c>
      <c r="P92" s="15">
        <v>1.4097548369759565E-8</v>
      </c>
      <c r="Q92" s="15">
        <v>6.6308271805132623E-10</v>
      </c>
      <c r="R92" s="15">
        <v>1.6440464476827307E-9</v>
      </c>
      <c r="S92" s="15">
        <v>1.2910204285160722E-8</v>
      </c>
      <c r="T92" s="15">
        <v>5.5629301961643889E-10</v>
      </c>
      <c r="U92" s="15">
        <v>1.4623752518510515E-9</v>
      </c>
    </row>
    <row r="93" spans="1:21" x14ac:dyDescent="0.25">
      <c r="A93" s="53" t="s">
        <v>137</v>
      </c>
      <c r="B93" s="53" t="s">
        <v>134</v>
      </c>
      <c r="C93" s="53" t="s">
        <v>238</v>
      </c>
      <c r="D93" s="42">
        <f>'Outdoor Air_Risk_Calcs'!BR99</f>
        <v>771574.02494035359</v>
      </c>
      <c r="E93" s="42">
        <f>'Outdoor Air_Risk_Calcs'!BS99</f>
        <v>16391397.940916784</v>
      </c>
      <c r="F93" s="42">
        <f>'Outdoor Air_Risk_Calcs'!BT99</f>
        <v>6612735.0108792037</v>
      </c>
      <c r="G93" s="42">
        <f>'Outdoor Air_Risk_Calcs'!BU99</f>
        <v>842547.36653313483</v>
      </c>
      <c r="H93" s="42">
        <f>'Outdoor Air_Risk_Calcs'!BV99</f>
        <v>19537357.247968558</v>
      </c>
      <c r="I93" s="42">
        <f>'Outdoor Air_Risk_Calcs'!BW99</f>
        <v>7434320.8837265689</v>
      </c>
      <c r="J93" s="42">
        <f>'Outdoor Air_Risk_Calcs'!CJ99</f>
        <v>1672532.6511999485</v>
      </c>
      <c r="K93" s="42">
        <f>'Outdoor Air_Risk_Calcs'!CK99</f>
        <v>35531455.659247018</v>
      </c>
      <c r="L93" s="42">
        <f>'Outdoor Air_Risk_Calcs'!CL99</f>
        <v>14334354.011312792</v>
      </c>
      <c r="M93" s="42">
        <f>'Outdoor Air_Risk_Calcs'!CM99</f>
        <v>1826380.7945299037</v>
      </c>
      <c r="N93" s="42">
        <f>'Outdoor Air_Risk_Calcs'!CN99</f>
        <v>42350917.551833682</v>
      </c>
      <c r="O93" s="42">
        <f>'Outdoor Air_Risk_Calcs'!CO99</f>
        <v>16115296.803170068</v>
      </c>
      <c r="P93" s="15">
        <v>3.8074914959567767E-8</v>
      </c>
      <c r="Q93" s="15">
        <v>1.7922580789330937E-9</v>
      </c>
      <c r="R93" s="15">
        <v>4.4425816755523448E-9</v>
      </c>
      <c r="S93" s="15">
        <v>3.4867612850653961E-8</v>
      </c>
      <c r="T93" s="15">
        <v>1.5036637254340011E-9</v>
      </c>
      <c r="U93" s="15">
        <v>3.9516205776000072E-9</v>
      </c>
    </row>
    <row r="94" spans="1:21" x14ac:dyDescent="0.25">
      <c r="A94" s="53" t="s">
        <v>138</v>
      </c>
      <c r="B94" s="53" t="s">
        <v>139</v>
      </c>
      <c r="C94" s="53" t="s">
        <v>237</v>
      </c>
      <c r="D94" s="42">
        <f>'Outdoor Air_Risk_Calcs'!BR100</f>
        <v>4590316.5643906593</v>
      </c>
      <c r="E94" s="42">
        <f>'Outdoor Air_Risk_Calcs'!BS100</f>
        <v>97909630.85562259</v>
      </c>
      <c r="F94" s="42">
        <f>'Outdoor Air_Risk_Calcs'!BT100</f>
        <v>39446965.83266779</v>
      </c>
      <c r="G94" s="42">
        <f>'Outdoor Air_Risk_Calcs'!BU100</f>
        <v>5012185.3612739882</v>
      </c>
      <c r="H94" s="42">
        <f>'Outdoor Air_Risk_Calcs'!BV100</f>
        <v>116721038.69911371</v>
      </c>
      <c r="I94" s="42">
        <f>'Outdoor Air_Risk_Calcs'!BW100</f>
        <v>44345371.772326492</v>
      </c>
      <c r="J94" s="42">
        <f>'Outdoor Air_Risk_Calcs'!CJ100</f>
        <v>9950379.4647323098</v>
      </c>
      <c r="K94" s="42">
        <f>'Outdoor Air_Risk_Calcs'!CK100</f>
        <v>212237645.61750501</v>
      </c>
      <c r="L94" s="42">
        <f>'Outdoor Air_Risk_Calcs'!CL100</f>
        <v>85508760.291672513</v>
      </c>
      <c r="M94" s="42">
        <f>'Outdoor Air_Risk_Calcs'!CM100</f>
        <v>10864859.883334206</v>
      </c>
      <c r="N94" s="42">
        <f>'Outdoor Air_Risk_Calcs'!CN100</f>
        <v>253014930.51341623</v>
      </c>
      <c r="O94" s="42">
        <f>'Outdoor Air_Risk_Calcs'!CO100</f>
        <v>96126981.75596337</v>
      </c>
      <c r="P94" s="15">
        <v>6.3999105448438952E-9</v>
      </c>
      <c r="Q94" s="15">
        <v>3.0004827030688712E-10</v>
      </c>
      <c r="R94" s="15">
        <v>7.4473700991944147E-10</v>
      </c>
      <c r="S94" s="15">
        <v>5.8612388144296872E-9</v>
      </c>
      <c r="T94" s="15">
        <v>2.5169083236438376E-10</v>
      </c>
      <c r="U94" s="15">
        <v>6.6247308818252682E-10</v>
      </c>
    </row>
    <row r="95" spans="1:21" x14ac:dyDescent="0.25">
      <c r="A95" s="53" t="s">
        <v>141</v>
      </c>
      <c r="B95" s="53" t="s">
        <v>142</v>
      </c>
      <c r="C95" s="53" t="s">
        <v>236</v>
      </c>
      <c r="D95" s="42">
        <f>'Outdoor Air_Risk_Calcs'!BR101</f>
        <v>918063.31287813187</v>
      </c>
      <c r="E95" s="42">
        <f>'Outdoor Air_Risk_Calcs'!BS101</f>
        <v>19581926.171124518</v>
      </c>
      <c r="F95" s="42">
        <f>'Outdoor Air_Risk_Calcs'!BT101</f>
        <v>7889393.1665335586</v>
      </c>
      <c r="G95" s="42">
        <f>'Outdoor Air_Risk_Calcs'!BU101</f>
        <v>1002437.0722547976</v>
      </c>
      <c r="H95" s="42">
        <f>'Outdoor Air_Risk_Calcs'!BV101</f>
        <v>23344207.739822742</v>
      </c>
      <c r="I95" s="42">
        <f>'Outdoor Air_Risk_Calcs'!BW101</f>
        <v>8869074.3544652984</v>
      </c>
      <c r="J95" s="42">
        <f>'Outdoor Air_Risk_Calcs'!CJ101</f>
        <v>1990075.8929464617</v>
      </c>
      <c r="K95" s="42">
        <f>'Outdoor Air_Risk_Calcs'!CK101</f>
        <v>42447529.123501003</v>
      </c>
      <c r="L95" s="42">
        <f>'Outdoor Air_Risk_Calcs'!CL101</f>
        <v>17101752.058334503</v>
      </c>
      <c r="M95" s="42">
        <f>'Outdoor Air_Risk_Calcs'!CM101</f>
        <v>2172971.9766668417</v>
      </c>
      <c r="N95" s="42">
        <f>'Outdoor Air_Risk_Calcs'!CN101</f>
        <v>50602986.102683246</v>
      </c>
      <c r="O95" s="42">
        <f>'Outdoor Air_Risk_Calcs'!CO101</f>
        <v>19225396.351192672</v>
      </c>
      <c r="P95" s="15">
        <v>3.1999552724219481E-8</v>
      </c>
      <c r="Q95" s="15">
        <v>1.5002413515344355E-9</v>
      </c>
      <c r="R95" s="15">
        <v>3.7236850495972074E-9</v>
      </c>
      <c r="S95" s="15">
        <v>2.9306194072148434E-8</v>
      </c>
      <c r="T95" s="15">
        <v>1.2584541618219189E-9</v>
      </c>
      <c r="U95" s="15">
        <v>3.3123654409126335E-9</v>
      </c>
    </row>
    <row r="96" spans="1:21" x14ac:dyDescent="0.25">
      <c r="A96" s="53" t="s">
        <v>144</v>
      </c>
      <c r="B96" s="53" t="s">
        <v>142</v>
      </c>
      <c r="C96" s="53" t="s">
        <v>236</v>
      </c>
      <c r="D96" s="42">
        <f>'Outdoor Air_Risk_Calcs'!BR102</f>
        <v>9180.6331287813173</v>
      </c>
      <c r="E96" s="42">
        <f>'Outdoor Air_Risk_Calcs'!BS102</f>
        <v>195819.26171124517</v>
      </c>
      <c r="F96" s="42">
        <f>'Outdoor Air_Risk_Calcs'!BT102</f>
        <v>78893.931665335578</v>
      </c>
      <c r="G96" s="42">
        <f>'Outdoor Air_Risk_Calcs'!BU102</f>
        <v>10024.370722547976</v>
      </c>
      <c r="H96" s="42">
        <f>'Outdoor Air_Risk_Calcs'!BV102</f>
        <v>233442.07739822741</v>
      </c>
      <c r="I96" s="42">
        <f>'Outdoor Air_Risk_Calcs'!BW102</f>
        <v>88690.743544652971</v>
      </c>
      <c r="J96" s="42">
        <f>'Outdoor Air_Risk_Calcs'!CJ102</f>
        <v>19900.758929464613</v>
      </c>
      <c r="K96" s="42">
        <f>'Outdoor Air_Risk_Calcs'!CK102</f>
        <v>424475.29123500997</v>
      </c>
      <c r="L96" s="42">
        <f>'Outdoor Air_Risk_Calcs'!CL102</f>
        <v>171017.520583345</v>
      </c>
      <c r="M96" s="42">
        <f>'Outdoor Air_Risk_Calcs'!CM102</f>
        <v>21729.719766668411</v>
      </c>
      <c r="N96" s="42">
        <f>'Outdoor Air_Risk_Calcs'!CN102</f>
        <v>506029.86102683243</v>
      </c>
      <c r="O96" s="42">
        <f>'Outdoor Air_Risk_Calcs'!CO102</f>
        <v>192253.9635119267</v>
      </c>
      <c r="P96" s="15">
        <v>3.199955272421948E-6</v>
      </c>
      <c r="Q96" s="15">
        <v>1.5002413515344357E-7</v>
      </c>
      <c r="R96" s="15">
        <v>3.723685049597208E-7</v>
      </c>
      <c r="S96" s="15">
        <v>2.9306194072148441E-6</v>
      </c>
      <c r="T96" s="15">
        <v>1.2584541618219189E-7</v>
      </c>
      <c r="U96" s="15">
        <v>3.3123654409126341E-7</v>
      </c>
    </row>
    <row r="97" spans="1:21" x14ac:dyDescent="0.25">
      <c r="A97" s="53" t="s">
        <v>145</v>
      </c>
      <c r="B97" s="53" t="s">
        <v>142</v>
      </c>
      <c r="C97" s="53" t="s">
        <v>236</v>
      </c>
      <c r="D97" s="42">
        <f>'Outdoor Air_Risk_Calcs'!BR103</f>
        <v>9180.6331287813173</v>
      </c>
      <c r="E97" s="42">
        <f>'Outdoor Air_Risk_Calcs'!BS103</f>
        <v>195819.26171124517</v>
      </c>
      <c r="F97" s="42">
        <f>'Outdoor Air_Risk_Calcs'!BT103</f>
        <v>78893.931665335578</v>
      </c>
      <c r="G97" s="42">
        <f>'Outdoor Air_Risk_Calcs'!BU103</f>
        <v>10024.370722547976</v>
      </c>
      <c r="H97" s="42">
        <f>'Outdoor Air_Risk_Calcs'!BV103</f>
        <v>233442.07739822741</v>
      </c>
      <c r="I97" s="42">
        <f>'Outdoor Air_Risk_Calcs'!BW103</f>
        <v>88690.743544652971</v>
      </c>
      <c r="J97" s="42">
        <f>'Outdoor Air_Risk_Calcs'!CJ103</f>
        <v>19900.758929464613</v>
      </c>
      <c r="K97" s="42">
        <f>'Outdoor Air_Risk_Calcs'!CK103</f>
        <v>424475.29123500997</v>
      </c>
      <c r="L97" s="42">
        <f>'Outdoor Air_Risk_Calcs'!CL103</f>
        <v>171017.520583345</v>
      </c>
      <c r="M97" s="42">
        <f>'Outdoor Air_Risk_Calcs'!CM103</f>
        <v>21729.719766668411</v>
      </c>
      <c r="N97" s="42">
        <f>'Outdoor Air_Risk_Calcs'!CN103</f>
        <v>506029.86102683243</v>
      </c>
      <c r="O97" s="42">
        <f>'Outdoor Air_Risk_Calcs'!CO103</f>
        <v>192253.9635119267</v>
      </c>
      <c r="P97" s="15">
        <v>3.199955272421948E-6</v>
      </c>
      <c r="Q97" s="15">
        <v>1.5002413515344357E-7</v>
      </c>
      <c r="R97" s="15">
        <v>3.723685049597208E-7</v>
      </c>
      <c r="S97" s="15">
        <v>2.9306194072148441E-6</v>
      </c>
      <c r="T97" s="15">
        <v>1.2584541618219189E-7</v>
      </c>
      <c r="U97" s="15">
        <v>3.3123654409126341E-7</v>
      </c>
    </row>
    <row r="98" spans="1:21" x14ac:dyDescent="0.25">
      <c r="A98" s="53" t="s">
        <v>146</v>
      </c>
      <c r="B98" s="53" t="s">
        <v>142</v>
      </c>
      <c r="C98" s="53" t="s">
        <v>236</v>
      </c>
      <c r="D98" s="42">
        <f>'Outdoor Air_Risk_Calcs'!BR104</f>
        <v>9180.6331287813173</v>
      </c>
      <c r="E98" s="42">
        <f>'Outdoor Air_Risk_Calcs'!BS104</f>
        <v>195819.26171124517</v>
      </c>
      <c r="F98" s="42">
        <f>'Outdoor Air_Risk_Calcs'!BT104</f>
        <v>78893.931665335578</v>
      </c>
      <c r="G98" s="42">
        <f>'Outdoor Air_Risk_Calcs'!BU104</f>
        <v>10024.370722547976</v>
      </c>
      <c r="H98" s="42">
        <f>'Outdoor Air_Risk_Calcs'!BV104</f>
        <v>233442.07739822741</v>
      </c>
      <c r="I98" s="42">
        <f>'Outdoor Air_Risk_Calcs'!BW104</f>
        <v>88690.743544652971</v>
      </c>
      <c r="J98" s="42">
        <f>'Outdoor Air_Risk_Calcs'!CJ104</f>
        <v>19900.758929464613</v>
      </c>
      <c r="K98" s="42">
        <f>'Outdoor Air_Risk_Calcs'!CK104</f>
        <v>424475.29123500997</v>
      </c>
      <c r="L98" s="42">
        <f>'Outdoor Air_Risk_Calcs'!CL104</f>
        <v>171017.520583345</v>
      </c>
      <c r="M98" s="42">
        <f>'Outdoor Air_Risk_Calcs'!CM104</f>
        <v>21729.719766668411</v>
      </c>
      <c r="N98" s="42">
        <f>'Outdoor Air_Risk_Calcs'!CN104</f>
        <v>506029.86102683243</v>
      </c>
      <c r="O98" s="42">
        <f>'Outdoor Air_Risk_Calcs'!CO104</f>
        <v>192253.9635119267</v>
      </c>
      <c r="P98" s="15">
        <v>3.199955272421948E-6</v>
      </c>
      <c r="Q98" s="15">
        <v>1.5002413515344357E-7</v>
      </c>
      <c r="R98" s="15">
        <v>3.723685049597208E-7</v>
      </c>
      <c r="S98" s="15">
        <v>2.9306194072148441E-6</v>
      </c>
      <c r="T98" s="15">
        <v>1.2584541618219189E-7</v>
      </c>
      <c r="U98" s="15">
        <v>3.3123654409126341E-7</v>
      </c>
    </row>
    <row r="99" spans="1:21" x14ac:dyDescent="0.25">
      <c r="A99" s="53" t="s">
        <v>147</v>
      </c>
      <c r="B99" s="53" t="s">
        <v>142</v>
      </c>
      <c r="C99" s="53" t="s">
        <v>236</v>
      </c>
      <c r="D99" s="42">
        <f>'Outdoor Air_Risk_Calcs'!BR105</f>
        <v>9180.6331287813173</v>
      </c>
      <c r="E99" s="42">
        <f>'Outdoor Air_Risk_Calcs'!BS105</f>
        <v>195819.26171124517</v>
      </c>
      <c r="F99" s="42">
        <f>'Outdoor Air_Risk_Calcs'!BT105</f>
        <v>78893.931665335578</v>
      </c>
      <c r="G99" s="42">
        <f>'Outdoor Air_Risk_Calcs'!BU105</f>
        <v>10024.370722547976</v>
      </c>
      <c r="H99" s="42">
        <f>'Outdoor Air_Risk_Calcs'!BV105</f>
        <v>233442.07739822741</v>
      </c>
      <c r="I99" s="42">
        <f>'Outdoor Air_Risk_Calcs'!BW105</f>
        <v>88690.743544652971</v>
      </c>
      <c r="J99" s="42">
        <f>'Outdoor Air_Risk_Calcs'!CJ105</f>
        <v>19900.758929464613</v>
      </c>
      <c r="K99" s="42">
        <f>'Outdoor Air_Risk_Calcs'!CK105</f>
        <v>424475.29123500997</v>
      </c>
      <c r="L99" s="42">
        <f>'Outdoor Air_Risk_Calcs'!CL105</f>
        <v>171017.520583345</v>
      </c>
      <c r="M99" s="42">
        <f>'Outdoor Air_Risk_Calcs'!CM105</f>
        <v>21729.719766668411</v>
      </c>
      <c r="N99" s="42">
        <f>'Outdoor Air_Risk_Calcs'!CN105</f>
        <v>506029.86102683243</v>
      </c>
      <c r="O99" s="42">
        <f>'Outdoor Air_Risk_Calcs'!CO105</f>
        <v>192253.9635119267</v>
      </c>
      <c r="P99" s="15">
        <v>3.199955272421948E-6</v>
      </c>
      <c r="Q99" s="15">
        <v>1.5002413515344357E-7</v>
      </c>
      <c r="R99" s="15">
        <v>3.723685049597208E-7</v>
      </c>
      <c r="S99" s="15">
        <v>2.9306194072148441E-6</v>
      </c>
      <c r="T99" s="15">
        <v>1.2584541618219189E-7</v>
      </c>
      <c r="U99" s="15">
        <v>3.3123654409126341E-7</v>
      </c>
    </row>
    <row r="100" spans="1:21" x14ac:dyDescent="0.25">
      <c r="A100" s="53" t="s">
        <v>148</v>
      </c>
      <c r="B100" s="53" t="s">
        <v>142</v>
      </c>
      <c r="C100" s="53" t="s">
        <v>236</v>
      </c>
      <c r="D100" s="42">
        <f>'Outdoor Air_Risk_Calcs'!BR106</f>
        <v>9180.6331287813173</v>
      </c>
      <c r="E100" s="42">
        <f>'Outdoor Air_Risk_Calcs'!BS106</f>
        <v>195819.26171124517</v>
      </c>
      <c r="F100" s="42">
        <f>'Outdoor Air_Risk_Calcs'!BT106</f>
        <v>78893.931665335578</v>
      </c>
      <c r="G100" s="42">
        <f>'Outdoor Air_Risk_Calcs'!BU106</f>
        <v>10024.370722547976</v>
      </c>
      <c r="H100" s="42">
        <f>'Outdoor Air_Risk_Calcs'!BV106</f>
        <v>233442.07739822741</v>
      </c>
      <c r="I100" s="42">
        <f>'Outdoor Air_Risk_Calcs'!BW106</f>
        <v>88690.743544652971</v>
      </c>
      <c r="J100" s="42">
        <f>'Outdoor Air_Risk_Calcs'!CJ106</f>
        <v>19900.758929464613</v>
      </c>
      <c r="K100" s="42">
        <f>'Outdoor Air_Risk_Calcs'!CK106</f>
        <v>424475.29123500997</v>
      </c>
      <c r="L100" s="42">
        <f>'Outdoor Air_Risk_Calcs'!CL106</f>
        <v>171017.520583345</v>
      </c>
      <c r="M100" s="42">
        <f>'Outdoor Air_Risk_Calcs'!CM106</f>
        <v>21729.719766668411</v>
      </c>
      <c r="N100" s="42">
        <f>'Outdoor Air_Risk_Calcs'!CN106</f>
        <v>506029.86102683243</v>
      </c>
      <c r="O100" s="42">
        <f>'Outdoor Air_Risk_Calcs'!CO106</f>
        <v>192253.9635119267</v>
      </c>
      <c r="P100" s="15">
        <v>3.199955272421948E-6</v>
      </c>
      <c r="Q100" s="15">
        <v>1.5002413515344357E-7</v>
      </c>
      <c r="R100" s="15">
        <v>3.723685049597208E-7</v>
      </c>
      <c r="S100" s="15">
        <v>2.9306194072148441E-6</v>
      </c>
      <c r="T100" s="15">
        <v>1.2584541618219189E-7</v>
      </c>
      <c r="U100" s="15">
        <v>3.3123654409126341E-7</v>
      </c>
    </row>
    <row r="101" spans="1:21" x14ac:dyDescent="0.25">
      <c r="A101" s="53" t="s">
        <v>149</v>
      </c>
      <c r="B101" s="53" t="s">
        <v>142</v>
      </c>
      <c r="C101" s="53" t="s">
        <v>236</v>
      </c>
      <c r="D101" s="42">
        <f>'Outdoor Air_Risk_Calcs'!BR107</f>
        <v>918063.31287813187</v>
      </c>
      <c r="E101" s="42">
        <f>'Outdoor Air_Risk_Calcs'!BS107</f>
        <v>19581926.171124518</v>
      </c>
      <c r="F101" s="42">
        <f>'Outdoor Air_Risk_Calcs'!BT107</f>
        <v>7889393.1665335586</v>
      </c>
      <c r="G101" s="42">
        <f>'Outdoor Air_Risk_Calcs'!BU107</f>
        <v>1002437.0722547976</v>
      </c>
      <c r="H101" s="42">
        <f>'Outdoor Air_Risk_Calcs'!BV107</f>
        <v>23344207.739822742</v>
      </c>
      <c r="I101" s="42">
        <f>'Outdoor Air_Risk_Calcs'!BW107</f>
        <v>8869074.3544652984</v>
      </c>
      <c r="J101" s="42">
        <f>'Outdoor Air_Risk_Calcs'!CJ107</f>
        <v>1990075.8929464617</v>
      </c>
      <c r="K101" s="42">
        <f>'Outdoor Air_Risk_Calcs'!CK107</f>
        <v>42447529.123501003</v>
      </c>
      <c r="L101" s="42">
        <f>'Outdoor Air_Risk_Calcs'!CL107</f>
        <v>17101752.058334503</v>
      </c>
      <c r="M101" s="42">
        <f>'Outdoor Air_Risk_Calcs'!CM107</f>
        <v>2172971.9766668417</v>
      </c>
      <c r="N101" s="42">
        <f>'Outdoor Air_Risk_Calcs'!CN107</f>
        <v>50602986.102683246</v>
      </c>
      <c r="O101" s="42">
        <f>'Outdoor Air_Risk_Calcs'!CO107</f>
        <v>19225396.351192672</v>
      </c>
      <c r="P101" s="15">
        <v>3.1999552724219481E-8</v>
      </c>
      <c r="Q101" s="15">
        <v>1.5002413515344355E-9</v>
      </c>
      <c r="R101" s="15">
        <v>3.7236850495972074E-9</v>
      </c>
      <c r="S101" s="15">
        <v>2.9306194072148434E-8</v>
      </c>
      <c r="T101" s="15">
        <v>1.2584541618219189E-9</v>
      </c>
      <c r="U101" s="15">
        <v>3.3123654409126335E-9</v>
      </c>
    </row>
    <row r="102" spans="1:21" x14ac:dyDescent="0.25">
      <c r="A102" s="53" t="s">
        <v>151</v>
      </c>
      <c r="B102" s="53" t="s">
        <v>152</v>
      </c>
      <c r="C102" s="53" t="s">
        <v>236</v>
      </c>
      <c r="D102" s="42">
        <f>'Outdoor Air_Risk_Calcs'!BR108</f>
        <v>38947.948640996583</v>
      </c>
      <c r="E102" s="42">
        <f>'Outdoor Air_Risk_Calcs'!BS108</f>
        <v>798307.58561202814</v>
      </c>
      <c r="F102" s="42">
        <f>'Outdoor Air_Risk_Calcs'!BT108</f>
        <v>325844.96672011475</v>
      </c>
      <c r="G102" s="42">
        <f>'Outdoor Air_Risk_Calcs'!BU108</f>
        <v>42559.319206853295</v>
      </c>
      <c r="H102" s="42">
        <f>'Outdoor Air_Risk_Calcs'!BV108</f>
        <v>950111.61748890427</v>
      </c>
      <c r="I102" s="42">
        <f>'Outdoor Air_Risk_Calcs'!BW108</f>
        <v>366519.3843907275</v>
      </c>
      <c r="J102" s="42">
        <f>'Outdoor Air_Risk_Calcs'!CJ108</f>
        <v>84427.046133857628</v>
      </c>
      <c r="K102" s="42">
        <f>'Outdoor Air_Risk_Calcs'!CK108</f>
        <v>1730482.7009176887</v>
      </c>
      <c r="L102" s="42">
        <f>'Outdoor Air_Risk_Calcs'!CL108</f>
        <v>706330.60270617926</v>
      </c>
      <c r="M102" s="42">
        <f>'Outdoor Air_Risk_Calcs'!CM108</f>
        <v>92255.374967821059</v>
      </c>
      <c r="N102" s="42">
        <f>'Outdoor Air_Risk_Calcs'!CN108</f>
        <v>2059546.6554974203</v>
      </c>
      <c r="O102" s="42">
        <f>'Outdoor Air_Risk_Calcs'!CO108</f>
        <v>794500.09704329481</v>
      </c>
      <c r="P102" s="15">
        <v>7.5427888784089968E-7</v>
      </c>
      <c r="Q102" s="15">
        <v>3.6799870017635911E-8</v>
      </c>
      <c r="R102" s="15">
        <v>9.015826047682777E-8</v>
      </c>
      <c r="S102" s="15">
        <v>6.9027456106216865E-7</v>
      </c>
      <c r="T102" s="15">
        <v>3.0920172792180884E-8</v>
      </c>
      <c r="U102" s="15">
        <v>8.0152964988333109E-8</v>
      </c>
    </row>
    <row r="103" spans="1:21" x14ac:dyDescent="0.25">
      <c r="A103" s="53" t="s">
        <v>154</v>
      </c>
      <c r="B103" s="53" t="s">
        <v>152</v>
      </c>
      <c r="C103" s="53" t="s">
        <v>236</v>
      </c>
      <c r="D103" s="42">
        <f>'Outdoor Air_Risk_Calcs'!BR109</f>
        <v>32038.402254525492</v>
      </c>
      <c r="E103" s="42">
        <f>'Outdoor Air_Risk_Calcs'!BS109</f>
        <v>668036.62341584195</v>
      </c>
      <c r="F103" s="42">
        <f>'Outdoor Air_Risk_Calcs'!BT109</f>
        <v>271160.88257593336</v>
      </c>
      <c r="G103" s="42">
        <f>'Outdoor Air_Risk_Calcs'!BU109</f>
        <v>34997.674923259554</v>
      </c>
      <c r="H103" s="42">
        <f>'Outdoor Air_Risk_Calcs'!BV109</f>
        <v>795628.92599911347</v>
      </c>
      <c r="I103" s="42">
        <f>'Outdoor Air_Risk_Calcs'!BW109</f>
        <v>304933.58488163084</v>
      </c>
      <c r="J103" s="42">
        <f>'Outdoor Air_Risk_Calcs'!CJ109</f>
        <v>69449.2973206483</v>
      </c>
      <c r="K103" s="42">
        <f>'Outdoor Air_Risk_Calcs'!CK109</f>
        <v>1448095.7480997802</v>
      </c>
      <c r="L103" s="42">
        <f>'Outdoor Air_Risk_Calcs'!CL109</f>
        <v>587792.50619731972</v>
      </c>
      <c r="M103" s="42">
        <f>'Outdoor Air_Risk_Calcs'!CM109</f>
        <v>75864.080610746678</v>
      </c>
      <c r="N103" s="42">
        <f>'Outdoor Air_Risk_Calcs'!CN109</f>
        <v>1724676.1995072807</v>
      </c>
      <c r="O103" s="42">
        <f>'Outdoor Air_Risk_Calcs'!CO109</f>
        <v>661001.22694177646</v>
      </c>
      <c r="P103" s="15">
        <v>9.1695007607521158E-7</v>
      </c>
      <c r="Q103" s="15">
        <v>4.3976055136618299E-8</v>
      </c>
      <c r="R103" s="15">
        <v>1.0834016730414186E-7</v>
      </c>
      <c r="S103" s="15">
        <v>8.3941620262010421E-7</v>
      </c>
      <c r="T103" s="15">
        <v>3.6923764866547995E-8</v>
      </c>
      <c r="U103" s="15">
        <v>9.634102913268537E-8</v>
      </c>
    </row>
    <row r="104" spans="1:21" x14ac:dyDescent="0.25">
      <c r="A104" s="53" t="s">
        <v>155</v>
      </c>
      <c r="B104" s="53" t="s">
        <v>152</v>
      </c>
      <c r="C104" s="53" t="s">
        <v>236</v>
      </c>
      <c r="D104" s="42">
        <f>'Outdoor Air_Risk_Calcs'!BR110</f>
        <v>26102.445040861083</v>
      </c>
      <c r="E104" s="42">
        <f>'Outdoor Air_Risk_Calcs'!BS110</f>
        <v>541995.72732649732</v>
      </c>
      <c r="F104" s="42">
        <f>'Outdoor Air_Risk_Calcs'!BT110</f>
        <v>220299.60954030507</v>
      </c>
      <c r="G104" s="42">
        <f>'Outdoor Air_Risk_Calcs'!BU110</f>
        <v>28515.688429163096</v>
      </c>
      <c r="H104" s="42">
        <f>'Outdoor Air_Risk_Calcs'!BV110</f>
        <v>645403.13277657575</v>
      </c>
      <c r="I104" s="42">
        <f>'Outdoor Air_Risk_Calcs'!BW110</f>
        <v>247752.62504264142</v>
      </c>
      <c r="J104" s="42">
        <f>'Outdoor Air_Risk_Calcs'!CJ110</f>
        <v>56581.987205138546</v>
      </c>
      <c r="K104" s="42">
        <f>'Outdoor Air_Risk_Calcs'!CK110</f>
        <v>1174878.2637343295</v>
      </c>
      <c r="L104" s="42">
        <f>'Outdoor Air_Risk_Calcs'!CL110</f>
        <v>477541.07589513983</v>
      </c>
      <c r="M104" s="42">
        <f>'Outdoor Air_Risk_Calcs'!CM110</f>
        <v>61813.148742153127</v>
      </c>
      <c r="N104" s="42">
        <f>'Outdoor Air_Risk_Calcs'!CN110</f>
        <v>1399033.3757529045</v>
      </c>
      <c r="O104" s="42">
        <f>'Outdoor Air_Risk_Calcs'!CO110</f>
        <v>537050.68005153351</v>
      </c>
      <c r="P104" s="15">
        <v>1.1254736994418457E-6</v>
      </c>
      <c r="Q104" s="15">
        <v>5.4202669695435361E-8</v>
      </c>
      <c r="R104" s="15">
        <v>1.3335300705215541E-7</v>
      </c>
      <c r="S104" s="15">
        <v>1.0302264122990905E-6</v>
      </c>
      <c r="T104" s="15">
        <v>4.551824106931514E-8</v>
      </c>
      <c r="U104" s="15">
        <v>1.1857640410291968E-7</v>
      </c>
    </row>
    <row r="105" spans="1:21" x14ac:dyDescent="0.25">
      <c r="A105" s="53" t="s">
        <v>156</v>
      </c>
      <c r="B105" s="53" t="s">
        <v>152</v>
      </c>
      <c r="C105" s="53" t="s">
        <v>236</v>
      </c>
      <c r="D105" s="42">
        <f>'Outdoor Air_Risk_Calcs'!BR111</f>
        <v>31896.833117940943</v>
      </c>
      <c r="E105" s="42">
        <f>'Outdoor Air_Risk_Calcs'!BS111</f>
        <v>646626.05062363681</v>
      </c>
      <c r="F105" s="42">
        <f>'Outdoor Air_Risk_Calcs'!BT111</f>
        <v>264867.948043212</v>
      </c>
      <c r="G105" s="42">
        <f>'Outdoor Air_Risk_Calcs'!BU111</f>
        <v>34861.814140945069</v>
      </c>
      <c r="H105" s="42">
        <f>'Outdoor Air_Risk_Calcs'!BV111</f>
        <v>769243.75685900112</v>
      </c>
      <c r="I105" s="42">
        <f>'Outdoor Air_Risk_Calcs'!BW111</f>
        <v>297977.98257175821</v>
      </c>
      <c r="J105" s="42">
        <f>'Outdoor Air_Risk_Calcs'!CJ111</f>
        <v>69142.419437663397</v>
      </c>
      <c r="K105" s="42">
        <f>'Outdoor Air_Risk_Calcs'!CK111</f>
        <v>1401684.2815154498</v>
      </c>
      <c r="L105" s="42">
        <f>'Outdoor Air_Risk_Calcs'!CL111</f>
        <v>574151.38021636964</v>
      </c>
      <c r="M105" s="42">
        <f>'Outdoor Air_Risk_Calcs'!CM111</f>
        <v>75569.576665443295</v>
      </c>
      <c r="N105" s="42">
        <f>'Outdoor Air_Risk_Calcs'!CN111</f>
        <v>1667481.3543364853</v>
      </c>
      <c r="O105" s="42">
        <f>'Outdoor Air_Risk_Calcs'!CO111</f>
        <v>645923.64320258424</v>
      </c>
      <c r="P105" s="15">
        <v>9.2101981648113583E-7</v>
      </c>
      <c r="Q105" s="15">
        <v>4.5432155658254442E-8</v>
      </c>
      <c r="R105" s="15">
        <v>1.1091419555159826E-7</v>
      </c>
      <c r="S105" s="15">
        <v>8.4268751092076664E-7</v>
      </c>
      <c r="T105" s="15">
        <v>3.8190255198912411E-8</v>
      </c>
      <c r="U105" s="15">
        <v>9.8589886175703427E-8</v>
      </c>
    </row>
    <row r="106" spans="1:21" x14ac:dyDescent="0.25">
      <c r="A106" s="53" t="s">
        <v>157</v>
      </c>
      <c r="B106" s="53" t="s">
        <v>152</v>
      </c>
      <c r="C106" s="53" t="s">
        <v>236</v>
      </c>
      <c r="D106" s="42">
        <f>'Outdoor Air_Risk_Calcs'!BR112</f>
        <v>35808.568876487654</v>
      </c>
      <c r="E106" s="42">
        <f>'Outdoor Air_Risk_Calcs'!BS112</f>
        <v>731559.22045334929</v>
      </c>
      <c r="F106" s="42">
        <f>'Outdoor Air_Risk_Calcs'!BT112</f>
        <v>298915.60814007727</v>
      </c>
      <c r="G106" s="42">
        <f>'Outdoor Air_Risk_Calcs'!BU112</f>
        <v>39131.313856251771</v>
      </c>
      <c r="H106" s="42">
        <f>'Outdoor Air_Risk_Calcs'!BV112</f>
        <v>870554.55517439125</v>
      </c>
      <c r="I106" s="42">
        <f>'Outdoor Air_Risk_Calcs'!BW112</f>
        <v>336244.38907059986</v>
      </c>
      <c r="J106" s="42">
        <f>'Outdoor Air_Risk_Calcs'!CJ112</f>
        <v>77621.846644329067</v>
      </c>
      <c r="K106" s="42">
        <f>'Outdoor Air_Risk_Calcs'!CK112</f>
        <v>1585792.9932117593</v>
      </c>
      <c r="L106" s="42">
        <f>'Outdoor Air_Risk_Calcs'!CL112</f>
        <v>647956.12398462556</v>
      </c>
      <c r="M106" s="42">
        <f>'Outdoor Air_Risk_Calcs'!CM112</f>
        <v>84824.524923572346</v>
      </c>
      <c r="N106" s="42">
        <f>'Outdoor Air_Risk_Calcs'!CN112</f>
        <v>1887091.673793159</v>
      </c>
      <c r="O106" s="42">
        <f>'Outdoor Air_Risk_Calcs'!CO112</f>
        <v>728873.31782175018</v>
      </c>
      <c r="P106" s="15">
        <v>8.2040741382169799E-7</v>
      </c>
      <c r="Q106" s="15">
        <v>4.0157535525845732E-8</v>
      </c>
      <c r="R106" s="15">
        <v>9.8280633679217255E-8</v>
      </c>
      <c r="S106" s="15">
        <v>7.5074441641631462E-7</v>
      </c>
      <c r="T106" s="15">
        <v>3.3745863725600057E-8</v>
      </c>
      <c r="U106" s="15">
        <v>8.7369830812097457E-8</v>
      </c>
    </row>
    <row r="107" spans="1:21" x14ac:dyDescent="0.25">
      <c r="A107" s="53" t="s">
        <v>158</v>
      </c>
      <c r="B107" s="53" t="s">
        <v>152</v>
      </c>
      <c r="C107" s="53" t="s">
        <v>236</v>
      </c>
      <c r="D107" s="42">
        <f>'Outdoor Air_Risk_Calcs'!BR113</f>
        <v>29032.925603518364</v>
      </c>
      <c r="E107" s="42">
        <f>'Outdoor Air_Risk_Calcs'!BS113</f>
        <v>598691.71013005963</v>
      </c>
      <c r="F107" s="42">
        <f>'Outdoor Air_Risk_Calcs'!BT113</f>
        <v>243890.75533256019</v>
      </c>
      <c r="G107" s="42">
        <f>'Outdoor Air_Risk_Calcs'!BU113</f>
        <v>31721.271280821518</v>
      </c>
      <c r="H107" s="42">
        <f>'Outdoor Air_Risk_Calcs'!BV113</f>
        <v>712713.4393559231</v>
      </c>
      <c r="I107" s="42">
        <f>'Outdoor Air_Risk_Calcs'!BW113</f>
        <v>274311.06861096836</v>
      </c>
      <c r="J107" s="42">
        <f>'Outdoor Air_Risk_Calcs'!CJ113</f>
        <v>62934.358158955969</v>
      </c>
      <c r="K107" s="42">
        <f>'Outdoor Air_Risk_Calcs'!CK113</f>
        <v>1297777.5311612745</v>
      </c>
      <c r="L107" s="42">
        <f>'Outdoor Air_Risk_Calcs'!CL113</f>
        <v>528679.34693765605</v>
      </c>
      <c r="M107" s="42">
        <f>'Outdoor Air_Risk_Calcs'!CM113</f>
        <v>68761.855946157069</v>
      </c>
      <c r="N107" s="42">
        <f>'Outdoor Air_Risk_Calcs'!CN113</f>
        <v>1544941.1977858455</v>
      </c>
      <c r="O107" s="42">
        <f>'Outdoor Air_Risk_Calcs'!CO113</f>
        <v>594621.1303223446</v>
      </c>
      <c r="P107" s="15">
        <v>1.0118723750339252E-6</v>
      </c>
      <c r="Q107" s="15">
        <v>4.9069687933767108E-8</v>
      </c>
      <c r="R107" s="15">
        <v>1.2045399320100174E-7</v>
      </c>
      <c r="S107" s="15">
        <v>9.2611721404674297E-7</v>
      </c>
      <c r="T107" s="15">
        <v>4.1219393044087737E-8</v>
      </c>
      <c r="U107" s="15">
        <v>1.070959897220885E-7</v>
      </c>
    </row>
    <row r="108" spans="1:21" x14ac:dyDescent="0.25">
      <c r="A108" s="53" t="s">
        <v>159</v>
      </c>
      <c r="B108" s="53" t="s">
        <v>152</v>
      </c>
      <c r="C108" s="53" t="s">
        <v>236</v>
      </c>
      <c r="D108" s="42">
        <f>'Outdoor Air_Risk_Calcs'!BR114</f>
        <v>9180.6331287813173</v>
      </c>
      <c r="E108" s="42">
        <f>'Outdoor Air_Risk_Calcs'!BS114</f>
        <v>195819.26171124517</v>
      </c>
      <c r="F108" s="42">
        <f>'Outdoor Air_Risk_Calcs'!BT114</f>
        <v>78893.931665335578</v>
      </c>
      <c r="G108" s="42">
        <f>'Outdoor Air_Risk_Calcs'!BU114</f>
        <v>10024.370722547976</v>
      </c>
      <c r="H108" s="42">
        <f>'Outdoor Air_Risk_Calcs'!BV114</f>
        <v>233442.07739822741</v>
      </c>
      <c r="I108" s="42">
        <f>'Outdoor Air_Risk_Calcs'!BW114</f>
        <v>88690.743544652971</v>
      </c>
      <c r="J108" s="42">
        <f>'Outdoor Air_Risk_Calcs'!CJ114</f>
        <v>19900.758929464613</v>
      </c>
      <c r="K108" s="42">
        <f>'Outdoor Air_Risk_Calcs'!CK114</f>
        <v>424475.29123500997</v>
      </c>
      <c r="L108" s="42">
        <f>'Outdoor Air_Risk_Calcs'!CL114</f>
        <v>171017.520583345</v>
      </c>
      <c r="M108" s="42">
        <f>'Outdoor Air_Risk_Calcs'!CM114</f>
        <v>21729.719766668411</v>
      </c>
      <c r="N108" s="42">
        <f>'Outdoor Air_Risk_Calcs'!CN114</f>
        <v>506029.86102683243</v>
      </c>
      <c r="O108" s="42">
        <f>'Outdoor Air_Risk_Calcs'!CO114</f>
        <v>192253.9635119267</v>
      </c>
      <c r="P108" s="15">
        <v>3.199955272421948E-6</v>
      </c>
      <c r="Q108" s="15">
        <v>1.5002413515344357E-7</v>
      </c>
      <c r="R108" s="15">
        <v>3.723685049597208E-7</v>
      </c>
      <c r="S108" s="15">
        <v>2.9306194072148441E-6</v>
      </c>
      <c r="T108" s="15">
        <v>1.2584541618219189E-7</v>
      </c>
      <c r="U108" s="15">
        <v>3.3123654409126341E-7</v>
      </c>
    </row>
    <row r="109" spans="1:21" x14ac:dyDescent="0.25">
      <c r="A109" s="53" t="s">
        <v>160</v>
      </c>
      <c r="B109" s="53" t="s">
        <v>161</v>
      </c>
      <c r="C109" s="53" t="s">
        <v>238</v>
      </c>
      <c r="D109" s="42">
        <f>'Outdoor Air_Risk_Calcs'!BR115</f>
        <v>9180.6331287813173</v>
      </c>
      <c r="E109" s="42">
        <f>'Outdoor Air_Risk_Calcs'!BS115</f>
        <v>195819.26171124517</v>
      </c>
      <c r="F109" s="42">
        <f>'Outdoor Air_Risk_Calcs'!BT115</f>
        <v>78893.931665335578</v>
      </c>
      <c r="G109" s="42">
        <f>'Outdoor Air_Risk_Calcs'!BU115</f>
        <v>10024.370722547976</v>
      </c>
      <c r="H109" s="42">
        <f>'Outdoor Air_Risk_Calcs'!BV115</f>
        <v>233442.07739822741</v>
      </c>
      <c r="I109" s="42">
        <f>'Outdoor Air_Risk_Calcs'!BW115</f>
        <v>88690.743544652971</v>
      </c>
      <c r="J109" s="42">
        <f>'Outdoor Air_Risk_Calcs'!CJ115</f>
        <v>19900.758929464613</v>
      </c>
      <c r="K109" s="42">
        <f>'Outdoor Air_Risk_Calcs'!CK115</f>
        <v>424475.29123500997</v>
      </c>
      <c r="L109" s="42">
        <f>'Outdoor Air_Risk_Calcs'!CL115</f>
        <v>171017.520583345</v>
      </c>
      <c r="M109" s="42">
        <f>'Outdoor Air_Risk_Calcs'!CM115</f>
        <v>21729.719766668411</v>
      </c>
      <c r="N109" s="42">
        <f>'Outdoor Air_Risk_Calcs'!CN115</f>
        <v>506029.86102683243</v>
      </c>
      <c r="O109" s="42">
        <f>'Outdoor Air_Risk_Calcs'!CO115</f>
        <v>192253.9635119267</v>
      </c>
      <c r="P109" s="15">
        <v>3.199955272421948E-6</v>
      </c>
      <c r="Q109" s="15">
        <v>1.5002413515344357E-7</v>
      </c>
      <c r="R109" s="15">
        <v>3.723685049597208E-7</v>
      </c>
      <c r="S109" s="15">
        <v>2.9306194072148441E-6</v>
      </c>
      <c r="T109" s="15">
        <v>1.2584541618219189E-7</v>
      </c>
      <c r="U109" s="15">
        <v>3.3123654409126341E-7</v>
      </c>
    </row>
    <row r="110" spans="1:21" x14ac:dyDescent="0.25">
      <c r="A110" s="53" t="s">
        <v>163</v>
      </c>
      <c r="B110" s="53" t="s">
        <v>161</v>
      </c>
      <c r="C110" s="53" t="s">
        <v>238</v>
      </c>
      <c r="D110" s="42">
        <f>'Outdoor Air_Risk_Calcs'!BR116</f>
        <v>9180.6331287813173</v>
      </c>
      <c r="E110" s="42">
        <f>'Outdoor Air_Risk_Calcs'!BS116</f>
        <v>195819.26171124517</v>
      </c>
      <c r="F110" s="42">
        <f>'Outdoor Air_Risk_Calcs'!BT116</f>
        <v>78893.931665335578</v>
      </c>
      <c r="G110" s="42">
        <f>'Outdoor Air_Risk_Calcs'!BU116</f>
        <v>10024.370722547976</v>
      </c>
      <c r="H110" s="42">
        <f>'Outdoor Air_Risk_Calcs'!BV116</f>
        <v>233442.07739822741</v>
      </c>
      <c r="I110" s="42">
        <f>'Outdoor Air_Risk_Calcs'!BW116</f>
        <v>88690.743544652971</v>
      </c>
      <c r="J110" s="42">
        <f>'Outdoor Air_Risk_Calcs'!CJ116</f>
        <v>19900.758929464613</v>
      </c>
      <c r="K110" s="42">
        <f>'Outdoor Air_Risk_Calcs'!CK116</f>
        <v>424475.29123500997</v>
      </c>
      <c r="L110" s="42">
        <f>'Outdoor Air_Risk_Calcs'!CL116</f>
        <v>171017.520583345</v>
      </c>
      <c r="M110" s="42">
        <f>'Outdoor Air_Risk_Calcs'!CM116</f>
        <v>21729.719766668411</v>
      </c>
      <c r="N110" s="42">
        <f>'Outdoor Air_Risk_Calcs'!CN116</f>
        <v>506029.86102683243</v>
      </c>
      <c r="O110" s="42">
        <f>'Outdoor Air_Risk_Calcs'!CO116</f>
        <v>192253.9635119267</v>
      </c>
      <c r="P110" s="15">
        <v>3.199955272421948E-6</v>
      </c>
      <c r="Q110" s="15">
        <v>1.5002413515344357E-7</v>
      </c>
      <c r="R110" s="15">
        <v>3.723685049597208E-7</v>
      </c>
      <c r="S110" s="15">
        <v>2.9306194072148441E-6</v>
      </c>
      <c r="T110" s="15">
        <v>1.2584541618219189E-7</v>
      </c>
      <c r="U110" s="15">
        <v>3.3123654409126341E-7</v>
      </c>
    </row>
    <row r="111" spans="1:21" x14ac:dyDescent="0.25">
      <c r="A111" s="53" t="s">
        <v>164</v>
      </c>
      <c r="B111" s="53" t="s">
        <v>161</v>
      </c>
      <c r="C111" s="53" t="s">
        <v>238</v>
      </c>
      <c r="D111" s="42">
        <f>'Outdoor Air_Risk_Calcs'!BR117</f>
        <v>9180.6331287813173</v>
      </c>
      <c r="E111" s="42">
        <f>'Outdoor Air_Risk_Calcs'!BS117</f>
        <v>195819.26171124517</v>
      </c>
      <c r="F111" s="42">
        <f>'Outdoor Air_Risk_Calcs'!BT117</f>
        <v>78893.931665335578</v>
      </c>
      <c r="G111" s="42">
        <f>'Outdoor Air_Risk_Calcs'!BU117</f>
        <v>10024.370722547976</v>
      </c>
      <c r="H111" s="42">
        <f>'Outdoor Air_Risk_Calcs'!BV117</f>
        <v>233442.07739822741</v>
      </c>
      <c r="I111" s="42">
        <f>'Outdoor Air_Risk_Calcs'!BW117</f>
        <v>88690.743544652971</v>
      </c>
      <c r="J111" s="42">
        <f>'Outdoor Air_Risk_Calcs'!CJ117</f>
        <v>19900.758929464613</v>
      </c>
      <c r="K111" s="42">
        <f>'Outdoor Air_Risk_Calcs'!CK117</f>
        <v>424475.29123500997</v>
      </c>
      <c r="L111" s="42">
        <f>'Outdoor Air_Risk_Calcs'!CL117</f>
        <v>171017.520583345</v>
      </c>
      <c r="M111" s="42">
        <f>'Outdoor Air_Risk_Calcs'!CM117</f>
        <v>21729.719766668411</v>
      </c>
      <c r="N111" s="42">
        <f>'Outdoor Air_Risk_Calcs'!CN117</f>
        <v>506029.86102683243</v>
      </c>
      <c r="O111" s="42">
        <f>'Outdoor Air_Risk_Calcs'!CO117</f>
        <v>192253.9635119267</v>
      </c>
      <c r="P111" s="15">
        <v>3.199955272421948E-6</v>
      </c>
      <c r="Q111" s="15">
        <v>1.5002413515344357E-7</v>
      </c>
      <c r="R111" s="15">
        <v>3.723685049597208E-7</v>
      </c>
      <c r="S111" s="15">
        <v>2.9306194072148441E-6</v>
      </c>
      <c r="T111" s="15">
        <v>1.2584541618219189E-7</v>
      </c>
      <c r="U111" s="15">
        <v>3.3123654409126341E-7</v>
      </c>
    </row>
    <row r="112" spans="1:21" x14ac:dyDescent="0.25">
      <c r="A112" s="53" t="s">
        <v>165</v>
      </c>
      <c r="B112" s="53" t="s">
        <v>161</v>
      </c>
      <c r="C112" s="53" t="s">
        <v>238</v>
      </c>
      <c r="D112" s="42">
        <f>'Outdoor Air_Risk_Calcs'!BR118</f>
        <v>1147579.1410976648</v>
      </c>
      <c r="E112" s="42">
        <f>'Outdoor Air_Risk_Calcs'!BS118</f>
        <v>24477407.713905647</v>
      </c>
      <c r="F112" s="42">
        <f>'Outdoor Air_Risk_Calcs'!BT118</f>
        <v>9861741.4581669476</v>
      </c>
      <c r="G112" s="42">
        <f>'Outdoor Air_Risk_Calcs'!BU118</f>
        <v>1253046.340318497</v>
      </c>
      <c r="H112" s="42">
        <f>'Outdoor Air_Risk_Calcs'!BV118</f>
        <v>29180259.674778428</v>
      </c>
      <c r="I112" s="42">
        <f>'Outdoor Air_Risk_Calcs'!BW118</f>
        <v>11086342.943081623</v>
      </c>
      <c r="J112" s="42">
        <f>'Outdoor Air_Risk_Calcs'!CJ118</f>
        <v>2487594.8661830775</v>
      </c>
      <c r="K112" s="42">
        <f>'Outdoor Air_Risk_Calcs'!CK118</f>
        <v>53059411.404376253</v>
      </c>
      <c r="L112" s="42">
        <f>'Outdoor Air_Risk_Calcs'!CL118</f>
        <v>21377190.072918128</v>
      </c>
      <c r="M112" s="42">
        <f>'Outdoor Air_Risk_Calcs'!CM118</f>
        <v>2716214.9708335516</v>
      </c>
      <c r="N112" s="42">
        <f>'Outdoor Air_Risk_Calcs'!CN118</f>
        <v>63253732.628354058</v>
      </c>
      <c r="O112" s="42">
        <f>'Outdoor Air_Risk_Calcs'!CO118</f>
        <v>24031745.438990843</v>
      </c>
      <c r="P112" s="15">
        <v>2.5599642179375581E-8</v>
      </c>
      <c r="Q112" s="15">
        <v>1.2001930812275485E-9</v>
      </c>
      <c r="R112" s="15">
        <v>2.9789480396777659E-9</v>
      </c>
      <c r="S112" s="15">
        <v>2.3444955257718749E-8</v>
      </c>
      <c r="T112" s="15">
        <v>1.006763329457535E-9</v>
      </c>
      <c r="U112" s="15">
        <v>2.6498923527301073E-9</v>
      </c>
    </row>
    <row r="113" spans="1:21" x14ac:dyDescent="0.25">
      <c r="A113" s="53" t="s">
        <v>166</v>
      </c>
      <c r="B113" s="53" t="s">
        <v>161</v>
      </c>
      <c r="C113" s="53" t="s">
        <v>238</v>
      </c>
      <c r="D113" s="42">
        <f>'Outdoor Air_Risk_Calcs'!BR119</f>
        <v>1147579.1410976648</v>
      </c>
      <c r="E113" s="42">
        <f>'Outdoor Air_Risk_Calcs'!BS119</f>
        <v>24477407.713905647</v>
      </c>
      <c r="F113" s="42">
        <f>'Outdoor Air_Risk_Calcs'!BT119</f>
        <v>9861741.4581669476</v>
      </c>
      <c r="G113" s="42">
        <f>'Outdoor Air_Risk_Calcs'!BU119</f>
        <v>1253046.340318497</v>
      </c>
      <c r="H113" s="42">
        <f>'Outdoor Air_Risk_Calcs'!BV119</f>
        <v>29180259.674778428</v>
      </c>
      <c r="I113" s="42">
        <f>'Outdoor Air_Risk_Calcs'!BW119</f>
        <v>11086342.943081623</v>
      </c>
      <c r="J113" s="42">
        <f>'Outdoor Air_Risk_Calcs'!CJ119</f>
        <v>2487594.8661830775</v>
      </c>
      <c r="K113" s="42">
        <f>'Outdoor Air_Risk_Calcs'!CK119</f>
        <v>53059411.404376253</v>
      </c>
      <c r="L113" s="42">
        <f>'Outdoor Air_Risk_Calcs'!CL119</f>
        <v>21377190.072918128</v>
      </c>
      <c r="M113" s="42">
        <f>'Outdoor Air_Risk_Calcs'!CM119</f>
        <v>2716214.9708335516</v>
      </c>
      <c r="N113" s="42">
        <f>'Outdoor Air_Risk_Calcs'!CN119</f>
        <v>63253732.628354058</v>
      </c>
      <c r="O113" s="42">
        <f>'Outdoor Air_Risk_Calcs'!CO119</f>
        <v>24031745.438990843</v>
      </c>
      <c r="P113" s="15">
        <v>2.5599642179375581E-8</v>
      </c>
      <c r="Q113" s="15">
        <v>1.2001930812275485E-9</v>
      </c>
      <c r="R113" s="15">
        <v>2.9789480396777659E-9</v>
      </c>
      <c r="S113" s="15">
        <v>2.3444955257718749E-8</v>
      </c>
      <c r="T113" s="15">
        <v>1.006763329457535E-9</v>
      </c>
      <c r="U113" s="15">
        <v>2.6498923527301073E-9</v>
      </c>
    </row>
    <row r="114" spans="1:21" x14ac:dyDescent="0.25">
      <c r="A114" s="53" t="s">
        <v>167</v>
      </c>
      <c r="B114" s="53" t="s">
        <v>168</v>
      </c>
      <c r="C114" s="53" t="s">
        <v>237</v>
      </c>
      <c r="D114" s="42" t="e">
        <f>'Outdoor Air_Risk_Calcs'!BR120</f>
        <v>#DIV/0!</v>
      </c>
      <c r="E114" s="42" t="e">
        <f>'Outdoor Air_Risk_Calcs'!BS120</f>
        <v>#DIV/0!</v>
      </c>
      <c r="F114" s="42" t="e">
        <f>'Outdoor Air_Risk_Calcs'!BT120</f>
        <v>#DIV/0!</v>
      </c>
      <c r="G114" s="42" t="e">
        <f>'Outdoor Air_Risk_Calcs'!BU120</f>
        <v>#DIV/0!</v>
      </c>
      <c r="H114" s="42" t="e">
        <f>'Outdoor Air_Risk_Calcs'!BV120</f>
        <v>#DIV/0!</v>
      </c>
      <c r="I114" s="42" t="e">
        <f>'Outdoor Air_Risk_Calcs'!BW120</f>
        <v>#DIV/0!</v>
      </c>
      <c r="J114" s="42" t="e">
        <f>'Outdoor Air_Risk_Calcs'!CJ120</f>
        <v>#DIV/0!</v>
      </c>
      <c r="K114" s="42" t="e">
        <f>'Outdoor Air_Risk_Calcs'!CK120</f>
        <v>#DIV/0!</v>
      </c>
      <c r="L114" s="42" t="e">
        <f>'Outdoor Air_Risk_Calcs'!CL120</f>
        <v>#DIV/0!</v>
      </c>
      <c r="M114" s="42" t="e">
        <f>'Outdoor Air_Risk_Calcs'!CM120</f>
        <v>#DIV/0!</v>
      </c>
      <c r="N114" s="42" t="e">
        <f>'Outdoor Air_Risk_Calcs'!CN120</f>
        <v>#DIV/0!</v>
      </c>
      <c r="O114" s="42" t="e">
        <f>'Outdoor Air_Risk_Calcs'!CO120</f>
        <v>#DIV/0!</v>
      </c>
      <c r="P114" s="15">
        <v>0</v>
      </c>
      <c r="Q114" s="15">
        <v>0</v>
      </c>
      <c r="R114" s="15">
        <v>0</v>
      </c>
      <c r="S114" s="15">
        <v>0</v>
      </c>
      <c r="T114" s="15">
        <v>0</v>
      </c>
      <c r="U114" s="15">
        <v>0</v>
      </c>
    </row>
    <row r="115" spans="1:21" x14ac:dyDescent="0.25">
      <c r="A115" s="53" t="s">
        <v>170</v>
      </c>
      <c r="B115" s="53" t="s">
        <v>168</v>
      </c>
      <c r="C115" s="53" t="s">
        <v>237</v>
      </c>
      <c r="D115" s="42">
        <f>'Outdoor Air_Risk_Calcs'!BR121</f>
        <v>2904433.8774877661</v>
      </c>
      <c r="E115" s="42">
        <f>'Outdoor Air_Risk_Calcs'!BS121</f>
        <v>17315394.371133108</v>
      </c>
      <c r="F115" s="42">
        <f>'Outdoor Air_Risk_Calcs'!BT121</f>
        <v>9162566.9635118414</v>
      </c>
      <c r="G115" s="42">
        <f>'Outdoor Air_Risk_Calcs'!BU121</f>
        <v>3329674.4625199744</v>
      </c>
      <c r="H115" s="42">
        <f>'Outdoor Air_Risk_Calcs'!BV121</f>
        <v>20029499.517809346</v>
      </c>
      <c r="I115" s="42">
        <f>'Outdoor Air_Risk_Calcs'!BW121</f>
        <v>10444850.81956079</v>
      </c>
      <c r="J115" s="42">
        <f>'Outdoor Air_Risk_Calcs'!CJ121</f>
        <v>6295909.8366810475</v>
      </c>
      <c r="K115" s="42">
        <f>'Outdoor Air_Risk_Calcs'!CK121</f>
        <v>37534392.706341706</v>
      </c>
      <c r="L115" s="42">
        <f>'Outdoor Air_Risk_Calcs'!CL121</f>
        <v>19861597.098819125</v>
      </c>
      <c r="M115" s="42">
        <f>'Outdoor Air_Risk_Calcs'!CM121</f>
        <v>7217699.2439083289</v>
      </c>
      <c r="N115" s="42">
        <f>'Outdoor Air_Risk_Calcs'!CN121</f>
        <v>43417729.016110241</v>
      </c>
      <c r="O115" s="42">
        <f>'Outdoor Air_Risk_Calcs'!CO121</f>
        <v>22641189.915612347</v>
      </c>
      <c r="P115" s="15">
        <v>1.0114747528708071E-8</v>
      </c>
      <c r="Q115" s="15">
        <v>1.6966183244195398E-9</v>
      </c>
      <c r="R115" s="15">
        <v>3.2062647401766428E-9</v>
      </c>
      <c r="S115" s="15">
        <v>8.8229692467838804E-9</v>
      </c>
      <c r="T115" s="15">
        <v>1.4667173964329016E-9</v>
      </c>
      <c r="U115" s="15">
        <v>2.8126409742107471E-9</v>
      </c>
    </row>
    <row r="116" spans="1:21" x14ac:dyDescent="0.25">
      <c r="A116" s="53" t="s">
        <v>171</v>
      </c>
      <c r="B116" s="53" t="s">
        <v>168</v>
      </c>
      <c r="C116" s="53" t="s">
        <v>237</v>
      </c>
      <c r="D116" s="42">
        <f>'Outdoor Air_Risk_Calcs'!BR122</f>
        <v>5518424.3672267562</v>
      </c>
      <c r="E116" s="42">
        <f>'Outdoor Air_Risk_Calcs'!BS122</f>
        <v>32899249.305152904</v>
      </c>
      <c r="F116" s="42">
        <f>'Outdoor Air_Risk_Calcs'!BT122</f>
        <v>17408877.230672501</v>
      </c>
      <c r="G116" s="42">
        <f>'Outdoor Air_Risk_Calcs'!BU122</f>
        <v>6326381.4787879512</v>
      </c>
      <c r="H116" s="42">
        <f>'Outdoor Air_Risk_Calcs'!BV122</f>
        <v>38056049.083837762</v>
      </c>
      <c r="I116" s="42">
        <f>'Outdoor Air_Risk_Calcs'!BW122</f>
        <v>19845216.557165504</v>
      </c>
      <c r="J116" s="42">
        <f>'Outdoor Air_Risk_Calcs'!CJ122</f>
        <v>11962228.689693991</v>
      </c>
      <c r="K116" s="42">
        <f>'Outdoor Air_Risk_Calcs'!CK122</f>
        <v>71315346.142049238</v>
      </c>
      <c r="L116" s="42">
        <f>'Outdoor Air_Risk_Calcs'!CL122</f>
        <v>37737034.487756342</v>
      </c>
      <c r="M116" s="42">
        <f>'Outdoor Air_Risk_Calcs'!CM122</f>
        <v>13713628.563425826</v>
      </c>
      <c r="N116" s="42">
        <f>'Outdoor Air_Risk_Calcs'!CN122</f>
        <v>82493685.130609468</v>
      </c>
      <c r="O116" s="42">
        <f>'Outdoor Air_Risk_Calcs'!CO122</f>
        <v>43018260.839663468</v>
      </c>
      <c r="P116" s="15">
        <v>5.3235513308989838E-9</v>
      </c>
      <c r="Q116" s="15">
        <v>8.9295701285238935E-10</v>
      </c>
      <c r="R116" s="15">
        <v>1.6875077579877064E-9</v>
      </c>
      <c r="S116" s="15">
        <v>4.6436680246230949E-9</v>
      </c>
      <c r="T116" s="15">
        <v>7.719565244383691E-10</v>
      </c>
      <c r="U116" s="15">
        <v>1.4803373548477615E-9</v>
      </c>
    </row>
    <row r="117" spans="1:21" x14ac:dyDescent="0.25">
      <c r="A117" s="53" t="s">
        <v>172</v>
      </c>
      <c r="B117" s="53" t="s">
        <v>168</v>
      </c>
      <c r="C117" s="53" t="s">
        <v>237</v>
      </c>
      <c r="D117" s="42">
        <f>'Outdoor Air_Risk_Calcs'!BR123</f>
        <v>2329574.7095184592</v>
      </c>
      <c r="E117" s="42">
        <f>'Outdoor Air_Risk_Calcs'!BS123</f>
        <v>21893670.282902125</v>
      </c>
      <c r="F117" s="42">
        <f>'Outdoor Air_Risk_Calcs'!BT123</f>
        <v>10826481.677226517</v>
      </c>
      <c r="G117" s="42">
        <f>'Outdoor Air_Risk_Calcs'!BU123</f>
        <v>2604663.7247621352</v>
      </c>
      <c r="H117" s="42">
        <f>'Outdoor Air_Risk_Calcs'!BV123</f>
        <v>25494613.02941294</v>
      </c>
      <c r="I117" s="42">
        <f>'Outdoor Air_Risk_Calcs'!BW123</f>
        <v>12294289.829778753</v>
      </c>
      <c r="J117" s="42">
        <f>'Outdoor Air_Risk_Calcs'!CJ123</f>
        <v>5049793.8488539197</v>
      </c>
      <c r="K117" s="42">
        <f>'Outdoor Air_Risk_Calcs'!CK123</f>
        <v>47458671.778888039</v>
      </c>
      <c r="L117" s="42">
        <f>'Outdoor Air_Risk_Calcs'!CL123</f>
        <v>23468446.989488974</v>
      </c>
      <c r="M117" s="42">
        <f>'Outdoor Air_Risk_Calcs'!CM123</f>
        <v>5646101.325660252</v>
      </c>
      <c r="N117" s="42">
        <f>'Outdoor Air_Risk_Calcs'!CN123</f>
        <v>55264396.341876715</v>
      </c>
      <c r="O117" s="42">
        <f>'Outdoor Air_Risk_Calcs'!CO123</f>
        <v>26650198.813017339</v>
      </c>
      <c r="P117" s="15">
        <v>1.2610720430892711E-8</v>
      </c>
      <c r="Q117" s="15">
        <v>1.341831451968008E-9</v>
      </c>
      <c r="R117" s="15">
        <v>2.713496060905099E-9</v>
      </c>
      <c r="S117" s="15">
        <v>1.1278851509823299E-8</v>
      </c>
      <c r="T117" s="15">
        <v>1.1523067775424814E-9</v>
      </c>
      <c r="U117" s="15">
        <v>2.3895333355049154E-9</v>
      </c>
    </row>
    <row r="118" spans="1:21" x14ac:dyDescent="0.25">
      <c r="A118" s="53" t="s">
        <v>173</v>
      </c>
      <c r="B118" s="53" t="s">
        <v>168</v>
      </c>
      <c r="C118" s="53" t="s">
        <v>237</v>
      </c>
      <c r="D118" s="42">
        <f>'Outdoor Air_Risk_Calcs'!BR124</f>
        <v>4590316.5643906593</v>
      </c>
      <c r="E118" s="42">
        <f>'Outdoor Air_Risk_Calcs'!BS124</f>
        <v>97909630.85562259</v>
      </c>
      <c r="F118" s="42">
        <f>'Outdoor Air_Risk_Calcs'!BT124</f>
        <v>39446965.83266779</v>
      </c>
      <c r="G118" s="42">
        <f>'Outdoor Air_Risk_Calcs'!BU124</f>
        <v>5012185.3612739882</v>
      </c>
      <c r="H118" s="42">
        <f>'Outdoor Air_Risk_Calcs'!BV124</f>
        <v>116721038.69911371</v>
      </c>
      <c r="I118" s="42">
        <f>'Outdoor Air_Risk_Calcs'!BW124</f>
        <v>44345371.772326492</v>
      </c>
      <c r="J118" s="42">
        <f>'Outdoor Air_Risk_Calcs'!CJ124</f>
        <v>9950379.4647323098</v>
      </c>
      <c r="K118" s="42">
        <f>'Outdoor Air_Risk_Calcs'!CK124</f>
        <v>212237645.61750501</v>
      </c>
      <c r="L118" s="42">
        <f>'Outdoor Air_Risk_Calcs'!CL124</f>
        <v>85508760.291672513</v>
      </c>
      <c r="M118" s="42">
        <f>'Outdoor Air_Risk_Calcs'!CM124</f>
        <v>10864859.883334206</v>
      </c>
      <c r="N118" s="42">
        <f>'Outdoor Air_Risk_Calcs'!CN124</f>
        <v>253014930.51341623</v>
      </c>
      <c r="O118" s="42">
        <f>'Outdoor Air_Risk_Calcs'!CO124</f>
        <v>96126981.75596337</v>
      </c>
      <c r="P118" s="15">
        <v>6.3999105448438952E-9</v>
      </c>
      <c r="Q118" s="15">
        <v>3.0004827030688712E-10</v>
      </c>
      <c r="R118" s="15">
        <v>7.4473700991944147E-10</v>
      </c>
      <c r="S118" s="15">
        <v>5.8612388144296872E-9</v>
      </c>
      <c r="T118" s="15">
        <v>2.5169083236438376E-10</v>
      </c>
      <c r="U118" s="15">
        <v>6.6247308818252682E-10</v>
      </c>
    </row>
    <row r="119" spans="1:21" x14ac:dyDescent="0.25">
      <c r="A119" s="53" t="s">
        <v>174</v>
      </c>
      <c r="B119" s="53" t="s">
        <v>168</v>
      </c>
      <c r="C119" s="53" t="s">
        <v>237</v>
      </c>
      <c r="D119" s="42">
        <f>'Outdoor Air_Risk_Calcs'!BR125</f>
        <v>2851130.4563129661</v>
      </c>
      <c r="E119" s="42">
        <f>'Outdoor Air_Risk_Calcs'!BS125</f>
        <v>30765656.814908151</v>
      </c>
      <c r="F119" s="42">
        <f>'Outdoor Air_Risk_Calcs'!BT125</f>
        <v>14820392.779249089</v>
      </c>
      <c r="G119" s="42">
        <f>'Outdoor Air_Risk_Calcs'!BU125</f>
        <v>3170270.657654414</v>
      </c>
      <c r="H119" s="42">
        <f>'Outdoor Air_Risk_Calcs'!BV125</f>
        <v>35923077.256981462</v>
      </c>
      <c r="I119" s="42">
        <f>'Outdoor Air_Risk_Calcs'!BW125</f>
        <v>16805898.72653554</v>
      </c>
      <c r="J119" s="42">
        <f>'Outdoor Air_Risk_Calcs'!CJ125</f>
        <v>6180364.5883266749</v>
      </c>
      <c r="K119" s="42">
        <f>'Outdoor Air_Risk_Calcs'!CK125</f>
        <v>66690380.825772271</v>
      </c>
      <c r="L119" s="42">
        <f>'Outdoor Air_Risk_Calcs'!CL125</f>
        <v>32126004.797554262</v>
      </c>
      <c r="M119" s="42">
        <f>'Outdoor Air_Risk_Calcs'!CM125</f>
        <v>6872161.3437907547</v>
      </c>
      <c r="N119" s="42">
        <f>'Outdoor Air_Risk_Calcs'!CN125</f>
        <v>77870065.219632626</v>
      </c>
      <c r="O119" s="42">
        <f>'Outdoor Air_Risk_Calcs'!CO125</f>
        <v>36429964.519688495</v>
      </c>
      <c r="P119" s="15">
        <v>1.0303848187503149E-8</v>
      </c>
      <c r="Q119" s="15">
        <v>9.5488341306530595E-10</v>
      </c>
      <c r="R119" s="15">
        <v>1.982242699110426E-9</v>
      </c>
      <c r="S119" s="15">
        <v>9.266595365819957E-9</v>
      </c>
      <c r="T119" s="15">
        <v>8.1779228361918779E-10</v>
      </c>
      <c r="U119" s="15">
        <v>1.7480538150708852E-9</v>
      </c>
    </row>
    <row r="120" spans="1:21" x14ac:dyDescent="0.25">
      <c r="A120" s="53" t="s">
        <v>175</v>
      </c>
      <c r="B120" s="53" t="s">
        <v>168</v>
      </c>
      <c r="C120" s="53" t="s">
        <v>237</v>
      </c>
      <c r="D120" s="42">
        <f>'Outdoor Air_Risk_Calcs'!BR126</f>
        <v>3938653.6455392027</v>
      </c>
      <c r="E120" s="42">
        <f>'Outdoor Air_Risk_Calcs'!BS126</f>
        <v>33986538.525881253</v>
      </c>
      <c r="F120" s="42">
        <f>'Outdoor Air_Risk_Calcs'!BT126</f>
        <v>17056460.008978598</v>
      </c>
      <c r="G120" s="42">
        <f>'Outdoor Air_Risk_Calcs'!BU126</f>
        <v>4420642.1541032782</v>
      </c>
      <c r="H120" s="42">
        <f>'Outdoor Air_Risk_Calcs'!BV126</f>
        <v>39517346.097226091</v>
      </c>
      <c r="I120" s="42">
        <f>'Outdoor Air_Risk_Calcs'!BW126</f>
        <v>19384685.437445827</v>
      </c>
      <c r="J120" s="42">
        <f>'Outdoor Air_Risk_Calcs'!CJ126</f>
        <v>8537776.8185512368</v>
      </c>
      <c r="K120" s="42">
        <f>'Outdoor Air_Risk_Calcs'!CK126</f>
        <v>73672251.201296791</v>
      </c>
      <c r="L120" s="42">
        <f>'Outdoor Air_Risk_Calcs'!CL126</f>
        <v>36973103.495945431</v>
      </c>
      <c r="M120" s="42">
        <f>'Outdoor Air_Risk_Calcs'!CM126</f>
        <v>9582578.0845592543</v>
      </c>
      <c r="N120" s="42">
        <f>'Outdoor Air_Risk_Calcs'!CN126</f>
        <v>85661322.828342855</v>
      </c>
      <c r="O120" s="42">
        <f>'Outdoor Air_Risk_Calcs'!CO126</f>
        <v>42019972.522888705</v>
      </c>
      <c r="P120" s="15">
        <v>7.4587963371411345E-9</v>
      </c>
      <c r="Q120" s="15">
        <v>8.6438974543535503E-10</v>
      </c>
      <c r="R120" s="15">
        <v>1.7223747113498858E-9</v>
      </c>
      <c r="S120" s="15">
        <v>6.6455538269133193E-9</v>
      </c>
      <c r="T120" s="15">
        <v>7.4341063573288735E-10</v>
      </c>
      <c r="U120" s="15">
        <v>1.5155064279694727E-9</v>
      </c>
    </row>
    <row r="121" spans="1:21" x14ac:dyDescent="0.25">
      <c r="A121" s="53" t="s">
        <v>176</v>
      </c>
      <c r="B121" s="53" t="s">
        <v>177</v>
      </c>
      <c r="C121" s="53" t="s">
        <v>238</v>
      </c>
      <c r="D121" s="42">
        <f>'Outdoor Air_Risk_Calcs'!BR127</f>
        <v>618594.81484263635</v>
      </c>
      <c r="E121" s="42">
        <f>'Outdoor Air_Risk_Calcs'!BS127</f>
        <v>13191840.68087754</v>
      </c>
      <c r="F121" s="42">
        <f>'Outdoor Air_Risk_Calcs'!BT127</f>
        <v>5315220.5689510107</v>
      </c>
      <c r="G121" s="42">
        <f>'Outdoor Air_Risk_Calcs'!BU127</f>
        <v>675448.59892660531</v>
      </c>
      <c r="H121" s="42">
        <f>'Outdoor Air_Risk_Calcs'!BV127</f>
        <v>15726264.53722821</v>
      </c>
      <c r="I121" s="42">
        <f>'Outdoor Air_Risk_Calcs'!BW127</f>
        <v>5975265.5485766372</v>
      </c>
      <c r="J121" s="42">
        <f>'Outdoor Air_Risk_Calcs'!CJ127</f>
        <v>1340921.2755280051</v>
      </c>
      <c r="K121" s="42">
        <f>'Outdoor Air_Risk_Calcs'!CK127</f>
        <v>28595810.064887922</v>
      </c>
      <c r="L121" s="42">
        <f>'Outdoor Air_Risk_Calcs'!CL127</f>
        <v>11521746.018585013</v>
      </c>
      <c r="M121" s="42">
        <f>'Outdoor Air_Risk_Calcs'!CM127</f>
        <v>1464162.6070801669</v>
      </c>
      <c r="N121" s="42">
        <f>'Outdoor Air_Risk_Calcs'!CN127</f>
        <v>34089653.189083643</v>
      </c>
      <c r="O121" s="42">
        <f>'Outdoor Air_Risk_Calcs'!CO127</f>
        <v>12952518.367057743</v>
      </c>
      <c r="P121" s="15">
        <v>4.7490885276962308E-8</v>
      </c>
      <c r="Q121" s="15">
        <v>2.2269534703523376E-9</v>
      </c>
      <c r="R121" s="15">
        <v>5.5270736187742486E-9</v>
      </c>
      <c r="S121" s="15">
        <v>4.3493487781751361E-8</v>
      </c>
      <c r="T121" s="15">
        <v>1.8680606138266867E-9</v>
      </c>
      <c r="U121" s="15">
        <v>4.9165372058842469E-9</v>
      </c>
    </row>
  </sheetData>
  <autoFilter ref="A5:U121" xr:uid="{A3088012-2D40-427D-8A80-EF838FC3CF08}"/>
  <mergeCells count="13">
    <mergeCell ref="D2:I2"/>
    <mergeCell ref="D3:I3"/>
    <mergeCell ref="D4:F4"/>
    <mergeCell ref="G4:I4"/>
    <mergeCell ref="D1:U1"/>
    <mergeCell ref="J2:O2"/>
    <mergeCell ref="J3:O3"/>
    <mergeCell ref="J4:L4"/>
    <mergeCell ref="M4:O4"/>
    <mergeCell ref="P2:U2"/>
    <mergeCell ref="P3:U3"/>
    <mergeCell ref="P4:R4"/>
    <mergeCell ref="S4:U4"/>
  </mergeCells>
  <conditionalFormatting sqref="P6:U121">
    <cfRule type="cellIs" dxfId="22" priority="7" operator="greaterThanOrEqual">
      <formula>0.0001</formula>
    </cfRule>
    <cfRule type="cellIs" dxfId="21" priority="8" operator="greaterThanOrEqual">
      <formula>0.00001</formula>
    </cfRule>
    <cfRule type="cellIs" dxfId="20" priority="9" operator="greaterThanOrEqual">
      <formula>0.000001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1829B-826D-4010-9FD7-CE832023BC7E}">
  <sheetPr>
    <tabColor rgb="FF00B050"/>
  </sheetPr>
  <dimension ref="A1:AC3136"/>
  <sheetViews>
    <sheetView zoomScale="70" zoomScaleNormal="70" workbookViewId="0">
      <selection activeCell="B1" sqref="B1:B4"/>
    </sheetView>
  </sheetViews>
  <sheetFormatPr defaultRowHeight="15" x14ac:dyDescent="0.25"/>
  <cols>
    <col min="1" max="1" width="19.42578125" bestFit="1" customWidth="1"/>
    <col min="2" max="2" width="47.85546875" bestFit="1" customWidth="1"/>
    <col min="3" max="3" width="73.5703125" bestFit="1" customWidth="1"/>
    <col min="4" max="4" width="30.5703125" bestFit="1" customWidth="1"/>
    <col min="5" max="5" width="17.140625" bestFit="1" customWidth="1"/>
    <col min="6" max="6" width="8.5703125" customWidth="1"/>
    <col min="7" max="7" width="10.5703125" customWidth="1"/>
    <col min="8" max="8" width="15.5703125" customWidth="1"/>
    <col min="13" max="13" width="8.42578125" bestFit="1" customWidth="1"/>
    <col min="19" max="19" width="2.42578125" style="102" customWidth="1"/>
  </cols>
  <sheetData>
    <row r="1" spans="1:29" s="19" customFormat="1" x14ac:dyDescent="0.25">
      <c r="A1" s="255" t="s">
        <v>230</v>
      </c>
      <c r="B1" s="218" t="s">
        <v>231</v>
      </c>
      <c r="C1" s="255" t="s">
        <v>3</v>
      </c>
      <c r="D1" s="255" t="s">
        <v>262</v>
      </c>
      <c r="E1" s="255" t="s">
        <v>263</v>
      </c>
      <c r="F1" s="255" t="s">
        <v>264</v>
      </c>
      <c r="G1" s="255" t="s">
        <v>265</v>
      </c>
      <c r="H1" s="255" t="s">
        <v>266</v>
      </c>
      <c r="I1" s="259" t="s">
        <v>267</v>
      </c>
      <c r="J1" s="259"/>
      <c r="K1" s="259"/>
      <c r="L1" s="259"/>
      <c r="M1" s="259"/>
      <c r="N1" s="259"/>
      <c r="O1" s="259"/>
      <c r="P1" s="259"/>
      <c r="Q1" s="259"/>
      <c r="R1" s="259"/>
      <c r="S1" s="94"/>
      <c r="T1" s="259" t="s">
        <v>268</v>
      </c>
      <c r="U1" s="259"/>
      <c r="V1" s="259"/>
      <c r="W1" s="259"/>
      <c r="X1" s="259"/>
      <c r="Y1" s="259"/>
      <c r="Z1" s="259"/>
      <c r="AA1" s="259"/>
      <c r="AB1" s="259"/>
      <c r="AC1" s="259"/>
    </row>
    <row r="2" spans="1:29" s="19" customFormat="1" x14ac:dyDescent="0.25">
      <c r="A2" s="255"/>
      <c r="B2" s="218"/>
      <c r="C2" s="255"/>
      <c r="D2" s="255"/>
      <c r="E2" s="255"/>
      <c r="F2" s="255"/>
      <c r="G2" s="257"/>
      <c r="H2" s="255"/>
      <c r="I2" s="259"/>
      <c r="J2" s="259"/>
      <c r="K2" s="259"/>
      <c r="L2" s="259"/>
      <c r="M2" s="259"/>
      <c r="N2" s="259"/>
      <c r="O2" s="259"/>
      <c r="P2" s="259"/>
      <c r="Q2" s="259"/>
      <c r="R2" s="259"/>
      <c r="S2" s="94"/>
      <c r="T2" s="259"/>
      <c r="U2" s="259"/>
      <c r="V2" s="259"/>
      <c r="W2" s="259"/>
      <c r="X2" s="259"/>
      <c r="Y2" s="259"/>
      <c r="Z2" s="259"/>
      <c r="AA2" s="259"/>
      <c r="AB2" s="259"/>
      <c r="AC2" s="259"/>
    </row>
    <row r="3" spans="1:29" s="19" customFormat="1" x14ac:dyDescent="0.25">
      <c r="A3" s="255"/>
      <c r="B3" s="218"/>
      <c r="C3" s="255"/>
      <c r="D3" s="255"/>
      <c r="E3" s="255"/>
      <c r="F3" s="255"/>
      <c r="G3" s="257"/>
      <c r="H3" s="255"/>
      <c r="I3" s="259"/>
      <c r="J3" s="259"/>
      <c r="K3" s="259"/>
      <c r="L3" s="259"/>
      <c r="M3" s="259"/>
      <c r="N3" s="259"/>
      <c r="O3" s="259"/>
      <c r="P3" s="259"/>
      <c r="Q3" s="259"/>
      <c r="R3" s="259"/>
      <c r="S3" s="94"/>
      <c r="T3" s="259"/>
      <c r="U3" s="259"/>
      <c r="V3" s="259"/>
      <c r="W3" s="259"/>
      <c r="X3" s="259"/>
      <c r="Y3" s="259"/>
      <c r="Z3" s="259"/>
      <c r="AA3" s="259"/>
      <c r="AB3" s="259"/>
      <c r="AC3" s="259"/>
    </row>
    <row r="4" spans="1:29" s="97" customFormat="1" ht="15.75" thickBot="1" x14ac:dyDescent="0.3">
      <c r="A4" s="256"/>
      <c r="B4" s="260"/>
      <c r="C4" s="256"/>
      <c r="D4" s="256"/>
      <c r="E4" s="256"/>
      <c r="F4" s="256"/>
      <c r="G4" s="258"/>
      <c r="H4" s="256"/>
      <c r="I4" s="95">
        <v>10</v>
      </c>
      <c r="J4" s="95">
        <v>30</v>
      </c>
      <c r="K4" s="95" t="s">
        <v>269</v>
      </c>
      <c r="L4" s="95">
        <v>60</v>
      </c>
      <c r="M4" s="95">
        <v>100</v>
      </c>
      <c r="N4" s="95" t="s">
        <v>270</v>
      </c>
      <c r="O4" s="95">
        <v>1000</v>
      </c>
      <c r="P4" s="95">
        <v>2500</v>
      </c>
      <c r="Q4" s="95">
        <v>5000</v>
      </c>
      <c r="R4" s="95">
        <v>10000</v>
      </c>
      <c r="S4" s="96"/>
      <c r="T4" s="95">
        <v>10</v>
      </c>
      <c r="U4" s="95">
        <v>30</v>
      </c>
      <c r="V4" s="95" t="s">
        <v>269</v>
      </c>
      <c r="W4" s="95">
        <v>60</v>
      </c>
      <c r="X4" s="95">
        <v>100</v>
      </c>
      <c r="Y4" s="95" t="s">
        <v>270</v>
      </c>
      <c r="Z4" s="95">
        <v>1000</v>
      </c>
      <c r="AA4" s="95">
        <v>2500</v>
      </c>
      <c r="AB4" s="95">
        <v>5000</v>
      </c>
      <c r="AC4" s="95">
        <v>10000</v>
      </c>
    </row>
    <row r="5" spans="1:29" s="98" customFormat="1" ht="15.75" thickTop="1" x14ac:dyDescent="0.25">
      <c r="A5" s="98" t="s">
        <v>72</v>
      </c>
      <c r="B5" s="98" t="s">
        <v>236</v>
      </c>
      <c r="C5" s="98" t="s">
        <v>271</v>
      </c>
      <c r="D5" s="98">
        <v>2015</v>
      </c>
      <c r="E5" s="98">
        <v>2016</v>
      </c>
      <c r="F5" s="98" t="s">
        <v>272</v>
      </c>
      <c r="G5" s="98" t="s">
        <v>273</v>
      </c>
      <c r="H5" s="98" t="s">
        <v>274</v>
      </c>
      <c r="I5" s="99">
        <f t="shared" ref="I5:R30" si="0">1000*98.96*T5/24.45</f>
        <v>2.3353750511247444E-12</v>
      </c>
      <c r="J5" s="99">
        <f t="shared" si="0"/>
        <v>1.6392147239263805E-6</v>
      </c>
      <c r="K5" s="99">
        <f t="shared" si="0"/>
        <v>1.5016016359918199E-5</v>
      </c>
      <c r="L5" s="99">
        <f t="shared" si="0"/>
        <v>7.2853987730061345E-5</v>
      </c>
      <c r="M5" s="99">
        <f t="shared" si="0"/>
        <v>1.7808752556237219E-4</v>
      </c>
      <c r="N5" s="99">
        <f t="shared" si="0"/>
        <v>3.4767541922290389E-5</v>
      </c>
      <c r="O5" s="99">
        <f t="shared" si="0"/>
        <v>2.5579844580777097E-5</v>
      </c>
      <c r="P5" s="99">
        <f t="shared" si="0"/>
        <v>9.4710184049079769E-6</v>
      </c>
      <c r="Q5" s="99">
        <f t="shared" si="0"/>
        <v>4.1688670756646211E-6</v>
      </c>
      <c r="R5" s="99">
        <f t="shared" si="0"/>
        <v>1.8537292433537832E-6</v>
      </c>
      <c r="S5" s="100"/>
      <c r="T5" s="99">
        <v>5.7700000000000001E-16</v>
      </c>
      <c r="U5" s="99">
        <v>4.05E-10</v>
      </c>
      <c r="V5" s="99">
        <v>3.7099999999999998E-9</v>
      </c>
      <c r="W5" s="99">
        <v>1.7999999999999999E-8</v>
      </c>
      <c r="X5" s="99">
        <v>4.3999999999999997E-8</v>
      </c>
      <c r="Y5" s="99">
        <v>8.5899999999999995E-9</v>
      </c>
      <c r="Z5" s="99">
        <v>6.3199999999999997E-9</v>
      </c>
      <c r="AA5" s="99">
        <v>2.3400000000000002E-9</v>
      </c>
      <c r="AB5" s="99">
        <v>1.03E-9</v>
      </c>
      <c r="AC5" s="99">
        <v>4.5800000000000002E-10</v>
      </c>
    </row>
    <row r="6" spans="1:29" s="98" customFormat="1" x14ac:dyDescent="0.25">
      <c r="A6" s="98" t="s">
        <v>72</v>
      </c>
      <c r="B6" s="98" t="s">
        <v>236</v>
      </c>
      <c r="C6" s="98" t="s">
        <v>271</v>
      </c>
      <c r="D6" s="98">
        <v>2015</v>
      </c>
      <c r="E6" s="98">
        <v>2016</v>
      </c>
      <c r="F6" s="98" t="s">
        <v>272</v>
      </c>
      <c r="G6" s="98" t="s">
        <v>273</v>
      </c>
      <c r="H6" s="98" t="s">
        <v>275</v>
      </c>
      <c r="I6" s="99">
        <f t="shared" si="0"/>
        <v>5.4640490797546015E-2</v>
      </c>
      <c r="J6" s="99">
        <f t="shared" si="0"/>
        <v>1.2668498977505112E-2</v>
      </c>
      <c r="K6" s="99">
        <f t="shared" si="0"/>
        <v>6.7592310838445807E-3</v>
      </c>
      <c r="L6" s="99">
        <f t="shared" si="0"/>
        <v>5.3021513292433537E-3</v>
      </c>
      <c r="M6" s="99">
        <f t="shared" si="0"/>
        <v>4.452188139059305E-3</v>
      </c>
      <c r="N6" s="99">
        <f t="shared" si="0"/>
        <v>3.5172286298568509E-4</v>
      </c>
      <c r="O6" s="99">
        <f t="shared" si="0"/>
        <v>1.4570797546012269E-4</v>
      </c>
      <c r="P6" s="99">
        <f t="shared" si="0"/>
        <v>4.8974069529652349E-5</v>
      </c>
      <c r="Q6" s="99">
        <f t="shared" si="0"/>
        <v>2.4567983640081801E-5</v>
      </c>
      <c r="R6" s="99">
        <f t="shared" si="0"/>
        <v>1.3639885480572598E-5</v>
      </c>
      <c r="S6" s="100"/>
      <c r="T6" s="99">
        <v>1.3499999999999999E-5</v>
      </c>
      <c r="U6" s="99">
        <v>3.1300000000000001E-6</v>
      </c>
      <c r="V6" s="99">
        <v>1.6700000000000001E-6</v>
      </c>
      <c r="W6" s="99">
        <v>1.31E-6</v>
      </c>
      <c r="X6" s="99">
        <v>1.1000000000000001E-6</v>
      </c>
      <c r="Y6" s="99">
        <v>8.6900000000000004E-8</v>
      </c>
      <c r="Z6" s="99">
        <v>3.5999999999999998E-8</v>
      </c>
      <c r="AA6" s="99">
        <v>1.2100000000000001E-8</v>
      </c>
      <c r="AB6" s="99">
        <v>6.0699999999999999E-9</v>
      </c>
      <c r="AC6" s="99">
        <v>3.3700000000000001E-9</v>
      </c>
    </row>
    <row r="7" spans="1:29" s="98" customFormat="1" x14ac:dyDescent="0.25">
      <c r="A7" s="98" t="s">
        <v>72</v>
      </c>
      <c r="B7" s="98" t="s">
        <v>236</v>
      </c>
      <c r="C7" s="98" t="s">
        <v>271</v>
      </c>
      <c r="D7" s="98">
        <v>2015</v>
      </c>
      <c r="E7" s="98">
        <v>2016</v>
      </c>
      <c r="F7" s="98" t="s">
        <v>272</v>
      </c>
      <c r="G7" s="98" t="s">
        <v>273</v>
      </c>
      <c r="H7" s="98" t="s">
        <v>276</v>
      </c>
      <c r="I7" s="99">
        <f t="shared" si="0"/>
        <v>0.46950347648261759</v>
      </c>
      <c r="J7" s="99">
        <f t="shared" si="0"/>
        <v>0.22584736196319019</v>
      </c>
      <c r="K7" s="99">
        <f t="shared" si="0"/>
        <v>0.143279509202454</v>
      </c>
      <c r="L7" s="99">
        <f t="shared" si="0"/>
        <v>0.10361456032719837</v>
      </c>
      <c r="M7" s="99">
        <f t="shared" si="0"/>
        <v>6.4759100204498973E-2</v>
      </c>
      <c r="N7" s="99">
        <f t="shared" si="0"/>
        <v>1.2263754601226994E-2</v>
      </c>
      <c r="O7" s="99">
        <f t="shared" si="0"/>
        <v>6.7997055214723927E-3</v>
      </c>
      <c r="P7" s="99">
        <f t="shared" si="0"/>
        <v>2.788688752556237E-3</v>
      </c>
      <c r="Q7" s="99">
        <f t="shared" si="0"/>
        <v>1.2708973415132923E-3</v>
      </c>
      <c r="R7" s="99">
        <f t="shared" si="0"/>
        <v>5.2616768916155412E-4</v>
      </c>
      <c r="S7" s="100"/>
      <c r="T7" s="99">
        <v>1.16E-4</v>
      </c>
      <c r="U7" s="99">
        <v>5.5800000000000001E-5</v>
      </c>
      <c r="V7" s="99">
        <v>3.54E-5</v>
      </c>
      <c r="W7" s="99">
        <v>2.5599999999999999E-5</v>
      </c>
      <c r="X7" s="99">
        <v>1.5999999999999999E-5</v>
      </c>
      <c r="Y7" s="99">
        <v>3.0299999999999998E-6</v>
      </c>
      <c r="Z7" s="99">
        <v>1.68E-6</v>
      </c>
      <c r="AA7" s="99">
        <v>6.8899999999999999E-7</v>
      </c>
      <c r="AB7" s="99">
        <v>3.1399999999999998E-7</v>
      </c>
      <c r="AC7" s="99">
        <v>1.3E-7</v>
      </c>
    </row>
    <row r="8" spans="1:29" s="98" customFormat="1" x14ac:dyDescent="0.25">
      <c r="A8" s="98" t="s">
        <v>72</v>
      </c>
      <c r="B8" s="98" t="s">
        <v>236</v>
      </c>
      <c r="C8" s="98" t="s">
        <v>271</v>
      </c>
      <c r="D8" s="98">
        <v>2015</v>
      </c>
      <c r="E8" s="98">
        <v>2016</v>
      </c>
      <c r="F8" s="98" t="s">
        <v>272</v>
      </c>
      <c r="G8" s="98" t="s">
        <v>277</v>
      </c>
      <c r="H8" s="98" t="s">
        <v>274</v>
      </c>
      <c r="I8" s="99">
        <f t="shared" si="0"/>
        <v>5.0188302658486707E-2</v>
      </c>
      <c r="J8" s="99">
        <f t="shared" si="0"/>
        <v>1.9346781186094068E-2</v>
      </c>
      <c r="K8" s="99">
        <f t="shared" si="0"/>
        <v>1.104952147239264E-2</v>
      </c>
      <c r="L8" s="99">
        <f t="shared" si="0"/>
        <v>9.7948139059304707E-3</v>
      </c>
      <c r="M8" s="99">
        <f t="shared" si="0"/>
        <v>8.3377341513292454E-3</v>
      </c>
      <c r="N8" s="99">
        <f t="shared" si="0"/>
        <v>8.4996319018404909E-4</v>
      </c>
      <c r="O8" s="99">
        <f t="shared" si="0"/>
        <v>6.5163844580777086E-4</v>
      </c>
      <c r="P8" s="99">
        <f t="shared" si="0"/>
        <v>1.9184883435582824E-4</v>
      </c>
      <c r="Q8" s="99">
        <f t="shared" si="0"/>
        <v>7.8925153374233135E-5</v>
      </c>
      <c r="R8" s="99">
        <f t="shared" si="0"/>
        <v>3.3512834355828223E-5</v>
      </c>
      <c r="S8" s="100"/>
      <c r="T8" s="99">
        <v>1.24E-5</v>
      </c>
      <c r="U8" s="99">
        <v>4.78E-6</v>
      </c>
      <c r="V8" s="99">
        <v>2.7300000000000001E-6</v>
      </c>
      <c r="W8" s="99">
        <v>2.4200000000000001E-6</v>
      </c>
      <c r="X8" s="99">
        <v>2.0600000000000002E-6</v>
      </c>
      <c r="Y8" s="99">
        <v>2.1E-7</v>
      </c>
      <c r="Z8" s="99">
        <v>1.61E-7</v>
      </c>
      <c r="AA8" s="99">
        <v>4.7400000000000001E-8</v>
      </c>
      <c r="AB8" s="99">
        <v>1.9499999999999999E-8</v>
      </c>
      <c r="AC8" s="99">
        <v>8.2800000000000004E-9</v>
      </c>
    </row>
    <row r="9" spans="1:29" s="98" customFormat="1" x14ac:dyDescent="0.25">
      <c r="A9" s="98" t="s">
        <v>72</v>
      </c>
      <c r="B9" s="98" t="s">
        <v>236</v>
      </c>
      <c r="C9" s="98" t="s">
        <v>271</v>
      </c>
      <c r="D9" s="98">
        <v>2015</v>
      </c>
      <c r="E9" s="98">
        <v>2016</v>
      </c>
      <c r="F9" s="98" t="s">
        <v>272</v>
      </c>
      <c r="G9" s="98" t="s">
        <v>277</v>
      </c>
      <c r="H9" s="98" t="s">
        <v>275</v>
      </c>
      <c r="I9" s="99">
        <f t="shared" si="0"/>
        <v>9.4710184049079757E-2</v>
      </c>
      <c r="J9" s="99">
        <f t="shared" si="0"/>
        <v>3.1691484662576687E-2</v>
      </c>
      <c r="K9" s="99">
        <f t="shared" si="0"/>
        <v>2.0196744376278119E-2</v>
      </c>
      <c r="L9" s="99">
        <f t="shared" si="0"/>
        <v>1.4530323108384457E-2</v>
      </c>
      <c r="M9" s="99">
        <f t="shared" si="0"/>
        <v>1.2749447852760736E-2</v>
      </c>
      <c r="N9" s="99">
        <f t="shared" si="0"/>
        <v>2.0115795501022492E-3</v>
      </c>
      <c r="O9" s="99">
        <f t="shared" si="0"/>
        <v>9.9162372188139046E-4</v>
      </c>
      <c r="P9" s="99">
        <f t="shared" si="0"/>
        <v>3.1448638036809818E-4</v>
      </c>
      <c r="Q9" s="99">
        <f t="shared" si="0"/>
        <v>1.2830396728016359E-4</v>
      </c>
      <c r="R9" s="99">
        <f t="shared" si="0"/>
        <v>5.0997791411042941E-5</v>
      </c>
      <c r="S9" s="100"/>
      <c r="T9" s="99">
        <v>2.34E-5</v>
      </c>
      <c r="U9" s="99">
        <v>7.8299999999999996E-6</v>
      </c>
      <c r="V9" s="99">
        <v>4.9899999999999997E-6</v>
      </c>
      <c r="W9" s="99">
        <v>3.5899999999999999E-6</v>
      </c>
      <c r="X9" s="99">
        <v>3.1499999999999999E-6</v>
      </c>
      <c r="Y9" s="99">
        <v>4.9699999999999996E-7</v>
      </c>
      <c r="Z9" s="99">
        <v>2.4499999999999998E-7</v>
      </c>
      <c r="AA9" s="99">
        <v>7.7700000000000001E-8</v>
      </c>
      <c r="AB9" s="99">
        <v>3.1699999999999999E-8</v>
      </c>
      <c r="AC9" s="99">
        <v>1.26E-8</v>
      </c>
    </row>
    <row r="10" spans="1:29" s="98" customFormat="1" x14ac:dyDescent="0.25">
      <c r="A10" s="98" t="s">
        <v>72</v>
      </c>
      <c r="B10" s="98" t="s">
        <v>236</v>
      </c>
      <c r="C10" s="98" t="s">
        <v>271</v>
      </c>
      <c r="D10" s="98">
        <v>2015</v>
      </c>
      <c r="E10" s="98">
        <v>2016</v>
      </c>
      <c r="F10" s="98" t="s">
        <v>272</v>
      </c>
      <c r="G10" s="98" t="s">
        <v>277</v>
      </c>
      <c r="H10" s="98" t="s">
        <v>276</v>
      </c>
      <c r="I10" s="99">
        <f t="shared" si="0"/>
        <v>0.25984588957055216</v>
      </c>
      <c r="J10" s="99">
        <f t="shared" si="0"/>
        <v>0.12466126789366055</v>
      </c>
      <c r="K10" s="99">
        <f t="shared" si="0"/>
        <v>8.6210552147239258E-2</v>
      </c>
      <c r="L10" s="99">
        <f t="shared" si="0"/>
        <v>5.5045235173824127E-2</v>
      </c>
      <c r="M10" s="99">
        <f t="shared" si="0"/>
        <v>3.1853382413087931E-2</v>
      </c>
      <c r="N10" s="99">
        <f t="shared" si="0"/>
        <v>7.204449897750511E-3</v>
      </c>
      <c r="O10" s="99">
        <f t="shared" si="0"/>
        <v>2.6875026584867079E-3</v>
      </c>
      <c r="P10" s="99">
        <f t="shared" si="0"/>
        <v>1.1939959100204498E-3</v>
      </c>
      <c r="Q10" s="99">
        <f t="shared" si="0"/>
        <v>5.9092678936605329E-4</v>
      </c>
      <c r="R10" s="99">
        <f t="shared" si="0"/>
        <v>2.3798969325153374E-4</v>
      </c>
      <c r="S10" s="100"/>
      <c r="T10" s="99">
        <v>6.4200000000000002E-5</v>
      </c>
      <c r="U10" s="99">
        <v>3.0800000000000003E-5</v>
      </c>
      <c r="V10" s="99">
        <v>2.1299999999999999E-5</v>
      </c>
      <c r="W10" s="99">
        <v>1.36E-5</v>
      </c>
      <c r="X10" s="99">
        <v>7.8699999999999992E-6</v>
      </c>
      <c r="Y10" s="99">
        <v>1.7799999999999999E-6</v>
      </c>
      <c r="Z10" s="99">
        <v>6.6400000000000002E-7</v>
      </c>
      <c r="AA10" s="99">
        <v>2.9499999999999998E-7</v>
      </c>
      <c r="AB10" s="99">
        <v>1.4600000000000001E-7</v>
      </c>
      <c r="AC10" s="99">
        <v>5.8799999999999997E-8</v>
      </c>
    </row>
    <row r="11" spans="1:29" s="98" customFormat="1" x14ac:dyDescent="0.25">
      <c r="A11" s="98" t="s">
        <v>72</v>
      </c>
      <c r="B11" s="98" t="s">
        <v>236</v>
      </c>
      <c r="C11" s="98" t="s">
        <v>271</v>
      </c>
      <c r="D11" s="98">
        <v>2015</v>
      </c>
      <c r="E11" s="98">
        <v>2016</v>
      </c>
      <c r="F11" s="98" t="s">
        <v>272</v>
      </c>
      <c r="G11" s="98" t="s">
        <v>278</v>
      </c>
      <c r="H11" s="98" t="s">
        <v>274</v>
      </c>
      <c r="I11" s="99">
        <f t="shared" si="0"/>
        <v>2.1233512663205931E-2</v>
      </c>
      <c r="J11" s="99">
        <f t="shared" si="0"/>
        <v>8.1851766556551731E-3</v>
      </c>
      <c r="K11" s="99">
        <f t="shared" si="0"/>
        <v>4.6747975460122698E-3</v>
      </c>
      <c r="L11" s="99">
        <f t="shared" si="0"/>
        <v>4.1439597294321067E-3</v>
      </c>
      <c r="M11" s="99">
        <f t="shared" si="0"/>
        <v>3.5275029101777592E-3</v>
      </c>
      <c r="N11" s="99">
        <f t="shared" si="0"/>
        <v>3.5959981123171288E-4</v>
      </c>
      <c r="O11" s="99">
        <f t="shared" si="0"/>
        <v>2.7569318861098E-4</v>
      </c>
      <c r="P11" s="99">
        <f t="shared" si="0"/>
        <v>8.1166814535158277E-5</v>
      </c>
      <c r="Q11" s="99">
        <f t="shared" si="0"/>
        <v>3.3391411042944784E-5</v>
      </c>
      <c r="R11" s="99">
        <f t="shared" si="0"/>
        <v>1.417850684285039E-5</v>
      </c>
      <c r="S11" s="100"/>
      <c r="T11" s="99">
        <v>5.2461538461538503E-6</v>
      </c>
      <c r="U11" s="99">
        <v>2.0223076923076899E-6</v>
      </c>
      <c r="V11" s="99">
        <v>1.155E-6</v>
      </c>
      <c r="W11" s="99">
        <v>1.02384615384615E-6</v>
      </c>
      <c r="X11" s="99">
        <v>8.7153846153846203E-7</v>
      </c>
      <c r="Y11" s="99">
        <v>8.8846153846153806E-8</v>
      </c>
      <c r="Z11" s="99">
        <v>6.8115384615384605E-8</v>
      </c>
      <c r="AA11" s="99">
        <v>2.00538461538462E-8</v>
      </c>
      <c r="AB11" s="99">
        <v>8.2499999999999994E-9</v>
      </c>
      <c r="AC11" s="99">
        <v>3.5030769230769202E-9</v>
      </c>
    </row>
    <row r="12" spans="1:29" s="98" customFormat="1" x14ac:dyDescent="0.25">
      <c r="A12" s="98" t="s">
        <v>72</v>
      </c>
      <c r="B12" s="98" t="s">
        <v>236</v>
      </c>
      <c r="C12" s="98" t="s">
        <v>271</v>
      </c>
      <c r="D12" s="98">
        <v>2015</v>
      </c>
      <c r="E12" s="98">
        <v>2016</v>
      </c>
      <c r="F12" s="98" t="s">
        <v>272</v>
      </c>
      <c r="G12" s="98" t="s">
        <v>278</v>
      </c>
      <c r="H12" s="98" t="s">
        <v>275</v>
      </c>
      <c r="I12" s="99">
        <f t="shared" si="0"/>
        <v>4.0069693251533742E-2</v>
      </c>
      <c r="J12" s="99">
        <f t="shared" si="0"/>
        <v>1.3407935818782454E-2</v>
      </c>
      <c r="K12" s="99">
        <f t="shared" si="0"/>
        <v>8.5447764668869115E-3</v>
      </c>
      <c r="L12" s="99">
        <f t="shared" si="0"/>
        <v>6.1474443920087937E-3</v>
      </c>
      <c r="M12" s="99">
        <f t="shared" si="0"/>
        <v>5.3939971684757058E-3</v>
      </c>
      <c r="N12" s="99">
        <f t="shared" si="0"/>
        <v>8.5105288658172181E-4</v>
      </c>
      <c r="O12" s="99">
        <f t="shared" si="0"/>
        <v>4.1953311310366465E-4</v>
      </c>
      <c r="P12" s="99">
        <f t="shared" si="0"/>
        <v>1.3305193015573376E-4</v>
      </c>
      <c r="Q12" s="99">
        <f t="shared" si="0"/>
        <v>5.4282447695453991E-5</v>
      </c>
      <c r="R12" s="99">
        <f t="shared" si="0"/>
        <v>2.1575988673902783E-5</v>
      </c>
      <c r="S12" s="100"/>
      <c r="T12" s="99">
        <v>9.9000000000000001E-6</v>
      </c>
      <c r="U12" s="99">
        <v>3.3126923076923099E-6</v>
      </c>
      <c r="V12" s="99">
        <v>2.1111538461538499E-6</v>
      </c>
      <c r="W12" s="99">
        <v>1.5188461538461499E-6</v>
      </c>
      <c r="X12" s="99">
        <v>1.33269230769231E-6</v>
      </c>
      <c r="Y12" s="99">
        <v>2.1026923076923099E-7</v>
      </c>
      <c r="Z12" s="99">
        <v>1.0365384615384601E-7</v>
      </c>
      <c r="AA12" s="99">
        <v>3.2873076923076902E-8</v>
      </c>
      <c r="AB12" s="99">
        <v>1.34115384615385E-8</v>
      </c>
      <c r="AC12" s="99">
        <v>5.3307692307692303E-9</v>
      </c>
    </row>
    <row r="13" spans="1:29" s="98" customFormat="1" x14ac:dyDescent="0.25">
      <c r="A13" s="98" t="s">
        <v>72</v>
      </c>
      <c r="B13" s="98" t="s">
        <v>236</v>
      </c>
      <c r="C13" s="98" t="s">
        <v>271</v>
      </c>
      <c r="D13" s="98">
        <v>2015</v>
      </c>
      <c r="E13" s="98">
        <v>2016</v>
      </c>
      <c r="F13" s="98" t="s">
        <v>272</v>
      </c>
      <c r="G13" s="98" t="s">
        <v>278</v>
      </c>
      <c r="H13" s="98" t="s">
        <v>276</v>
      </c>
      <c r="I13" s="99">
        <f t="shared" si="0"/>
        <v>0.10993479943369529</v>
      </c>
      <c r="J13" s="99">
        <f t="shared" si="0"/>
        <v>5.2741305647317792E-2</v>
      </c>
      <c r="K13" s="99">
        <f t="shared" si="0"/>
        <v>3.6473695139216611E-2</v>
      </c>
      <c r="L13" s="99">
        <f t="shared" si="0"/>
        <v>2.328836872738712E-2</v>
      </c>
      <c r="M13" s="99">
        <f t="shared" si="0"/>
        <v>1.3476431020921801E-2</v>
      </c>
      <c r="N13" s="99">
        <f t="shared" si="0"/>
        <v>3.0480364952021393E-3</v>
      </c>
      <c r="O13" s="99">
        <f t="shared" si="0"/>
        <v>1.1370203555136074E-3</v>
      </c>
      <c r="P13" s="99">
        <f t="shared" si="0"/>
        <v>5.0515211577788145E-4</v>
      </c>
      <c r="Q13" s="99">
        <f t="shared" si="0"/>
        <v>2.5000748780871498E-4</v>
      </c>
      <c r="R13" s="99">
        <f t="shared" si="0"/>
        <v>1.0068794714487976E-4</v>
      </c>
      <c r="S13" s="100"/>
      <c r="T13" s="99">
        <v>2.71615384615385E-5</v>
      </c>
      <c r="U13" s="99">
        <v>1.3030769230769199E-5</v>
      </c>
      <c r="V13" s="99">
        <v>9.0115384615384602E-6</v>
      </c>
      <c r="W13" s="99">
        <v>5.7538461538461502E-6</v>
      </c>
      <c r="X13" s="99">
        <v>3.3296153846153802E-6</v>
      </c>
      <c r="Y13" s="99">
        <v>7.5307692307692295E-7</v>
      </c>
      <c r="Z13" s="99">
        <v>2.8092307692307702E-7</v>
      </c>
      <c r="AA13" s="99">
        <v>1.2480769230769201E-7</v>
      </c>
      <c r="AB13" s="99">
        <v>6.1769230769230803E-8</v>
      </c>
      <c r="AC13" s="99">
        <v>2.4876923076923099E-8</v>
      </c>
    </row>
    <row r="14" spans="1:29" s="98" customFormat="1" x14ac:dyDescent="0.25">
      <c r="A14" s="98" t="s">
        <v>72</v>
      </c>
      <c r="B14" s="98" t="s">
        <v>236</v>
      </c>
      <c r="C14" s="98" t="s">
        <v>271</v>
      </c>
      <c r="D14" s="98">
        <v>2015</v>
      </c>
      <c r="E14" s="98">
        <v>2016</v>
      </c>
      <c r="F14" s="98" t="s">
        <v>279</v>
      </c>
      <c r="G14" s="98" t="s">
        <v>273</v>
      </c>
      <c r="H14" s="98" t="s">
        <v>274</v>
      </c>
      <c r="I14" s="99">
        <f t="shared" si="0"/>
        <v>0</v>
      </c>
      <c r="J14" s="99">
        <f t="shared" si="0"/>
        <v>0</v>
      </c>
      <c r="K14" s="99">
        <f t="shared" si="0"/>
        <v>0</v>
      </c>
      <c r="L14" s="99">
        <f t="shared" si="0"/>
        <v>0</v>
      </c>
      <c r="M14" s="99">
        <f t="shared" si="0"/>
        <v>0</v>
      </c>
      <c r="N14" s="99">
        <f t="shared" si="0"/>
        <v>0</v>
      </c>
      <c r="O14" s="99">
        <f t="shared" si="0"/>
        <v>0</v>
      </c>
      <c r="P14" s="99">
        <f t="shared" si="0"/>
        <v>0</v>
      </c>
      <c r="Q14" s="99">
        <f t="shared" si="0"/>
        <v>0</v>
      </c>
      <c r="R14" s="99">
        <f t="shared" si="0"/>
        <v>0</v>
      </c>
      <c r="S14" s="100"/>
      <c r="T14" s="99">
        <v>0</v>
      </c>
      <c r="U14" s="99">
        <v>0</v>
      </c>
      <c r="V14" s="99">
        <v>0</v>
      </c>
      <c r="W14" s="99">
        <v>0</v>
      </c>
      <c r="X14" s="99">
        <v>0</v>
      </c>
      <c r="Y14" s="99">
        <v>0</v>
      </c>
      <c r="Z14" s="99">
        <v>0</v>
      </c>
      <c r="AA14" s="99">
        <v>0</v>
      </c>
      <c r="AB14" s="99">
        <v>0</v>
      </c>
      <c r="AC14" s="99">
        <v>0</v>
      </c>
    </row>
    <row r="15" spans="1:29" s="98" customFormat="1" x14ac:dyDescent="0.25">
      <c r="A15" s="98" t="s">
        <v>72</v>
      </c>
      <c r="B15" s="98" t="s">
        <v>236</v>
      </c>
      <c r="C15" s="98" t="s">
        <v>271</v>
      </c>
      <c r="D15" s="98">
        <v>2015</v>
      </c>
      <c r="E15" s="98">
        <v>2016</v>
      </c>
      <c r="F15" s="98" t="s">
        <v>279</v>
      </c>
      <c r="G15" s="98" t="s">
        <v>273</v>
      </c>
      <c r="H15" s="98" t="s">
        <v>275</v>
      </c>
      <c r="I15" s="99">
        <f t="shared" si="0"/>
        <v>5.4640490797546015E-2</v>
      </c>
      <c r="J15" s="99">
        <f t="shared" si="0"/>
        <v>1.2425652351738242E-2</v>
      </c>
      <c r="K15" s="99">
        <f t="shared" si="0"/>
        <v>5.5045235173824128E-3</v>
      </c>
      <c r="L15" s="99">
        <f t="shared" si="0"/>
        <v>3.3553308793456034E-3</v>
      </c>
      <c r="M15" s="99">
        <f t="shared" si="0"/>
        <v>1.0725725971370145E-3</v>
      </c>
      <c r="N15" s="99">
        <f t="shared" si="0"/>
        <v>7.0830265848670759E-6</v>
      </c>
      <c r="O15" s="99">
        <f t="shared" si="0"/>
        <v>1.6149300613496934E-6</v>
      </c>
      <c r="P15" s="99">
        <f t="shared" si="0"/>
        <v>2.1572875255623724E-8</v>
      </c>
      <c r="Q15" s="99">
        <f t="shared" si="0"/>
        <v>0</v>
      </c>
      <c r="R15" s="99">
        <f t="shared" si="0"/>
        <v>0</v>
      </c>
      <c r="S15" s="100"/>
      <c r="T15" s="99">
        <v>1.3499999999999999E-5</v>
      </c>
      <c r="U15" s="99">
        <v>3.0699999999999998E-6</v>
      </c>
      <c r="V15" s="99">
        <v>1.3599999999999999E-6</v>
      </c>
      <c r="W15" s="99">
        <v>8.2900000000000002E-7</v>
      </c>
      <c r="X15" s="99">
        <v>2.65E-7</v>
      </c>
      <c r="Y15" s="99">
        <v>1.75E-9</v>
      </c>
      <c r="Z15" s="99">
        <v>3.9900000000000002E-10</v>
      </c>
      <c r="AA15" s="99">
        <v>5.3300000000000001E-12</v>
      </c>
      <c r="AB15" s="99">
        <v>0</v>
      </c>
      <c r="AC15" s="99">
        <v>0</v>
      </c>
    </row>
    <row r="16" spans="1:29" s="98" customFormat="1" x14ac:dyDescent="0.25">
      <c r="A16" s="98" t="s">
        <v>72</v>
      </c>
      <c r="B16" s="98" t="s">
        <v>236</v>
      </c>
      <c r="C16" s="98" t="s">
        <v>271</v>
      </c>
      <c r="D16" s="98">
        <v>2015</v>
      </c>
      <c r="E16" s="98">
        <v>2016</v>
      </c>
      <c r="F16" s="98" t="s">
        <v>279</v>
      </c>
      <c r="G16" s="98" t="s">
        <v>273</v>
      </c>
      <c r="H16" s="98" t="s">
        <v>276</v>
      </c>
      <c r="I16" s="99">
        <f t="shared" si="0"/>
        <v>0.46950347648261759</v>
      </c>
      <c r="J16" s="99">
        <f t="shared" si="0"/>
        <v>0.22584736196319019</v>
      </c>
      <c r="K16" s="99">
        <f t="shared" si="0"/>
        <v>0.14044629856850718</v>
      </c>
      <c r="L16" s="99">
        <f t="shared" si="0"/>
        <v>9.5924417177914112E-2</v>
      </c>
      <c r="M16" s="99">
        <f t="shared" si="0"/>
        <v>4.7355092024539878E-2</v>
      </c>
      <c r="N16" s="99">
        <f t="shared" si="0"/>
        <v>3.3634257668711653E-3</v>
      </c>
      <c r="O16" s="99">
        <f t="shared" si="0"/>
        <v>1.2101856850715747E-3</v>
      </c>
      <c r="P16" s="99">
        <f t="shared" si="0"/>
        <v>2.8291631901840493E-4</v>
      </c>
      <c r="Q16" s="99">
        <f t="shared" si="0"/>
        <v>9.5519672801635996E-5</v>
      </c>
      <c r="R16" s="99">
        <f t="shared" si="0"/>
        <v>3.1934331288343556E-5</v>
      </c>
      <c r="S16" s="100"/>
      <c r="T16" s="99">
        <v>1.16E-4</v>
      </c>
      <c r="U16" s="99">
        <v>5.5800000000000001E-5</v>
      </c>
      <c r="V16" s="99">
        <v>3.4700000000000003E-5</v>
      </c>
      <c r="W16" s="99">
        <v>2.37E-5</v>
      </c>
      <c r="X16" s="99">
        <v>1.17E-5</v>
      </c>
      <c r="Y16" s="99">
        <v>8.3099999999999996E-7</v>
      </c>
      <c r="Z16" s="99">
        <v>2.9900000000000002E-7</v>
      </c>
      <c r="AA16" s="99">
        <v>6.9899999999999997E-8</v>
      </c>
      <c r="AB16" s="99">
        <v>2.36E-8</v>
      </c>
      <c r="AC16" s="99">
        <v>7.8899999999999998E-9</v>
      </c>
    </row>
    <row r="17" spans="1:29" s="98" customFormat="1" x14ac:dyDescent="0.25">
      <c r="A17" s="98" t="s">
        <v>72</v>
      </c>
      <c r="B17" s="98" t="s">
        <v>236</v>
      </c>
      <c r="C17" s="98" t="s">
        <v>271</v>
      </c>
      <c r="D17" s="98">
        <v>2015</v>
      </c>
      <c r="E17" s="98">
        <v>2016</v>
      </c>
      <c r="F17" s="98" t="s">
        <v>279</v>
      </c>
      <c r="G17" s="98" t="s">
        <v>277</v>
      </c>
      <c r="H17" s="98" t="s">
        <v>274</v>
      </c>
      <c r="I17" s="99">
        <f t="shared" si="0"/>
        <v>5.0188302658486707E-2</v>
      </c>
      <c r="J17" s="99">
        <f t="shared" si="0"/>
        <v>1.9225357873210634E-2</v>
      </c>
      <c r="K17" s="99">
        <f t="shared" si="0"/>
        <v>9.5519672801635987E-3</v>
      </c>
      <c r="L17" s="99">
        <f t="shared" si="0"/>
        <v>7.406822085889571E-3</v>
      </c>
      <c r="M17" s="99">
        <f t="shared" si="0"/>
        <v>3.3189038854805728E-3</v>
      </c>
      <c r="N17" s="99">
        <f t="shared" si="0"/>
        <v>9.1067484662576688E-5</v>
      </c>
      <c r="O17" s="99">
        <f t="shared" si="0"/>
        <v>6.3544867075664632E-5</v>
      </c>
      <c r="P17" s="99">
        <f t="shared" si="0"/>
        <v>1.3518462167689163E-5</v>
      </c>
      <c r="Q17" s="99">
        <f t="shared" si="0"/>
        <v>4.2902903885480579E-6</v>
      </c>
      <c r="R17" s="99">
        <f t="shared" si="0"/>
        <v>1.3842257668711657E-6</v>
      </c>
      <c r="S17" s="100"/>
      <c r="T17" s="99">
        <v>1.24E-5</v>
      </c>
      <c r="U17" s="99">
        <v>4.7500000000000003E-6</v>
      </c>
      <c r="V17" s="99">
        <v>2.3599999999999999E-6</v>
      </c>
      <c r="W17" s="99">
        <v>1.8300000000000001E-6</v>
      </c>
      <c r="X17" s="99">
        <v>8.1999999999999998E-7</v>
      </c>
      <c r="Y17" s="99">
        <v>2.25E-8</v>
      </c>
      <c r="Z17" s="99">
        <v>1.5700000000000002E-8</v>
      </c>
      <c r="AA17" s="99">
        <v>3.34E-9</v>
      </c>
      <c r="AB17" s="99">
        <v>1.0600000000000001E-9</v>
      </c>
      <c r="AC17" s="99">
        <v>3.4200000000000001E-10</v>
      </c>
    </row>
    <row r="18" spans="1:29" s="98" customFormat="1" x14ac:dyDescent="0.25">
      <c r="A18" s="98" t="s">
        <v>72</v>
      </c>
      <c r="B18" s="98" t="s">
        <v>236</v>
      </c>
      <c r="C18" s="98" t="s">
        <v>271</v>
      </c>
      <c r="D18" s="98">
        <v>2015</v>
      </c>
      <c r="E18" s="98">
        <v>2016</v>
      </c>
      <c r="F18" s="98" t="s">
        <v>279</v>
      </c>
      <c r="G18" s="98" t="s">
        <v>277</v>
      </c>
      <c r="H18" s="98" t="s">
        <v>275</v>
      </c>
      <c r="I18" s="99">
        <f t="shared" si="0"/>
        <v>9.4710184049079757E-2</v>
      </c>
      <c r="J18" s="99">
        <f t="shared" si="0"/>
        <v>3.1529586912065442E-2</v>
      </c>
      <c r="K18" s="99">
        <f t="shared" si="0"/>
        <v>1.9225357873210634E-2</v>
      </c>
      <c r="L18" s="99">
        <f t="shared" si="0"/>
        <v>1.1778061349693251E-2</v>
      </c>
      <c r="M18" s="99">
        <f t="shared" si="0"/>
        <v>5.1807280163599185E-3</v>
      </c>
      <c r="N18" s="99">
        <f t="shared" si="0"/>
        <v>3.0032032719836402E-4</v>
      </c>
      <c r="O18" s="99">
        <f t="shared" si="0"/>
        <v>1.0685251533742331E-4</v>
      </c>
      <c r="P18" s="99">
        <f t="shared" si="0"/>
        <v>2.2908531697341515E-5</v>
      </c>
      <c r="Q18" s="99">
        <f t="shared" si="0"/>
        <v>7.2853987730061353E-6</v>
      </c>
      <c r="R18" s="99">
        <f t="shared" si="0"/>
        <v>2.35561226993865E-6</v>
      </c>
      <c r="S18" s="100"/>
      <c r="T18" s="99">
        <v>2.34E-5</v>
      </c>
      <c r="U18" s="99">
        <v>7.79E-6</v>
      </c>
      <c r="V18" s="99">
        <v>4.7500000000000003E-6</v>
      </c>
      <c r="W18" s="99">
        <v>2.9100000000000001E-6</v>
      </c>
      <c r="X18" s="99">
        <v>1.28E-6</v>
      </c>
      <c r="Y18" s="99">
        <v>7.4200000000000003E-8</v>
      </c>
      <c r="Z18" s="99">
        <v>2.6400000000000001E-8</v>
      </c>
      <c r="AA18" s="99">
        <v>5.6599999999999999E-9</v>
      </c>
      <c r="AB18" s="99">
        <v>1.8E-9</v>
      </c>
      <c r="AC18" s="99">
        <v>5.8199999999999995E-10</v>
      </c>
    </row>
    <row r="19" spans="1:29" s="98" customFormat="1" x14ac:dyDescent="0.25">
      <c r="A19" s="98" t="s">
        <v>72</v>
      </c>
      <c r="B19" s="98" t="s">
        <v>236</v>
      </c>
      <c r="C19" s="98" t="s">
        <v>271</v>
      </c>
      <c r="D19" s="98">
        <v>2015</v>
      </c>
      <c r="E19" s="98">
        <v>2016</v>
      </c>
      <c r="F19" s="98" t="s">
        <v>279</v>
      </c>
      <c r="G19" s="98" t="s">
        <v>277</v>
      </c>
      <c r="H19" s="98" t="s">
        <v>276</v>
      </c>
      <c r="I19" s="99">
        <f t="shared" si="0"/>
        <v>0.25984588957055216</v>
      </c>
      <c r="J19" s="99">
        <f t="shared" si="0"/>
        <v>0.12466126789366055</v>
      </c>
      <c r="K19" s="99">
        <f t="shared" si="0"/>
        <v>8.5401063394683022E-2</v>
      </c>
      <c r="L19" s="99">
        <f t="shared" si="0"/>
        <v>5.2616768916155417E-2</v>
      </c>
      <c r="M19" s="99">
        <f t="shared" si="0"/>
        <v>2.6186961145194275E-2</v>
      </c>
      <c r="N19" s="99">
        <f t="shared" si="0"/>
        <v>2.5296523517382417E-3</v>
      </c>
      <c r="O19" s="99">
        <f t="shared" si="0"/>
        <v>6.3140122699386508E-4</v>
      </c>
      <c r="P19" s="99">
        <f t="shared" si="0"/>
        <v>1.3437513292433538E-4</v>
      </c>
      <c r="Q19" s="99">
        <f t="shared" si="0"/>
        <v>4.2093415132924339E-5</v>
      </c>
      <c r="R19" s="99">
        <f t="shared" si="0"/>
        <v>1.3113717791411044E-5</v>
      </c>
      <c r="S19" s="100"/>
      <c r="T19" s="99">
        <v>6.4200000000000002E-5</v>
      </c>
      <c r="U19" s="99">
        <v>3.0800000000000003E-5</v>
      </c>
      <c r="V19" s="99">
        <v>2.1100000000000001E-5</v>
      </c>
      <c r="W19" s="99">
        <v>1.2999999999999999E-5</v>
      </c>
      <c r="X19" s="99">
        <v>6.4699999999999999E-6</v>
      </c>
      <c r="Y19" s="99">
        <v>6.2500000000000005E-7</v>
      </c>
      <c r="Z19" s="99">
        <v>1.5599999999999999E-7</v>
      </c>
      <c r="AA19" s="99">
        <v>3.32E-8</v>
      </c>
      <c r="AB19" s="99">
        <v>1.04E-8</v>
      </c>
      <c r="AC19" s="99">
        <v>3.24E-9</v>
      </c>
    </row>
    <row r="20" spans="1:29" s="98" customFormat="1" x14ac:dyDescent="0.25">
      <c r="A20" s="98" t="s">
        <v>72</v>
      </c>
      <c r="B20" s="98" t="s">
        <v>236</v>
      </c>
      <c r="C20" s="98" t="s">
        <v>271</v>
      </c>
      <c r="D20" s="98">
        <v>2015</v>
      </c>
      <c r="E20" s="98">
        <v>2016</v>
      </c>
      <c r="F20" s="98" t="s">
        <v>279</v>
      </c>
      <c r="G20" s="98" t="s">
        <v>278</v>
      </c>
      <c r="H20" s="98" t="s">
        <v>274</v>
      </c>
      <c r="I20" s="99">
        <f t="shared" si="0"/>
        <v>2.1233512663205931E-2</v>
      </c>
      <c r="J20" s="99">
        <f t="shared" si="0"/>
        <v>8.1338052540506356E-3</v>
      </c>
      <c r="K20" s="99">
        <f t="shared" si="0"/>
        <v>4.0412169262230594E-3</v>
      </c>
      <c r="L20" s="99">
        <f t="shared" si="0"/>
        <v>3.1336554978763555E-3</v>
      </c>
      <c r="M20" s="99">
        <f t="shared" si="0"/>
        <v>1.4041516438571657E-3</v>
      </c>
      <c r="N20" s="99">
        <f t="shared" si="0"/>
        <v>3.8528551203397834E-5</v>
      </c>
      <c r="O20" s="99">
        <f t="shared" si="0"/>
        <v>2.6884366839704252E-5</v>
      </c>
      <c r="P20" s="99">
        <f t="shared" si="0"/>
        <v>5.7193493786377097E-6</v>
      </c>
      <c r="Q20" s="99">
        <f t="shared" si="0"/>
        <v>1.8151228566934069E-6</v>
      </c>
      <c r="R20" s="99">
        <f t="shared" si="0"/>
        <v>5.8563397829164823E-7</v>
      </c>
      <c r="S20" s="100"/>
      <c r="T20" s="99">
        <v>5.2461538461538503E-6</v>
      </c>
      <c r="U20" s="99">
        <v>2.0096153846153801E-6</v>
      </c>
      <c r="V20" s="99">
        <v>9.9846153846153796E-7</v>
      </c>
      <c r="W20" s="99">
        <v>7.7423076923076899E-7</v>
      </c>
      <c r="X20" s="99">
        <v>3.46923076923077E-7</v>
      </c>
      <c r="Y20" s="99">
        <v>9.5192307692307704E-9</v>
      </c>
      <c r="Z20" s="99">
        <v>6.6423076923076898E-9</v>
      </c>
      <c r="AA20" s="99">
        <v>1.4130769230769199E-9</v>
      </c>
      <c r="AB20" s="99">
        <v>4.48461538461538E-10</v>
      </c>
      <c r="AC20" s="99">
        <v>1.44692307692308E-10</v>
      </c>
    </row>
    <row r="21" spans="1:29" s="98" customFormat="1" x14ac:dyDescent="0.25">
      <c r="A21" s="98" t="s">
        <v>72</v>
      </c>
      <c r="B21" s="98" t="s">
        <v>236</v>
      </c>
      <c r="C21" s="98" t="s">
        <v>271</v>
      </c>
      <c r="D21" s="98">
        <v>2015</v>
      </c>
      <c r="E21" s="98">
        <v>2016</v>
      </c>
      <c r="F21" s="98" t="s">
        <v>279</v>
      </c>
      <c r="G21" s="98" t="s">
        <v>278</v>
      </c>
      <c r="H21" s="98" t="s">
        <v>275</v>
      </c>
      <c r="I21" s="99">
        <f t="shared" si="0"/>
        <v>4.0069693251533742E-2</v>
      </c>
      <c r="J21" s="99">
        <f t="shared" si="0"/>
        <v>1.3339440616643066E-2</v>
      </c>
      <c r="K21" s="99">
        <f t="shared" si="0"/>
        <v>8.1338052540506356E-3</v>
      </c>
      <c r="L21" s="99">
        <f t="shared" si="0"/>
        <v>4.983025955639468E-3</v>
      </c>
      <c r="M21" s="99">
        <f t="shared" si="0"/>
        <v>2.1918464684599673E-3</v>
      </c>
      <c r="N21" s="99">
        <f t="shared" si="0"/>
        <v>1.2705859996853865E-4</v>
      </c>
      <c r="O21" s="99">
        <f t="shared" si="0"/>
        <v>4.5206833411986911E-5</v>
      </c>
      <c r="P21" s="99">
        <f t="shared" si="0"/>
        <v>9.6920711027213903E-6</v>
      </c>
      <c r="Q21" s="99">
        <f t="shared" si="0"/>
        <v>3.0822840962718281E-6</v>
      </c>
      <c r="R21" s="99">
        <f t="shared" si="0"/>
        <v>9.9660519112788948E-7</v>
      </c>
      <c r="S21" s="100"/>
      <c r="T21" s="99">
        <v>9.9000000000000001E-6</v>
      </c>
      <c r="U21" s="99">
        <v>3.2957692307692298E-6</v>
      </c>
      <c r="V21" s="99">
        <v>2.0096153846153801E-6</v>
      </c>
      <c r="W21" s="99">
        <v>1.23115384615385E-6</v>
      </c>
      <c r="X21" s="99">
        <v>5.4153846153846201E-7</v>
      </c>
      <c r="Y21" s="99">
        <v>3.1392307692307698E-8</v>
      </c>
      <c r="Z21" s="99">
        <v>1.11692307692308E-8</v>
      </c>
      <c r="AA21" s="99">
        <v>2.3946153846153798E-9</v>
      </c>
      <c r="AB21" s="99">
        <v>7.6153846153846195E-10</v>
      </c>
      <c r="AC21" s="99">
        <v>2.4623076923076898E-10</v>
      </c>
    </row>
    <row r="22" spans="1:29" s="98" customFormat="1" x14ac:dyDescent="0.25">
      <c r="A22" s="98" t="s">
        <v>72</v>
      </c>
      <c r="B22" s="98" t="s">
        <v>236</v>
      </c>
      <c r="C22" s="98" t="s">
        <v>271</v>
      </c>
      <c r="D22" s="98">
        <v>2015</v>
      </c>
      <c r="E22" s="98">
        <v>2016</v>
      </c>
      <c r="F22" s="98" t="s">
        <v>279</v>
      </c>
      <c r="G22" s="98" t="s">
        <v>278</v>
      </c>
      <c r="H22" s="98" t="s">
        <v>276</v>
      </c>
      <c r="I22" s="99">
        <f t="shared" si="0"/>
        <v>0.10993479943369529</v>
      </c>
      <c r="J22" s="99">
        <f t="shared" si="0"/>
        <v>5.2741305647317792E-2</v>
      </c>
      <c r="K22" s="99">
        <f t="shared" si="0"/>
        <v>3.6131219128519756E-2</v>
      </c>
      <c r="L22" s="99">
        <f t="shared" si="0"/>
        <v>2.2260940695296525E-2</v>
      </c>
      <c r="M22" s="99">
        <f t="shared" si="0"/>
        <v>1.1079098946043723E-2</v>
      </c>
      <c r="N22" s="99">
        <f t="shared" si="0"/>
        <v>1.0702375334277177E-3</v>
      </c>
      <c r="O22" s="99">
        <f t="shared" si="0"/>
        <v>2.6713128834355827E-4</v>
      </c>
      <c r="P22" s="99">
        <f t="shared" si="0"/>
        <v>5.6851017775680167E-5</v>
      </c>
      <c r="Q22" s="99">
        <f t="shared" si="0"/>
        <v>1.7808752556237219E-5</v>
      </c>
      <c r="R22" s="99">
        <f t="shared" si="0"/>
        <v>5.5481113732892854E-6</v>
      </c>
      <c r="S22" s="100"/>
      <c r="T22" s="99">
        <v>2.71615384615385E-5</v>
      </c>
      <c r="U22" s="99">
        <v>1.3030769230769199E-5</v>
      </c>
      <c r="V22" s="99">
        <v>8.9269230769230807E-6</v>
      </c>
      <c r="W22" s="99">
        <v>5.4999999999999999E-6</v>
      </c>
      <c r="X22" s="99">
        <v>2.7373076923076902E-6</v>
      </c>
      <c r="Y22" s="99">
        <v>2.6442307692307699E-7</v>
      </c>
      <c r="Z22" s="99">
        <v>6.5999999999999995E-8</v>
      </c>
      <c r="AA22" s="99">
        <v>1.4046153846153799E-8</v>
      </c>
      <c r="AB22" s="99">
        <v>4.3999999999999997E-9</v>
      </c>
      <c r="AC22" s="99">
        <v>1.3707692307692301E-9</v>
      </c>
    </row>
    <row r="23" spans="1:29" s="98" customFormat="1" x14ac:dyDescent="0.25">
      <c r="A23" s="98" t="s">
        <v>72</v>
      </c>
      <c r="B23" s="98" t="s">
        <v>236</v>
      </c>
      <c r="C23" s="98" t="s">
        <v>271</v>
      </c>
      <c r="D23" s="98">
        <v>2015</v>
      </c>
      <c r="E23" s="98">
        <v>2016</v>
      </c>
      <c r="F23" s="98" t="s">
        <v>280</v>
      </c>
      <c r="G23" s="98" t="s">
        <v>273</v>
      </c>
      <c r="H23" s="98" t="s">
        <v>274</v>
      </c>
      <c r="I23" s="99">
        <f t="shared" si="0"/>
        <v>3.6062723926380369E-13</v>
      </c>
      <c r="J23" s="99">
        <f t="shared" si="0"/>
        <v>7.3258732106339475E-7</v>
      </c>
      <c r="K23" s="99">
        <f t="shared" si="0"/>
        <v>7.0020777096114517E-6</v>
      </c>
      <c r="L23" s="99">
        <f t="shared" si="0"/>
        <v>4.1283926380368098E-5</v>
      </c>
      <c r="M23" s="99">
        <f t="shared" si="0"/>
        <v>1.5177914110429448E-4</v>
      </c>
      <c r="N23" s="99">
        <f t="shared" si="0"/>
        <v>3.399852760736197E-5</v>
      </c>
      <c r="O23" s="99">
        <f t="shared" si="0"/>
        <v>2.5498895705521471E-5</v>
      </c>
      <c r="P23" s="99">
        <f t="shared" si="0"/>
        <v>9.4710184049079769E-6</v>
      </c>
      <c r="Q23" s="99">
        <f t="shared" si="0"/>
        <v>4.1688670756646211E-6</v>
      </c>
      <c r="R23" s="99">
        <f t="shared" si="0"/>
        <v>1.8537292433537832E-6</v>
      </c>
      <c r="S23" s="100"/>
      <c r="T23" s="99">
        <v>8.9099999999999996E-17</v>
      </c>
      <c r="U23" s="99">
        <v>1.81E-10</v>
      </c>
      <c r="V23" s="99">
        <v>1.73E-9</v>
      </c>
      <c r="W23" s="99">
        <v>1.02E-8</v>
      </c>
      <c r="X23" s="99">
        <v>3.7499999999999998E-8</v>
      </c>
      <c r="Y23" s="99">
        <v>8.4000000000000008E-9</v>
      </c>
      <c r="Z23" s="99">
        <v>6.3000000000000002E-9</v>
      </c>
      <c r="AA23" s="99">
        <v>2.3400000000000002E-9</v>
      </c>
      <c r="AB23" s="99">
        <v>1.03E-9</v>
      </c>
      <c r="AC23" s="99">
        <v>4.5800000000000002E-10</v>
      </c>
    </row>
    <row r="24" spans="1:29" s="98" customFormat="1" x14ac:dyDescent="0.25">
      <c r="A24" s="98" t="s">
        <v>72</v>
      </c>
      <c r="B24" s="98" t="s">
        <v>236</v>
      </c>
      <c r="C24" s="98" t="s">
        <v>271</v>
      </c>
      <c r="D24" s="98">
        <v>2015</v>
      </c>
      <c r="E24" s="98">
        <v>2016</v>
      </c>
      <c r="F24" s="98" t="s">
        <v>280</v>
      </c>
      <c r="G24" s="98" t="s">
        <v>273</v>
      </c>
      <c r="H24" s="98" t="s">
        <v>275</v>
      </c>
      <c r="I24" s="99">
        <f t="shared" si="0"/>
        <v>3.3553308793456034E-9</v>
      </c>
      <c r="J24" s="99">
        <f t="shared" si="0"/>
        <v>2.6429807770961147E-5</v>
      </c>
      <c r="K24" s="99">
        <f t="shared" si="0"/>
        <v>2.4041815950920248E-4</v>
      </c>
      <c r="L24" s="99">
        <f t="shared" si="0"/>
        <v>7.6091942740286298E-4</v>
      </c>
      <c r="M24" s="99">
        <f t="shared" si="0"/>
        <v>1.9711051124744377E-3</v>
      </c>
      <c r="N24" s="99">
        <f t="shared" si="0"/>
        <v>2.6996449897750513E-4</v>
      </c>
      <c r="O24" s="99">
        <f t="shared" si="0"/>
        <v>1.1939959100204499E-4</v>
      </c>
      <c r="P24" s="99">
        <f t="shared" si="0"/>
        <v>4.5736114519427406E-5</v>
      </c>
      <c r="Q24" s="99">
        <f t="shared" si="0"/>
        <v>2.4446560327198363E-5</v>
      </c>
      <c r="R24" s="99">
        <f t="shared" si="0"/>
        <v>1.3599411042944786E-5</v>
      </c>
      <c r="S24" s="100"/>
      <c r="T24" s="99">
        <v>8.29E-13</v>
      </c>
      <c r="U24" s="99">
        <v>6.5300000000000004E-9</v>
      </c>
      <c r="V24" s="99">
        <v>5.9400000000000003E-8</v>
      </c>
      <c r="W24" s="99">
        <v>1.8799999999999999E-7</v>
      </c>
      <c r="X24" s="99">
        <v>4.8699999999999995E-7</v>
      </c>
      <c r="Y24" s="99">
        <v>6.6699999999999995E-8</v>
      </c>
      <c r="Z24" s="99">
        <v>2.9499999999999999E-8</v>
      </c>
      <c r="AA24" s="99">
        <v>1.13E-8</v>
      </c>
      <c r="AB24" s="99">
        <v>6.0399999999999998E-9</v>
      </c>
      <c r="AC24" s="99">
        <v>3.36E-9</v>
      </c>
    </row>
    <row r="25" spans="1:29" s="98" customFormat="1" x14ac:dyDescent="0.25">
      <c r="A25" s="98" t="s">
        <v>72</v>
      </c>
      <c r="B25" s="98" t="s">
        <v>236</v>
      </c>
      <c r="C25" s="98" t="s">
        <v>271</v>
      </c>
      <c r="D25" s="98">
        <v>2015</v>
      </c>
      <c r="E25" s="98">
        <v>2016</v>
      </c>
      <c r="F25" s="98" t="s">
        <v>280</v>
      </c>
      <c r="G25" s="98" t="s">
        <v>273</v>
      </c>
      <c r="H25" s="98" t="s">
        <v>276</v>
      </c>
      <c r="I25" s="99">
        <f t="shared" si="0"/>
        <v>1.7363533742331289E-6</v>
      </c>
      <c r="J25" s="99">
        <f t="shared" si="0"/>
        <v>8.0139386503067487E-4</v>
      </c>
      <c r="K25" s="99">
        <f t="shared" si="0"/>
        <v>5.0997791411042945E-3</v>
      </c>
      <c r="L25" s="99">
        <f t="shared" si="0"/>
        <v>9.3495950920245395E-3</v>
      </c>
      <c r="M25" s="99">
        <f t="shared" si="0"/>
        <v>2.2463312883435584E-2</v>
      </c>
      <c r="N25" s="99">
        <f t="shared" si="0"/>
        <v>9.2281717791411061E-3</v>
      </c>
      <c r="O25" s="99">
        <f t="shared" si="0"/>
        <v>5.828319018404908E-3</v>
      </c>
      <c r="P25" s="99">
        <f t="shared" si="0"/>
        <v>2.5620319018404909E-3</v>
      </c>
      <c r="Q25" s="99">
        <f t="shared" si="0"/>
        <v>1.1616163599182006E-3</v>
      </c>
      <c r="R25" s="99">
        <f t="shared" si="0"/>
        <v>4.9378813905930476E-4</v>
      </c>
      <c r="S25" s="100"/>
      <c r="T25" s="99">
        <v>4.2900000000000002E-10</v>
      </c>
      <c r="U25" s="99">
        <v>1.98E-7</v>
      </c>
      <c r="V25" s="99">
        <v>1.26E-6</v>
      </c>
      <c r="W25" s="99">
        <v>2.3099999999999999E-6</v>
      </c>
      <c r="X25" s="99">
        <v>5.5500000000000002E-6</v>
      </c>
      <c r="Y25" s="99">
        <v>2.2800000000000002E-6</v>
      </c>
      <c r="Z25" s="99">
        <v>1.44E-6</v>
      </c>
      <c r="AA25" s="99">
        <v>6.3300000000000002E-7</v>
      </c>
      <c r="AB25" s="99">
        <v>2.8700000000000002E-7</v>
      </c>
      <c r="AC25" s="99">
        <v>1.2200000000000001E-7</v>
      </c>
    </row>
    <row r="26" spans="1:29" s="98" customFormat="1" x14ac:dyDescent="0.25">
      <c r="A26" s="98" t="s">
        <v>72</v>
      </c>
      <c r="B26" s="98" t="s">
        <v>236</v>
      </c>
      <c r="C26" s="98" t="s">
        <v>271</v>
      </c>
      <c r="D26" s="98">
        <v>2015</v>
      </c>
      <c r="E26" s="98">
        <v>2016</v>
      </c>
      <c r="F26" s="98" t="s">
        <v>280</v>
      </c>
      <c r="G26" s="98" t="s">
        <v>277</v>
      </c>
      <c r="H26" s="98" t="s">
        <v>274</v>
      </c>
      <c r="I26" s="99">
        <f t="shared" si="0"/>
        <v>4.6950347648261759E-7</v>
      </c>
      <c r="J26" s="99">
        <f t="shared" si="0"/>
        <v>1.3073243353783231E-4</v>
      </c>
      <c r="K26" s="99">
        <f t="shared" si="0"/>
        <v>3.3998527607361964E-4</v>
      </c>
      <c r="L26" s="99">
        <f t="shared" si="0"/>
        <v>1.8294445807770961E-3</v>
      </c>
      <c r="M26" s="99">
        <f t="shared" si="0"/>
        <v>4.2902903885480579E-3</v>
      </c>
      <c r="N26" s="99">
        <f t="shared" si="0"/>
        <v>7.487770961145195E-4</v>
      </c>
      <c r="O26" s="99">
        <f t="shared" si="0"/>
        <v>5.7068957055214729E-4</v>
      </c>
      <c r="P26" s="99">
        <f t="shared" si="0"/>
        <v>1.7808752556237219E-4</v>
      </c>
      <c r="Q26" s="99">
        <f t="shared" si="0"/>
        <v>7.487770961145195E-5</v>
      </c>
      <c r="R26" s="99">
        <f t="shared" si="0"/>
        <v>3.2136703476482618E-5</v>
      </c>
      <c r="S26" s="100"/>
      <c r="T26" s="99">
        <v>1.16E-10</v>
      </c>
      <c r="U26" s="99">
        <v>3.2299999999999998E-8</v>
      </c>
      <c r="V26" s="99">
        <v>8.3999999999999998E-8</v>
      </c>
      <c r="W26" s="99">
        <v>4.5200000000000002E-7</v>
      </c>
      <c r="X26" s="99">
        <v>1.06E-6</v>
      </c>
      <c r="Y26" s="99">
        <v>1.85E-7</v>
      </c>
      <c r="Z26" s="99">
        <v>1.4100000000000001E-7</v>
      </c>
      <c r="AA26" s="99">
        <v>4.3999999999999997E-8</v>
      </c>
      <c r="AB26" s="99">
        <v>1.85E-8</v>
      </c>
      <c r="AC26" s="99">
        <v>7.9400000000000003E-9</v>
      </c>
    </row>
    <row r="27" spans="1:29" s="98" customFormat="1" x14ac:dyDescent="0.25">
      <c r="A27" s="98" t="s">
        <v>72</v>
      </c>
      <c r="B27" s="98" t="s">
        <v>236</v>
      </c>
      <c r="C27" s="98" t="s">
        <v>271</v>
      </c>
      <c r="D27" s="98">
        <v>2015</v>
      </c>
      <c r="E27" s="98">
        <v>2016</v>
      </c>
      <c r="F27" s="98" t="s">
        <v>280</v>
      </c>
      <c r="G27" s="98" t="s">
        <v>277</v>
      </c>
      <c r="H27" s="98" t="s">
        <v>275</v>
      </c>
      <c r="I27" s="99">
        <f t="shared" si="0"/>
        <v>5.4640490797546017E-7</v>
      </c>
      <c r="J27" s="99">
        <f t="shared" si="0"/>
        <v>1.7444482617586912E-4</v>
      </c>
      <c r="K27" s="99">
        <f t="shared" si="0"/>
        <v>1.2101856850715747E-3</v>
      </c>
      <c r="L27" s="99">
        <f t="shared" si="0"/>
        <v>2.6348858895705522E-3</v>
      </c>
      <c r="M27" s="99">
        <f t="shared" si="0"/>
        <v>5.828319018404908E-3</v>
      </c>
      <c r="N27" s="99">
        <f t="shared" si="0"/>
        <v>1.6594519427402864E-3</v>
      </c>
      <c r="O27" s="99">
        <f t="shared" si="0"/>
        <v>9.0257995910020456E-4</v>
      </c>
      <c r="P27" s="99">
        <f t="shared" si="0"/>
        <v>2.9182069529652352E-4</v>
      </c>
      <c r="Q27" s="99">
        <f t="shared" si="0"/>
        <v>1.2101856850715749E-4</v>
      </c>
      <c r="R27" s="99">
        <f t="shared" si="0"/>
        <v>4.8569325153374239E-5</v>
      </c>
      <c r="S27" s="100"/>
      <c r="T27" s="99">
        <v>1.35E-10</v>
      </c>
      <c r="U27" s="99">
        <v>4.3100000000000002E-8</v>
      </c>
      <c r="V27" s="99">
        <v>2.9900000000000002E-7</v>
      </c>
      <c r="W27" s="99">
        <v>6.5099999999999999E-7</v>
      </c>
      <c r="X27" s="99">
        <v>1.44E-6</v>
      </c>
      <c r="Y27" s="99">
        <v>4.0999999999999999E-7</v>
      </c>
      <c r="Z27" s="99">
        <v>2.23E-7</v>
      </c>
      <c r="AA27" s="99">
        <v>7.2100000000000004E-8</v>
      </c>
      <c r="AB27" s="99">
        <v>2.9900000000000003E-8</v>
      </c>
      <c r="AC27" s="99">
        <v>1.2E-8</v>
      </c>
    </row>
    <row r="28" spans="1:29" s="98" customFormat="1" x14ac:dyDescent="0.25">
      <c r="A28" s="98" t="s">
        <v>72</v>
      </c>
      <c r="B28" s="98" t="s">
        <v>236</v>
      </c>
      <c r="C28" s="98" t="s">
        <v>271</v>
      </c>
      <c r="D28" s="98">
        <v>2015</v>
      </c>
      <c r="E28" s="98">
        <v>2016</v>
      </c>
      <c r="F28" s="98" t="s">
        <v>280</v>
      </c>
      <c r="G28" s="98" t="s">
        <v>277</v>
      </c>
      <c r="H28" s="98" t="s">
        <v>276</v>
      </c>
      <c r="I28" s="99">
        <f t="shared" si="0"/>
        <v>8.5805807770961144E-7</v>
      </c>
      <c r="J28" s="99">
        <f t="shared" si="0"/>
        <v>2.5053676891615545E-4</v>
      </c>
      <c r="K28" s="99">
        <f t="shared" si="0"/>
        <v>2.7360719836400814E-3</v>
      </c>
      <c r="L28" s="99">
        <f t="shared" si="0"/>
        <v>3.5617505112474439E-3</v>
      </c>
      <c r="M28" s="99">
        <f t="shared" si="0"/>
        <v>7.5687198364008182E-3</v>
      </c>
      <c r="N28" s="99">
        <f t="shared" si="0"/>
        <v>4.452188139059305E-3</v>
      </c>
      <c r="O28" s="99">
        <f t="shared" si="0"/>
        <v>2.1370503067484662E-3</v>
      </c>
      <c r="P28" s="99">
        <f t="shared" si="0"/>
        <v>1.0806674846625768E-3</v>
      </c>
      <c r="Q28" s="99">
        <f t="shared" si="0"/>
        <v>5.4640490797546013E-4</v>
      </c>
      <c r="R28" s="99">
        <f t="shared" si="0"/>
        <v>2.2503787321063396E-4</v>
      </c>
      <c r="S28" s="100"/>
      <c r="T28" s="99">
        <v>2.1199999999999999E-10</v>
      </c>
      <c r="U28" s="99">
        <v>6.1900000000000005E-8</v>
      </c>
      <c r="V28" s="99">
        <v>6.7599999999999997E-7</v>
      </c>
      <c r="W28" s="99">
        <v>8.8000000000000004E-7</v>
      </c>
      <c r="X28" s="99">
        <v>1.8700000000000001E-6</v>
      </c>
      <c r="Y28" s="99">
        <v>1.1000000000000001E-6</v>
      </c>
      <c r="Z28" s="99">
        <v>5.2799999999999996E-7</v>
      </c>
      <c r="AA28" s="99">
        <v>2.67E-7</v>
      </c>
      <c r="AB28" s="99">
        <v>1.35E-7</v>
      </c>
      <c r="AC28" s="99">
        <v>5.5600000000000002E-8</v>
      </c>
    </row>
    <row r="29" spans="1:29" s="98" customFormat="1" x14ac:dyDescent="0.25">
      <c r="A29" s="98" t="s">
        <v>72</v>
      </c>
      <c r="B29" s="98" t="s">
        <v>236</v>
      </c>
      <c r="C29" s="98" t="s">
        <v>271</v>
      </c>
      <c r="D29" s="98">
        <v>2015</v>
      </c>
      <c r="E29" s="98">
        <v>2016</v>
      </c>
      <c r="F29" s="98" t="s">
        <v>280</v>
      </c>
      <c r="G29" s="98" t="s">
        <v>278</v>
      </c>
      <c r="H29" s="98" t="s">
        <v>274</v>
      </c>
      <c r="I29" s="99">
        <f t="shared" si="0"/>
        <v>1.9863608620418447E-7</v>
      </c>
      <c r="J29" s="99">
        <f t="shared" si="0"/>
        <v>5.5309875727544383E-5</v>
      </c>
      <c r="K29" s="99">
        <f t="shared" si="0"/>
        <v>1.4383992449268509E-4</v>
      </c>
      <c r="L29" s="99">
        <f t="shared" si="0"/>
        <v>7.7399578417492441E-4</v>
      </c>
      <c r="M29" s="99">
        <f t="shared" si="0"/>
        <v>1.8151228566934069E-3</v>
      </c>
      <c r="N29" s="99">
        <f t="shared" si="0"/>
        <v>3.1679030989460451E-4</v>
      </c>
      <c r="O29" s="99">
        <f t="shared" si="0"/>
        <v>2.4144558754129325E-4</v>
      </c>
      <c r="P29" s="99">
        <f t="shared" si="0"/>
        <v>7.5344722353311256E-5</v>
      </c>
      <c r="Q29" s="99">
        <f t="shared" si="0"/>
        <v>3.1679030989460455E-5</v>
      </c>
      <c r="R29" s="99">
        <f t="shared" si="0"/>
        <v>1.3596297624665727E-5</v>
      </c>
      <c r="S29" s="100"/>
      <c r="T29" s="99">
        <v>4.90769230769231E-11</v>
      </c>
      <c r="U29" s="99">
        <v>1.36653846153846E-8</v>
      </c>
      <c r="V29" s="99">
        <v>3.55384615384615E-8</v>
      </c>
      <c r="W29" s="99">
        <v>1.91230769230769E-7</v>
      </c>
      <c r="X29" s="99">
        <v>4.4846153846153798E-7</v>
      </c>
      <c r="Y29" s="99">
        <v>7.8269230769230799E-8</v>
      </c>
      <c r="Z29" s="99">
        <v>5.9653846153846194E-8</v>
      </c>
      <c r="AA29" s="99">
        <v>1.8615384615384602E-8</v>
      </c>
      <c r="AB29" s="99">
        <v>7.8269230769230802E-9</v>
      </c>
      <c r="AC29" s="99">
        <v>3.3592307692307701E-9</v>
      </c>
    </row>
    <row r="30" spans="1:29" s="98" customFormat="1" x14ac:dyDescent="0.25">
      <c r="A30" s="98" t="s">
        <v>72</v>
      </c>
      <c r="B30" s="98" t="s">
        <v>236</v>
      </c>
      <c r="C30" s="98" t="s">
        <v>271</v>
      </c>
      <c r="D30" s="98">
        <v>2015</v>
      </c>
      <c r="E30" s="98">
        <v>2016</v>
      </c>
      <c r="F30" s="98" t="s">
        <v>280</v>
      </c>
      <c r="G30" s="98" t="s">
        <v>278</v>
      </c>
      <c r="H30" s="98" t="s">
        <v>275</v>
      </c>
      <c r="I30" s="99">
        <f t="shared" si="0"/>
        <v>2.3117130722038691E-7</v>
      </c>
      <c r="J30" s="99">
        <f t="shared" si="0"/>
        <v>7.3803580305175466E-5</v>
      </c>
      <c r="K30" s="99">
        <f t="shared" si="0"/>
        <v>5.1200163599182007E-4</v>
      </c>
      <c r="L30" s="99">
        <f t="shared" si="0"/>
        <v>1.1147594148183111E-3</v>
      </c>
      <c r="M30" s="99">
        <f t="shared" si="0"/>
        <v>2.46582727701746E-3</v>
      </c>
      <c r="N30" s="99">
        <f t="shared" ref="N30:R80" si="1">1000*98.96*Y30/24.45</f>
        <v>7.0207582192858078E-4</v>
      </c>
      <c r="O30" s="99">
        <f t="shared" si="1"/>
        <v>3.8186075192700941E-4</v>
      </c>
      <c r="P30" s="99">
        <f t="shared" si="1"/>
        <v>1.2346260185622167E-4</v>
      </c>
      <c r="Q30" s="99">
        <f t="shared" si="1"/>
        <v>5.1200163599182003E-5</v>
      </c>
      <c r="R30" s="99">
        <f t="shared" si="1"/>
        <v>2.0548560641812191E-5</v>
      </c>
      <c r="S30" s="100"/>
      <c r="T30" s="99">
        <v>5.71153846153846E-11</v>
      </c>
      <c r="U30" s="99">
        <v>1.8234615384615401E-8</v>
      </c>
      <c r="V30" s="99">
        <v>1.265E-7</v>
      </c>
      <c r="W30" s="99">
        <v>2.7542307692307703E-7</v>
      </c>
      <c r="X30" s="99">
        <v>6.0923076923076898E-7</v>
      </c>
      <c r="Y30" s="99">
        <v>1.73461538461538E-7</v>
      </c>
      <c r="Z30" s="99">
        <v>9.4346153846153796E-8</v>
      </c>
      <c r="AA30" s="99">
        <v>3.0503846153846201E-8</v>
      </c>
      <c r="AB30" s="99">
        <v>1.2650000000000001E-8</v>
      </c>
      <c r="AC30" s="99">
        <v>5.0769230769230804E-9</v>
      </c>
    </row>
    <row r="31" spans="1:29" s="98" customFormat="1" x14ac:dyDescent="0.25">
      <c r="A31" s="98" t="s">
        <v>72</v>
      </c>
      <c r="B31" s="98" t="s">
        <v>236</v>
      </c>
      <c r="C31" s="98" t="s">
        <v>271</v>
      </c>
      <c r="D31" s="98">
        <v>2015</v>
      </c>
      <c r="E31" s="98">
        <v>2016</v>
      </c>
      <c r="F31" s="98" t="s">
        <v>280</v>
      </c>
      <c r="G31" s="98" t="s">
        <v>278</v>
      </c>
      <c r="H31" s="98" t="s">
        <v>276</v>
      </c>
      <c r="I31" s="99">
        <f t="shared" ref="I31:M81" si="2">1000*98.96*T31/24.45</f>
        <v>3.6302457133868182E-7</v>
      </c>
      <c r="J31" s="99">
        <f t="shared" si="2"/>
        <v>1.0599632531068099E-4</v>
      </c>
      <c r="K31" s="99">
        <f t="shared" si="2"/>
        <v>1.1575689161554192E-3</v>
      </c>
      <c r="L31" s="99">
        <f t="shared" si="2"/>
        <v>1.5068944470662251E-3</v>
      </c>
      <c r="M31" s="99">
        <f t="shared" si="2"/>
        <v>3.2021507000157302E-3</v>
      </c>
      <c r="N31" s="99">
        <f t="shared" si="1"/>
        <v>1.8836180588327814E-3</v>
      </c>
      <c r="O31" s="99">
        <f t="shared" si="1"/>
        <v>9.0413666823973421E-4</v>
      </c>
      <c r="P31" s="99">
        <f t="shared" si="1"/>
        <v>4.5720547428031909E-4</v>
      </c>
      <c r="Q31" s="99">
        <f t="shared" si="1"/>
        <v>2.3117130722038689E-4</v>
      </c>
      <c r="R31" s="99">
        <f t="shared" si="1"/>
        <v>9.5208330973729652E-5</v>
      </c>
      <c r="S31" s="100"/>
      <c r="T31" s="99">
        <v>8.9692307692307699E-11</v>
      </c>
      <c r="U31" s="99">
        <v>2.6188461538461499E-8</v>
      </c>
      <c r="V31" s="99">
        <v>2.8599999999999999E-7</v>
      </c>
      <c r="W31" s="99">
        <v>3.7230769230769199E-7</v>
      </c>
      <c r="X31" s="99">
        <v>7.9115384615384597E-7</v>
      </c>
      <c r="Y31" s="99">
        <v>4.6538461538461502E-7</v>
      </c>
      <c r="Z31" s="99">
        <v>2.2338461538461499E-7</v>
      </c>
      <c r="AA31" s="99">
        <v>1.12961538461538E-7</v>
      </c>
      <c r="AB31" s="99">
        <v>5.7115384615384599E-8</v>
      </c>
      <c r="AC31" s="99">
        <v>2.3523076923076901E-8</v>
      </c>
    </row>
    <row r="32" spans="1:29" s="98" customFormat="1" x14ac:dyDescent="0.25">
      <c r="A32" s="98" t="s">
        <v>72</v>
      </c>
      <c r="B32" s="98" t="s">
        <v>236</v>
      </c>
      <c r="C32" s="98" t="s">
        <v>271</v>
      </c>
      <c r="D32" s="98">
        <v>2016</v>
      </c>
      <c r="E32" s="98">
        <v>2016</v>
      </c>
      <c r="F32" s="98" t="s">
        <v>272</v>
      </c>
      <c r="G32" s="98" t="s">
        <v>273</v>
      </c>
      <c r="H32" s="98" t="s">
        <v>274</v>
      </c>
      <c r="I32" s="99">
        <f t="shared" si="2"/>
        <v>2.1249079754601226E-12</v>
      </c>
      <c r="J32" s="99">
        <f t="shared" si="2"/>
        <v>1.4894593047034766E-6</v>
      </c>
      <c r="K32" s="99">
        <f t="shared" si="2"/>
        <v>1.3680359918200408E-5</v>
      </c>
      <c r="L32" s="99">
        <f t="shared" si="2"/>
        <v>6.6378077709611458E-5</v>
      </c>
      <c r="M32" s="99">
        <f t="shared" si="2"/>
        <v>1.6189775051124745E-4</v>
      </c>
      <c r="N32" s="99">
        <f t="shared" si="1"/>
        <v>3.1610535787321069E-5</v>
      </c>
      <c r="O32" s="99">
        <f t="shared" si="1"/>
        <v>2.3232327198364008E-5</v>
      </c>
      <c r="P32" s="99">
        <f t="shared" si="1"/>
        <v>8.6210552147239259E-6</v>
      </c>
      <c r="Q32" s="99">
        <f t="shared" si="1"/>
        <v>3.7965022494887533E-6</v>
      </c>
      <c r="R32" s="99">
        <f t="shared" si="1"/>
        <v>1.6837366053169735E-6</v>
      </c>
      <c r="S32" s="100"/>
      <c r="T32" s="99">
        <v>5.2499999999999995E-16</v>
      </c>
      <c r="U32" s="99">
        <v>3.6800000000000002E-10</v>
      </c>
      <c r="V32" s="99">
        <v>3.3799999999999999E-9</v>
      </c>
      <c r="W32" s="99">
        <v>1.6400000000000001E-8</v>
      </c>
      <c r="X32" s="99">
        <v>4.0000000000000001E-8</v>
      </c>
      <c r="Y32" s="99">
        <v>7.8100000000000001E-9</v>
      </c>
      <c r="Z32" s="99">
        <v>5.7399999999999996E-9</v>
      </c>
      <c r="AA32" s="99">
        <v>2.1299999999999999E-9</v>
      </c>
      <c r="AB32" s="99">
        <v>9.3800000000000007E-10</v>
      </c>
      <c r="AC32" s="99">
        <v>4.1600000000000001E-10</v>
      </c>
    </row>
    <row r="33" spans="1:29" s="98" customFormat="1" x14ac:dyDescent="0.25">
      <c r="A33" s="98" t="s">
        <v>72</v>
      </c>
      <c r="B33" s="98" t="s">
        <v>236</v>
      </c>
      <c r="C33" s="98" t="s">
        <v>271</v>
      </c>
      <c r="D33" s="98">
        <v>2016</v>
      </c>
      <c r="E33" s="98">
        <v>2016</v>
      </c>
      <c r="F33" s="98" t="s">
        <v>272</v>
      </c>
      <c r="G33" s="98" t="s">
        <v>273</v>
      </c>
      <c r="H33" s="98" t="s">
        <v>275</v>
      </c>
      <c r="I33" s="99">
        <f t="shared" si="2"/>
        <v>5.4640490797546015E-2</v>
      </c>
      <c r="J33" s="99">
        <f t="shared" si="2"/>
        <v>1.2628024539877301E-2</v>
      </c>
      <c r="K33" s="99">
        <f t="shared" si="2"/>
        <v>6.6378077709611455E-3</v>
      </c>
      <c r="L33" s="99">
        <f t="shared" si="2"/>
        <v>5.1402535787321065E-3</v>
      </c>
      <c r="M33" s="99">
        <f t="shared" si="2"/>
        <v>4.1688670756646227E-3</v>
      </c>
      <c r="N33" s="99">
        <f t="shared" si="1"/>
        <v>3.2217652351738241E-4</v>
      </c>
      <c r="O33" s="99">
        <f t="shared" si="1"/>
        <v>1.3275615541922292E-4</v>
      </c>
      <c r="P33" s="99">
        <f t="shared" si="1"/>
        <v>4.4521881390593048E-5</v>
      </c>
      <c r="Q33" s="99">
        <f t="shared" si="1"/>
        <v>2.2341889570552147E-5</v>
      </c>
      <c r="R33" s="99">
        <f t="shared" si="1"/>
        <v>1.2385177914110432E-5</v>
      </c>
      <c r="S33" s="100"/>
      <c r="T33" s="99">
        <v>1.3499999999999999E-5</v>
      </c>
      <c r="U33" s="99">
        <v>3.1200000000000002E-6</v>
      </c>
      <c r="V33" s="99">
        <v>1.64E-6</v>
      </c>
      <c r="W33" s="99">
        <v>1.2699999999999999E-6</v>
      </c>
      <c r="X33" s="99">
        <v>1.0300000000000001E-6</v>
      </c>
      <c r="Y33" s="99">
        <v>7.9599999999999998E-8</v>
      </c>
      <c r="Z33" s="99">
        <v>3.2800000000000003E-8</v>
      </c>
      <c r="AA33" s="99">
        <v>1.0999999999999999E-8</v>
      </c>
      <c r="AB33" s="99">
        <v>5.52E-9</v>
      </c>
      <c r="AC33" s="99">
        <v>3.0600000000000002E-9</v>
      </c>
    </row>
    <row r="34" spans="1:29" s="98" customFormat="1" x14ac:dyDescent="0.25">
      <c r="A34" s="98" t="s">
        <v>72</v>
      </c>
      <c r="B34" s="98" t="s">
        <v>236</v>
      </c>
      <c r="C34" s="98" t="s">
        <v>271</v>
      </c>
      <c r="D34" s="98">
        <v>2016</v>
      </c>
      <c r="E34" s="98">
        <v>2016</v>
      </c>
      <c r="F34" s="98" t="s">
        <v>272</v>
      </c>
      <c r="G34" s="98" t="s">
        <v>273</v>
      </c>
      <c r="H34" s="98" t="s">
        <v>276</v>
      </c>
      <c r="I34" s="99">
        <f t="shared" si="2"/>
        <v>0.46950347648261759</v>
      </c>
      <c r="J34" s="99">
        <f t="shared" si="2"/>
        <v>0.22584736196319019</v>
      </c>
      <c r="K34" s="99">
        <f t="shared" si="2"/>
        <v>0.14287476482617587</v>
      </c>
      <c r="L34" s="99">
        <f t="shared" si="2"/>
        <v>0.10199558282208589</v>
      </c>
      <c r="M34" s="99">
        <f t="shared" si="2"/>
        <v>6.31401226993865E-2</v>
      </c>
      <c r="N34" s="99">
        <f t="shared" si="1"/>
        <v>1.1413791411042946E-2</v>
      </c>
      <c r="O34" s="99">
        <f t="shared" si="1"/>
        <v>6.2735378323108383E-3</v>
      </c>
      <c r="P34" s="99">
        <f t="shared" si="1"/>
        <v>2.5539370143149282E-3</v>
      </c>
      <c r="Q34" s="99">
        <f t="shared" si="1"/>
        <v>1.1616163599182006E-3</v>
      </c>
      <c r="R34" s="99">
        <f t="shared" si="1"/>
        <v>4.8164580777096112E-4</v>
      </c>
      <c r="S34" s="100"/>
      <c r="T34" s="99">
        <v>1.16E-4</v>
      </c>
      <c r="U34" s="99">
        <v>5.5800000000000001E-5</v>
      </c>
      <c r="V34" s="99">
        <v>3.5299999999999997E-5</v>
      </c>
      <c r="W34" s="99">
        <v>2.5199999999999999E-5</v>
      </c>
      <c r="X34" s="99">
        <v>1.56E-5</v>
      </c>
      <c r="Y34" s="99">
        <v>2.8200000000000001E-6</v>
      </c>
      <c r="Z34" s="99">
        <v>1.55E-6</v>
      </c>
      <c r="AA34" s="99">
        <v>6.3099999999999997E-7</v>
      </c>
      <c r="AB34" s="99">
        <v>2.8700000000000002E-7</v>
      </c>
      <c r="AC34" s="99">
        <v>1.1899999999999999E-7</v>
      </c>
    </row>
    <row r="35" spans="1:29" s="98" customFormat="1" x14ac:dyDescent="0.25">
      <c r="A35" s="98" t="s">
        <v>72</v>
      </c>
      <c r="B35" s="98" t="s">
        <v>236</v>
      </c>
      <c r="C35" s="98" t="s">
        <v>271</v>
      </c>
      <c r="D35" s="98">
        <v>2016</v>
      </c>
      <c r="E35" s="98">
        <v>2016</v>
      </c>
      <c r="F35" s="98" t="s">
        <v>272</v>
      </c>
      <c r="G35" s="98" t="s">
        <v>277</v>
      </c>
      <c r="H35" s="98" t="s">
        <v>274</v>
      </c>
      <c r="I35" s="99">
        <f t="shared" si="2"/>
        <v>5.0188302658486707E-2</v>
      </c>
      <c r="J35" s="99">
        <f t="shared" si="2"/>
        <v>1.9346781186094068E-2</v>
      </c>
      <c r="K35" s="99">
        <f t="shared" si="2"/>
        <v>1.0887623721881391E-2</v>
      </c>
      <c r="L35" s="99">
        <f t="shared" si="2"/>
        <v>9.5519672801635987E-3</v>
      </c>
      <c r="M35" s="99">
        <f t="shared" si="2"/>
        <v>7.9329897750511236E-3</v>
      </c>
      <c r="N35" s="99">
        <f t="shared" si="1"/>
        <v>7.8115664621676898E-4</v>
      </c>
      <c r="O35" s="99">
        <f t="shared" si="1"/>
        <v>5.990216768916156E-4</v>
      </c>
      <c r="P35" s="99">
        <f t="shared" si="1"/>
        <v>1.7525431492842536E-4</v>
      </c>
      <c r="Q35" s="99">
        <f t="shared" si="1"/>
        <v>7.2044498977505124E-5</v>
      </c>
      <c r="R35" s="99">
        <f t="shared" si="1"/>
        <v>3.0598674846625766E-5</v>
      </c>
      <c r="S35" s="100"/>
      <c r="T35" s="99">
        <v>1.24E-5</v>
      </c>
      <c r="U35" s="99">
        <v>4.78E-6</v>
      </c>
      <c r="V35" s="99">
        <v>2.6900000000000001E-6</v>
      </c>
      <c r="W35" s="99">
        <v>2.3599999999999999E-6</v>
      </c>
      <c r="X35" s="99">
        <v>1.9599999999999999E-6</v>
      </c>
      <c r="Y35" s="99">
        <v>1.9299999999999999E-7</v>
      </c>
      <c r="Z35" s="99">
        <v>1.48E-7</v>
      </c>
      <c r="AA35" s="99">
        <v>4.3299999999999997E-8</v>
      </c>
      <c r="AB35" s="99">
        <v>1.7800000000000001E-8</v>
      </c>
      <c r="AC35" s="99">
        <v>7.5599999999999995E-9</v>
      </c>
    </row>
    <row r="36" spans="1:29" s="98" customFormat="1" x14ac:dyDescent="0.25">
      <c r="A36" s="98" t="s">
        <v>72</v>
      </c>
      <c r="B36" s="98" t="s">
        <v>236</v>
      </c>
      <c r="C36" s="98" t="s">
        <v>271</v>
      </c>
      <c r="D36" s="98">
        <v>2016</v>
      </c>
      <c r="E36" s="98">
        <v>2016</v>
      </c>
      <c r="F36" s="98" t="s">
        <v>272</v>
      </c>
      <c r="G36" s="98" t="s">
        <v>277</v>
      </c>
      <c r="H36" s="98" t="s">
        <v>275</v>
      </c>
      <c r="I36" s="99">
        <f t="shared" si="2"/>
        <v>9.4710184049079757E-2</v>
      </c>
      <c r="J36" s="99">
        <f t="shared" si="2"/>
        <v>3.1691484662576687E-2</v>
      </c>
      <c r="K36" s="99">
        <f t="shared" si="2"/>
        <v>2.0075321063394682E-2</v>
      </c>
      <c r="L36" s="99">
        <f t="shared" si="2"/>
        <v>1.4247002044989776E-2</v>
      </c>
      <c r="M36" s="99">
        <f t="shared" si="2"/>
        <v>1.2020907975460123E-2</v>
      </c>
      <c r="N36" s="99">
        <f t="shared" si="1"/>
        <v>1.8577766871165644E-3</v>
      </c>
      <c r="O36" s="99">
        <f t="shared" si="1"/>
        <v>9.1067484662576677E-4</v>
      </c>
      <c r="P36" s="99">
        <f t="shared" si="1"/>
        <v>2.881779959100205E-4</v>
      </c>
      <c r="Q36" s="99">
        <f t="shared" si="1"/>
        <v>1.1737586912065441E-4</v>
      </c>
      <c r="R36" s="99">
        <f t="shared" si="1"/>
        <v>4.6545603271983647E-5</v>
      </c>
      <c r="S36" s="100"/>
      <c r="T36" s="99">
        <v>2.34E-5</v>
      </c>
      <c r="U36" s="99">
        <v>7.8299999999999996E-6</v>
      </c>
      <c r="V36" s="99">
        <v>4.9599999999999999E-6</v>
      </c>
      <c r="W36" s="99">
        <v>3.5200000000000002E-6</v>
      </c>
      <c r="X36" s="99">
        <v>2.9699999999999999E-6</v>
      </c>
      <c r="Y36" s="99">
        <v>4.5900000000000002E-7</v>
      </c>
      <c r="Z36" s="99">
        <v>2.2499999999999999E-7</v>
      </c>
      <c r="AA36" s="99">
        <v>7.1200000000000002E-8</v>
      </c>
      <c r="AB36" s="99">
        <v>2.9000000000000002E-8</v>
      </c>
      <c r="AC36" s="99">
        <v>1.15E-8</v>
      </c>
    </row>
    <row r="37" spans="1:29" s="98" customFormat="1" x14ac:dyDescent="0.25">
      <c r="A37" s="98" t="s">
        <v>72</v>
      </c>
      <c r="B37" s="98" t="s">
        <v>236</v>
      </c>
      <c r="C37" s="98" t="s">
        <v>271</v>
      </c>
      <c r="D37" s="98">
        <v>2016</v>
      </c>
      <c r="E37" s="98">
        <v>2016</v>
      </c>
      <c r="F37" s="98" t="s">
        <v>272</v>
      </c>
      <c r="G37" s="98" t="s">
        <v>277</v>
      </c>
      <c r="H37" s="98" t="s">
        <v>276</v>
      </c>
      <c r="I37" s="99">
        <f t="shared" si="2"/>
        <v>0.25984588957055216</v>
      </c>
      <c r="J37" s="99">
        <f t="shared" si="2"/>
        <v>0.12466126789366055</v>
      </c>
      <c r="K37" s="99">
        <f t="shared" si="2"/>
        <v>8.580580777096114E-2</v>
      </c>
      <c r="L37" s="99">
        <f t="shared" si="2"/>
        <v>5.5045235173824127E-2</v>
      </c>
      <c r="M37" s="99">
        <f t="shared" si="2"/>
        <v>3.1367689161554198E-2</v>
      </c>
      <c r="N37" s="99">
        <f t="shared" si="1"/>
        <v>6.7997055214723927E-3</v>
      </c>
      <c r="O37" s="99">
        <f t="shared" si="1"/>
        <v>2.4891779141104297E-3</v>
      </c>
      <c r="P37" s="99">
        <f t="shared" si="1"/>
        <v>1.1009047034764826E-3</v>
      </c>
      <c r="Q37" s="99">
        <f t="shared" si="1"/>
        <v>5.4235746421267897E-4</v>
      </c>
      <c r="R37" s="99">
        <f t="shared" si="1"/>
        <v>2.1775247443762781E-4</v>
      </c>
      <c r="S37" s="100"/>
      <c r="T37" s="99">
        <v>6.4200000000000002E-5</v>
      </c>
      <c r="U37" s="99">
        <v>3.0800000000000003E-5</v>
      </c>
      <c r="V37" s="99">
        <v>2.12E-5</v>
      </c>
      <c r="W37" s="99">
        <v>1.36E-5</v>
      </c>
      <c r="X37" s="99">
        <v>7.7500000000000003E-6</v>
      </c>
      <c r="Y37" s="99">
        <v>1.68E-6</v>
      </c>
      <c r="Z37" s="99">
        <v>6.1500000000000004E-7</v>
      </c>
      <c r="AA37" s="99">
        <v>2.72E-7</v>
      </c>
      <c r="AB37" s="99">
        <v>1.3400000000000001E-7</v>
      </c>
      <c r="AC37" s="99">
        <v>5.3799999999999999E-8</v>
      </c>
    </row>
    <row r="38" spans="1:29" s="98" customFormat="1" x14ac:dyDescent="0.25">
      <c r="A38" s="98" t="s">
        <v>72</v>
      </c>
      <c r="B38" s="98" t="s">
        <v>236</v>
      </c>
      <c r="C38" s="98" t="s">
        <v>271</v>
      </c>
      <c r="D38" s="98">
        <v>2016</v>
      </c>
      <c r="E38" s="98">
        <v>2016</v>
      </c>
      <c r="F38" s="98" t="s">
        <v>272</v>
      </c>
      <c r="G38" s="98" t="s">
        <v>278</v>
      </c>
      <c r="H38" s="98" t="s">
        <v>274</v>
      </c>
      <c r="I38" s="99">
        <f t="shared" si="2"/>
        <v>2.1233512663205931E-2</v>
      </c>
      <c r="J38" s="99">
        <f t="shared" si="2"/>
        <v>8.1851766556551731E-3</v>
      </c>
      <c r="K38" s="99">
        <f t="shared" si="2"/>
        <v>4.6063023438728829E-3</v>
      </c>
      <c r="L38" s="99">
        <f t="shared" si="2"/>
        <v>4.0412169262230594E-3</v>
      </c>
      <c r="M38" s="99">
        <f t="shared" si="2"/>
        <v>3.3562649048293216E-3</v>
      </c>
      <c r="N38" s="99">
        <f t="shared" si="1"/>
        <v>3.3048935032247936E-4</v>
      </c>
      <c r="O38" s="99">
        <f t="shared" si="1"/>
        <v>2.5343224791568342E-4</v>
      </c>
      <c r="P38" s="99">
        <f t="shared" si="1"/>
        <v>7.4146056315872394E-5</v>
      </c>
      <c r="Q38" s="99">
        <f t="shared" si="1"/>
        <v>3.0480364952021392E-5</v>
      </c>
      <c r="R38" s="99">
        <f t="shared" si="1"/>
        <v>1.2945593204341677E-5</v>
      </c>
      <c r="S38" s="100"/>
      <c r="T38" s="99">
        <v>5.2461538461538503E-6</v>
      </c>
      <c r="U38" s="99">
        <v>2.0223076923076899E-6</v>
      </c>
      <c r="V38" s="99">
        <v>1.1380769230769199E-6</v>
      </c>
      <c r="W38" s="99">
        <v>9.9846153846153796E-7</v>
      </c>
      <c r="X38" s="99">
        <v>8.29230769230769E-7</v>
      </c>
      <c r="Y38" s="99">
        <v>8.1653846153846205E-8</v>
      </c>
      <c r="Z38" s="99">
        <v>6.2615384615384602E-8</v>
      </c>
      <c r="AA38" s="99">
        <v>1.8319230769230801E-8</v>
      </c>
      <c r="AB38" s="99">
        <v>7.5307692307692301E-9</v>
      </c>
      <c r="AC38" s="99">
        <v>3.19846153846154E-9</v>
      </c>
    </row>
    <row r="39" spans="1:29" s="98" customFormat="1" x14ac:dyDescent="0.25">
      <c r="A39" s="98" t="s">
        <v>72</v>
      </c>
      <c r="B39" s="98" t="s">
        <v>236</v>
      </c>
      <c r="C39" s="98" t="s">
        <v>271</v>
      </c>
      <c r="D39" s="98">
        <v>2016</v>
      </c>
      <c r="E39" s="98">
        <v>2016</v>
      </c>
      <c r="F39" s="98" t="s">
        <v>272</v>
      </c>
      <c r="G39" s="98" t="s">
        <v>278</v>
      </c>
      <c r="H39" s="98" t="s">
        <v>275</v>
      </c>
      <c r="I39" s="99">
        <f t="shared" si="2"/>
        <v>4.0069693251533742E-2</v>
      </c>
      <c r="J39" s="99">
        <f t="shared" si="2"/>
        <v>1.3407935818782454E-2</v>
      </c>
      <c r="K39" s="99">
        <f t="shared" si="2"/>
        <v>8.4934050652823723E-3</v>
      </c>
      <c r="L39" s="99">
        <f t="shared" si="2"/>
        <v>6.0275777882649083E-3</v>
      </c>
      <c r="M39" s="99">
        <f t="shared" si="2"/>
        <v>5.0857687588485067E-3</v>
      </c>
      <c r="N39" s="99">
        <f t="shared" si="1"/>
        <v>7.8598244454931691E-4</v>
      </c>
      <c r="O39" s="99">
        <f t="shared" si="1"/>
        <v>3.8528551203397828E-4</v>
      </c>
      <c r="P39" s="99">
        <f t="shared" si="1"/>
        <v>1.219214598080855E-4</v>
      </c>
      <c r="Q39" s="99">
        <f t="shared" si="1"/>
        <v>4.9659021551046219E-5</v>
      </c>
      <c r="R39" s="99">
        <f t="shared" si="1"/>
        <v>1.9692370615070019E-5</v>
      </c>
      <c r="S39" s="100"/>
      <c r="T39" s="99">
        <v>9.9000000000000001E-6</v>
      </c>
      <c r="U39" s="99">
        <v>3.3126923076923099E-6</v>
      </c>
      <c r="V39" s="99">
        <v>2.0984615384615401E-6</v>
      </c>
      <c r="W39" s="99">
        <v>1.4892307692307701E-6</v>
      </c>
      <c r="X39" s="99">
        <v>1.2565384615384599E-6</v>
      </c>
      <c r="Y39" s="99">
        <v>1.94192307692308E-7</v>
      </c>
      <c r="Z39" s="99">
        <v>9.51923076923077E-8</v>
      </c>
      <c r="AA39" s="99">
        <v>3.0123076923076901E-8</v>
      </c>
      <c r="AB39" s="99">
        <v>1.22692307692308E-8</v>
      </c>
      <c r="AC39" s="99">
        <v>4.8653846153846199E-9</v>
      </c>
    </row>
    <row r="40" spans="1:29" s="98" customFormat="1" x14ac:dyDescent="0.25">
      <c r="A40" s="98" t="s">
        <v>72</v>
      </c>
      <c r="B40" s="98" t="s">
        <v>236</v>
      </c>
      <c r="C40" s="98" t="s">
        <v>271</v>
      </c>
      <c r="D40" s="98">
        <v>2016</v>
      </c>
      <c r="E40" s="98">
        <v>2016</v>
      </c>
      <c r="F40" s="98" t="s">
        <v>272</v>
      </c>
      <c r="G40" s="98" t="s">
        <v>278</v>
      </c>
      <c r="H40" s="98" t="s">
        <v>276</v>
      </c>
      <c r="I40" s="99">
        <f t="shared" si="2"/>
        <v>0.10993479943369529</v>
      </c>
      <c r="J40" s="99">
        <f t="shared" si="2"/>
        <v>5.2741305647317792E-2</v>
      </c>
      <c r="K40" s="99">
        <f t="shared" si="2"/>
        <v>3.6302457133868177E-2</v>
      </c>
      <c r="L40" s="99">
        <f t="shared" si="2"/>
        <v>2.328836872738712E-2</v>
      </c>
      <c r="M40" s="99">
        <f t="shared" si="2"/>
        <v>1.3270945414503682E-2</v>
      </c>
      <c r="N40" s="99">
        <f t="shared" si="1"/>
        <v>2.8767984898537056E-3</v>
      </c>
      <c r="O40" s="99">
        <f t="shared" si="1"/>
        <v>1.0531137328928751E-3</v>
      </c>
      <c r="P40" s="99">
        <f t="shared" si="1"/>
        <v>4.6576737454774234E-4</v>
      </c>
      <c r="Q40" s="99">
        <f t="shared" si="1"/>
        <v>2.2945892716690267E-4</v>
      </c>
      <c r="R40" s="99">
        <f t="shared" si="1"/>
        <v>9.212604687745807E-5</v>
      </c>
      <c r="S40" s="100"/>
      <c r="T40" s="99">
        <v>2.71615384615385E-5</v>
      </c>
      <c r="U40" s="99">
        <v>1.3030769230769199E-5</v>
      </c>
      <c r="V40" s="99">
        <v>8.9692307692307696E-6</v>
      </c>
      <c r="W40" s="99">
        <v>5.7538461538461502E-6</v>
      </c>
      <c r="X40" s="99">
        <v>3.2788461538461502E-6</v>
      </c>
      <c r="Y40" s="99">
        <v>7.1076923076923098E-7</v>
      </c>
      <c r="Z40" s="99">
        <v>2.6019230769230799E-7</v>
      </c>
      <c r="AA40" s="99">
        <v>1.15076923076923E-7</v>
      </c>
      <c r="AB40" s="99">
        <v>5.66923076923077E-8</v>
      </c>
      <c r="AC40" s="99">
        <v>2.2761538461538499E-8</v>
      </c>
    </row>
    <row r="41" spans="1:29" s="98" customFormat="1" x14ac:dyDescent="0.25">
      <c r="A41" s="98" t="s">
        <v>72</v>
      </c>
      <c r="B41" s="98" t="s">
        <v>236</v>
      </c>
      <c r="C41" s="98" t="s">
        <v>271</v>
      </c>
      <c r="D41" s="98">
        <v>2016</v>
      </c>
      <c r="E41" s="98">
        <v>2016</v>
      </c>
      <c r="F41" s="98" t="s">
        <v>279</v>
      </c>
      <c r="G41" s="98" t="s">
        <v>273</v>
      </c>
      <c r="H41" s="98" t="s">
        <v>274</v>
      </c>
      <c r="I41" s="99">
        <f t="shared" si="2"/>
        <v>0</v>
      </c>
      <c r="J41" s="99">
        <f t="shared" si="2"/>
        <v>0</v>
      </c>
      <c r="K41" s="99">
        <f t="shared" si="2"/>
        <v>0</v>
      </c>
      <c r="L41" s="99">
        <f t="shared" si="2"/>
        <v>0</v>
      </c>
      <c r="M41" s="99">
        <f t="shared" si="2"/>
        <v>0</v>
      </c>
      <c r="N41" s="99">
        <f t="shared" si="1"/>
        <v>0</v>
      </c>
      <c r="O41" s="99">
        <f t="shared" si="1"/>
        <v>0</v>
      </c>
      <c r="P41" s="99">
        <f t="shared" si="1"/>
        <v>0</v>
      </c>
      <c r="Q41" s="99">
        <f t="shared" si="1"/>
        <v>0</v>
      </c>
      <c r="R41" s="99">
        <f t="shared" si="1"/>
        <v>0</v>
      </c>
      <c r="S41" s="100"/>
      <c r="T41" s="99">
        <v>0</v>
      </c>
      <c r="U41" s="99">
        <v>0</v>
      </c>
      <c r="V41" s="99">
        <v>0</v>
      </c>
      <c r="W41" s="99">
        <v>0</v>
      </c>
      <c r="X41" s="99">
        <v>0</v>
      </c>
      <c r="Y41" s="99">
        <v>0</v>
      </c>
      <c r="Z41" s="99">
        <v>0</v>
      </c>
      <c r="AA41" s="99">
        <v>0</v>
      </c>
      <c r="AB41" s="99">
        <v>0</v>
      </c>
      <c r="AC41" s="99">
        <v>0</v>
      </c>
    </row>
    <row r="42" spans="1:29" s="98" customFormat="1" x14ac:dyDescent="0.25">
      <c r="A42" s="98" t="s">
        <v>72</v>
      </c>
      <c r="B42" s="98" t="s">
        <v>236</v>
      </c>
      <c r="C42" s="98" t="s">
        <v>271</v>
      </c>
      <c r="D42" s="98">
        <v>2016</v>
      </c>
      <c r="E42" s="98">
        <v>2016</v>
      </c>
      <c r="F42" s="98" t="s">
        <v>279</v>
      </c>
      <c r="G42" s="98" t="s">
        <v>273</v>
      </c>
      <c r="H42" s="98" t="s">
        <v>275</v>
      </c>
      <c r="I42" s="99">
        <f t="shared" si="2"/>
        <v>5.4640490797546015E-2</v>
      </c>
      <c r="J42" s="99">
        <f t="shared" si="2"/>
        <v>1.2425652351738242E-2</v>
      </c>
      <c r="K42" s="99">
        <f t="shared" si="2"/>
        <v>5.5045235173824128E-3</v>
      </c>
      <c r="L42" s="99">
        <f t="shared" si="2"/>
        <v>3.3553308793456034E-3</v>
      </c>
      <c r="M42" s="99">
        <f t="shared" si="2"/>
        <v>1.0725725971370145E-3</v>
      </c>
      <c r="N42" s="99">
        <f t="shared" si="1"/>
        <v>7.0830265848670759E-6</v>
      </c>
      <c r="O42" s="99">
        <f t="shared" si="1"/>
        <v>1.6149300613496934E-6</v>
      </c>
      <c r="P42" s="99">
        <f t="shared" si="1"/>
        <v>2.1572875255623724E-8</v>
      </c>
      <c r="Q42" s="99">
        <f t="shared" si="1"/>
        <v>0</v>
      </c>
      <c r="R42" s="99">
        <f t="shared" si="1"/>
        <v>0</v>
      </c>
      <c r="S42" s="100"/>
      <c r="T42" s="99">
        <v>1.3499999999999999E-5</v>
      </c>
      <c r="U42" s="99">
        <v>3.0699999999999998E-6</v>
      </c>
      <c r="V42" s="99">
        <v>1.3599999999999999E-6</v>
      </c>
      <c r="W42" s="99">
        <v>8.2900000000000002E-7</v>
      </c>
      <c r="X42" s="99">
        <v>2.65E-7</v>
      </c>
      <c r="Y42" s="99">
        <v>1.75E-9</v>
      </c>
      <c r="Z42" s="99">
        <v>3.9900000000000002E-10</v>
      </c>
      <c r="AA42" s="99">
        <v>5.3300000000000001E-12</v>
      </c>
      <c r="AB42" s="99">
        <v>0</v>
      </c>
      <c r="AC42" s="99">
        <v>0</v>
      </c>
    </row>
    <row r="43" spans="1:29" s="98" customFormat="1" x14ac:dyDescent="0.25">
      <c r="A43" s="98" t="s">
        <v>72</v>
      </c>
      <c r="B43" s="98" t="s">
        <v>236</v>
      </c>
      <c r="C43" s="98" t="s">
        <v>271</v>
      </c>
      <c r="D43" s="98">
        <v>2016</v>
      </c>
      <c r="E43" s="98">
        <v>2016</v>
      </c>
      <c r="F43" s="98" t="s">
        <v>279</v>
      </c>
      <c r="G43" s="98" t="s">
        <v>273</v>
      </c>
      <c r="H43" s="98" t="s">
        <v>276</v>
      </c>
      <c r="I43" s="99">
        <f t="shared" si="2"/>
        <v>0.46950347648261759</v>
      </c>
      <c r="J43" s="99">
        <f t="shared" si="2"/>
        <v>0.22584736196319019</v>
      </c>
      <c r="K43" s="99">
        <f t="shared" si="2"/>
        <v>0.14044629856850718</v>
      </c>
      <c r="L43" s="99">
        <f t="shared" si="2"/>
        <v>9.5924417177914112E-2</v>
      </c>
      <c r="M43" s="99">
        <f t="shared" si="2"/>
        <v>4.7355092024539878E-2</v>
      </c>
      <c r="N43" s="99">
        <f t="shared" si="1"/>
        <v>3.3634257668711653E-3</v>
      </c>
      <c r="O43" s="99">
        <f t="shared" si="1"/>
        <v>1.2101856850715747E-3</v>
      </c>
      <c r="P43" s="99">
        <f t="shared" si="1"/>
        <v>2.8291631901840493E-4</v>
      </c>
      <c r="Q43" s="99">
        <f t="shared" si="1"/>
        <v>9.5519672801635996E-5</v>
      </c>
      <c r="R43" s="99">
        <f t="shared" si="1"/>
        <v>3.1934331288343556E-5</v>
      </c>
      <c r="S43" s="100"/>
      <c r="T43" s="99">
        <v>1.16E-4</v>
      </c>
      <c r="U43" s="99">
        <v>5.5800000000000001E-5</v>
      </c>
      <c r="V43" s="99">
        <v>3.4700000000000003E-5</v>
      </c>
      <c r="W43" s="99">
        <v>2.37E-5</v>
      </c>
      <c r="X43" s="99">
        <v>1.17E-5</v>
      </c>
      <c r="Y43" s="99">
        <v>8.3099999999999996E-7</v>
      </c>
      <c r="Z43" s="99">
        <v>2.9900000000000002E-7</v>
      </c>
      <c r="AA43" s="99">
        <v>6.9899999999999997E-8</v>
      </c>
      <c r="AB43" s="99">
        <v>2.36E-8</v>
      </c>
      <c r="AC43" s="99">
        <v>7.8899999999999998E-9</v>
      </c>
    </row>
    <row r="44" spans="1:29" s="98" customFormat="1" x14ac:dyDescent="0.25">
      <c r="A44" s="98" t="s">
        <v>72</v>
      </c>
      <c r="B44" s="98" t="s">
        <v>236</v>
      </c>
      <c r="C44" s="98" t="s">
        <v>271</v>
      </c>
      <c r="D44" s="98">
        <v>2016</v>
      </c>
      <c r="E44" s="98">
        <v>2016</v>
      </c>
      <c r="F44" s="98" t="s">
        <v>279</v>
      </c>
      <c r="G44" s="98" t="s">
        <v>277</v>
      </c>
      <c r="H44" s="98" t="s">
        <v>274</v>
      </c>
      <c r="I44" s="99">
        <f t="shared" si="2"/>
        <v>5.0188302658486707E-2</v>
      </c>
      <c r="J44" s="99">
        <f t="shared" si="2"/>
        <v>1.9225357873210634E-2</v>
      </c>
      <c r="K44" s="99">
        <f t="shared" si="2"/>
        <v>9.5519672801635987E-3</v>
      </c>
      <c r="L44" s="99">
        <f t="shared" si="2"/>
        <v>7.406822085889571E-3</v>
      </c>
      <c r="M44" s="99">
        <f t="shared" si="2"/>
        <v>3.3189038854805728E-3</v>
      </c>
      <c r="N44" s="99">
        <f t="shared" si="1"/>
        <v>9.1067484662576688E-5</v>
      </c>
      <c r="O44" s="99">
        <f t="shared" si="1"/>
        <v>6.3544867075664632E-5</v>
      </c>
      <c r="P44" s="99">
        <f t="shared" si="1"/>
        <v>1.3518462167689163E-5</v>
      </c>
      <c r="Q44" s="99">
        <f t="shared" si="1"/>
        <v>4.2902903885480579E-6</v>
      </c>
      <c r="R44" s="99">
        <f t="shared" si="1"/>
        <v>1.3842257668711657E-6</v>
      </c>
      <c r="S44" s="100"/>
      <c r="T44" s="99">
        <v>1.24E-5</v>
      </c>
      <c r="U44" s="99">
        <v>4.7500000000000003E-6</v>
      </c>
      <c r="V44" s="99">
        <v>2.3599999999999999E-6</v>
      </c>
      <c r="W44" s="99">
        <v>1.8300000000000001E-6</v>
      </c>
      <c r="X44" s="99">
        <v>8.1999999999999998E-7</v>
      </c>
      <c r="Y44" s="99">
        <v>2.25E-8</v>
      </c>
      <c r="Z44" s="99">
        <v>1.5700000000000002E-8</v>
      </c>
      <c r="AA44" s="99">
        <v>3.34E-9</v>
      </c>
      <c r="AB44" s="99">
        <v>1.0600000000000001E-9</v>
      </c>
      <c r="AC44" s="99">
        <v>3.4200000000000001E-10</v>
      </c>
    </row>
    <row r="45" spans="1:29" s="98" customFormat="1" x14ac:dyDescent="0.25">
      <c r="A45" s="98" t="s">
        <v>72</v>
      </c>
      <c r="B45" s="98" t="s">
        <v>236</v>
      </c>
      <c r="C45" s="98" t="s">
        <v>271</v>
      </c>
      <c r="D45" s="98">
        <v>2016</v>
      </c>
      <c r="E45" s="98">
        <v>2016</v>
      </c>
      <c r="F45" s="98" t="s">
        <v>279</v>
      </c>
      <c r="G45" s="98" t="s">
        <v>277</v>
      </c>
      <c r="H45" s="98" t="s">
        <v>275</v>
      </c>
      <c r="I45" s="99">
        <f t="shared" si="2"/>
        <v>9.4710184049079757E-2</v>
      </c>
      <c r="J45" s="99">
        <f t="shared" si="2"/>
        <v>3.1529586912065442E-2</v>
      </c>
      <c r="K45" s="99">
        <f t="shared" si="2"/>
        <v>1.9225357873210634E-2</v>
      </c>
      <c r="L45" s="99">
        <f t="shared" si="2"/>
        <v>1.1778061349693251E-2</v>
      </c>
      <c r="M45" s="99">
        <f t="shared" si="2"/>
        <v>5.1807280163599185E-3</v>
      </c>
      <c r="N45" s="99">
        <f t="shared" si="1"/>
        <v>3.0032032719836402E-4</v>
      </c>
      <c r="O45" s="99">
        <f t="shared" si="1"/>
        <v>1.0685251533742331E-4</v>
      </c>
      <c r="P45" s="99">
        <f t="shared" si="1"/>
        <v>2.2908531697341515E-5</v>
      </c>
      <c r="Q45" s="99">
        <f t="shared" si="1"/>
        <v>7.2853987730061353E-6</v>
      </c>
      <c r="R45" s="99">
        <f t="shared" si="1"/>
        <v>2.35561226993865E-6</v>
      </c>
      <c r="S45" s="100"/>
      <c r="T45" s="99">
        <v>2.34E-5</v>
      </c>
      <c r="U45" s="99">
        <v>7.79E-6</v>
      </c>
      <c r="V45" s="99">
        <v>4.7500000000000003E-6</v>
      </c>
      <c r="W45" s="99">
        <v>2.9100000000000001E-6</v>
      </c>
      <c r="X45" s="99">
        <v>1.28E-6</v>
      </c>
      <c r="Y45" s="99">
        <v>7.4200000000000003E-8</v>
      </c>
      <c r="Z45" s="99">
        <v>2.6400000000000001E-8</v>
      </c>
      <c r="AA45" s="99">
        <v>5.6599999999999999E-9</v>
      </c>
      <c r="AB45" s="99">
        <v>1.8E-9</v>
      </c>
      <c r="AC45" s="99">
        <v>5.8199999999999995E-10</v>
      </c>
    </row>
    <row r="46" spans="1:29" s="98" customFormat="1" x14ac:dyDescent="0.25">
      <c r="A46" s="98" t="s">
        <v>72</v>
      </c>
      <c r="B46" s="98" t="s">
        <v>236</v>
      </c>
      <c r="C46" s="98" t="s">
        <v>271</v>
      </c>
      <c r="D46" s="98">
        <v>2016</v>
      </c>
      <c r="E46" s="98">
        <v>2016</v>
      </c>
      <c r="F46" s="98" t="s">
        <v>279</v>
      </c>
      <c r="G46" s="98" t="s">
        <v>277</v>
      </c>
      <c r="H46" s="98" t="s">
        <v>276</v>
      </c>
      <c r="I46" s="99">
        <f t="shared" si="2"/>
        <v>0.25984588957055216</v>
      </c>
      <c r="J46" s="99">
        <f t="shared" si="2"/>
        <v>0.12466126789366055</v>
      </c>
      <c r="K46" s="99">
        <f t="shared" si="2"/>
        <v>8.5401063394683022E-2</v>
      </c>
      <c r="L46" s="99">
        <f t="shared" si="2"/>
        <v>5.2616768916155417E-2</v>
      </c>
      <c r="M46" s="99">
        <f t="shared" si="2"/>
        <v>2.6186961145194275E-2</v>
      </c>
      <c r="N46" s="99">
        <f t="shared" si="1"/>
        <v>2.5296523517382417E-3</v>
      </c>
      <c r="O46" s="99">
        <f t="shared" si="1"/>
        <v>6.3140122699386508E-4</v>
      </c>
      <c r="P46" s="99">
        <f t="shared" si="1"/>
        <v>1.3437513292433538E-4</v>
      </c>
      <c r="Q46" s="99">
        <f t="shared" si="1"/>
        <v>4.2093415132924339E-5</v>
      </c>
      <c r="R46" s="99">
        <f t="shared" si="1"/>
        <v>1.3113717791411044E-5</v>
      </c>
      <c r="S46" s="100"/>
      <c r="T46" s="99">
        <v>6.4200000000000002E-5</v>
      </c>
      <c r="U46" s="99">
        <v>3.0800000000000003E-5</v>
      </c>
      <c r="V46" s="99">
        <v>2.1100000000000001E-5</v>
      </c>
      <c r="W46" s="99">
        <v>1.2999999999999999E-5</v>
      </c>
      <c r="X46" s="99">
        <v>6.4699999999999999E-6</v>
      </c>
      <c r="Y46" s="99">
        <v>6.2500000000000005E-7</v>
      </c>
      <c r="Z46" s="99">
        <v>1.5599999999999999E-7</v>
      </c>
      <c r="AA46" s="99">
        <v>3.32E-8</v>
      </c>
      <c r="AB46" s="99">
        <v>1.04E-8</v>
      </c>
      <c r="AC46" s="99">
        <v>3.24E-9</v>
      </c>
    </row>
    <row r="47" spans="1:29" s="98" customFormat="1" x14ac:dyDescent="0.25">
      <c r="A47" s="98" t="s">
        <v>72</v>
      </c>
      <c r="B47" s="98" t="s">
        <v>236</v>
      </c>
      <c r="C47" s="98" t="s">
        <v>271</v>
      </c>
      <c r="D47" s="98">
        <v>2016</v>
      </c>
      <c r="E47" s="98">
        <v>2016</v>
      </c>
      <c r="F47" s="98" t="s">
        <v>279</v>
      </c>
      <c r="G47" s="98" t="s">
        <v>278</v>
      </c>
      <c r="H47" s="98" t="s">
        <v>274</v>
      </c>
      <c r="I47" s="99">
        <f t="shared" si="2"/>
        <v>2.1233512663205931E-2</v>
      </c>
      <c r="J47" s="99">
        <f t="shared" si="2"/>
        <v>8.1338052540506356E-3</v>
      </c>
      <c r="K47" s="99">
        <f t="shared" si="2"/>
        <v>4.0412169262230594E-3</v>
      </c>
      <c r="L47" s="99">
        <f t="shared" si="2"/>
        <v>3.1336554978763555E-3</v>
      </c>
      <c r="M47" s="99">
        <f t="shared" si="2"/>
        <v>1.4041516438571657E-3</v>
      </c>
      <c r="N47" s="99">
        <f t="shared" si="1"/>
        <v>3.8528551203397834E-5</v>
      </c>
      <c r="O47" s="99">
        <f t="shared" si="1"/>
        <v>2.6884366839704252E-5</v>
      </c>
      <c r="P47" s="99">
        <f t="shared" si="1"/>
        <v>5.7193493786377097E-6</v>
      </c>
      <c r="Q47" s="99">
        <f t="shared" si="1"/>
        <v>1.8151228566934069E-6</v>
      </c>
      <c r="R47" s="99">
        <f t="shared" si="1"/>
        <v>5.8563397829164823E-7</v>
      </c>
      <c r="S47" s="100"/>
      <c r="T47" s="99">
        <v>5.2461538461538503E-6</v>
      </c>
      <c r="U47" s="99">
        <v>2.0096153846153801E-6</v>
      </c>
      <c r="V47" s="99">
        <v>9.9846153846153796E-7</v>
      </c>
      <c r="W47" s="99">
        <v>7.7423076923076899E-7</v>
      </c>
      <c r="X47" s="99">
        <v>3.46923076923077E-7</v>
      </c>
      <c r="Y47" s="99">
        <v>9.5192307692307704E-9</v>
      </c>
      <c r="Z47" s="99">
        <v>6.6423076923076898E-9</v>
      </c>
      <c r="AA47" s="99">
        <v>1.4130769230769199E-9</v>
      </c>
      <c r="AB47" s="99">
        <v>4.48461538461538E-10</v>
      </c>
      <c r="AC47" s="99">
        <v>1.44692307692308E-10</v>
      </c>
    </row>
    <row r="48" spans="1:29" s="98" customFormat="1" x14ac:dyDescent="0.25">
      <c r="A48" s="98" t="s">
        <v>72</v>
      </c>
      <c r="B48" s="98" t="s">
        <v>236</v>
      </c>
      <c r="C48" s="98" t="s">
        <v>271</v>
      </c>
      <c r="D48" s="98">
        <v>2016</v>
      </c>
      <c r="E48" s="98">
        <v>2016</v>
      </c>
      <c r="F48" s="98" t="s">
        <v>279</v>
      </c>
      <c r="G48" s="98" t="s">
        <v>278</v>
      </c>
      <c r="H48" s="98" t="s">
        <v>275</v>
      </c>
      <c r="I48" s="99">
        <f t="shared" si="2"/>
        <v>4.0069693251533742E-2</v>
      </c>
      <c r="J48" s="99">
        <f t="shared" si="2"/>
        <v>1.3339440616643066E-2</v>
      </c>
      <c r="K48" s="99">
        <f t="shared" si="2"/>
        <v>8.1338052540506356E-3</v>
      </c>
      <c r="L48" s="99">
        <f t="shared" si="2"/>
        <v>4.983025955639468E-3</v>
      </c>
      <c r="M48" s="99">
        <f t="shared" si="2"/>
        <v>2.1918464684599673E-3</v>
      </c>
      <c r="N48" s="99">
        <f t="shared" si="1"/>
        <v>1.2705859996853865E-4</v>
      </c>
      <c r="O48" s="99">
        <f t="shared" si="1"/>
        <v>4.5206833411986911E-5</v>
      </c>
      <c r="P48" s="99">
        <f t="shared" si="1"/>
        <v>9.6920711027213903E-6</v>
      </c>
      <c r="Q48" s="99">
        <f t="shared" si="1"/>
        <v>3.0822840962718281E-6</v>
      </c>
      <c r="R48" s="99">
        <f t="shared" si="1"/>
        <v>9.9660519112788948E-7</v>
      </c>
      <c r="S48" s="100"/>
      <c r="T48" s="99">
        <v>9.9000000000000001E-6</v>
      </c>
      <c r="U48" s="99">
        <v>3.2957692307692298E-6</v>
      </c>
      <c r="V48" s="99">
        <v>2.0096153846153801E-6</v>
      </c>
      <c r="W48" s="99">
        <v>1.23115384615385E-6</v>
      </c>
      <c r="X48" s="99">
        <v>5.4153846153846201E-7</v>
      </c>
      <c r="Y48" s="99">
        <v>3.1392307692307698E-8</v>
      </c>
      <c r="Z48" s="99">
        <v>1.11692307692308E-8</v>
      </c>
      <c r="AA48" s="99">
        <v>2.3946153846153798E-9</v>
      </c>
      <c r="AB48" s="99">
        <v>7.6153846153846195E-10</v>
      </c>
      <c r="AC48" s="99">
        <v>2.4623076923076898E-10</v>
      </c>
    </row>
    <row r="49" spans="1:29" s="98" customFormat="1" x14ac:dyDescent="0.25">
      <c r="A49" s="98" t="s">
        <v>72</v>
      </c>
      <c r="B49" s="98" t="s">
        <v>236</v>
      </c>
      <c r="C49" s="98" t="s">
        <v>271</v>
      </c>
      <c r="D49" s="98">
        <v>2016</v>
      </c>
      <c r="E49" s="98">
        <v>2016</v>
      </c>
      <c r="F49" s="98" t="s">
        <v>279</v>
      </c>
      <c r="G49" s="98" t="s">
        <v>278</v>
      </c>
      <c r="H49" s="98" t="s">
        <v>276</v>
      </c>
      <c r="I49" s="99">
        <f t="shared" si="2"/>
        <v>0.10993479943369529</v>
      </c>
      <c r="J49" s="99">
        <f t="shared" si="2"/>
        <v>5.2741305647317792E-2</v>
      </c>
      <c r="K49" s="99">
        <f t="shared" si="2"/>
        <v>3.6131219128519756E-2</v>
      </c>
      <c r="L49" s="99">
        <f t="shared" si="2"/>
        <v>2.2260940695296525E-2</v>
      </c>
      <c r="M49" s="99">
        <f t="shared" si="2"/>
        <v>1.1079098946043723E-2</v>
      </c>
      <c r="N49" s="99">
        <f t="shared" si="1"/>
        <v>1.0702375334277177E-3</v>
      </c>
      <c r="O49" s="99">
        <f t="shared" si="1"/>
        <v>2.6713128834355827E-4</v>
      </c>
      <c r="P49" s="99">
        <f t="shared" si="1"/>
        <v>5.6851017775680167E-5</v>
      </c>
      <c r="Q49" s="99">
        <f t="shared" si="1"/>
        <v>1.7808752556237219E-5</v>
      </c>
      <c r="R49" s="99">
        <f t="shared" si="1"/>
        <v>5.5481113732892854E-6</v>
      </c>
      <c r="S49" s="100"/>
      <c r="T49" s="99">
        <v>2.71615384615385E-5</v>
      </c>
      <c r="U49" s="99">
        <v>1.3030769230769199E-5</v>
      </c>
      <c r="V49" s="99">
        <v>8.9269230769230807E-6</v>
      </c>
      <c r="W49" s="99">
        <v>5.4999999999999999E-6</v>
      </c>
      <c r="X49" s="99">
        <v>2.7373076923076902E-6</v>
      </c>
      <c r="Y49" s="99">
        <v>2.6442307692307699E-7</v>
      </c>
      <c r="Z49" s="99">
        <v>6.5999999999999995E-8</v>
      </c>
      <c r="AA49" s="99">
        <v>1.4046153846153799E-8</v>
      </c>
      <c r="AB49" s="99">
        <v>4.3999999999999997E-9</v>
      </c>
      <c r="AC49" s="99">
        <v>1.3707692307692301E-9</v>
      </c>
    </row>
    <row r="50" spans="1:29" s="98" customFormat="1" x14ac:dyDescent="0.25">
      <c r="A50" s="98" t="s">
        <v>72</v>
      </c>
      <c r="B50" s="98" t="s">
        <v>236</v>
      </c>
      <c r="C50" s="98" t="s">
        <v>271</v>
      </c>
      <c r="D50" s="98">
        <v>2016</v>
      </c>
      <c r="E50" s="98">
        <v>2016</v>
      </c>
      <c r="F50" s="98" t="s">
        <v>280</v>
      </c>
      <c r="G50" s="98" t="s">
        <v>273</v>
      </c>
      <c r="H50" s="98" t="s">
        <v>274</v>
      </c>
      <c r="I50" s="99">
        <f t="shared" si="2"/>
        <v>3.2784294478527609E-13</v>
      </c>
      <c r="J50" s="99">
        <f t="shared" si="2"/>
        <v>6.6378077709611457E-7</v>
      </c>
      <c r="K50" s="99">
        <f t="shared" si="2"/>
        <v>6.3544867075664618E-6</v>
      </c>
      <c r="L50" s="99">
        <f t="shared" si="2"/>
        <v>3.7357905930470352E-5</v>
      </c>
      <c r="M50" s="99">
        <f t="shared" si="2"/>
        <v>1.3801783231083846E-4</v>
      </c>
      <c r="N50" s="99">
        <f t="shared" si="1"/>
        <v>3.092247034764826E-5</v>
      </c>
      <c r="O50" s="99">
        <f t="shared" si="1"/>
        <v>2.3151378323108385E-5</v>
      </c>
      <c r="P50" s="99">
        <f t="shared" si="1"/>
        <v>8.6210552147239259E-6</v>
      </c>
      <c r="Q50" s="99">
        <f t="shared" si="1"/>
        <v>3.7924548057259716E-6</v>
      </c>
      <c r="R50" s="99">
        <f t="shared" si="1"/>
        <v>1.6837366053169735E-6</v>
      </c>
      <c r="S50" s="100"/>
      <c r="T50" s="99">
        <v>8.0999999999999997E-17</v>
      </c>
      <c r="U50" s="99">
        <v>1.64E-10</v>
      </c>
      <c r="V50" s="99">
        <v>1.57E-9</v>
      </c>
      <c r="W50" s="99">
        <v>9.2300000000000006E-9</v>
      </c>
      <c r="X50" s="99">
        <v>3.4100000000000001E-8</v>
      </c>
      <c r="Y50" s="99">
        <v>7.6399999999999993E-9</v>
      </c>
      <c r="Z50" s="99">
        <v>5.7200000000000001E-9</v>
      </c>
      <c r="AA50" s="99">
        <v>2.1299999999999999E-9</v>
      </c>
      <c r="AB50" s="99">
        <v>9.3699999999999997E-10</v>
      </c>
      <c r="AC50" s="99">
        <v>4.1600000000000001E-10</v>
      </c>
    </row>
    <row r="51" spans="1:29" s="98" customFormat="1" x14ac:dyDescent="0.25">
      <c r="A51" s="98" t="s">
        <v>72</v>
      </c>
      <c r="B51" s="98" t="s">
        <v>236</v>
      </c>
      <c r="C51" s="98" t="s">
        <v>271</v>
      </c>
      <c r="D51" s="98">
        <v>2016</v>
      </c>
      <c r="E51" s="98">
        <v>2016</v>
      </c>
      <c r="F51" s="98" t="s">
        <v>280</v>
      </c>
      <c r="G51" s="98" t="s">
        <v>273</v>
      </c>
      <c r="H51" s="98" t="s">
        <v>275</v>
      </c>
      <c r="I51" s="99">
        <f t="shared" si="2"/>
        <v>3.0517725971370143E-9</v>
      </c>
      <c r="J51" s="99">
        <f t="shared" si="2"/>
        <v>2.4041815950920246E-5</v>
      </c>
      <c r="K51" s="99">
        <f t="shared" si="2"/>
        <v>2.1856196319018406E-4</v>
      </c>
      <c r="L51" s="99">
        <f t="shared" si="2"/>
        <v>6.9211288343558298E-4</v>
      </c>
      <c r="M51" s="99">
        <f t="shared" si="2"/>
        <v>1.7930175869120654E-3</v>
      </c>
      <c r="N51" s="99">
        <f t="shared" si="1"/>
        <v>2.4567983640081797E-4</v>
      </c>
      <c r="O51" s="99">
        <f t="shared" si="1"/>
        <v>1.0847149284253578E-4</v>
      </c>
      <c r="P51" s="99">
        <f t="shared" si="1"/>
        <v>4.1283926380368098E-5</v>
      </c>
      <c r="Q51" s="99">
        <f t="shared" si="1"/>
        <v>2.2220466257668712E-5</v>
      </c>
      <c r="R51" s="99">
        <f t="shared" si="1"/>
        <v>1.2344703476482618E-5</v>
      </c>
      <c r="S51" s="100"/>
      <c r="T51" s="99">
        <v>7.5400000000000002E-13</v>
      </c>
      <c r="U51" s="99">
        <v>5.9399999999999998E-9</v>
      </c>
      <c r="V51" s="99">
        <v>5.4E-8</v>
      </c>
      <c r="W51" s="99">
        <v>1.7100000000000001E-7</v>
      </c>
      <c r="X51" s="99">
        <v>4.4299999999999998E-7</v>
      </c>
      <c r="Y51" s="99">
        <v>6.0699999999999994E-8</v>
      </c>
      <c r="Z51" s="99">
        <v>2.6799999999999998E-8</v>
      </c>
      <c r="AA51" s="99">
        <v>1.02E-8</v>
      </c>
      <c r="AB51" s="99">
        <v>5.4899999999999999E-9</v>
      </c>
      <c r="AC51" s="99">
        <v>3.05E-9</v>
      </c>
    </row>
    <row r="52" spans="1:29" s="98" customFormat="1" x14ac:dyDescent="0.25">
      <c r="A52" s="98" t="s">
        <v>72</v>
      </c>
      <c r="B52" s="98" t="s">
        <v>236</v>
      </c>
      <c r="C52" s="98" t="s">
        <v>271</v>
      </c>
      <c r="D52" s="98">
        <v>2016</v>
      </c>
      <c r="E52" s="98">
        <v>2016</v>
      </c>
      <c r="F52" s="98" t="s">
        <v>280</v>
      </c>
      <c r="G52" s="98" t="s">
        <v>273</v>
      </c>
      <c r="H52" s="98" t="s">
        <v>276</v>
      </c>
      <c r="I52" s="99">
        <f t="shared" si="2"/>
        <v>1.5785030674846625E-6</v>
      </c>
      <c r="J52" s="99">
        <f t="shared" si="2"/>
        <v>7.285398773006135E-4</v>
      </c>
      <c r="K52" s="99">
        <f t="shared" si="2"/>
        <v>4.6545603271983642E-3</v>
      </c>
      <c r="L52" s="99">
        <f t="shared" si="2"/>
        <v>8.49963190184049E-3</v>
      </c>
      <c r="M52" s="99">
        <f t="shared" si="2"/>
        <v>2.0439591002044989E-2</v>
      </c>
      <c r="N52" s="99">
        <f t="shared" si="1"/>
        <v>8.418683026584866E-3</v>
      </c>
      <c r="O52" s="99">
        <f t="shared" si="1"/>
        <v>5.3021513292433537E-3</v>
      </c>
      <c r="P52" s="99">
        <f t="shared" si="1"/>
        <v>2.3272801635991821E-3</v>
      </c>
      <c r="Q52" s="99">
        <f t="shared" si="1"/>
        <v>1.0563828220858896E-3</v>
      </c>
      <c r="R52" s="99">
        <f t="shared" si="1"/>
        <v>4.492662576687117E-4</v>
      </c>
      <c r="S52" s="100"/>
      <c r="T52" s="99">
        <v>3.9E-10</v>
      </c>
      <c r="U52" s="99">
        <v>1.8E-7</v>
      </c>
      <c r="V52" s="99">
        <v>1.15E-6</v>
      </c>
      <c r="W52" s="99">
        <v>2.0999999999999998E-6</v>
      </c>
      <c r="X52" s="99">
        <v>5.0499999999999999E-6</v>
      </c>
      <c r="Y52" s="99">
        <v>2.08E-6</v>
      </c>
      <c r="Z52" s="99">
        <v>1.31E-6</v>
      </c>
      <c r="AA52" s="99">
        <v>5.75E-7</v>
      </c>
      <c r="AB52" s="99">
        <v>2.6100000000000002E-7</v>
      </c>
      <c r="AC52" s="99">
        <v>1.11E-7</v>
      </c>
    </row>
    <row r="53" spans="1:29" s="98" customFormat="1" x14ac:dyDescent="0.25">
      <c r="A53" s="98" t="s">
        <v>72</v>
      </c>
      <c r="B53" s="98" t="s">
        <v>236</v>
      </c>
      <c r="C53" s="98" t="s">
        <v>271</v>
      </c>
      <c r="D53" s="98">
        <v>2016</v>
      </c>
      <c r="E53" s="98">
        <v>2016</v>
      </c>
      <c r="F53" s="98" t="s">
        <v>280</v>
      </c>
      <c r="G53" s="98" t="s">
        <v>277</v>
      </c>
      <c r="H53" s="98" t="s">
        <v>274</v>
      </c>
      <c r="I53" s="99">
        <f t="shared" si="2"/>
        <v>4.2902903885480572E-7</v>
      </c>
      <c r="J53" s="99">
        <f t="shared" si="2"/>
        <v>1.1899484662576687E-4</v>
      </c>
      <c r="K53" s="99">
        <f t="shared" si="2"/>
        <v>3.0922470347648261E-4</v>
      </c>
      <c r="L53" s="99">
        <f t="shared" si="2"/>
        <v>1.6634993865030678E-3</v>
      </c>
      <c r="M53" s="99">
        <f t="shared" si="2"/>
        <v>3.9098306748466252E-3</v>
      </c>
      <c r="N53" s="99">
        <f t="shared" si="1"/>
        <v>6.8401799591002034E-4</v>
      </c>
      <c r="O53" s="99">
        <f t="shared" si="1"/>
        <v>5.1807280163599181E-4</v>
      </c>
      <c r="P53" s="99">
        <f t="shared" si="1"/>
        <v>1.6189775051124745E-4</v>
      </c>
      <c r="Q53" s="99">
        <f t="shared" si="1"/>
        <v>6.799705521472394E-5</v>
      </c>
      <c r="R53" s="99">
        <f t="shared" si="1"/>
        <v>2.9222543967280165E-5</v>
      </c>
      <c r="S53" s="100"/>
      <c r="T53" s="99">
        <v>1.06E-10</v>
      </c>
      <c r="U53" s="99">
        <v>2.9399999999999999E-8</v>
      </c>
      <c r="V53" s="99">
        <v>7.6399999999999996E-8</v>
      </c>
      <c r="W53" s="99">
        <v>4.1100000000000001E-7</v>
      </c>
      <c r="X53" s="99">
        <v>9.6599999999999994E-7</v>
      </c>
      <c r="Y53" s="99">
        <v>1.6899999999999999E-7</v>
      </c>
      <c r="Z53" s="99">
        <v>1.2800000000000001E-7</v>
      </c>
      <c r="AA53" s="99">
        <v>4.0000000000000001E-8</v>
      </c>
      <c r="AB53" s="99">
        <v>1.6800000000000002E-8</v>
      </c>
      <c r="AC53" s="99">
        <v>7.2200000000000003E-9</v>
      </c>
    </row>
    <row r="54" spans="1:29" s="98" customFormat="1" x14ac:dyDescent="0.25">
      <c r="A54" s="98" t="s">
        <v>72</v>
      </c>
      <c r="B54" s="98" t="s">
        <v>236</v>
      </c>
      <c r="C54" s="98" t="s">
        <v>271</v>
      </c>
      <c r="D54" s="98">
        <v>2016</v>
      </c>
      <c r="E54" s="98">
        <v>2016</v>
      </c>
      <c r="F54" s="98" t="s">
        <v>280</v>
      </c>
      <c r="G54" s="98" t="s">
        <v>277</v>
      </c>
      <c r="H54" s="98" t="s">
        <v>275</v>
      </c>
      <c r="I54" s="99">
        <f t="shared" si="2"/>
        <v>4.9783558282208585E-7</v>
      </c>
      <c r="J54" s="99">
        <f t="shared" si="2"/>
        <v>1.5865979550102249E-4</v>
      </c>
      <c r="K54" s="99">
        <f t="shared" si="2"/>
        <v>1.1009047034764826E-3</v>
      </c>
      <c r="L54" s="99">
        <f t="shared" si="2"/>
        <v>2.3960867075664624E-3</v>
      </c>
      <c r="M54" s="99">
        <f t="shared" si="2"/>
        <v>5.3021513292433537E-3</v>
      </c>
      <c r="N54" s="99">
        <f t="shared" si="1"/>
        <v>1.5096965235173825E-3</v>
      </c>
      <c r="O54" s="99">
        <f t="shared" si="1"/>
        <v>8.2163108384458077E-4</v>
      </c>
      <c r="P54" s="99">
        <f t="shared" si="1"/>
        <v>2.6510756646216769E-4</v>
      </c>
      <c r="Q54" s="99">
        <f t="shared" si="1"/>
        <v>1.1009047034764825E-4</v>
      </c>
      <c r="R54" s="99">
        <f t="shared" si="1"/>
        <v>4.4117137014314931E-5</v>
      </c>
      <c r="S54" s="100"/>
      <c r="T54" s="99">
        <v>1.2299999999999999E-10</v>
      </c>
      <c r="U54" s="99">
        <v>3.92E-8</v>
      </c>
      <c r="V54" s="99">
        <v>2.72E-7</v>
      </c>
      <c r="W54" s="99">
        <v>5.9200000000000001E-7</v>
      </c>
      <c r="X54" s="99">
        <v>1.31E-6</v>
      </c>
      <c r="Y54" s="99">
        <v>3.7300000000000002E-7</v>
      </c>
      <c r="Z54" s="99">
        <v>2.03E-7</v>
      </c>
      <c r="AA54" s="99">
        <v>6.5499999999999998E-8</v>
      </c>
      <c r="AB54" s="99">
        <v>2.7199999999999999E-8</v>
      </c>
      <c r="AC54" s="99">
        <v>1.09E-8</v>
      </c>
    </row>
    <row r="55" spans="1:29" s="98" customFormat="1" x14ac:dyDescent="0.25">
      <c r="A55" s="98" t="s">
        <v>72</v>
      </c>
      <c r="B55" s="98" t="s">
        <v>236</v>
      </c>
      <c r="C55" s="98" t="s">
        <v>271</v>
      </c>
      <c r="D55" s="98">
        <v>2016</v>
      </c>
      <c r="E55" s="98">
        <v>2016</v>
      </c>
      <c r="F55" s="98" t="s">
        <v>280</v>
      </c>
      <c r="G55" s="98" t="s">
        <v>277</v>
      </c>
      <c r="H55" s="98" t="s">
        <v>276</v>
      </c>
      <c r="I55" s="99">
        <f t="shared" si="2"/>
        <v>7.8115664621676896E-7</v>
      </c>
      <c r="J55" s="99">
        <f t="shared" si="2"/>
        <v>2.2787108384458082E-4</v>
      </c>
      <c r="K55" s="99">
        <f t="shared" si="2"/>
        <v>2.4851304703476483E-3</v>
      </c>
      <c r="L55" s="99">
        <f t="shared" si="2"/>
        <v>3.2379550102249492E-3</v>
      </c>
      <c r="M55" s="99">
        <f t="shared" si="2"/>
        <v>6.8806543967280158E-3</v>
      </c>
      <c r="N55" s="99">
        <f t="shared" si="1"/>
        <v>4.0474437627811858E-3</v>
      </c>
      <c r="O55" s="99">
        <f t="shared" si="1"/>
        <v>1.9427730061349691E-3</v>
      </c>
      <c r="P55" s="99">
        <f t="shared" si="1"/>
        <v>9.8352883435582836E-4</v>
      </c>
      <c r="Q55" s="99">
        <f t="shared" si="1"/>
        <v>4.9783558282208591E-4</v>
      </c>
      <c r="R55" s="99">
        <f t="shared" si="1"/>
        <v>2.0439591002044993E-4</v>
      </c>
      <c r="S55" s="100"/>
      <c r="T55" s="99">
        <v>1.9300000000000001E-10</v>
      </c>
      <c r="U55" s="99">
        <v>5.6300000000000001E-8</v>
      </c>
      <c r="V55" s="99">
        <v>6.1399999999999997E-7</v>
      </c>
      <c r="W55" s="99">
        <v>7.9999999999999996E-7</v>
      </c>
      <c r="X55" s="99">
        <v>1.7E-6</v>
      </c>
      <c r="Y55" s="99">
        <v>9.9999999999999995E-7</v>
      </c>
      <c r="Z55" s="99">
        <v>4.7999999999999996E-7</v>
      </c>
      <c r="AA55" s="99">
        <v>2.4299999999999999E-7</v>
      </c>
      <c r="AB55" s="99">
        <v>1.23E-7</v>
      </c>
      <c r="AC55" s="99">
        <v>5.0500000000000002E-8</v>
      </c>
    </row>
    <row r="56" spans="1:29" s="98" customFormat="1" x14ac:dyDescent="0.25">
      <c r="A56" s="98" t="s">
        <v>72</v>
      </c>
      <c r="B56" s="98" t="s">
        <v>236</v>
      </c>
      <c r="C56" s="98" t="s">
        <v>271</v>
      </c>
      <c r="D56" s="98">
        <v>2016</v>
      </c>
      <c r="E56" s="98">
        <v>2016</v>
      </c>
      <c r="F56" s="98" t="s">
        <v>280</v>
      </c>
      <c r="G56" s="98" t="s">
        <v>278</v>
      </c>
      <c r="H56" s="98" t="s">
        <v>274</v>
      </c>
      <c r="I56" s="99">
        <f t="shared" si="2"/>
        <v>1.815122856693407E-7</v>
      </c>
      <c r="J56" s="99">
        <f t="shared" si="2"/>
        <v>5.0343973572439676E-5</v>
      </c>
      <c r="K56" s="99">
        <f t="shared" si="2"/>
        <v>1.3082583608620409E-4</v>
      </c>
      <c r="L56" s="99">
        <f t="shared" si="2"/>
        <v>7.0378820198206552E-4</v>
      </c>
      <c r="M56" s="99">
        <f t="shared" si="2"/>
        <v>1.6541591316658814E-3</v>
      </c>
      <c r="N56" s="99">
        <f t="shared" si="1"/>
        <v>2.893922290388548E-4</v>
      </c>
      <c r="O56" s="99">
        <f t="shared" si="1"/>
        <v>2.191846468459967E-4</v>
      </c>
      <c r="P56" s="99">
        <f t="shared" si="1"/>
        <v>6.849520213937383E-5</v>
      </c>
      <c r="Q56" s="99">
        <f t="shared" si="1"/>
        <v>2.8767984898537056E-5</v>
      </c>
      <c r="R56" s="99">
        <f t="shared" si="1"/>
        <v>1.2363383986156975E-5</v>
      </c>
      <c r="S56" s="100"/>
      <c r="T56" s="99">
        <v>4.4846153846153798E-11</v>
      </c>
      <c r="U56" s="99">
        <v>1.24384615384615E-8</v>
      </c>
      <c r="V56" s="99">
        <v>3.23230769230769E-8</v>
      </c>
      <c r="W56" s="99">
        <v>1.7388461538461501E-7</v>
      </c>
      <c r="X56" s="99">
        <v>4.0869230769230803E-7</v>
      </c>
      <c r="Y56" s="99">
        <v>7.1499999999999998E-8</v>
      </c>
      <c r="Z56" s="99">
        <v>5.4153846153846197E-8</v>
      </c>
      <c r="AA56" s="99">
        <v>1.6923076923076902E-8</v>
      </c>
      <c r="AB56" s="99">
        <v>7.1076923076923101E-9</v>
      </c>
      <c r="AC56" s="99">
        <v>3.05461538461538E-9</v>
      </c>
    </row>
    <row r="57" spans="1:29" s="98" customFormat="1" x14ac:dyDescent="0.25">
      <c r="A57" s="98" t="s">
        <v>72</v>
      </c>
      <c r="B57" s="98" t="s">
        <v>236</v>
      </c>
      <c r="C57" s="98" t="s">
        <v>271</v>
      </c>
      <c r="D57" s="98">
        <v>2016</v>
      </c>
      <c r="E57" s="98">
        <v>2016</v>
      </c>
      <c r="F57" s="98" t="s">
        <v>280</v>
      </c>
      <c r="G57" s="98" t="s">
        <v>278</v>
      </c>
      <c r="H57" s="98" t="s">
        <v>275</v>
      </c>
      <c r="I57" s="99">
        <f t="shared" si="2"/>
        <v>2.1062274657857464E-7</v>
      </c>
      <c r="J57" s="99">
        <f t="shared" si="2"/>
        <v>6.712529809658651E-5</v>
      </c>
      <c r="K57" s="99">
        <f t="shared" si="2"/>
        <v>4.6576737454774234E-4</v>
      </c>
      <c r="L57" s="99">
        <f t="shared" si="2"/>
        <v>1.0137289916627319E-3</v>
      </c>
      <c r="M57" s="99">
        <f t="shared" si="2"/>
        <v>2.2432178700644949E-3</v>
      </c>
      <c r="N57" s="99">
        <f t="shared" si="1"/>
        <v>6.3871775994966062E-4</v>
      </c>
      <c r="O57" s="99">
        <f t="shared" si="1"/>
        <v>3.4761315085732265E-4</v>
      </c>
      <c r="P57" s="99">
        <f t="shared" si="1"/>
        <v>1.1216089350322496E-4</v>
      </c>
      <c r="Q57" s="99">
        <f t="shared" si="1"/>
        <v>4.6576737454774245E-5</v>
      </c>
      <c r="R57" s="99">
        <f t="shared" si="1"/>
        <v>1.8664942582979387E-5</v>
      </c>
      <c r="S57" s="100"/>
      <c r="T57" s="99">
        <v>5.2038461538461497E-11</v>
      </c>
      <c r="U57" s="99">
        <v>1.6584615384615399E-8</v>
      </c>
      <c r="V57" s="99">
        <v>1.15076923076923E-7</v>
      </c>
      <c r="W57" s="99">
        <v>2.5046153846153798E-7</v>
      </c>
      <c r="X57" s="99">
        <v>5.5423076923076898E-7</v>
      </c>
      <c r="Y57" s="99">
        <v>1.57807692307692E-7</v>
      </c>
      <c r="Z57" s="99">
        <v>8.5884615384615398E-8</v>
      </c>
      <c r="AA57" s="99">
        <v>2.7711538461538501E-8</v>
      </c>
      <c r="AB57" s="99">
        <v>1.1507692307692301E-8</v>
      </c>
      <c r="AC57" s="99">
        <v>4.6115384615384601E-9</v>
      </c>
    </row>
    <row r="58" spans="1:29" s="98" customFormat="1" x14ac:dyDescent="0.25">
      <c r="A58" s="98" t="s">
        <v>72</v>
      </c>
      <c r="B58" s="98" t="s">
        <v>236</v>
      </c>
      <c r="C58" s="98" t="s">
        <v>271</v>
      </c>
      <c r="D58" s="98">
        <v>2016</v>
      </c>
      <c r="E58" s="98">
        <v>2016</v>
      </c>
      <c r="F58" s="98" t="s">
        <v>280</v>
      </c>
      <c r="G58" s="98" t="s">
        <v>278</v>
      </c>
      <c r="H58" s="98" t="s">
        <v>276</v>
      </c>
      <c r="I58" s="99">
        <f t="shared" si="2"/>
        <v>3.3048935032247933E-7</v>
      </c>
      <c r="J58" s="99">
        <f t="shared" si="2"/>
        <v>9.6406997011168921E-5</v>
      </c>
      <c r="K58" s="99">
        <f t="shared" si="2"/>
        <v>1.0514013528393905E-3</v>
      </c>
      <c r="L58" s="99">
        <f t="shared" si="2"/>
        <v>1.3699040427874764E-3</v>
      </c>
      <c r="M58" s="99">
        <f t="shared" si="2"/>
        <v>2.9110460909233904E-3</v>
      </c>
      <c r="N58" s="99">
        <f t="shared" si="1"/>
        <v>1.7123800534843477E-3</v>
      </c>
      <c r="O58" s="99">
        <f t="shared" si="1"/>
        <v>8.2194242567248672E-4</v>
      </c>
      <c r="P58" s="99">
        <f t="shared" si="1"/>
        <v>4.1610835299669529E-4</v>
      </c>
      <c r="Q58" s="99">
        <f t="shared" si="1"/>
        <v>2.1062274657857467E-4</v>
      </c>
      <c r="R58" s="99">
        <f t="shared" si="1"/>
        <v>8.6475192700959506E-5</v>
      </c>
      <c r="S58" s="100"/>
      <c r="T58" s="99">
        <v>8.1653846153846205E-11</v>
      </c>
      <c r="U58" s="99">
        <v>2.3819230769230801E-8</v>
      </c>
      <c r="V58" s="99">
        <v>2.5976923076923097E-7</v>
      </c>
      <c r="W58" s="99">
        <v>3.3846153846153798E-7</v>
      </c>
      <c r="X58" s="99">
        <v>7.1923076923076899E-7</v>
      </c>
      <c r="Y58" s="99">
        <v>4.2307692307692299E-7</v>
      </c>
      <c r="Z58" s="99">
        <v>2.03076923076923E-7</v>
      </c>
      <c r="AA58" s="99">
        <v>1.0280769230769199E-7</v>
      </c>
      <c r="AB58" s="99">
        <v>5.2038461538461502E-8</v>
      </c>
      <c r="AC58" s="99">
        <v>2.13653846153846E-8</v>
      </c>
    </row>
    <row r="59" spans="1:29" s="98" customFormat="1" x14ac:dyDescent="0.25">
      <c r="A59" s="98" t="s">
        <v>72</v>
      </c>
      <c r="B59" s="98" t="s">
        <v>236</v>
      </c>
      <c r="C59" s="98" t="s">
        <v>271</v>
      </c>
      <c r="D59" s="98">
        <v>2017</v>
      </c>
      <c r="E59" s="98">
        <v>2016</v>
      </c>
      <c r="F59" s="98" t="s">
        <v>272</v>
      </c>
      <c r="G59" s="98" t="s">
        <v>273</v>
      </c>
      <c r="H59" s="98" t="s">
        <v>274</v>
      </c>
      <c r="I59" s="99">
        <f t="shared" si="2"/>
        <v>6.354486707566463E-12</v>
      </c>
      <c r="J59" s="99">
        <f t="shared" si="2"/>
        <v>4.4521881390593048E-6</v>
      </c>
      <c r="K59" s="99">
        <f t="shared" si="2"/>
        <v>4.0029218813905931E-5</v>
      </c>
      <c r="L59" s="99">
        <f t="shared" si="2"/>
        <v>1.7727803680981597E-4</v>
      </c>
      <c r="M59" s="99">
        <f t="shared" si="2"/>
        <v>4.8569325153374228E-4</v>
      </c>
      <c r="N59" s="99">
        <f t="shared" si="1"/>
        <v>9.4710184049079762E-5</v>
      </c>
      <c r="O59" s="99">
        <f t="shared" si="1"/>
        <v>6.9616032719836395E-5</v>
      </c>
      <c r="P59" s="99">
        <f t="shared" si="1"/>
        <v>2.5863165644171776E-5</v>
      </c>
      <c r="Q59" s="99">
        <f t="shared" si="1"/>
        <v>1.1373316973415132E-5</v>
      </c>
      <c r="R59" s="99">
        <f t="shared" si="1"/>
        <v>5.0593047034764829E-6</v>
      </c>
      <c r="S59" s="100"/>
      <c r="T59" s="99">
        <v>1.5700000000000001E-15</v>
      </c>
      <c r="U59" s="99">
        <v>1.0999999999999999E-9</v>
      </c>
      <c r="V59" s="99">
        <v>9.8899999999999996E-9</v>
      </c>
      <c r="W59" s="99">
        <v>4.3800000000000002E-8</v>
      </c>
      <c r="X59" s="99">
        <v>1.1999999999999999E-7</v>
      </c>
      <c r="Y59" s="99">
        <v>2.3400000000000001E-8</v>
      </c>
      <c r="Z59" s="99">
        <v>1.7199999999999999E-8</v>
      </c>
      <c r="AA59" s="99">
        <v>6.3899999999999996E-9</v>
      </c>
      <c r="AB59" s="99">
        <v>2.81E-9</v>
      </c>
      <c r="AC59" s="99">
        <v>1.25E-9</v>
      </c>
    </row>
    <row r="60" spans="1:29" s="98" customFormat="1" x14ac:dyDescent="0.25">
      <c r="A60" s="98" t="s">
        <v>72</v>
      </c>
      <c r="B60" s="98" t="s">
        <v>236</v>
      </c>
      <c r="C60" s="98" t="s">
        <v>271</v>
      </c>
      <c r="D60" s="98">
        <v>2017</v>
      </c>
      <c r="E60" s="98">
        <v>2016</v>
      </c>
      <c r="F60" s="98" t="s">
        <v>272</v>
      </c>
      <c r="G60" s="98" t="s">
        <v>273</v>
      </c>
      <c r="H60" s="98" t="s">
        <v>275</v>
      </c>
      <c r="I60" s="99">
        <f t="shared" si="2"/>
        <v>5.4640490797546015E-2</v>
      </c>
      <c r="J60" s="99">
        <f t="shared" si="2"/>
        <v>1.3032768916155421E-2</v>
      </c>
      <c r="K60" s="99">
        <f t="shared" si="2"/>
        <v>8.5401063394683029E-3</v>
      </c>
      <c r="L60" s="99">
        <f t="shared" si="2"/>
        <v>8.0544130879345605E-3</v>
      </c>
      <c r="M60" s="99">
        <f t="shared" si="2"/>
        <v>9.8352883435582836E-3</v>
      </c>
      <c r="N60" s="99">
        <f t="shared" si="1"/>
        <v>8.9853251533742341E-4</v>
      </c>
      <c r="O60" s="99">
        <f t="shared" si="1"/>
        <v>3.8491190184049078E-4</v>
      </c>
      <c r="P60" s="99">
        <f t="shared" si="1"/>
        <v>1.3113717791411045E-4</v>
      </c>
      <c r="Q60" s="99">
        <f t="shared" si="1"/>
        <v>6.7187566462167692E-5</v>
      </c>
      <c r="R60" s="99">
        <f t="shared" si="1"/>
        <v>3.7115059304703482E-5</v>
      </c>
      <c r="S60" s="100"/>
      <c r="T60" s="99">
        <v>1.3499999999999999E-5</v>
      </c>
      <c r="U60" s="99">
        <v>3.2200000000000001E-6</v>
      </c>
      <c r="V60" s="99">
        <v>2.1100000000000001E-6</v>
      </c>
      <c r="W60" s="99">
        <v>1.99E-6</v>
      </c>
      <c r="X60" s="99">
        <v>2.43E-6</v>
      </c>
      <c r="Y60" s="99">
        <v>2.22E-7</v>
      </c>
      <c r="Z60" s="99">
        <v>9.5099999999999998E-8</v>
      </c>
      <c r="AA60" s="99">
        <v>3.2399999999999999E-8</v>
      </c>
      <c r="AB60" s="99">
        <v>1.66E-8</v>
      </c>
      <c r="AC60" s="99">
        <v>9.1700000000000004E-9</v>
      </c>
    </row>
    <row r="61" spans="1:29" s="98" customFormat="1" x14ac:dyDescent="0.25">
      <c r="A61" s="98" t="s">
        <v>72</v>
      </c>
      <c r="B61" s="98" t="s">
        <v>236</v>
      </c>
      <c r="C61" s="98" t="s">
        <v>271</v>
      </c>
      <c r="D61" s="98">
        <v>2017</v>
      </c>
      <c r="E61" s="98">
        <v>2016</v>
      </c>
      <c r="F61" s="98" t="s">
        <v>272</v>
      </c>
      <c r="G61" s="98" t="s">
        <v>273</v>
      </c>
      <c r="H61" s="98" t="s">
        <v>276</v>
      </c>
      <c r="I61" s="99">
        <f t="shared" si="2"/>
        <v>0.46950347648261759</v>
      </c>
      <c r="J61" s="99">
        <f t="shared" si="2"/>
        <v>0.22665685071574643</v>
      </c>
      <c r="K61" s="99">
        <f t="shared" si="2"/>
        <v>0.15016016359918202</v>
      </c>
      <c r="L61" s="99">
        <f t="shared" si="2"/>
        <v>0.11454265848670758</v>
      </c>
      <c r="M61" s="99">
        <f t="shared" si="2"/>
        <v>9.9162372188139059E-2</v>
      </c>
      <c r="N61" s="99">
        <f t="shared" si="1"/>
        <v>2.8008310838445807E-2</v>
      </c>
      <c r="O61" s="99">
        <f t="shared" si="1"/>
        <v>1.6877840490797547E-2</v>
      </c>
      <c r="P61" s="99">
        <f t="shared" si="1"/>
        <v>7.244924335378323E-3</v>
      </c>
      <c r="Q61" s="99">
        <f t="shared" si="1"/>
        <v>3.2824768916155421E-3</v>
      </c>
      <c r="R61" s="99">
        <f t="shared" si="1"/>
        <v>1.3720834355828221E-3</v>
      </c>
      <c r="S61" s="100"/>
      <c r="T61" s="99">
        <v>1.16E-4</v>
      </c>
      <c r="U61" s="99">
        <v>5.5999999999999999E-5</v>
      </c>
      <c r="V61" s="99">
        <v>3.7100000000000001E-5</v>
      </c>
      <c r="W61" s="99">
        <v>2.83E-5</v>
      </c>
      <c r="X61" s="99">
        <v>2.4499999999999999E-5</v>
      </c>
      <c r="Y61" s="99">
        <v>6.9199999999999998E-6</v>
      </c>
      <c r="Z61" s="99">
        <v>4.1699999999999999E-6</v>
      </c>
      <c r="AA61" s="99">
        <v>1.79E-6</v>
      </c>
      <c r="AB61" s="99">
        <v>8.1100000000000005E-7</v>
      </c>
      <c r="AC61" s="99">
        <v>3.39E-7</v>
      </c>
    </row>
    <row r="62" spans="1:29" s="98" customFormat="1" x14ac:dyDescent="0.25">
      <c r="A62" s="98" t="s">
        <v>72</v>
      </c>
      <c r="B62" s="98" t="s">
        <v>236</v>
      </c>
      <c r="C62" s="98" t="s">
        <v>271</v>
      </c>
      <c r="D62" s="98">
        <v>2017</v>
      </c>
      <c r="E62" s="98">
        <v>2016</v>
      </c>
      <c r="F62" s="98" t="s">
        <v>272</v>
      </c>
      <c r="G62" s="98" t="s">
        <v>277</v>
      </c>
      <c r="H62" s="98" t="s">
        <v>274</v>
      </c>
      <c r="I62" s="99">
        <f t="shared" si="2"/>
        <v>5.0188302658486707E-2</v>
      </c>
      <c r="J62" s="99">
        <f t="shared" si="2"/>
        <v>1.9630102249488753E-2</v>
      </c>
      <c r="K62" s="99">
        <f t="shared" si="2"/>
        <v>1.3842257668711657E-2</v>
      </c>
      <c r="L62" s="99">
        <f t="shared" si="2"/>
        <v>1.4125578732106341E-2</v>
      </c>
      <c r="M62" s="99">
        <f t="shared" si="2"/>
        <v>1.5825505112474436E-2</v>
      </c>
      <c r="N62" s="99">
        <f t="shared" si="1"/>
        <v>2.1572875255623722E-3</v>
      </c>
      <c r="O62" s="99">
        <f t="shared" si="1"/>
        <v>1.6351672801635994E-3</v>
      </c>
      <c r="P62" s="99">
        <f t="shared" si="1"/>
        <v>4.9783558282208591E-4</v>
      </c>
      <c r="Q62" s="99">
        <f t="shared" si="1"/>
        <v>2.0803860940695298E-4</v>
      </c>
      <c r="R62" s="99">
        <f t="shared" si="1"/>
        <v>8.9043762781186096E-5</v>
      </c>
      <c r="S62" s="100"/>
      <c r="T62" s="99">
        <v>1.24E-5</v>
      </c>
      <c r="U62" s="99">
        <v>4.8500000000000002E-6</v>
      </c>
      <c r="V62" s="99">
        <v>3.4199999999999999E-6</v>
      </c>
      <c r="W62" s="99">
        <v>3.49E-6</v>
      </c>
      <c r="X62" s="99">
        <v>3.9099999999999998E-6</v>
      </c>
      <c r="Y62" s="99">
        <v>5.3300000000000002E-7</v>
      </c>
      <c r="Z62" s="99">
        <v>4.0400000000000002E-7</v>
      </c>
      <c r="AA62" s="99">
        <v>1.23E-7</v>
      </c>
      <c r="AB62" s="99">
        <v>5.1399999999999997E-8</v>
      </c>
      <c r="AC62" s="99">
        <v>2.1999999999999998E-8</v>
      </c>
    </row>
    <row r="63" spans="1:29" s="98" customFormat="1" x14ac:dyDescent="0.25">
      <c r="A63" s="98" t="s">
        <v>72</v>
      </c>
      <c r="B63" s="98" t="s">
        <v>236</v>
      </c>
      <c r="C63" s="98" t="s">
        <v>271</v>
      </c>
      <c r="D63" s="98">
        <v>2017</v>
      </c>
      <c r="E63" s="98">
        <v>2016</v>
      </c>
      <c r="F63" s="98" t="s">
        <v>272</v>
      </c>
      <c r="G63" s="98" t="s">
        <v>277</v>
      </c>
      <c r="H63" s="98" t="s">
        <v>275</v>
      </c>
      <c r="I63" s="99">
        <f t="shared" si="2"/>
        <v>9.4710184049079757E-2</v>
      </c>
      <c r="J63" s="99">
        <f t="shared" si="2"/>
        <v>3.1974805725971375E-2</v>
      </c>
      <c r="K63" s="99">
        <f t="shared" si="2"/>
        <v>2.3110903885480576E-2</v>
      </c>
      <c r="L63" s="99">
        <f t="shared" si="2"/>
        <v>2.1208605316973415E-2</v>
      </c>
      <c r="M63" s="99">
        <f t="shared" si="2"/>
        <v>2.4365611451942742E-2</v>
      </c>
      <c r="N63" s="99">
        <f t="shared" si="1"/>
        <v>4.9378813905930474E-3</v>
      </c>
      <c r="O63" s="99">
        <f t="shared" si="1"/>
        <v>2.5539370143149282E-3</v>
      </c>
      <c r="P63" s="99">
        <f t="shared" si="1"/>
        <v>8.1758364008179972E-4</v>
      </c>
      <c r="Q63" s="99">
        <f t="shared" si="1"/>
        <v>3.3755680981595093E-4</v>
      </c>
      <c r="R63" s="99">
        <f t="shared" si="1"/>
        <v>1.3518462167689163E-4</v>
      </c>
      <c r="S63" s="100"/>
      <c r="T63" s="99">
        <v>2.34E-5</v>
      </c>
      <c r="U63" s="99">
        <v>7.9000000000000006E-6</v>
      </c>
      <c r="V63" s="99">
        <v>5.7100000000000004E-6</v>
      </c>
      <c r="W63" s="99">
        <v>5.2399999999999998E-6</v>
      </c>
      <c r="X63" s="99">
        <v>6.02E-6</v>
      </c>
      <c r="Y63" s="99">
        <v>1.22E-6</v>
      </c>
      <c r="Z63" s="99">
        <v>6.3099999999999997E-7</v>
      </c>
      <c r="AA63" s="99">
        <v>2.0200000000000001E-7</v>
      </c>
      <c r="AB63" s="99">
        <v>8.3400000000000006E-8</v>
      </c>
      <c r="AC63" s="99">
        <v>3.3400000000000001E-8</v>
      </c>
    </row>
    <row r="64" spans="1:29" s="98" customFormat="1" x14ac:dyDescent="0.25">
      <c r="A64" s="98" t="s">
        <v>72</v>
      </c>
      <c r="B64" s="98" t="s">
        <v>236</v>
      </c>
      <c r="C64" s="98" t="s">
        <v>271</v>
      </c>
      <c r="D64" s="98">
        <v>2017</v>
      </c>
      <c r="E64" s="98">
        <v>2016</v>
      </c>
      <c r="F64" s="98" t="s">
        <v>272</v>
      </c>
      <c r="G64" s="98" t="s">
        <v>277</v>
      </c>
      <c r="H64" s="98" t="s">
        <v>276</v>
      </c>
      <c r="I64" s="99">
        <f t="shared" si="2"/>
        <v>0.25984588957055216</v>
      </c>
      <c r="J64" s="99">
        <f t="shared" si="2"/>
        <v>0.12506601226993866</v>
      </c>
      <c r="K64" s="99">
        <f t="shared" si="2"/>
        <v>8.6615296523517363E-2</v>
      </c>
      <c r="L64" s="99">
        <f t="shared" si="2"/>
        <v>5.9092678936605324E-2</v>
      </c>
      <c r="M64" s="99">
        <f t="shared" si="2"/>
        <v>4.1688670756646215E-2</v>
      </c>
      <c r="N64" s="99">
        <f t="shared" si="1"/>
        <v>1.4854118609406953E-2</v>
      </c>
      <c r="O64" s="99">
        <f t="shared" si="1"/>
        <v>6.4354355828220864E-3</v>
      </c>
      <c r="P64" s="99">
        <f t="shared" si="1"/>
        <v>3.0558200408997956E-3</v>
      </c>
      <c r="Q64" s="99">
        <f t="shared" si="1"/>
        <v>1.5339811860940694E-3</v>
      </c>
      <c r="R64" s="99">
        <f t="shared" si="1"/>
        <v>6.2735378323108381E-4</v>
      </c>
      <c r="S64" s="100"/>
      <c r="T64" s="99">
        <v>6.4200000000000002E-5</v>
      </c>
      <c r="U64" s="99">
        <v>3.0899999999999999E-5</v>
      </c>
      <c r="V64" s="99">
        <v>2.1399999999999998E-5</v>
      </c>
      <c r="W64" s="99">
        <v>1.4600000000000001E-5</v>
      </c>
      <c r="X64" s="99">
        <v>1.03E-5</v>
      </c>
      <c r="Y64" s="99">
        <v>3.67E-6</v>
      </c>
      <c r="Z64" s="99">
        <v>1.59E-6</v>
      </c>
      <c r="AA64" s="99">
        <v>7.5499999999999997E-7</v>
      </c>
      <c r="AB64" s="99">
        <v>3.7899999999999999E-7</v>
      </c>
      <c r="AC64" s="99">
        <v>1.55E-7</v>
      </c>
    </row>
    <row r="65" spans="1:29" s="98" customFormat="1" x14ac:dyDescent="0.25">
      <c r="A65" s="98" t="s">
        <v>72</v>
      </c>
      <c r="B65" s="98" t="s">
        <v>236</v>
      </c>
      <c r="C65" s="98" t="s">
        <v>271</v>
      </c>
      <c r="D65" s="98">
        <v>2017</v>
      </c>
      <c r="E65" s="98">
        <v>2016</v>
      </c>
      <c r="F65" s="98" t="s">
        <v>272</v>
      </c>
      <c r="G65" s="98" t="s">
        <v>278</v>
      </c>
      <c r="H65" s="98" t="s">
        <v>274</v>
      </c>
      <c r="I65" s="99">
        <f t="shared" si="2"/>
        <v>2.1233512663205931E-2</v>
      </c>
      <c r="J65" s="99">
        <f t="shared" si="2"/>
        <v>8.305043259399101E-3</v>
      </c>
      <c r="K65" s="99">
        <f t="shared" si="2"/>
        <v>5.856339782916482E-3</v>
      </c>
      <c r="L65" s="99">
        <f t="shared" si="2"/>
        <v>5.9762063866603682E-3</v>
      </c>
      <c r="M65" s="99">
        <f t="shared" si="2"/>
        <v>6.6954060091238034E-3</v>
      </c>
      <c r="N65" s="99">
        <f t="shared" si="1"/>
        <v>9.1269856850715746E-4</v>
      </c>
      <c r="O65" s="99">
        <f t="shared" si="1"/>
        <v>6.9180154160767692E-4</v>
      </c>
      <c r="P65" s="99">
        <f t="shared" si="1"/>
        <v>2.1062274657857467E-4</v>
      </c>
      <c r="Q65" s="99">
        <f t="shared" si="1"/>
        <v>8.8016334749095311E-5</v>
      </c>
      <c r="R65" s="99">
        <f t="shared" si="1"/>
        <v>3.7672361176655669E-5</v>
      </c>
      <c r="S65" s="100"/>
      <c r="T65" s="99">
        <v>5.2461538461538503E-6</v>
      </c>
      <c r="U65" s="99">
        <v>2.05192307692308E-6</v>
      </c>
      <c r="V65" s="99">
        <v>1.4469230769230799E-6</v>
      </c>
      <c r="W65" s="99">
        <v>1.4765384615384599E-6</v>
      </c>
      <c r="X65" s="99">
        <v>1.65423076923077E-6</v>
      </c>
      <c r="Y65" s="99">
        <v>2.255E-7</v>
      </c>
      <c r="Z65" s="99">
        <v>1.7092307692307701E-7</v>
      </c>
      <c r="AA65" s="99">
        <v>5.2038461538461502E-8</v>
      </c>
      <c r="AB65" s="99">
        <v>2.1746153846153801E-8</v>
      </c>
      <c r="AC65" s="99">
        <v>9.3076923076923107E-9</v>
      </c>
    </row>
    <row r="66" spans="1:29" s="98" customFormat="1" x14ac:dyDescent="0.25">
      <c r="A66" s="98" t="s">
        <v>72</v>
      </c>
      <c r="B66" s="98" t="s">
        <v>236</v>
      </c>
      <c r="C66" s="98" t="s">
        <v>271</v>
      </c>
      <c r="D66" s="98">
        <v>2017</v>
      </c>
      <c r="E66" s="98">
        <v>2016</v>
      </c>
      <c r="F66" s="98" t="s">
        <v>272</v>
      </c>
      <c r="G66" s="98" t="s">
        <v>278</v>
      </c>
      <c r="H66" s="98" t="s">
        <v>275</v>
      </c>
      <c r="I66" s="99">
        <f t="shared" si="2"/>
        <v>4.0069693251533742E-2</v>
      </c>
      <c r="J66" s="99">
        <f t="shared" si="2"/>
        <v>1.3527802422526341E-2</v>
      </c>
      <c r="K66" s="99">
        <f t="shared" si="2"/>
        <v>9.7776901053956231E-3</v>
      </c>
      <c r="L66" s="99">
        <f t="shared" si="2"/>
        <v>8.9728714802579969E-3</v>
      </c>
      <c r="M66" s="99">
        <f t="shared" si="2"/>
        <v>1.0308527921975787E-2</v>
      </c>
      <c r="N66" s="99">
        <f t="shared" si="1"/>
        <v>2.0891036652509035E-3</v>
      </c>
      <c r="O66" s="99">
        <f t="shared" si="1"/>
        <v>1.0805118137486218E-3</v>
      </c>
      <c r="P66" s="99">
        <f t="shared" si="1"/>
        <v>3.4590077080383846E-4</v>
      </c>
      <c r="Q66" s="99">
        <f t="shared" si="1"/>
        <v>1.4281249646059469E-4</v>
      </c>
      <c r="R66" s="99">
        <f t="shared" si="1"/>
        <v>5.7193493786377102E-5</v>
      </c>
      <c r="S66" s="100"/>
      <c r="T66" s="99">
        <v>9.9000000000000001E-6</v>
      </c>
      <c r="U66" s="99">
        <v>3.3423076923076899E-6</v>
      </c>
      <c r="V66" s="99">
        <v>2.4157692307692298E-6</v>
      </c>
      <c r="W66" s="99">
        <v>2.2169230769230802E-6</v>
      </c>
      <c r="X66" s="99">
        <v>2.54692307692308E-6</v>
      </c>
      <c r="Y66" s="99">
        <v>5.1615384615384596E-7</v>
      </c>
      <c r="Z66" s="99">
        <v>2.6696153846153801E-7</v>
      </c>
      <c r="AA66" s="99">
        <v>8.5461538461538505E-8</v>
      </c>
      <c r="AB66" s="99">
        <v>3.5284615384615401E-8</v>
      </c>
      <c r="AC66" s="99">
        <v>1.41307692307692E-8</v>
      </c>
    </row>
    <row r="67" spans="1:29" s="98" customFormat="1" x14ac:dyDescent="0.25">
      <c r="A67" s="98" t="s">
        <v>72</v>
      </c>
      <c r="B67" s="98" t="s">
        <v>236</v>
      </c>
      <c r="C67" s="98" t="s">
        <v>271</v>
      </c>
      <c r="D67" s="98">
        <v>2017</v>
      </c>
      <c r="E67" s="98">
        <v>2016</v>
      </c>
      <c r="F67" s="98" t="s">
        <v>272</v>
      </c>
      <c r="G67" s="98" t="s">
        <v>278</v>
      </c>
      <c r="H67" s="98" t="s">
        <v>276</v>
      </c>
      <c r="I67" s="99">
        <f t="shared" si="2"/>
        <v>0.10993479943369529</v>
      </c>
      <c r="J67" s="99">
        <f t="shared" si="2"/>
        <v>5.2912543652666261E-2</v>
      </c>
      <c r="K67" s="99">
        <f t="shared" si="2"/>
        <v>3.6644933144565031E-2</v>
      </c>
      <c r="L67" s="99">
        <f t="shared" si="2"/>
        <v>2.5000748780871492E-2</v>
      </c>
      <c r="M67" s="99">
        <f t="shared" si="2"/>
        <v>1.7637514550888793E-2</v>
      </c>
      <c r="N67" s="99">
        <f t="shared" si="1"/>
        <v>6.2844347962875665E-3</v>
      </c>
      <c r="O67" s="99">
        <f t="shared" si="1"/>
        <v>2.7226842850401143E-3</v>
      </c>
      <c r="P67" s="99">
        <f t="shared" si="1"/>
        <v>1.2928469403806831E-3</v>
      </c>
      <c r="Q67" s="99">
        <f t="shared" si="1"/>
        <v>6.4899204027056849E-4</v>
      </c>
      <c r="R67" s="99">
        <f t="shared" si="1"/>
        <v>2.6541890829007402E-4</v>
      </c>
      <c r="S67" s="100"/>
      <c r="T67" s="99">
        <v>2.71615384615385E-5</v>
      </c>
      <c r="U67" s="99">
        <v>1.30730769230769E-5</v>
      </c>
      <c r="V67" s="99">
        <v>9.0538461538461508E-6</v>
      </c>
      <c r="W67" s="99">
        <v>6.1769230769230799E-6</v>
      </c>
      <c r="X67" s="99">
        <v>4.3576923076923096E-6</v>
      </c>
      <c r="Y67" s="99">
        <v>1.55269230769231E-6</v>
      </c>
      <c r="Z67" s="99">
        <v>6.7269230769230795E-7</v>
      </c>
      <c r="AA67" s="99">
        <v>3.19423076923077E-7</v>
      </c>
      <c r="AB67" s="99">
        <v>1.6034615384615399E-7</v>
      </c>
      <c r="AC67" s="99">
        <v>6.5576923076923103E-8</v>
      </c>
    </row>
    <row r="68" spans="1:29" s="98" customFormat="1" x14ac:dyDescent="0.25">
      <c r="A68" s="98" t="s">
        <v>72</v>
      </c>
      <c r="B68" s="98" t="s">
        <v>236</v>
      </c>
      <c r="C68" s="98" t="s">
        <v>271</v>
      </c>
      <c r="D68" s="98">
        <v>2017</v>
      </c>
      <c r="E68" s="98">
        <v>2016</v>
      </c>
      <c r="F68" s="98" t="s">
        <v>279</v>
      </c>
      <c r="G68" s="98" t="s">
        <v>273</v>
      </c>
      <c r="H68" s="98" t="s">
        <v>274</v>
      </c>
      <c r="I68" s="99">
        <f t="shared" si="2"/>
        <v>0</v>
      </c>
      <c r="J68" s="99">
        <f t="shared" si="2"/>
        <v>0</v>
      </c>
      <c r="K68" s="99">
        <f t="shared" si="2"/>
        <v>0</v>
      </c>
      <c r="L68" s="99">
        <f t="shared" si="2"/>
        <v>0</v>
      </c>
      <c r="M68" s="99">
        <f t="shared" si="2"/>
        <v>0</v>
      </c>
      <c r="N68" s="99">
        <f t="shared" si="1"/>
        <v>0</v>
      </c>
      <c r="O68" s="99">
        <f t="shared" si="1"/>
        <v>0</v>
      </c>
      <c r="P68" s="99">
        <f t="shared" si="1"/>
        <v>0</v>
      </c>
      <c r="Q68" s="99">
        <f t="shared" si="1"/>
        <v>0</v>
      </c>
      <c r="R68" s="99">
        <f t="shared" si="1"/>
        <v>0</v>
      </c>
      <c r="S68" s="100"/>
      <c r="T68" s="99">
        <v>0</v>
      </c>
      <c r="U68" s="99">
        <v>0</v>
      </c>
      <c r="V68" s="99">
        <v>0</v>
      </c>
      <c r="W68" s="99">
        <v>0</v>
      </c>
      <c r="X68" s="99">
        <v>0</v>
      </c>
      <c r="Y68" s="99">
        <v>0</v>
      </c>
      <c r="Z68" s="99">
        <v>0</v>
      </c>
      <c r="AA68" s="99">
        <v>0</v>
      </c>
      <c r="AB68" s="99">
        <v>0</v>
      </c>
      <c r="AC68" s="99">
        <v>0</v>
      </c>
    </row>
    <row r="69" spans="1:29" s="98" customFormat="1" x14ac:dyDescent="0.25">
      <c r="A69" s="98" t="s">
        <v>72</v>
      </c>
      <c r="B69" s="98" t="s">
        <v>236</v>
      </c>
      <c r="C69" s="98" t="s">
        <v>271</v>
      </c>
      <c r="D69" s="98">
        <v>2017</v>
      </c>
      <c r="E69" s="98">
        <v>2016</v>
      </c>
      <c r="F69" s="98" t="s">
        <v>279</v>
      </c>
      <c r="G69" s="98" t="s">
        <v>273</v>
      </c>
      <c r="H69" s="98" t="s">
        <v>275</v>
      </c>
      <c r="I69" s="99">
        <f t="shared" si="2"/>
        <v>5.4640490797546015E-2</v>
      </c>
      <c r="J69" s="99">
        <f t="shared" si="2"/>
        <v>1.2425652351738242E-2</v>
      </c>
      <c r="K69" s="99">
        <f t="shared" si="2"/>
        <v>5.5045235173824128E-3</v>
      </c>
      <c r="L69" s="99">
        <f t="shared" si="2"/>
        <v>3.3553308793456034E-3</v>
      </c>
      <c r="M69" s="99">
        <f t="shared" si="2"/>
        <v>1.0725725971370145E-3</v>
      </c>
      <c r="N69" s="99">
        <f t="shared" si="1"/>
        <v>7.0830265848670759E-6</v>
      </c>
      <c r="O69" s="99">
        <f t="shared" si="1"/>
        <v>1.6149300613496934E-6</v>
      </c>
      <c r="P69" s="99">
        <f t="shared" si="1"/>
        <v>2.1572875255623724E-8</v>
      </c>
      <c r="Q69" s="99">
        <f t="shared" si="1"/>
        <v>0</v>
      </c>
      <c r="R69" s="99">
        <f t="shared" si="1"/>
        <v>0</v>
      </c>
      <c r="S69" s="100"/>
      <c r="T69" s="99">
        <v>1.3499999999999999E-5</v>
      </c>
      <c r="U69" s="99">
        <v>3.0699999999999998E-6</v>
      </c>
      <c r="V69" s="99">
        <v>1.3599999999999999E-6</v>
      </c>
      <c r="W69" s="99">
        <v>8.2900000000000002E-7</v>
      </c>
      <c r="X69" s="99">
        <v>2.65E-7</v>
      </c>
      <c r="Y69" s="99">
        <v>1.75E-9</v>
      </c>
      <c r="Z69" s="99">
        <v>3.9900000000000002E-10</v>
      </c>
      <c r="AA69" s="99">
        <v>5.3300000000000001E-12</v>
      </c>
      <c r="AB69" s="99">
        <v>0</v>
      </c>
      <c r="AC69" s="99">
        <v>0</v>
      </c>
    </row>
    <row r="70" spans="1:29" s="98" customFormat="1" x14ac:dyDescent="0.25">
      <c r="A70" s="98" t="s">
        <v>72</v>
      </c>
      <c r="B70" s="98" t="s">
        <v>236</v>
      </c>
      <c r="C70" s="98" t="s">
        <v>271</v>
      </c>
      <c r="D70" s="98">
        <v>2017</v>
      </c>
      <c r="E70" s="98">
        <v>2016</v>
      </c>
      <c r="F70" s="98" t="s">
        <v>279</v>
      </c>
      <c r="G70" s="98" t="s">
        <v>273</v>
      </c>
      <c r="H70" s="98" t="s">
        <v>276</v>
      </c>
      <c r="I70" s="99">
        <f t="shared" si="2"/>
        <v>0.46950347648261759</v>
      </c>
      <c r="J70" s="99">
        <f t="shared" si="2"/>
        <v>0.22584736196319019</v>
      </c>
      <c r="K70" s="99">
        <f t="shared" si="2"/>
        <v>0.14044629856850718</v>
      </c>
      <c r="L70" s="99">
        <f t="shared" si="2"/>
        <v>9.5924417177914112E-2</v>
      </c>
      <c r="M70" s="99">
        <f t="shared" si="2"/>
        <v>4.7355092024539878E-2</v>
      </c>
      <c r="N70" s="99">
        <f t="shared" si="1"/>
        <v>3.3634257668711653E-3</v>
      </c>
      <c r="O70" s="99">
        <f t="shared" si="1"/>
        <v>1.2101856850715747E-3</v>
      </c>
      <c r="P70" s="99">
        <f t="shared" si="1"/>
        <v>2.8291631901840493E-4</v>
      </c>
      <c r="Q70" s="99">
        <f t="shared" si="1"/>
        <v>9.5519672801635996E-5</v>
      </c>
      <c r="R70" s="99">
        <f t="shared" si="1"/>
        <v>3.1934331288343556E-5</v>
      </c>
      <c r="S70" s="100"/>
      <c r="T70" s="99">
        <v>1.16E-4</v>
      </c>
      <c r="U70" s="99">
        <v>5.5800000000000001E-5</v>
      </c>
      <c r="V70" s="99">
        <v>3.4700000000000003E-5</v>
      </c>
      <c r="W70" s="99">
        <v>2.37E-5</v>
      </c>
      <c r="X70" s="99">
        <v>1.17E-5</v>
      </c>
      <c r="Y70" s="99">
        <v>8.3099999999999996E-7</v>
      </c>
      <c r="Z70" s="99">
        <v>2.9900000000000002E-7</v>
      </c>
      <c r="AA70" s="99">
        <v>6.9899999999999997E-8</v>
      </c>
      <c r="AB70" s="99">
        <v>2.36E-8</v>
      </c>
      <c r="AC70" s="99">
        <v>7.8899999999999998E-9</v>
      </c>
    </row>
    <row r="71" spans="1:29" s="98" customFormat="1" x14ac:dyDescent="0.25">
      <c r="A71" s="98" t="s">
        <v>72</v>
      </c>
      <c r="B71" s="98" t="s">
        <v>236</v>
      </c>
      <c r="C71" s="98" t="s">
        <v>271</v>
      </c>
      <c r="D71" s="98">
        <v>2017</v>
      </c>
      <c r="E71" s="98">
        <v>2016</v>
      </c>
      <c r="F71" s="98" t="s">
        <v>279</v>
      </c>
      <c r="G71" s="98" t="s">
        <v>277</v>
      </c>
      <c r="H71" s="98" t="s">
        <v>274</v>
      </c>
      <c r="I71" s="99">
        <f t="shared" si="2"/>
        <v>5.0188302658486707E-2</v>
      </c>
      <c r="J71" s="99">
        <f t="shared" si="2"/>
        <v>1.9225357873210634E-2</v>
      </c>
      <c r="K71" s="99">
        <f t="shared" si="2"/>
        <v>9.5519672801635987E-3</v>
      </c>
      <c r="L71" s="99">
        <f t="shared" si="2"/>
        <v>7.406822085889571E-3</v>
      </c>
      <c r="M71" s="99">
        <f t="shared" si="2"/>
        <v>3.3189038854805728E-3</v>
      </c>
      <c r="N71" s="99">
        <f t="shared" si="1"/>
        <v>9.1067484662576688E-5</v>
      </c>
      <c r="O71" s="99">
        <f t="shared" si="1"/>
        <v>6.3544867075664632E-5</v>
      </c>
      <c r="P71" s="99">
        <f t="shared" si="1"/>
        <v>1.3518462167689163E-5</v>
      </c>
      <c r="Q71" s="99">
        <f t="shared" si="1"/>
        <v>4.2902903885480579E-6</v>
      </c>
      <c r="R71" s="99">
        <f t="shared" si="1"/>
        <v>1.3842257668711657E-6</v>
      </c>
      <c r="S71" s="100"/>
      <c r="T71" s="99">
        <v>1.24E-5</v>
      </c>
      <c r="U71" s="99">
        <v>4.7500000000000003E-6</v>
      </c>
      <c r="V71" s="99">
        <v>2.3599999999999999E-6</v>
      </c>
      <c r="W71" s="99">
        <v>1.8300000000000001E-6</v>
      </c>
      <c r="X71" s="99">
        <v>8.1999999999999998E-7</v>
      </c>
      <c r="Y71" s="99">
        <v>2.25E-8</v>
      </c>
      <c r="Z71" s="99">
        <v>1.5700000000000002E-8</v>
      </c>
      <c r="AA71" s="99">
        <v>3.34E-9</v>
      </c>
      <c r="AB71" s="99">
        <v>1.0600000000000001E-9</v>
      </c>
      <c r="AC71" s="99">
        <v>3.4200000000000001E-10</v>
      </c>
    </row>
    <row r="72" spans="1:29" s="98" customFormat="1" x14ac:dyDescent="0.25">
      <c r="A72" s="98" t="s">
        <v>72</v>
      </c>
      <c r="B72" s="98" t="s">
        <v>236</v>
      </c>
      <c r="C72" s="98" t="s">
        <v>271</v>
      </c>
      <c r="D72" s="98">
        <v>2017</v>
      </c>
      <c r="E72" s="98">
        <v>2016</v>
      </c>
      <c r="F72" s="98" t="s">
        <v>279</v>
      </c>
      <c r="G72" s="98" t="s">
        <v>277</v>
      </c>
      <c r="H72" s="98" t="s">
        <v>275</v>
      </c>
      <c r="I72" s="99">
        <f t="shared" si="2"/>
        <v>9.4710184049079757E-2</v>
      </c>
      <c r="J72" s="99">
        <f t="shared" si="2"/>
        <v>3.1529586912065442E-2</v>
      </c>
      <c r="K72" s="99">
        <f t="shared" si="2"/>
        <v>1.9225357873210634E-2</v>
      </c>
      <c r="L72" s="99">
        <f t="shared" si="2"/>
        <v>1.1778061349693251E-2</v>
      </c>
      <c r="M72" s="99">
        <f t="shared" si="2"/>
        <v>5.1807280163599185E-3</v>
      </c>
      <c r="N72" s="99">
        <f t="shared" si="1"/>
        <v>3.0032032719836402E-4</v>
      </c>
      <c r="O72" s="99">
        <f t="shared" si="1"/>
        <v>1.0685251533742331E-4</v>
      </c>
      <c r="P72" s="99">
        <f t="shared" si="1"/>
        <v>2.2908531697341515E-5</v>
      </c>
      <c r="Q72" s="99">
        <f t="shared" si="1"/>
        <v>7.2853987730061353E-6</v>
      </c>
      <c r="R72" s="99">
        <f t="shared" si="1"/>
        <v>2.35561226993865E-6</v>
      </c>
      <c r="S72" s="100"/>
      <c r="T72" s="99">
        <v>2.34E-5</v>
      </c>
      <c r="U72" s="99">
        <v>7.79E-6</v>
      </c>
      <c r="V72" s="99">
        <v>4.7500000000000003E-6</v>
      </c>
      <c r="W72" s="99">
        <v>2.9100000000000001E-6</v>
      </c>
      <c r="X72" s="99">
        <v>1.28E-6</v>
      </c>
      <c r="Y72" s="99">
        <v>7.4200000000000003E-8</v>
      </c>
      <c r="Z72" s="99">
        <v>2.6400000000000001E-8</v>
      </c>
      <c r="AA72" s="99">
        <v>5.6599999999999999E-9</v>
      </c>
      <c r="AB72" s="99">
        <v>1.8E-9</v>
      </c>
      <c r="AC72" s="99">
        <v>5.8199999999999995E-10</v>
      </c>
    </row>
    <row r="73" spans="1:29" s="98" customFormat="1" x14ac:dyDescent="0.25">
      <c r="A73" s="98" t="s">
        <v>72</v>
      </c>
      <c r="B73" s="98" t="s">
        <v>236</v>
      </c>
      <c r="C73" s="98" t="s">
        <v>271</v>
      </c>
      <c r="D73" s="98">
        <v>2017</v>
      </c>
      <c r="E73" s="98">
        <v>2016</v>
      </c>
      <c r="F73" s="98" t="s">
        <v>279</v>
      </c>
      <c r="G73" s="98" t="s">
        <v>277</v>
      </c>
      <c r="H73" s="98" t="s">
        <v>276</v>
      </c>
      <c r="I73" s="99">
        <f t="shared" si="2"/>
        <v>0.25984588957055216</v>
      </c>
      <c r="J73" s="99">
        <f t="shared" si="2"/>
        <v>0.12466126789366055</v>
      </c>
      <c r="K73" s="99">
        <f t="shared" si="2"/>
        <v>8.5401063394683022E-2</v>
      </c>
      <c r="L73" s="99">
        <f t="shared" si="2"/>
        <v>5.2616768916155417E-2</v>
      </c>
      <c r="M73" s="99">
        <f t="shared" si="2"/>
        <v>2.6186961145194275E-2</v>
      </c>
      <c r="N73" s="99">
        <f t="shared" si="1"/>
        <v>2.5296523517382417E-3</v>
      </c>
      <c r="O73" s="99">
        <f t="shared" si="1"/>
        <v>6.3140122699386508E-4</v>
      </c>
      <c r="P73" s="99">
        <f t="shared" si="1"/>
        <v>1.3437513292433538E-4</v>
      </c>
      <c r="Q73" s="99">
        <f t="shared" si="1"/>
        <v>4.2093415132924339E-5</v>
      </c>
      <c r="R73" s="99">
        <f t="shared" si="1"/>
        <v>1.3113717791411044E-5</v>
      </c>
      <c r="S73" s="100"/>
      <c r="T73" s="99">
        <v>6.4200000000000002E-5</v>
      </c>
      <c r="U73" s="99">
        <v>3.0800000000000003E-5</v>
      </c>
      <c r="V73" s="99">
        <v>2.1100000000000001E-5</v>
      </c>
      <c r="W73" s="99">
        <v>1.2999999999999999E-5</v>
      </c>
      <c r="X73" s="99">
        <v>6.4699999999999999E-6</v>
      </c>
      <c r="Y73" s="99">
        <v>6.2500000000000005E-7</v>
      </c>
      <c r="Z73" s="99">
        <v>1.5599999999999999E-7</v>
      </c>
      <c r="AA73" s="99">
        <v>3.32E-8</v>
      </c>
      <c r="AB73" s="99">
        <v>1.04E-8</v>
      </c>
      <c r="AC73" s="99">
        <v>3.24E-9</v>
      </c>
    </row>
    <row r="74" spans="1:29" s="98" customFormat="1" x14ac:dyDescent="0.25">
      <c r="A74" s="98" t="s">
        <v>72</v>
      </c>
      <c r="B74" s="98" t="s">
        <v>236</v>
      </c>
      <c r="C74" s="98" t="s">
        <v>271</v>
      </c>
      <c r="D74" s="98">
        <v>2017</v>
      </c>
      <c r="E74" s="98">
        <v>2016</v>
      </c>
      <c r="F74" s="98" t="s">
        <v>279</v>
      </c>
      <c r="G74" s="98" t="s">
        <v>278</v>
      </c>
      <c r="H74" s="98" t="s">
        <v>274</v>
      </c>
      <c r="I74" s="99">
        <f t="shared" si="2"/>
        <v>2.1233512663205931E-2</v>
      </c>
      <c r="J74" s="99">
        <f t="shared" si="2"/>
        <v>8.1338052540506356E-3</v>
      </c>
      <c r="K74" s="99">
        <f t="shared" si="2"/>
        <v>4.0412169262230594E-3</v>
      </c>
      <c r="L74" s="99">
        <f t="shared" si="2"/>
        <v>3.1336554978763555E-3</v>
      </c>
      <c r="M74" s="99">
        <f t="shared" si="2"/>
        <v>1.4041516438571657E-3</v>
      </c>
      <c r="N74" s="99">
        <f t="shared" si="1"/>
        <v>3.8528551203397834E-5</v>
      </c>
      <c r="O74" s="99">
        <f t="shared" si="1"/>
        <v>2.6884366839704252E-5</v>
      </c>
      <c r="P74" s="99">
        <f t="shared" si="1"/>
        <v>5.7193493786377097E-6</v>
      </c>
      <c r="Q74" s="99">
        <f t="shared" si="1"/>
        <v>1.8151228566934069E-6</v>
      </c>
      <c r="R74" s="99">
        <f t="shared" si="1"/>
        <v>5.8563397829164823E-7</v>
      </c>
      <c r="S74" s="100"/>
      <c r="T74" s="99">
        <v>5.2461538461538503E-6</v>
      </c>
      <c r="U74" s="99">
        <v>2.0096153846153801E-6</v>
      </c>
      <c r="V74" s="99">
        <v>9.9846153846153796E-7</v>
      </c>
      <c r="W74" s="99">
        <v>7.7423076923076899E-7</v>
      </c>
      <c r="X74" s="99">
        <v>3.46923076923077E-7</v>
      </c>
      <c r="Y74" s="99">
        <v>9.5192307692307704E-9</v>
      </c>
      <c r="Z74" s="99">
        <v>6.6423076923076898E-9</v>
      </c>
      <c r="AA74" s="99">
        <v>1.4130769230769199E-9</v>
      </c>
      <c r="AB74" s="99">
        <v>4.48461538461538E-10</v>
      </c>
      <c r="AC74" s="99">
        <v>1.44692307692308E-10</v>
      </c>
    </row>
    <row r="75" spans="1:29" s="98" customFormat="1" x14ac:dyDescent="0.25">
      <c r="A75" s="98" t="s">
        <v>72</v>
      </c>
      <c r="B75" s="98" t="s">
        <v>236</v>
      </c>
      <c r="C75" s="98" t="s">
        <v>271</v>
      </c>
      <c r="D75" s="98">
        <v>2017</v>
      </c>
      <c r="E75" s="98">
        <v>2016</v>
      </c>
      <c r="F75" s="98" t="s">
        <v>279</v>
      </c>
      <c r="G75" s="98" t="s">
        <v>278</v>
      </c>
      <c r="H75" s="98" t="s">
        <v>275</v>
      </c>
      <c r="I75" s="99">
        <f t="shared" si="2"/>
        <v>4.0069693251533742E-2</v>
      </c>
      <c r="J75" s="99">
        <f t="shared" si="2"/>
        <v>1.3339440616643066E-2</v>
      </c>
      <c r="K75" s="99">
        <f t="shared" si="2"/>
        <v>8.1338052540506356E-3</v>
      </c>
      <c r="L75" s="99">
        <f t="shared" si="2"/>
        <v>4.983025955639468E-3</v>
      </c>
      <c r="M75" s="99">
        <f t="shared" si="2"/>
        <v>2.1918464684599673E-3</v>
      </c>
      <c r="N75" s="99">
        <f t="shared" si="1"/>
        <v>1.2705859996853865E-4</v>
      </c>
      <c r="O75" s="99">
        <f t="shared" si="1"/>
        <v>4.5206833411986911E-5</v>
      </c>
      <c r="P75" s="99">
        <f t="shared" si="1"/>
        <v>9.6920711027213903E-6</v>
      </c>
      <c r="Q75" s="99">
        <f t="shared" si="1"/>
        <v>3.0822840962718281E-6</v>
      </c>
      <c r="R75" s="99">
        <f t="shared" si="1"/>
        <v>9.9660519112788948E-7</v>
      </c>
      <c r="S75" s="100"/>
      <c r="T75" s="99">
        <v>9.9000000000000001E-6</v>
      </c>
      <c r="U75" s="99">
        <v>3.2957692307692298E-6</v>
      </c>
      <c r="V75" s="99">
        <v>2.0096153846153801E-6</v>
      </c>
      <c r="W75" s="99">
        <v>1.23115384615385E-6</v>
      </c>
      <c r="X75" s="99">
        <v>5.4153846153846201E-7</v>
      </c>
      <c r="Y75" s="99">
        <v>3.1392307692307698E-8</v>
      </c>
      <c r="Z75" s="99">
        <v>1.11692307692308E-8</v>
      </c>
      <c r="AA75" s="99">
        <v>2.3946153846153798E-9</v>
      </c>
      <c r="AB75" s="99">
        <v>7.6153846153846195E-10</v>
      </c>
      <c r="AC75" s="99">
        <v>2.4623076923076898E-10</v>
      </c>
    </row>
    <row r="76" spans="1:29" s="98" customFormat="1" x14ac:dyDescent="0.25">
      <c r="A76" s="98" t="s">
        <v>72</v>
      </c>
      <c r="B76" s="98" t="s">
        <v>236</v>
      </c>
      <c r="C76" s="98" t="s">
        <v>271</v>
      </c>
      <c r="D76" s="98">
        <v>2017</v>
      </c>
      <c r="E76" s="98">
        <v>2016</v>
      </c>
      <c r="F76" s="98" t="s">
        <v>279</v>
      </c>
      <c r="G76" s="98" t="s">
        <v>278</v>
      </c>
      <c r="H76" s="98" t="s">
        <v>276</v>
      </c>
      <c r="I76" s="99">
        <f t="shared" si="2"/>
        <v>0.10993479943369529</v>
      </c>
      <c r="J76" s="99">
        <f t="shared" si="2"/>
        <v>5.2741305647317792E-2</v>
      </c>
      <c r="K76" s="99">
        <f t="shared" si="2"/>
        <v>3.6131219128519756E-2</v>
      </c>
      <c r="L76" s="99">
        <f t="shared" si="2"/>
        <v>2.2260940695296525E-2</v>
      </c>
      <c r="M76" s="99">
        <f t="shared" si="2"/>
        <v>1.1079098946043723E-2</v>
      </c>
      <c r="N76" s="99">
        <f t="shared" si="1"/>
        <v>1.0702375334277177E-3</v>
      </c>
      <c r="O76" s="99">
        <f t="shared" si="1"/>
        <v>2.6713128834355827E-4</v>
      </c>
      <c r="P76" s="99">
        <f t="shared" si="1"/>
        <v>5.6851017775680167E-5</v>
      </c>
      <c r="Q76" s="99">
        <f t="shared" si="1"/>
        <v>1.7808752556237219E-5</v>
      </c>
      <c r="R76" s="99">
        <f t="shared" si="1"/>
        <v>5.5481113732892854E-6</v>
      </c>
      <c r="S76" s="100"/>
      <c r="T76" s="99">
        <v>2.71615384615385E-5</v>
      </c>
      <c r="U76" s="99">
        <v>1.3030769230769199E-5</v>
      </c>
      <c r="V76" s="99">
        <v>8.9269230769230807E-6</v>
      </c>
      <c r="W76" s="99">
        <v>5.4999999999999999E-6</v>
      </c>
      <c r="X76" s="99">
        <v>2.7373076923076902E-6</v>
      </c>
      <c r="Y76" s="99">
        <v>2.6442307692307699E-7</v>
      </c>
      <c r="Z76" s="99">
        <v>6.5999999999999995E-8</v>
      </c>
      <c r="AA76" s="99">
        <v>1.4046153846153799E-8</v>
      </c>
      <c r="AB76" s="99">
        <v>4.3999999999999997E-9</v>
      </c>
      <c r="AC76" s="99">
        <v>1.3707692307692301E-9</v>
      </c>
    </row>
    <row r="77" spans="1:29" s="98" customFormat="1" x14ac:dyDescent="0.25">
      <c r="A77" s="98" t="s">
        <v>72</v>
      </c>
      <c r="B77" s="98" t="s">
        <v>236</v>
      </c>
      <c r="C77" s="98" t="s">
        <v>271</v>
      </c>
      <c r="D77" s="98">
        <v>2017</v>
      </c>
      <c r="E77" s="98">
        <v>2016</v>
      </c>
      <c r="F77" s="98" t="s">
        <v>280</v>
      </c>
      <c r="G77" s="98" t="s">
        <v>273</v>
      </c>
      <c r="H77" s="98" t="s">
        <v>274</v>
      </c>
      <c r="I77" s="99">
        <f t="shared" si="2"/>
        <v>9.8352883435582822E-13</v>
      </c>
      <c r="J77" s="99">
        <f t="shared" si="2"/>
        <v>1.9953897750511246E-6</v>
      </c>
      <c r="K77" s="99">
        <f t="shared" si="2"/>
        <v>1.9063460122699385E-5</v>
      </c>
      <c r="L77" s="99">
        <f t="shared" si="2"/>
        <v>1.1211419222903886E-4</v>
      </c>
      <c r="M77" s="99">
        <f t="shared" si="2"/>
        <v>4.1283926380368096E-4</v>
      </c>
      <c r="N77" s="99">
        <f t="shared" si="1"/>
        <v>9.268646216768917E-5</v>
      </c>
      <c r="O77" s="99">
        <f t="shared" si="1"/>
        <v>6.9616032719836395E-5</v>
      </c>
      <c r="P77" s="99">
        <f t="shared" si="1"/>
        <v>2.5863165644171776E-5</v>
      </c>
      <c r="Q77" s="99">
        <f t="shared" si="1"/>
        <v>1.1373316973415132E-5</v>
      </c>
      <c r="R77" s="99">
        <f t="shared" si="1"/>
        <v>5.0593047034764829E-6</v>
      </c>
      <c r="S77" s="100"/>
      <c r="T77" s="99">
        <v>2.43E-16</v>
      </c>
      <c r="U77" s="99">
        <v>4.9299999999999995E-10</v>
      </c>
      <c r="V77" s="99">
        <v>4.7099999999999997E-9</v>
      </c>
      <c r="W77" s="99">
        <v>2.77E-8</v>
      </c>
      <c r="X77" s="99">
        <v>1.02E-7</v>
      </c>
      <c r="Y77" s="99">
        <v>2.29E-8</v>
      </c>
      <c r="Z77" s="99">
        <v>1.7199999999999999E-8</v>
      </c>
      <c r="AA77" s="99">
        <v>6.3899999999999996E-9</v>
      </c>
      <c r="AB77" s="99">
        <v>2.81E-9</v>
      </c>
      <c r="AC77" s="99">
        <v>1.25E-9</v>
      </c>
    </row>
    <row r="78" spans="1:29" s="98" customFormat="1" x14ac:dyDescent="0.25">
      <c r="A78" s="98" t="s">
        <v>72</v>
      </c>
      <c r="B78" s="98" t="s">
        <v>236</v>
      </c>
      <c r="C78" s="98" t="s">
        <v>271</v>
      </c>
      <c r="D78" s="98">
        <v>2017</v>
      </c>
      <c r="E78" s="98">
        <v>2016</v>
      </c>
      <c r="F78" s="98" t="s">
        <v>280</v>
      </c>
      <c r="G78" s="98" t="s">
        <v>273</v>
      </c>
      <c r="H78" s="98" t="s">
        <v>275</v>
      </c>
      <c r="I78" s="99">
        <f t="shared" si="2"/>
        <v>9.1472229038854814E-9</v>
      </c>
      <c r="J78" s="99">
        <f t="shared" si="2"/>
        <v>7.2044498977505124E-5</v>
      </c>
      <c r="K78" s="99">
        <f t="shared" si="2"/>
        <v>6.5568588957055224E-4</v>
      </c>
      <c r="L78" s="99">
        <f t="shared" si="2"/>
        <v>2.0763386503067486E-3</v>
      </c>
      <c r="M78" s="99">
        <f t="shared" si="2"/>
        <v>5.3831002044989777E-3</v>
      </c>
      <c r="N78" s="99">
        <f t="shared" si="1"/>
        <v>7.3663476482617582E-4</v>
      </c>
      <c r="O78" s="99">
        <f t="shared" si="1"/>
        <v>3.254144785276074E-4</v>
      </c>
      <c r="P78" s="99">
        <f t="shared" si="1"/>
        <v>1.2425652351738241E-4</v>
      </c>
      <c r="Q78" s="99">
        <f t="shared" si="1"/>
        <v>6.6782822085889568E-5</v>
      </c>
      <c r="R78" s="99">
        <f t="shared" si="1"/>
        <v>3.7074584867075666E-5</v>
      </c>
      <c r="S78" s="100"/>
      <c r="T78" s="99">
        <v>2.2600000000000001E-12</v>
      </c>
      <c r="U78" s="99">
        <v>1.7800000000000001E-8</v>
      </c>
      <c r="V78" s="99">
        <v>1.6199999999999999E-7</v>
      </c>
      <c r="W78" s="99">
        <v>5.13E-7</v>
      </c>
      <c r="X78" s="99">
        <v>1.33E-6</v>
      </c>
      <c r="Y78" s="99">
        <v>1.8199999999999999E-7</v>
      </c>
      <c r="Z78" s="99">
        <v>8.0400000000000005E-8</v>
      </c>
      <c r="AA78" s="99">
        <v>3.0699999999999997E-8</v>
      </c>
      <c r="AB78" s="99">
        <v>1.6499999999999999E-8</v>
      </c>
      <c r="AC78" s="99">
        <v>9.1600000000000006E-9</v>
      </c>
    </row>
    <row r="79" spans="1:29" s="98" customFormat="1" x14ac:dyDescent="0.25">
      <c r="A79" s="98" t="s">
        <v>72</v>
      </c>
      <c r="B79" s="98" t="s">
        <v>236</v>
      </c>
      <c r="C79" s="98" t="s">
        <v>271</v>
      </c>
      <c r="D79" s="98">
        <v>2017</v>
      </c>
      <c r="E79" s="98">
        <v>2016</v>
      </c>
      <c r="F79" s="98" t="s">
        <v>280</v>
      </c>
      <c r="G79" s="98" t="s">
        <v>273</v>
      </c>
      <c r="H79" s="98" t="s">
        <v>276</v>
      </c>
      <c r="I79" s="99">
        <f t="shared" si="2"/>
        <v>4.7355092024539884E-6</v>
      </c>
      <c r="J79" s="99">
        <f t="shared" si="2"/>
        <v>2.1815721881390596E-3</v>
      </c>
      <c r="K79" s="99">
        <f t="shared" si="2"/>
        <v>1.3963680981595093E-2</v>
      </c>
      <c r="L79" s="99">
        <f t="shared" si="2"/>
        <v>2.5539370143149283E-2</v>
      </c>
      <c r="M79" s="99">
        <f t="shared" si="2"/>
        <v>6.1116400817995908E-2</v>
      </c>
      <c r="N79" s="99">
        <f t="shared" si="1"/>
        <v>2.521557464212679E-2</v>
      </c>
      <c r="O79" s="99">
        <f t="shared" si="1"/>
        <v>1.5906453987730058E-2</v>
      </c>
      <c r="P79" s="99">
        <f t="shared" si="1"/>
        <v>7.0020777096114518E-3</v>
      </c>
      <c r="Q79" s="99">
        <f t="shared" si="1"/>
        <v>3.1691484662576689E-3</v>
      </c>
      <c r="R79" s="99">
        <f t="shared" si="1"/>
        <v>1.343751329243354E-3</v>
      </c>
      <c r="S79" s="100"/>
      <c r="T79" s="99">
        <v>1.1700000000000001E-9</v>
      </c>
      <c r="U79" s="99">
        <v>5.3900000000000005E-7</v>
      </c>
      <c r="V79" s="99">
        <v>3.45E-6</v>
      </c>
      <c r="W79" s="99">
        <v>6.3099999999999997E-6</v>
      </c>
      <c r="X79" s="99">
        <v>1.5099999999999999E-5</v>
      </c>
      <c r="Y79" s="99">
        <v>6.2299999999999996E-6</v>
      </c>
      <c r="Z79" s="99">
        <v>3.9299999999999996E-6</v>
      </c>
      <c r="AA79" s="99">
        <v>1.73E-6</v>
      </c>
      <c r="AB79" s="99">
        <v>7.8299999999999996E-7</v>
      </c>
      <c r="AC79" s="99">
        <v>3.3200000000000001E-7</v>
      </c>
    </row>
    <row r="80" spans="1:29" s="98" customFormat="1" x14ac:dyDescent="0.25">
      <c r="A80" s="98" t="s">
        <v>72</v>
      </c>
      <c r="B80" s="98" t="s">
        <v>236</v>
      </c>
      <c r="C80" s="98" t="s">
        <v>271</v>
      </c>
      <c r="D80" s="98">
        <v>2017</v>
      </c>
      <c r="E80" s="98">
        <v>2016</v>
      </c>
      <c r="F80" s="98" t="s">
        <v>280</v>
      </c>
      <c r="G80" s="98" t="s">
        <v>277</v>
      </c>
      <c r="H80" s="98" t="s">
        <v>274</v>
      </c>
      <c r="I80" s="99">
        <f t="shared" si="2"/>
        <v>1.2830396728016362E-6</v>
      </c>
      <c r="J80" s="99">
        <f t="shared" si="2"/>
        <v>3.5657979550102252E-4</v>
      </c>
      <c r="K80" s="99">
        <f t="shared" si="2"/>
        <v>9.2686462167689161E-4</v>
      </c>
      <c r="L80" s="99">
        <f t="shared" si="2"/>
        <v>4.9783558282208594E-3</v>
      </c>
      <c r="M80" s="99">
        <f t="shared" si="2"/>
        <v>1.173758691206544E-2</v>
      </c>
      <c r="N80" s="99">
        <f t="shared" si="1"/>
        <v>2.0480065439672803E-3</v>
      </c>
      <c r="O80" s="99">
        <f t="shared" si="1"/>
        <v>1.5542184049079756E-3</v>
      </c>
      <c r="P80" s="99">
        <f t="shared" si="1"/>
        <v>4.8569325153374228E-4</v>
      </c>
      <c r="Q80" s="99">
        <f t="shared" si="1"/>
        <v>2.0358642126789368E-4</v>
      </c>
      <c r="R80" s="99">
        <f t="shared" si="1"/>
        <v>8.7829529652351738E-5</v>
      </c>
      <c r="S80" s="100"/>
      <c r="T80" s="99">
        <v>3.1699999999999999E-10</v>
      </c>
      <c r="U80" s="99">
        <v>8.8100000000000001E-8</v>
      </c>
      <c r="V80" s="99">
        <v>2.29E-7</v>
      </c>
      <c r="W80" s="99">
        <v>1.2300000000000001E-6</v>
      </c>
      <c r="X80" s="99">
        <v>2.9000000000000002E-6</v>
      </c>
      <c r="Y80" s="99">
        <v>5.06E-7</v>
      </c>
      <c r="Z80" s="99">
        <v>3.84E-7</v>
      </c>
      <c r="AA80" s="99">
        <v>1.1999999999999999E-7</v>
      </c>
      <c r="AB80" s="99">
        <v>5.03E-8</v>
      </c>
      <c r="AC80" s="99">
        <v>2.1699999999999999E-8</v>
      </c>
    </row>
    <row r="81" spans="1:29" s="98" customFormat="1" x14ac:dyDescent="0.25">
      <c r="A81" s="98" t="s">
        <v>72</v>
      </c>
      <c r="B81" s="98" t="s">
        <v>236</v>
      </c>
      <c r="C81" s="98" t="s">
        <v>271</v>
      </c>
      <c r="D81" s="98">
        <v>2017</v>
      </c>
      <c r="E81" s="98">
        <v>2016</v>
      </c>
      <c r="F81" s="98" t="s">
        <v>280</v>
      </c>
      <c r="G81" s="98" t="s">
        <v>277</v>
      </c>
      <c r="H81" s="98" t="s">
        <v>275</v>
      </c>
      <c r="I81" s="99">
        <f t="shared" si="2"/>
        <v>1.4975541922290389E-6</v>
      </c>
      <c r="J81" s="99">
        <f t="shared" si="2"/>
        <v>4.7759836400817997E-4</v>
      </c>
      <c r="K81" s="99">
        <f t="shared" si="2"/>
        <v>3.3027141104294477E-3</v>
      </c>
      <c r="L81" s="99">
        <f t="shared" si="2"/>
        <v>7.163975460122699E-3</v>
      </c>
      <c r="M81" s="99">
        <f t="shared" si="2"/>
        <v>1.5865979550102247E-2</v>
      </c>
      <c r="N81" s="99">
        <f t="shared" ref="N81:R131" si="3">1000*98.96*Y81/24.45</f>
        <v>4.533137014314929E-3</v>
      </c>
      <c r="O81" s="99">
        <f t="shared" si="3"/>
        <v>2.4648932515337427E-3</v>
      </c>
      <c r="P81" s="99">
        <f t="shared" si="3"/>
        <v>7.9734642126789372E-4</v>
      </c>
      <c r="Q81" s="99">
        <f t="shared" si="3"/>
        <v>3.3067615541922286E-4</v>
      </c>
      <c r="R81" s="99">
        <f t="shared" si="3"/>
        <v>1.3275615541922292E-4</v>
      </c>
      <c r="S81" s="100"/>
      <c r="T81" s="99">
        <v>3.7000000000000001E-10</v>
      </c>
      <c r="U81" s="99">
        <v>1.18E-7</v>
      </c>
      <c r="V81" s="99">
        <v>8.16E-7</v>
      </c>
      <c r="W81" s="99">
        <v>1.77E-6</v>
      </c>
      <c r="X81" s="99">
        <v>3.9199999999999997E-6</v>
      </c>
      <c r="Y81" s="99">
        <v>1.1200000000000001E-6</v>
      </c>
      <c r="Z81" s="99">
        <v>6.0900000000000001E-7</v>
      </c>
      <c r="AA81" s="99">
        <v>1.97E-7</v>
      </c>
      <c r="AB81" s="99">
        <v>8.1699999999999997E-8</v>
      </c>
      <c r="AC81" s="99">
        <v>3.2800000000000003E-8</v>
      </c>
    </row>
    <row r="82" spans="1:29" s="98" customFormat="1" x14ac:dyDescent="0.25">
      <c r="A82" s="98" t="s">
        <v>72</v>
      </c>
      <c r="B82" s="98" t="s">
        <v>236</v>
      </c>
      <c r="C82" s="98" t="s">
        <v>271</v>
      </c>
      <c r="D82" s="98">
        <v>2017</v>
      </c>
      <c r="E82" s="98">
        <v>2016</v>
      </c>
      <c r="F82" s="98" t="s">
        <v>280</v>
      </c>
      <c r="G82" s="98" t="s">
        <v>277</v>
      </c>
      <c r="H82" s="98" t="s">
        <v>276</v>
      </c>
      <c r="I82" s="99">
        <f t="shared" ref="I82:M132" si="4">1000*98.96*T82/24.45</f>
        <v>2.3394224948875254E-6</v>
      </c>
      <c r="J82" s="99">
        <f t="shared" si="4"/>
        <v>6.8401799591002034E-4</v>
      </c>
      <c r="K82" s="99">
        <f t="shared" si="4"/>
        <v>7.447296523517383E-3</v>
      </c>
      <c r="L82" s="99">
        <f t="shared" si="4"/>
        <v>9.7138650306748467E-3</v>
      </c>
      <c r="M82" s="99">
        <f t="shared" si="4"/>
        <v>2.0641963190184052E-2</v>
      </c>
      <c r="N82" s="99">
        <f t="shared" si="3"/>
        <v>1.2182805725971371E-2</v>
      </c>
      <c r="O82" s="99">
        <f t="shared" si="3"/>
        <v>5.828319018404908E-3</v>
      </c>
      <c r="P82" s="99">
        <f t="shared" si="3"/>
        <v>2.9465390593047033E-3</v>
      </c>
      <c r="Q82" s="99">
        <f t="shared" si="3"/>
        <v>1.4894593047034767E-3</v>
      </c>
      <c r="R82" s="99">
        <f t="shared" si="3"/>
        <v>6.1521145194274034E-4</v>
      </c>
      <c r="S82" s="100"/>
      <c r="T82" s="99">
        <v>5.7799999999999997E-10</v>
      </c>
      <c r="U82" s="99">
        <v>1.6899999999999999E-7</v>
      </c>
      <c r="V82" s="99">
        <v>1.84E-6</v>
      </c>
      <c r="W82" s="99">
        <v>2.3999999999999999E-6</v>
      </c>
      <c r="X82" s="99">
        <v>5.1000000000000003E-6</v>
      </c>
      <c r="Y82" s="99">
        <v>3.01E-6</v>
      </c>
      <c r="Z82" s="99">
        <v>1.44E-6</v>
      </c>
      <c r="AA82" s="99">
        <v>7.2799999999999995E-7</v>
      </c>
      <c r="AB82" s="99">
        <v>3.6800000000000001E-7</v>
      </c>
      <c r="AC82" s="99">
        <v>1.5200000000000001E-7</v>
      </c>
    </row>
    <row r="83" spans="1:29" s="98" customFormat="1" x14ac:dyDescent="0.25">
      <c r="A83" s="98" t="s">
        <v>72</v>
      </c>
      <c r="B83" s="98" t="s">
        <v>236</v>
      </c>
      <c r="C83" s="98" t="s">
        <v>271</v>
      </c>
      <c r="D83" s="98">
        <v>2017</v>
      </c>
      <c r="E83" s="98">
        <v>2016</v>
      </c>
      <c r="F83" s="98" t="s">
        <v>280</v>
      </c>
      <c r="G83" s="98" t="s">
        <v>278</v>
      </c>
      <c r="H83" s="98" t="s">
        <v>274</v>
      </c>
      <c r="I83" s="99">
        <f t="shared" si="4"/>
        <v>5.4282447695453982E-7</v>
      </c>
      <c r="J83" s="99">
        <f t="shared" si="4"/>
        <v>1.5086068271197097E-4</v>
      </c>
      <c r="K83" s="99">
        <f t="shared" si="4"/>
        <v>3.9213503224791576E-4</v>
      </c>
      <c r="L83" s="99">
        <f t="shared" si="4"/>
        <v>2.1062274657857464E-3</v>
      </c>
      <c r="M83" s="99">
        <f t="shared" si="4"/>
        <v>4.9659021551046213E-3</v>
      </c>
      <c r="N83" s="99">
        <f t="shared" si="3"/>
        <v>8.6646430706307988E-4</v>
      </c>
      <c r="O83" s="99">
        <f t="shared" si="3"/>
        <v>6.5755394053798773E-4</v>
      </c>
      <c r="P83" s="99">
        <f t="shared" si="3"/>
        <v>2.054856064181219E-4</v>
      </c>
      <c r="Q83" s="99">
        <f t="shared" si="3"/>
        <v>8.6132716690262565E-5</v>
      </c>
      <c r="R83" s="99">
        <f t="shared" si="3"/>
        <v>3.7158647160610351E-5</v>
      </c>
      <c r="S83" s="100"/>
      <c r="T83" s="99">
        <v>1.3411538461538499E-10</v>
      </c>
      <c r="U83" s="99">
        <v>3.7273076923076902E-8</v>
      </c>
      <c r="V83" s="99">
        <v>9.6884615384615404E-8</v>
      </c>
      <c r="W83" s="99">
        <v>5.2038461538461502E-7</v>
      </c>
      <c r="X83" s="99">
        <v>1.2269230769230799E-6</v>
      </c>
      <c r="Y83" s="99">
        <v>2.1407692307692301E-7</v>
      </c>
      <c r="Z83" s="99">
        <v>1.6246153846153799E-7</v>
      </c>
      <c r="AA83" s="99">
        <v>5.0769230769230797E-8</v>
      </c>
      <c r="AB83" s="99">
        <v>2.1280769230769199E-8</v>
      </c>
      <c r="AC83" s="99">
        <v>9.18076923076923E-9</v>
      </c>
    </row>
    <row r="84" spans="1:29" s="98" customFormat="1" x14ac:dyDescent="0.25">
      <c r="A84" s="98" t="s">
        <v>72</v>
      </c>
      <c r="B84" s="98" t="s">
        <v>236</v>
      </c>
      <c r="C84" s="98" t="s">
        <v>271</v>
      </c>
      <c r="D84" s="98">
        <v>2017</v>
      </c>
      <c r="E84" s="98">
        <v>2016</v>
      </c>
      <c r="F84" s="98" t="s">
        <v>280</v>
      </c>
      <c r="G84" s="98" t="s">
        <v>278</v>
      </c>
      <c r="H84" s="98" t="s">
        <v>275</v>
      </c>
      <c r="I84" s="99">
        <f t="shared" si="4"/>
        <v>6.3358061978921062E-7</v>
      </c>
      <c r="J84" s="99">
        <f t="shared" si="4"/>
        <v>2.0206084631115294E-4</v>
      </c>
      <c r="K84" s="99">
        <f t="shared" si="4"/>
        <v>1.3973021236432272E-3</v>
      </c>
      <c r="L84" s="99">
        <f t="shared" si="4"/>
        <v>3.0309126946672965E-3</v>
      </c>
      <c r="M84" s="99">
        <f t="shared" si="4"/>
        <v>6.7125298096586492E-3</v>
      </c>
      <c r="N84" s="99">
        <f t="shared" si="3"/>
        <v>1.9178656599024703E-3</v>
      </c>
      <c r="O84" s="99">
        <f t="shared" si="3"/>
        <v>1.0428394525719674E-3</v>
      </c>
      <c r="P84" s="99">
        <f t="shared" si="3"/>
        <v>3.3733887053641641E-4</v>
      </c>
      <c r="Q84" s="99">
        <f t="shared" si="3"/>
        <v>1.3990145036967116E-4</v>
      </c>
      <c r="R84" s="99">
        <f t="shared" si="3"/>
        <v>5.6166065754286704E-5</v>
      </c>
      <c r="S84" s="100"/>
      <c r="T84" s="99">
        <v>1.56538461538462E-10</v>
      </c>
      <c r="U84" s="99">
        <v>4.9923076923076899E-8</v>
      </c>
      <c r="V84" s="99">
        <v>3.45230769230769E-7</v>
      </c>
      <c r="W84" s="99">
        <v>7.48846153846154E-7</v>
      </c>
      <c r="X84" s="99">
        <v>1.6584615384615399E-6</v>
      </c>
      <c r="Y84" s="99">
        <v>4.7384615384615398E-7</v>
      </c>
      <c r="Z84" s="99">
        <v>2.5765384615384602E-7</v>
      </c>
      <c r="AA84" s="99">
        <v>8.3346153846153803E-8</v>
      </c>
      <c r="AB84" s="99">
        <v>3.4565384615384599E-8</v>
      </c>
      <c r="AC84" s="99">
        <v>1.38769230769231E-8</v>
      </c>
    </row>
    <row r="85" spans="1:29" s="98" customFormat="1" x14ac:dyDescent="0.25">
      <c r="A85" s="98" t="s">
        <v>72</v>
      </c>
      <c r="B85" s="98" t="s">
        <v>236</v>
      </c>
      <c r="C85" s="98" t="s">
        <v>271</v>
      </c>
      <c r="D85" s="98">
        <v>2017</v>
      </c>
      <c r="E85" s="98">
        <v>2016</v>
      </c>
      <c r="F85" s="98" t="s">
        <v>280</v>
      </c>
      <c r="G85" s="98" t="s">
        <v>278</v>
      </c>
      <c r="H85" s="98" t="s">
        <v>276</v>
      </c>
      <c r="I85" s="99">
        <f t="shared" si="4"/>
        <v>9.8975567091395486E-7</v>
      </c>
      <c r="J85" s="99">
        <f t="shared" si="4"/>
        <v>2.893922290388548E-4</v>
      </c>
      <c r="K85" s="99">
        <f t="shared" si="4"/>
        <v>3.1507792984111983E-3</v>
      </c>
      <c r="L85" s="99">
        <f t="shared" si="4"/>
        <v>4.1097121283624541E-3</v>
      </c>
      <c r="M85" s="99">
        <f t="shared" si="4"/>
        <v>8.7331382727701846E-3</v>
      </c>
      <c r="N85" s="99">
        <f t="shared" si="3"/>
        <v>5.1542639609878935E-3</v>
      </c>
      <c r="O85" s="99">
        <f t="shared" si="3"/>
        <v>2.46582727701746E-3</v>
      </c>
      <c r="P85" s="99">
        <f t="shared" si="3"/>
        <v>1.2466126789366055E-3</v>
      </c>
      <c r="Q85" s="99">
        <f t="shared" si="3"/>
        <v>6.3015585968224127E-4</v>
      </c>
      <c r="R85" s="99">
        <f t="shared" si="3"/>
        <v>2.602817681296209E-4</v>
      </c>
      <c r="S85" s="100"/>
      <c r="T85" s="99">
        <v>2.4453846153846198E-10</v>
      </c>
      <c r="U85" s="99">
        <v>7.1499999999999998E-8</v>
      </c>
      <c r="V85" s="99">
        <v>7.7846153846153795E-7</v>
      </c>
      <c r="W85" s="99">
        <v>1.0153846153846199E-6</v>
      </c>
      <c r="X85" s="99">
        <v>2.1576923076923099E-6</v>
      </c>
      <c r="Y85" s="99">
        <v>1.27346153846154E-6</v>
      </c>
      <c r="Z85" s="99">
        <v>6.0923076923076898E-7</v>
      </c>
      <c r="AA85" s="99">
        <v>3.0800000000000001E-7</v>
      </c>
      <c r="AB85" s="99">
        <v>1.55692307692308E-7</v>
      </c>
      <c r="AC85" s="99">
        <v>6.4307692307692305E-8</v>
      </c>
    </row>
    <row r="86" spans="1:29" s="98" customFormat="1" x14ac:dyDescent="0.25">
      <c r="A86" s="98" t="s">
        <v>72</v>
      </c>
      <c r="B86" s="98" t="s">
        <v>236</v>
      </c>
      <c r="C86" s="98" t="s">
        <v>271</v>
      </c>
      <c r="D86" s="98">
        <v>2018</v>
      </c>
      <c r="E86" s="98">
        <v>2016</v>
      </c>
      <c r="F86" s="98" t="s">
        <v>272</v>
      </c>
      <c r="G86" s="98" t="s">
        <v>273</v>
      </c>
      <c r="H86" s="98" t="s">
        <v>274</v>
      </c>
      <c r="I86" s="99">
        <f t="shared" si="4"/>
        <v>2.5498895705521472E-12</v>
      </c>
      <c r="J86" s="99">
        <f t="shared" si="4"/>
        <v>1.784922699386503E-6</v>
      </c>
      <c r="K86" s="99">
        <f t="shared" si="4"/>
        <v>1.6311198364008179E-5</v>
      </c>
      <c r="L86" s="99">
        <f t="shared" si="4"/>
        <v>7.4472965235173827E-5</v>
      </c>
      <c r="M86" s="99">
        <f t="shared" si="4"/>
        <v>1.9387255623721882E-4</v>
      </c>
      <c r="N86" s="99">
        <f t="shared" si="3"/>
        <v>3.7924548057259716E-5</v>
      </c>
      <c r="O86" s="99">
        <f t="shared" si="3"/>
        <v>2.7886887525562372E-5</v>
      </c>
      <c r="P86" s="99">
        <f t="shared" si="3"/>
        <v>1.0361456032719836E-5</v>
      </c>
      <c r="Q86" s="99">
        <f t="shared" si="3"/>
        <v>4.533137014314929E-6</v>
      </c>
      <c r="R86" s="99">
        <f t="shared" si="3"/>
        <v>2.023721881390593E-6</v>
      </c>
      <c r="S86" s="100"/>
      <c r="T86" s="99">
        <v>6.2999999999999998E-16</v>
      </c>
      <c r="U86" s="99">
        <v>4.4099999999999998E-10</v>
      </c>
      <c r="V86" s="99">
        <v>4.0300000000000004E-9</v>
      </c>
      <c r="W86" s="99">
        <v>1.8399999999999999E-8</v>
      </c>
      <c r="X86" s="99">
        <v>4.7899999999999999E-8</v>
      </c>
      <c r="Y86" s="99">
        <v>9.3700000000000005E-9</v>
      </c>
      <c r="Z86" s="99">
        <v>6.89E-9</v>
      </c>
      <c r="AA86" s="99">
        <v>2.5599999999999998E-9</v>
      </c>
      <c r="AB86" s="99">
        <v>1.1200000000000001E-9</v>
      </c>
      <c r="AC86" s="99">
        <v>5.0000000000000003E-10</v>
      </c>
    </row>
    <row r="87" spans="1:29" s="98" customFormat="1" x14ac:dyDescent="0.25">
      <c r="A87" s="98" t="s">
        <v>72</v>
      </c>
      <c r="B87" s="98" t="s">
        <v>236</v>
      </c>
      <c r="C87" s="98" t="s">
        <v>271</v>
      </c>
      <c r="D87" s="98">
        <v>2018</v>
      </c>
      <c r="E87" s="98">
        <v>2016</v>
      </c>
      <c r="F87" s="98" t="s">
        <v>272</v>
      </c>
      <c r="G87" s="98" t="s">
        <v>273</v>
      </c>
      <c r="H87" s="98" t="s">
        <v>275</v>
      </c>
      <c r="I87" s="99">
        <f t="shared" si="4"/>
        <v>4.5736114519427412E-2</v>
      </c>
      <c r="J87" s="99">
        <f t="shared" si="4"/>
        <v>1.0685251533742331E-2</v>
      </c>
      <c r="K87" s="99">
        <f t="shared" si="4"/>
        <v>5.9497423312883432E-3</v>
      </c>
      <c r="L87" s="99">
        <f t="shared" si="4"/>
        <v>4.8974069529652354E-3</v>
      </c>
      <c r="M87" s="99">
        <f t="shared" si="4"/>
        <v>4.533137014314929E-3</v>
      </c>
      <c r="N87" s="99">
        <f t="shared" si="3"/>
        <v>3.7722175869120655E-4</v>
      </c>
      <c r="O87" s="99">
        <f t="shared" si="3"/>
        <v>1.5785030674846627E-4</v>
      </c>
      <c r="P87" s="99">
        <f t="shared" si="3"/>
        <v>5.3021513292433533E-5</v>
      </c>
      <c r="Q87" s="99">
        <f t="shared" si="3"/>
        <v>2.6834552147239264E-5</v>
      </c>
      <c r="R87" s="99">
        <f t="shared" si="3"/>
        <v>1.4854118609406954E-5</v>
      </c>
      <c r="S87" s="100"/>
      <c r="T87" s="99">
        <v>1.13E-5</v>
      </c>
      <c r="U87" s="99">
        <v>2.6400000000000001E-6</v>
      </c>
      <c r="V87" s="99">
        <v>1.4699999999999999E-6</v>
      </c>
      <c r="W87" s="99">
        <v>1.2100000000000001E-6</v>
      </c>
      <c r="X87" s="99">
        <v>1.1200000000000001E-6</v>
      </c>
      <c r="Y87" s="99">
        <v>9.3200000000000001E-8</v>
      </c>
      <c r="Z87" s="99">
        <v>3.8999999999999998E-8</v>
      </c>
      <c r="AA87" s="99">
        <v>1.31E-8</v>
      </c>
      <c r="AB87" s="99">
        <v>6.6299999999999996E-9</v>
      </c>
      <c r="AC87" s="99">
        <v>3.6699999999999999E-9</v>
      </c>
    </row>
    <row r="88" spans="1:29" s="98" customFormat="1" x14ac:dyDescent="0.25">
      <c r="A88" s="98" t="s">
        <v>72</v>
      </c>
      <c r="B88" s="98" t="s">
        <v>236</v>
      </c>
      <c r="C88" s="98" t="s">
        <v>271</v>
      </c>
      <c r="D88" s="98">
        <v>2018</v>
      </c>
      <c r="E88" s="98">
        <v>2016</v>
      </c>
      <c r="F88" s="98" t="s">
        <v>272</v>
      </c>
      <c r="G88" s="98" t="s">
        <v>273</v>
      </c>
      <c r="H88" s="98" t="s">
        <v>276</v>
      </c>
      <c r="I88" s="99">
        <f t="shared" si="4"/>
        <v>0.3901735787321064</v>
      </c>
      <c r="J88" s="99">
        <f t="shared" si="4"/>
        <v>0.18820613496932515</v>
      </c>
      <c r="K88" s="99">
        <f t="shared" si="4"/>
        <v>0.12020907975460124</v>
      </c>
      <c r="L88" s="99">
        <f t="shared" si="4"/>
        <v>8.8234274028629864E-2</v>
      </c>
      <c r="M88" s="99">
        <f t="shared" si="4"/>
        <v>5.9092678936605324E-2</v>
      </c>
      <c r="N88" s="99">
        <f t="shared" si="3"/>
        <v>1.2587550102249488E-2</v>
      </c>
      <c r="O88" s="99">
        <f t="shared" si="3"/>
        <v>7.204449897750511E-3</v>
      </c>
      <c r="P88" s="99">
        <f t="shared" si="3"/>
        <v>2.9829660531697343E-3</v>
      </c>
      <c r="Q88" s="99">
        <f t="shared" si="3"/>
        <v>1.3599411042944786E-3</v>
      </c>
      <c r="R88" s="99">
        <f t="shared" si="3"/>
        <v>5.6664212678936613E-4</v>
      </c>
      <c r="S88" s="100"/>
      <c r="T88" s="99">
        <v>9.6399999999999999E-5</v>
      </c>
      <c r="U88" s="99">
        <v>4.6499999999999999E-5</v>
      </c>
      <c r="V88" s="99">
        <v>2.97E-5</v>
      </c>
      <c r="W88" s="99">
        <v>2.1800000000000001E-5</v>
      </c>
      <c r="X88" s="99">
        <v>1.4600000000000001E-5</v>
      </c>
      <c r="Y88" s="99">
        <v>3.1099999999999999E-6</v>
      </c>
      <c r="Z88" s="99">
        <v>1.7799999999999999E-6</v>
      </c>
      <c r="AA88" s="99">
        <v>7.37E-7</v>
      </c>
      <c r="AB88" s="99">
        <v>3.3599999999999999E-7</v>
      </c>
      <c r="AC88" s="99">
        <v>1.4000000000000001E-7</v>
      </c>
    </row>
    <row r="89" spans="1:29" s="98" customFormat="1" x14ac:dyDescent="0.25">
      <c r="A89" s="98" t="s">
        <v>72</v>
      </c>
      <c r="B89" s="98" t="s">
        <v>236</v>
      </c>
      <c r="C89" s="98" t="s">
        <v>271</v>
      </c>
      <c r="D89" s="98">
        <v>2018</v>
      </c>
      <c r="E89" s="98">
        <v>2016</v>
      </c>
      <c r="F89" s="98" t="s">
        <v>272</v>
      </c>
      <c r="G89" s="98" t="s">
        <v>277</v>
      </c>
      <c r="H89" s="98" t="s">
        <v>274</v>
      </c>
      <c r="I89" s="99">
        <f t="shared" si="4"/>
        <v>4.209341513292434E-2</v>
      </c>
      <c r="J89" s="99">
        <f t="shared" si="4"/>
        <v>1.6189775051124743E-2</v>
      </c>
      <c r="K89" s="99">
        <f t="shared" si="4"/>
        <v>9.5924417177914133E-3</v>
      </c>
      <c r="L89" s="99">
        <f t="shared" si="4"/>
        <v>8.742478527607362E-3</v>
      </c>
      <c r="M89" s="99">
        <f t="shared" si="4"/>
        <v>8.1758364008179974E-3</v>
      </c>
      <c r="N89" s="99">
        <f t="shared" si="3"/>
        <v>9.0257995910020456E-4</v>
      </c>
      <c r="O89" s="99">
        <f t="shared" si="3"/>
        <v>6.880654396728016E-4</v>
      </c>
      <c r="P89" s="99">
        <f t="shared" si="3"/>
        <v>2.0561014314928426E-4</v>
      </c>
      <c r="Q89" s="99">
        <f t="shared" si="3"/>
        <v>8.4996319018404911E-5</v>
      </c>
      <c r="R89" s="99">
        <f t="shared" si="3"/>
        <v>3.6224621676891617E-5</v>
      </c>
      <c r="S89" s="100"/>
      <c r="T89" s="99">
        <v>1.04E-5</v>
      </c>
      <c r="U89" s="99">
        <v>3.9999999999999998E-6</v>
      </c>
      <c r="V89" s="99">
        <v>2.3700000000000002E-6</v>
      </c>
      <c r="W89" s="99">
        <v>2.1600000000000001E-6</v>
      </c>
      <c r="X89" s="99">
        <v>2.0200000000000001E-6</v>
      </c>
      <c r="Y89" s="99">
        <v>2.23E-7</v>
      </c>
      <c r="Z89" s="99">
        <v>1.6999999999999999E-7</v>
      </c>
      <c r="AA89" s="99">
        <v>5.0799999999999998E-8</v>
      </c>
      <c r="AB89" s="99">
        <v>2.0999999999999999E-8</v>
      </c>
      <c r="AC89" s="99">
        <v>8.9500000000000007E-9</v>
      </c>
    </row>
    <row r="90" spans="1:29" s="98" customFormat="1" x14ac:dyDescent="0.25">
      <c r="A90" s="98" t="s">
        <v>72</v>
      </c>
      <c r="B90" s="98" t="s">
        <v>236</v>
      </c>
      <c r="C90" s="98" t="s">
        <v>271</v>
      </c>
      <c r="D90" s="98">
        <v>2018</v>
      </c>
      <c r="E90" s="98">
        <v>2016</v>
      </c>
      <c r="F90" s="98" t="s">
        <v>272</v>
      </c>
      <c r="G90" s="98" t="s">
        <v>277</v>
      </c>
      <c r="H90" s="98" t="s">
        <v>275</v>
      </c>
      <c r="I90" s="99">
        <f t="shared" si="4"/>
        <v>7.8925153374233128E-2</v>
      </c>
      <c r="J90" s="99">
        <f t="shared" si="4"/>
        <v>2.6429807770961149E-2</v>
      </c>
      <c r="K90" s="99">
        <f t="shared" si="4"/>
        <v>1.7201635991820043E-2</v>
      </c>
      <c r="L90" s="99">
        <f t="shared" si="4"/>
        <v>1.3073243353783232E-2</v>
      </c>
      <c r="M90" s="99">
        <f t="shared" si="4"/>
        <v>1.2708973415132926E-2</v>
      </c>
      <c r="N90" s="99">
        <f t="shared" si="3"/>
        <v>2.1127656441717792E-3</v>
      </c>
      <c r="O90" s="99">
        <f t="shared" si="3"/>
        <v>1.0604302658486708E-3</v>
      </c>
      <c r="P90" s="99">
        <f t="shared" si="3"/>
        <v>3.3715206543967279E-4</v>
      </c>
      <c r="Q90" s="99">
        <f t="shared" si="3"/>
        <v>1.3801783231083846E-4</v>
      </c>
      <c r="R90" s="99">
        <f t="shared" si="3"/>
        <v>5.5045235173824126E-5</v>
      </c>
      <c r="S90" s="100"/>
      <c r="T90" s="99">
        <v>1.95E-5</v>
      </c>
      <c r="U90" s="99">
        <v>6.5300000000000002E-6</v>
      </c>
      <c r="V90" s="99">
        <v>4.25E-6</v>
      </c>
      <c r="W90" s="99">
        <v>3.23E-6</v>
      </c>
      <c r="X90" s="99">
        <v>3.14E-6</v>
      </c>
      <c r="Y90" s="99">
        <v>5.2200000000000004E-7</v>
      </c>
      <c r="Z90" s="99">
        <v>2.6199999999999999E-7</v>
      </c>
      <c r="AA90" s="99">
        <v>8.3299999999999998E-8</v>
      </c>
      <c r="AB90" s="99">
        <v>3.4100000000000001E-8</v>
      </c>
      <c r="AC90" s="99">
        <v>1.3599999999999999E-8</v>
      </c>
    </row>
    <row r="91" spans="1:29" s="98" customFormat="1" x14ac:dyDescent="0.25">
      <c r="A91" s="98" t="s">
        <v>72</v>
      </c>
      <c r="B91" s="98" t="s">
        <v>236</v>
      </c>
      <c r="C91" s="98" t="s">
        <v>271</v>
      </c>
      <c r="D91" s="98">
        <v>2018</v>
      </c>
      <c r="E91" s="98">
        <v>2016</v>
      </c>
      <c r="F91" s="98" t="s">
        <v>272</v>
      </c>
      <c r="G91" s="98" t="s">
        <v>277</v>
      </c>
      <c r="H91" s="98" t="s">
        <v>276</v>
      </c>
      <c r="I91" s="99">
        <f t="shared" si="4"/>
        <v>0.21653824130879348</v>
      </c>
      <c r="J91" s="99">
        <f t="shared" si="4"/>
        <v>0.10401930470347648</v>
      </c>
      <c r="K91" s="99">
        <f t="shared" si="4"/>
        <v>7.1639754601226999E-2</v>
      </c>
      <c r="L91" s="99">
        <f t="shared" si="4"/>
        <v>4.6545603271983642E-2</v>
      </c>
      <c r="M91" s="99">
        <f t="shared" si="4"/>
        <v>2.8008310838445807E-2</v>
      </c>
      <c r="N91" s="99">
        <f t="shared" si="3"/>
        <v>6.8401799591002038E-3</v>
      </c>
      <c r="O91" s="99">
        <f t="shared" si="3"/>
        <v>2.8008310838445807E-3</v>
      </c>
      <c r="P91" s="99">
        <f t="shared" si="3"/>
        <v>1.2708973415132923E-3</v>
      </c>
      <c r="Q91" s="99">
        <f t="shared" si="3"/>
        <v>6.3140122699386508E-4</v>
      </c>
      <c r="R91" s="99">
        <f t="shared" si="3"/>
        <v>2.5620319018404911E-4</v>
      </c>
      <c r="S91" s="100"/>
      <c r="T91" s="99">
        <v>5.3499999999999999E-5</v>
      </c>
      <c r="U91" s="99">
        <v>2.5700000000000001E-5</v>
      </c>
      <c r="V91" s="99">
        <v>1.77E-5</v>
      </c>
      <c r="W91" s="99">
        <v>1.15E-5</v>
      </c>
      <c r="X91" s="99">
        <v>6.9199999999999998E-6</v>
      </c>
      <c r="Y91" s="99">
        <v>1.6899999999999999E-6</v>
      </c>
      <c r="Z91" s="99">
        <v>6.92E-7</v>
      </c>
      <c r="AA91" s="99">
        <v>3.1399999999999998E-7</v>
      </c>
      <c r="AB91" s="99">
        <v>1.5599999999999999E-7</v>
      </c>
      <c r="AC91" s="99">
        <v>6.3300000000000004E-8</v>
      </c>
    </row>
    <row r="92" spans="1:29" s="98" customFormat="1" x14ac:dyDescent="0.25">
      <c r="A92" s="98" t="s">
        <v>72</v>
      </c>
      <c r="B92" s="98" t="s">
        <v>236</v>
      </c>
      <c r="C92" s="98" t="s">
        <v>271</v>
      </c>
      <c r="D92" s="98">
        <v>2018</v>
      </c>
      <c r="E92" s="98">
        <v>2016</v>
      </c>
      <c r="F92" s="98" t="s">
        <v>272</v>
      </c>
      <c r="G92" s="98" t="s">
        <v>278</v>
      </c>
      <c r="H92" s="98" t="s">
        <v>274</v>
      </c>
      <c r="I92" s="99">
        <f t="shared" si="4"/>
        <v>1.780875255623722E-2</v>
      </c>
      <c r="J92" s="99">
        <f t="shared" si="4"/>
        <v>6.849520213937383E-3</v>
      </c>
      <c r="K92" s="99">
        <f t="shared" si="4"/>
        <v>4.058340726757914E-3</v>
      </c>
      <c r="L92" s="99">
        <f t="shared" si="4"/>
        <v>3.6987409155261925E-3</v>
      </c>
      <c r="M92" s="99">
        <f t="shared" si="4"/>
        <v>3.4590077080383849E-3</v>
      </c>
      <c r="N92" s="99">
        <f t="shared" si="3"/>
        <v>3.8186075192700941E-4</v>
      </c>
      <c r="O92" s="99">
        <f t="shared" si="3"/>
        <v>2.911046090923391E-4</v>
      </c>
      <c r="P92" s="99">
        <f t="shared" si="3"/>
        <v>8.6988906717004906E-5</v>
      </c>
      <c r="Q92" s="99">
        <f t="shared" si="3"/>
        <v>3.5959981123171285E-5</v>
      </c>
      <c r="R92" s="99">
        <f t="shared" si="3"/>
        <v>1.532580147868491E-5</v>
      </c>
      <c r="S92" s="100"/>
      <c r="T92" s="99">
        <v>4.4000000000000002E-6</v>
      </c>
      <c r="U92" s="99">
        <v>1.69230769230769E-6</v>
      </c>
      <c r="V92" s="99">
        <v>1.00269230769231E-6</v>
      </c>
      <c r="W92" s="99">
        <v>9.1384615384615401E-7</v>
      </c>
      <c r="X92" s="99">
        <v>8.5461538461538505E-7</v>
      </c>
      <c r="Y92" s="99">
        <v>9.4346153846153796E-8</v>
      </c>
      <c r="Z92" s="99">
        <v>7.1923076923076904E-8</v>
      </c>
      <c r="AA92" s="99">
        <v>2.1492307692307699E-8</v>
      </c>
      <c r="AB92" s="99">
        <v>8.8846153846153799E-9</v>
      </c>
      <c r="AC92" s="99">
        <v>3.7865384615384602E-9</v>
      </c>
    </row>
    <row r="93" spans="1:29" s="98" customFormat="1" x14ac:dyDescent="0.25">
      <c r="A93" s="98" t="s">
        <v>72</v>
      </c>
      <c r="B93" s="98" t="s">
        <v>236</v>
      </c>
      <c r="C93" s="98" t="s">
        <v>271</v>
      </c>
      <c r="D93" s="98">
        <v>2018</v>
      </c>
      <c r="E93" s="98">
        <v>2016</v>
      </c>
      <c r="F93" s="98" t="s">
        <v>272</v>
      </c>
      <c r="G93" s="98" t="s">
        <v>278</v>
      </c>
      <c r="H93" s="98" t="s">
        <v>275</v>
      </c>
      <c r="I93" s="99">
        <f t="shared" si="4"/>
        <v>3.3391411042944789E-2</v>
      </c>
      <c r="J93" s="99">
        <f t="shared" si="4"/>
        <v>1.1181841749252804E-2</v>
      </c>
      <c r="K93" s="99">
        <f t="shared" si="4"/>
        <v>7.2776152273084658E-3</v>
      </c>
      <c r="L93" s="99">
        <f t="shared" si="4"/>
        <v>5.5309875727544379E-3</v>
      </c>
      <c r="M93" s="99">
        <f t="shared" si="4"/>
        <v>5.37687336794086E-3</v>
      </c>
      <c r="N93" s="99">
        <f t="shared" si="3"/>
        <v>8.9386238791883035E-4</v>
      </c>
      <c r="O93" s="99">
        <f t="shared" si="3"/>
        <v>4.4864357401289986E-4</v>
      </c>
      <c r="P93" s="99">
        <f t="shared" si="3"/>
        <v>1.4264125845524624E-4</v>
      </c>
      <c r="Q93" s="99">
        <f t="shared" si="3"/>
        <v>5.8392159823816358E-5</v>
      </c>
      <c r="R93" s="99">
        <f t="shared" si="3"/>
        <v>2.3288368727387122E-5</v>
      </c>
      <c r="S93" s="100"/>
      <c r="T93" s="99">
        <v>8.2500000000000006E-6</v>
      </c>
      <c r="U93" s="99">
        <v>2.7626923076923101E-6</v>
      </c>
      <c r="V93" s="99">
        <v>1.7980769230769199E-6</v>
      </c>
      <c r="W93" s="99">
        <v>1.3665384615384599E-6</v>
      </c>
      <c r="X93" s="99">
        <v>1.3284615384615401E-6</v>
      </c>
      <c r="Y93" s="99">
        <v>2.2084615384615401E-7</v>
      </c>
      <c r="Z93" s="99">
        <v>1.10846153846154E-7</v>
      </c>
      <c r="AA93" s="99">
        <v>3.5242307692307703E-8</v>
      </c>
      <c r="AB93" s="99">
        <v>1.44269230769231E-8</v>
      </c>
      <c r="AC93" s="99">
        <v>5.7538461538461503E-9</v>
      </c>
    </row>
    <row r="94" spans="1:29" s="98" customFormat="1" x14ac:dyDescent="0.25">
      <c r="A94" s="98" t="s">
        <v>72</v>
      </c>
      <c r="B94" s="98" t="s">
        <v>236</v>
      </c>
      <c r="C94" s="98" t="s">
        <v>271</v>
      </c>
      <c r="D94" s="98">
        <v>2018</v>
      </c>
      <c r="E94" s="98">
        <v>2016</v>
      </c>
      <c r="F94" s="98" t="s">
        <v>272</v>
      </c>
      <c r="G94" s="98" t="s">
        <v>278</v>
      </c>
      <c r="H94" s="98" t="s">
        <v>276</v>
      </c>
      <c r="I94" s="99">
        <f t="shared" si="4"/>
        <v>9.1612332861412682E-2</v>
      </c>
      <c r="J94" s="99">
        <f t="shared" si="4"/>
        <v>4.4008167374547658E-2</v>
      </c>
      <c r="K94" s="99">
        <f t="shared" si="4"/>
        <v>3.0309126946672968E-2</v>
      </c>
      <c r="L94" s="99">
        <f t="shared" si="4"/>
        <v>1.969237061507002E-2</v>
      </c>
      <c r="M94" s="99">
        <f t="shared" si="4"/>
        <v>1.1849669970111698E-2</v>
      </c>
      <c r="N94" s="99">
        <f t="shared" si="3"/>
        <v>2.893922290388548E-3</v>
      </c>
      <c r="O94" s="99">
        <f t="shared" si="3"/>
        <v>1.1849669970111698E-3</v>
      </c>
      <c r="P94" s="99">
        <f t="shared" si="3"/>
        <v>5.376873367940858E-4</v>
      </c>
      <c r="Q94" s="99">
        <f t="shared" si="3"/>
        <v>2.6713128834355827E-4</v>
      </c>
      <c r="R94" s="99">
        <f t="shared" si="3"/>
        <v>1.0839365738555911E-4</v>
      </c>
      <c r="S94" s="100"/>
      <c r="T94" s="99">
        <v>2.2634615384615401E-5</v>
      </c>
      <c r="U94" s="99">
        <v>1.0873076923076901E-5</v>
      </c>
      <c r="V94" s="99">
        <v>7.4884615384615402E-6</v>
      </c>
      <c r="W94" s="99">
        <v>4.8653846153846197E-6</v>
      </c>
      <c r="X94" s="99">
        <v>2.9276923076923102E-6</v>
      </c>
      <c r="Y94" s="99">
        <v>7.1500000000000004E-7</v>
      </c>
      <c r="Z94" s="99">
        <v>2.9276923076923102E-7</v>
      </c>
      <c r="AA94" s="99">
        <v>1.3284615384615399E-7</v>
      </c>
      <c r="AB94" s="99">
        <v>6.5999999999999995E-8</v>
      </c>
      <c r="AC94" s="99">
        <v>2.6780769230769199E-8</v>
      </c>
    </row>
    <row r="95" spans="1:29" s="98" customFormat="1" x14ac:dyDescent="0.25">
      <c r="A95" s="98" t="s">
        <v>72</v>
      </c>
      <c r="B95" s="98" t="s">
        <v>236</v>
      </c>
      <c r="C95" s="98" t="s">
        <v>271</v>
      </c>
      <c r="D95" s="98">
        <v>2018</v>
      </c>
      <c r="E95" s="98">
        <v>2016</v>
      </c>
      <c r="F95" s="98" t="s">
        <v>279</v>
      </c>
      <c r="G95" s="98" t="s">
        <v>273</v>
      </c>
      <c r="H95" s="98" t="s">
        <v>274</v>
      </c>
      <c r="I95" s="99">
        <f t="shared" si="4"/>
        <v>0</v>
      </c>
      <c r="J95" s="99">
        <f t="shared" si="4"/>
        <v>0</v>
      </c>
      <c r="K95" s="99">
        <f t="shared" si="4"/>
        <v>0</v>
      </c>
      <c r="L95" s="99">
        <f t="shared" si="4"/>
        <v>0</v>
      </c>
      <c r="M95" s="99">
        <f t="shared" si="4"/>
        <v>0</v>
      </c>
      <c r="N95" s="99">
        <f t="shared" si="3"/>
        <v>0</v>
      </c>
      <c r="O95" s="99">
        <f t="shared" si="3"/>
        <v>0</v>
      </c>
      <c r="P95" s="99">
        <f t="shared" si="3"/>
        <v>0</v>
      </c>
      <c r="Q95" s="99">
        <f t="shared" si="3"/>
        <v>0</v>
      </c>
      <c r="R95" s="99">
        <f t="shared" si="3"/>
        <v>0</v>
      </c>
      <c r="S95" s="100"/>
      <c r="T95" s="99">
        <v>0</v>
      </c>
      <c r="U95" s="99">
        <v>0</v>
      </c>
      <c r="V95" s="99">
        <v>0</v>
      </c>
      <c r="W95" s="99">
        <v>0</v>
      </c>
      <c r="X95" s="99">
        <v>0</v>
      </c>
      <c r="Y95" s="99">
        <v>0</v>
      </c>
      <c r="Z95" s="99">
        <v>0</v>
      </c>
      <c r="AA95" s="99">
        <v>0</v>
      </c>
      <c r="AB95" s="99">
        <v>0</v>
      </c>
      <c r="AC95" s="99">
        <v>0</v>
      </c>
    </row>
    <row r="96" spans="1:29" s="98" customFormat="1" x14ac:dyDescent="0.25">
      <c r="A96" s="98" t="s">
        <v>72</v>
      </c>
      <c r="B96" s="98" t="s">
        <v>236</v>
      </c>
      <c r="C96" s="98" t="s">
        <v>271</v>
      </c>
      <c r="D96" s="98">
        <v>2018</v>
      </c>
      <c r="E96" s="98">
        <v>2016</v>
      </c>
      <c r="F96" s="98" t="s">
        <v>279</v>
      </c>
      <c r="G96" s="98" t="s">
        <v>273</v>
      </c>
      <c r="H96" s="98" t="s">
        <v>275</v>
      </c>
      <c r="I96" s="99">
        <f t="shared" si="4"/>
        <v>4.5736114519427412E-2</v>
      </c>
      <c r="J96" s="99">
        <f t="shared" si="4"/>
        <v>1.0361456032719837E-2</v>
      </c>
      <c r="K96" s="99">
        <f t="shared" si="4"/>
        <v>4.5736114519427402E-3</v>
      </c>
      <c r="L96" s="99">
        <f t="shared" si="4"/>
        <v>2.7967836400817998E-3</v>
      </c>
      <c r="M96" s="99">
        <f t="shared" si="4"/>
        <v>8.9448507157464214E-4</v>
      </c>
      <c r="N96" s="99">
        <f t="shared" si="3"/>
        <v>5.8687934560327196E-6</v>
      </c>
      <c r="O96" s="99">
        <f t="shared" si="3"/>
        <v>1.347798773006135E-6</v>
      </c>
      <c r="P96" s="99">
        <f t="shared" si="3"/>
        <v>1.7970650306748466E-8</v>
      </c>
      <c r="Q96" s="99">
        <f t="shared" si="3"/>
        <v>0</v>
      </c>
      <c r="R96" s="99">
        <f t="shared" si="3"/>
        <v>0</v>
      </c>
      <c r="S96" s="100"/>
      <c r="T96" s="99">
        <v>1.13E-5</v>
      </c>
      <c r="U96" s="99">
        <v>2.5600000000000001E-6</v>
      </c>
      <c r="V96" s="99">
        <v>1.13E-6</v>
      </c>
      <c r="W96" s="99">
        <v>6.9100000000000003E-7</v>
      </c>
      <c r="X96" s="99">
        <v>2.2100000000000001E-7</v>
      </c>
      <c r="Y96" s="99">
        <v>1.45E-9</v>
      </c>
      <c r="Z96" s="99">
        <v>3.3299999999999999E-10</v>
      </c>
      <c r="AA96" s="99">
        <v>4.4399999999999997E-12</v>
      </c>
      <c r="AB96" s="99">
        <v>0</v>
      </c>
      <c r="AC96" s="99">
        <v>0</v>
      </c>
    </row>
    <row r="97" spans="1:29" s="98" customFormat="1" x14ac:dyDescent="0.25">
      <c r="A97" s="98" t="s">
        <v>72</v>
      </c>
      <c r="B97" s="98" t="s">
        <v>236</v>
      </c>
      <c r="C97" s="98" t="s">
        <v>271</v>
      </c>
      <c r="D97" s="98">
        <v>2018</v>
      </c>
      <c r="E97" s="98">
        <v>2016</v>
      </c>
      <c r="F97" s="98" t="s">
        <v>279</v>
      </c>
      <c r="G97" s="98" t="s">
        <v>273</v>
      </c>
      <c r="H97" s="98" t="s">
        <v>276</v>
      </c>
      <c r="I97" s="99">
        <f t="shared" si="4"/>
        <v>0.3901735787321064</v>
      </c>
      <c r="J97" s="99">
        <f t="shared" si="4"/>
        <v>0.18820613496932515</v>
      </c>
      <c r="K97" s="99">
        <f t="shared" si="4"/>
        <v>0.11697112474437628</v>
      </c>
      <c r="L97" s="99">
        <f t="shared" si="4"/>
        <v>8.0139386503067483E-2</v>
      </c>
      <c r="M97" s="99">
        <f t="shared" si="4"/>
        <v>3.9543525562372187E-2</v>
      </c>
      <c r="N97" s="99">
        <f t="shared" si="3"/>
        <v>2.8008310838445807E-3</v>
      </c>
      <c r="O97" s="99">
        <f t="shared" si="3"/>
        <v>1.0078134969325155E-3</v>
      </c>
      <c r="P97" s="99">
        <f t="shared" si="3"/>
        <v>2.3556122699386502E-4</v>
      </c>
      <c r="Q97" s="99">
        <f t="shared" si="3"/>
        <v>7.9329897750511245E-5</v>
      </c>
      <c r="R97" s="99">
        <f t="shared" si="3"/>
        <v>2.6591705521472397E-5</v>
      </c>
      <c r="S97" s="100"/>
      <c r="T97" s="99">
        <v>9.6399999999999999E-5</v>
      </c>
      <c r="U97" s="99">
        <v>4.6499999999999999E-5</v>
      </c>
      <c r="V97" s="99">
        <v>2.8900000000000001E-5</v>
      </c>
      <c r="W97" s="99">
        <v>1.98E-5</v>
      </c>
      <c r="X97" s="99">
        <v>9.7699999999999996E-6</v>
      </c>
      <c r="Y97" s="99">
        <v>6.92E-7</v>
      </c>
      <c r="Z97" s="99">
        <v>2.4900000000000002E-7</v>
      </c>
      <c r="AA97" s="99">
        <v>5.8199999999999998E-8</v>
      </c>
      <c r="AB97" s="99">
        <v>1.96E-8</v>
      </c>
      <c r="AC97" s="99">
        <v>6.5700000000000003E-9</v>
      </c>
    </row>
    <row r="98" spans="1:29" s="98" customFormat="1" x14ac:dyDescent="0.25">
      <c r="A98" s="98" t="s">
        <v>72</v>
      </c>
      <c r="B98" s="98" t="s">
        <v>236</v>
      </c>
      <c r="C98" s="98" t="s">
        <v>271</v>
      </c>
      <c r="D98" s="98">
        <v>2018</v>
      </c>
      <c r="E98" s="98">
        <v>2016</v>
      </c>
      <c r="F98" s="98" t="s">
        <v>279</v>
      </c>
      <c r="G98" s="98" t="s">
        <v>277</v>
      </c>
      <c r="H98" s="98" t="s">
        <v>274</v>
      </c>
      <c r="I98" s="99">
        <f t="shared" si="4"/>
        <v>4.209341513292434E-2</v>
      </c>
      <c r="J98" s="99">
        <f t="shared" si="4"/>
        <v>1.6027877300613499E-2</v>
      </c>
      <c r="K98" s="99">
        <f t="shared" si="4"/>
        <v>7.9734642126789382E-3</v>
      </c>
      <c r="L98" s="99">
        <f t="shared" si="4"/>
        <v>6.1925889570552152E-3</v>
      </c>
      <c r="M98" s="99">
        <f t="shared" si="4"/>
        <v>2.7684515337423319E-3</v>
      </c>
      <c r="N98" s="99">
        <f t="shared" si="3"/>
        <v>7.5687198364008171E-5</v>
      </c>
      <c r="O98" s="99">
        <f t="shared" si="3"/>
        <v>5.3021513292433533E-5</v>
      </c>
      <c r="P98" s="99">
        <f t="shared" si="3"/>
        <v>1.1251893660531697E-5</v>
      </c>
      <c r="Q98" s="99">
        <f t="shared" si="3"/>
        <v>3.5738928425357872E-6</v>
      </c>
      <c r="R98" s="99">
        <f t="shared" si="3"/>
        <v>1.1535214723926381E-6</v>
      </c>
      <c r="S98" s="100"/>
      <c r="T98" s="99">
        <v>1.04E-5</v>
      </c>
      <c r="U98" s="99">
        <v>3.9600000000000002E-6</v>
      </c>
      <c r="V98" s="99">
        <v>1.9700000000000002E-6</v>
      </c>
      <c r="W98" s="99">
        <v>1.53E-6</v>
      </c>
      <c r="X98" s="99">
        <v>6.8400000000000004E-7</v>
      </c>
      <c r="Y98" s="99">
        <v>1.8699999999999999E-8</v>
      </c>
      <c r="Z98" s="99">
        <v>1.31E-8</v>
      </c>
      <c r="AA98" s="99">
        <v>2.7799999999999999E-9</v>
      </c>
      <c r="AB98" s="99">
        <v>8.8299999999999995E-10</v>
      </c>
      <c r="AC98" s="99">
        <v>2.85E-10</v>
      </c>
    </row>
    <row r="99" spans="1:29" s="98" customFormat="1" x14ac:dyDescent="0.25">
      <c r="A99" s="98" t="s">
        <v>72</v>
      </c>
      <c r="B99" s="98" t="s">
        <v>236</v>
      </c>
      <c r="C99" s="98" t="s">
        <v>271</v>
      </c>
      <c r="D99" s="98">
        <v>2018</v>
      </c>
      <c r="E99" s="98">
        <v>2016</v>
      </c>
      <c r="F99" s="98" t="s">
        <v>279</v>
      </c>
      <c r="G99" s="98" t="s">
        <v>277</v>
      </c>
      <c r="H99" s="98" t="s">
        <v>275</v>
      </c>
      <c r="I99" s="99">
        <f t="shared" si="4"/>
        <v>7.8925153374233128E-2</v>
      </c>
      <c r="J99" s="99">
        <f t="shared" si="4"/>
        <v>2.6267910020449897E-2</v>
      </c>
      <c r="K99" s="99">
        <f t="shared" si="4"/>
        <v>1.6027877300613499E-2</v>
      </c>
      <c r="L99" s="99">
        <f t="shared" si="4"/>
        <v>9.8352883435582836E-3</v>
      </c>
      <c r="M99" s="99">
        <f t="shared" si="4"/>
        <v>4.330764826175869E-3</v>
      </c>
      <c r="N99" s="99">
        <f t="shared" si="3"/>
        <v>2.5053676891615545E-4</v>
      </c>
      <c r="O99" s="99">
        <f t="shared" si="3"/>
        <v>8.9043762781186096E-5</v>
      </c>
      <c r="P99" s="99">
        <f t="shared" si="3"/>
        <v>1.9103934560327201E-5</v>
      </c>
      <c r="Q99" s="99">
        <f t="shared" si="3"/>
        <v>6.0711656441717799E-6</v>
      </c>
      <c r="R99" s="99">
        <f t="shared" si="3"/>
        <v>1.9630102249488754E-6</v>
      </c>
      <c r="S99" s="100"/>
      <c r="T99" s="99">
        <v>1.95E-5</v>
      </c>
      <c r="U99" s="99">
        <v>6.4899999999999997E-6</v>
      </c>
      <c r="V99" s="99">
        <v>3.9600000000000002E-6</v>
      </c>
      <c r="W99" s="99">
        <v>2.43E-6</v>
      </c>
      <c r="X99" s="99">
        <v>1.0699999999999999E-6</v>
      </c>
      <c r="Y99" s="99">
        <v>6.1900000000000005E-8</v>
      </c>
      <c r="Z99" s="99">
        <v>2.1999999999999998E-8</v>
      </c>
      <c r="AA99" s="99">
        <v>4.7200000000000002E-9</v>
      </c>
      <c r="AB99" s="99">
        <v>1.5E-9</v>
      </c>
      <c r="AC99" s="99">
        <v>4.8499999999999998E-10</v>
      </c>
    </row>
    <row r="100" spans="1:29" s="98" customFormat="1" x14ac:dyDescent="0.25">
      <c r="A100" s="98" t="s">
        <v>72</v>
      </c>
      <c r="B100" s="98" t="s">
        <v>236</v>
      </c>
      <c r="C100" s="98" t="s">
        <v>271</v>
      </c>
      <c r="D100" s="98">
        <v>2018</v>
      </c>
      <c r="E100" s="98">
        <v>2016</v>
      </c>
      <c r="F100" s="98" t="s">
        <v>279</v>
      </c>
      <c r="G100" s="98" t="s">
        <v>277</v>
      </c>
      <c r="H100" s="98" t="s">
        <v>276</v>
      </c>
      <c r="I100" s="99">
        <f t="shared" si="4"/>
        <v>0.21653824130879348</v>
      </c>
      <c r="J100" s="99">
        <f t="shared" si="4"/>
        <v>0.10401930470347648</v>
      </c>
      <c r="K100" s="99">
        <f t="shared" si="4"/>
        <v>7.123501022494888E-2</v>
      </c>
      <c r="L100" s="99">
        <f t="shared" si="4"/>
        <v>4.3712392638036807E-2</v>
      </c>
      <c r="M100" s="99">
        <f t="shared" si="4"/>
        <v>2.1815721881390596E-2</v>
      </c>
      <c r="N100" s="99">
        <f t="shared" si="3"/>
        <v>2.1087182004089979E-3</v>
      </c>
      <c r="O100" s="99">
        <f t="shared" si="3"/>
        <v>5.2616768916155412E-4</v>
      </c>
      <c r="P100" s="99">
        <f t="shared" si="3"/>
        <v>1.1211419222903886E-4</v>
      </c>
      <c r="Q100" s="99">
        <f t="shared" si="3"/>
        <v>3.4969914110429451E-5</v>
      </c>
      <c r="R100" s="99">
        <f t="shared" si="3"/>
        <v>1.0928098159509203E-5</v>
      </c>
      <c r="S100" s="100"/>
      <c r="T100" s="99">
        <v>5.3499999999999999E-5</v>
      </c>
      <c r="U100" s="99">
        <v>2.5700000000000001E-5</v>
      </c>
      <c r="V100" s="99">
        <v>1.7600000000000001E-5</v>
      </c>
      <c r="W100" s="99">
        <v>1.08E-5</v>
      </c>
      <c r="X100" s="99">
        <v>5.3900000000000001E-6</v>
      </c>
      <c r="Y100" s="99">
        <v>5.2099999999999997E-7</v>
      </c>
      <c r="Z100" s="99">
        <v>1.3E-7</v>
      </c>
      <c r="AA100" s="99">
        <v>2.77E-8</v>
      </c>
      <c r="AB100" s="99">
        <v>8.6399999999999999E-9</v>
      </c>
      <c r="AC100" s="99">
        <v>2.7000000000000002E-9</v>
      </c>
    </row>
    <row r="101" spans="1:29" s="98" customFormat="1" x14ac:dyDescent="0.25">
      <c r="A101" s="98" t="s">
        <v>72</v>
      </c>
      <c r="B101" s="98" t="s">
        <v>236</v>
      </c>
      <c r="C101" s="98" t="s">
        <v>271</v>
      </c>
      <c r="D101" s="98">
        <v>2018</v>
      </c>
      <c r="E101" s="98">
        <v>2016</v>
      </c>
      <c r="F101" s="98" t="s">
        <v>279</v>
      </c>
      <c r="G101" s="98" t="s">
        <v>278</v>
      </c>
      <c r="H101" s="98" t="s">
        <v>274</v>
      </c>
      <c r="I101" s="99">
        <f t="shared" si="4"/>
        <v>1.780875255623722E-2</v>
      </c>
      <c r="J101" s="99">
        <f t="shared" si="4"/>
        <v>6.7810250117980369E-3</v>
      </c>
      <c r="K101" s="99">
        <f t="shared" si="4"/>
        <v>3.3733887053641678E-3</v>
      </c>
      <c r="L101" s="99">
        <f t="shared" si="4"/>
        <v>2.6199414818310514E-3</v>
      </c>
      <c r="M101" s="99">
        <f t="shared" si="4"/>
        <v>1.1712679565832923E-3</v>
      </c>
      <c r="N101" s="99">
        <f t="shared" si="3"/>
        <v>3.2021507000157302E-5</v>
      </c>
      <c r="O101" s="99">
        <f t="shared" si="3"/>
        <v>2.2432178700644947E-5</v>
      </c>
      <c r="P101" s="99">
        <f t="shared" si="3"/>
        <v>4.7604165486865029E-6</v>
      </c>
      <c r="Q101" s="99">
        <f t="shared" si="3"/>
        <v>1.5120315872266792E-6</v>
      </c>
      <c r="R101" s="99">
        <f t="shared" si="3"/>
        <v>4.8802831524303888E-7</v>
      </c>
      <c r="S101" s="100"/>
      <c r="T101" s="99">
        <v>4.4000000000000002E-6</v>
      </c>
      <c r="U101" s="99">
        <v>1.6753846153846199E-6</v>
      </c>
      <c r="V101" s="99">
        <v>8.3346153846153901E-7</v>
      </c>
      <c r="W101" s="99">
        <v>6.4730769230769201E-7</v>
      </c>
      <c r="X101" s="99">
        <v>2.8938461538461498E-7</v>
      </c>
      <c r="Y101" s="99">
        <v>7.9115384615384607E-9</v>
      </c>
      <c r="Z101" s="99">
        <v>5.5423076923076899E-9</v>
      </c>
      <c r="AA101" s="99">
        <v>1.1761538461538499E-9</v>
      </c>
      <c r="AB101" s="99">
        <v>3.7357692307692302E-10</v>
      </c>
      <c r="AC101" s="99">
        <v>1.2057692307692299E-10</v>
      </c>
    </row>
    <row r="102" spans="1:29" s="98" customFormat="1" x14ac:dyDescent="0.25">
      <c r="A102" s="98" t="s">
        <v>72</v>
      </c>
      <c r="B102" s="98" t="s">
        <v>236</v>
      </c>
      <c r="C102" s="98" t="s">
        <v>271</v>
      </c>
      <c r="D102" s="98">
        <v>2018</v>
      </c>
      <c r="E102" s="98">
        <v>2016</v>
      </c>
      <c r="F102" s="98" t="s">
        <v>279</v>
      </c>
      <c r="G102" s="98" t="s">
        <v>278</v>
      </c>
      <c r="H102" s="98" t="s">
        <v>275</v>
      </c>
      <c r="I102" s="99">
        <f t="shared" si="4"/>
        <v>3.3391411042944789E-2</v>
      </c>
      <c r="J102" s="99">
        <f t="shared" si="4"/>
        <v>1.1113346547113415E-2</v>
      </c>
      <c r="K102" s="99">
        <f t="shared" si="4"/>
        <v>6.7810250117980369E-3</v>
      </c>
      <c r="L102" s="99">
        <f t="shared" si="4"/>
        <v>4.1610835299669526E-3</v>
      </c>
      <c r="M102" s="99">
        <f t="shared" si="4"/>
        <v>1.8322466572282534E-3</v>
      </c>
      <c r="N102" s="99">
        <f t="shared" si="3"/>
        <v>1.0599632531068099E-4</v>
      </c>
      <c r="O102" s="99">
        <f t="shared" si="3"/>
        <v>3.7672361176655669E-5</v>
      </c>
      <c r="P102" s="99">
        <f t="shared" si="3"/>
        <v>8.0824338524461342E-6</v>
      </c>
      <c r="Q102" s="99">
        <f t="shared" si="3"/>
        <v>2.5685700802265239E-6</v>
      </c>
      <c r="R102" s="99">
        <f t="shared" si="3"/>
        <v>8.3050432593991005E-7</v>
      </c>
      <c r="S102" s="100"/>
      <c r="T102" s="99">
        <v>8.2500000000000006E-6</v>
      </c>
      <c r="U102" s="99">
        <v>2.74576923076923E-6</v>
      </c>
      <c r="V102" s="99">
        <v>1.6753846153846199E-6</v>
      </c>
      <c r="W102" s="99">
        <v>1.0280769230769199E-6</v>
      </c>
      <c r="X102" s="99">
        <v>4.52692307692308E-7</v>
      </c>
      <c r="Y102" s="99">
        <v>2.6188461538461499E-8</v>
      </c>
      <c r="Z102" s="99">
        <v>9.3076923076923107E-9</v>
      </c>
      <c r="AA102" s="99">
        <v>1.9969230769230799E-9</v>
      </c>
      <c r="AB102" s="99">
        <v>6.3461538461538505E-10</v>
      </c>
      <c r="AC102" s="99">
        <v>2.05192307692308E-10</v>
      </c>
    </row>
    <row r="103" spans="1:29" s="98" customFormat="1" x14ac:dyDescent="0.25">
      <c r="A103" s="98" t="s">
        <v>72</v>
      </c>
      <c r="B103" s="98" t="s">
        <v>236</v>
      </c>
      <c r="C103" s="98" t="s">
        <v>271</v>
      </c>
      <c r="D103" s="98">
        <v>2018</v>
      </c>
      <c r="E103" s="98">
        <v>2016</v>
      </c>
      <c r="F103" s="98" t="s">
        <v>279</v>
      </c>
      <c r="G103" s="98" t="s">
        <v>278</v>
      </c>
      <c r="H103" s="98" t="s">
        <v>276</v>
      </c>
      <c r="I103" s="99">
        <f t="shared" si="4"/>
        <v>9.1612332861412682E-2</v>
      </c>
      <c r="J103" s="99">
        <f t="shared" si="4"/>
        <v>4.4008167374547658E-2</v>
      </c>
      <c r="K103" s="99">
        <f t="shared" si="4"/>
        <v>3.0137888941324537E-2</v>
      </c>
      <c r="L103" s="99">
        <f t="shared" si="4"/>
        <v>1.8493704577630964E-2</v>
      </c>
      <c r="M103" s="99">
        <f t="shared" si="4"/>
        <v>9.229728488280655E-3</v>
      </c>
      <c r="N103" s="99">
        <f t="shared" si="3"/>
        <v>8.9215000786534561E-4</v>
      </c>
      <c r="O103" s="99">
        <f t="shared" si="3"/>
        <v>2.2260940695296525E-4</v>
      </c>
      <c r="P103" s="99">
        <f t="shared" si="3"/>
        <v>4.7432927481516565E-5</v>
      </c>
      <c r="Q103" s="99">
        <f t="shared" si="3"/>
        <v>1.4794963662104786E-5</v>
      </c>
      <c r="R103" s="99">
        <f t="shared" si="3"/>
        <v>4.6234261444077299E-6</v>
      </c>
      <c r="S103" s="100"/>
      <c r="T103" s="99">
        <v>2.2634615384615401E-5</v>
      </c>
      <c r="U103" s="99">
        <v>1.0873076923076901E-5</v>
      </c>
      <c r="V103" s="99">
        <v>7.4461538461538496E-6</v>
      </c>
      <c r="W103" s="99">
        <v>4.5692307692307702E-6</v>
      </c>
      <c r="X103" s="99">
        <v>2.2803846153846199E-6</v>
      </c>
      <c r="Y103" s="99">
        <v>2.20423076923077E-7</v>
      </c>
      <c r="Z103" s="99">
        <v>5.5000000000000003E-8</v>
      </c>
      <c r="AA103" s="99">
        <v>1.17192307692308E-8</v>
      </c>
      <c r="AB103" s="99">
        <v>3.6553846153846202E-9</v>
      </c>
      <c r="AC103" s="99">
        <v>1.14230769230769E-9</v>
      </c>
    </row>
    <row r="104" spans="1:29" s="98" customFormat="1" x14ac:dyDescent="0.25">
      <c r="A104" s="98" t="s">
        <v>72</v>
      </c>
      <c r="B104" s="98" t="s">
        <v>236</v>
      </c>
      <c r="C104" s="98" t="s">
        <v>271</v>
      </c>
      <c r="D104" s="98">
        <v>2018</v>
      </c>
      <c r="E104" s="98">
        <v>2016</v>
      </c>
      <c r="F104" s="98" t="s">
        <v>280</v>
      </c>
      <c r="G104" s="98" t="s">
        <v>273</v>
      </c>
      <c r="H104" s="98" t="s">
        <v>274</v>
      </c>
      <c r="I104" s="99">
        <f t="shared" si="4"/>
        <v>3.934115337423313E-13</v>
      </c>
      <c r="J104" s="99">
        <f t="shared" si="4"/>
        <v>7.9734642126789367E-7</v>
      </c>
      <c r="K104" s="99">
        <f t="shared" si="4"/>
        <v>7.6091942740286307E-6</v>
      </c>
      <c r="L104" s="99">
        <f t="shared" si="4"/>
        <v>4.4926625766871172E-5</v>
      </c>
      <c r="M104" s="99">
        <f t="shared" si="4"/>
        <v>1.6594519427402864E-4</v>
      </c>
      <c r="N104" s="99">
        <f t="shared" si="3"/>
        <v>3.7074584867075666E-5</v>
      </c>
      <c r="O104" s="99">
        <f t="shared" si="3"/>
        <v>2.7805938650306748E-5</v>
      </c>
      <c r="P104" s="99">
        <f t="shared" si="3"/>
        <v>1.0361456032719836E-5</v>
      </c>
      <c r="Q104" s="99">
        <f t="shared" si="3"/>
        <v>4.533137014314929E-6</v>
      </c>
      <c r="R104" s="99">
        <f t="shared" si="3"/>
        <v>2.023721881390593E-6</v>
      </c>
      <c r="S104" s="100"/>
      <c r="T104" s="99">
        <v>9.7199999999999994E-17</v>
      </c>
      <c r="U104" s="99">
        <v>1.9699999999999999E-10</v>
      </c>
      <c r="V104" s="99">
        <v>1.8800000000000001E-9</v>
      </c>
      <c r="W104" s="99">
        <v>1.11E-8</v>
      </c>
      <c r="X104" s="99">
        <v>4.1000000000000003E-8</v>
      </c>
      <c r="Y104" s="99">
        <v>9.1600000000000006E-9</v>
      </c>
      <c r="Z104" s="99">
        <v>6.8699999999999996E-9</v>
      </c>
      <c r="AA104" s="99">
        <v>2.5599999999999998E-9</v>
      </c>
      <c r="AB104" s="99">
        <v>1.1200000000000001E-9</v>
      </c>
      <c r="AC104" s="99">
        <v>5.0000000000000003E-10</v>
      </c>
    </row>
    <row r="105" spans="1:29" s="98" customFormat="1" x14ac:dyDescent="0.25">
      <c r="A105" s="98" t="s">
        <v>72</v>
      </c>
      <c r="B105" s="98" t="s">
        <v>236</v>
      </c>
      <c r="C105" s="98" t="s">
        <v>271</v>
      </c>
      <c r="D105" s="98">
        <v>2018</v>
      </c>
      <c r="E105" s="98">
        <v>2016</v>
      </c>
      <c r="F105" s="98" t="s">
        <v>280</v>
      </c>
      <c r="G105" s="98" t="s">
        <v>273</v>
      </c>
      <c r="H105" s="98" t="s">
        <v>275</v>
      </c>
      <c r="I105" s="99">
        <f t="shared" si="4"/>
        <v>3.6629366053169738E-9</v>
      </c>
      <c r="J105" s="99">
        <f t="shared" si="4"/>
        <v>2.8858274028629859E-5</v>
      </c>
      <c r="K105" s="99">
        <f t="shared" si="4"/>
        <v>2.622743558282209E-4</v>
      </c>
      <c r="L105" s="99">
        <f t="shared" si="4"/>
        <v>8.2972597137014319E-4</v>
      </c>
      <c r="M105" s="99">
        <f t="shared" si="4"/>
        <v>2.1491926380368099E-3</v>
      </c>
      <c r="N105" s="99">
        <f t="shared" si="3"/>
        <v>2.9465390593047037E-4</v>
      </c>
      <c r="O105" s="99">
        <f t="shared" si="3"/>
        <v>1.303276891615542E-4</v>
      </c>
      <c r="P105" s="99">
        <f t="shared" si="3"/>
        <v>4.978355828220859E-5</v>
      </c>
      <c r="Q105" s="99">
        <f t="shared" si="3"/>
        <v>2.6672654396728017E-5</v>
      </c>
      <c r="R105" s="99">
        <f t="shared" si="3"/>
        <v>1.4854118609406954E-5</v>
      </c>
      <c r="S105" s="100"/>
      <c r="T105" s="99">
        <v>9.0499999999999998E-13</v>
      </c>
      <c r="U105" s="99">
        <v>7.13E-9</v>
      </c>
      <c r="V105" s="99">
        <v>6.4799999999999998E-8</v>
      </c>
      <c r="W105" s="99">
        <v>2.05E-7</v>
      </c>
      <c r="X105" s="99">
        <v>5.3099999999999998E-7</v>
      </c>
      <c r="Y105" s="99">
        <v>7.2800000000000003E-8</v>
      </c>
      <c r="Z105" s="99">
        <v>3.2199999999999997E-8</v>
      </c>
      <c r="AA105" s="99">
        <v>1.2299999999999999E-8</v>
      </c>
      <c r="AB105" s="99">
        <v>6.5899999999999998E-9</v>
      </c>
      <c r="AC105" s="99">
        <v>3.6699999999999999E-9</v>
      </c>
    </row>
    <row r="106" spans="1:29" s="98" customFormat="1" x14ac:dyDescent="0.25">
      <c r="A106" s="98" t="s">
        <v>72</v>
      </c>
      <c r="B106" s="98" t="s">
        <v>236</v>
      </c>
      <c r="C106" s="98" t="s">
        <v>271</v>
      </c>
      <c r="D106" s="98">
        <v>2018</v>
      </c>
      <c r="E106" s="98">
        <v>2016</v>
      </c>
      <c r="F106" s="98" t="s">
        <v>280</v>
      </c>
      <c r="G106" s="98" t="s">
        <v>273</v>
      </c>
      <c r="H106" s="98" t="s">
        <v>276</v>
      </c>
      <c r="I106" s="99">
        <f t="shared" si="4"/>
        <v>1.8942036809815952E-6</v>
      </c>
      <c r="J106" s="99">
        <f t="shared" si="4"/>
        <v>8.7424785276073625E-4</v>
      </c>
      <c r="K106" s="99">
        <f t="shared" si="4"/>
        <v>5.585472392638036E-3</v>
      </c>
      <c r="L106" s="99">
        <f t="shared" si="4"/>
        <v>1.0199558282208589E-2</v>
      </c>
      <c r="M106" s="99">
        <f t="shared" si="4"/>
        <v>2.4487034764826176E-2</v>
      </c>
      <c r="N106" s="99">
        <f t="shared" si="3"/>
        <v>1.0078134969325154E-2</v>
      </c>
      <c r="O106" s="99">
        <f t="shared" si="3"/>
        <v>6.3544867075664632E-3</v>
      </c>
      <c r="P106" s="99">
        <f t="shared" si="3"/>
        <v>2.792736196319018E-3</v>
      </c>
      <c r="Q106" s="99">
        <f t="shared" si="3"/>
        <v>1.2668498977505113E-3</v>
      </c>
      <c r="R106" s="99">
        <f t="shared" si="3"/>
        <v>5.3831002044989781E-4</v>
      </c>
      <c r="S106" s="100"/>
      <c r="T106" s="99">
        <v>4.6800000000000004E-10</v>
      </c>
      <c r="U106" s="99">
        <v>2.16E-7</v>
      </c>
      <c r="V106" s="99">
        <v>1.3799999999999999E-6</v>
      </c>
      <c r="W106" s="99">
        <v>2.52E-6</v>
      </c>
      <c r="X106" s="99">
        <v>6.0499999999999997E-6</v>
      </c>
      <c r="Y106" s="99">
        <v>2.4899999999999999E-6</v>
      </c>
      <c r="Z106" s="99">
        <v>1.57E-6</v>
      </c>
      <c r="AA106" s="99">
        <v>6.8999999999999996E-7</v>
      </c>
      <c r="AB106" s="99">
        <v>3.1300000000000001E-7</v>
      </c>
      <c r="AC106" s="99">
        <v>1.3300000000000001E-7</v>
      </c>
    </row>
    <row r="107" spans="1:29" s="98" customFormat="1" x14ac:dyDescent="0.25">
      <c r="A107" s="98" t="s">
        <v>72</v>
      </c>
      <c r="B107" s="98" t="s">
        <v>236</v>
      </c>
      <c r="C107" s="98" t="s">
        <v>271</v>
      </c>
      <c r="D107" s="98">
        <v>2018</v>
      </c>
      <c r="E107" s="98">
        <v>2016</v>
      </c>
      <c r="F107" s="98" t="s">
        <v>280</v>
      </c>
      <c r="G107" s="98" t="s">
        <v>277</v>
      </c>
      <c r="H107" s="98" t="s">
        <v>274</v>
      </c>
      <c r="I107" s="99">
        <f t="shared" si="4"/>
        <v>5.1402535787321066E-7</v>
      </c>
      <c r="J107" s="99">
        <f t="shared" si="4"/>
        <v>1.4247002044989775E-4</v>
      </c>
      <c r="K107" s="99">
        <f t="shared" si="4"/>
        <v>3.7115059304703476E-4</v>
      </c>
      <c r="L107" s="99">
        <f t="shared" si="4"/>
        <v>1.9953897750511246E-3</v>
      </c>
      <c r="M107" s="99">
        <f t="shared" si="4"/>
        <v>4.6950347648261762E-3</v>
      </c>
      <c r="N107" s="99">
        <f t="shared" si="3"/>
        <v>8.1758364008179972E-4</v>
      </c>
      <c r="O107" s="99">
        <f t="shared" si="3"/>
        <v>6.2330633946830276E-4</v>
      </c>
      <c r="P107" s="99">
        <f t="shared" si="3"/>
        <v>1.9427730061349696E-4</v>
      </c>
      <c r="Q107" s="99">
        <f t="shared" si="3"/>
        <v>8.1353619631901851E-5</v>
      </c>
      <c r="R107" s="99">
        <f t="shared" si="3"/>
        <v>3.5050862985685074E-5</v>
      </c>
      <c r="S107" s="100"/>
      <c r="T107" s="99">
        <v>1.27E-10</v>
      </c>
      <c r="U107" s="99">
        <v>3.5199999999999998E-8</v>
      </c>
      <c r="V107" s="99">
        <v>9.1699999999999994E-8</v>
      </c>
      <c r="W107" s="99">
        <v>4.9299999999999998E-7</v>
      </c>
      <c r="X107" s="99">
        <v>1.1599999999999999E-6</v>
      </c>
      <c r="Y107" s="99">
        <v>2.0200000000000001E-7</v>
      </c>
      <c r="Z107" s="99">
        <v>1.54E-7</v>
      </c>
      <c r="AA107" s="99">
        <v>4.8E-8</v>
      </c>
      <c r="AB107" s="99">
        <v>2.0100000000000001E-8</v>
      </c>
      <c r="AC107" s="99">
        <v>8.6599999999999995E-9</v>
      </c>
    </row>
    <row r="108" spans="1:29" s="98" customFormat="1" x14ac:dyDescent="0.25">
      <c r="A108" s="98" t="s">
        <v>72</v>
      </c>
      <c r="B108" s="98" t="s">
        <v>236</v>
      </c>
      <c r="C108" s="98" t="s">
        <v>271</v>
      </c>
      <c r="D108" s="98">
        <v>2018</v>
      </c>
      <c r="E108" s="98">
        <v>2016</v>
      </c>
      <c r="F108" s="98" t="s">
        <v>280</v>
      </c>
      <c r="G108" s="98" t="s">
        <v>277</v>
      </c>
      <c r="H108" s="98" t="s">
        <v>275</v>
      </c>
      <c r="I108" s="99">
        <f t="shared" si="4"/>
        <v>5.9902167689161554E-7</v>
      </c>
      <c r="J108" s="99">
        <f t="shared" si="4"/>
        <v>1.9063460122699385E-4</v>
      </c>
      <c r="K108" s="99">
        <f t="shared" si="4"/>
        <v>1.3194666666666666E-3</v>
      </c>
      <c r="L108" s="99">
        <f t="shared" si="4"/>
        <v>2.873685071574642E-3</v>
      </c>
      <c r="M108" s="99">
        <f t="shared" si="4"/>
        <v>6.3544867075664632E-3</v>
      </c>
      <c r="N108" s="99">
        <f t="shared" si="3"/>
        <v>1.8092073619631903E-3</v>
      </c>
      <c r="O108" s="99">
        <f t="shared" si="3"/>
        <v>9.8352883435582836E-4</v>
      </c>
      <c r="P108" s="99">
        <f t="shared" si="3"/>
        <v>3.1853382413087934E-4</v>
      </c>
      <c r="Q108" s="99">
        <f t="shared" si="3"/>
        <v>1.3235141104294478E-4</v>
      </c>
      <c r="R108" s="99">
        <f t="shared" si="3"/>
        <v>5.3021513292433533E-5</v>
      </c>
      <c r="S108" s="100"/>
      <c r="T108" s="99">
        <v>1.4800000000000001E-10</v>
      </c>
      <c r="U108" s="99">
        <v>4.7099999999999998E-8</v>
      </c>
      <c r="V108" s="99">
        <v>3.2599999999999998E-7</v>
      </c>
      <c r="W108" s="99">
        <v>7.0999999999999998E-7</v>
      </c>
      <c r="X108" s="99">
        <v>1.57E-6</v>
      </c>
      <c r="Y108" s="99">
        <v>4.4700000000000002E-7</v>
      </c>
      <c r="Z108" s="99">
        <v>2.4299999999999999E-7</v>
      </c>
      <c r="AA108" s="99">
        <v>7.8699999999999997E-8</v>
      </c>
      <c r="AB108" s="99">
        <v>3.2700000000000002E-8</v>
      </c>
      <c r="AC108" s="99">
        <v>1.31E-8</v>
      </c>
    </row>
    <row r="109" spans="1:29" s="98" customFormat="1" x14ac:dyDescent="0.25">
      <c r="A109" s="98" t="s">
        <v>72</v>
      </c>
      <c r="B109" s="98" t="s">
        <v>236</v>
      </c>
      <c r="C109" s="98" t="s">
        <v>271</v>
      </c>
      <c r="D109" s="98">
        <v>2018</v>
      </c>
      <c r="E109" s="98">
        <v>2016</v>
      </c>
      <c r="F109" s="98" t="s">
        <v>280</v>
      </c>
      <c r="G109" s="98" t="s">
        <v>277</v>
      </c>
      <c r="H109" s="98" t="s">
        <v>276</v>
      </c>
      <c r="I109" s="99">
        <f t="shared" si="4"/>
        <v>9.3495950920245402E-7</v>
      </c>
      <c r="J109" s="99">
        <f t="shared" si="4"/>
        <v>2.7320245398773006E-4</v>
      </c>
      <c r="K109" s="99">
        <f t="shared" si="4"/>
        <v>2.9829660531697343E-3</v>
      </c>
      <c r="L109" s="99">
        <f t="shared" si="4"/>
        <v>3.8855460122699382E-3</v>
      </c>
      <c r="M109" s="99">
        <f t="shared" si="4"/>
        <v>8.2567852760736197E-3</v>
      </c>
      <c r="N109" s="99">
        <f t="shared" si="3"/>
        <v>4.8569325153374233E-3</v>
      </c>
      <c r="O109" s="99">
        <f t="shared" si="3"/>
        <v>2.331327607361963E-3</v>
      </c>
      <c r="P109" s="99">
        <f t="shared" si="3"/>
        <v>1.1778061349693252E-3</v>
      </c>
      <c r="Q109" s="99">
        <f t="shared" si="3"/>
        <v>5.9497423312883434E-4</v>
      </c>
      <c r="R109" s="99">
        <f t="shared" si="3"/>
        <v>2.4527509202453988E-4</v>
      </c>
      <c r="S109" s="100"/>
      <c r="T109" s="99">
        <v>2.31E-10</v>
      </c>
      <c r="U109" s="99">
        <v>6.7500000000000002E-8</v>
      </c>
      <c r="V109" s="99">
        <v>7.37E-7</v>
      </c>
      <c r="W109" s="99">
        <v>9.5999999999999991E-7</v>
      </c>
      <c r="X109" s="99">
        <v>2.04E-6</v>
      </c>
      <c r="Y109" s="99">
        <v>1.1999999999999999E-6</v>
      </c>
      <c r="Z109" s="99">
        <v>5.7599999999999997E-7</v>
      </c>
      <c r="AA109" s="99">
        <v>2.91E-7</v>
      </c>
      <c r="AB109" s="99">
        <v>1.4700000000000001E-7</v>
      </c>
      <c r="AC109" s="99">
        <v>6.06E-8</v>
      </c>
    </row>
    <row r="110" spans="1:29" s="98" customFormat="1" x14ac:dyDescent="0.25">
      <c r="A110" s="98" t="s">
        <v>72</v>
      </c>
      <c r="B110" s="98" t="s">
        <v>236</v>
      </c>
      <c r="C110" s="98" t="s">
        <v>271</v>
      </c>
      <c r="D110" s="98">
        <v>2018</v>
      </c>
      <c r="E110" s="98">
        <v>2016</v>
      </c>
      <c r="F110" s="98" t="s">
        <v>280</v>
      </c>
      <c r="G110" s="98" t="s">
        <v>278</v>
      </c>
      <c r="H110" s="98" t="s">
        <v>274</v>
      </c>
      <c r="I110" s="99">
        <f t="shared" si="4"/>
        <v>2.174722667925121E-7</v>
      </c>
      <c r="J110" s="99">
        <f t="shared" si="4"/>
        <v>6.0275777882649084E-5</v>
      </c>
      <c r="K110" s="99">
        <f t="shared" si="4"/>
        <v>1.5702525090451451E-4</v>
      </c>
      <c r="L110" s="99">
        <f t="shared" si="4"/>
        <v>8.442033663677833E-4</v>
      </c>
      <c r="M110" s="99">
        <f t="shared" si="4"/>
        <v>1.9863608620418445E-3</v>
      </c>
      <c r="N110" s="99">
        <f t="shared" si="3"/>
        <v>3.4590077080383846E-4</v>
      </c>
      <c r="O110" s="99">
        <f t="shared" si="3"/>
        <v>2.6370652823658978E-4</v>
      </c>
      <c r="P110" s="99">
        <f t="shared" si="3"/>
        <v>8.2194242567248669E-5</v>
      </c>
      <c r="Q110" s="99">
        <f t="shared" si="3"/>
        <v>3.4418839075035372E-5</v>
      </c>
      <c r="R110" s="99">
        <f t="shared" si="3"/>
        <v>1.4829211263174438E-5</v>
      </c>
      <c r="S110" s="100"/>
      <c r="T110" s="99">
        <v>5.3730769230769202E-11</v>
      </c>
      <c r="U110" s="99">
        <v>1.4892307692307701E-8</v>
      </c>
      <c r="V110" s="99">
        <v>3.8796153846153798E-8</v>
      </c>
      <c r="W110" s="99">
        <v>2.0857692307692299E-7</v>
      </c>
      <c r="X110" s="99">
        <v>4.9076923076923097E-7</v>
      </c>
      <c r="Y110" s="99">
        <v>8.5461538461538505E-8</v>
      </c>
      <c r="Z110" s="99">
        <v>6.5153846153846197E-8</v>
      </c>
      <c r="AA110" s="99">
        <v>2.0307692307692298E-8</v>
      </c>
      <c r="AB110" s="99">
        <v>8.5038461538461493E-9</v>
      </c>
      <c r="AC110" s="99">
        <v>3.6638461538461499E-9</v>
      </c>
    </row>
    <row r="111" spans="1:29" s="98" customFormat="1" x14ac:dyDescent="0.25">
      <c r="A111" s="98" t="s">
        <v>72</v>
      </c>
      <c r="B111" s="98" t="s">
        <v>236</v>
      </c>
      <c r="C111" s="98" t="s">
        <v>271</v>
      </c>
      <c r="D111" s="98">
        <v>2018</v>
      </c>
      <c r="E111" s="98">
        <v>2016</v>
      </c>
      <c r="F111" s="98" t="s">
        <v>280</v>
      </c>
      <c r="G111" s="98" t="s">
        <v>278</v>
      </c>
      <c r="H111" s="98" t="s">
        <v>275</v>
      </c>
      <c r="I111" s="99">
        <f t="shared" si="4"/>
        <v>2.5343224791568339E-7</v>
      </c>
      <c r="J111" s="99">
        <f t="shared" si="4"/>
        <v>8.0653100519112892E-5</v>
      </c>
      <c r="K111" s="99">
        <f t="shared" si="4"/>
        <v>5.5823589743589776E-4</v>
      </c>
      <c r="L111" s="99">
        <f t="shared" si="4"/>
        <v>1.2157898379738857E-3</v>
      </c>
      <c r="M111" s="99">
        <f t="shared" si="4"/>
        <v>2.6884366839704252E-3</v>
      </c>
      <c r="N111" s="99">
        <f t="shared" si="3"/>
        <v>7.6543388390750507E-4</v>
      </c>
      <c r="O111" s="99">
        <f t="shared" si="3"/>
        <v>4.1610835299669529E-4</v>
      </c>
      <c r="P111" s="99">
        <f t="shared" si="3"/>
        <v>1.3476431020921801E-4</v>
      </c>
      <c r="Q111" s="99">
        <f t="shared" si="3"/>
        <v>5.599482774893824E-5</v>
      </c>
      <c r="R111" s="99">
        <f t="shared" si="3"/>
        <v>2.2432178700644947E-5</v>
      </c>
      <c r="S111" s="100"/>
      <c r="T111" s="99">
        <v>6.2615384615384594E-11</v>
      </c>
      <c r="U111" s="99">
        <v>1.9926923076923101E-8</v>
      </c>
      <c r="V111" s="99">
        <v>1.3792307692307699E-7</v>
      </c>
      <c r="W111" s="99">
        <v>3.0038461538461501E-7</v>
      </c>
      <c r="X111" s="99">
        <v>6.6423076923076899E-7</v>
      </c>
      <c r="Y111" s="99">
        <v>1.89115384615385E-7</v>
      </c>
      <c r="Z111" s="99">
        <v>1.0280769230769199E-7</v>
      </c>
      <c r="AA111" s="99">
        <v>3.3296153846153801E-8</v>
      </c>
      <c r="AB111" s="99">
        <v>1.3834615384615399E-8</v>
      </c>
      <c r="AC111" s="99">
        <v>5.5423076923076899E-9</v>
      </c>
    </row>
    <row r="112" spans="1:29" s="98" customFormat="1" x14ac:dyDescent="0.25">
      <c r="A112" s="98" t="s">
        <v>72</v>
      </c>
      <c r="B112" s="98" t="s">
        <v>236</v>
      </c>
      <c r="C112" s="98" t="s">
        <v>271</v>
      </c>
      <c r="D112" s="98">
        <v>2018</v>
      </c>
      <c r="E112" s="98">
        <v>2016</v>
      </c>
      <c r="F112" s="98" t="s">
        <v>280</v>
      </c>
      <c r="G112" s="98" t="s">
        <v>278</v>
      </c>
      <c r="H112" s="98" t="s">
        <v>276</v>
      </c>
      <c r="I112" s="99">
        <f t="shared" si="4"/>
        <v>3.9555979235488432E-7</v>
      </c>
      <c r="J112" s="99">
        <f t="shared" si="4"/>
        <v>1.1558565361019345E-4</v>
      </c>
      <c r="K112" s="99">
        <f t="shared" si="4"/>
        <v>1.2620240994179633E-3</v>
      </c>
      <c r="L112" s="99">
        <f t="shared" si="4"/>
        <v>1.6438848513449734E-3</v>
      </c>
      <c r="M112" s="99">
        <f t="shared" si="4"/>
        <v>3.4932553091080692E-3</v>
      </c>
      <c r="N112" s="99">
        <f t="shared" si="3"/>
        <v>2.0548560641812188E-3</v>
      </c>
      <c r="O112" s="99">
        <f t="shared" si="3"/>
        <v>9.8633091080698571E-4</v>
      </c>
      <c r="P112" s="99">
        <f t="shared" si="3"/>
        <v>4.9830259556394685E-4</v>
      </c>
      <c r="Q112" s="99">
        <f t="shared" si="3"/>
        <v>2.5171986786219917E-4</v>
      </c>
      <c r="R112" s="99">
        <f t="shared" si="3"/>
        <v>1.0377023124115134E-4</v>
      </c>
      <c r="S112" s="100"/>
      <c r="T112" s="99">
        <v>9.7730769230769205E-11</v>
      </c>
      <c r="U112" s="99">
        <v>2.8557692307692299E-8</v>
      </c>
      <c r="V112" s="99">
        <v>3.11807692307692E-7</v>
      </c>
      <c r="W112" s="99">
        <v>4.0615384615384601E-7</v>
      </c>
      <c r="X112" s="99">
        <v>8.6307692307692296E-7</v>
      </c>
      <c r="Y112" s="99">
        <v>5.0769230769230805E-7</v>
      </c>
      <c r="Z112" s="99">
        <v>2.4369230769230802E-7</v>
      </c>
      <c r="AA112" s="99">
        <v>1.2311538461538499E-7</v>
      </c>
      <c r="AB112" s="99">
        <v>6.2192307692307696E-8</v>
      </c>
      <c r="AC112" s="99">
        <v>2.5638461538461501E-8</v>
      </c>
    </row>
    <row r="113" spans="1:29" s="98" customFormat="1" x14ac:dyDescent="0.25">
      <c r="A113" s="98" t="s">
        <v>72</v>
      </c>
      <c r="B113" s="98" t="s">
        <v>236</v>
      </c>
      <c r="C113" s="98" t="s">
        <v>271</v>
      </c>
      <c r="D113" s="98">
        <v>2019</v>
      </c>
      <c r="E113" s="98">
        <v>2019</v>
      </c>
      <c r="F113" s="98" t="s">
        <v>272</v>
      </c>
      <c r="G113" s="98" t="s">
        <v>273</v>
      </c>
      <c r="H113" s="98" t="s">
        <v>274</v>
      </c>
      <c r="I113" s="99">
        <f t="shared" si="4"/>
        <v>1.8213496932515342E-12</v>
      </c>
      <c r="J113" s="99">
        <f t="shared" si="4"/>
        <v>1.521838854805726E-6</v>
      </c>
      <c r="K113" s="99">
        <f t="shared" si="4"/>
        <v>1.436842535787321E-5</v>
      </c>
      <c r="L113" s="99">
        <f t="shared" si="4"/>
        <v>5.8687934560327206E-5</v>
      </c>
      <c r="M113" s="99">
        <f t="shared" si="4"/>
        <v>1.7646854805725972E-4</v>
      </c>
      <c r="N113" s="99">
        <f t="shared" si="3"/>
        <v>3.3796155419222908E-5</v>
      </c>
      <c r="O113" s="99">
        <f t="shared" si="3"/>
        <v>2.4446560327198363E-5</v>
      </c>
      <c r="P113" s="99">
        <f t="shared" si="3"/>
        <v>8.8639018404907978E-6</v>
      </c>
      <c r="Q113" s="99">
        <f t="shared" si="3"/>
        <v>3.8693562372188142E-6</v>
      </c>
      <c r="R113" s="99">
        <f t="shared" si="3"/>
        <v>1.6068351738241309E-6</v>
      </c>
      <c r="S113" s="100"/>
      <c r="T113" s="99">
        <v>4.5000000000000002E-16</v>
      </c>
      <c r="U113" s="99">
        <v>3.7599999999999999E-10</v>
      </c>
      <c r="V113" s="99">
        <v>3.5499999999999999E-9</v>
      </c>
      <c r="W113" s="99">
        <v>1.4500000000000001E-8</v>
      </c>
      <c r="X113" s="99">
        <v>4.36E-8</v>
      </c>
      <c r="Y113" s="99">
        <v>8.3500000000000003E-9</v>
      </c>
      <c r="Z113" s="99">
        <v>6.0399999999999998E-9</v>
      </c>
      <c r="AA113" s="99">
        <v>2.1900000000000001E-9</v>
      </c>
      <c r="AB113" s="99">
        <v>9.5600000000000001E-10</v>
      </c>
      <c r="AC113" s="99">
        <v>3.9700000000000002E-10</v>
      </c>
    </row>
    <row r="114" spans="1:29" s="98" customFormat="1" x14ac:dyDescent="0.25">
      <c r="A114" s="98" t="s">
        <v>72</v>
      </c>
      <c r="B114" s="98" t="s">
        <v>236</v>
      </c>
      <c r="C114" s="98" t="s">
        <v>271</v>
      </c>
      <c r="D114" s="98">
        <v>2019</v>
      </c>
      <c r="E114" s="98">
        <v>2019</v>
      </c>
      <c r="F114" s="98" t="s">
        <v>272</v>
      </c>
      <c r="G114" s="98" t="s">
        <v>273</v>
      </c>
      <c r="H114" s="98" t="s">
        <v>275</v>
      </c>
      <c r="I114" s="99">
        <f t="shared" si="4"/>
        <v>4.2498159509202459E-2</v>
      </c>
      <c r="J114" s="99">
        <f t="shared" si="4"/>
        <v>8.661529652351738E-3</v>
      </c>
      <c r="K114" s="99">
        <f t="shared" si="4"/>
        <v>4.7759836400817993E-3</v>
      </c>
      <c r="L114" s="99">
        <f t="shared" si="4"/>
        <v>3.7762650306748468E-3</v>
      </c>
      <c r="M114" s="99">
        <f t="shared" si="4"/>
        <v>3.4767541922290385E-3</v>
      </c>
      <c r="N114" s="99">
        <f t="shared" si="3"/>
        <v>2.9020171779141102E-4</v>
      </c>
      <c r="O114" s="99">
        <f t="shared" si="3"/>
        <v>1.2587550102249491E-4</v>
      </c>
      <c r="P114" s="99">
        <f t="shared" si="3"/>
        <v>3.8248343558282209E-5</v>
      </c>
      <c r="Q114" s="99">
        <f t="shared" si="3"/>
        <v>1.7768278118609407E-5</v>
      </c>
      <c r="R114" s="99">
        <f t="shared" si="3"/>
        <v>1.0037660531697341E-5</v>
      </c>
      <c r="S114" s="100"/>
      <c r="T114" s="99">
        <v>1.0499999999999999E-5</v>
      </c>
      <c r="U114" s="99">
        <v>2.1399999999999998E-6</v>
      </c>
      <c r="V114" s="99">
        <v>1.1799999999999999E-6</v>
      </c>
      <c r="W114" s="99">
        <v>9.33E-7</v>
      </c>
      <c r="X114" s="99">
        <v>8.5899999999999995E-7</v>
      </c>
      <c r="Y114" s="99">
        <v>7.17E-8</v>
      </c>
      <c r="Z114" s="99">
        <v>3.1100000000000001E-8</v>
      </c>
      <c r="AA114" s="99">
        <v>9.4500000000000002E-9</v>
      </c>
      <c r="AB114" s="99">
        <v>4.3899999999999999E-9</v>
      </c>
      <c r="AC114" s="99">
        <v>2.4800000000000001E-9</v>
      </c>
    </row>
    <row r="115" spans="1:29" s="98" customFormat="1" x14ac:dyDescent="0.25">
      <c r="A115" s="98" t="s">
        <v>72</v>
      </c>
      <c r="B115" s="98" t="s">
        <v>236</v>
      </c>
      <c r="C115" s="98" t="s">
        <v>271</v>
      </c>
      <c r="D115" s="98">
        <v>2019</v>
      </c>
      <c r="E115" s="98">
        <v>2019</v>
      </c>
      <c r="F115" s="98" t="s">
        <v>272</v>
      </c>
      <c r="G115" s="98" t="s">
        <v>273</v>
      </c>
      <c r="H115" s="98" t="s">
        <v>276</v>
      </c>
      <c r="I115" s="99">
        <f t="shared" si="4"/>
        <v>0.35334184049079753</v>
      </c>
      <c r="J115" s="99">
        <f t="shared" si="4"/>
        <v>0.16634993865030678</v>
      </c>
      <c r="K115" s="99">
        <f t="shared" si="4"/>
        <v>0.10685251533742332</v>
      </c>
      <c r="L115" s="99">
        <f t="shared" si="4"/>
        <v>7.852040899795501E-2</v>
      </c>
      <c r="M115" s="99">
        <f t="shared" si="4"/>
        <v>5.4640490797546015E-2</v>
      </c>
      <c r="N115" s="99">
        <f t="shared" si="3"/>
        <v>1.1089995910020451E-2</v>
      </c>
      <c r="O115" s="99">
        <f t="shared" si="3"/>
        <v>6.07116564417178E-3</v>
      </c>
      <c r="P115" s="99">
        <f t="shared" si="3"/>
        <v>2.2827582822085891E-3</v>
      </c>
      <c r="Q115" s="99">
        <f t="shared" si="3"/>
        <v>1.0118609406952965E-3</v>
      </c>
      <c r="R115" s="99">
        <f t="shared" si="3"/>
        <v>4.0474437627811865E-4</v>
      </c>
      <c r="S115" s="100"/>
      <c r="T115" s="99">
        <v>8.7299999999999994E-5</v>
      </c>
      <c r="U115" s="99">
        <v>4.1100000000000003E-5</v>
      </c>
      <c r="V115" s="99">
        <v>2.6400000000000001E-5</v>
      </c>
      <c r="W115" s="99">
        <v>1.9400000000000001E-5</v>
      </c>
      <c r="X115" s="99">
        <v>1.3499999999999999E-5</v>
      </c>
      <c r="Y115" s="99">
        <v>2.74E-6</v>
      </c>
      <c r="Z115" s="99">
        <v>1.5E-6</v>
      </c>
      <c r="AA115" s="99">
        <v>5.6400000000000002E-7</v>
      </c>
      <c r="AB115" s="99">
        <v>2.4999999999999999E-7</v>
      </c>
      <c r="AC115" s="99">
        <v>9.9999999999999995E-8</v>
      </c>
    </row>
    <row r="116" spans="1:29" s="98" customFormat="1" x14ac:dyDescent="0.25">
      <c r="A116" s="98" t="s">
        <v>72</v>
      </c>
      <c r="B116" s="98" t="s">
        <v>236</v>
      </c>
      <c r="C116" s="98" t="s">
        <v>271</v>
      </c>
      <c r="D116" s="98">
        <v>2019</v>
      </c>
      <c r="E116" s="98">
        <v>2019</v>
      </c>
      <c r="F116" s="98" t="s">
        <v>272</v>
      </c>
      <c r="G116" s="98" t="s">
        <v>277</v>
      </c>
      <c r="H116" s="98" t="s">
        <v>274</v>
      </c>
      <c r="I116" s="99">
        <f t="shared" si="4"/>
        <v>4.3712392638036807E-2</v>
      </c>
      <c r="J116" s="99">
        <f t="shared" si="4"/>
        <v>1.5987402862985688E-2</v>
      </c>
      <c r="K116" s="99">
        <f t="shared" si="4"/>
        <v>9.5519672801635987E-3</v>
      </c>
      <c r="L116" s="99">
        <f t="shared" si="4"/>
        <v>8.3377341513292454E-3</v>
      </c>
      <c r="M116" s="99">
        <f t="shared" si="4"/>
        <v>7.6901431492842533E-3</v>
      </c>
      <c r="N116" s="99">
        <f t="shared" si="3"/>
        <v>8.0139386503067487E-4</v>
      </c>
      <c r="O116" s="99">
        <f t="shared" si="3"/>
        <v>5.7473701431492844E-4</v>
      </c>
      <c r="P116" s="99">
        <f t="shared" si="3"/>
        <v>1.7768278118609408E-4</v>
      </c>
      <c r="Q116" s="99">
        <f t="shared" si="3"/>
        <v>6.6378077709611458E-5</v>
      </c>
      <c r="R116" s="99">
        <f t="shared" si="3"/>
        <v>2.5984588957055215E-5</v>
      </c>
      <c r="S116" s="100"/>
      <c r="T116" s="99">
        <v>1.08E-5</v>
      </c>
      <c r="U116" s="99">
        <v>3.9500000000000003E-6</v>
      </c>
      <c r="V116" s="99">
        <v>2.3599999999999999E-6</v>
      </c>
      <c r="W116" s="99">
        <v>2.0600000000000002E-6</v>
      </c>
      <c r="X116" s="99">
        <v>1.9E-6</v>
      </c>
      <c r="Y116" s="99">
        <v>1.98E-7</v>
      </c>
      <c r="Z116" s="99">
        <v>1.42E-7</v>
      </c>
      <c r="AA116" s="99">
        <v>4.3900000000000003E-8</v>
      </c>
      <c r="AB116" s="99">
        <v>1.6400000000000001E-8</v>
      </c>
      <c r="AC116" s="99">
        <v>6.4199999999999998E-9</v>
      </c>
    </row>
    <row r="117" spans="1:29" s="98" customFormat="1" x14ac:dyDescent="0.25">
      <c r="A117" s="98" t="s">
        <v>72</v>
      </c>
      <c r="B117" s="98" t="s">
        <v>236</v>
      </c>
      <c r="C117" s="98" t="s">
        <v>271</v>
      </c>
      <c r="D117" s="98">
        <v>2019</v>
      </c>
      <c r="E117" s="98">
        <v>2019</v>
      </c>
      <c r="F117" s="98" t="s">
        <v>272</v>
      </c>
      <c r="G117" s="98" t="s">
        <v>277</v>
      </c>
      <c r="H117" s="98" t="s">
        <v>275</v>
      </c>
      <c r="I117" s="99">
        <f t="shared" si="4"/>
        <v>7.5282453987730064E-2</v>
      </c>
      <c r="J117" s="99">
        <f t="shared" si="4"/>
        <v>2.7724989775051122E-2</v>
      </c>
      <c r="K117" s="99">
        <f t="shared" si="4"/>
        <v>1.7930175869120654E-2</v>
      </c>
      <c r="L117" s="99">
        <f t="shared" si="4"/>
        <v>1.4570797546012268E-2</v>
      </c>
      <c r="M117" s="99">
        <f t="shared" si="4"/>
        <v>1.3073243353783232E-2</v>
      </c>
      <c r="N117" s="99">
        <f t="shared" si="3"/>
        <v>1.8901562372188139E-3</v>
      </c>
      <c r="O117" s="99">
        <f t="shared" si="3"/>
        <v>1.0644777096114519E-3</v>
      </c>
      <c r="P117" s="99">
        <f t="shared" si="3"/>
        <v>3.2784294478527612E-4</v>
      </c>
      <c r="Q117" s="99">
        <f t="shared" si="3"/>
        <v>1.2304229038854808E-4</v>
      </c>
      <c r="R117" s="99">
        <f t="shared" si="3"/>
        <v>4.5331370143149282E-5</v>
      </c>
      <c r="S117" s="100"/>
      <c r="T117" s="99">
        <v>1.8600000000000001E-5</v>
      </c>
      <c r="U117" s="99">
        <v>6.8499999999999996E-6</v>
      </c>
      <c r="V117" s="99">
        <v>4.4299999999999999E-6</v>
      </c>
      <c r="W117" s="99">
        <v>3.5999999999999998E-6</v>
      </c>
      <c r="X117" s="99">
        <v>3.23E-6</v>
      </c>
      <c r="Y117" s="99">
        <v>4.6699999999999999E-7</v>
      </c>
      <c r="Z117" s="99">
        <v>2.6300000000000001E-7</v>
      </c>
      <c r="AA117" s="99">
        <v>8.0999999999999997E-8</v>
      </c>
      <c r="AB117" s="99">
        <v>3.0400000000000001E-8</v>
      </c>
      <c r="AC117" s="99">
        <v>1.1199999999999999E-8</v>
      </c>
    </row>
    <row r="118" spans="1:29" s="98" customFormat="1" x14ac:dyDescent="0.25">
      <c r="A118" s="98" t="s">
        <v>72</v>
      </c>
      <c r="B118" s="98" t="s">
        <v>236</v>
      </c>
      <c r="C118" s="98" t="s">
        <v>271</v>
      </c>
      <c r="D118" s="98">
        <v>2019</v>
      </c>
      <c r="E118" s="98">
        <v>2019</v>
      </c>
      <c r="F118" s="98" t="s">
        <v>272</v>
      </c>
      <c r="G118" s="98" t="s">
        <v>277</v>
      </c>
      <c r="H118" s="98" t="s">
        <v>276</v>
      </c>
      <c r="I118" s="99">
        <f t="shared" si="4"/>
        <v>0.17565905930470346</v>
      </c>
      <c r="J118" s="99">
        <f t="shared" si="4"/>
        <v>8.337734151329243E-2</v>
      </c>
      <c r="K118" s="99">
        <f t="shared" si="4"/>
        <v>6.3949611451942751E-2</v>
      </c>
      <c r="L118" s="99">
        <f t="shared" si="4"/>
        <v>3.7034110429447854E-2</v>
      </c>
      <c r="M118" s="99">
        <f t="shared" si="4"/>
        <v>2.2422838445807773E-2</v>
      </c>
      <c r="N118" s="99">
        <f t="shared" si="3"/>
        <v>5.86879345603272E-3</v>
      </c>
      <c r="O118" s="99">
        <f t="shared" si="3"/>
        <v>2.1937145194274028E-3</v>
      </c>
      <c r="P118" s="99">
        <f t="shared" si="3"/>
        <v>9.7138650306748456E-4</v>
      </c>
      <c r="Q118" s="99">
        <f t="shared" si="3"/>
        <v>4.290290388548057E-4</v>
      </c>
      <c r="R118" s="99">
        <f t="shared" si="3"/>
        <v>1.6756417177914111E-4</v>
      </c>
      <c r="S118" s="100"/>
      <c r="T118" s="99">
        <v>4.3399999999999998E-5</v>
      </c>
      <c r="U118" s="99">
        <v>2.0599999999999999E-5</v>
      </c>
      <c r="V118" s="99">
        <v>1.5800000000000001E-5</v>
      </c>
      <c r="W118" s="99">
        <v>9.1500000000000005E-6</v>
      </c>
      <c r="X118" s="99">
        <v>5.5400000000000003E-6</v>
      </c>
      <c r="Y118" s="99">
        <v>1.4500000000000001E-6</v>
      </c>
      <c r="Z118" s="99">
        <v>5.4199999999999996E-7</v>
      </c>
      <c r="AA118" s="99">
        <v>2.3999999999999998E-7</v>
      </c>
      <c r="AB118" s="99">
        <v>1.06E-7</v>
      </c>
      <c r="AC118" s="99">
        <v>4.14E-8</v>
      </c>
    </row>
    <row r="119" spans="1:29" s="98" customFormat="1" x14ac:dyDescent="0.25">
      <c r="A119" s="98" t="s">
        <v>72</v>
      </c>
      <c r="B119" s="98" t="s">
        <v>236</v>
      </c>
      <c r="C119" s="98" t="s">
        <v>271</v>
      </c>
      <c r="D119" s="98">
        <v>2019</v>
      </c>
      <c r="E119" s="98">
        <v>2019</v>
      </c>
      <c r="F119" s="98" t="s">
        <v>272</v>
      </c>
      <c r="G119" s="98" t="s">
        <v>278</v>
      </c>
      <c r="H119" s="98" t="s">
        <v>274</v>
      </c>
      <c r="I119" s="99">
        <f t="shared" si="4"/>
        <v>1.8493704577630964E-2</v>
      </c>
      <c r="J119" s="99">
        <f t="shared" si="4"/>
        <v>6.7639012112631911E-3</v>
      </c>
      <c r="K119" s="99">
        <f t="shared" si="4"/>
        <v>4.0412169262230594E-3</v>
      </c>
      <c r="L119" s="99">
        <f t="shared" si="4"/>
        <v>3.5275029101777592E-3</v>
      </c>
      <c r="M119" s="99">
        <f t="shared" si="4"/>
        <v>3.2535221016202617E-3</v>
      </c>
      <c r="N119" s="99">
        <f t="shared" si="3"/>
        <v>3.3905125058990109E-4</v>
      </c>
      <c r="O119" s="99">
        <f t="shared" si="3"/>
        <v>2.4315796759477752E-4</v>
      </c>
      <c r="P119" s="99">
        <f t="shared" si="3"/>
        <v>7.5173484347962785E-5</v>
      </c>
      <c r="Q119" s="99">
        <f t="shared" si="3"/>
        <v>2.8083032877143311E-5</v>
      </c>
      <c r="R119" s="99">
        <f t="shared" si="3"/>
        <v>1.099347994336953E-5</v>
      </c>
      <c r="S119" s="100"/>
      <c r="T119" s="99">
        <v>4.5692307692307702E-6</v>
      </c>
      <c r="U119" s="99">
        <v>1.67115384615385E-6</v>
      </c>
      <c r="V119" s="99">
        <v>9.9846153846153796E-7</v>
      </c>
      <c r="W119" s="99">
        <v>8.7153846153846203E-7</v>
      </c>
      <c r="X119" s="99">
        <v>8.03846153846154E-7</v>
      </c>
      <c r="Y119" s="99">
        <v>8.3769230769230802E-8</v>
      </c>
      <c r="Z119" s="99">
        <v>6.00769230769231E-8</v>
      </c>
      <c r="AA119" s="99">
        <v>1.85730769230769E-8</v>
      </c>
      <c r="AB119" s="99">
        <v>6.9384615384615399E-9</v>
      </c>
      <c r="AC119" s="99">
        <v>2.71615384615385E-9</v>
      </c>
    </row>
    <row r="120" spans="1:29" s="98" customFormat="1" x14ac:dyDescent="0.25">
      <c r="A120" s="98" t="s">
        <v>72</v>
      </c>
      <c r="B120" s="98" t="s">
        <v>236</v>
      </c>
      <c r="C120" s="98" t="s">
        <v>271</v>
      </c>
      <c r="D120" s="98">
        <v>2019</v>
      </c>
      <c r="E120" s="98">
        <v>2019</v>
      </c>
      <c r="F120" s="98" t="s">
        <v>272</v>
      </c>
      <c r="G120" s="98" t="s">
        <v>278</v>
      </c>
      <c r="H120" s="98" t="s">
        <v>275</v>
      </c>
      <c r="I120" s="99">
        <f t="shared" si="4"/>
        <v>3.1850268994808875E-2</v>
      </c>
      <c r="J120" s="99">
        <f t="shared" si="4"/>
        <v>1.1729803366367772E-2</v>
      </c>
      <c r="K120" s="99">
        <f t="shared" si="4"/>
        <v>7.585843636935664E-3</v>
      </c>
      <c r="L120" s="99">
        <f t="shared" si="4"/>
        <v>6.1645681925436404E-3</v>
      </c>
      <c r="M120" s="99">
        <f t="shared" si="4"/>
        <v>5.5309875727544379E-3</v>
      </c>
      <c r="N120" s="99">
        <f t="shared" si="3"/>
        <v>7.9968148497719014E-4</v>
      </c>
      <c r="O120" s="99">
        <f t="shared" si="3"/>
        <v>4.5035595406638448E-4</v>
      </c>
      <c r="P120" s="99">
        <f t="shared" si="3"/>
        <v>1.3870278433223231E-4</v>
      </c>
      <c r="Q120" s="99">
        <f t="shared" si="3"/>
        <v>5.2056353625924337E-5</v>
      </c>
      <c r="R120" s="99">
        <f t="shared" si="3"/>
        <v>1.9178656599024705E-5</v>
      </c>
      <c r="S120" s="100"/>
      <c r="T120" s="99">
        <v>7.86923076923077E-6</v>
      </c>
      <c r="U120" s="99">
        <v>2.89807692307692E-6</v>
      </c>
      <c r="V120" s="99">
        <v>1.87423076923077E-6</v>
      </c>
      <c r="W120" s="99">
        <v>1.52307692307692E-6</v>
      </c>
      <c r="X120" s="99">
        <v>1.3665384615384599E-6</v>
      </c>
      <c r="Y120" s="99">
        <v>1.9757692307692299E-7</v>
      </c>
      <c r="Z120" s="99">
        <v>1.11269230769231E-7</v>
      </c>
      <c r="AA120" s="99">
        <v>3.4269230769230802E-8</v>
      </c>
      <c r="AB120" s="99">
        <v>1.28615384615385E-8</v>
      </c>
      <c r="AC120" s="99">
        <v>4.73846153846154E-9</v>
      </c>
    </row>
    <row r="121" spans="1:29" s="98" customFormat="1" x14ac:dyDescent="0.25">
      <c r="A121" s="98" t="s">
        <v>72</v>
      </c>
      <c r="B121" s="98" t="s">
        <v>236</v>
      </c>
      <c r="C121" s="98" t="s">
        <v>271</v>
      </c>
      <c r="D121" s="98">
        <v>2019</v>
      </c>
      <c r="E121" s="98">
        <v>2019</v>
      </c>
      <c r="F121" s="98" t="s">
        <v>272</v>
      </c>
      <c r="G121" s="98" t="s">
        <v>278</v>
      </c>
      <c r="H121" s="98" t="s">
        <v>276</v>
      </c>
      <c r="I121" s="99">
        <f t="shared" si="4"/>
        <v>7.4317294321220848E-2</v>
      </c>
      <c r="J121" s="99">
        <f t="shared" si="4"/>
        <v>3.5275029101777551E-2</v>
      </c>
      <c r="K121" s="99">
        <f t="shared" si="4"/>
        <v>2.7055604845052681E-2</v>
      </c>
      <c r="L121" s="99">
        <f t="shared" si="4"/>
        <v>1.56682774893818E-2</v>
      </c>
      <c r="M121" s="99">
        <f t="shared" si="4"/>
        <v>9.4865854963032716E-3</v>
      </c>
      <c r="N121" s="99">
        <f t="shared" si="3"/>
        <v>2.4829510775523029E-3</v>
      </c>
      <c r="O121" s="99">
        <f t="shared" si="3"/>
        <v>9.2810998898851531E-4</v>
      </c>
      <c r="P121" s="99">
        <f t="shared" si="3"/>
        <v>4.1097121283624542E-4</v>
      </c>
      <c r="Q121" s="99">
        <f t="shared" si="3"/>
        <v>1.8151228566934071E-4</v>
      </c>
      <c r="R121" s="99">
        <f t="shared" si="3"/>
        <v>7.0892534214251935E-5</v>
      </c>
      <c r="S121" s="100"/>
      <c r="T121" s="99">
        <v>1.8361538461538499E-5</v>
      </c>
      <c r="U121" s="99">
        <v>8.7153846153846108E-6</v>
      </c>
      <c r="V121" s="99">
        <v>6.6846153846153798E-6</v>
      </c>
      <c r="W121" s="99">
        <v>3.8711538461538499E-6</v>
      </c>
      <c r="X121" s="99">
        <v>2.3438461538461498E-6</v>
      </c>
      <c r="Y121" s="99">
        <v>6.1346153846153804E-7</v>
      </c>
      <c r="Z121" s="99">
        <v>2.29307692307692E-7</v>
      </c>
      <c r="AA121" s="99">
        <v>1.01538461538462E-7</v>
      </c>
      <c r="AB121" s="99">
        <v>4.4846153846153802E-8</v>
      </c>
      <c r="AC121" s="99">
        <v>1.7515384615384598E-8</v>
      </c>
    </row>
    <row r="122" spans="1:29" s="98" customFormat="1" x14ac:dyDescent="0.25">
      <c r="A122" s="98" t="s">
        <v>72</v>
      </c>
      <c r="B122" s="98" t="s">
        <v>236</v>
      </c>
      <c r="C122" s="98" t="s">
        <v>271</v>
      </c>
      <c r="D122" s="98">
        <v>2019</v>
      </c>
      <c r="E122" s="98">
        <v>2019</v>
      </c>
      <c r="F122" s="98" t="s">
        <v>279</v>
      </c>
      <c r="G122" s="98" t="s">
        <v>273</v>
      </c>
      <c r="H122" s="98" t="s">
        <v>274</v>
      </c>
      <c r="I122" s="99">
        <f t="shared" si="4"/>
        <v>0</v>
      </c>
      <c r="J122" s="99">
        <f t="shared" si="4"/>
        <v>0</v>
      </c>
      <c r="K122" s="99">
        <f t="shared" si="4"/>
        <v>0</v>
      </c>
      <c r="L122" s="99">
        <f t="shared" si="4"/>
        <v>0</v>
      </c>
      <c r="M122" s="99">
        <f t="shared" si="4"/>
        <v>0</v>
      </c>
      <c r="N122" s="99">
        <f t="shared" si="3"/>
        <v>0</v>
      </c>
      <c r="O122" s="99">
        <f t="shared" si="3"/>
        <v>0</v>
      </c>
      <c r="P122" s="99">
        <f t="shared" si="3"/>
        <v>0</v>
      </c>
      <c r="Q122" s="99">
        <f t="shared" si="3"/>
        <v>0</v>
      </c>
      <c r="R122" s="99">
        <f t="shared" si="3"/>
        <v>0</v>
      </c>
      <c r="S122" s="100"/>
      <c r="T122" s="99">
        <v>0</v>
      </c>
      <c r="U122" s="99">
        <v>0</v>
      </c>
      <c r="V122" s="99">
        <v>0</v>
      </c>
      <c r="W122" s="99">
        <v>0</v>
      </c>
      <c r="X122" s="99">
        <v>0</v>
      </c>
      <c r="Y122" s="99">
        <v>0</v>
      </c>
      <c r="Z122" s="99">
        <v>0</v>
      </c>
      <c r="AA122" s="99">
        <v>0</v>
      </c>
      <c r="AB122" s="99">
        <v>0</v>
      </c>
      <c r="AC122" s="99">
        <v>0</v>
      </c>
    </row>
    <row r="123" spans="1:29" s="98" customFormat="1" x14ac:dyDescent="0.25">
      <c r="A123" s="98" t="s">
        <v>72</v>
      </c>
      <c r="B123" s="98" t="s">
        <v>236</v>
      </c>
      <c r="C123" s="98" t="s">
        <v>271</v>
      </c>
      <c r="D123" s="98">
        <v>2019</v>
      </c>
      <c r="E123" s="98">
        <v>2019</v>
      </c>
      <c r="F123" s="98" t="s">
        <v>279</v>
      </c>
      <c r="G123" s="98" t="s">
        <v>273</v>
      </c>
      <c r="H123" s="98" t="s">
        <v>275</v>
      </c>
      <c r="I123" s="99">
        <f t="shared" si="4"/>
        <v>4.2498159509202459E-2</v>
      </c>
      <c r="J123" s="99">
        <f t="shared" si="4"/>
        <v>8.3782085889570566E-3</v>
      </c>
      <c r="K123" s="99">
        <f t="shared" si="4"/>
        <v>3.9098306748466252E-3</v>
      </c>
      <c r="L123" s="99">
        <f t="shared" si="4"/>
        <v>2.3070429447852765E-3</v>
      </c>
      <c r="M123" s="99">
        <f t="shared" si="4"/>
        <v>7.4068220858895708E-4</v>
      </c>
      <c r="N123" s="99">
        <f t="shared" si="3"/>
        <v>3.6993635991820044E-6</v>
      </c>
      <c r="O123" s="99">
        <f t="shared" si="3"/>
        <v>6.4759100204498976E-7</v>
      </c>
      <c r="P123" s="99">
        <f t="shared" si="3"/>
        <v>1.3599411042944787E-20</v>
      </c>
      <c r="Q123" s="99">
        <f t="shared" si="3"/>
        <v>0</v>
      </c>
      <c r="R123" s="99">
        <f t="shared" si="3"/>
        <v>0</v>
      </c>
      <c r="S123" s="100"/>
      <c r="T123" s="99">
        <v>1.0499999999999999E-5</v>
      </c>
      <c r="U123" s="99">
        <v>2.0700000000000001E-6</v>
      </c>
      <c r="V123" s="99">
        <v>9.6599999999999994E-7</v>
      </c>
      <c r="W123" s="99">
        <v>5.7000000000000005E-7</v>
      </c>
      <c r="X123" s="99">
        <v>1.8300000000000001E-7</v>
      </c>
      <c r="Y123" s="99">
        <v>9.1400000000000005E-10</v>
      </c>
      <c r="Z123" s="99">
        <v>1.5999999999999999E-10</v>
      </c>
      <c r="AA123" s="99">
        <v>3.36E-24</v>
      </c>
      <c r="AB123" s="99">
        <v>0</v>
      </c>
      <c r="AC123" s="99">
        <v>0</v>
      </c>
    </row>
    <row r="124" spans="1:29" s="98" customFormat="1" x14ac:dyDescent="0.25">
      <c r="A124" s="98" t="s">
        <v>72</v>
      </c>
      <c r="B124" s="98" t="s">
        <v>236</v>
      </c>
      <c r="C124" s="98" t="s">
        <v>271</v>
      </c>
      <c r="D124" s="98">
        <v>2019</v>
      </c>
      <c r="E124" s="98">
        <v>2019</v>
      </c>
      <c r="F124" s="98" t="s">
        <v>279</v>
      </c>
      <c r="G124" s="98" t="s">
        <v>273</v>
      </c>
      <c r="H124" s="98" t="s">
        <v>276</v>
      </c>
      <c r="I124" s="99">
        <f t="shared" si="4"/>
        <v>0.35334184049079753</v>
      </c>
      <c r="J124" s="99">
        <f t="shared" si="4"/>
        <v>0.16554044989775049</v>
      </c>
      <c r="K124" s="99">
        <f t="shared" si="4"/>
        <v>0.10361456032719837</v>
      </c>
      <c r="L124" s="99">
        <f t="shared" si="4"/>
        <v>7.0020777096114525E-2</v>
      </c>
      <c r="M124" s="99">
        <f t="shared" si="4"/>
        <v>3.4160425357873211E-2</v>
      </c>
      <c r="N124" s="99">
        <f t="shared" si="3"/>
        <v>2.3960867075664624E-3</v>
      </c>
      <c r="O124" s="99">
        <f t="shared" si="3"/>
        <v>8.580580777096114E-4</v>
      </c>
      <c r="P124" s="99">
        <f t="shared" si="3"/>
        <v>2.0156269938650308E-4</v>
      </c>
      <c r="Q124" s="99">
        <f t="shared" si="3"/>
        <v>6.8401799591002037E-5</v>
      </c>
      <c r="R124" s="99">
        <f t="shared" si="3"/>
        <v>2.2625210633946833E-5</v>
      </c>
      <c r="S124" s="100"/>
      <c r="T124" s="99">
        <v>8.7299999999999994E-5</v>
      </c>
      <c r="U124" s="99">
        <v>4.0899999999999998E-5</v>
      </c>
      <c r="V124" s="99">
        <v>2.5599999999999999E-5</v>
      </c>
      <c r="W124" s="99">
        <v>1.73E-5</v>
      </c>
      <c r="X124" s="99">
        <v>8.4400000000000005E-6</v>
      </c>
      <c r="Y124" s="99">
        <v>5.9200000000000001E-7</v>
      </c>
      <c r="Z124" s="99">
        <v>2.1199999999999999E-7</v>
      </c>
      <c r="AA124" s="99">
        <v>4.9800000000000003E-8</v>
      </c>
      <c r="AB124" s="99">
        <v>1.6899999999999999E-8</v>
      </c>
      <c r="AC124" s="99">
        <v>5.5899999999999999E-9</v>
      </c>
    </row>
    <row r="125" spans="1:29" s="98" customFormat="1" x14ac:dyDescent="0.25">
      <c r="A125" s="98" t="s">
        <v>72</v>
      </c>
      <c r="B125" s="98" t="s">
        <v>236</v>
      </c>
      <c r="C125" s="98" t="s">
        <v>271</v>
      </c>
      <c r="D125" s="98">
        <v>2019</v>
      </c>
      <c r="E125" s="98">
        <v>2019</v>
      </c>
      <c r="F125" s="98" t="s">
        <v>279</v>
      </c>
      <c r="G125" s="98" t="s">
        <v>277</v>
      </c>
      <c r="H125" s="98" t="s">
        <v>274</v>
      </c>
      <c r="I125" s="99">
        <f t="shared" si="4"/>
        <v>4.3712392638036807E-2</v>
      </c>
      <c r="J125" s="99">
        <f t="shared" si="4"/>
        <v>1.5906453987730058E-2</v>
      </c>
      <c r="K125" s="99">
        <f t="shared" si="4"/>
        <v>8.1758364008179974E-3</v>
      </c>
      <c r="L125" s="99">
        <f t="shared" si="4"/>
        <v>6.1521145194274032E-3</v>
      </c>
      <c r="M125" s="99">
        <f t="shared" si="4"/>
        <v>2.7441668711656441E-3</v>
      </c>
      <c r="N125" s="99">
        <f t="shared" si="3"/>
        <v>7.4068220858895703E-5</v>
      </c>
      <c r="O125" s="99">
        <f t="shared" si="3"/>
        <v>4.8974069529652349E-5</v>
      </c>
      <c r="P125" s="99">
        <f t="shared" si="3"/>
        <v>9.8352883435582822E-6</v>
      </c>
      <c r="Q125" s="99">
        <f t="shared" si="3"/>
        <v>2.9991558282208591E-6</v>
      </c>
      <c r="R125" s="99">
        <f t="shared" si="3"/>
        <v>9.4710184049079758E-7</v>
      </c>
      <c r="S125" s="100"/>
      <c r="T125" s="99">
        <v>1.08E-5</v>
      </c>
      <c r="U125" s="99">
        <v>3.9299999999999996E-6</v>
      </c>
      <c r="V125" s="99">
        <v>2.0200000000000001E-6</v>
      </c>
      <c r="W125" s="99">
        <v>1.5200000000000001E-6</v>
      </c>
      <c r="X125" s="99">
        <v>6.7800000000000001E-7</v>
      </c>
      <c r="Y125" s="99">
        <v>1.8299999999999998E-8</v>
      </c>
      <c r="Z125" s="99">
        <v>1.2100000000000001E-8</v>
      </c>
      <c r="AA125" s="99">
        <v>2.4300000000000001E-9</v>
      </c>
      <c r="AB125" s="99">
        <v>7.4100000000000003E-10</v>
      </c>
      <c r="AC125" s="99">
        <v>2.3400000000000002E-10</v>
      </c>
    </row>
    <row r="126" spans="1:29" s="98" customFormat="1" x14ac:dyDescent="0.25">
      <c r="A126" s="98" t="s">
        <v>72</v>
      </c>
      <c r="B126" s="98" t="s">
        <v>236</v>
      </c>
      <c r="C126" s="98" t="s">
        <v>271</v>
      </c>
      <c r="D126" s="98">
        <v>2019</v>
      </c>
      <c r="E126" s="98">
        <v>2019</v>
      </c>
      <c r="F126" s="98" t="s">
        <v>279</v>
      </c>
      <c r="G126" s="98" t="s">
        <v>277</v>
      </c>
      <c r="H126" s="98" t="s">
        <v>275</v>
      </c>
      <c r="I126" s="99">
        <f t="shared" si="4"/>
        <v>7.5282453987730064E-2</v>
      </c>
      <c r="J126" s="99">
        <f t="shared" si="4"/>
        <v>2.7482143149284256E-2</v>
      </c>
      <c r="K126" s="99">
        <f t="shared" si="4"/>
        <v>1.6594519427402862E-2</v>
      </c>
      <c r="L126" s="99">
        <f t="shared" si="4"/>
        <v>1.0644777096114518E-2</v>
      </c>
      <c r="M126" s="99">
        <f t="shared" si="4"/>
        <v>4.7759836400817993E-3</v>
      </c>
      <c r="N126" s="99">
        <f t="shared" si="3"/>
        <v>2.4446560327198366E-4</v>
      </c>
      <c r="O126" s="99">
        <f t="shared" si="3"/>
        <v>9.1472229038854812E-5</v>
      </c>
      <c r="P126" s="99">
        <f t="shared" si="3"/>
        <v>1.9508678936605318E-5</v>
      </c>
      <c r="Q126" s="99">
        <f t="shared" si="3"/>
        <v>6.2735378323108384E-6</v>
      </c>
      <c r="R126" s="99">
        <f t="shared" si="3"/>
        <v>2.0561014314928426E-6</v>
      </c>
      <c r="S126" s="100"/>
      <c r="T126" s="99">
        <v>1.8600000000000001E-5</v>
      </c>
      <c r="U126" s="99">
        <v>6.7900000000000002E-6</v>
      </c>
      <c r="V126" s="99">
        <v>4.0999999999999997E-6</v>
      </c>
      <c r="W126" s="99">
        <v>2.6299999999999998E-6</v>
      </c>
      <c r="X126" s="99">
        <v>1.1799999999999999E-6</v>
      </c>
      <c r="Y126" s="99">
        <v>6.0399999999999998E-8</v>
      </c>
      <c r="Z126" s="99">
        <v>2.2600000000000001E-8</v>
      </c>
      <c r="AA126" s="99">
        <v>4.8200000000000003E-9</v>
      </c>
      <c r="AB126" s="99">
        <v>1.55E-9</v>
      </c>
      <c r="AC126" s="99">
        <v>5.08E-10</v>
      </c>
    </row>
    <row r="127" spans="1:29" s="98" customFormat="1" x14ac:dyDescent="0.25">
      <c r="A127" s="98" t="s">
        <v>72</v>
      </c>
      <c r="B127" s="98" t="s">
        <v>236</v>
      </c>
      <c r="C127" s="98" t="s">
        <v>271</v>
      </c>
      <c r="D127" s="98">
        <v>2019</v>
      </c>
      <c r="E127" s="98">
        <v>2019</v>
      </c>
      <c r="F127" s="98" t="s">
        <v>279</v>
      </c>
      <c r="G127" s="98" t="s">
        <v>277</v>
      </c>
      <c r="H127" s="98" t="s">
        <v>276</v>
      </c>
      <c r="I127" s="99">
        <f t="shared" si="4"/>
        <v>0.17565905930470346</v>
      </c>
      <c r="J127" s="99">
        <f t="shared" si="4"/>
        <v>8.337734151329243E-2</v>
      </c>
      <c r="K127" s="99">
        <f t="shared" si="4"/>
        <v>6.3949611451942751E-2</v>
      </c>
      <c r="L127" s="99">
        <f t="shared" si="4"/>
        <v>3.456516973415133E-2</v>
      </c>
      <c r="M127" s="99">
        <f t="shared" si="4"/>
        <v>1.6796891615541921E-2</v>
      </c>
      <c r="N127" s="99">
        <f t="shared" si="3"/>
        <v>1.6918314928425361E-3</v>
      </c>
      <c r="O127" s="99">
        <f t="shared" si="3"/>
        <v>3.9057832310838449E-4</v>
      </c>
      <c r="P127" s="99">
        <f t="shared" si="3"/>
        <v>8.4186830265848677E-5</v>
      </c>
      <c r="Q127" s="99">
        <f t="shared" si="3"/>
        <v>2.6470282208588958E-5</v>
      </c>
      <c r="R127" s="99">
        <f t="shared" si="3"/>
        <v>8.3782085889570557E-6</v>
      </c>
      <c r="S127" s="100"/>
      <c r="T127" s="99">
        <v>4.3399999999999998E-5</v>
      </c>
      <c r="U127" s="99">
        <v>2.0599999999999999E-5</v>
      </c>
      <c r="V127" s="99">
        <v>1.5800000000000001E-5</v>
      </c>
      <c r="W127" s="99">
        <v>8.5399999999999996E-6</v>
      </c>
      <c r="X127" s="99">
        <v>4.1500000000000001E-6</v>
      </c>
      <c r="Y127" s="99">
        <v>4.1800000000000001E-7</v>
      </c>
      <c r="Z127" s="99">
        <v>9.6499999999999997E-8</v>
      </c>
      <c r="AA127" s="99">
        <v>2.0800000000000001E-8</v>
      </c>
      <c r="AB127" s="99">
        <v>6.5400000000000002E-9</v>
      </c>
      <c r="AC127" s="99">
        <v>2.0700000000000001E-9</v>
      </c>
    </row>
    <row r="128" spans="1:29" s="98" customFormat="1" x14ac:dyDescent="0.25">
      <c r="A128" s="98" t="s">
        <v>72</v>
      </c>
      <c r="B128" s="98" t="s">
        <v>236</v>
      </c>
      <c r="C128" s="98" t="s">
        <v>271</v>
      </c>
      <c r="D128" s="98">
        <v>2019</v>
      </c>
      <c r="E128" s="98">
        <v>2019</v>
      </c>
      <c r="F128" s="98" t="s">
        <v>279</v>
      </c>
      <c r="G128" s="98" t="s">
        <v>278</v>
      </c>
      <c r="H128" s="98" t="s">
        <v>274</v>
      </c>
      <c r="I128" s="99">
        <f t="shared" si="4"/>
        <v>1.8493704577630964E-2</v>
      </c>
      <c r="J128" s="99">
        <f t="shared" si="4"/>
        <v>6.7296536101934968E-3</v>
      </c>
      <c r="K128" s="99">
        <f t="shared" si="4"/>
        <v>3.4590077080383849E-3</v>
      </c>
      <c r="L128" s="99">
        <f t="shared" si="4"/>
        <v>2.602817681296209E-3</v>
      </c>
      <c r="M128" s="99">
        <f t="shared" si="4"/>
        <v>1.1609936762623887E-3</v>
      </c>
      <c r="N128" s="99">
        <f t="shared" si="3"/>
        <v>3.133655497876356E-5</v>
      </c>
      <c r="O128" s="99">
        <f t="shared" si="3"/>
        <v>2.0719798647160614E-5</v>
      </c>
      <c r="P128" s="99">
        <f t="shared" si="3"/>
        <v>4.161083529966953E-6</v>
      </c>
      <c r="Q128" s="99">
        <f t="shared" si="3"/>
        <v>1.2688736196319018E-6</v>
      </c>
      <c r="R128" s="99">
        <f t="shared" si="3"/>
        <v>4.0069693251533741E-7</v>
      </c>
      <c r="S128" s="100"/>
      <c r="T128" s="99">
        <v>4.5692307692307702E-6</v>
      </c>
      <c r="U128" s="99">
        <v>1.66269230769231E-6</v>
      </c>
      <c r="V128" s="99">
        <v>8.5461538461538505E-7</v>
      </c>
      <c r="W128" s="99">
        <v>6.4307692307692305E-7</v>
      </c>
      <c r="X128" s="99">
        <v>2.8684615384615402E-7</v>
      </c>
      <c r="Y128" s="99">
        <v>7.7423076923076897E-9</v>
      </c>
      <c r="Z128" s="99">
        <v>5.1192307692307698E-9</v>
      </c>
      <c r="AA128" s="99">
        <v>1.0280769230769199E-9</v>
      </c>
      <c r="AB128" s="99">
        <v>3.135E-10</v>
      </c>
      <c r="AC128" s="99">
        <v>9.8999999999999994E-11</v>
      </c>
    </row>
    <row r="129" spans="1:29" s="98" customFormat="1" x14ac:dyDescent="0.25">
      <c r="A129" s="98" t="s">
        <v>72</v>
      </c>
      <c r="B129" s="98" t="s">
        <v>236</v>
      </c>
      <c r="C129" s="98" t="s">
        <v>271</v>
      </c>
      <c r="D129" s="98">
        <v>2019</v>
      </c>
      <c r="E129" s="98">
        <v>2019</v>
      </c>
      <c r="F129" s="98" t="s">
        <v>279</v>
      </c>
      <c r="G129" s="98" t="s">
        <v>278</v>
      </c>
      <c r="H129" s="98" t="s">
        <v>275</v>
      </c>
      <c r="I129" s="99">
        <f t="shared" si="4"/>
        <v>3.1850268994808875E-2</v>
      </c>
      <c r="J129" s="99">
        <f t="shared" si="4"/>
        <v>1.1627060563158731E-2</v>
      </c>
      <c r="K129" s="99">
        <f t="shared" si="4"/>
        <v>7.0207582192858076E-3</v>
      </c>
      <c r="L129" s="99">
        <f t="shared" si="4"/>
        <v>4.5035595406638443E-3</v>
      </c>
      <c r="M129" s="99">
        <f t="shared" si="4"/>
        <v>2.0206084631115297E-3</v>
      </c>
      <c r="N129" s="99">
        <f t="shared" si="3"/>
        <v>1.034277552304548E-4</v>
      </c>
      <c r="O129" s="99">
        <f t="shared" si="3"/>
        <v>3.8699789208746257E-5</v>
      </c>
      <c r="P129" s="99">
        <f t="shared" si="3"/>
        <v>8.2536718577945611E-6</v>
      </c>
      <c r="Q129" s="99">
        <f t="shared" si="3"/>
        <v>2.6541890829007407E-6</v>
      </c>
      <c r="R129" s="99">
        <f t="shared" si="3"/>
        <v>8.6988906717004903E-7</v>
      </c>
      <c r="S129" s="100"/>
      <c r="T129" s="99">
        <v>7.86923076923077E-6</v>
      </c>
      <c r="U129" s="99">
        <v>2.8726923076923099E-6</v>
      </c>
      <c r="V129" s="99">
        <v>1.73461538461538E-6</v>
      </c>
      <c r="W129" s="99">
        <v>1.11269230769231E-6</v>
      </c>
      <c r="X129" s="99">
        <v>4.9923076923076898E-7</v>
      </c>
      <c r="Y129" s="99">
        <v>2.5553846153846199E-8</v>
      </c>
      <c r="Z129" s="99">
        <v>9.5615384615384606E-9</v>
      </c>
      <c r="AA129" s="99">
        <v>2.0392307692307701E-9</v>
      </c>
      <c r="AB129" s="99">
        <v>6.5576923076923101E-10</v>
      </c>
      <c r="AC129" s="99">
        <v>2.1492307692307699E-10</v>
      </c>
    </row>
    <row r="130" spans="1:29" s="98" customFormat="1" x14ac:dyDescent="0.25">
      <c r="A130" s="98" t="s">
        <v>72</v>
      </c>
      <c r="B130" s="98" t="s">
        <v>236</v>
      </c>
      <c r="C130" s="98" t="s">
        <v>271</v>
      </c>
      <c r="D130" s="98">
        <v>2019</v>
      </c>
      <c r="E130" s="98">
        <v>2019</v>
      </c>
      <c r="F130" s="98" t="s">
        <v>279</v>
      </c>
      <c r="G130" s="98" t="s">
        <v>278</v>
      </c>
      <c r="H130" s="98" t="s">
        <v>276</v>
      </c>
      <c r="I130" s="99">
        <f t="shared" si="4"/>
        <v>7.4317294321220848E-2</v>
      </c>
      <c r="J130" s="99">
        <f t="shared" si="4"/>
        <v>3.5275029101777551E-2</v>
      </c>
      <c r="K130" s="99">
        <f t="shared" si="4"/>
        <v>2.7055604845052681E-2</v>
      </c>
      <c r="L130" s="99">
        <f t="shared" si="4"/>
        <v>1.4623725656756318E-2</v>
      </c>
      <c r="M130" s="99">
        <f t="shared" si="4"/>
        <v>7.1063772219600412E-3</v>
      </c>
      <c r="N130" s="99">
        <f t="shared" si="3"/>
        <v>7.1577486235645824E-4</v>
      </c>
      <c r="O130" s="99">
        <f t="shared" si="3"/>
        <v>1.6524467516123968E-4</v>
      </c>
      <c r="P130" s="99">
        <f t="shared" si="3"/>
        <v>3.5617505112474438E-5</v>
      </c>
      <c r="Q130" s="99">
        <f t="shared" si="3"/>
        <v>1.1198965549787649E-5</v>
      </c>
      <c r="R130" s="99">
        <f t="shared" si="3"/>
        <v>3.5446267107126012E-6</v>
      </c>
      <c r="S130" s="100"/>
      <c r="T130" s="99">
        <v>1.8361538461538499E-5</v>
      </c>
      <c r="U130" s="99">
        <v>8.7153846153846108E-6</v>
      </c>
      <c r="V130" s="99">
        <v>6.6846153846153798E-6</v>
      </c>
      <c r="W130" s="99">
        <v>3.6130769230769199E-6</v>
      </c>
      <c r="X130" s="99">
        <v>1.75576923076923E-6</v>
      </c>
      <c r="Y130" s="99">
        <v>1.7684615384615401E-7</v>
      </c>
      <c r="Z130" s="99">
        <v>4.0826923076923103E-8</v>
      </c>
      <c r="AA130" s="99">
        <v>8.7999999999999994E-9</v>
      </c>
      <c r="AB130" s="99">
        <v>2.7669230769230799E-9</v>
      </c>
      <c r="AC130" s="99">
        <v>8.7576923076923097E-10</v>
      </c>
    </row>
    <row r="131" spans="1:29" s="98" customFormat="1" x14ac:dyDescent="0.25">
      <c r="A131" s="98" t="s">
        <v>72</v>
      </c>
      <c r="B131" s="98" t="s">
        <v>236</v>
      </c>
      <c r="C131" s="98" t="s">
        <v>271</v>
      </c>
      <c r="D131" s="98">
        <v>2019</v>
      </c>
      <c r="E131" s="98">
        <v>2019</v>
      </c>
      <c r="F131" s="98" t="s">
        <v>280</v>
      </c>
      <c r="G131" s="98" t="s">
        <v>273</v>
      </c>
      <c r="H131" s="98" t="s">
        <v>274</v>
      </c>
      <c r="I131" s="99">
        <f t="shared" si="4"/>
        <v>5.2212024539877305E-13</v>
      </c>
      <c r="J131" s="99">
        <f t="shared" si="4"/>
        <v>9.9162372188139065E-7</v>
      </c>
      <c r="K131" s="99">
        <f t="shared" si="4"/>
        <v>7.6496687116564415E-6</v>
      </c>
      <c r="L131" s="99">
        <f t="shared" si="4"/>
        <v>4.7355092024539881E-5</v>
      </c>
      <c r="M131" s="99">
        <f t="shared" si="4"/>
        <v>1.5501709611451944E-4</v>
      </c>
      <c r="N131" s="99">
        <f t="shared" si="3"/>
        <v>3.3027141104294482E-5</v>
      </c>
      <c r="O131" s="99">
        <f t="shared" si="3"/>
        <v>2.4122764826175873E-5</v>
      </c>
      <c r="P131" s="99">
        <f t="shared" si="3"/>
        <v>8.8639018404907978E-6</v>
      </c>
      <c r="Q131" s="99">
        <f t="shared" si="3"/>
        <v>3.8693562372188142E-6</v>
      </c>
      <c r="R131" s="99">
        <f t="shared" si="3"/>
        <v>1.6068351738241309E-6</v>
      </c>
      <c r="S131" s="100"/>
      <c r="T131" s="99">
        <v>1.29E-16</v>
      </c>
      <c r="U131" s="99">
        <v>2.4499999999999998E-10</v>
      </c>
      <c r="V131" s="99">
        <v>1.8899999999999999E-9</v>
      </c>
      <c r="W131" s="99">
        <v>1.1700000000000001E-8</v>
      </c>
      <c r="X131" s="99">
        <v>3.8299999999999999E-8</v>
      </c>
      <c r="Y131" s="99">
        <v>8.1599999999999999E-9</v>
      </c>
      <c r="Z131" s="99">
        <v>5.9600000000000001E-9</v>
      </c>
      <c r="AA131" s="99">
        <v>2.1900000000000001E-9</v>
      </c>
      <c r="AB131" s="99">
        <v>9.5600000000000001E-10</v>
      </c>
      <c r="AC131" s="99">
        <v>3.9700000000000002E-10</v>
      </c>
    </row>
    <row r="132" spans="1:29" s="98" customFormat="1" x14ac:dyDescent="0.25">
      <c r="A132" s="98" t="s">
        <v>72</v>
      </c>
      <c r="B132" s="98" t="s">
        <v>236</v>
      </c>
      <c r="C132" s="98" t="s">
        <v>271</v>
      </c>
      <c r="D132" s="98">
        <v>2019</v>
      </c>
      <c r="E132" s="98">
        <v>2019</v>
      </c>
      <c r="F132" s="98" t="s">
        <v>280</v>
      </c>
      <c r="G132" s="98" t="s">
        <v>273</v>
      </c>
      <c r="H132" s="98" t="s">
        <v>275</v>
      </c>
      <c r="I132" s="99">
        <f t="shared" si="4"/>
        <v>2.9343967280163597E-10</v>
      </c>
      <c r="J132" s="99">
        <f t="shared" si="4"/>
        <v>1.7727803680981596E-5</v>
      </c>
      <c r="K132" s="99">
        <f t="shared" si="4"/>
        <v>1.9063460122699385E-4</v>
      </c>
      <c r="L132" s="99">
        <f t="shared" si="4"/>
        <v>5.3426257668711655E-4</v>
      </c>
      <c r="M132" s="99">
        <f t="shared" si="4"/>
        <v>1.2830396728016359E-3</v>
      </c>
      <c r="N132" s="99">
        <f t="shared" ref="N132:R182" si="5">1000*98.96*Y132/24.45</f>
        <v>2.2625210633946832E-4</v>
      </c>
      <c r="O132" s="99">
        <f t="shared" si="5"/>
        <v>1.0847149284253578E-4</v>
      </c>
      <c r="P132" s="99">
        <f t="shared" si="5"/>
        <v>3.7357905930470352E-5</v>
      </c>
      <c r="Q132" s="99">
        <f t="shared" si="5"/>
        <v>1.7727803680981596E-5</v>
      </c>
      <c r="R132" s="99">
        <f t="shared" si="5"/>
        <v>9.956711656441719E-6</v>
      </c>
      <c r="S132" s="100"/>
      <c r="T132" s="99">
        <v>7.2499999999999994E-14</v>
      </c>
      <c r="U132" s="99">
        <v>4.3800000000000002E-9</v>
      </c>
      <c r="V132" s="99">
        <v>4.7099999999999998E-8</v>
      </c>
      <c r="W132" s="99">
        <v>1.3199999999999999E-7</v>
      </c>
      <c r="X132" s="99">
        <v>3.1699999999999999E-7</v>
      </c>
      <c r="Y132" s="99">
        <v>5.5899999999999998E-8</v>
      </c>
      <c r="Z132" s="99">
        <v>2.6799999999999998E-8</v>
      </c>
      <c r="AA132" s="99">
        <v>9.2300000000000006E-9</v>
      </c>
      <c r="AB132" s="99">
        <v>4.3800000000000002E-9</v>
      </c>
      <c r="AC132" s="99">
        <v>2.4600000000000002E-9</v>
      </c>
    </row>
    <row r="133" spans="1:29" s="98" customFormat="1" x14ac:dyDescent="0.25">
      <c r="A133" s="98" t="s">
        <v>72</v>
      </c>
      <c r="B133" s="98" t="s">
        <v>236</v>
      </c>
      <c r="C133" s="98" t="s">
        <v>271</v>
      </c>
      <c r="D133" s="98">
        <v>2019</v>
      </c>
      <c r="E133" s="98">
        <v>2019</v>
      </c>
      <c r="F133" s="98" t="s">
        <v>280</v>
      </c>
      <c r="G133" s="98" t="s">
        <v>273</v>
      </c>
      <c r="H133" s="98" t="s">
        <v>276</v>
      </c>
      <c r="I133" s="99">
        <f t="shared" ref="I133:M183" si="6">1000*98.96*T133/24.45</f>
        <v>8.1758364008179963E-7</v>
      </c>
      <c r="J133" s="99">
        <f t="shared" si="6"/>
        <v>6.1521145194274034E-4</v>
      </c>
      <c r="K133" s="99">
        <f t="shared" si="6"/>
        <v>4.7759836400817993E-3</v>
      </c>
      <c r="L133" s="99">
        <f t="shared" si="6"/>
        <v>9.3900695296523524E-3</v>
      </c>
      <c r="M133" s="99">
        <f t="shared" si="6"/>
        <v>2.5134625766871168E-2</v>
      </c>
      <c r="N133" s="99">
        <f t="shared" si="5"/>
        <v>8.9448507157464212E-3</v>
      </c>
      <c r="O133" s="99">
        <f t="shared" si="5"/>
        <v>5.4235746421267897E-3</v>
      </c>
      <c r="P133" s="99">
        <f t="shared" si="5"/>
        <v>2.1168130879345606E-3</v>
      </c>
      <c r="Q133" s="99">
        <f t="shared" si="5"/>
        <v>9.4710184049079751E-4</v>
      </c>
      <c r="R133" s="99">
        <f t="shared" si="5"/>
        <v>3.845071574642127E-4</v>
      </c>
      <c r="S133" s="100"/>
      <c r="T133" s="99">
        <v>2.02E-10</v>
      </c>
      <c r="U133" s="99">
        <v>1.5200000000000001E-7</v>
      </c>
      <c r="V133" s="99">
        <v>1.1799999999999999E-6</v>
      </c>
      <c r="W133" s="99">
        <v>2.3199999999999998E-6</v>
      </c>
      <c r="X133" s="99">
        <v>6.2099999999999998E-6</v>
      </c>
      <c r="Y133" s="99">
        <v>2.21E-6</v>
      </c>
      <c r="Z133" s="99">
        <v>1.3400000000000001E-6</v>
      </c>
      <c r="AA133" s="99">
        <v>5.2300000000000001E-7</v>
      </c>
      <c r="AB133" s="99">
        <v>2.34E-7</v>
      </c>
      <c r="AC133" s="99">
        <v>9.5000000000000004E-8</v>
      </c>
    </row>
    <row r="134" spans="1:29" s="98" customFormat="1" x14ac:dyDescent="0.25">
      <c r="A134" s="98" t="s">
        <v>72</v>
      </c>
      <c r="B134" s="98" t="s">
        <v>236</v>
      </c>
      <c r="C134" s="98" t="s">
        <v>271</v>
      </c>
      <c r="D134" s="98">
        <v>2019</v>
      </c>
      <c r="E134" s="98">
        <v>2019</v>
      </c>
      <c r="F134" s="98" t="s">
        <v>280</v>
      </c>
      <c r="G134" s="98" t="s">
        <v>277</v>
      </c>
      <c r="H134" s="98" t="s">
        <v>274</v>
      </c>
      <c r="I134" s="99">
        <f t="shared" si="6"/>
        <v>1.0928098159509202E-7</v>
      </c>
      <c r="J134" s="99">
        <f t="shared" si="6"/>
        <v>8.9448507157464219E-5</v>
      </c>
      <c r="K134" s="99">
        <f t="shared" si="6"/>
        <v>2.9424916155419223E-4</v>
      </c>
      <c r="L134" s="99">
        <f t="shared" si="6"/>
        <v>1.7404008179959102E-3</v>
      </c>
      <c r="M134" s="99">
        <f t="shared" si="6"/>
        <v>4.330764826175869E-3</v>
      </c>
      <c r="N134" s="99">
        <f t="shared" si="5"/>
        <v>7.2044498977505108E-4</v>
      </c>
      <c r="O134" s="99">
        <f t="shared" si="5"/>
        <v>5.2212024539877307E-4</v>
      </c>
      <c r="P134" s="99">
        <f t="shared" si="5"/>
        <v>1.67159427402863E-4</v>
      </c>
      <c r="Q134" s="99">
        <f t="shared" si="5"/>
        <v>6.3544867075664632E-5</v>
      </c>
      <c r="R134" s="99">
        <f t="shared" si="5"/>
        <v>2.501320245398773E-5</v>
      </c>
      <c r="S134" s="100"/>
      <c r="T134" s="99">
        <v>2.7E-11</v>
      </c>
      <c r="U134" s="99">
        <v>2.2099999999999999E-8</v>
      </c>
      <c r="V134" s="99">
        <v>7.2699999999999996E-8</v>
      </c>
      <c r="W134" s="99">
        <v>4.3000000000000001E-7</v>
      </c>
      <c r="X134" s="99">
        <v>1.0699999999999999E-6</v>
      </c>
      <c r="Y134" s="99">
        <v>1.7800000000000001E-7</v>
      </c>
      <c r="Z134" s="99">
        <v>1.29E-7</v>
      </c>
      <c r="AA134" s="99">
        <v>4.1299999999999999E-8</v>
      </c>
      <c r="AB134" s="99">
        <v>1.5700000000000002E-8</v>
      </c>
      <c r="AC134" s="99">
        <v>6.1799999999999998E-9</v>
      </c>
    </row>
    <row r="135" spans="1:29" s="98" customFormat="1" x14ac:dyDescent="0.25">
      <c r="A135" s="98" t="s">
        <v>72</v>
      </c>
      <c r="B135" s="98" t="s">
        <v>236</v>
      </c>
      <c r="C135" s="98" t="s">
        <v>271</v>
      </c>
      <c r="D135" s="98">
        <v>2019</v>
      </c>
      <c r="E135" s="98">
        <v>2019</v>
      </c>
      <c r="F135" s="98" t="s">
        <v>280</v>
      </c>
      <c r="G135" s="98" t="s">
        <v>277</v>
      </c>
      <c r="H135" s="98" t="s">
        <v>275</v>
      </c>
      <c r="I135" s="99">
        <f t="shared" si="6"/>
        <v>1.4975541922290388E-7</v>
      </c>
      <c r="J135" s="99">
        <f t="shared" si="6"/>
        <v>1.4813644171779141E-4</v>
      </c>
      <c r="K135" s="99">
        <f t="shared" si="6"/>
        <v>1.1089995910020451E-3</v>
      </c>
      <c r="L135" s="99">
        <f t="shared" si="6"/>
        <v>2.2301415132924335E-3</v>
      </c>
      <c r="M135" s="99">
        <f t="shared" si="6"/>
        <v>5.1807280163599185E-3</v>
      </c>
      <c r="N135" s="99">
        <f t="shared" si="5"/>
        <v>1.5744556237218814E-3</v>
      </c>
      <c r="O135" s="99">
        <f t="shared" si="5"/>
        <v>9.7543394683026583E-4</v>
      </c>
      <c r="P135" s="99">
        <f t="shared" si="5"/>
        <v>3.0841521472392639E-4</v>
      </c>
      <c r="Q135" s="99">
        <f t="shared" si="5"/>
        <v>1.1697112474437629E-4</v>
      </c>
      <c r="R135" s="99">
        <f t="shared" si="5"/>
        <v>4.330764826175869E-5</v>
      </c>
      <c r="S135" s="100"/>
      <c r="T135" s="99">
        <v>3.7000000000000001E-11</v>
      </c>
      <c r="U135" s="99">
        <v>3.6599999999999997E-8</v>
      </c>
      <c r="V135" s="99">
        <v>2.7399999999999999E-7</v>
      </c>
      <c r="W135" s="99">
        <v>5.51E-7</v>
      </c>
      <c r="X135" s="99">
        <v>1.28E-6</v>
      </c>
      <c r="Y135" s="99">
        <v>3.89E-7</v>
      </c>
      <c r="Z135" s="99">
        <v>2.41E-7</v>
      </c>
      <c r="AA135" s="99">
        <v>7.6199999999999994E-8</v>
      </c>
      <c r="AB135" s="99">
        <v>2.8900000000000001E-8</v>
      </c>
      <c r="AC135" s="99">
        <v>1.07E-8</v>
      </c>
    </row>
    <row r="136" spans="1:29" s="98" customFormat="1" x14ac:dyDescent="0.25">
      <c r="A136" s="98" t="s">
        <v>72</v>
      </c>
      <c r="B136" s="98" t="s">
        <v>236</v>
      </c>
      <c r="C136" s="98" t="s">
        <v>271</v>
      </c>
      <c r="D136" s="98">
        <v>2019</v>
      </c>
      <c r="E136" s="98">
        <v>2019</v>
      </c>
      <c r="F136" s="98" t="s">
        <v>280</v>
      </c>
      <c r="G136" s="98" t="s">
        <v>277</v>
      </c>
      <c r="H136" s="98" t="s">
        <v>276</v>
      </c>
      <c r="I136" s="99">
        <f t="shared" si="6"/>
        <v>2.9505865030674845E-7</v>
      </c>
      <c r="J136" s="99">
        <f t="shared" si="6"/>
        <v>2.8008310838445807E-4</v>
      </c>
      <c r="K136" s="99">
        <f t="shared" si="6"/>
        <v>3.1327214723926382E-3</v>
      </c>
      <c r="L136" s="99">
        <f t="shared" si="6"/>
        <v>4.8164580777096113E-3</v>
      </c>
      <c r="M136" s="99">
        <f t="shared" si="6"/>
        <v>9.5519672801635987E-3</v>
      </c>
      <c r="N136" s="99">
        <f t="shared" si="5"/>
        <v>4.452188139059305E-3</v>
      </c>
      <c r="O136" s="99">
        <f t="shared" si="5"/>
        <v>1.7768278118609408E-3</v>
      </c>
      <c r="P136" s="99">
        <f t="shared" si="5"/>
        <v>8.8639018404907972E-4</v>
      </c>
      <c r="Q136" s="99">
        <f t="shared" si="5"/>
        <v>4.0474437627811865E-4</v>
      </c>
      <c r="R136" s="99">
        <f t="shared" si="5"/>
        <v>1.5906453987730063E-4</v>
      </c>
      <c r="S136" s="100"/>
      <c r="T136" s="99">
        <v>7.2900000000000002E-11</v>
      </c>
      <c r="U136" s="99">
        <v>6.9199999999999998E-8</v>
      </c>
      <c r="V136" s="99">
        <v>7.7400000000000002E-7</v>
      </c>
      <c r="W136" s="99">
        <v>1.19E-6</v>
      </c>
      <c r="X136" s="99">
        <v>2.3599999999999999E-6</v>
      </c>
      <c r="Y136" s="99">
        <v>1.1000000000000001E-6</v>
      </c>
      <c r="Z136" s="99">
        <v>4.39E-7</v>
      </c>
      <c r="AA136" s="99">
        <v>2.1899999999999999E-7</v>
      </c>
      <c r="AB136" s="99">
        <v>9.9999999999999995E-8</v>
      </c>
      <c r="AC136" s="99">
        <v>3.9300000000000001E-8</v>
      </c>
    </row>
    <row r="137" spans="1:29" s="98" customFormat="1" x14ac:dyDescent="0.25">
      <c r="A137" s="98" t="s">
        <v>72</v>
      </c>
      <c r="B137" s="98" t="s">
        <v>236</v>
      </c>
      <c r="C137" s="98" t="s">
        <v>271</v>
      </c>
      <c r="D137" s="98">
        <v>2019</v>
      </c>
      <c r="E137" s="98">
        <v>2019</v>
      </c>
      <c r="F137" s="98" t="s">
        <v>280</v>
      </c>
      <c r="G137" s="98" t="s">
        <v>278</v>
      </c>
      <c r="H137" s="98" t="s">
        <v>274</v>
      </c>
      <c r="I137" s="99">
        <f t="shared" si="6"/>
        <v>4.6234261444077295E-8</v>
      </c>
      <c r="J137" s="99">
        <f t="shared" si="6"/>
        <v>3.7843599182004086E-5</v>
      </c>
      <c r="K137" s="99">
        <f t="shared" si="6"/>
        <v>1.2449002988831206E-4</v>
      </c>
      <c r="L137" s="99">
        <f t="shared" si="6"/>
        <v>7.3632342299826987E-4</v>
      </c>
      <c r="M137" s="99">
        <f t="shared" si="6"/>
        <v>1.8322466572282534E-3</v>
      </c>
      <c r="N137" s="99">
        <f t="shared" si="5"/>
        <v>3.048036495202139E-4</v>
      </c>
      <c r="O137" s="99">
        <f t="shared" si="5"/>
        <v>2.2089702689948097E-4</v>
      </c>
      <c r="P137" s="99">
        <f t="shared" si="5"/>
        <v>7.0721296208903477E-5</v>
      </c>
      <c r="Q137" s="99">
        <f t="shared" si="5"/>
        <v>2.6884366839704252E-5</v>
      </c>
      <c r="R137" s="99">
        <f t="shared" si="5"/>
        <v>1.0582508730533251E-5</v>
      </c>
      <c r="S137" s="100"/>
      <c r="T137" s="99">
        <v>1.14230769230769E-11</v>
      </c>
      <c r="U137" s="99">
        <v>9.3499999999999994E-9</v>
      </c>
      <c r="V137" s="99">
        <v>3.0757692307692299E-8</v>
      </c>
      <c r="W137" s="99">
        <v>1.8192307692307699E-7</v>
      </c>
      <c r="X137" s="99">
        <v>4.52692307692308E-7</v>
      </c>
      <c r="Y137" s="99">
        <v>7.5307692307692298E-8</v>
      </c>
      <c r="Z137" s="99">
        <v>5.4576923076923097E-8</v>
      </c>
      <c r="AA137" s="99">
        <v>1.74730769230769E-8</v>
      </c>
      <c r="AB137" s="99">
        <v>6.6423076923076898E-9</v>
      </c>
      <c r="AC137" s="99">
        <v>2.6146153846153799E-9</v>
      </c>
    </row>
    <row r="138" spans="1:29" s="98" customFormat="1" x14ac:dyDescent="0.25">
      <c r="A138" s="98" t="s">
        <v>72</v>
      </c>
      <c r="B138" s="98" t="s">
        <v>236</v>
      </c>
      <c r="C138" s="98" t="s">
        <v>271</v>
      </c>
      <c r="D138" s="98">
        <v>2019</v>
      </c>
      <c r="E138" s="98">
        <v>2019</v>
      </c>
      <c r="F138" s="98" t="s">
        <v>280</v>
      </c>
      <c r="G138" s="98" t="s">
        <v>278</v>
      </c>
      <c r="H138" s="98" t="s">
        <v>275</v>
      </c>
      <c r="I138" s="99">
        <f t="shared" si="6"/>
        <v>6.335806197892106E-8</v>
      </c>
      <c r="J138" s="99">
        <f t="shared" si="6"/>
        <v>6.2673109957527202E-5</v>
      </c>
      <c r="K138" s="99">
        <f t="shared" si="6"/>
        <v>4.6919213465471165E-4</v>
      </c>
      <c r="L138" s="99">
        <f t="shared" si="6"/>
        <v>9.4352140946987728E-4</v>
      </c>
      <c r="M138" s="99">
        <f t="shared" si="6"/>
        <v>2.1918464684599673E-3</v>
      </c>
      <c r="N138" s="99">
        <f t="shared" si="5"/>
        <v>6.6611584080541097E-4</v>
      </c>
      <c r="O138" s="99">
        <f t="shared" si="5"/>
        <v>4.1268359288972604E-4</v>
      </c>
      <c r="P138" s="99">
        <f t="shared" si="5"/>
        <v>1.3048336007550715E-4</v>
      </c>
      <c r="Q138" s="99">
        <f t="shared" si="5"/>
        <v>4.9487783545697748E-5</v>
      </c>
      <c r="R138" s="99">
        <f t="shared" si="5"/>
        <v>1.8322466572282534E-5</v>
      </c>
      <c r="S138" s="100"/>
      <c r="T138" s="99">
        <v>1.56538461538462E-11</v>
      </c>
      <c r="U138" s="99">
        <v>1.5484615384615399E-8</v>
      </c>
      <c r="V138" s="99">
        <v>1.1592307692307699E-7</v>
      </c>
      <c r="W138" s="99">
        <v>2.33115384615385E-7</v>
      </c>
      <c r="X138" s="99">
        <v>5.4153846153846201E-7</v>
      </c>
      <c r="Y138" s="99">
        <v>1.64576923076923E-7</v>
      </c>
      <c r="Z138" s="99">
        <v>1.01961538461538E-7</v>
      </c>
      <c r="AA138" s="99">
        <v>3.2238461538461497E-8</v>
      </c>
      <c r="AB138" s="99">
        <v>1.22269230769231E-8</v>
      </c>
      <c r="AC138" s="99">
        <v>4.5269230769230796E-9</v>
      </c>
    </row>
    <row r="139" spans="1:29" s="98" customFormat="1" x14ac:dyDescent="0.25">
      <c r="A139" s="98" t="s">
        <v>72</v>
      </c>
      <c r="B139" s="98" t="s">
        <v>236</v>
      </c>
      <c r="C139" s="98" t="s">
        <v>271</v>
      </c>
      <c r="D139" s="98">
        <v>2019</v>
      </c>
      <c r="E139" s="98">
        <v>2019</v>
      </c>
      <c r="F139" s="98" t="s">
        <v>280</v>
      </c>
      <c r="G139" s="98" t="s">
        <v>278</v>
      </c>
      <c r="H139" s="98" t="s">
        <v>276</v>
      </c>
      <c r="I139" s="99">
        <f t="shared" si="6"/>
        <v>1.24832505899009E-7</v>
      </c>
      <c r="J139" s="99">
        <f t="shared" si="6"/>
        <v>1.1849669970111696E-4</v>
      </c>
      <c r="K139" s="99">
        <f t="shared" si="6"/>
        <v>1.3253821613968837E-3</v>
      </c>
      <c r="L139" s="99">
        <f t="shared" si="6"/>
        <v>2.0377322636463725E-3</v>
      </c>
      <c r="M139" s="99">
        <f t="shared" si="6"/>
        <v>4.0412169262230594E-3</v>
      </c>
      <c r="N139" s="99">
        <f t="shared" si="5"/>
        <v>1.8836180588327814E-3</v>
      </c>
      <c r="O139" s="99">
        <f t="shared" si="5"/>
        <v>7.5173484347962794E-4</v>
      </c>
      <c r="P139" s="99">
        <f t="shared" si="5"/>
        <v>3.7501123171307203E-4</v>
      </c>
      <c r="Q139" s="99">
        <f t="shared" si="5"/>
        <v>1.7123800534843476E-4</v>
      </c>
      <c r="R139" s="99">
        <f t="shared" si="5"/>
        <v>6.7296536101934967E-5</v>
      </c>
      <c r="S139" s="100"/>
      <c r="T139" s="99">
        <v>3.0842307692307703E-11</v>
      </c>
      <c r="U139" s="99">
        <v>2.9276923076923099E-8</v>
      </c>
      <c r="V139" s="99">
        <v>3.27461538461538E-7</v>
      </c>
      <c r="W139" s="99">
        <v>5.0346153846153804E-7</v>
      </c>
      <c r="X139" s="99">
        <v>9.9846153846153796E-7</v>
      </c>
      <c r="Y139" s="99">
        <v>4.6538461538461502E-7</v>
      </c>
      <c r="Z139" s="99">
        <v>1.8573076923076901E-7</v>
      </c>
      <c r="AA139" s="99">
        <v>9.2653846153846105E-8</v>
      </c>
      <c r="AB139" s="99">
        <v>4.23076923076923E-8</v>
      </c>
      <c r="AC139" s="99">
        <v>1.6626923076923101E-8</v>
      </c>
    </row>
    <row r="140" spans="1:29" s="98" customFormat="1" x14ac:dyDescent="0.25">
      <c r="A140" s="98" t="s">
        <v>72</v>
      </c>
      <c r="B140" s="98" t="s">
        <v>236</v>
      </c>
      <c r="C140" s="98" t="s">
        <v>271</v>
      </c>
      <c r="D140" s="98">
        <v>2020</v>
      </c>
      <c r="E140" s="98">
        <v>2019</v>
      </c>
      <c r="F140" s="98" t="s">
        <v>272</v>
      </c>
      <c r="G140" s="98" t="s">
        <v>273</v>
      </c>
      <c r="H140" s="98" t="s">
        <v>274</v>
      </c>
      <c r="I140" s="99">
        <f t="shared" si="6"/>
        <v>1.8213496932515342E-12</v>
      </c>
      <c r="J140" s="99">
        <f t="shared" si="6"/>
        <v>1.521838854805726E-6</v>
      </c>
      <c r="K140" s="99">
        <f t="shared" si="6"/>
        <v>1.436842535787321E-5</v>
      </c>
      <c r="L140" s="99">
        <f t="shared" si="6"/>
        <v>5.8687934560327206E-5</v>
      </c>
      <c r="M140" s="99">
        <f t="shared" si="6"/>
        <v>1.7646854805725972E-4</v>
      </c>
      <c r="N140" s="99">
        <f t="shared" si="5"/>
        <v>3.3796155419222908E-5</v>
      </c>
      <c r="O140" s="99">
        <f t="shared" si="5"/>
        <v>2.4446560327198363E-5</v>
      </c>
      <c r="P140" s="99">
        <f t="shared" si="5"/>
        <v>8.8639018404907978E-6</v>
      </c>
      <c r="Q140" s="99">
        <f t="shared" si="5"/>
        <v>3.8693562372188142E-6</v>
      </c>
      <c r="R140" s="99">
        <f t="shared" si="5"/>
        <v>1.6068351738241309E-6</v>
      </c>
      <c r="S140" s="100"/>
      <c r="T140" s="99">
        <v>4.5000000000000002E-16</v>
      </c>
      <c r="U140" s="99">
        <v>3.7599999999999999E-10</v>
      </c>
      <c r="V140" s="99">
        <v>3.5499999999999999E-9</v>
      </c>
      <c r="W140" s="99">
        <v>1.4500000000000001E-8</v>
      </c>
      <c r="X140" s="99">
        <v>4.36E-8</v>
      </c>
      <c r="Y140" s="99">
        <v>8.3500000000000003E-9</v>
      </c>
      <c r="Z140" s="99">
        <v>6.0399999999999998E-9</v>
      </c>
      <c r="AA140" s="99">
        <v>2.1900000000000001E-9</v>
      </c>
      <c r="AB140" s="99">
        <v>9.5600000000000001E-10</v>
      </c>
      <c r="AC140" s="99">
        <v>3.9700000000000002E-10</v>
      </c>
    </row>
    <row r="141" spans="1:29" s="98" customFormat="1" x14ac:dyDescent="0.25">
      <c r="A141" s="98" t="s">
        <v>72</v>
      </c>
      <c r="B141" s="98" t="s">
        <v>236</v>
      </c>
      <c r="C141" s="98" t="s">
        <v>271</v>
      </c>
      <c r="D141" s="98">
        <v>2020</v>
      </c>
      <c r="E141" s="98">
        <v>2019</v>
      </c>
      <c r="F141" s="98" t="s">
        <v>272</v>
      </c>
      <c r="G141" s="98" t="s">
        <v>273</v>
      </c>
      <c r="H141" s="98" t="s">
        <v>275</v>
      </c>
      <c r="I141" s="99">
        <f t="shared" si="6"/>
        <v>4.2498159509202459E-2</v>
      </c>
      <c r="J141" s="99">
        <f t="shared" si="6"/>
        <v>8.661529652351738E-3</v>
      </c>
      <c r="K141" s="99">
        <f t="shared" si="6"/>
        <v>4.7759836400817993E-3</v>
      </c>
      <c r="L141" s="99">
        <f t="shared" si="6"/>
        <v>3.7762650306748468E-3</v>
      </c>
      <c r="M141" s="99">
        <f t="shared" si="6"/>
        <v>3.4767541922290385E-3</v>
      </c>
      <c r="N141" s="99">
        <f t="shared" si="5"/>
        <v>2.9020171779141102E-4</v>
      </c>
      <c r="O141" s="99">
        <f t="shared" si="5"/>
        <v>1.2587550102249491E-4</v>
      </c>
      <c r="P141" s="99">
        <f t="shared" si="5"/>
        <v>3.8248343558282209E-5</v>
      </c>
      <c r="Q141" s="99">
        <f t="shared" si="5"/>
        <v>1.7768278118609407E-5</v>
      </c>
      <c r="R141" s="99">
        <f t="shared" si="5"/>
        <v>1.0037660531697341E-5</v>
      </c>
      <c r="S141" s="100"/>
      <c r="T141" s="99">
        <v>1.0499999999999999E-5</v>
      </c>
      <c r="U141" s="99">
        <v>2.1399999999999998E-6</v>
      </c>
      <c r="V141" s="99">
        <v>1.1799999999999999E-6</v>
      </c>
      <c r="W141" s="99">
        <v>9.33E-7</v>
      </c>
      <c r="X141" s="99">
        <v>8.5899999999999995E-7</v>
      </c>
      <c r="Y141" s="99">
        <v>7.17E-8</v>
      </c>
      <c r="Z141" s="99">
        <v>3.1100000000000001E-8</v>
      </c>
      <c r="AA141" s="99">
        <v>9.4500000000000002E-9</v>
      </c>
      <c r="AB141" s="99">
        <v>4.3899999999999999E-9</v>
      </c>
      <c r="AC141" s="99">
        <v>2.4800000000000001E-9</v>
      </c>
    </row>
    <row r="142" spans="1:29" s="98" customFormat="1" x14ac:dyDescent="0.25">
      <c r="A142" s="98" t="s">
        <v>72</v>
      </c>
      <c r="B142" s="98" t="s">
        <v>236</v>
      </c>
      <c r="C142" s="98" t="s">
        <v>271</v>
      </c>
      <c r="D142" s="98">
        <v>2020</v>
      </c>
      <c r="E142" s="98">
        <v>2019</v>
      </c>
      <c r="F142" s="98" t="s">
        <v>272</v>
      </c>
      <c r="G142" s="98" t="s">
        <v>273</v>
      </c>
      <c r="H142" s="98" t="s">
        <v>276</v>
      </c>
      <c r="I142" s="99">
        <f t="shared" si="6"/>
        <v>0.35334184049079753</v>
      </c>
      <c r="J142" s="99">
        <f t="shared" si="6"/>
        <v>0.16634993865030678</v>
      </c>
      <c r="K142" s="99">
        <f t="shared" si="6"/>
        <v>0.10685251533742332</v>
      </c>
      <c r="L142" s="99">
        <f t="shared" si="6"/>
        <v>7.852040899795501E-2</v>
      </c>
      <c r="M142" s="99">
        <f t="shared" si="6"/>
        <v>5.4640490797546015E-2</v>
      </c>
      <c r="N142" s="99">
        <f t="shared" si="5"/>
        <v>1.1089995910020451E-2</v>
      </c>
      <c r="O142" s="99">
        <f t="shared" si="5"/>
        <v>6.07116564417178E-3</v>
      </c>
      <c r="P142" s="99">
        <f t="shared" si="5"/>
        <v>2.2827582822085891E-3</v>
      </c>
      <c r="Q142" s="99">
        <f t="shared" si="5"/>
        <v>1.0118609406952965E-3</v>
      </c>
      <c r="R142" s="99">
        <f t="shared" si="5"/>
        <v>4.0474437627811865E-4</v>
      </c>
      <c r="S142" s="100"/>
      <c r="T142" s="99">
        <v>8.7299999999999994E-5</v>
      </c>
      <c r="U142" s="99">
        <v>4.1100000000000003E-5</v>
      </c>
      <c r="V142" s="99">
        <v>2.6400000000000001E-5</v>
      </c>
      <c r="W142" s="99">
        <v>1.9400000000000001E-5</v>
      </c>
      <c r="X142" s="99">
        <v>1.3499999999999999E-5</v>
      </c>
      <c r="Y142" s="99">
        <v>2.74E-6</v>
      </c>
      <c r="Z142" s="99">
        <v>1.5E-6</v>
      </c>
      <c r="AA142" s="99">
        <v>5.6400000000000002E-7</v>
      </c>
      <c r="AB142" s="99">
        <v>2.4999999999999999E-7</v>
      </c>
      <c r="AC142" s="99">
        <v>9.9999999999999995E-8</v>
      </c>
    </row>
    <row r="143" spans="1:29" s="98" customFormat="1" x14ac:dyDescent="0.25">
      <c r="A143" s="98" t="s">
        <v>72</v>
      </c>
      <c r="B143" s="98" t="s">
        <v>236</v>
      </c>
      <c r="C143" s="98" t="s">
        <v>271</v>
      </c>
      <c r="D143" s="98">
        <v>2020</v>
      </c>
      <c r="E143" s="98">
        <v>2019</v>
      </c>
      <c r="F143" s="98" t="s">
        <v>272</v>
      </c>
      <c r="G143" s="98" t="s">
        <v>277</v>
      </c>
      <c r="H143" s="98" t="s">
        <v>274</v>
      </c>
      <c r="I143" s="99">
        <f t="shared" si="6"/>
        <v>4.3712392638036807E-2</v>
      </c>
      <c r="J143" s="99">
        <f t="shared" si="6"/>
        <v>1.5987402862985688E-2</v>
      </c>
      <c r="K143" s="99">
        <f t="shared" si="6"/>
        <v>9.5519672801635987E-3</v>
      </c>
      <c r="L143" s="99">
        <f t="shared" si="6"/>
        <v>8.3377341513292454E-3</v>
      </c>
      <c r="M143" s="99">
        <f t="shared" si="6"/>
        <v>7.6901431492842533E-3</v>
      </c>
      <c r="N143" s="99">
        <f t="shared" si="5"/>
        <v>8.0139386503067487E-4</v>
      </c>
      <c r="O143" s="99">
        <f t="shared" si="5"/>
        <v>5.7473701431492844E-4</v>
      </c>
      <c r="P143" s="99">
        <f t="shared" si="5"/>
        <v>1.7768278118609408E-4</v>
      </c>
      <c r="Q143" s="99">
        <f t="shared" si="5"/>
        <v>6.6378077709611458E-5</v>
      </c>
      <c r="R143" s="99">
        <f t="shared" si="5"/>
        <v>2.5984588957055215E-5</v>
      </c>
      <c r="S143" s="100"/>
      <c r="T143" s="99">
        <v>1.08E-5</v>
      </c>
      <c r="U143" s="99">
        <v>3.9500000000000003E-6</v>
      </c>
      <c r="V143" s="99">
        <v>2.3599999999999999E-6</v>
      </c>
      <c r="W143" s="99">
        <v>2.0600000000000002E-6</v>
      </c>
      <c r="X143" s="99">
        <v>1.9E-6</v>
      </c>
      <c r="Y143" s="99">
        <v>1.98E-7</v>
      </c>
      <c r="Z143" s="99">
        <v>1.42E-7</v>
      </c>
      <c r="AA143" s="99">
        <v>4.3900000000000003E-8</v>
      </c>
      <c r="AB143" s="99">
        <v>1.6400000000000001E-8</v>
      </c>
      <c r="AC143" s="99">
        <v>6.4199999999999998E-9</v>
      </c>
    </row>
    <row r="144" spans="1:29" s="98" customFormat="1" x14ac:dyDescent="0.25">
      <c r="A144" s="98" t="s">
        <v>72</v>
      </c>
      <c r="B144" s="98" t="s">
        <v>236</v>
      </c>
      <c r="C144" s="98" t="s">
        <v>271</v>
      </c>
      <c r="D144" s="98">
        <v>2020</v>
      </c>
      <c r="E144" s="98">
        <v>2019</v>
      </c>
      <c r="F144" s="98" t="s">
        <v>272</v>
      </c>
      <c r="G144" s="98" t="s">
        <v>277</v>
      </c>
      <c r="H144" s="98" t="s">
        <v>275</v>
      </c>
      <c r="I144" s="99">
        <f t="shared" si="6"/>
        <v>7.5282453987730064E-2</v>
      </c>
      <c r="J144" s="99">
        <f t="shared" si="6"/>
        <v>2.7724989775051122E-2</v>
      </c>
      <c r="K144" s="99">
        <f t="shared" si="6"/>
        <v>1.7930175869120654E-2</v>
      </c>
      <c r="L144" s="99">
        <f t="shared" si="6"/>
        <v>1.4570797546012268E-2</v>
      </c>
      <c r="M144" s="99">
        <f t="shared" si="6"/>
        <v>1.3073243353783232E-2</v>
      </c>
      <c r="N144" s="99">
        <f t="shared" si="5"/>
        <v>1.8901562372188139E-3</v>
      </c>
      <c r="O144" s="99">
        <f t="shared" si="5"/>
        <v>1.0644777096114519E-3</v>
      </c>
      <c r="P144" s="99">
        <f t="shared" si="5"/>
        <v>3.2784294478527612E-4</v>
      </c>
      <c r="Q144" s="99">
        <f t="shared" si="5"/>
        <v>1.2304229038854808E-4</v>
      </c>
      <c r="R144" s="99">
        <f t="shared" si="5"/>
        <v>4.5331370143149282E-5</v>
      </c>
      <c r="S144" s="100"/>
      <c r="T144" s="99">
        <v>1.8600000000000001E-5</v>
      </c>
      <c r="U144" s="99">
        <v>6.8499999999999996E-6</v>
      </c>
      <c r="V144" s="99">
        <v>4.4299999999999999E-6</v>
      </c>
      <c r="W144" s="99">
        <v>3.5999999999999998E-6</v>
      </c>
      <c r="X144" s="99">
        <v>3.23E-6</v>
      </c>
      <c r="Y144" s="99">
        <v>4.6699999999999999E-7</v>
      </c>
      <c r="Z144" s="99">
        <v>2.6300000000000001E-7</v>
      </c>
      <c r="AA144" s="99">
        <v>8.0999999999999997E-8</v>
      </c>
      <c r="AB144" s="99">
        <v>3.0400000000000001E-8</v>
      </c>
      <c r="AC144" s="99">
        <v>1.1199999999999999E-8</v>
      </c>
    </row>
    <row r="145" spans="1:29" s="98" customFormat="1" x14ac:dyDescent="0.25">
      <c r="A145" s="98" t="s">
        <v>72</v>
      </c>
      <c r="B145" s="98" t="s">
        <v>236</v>
      </c>
      <c r="C145" s="98" t="s">
        <v>271</v>
      </c>
      <c r="D145" s="98">
        <v>2020</v>
      </c>
      <c r="E145" s="98">
        <v>2019</v>
      </c>
      <c r="F145" s="98" t="s">
        <v>272</v>
      </c>
      <c r="G145" s="98" t="s">
        <v>277</v>
      </c>
      <c r="H145" s="98" t="s">
        <v>276</v>
      </c>
      <c r="I145" s="99">
        <f t="shared" si="6"/>
        <v>0.17565905930470346</v>
      </c>
      <c r="J145" s="99">
        <f t="shared" si="6"/>
        <v>8.337734151329243E-2</v>
      </c>
      <c r="K145" s="99">
        <f t="shared" si="6"/>
        <v>6.3949611451942751E-2</v>
      </c>
      <c r="L145" s="99">
        <f t="shared" si="6"/>
        <v>3.7034110429447854E-2</v>
      </c>
      <c r="M145" s="99">
        <f t="shared" si="6"/>
        <v>2.2422838445807773E-2</v>
      </c>
      <c r="N145" s="99">
        <f t="shared" si="5"/>
        <v>5.86879345603272E-3</v>
      </c>
      <c r="O145" s="99">
        <f t="shared" si="5"/>
        <v>2.1937145194274028E-3</v>
      </c>
      <c r="P145" s="99">
        <f t="shared" si="5"/>
        <v>9.7138650306748456E-4</v>
      </c>
      <c r="Q145" s="99">
        <f t="shared" si="5"/>
        <v>4.290290388548057E-4</v>
      </c>
      <c r="R145" s="99">
        <f t="shared" si="5"/>
        <v>1.6756417177914111E-4</v>
      </c>
      <c r="S145" s="100"/>
      <c r="T145" s="99">
        <v>4.3399999999999998E-5</v>
      </c>
      <c r="U145" s="99">
        <v>2.0599999999999999E-5</v>
      </c>
      <c r="V145" s="99">
        <v>1.5800000000000001E-5</v>
      </c>
      <c r="W145" s="99">
        <v>9.1500000000000005E-6</v>
      </c>
      <c r="X145" s="99">
        <v>5.5400000000000003E-6</v>
      </c>
      <c r="Y145" s="99">
        <v>1.4500000000000001E-6</v>
      </c>
      <c r="Z145" s="99">
        <v>5.4199999999999996E-7</v>
      </c>
      <c r="AA145" s="99">
        <v>2.3999999999999998E-7</v>
      </c>
      <c r="AB145" s="99">
        <v>1.06E-7</v>
      </c>
      <c r="AC145" s="99">
        <v>4.14E-8</v>
      </c>
    </row>
    <row r="146" spans="1:29" s="98" customFormat="1" x14ac:dyDescent="0.25">
      <c r="A146" s="98" t="s">
        <v>72</v>
      </c>
      <c r="B146" s="98" t="s">
        <v>236</v>
      </c>
      <c r="C146" s="98" t="s">
        <v>271</v>
      </c>
      <c r="D146" s="98">
        <v>2020</v>
      </c>
      <c r="E146" s="98">
        <v>2019</v>
      </c>
      <c r="F146" s="98" t="s">
        <v>272</v>
      </c>
      <c r="G146" s="98" t="s">
        <v>278</v>
      </c>
      <c r="H146" s="98" t="s">
        <v>274</v>
      </c>
      <c r="I146" s="99">
        <f t="shared" si="6"/>
        <v>1.8493704577630964E-2</v>
      </c>
      <c r="J146" s="99">
        <f t="shared" si="6"/>
        <v>6.7639012112631911E-3</v>
      </c>
      <c r="K146" s="99">
        <f t="shared" si="6"/>
        <v>4.0412169262230594E-3</v>
      </c>
      <c r="L146" s="99">
        <f t="shared" si="6"/>
        <v>3.5275029101777592E-3</v>
      </c>
      <c r="M146" s="99">
        <f t="shared" si="6"/>
        <v>3.2535221016202617E-3</v>
      </c>
      <c r="N146" s="99">
        <f t="shared" si="5"/>
        <v>3.3905125058990109E-4</v>
      </c>
      <c r="O146" s="99">
        <f t="shared" si="5"/>
        <v>2.4315796759477752E-4</v>
      </c>
      <c r="P146" s="99">
        <f t="shared" si="5"/>
        <v>7.5173484347962785E-5</v>
      </c>
      <c r="Q146" s="99">
        <f t="shared" si="5"/>
        <v>2.8083032877143311E-5</v>
      </c>
      <c r="R146" s="99">
        <f t="shared" si="5"/>
        <v>1.099347994336953E-5</v>
      </c>
      <c r="S146" s="100"/>
      <c r="T146" s="99">
        <v>4.5692307692307702E-6</v>
      </c>
      <c r="U146" s="99">
        <v>1.67115384615385E-6</v>
      </c>
      <c r="V146" s="99">
        <v>9.9846153846153796E-7</v>
      </c>
      <c r="W146" s="99">
        <v>8.7153846153846203E-7</v>
      </c>
      <c r="X146" s="99">
        <v>8.03846153846154E-7</v>
      </c>
      <c r="Y146" s="99">
        <v>8.3769230769230802E-8</v>
      </c>
      <c r="Z146" s="99">
        <v>6.00769230769231E-8</v>
      </c>
      <c r="AA146" s="99">
        <v>1.85730769230769E-8</v>
      </c>
      <c r="AB146" s="99">
        <v>6.9384615384615399E-9</v>
      </c>
      <c r="AC146" s="99">
        <v>2.71615384615385E-9</v>
      </c>
    </row>
    <row r="147" spans="1:29" s="98" customFormat="1" x14ac:dyDescent="0.25">
      <c r="A147" s="98" t="s">
        <v>72</v>
      </c>
      <c r="B147" s="98" t="s">
        <v>236</v>
      </c>
      <c r="C147" s="98" t="s">
        <v>271</v>
      </c>
      <c r="D147" s="98">
        <v>2020</v>
      </c>
      <c r="E147" s="98">
        <v>2019</v>
      </c>
      <c r="F147" s="98" t="s">
        <v>272</v>
      </c>
      <c r="G147" s="98" t="s">
        <v>278</v>
      </c>
      <c r="H147" s="98" t="s">
        <v>275</v>
      </c>
      <c r="I147" s="99">
        <f t="shared" si="6"/>
        <v>3.1850268994808875E-2</v>
      </c>
      <c r="J147" s="99">
        <f t="shared" si="6"/>
        <v>1.1729803366367772E-2</v>
      </c>
      <c r="K147" s="99">
        <f t="shared" si="6"/>
        <v>7.585843636935664E-3</v>
      </c>
      <c r="L147" s="99">
        <f t="shared" si="6"/>
        <v>6.1645681925436404E-3</v>
      </c>
      <c r="M147" s="99">
        <f t="shared" si="6"/>
        <v>5.5309875727544379E-3</v>
      </c>
      <c r="N147" s="99">
        <f t="shared" si="5"/>
        <v>7.9968148497719014E-4</v>
      </c>
      <c r="O147" s="99">
        <f t="shared" si="5"/>
        <v>4.5035595406638448E-4</v>
      </c>
      <c r="P147" s="99">
        <f t="shared" si="5"/>
        <v>1.3870278433223231E-4</v>
      </c>
      <c r="Q147" s="99">
        <f t="shared" si="5"/>
        <v>5.2056353625924337E-5</v>
      </c>
      <c r="R147" s="99">
        <f t="shared" si="5"/>
        <v>1.9178656599024705E-5</v>
      </c>
      <c r="S147" s="100"/>
      <c r="T147" s="99">
        <v>7.86923076923077E-6</v>
      </c>
      <c r="U147" s="99">
        <v>2.89807692307692E-6</v>
      </c>
      <c r="V147" s="99">
        <v>1.87423076923077E-6</v>
      </c>
      <c r="W147" s="99">
        <v>1.52307692307692E-6</v>
      </c>
      <c r="X147" s="99">
        <v>1.3665384615384599E-6</v>
      </c>
      <c r="Y147" s="99">
        <v>1.9757692307692299E-7</v>
      </c>
      <c r="Z147" s="99">
        <v>1.11269230769231E-7</v>
      </c>
      <c r="AA147" s="99">
        <v>3.4269230769230802E-8</v>
      </c>
      <c r="AB147" s="99">
        <v>1.28615384615385E-8</v>
      </c>
      <c r="AC147" s="99">
        <v>4.73846153846154E-9</v>
      </c>
    </row>
    <row r="148" spans="1:29" s="98" customFormat="1" x14ac:dyDescent="0.25">
      <c r="A148" s="98" t="s">
        <v>72</v>
      </c>
      <c r="B148" s="98" t="s">
        <v>236</v>
      </c>
      <c r="C148" s="98" t="s">
        <v>271</v>
      </c>
      <c r="D148" s="98">
        <v>2020</v>
      </c>
      <c r="E148" s="98">
        <v>2019</v>
      </c>
      <c r="F148" s="98" t="s">
        <v>272</v>
      </c>
      <c r="G148" s="98" t="s">
        <v>278</v>
      </c>
      <c r="H148" s="98" t="s">
        <v>276</v>
      </c>
      <c r="I148" s="99">
        <f t="shared" si="6"/>
        <v>7.4317294321220848E-2</v>
      </c>
      <c r="J148" s="99">
        <f t="shared" si="6"/>
        <v>3.5275029101777551E-2</v>
      </c>
      <c r="K148" s="99">
        <f t="shared" si="6"/>
        <v>2.7055604845052681E-2</v>
      </c>
      <c r="L148" s="99">
        <f t="shared" si="6"/>
        <v>1.56682774893818E-2</v>
      </c>
      <c r="M148" s="99">
        <f t="shared" si="6"/>
        <v>9.4865854963032716E-3</v>
      </c>
      <c r="N148" s="99">
        <f t="shared" si="5"/>
        <v>2.4829510775523029E-3</v>
      </c>
      <c r="O148" s="99">
        <f t="shared" si="5"/>
        <v>9.2810998898851531E-4</v>
      </c>
      <c r="P148" s="99">
        <f t="shared" si="5"/>
        <v>4.1097121283624542E-4</v>
      </c>
      <c r="Q148" s="99">
        <f t="shared" si="5"/>
        <v>1.8151228566934071E-4</v>
      </c>
      <c r="R148" s="99">
        <f t="shared" si="5"/>
        <v>7.0892534214251935E-5</v>
      </c>
      <c r="S148" s="100"/>
      <c r="T148" s="99">
        <v>1.8361538461538499E-5</v>
      </c>
      <c r="U148" s="99">
        <v>8.7153846153846108E-6</v>
      </c>
      <c r="V148" s="99">
        <v>6.6846153846153798E-6</v>
      </c>
      <c r="W148" s="99">
        <v>3.8711538461538499E-6</v>
      </c>
      <c r="X148" s="99">
        <v>2.3438461538461498E-6</v>
      </c>
      <c r="Y148" s="99">
        <v>6.1346153846153804E-7</v>
      </c>
      <c r="Z148" s="99">
        <v>2.29307692307692E-7</v>
      </c>
      <c r="AA148" s="99">
        <v>1.01538461538462E-7</v>
      </c>
      <c r="AB148" s="99">
        <v>4.4846153846153802E-8</v>
      </c>
      <c r="AC148" s="99">
        <v>1.7515384615384598E-8</v>
      </c>
    </row>
    <row r="149" spans="1:29" s="98" customFormat="1" x14ac:dyDescent="0.25">
      <c r="A149" s="98" t="s">
        <v>72</v>
      </c>
      <c r="B149" s="98" t="s">
        <v>236</v>
      </c>
      <c r="C149" s="98" t="s">
        <v>271</v>
      </c>
      <c r="D149" s="98">
        <v>2020</v>
      </c>
      <c r="E149" s="98">
        <v>2019</v>
      </c>
      <c r="F149" s="98" t="s">
        <v>279</v>
      </c>
      <c r="G149" s="98" t="s">
        <v>273</v>
      </c>
      <c r="H149" s="98" t="s">
        <v>274</v>
      </c>
      <c r="I149" s="99">
        <f t="shared" si="6"/>
        <v>0</v>
      </c>
      <c r="J149" s="99">
        <f t="shared" si="6"/>
        <v>0</v>
      </c>
      <c r="K149" s="99">
        <f t="shared" si="6"/>
        <v>0</v>
      </c>
      <c r="L149" s="99">
        <f t="shared" si="6"/>
        <v>0</v>
      </c>
      <c r="M149" s="99">
        <f t="shared" si="6"/>
        <v>0</v>
      </c>
      <c r="N149" s="99">
        <f t="shared" si="5"/>
        <v>0</v>
      </c>
      <c r="O149" s="99">
        <f t="shared" si="5"/>
        <v>0</v>
      </c>
      <c r="P149" s="99">
        <f t="shared" si="5"/>
        <v>0</v>
      </c>
      <c r="Q149" s="99">
        <f t="shared" si="5"/>
        <v>0</v>
      </c>
      <c r="R149" s="99">
        <f t="shared" si="5"/>
        <v>0</v>
      </c>
      <c r="S149" s="100"/>
      <c r="T149" s="99">
        <v>0</v>
      </c>
      <c r="U149" s="99">
        <v>0</v>
      </c>
      <c r="V149" s="99">
        <v>0</v>
      </c>
      <c r="W149" s="99">
        <v>0</v>
      </c>
      <c r="X149" s="99">
        <v>0</v>
      </c>
      <c r="Y149" s="99">
        <v>0</v>
      </c>
      <c r="Z149" s="99">
        <v>0</v>
      </c>
      <c r="AA149" s="99">
        <v>0</v>
      </c>
      <c r="AB149" s="99">
        <v>0</v>
      </c>
      <c r="AC149" s="99">
        <v>0</v>
      </c>
    </row>
    <row r="150" spans="1:29" s="98" customFormat="1" x14ac:dyDescent="0.25">
      <c r="A150" s="98" t="s">
        <v>72</v>
      </c>
      <c r="B150" s="98" t="s">
        <v>236</v>
      </c>
      <c r="C150" s="98" t="s">
        <v>271</v>
      </c>
      <c r="D150" s="98">
        <v>2020</v>
      </c>
      <c r="E150" s="98">
        <v>2019</v>
      </c>
      <c r="F150" s="98" t="s">
        <v>279</v>
      </c>
      <c r="G150" s="98" t="s">
        <v>273</v>
      </c>
      <c r="H150" s="98" t="s">
        <v>275</v>
      </c>
      <c r="I150" s="99">
        <f t="shared" si="6"/>
        <v>4.2498159509202459E-2</v>
      </c>
      <c r="J150" s="99">
        <f t="shared" si="6"/>
        <v>8.3782085889570566E-3</v>
      </c>
      <c r="K150" s="99">
        <f t="shared" si="6"/>
        <v>3.9098306748466252E-3</v>
      </c>
      <c r="L150" s="99">
        <f t="shared" si="6"/>
        <v>2.3070429447852765E-3</v>
      </c>
      <c r="M150" s="99">
        <f t="shared" si="6"/>
        <v>7.4068220858895708E-4</v>
      </c>
      <c r="N150" s="99">
        <f t="shared" si="5"/>
        <v>3.6993635991820044E-6</v>
      </c>
      <c r="O150" s="99">
        <f t="shared" si="5"/>
        <v>6.4759100204498976E-7</v>
      </c>
      <c r="P150" s="99">
        <f t="shared" si="5"/>
        <v>1.3599411042944787E-20</v>
      </c>
      <c r="Q150" s="99">
        <f t="shared" si="5"/>
        <v>0</v>
      </c>
      <c r="R150" s="99">
        <f t="shared" si="5"/>
        <v>0</v>
      </c>
      <c r="S150" s="100"/>
      <c r="T150" s="99">
        <v>1.0499999999999999E-5</v>
      </c>
      <c r="U150" s="99">
        <v>2.0700000000000001E-6</v>
      </c>
      <c r="V150" s="99">
        <v>9.6599999999999994E-7</v>
      </c>
      <c r="W150" s="99">
        <v>5.7000000000000005E-7</v>
      </c>
      <c r="X150" s="99">
        <v>1.8300000000000001E-7</v>
      </c>
      <c r="Y150" s="99">
        <v>9.1400000000000005E-10</v>
      </c>
      <c r="Z150" s="99">
        <v>1.5999999999999999E-10</v>
      </c>
      <c r="AA150" s="99">
        <v>3.36E-24</v>
      </c>
      <c r="AB150" s="99">
        <v>0</v>
      </c>
      <c r="AC150" s="99">
        <v>0</v>
      </c>
    </row>
    <row r="151" spans="1:29" s="98" customFormat="1" x14ac:dyDescent="0.25">
      <c r="A151" s="98" t="s">
        <v>72</v>
      </c>
      <c r="B151" s="98" t="s">
        <v>236</v>
      </c>
      <c r="C151" s="98" t="s">
        <v>271</v>
      </c>
      <c r="D151" s="98">
        <v>2020</v>
      </c>
      <c r="E151" s="98">
        <v>2019</v>
      </c>
      <c r="F151" s="98" t="s">
        <v>279</v>
      </c>
      <c r="G151" s="98" t="s">
        <v>273</v>
      </c>
      <c r="H151" s="98" t="s">
        <v>276</v>
      </c>
      <c r="I151" s="99">
        <f t="shared" si="6"/>
        <v>0.35334184049079753</v>
      </c>
      <c r="J151" s="99">
        <f t="shared" si="6"/>
        <v>0.16554044989775049</v>
      </c>
      <c r="K151" s="99">
        <f t="shared" si="6"/>
        <v>0.10361456032719837</v>
      </c>
      <c r="L151" s="99">
        <f t="shared" si="6"/>
        <v>7.0020777096114525E-2</v>
      </c>
      <c r="M151" s="99">
        <f t="shared" si="6"/>
        <v>3.4160425357873211E-2</v>
      </c>
      <c r="N151" s="99">
        <f t="shared" si="5"/>
        <v>2.3960867075664624E-3</v>
      </c>
      <c r="O151" s="99">
        <f t="shared" si="5"/>
        <v>8.580580777096114E-4</v>
      </c>
      <c r="P151" s="99">
        <f t="shared" si="5"/>
        <v>2.0156269938650308E-4</v>
      </c>
      <c r="Q151" s="99">
        <f t="shared" si="5"/>
        <v>6.8401799591002037E-5</v>
      </c>
      <c r="R151" s="99">
        <f t="shared" si="5"/>
        <v>2.2625210633946833E-5</v>
      </c>
      <c r="S151" s="100"/>
      <c r="T151" s="99">
        <v>8.7299999999999994E-5</v>
      </c>
      <c r="U151" s="99">
        <v>4.0899999999999998E-5</v>
      </c>
      <c r="V151" s="99">
        <v>2.5599999999999999E-5</v>
      </c>
      <c r="W151" s="99">
        <v>1.73E-5</v>
      </c>
      <c r="X151" s="99">
        <v>8.4400000000000005E-6</v>
      </c>
      <c r="Y151" s="99">
        <v>5.9200000000000001E-7</v>
      </c>
      <c r="Z151" s="99">
        <v>2.1199999999999999E-7</v>
      </c>
      <c r="AA151" s="99">
        <v>4.9800000000000003E-8</v>
      </c>
      <c r="AB151" s="99">
        <v>1.6899999999999999E-8</v>
      </c>
      <c r="AC151" s="99">
        <v>5.5899999999999999E-9</v>
      </c>
    </row>
    <row r="152" spans="1:29" s="98" customFormat="1" x14ac:dyDescent="0.25">
      <c r="A152" s="98" t="s">
        <v>72</v>
      </c>
      <c r="B152" s="98" t="s">
        <v>236</v>
      </c>
      <c r="C152" s="98" t="s">
        <v>271</v>
      </c>
      <c r="D152" s="98">
        <v>2020</v>
      </c>
      <c r="E152" s="98">
        <v>2019</v>
      </c>
      <c r="F152" s="98" t="s">
        <v>279</v>
      </c>
      <c r="G152" s="98" t="s">
        <v>277</v>
      </c>
      <c r="H152" s="98" t="s">
        <v>274</v>
      </c>
      <c r="I152" s="99">
        <f t="shared" si="6"/>
        <v>4.3712392638036807E-2</v>
      </c>
      <c r="J152" s="99">
        <f t="shared" si="6"/>
        <v>1.5906453987730058E-2</v>
      </c>
      <c r="K152" s="99">
        <f t="shared" si="6"/>
        <v>8.1758364008179974E-3</v>
      </c>
      <c r="L152" s="99">
        <f t="shared" si="6"/>
        <v>6.1521145194274032E-3</v>
      </c>
      <c r="M152" s="99">
        <f t="shared" si="6"/>
        <v>2.7441668711656441E-3</v>
      </c>
      <c r="N152" s="99">
        <f t="shared" si="5"/>
        <v>7.4068220858895703E-5</v>
      </c>
      <c r="O152" s="99">
        <f t="shared" si="5"/>
        <v>4.8974069529652349E-5</v>
      </c>
      <c r="P152" s="99">
        <f t="shared" si="5"/>
        <v>9.8352883435582822E-6</v>
      </c>
      <c r="Q152" s="99">
        <f t="shared" si="5"/>
        <v>2.9991558282208591E-6</v>
      </c>
      <c r="R152" s="99">
        <f t="shared" si="5"/>
        <v>9.4710184049079758E-7</v>
      </c>
      <c r="S152" s="100"/>
      <c r="T152" s="99">
        <v>1.08E-5</v>
      </c>
      <c r="U152" s="99">
        <v>3.9299999999999996E-6</v>
      </c>
      <c r="V152" s="99">
        <v>2.0200000000000001E-6</v>
      </c>
      <c r="W152" s="99">
        <v>1.5200000000000001E-6</v>
      </c>
      <c r="X152" s="99">
        <v>6.7800000000000001E-7</v>
      </c>
      <c r="Y152" s="99">
        <v>1.8299999999999998E-8</v>
      </c>
      <c r="Z152" s="99">
        <v>1.2100000000000001E-8</v>
      </c>
      <c r="AA152" s="99">
        <v>2.4300000000000001E-9</v>
      </c>
      <c r="AB152" s="99">
        <v>7.4100000000000003E-10</v>
      </c>
      <c r="AC152" s="99">
        <v>2.3400000000000002E-10</v>
      </c>
    </row>
    <row r="153" spans="1:29" s="98" customFormat="1" x14ac:dyDescent="0.25">
      <c r="A153" s="98" t="s">
        <v>72</v>
      </c>
      <c r="B153" s="98" t="s">
        <v>236</v>
      </c>
      <c r="C153" s="98" t="s">
        <v>271</v>
      </c>
      <c r="D153" s="98">
        <v>2020</v>
      </c>
      <c r="E153" s="98">
        <v>2019</v>
      </c>
      <c r="F153" s="98" t="s">
        <v>279</v>
      </c>
      <c r="G153" s="98" t="s">
        <v>277</v>
      </c>
      <c r="H153" s="98" t="s">
        <v>275</v>
      </c>
      <c r="I153" s="99">
        <f t="shared" si="6"/>
        <v>7.5282453987730064E-2</v>
      </c>
      <c r="J153" s="99">
        <f t="shared" si="6"/>
        <v>2.7482143149284256E-2</v>
      </c>
      <c r="K153" s="99">
        <f t="shared" si="6"/>
        <v>1.6594519427402862E-2</v>
      </c>
      <c r="L153" s="99">
        <f t="shared" si="6"/>
        <v>1.0644777096114518E-2</v>
      </c>
      <c r="M153" s="99">
        <f t="shared" si="6"/>
        <v>4.7759836400817993E-3</v>
      </c>
      <c r="N153" s="99">
        <f t="shared" si="5"/>
        <v>2.4446560327198366E-4</v>
      </c>
      <c r="O153" s="99">
        <f t="shared" si="5"/>
        <v>9.1472229038854812E-5</v>
      </c>
      <c r="P153" s="99">
        <f t="shared" si="5"/>
        <v>1.9508678936605318E-5</v>
      </c>
      <c r="Q153" s="99">
        <f t="shared" si="5"/>
        <v>6.2735378323108384E-6</v>
      </c>
      <c r="R153" s="99">
        <f t="shared" si="5"/>
        <v>2.0561014314928426E-6</v>
      </c>
      <c r="S153" s="100"/>
      <c r="T153" s="99">
        <v>1.8600000000000001E-5</v>
      </c>
      <c r="U153" s="99">
        <v>6.7900000000000002E-6</v>
      </c>
      <c r="V153" s="99">
        <v>4.0999999999999997E-6</v>
      </c>
      <c r="W153" s="99">
        <v>2.6299999999999998E-6</v>
      </c>
      <c r="X153" s="99">
        <v>1.1799999999999999E-6</v>
      </c>
      <c r="Y153" s="99">
        <v>6.0399999999999998E-8</v>
      </c>
      <c r="Z153" s="99">
        <v>2.2600000000000001E-8</v>
      </c>
      <c r="AA153" s="99">
        <v>4.8200000000000003E-9</v>
      </c>
      <c r="AB153" s="99">
        <v>1.55E-9</v>
      </c>
      <c r="AC153" s="99">
        <v>5.08E-10</v>
      </c>
    </row>
    <row r="154" spans="1:29" s="98" customFormat="1" x14ac:dyDescent="0.25">
      <c r="A154" s="98" t="s">
        <v>72</v>
      </c>
      <c r="B154" s="98" t="s">
        <v>236</v>
      </c>
      <c r="C154" s="98" t="s">
        <v>271</v>
      </c>
      <c r="D154" s="98">
        <v>2020</v>
      </c>
      <c r="E154" s="98">
        <v>2019</v>
      </c>
      <c r="F154" s="98" t="s">
        <v>279</v>
      </c>
      <c r="G154" s="98" t="s">
        <v>277</v>
      </c>
      <c r="H154" s="98" t="s">
        <v>276</v>
      </c>
      <c r="I154" s="99">
        <f t="shared" si="6"/>
        <v>0.17565905930470346</v>
      </c>
      <c r="J154" s="99">
        <f t="shared" si="6"/>
        <v>8.337734151329243E-2</v>
      </c>
      <c r="K154" s="99">
        <f t="shared" si="6"/>
        <v>6.3949611451942751E-2</v>
      </c>
      <c r="L154" s="99">
        <f t="shared" si="6"/>
        <v>3.456516973415133E-2</v>
      </c>
      <c r="M154" s="99">
        <f t="shared" si="6"/>
        <v>1.6796891615541921E-2</v>
      </c>
      <c r="N154" s="99">
        <f t="shared" si="5"/>
        <v>1.6918314928425361E-3</v>
      </c>
      <c r="O154" s="99">
        <f t="shared" si="5"/>
        <v>3.9057832310838449E-4</v>
      </c>
      <c r="P154" s="99">
        <f t="shared" si="5"/>
        <v>8.4186830265848677E-5</v>
      </c>
      <c r="Q154" s="99">
        <f t="shared" si="5"/>
        <v>2.6470282208588958E-5</v>
      </c>
      <c r="R154" s="99">
        <f t="shared" si="5"/>
        <v>8.3782085889570557E-6</v>
      </c>
      <c r="S154" s="100"/>
      <c r="T154" s="99">
        <v>4.3399999999999998E-5</v>
      </c>
      <c r="U154" s="99">
        <v>2.0599999999999999E-5</v>
      </c>
      <c r="V154" s="99">
        <v>1.5800000000000001E-5</v>
      </c>
      <c r="W154" s="99">
        <v>8.5399999999999996E-6</v>
      </c>
      <c r="X154" s="99">
        <v>4.1500000000000001E-6</v>
      </c>
      <c r="Y154" s="99">
        <v>4.1800000000000001E-7</v>
      </c>
      <c r="Z154" s="99">
        <v>9.6499999999999997E-8</v>
      </c>
      <c r="AA154" s="99">
        <v>2.0800000000000001E-8</v>
      </c>
      <c r="AB154" s="99">
        <v>6.5400000000000002E-9</v>
      </c>
      <c r="AC154" s="99">
        <v>2.0700000000000001E-9</v>
      </c>
    </row>
    <row r="155" spans="1:29" s="98" customFormat="1" x14ac:dyDescent="0.25">
      <c r="A155" s="98" t="s">
        <v>72</v>
      </c>
      <c r="B155" s="98" t="s">
        <v>236</v>
      </c>
      <c r="C155" s="98" t="s">
        <v>271</v>
      </c>
      <c r="D155" s="98">
        <v>2020</v>
      </c>
      <c r="E155" s="98">
        <v>2019</v>
      </c>
      <c r="F155" s="98" t="s">
        <v>279</v>
      </c>
      <c r="G155" s="98" t="s">
        <v>278</v>
      </c>
      <c r="H155" s="98" t="s">
        <v>274</v>
      </c>
      <c r="I155" s="99">
        <f t="shared" si="6"/>
        <v>1.8493704577630964E-2</v>
      </c>
      <c r="J155" s="99">
        <f t="shared" si="6"/>
        <v>6.7296536101934968E-3</v>
      </c>
      <c r="K155" s="99">
        <f t="shared" si="6"/>
        <v>3.4590077080383849E-3</v>
      </c>
      <c r="L155" s="99">
        <f t="shared" si="6"/>
        <v>2.602817681296209E-3</v>
      </c>
      <c r="M155" s="99">
        <f t="shared" si="6"/>
        <v>1.1609936762623887E-3</v>
      </c>
      <c r="N155" s="99">
        <f t="shared" si="5"/>
        <v>3.133655497876356E-5</v>
      </c>
      <c r="O155" s="99">
        <f t="shared" si="5"/>
        <v>2.0719798647160614E-5</v>
      </c>
      <c r="P155" s="99">
        <f t="shared" si="5"/>
        <v>4.161083529966953E-6</v>
      </c>
      <c r="Q155" s="99">
        <f t="shared" si="5"/>
        <v>1.2688736196319018E-6</v>
      </c>
      <c r="R155" s="99">
        <f t="shared" si="5"/>
        <v>4.0069693251533741E-7</v>
      </c>
      <c r="S155" s="100"/>
      <c r="T155" s="99">
        <v>4.5692307692307702E-6</v>
      </c>
      <c r="U155" s="99">
        <v>1.66269230769231E-6</v>
      </c>
      <c r="V155" s="99">
        <v>8.5461538461538505E-7</v>
      </c>
      <c r="W155" s="99">
        <v>6.4307692307692305E-7</v>
      </c>
      <c r="X155" s="99">
        <v>2.8684615384615402E-7</v>
      </c>
      <c r="Y155" s="99">
        <v>7.7423076923076897E-9</v>
      </c>
      <c r="Z155" s="99">
        <v>5.1192307692307698E-9</v>
      </c>
      <c r="AA155" s="99">
        <v>1.0280769230769199E-9</v>
      </c>
      <c r="AB155" s="99">
        <v>3.135E-10</v>
      </c>
      <c r="AC155" s="99">
        <v>9.8999999999999994E-11</v>
      </c>
    </row>
    <row r="156" spans="1:29" s="98" customFormat="1" x14ac:dyDescent="0.25">
      <c r="A156" s="98" t="s">
        <v>72</v>
      </c>
      <c r="B156" s="98" t="s">
        <v>236</v>
      </c>
      <c r="C156" s="98" t="s">
        <v>271</v>
      </c>
      <c r="D156" s="98">
        <v>2020</v>
      </c>
      <c r="E156" s="98">
        <v>2019</v>
      </c>
      <c r="F156" s="98" t="s">
        <v>279</v>
      </c>
      <c r="G156" s="98" t="s">
        <v>278</v>
      </c>
      <c r="H156" s="98" t="s">
        <v>275</v>
      </c>
      <c r="I156" s="99">
        <f t="shared" si="6"/>
        <v>3.1850268994808875E-2</v>
      </c>
      <c r="J156" s="99">
        <f t="shared" si="6"/>
        <v>1.1627060563158731E-2</v>
      </c>
      <c r="K156" s="99">
        <f t="shared" si="6"/>
        <v>7.0207582192858076E-3</v>
      </c>
      <c r="L156" s="99">
        <f t="shared" si="6"/>
        <v>4.5035595406638443E-3</v>
      </c>
      <c r="M156" s="99">
        <f t="shared" si="6"/>
        <v>2.0206084631115297E-3</v>
      </c>
      <c r="N156" s="99">
        <f t="shared" si="5"/>
        <v>1.034277552304548E-4</v>
      </c>
      <c r="O156" s="99">
        <f t="shared" si="5"/>
        <v>3.8699789208746257E-5</v>
      </c>
      <c r="P156" s="99">
        <f t="shared" si="5"/>
        <v>8.2536718577945611E-6</v>
      </c>
      <c r="Q156" s="99">
        <f t="shared" si="5"/>
        <v>2.6541890829007407E-6</v>
      </c>
      <c r="R156" s="99">
        <f t="shared" si="5"/>
        <v>8.6988906717004903E-7</v>
      </c>
      <c r="S156" s="100"/>
      <c r="T156" s="99">
        <v>7.86923076923077E-6</v>
      </c>
      <c r="U156" s="99">
        <v>2.8726923076923099E-6</v>
      </c>
      <c r="V156" s="99">
        <v>1.73461538461538E-6</v>
      </c>
      <c r="W156" s="99">
        <v>1.11269230769231E-6</v>
      </c>
      <c r="X156" s="99">
        <v>4.9923076923076898E-7</v>
      </c>
      <c r="Y156" s="99">
        <v>2.5553846153846199E-8</v>
      </c>
      <c r="Z156" s="99">
        <v>9.5615384615384606E-9</v>
      </c>
      <c r="AA156" s="99">
        <v>2.0392307692307701E-9</v>
      </c>
      <c r="AB156" s="99">
        <v>6.5576923076923101E-10</v>
      </c>
      <c r="AC156" s="99">
        <v>2.1492307692307699E-10</v>
      </c>
    </row>
    <row r="157" spans="1:29" s="98" customFormat="1" x14ac:dyDescent="0.25">
      <c r="A157" s="98" t="s">
        <v>72</v>
      </c>
      <c r="B157" s="98" t="s">
        <v>236</v>
      </c>
      <c r="C157" s="98" t="s">
        <v>271</v>
      </c>
      <c r="D157" s="98">
        <v>2020</v>
      </c>
      <c r="E157" s="98">
        <v>2019</v>
      </c>
      <c r="F157" s="98" t="s">
        <v>279</v>
      </c>
      <c r="G157" s="98" t="s">
        <v>278</v>
      </c>
      <c r="H157" s="98" t="s">
        <v>276</v>
      </c>
      <c r="I157" s="99">
        <f t="shared" si="6"/>
        <v>7.4317294321220848E-2</v>
      </c>
      <c r="J157" s="99">
        <f t="shared" si="6"/>
        <v>3.5275029101777551E-2</v>
      </c>
      <c r="K157" s="99">
        <f t="shared" si="6"/>
        <v>2.7055604845052681E-2</v>
      </c>
      <c r="L157" s="99">
        <f t="shared" si="6"/>
        <v>1.4623725656756318E-2</v>
      </c>
      <c r="M157" s="99">
        <f t="shared" si="6"/>
        <v>7.1063772219600412E-3</v>
      </c>
      <c r="N157" s="99">
        <f t="shared" si="5"/>
        <v>7.1577486235645824E-4</v>
      </c>
      <c r="O157" s="99">
        <f t="shared" si="5"/>
        <v>1.6524467516123968E-4</v>
      </c>
      <c r="P157" s="99">
        <f t="shared" si="5"/>
        <v>3.5617505112474438E-5</v>
      </c>
      <c r="Q157" s="99">
        <f t="shared" si="5"/>
        <v>1.1198965549787649E-5</v>
      </c>
      <c r="R157" s="99">
        <f t="shared" si="5"/>
        <v>3.5446267107126012E-6</v>
      </c>
      <c r="S157" s="100"/>
      <c r="T157" s="99">
        <v>1.8361538461538499E-5</v>
      </c>
      <c r="U157" s="99">
        <v>8.7153846153846108E-6</v>
      </c>
      <c r="V157" s="99">
        <v>6.6846153846153798E-6</v>
      </c>
      <c r="W157" s="99">
        <v>3.6130769230769199E-6</v>
      </c>
      <c r="X157" s="99">
        <v>1.75576923076923E-6</v>
      </c>
      <c r="Y157" s="99">
        <v>1.7684615384615401E-7</v>
      </c>
      <c r="Z157" s="99">
        <v>4.0826923076923103E-8</v>
      </c>
      <c r="AA157" s="99">
        <v>8.7999999999999994E-9</v>
      </c>
      <c r="AB157" s="99">
        <v>2.7669230769230799E-9</v>
      </c>
      <c r="AC157" s="99">
        <v>8.7576923076923097E-10</v>
      </c>
    </row>
    <row r="158" spans="1:29" s="98" customFormat="1" x14ac:dyDescent="0.25">
      <c r="A158" s="98" t="s">
        <v>72</v>
      </c>
      <c r="B158" s="98" t="s">
        <v>236</v>
      </c>
      <c r="C158" s="98" t="s">
        <v>271</v>
      </c>
      <c r="D158" s="98">
        <v>2020</v>
      </c>
      <c r="E158" s="98">
        <v>2019</v>
      </c>
      <c r="F158" s="98" t="s">
        <v>280</v>
      </c>
      <c r="G158" s="98" t="s">
        <v>273</v>
      </c>
      <c r="H158" s="98" t="s">
        <v>274</v>
      </c>
      <c r="I158" s="99">
        <f t="shared" si="6"/>
        <v>5.2212024539877305E-13</v>
      </c>
      <c r="J158" s="99">
        <f t="shared" si="6"/>
        <v>9.9162372188139065E-7</v>
      </c>
      <c r="K158" s="99">
        <f t="shared" si="6"/>
        <v>7.6496687116564415E-6</v>
      </c>
      <c r="L158" s="99">
        <f t="shared" si="6"/>
        <v>4.7355092024539881E-5</v>
      </c>
      <c r="M158" s="99">
        <f t="shared" si="6"/>
        <v>1.5501709611451944E-4</v>
      </c>
      <c r="N158" s="99">
        <f t="shared" si="5"/>
        <v>3.3027141104294482E-5</v>
      </c>
      <c r="O158" s="99">
        <f t="shared" si="5"/>
        <v>2.4122764826175873E-5</v>
      </c>
      <c r="P158" s="99">
        <f t="shared" si="5"/>
        <v>8.8639018404907978E-6</v>
      </c>
      <c r="Q158" s="99">
        <f t="shared" si="5"/>
        <v>3.8693562372188142E-6</v>
      </c>
      <c r="R158" s="99">
        <f t="shared" si="5"/>
        <v>1.6068351738241309E-6</v>
      </c>
      <c r="S158" s="100"/>
      <c r="T158" s="99">
        <v>1.29E-16</v>
      </c>
      <c r="U158" s="99">
        <v>2.4499999999999998E-10</v>
      </c>
      <c r="V158" s="99">
        <v>1.8899999999999999E-9</v>
      </c>
      <c r="W158" s="99">
        <v>1.1700000000000001E-8</v>
      </c>
      <c r="X158" s="99">
        <v>3.8299999999999999E-8</v>
      </c>
      <c r="Y158" s="99">
        <v>8.1599999999999999E-9</v>
      </c>
      <c r="Z158" s="99">
        <v>5.9600000000000001E-9</v>
      </c>
      <c r="AA158" s="99">
        <v>2.1900000000000001E-9</v>
      </c>
      <c r="AB158" s="99">
        <v>9.5600000000000001E-10</v>
      </c>
      <c r="AC158" s="99">
        <v>3.9700000000000002E-10</v>
      </c>
    </row>
    <row r="159" spans="1:29" s="98" customFormat="1" x14ac:dyDescent="0.25">
      <c r="A159" s="98" t="s">
        <v>72</v>
      </c>
      <c r="B159" s="98" t="s">
        <v>236</v>
      </c>
      <c r="C159" s="98" t="s">
        <v>271</v>
      </c>
      <c r="D159" s="98">
        <v>2020</v>
      </c>
      <c r="E159" s="98">
        <v>2019</v>
      </c>
      <c r="F159" s="98" t="s">
        <v>280</v>
      </c>
      <c r="G159" s="98" t="s">
        <v>273</v>
      </c>
      <c r="H159" s="98" t="s">
        <v>275</v>
      </c>
      <c r="I159" s="99">
        <f t="shared" si="6"/>
        <v>2.9343967280163597E-10</v>
      </c>
      <c r="J159" s="99">
        <f t="shared" si="6"/>
        <v>1.7727803680981596E-5</v>
      </c>
      <c r="K159" s="99">
        <f t="shared" si="6"/>
        <v>1.9063460122699385E-4</v>
      </c>
      <c r="L159" s="99">
        <f t="shared" si="6"/>
        <v>5.3426257668711655E-4</v>
      </c>
      <c r="M159" s="99">
        <f t="shared" si="6"/>
        <v>1.2830396728016359E-3</v>
      </c>
      <c r="N159" s="99">
        <f t="shared" si="5"/>
        <v>2.2625210633946832E-4</v>
      </c>
      <c r="O159" s="99">
        <f t="shared" si="5"/>
        <v>1.0847149284253578E-4</v>
      </c>
      <c r="P159" s="99">
        <f t="shared" si="5"/>
        <v>3.7357905930470352E-5</v>
      </c>
      <c r="Q159" s="99">
        <f t="shared" si="5"/>
        <v>1.7727803680981596E-5</v>
      </c>
      <c r="R159" s="99">
        <f t="shared" si="5"/>
        <v>9.956711656441719E-6</v>
      </c>
      <c r="S159" s="100"/>
      <c r="T159" s="99">
        <v>7.2499999999999994E-14</v>
      </c>
      <c r="U159" s="99">
        <v>4.3800000000000002E-9</v>
      </c>
      <c r="V159" s="99">
        <v>4.7099999999999998E-8</v>
      </c>
      <c r="W159" s="99">
        <v>1.3199999999999999E-7</v>
      </c>
      <c r="X159" s="99">
        <v>3.1699999999999999E-7</v>
      </c>
      <c r="Y159" s="99">
        <v>5.5899999999999998E-8</v>
      </c>
      <c r="Z159" s="99">
        <v>2.6799999999999998E-8</v>
      </c>
      <c r="AA159" s="99">
        <v>9.2300000000000006E-9</v>
      </c>
      <c r="AB159" s="99">
        <v>4.3800000000000002E-9</v>
      </c>
      <c r="AC159" s="99">
        <v>2.4600000000000002E-9</v>
      </c>
    </row>
    <row r="160" spans="1:29" s="98" customFormat="1" x14ac:dyDescent="0.25">
      <c r="A160" s="98" t="s">
        <v>72</v>
      </c>
      <c r="B160" s="98" t="s">
        <v>236</v>
      </c>
      <c r="C160" s="98" t="s">
        <v>271</v>
      </c>
      <c r="D160" s="98">
        <v>2020</v>
      </c>
      <c r="E160" s="98">
        <v>2019</v>
      </c>
      <c r="F160" s="98" t="s">
        <v>280</v>
      </c>
      <c r="G160" s="98" t="s">
        <v>273</v>
      </c>
      <c r="H160" s="98" t="s">
        <v>276</v>
      </c>
      <c r="I160" s="99">
        <f t="shared" si="6"/>
        <v>8.1758364008179963E-7</v>
      </c>
      <c r="J160" s="99">
        <f t="shared" si="6"/>
        <v>6.1521145194274034E-4</v>
      </c>
      <c r="K160" s="99">
        <f t="shared" si="6"/>
        <v>4.7759836400817993E-3</v>
      </c>
      <c r="L160" s="99">
        <f t="shared" si="6"/>
        <v>9.3900695296523524E-3</v>
      </c>
      <c r="M160" s="99">
        <f t="shared" si="6"/>
        <v>2.5134625766871168E-2</v>
      </c>
      <c r="N160" s="99">
        <f t="shared" si="5"/>
        <v>8.9448507157464212E-3</v>
      </c>
      <c r="O160" s="99">
        <f t="shared" si="5"/>
        <v>5.4235746421267897E-3</v>
      </c>
      <c r="P160" s="99">
        <f t="shared" si="5"/>
        <v>2.1168130879345606E-3</v>
      </c>
      <c r="Q160" s="99">
        <f t="shared" si="5"/>
        <v>9.4710184049079751E-4</v>
      </c>
      <c r="R160" s="99">
        <f t="shared" si="5"/>
        <v>3.845071574642127E-4</v>
      </c>
      <c r="S160" s="100"/>
      <c r="T160" s="99">
        <v>2.02E-10</v>
      </c>
      <c r="U160" s="99">
        <v>1.5200000000000001E-7</v>
      </c>
      <c r="V160" s="99">
        <v>1.1799999999999999E-6</v>
      </c>
      <c r="W160" s="99">
        <v>2.3199999999999998E-6</v>
      </c>
      <c r="X160" s="99">
        <v>6.2099999999999998E-6</v>
      </c>
      <c r="Y160" s="99">
        <v>2.21E-6</v>
      </c>
      <c r="Z160" s="99">
        <v>1.3400000000000001E-6</v>
      </c>
      <c r="AA160" s="99">
        <v>5.2300000000000001E-7</v>
      </c>
      <c r="AB160" s="99">
        <v>2.34E-7</v>
      </c>
      <c r="AC160" s="99">
        <v>9.5000000000000004E-8</v>
      </c>
    </row>
    <row r="161" spans="1:29" s="98" customFormat="1" x14ac:dyDescent="0.25">
      <c r="A161" s="98" t="s">
        <v>72</v>
      </c>
      <c r="B161" s="98" t="s">
        <v>236</v>
      </c>
      <c r="C161" s="98" t="s">
        <v>271</v>
      </c>
      <c r="D161" s="98">
        <v>2020</v>
      </c>
      <c r="E161" s="98">
        <v>2019</v>
      </c>
      <c r="F161" s="98" t="s">
        <v>280</v>
      </c>
      <c r="G161" s="98" t="s">
        <v>277</v>
      </c>
      <c r="H161" s="98" t="s">
        <v>274</v>
      </c>
      <c r="I161" s="99">
        <f t="shared" si="6"/>
        <v>1.0928098159509202E-7</v>
      </c>
      <c r="J161" s="99">
        <f t="shared" si="6"/>
        <v>8.9448507157464219E-5</v>
      </c>
      <c r="K161" s="99">
        <f t="shared" si="6"/>
        <v>2.9424916155419223E-4</v>
      </c>
      <c r="L161" s="99">
        <f t="shared" si="6"/>
        <v>1.7404008179959102E-3</v>
      </c>
      <c r="M161" s="99">
        <f t="shared" si="6"/>
        <v>4.330764826175869E-3</v>
      </c>
      <c r="N161" s="99">
        <f t="shared" si="5"/>
        <v>7.2044498977505108E-4</v>
      </c>
      <c r="O161" s="99">
        <f t="shared" si="5"/>
        <v>5.2212024539877307E-4</v>
      </c>
      <c r="P161" s="99">
        <f t="shared" si="5"/>
        <v>1.67159427402863E-4</v>
      </c>
      <c r="Q161" s="99">
        <f t="shared" si="5"/>
        <v>6.3544867075664632E-5</v>
      </c>
      <c r="R161" s="99">
        <f t="shared" si="5"/>
        <v>2.501320245398773E-5</v>
      </c>
      <c r="S161" s="100"/>
      <c r="T161" s="99">
        <v>2.7E-11</v>
      </c>
      <c r="U161" s="99">
        <v>2.2099999999999999E-8</v>
      </c>
      <c r="V161" s="99">
        <v>7.2699999999999996E-8</v>
      </c>
      <c r="W161" s="99">
        <v>4.3000000000000001E-7</v>
      </c>
      <c r="X161" s="99">
        <v>1.0699999999999999E-6</v>
      </c>
      <c r="Y161" s="99">
        <v>1.7800000000000001E-7</v>
      </c>
      <c r="Z161" s="99">
        <v>1.29E-7</v>
      </c>
      <c r="AA161" s="99">
        <v>4.1299999999999999E-8</v>
      </c>
      <c r="AB161" s="99">
        <v>1.5700000000000002E-8</v>
      </c>
      <c r="AC161" s="99">
        <v>6.1799999999999998E-9</v>
      </c>
    </row>
    <row r="162" spans="1:29" s="98" customFormat="1" x14ac:dyDescent="0.25">
      <c r="A162" s="98" t="s">
        <v>72</v>
      </c>
      <c r="B162" s="98" t="s">
        <v>236</v>
      </c>
      <c r="C162" s="98" t="s">
        <v>271</v>
      </c>
      <c r="D162" s="98">
        <v>2020</v>
      </c>
      <c r="E162" s="98">
        <v>2019</v>
      </c>
      <c r="F162" s="98" t="s">
        <v>280</v>
      </c>
      <c r="G162" s="98" t="s">
        <v>277</v>
      </c>
      <c r="H162" s="98" t="s">
        <v>275</v>
      </c>
      <c r="I162" s="99">
        <f t="shared" si="6"/>
        <v>1.4975541922290388E-7</v>
      </c>
      <c r="J162" s="99">
        <f t="shared" si="6"/>
        <v>1.4813644171779141E-4</v>
      </c>
      <c r="K162" s="99">
        <f t="shared" si="6"/>
        <v>1.1089995910020451E-3</v>
      </c>
      <c r="L162" s="99">
        <f t="shared" si="6"/>
        <v>2.2301415132924335E-3</v>
      </c>
      <c r="M162" s="99">
        <f t="shared" si="6"/>
        <v>5.1807280163599185E-3</v>
      </c>
      <c r="N162" s="99">
        <f t="shared" si="5"/>
        <v>1.5744556237218814E-3</v>
      </c>
      <c r="O162" s="99">
        <f t="shared" si="5"/>
        <v>9.7543394683026583E-4</v>
      </c>
      <c r="P162" s="99">
        <f t="shared" si="5"/>
        <v>3.0841521472392639E-4</v>
      </c>
      <c r="Q162" s="99">
        <f t="shared" si="5"/>
        <v>1.1697112474437629E-4</v>
      </c>
      <c r="R162" s="99">
        <f t="shared" si="5"/>
        <v>4.330764826175869E-5</v>
      </c>
      <c r="S162" s="100"/>
      <c r="T162" s="99">
        <v>3.7000000000000001E-11</v>
      </c>
      <c r="U162" s="99">
        <v>3.6599999999999997E-8</v>
      </c>
      <c r="V162" s="99">
        <v>2.7399999999999999E-7</v>
      </c>
      <c r="W162" s="99">
        <v>5.51E-7</v>
      </c>
      <c r="X162" s="99">
        <v>1.28E-6</v>
      </c>
      <c r="Y162" s="99">
        <v>3.89E-7</v>
      </c>
      <c r="Z162" s="99">
        <v>2.41E-7</v>
      </c>
      <c r="AA162" s="99">
        <v>7.6199999999999994E-8</v>
      </c>
      <c r="AB162" s="99">
        <v>2.8900000000000001E-8</v>
      </c>
      <c r="AC162" s="99">
        <v>1.07E-8</v>
      </c>
    </row>
    <row r="163" spans="1:29" s="98" customFormat="1" x14ac:dyDescent="0.25">
      <c r="A163" s="98" t="s">
        <v>72</v>
      </c>
      <c r="B163" s="98" t="s">
        <v>236</v>
      </c>
      <c r="C163" s="98" t="s">
        <v>271</v>
      </c>
      <c r="D163" s="98">
        <v>2020</v>
      </c>
      <c r="E163" s="98">
        <v>2019</v>
      </c>
      <c r="F163" s="98" t="s">
        <v>280</v>
      </c>
      <c r="G163" s="98" t="s">
        <v>277</v>
      </c>
      <c r="H163" s="98" t="s">
        <v>276</v>
      </c>
      <c r="I163" s="99">
        <f t="shared" si="6"/>
        <v>2.9505865030674845E-7</v>
      </c>
      <c r="J163" s="99">
        <f t="shared" si="6"/>
        <v>2.8008310838445807E-4</v>
      </c>
      <c r="K163" s="99">
        <f t="shared" si="6"/>
        <v>3.1327214723926382E-3</v>
      </c>
      <c r="L163" s="99">
        <f t="shared" si="6"/>
        <v>4.8164580777096113E-3</v>
      </c>
      <c r="M163" s="99">
        <f t="shared" si="6"/>
        <v>9.5519672801635987E-3</v>
      </c>
      <c r="N163" s="99">
        <f t="shared" si="5"/>
        <v>4.452188139059305E-3</v>
      </c>
      <c r="O163" s="99">
        <f t="shared" si="5"/>
        <v>1.7768278118609408E-3</v>
      </c>
      <c r="P163" s="99">
        <f t="shared" si="5"/>
        <v>8.8639018404907972E-4</v>
      </c>
      <c r="Q163" s="99">
        <f t="shared" si="5"/>
        <v>4.0474437627811865E-4</v>
      </c>
      <c r="R163" s="99">
        <f t="shared" si="5"/>
        <v>1.5906453987730063E-4</v>
      </c>
      <c r="S163" s="100"/>
      <c r="T163" s="99">
        <v>7.2900000000000002E-11</v>
      </c>
      <c r="U163" s="99">
        <v>6.9199999999999998E-8</v>
      </c>
      <c r="V163" s="99">
        <v>7.7400000000000002E-7</v>
      </c>
      <c r="W163" s="99">
        <v>1.19E-6</v>
      </c>
      <c r="X163" s="99">
        <v>2.3599999999999999E-6</v>
      </c>
      <c r="Y163" s="99">
        <v>1.1000000000000001E-6</v>
      </c>
      <c r="Z163" s="99">
        <v>4.39E-7</v>
      </c>
      <c r="AA163" s="99">
        <v>2.1899999999999999E-7</v>
      </c>
      <c r="AB163" s="99">
        <v>9.9999999999999995E-8</v>
      </c>
      <c r="AC163" s="99">
        <v>3.9300000000000001E-8</v>
      </c>
    </row>
    <row r="164" spans="1:29" s="98" customFormat="1" x14ac:dyDescent="0.25">
      <c r="A164" s="98" t="s">
        <v>72</v>
      </c>
      <c r="B164" s="98" t="s">
        <v>236</v>
      </c>
      <c r="C164" s="98" t="s">
        <v>271</v>
      </c>
      <c r="D164" s="98">
        <v>2020</v>
      </c>
      <c r="E164" s="98">
        <v>2019</v>
      </c>
      <c r="F164" s="98" t="s">
        <v>280</v>
      </c>
      <c r="G164" s="98" t="s">
        <v>278</v>
      </c>
      <c r="H164" s="98" t="s">
        <v>274</v>
      </c>
      <c r="I164" s="99">
        <f t="shared" si="6"/>
        <v>4.6234261444077295E-8</v>
      </c>
      <c r="J164" s="99">
        <f t="shared" si="6"/>
        <v>3.7843599182004086E-5</v>
      </c>
      <c r="K164" s="99">
        <f t="shared" si="6"/>
        <v>1.2449002988831206E-4</v>
      </c>
      <c r="L164" s="99">
        <f t="shared" si="6"/>
        <v>7.3632342299826987E-4</v>
      </c>
      <c r="M164" s="99">
        <f t="shared" si="6"/>
        <v>1.8322466572282534E-3</v>
      </c>
      <c r="N164" s="99">
        <f t="shared" si="5"/>
        <v>3.048036495202139E-4</v>
      </c>
      <c r="O164" s="99">
        <f t="shared" si="5"/>
        <v>2.2089702689948097E-4</v>
      </c>
      <c r="P164" s="99">
        <f t="shared" si="5"/>
        <v>7.0721296208903477E-5</v>
      </c>
      <c r="Q164" s="99">
        <f t="shared" si="5"/>
        <v>2.6884366839704252E-5</v>
      </c>
      <c r="R164" s="99">
        <f t="shared" si="5"/>
        <v>1.0582508730533251E-5</v>
      </c>
      <c r="S164" s="100"/>
      <c r="T164" s="99">
        <v>1.14230769230769E-11</v>
      </c>
      <c r="U164" s="99">
        <v>9.3499999999999994E-9</v>
      </c>
      <c r="V164" s="99">
        <v>3.0757692307692299E-8</v>
      </c>
      <c r="W164" s="99">
        <v>1.8192307692307699E-7</v>
      </c>
      <c r="X164" s="99">
        <v>4.52692307692308E-7</v>
      </c>
      <c r="Y164" s="99">
        <v>7.5307692307692298E-8</v>
      </c>
      <c r="Z164" s="99">
        <v>5.4576923076923097E-8</v>
      </c>
      <c r="AA164" s="99">
        <v>1.74730769230769E-8</v>
      </c>
      <c r="AB164" s="99">
        <v>6.6423076923076898E-9</v>
      </c>
      <c r="AC164" s="99">
        <v>2.6146153846153799E-9</v>
      </c>
    </row>
    <row r="165" spans="1:29" s="98" customFormat="1" x14ac:dyDescent="0.25">
      <c r="A165" s="98" t="s">
        <v>72</v>
      </c>
      <c r="B165" s="98" t="s">
        <v>236</v>
      </c>
      <c r="C165" s="98" t="s">
        <v>271</v>
      </c>
      <c r="D165" s="98">
        <v>2020</v>
      </c>
      <c r="E165" s="98">
        <v>2019</v>
      </c>
      <c r="F165" s="98" t="s">
        <v>280</v>
      </c>
      <c r="G165" s="98" t="s">
        <v>278</v>
      </c>
      <c r="H165" s="98" t="s">
        <v>275</v>
      </c>
      <c r="I165" s="99">
        <f t="shared" si="6"/>
        <v>6.335806197892106E-8</v>
      </c>
      <c r="J165" s="99">
        <f t="shared" si="6"/>
        <v>6.2673109957527202E-5</v>
      </c>
      <c r="K165" s="99">
        <f t="shared" si="6"/>
        <v>4.6919213465471165E-4</v>
      </c>
      <c r="L165" s="99">
        <f t="shared" si="6"/>
        <v>9.4352140946987728E-4</v>
      </c>
      <c r="M165" s="99">
        <f t="shared" si="6"/>
        <v>2.1918464684599673E-3</v>
      </c>
      <c r="N165" s="99">
        <f t="shared" si="5"/>
        <v>6.6611584080541097E-4</v>
      </c>
      <c r="O165" s="99">
        <f t="shared" si="5"/>
        <v>4.1268359288972604E-4</v>
      </c>
      <c r="P165" s="99">
        <f t="shared" si="5"/>
        <v>1.3048336007550715E-4</v>
      </c>
      <c r="Q165" s="99">
        <f t="shared" si="5"/>
        <v>4.9487783545697748E-5</v>
      </c>
      <c r="R165" s="99">
        <f t="shared" si="5"/>
        <v>1.8322466572282534E-5</v>
      </c>
      <c r="S165" s="100"/>
      <c r="T165" s="99">
        <v>1.56538461538462E-11</v>
      </c>
      <c r="U165" s="99">
        <v>1.5484615384615399E-8</v>
      </c>
      <c r="V165" s="99">
        <v>1.1592307692307699E-7</v>
      </c>
      <c r="W165" s="99">
        <v>2.33115384615385E-7</v>
      </c>
      <c r="X165" s="99">
        <v>5.4153846153846201E-7</v>
      </c>
      <c r="Y165" s="99">
        <v>1.64576923076923E-7</v>
      </c>
      <c r="Z165" s="99">
        <v>1.01961538461538E-7</v>
      </c>
      <c r="AA165" s="99">
        <v>3.2238461538461497E-8</v>
      </c>
      <c r="AB165" s="99">
        <v>1.22269230769231E-8</v>
      </c>
      <c r="AC165" s="99">
        <v>4.5269230769230796E-9</v>
      </c>
    </row>
    <row r="166" spans="1:29" s="98" customFormat="1" x14ac:dyDescent="0.25">
      <c r="A166" s="98" t="s">
        <v>72</v>
      </c>
      <c r="B166" s="98" t="s">
        <v>236</v>
      </c>
      <c r="C166" s="98" t="s">
        <v>271</v>
      </c>
      <c r="D166" s="98">
        <v>2020</v>
      </c>
      <c r="E166" s="98">
        <v>2019</v>
      </c>
      <c r="F166" s="98" t="s">
        <v>280</v>
      </c>
      <c r="G166" s="98" t="s">
        <v>278</v>
      </c>
      <c r="H166" s="98" t="s">
        <v>276</v>
      </c>
      <c r="I166" s="99">
        <f t="shared" si="6"/>
        <v>1.24832505899009E-7</v>
      </c>
      <c r="J166" s="99">
        <f t="shared" si="6"/>
        <v>1.1849669970111696E-4</v>
      </c>
      <c r="K166" s="99">
        <f t="shared" si="6"/>
        <v>1.3253821613968837E-3</v>
      </c>
      <c r="L166" s="99">
        <f t="shared" si="6"/>
        <v>2.0377322636463725E-3</v>
      </c>
      <c r="M166" s="99">
        <f t="shared" si="6"/>
        <v>4.0412169262230594E-3</v>
      </c>
      <c r="N166" s="99">
        <f t="shared" si="5"/>
        <v>1.8836180588327814E-3</v>
      </c>
      <c r="O166" s="99">
        <f t="shared" si="5"/>
        <v>7.5173484347962794E-4</v>
      </c>
      <c r="P166" s="99">
        <f t="shared" si="5"/>
        <v>3.7501123171307203E-4</v>
      </c>
      <c r="Q166" s="99">
        <f t="shared" si="5"/>
        <v>1.7123800534843476E-4</v>
      </c>
      <c r="R166" s="99">
        <f t="shared" si="5"/>
        <v>6.7296536101934967E-5</v>
      </c>
      <c r="S166" s="100"/>
      <c r="T166" s="99">
        <v>3.0842307692307703E-11</v>
      </c>
      <c r="U166" s="99">
        <v>2.9276923076923099E-8</v>
      </c>
      <c r="V166" s="99">
        <v>3.27461538461538E-7</v>
      </c>
      <c r="W166" s="99">
        <v>5.0346153846153804E-7</v>
      </c>
      <c r="X166" s="99">
        <v>9.9846153846153796E-7</v>
      </c>
      <c r="Y166" s="99">
        <v>4.6538461538461502E-7</v>
      </c>
      <c r="Z166" s="99">
        <v>1.8573076923076901E-7</v>
      </c>
      <c r="AA166" s="99">
        <v>9.2653846153846105E-8</v>
      </c>
      <c r="AB166" s="99">
        <v>4.23076923076923E-8</v>
      </c>
      <c r="AC166" s="99">
        <v>1.6626923076923101E-8</v>
      </c>
    </row>
    <row r="167" spans="1:29" s="98" customFormat="1" x14ac:dyDescent="0.25">
      <c r="A167" s="98" t="s">
        <v>72</v>
      </c>
      <c r="B167" s="98" t="s">
        <v>236</v>
      </c>
      <c r="C167" s="98" t="s">
        <v>271</v>
      </c>
      <c r="D167" s="98" t="s">
        <v>281</v>
      </c>
      <c r="E167" s="98" t="s">
        <v>282</v>
      </c>
      <c r="F167" s="98" t="s">
        <v>272</v>
      </c>
      <c r="G167" s="98" t="s">
        <v>273</v>
      </c>
      <c r="H167" s="98" t="s">
        <v>274</v>
      </c>
      <c r="I167" s="99">
        <f t="shared" si="6"/>
        <v>2.2808299999999993E-12</v>
      </c>
      <c r="J167" s="99">
        <f t="shared" si="6"/>
        <v>1.7642299999999976E-6</v>
      </c>
      <c r="K167" s="99">
        <f t="shared" si="6"/>
        <v>1.6719899999999965E-5</v>
      </c>
      <c r="L167" s="99">
        <f t="shared" si="6"/>
        <v>7.1291899999999947E-5</v>
      </c>
      <c r="M167" s="99">
        <f t="shared" si="6"/>
        <v>1.9431299999999991E-4</v>
      </c>
      <c r="N167" s="99">
        <f t="shared" si="5"/>
        <v>3.6137300000000004E-5</v>
      </c>
      <c r="O167" s="99">
        <f t="shared" si="5"/>
        <v>2.5757870000000001E-5</v>
      </c>
      <c r="P167" s="99">
        <f t="shared" si="5"/>
        <v>9.5158399999999956E-6</v>
      </c>
      <c r="Q167" s="99">
        <f t="shared" si="5"/>
        <v>4.3577999999999958E-6</v>
      </c>
      <c r="R167" s="99">
        <f t="shared" si="5"/>
        <v>1.9696099999999996E-6</v>
      </c>
      <c r="S167" s="100"/>
      <c r="T167" s="99">
        <v>5.63523580234438E-16</v>
      </c>
      <c r="U167" s="99">
        <v>4.3588746463217399E-10</v>
      </c>
      <c r="V167" s="99">
        <v>4.1309777182699996E-9</v>
      </c>
      <c r="W167" s="99">
        <v>1.7614055729587699E-8</v>
      </c>
      <c r="X167" s="99">
        <v>4.8008820230396097E-8</v>
      </c>
      <c r="Y167" s="99">
        <v>8.9284254749393695E-9</v>
      </c>
      <c r="Z167" s="99">
        <v>6.3639846554163299E-9</v>
      </c>
      <c r="AA167" s="99">
        <v>2.35107405012126E-9</v>
      </c>
      <c r="AB167" s="99">
        <v>1.07667956750202E-9</v>
      </c>
      <c r="AC167" s="99">
        <v>4.8663060327405003E-10</v>
      </c>
    </row>
    <row r="168" spans="1:29" s="98" customFormat="1" x14ac:dyDescent="0.25">
      <c r="A168" s="98" t="s">
        <v>72</v>
      </c>
      <c r="B168" s="98" t="s">
        <v>236</v>
      </c>
      <c r="C168" s="98" t="s">
        <v>271</v>
      </c>
      <c r="D168" s="98" t="s">
        <v>281</v>
      </c>
      <c r="E168" s="98" t="s">
        <v>282</v>
      </c>
      <c r="F168" s="98" t="s">
        <v>272</v>
      </c>
      <c r="G168" s="98" t="s">
        <v>273</v>
      </c>
      <c r="H168" s="98" t="s">
        <v>275</v>
      </c>
      <c r="I168" s="99">
        <f t="shared" si="6"/>
        <v>4.87883E-2</v>
      </c>
      <c r="J168" s="99">
        <f t="shared" si="6"/>
        <v>1.0871849999999976E-2</v>
      </c>
      <c r="K168" s="99">
        <f t="shared" si="6"/>
        <v>6.16688999999999E-3</v>
      </c>
      <c r="L168" s="99">
        <f t="shared" si="6"/>
        <v>5.0831199999999905E-3</v>
      </c>
      <c r="M168" s="99">
        <f t="shared" si="6"/>
        <v>4.7694449999999911E-3</v>
      </c>
      <c r="N168" s="99">
        <f t="shared" si="5"/>
        <v>3.9239499999999981E-4</v>
      </c>
      <c r="O168" s="99">
        <f t="shared" si="5"/>
        <v>1.6993999999999977E-4</v>
      </c>
      <c r="P168" s="99">
        <f t="shared" si="5"/>
        <v>5.6038649999999796E-5</v>
      </c>
      <c r="Q168" s="99">
        <f t="shared" si="5"/>
        <v>2.7994099999999997E-5</v>
      </c>
      <c r="R168" s="99">
        <f t="shared" si="5"/>
        <v>1.4709599999999975E-5</v>
      </c>
      <c r="S168" s="100"/>
      <c r="T168" s="99">
        <v>1.20541020109135E-5</v>
      </c>
      <c r="U168" s="99">
        <v>2.6861027940581998E-6</v>
      </c>
      <c r="V168" s="99">
        <v>1.5236505709377499E-6</v>
      </c>
      <c r="W168" s="99">
        <v>1.25588403395311E-6</v>
      </c>
      <c r="X168" s="99">
        <v>1.1783845013136599E-6</v>
      </c>
      <c r="Y168" s="99">
        <v>9.6948845493128497E-8</v>
      </c>
      <c r="Z168" s="99">
        <v>4.19869947453516E-8</v>
      </c>
      <c r="AA168" s="99">
        <v>1.38454425272837E-8</v>
      </c>
      <c r="AB168" s="99">
        <v>6.9164889349231999E-9</v>
      </c>
      <c r="AC168" s="99">
        <v>3.6342938561034699E-9</v>
      </c>
    </row>
    <row r="169" spans="1:29" s="98" customFormat="1" x14ac:dyDescent="0.25">
      <c r="A169" s="98" t="s">
        <v>72</v>
      </c>
      <c r="B169" s="98" t="s">
        <v>236</v>
      </c>
      <c r="C169" s="98" t="s">
        <v>271</v>
      </c>
      <c r="D169" s="98" t="s">
        <v>281</v>
      </c>
      <c r="E169" s="98" t="s">
        <v>282</v>
      </c>
      <c r="F169" s="98" t="s">
        <v>272</v>
      </c>
      <c r="G169" s="98" t="s">
        <v>273</v>
      </c>
      <c r="H169" s="98" t="s">
        <v>276</v>
      </c>
      <c r="I169" s="99">
        <f t="shared" si="6"/>
        <v>0.41486749999999911</v>
      </c>
      <c r="J169" s="99">
        <f t="shared" si="6"/>
        <v>0.19827484999999959</v>
      </c>
      <c r="K169" s="99">
        <f t="shared" si="6"/>
        <v>0.12800539999999985</v>
      </c>
      <c r="L169" s="99">
        <f t="shared" si="6"/>
        <v>9.3446349999999831E-2</v>
      </c>
      <c r="M169" s="99">
        <f t="shared" si="6"/>
        <v>6.5846239999999917E-2</v>
      </c>
      <c r="N169" s="99">
        <f t="shared" si="5"/>
        <v>1.4136299999999973E-2</v>
      </c>
      <c r="O169" s="99">
        <f t="shared" si="5"/>
        <v>7.746195499999965E-3</v>
      </c>
      <c r="P169" s="99">
        <f t="shared" si="5"/>
        <v>3.1862864999999975E-3</v>
      </c>
      <c r="Q169" s="99">
        <f t="shared" si="5"/>
        <v>1.4198934999999991E-3</v>
      </c>
      <c r="R169" s="99">
        <f t="shared" si="5"/>
        <v>5.8206664999999698E-4</v>
      </c>
      <c r="S169" s="100"/>
      <c r="T169" s="99">
        <v>1.02501115349636E-4</v>
      </c>
      <c r="U169" s="99">
        <v>4.8987672620250503E-5</v>
      </c>
      <c r="V169" s="99">
        <v>3.1626233124494703E-5</v>
      </c>
      <c r="W169" s="99">
        <v>2.3087745124292601E-5</v>
      </c>
      <c r="X169" s="99">
        <v>1.62685991107518E-5</v>
      </c>
      <c r="Y169" s="99">
        <v>3.4926488985448598E-6</v>
      </c>
      <c r="Z169" s="99">
        <v>1.9138488275565798E-6</v>
      </c>
      <c r="AA169" s="99">
        <v>7.8723428582255403E-7</v>
      </c>
      <c r="AB169" s="99">
        <v>3.5081240981204499E-7</v>
      </c>
      <c r="AC169" s="99">
        <v>1.43810929592764E-7</v>
      </c>
    </row>
    <row r="170" spans="1:29" s="98" customFormat="1" x14ac:dyDescent="0.25">
      <c r="A170" s="98" t="s">
        <v>72</v>
      </c>
      <c r="B170" s="98" t="s">
        <v>236</v>
      </c>
      <c r="C170" s="98" t="s">
        <v>271</v>
      </c>
      <c r="D170" s="98" t="s">
        <v>281</v>
      </c>
      <c r="E170" s="98" t="s">
        <v>282</v>
      </c>
      <c r="F170" s="98" t="s">
        <v>272</v>
      </c>
      <c r="G170" s="98" t="s">
        <v>277</v>
      </c>
      <c r="H170" s="98" t="s">
        <v>274</v>
      </c>
      <c r="I170" s="99">
        <f t="shared" si="6"/>
        <v>4.6686399999999843E-2</v>
      </c>
      <c r="J170" s="99">
        <f t="shared" si="6"/>
        <v>1.7750466666666652E-2</v>
      </c>
      <c r="K170" s="99">
        <f t="shared" si="6"/>
        <v>1.111238416666663E-2</v>
      </c>
      <c r="L170" s="99">
        <f t="shared" si="6"/>
        <v>9.7129758333333177E-3</v>
      </c>
      <c r="M170" s="99">
        <f t="shared" si="6"/>
        <v>9.4184266666666443E-3</v>
      </c>
      <c r="N170" s="99">
        <f t="shared" si="5"/>
        <v>1.0747427833333306E-3</v>
      </c>
      <c r="O170" s="99">
        <f t="shared" si="5"/>
        <v>8.233782499999985E-4</v>
      </c>
      <c r="P170" s="99">
        <f t="shared" si="5"/>
        <v>2.3793974999999996E-4</v>
      </c>
      <c r="Q170" s="99">
        <f t="shared" si="5"/>
        <v>9.6213241666666451E-5</v>
      </c>
      <c r="R170" s="99">
        <f t="shared" si="5"/>
        <v>4.0223108333333343E-5</v>
      </c>
      <c r="S170" s="100"/>
      <c r="T170" s="99">
        <v>1.15347865804365E-5</v>
      </c>
      <c r="U170" s="99">
        <v>4.3855993330638604E-6</v>
      </c>
      <c r="V170" s="99">
        <v>2.74553145589126E-6</v>
      </c>
      <c r="W170" s="99">
        <v>2.3997803064369401E-6</v>
      </c>
      <c r="X170" s="99">
        <v>2.3270061843168902E-6</v>
      </c>
      <c r="Y170" s="99">
        <v>2.6553618686843097E-7</v>
      </c>
      <c r="Z170" s="99">
        <v>2.0343167150868999E-7</v>
      </c>
      <c r="AA170" s="99">
        <v>5.87876605446645E-8</v>
      </c>
      <c r="AB170" s="99">
        <v>2.3771359728678198E-8</v>
      </c>
      <c r="AC170" s="99">
        <v>9.9379041910873095E-9</v>
      </c>
    </row>
    <row r="171" spans="1:29" s="98" customFormat="1" x14ac:dyDescent="0.25">
      <c r="A171" s="98" t="s">
        <v>72</v>
      </c>
      <c r="B171" s="98" t="s">
        <v>236</v>
      </c>
      <c r="C171" s="98" t="s">
        <v>271</v>
      </c>
      <c r="D171" s="98" t="s">
        <v>281</v>
      </c>
      <c r="E171" s="98" t="s">
        <v>282</v>
      </c>
      <c r="F171" s="98" t="s">
        <v>272</v>
      </c>
      <c r="G171" s="98" t="s">
        <v>277</v>
      </c>
      <c r="H171" s="98" t="s">
        <v>275</v>
      </c>
      <c r="I171" s="99">
        <f t="shared" si="6"/>
        <v>8.5449233333333013E-2</v>
      </c>
      <c r="J171" s="99">
        <f t="shared" si="6"/>
        <v>2.8793691666666656E-2</v>
      </c>
      <c r="K171" s="99">
        <f t="shared" si="6"/>
        <v>1.909039166666664E-2</v>
      </c>
      <c r="L171" s="99">
        <f t="shared" si="6"/>
        <v>1.5153391666666651E-2</v>
      </c>
      <c r="M171" s="99">
        <f t="shared" si="6"/>
        <v>1.4698016666666664E-2</v>
      </c>
      <c r="N171" s="99">
        <f t="shared" si="5"/>
        <v>2.4660341666666655E-3</v>
      </c>
      <c r="O171" s="99">
        <f t="shared" si="5"/>
        <v>1.2920139166666656E-3</v>
      </c>
      <c r="P171" s="99">
        <f t="shared" si="5"/>
        <v>3.9696974999999998E-4</v>
      </c>
      <c r="Q171" s="99">
        <f t="shared" si="5"/>
        <v>1.5961991666666651E-4</v>
      </c>
      <c r="R171" s="99">
        <f t="shared" si="5"/>
        <v>6.2196466666666436E-5</v>
      </c>
      <c r="S171" s="100"/>
      <c r="T171" s="99">
        <v>2.1111901323767099E-5</v>
      </c>
      <c r="U171" s="99">
        <v>7.1140436666329799E-6</v>
      </c>
      <c r="V171" s="99">
        <v>4.7166539637227097E-6</v>
      </c>
      <c r="W171" s="99">
        <v>3.7439412515157601E-6</v>
      </c>
      <c r="X171" s="99">
        <v>3.6314319674616E-6</v>
      </c>
      <c r="Y171" s="99">
        <v>6.0928188535771998E-7</v>
      </c>
      <c r="Z171" s="99">
        <v>3.1921726215137399E-7</v>
      </c>
      <c r="AA171" s="99">
        <v>9.8079126793653998E-8</v>
      </c>
      <c r="AB171" s="99">
        <v>3.9437216678455901E-8</v>
      </c>
      <c r="AC171" s="99">
        <v>1.53668513540824E-8</v>
      </c>
    </row>
    <row r="172" spans="1:29" s="98" customFormat="1" x14ac:dyDescent="0.25">
      <c r="A172" s="98" t="s">
        <v>72</v>
      </c>
      <c r="B172" s="98" t="s">
        <v>236</v>
      </c>
      <c r="C172" s="98" t="s">
        <v>271</v>
      </c>
      <c r="D172" s="98" t="s">
        <v>281</v>
      </c>
      <c r="E172" s="98" t="s">
        <v>282</v>
      </c>
      <c r="F172" s="98" t="s">
        <v>272</v>
      </c>
      <c r="G172" s="98" t="s">
        <v>277</v>
      </c>
      <c r="H172" s="98" t="s">
        <v>276</v>
      </c>
      <c r="I172" s="99">
        <f t="shared" si="6"/>
        <v>0.22407645833333315</v>
      </c>
      <c r="J172" s="99">
        <f t="shared" si="6"/>
        <v>0.10620659999999979</v>
      </c>
      <c r="K172" s="99">
        <f t="shared" si="6"/>
        <v>7.7136176666666348E-2</v>
      </c>
      <c r="L172" s="99">
        <f t="shared" si="6"/>
        <v>4.7535549999999899E-2</v>
      </c>
      <c r="M172" s="99">
        <f t="shared" si="6"/>
        <v>2.9081104166666646E-2</v>
      </c>
      <c r="N172" s="99">
        <f t="shared" si="5"/>
        <v>7.6712222499999635E-3</v>
      </c>
      <c r="O172" s="99">
        <f t="shared" si="5"/>
        <v>3.1373491666666655E-3</v>
      </c>
      <c r="P172" s="99">
        <f t="shared" si="5"/>
        <v>1.4248189999999967E-3</v>
      </c>
      <c r="Q172" s="99">
        <f t="shared" si="5"/>
        <v>6.7493570833333197E-4</v>
      </c>
      <c r="R172" s="99">
        <f t="shared" si="5"/>
        <v>2.8299320833333327E-4</v>
      </c>
      <c r="S172" s="100"/>
      <c r="T172" s="99">
        <v>5.5362463684822102E-5</v>
      </c>
      <c r="U172" s="99">
        <v>2.6240414005658799E-5</v>
      </c>
      <c r="V172" s="99">
        <v>1.90579983781325E-5</v>
      </c>
      <c r="W172" s="99">
        <v>1.17445856659256E-5</v>
      </c>
      <c r="X172" s="99">
        <v>7.1850545359235996E-6</v>
      </c>
      <c r="Y172" s="99">
        <v>1.89532522243835E-6</v>
      </c>
      <c r="Z172" s="99">
        <v>7.7514336221705702E-7</v>
      </c>
      <c r="AA172" s="99">
        <v>3.5202935074777602E-7</v>
      </c>
      <c r="AB172" s="99">
        <v>1.6675604354031899E-7</v>
      </c>
      <c r="AC172" s="99">
        <v>6.9918997006366202E-8</v>
      </c>
    </row>
    <row r="173" spans="1:29" s="98" customFormat="1" x14ac:dyDescent="0.25">
      <c r="A173" s="98" t="s">
        <v>72</v>
      </c>
      <c r="B173" s="98" t="s">
        <v>236</v>
      </c>
      <c r="C173" s="98" t="s">
        <v>271</v>
      </c>
      <c r="D173" s="98" t="s">
        <v>281</v>
      </c>
      <c r="E173" s="98" t="s">
        <v>282</v>
      </c>
      <c r="F173" s="98" t="s">
        <v>272</v>
      </c>
      <c r="G173" s="98" t="s">
        <v>278</v>
      </c>
      <c r="H173" s="98" t="s">
        <v>274</v>
      </c>
      <c r="I173" s="99">
        <f t="shared" si="6"/>
        <v>1.9751938461538401E-2</v>
      </c>
      <c r="J173" s="99">
        <f t="shared" si="6"/>
        <v>7.5098128205127977E-3</v>
      </c>
      <c r="K173" s="99">
        <f t="shared" si="6"/>
        <v>4.7013933012820391E-3</v>
      </c>
      <c r="L173" s="99">
        <f t="shared" si="6"/>
        <v>4.1093359294871882E-3</v>
      </c>
      <c r="M173" s="99">
        <f t="shared" si="6"/>
        <v>3.9847189743589641E-3</v>
      </c>
      <c r="N173" s="99">
        <f t="shared" si="5"/>
        <v>4.5469886987179511E-4</v>
      </c>
      <c r="O173" s="99">
        <f t="shared" si="5"/>
        <v>3.4835233653846074E-4</v>
      </c>
      <c r="P173" s="99">
        <f t="shared" si="5"/>
        <v>1.0066681730769235E-4</v>
      </c>
      <c r="Q173" s="99">
        <f t="shared" si="5"/>
        <v>4.0705602243589841E-5</v>
      </c>
      <c r="R173" s="99">
        <f t="shared" si="5"/>
        <v>1.7017468910256425E-5</v>
      </c>
      <c r="S173" s="100"/>
      <c r="T173" s="99">
        <v>4.8801020148000599E-6</v>
      </c>
      <c r="U173" s="99">
        <v>1.85544587168086E-6</v>
      </c>
      <c r="V173" s="99">
        <v>1.1615710005693801E-6</v>
      </c>
      <c r="W173" s="99">
        <v>1.0152916681079401E-6</v>
      </c>
      <c r="X173" s="99">
        <v>9.8450261644176095E-7</v>
      </c>
      <c r="Y173" s="99">
        <v>1.12342232905875E-7</v>
      </c>
      <c r="Z173" s="99">
        <v>8.6067245638291896E-8</v>
      </c>
      <c r="AA173" s="99">
        <v>2.4871702538127301E-8</v>
      </c>
      <c r="AB173" s="99">
        <v>1.00571137313639E-8</v>
      </c>
      <c r="AC173" s="99">
        <v>4.2044979269984802E-9</v>
      </c>
    </row>
    <row r="174" spans="1:29" s="98" customFormat="1" x14ac:dyDescent="0.25">
      <c r="A174" s="98" t="s">
        <v>72</v>
      </c>
      <c r="B174" s="98" t="s">
        <v>236</v>
      </c>
      <c r="C174" s="98" t="s">
        <v>271</v>
      </c>
      <c r="D174" s="98" t="s">
        <v>281</v>
      </c>
      <c r="E174" s="98" t="s">
        <v>282</v>
      </c>
      <c r="F174" s="98" t="s">
        <v>272</v>
      </c>
      <c r="G174" s="98" t="s">
        <v>278</v>
      </c>
      <c r="H174" s="98" t="s">
        <v>275</v>
      </c>
      <c r="I174" s="99">
        <f t="shared" si="6"/>
        <v>3.6151598717948569E-2</v>
      </c>
      <c r="J174" s="99">
        <f t="shared" si="6"/>
        <v>1.2181946474358956E-2</v>
      </c>
      <c r="K174" s="99">
        <f t="shared" si="6"/>
        <v>8.0767041666666671E-3</v>
      </c>
      <c r="L174" s="99">
        <f t="shared" si="6"/>
        <v>6.4110503205128053E-3</v>
      </c>
      <c r="M174" s="99">
        <f t="shared" si="6"/>
        <v>6.2183916666666622E-3</v>
      </c>
      <c r="N174" s="99">
        <f t="shared" si="5"/>
        <v>1.0433221474358979E-3</v>
      </c>
      <c r="O174" s="99">
        <f t="shared" si="5"/>
        <v>5.4662127243589758E-4</v>
      </c>
      <c r="P174" s="99">
        <f t="shared" si="5"/>
        <v>1.6794874038461523E-4</v>
      </c>
      <c r="Q174" s="99">
        <f t="shared" si="5"/>
        <v>6.7531503205127999E-5</v>
      </c>
      <c r="R174" s="99">
        <f t="shared" si="5"/>
        <v>2.6313889743589647E-5</v>
      </c>
      <c r="S174" s="100"/>
      <c r="T174" s="99">
        <v>8.9319582523629993E-6</v>
      </c>
      <c r="U174" s="99">
        <v>3.0097877051139498E-6</v>
      </c>
      <c r="V174" s="99">
        <v>1.9955074461903799E-6</v>
      </c>
      <c r="W174" s="99">
        <v>1.5839751448720501E-6</v>
      </c>
      <c r="X174" s="99">
        <v>1.5363750631568299E-6</v>
      </c>
      <c r="Y174" s="99">
        <v>2.5777310534365101E-7</v>
      </c>
      <c r="Z174" s="99">
        <v>1.35053457064043E-7</v>
      </c>
      <c r="AA174" s="99">
        <v>4.1495015181930498E-8</v>
      </c>
      <c r="AB174" s="99">
        <v>1.6684976287039001E-8</v>
      </c>
      <c r="AC174" s="99">
        <v>6.5013601882656303E-9</v>
      </c>
    </row>
    <row r="175" spans="1:29" s="98" customFormat="1" x14ac:dyDescent="0.25">
      <c r="A175" s="98" t="s">
        <v>72</v>
      </c>
      <c r="B175" s="98" t="s">
        <v>236</v>
      </c>
      <c r="C175" s="98" t="s">
        <v>271</v>
      </c>
      <c r="D175" s="98" t="s">
        <v>281</v>
      </c>
      <c r="E175" s="98" t="s">
        <v>282</v>
      </c>
      <c r="F175" s="98" t="s">
        <v>272</v>
      </c>
      <c r="G175" s="98" t="s">
        <v>278</v>
      </c>
      <c r="H175" s="98" t="s">
        <v>276</v>
      </c>
      <c r="I175" s="99">
        <f t="shared" si="6"/>
        <v>9.480157852564082E-2</v>
      </c>
      <c r="J175" s="99">
        <f t="shared" si="6"/>
        <v>4.4933561538461363E-2</v>
      </c>
      <c r="K175" s="99">
        <f t="shared" si="6"/>
        <v>3.2634536282051152E-2</v>
      </c>
      <c r="L175" s="99">
        <f t="shared" si="6"/>
        <v>2.0111194230769191E-2</v>
      </c>
      <c r="M175" s="99">
        <f t="shared" si="6"/>
        <v>1.2303544070512826E-2</v>
      </c>
      <c r="N175" s="99">
        <f t="shared" si="5"/>
        <v>3.2455171057692161E-3</v>
      </c>
      <c r="O175" s="99">
        <f t="shared" si="5"/>
        <v>1.32734003205128E-3</v>
      </c>
      <c r="P175" s="99">
        <f t="shared" si="5"/>
        <v>6.0280803846153694E-4</v>
      </c>
      <c r="Q175" s="99">
        <f t="shared" si="5"/>
        <v>2.855497227564098E-4</v>
      </c>
      <c r="R175" s="99">
        <f t="shared" si="5"/>
        <v>1.197278958333333E-4</v>
      </c>
      <c r="S175" s="100"/>
      <c r="T175" s="99">
        <v>2.3422580789732399E-5</v>
      </c>
      <c r="U175" s="99">
        <v>1.1101713617778701E-5</v>
      </c>
      <c r="V175" s="99">
        <v>8.0629993138252897E-6</v>
      </c>
      <c r="W175" s="99">
        <v>4.9688631663531403E-6</v>
      </c>
      <c r="X175" s="99">
        <v>3.0398307651984499E-6</v>
      </c>
      <c r="Y175" s="99">
        <v>8.0186836333930203E-7</v>
      </c>
      <c r="Z175" s="99">
        <v>3.27945268630293E-7</v>
      </c>
      <c r="AA175" s="99">
        <v>1.48935494547136E-7</v>
      </c>
      <c r="AB175" s="99">
        <v>7.0550633805519598E-8</v>
      </c>
      <c r="AC175" s="99">
        <v>2.9581114118077999E-8</v>
      </c>
    </row>
    <row r="176" spans="1:29" s="98" customFormat="1" x14ac:dyDescent="0.25">
      <c r="A176" s="98" t="s">
        <v>72</v>
      </c>
      <c r="B176" s="98" t="s">
        <v>236</v>
      </c>
      <c r="C176" s="98" t="s">
        <v>271</v>
      </c>
      <c r="D176" s="98" t="s">
        <v>281</v>
      </c>
      <c r="E176" s="98" t="s">
        <v>282</v>
      </c>
      <c r="F176" s="98" t="s">
        <v>279</v>
      </c>
      <c r="G176" s="98" t="s">
        <v>273</v>
      </c>
      <c r="H176" s="98" t="s">
        <v>274</v>
      </c>
      <c r="I176" s="99">
        <f t="shared" si="6"/>
        <v>0</v>
      </c>
      <c r="J176" s="99">
        <f t="shared" si="6"/>
        <v>0</v>
      </c>
      <c r="K176" s="99">
        <f t="shared" si="6"/>
        <v>0</v>
      </c>
      <c r="L176" s="99">
        <f t="shared" si="6"/>
        <v>0</v>
      </c>
      <c r="M176" s="99">
        <f t="shared" si="6"/>
        <v>0</v>
      </c>
      <c r="N176" s="99">
        <f t="shared" si="5"/>
        <v>0</v>
      </c>
      <c r="O176" s="99">
        <f t="shared" si="5"/>
        <v>0</v>
      </c>
      <c r="P176" s="99">
        <f t="shared" si="5"/>
        <v>0</v>
      </c>
      <c r="Q176" s="99">
        <f t="shared" si="5"/>
        <v>0</v>
      </c>
      <c r="R176" s="99">
        <f t="shared" si="5"/>
        <v>0</v>
      </c>
      <c r="S176" s="100"/>
      <c r="T176" s="99">
        <v>0</v>
      </c>
      <c r="U176" s="99">
        <v>0</v>
      </c>
      <c r="V176" s="99">
        <v>0</v>
      </c>
      <c r="W176" s="99">
        <v>0</v>
      </c>
      <c r="X176" s="99">
        <v>0</v>
      </c>
      <c r="Y176" s="99">
        <v>0</v>
      </c>
      <c r="Z176" s="99">
        <v>0</v>
      </c>
      <c r="AA176" s="99">
        <v>0</v>
      </c>
      <c r="AB176" s="99">
        <v>0</v>
      </c>
      <c r="AC176" s="99">
        <v>0</v>
      </c>
    </row>
    <row r="177" spans="1:29" s="98" customFormat="1" x14ac:dyDescent="0.25">
      <c r="A177" s="98" t="s">
        <v>72</v>
      </c>
      <c r="B177" s="98" t="s">
        <v>236</v>
      </c>
      <c r="C177" s="98" t="s">
        <v>271</v>
      </c>
      <c r="D177" s="98" t="s">
        <v>281</v>
      </c>
      <c r="E177" s="98" t="s">
        <v>282</v>
      </c>
      <c r="F177" s="98" t="s">
        <v>279</v>
      </c>
      <c r="G177" s="98" t="s">
        <v>273</v>
      </c>
      <c r="H177" s="98" t="s">
        <v>275</v>
      </c>
      <c r="I177" s="99">
        <f t="shared" si="6"/>
        <v>4.87883E-2</v>
      </c>
      <c r="J177" s="99">
        <f t="shared" si="6"/>
        <v>1.0595549999999999E-2</v>
      </c>
      <c r="K177" s="99">
        <f t="shared" si="6"/>
        <v>4.7845999999999705E-3</v>
      </c>
      <c r="L177" s="99">
        <f t="shared" si="6"/>
        <v>2.8741249999999973E-3</v>
      </c>
      <c r="M177" s="99">
        <f t="shared" si="6"/>
        <v>9.2717199999999965E-4</v>
      </c>
      <c r="N177" s="99">
        <f t="shared" si="5"/>
        <v>5.6661799999999665E-6</v>
      </c>
      <c r="O177" s="99">
        <f t="shared" si="5"/>
        <v>1.2584399999999991E-6</v>
      </c>
      <c r="P177" s="99">
        <f t="shared" si="5"/>
        <v>1.0646999999999965E-8</v>
      </c>
      <c r="Q177" s="99">
        <f t="shared" si="5"/>
        <v>0</v>
      </c>
      <c r="R177" s="99">
        <f t="shared" si="5"/>
        <v>0</v>
      </c>
      <c r="S177" s="100"/>
      <c r="T177" s="99">
        <v>1.20541020109135E-5</v>
      </c>
      <c r="U177" s="99">
        <v>2.6178374848423601E-6</v>
      </c>
      <c r="V177" s="99">
        <v>1.18212883993532E-6</v>
      </c>
      <c r="W177" s="99">
        <v>7.10108692906224E-7</v>
      </c>
      <c r="X177" s="99">
        <v>2.29075943815683E-7</v>
      </c>
      <c r="Y177" s="99">
        <v>1.3999403900565801E-9</v>
      </c>
      <c r="Z177" s="99">
        <v>3.1092217057396899E-10</v>
      </c>
      <c r="AA177" s="99">
        <v>2.6305492118027399E-12</v>
      </c>
      <c r="AB177" s="99">
        <v>0</v>
      </c>
      <c r="AC177" s="99">
        <v>0</v>
      </c>
    </row>
    <row r="178" spans="1:29" s="98" customFormat="1" x14ac:dyDescent="0.25">
      <c r="A178" s="98" t="s">
        <v>72</v>
      </c>
      <c r="B178" s="98" t="s">
        <v>236</v>
      </c>
      <c r="C178" s="98" t="s">
        <v>271</v>
      </c>
      <c r="D178" s="98" t="s">
        <v>281</v>
      </c>
      <c r="E178" s="98" t="s">
        <v>282</v>
      </c>
      <c r="F178" s="98" t="s">
        <v>279</v>
      </c>
      <c r="G178" s="98" t="s">
        <v>273</v>
      </c>
      <c r="H178" s="98" t="s">
        <v>276</v>
      </c>
      <c r="I178" s="99">
        <f t="shared" si="6"/>
        <v>0.41486719999999883</v>
      </c>
      <c r="J178" s="99">
        <f t="shared" si="6"/>
        <v>0.19788835000000002</v>
      </c>
      <c r="K178" s="99">
        <f t="shared" si="6"/>
        <v>0.12428899999999987</v>
      </c>
      <c r="L178" s="99">
        <f t="shared" si="6"/>
        <v>8.3327714999999913E-2</v>
      </c>
      <c r="M178" s="99">
        <f t="shared" si="6"/>
        <v>4.1247299999999647E-2</v>
      </c>
      <c r="N178" s="99">
        <f t="shared" si="5"/>
        <v>2.9353349999999907E-3</v>
      </c>
      <c r="O178" s="99">
        <f t="shared" si="5"/>
        <v>1.0662599999999973E-3</v>
      </c>
      <c r="P178" s="99">
        <f t="shared" si="5"/>
        <v>2.4815964999999986E-4</v>
      </c>
      <c r="Q178" s="99">
        <f t="shared" si="5"/>
        <v>8.3660399999999779E-5</v>
      </c>
      <c r="R178" s="99">
        <f t="shared" si="5"/>
        <v>2.7668400000000001E-5</v>
      </c>
      <c r="S178" s="100"/>
      <c r="T178" s="99">
        <v>1.02501041228779E-4</v>
      </c>
      <c r="U178" s="99">
        <v>4.8892180249595799E-5</v>
      </c>
      <c r="V178" s="99">
        <v>3.0708023949070298E-5</v>
      </c>
      <c r="W178" s="99">
        <v>2.05877388010307E-5</v>
      </c>
      <c r="X178" s="99">
        <v>1.01909507376717E-5</v>
      </c>
      <c r="Y178" s="99">
        <v>7.2523181841147703E-7</v>
      </c>
      <c r="Z178" s="99">
        <v>2.6344034963621601E-7</v>
      </c>
      <c r="AA178" s="99">
        <v>6.1312686363176997E-8</v>
      </c>
      <c r="AB178" s="99">
        <v>2.0669935125303101E-8</v>
      </c>
      <c r="AC178" s="99">
        <v>6.8360183912691997E-9</v>
      </c>
    </row>
    <row r="179" spans="1:29" s="98" customFormat="1" x14ac:dyDescent="0.25">
      <c r="A179" s="98" t="s">
        <v>72</v>
      </c>
      <c r="B179" s="98" t="s">
        <v>236</v>
      </c>
      <c r="C179" s="98" t="s">
        <v>271</v>
      </c>
      <c r="D179" s="98" t="s">
        <v>281</v>
      </c>
      <c r="E179" s="98" t="s">
        <v>282</v>
      </c>
      <c r="F179" s="98" t="s">
        <v>279</v>
      </c>
      <c r="G179" s="98" t="s">
        <v>277</v>
      </c>
      <c r="H179" s="98" t="s">
        <v>274</v>
      </c>
      <c r="I179" s="99">
        <f t="shared" si="6"/>
        <v>4.668590833333329E-2</v>
      </c>
      <c r="J179" s="99">
        <f t="shared" si="6"/>
        <v>1.7578391666666658E-2</v>
      </c>
      <c r="K179" s="99">
        <f t="shared" si="6"/>
        <v>8.6953071666666538E-3</v>
      </c>
      <c r="L179" s="99">
        <f t="shared" si="6"/>
        <v>6.7882141666666656E-3</v>
      </c>
      <c r="M179" s="99">
        <f t="shared" si="6"/>
        <v>3.0362633333333331E-3</v>
      </c>
      <c r="N179" s="99">
        <f t="shared" si="5"/>
        <v>8.4424803333333289E-5</v>
      </c>
      <c r="O179" s="99">
        <f t="shared" si="5"/>
        <v>5.734201666666661E-5</v>
      </c>
      <c r="P179" s="99">
        <f t="shared" si="5"/>
        <v>1.2004543333333332E-5</v>
      </c>
      <c r="Q179" s="99">
        <f t="shared" si="5"/>
        <v>3.7710041666666637E-6</v>
      </c>
      <c r="R179" s="99">
        <f t="shared" si="5"/>
        <v>1.2047339999999966E-6</v>
      </c>
      <c r="S179" s="100"/>
      <c r="T179" s="99">
        <v>1.1534665104587701E-5</v>
      </c>
      <c r="U179" s="99">
        <v>4.3430848448868203E-6</v>
      </c>
      <c r="V179" s="99">
        <v>2.1483453943512501E-6</v>
      </c>
      <c r="W179" s="99">
        <v>1.67716083644907E-6</v>
      </c>
      <c r="X179" s="99">
        <v>7.5016813358932895E-7</v>
      </c>
      <c r="Y179" s="99">
        <v>2.08587958922797E-8</v>
      </c>
      <c r="Z179" s="99">
        <v>1.4167464707962799E-8</v>
      </c>
      <c r="AA179" s="99">
        <v>2.9659567956750202E-9</v>
      </c>
      <c r="AB179" s="99">
        <v>9.3170020083872191E-10</v>
      </c>
      <c r="AC179" s="99">
        <v>2.9765305476960302E-10</v>
      </c>
    </row>
    <row r="180" spans="1:29" s="98" customFormat="1" x14ac:dyDescent="0.25">
      <c r="A180" s="98" t="s">
        <v>72</v>
      </c>
      <c r="B180" s="98" t="s">
        <v>236</v>
      </c>
      <c r="C180" s="98" t="s">
        <v>271</v>
      </c>
      <c r="D180" s="98" t="s">
        <v>281</v>
      </c>
      <c r="E180" s="98" t="s">
        <v>282</v>
      </c>
      <c r="F180" s="98" t="s">
        <v>279</v>
      </c>
      <c r="G180" s="98" t="s">
        <v>277</v>
      </c>
      <c r="H180" s="98" t="s">
        <v>275</v>
      </c>
      <c r="I180" s="99">
        <f t="shared" si="6"/>
        <v>8.5448799999999617E-2</v>
      </c>
      <c r="J180" s="99">
        <f t="shared" si="6"/>
        <v>2.857530833333331E-2</v>
      </c>
      <c r="K180" s="99">
        <f t="shared" si="6"/>
        <v>1.7986083333333333E-2</v>
      </c>
      <c r="L180" s="99">
        <f t="shared" si="6"/>
        <v>1.0780950833333318E-2</v>
      </c>
      <c r="M180" s="99">
        <f t="shared" si="6"/>
        <v>4.8209216666666487E-3</v>
      </c>
      <c r="N180" s="99">
        <f t="shared" si="5"/>
        <v>2.7148391666666672E-4</v>
      </c>
      <c r="O180" s="99">
        <f t="shared" si="5"/>
        <v>9.7988641666666346E-5</v>
      </c>
      <c r="P180" s="99">
        <f t="shared" si="5"/>
        <v>2.0788024999999966E-5</v>
      </c>
      <c r="Q180" s="99">
        <f t="shared" si="5"/>
        <v>6.5237416666666412E-6</v>
      </c>
      <c r="R180" s="99">
        <f t="shared" si="5"/>
        <v>2.1287583333333335E-6</v>
      </c>
      <c r="S180" s="100"/>
      <c r="T180" s="99">
        <v>2.1111794260307099E-5</v>
      </c>
      <c r="U180" s="99">
        <v>7.0600878006265098E-6</v>
      </c>
      <c r="V180" s="99">
        <v>4.4438130305173802E-6</v>
      </c>
      <c r="W180" s="99">
        <v>2.6636443803051701E-6</v>
      </c>
      <c r="X180" s="99">
        <v>1.19110281679466E-6</v>
      </c>
      <c r="Y180" s="99">
        <v>6.7075401803759102E-8</v>
      </c>
      <c r="Z180" s="99">
        <v>2.4210006959882698E-8</v>
      </c>
      <c r="AA180" s="99">
        <v>5.1360874216855202E-9</v>
      </c>
      <c r="AB180" s="99">
        <v>1.6118177420169701E-9</v>
      </c>
      <c r="AC180" s="99">
        <v>5.2595130608326596E-10</v>
      </c>
    </row>
    <row r="181" spans="1:29" s="98" customFormat="1" x14ac:dyDescent="0.25">
      <c r="A181" s="98" t="s">
        <v>72</v>
      </c>
      <c r="B181" s="98" t="s">
        <v>236</v>
      </c>
      <c r="C181" s="98" t="s">
        <v>271</v>
      </c>
      <c r="D181" s="98" t="s">
        <v>281</v>
      </c>
      <c r="E181" s="98" t="s">
        <v>282</v>
      </c>
      <c r="F181" s="98" t="s">
        <v>279</v>
      </c>
      <c r="G181" s="98" t="s">
        <v>277</v>
      </c>
      <c r="H181" s="98" t="s">
        <v>276</v>
      </c>
      <c r="I181" s="99">
        <f t="shared" si="6"/>
        <v>0.22407549999999971</v>
      </c>
      <c r="J181" s="99">
        <f t="shared" si="6"/>
        <v>0.10596154166666664</v>
      </c>
      <c r="K181" s="99">
        <f t="shared" si="6"/>
        <v>7.6038815833333079E-2</v>
      </c>
      <c r="L181" s="99">
        <f t="shared" si="6"/>
        <v>4.4558374999999727E-2</v>
      </c>
      <c r="M181" s="99">
        <f t="shared" si="6"/>
        <v>2.2017058333333332E-2</v>
      </c>
      <c r="N181" s="99">
        <f t="shared" si="5"/>
        <v>2.1449213333333324E-3</v>
      </c>
      <c r="O181" s="99">
        <f t="shared" si="5"/>
        <v>5.3539424999999696E-4</v>
      </c>
      <c r="P181" s="99">
        <f t="shared" si="5"/>
        <v>1.1625538333333325E-4</v>
      </c>
      <c r="Q181" s="99">
        <f t="shared" si="5"/>
        <v>3.6801741666666635E-5</v>
      </c>
      <c r="R181" s="99">
        <f t="shared" si="5"/>
        <v>1.1644219999999999E-5</v>
      </c>
      <c r="S181" s="100"/>
      <c r="T181" s="99">
        <v>5.5362226909862498E-5</v>
      </c>
      <c r="U181" s="99">
        <v>2.61798675601253E-5</v>
      </c>
      <c r="V181" s="99">
        <v>1.87868739604385E-5</v>
      </c>
      <c r="W181" s="99">
        <v>1.1009016458670101E-5</v>
      </c>
      <c r="X181" s="99">
        <v>5.4397441011519801E-6</v>
      </c>
      <c r="Y181" s="99">
        <v>5.2994469078415495E-7</v>
      </c>
      <c r="Z181" s="99">
        <v>1.3227960198564999E-7</v>
      </c>
      <c r="AA181" s="99">
        <v>2.8723162110953898E-8</v>
      </c>
      <c r="AB181" s="99">
        <v>9.0925887606103395E-9</v>
      </c>
      <c r="AC181" s="99">
        <v>2.8769318815683101E-9</v>
      </c>
    </row>
    <row r="182" spans="1:29" s="98" customFormat="1" x14ac:dyDescent="0.25">
      <c r="A182" s="98" t="s">
        <v>72</v>
      </c>
      <c r="B182" s="98" t="s">
        <v>236</v>
      </c>
      <c r="C182" s="98" t="s">
        <v>271</v>
      </c>
      <c r="D182" s="98" t="s">
        <v>281</v>
      </c>
      <c r="E182" s="98" t="s">
        <v>282</v>
      </c>
      <c r="F182" s="98" t="s">
        <v>279</v>
      </c>
      <c r="G182" s="98" t="s">
        <v>278</v>
      </c>
      <c r="H182" s="98" t="s">
        <v>274</v>
      </c>
      <c r="I182" s="99">
        <f t="shared" si="6"/>
        <v>1.9751730448717933E-2</v>
      </c>
      <c r="J182" s="99">
        <f t="shared" si="6"/>
        <v>7.4370118589743486E-3</v>
      </c>
      <c r="K182" s="99">
        <f t="shared" si="6"/>
        <v>3.6787838012820474E-3</v>
      </c>
      <c r="L182" s="99">
        <f t="shared" si="6"/>
        <v>2.8719367628205123E-3</v>
      </c>
      <c r="M182" s="99">
        <f t="shared" si="6"/>
        <v>1.2845729487179468E-3</v>
      </c>
      <c r="N182" s="99">
        <f t="shared" si="5"/>
        <v>3.5718186025641024E-5</v>
      </c>
      <c r="O182" s="99">
        <f t="shared" si="5"/>
        <v>2.4260083974358955E-5</v>
      </c>
      <c r="P182" s="99">
        <f t="shared" si="5"/>
        <v>5.0788452564102649E-6</v>
      </c>
      <c r="Q182" s="99">
        <f t="shared" si="5"/>
        <v>1.5954248397435895E-6</v>
      </c>
      <c r="R182" s="99">
        <f t="shared" si="5"/>
        <v>5.0969515384615432E-7</v>
      </c>
      <c r="S182" s="100"/>
      <c r="T182" s="99">
        <v>4.8800506211717203E-6</v>
      </c>
      <c r="U182" s="99">
        <v>1.8374589728367301E-6</v>
      </c>
      <c r="V182" s="99">
        <v>9.0891535914860602E-7</v>
      </c>
      <c r="W182" s="99">
        <v>7.0956804618999105E-7</v>
      </c>
      <c r="X182" s="99">
        <v>3.1737882574933101E-7</v>
      </c>
      <c r="Y182" s="99">
        <v>8.8248751851952599E-9</v>
      </c>
      <c r="Z182" s="99">
        <v>5.9939273764458002E-9</v>
      </c>
      <c r="AA182" s="99">
        <v>1.25482787509328E-9</v>
      </c>
      <c r="AB182" s="99">
        <v>3.9418085420099798E-10</v>
      </c>
      <c r="AC182" s="99">
        <v>1.25930138556371E-10</v>
      </c>
    </row>
    <row r="183" spans="1:29" s="98" customFormat="1" x14ac:dyDescent="0.25">
      <c r="A183" s="98" t="s">
        <v>72</v>
      </c>
      <c r="B183" s="98" t="s">
        <v>236</v>
      </c>
      <c r="C183" s="98" t="s">
        <v>271</v>
      </c>
      <c r="D183" s="98" t="s">
        <v>281</v>
      </c>
      <c r="E183" s="98" t="s">
        <v>282</v>
      </c>
      <c r="F183" s="98" t="s">
        <v>279</v>
      </c>
      <c r="G183" s="98" t="s">
        <v>278</v>
      </c>
      <c r="H183" s="98" t="s">
        <v>275</v>
      </c>
      <c r="I183" s="99">
        <f t="shared" si="6"/>
        <v>3.6151415384615207E-2</v>
      </c>
      <c r="J183" s="99">
        <f t="shared" si="6"/>
        <v>1.2089553525641037E-2</v>
      </c>
      <c r="K183" s="99">
        <f t="shared" si="6"/>
        <v>7.6094967948717946E-3</v>
      </c>
      <c r="L183" s="99">
        <f t="shared" si="6"/>
        <v>4.561171506410255E-3</v>
      </c>
      <c r="M183" s="99">
        <f t="shared" si="6"/>
        <v>2.0396207051281983E-3</v>
      </c>
      <c r="N183" s="99">
        <f t="shared" ref="N183:R233" si="7">1000*98.96*Y183/24.45</f>
        <v>1.1485858012820516E-4</v>
      </c>
      <c r="O183" s="99">
        <f t="shared" si="7"/>
        <v>4.145673301282051E-5</v>
      </c>
      <c r="P183" s="99">
        <f t="shared" si="7"/>
        <v>8.7949336538461515E-6</v>
      </c>
      <c r="Q183" s="99">
        <f t="shared" si="7"/>
        <v>2.7600445512820384E-6</v>
      </c>
      <c r="R183" s="99">
        <f t="shared" si="7"/>
        <v>9.0062852564102504E-7</v>
      </c>
      <c r="S183" s="100"/>
      <c r="T183" s="99">
        <v>8.9319129562837696E-6</v>
      </c>
      <c r="U183" s="99">
        <v>2.9869602233419902E-6</v>
      </c>
      <c r="V183" s="99">
        <v>1.88007474368043E-6</v>
      </c>
      <c r="W183" s="99">
        <v>1.1269264685906501E-6</v>
      </c>
      <c r="X183" s="99">
        <v>5.03928114797741E-7</v>
      </c>
      <c r="Y183" s="99">
        <v>2.8378054609282699E-8</v>
      </c>
      <c r="Z183" s="99">
        <v>1.02426952522581E-8</v>
      </c>
      <c r="AA183" s="99">
        <v>2.1729600630208001E-9</v>
      </c>
      <c r="AB183" s="99">
        <v>6.8192289085333297E-10</v>
      </c>
      <c r="AC183" s="99">
        <v>2.2251786026599699E-10</v>
      </c>
    </row>
    <row r="184" spans="1:29" s="98" customFormat="1" x14ac:dyDescent="0.25">
      <c r="A184" s="98" t="s">
        <v>72</v>
      </c>
      <c r="B184" s="98" t="s">
        <v>236</v>
      </c>
      <c r="C184" s="98" t="s">
        <v>271</v>
      </c>
      <c r="D184" s="98" t="s">
        <v>281</v>
      </c>
      <c r="E184" s="98" t="s">
        <v>282</v>
      </c>
      <c r="F184" s="98" t="s">
        <v>279</v>
      </c>
      <c r="G184" s="98" t="s">
        <v>278</v>
      </c>
      <c r="H184" s="98" t="s">
        <v>276</v>
      </c>
      <c r="I184" s="99">
        <f t="shared" ref="I184:M234" si="8">1000*98.96*T184/24.45</f>
        <v>9.4801173076923123E-2</v>
      </c>
      <c r="J184" s="99">
        <f t="shared" si="8"/>
        <v>4.4829883012820648E-2</v>
      </c>
      <c r="K184" s="99">
        <f t="shared" si="8"/>
        <v>3.2170268237179389E-2</v>
      </c>
      <c r="L184" s="99">
        <f t="shared" si="8"/>
        <v>1.8851620192307572E-2</v>
      </c>
      <c r="M184" s="99">
        <f t="shared" si="8"/>
        <v>9.3149092948717847E-3</v>
      </c>
      <c r="N184" s="99">
        <f t="shared" si="7"/>
        <v>9.0746671794871871E-4</v>
      </c>
      <c r="O184" s="99">
        <f t="shared" si="7"/>
        <v>2.2651295192307544E-4</v>
      </c>
      <c r="P184" s="99">
        <f t="shared" si="7"/>
        <v>4.9184969871794694E-5</v>
      </c>
      <c r="Q184" s="99">
        <f t="shared" si="7"/>
        <v>1.5569967628205131E-5</v>
      </c>
      <c r="R184" s="99">
        <f t="shared" si="7"/>
        <v>4.9264007692307543E-6</v>
      </c>
      <c r="S184" s="100"/>
      <c r="T184" s="99">
        <v>2.3422480615711099E-5</v>
      </c>
      <c r="U184" s="99">
        <v>1.1076097813899199E-5</v>
      </c>
      <c r="V184" s="99">
        <v>7.9482928294162895E-6</v>
      </c>
      <c r="W184" s="99">
        <v>4.6576608094373501E-6</v>
      </c>
      <c r="X184" s="99">
        <v>2.30143019664122E-6</v>
      </c>
      <c r="Y184" s="99">
        <v>2.24207369177912E-7</v>
      </c>
      <c r="Z184" s="99">
        <v>5.5964446993928803E-8</v>
      </c>
      <c r="AA184" s="99">
        <v>1.2152107046942E-8</v>
      </c>
      <c r="AB184" s="99">
        <v>3.84686447564284E-9</v>
      </c>
      <c r="AC184" s="99">
        <v>1.2171634883558199E-9</v>
      </c>
    </row>
    <row r="185" spans="1:29" s="98" customFormat="1" x14ac:dyDescent="0.25">
      <c r="A185" s="98" t="s">
        <v>72</v>
      </c>
      <c r="B185" s="98" t="s">
        <v>236</v>
      </c>
      <c r="C185" s="98" t="s">
        <v>271</v>
      </c>
      <c r="D185" s="98" t="s">
        <v>281</v>
      </c>
      <c r="E185" s="98" t="s">
        <v>282</v>
      </c>
      <c r="F185" s="98" t="s">
        <v>280</v>
      </c>
      <c r="G185" s="98" t="s">
        <v>273</v>
      </c>
      <c r="H185" s="98" t="s">
        <v>274</v>
      </c>
      <c r="I185" s="99">
        <f t="shared" si="8"/>
        <v>4.6416169999999817E-13</v>
      </c>
      <c r="J185" s="99">
        <f t="shared" si="8"/>
        <v>9.8194399999999706E-7</v>
      </c>
      <c r="K185" s="99">
        <f t="shared" si="8"/>
        <v>8.1760999999999944E-6</v>
      </c>
      <c r="L185" s="99">
        <f t="shared" si="8"/>
        <v>4.913689999999996E-5</v>
      </c>
      <c r="M185" s="99">
        <f t="shared" si="8"/>
        <v>1.6367199999999972E-4</v>
      </c>
      <c r="N185" s="99">
        <f t="shared" si="7"/>
        <v>3.5272299999999984E-5</v>
      </c>
      <c r="O185" s="99">
        <f t="shared" si="7"/>
        <v>2.5500499999999984E-5</v>
      </c>
      <c r="P185" s="99">
        <f t="shared" si="7"/>
        <v>9.5057199999999992E-6</v>
      </c>
      <c r="Q185" s="99">
        <f t="shared" si="7"/>
        <v>4.3577999999999958E-6</v>
      </c>
      <c r="R185" s="99">
        <f t="shared" si="7"/>
        <v>1.9696099999999996E-6</v>
      </c>
      <c r="S185" s="100"/>
      <c r="T185" s="99">
        <v>1.14680209832255E-16</v>
      </c>
      <c r="U185" s="99">
        <v>2.4260843573160802E-10</v>
      </c>
      <c r="V185" s="99">
        <v>2.02006512732417E-9</v>
      </c>
      <c r="W185" s="99">
        <v>1.2140230446645101E-8</v>
      </c>
      <c r="X185" s="99">
        <v>4.0438362974939301E-8</v>
      </c>
      <c r="Y185" s="99">
        <v>8.7147103375101006E-9</v>
      </c>
      <c r="Z185" s="99">
        <v>6.3003963722716204E-9</v>
      </c>
      <c r="AA185" s="99">
        <v>2.3485737065481001E-9</v>
      </c>
      <c r="AB185" s="99">
        <v>1.07667956750202E-9</v>
      </c>
      <c r="AC185" s="99">
        <v>4.8663060327405003E-10</v>
      </c>
    </row>
    <row r="186" spans="1:29" s="98" customFormat="1" x14ac:dyDescent="0.25">
      <c r="A186" s="98" t="s">
        <v>72</v>
      </c>
      <c r="B186" s="98" t="s">
        <v>236</v>
      </c>
      <c r="C186" s="98" t="s">
        <v>271</v>
      </c>
      <c r="D186" s="98" t="s">
        <v>281</v>
      </c>
      <c r="E186" s="98" t="s">
        <v>282</v>
      </c>
      <c r="F186" s="98" t="s">
        <v>280</v>
      </c>
      <c r="G186" s="98" t="s">
        <v>273</v>
      </c>
      <c r="H186" s="98" t="s">
        <v>275</v>
      </c>
      <c r="I186" s="99">
        <f t="shared" si="8"/>
        <v>1.9191999999999989E-9</v>
      </c>
      <c r="J186" s="99">
        <f t="shared" si="8"/>
        <v>2.6540849999999982E-5</v>
      </c>
      <c r="K186" s="99">
        <f t="shared" si="8"/>
        <v>2.5983499999999971E-4</v>
      </c>
      <c r="L186" s="99">
        <f t="shared" si="8"/>
        <v>7.8513749999999864E-4</v>
      </c>
      <c r="M186" s="99">
        <f t="shared" si="8"/>
        <v>1.9964449999999995E-3</v>
      </c>
      <c r="N186" s="99">
        <f t="shared" si="7"/>
        <v>3.0638200000000001E-4</v>
      </c>
      <c r="O186" s="99">
        <f t="shared" si="7"/>
        <v>1.443754999999996E-4</v>
      </c>
      <c r="P186" s="99">
        <f t="shared" si="7"/>
        <v>5.2900599999999613E-5</v>
      </c>
      <c r="Q186" s="99">
        <f t="shared" si="7"/>
        <v>2.7695499999999989E-5</v>
      </c>
      <c r="R186" s="99">
        <f t="shared" si="7"/>
        <v>1.4661499999999998E-5</v>
      </c>
      <c r="S186" s="100"/>
      <c r="T186" s="99">
        <v>4.7417582861762303E-13</v>
      </c>
      <c r="U186" s="99">
        <v>6.5574351505658802E-9</v>
      </c>
      <c r="V186" s="99">
        <v>6.4197309518997507E-8</v>
      </c>
      <c r="W186" s="99">
        <v>1.9398354764551301E-7</v>
      </c>
      <c r="X186" s="99">
        <v>4.93260713924818E-7</v>
      </c>
      <c r="Y186" s="99">
        <v>7.5697654607922398E-8</v>
      </c>
      <c r="Z186" s="99">
        <v>3.5670785923605397E-8</v>
      </c>
      <c r="AA186" s="99">
        <v>1.30701260105092E-8</v>
      </c>
      <c r="AB186" s="99">
        <v>6.8427139753435702E-9</v>
      </c>
      <c r="AC186" s="99">
        <v>3.6224098120452701E-9</v>
      </c>
    </row>
    <row r="187" spans="1:29" s="98" customFormat="1" x14ac:dyDescent="0.25">
      <c r="A187" s="98" t="s">
        <v>72</v>
      </c>
      <c r="B187" s="98" t="s">
        <v>236</v>
      </c>
      <c r="C187" s="98" t="s">
        <v>271</v>
      </c>
      <c r="D187" s="98" t="s">
        <v>281</v>
      </c>
      <c r="E187" s="98" t="s">
        <v>282</v>
      </c>
      <c r="F187" s="98" t="s">
        <v>280</v>
      </c>
      <c r="G187" s="98" t="s">
        <v>273</v>
      </c>
      <c r="H187" s="98" t="s">
        <v>276</v>
      </c>
      <c r="I187" s="99">
        <f t="shared" si="8"/>
        <v>1.6292899999999985E-6</v>
      </c>
      <c r="J187" s="99">
        <f t="shared" si="8"/>
        <v>9.869959999999965E-4</v>
      </c>
      <c r="K187" s="99">
        <f t="shared" si="8"/>
        <v>6.5827079999999675E-3</v>
      </c>
      <c r="L187" s="99">
        <f t="shared" si="8"/>
        <v>1.2919709999999978E-2</v>
      </c>
      <c r="M187" s="99">
        <f t="shared" si="8"/>
        <v>3.1300659999999959E-2</v>
      </c>
      <c r="N187" s="99">
        <f t="shared" si="7"/>
        <v>1.1506699999999988E-2</v>
      </c>
      <c r="O187" s="99">
        <f t="shared" si="7"/>
        <v>6.9796024999999864E-3</v>
      </c>
      <c r="P187" s="99">
        <f t="shared" si="7"/>
        <v>2.9731099999999971E-3</v>
      </c>
      <c r="Q187" s="99">
        <f t="shared" si="7"/>
        <v>1.3414514999999961E-3</v>
      </c>
      <c r="R187" s="99">
        <f t="shared" si="7"/>
        <v>5.544482999999972E-4</v>
      </c>
      <c r="S187" s="100"/>
      <c r="T187" s="99">
        <v>4.0254790319320898E-10</v>
      </c>
      <c r="U187" s="99">
        <v>2.4385663096200398E-7</v>
      </c>
      <c r="V187" s="99">
        <v>1.6263865258690299E-6</v>
      </c>
      <c r="W187" s="99">
        <v>3.1920665875101001E-6</v>
      </c>
      <c r="X187" s="99">
        <v>7.7334391370250497E-6</v>
      </c>
      <c r="Y187" s="99">
        <v>2.8429548807598999E-6</v>
      </c>
      <c r="Z187" s="99">
        <v>1.7244470606810799E-6</v>
      </c>
      <c r="AA187" s="99">
        <v>7.3456486964430002E-7</v>
      </c>
      <c r="AB187" s="99">
        <v>3.3143178228577103E-7</v>
      </c>
      <c r="AC187" s="99">
        <v>1.3698727703112299E-7</v>
      </c>
    </row>
    <row r="188" spans="1:29" s="98" customFormat="1" x14ac:dyDescent="0.25">
      <c r="A188" s="98" t="s">
        <v>72</v>
      </c>
      <c r="B188" s="98" t="s">
        <v>236</v>
      </c>
      <c r="C188" s="98" t="s">
        <v>271</v>
      </c>
      <c r="D188" s="98" t="s">
        <v>281</v>
      </c>
      <c r="E188" s="98" t="s">
        <v>282</v>
      </c>
      <c r="F188" s="98" t="s">
        <v>280</v>
      </c>
      <c r="G188" s="98" t="s">
        <v>277</v>
      </c>
      <c r="H188" s="98" t="s">
        <v>274</v>
      </c>
      <c r="I188" s="99">
        <f t="shared" si="8"/>
        <v>4.8683441666666644E-7</v>
      </c>
      <c r="J188" s="99">
        <f t="shared" si="8"/>
        <v>1.5496416666666639E-4</v>
      </c>
      <c r="K188" s="99">
        <f t="shared" si="8"/>
        <v>4.0249585000000002E-4</v>
      </c>
      <c r="L188" s="99">
        <f t="shared" si="8"/>
        <v>2.3310033333333322E-3</v>
      </c>
      <c r="M188" s="99">
        <f t="shared" si="8"/>
        <v>5.6489833333333173E-3</v>
      </c>
      <c r="N188" s="99">
        <f t="shared" si="7"/>
        <v>9.4834941666666441E-4</v>
      </c>
      <c r="O188" s="99">
        <f t="shared" si="7"/>
        <v>7.5700166666666402E-4</v>
      </c>
      <c r="P188" s="99">
        <f t="shared" si="7"/>
        <v>2.2593541666666655E-4</v>
      </c>
      <c r="Q188" s="99">
        <f t="shared" si="7"/>
        <v>9.2442274999999816E-5</v>
      </c>
      <c r="R188" s="99">
        <f t="shared" si="7"/>
        <v>3.9016299999999988E-5</v>
      </c>
      <c r="S188" s="100"/>
      <c r="T188" s="99">
        <v>1.20281947125101E-10</v>
      </c>
      <c r="U188" s="99">
        <v>3.8286922746564198E-8</v>
      </c>
      <c r="V188" s="99">
        <v>9.9444457684923206E-8</v>
      </c>
      <c r="W188" s="99">
        <v>5.7591988177041202E-7</v>
      </c>
      <c r="X188" s="99">
        <v>1.39569161782538E-6</v>
      </c>
      <c r="Y188" s="99">
        <v>2.34308238050727E-7</v>
      </c>
      <c r="Z188" s="99">
        <v>1.8703204072352399E-7</v>
      </c>
      <c r="AA188" s="99">
        <v>5.58217556335893E-8</v>
      </c>
      <c r="AB188" s="99">
        <v>2.2839668792946599E-8</v>
      </c>
      <c r="AC188" s="99">
        <v>9.6397386317704092E-9</v>
      </c>
    </row>
    <row r="189" spans="1:29" s="98" customFormat="1" x14ac:dyDescent="0.25">
      <c r="A189" s="98" t="s">
        <v>72</v>
      </c>
      <c r="B189" s="98" t="s">
        <v>236</v>
      </c>
      <c r="C189" s="98" t="s">
        <v>271</v>
      </c>
      <c r="D189" s="98" t="s">
        <v>281</v>
      </c>
      <c r="E189" s="98" t="s">
        <v>282</v>
      </c>
      <c r="F189" s="98" t="s">
        <v>280</v>
      </c>
      <c r="G189" s="98" t="s">
        <v>277</v>
      </c>
      <c r="H189" s="98" t="s">
        <v>275</v>
      </c>
      <c r="I189" s="99">
        <f t="shared" si="8"/>
        <v>5.6899374999999911E-7</v>
      </c>
      <c r="J189" s="99">
        <f t="shared" si="8"/>
        <v>2.1737016666666673E-4</v>
      </c>
      <c r="K189" s="99">
        <f t="shared" si="8"/>
        <v>1.5649758333333296E-3</v>
      </c>
      <c r="L189" s="99">
        <f t="shared" si="8"/>
        <v>3.2800099999999973E-3</v>
      </c>
      <c r="M189" s="99">
        <f t="shared" si="8"/>
        <v>7.2452374999999987E-3</v>
      </c>
      <c r="N189" s="99">
        <f t="shared" si="7"/>
        <v>2.1375016666666628E-3</v>
      </c>
      <c r="O189" s="99">
        <f t="shared" si="7"/>
        <v>1.1968312499999977E-3</v>
      </c>
      <c r="P189" s="99">
        <f t="shared" si="7"/>
        <v>3.7618191666666674E-4</v>
      </c>
      <c r="Q189" s="99">
        <f t="shared" si="7"/>
        <v>1.5309616666666639E-4</v>
      </c>
      <c r="R189" s="99">
        <f t="shared" si="7"/>
        <v>6.0067749999999788E-5</v>
      </c>
      <c r="S189" s="100"/>
      <c r="T189" s="99">
        <v>1.4058101442502E-10</v>
      </c>
      <c r="U189" s="99">
        <v>5.3705543401374299E-8</v>
      </c>
      <c r="V189" s="99">
        <v>3.86657832710185E-7</v>
      </c>
      <c r="W189" s="99">
        <v>8.1039050626515697E-7</v>
      </c>
      <c r="X189" s="99">
        <v>1.7900773734337101E-6</v>
      </c>
      <c r="Y189" s="99">
        <v>5.2811151727970799E-7</v>
      </c>
      <c r="Z189" s="99">
        <v>2.9570052609640202E-7</v>
      </c>
      <c r="AA189" s="99">
        <v>9.2943086726960397E-8</v>
      </c>
      <c r="AB189" s="99">
        <v>3.7825396877526203E-8</v>
      </c>
      <c r="AC189" s="99">
        <v>1.48409103425626E-8</v>
      </c>
    </row>
    <row r="190" spans="1:29" s="98" customFormat="1" x14ac:dyDescent="0.25">
      <c r="A190" s="98" t="s">
        <v>72</v>
      </c>
      <c r="B190" s="98" t="s">
        <v>236</v>
      </c>
      <c r="C190" s="98" t="s">
        <v>271</v>
      </c>
      <c r="D190" s="98" t="s">
        <v>281</v>
      </c>
      <c r="E190" s="98" t="s">
        <v>282</v>
      </c>
      <c r="F190" s="98" t="s">
        <v>280</v>
      </c>
      <c r="G190" s="98" t="s">
        <v>277</v>
      </c>
      <c r="H190" s="98" t="s">
        <v>276</v>
      </c>
      <c r="I190" s="99">
        <f t="shared" si="8"/>
        <v>9.2193666666666642E-7</v>
      </c>
      <c r="J190" s="99">
        <f t="shared" si="8"/>
        <v>3.3254083333333315E-4</v>
      </c>
      <c r="K190" s="99">
        <f t="shared" si="8"/>
        <v>3.4959744166666628E-3</v>
      </c>
      <c r="L190" s="99">
        <f t="shared" si="8"/>
        <v>4.999635416666647E-3</v>
      </c>
      <c r="M190" s="99">
        <f t="shared" si="8"/>
        <v>1.0346844999999986E-2</v>
      </c>
      <c r="N190" s="99">
        <f t="shared" si="7"/>
        <v>5.5636472499999649E-3</v>
      </c>
      <c r="O190" s="99">
        <f t="shared" si="7"/>
        <v>2.6334179166666674E-3</v>
      </c>
      <c r="P190" s="99">
        <f t="shared" si="7"/>
        <v>1.3264387916666644E-3</v>
      </c>
      <c r="Q190" s="99">
        <f t="shared" si="7"/>
        <v>6.3813379166666488E-4</v>
      </c>
      <c r="R190" s="99">
        <f t="shared" si="7"/>
        <v>2.7132545833333303E-4</v>
      </c>
      <c r="S190" s="100"/>
      <c r="T190" s="99">
        <v>2.2778245250606301E-10</v>
      </c>
      <c r="U190" s="99">
        <v>8.2160705082861705E-8</v>
      </c>
      <c r="V190" s="99">
        <v>8.6374873168451797E-7</v>
      </c>
      <c r="W190" s="99">
        <v>1.23525753776778E-6</v>
      </c>
      <c r="X190" s="99">
        <v>2.5563900591147902E-6</v>
      </c>
      <c r="Y190" s="99">
        <v>1.37460767241814E-6</v>
      </c>
      <c r="Z190" s="99">
        <v>6.5063730863480205E-7</v>
      </c>
      <c r="AA190" s="99">
        <v>3.2772259959832198E-7</v>
      </c>
      <c r="AB190" s="99">
        <v>1.57663411542542E-7</v>
      </c>
      <c r="AC190" s="99">
        <v>6.7036251578920698E-8</v>
      </c>
    </row>
    <row r="191" spans="1:29" s="98" customFormat="1" x14ac:dyDescent="0.25">
      <c r="A191" s="98" t="s">
        <v>72</v>
      </c>
      <c r="B191" s="98" t="s">
        <v>236</v>
      </c>
      <c r="C191" s="98" t="s">
        <v>271</v>
      </c>
      <c r="D191" s="98" t="s">
        <v>281</v>
      </c>
      <c r="E191" s="98" t="s">
        <v>282</v>
      </c>
      <c r="F191" s="98" t="s">
        <v>280</v>
      </c>
      <c r="G191" s="98" t="s">
        <v>278</v>
      </c>
      <c r="H191" s="98" t="s">
        <v>274</v>
      </c>
      <c r="I191" s="99">
        <f t="shared" si="8"/>
        <v>2.0596840705128202E-7</v>
      </c>
      <c r="J191" s="99">
        <f t="shared" si="8"/>
        <v>6.5561762820512558E-5</v>
      </c>
      <c r="K191" s="99">
        <f t="shared" si="8"/>
        <v>1.7028670576923083E-4</v>
      </c>
      <c r="L191" s="99">
        <f t="shared" si="8"/>
        <v>9.8619371794871655E-4</v>
      </c>
      <c r="M191" s="99">
        <f t="shared" si="8"/>
        <v>2.3899544871794818E-3</v>
      </c>
      <c r="N191" s="99">
        <f t="shared" si="7"/>
        <v>4.0122475320512722E-4</v>
      </c>
      <c r="O191" s="99">
        <f t="shared" si="7"/>
        <v>3.2026993589743478E-4</v>
      </c>
      <c r="P191" s="99">
        <f t="shared" si="7"/>
        <v>9.5588060897436013E-5</v>
      </c>
      <c r="Q191" s="99">
        <f t="shared" si="7"/>
        <v>3.9110193269230694E-5</v>
      </c>
      <c r="R191" s="99">
        <f t="shared" si="7"/>
        <v>1.6506896153846135E-5</v>
      </c>
      <c r="S191" s="100"/>
      <c r="T191" s="99">
        <v>5.0888516091388899E-11</v>
      </c>
      <c r="U191" s="99">
        <v>1.6198313469700202E-8</v>
      </c>
      <c r="V191" s="99">
        <v>4.2072655174390599E-8</v>
      </c>
      <c r="W191" s="99">
        <v>2.4365841151825097E-7</v>
      </c>
      <c r="X191" s="99">
        <v>5.9048491523381499E-7</v>
      </c>
      <c r="Y191" s="99">
        <v>9.9130408406076806E-8</v>
      </c>
      <c r="Z191" s="99">
        <v>7.9128940306106299E-8</v>
      </c>
      <c r="AA191" s="99">
        <v>2.3616896614210899E-8</v>
      </c>
      <c r="AB191" s="99">
        <v>9.6629367970158698E-9</v>
      </c>
      <c r="AC191" s="99">
        <v>4.0783509595951698E-9</v>
      </c>
    </row>
    <row r="192" spans="1:29" s="98" customFormat="1" x14ac:dyDescent="0.25">
      <c r="A192" s="98" t="s">
        <v>72</v>
      </c>
      <c r="B192" s="98" t="s">
        <v>236</v>
      </c>
      <c r="C192" s="98" t="s">
        <v>271</v>
      </c>
      <c r="D192" s="98" t="s">
        <v>281</v>
      </c>
      <c r="E192" s="98" t="s">
        <v>282</v>
      </c>
      <c r="F192" s="98" t="s">
        <v>280</v>
      </c>
      <c r="G192" s="98" t="s">
        <v>278</v>
      </c>
      <c r="H192" s="98" t="s">
        <v>275</v>
      </c>
      <c r="I192" s="99">
        <f t="shared" si="8"/>
        <v>2.4072812499999967E-7</v>
      </c>
      <c r="J192" s="99">
        <f t="shared" si="8"/>
        <v>9.1964301282051352E-5</v>
      </c>
      <c r="K192" s="99">
        <f t="shared" si="8"/>
        <v>6.6210516025640978E-4</v>
      </c>
      <c r="L192" s="99">
        <f t="shared" si="8"/>
        <v>1.3876965384615391E-3</v>
      </c>
      <c r="M192" s="99">
        <f t="shared" si="8"/>
        <v>3.0652927884615368E-3</v>
      </c>
      <c r="N192" s="99">
        <f t="shared" si="7"/>
        <v>9.0432762820512585E-4</v>
      </c>
      <c r="O192" s="99">
        <f t="shared" si="7"/>
        <v>5.0635168269230605E-4</v>
      </c>
      <c r="P192" s="99">
        <f t="shared" si="7"/>
        <v>1.5915388782051278E-4</v>
      </c>
      <c r="Q192" s="99">
        <f t="shared" si="7"/>
        <v>6.4771455128204852E-5</v>
      </c>
      <c r="R192" s="99">
        <f t="shared" si="7"/>
        <v>2.5413278846153757E-5</v>
      </c>
      <c r="S192" s="100"/>
      <c r="T192" s="99">
        <v>5.9476583025970004E-11</v>
      </c>
      <c r="U192" s="99">
        <v>2.2721576054427601E-8</v>
      </c>
      <c r="V192" s="99">
        <v>1.63586006146617E-7</v>
      </c>
      <c r="W192" s="99">
        <v>3.42857521881413E-7</v>
      </c>
      <c r="X192" s="99">
        <v>7.5734042722195402E-7</v>
      </c>
      <c r="Y192" s="99">
        <v>2.2343179577218399E-7</v>
      </c>
      <c r="Z192" s="99">
        <v>1.25104068733093E-7</v>
      </c>
      <c r="AA192" s="99">
        <v>3.9322075153714001E-8</v>
      </c>
      <c r="AB192" s="99">
        <v>1.6003052525107201E-8</v>
      </c>
      <c r="AC192" s="99">
        <v>6.2788466833918696E-9</v>
      </c>
    </row>
    <row r="193" spans="1:29" s="98" customFormat="1" x14ac:dyDescent="0.25">
      <c r="A193" s="98" t="s">
        <v>72</v>
      </c>
      <c r="B193" s="98" t="s">
        <v>236</v>
      </c>
      <c r="C193" s="98" t="s">
        <v>271</v>
      </c>
      <c r="D193" s="98" t="s">
        <v>281</v>
      </c>
      <c r="E193" s="98" t="s">
        <v>282</v>
      </c>
      <c r="F193" s="98" t="s">
        <v>280</v>
      </c>
      <c r="G193" s="98" t="s">
        <v>278</v>
      </c>
      <c r="H193" s="98" t="s">
        <v>276</v>
      </c>
      <c r="I193" s="99">
        <f t="shared" si="8"/>
        <v>3.900501282051281E-7</v>
      </c>
      <c r="J193" s="99">
        <f t="shared" si="8"/>
        <v>1.4069035256410227E-4</v>
      </c>
      <c r="K193" s="99">
        <f t="shared" si="8"/>
        <v>1.479066099358974E-3</v>
      </c>
      <c r="L193" s="99">
        <f t="shared" si="8"/>
        <v>2.1152303685897334E-3</v>
      </c>
      <c r="M193" s="99">
        <f t="shared" si="8"/>
        <v>4.377511346153844E-3</v>
      </c>
      <c r="N193" s="99">
        <f t="shared" si="7"/>
        <v>2.3538507596153713E-3</v>
      </c>
      <c r="O193" s="99">
        <f t="shared" si="7"/>
        <v>1.1141383493589729E-3</v>
      </c>
      <c r="P193" s="99">
        <f t="shared" si="7"/>
        <v>5.6118564262820604E-4</v>
      </c>
      <c r="Q193" s="99">
        <f t="shared" si="7"/>
        <v>2.6997968108974282E-4</v>
      </c>
      <c r="R193" s="99">
        <f t="shared" si="7"/>
        <v>1.1479154006410245E-4</v>
      </c>
      <c r="S193" s="100"/>
      <c r="T193" s="99">
        <v>9.6369499137180499E-11</v>
      </c>
      <c r="U193" s="99">
        <v>3.4760298304287597E-8</v>
      </c>
      <c r="V193" s="99">
        <v>3.6543215571268102E-7</v>
      </c>
      <c r="W193" s="99">
        <v>5.2260895828636805E-7</v>
      </c>
      <c r="X193" s="99">
        <v>1.0815496403947199E-6</v>
      </c>
      <c r="Y193" s="99">
        <v>5.8156478448459805E-7</v>
      </c>
      <c r="Z193" s="99">
        <v>2.7526963057626201E-7</v>
      </c>
      <c r="AA193" s="99">
        <v>1.38651869060829E-7</v>
      </c>
      <c r="AB193" s="99">
        <v>6.6703751037229305E-8</v>
      </c>
      <c r="AC193" s="99">
        <v>2.83614910526203E-8</v>
      </c>
    </row>
    <row r="194" spans="1:29" s="98" customFormat="1" x14ac:dyDescent="0.25">
      <c r="A194" s="98" t="s">
        <v>81</v>
      </c>
      <c r="B194" s="98" t="s">
        <v>236</v>
      </c>
      <c r="C194" s="98" t="s">
        <v>283</v>
      </c>
      <c r="D194" s="98">
        <v>2015</v>
      </c>
      <c r="E194" s="98">
        <v>2016</v>
      </c>
      <c r="F194" s="98" t="s">
        <v>272</v>
      </c>
      <c r="G194" s="98" t="s">
        <v>273</v>
      </c>
      <c r="H194" s="98" t="s">
        <v>274</v>
      </c>
      <c r="I194" s="99">
        <f t="shared" si="8"/>
        <v>2.562031901840491E-12</v>
      </c>
      <c r="J194" s="99">
        <f t="shared" si="8"/>
        <v>1.8132548057259713E-6</v>
      </c>
      <c r="K194" s="99">
        <f t="shared" si="8"/>
        <v>1.7161161554192232E-5</v>
      </c>
      <c r="L194" s="99">
        <f t="shared" si="8"/>
        <v>8.2567852760736195E-5</v>
      </c>
      <c r="M194" s="99">
        <f t="shared" si="8"/>
        <v>2.1694298568507157E-4</v>
      </c>
      <c r="N194" s="99">
        <f t="shared" si="7"/>
        <v>3.8612613496932518E-5</v>
      </c>
      <c r="O194" s="99">
        <f t="shared" si="7"/>
        <v>2.808925971370143E-5</v>
      </c>
      <c r="P194" s="99">
        <f t="shared" si="7"/>
        <v>1.0482879345603273E-5</v>
      </c>
      <c r="Q194" s="99">
        <f t="shared" si="7"/>
        <v>4.8164580777096118E-6</v>
      </c>
      <c r="R194" s="99">
        <f t="shared" si="7"/>
        <v>2.1491926380368098E-6</v>
      </c>
      <c r="S194" s="100"/>
      <c r="T194" s="99">
        <v>6.3300000000000003E-16</v>
      </c>
      <c r="U194" s="99">
        <v>4.48E-10</v>
      </c>
      <c r="V194" s="99">
        <v>4.2400000000000002E-9</v>
      </c>
      <c r="W194" s="99">
        <v>2.0400000000000001E-8</v>
      </c>
      <c r="X194" s="99">
        <v>5.3599999999999997E-8</v>
      </c>
      <c r="Y194" s="99">
        <v>9.5399999999999997E-9</v>
      </c>
      <c r="Z194" s="99">
        <v>6.9399999999999996E-9</v>
      </c>
      <c r="AA194" s="99">
        <v>2.5899999999999999E-9</v>
      </c>
      <c r="AB194" s="99">
        <v>1.19E-9</v>
      </c>
      <c r="AC194" s="99">
        <v>5.3100000000000003E-10</v>
      </c>
    </row>
    <row r="195" spans="1:29" s="98" customFormat="1" x14ac:dyDescent="0.25">
      <c r="A195" s="98" t="s">
        <v>81</v>
      </c>
      <c r="B195" s="98" t="s">
        <v>236</v>
      </c>
      <c r="C195" s="98" t="s">
        <v>283</v>
      </c>
      <c r="D195" s="98">
        <v>2015</v>
      </c>
      <c r="E195" s="98">
        <v>2016</v>
      </c>
      <c r="F195" s="98" t="s">
        <v>272</v>
      </c>
      <c r="G195" s="98" t="s">
        <v>273</v>
      </c>
      <c r="H195" s="98" t="s">
        <v>275</v>
      </c>
      <c r="I195" s="99">
        <f t="shared" si="8"/>
        <v>0.20034846625766869</v>
      </c>
      <c r="J195" s="99">
        <f t="shared" si="8"/>
        <v>4.5736114519427412E-2</v>
      </c>
      <c r="K195" s="99">
        <f t="shared" si="8"/>
        <v>2.14919263803681E-2</v>
      </c>
      <c r="L195" s="99">
        <f t="shared" si="8"/>
        <v>1.4651746421267896E-2</v>
      </c>
      <c r="M195" s="99">
        <f t="shared" si="8"/>
        <v>7.9329897750511236E-3</v>
      </c>
      <c r="N195" s="99">
        <f t="shared" si="7"/>
        <v>4.290290388548057E-4</v>
      </c>
      <c r="O195" s="99">
        <f t="shared" si="7"/>
        <v>1.7727803680981597E-4</v>
      </c>
      <c r="P195" s="99">
        <f t="shared" si="7"/>
        <v>5.5449979550102249E-5</v>
      </c>
      <c r="Q195" s="99">
        <f t="shared" si="7"/>
        <v>2.8413055214723927E-5</v>
      </c>
      <c r="R195" s="99">
        <f t="shared" si="7"/>
        <v>1.5582658486707565E-5</v>
      </c>
      <c r="S195" s="100"/>
      <c r="T195" s="99">
        <v>4.9499999999999997E-5</v>
      </c>
      <c r="U195" s="99">
        <v>1.13E-5</v>
      </c>
      <c r="V195" s="99">
        <v>5.31E-6</v>
      </c>
      <c r="W195" s="99">
        <v>3.6200000000000001E-6</v>
      </c>
      <c r="X195" s="99">
        <v>1.9599999999999999E-6</v>
      </c>
      <c r="Y195" s="99">
        <v>1.06E-7</v>
      </c>
      <c r="Z195" s="99">
        <v>4.3800000000000002E-8</v>
      </c>
      <c r="AA195" s="99">
        <v>1.37E-8</v>
      </c>
      <c r="AB195" s="99">
        <v>7.0200000000000002E-9</v>
      </c>
      <c r="AC195" s="99">
        <v>3.8499999999999997E-9</v>
      </c>
    </row>
    <row r="196" spans="1:29" s="98" customFormat="1" x14ac:dyDescent="0.25">
      <c r="A196" s="98" t="s">
        <v>81</v>
      </c>
      <c r="B196" s="98" t="s">
        <v>236</v>
      </c>
      <c r="C196" s="98" t="s">
        <v>283</v>
      </c>
      <c r="D196" s="98">
        <v>2015</v>
      </c>
      <c r="E196" s="98">
        <v>2016</v>
      </c>
      <c r="F196" s="98" t="s">
        <v>272</v>
      </c>
      <c r="G196" s="98" t="s">
        <v>273</v>
      </c>
      <c r="H196" s="98" t="s">
        <v>276</v>
      </c>
      <c r="I196" s="99">
        <f t="shared" si="8"/>
        <v>1.716116155419223</v>
      </c>
      <c r="J196" s="99">
        <f t="shared" si="8"/>
        <v>0.82567852760736204</v>
      </c>
      <c r="K196" s="99">
        <f t="shared" si="8"/>
        <v>0.51807280163599179</v>
      </c>
      <c r="L196" s="99">
        <f t="shared" si="8"/>
        <v>0.35819877300613495</v>
      </c>
      <c r="M196" s="99">
        <f t="shared" si="8"/>
        <v>0.19063460122699388</v>
      </c>
      <c r="N196" s="99">
        <f t="shared" si="7"/>
        <v>2.1815721881390596E-2</v>
      </c>
      <c r="O196" s="99">
        <f t="shared" si="7"/>
        <v>1.0482879345603274E-2</v>
      </c>
      <c r="P196" s="99">
        <f t="shared" si="7"/>
        <v>3.7965022494887528E-3</v>
      </c>
      <c r="Q196" s="99">
        <f t="shared" si="7"/>
        <v>1.675641717791411E-3</v>
      </c>
      <c r="R196" s="99">
        <f t="shared" si="7"/>
        <v>6.6782822085889571E-4</v>
      </c>
      <c r="S196" s="100"/>
      <c r="T196" s="99">
        <v>4.2400000000000001E-4</v>
      </c>
      <c r="U196" s="99">
        <v>2.04E-4</v>
      </c>
      <c r="V196" s="99">
        <v>1.2799999999999999E-4</v>
      </c>
      <c r="W196" s="99">
        <v>8.8499999999999996E-5</v>
      </c>
      <c r="X196" s="99">
        <v>4.71E-5</v>
      </c>
      <c r="Y196" s="99">
        <v>5.3900000000000001E-6</v>
      </c>
      <c r="Z196" s="99">
        <v>2.5900000000000002E-6</v>
      </c>
      <c r="AA196" s="99">
        <v>9.3799999999999996E-7</v>
      </c>
      <c r="AB196" s="99">
        <v>4.1399999999999997E-7</v>
      </c>
      <c r="AC196" s="99">
        <v>1.6500000000000001E-7</v>
      </c>
    </row>
    <row r="197" spans="1:29" s="98" customFormat="1" x14ac:dyDescent="0.25">
      <c r="A197" s="98" t="s">
        <v>81</v>
      </c>
      <c r="B197" s="98" t="s">
        <v>236</v>
      </c>
      <c r="C197" s="98" t="s">
        <v>283</v>
      </c>
      <c r="D197" s="98">
        <v>2015</v>
      </c>
      <c r="E197" s="98">
        <v>2016</v>
      </c>
      <c r="F197" s="98" t="s">
        <v>272</v>
      </c>
      <c r="G197" s="98" t="s">
        <v>277</v>
      </c>
      <c r="H197" s="98" t="s">
        <v>274</v>
      </c>
      <c r="I197" s="99">
        <f t="shared" si="8"/>
        <v>0.18375394683026586</v>
      </c>
      <c r="J197" s="99">
        <f t="shared" si="8"/>
        <v>7.042552147239263E-2</v>
      </c>
      <c r="K197" s="99">
        <f t="shared" si="8"/>
        <v>3.6548417177914114E-2</v>
      </c>
      <c r="L197" s="99">
        <f t="shared" si="8"/>
        <v>2.9708237218813906E-2</v>
      </c>
      <c r="M197" s="99">
        <f t="shared" si="8"/>
        <v>1.780875255623722E-2</v>
      </c>
      <c r="N197" s="99">
        <f t="shared" si="7"/>
        <v>1.1899484662576687E-3</v>
      </c>
      <c r="O197" s="99">
        <f t="shared" si="7"/>
        <v>8.8639018404907972E-4</v>
      </c>
      <c r="P197" s="99">
        <f t="shared" si="7"/>
        <v>2.4851304703476482E-4</v>
      </c>
      <c r="Q197" s="99">
        <f t="shared" si="7"/>
        <v>9.956711656441718E-5</v>
      </c>
      <c r="R197" s="99">
        <f t="shared" si="7"/>
        <v>4.1283926380368098E-5</v>
      </c>
      <c r="S197" s="100"/>
      <c r="T197" s="99">
        <v>4.5399999999999999E-5</v>
      </c>
      <c r="U197" s="99">
        <v>1.7399999999999999E-5</v>
      </c>
      <c r="V197" s="99">
        <v>9.0299999999999999E-6</v>
      </c>
      <c r="W197" s="99">
        <v>7.34E-6</v>
      </c>
      <c r="X197" s="99">
        <v>4.4000000000000002E-6</v>
      </c>
      <c r="Y197" s="99">
        <v>2.9400000000000001E-7</v>
      </c>
      <c r="Z197" s="99">
        <v>2.1899999999999999E-7</v>
      </c>
      <c r="AA197" s="99">
        <v>6.1399999999999994E-8</v>
      </c>
      <c r="AB197" s="99">
        <v>2.4599999999999999E-8</v>
      </c>
      <c r="AC197" s="99">
        <v>1.02E-8</v>
      </c>
    </row>
    <row r="198" spans="1:29" s="98" customFormat="1" x14ac:dyDescent="0.25">
      <c r="A198" s="98" t="s">
        <v>81</v>
      </c>
      <c r="B198" s="98" t="s">
        <v>236</v>
      </c>
      <c r="C198" s="98" t="s">
        <v>283</v>
      </c>
      <c r="D198" s="98">
        <v>2015</v>
      </c>
      <c r="E198" s="98">
        <v>2016</v>
      </c>
      <c r="F198" s="98" t="s">
        <v>272</v>
      </c>
      <c r="G198" s="98" t="s">
        <v>277</v>
      </c>
      <c r="H198" s="98" t="s">
        <v>275</v>
      </c>
      <c r="I198" s="99">
        <f t="shared" si="8"/>
        <v>0.34524695296523517</v>
      </c>
      <c r="J198" s="99">
        <f t="shared" si="8"/>
        <v>0.11535214723926381</v>
      </c>
      <c r="K198" s="99">
        <f t="shared" si="8"/>
        <v>7.123501022494888E-2</v>
      </c>
      <c r="L198" s="99">
        <f t="shared" si="8"/>
        <v>4.6140858895705524E-2</v>
      </c>
      <c r="M198" s="99">
        <f t="shared" si="8"/>
        <v>2.6308384458077708E-2</v>
      </c>
      <c r="N198" s="99">
        <f t="shared" si="7"/>
        <v>2.9586813905930474E-3</v>
      </c>
      <c r="O198" s="99">
        <f t="shared" si="7"/>
        <v>1.3397038854805728E-3</v>
      </c>
      <c r="P198" s="99">
        <f t="shared" si="7"/>
        <v>4.0312539877300615E-4</v>
      </c>
      <c r="Q198" s="99">
        <f t="shared" si="7"/>
        <v>1.5865979550102249E-4</v>
      </c>
      <c r="R198" s="99">
        <f t="shared" si="7"/>
        <v>6.233063394683026E-5</v>
      </c>
      <c r="S198" s="100"/>
      <c r="T198" s="99">
        <v>8.53E-5</v>
      </c>
      <c r="U198" s="99">
        <v>2.8500000000000002E-5</v>
      </c>
      <c r="V198" s="99">
        <v>1.7600000000000001E-5</v>
      </c>
      <c r="W198" s="99">
        <v>1.1399999999999999E-5</v>
      </c>
      <c r="X198" s="99">
        <v>6.4999999999999996E-6</v>
      </c>
      <c r="Y198" s="99">
        <v>7.3099999999999997E-7</v>
      </c>
      <c r="Z198" s="99">
        <v>3.3099999999999999E-7</v>
      </c>
      <c r="AA198" s="99">
        <v>9.9600000000000005E-8</v>
      </c>
      <c r="AB198" s="99">
        <v>3.92E-8</v>
      </c>
      <c r="AC198" s="99">
        <v>1.5399999999999999E-8</v>
      </c>
    </row>
    <row r="199" spans="1:29" s="98" customFormat="1" x14ac:dyDescent="0.25">
      <c r="A199" s="98" t="s">
        <v>81</v>
      </c>
      <c r="B199" s="98" t="s">
        <v>236</v>
      </c>
      <c r="C199" s="98" t="s">
        <v>283</v>
      </c>
      <c r="D199" s="98">
        <v>2015</v>
      </c>
      <c r="E199" s="98">
        <v>2016</v>
      </c>
      <c r="F199" s="98" t="s">
        <v>272</v>
      </c>
      <c r="G199" s="98" t="s">
        <v>277</v>
      </c>
      <c r="H199" s="98" t="s">
        <v>276</v>
      </c>
      <c r="I199" s="99">
        <f t="shared" si="8"/>
        <v>0.9511492842535787</v>
      </c>
      <c r="J199" s="99">
        <f t="shared" si="8"/>
        <v>0.45736114519427407</v>
      </c>
      <c r="K199" s="99">
        <f t="shared" si="8"/>
        <v>0.31448638036809817</v>
      </c>
      <c r="L199" s="99">
        <f t="shared" si="8"/>
        <v>0.19630102249488751</v>
      </c>
      <c r="M199" s="99">
        <f t="shared" si="8"/>
        <v>0.10280507157464214</v>
      </c>
      <c r="N199" s="99">
        <f t="shared" si="7"/>
        <v>1.3275615541922291E-2</v>
      </c>
      <c r="O199" s="99">
        <f t="shared" si="7"/>
        <v>4.371239263803681E-3</v>
      </c>
      <c r="P199" s="99">
        <f t="shared" si="7"/>
        <v>1.7120687116564419E-3</v>
      </c>
      <c r="Q199" s="99">
        <f t="shared" si="7"/>
        <v>7.8520408997955003E-4</v>
      </c>
      <c r="R199" s="99">
        <f t="shared" si="7"/>
        <v>3.0962944785276075E-4</v>
      </c>
      <c r="S199" s="100"/>
      <c r="T199" s="99">
        <v>2.3499999999999999E-4</v>
      </c>
      <c r="U199" s="99">
        <v>1.13E-4</v>
      </c>
      <c r="V199" s="99">
        <v>7.7700000000000005E-5</v>
      </c>
      <c r="W199" s="99">
        <v>4.85E-5</v>
      </c>
      <c r="X199" s="99">
        <v>2.5400000000000001E-5</v>
      </c>
      <c r="Y199" s="99">
        <v>3.2799999999999999E-6</v>
      </c>
      <c r="Z199" s="99">
        <v>1.08E-6</v>
      </c>
      <c r="AA199" s="99">
        <v>4.2300000000000002E-7</v>
      </c>
      <c r="AB199" s="99">
        <v>1.9399999999999999E-7</v>
      </c>
      <c r="AC199" s="99">
        <v>7.6500000000000003E-8</v>
      </c>
    </row>
    <row r="200" spans="1:29" s="98" customFormat="1" x14ac:dyDescent="0.25">
      <c r="A200" s="98" t="s">
        <v>81</v>
      </c>
      <c r="B200" s="98" t="s">
        <v>236</v>
      </c>
      <c r="C200" s="98" t="s">
        <v>283</v>
      </c>
      <c r="D200" s="98">
        <v>2015</v>
      </c>
      <c r="E200" s="98">
        <v>2016</v>
      </c>
      <c r="F200" s="98" t="s">
        <v>272</v>
      </c>
      <c r="G200" s="98" t="s">
        <v>278</v>
      </c>
      <c r="H200" s="98" t="s">
        <v>274</v>
      </c>
      <c r="I200" s="99">
        <f t="shared" si="8"/>
        <v>7.7742054428189378E-2</v>
      </c>
      <c r="J200" s="99">
        <f t="shared" si="8"/>
        <v>2.9795412930627648E-2</v>
      </c>
      <c r="K200" s="99">
        <f t="shared" si="8"/>
        <v>1.5462791882963683E-2</v>
      </c>
      <c r="L200" s="99">
        <f t="shared" si="8"/>
        <v>1.2568869592575133E-2</v>
      </c>
      <c r="M200" s="99">
        <f t="shared" si="8"/>
        <v>7.5344722353311256E-3</v>
      </c>
      <c r="N200" s="99">
        <f t="shared" si="7"/>
        <v>5.0343973572439672E-4</v>
      </c>
      <c r="O200" s="99">
        <f t="shared" si="7"/>
        <v>3.7501123171307203E-4</v>
      </c>
      <c r="P200" s="99">
        <f t="shared" si="7"/>
        <v>1.0514013528393907E-4</v>
      </c>
      <c r="Q200" s="99">
        <f t="shared" si="7"/>
        <v>4.2124549315714936E-5</v>
      </c>
      <c r="R200" s="99">
        <f t="shared" si="7"/>
        <v>1.7466276545540369E-5</v>
      </c>
      <c r="S200" s="100"/>
      <c r="T200" s="99">
        <v>1.9207692307692301E-5</v>
      </c>
      <c r="U200" s="99">
        <v>7.3615384615384599E-6</v>
      </c>
      <c r="V200" s="99">
        <v>3.8203846153846204E-6</v>
      </c>
      <c r="W200" s="99">
        <v>3.10538461538462E-6</v>
      </c>
      <c r="X200" s="99">
        <v>1.8615384615384601E-6</v>
      </c>
      <c r="Y200" s="99">
        <v>1.2438461538461499E-7</v>
      </c>
      <c r="Z200" s="99">
        <v>9.2653846153846105E-8</v>
      </c>
      <c r="AA200" s="99">
        <v>2.5976923076923099E-8</v>
      </c>
      <c r="AB200" s="99">
        <v>1.0407692307692301E-8</v>
      </c>
      <c r="AC200" s="99">
        <v>4.31538461538462E-9</v>
      </c>
    </row>
    <row r="201" spans="1:29" s="98" customFormat="1" x14ac:dyDescent="0.25">
      <c r="A201" s="98" t="s">
        <v>81</v>
      </c>
      <c r="B201" s="98" t="s">
        <v>236</v>
      </c>
      <c r="C201" s="98" t="s">
        <v>283</v>
      </c>
      <c r="D201" s="98">
        <v>2015</v>
      </c>
      <c r="E201" s="98">
        <v>2016</v>
      </c>
      <c r="F201" s="98" t="s">
        <v>272</v>
      </c>
      <c r="G201" s="98" t="s">
        <v>278</v>
      </c>
      <c r="H201" s="98" t="s">
        <v>275</v>
      </c>
      <c r="I201" s="99">
        <f t="shared" si="8"/>
        <v>0.14606601856221474</v>
      </c>
      <c r="J201" s="99">
        <f t="shared" si="8"/>
        <v>4.880283152430389E-2</v>
      </c>
      <c r="K201" s="99">
        <f t="shared" si="8"/>
        <v>3.0137888941324537E-2</v>
      </c>
      <c r="L201" s="99">
        <f t="shared" si="8"/>
        <v>1.9521132609721555E-2</v>
      </c>
      <c r="M201" s="99">
        <f t="shared" si="8"/>
        <v>1.1130470347648263E-2</v>
      </c>
      <c r="N201" s="99">
        <f t="shared" si="7"/>
        <v>1.2517498190970592E-3</v>
      </c>
      <c r="O201" s="99">
        <f t="shared" si="7"/>
        <v>5.66797797703321E-4</v>
      </c>
      <c r="P201" s="99">
        <f t="shared" si="7"/>
        <v>1.7055305332704091E-4</v>
      </c>
      <c r="Q201" s="99">
        <f t="shared" si="7"/>
        <v>6.712529809658651E-5</v>
      </c>
      <c r="R201" s="99">
        <f t="shared" si="7"/>
        <v>2.6370652823658938E-5</v>
      </c>
      <c r="S201" s="100"/>
      <c r="T201" s="99">
        <v>3.6088461538461499E-5</v>
      </c>
      <c r="U201" s="99">
        <v>1.20576923076923E-5</v>
      </c>
      <c r="V201" s="99">
        <v>7.4461538461538496E-6</v>
      </c>
      <c r="W201" s="99">
        <v>4.8230769230769198E-6</v>
      </c>
      <c r="X201" s="99">
        <v>2.7499999999999999E-6</v>
      </c>
      <c r="Y201" s="99">
        <v>3.0926923076923099E-7</v>
      </c>
      <c r="Z201" s="99">
        <v>1.40038461538462E-7</v>
      </c>
      <c r="AA201" s="99">
        <v>4.2138461538461499E-8</v>
      </c>
      <c r="AB201" s="99">
        <v>1.6584615384615399E-8</v>
      </c>
      <c r="AC201" s="99">
        <v>6.5153846153846099E-9</v>
      </c>
    </row>
    <row r="202" spans="1:29" s="98" customFormat="1" x14ac:dyDescent="0.25">
      <c r="A202" s="98" t="s">
        <v>81</v>
      </c>
      <c r="B202" s="98" t="s">
        <v>236</v>
      </c>
      <c r="C202" s="98" t="s">
        <v>283</v>
      </c>
      <c r="D202" s="98">
        <v>2015</v>
      </c>
      <c r="E202" s="98">
        <v>2016</v>
      </c>
      <c r="F202" s="98" t="s">
        <v>272</v>
      </c>
      <c r="G202" s="98" t="s">
        <v>278</v>
      </c>
      <c r="H202" s="98" t="s">
        <v>276</v>
      </c>
      <c r="I202" s="99">
        <f t="shared" si="8"/>
        <v>0.40240931256882173</v>
      </c>
      <c r="J202" s="99">
        <f t="shared" si="8"/>
        <v>0.1934989460437313</v>
      </c>
      <c r="K202" s="99">
        <f t="shared" si="8"/>
        <v>0.13305193015573374</v>
      </c>
      <c r="L202" s="99">
        <f t="shared" si="8"/>
        <v>8.3050432593991003E-2</v>
      </c>
      <c r="M202" s="99">
        <f t="shared" si="8"/>
        <v>4.3494453358502251E-2</v>
      </c>
      <c r="N202" s="99">
        <f t="shared" si="7"/>
        <v>5.6166065754286705E-3</v>
      </c>
      <c r="O202" s="99">
        <f t="shared" si="7"/>
        <v>1.8493704577630962E-3</v>
      </c>
      <c r="P202" s="99">
        <f t="shared" si="7"/>
        <v>7.2433676262387747E-4</v>
      </c>
      <c r="Q202" s="99">
        <f t="shared" si="7"/>
        <v>3.3220173037596361E-4</v>
      </c>
      <c r="R202" s="99">
        <f t="shared" si="7"/>
        <v>1.3099707409155255E-4</v>
      </c>
      <c r="S202" s="100"/>
      <c r="T202" s="99">
        <v>9.9423076923076903E-5</v>
      </c>
      <c r="U202" s="99">
        <v>4.7807692307692299E-5</v>
      </c>
      <c r="V202" s="99">
        <v>3.2873076923076899E-5</v>
      </c>
      <c r="W202" s="99">
        <v>2.05192307692308E-5</v>
      </c>
      <c r="X202" s="99">
        <v>1.07461538461538E-5</v>
      </c>
      <c r="Y202" s="99">
        <v>1.3876923076923099E-6</v>
      </c>
      <c r="Z202" s="99">
        <v>4.56923076923077E-7</v>
      </c>
      <c r="AA202" s="99">
        <v>1.7896153846153801E-7</v>
      </c>
      <c r="AB202" s="99">
        <v>8.2076923076923098E-8</v>
      </c>
      <c r="AC202" s="99">
        <v>3.2365384615384599E-8</v>
      </c>
    </row>
    <row r="203" spans="1:29" s="98" customFormat="1" x14ac:dyDescent="0.25">
      <c r="A203" s="98" t="s">
        <v>81</v>
      </c>
      <c r="B203" s="98" t="s">
        <v>236</v>
      </c>
      <c r="C203" s="98" t="s">
        <v>283</v>
      </c>
      <c r="D203" s="98">
        <v>2015</v>
      </c>
      <c r="E203" s="98">
        <v>2016</v>
      </c>
      <c r="F203" s="98" t="s">
        <v>279</v>
      </c>
      <c r="G203" s="98" t="s">
        <v>273</v>
      </c>
      <c r="H203" s="98" t="s">
        <v>274</v>
      </c>
      <c r="I203" s="99">
        <f t="shared" si="8"/>
        <v>0</v>
      </c>
      <c r="J203" s="99">
        <f t="shared" si="8"/>
        <v>0</v>
      </c>
      <c r="K203" s="99">
        <f t="shared" si="8"/>
        <v>0</v>
      </c>
      <c r="L203" s="99">
        <f t="shared" si="8"/>
        <v>0</v>
      </c>
      <c r="M203" s="99">
        <f t="shared" si="8"/>
        <v>0</v>
      </c>
      <c r="N203" s="99">
        <f t="shared" si="7"/>
        <v>0</v>
      </c>
      <c r="O203" s="99">
        <f t="shared" si="7"/>
        <v>0</v>
      </c>
      <c r="P203" s="99">
        <f t="shared" si="7"/>
        <v>0</v>
      </c>
      <c r="Q203" s="99">
        <f t="shared" si="7"/>
        <v>0</v>
      </c>
      <c r="R203" s="99">
        <f t="shared" si="7"/>
        <v>0</v>
      </c>
      <c r="S203" s="100"/>
      <c r="T203" s="99">
        <v>0</v>
      </c>
      <c r="U203" s="99">
        <v>0</v>
      </c>
      <c r="V203" s="99">
        <v>0</v>
      </c>
      <c r="W203" s="99">
        <v>0</v>
      </c>
      <c r="X203" s="99">
        <v>0</v>
      </c>
      <c r="Y203" s="99">
        <v>0</v>
      </c>
      <c r="Z203" s="99">
        <v>0</v>
      </c>
      <c r="AA203" s="99">
        <v>0</v>
      </c>
      <c r="AB203" s="99">
        <v>0</v>
      </c>
      <c r="AC203" s="99">
        <v>0</v>
      </c>
    </row>
    <row r="204" spans="1:29" s="98" customFormat="1" x14ac:dyDescent="0.25">
      <c r="A204" s="98" t="s">
        <v>81</v>
      </c>
      <c r="B204" s="98" t="s">
        <v>236</v>
      </c>
      <c r="C204" s="98" t="s">
        <v>283</v>
      </c>
      <c r="D204" s="98">
        <v>2015</v>
      </c>
      <c r="E204" s="98">
        <v>2016</v>
      </c>
      <c r="F204" s="98" t="s">
        <v>279</v>
      </c>
      <c r="G204" s="98" t="s">
        <v>273</v>
      </c>
      <c r="H204" s="98" t="s">
        <v>275</v>
      </c>
      <c r="I204" s="99">
        <f t="shared" si="8"/>
        <v>0.20034846625766869</v>
      </c>
      <c r="J204" s="99">
        <f t="shared" si="8"/>
        <v>4.5331370143149287E-2</v>
      </c>
      <c r="K204" s="99">
        <f t="shared" si="8"/>
        <v>2.0156269938650308E-2</v>
      </c>
      <c r="L204" s="99">
        <f t="shared" si="8"/>
        <v>1.2344703476482618E-2</v>
      </c>
      <c r="M204" s="99">
        <f t="shared" si="8"/>
        <v>3.9583999999999999E-3</v>
      </c>
      <c r="N204" s="99">
        <f t="shared" si="7"/>
        <v>2.5944114519427406E-5</v>
      </c>
      <c r="O204" s="99">
        <f t="shared" si="7"/>
        <v>5.8687934560327196E-6</v>
      </c>
      <c r="P204" s="99">
        <f t="shared" si="7"/>
        <v>8.3377341513292436E-8</v>
      </c>
      <c r="Q204" s="99">
        <f t="shared" si="7"/>
        <v>0</v>
      </c>
      <c r="R204" s="99">
        <f t="shared" si="7"/>
        <v>0</v>
      </c>
      <c r="S204" s="100"/>
      <c r="T204" s="99">
        <v>4.9499999999999997E-5</v>
      </c>
      <c r="U204" s="99">
        <v>1.1199999999999999E-5</v>
      </c>
      <c r="V204" s="99">
        <v>4.9799999999999998E-6</v>
      </c>
      <c r="W204" s="99">
        <v>3.05E-6</v>
      </c>
      <c r="X204" s="99">
        <v>9.78E-7</v>
      </c>
      <c r="Y204" s="99">
        <v>6.41E-9</v>
      </c>
      <c r="Z204" s="99">
        <v>1.45E-9</v>
      </c>
      <c r="AA204" s="99">
        <v>2.0599999999999999E-11</v>
      </c>
      <c r="AB204" s="99">
        <v>0</v>
      </c>
      <c r="AC204" s="99">
        <v>0</v>
      </c>
    </row>
    <row r="205" spans="1:29" s="98" customFormat="1" x14ac:dyDescent="0.25">
      <c r="A205" s="98" t="s">
        <v>81</v>
      </c>
      <c r="B205" s="98" t="s">
        <v>236</v>
      </c>
      <c r="C205" s="98" t="s">
        <v>283</v>
      </c>
      <c r="D205" s="98">
        <v>2015</v>
      </c>
      <c r="E205" s="98">
        <v>2016</v>
      </c>
      <c r="F205" s="98" t="s">
        <v>279</v>
      </c>
      <c r="G205" s="98" t="s">
        <v>273</v>
      </c>
      <c r="H205" s="98" t="s">
        <v>276</v>
      </c>
      <c r="I205" s="99">
        <f t="shared" si="8"/>
        <v>1.716116155419223</v>
      </c>
      <c r="J205" s="99">
        <f t="shared" si="8"/>
        <v>0.82567852760736204</v>
      </c>
      <c r="K205" s="99">
        <f t="shared" si="8"/>
        <v>0.51402535787321058</v>
      </c>
      <c r="L205" s="99">
        <f t="shared" si="8"/>
        <v>0.35334184049079753</v>
      </c>
      <c r="M205" s="99">
        <f t="shared" si="8"/>
        <v>0.17404008179959102</v>
      </c>
      <c r="N205" s="99">
        <f t="shared" si="7"/>
        <v>1.238517791411043E-2</v>
      </c>
      <c r="O205" s="99">
        <f t="shared" si="7"/>
        <v>4.492662576687117E-3</v>
      </c>
      <c r="P205" s="99">
        <f t="shared" si="7"/>
        <v>1.0401930470347648E-3</v>
      </c>
      <c r="Q205" s="99">
        <f t="shared" si="7"/>
        <v>3.4929439672801637E-4</v>
      </c>
      <c r="R205" s="99">
        <f t="shared" si="7"/>
        <v>1.1939959100204499E-4</v>
      </c>
      <c r="S205" s="100"/>
      <c r="T205" s="99">
        <v>4.2400000000000001E-4</v>
      </c>
      <c r="U205" s="99">
        <v>2.04E-4</v>
      </c>
      <c r="V205" s="99">
        <v>1.27E-4</v>
      </c>
      <c r="W205" s="99">
        <v>8.7299999999999994E-5</v>
      </c>
      <c r="X205" s="99">
        <v>4.3000000000000002E-5</v>
      </c>
      <c r="Y205" s="99">
        <v>3.0599999999999999E-6</v>
      </c>
      <c r="Z205" s="99">
        <v>1.11E-6</v>
      </c>
      <c r="AA205" s="99">
        <v>2.5699999999999999E-7</v>
      </c>
      <c r="AB205" s="99">
        <v>8.6299999999999999E-8</v>
      </c>
      <c r="AC205" s="99">
        <v>2.9499999999999999E-8</v>
      </c>
    </row>
    <row r="206" spans="1:29" s="98" customFormat="1" x14ac:dyDescent="0.25">
      <c r="A206" s="98" t="s">
        <v>81</v>
      </c>
      <c r="B206" s="98" t="s">
        <v>236</v>
      </c>
      <c r="C206" s="98" t="s">
        <v>283</v>
      </c>
      <c r="D206" s="98">
        <v>2015</v>
      </c>
      <c r="E206" s="98">
        <v>2016</v>
      </c>
      <c r="F206" s="98" t="s">
        <v>279</v>
      </c>
      <c r="G206" s="98" t="s">
        <v>277</v>
      </c>
      <c r="H206" s="98" t="s">
        <v>274</v>
      </c>
      <c r="I206" s="99">
        <f t="shared" si="8"/>
        <v>0.18375394683026586</v>
      </c>
      <c r="J206" s="99">
        <f t="shared" si="8"/>
        <v>7.0020777096114525E-2</v>
      </c>
      <c r="K206" s="99">
        <f t="shared" si="8"/>
        <v>3.4969914110429448E-2</v>
      </c>
      <c r="L206" s="99">
        <f t="shared" si="8"/>
        <v>2.7117873210633952E-2</v>
      </c>
      <c r="M206" s="99">
        <f t="shared" si="8"/>
        <v>1.214233128834356E-2</v>
      </c>
      <c r="N206" s="99">
        <f t="shared" si="7"/>
        <v>3.3229513292433536E-4</v>
      </c>
      <c r="O206" s="99">
        <f t="shared" si="7"/>
        <v>2.3434699386503069E-4</v>
      </c>
      <c r="P206" s="99">
        <f t="shared" si="7"/>
        <v>5.0188302658486707E-5</v>
      </c>
      <c r="Q206" s="99">
        <f t="shared" si="7"/>
        <v>1.5785030674846627E-5</v>
      </c>
      <c r="R206" s="99">
        <f t="shared" si="7"/>
        <v>5.1402535787321063E-6</v>
      </c>
      <c r="S206" s="100"/>
      <c r="T206" s="99">
        <v>4.5399999999999999E-5</v>
      </c>
      <c r="U206" s="99">
        <v>1.73E-5</v>
      </c>
      <c r="V206" s="99">
        <v>8.6400000000000003E-6</v>
      </c>
      <c r="W206" s="99">
        <v>6.7000000000000002E-6</v>
      </c>
      <c r="X206" s="99">
        <v>3.0000000000000001E-6</v>
      </c>
      <c r="Y206" s="99">
        <v>8.2100000000000001E-8</v>
      </c>
      <c r="Z206" s="99">
        <v>5.7900000000000002E-8</v>
      </c>
      <c r="AA206" s="99">
        <v>1.24E-8</v>
      </c>
      <c r="AB206" s="99">
        <v>3.9000000000000002E-9</v>
      </c>
      <c r="AC206" s="99">
        <v>1.27E-9</v>
      </c>
    </row>
    <row r="207" spans="1:29" s="98" customFormat="1" x14ac:dyDescent="0.25">
      <c r="A207" s="98" t="s">
        <v>81</v>
      </c>
      <c r="B207" s="98" t="s">
        <v>236</v>
      </c>
      <c r="C207" s="98" t="s">
        <v>283</v>
      </c>
      <c r="D207" s="98">
        <v>2015</v>
      </c>
      <c r="E207" s="98">
        <v>2016</v>
      </c>
      <c r="F207" s="98" t="s">
        <v>279</v>
      </c>
      <c r="G207" s="98" t="s">
        <v>277</v>
      </c>
      <c r="H207" s="98" t="s">
        <v>275</v>
      </c>
      <c r="I207" s="99">
        <f t="shared" si="8"/>
        <v>0.34524695296523517</v>
      </c>
      <c r="J207" s="99">
        <f t="shared" si="8"/>
        <v>0.11494740286298569</v>
      </c>
      <c r="K207" s="99">
        <f t="shared" si="8"/>
        <v>7.042552147239263E-2</v>
      </c>
      <c r="L207" s="99">
        <f t="shared" si="8"/>
        <v>4.290290388548057E-2</v>
      </c>
      <c r="M207" s="99">
        <f t="shared" si="8"/>
        <v>1.8982511247443764E-2</v>
      </c>
      <c r="N207" s="99">
        <f t="shared" si="7"/>
        <v>1.1130470347648263E-3</v>
      </c>
      <c r="O207" s="99">
        <f t="shared" si="7"/>
        <v>3.8814985685071577E-4</v>
      </c>
      <c r="P207" s="99">
        <f t="shared" si="7"/>
        <v>8.3377341513292429E-5</v>
      </c>
      <c r="Q207" s="99">
        <f t="shared" si="7"/>
        <v>2.6470282208588958E-5</v>
      </c>
      <c r="R207" s="99">
        <f t="shared" si="7"/>
        <v>8.4996319018404925E-6</v>
      </c>
      <c r="S207" s="100"/>
      <c r="T207" s="99">
        <v>8.53E-5</v>
      </c>
      <c r="U207" s="99">
        <v>2.8399999999999999E-5</v>
      </c>
      <c r="V207" s="99">
        <v>1.7399999999999999E-5</v>
      </c>
      <c r="W207" s="99">
        <v>1.06E-5</v>
      </c>
      <c r="X207" s="99">
        <v>4.69E-6</v>
      </c>
      <c r="Y207" s="99">
        <v>2.7500000000000001E-7</v>
      </c>
      <c r="Z207" s="99">
        <v>9.5900000000000005E-8</v>
      </c>
      <c r="AA207" s="99">
        <v>2.0599999999999999E-8</v>
      </c>
      <c r="AB207" s="99">
        <v>6.5400000000000002E-9</v>
      </c>
      <c r="AC207" s="99">
        <v>2.1000000000000002E-9</v>
      </c>
    </row>
    <row r="208" spans="1:29" s="98" customFormat="1" x14ac:dyDescent="0.25">
      <c r="A208" s="98" t="s">
        <v>81</v>
      </c>
      <c r="B208" s="98" t="s">
        <v>236</v>
      </c>
      <c r="C208" s="98" t="s">
        <v>283</v>
      </c>
      <c r="D208" s="98">
        <v>2015</v>
      </c>
      <c r="E208" s="98">
        <v>2016</v>
      </c>
      <c r="F208" s="98" t="s">
        <v>279</v>
      </c>
      <c r="G208" s="98" t="s">
        <v>277</v>
      </c>
      <c r="H208" s="98" t="s">
        <v>276</v>
      </c>
      <c r="I208" s="99">
        <f t="shared" si="8"/>
        <v>0.9511492842535787</v>
      </c>
      <c r="J208" s="99">
        <f t="shared" si="8"/>
        <v>0.45736114519427407</v>
      </c>
      <c r="K208" s="99">
        <f t="shared" si="8"/>
        <v>0.31367689161554196</v>
      </c>
      <c r="L208" s="99">
        <f t="shared" si="8"/>
        <v>0.19387255623721883</v>
      </c>
      <c r="M208" s="99">
        <f t="shared" si="8"/>
        <v>9.632916155419223E-2</v>
      </c>
      <c r="N208" s="99">
        <f t="shared" si="7"/>
        <v>9.1472229038854803E-3</v>
      </c>
      <c r="O208" s="99">
        <f t="shared" si="7"/>
        <v>2.3677546012269941E-3</v>
      </c>
      <c r="P208" s="99">
        <f t="shared" si="7"/>
        <v>5.0997791411042939E-4</v>
      </c>
      <c r="Q208" s="99">
        <f t="shared" si="7"/>
        <v>1.6027877300613496E-4</v>
      </c>
      <c r="R208" s="99">
        <f t="shared" si="7"/>
        <v>5.0997791411042941E-5</v>
      </c>
      <c r="S208" s="100"/>
      <c r="T208" s="99">
        <v>2.3499999999999999E-4</v>
      </c>
      <c r="U208" s="99">
        <v>1.13E-4</v>
      </c>
      <c r="V208" s="99">
        <v>7.75E-5</v>
      </c>
      <c r="W208" s="99">
        <v>4.7899999999999999E-5</v>
      </c>
      <c r="X208" s="99">
        <v>2.3799999999999999E-5</v>
      </c>
      <c r="Y208" s="99">
        <v>2.26E-6</v>
      </c>
      <c r="Z208" s="99">
        <v>5.8500000000000001E-7</v>
      </c>
      <c r="AA208" s="99">
        <v>1.2599999999999999E-7</v>
      </c>
      <c r="AB208" s="99">
        <v>3.9599999999999997E-8</v>
      </c>
      <c r="AC208" s="99">
        <v>1.26E-8</v>
      </c>
    </row>
    <row r="209" spans="1:29" s="98" customFormat="1" x14ac:dyDescent="0.25">
      <c r="A209" s="98" t="s">
        <v>81</v>
      </c>
      <c r="B209" s="98" t="s">
        <v>236</v>
      </c>
      <c r="C209" s="98" t="s">
        <v>283</v>
      </c>
      <c r="D209" s="98">
        <v>2015</v>
      </c>
      <c r="E209" s="98">
        <v>2016</v>
      </c>
      <c r="F209" s="98" t="s">
        <v>279</v>
      </c>
      <c r="G209" s="98" t="s">
        <v>278</v>
      </c>
      <c r="H209" s="98" t="s">
        <v>274</v>
      </c>
      <c r="I209" s="99">
        <f t="shared" si="8"/>
        <v>7.7742054428189378E-2</v>
      </c>
      <c r="J209" s="99">
        <f t="shared" si="8"/>
        <v>2.9624174925279224E-2</v>
      </c>
      <c r="K209" s="99">
        <f t="shared" si="8"/>
        <v>1.4794963662104784E-2</v>
      </c>
      <c r="L209" s="99">
        <f t="shared" si="8"/>
        <v>1.1472946358345112E-2</v>
      </c>
      <c r="M209" s="99">
        <f t="shared" si="8"/>
        <v>5.1371401604530477E-3</v>
      </c>
      <c r="N209" s="99">
        <f t="shared" si="7"/>
        <v>1.4058640239106505E-4</v>
      </c>
      <c r="O209" s="99">
        <f t="shared" si="7"/>
        <v>9.9146805096743561E-5</v>
      </c>
      <c r="P209" s="99">
        <f t="shared" si="7"/>
        <v>2.1233512663205929E-5</v>
      </c>
      <c r="Q209" s="99">
        <f t="shared" si="7"/>
        <v>6.6782822085889572E-6</v>
      </c>
      <c r="R209" s="99">
        <f t="shared" si="7"/>
        <v>2.1747226679251208E-6</v>
      </c>
      <c r="S209" s="100"/>
      <c r="T209" s="99">
        <v>1.9207692307692301E-5</v>
      </c>
      <c r="U209" s="99">
        <v>7.3192307692307702E-6</v>
      </c>
      <c r="V209" s="99">
        <v>3.6553846153846198E-6</v>
      </c>
      <c r="W209" s="99">
        <v>2.8346153846153799E-6</v>
      </c>
      <c r="X209" s="99">
        <v>1.2692307692307701E-6</v>
      </c>
      <c r="Y209" s="99">
        <v>3.47346153846154E-8</v>
      </c>
      <c r="Z209" s="99">
        <v>2.4496153846153799E-8</v>
      </c>
      <c r="AA209" s="99">
        <v>5.2461538461538497E-9</v>
      </c>
      <c r="AB209" s="99">
        <v>1.6500000000000001E-9</v>
      </c>
      <c r="AC209" s="99">
        <v>5.3730769230769197E-10</v>
      </c>
    </row>
    <row r="210" spans="1:29" s="98" customFormat="1" x14ac:dyDescent="0.25">
      <c r="A210" s="98" t="s">
        <v>81</v>
      </c>
      <c r="B210" s="98" t="s">
        <v>236</v>
      </c>
      <c r="C210" s="98" t="s">
        <v>283</v>
      </c>
      <c r="D210" s="98">
        <v>2015</v>
      </c>
      <c r="E210" s="98">
        <v>2016</v>
      </c>
      <c r="F210" s="98" t="s">
        <v>279</v>
      </c>
      <c r="G210" s="98" t="s">
        <v>278</v>
      </c>
      <c r="H210" s="98" t="s">
        <v>275</v>
      </c>
      <c r="I210" s="99">
        <f t="shared" si="8"/>
        <v>0.14606601856221474</v>
      </c>
      <c r="J210" s="99">
        <f t="shared" si="8"/>
        <v>4.8631593518955421E-2</v>
      </c>
      <c r="K210" s="99">
        <f t="shared" si="8"/>
        <v>2.9795412930627648E-2</v>
      </c>
      <c r="L210" s="99">
        <f t="shared" si="8"/>
        <v>1.8151228566934068E-2</v>
      </c>
      <c r="M210" s="99">
        <f t="shared" si="8"/>
        <v>8.0310624508415952E-3</v>
      </c>
      <c r="N210" s="99">
        <f t="shared" si="7"/>
        <v>4.7090451470819633E-4</v>
      </c>
      <c r="O210" s="99">
        <f t="shared" si="7"/>
        <v>1.6421724712914885E-4</v>
      </c>
      <c r="P210" s="99">
        <f t="shared" si="7"/>
        <v>3.5275029101777591E-5</v>
      </c>
      <c r="Q210" s="99">
        <f t="shared" si="7"/>
        <v>1.1198965549787649E-5</v>
      </c>
      <c r="R210" s="99">
        <f t="shared" si="7"/>
        <v>3.5959981123171328E-6</v>
      </c>
      <c r="S210" s="100"/>
      <c r="T210" s="99">
        <v>3.6088461538461499E-5</v>
      </c>
      <c r="U210" s="99">
        <v>1.20153846153846E-5</v>
      </c>
      <c r="V210" s="99">
        <v>7.3615384615384599E-6</v>
      </c>
      <c r="W210" s="99">
        <v>4.4846153846153797E-6</v>
      </c>
      <c r="X210" s="99">
        <v>1.98423076923077E-6</v>
      </c>
      <c r="Y210" s="99">
        <v>1.1634615384615401E-7</v>
      </c>
      <c r="Z210" s="99">
        <v>4.0573076923076898E-8</v>
      </c>
      <c r="AA210" s="99">
        <v>8.7153846153846205E-9</v>
      </c>
      <c r="AB210" s="99">
        <v>2.7669230769230799E-9</v>
      </c>
      <c r="AC210" s="99">
        <v>8.8846153846153896E-10</v>
      </c>
    </row>
    <row r="211" spans="1:29" s="98" customFormat="1" x14ac:dyDescent="0.25">
      <c r="A211" s="98" t="s">
        <v>81</v>
      </c>
      <c r="B211" s="98" t="s">
        <v>236</v>
      </c>
      <c r="C211" s="98" t="s">
        <v>283</v>
      </c>
      <c r="D211" s="98">
        <v>2015</v>
      </c>
      <c r="E211" s="98">
        <v>2016</v>
      </c>
      <c r="F211" s="98" t="s">
        <v>279</v>
      </c>
      <c r="G211" s="98" t="s">
        <v>278</v>
      </c>
      <c r="H211" s="98" t="s">
        <v>276</v>
      </c>
      <c r="I211" s="99">
        <f t="shared" si="8"/>
        <v>0.40240931256882173</v>
      </c>
      <c r="J211" s="99">
        <f t="shared" si="8"/>
        <v>0.1934989460437313</v>
      </c>
      <c r="K211" s="99">
        <f t="shared" si="8"/>
        <v>0.13270945414503682</v>
      </c>
      <c r="L211" s="99">
        <f t="shared" si="8"/>
        <v>8.2023004561900204E-2</v>
      </c>
      <c r="M211" s="99">
        <f t="shared" si="8"/>
        <v>4.075464527292761E-2</v>
      </c>
      <c r="N211" s="99">
        <f t="shared" si="7"/>
        <v>3.8699789208746262E-3</v>
      </c>
      <c r="O211" s="99">
        <f t="shared" si="7"/>
        <v>1.0017423312883437E-3</v>
      </c>
      <c r="P211" s="99">
        <f t="shared" si="7"/>
        <v>2.1575988673902782E-4</v>
      </c>
      <c r="Q211" s="99">
        <f t="shared" si="7"/>
        <v>6.7810250117980367E-5</v>
      </c>
      <c r="R211" s="99">
        <f t="shared" si="7"/>
        <v>2.1575988673902783E-5</v>
      </c>
      <c r="S211" s="100"/>
      <c r="T211" s="99">
        <v>9.9423076923076903E-5</v>
      </c>
      <c r="U211" s="99">
        <v>4.7807692307692299E-5</v>
      </c>
      <c r="V211" s="99">
        <v>3.27884615384615E-5</v>
      </c>
      <c r="W211" s="99">
        <v>2.0265384615384598E-5</v>
      </c>
      <c r="X211" s="99">
        <v>1.00692307692308E-5</v>
      </c>
      <c r="Y211" s="99">
        <v>9.5615384615384609E-7</v>
      </c>
      <c r="Z211" s="99">
        <v>2.4750000000000001E-7</v>
      </c>
      <c r="AA211" s="99">
        <v>5.3307692307692299E-8</v>
      </c>
      <c r="AB211" s="99">
        <v>1.67538461538462E-8</v>
      </c>
      <c r="AC211" s="99">
        <v>5.3307692307692303E-9</v>
      </c>
    </row>
    <row r="212" spans="1:29" s="98" customFormat="1" x14ac:dyDescent="0.25">
      <c r="A212" s="98" t="s">
        <v>81</v>
      </c>
      <c r="B212" s="98" t="s">
        <v>236</v>
      </c>
      <c r="C212" s="98" t="s">
        <v>283</v>
      </c>
      <c r="D212" s="98">
        <v>2015</v>
      </c>
      <c r="E212" s="98">
        <v>2016</v>
      </c>
      <c r="F212" s="98" t="s">
        <v>280</v>
      </c>
      <c r="G212" s="98" t="s">
        <v>273</v>
      </c>
      <c r="H212" s="98" t="s">
        <v>274</v>
      </c>
      <c r="I212" s="99">
        <f t="shared" si="8"/>
        <v>3.9584000000000001E-13</v>
      </c>
      <c r="J212" s="99">
        <f t="shared" si="8"/>
        <v>8.0139386503067482E-7</v>
      </c>
      <c r="K212" s="99">
        <f t="shared" si="8"/>
        <v>7.6496687116564415E-6</v>
      </c>
      <c r="L212" s="99">
        <f t="shared" si="8"/>
        <v>4.4926625766871172E-5</v>
      </c>
      <c r="M212" s="99">
        <f t="shared" si="8"/>
        <v>1.6675468302658486E-4</v>
      </c>
      <c r="N212" s="99">
        <f t="shared" si="7"/>
        <v>3.7600752556237222E-5</v>
      </c>
      <c r="O212" s="99">
        <f t="shared" si="7"/>
        <v>2.7967836400817998E-5</v>
      </c>
      <c r="P212" s="99">
        <f t="shared" si="7"/>
        <v>1.0482879345603273E-5</v>
      </c>
      <c r="Q212" s="99">
        <f t="shared" si="7"/>
        <v>4.8164580777096118E-6</v>
      </c>
      <c r="R212" s="99">
        <f t="shared" si="7"/>
        <v>2.1491926380368098E-6</v>
      </c>
      <c r="S212" s="100"/>
      <c r="T212" s="99">
        <v>9.7799999999999994E-17</v>
      </c>
      <c r="U212" s="99">
        <v>1.9799999999999999E-10</v>
      </c>
      <c r="V212" s="99">
        <v>1.8899999999999999E-9</v>
      </c>
      <c r="W212" s="99">
        <v>1.11E-8</v>
      </c>
      <c r="X212" s="99">
        <v>4.1199999999999998E-8</v>
      </c>
      <c r="Y212" s="99">
        <v>9.2900000000000008E-9</v>
      </c>
      <c r="Z212" s="99">
        <v>6.9100000000000003E-9</v>
      </c>
      <c r="AA212" s="99">
        <v>2.5899999999999999E-9</v>
      </c>
      <c r="AB212" s="99">
        <v>1.19E-9</v>
      </c>
      <c r="AC212" s="99">
        <v>5.3100000000000003E-10</v>
      </c>
    </row>
    <row r="213" spans="1:29" s="98" customFormat="1" x14ac:dyDescent="0.25">
      <c r="A213" s="98" t="s">
        <v>81</v>
      </c>
      <c r="B213" s="98" t="s">
        <v>236</v>
      </c>
      <c r="C213" s="98" t="s">
        <v>283</v>
      </c>
      <c r="D213" s="98">
        <v>2015</v>
      </c>
      <c r="E213" s="98">
        <v>2016</v>
      </c>
      <c r="F213" s="98" t="s">
        <v>280</v>
      </c>
      <c r="G213" s="98" t="s">
        <v>273</v>
      </c>
      <c r="H213" s="98" t="s">
        <v>275</v>
      </c>
      <c r="I213" s="99">
        <f t="shared" si="8"/>
        <v>3.6831738241308795E-9</v>
      </c>
      <c r="J213" s="99">
        <f t="shared" si="8"/>
        <v>2.9020171779141103E-5</v>
      </c>
      <c r="K213" s="99">
        <f t="shared" si="8"/>
        <v>2.6389333333333334E-4</v>
      </c>
      <c r="L213" s="99">
        <f t="shared" si="8"/>
        <v>8.3782085889570551E-4</v>
      </c>
      <c r="M213" s="99">
        <f t="shared" si="8"/>
        <v>2.1613349693251536E-3</v>
      </c>
      <c r="N213" s="99">
        <f t="shared" si="7"/>
        <v>2.9829660531697344E-4</v>
      </c>
      <c r="O213" s="99">
        <f t="shared" si="7"/>
        <v>1.3316089979550103E-4</v>
      </c>
      <c r="P213" s="99">
        <f t="shared" si="7"/>
        <v>5.0997791411042941E-5</v>
      </c>
      <c r="Q213" s="99">
        <f t="shared" si="7"/>
        <v>2.7279770961145196E-5</v>
      </c>
      <c r="R213" s="99">
        <f t="shared" si="7"/>
        <v>1.5299337423312883E-5</v>
      </c>
      <c r="S213" s="100"/>
      <c r="T213" s="99">
        <v>9.0999999999999996E-13</v>
      </c>
      <c r="U213" s="99">
        <v>7.1699999999999998E-9</v>
      </c>
      <c r="V213" s="99">
        <v>6.5200000000000001E-8</v>
      </c>
      <c r="W213" s="99">
        <v>2.0699999999999999E-7</v>
      </c>
      <c r="X213" s="99">
        <v>5.3399999999999999E-7</v>
      </c>
      <c r="Y213" s="99">
        <v>7.3700000000000005E-8</v>
      </c>
      <c r="Z213" s="99">
        <v>3.2899999999999997E-8</v>
      </c>
      <c r="AA213" s="99">
        <v>1.26E-8</v>
      </c>
      <c r="AB213" s="99">
        <v>6.7400000000000003E-9</v>
      </c>
      <c r="AC213" s="99">
        <v>3.7799999999999998E-9</v>
      </c>
    </row>
    <row r="214" spans="1:29" s="98" customFormat="1" x14ac:dyDescent="0.25">
      <c r="A214" s="98" t="s">
        <v>81</v>
      </c>
      <c r="B214" s="98" t="s">
        <v>236</v>
      </c>
      <c r="C214" s="98" t="s">
        <v>283</v>
      </c>
      <c r="D214" s="98">
        <v>2015</v>
      </c>
      <c r="E214" s="98">
        <v>2016</v>
      </c>
      <c r="F214" s="98" t="s">
        <v>280</v>
      </c>
      <c r="G214" s="98" t="s">
        <v>273</v>
      </c>
      <c r="H214" s="98" t="s">
        <v>276</v>
      </c>
      <c r="I214" s="99">
        <f t="shared" si="8"/>
        <v>1.9063460122699387E-6</v>
      </c>
      <c r="J214" s="99">
        <f t="shared" si="8"/>
        <v>8.7829529652351729E-4</v>
      </c>
      <c r="K214" s="99">
        <f t="shared" si="8"/>
        <v>5.6259468302658489E-3</v>
      </c>
      <c r="L214" s="99">
        <f t="shared" si="8"/>
        <v>1.0280507157464213E-2</v>
      </c>
      <c r="M214" s="99">
        <f t="shared" si="8"/>
        <v>2.4689406952965235E-2</v>
      </c>
      <c r="N214" s="99">
        <f t="shared" si="7"/>
        <v>1.0199558282208589E-2</v>
      </c>
      <c r="O214" s="99">
        <f t="shared" si="7"/>
        <v>6.4759100204498984E-3</v>
      </c>
      <c r="P214" s="99">
        <f t="shared" si="7"/>
        <v>2.8655901840490801E-3</v>
      </c>
      <c r="Q214" s="99">
        <f t="shared" si="7"/>
        <v>1.3194666666666666E-3</v>
      </c>
      <c r="R214" s="99">
        <f t="shared" si="7"/>
        <v>5.5449979550102255E-4</v>
      </c>
      <c r="S214" s="100"/>
      <c r="T214" s="99">
        <v>4.7100000000000003E-10</v>
      </c>
      <c r="U214" s="99">
        <v>2.17E-7</v>
      </c>
      <c r="V214" s="99">
        <v>1.39E-6</v>
      </c>
      <c r="W214" s="99">
        <v>2.5399999999999998E-6</v>
      </c>
      <c r="X214" s="99">
        <v>6.1E-6</v>
      </c>
      <c r="Y214" s="99">
        <v>2.52E-6</v>
      </c>
      <c r="Z214" s="99">
        <v>1.5999999999999999E-6</v>
      </c>
      <c r="AA214" s="99">
        <v>7.0800000000000004E-7</v>
      </c>
      <c r="AB214" s="99">
        <v>3.2599999999999998E-7</v>
      </c>
      <c r="AC214" s="99">
        <v>1.37E-7</v>
      </c>
    </row>
    <row r="215" spans="1:29" s="98" customFormat="1" x14ac:dyDescent="0.25">
      <c r="A215" s="98" t="s">
        <v>81</v>
      </c>
      <c r="B215" s="98" t="s">
        <v>236</v>
      </c>
      <c r="C215" s="98" t="s">
        <v>283</v>
      </c>
      <c r="D215" s="98">
        <v>2015</v>
      </c>
      <c r="E215" s="98">
        <v>2016</v>
      </c>
      <c r="F215" s="98" t="s">
        <v>280</v>
      </c>
      <c r="G215" s="98" t="s">
        <v>277</v>
      </c>
      <c r="H215" s="98" t="s">
        <v>274</v>
      </c>
      <c r="I215" s="99">
        <f t="shared" si="8"/>
        <v>5.1402535787321066E-7</v>
      </c>
      <c r="J215" s="99">
        <f t="shared" si="8"/>
        <v>1.43279509202454E-4</v>
      </c>
      <c r="K215" s="99">
        <f t="shared" si="8"/>
        <v>3.7317431492842539E-4</v>
      </c>
      <c r="L215" s="99">
        <f t="shared" si="8"/>
        <v>2.0075321063394683E-3</v>
      </c>
      <c r="M215" s="99">
        <f t="shared" si="8"/>
        <v>4.7355092024539882E-3</v>
      </c>
      <c r="N215" s="99">
        <f t="shared" si="7"/>
        <v>8.2163108384458077E-4</v>
      </c>
      <c r="O215" s="99">
        <f t="shared" si="7"/>
        <v>6.2735378323108381E-4</v>
      </c>
      <c r="P215" s="99">
        <f t="shared" si="7"/>
        <v>1.9832474437627811E-4</v>
      </c>
      <c r="Q215" s="99">
        <f t="shared" si="7"/>
        <v>8.3782085889570553E-5</v>
      </c>
      <c r="R215" s="99">
        <f t="shared" si="7"/>
        <v>3.6184147239263802E-5</v>
      </c>
      <c r="S215" s="100"/>
      <c r="T215" s="99">
        <v>1.27E-10</v>
      </c>
      <c r="U215" s="99">
        <v>3.5399999999999999E-8</v>
      </c>
      <c r="V215" s="99">
        <v>9.2200000000000005E-8</v>
      </c>
      <c r="W215" s="99">
        <v>4.9599999999999999E-7</v>
      </c>
      <c r="X215" s="99">
        <v>1.17E-6</v>
      </c>
      <c r="Y215" s="99">
        <v>2.03E-7</v>
      </c>
      <c r="Z215" s="99">
        <v>1.55E-7</v>
      </c>
      <c r="AA215" s="99">
        <v>4.9000000000000002E-8</v>
      </c>
      <c r="AB215" s="99">
        <v>2.07E-8</v>
      </c>
      <c r="AC215" s="99">
        <v>8.9399999999999993E-9</v>
      </c>
    </row>
    <row r="216" spans="1:29" s="98" customFormat="1" x14ac:dyDescent="0.25">
      <c r="A216" s="98" t="s">
        <v>81</v>
      </c>
      <c r="B216" s="98" t="s">
        <v>236</v>
      </c>
      <c r="C216" s="98" t="s">
        <v>283</v>
      </c>
      <c r="D216" s="98">
        <v>2015</v>
      </c>
      <c r="E216" s="98">
        <v>2016</v>
      </c>
      <c r="F216" s="98" t="s">
        <v>280</v>
      </c>
      <c r="G216" s="98" t="s">
        <v>277</v>
      </c>
      <c r="H216" s="98" t="s">
        <v>275</v>
      </c>
      <c r="I216" s="99">
        <f t="shared" si="8"/>
        <v>6.0306912065439669E-7</v>
      </c>
      <c r="J216" s="99">
        <f t="shared" si="8"/>
        <v>1.914440899795501E-4</v>
      </c>
      <c r="K216" s="99">
        <f t="shared" si="8"/>
        <v>1.3275615541922291E-3</v>
      </c>
      <c r="L216" s="99">
        <f t="shared" si="8"/>
        <v>2.8898748466257671E-3</v>
      </c>
      <c r="M216" s="99">
        <f t="shared" si="8"/>
        <v>6.3949611451942735E-3</v>
      </c>
      <c r="N216" s="99">
        <f t="shared" si="7"/>
        <v>1.8456343558282209E-3</v>
      </c>
      <c r="O216" s="99">
        <f t="shared" si="7"/>
        <v>9.9567116564417183E-4</v>
      </c>
      <c r="P216" s="99">
        <f t="shared" si="7"/>
        <v>3.2055754601226992E-4</v>
      </c>
      <c r="Q216" s="99">
        <f t="shared" si="7"/>
        <v>1.3316089979550103E-4</v>
      </c>
      <c r="R216" s="99">
        <f t="shared" si="7"/>
        <v>5.3831002044989774E-5</v>
      </c>
      <c r="S216" s="100"/>
      <c r="T216" s="99">
        <v>1.49E-10</v>
      </c>
      <c r="U216" s="99">
        <v>4.73E-8</v>
      </c>
      <c r="V216" s="99">
        <v>3.2800000000000003E-7</v>
      </c>
      <c r="W216" s="99">
        <v>7.1399999999999996E-7</v>
      </c>
      <c r="X216" s="99">
        <v>1.5799999999999999E-6</v>
      </c>
      <c r="Y216" s="99">
        <v>4.5600000000000001E-7</v>
      </c>
      <c r="Z216" s="99">
        <v>2.4600000000000001E-7</v>
      </c>
      <c r="AA216" s="99">
        <v>7.9199999999999995E-8</v>
      </c>
      <c r="AB216" s="99">
        <v>3.2899999999999997E-8</v>
      </c>
      <c r="AC216" s="99">
        <v>1.33E-8</v>
      </c>
    </row>
    <row r="217" spans="1:29" s="98" customFormat="1" x14ac:dyDescent="0.25">
      <c r="A217" s="98" t="s">
        <v>81</v>
      </c>
      <c r="B217" s="98" t="s">
        <v>236</v>
      </c>
      <c r="C217" s="98" t="s">
        <v>283</v>
      </c>
      <c r="D217" s="98">
        <v>2015</v>
      </c>
      <c r="E217" s="98">
        <v>2016</v>
      </c>
      <c r="F217" s="98" t="s">
        <v>280</v>
      </c>
      <c r="G217" s="98" t="s">
        <v>277</v>
      </c>
      <c r="H217" s="98" t="s">
        <v>276</v>
      </c>
      <c r="I217" s="99">
        <f t="shared" si="8"/>
        <v>9.4305439672801654E-7</v>
      </c>
      <c r="J217" s="99">
        <f t="shared" si="8"/>
        <v>2.7482143149284256E-4</v>
      </c>
      <c r="K217" s="99">
        <f t="shared" si="8"/>
        <v>3.0032032719836399E-3</v>
      </c>
      <c r="L217" s="99">
        <f t="shared" si="8"/>
        <v>3.9098306748466252E-3</v>
      </c>
      <c r="M217" s="99">
        <f t="shared" si="8"/>
        <v>8.2972597137014308E-3</v>
      </c>
      <c r="N217" s="99">
        <f t="shared" si="7"/>
        <v>4.9378813905930474E-3</v>
      </c>
      <c r="O217" s="99">
        <f t="shared" si="7"/>
        <v>2.3798969325153374E-3</v>
      </c>
      <c r="P217" s="99">
        <f t="shared" si="7"/>
        <v>1.2061382413087935E-3</v>
      </c>
      <c r="Q217" s="99">
        <f t="shared" si="7"/>
        <v>6.1521145194274034E-4</v>
      </c>
      <c r="R217" s="99">
        <f t="shared" si="7"/>
        <v>2.590364008179959E-4</v>
      </c>
      <c r="S217" s="100"/>
      <c r="T217" s="99">
        <v>2.3300000000000002E-10</v>
      </c>
      <c r="U217" s="99">
        <v>6.7900000000000006E-8</v>
      </c>
      <c r="V217" s="99">
        <v>7.4199999999999995E-7</v>
      </c>
      <c r="W217" s="99">
        <v>9.6599999999999994E-7</v>
      </c>
      <c r="X217" s="99">
        <v>2.0499999999999999E-6</v>
      </c>
      <c r="Y217" s="99">
        <v>1.22E-6</v>
      </c>
      <c r="Z217" s="99">
        <v>5.8800000000000002E-7</v>
      </c>
      <c r="AA217" s="99">
        <v>2.9799999999999999E-7</v>
      </c>
      <c r="AB217" s="99">
        <v>1.5200000000000001E-7</v>
      </c>
      <c r="AC217" s="99">
        <v>6.4000000000000004E-8</v>
      </c>
    </row>
    <row r="218" spans="1:29" s="98" customFormat="1" x14ac:dyDescent="0.25">
      <c r="A218" s="98" t="s">
        <v>81</v>
      </c>
      <c r="B218" s="98" t="s">
        <v>236</v>
      </c>
      <c r="C218" s="98" t="s">
        <v>283</v>
      </c>
      <c r="D218" s="98">
        <v>2015</v>
      </c>
      <c r="E218" s="98">
        <v>2016</v>
      </c>
      <c r="F218" s="98" t="s">
        <v>280</v>
      </c>
      <c r="G218" s="98" t="s">
        <v>278</v>
      </c>
      <c r="H218" s="98" t="s">
        <v>274</v>
      </c>
      <c r="I218" s="99">
        <f t="shared" si="8"/>
        <v>2.174722667925121E-7</v>
      </c>
      <c r="J218" s="99">
        <f t="shared" si="8"/>
        <v>6.0618253893346012E-5</v>
      </c>
      <c r="K218" s="99">
        <f t="shared" si="8"/>
        <v>1.5788144093125685E-4</v>
      </c>
      <c r="L218" s="99">
        <f t="shared" si="8"/>
        <v>8.4934050652823718E-4</v>
      </c>
      <c r="M218" s="99">
        <f t="shared" si="8"/>
        <v>2.0034846625766873E-3</v>
      </c>
      <c r="N218" s="99">
        <f t="shared" si="7"/>
        <v>3.4761315085732265E-4</v>
      </c>
      <c r="O218" s="99">
        <f t="shared" si="7"/>
        <v>2.6541890829007402E-4</v>
      </c>
      <c r="P218" s="99">
        <f t="shared" si="7"/>
        <v>8.3906622620732931E-5</v>
      </c>
      <c r="Q218" s="99">
        <f t="shared" si="7"/>
        <v>3.5446267107126015E-5</v>
      </c>
      <c r="R218" s="99">
        <f t="shared" si="7"/>
        <v>1.5308677678150063E-5</v>
      </c>
      <c r="S218" s="100"/>
      <c r="T218" s="99">
        <v>5.3730769230769202E-11</v>
      </c>
      <c r="U218" s="99">
        <v>1.49769230769231E-8</v>
      </c>
      <c r="V218" s="99">
        <v>3.9007692307692297E-8</v>
      </c>
      <c r="W218" s="99">
        <v>2.09846153846154E-7</v>
      </c>
      <c r="X218" s="99">
        <v>4.9500000000000003E-7</v>
      </c>
      <c r="Y218" s="99">
        <v>8.5884615384615398E-8</v>
      </c>
      <c r="Z218" s="99">
        <v>6.5576923076923103E-8</v>
      </c>
      <c r="AA218" s="99">
        <v>2.0730769230769201E-8</v>
      </c>
      <c r="AB218" s="99">
        <v>8.7576923076923108E-9</v>
      </c>
      <c r="AC218" s="99">
        <v>3.7823076923076902E-9</v>
      </c>
    </row>
    <row r="219" spans="1:29" s="98" customFormat="1" x14ac:dyDescent="0.25">
      <c r="A219" s="98" t="s">
        <v>81</v>
      </c>
      <c r="B219" s="98" t="s">
        <v>236</v>
      </c>
      <c r="C219" s="98" t="s">
        <v>283</v>
      </c>
      <c r="D219" s="98">
        <v>2015</v>
      </c>
      <c r="E219" s="98">
        <v>2016</v>
      </c>
      <c r="F219" s="98" t="s">
        <v>280</v>
      </c>
      <c r="G219" s="98" t="s">
        <v>278</v>
      </c>
      <c r="H219" s="98" t="s">
        <v>275</v>
      </c>
      <c r="I219" s="99">
        <f t="shared" si="8"/>
        <v>2.5514462796916768E-7</v>
      </c>
      <c r="J219" s="99">
        <f t="shared" si="8"/>
        <v>8.099557652980982E-5</v>
      </c>
      <c r="K219" s="99">
        <f t="shared" si="8"/>
        <v>5.6166065754286701E-4</v>
      </c>
      <c r="L219" s="99">
        <f t="shared" si="8"/>
        <v>1.2226393581878242E-3</v>
      </c>
      <c r="M219" s="99">
        <f t="shared" si="8"/>
        <v>2.7055604845052685E-3</v>
      </c>
      <c r="N219" s="99">
        <f t="shared" si="7"/>
        <v>7.8084530438886303E-4</v>
      </c>
      <c r="O219" s="99">
        <f t="shared" si="7"/>
        <v>4.2124549315714934E-4</v>
      </c>
      <c r="P219" s="99">
        <f t="shared" si="7"/>
        <v>1.3562050023596033E-4</v>
      </c>
      <c r="Q219" s="99">
        <f t="shared" si="7"/>
        <v>5.6337303759635168E-5</v>
      </c>
      <c r="R219" s="99">
        <f t="shared" si="7"/>
        <v>2.2774654711341842E-5</v>
      </c>
      <c r="S219" s="100"/>
      <c r="T219" s="99">
        <v>6.3038461538461498E-11</v>
      </c>
      <c r="U219" s="99">
        <v>2.0011538461538501E-8</v>
      </c>
      <c r="V219" s="99">
        <v>1.3876923076923099E-7</v>
      </c>
      <c r="W219" s="99">
        <v>3.02076923076923E-7</v>
      </c>
      <c r="X219" s="99">
        <v>6.6846153846153805E-7</v>
      </c>
      <c r="Y219" s="99">
        <v>1.92923076923077E-7</v>
      </c>
      <c r="Z219" s="99">
        <v>1.04076923076923E-7</v>
      </c>
      <c r="AA219" s="99">
        <v>3.3507692307692301E-8</v>
      </c>
      <c r="AB219" s="99">
        <v>1.39192307692308E-8</v>
      </c>
      <c r="AC219" s="99">
        <v>5.6269230769230804E-9</v>
      </c>
    </row>
    <row r="220" spans="1:29" s="98" customFormat="1" x14ac:dyDescent="0.25">
      <c r="A220" s="98" t="s">
        <v>81</v>
      </c>
      <c r="B220" s="98" t="s">
        <v>236</v>
      </c>
      <c r="C220" s="98" t="s">
        <v>283</v>
      </c>
      <c r="D220" s="98">
        <v>2015</v>
      </c>
      <c r="E220" s="98">
        <v>2016</v>
      </c>
      <c r="F220" s="98" t="s">
        <v>280</v>
      </c>
      <c r="G220" s="98" t="s">
        <v>278</v>
      </c>
      <c r="H220" s="98" t="s">
        <v>276</v>
      </c>
      <c r="I220" s="99">
        <f t="shared" si="8"/>
        <v>3.9898455246185317E-7</v>
      </c>
      <c r="J220" s="99">
        <f t="shared" si="8"/>
        <v>1.1627060563158733E-4</v>
      </c>
      <c r="K220" s="99">
        <f t="shared" si="8"/>
        <v>1.2705859996853866E-3</v>
      </c>
      <c r="L220" s="99">
        <f t="shared" si="8"/>
        <v>1.6541591316658814E-3</v>
      </c>
      <c r="M220" s="99">
        <f t="shared" si="8"/>
        <v>3.5103791096429125E-3</v>
      </c>
      <c r="N220" s="99">
        <f t="shared" si="7"/>
        <v>2.0891036652509035E-3</v>
      </c>
      <c r="O220" s="99">
        <f t="shared" si="7"/>
        <v>1.0068794714487976E-3</v>
      </c>
      <c r="P220" s="99">
        <f t="shared" si="7"/>
        <v>5.1028925593833534E-4</v>
      </c>
      <c r="Q220" s="99">
        <f t="shared" si="7"/>
        <v>2.602817681296209E-4</v>
      </c>
      <c r="R220" s="99">
        <f t="shared" si="7"/>
        <v>1.0959232342299835E-4</v>
      </c>
      <c r="S220" s="100"/>
      <c r="T220" s="99">
        <v>9.8576923076923103E-11</v>
      </c>
      <c r="U220" s="99">
        <v>2.87269230769231E-8</v>
      </c>
      <c r="V220" s="99">
        <v>3.1392307692307701E-7</v>
      </c>
      <c r="W220" s="99">
        <v>4.0869230769230803E-7</v>
      </c>
      <c r="X220" s="99">
        <v>8.6730769230769202E-7</v>
      </c>
      <c r="Y220" s="99">
        <v>5.1615384615384596E-7</v>
      </c>
      <c r="Z220" s="99">
        <v>2.48769230769231E-7</v>
      </c>
      <c r="AA220" s="99">
        <v>1.2607692307692299E-7</v>
      </c>
      <c r="AB220" s="99">
        <v>6.4307692307692305E-8</v>
      </c>
      <c r="AC220" s="99">
        <v>2.7076923076923099E-8</v>
      </c>
    </row>
    <row r="221" spans="1:29" s="98" customFormat="1" x14ac:dyDescent="0.25">
      <c r="A221" s="98" t="s">
        <v>81</v>
      </c>
      <c r="B221" s="98" t="s">
        <v>236</v>
      </c>
      <c r="C221" s="98" t="s">
        <v>283</v>
      </c>
      <c r="D221" s="98">
        <v>2016</v>
      </c>
      <c r="E221" s="98">
        <v>2016</v>
      </c>
      <c r="F221" s="98" t="s">
        <v>272</v>
      </c>
      <c r="G221" s="98" t="s">
        <v>273</v>
      </c>
      <c r="H221" s="98" t="s">
        <v>274</v>
      </c>
      <c r="I221" s="99">
        <f t="shared" si="8"/>
        <v>3.9341153374233129E-12</v>
      </c>
      <c r="J221" s="99">
        <f t="shared" si="8"/>
        <v>2.756309202453988E-6</v>
      </c>
      <c r="K221" s="99">
        <f t="shared" si="8"/>
        <v>2.5660793456032721E-5</v>
      </c>
      <c r="L221" s="99">
        <f t="shared" si="8"/>
        <v>1.2263754601226994E-4</v>
      </c>
      <c r="M221" s="99">
        <f t="shared" si="8"/>
        <v>3.1205791411042941E-4</v>
      </c>
      <c r="N221" s="99">
        <f t="shared" si="7"/>
        <v>5.9092678936605317E-5</v>
      </c>
      <c r="O221" s="99">
        <f t="shared" si="7"/>
        <v>4.330764826175869E-5</v>
      </c>
      <c r="P221" s="99">
        <f t="shared" si="7"/>
        <v>1.6068351738241309E-5</v>
      </c>
      <c r="Q221" s="99">
        <f t="shared" si="7"/>
        <v>7.3663476482617587E-6</v>
      </c>
      <c r="R221" s="99">
        <f t="shared" si="7"/>
        <v>3.2986666666666669E-6</v>
      </c>
      <c r="S221" s="100"/>
      <c r="T221" s="99">
        <v>9.7200000000000002E-16</v>
      </c>
      <c r="U221" s="99">
        <v>6.8100000000000003E-10</v>
      </c>
      <c r="V221" s="99">
        <v>6.34E-9</v>
      </c>
      <c r="W221" s="99">
        <v>3.03E-8</v>
      </c>
      <c r="X221" s="99">
        <v>7.7099999999999996E-8</v>
      </c>
      <c r="Y221" s="99">
        <v>1.46E-8</v>
      </c>
      <c r="Z221" s="99">
        <v>1.07E-8</v>
      </c>
      <c r="AA221" s="99">
        <v>3.9700000000000001E-9</v>
      </c>
      <c r="AB221" s="99">
        <v>1.8199999999999999E-9</v>
      </c>
      <c r="AC221" s="99">
        <v>8.1499999999999998E-10</v>
      </c>
    </row>
    <row r="222" spans="1:29" s="98" customFormat="1" x14ac:dyDescent="0.25">
      <c r="A222" s="98" t="s">
        <v>81</v>
      </c>
      <c r="B222" s="98" t="s">
        <v>236</v>
      </c>
      <c r="C222" s="98" t="s">
        <v>283</v>
      </c>
      <c r="D222" s="98">
        <v>2016</v>
      </c>
      <c r="E222" s="98">
        <v>2016</v>
      </c>
      <c r="F222" s="98" t="s">
        <v>272</v>
      </c>
      <c r="G222" s="98" t="s">
        <v>273</v>
      </c>
      <c r="H222" s="98" t="s">
        <v>275</v>
      </c>
      <c r="I222" s="99">
        <f t="shared" si="8"/>
        <v>0.14935067484662579</v>
      </c>
      <c r="J222" s="99">
        <f t="shared" si="8"/>
        <v>3.4362797546012271E-2</v>
      </c>
      <c r="K222" s="99">
        <f t="shared" si="8"/>
        <v>1.7120687116564417E-2</v>
      </c>
      <c r="L222" s="99">
        <f t="shared" si="8"/>
        <v>1.2708973415132926E-2</v>
      </c>
      <c r="M222" s="99">
        <f t="shared" si="8"/>
        <v>8.9853251533742341E-3</v>
      </c>
      <c r="N222" s="99">
        <f t="shared" si="7"/>
        <v>6.192588957055215E-4</v>
      </c>
      <c r="O222" s="99">
        <f t="shared" si="7"/>
        <v>2.5620319018404911E-4</v>
      </c>
      <c r="P222" s="99">
        <f t="shared" si="7"/>
        <v>8.3377341513292429E-5</v>
      </c>
      <c r="Q222" s="99">
        <f t="shared" si="7"/>
        <v>4.2902903885480579E-5</v>
      </c>
      <c r="R222" s="99">
        <f t="shared" si="7"/>
        <v>2.3718020449897752E-5</v>
      </c>
      <c r="S222" s="100"/>
      <c r="T222" s="99">
        <v>3.6900000000000002E-5</v>
      </c>
      <c r="U222" s="99">
        <v>8.49E-6</v>
      </c>
      <c r="V222" s="99">
        <v>4.2300000000000002E-6</v>
      </c>
      <c r="W222" s="99">
        <v>3.14E-6</v>
      </c>
      <c r="X222" s="99">
        <v>2.2199999999999999E-6</v>
      </c>
      <c r="Y222" s="99">
        <v>1.5300000000000001E-7</v>
      </c>
      <c r="Z222" s="99">
        <v>6.3300000000000004E-8</v>
      </c>
      <c r="AA222" s="99">
        <v>2.0599999999999999E-8</v>
      </c>
      <c r="AB222" s="99">
        <v>1.0600000000000001E-8</v>
      </c>
      <c r="AC222" s="99">
        <v>5.86E-9</v>
      </c>
    </row>
    <row r="223" spans="1:29" s="98" customFormat="1" x14ac:dyDescent="0.25">
      <c r="A223" s="98" t="s">
        <v>81</v>
      </c>
      <c r="B223" s="98" t="s">
        <v>236</v>
      </c>
      <c r="C223" s="98" t="s">
        <v>283</v>
      </c>
      <c r="D223" s="98">
        <v>2016</v>
      </c>
      <c r="E223" s="98">
        <v>2016</v>
      </c>
      <c r="F223" s="98" t="s">
        <v>272</v>
      </c>
      <c r="G223" s="98" t="s">
        <v>273</v>
      </c>
      <c r="H223" s="98" t="s">
        <v>276</v>
      </c>
      <c r="I223" s="99">
        <f t="shared" si="8"/>
        <v>1.283039672801636</v>
      </c>
      <c r="J223" s="99">
        <f t="shared" si="8"/>
        <v>0.61521145194274029</v>
      </c>
      <c r="K223" s="99">
        <f t="shared" si="8"/>
        <v>0.38734036809815947</v>
      </c>
      <c r="L223" s="99">
        <f t="shared" si="8"/>
        <v>0.27360719836400821</v>
      </c>
      <c r="M223" s="99">
        <f t="shared" si="8"/>
        <v>0.15785030674846626</v>
      </c>
      <c r="N223" s="99">
        <f t="shared" si="7"/>
        <v>2.4082290388548058E-2</v>
      </c>
      <c r="O223" s="99">
        <f t="shared" si="7"/>
        <v>1.2547075664621677E-2</v>
      </c>
      <c r="P223" s="99">
        <f t="shared" si="7"/>
        <v>5.0188302658486705E-3</v>
      </c>
      <c r="Q223" s="99">
        <f t="shared" si="7"/>
        <v>2.3110903885480575E-3</v>
      </c>
      <c r="R223" s="99">
        <f t="shared" si="7"/>
        <v>9.390069529652353E-4</v>
      </c>
      <c r="S223" s="100"/>
      <c r="T223" s="99">
        <v>3.1700000000000001E-4</v>
      </c>
      <c r="U223" s="99">
        <v>1.5200000000000001E-4</v>
      </c>
      <c r="V223" s="99">
        <v>9.5699999999999995E-5</v>
      </c>
      <c r="W223" s="99">
        <v>6.7600000000000003E-5</v>
      </c>
      <c r="X223" s="99">
        <v>3.8999999999999999E-5</v>
      </c>
      <c r="Y223" s="99">
        <v>5.9499999999999998E-6</v>
      </c>
      <c r="Z223" s="99">
        <v>3.1E-6</v>
      </c>
      <c r="AA223" s="99">
        <v>1.24E-6</v>
      </c>
      <c r="AB223" s="99">
        <v>5.7100000000000002E-7</v>
      </c>
      <c r="AC223" s="99">
        <v>2.3200000000000001E-7</v>
      </c>
    </row>
    <row r="224" spans="1:29" s="98" customFormat="1" x14ac:dyDescent="0.25">
      <c r="A224" s="98" t="s">
        <v>81</v>
      </c>
      <c r="B224" s="98" t="s">
        <v>236</v>
      </c>
      <c r="C224" s="98" t="s">
        <v>283</v>
      </c>
      <c r="D224" s="98">
        <v>2016</v>
      </c>
      <c r="E224" s="98">
        <v>2016</v>
      </c>
      <c r="F224" s="98" t="s">
        <v>272</v>
      </c>
      <c r="G224" s="98" t="s">
        <v>277</v>
      </c>
      <c r="H224" s="98" t="s">
        <v>274</v>
      </c>
      <c r="I224" s="99">
        <f t="shared" si="8"/>
        <v>0.13720834355828221</v>
      </c>
      <c r="J224" s="99">
        <f t="shared" si="8"/>
        <v>5.2616768916155417E-2</v>
      </c>
      <c r="K224" s="99">
        <f t="shared" si="8"/>
        <v>2.8534478527607366E-2</v>
      </c>
      <c r="L224" s="99">
        <f t="shared" si="8"/>
        <v>2.4203713701431494E-2</v>
      </c>
      <c r="M224" s="99">
        <f t="shared" si="8"/>
        <v>1.7768278118609409E-2</v>
      </c>
      <c r="N224" s="99">
        <f t="shared" si="7"/>
        <v>1.521838854805726E-3</v>
      </c>
      <c r="O224" s="99">
        <f t="shared" si="7"/>
        <v>1.1778061349693252E-3</v>
      </c>
      <c r="P224" s="99">
        <f t="shared" si="7"/>
        <v>3.4200899795501017E-4</v>
      </c>
      <c r="Q224" s="99">
        <f t="shared" si="7"/>
        <v>1.4044629856850715E-4</v>
      </c>
      <c r="R224" s="99">
        <f t="shared" si="7"/>
        <v>5.9497423312883434E-5</v>
      </c>
      <c r="S224" s="100"/>
      <c r="T224" s="99">
        <v>3.3899999999999997E-5</v>
      </c>
      <c r="U224" s="99">
        <v>1.2999999999999999E-5</v>
      </c>
      <c r="V224" s="99">
        <v>7.0500000000000003E-6</v>
      </c>
      <c r="W224" s="99">
        <v>5.9800000000000003E-6</v>
      </c>
      <c r="X224" s="99">
        <v>4.3900000000000003E-6</v>
      </c>
      <c r="Y224" s="99">
        <v>3.7599999999999998E-7</v>
      </c>
      <c r="Z224" s="99">
        <v>2.91E-7</v>
      </c>
      <c r="AA224" s="99">
        <v>8.4499999999999996E-8</v>
      </c>
      <c r="AB224" s="99">
        <v>3.47E-8</v>
      </c>
      <c r="AC224" s="99">
        <v>1.4699999999999999E-8</v>
      </c>
    </row>
    <row r="225" spans="1:29" s="98" customFormat="1" x14ac:dyDescent="0.25">
      <c r="A225" s="98" t="s">
        <v>81</v>
      </c>
      <c r="B225" s="98" t="s">
        <v>236</v>
      </c>
      <c r="C225" s="98" t="s">
        <v>283</v>
      </c>
      <c r="D225" s="98">
        <v>2016</v>
      </c>
      <c r="E225" s="98">
        <v>2016</v>
      </c>
      <c r="F225" s="98" t="s">
        <v>272</v>
      </c>
      <c r="G225" s="98" t="s">
        <v>277</v>
      </c>
      <c r="H225" s="98" t="s">
        <v>275</v>
      </c>
      <c r="I225" s="99">
        <f t="shared" si="8"/>
        <v>0.25782216768916155</v>
      </c>
      <c r="J225" s="99">
        <f t="shared" si="8"/>
        <v>8.6210552147239258E-2</v>
      </c>
      <c r="K225" s="99">
        <f t="shared" si="8"/>
        <v>5.4235746421267904E-2</v>
      </c>
      <c r="L225" s="99">
        <f t="shared" si="8"/>
        <v>3.6669840490797544E-2</v>
      </c>
      <c r="M225" s="99">
        <f t="shared" si="8"/>
        <v>2.6470282208588956E-2</v>
      </c>
      <c r="N225" s="99">
        <f t="shared" si="7"/>
        <v>3.7438854805725975E-3</v>
      </c>
      <c r="O225" s="99">
        <f t="shared" si="7"/>
        <v>1.7768278118609408E-3</v>
      </c>
      <c r="P225" s="99">
        <f t="shared" si="7"/>
        <v>5.5449979550102255E-4</v>
      </c>
      <c r="Q225" s="99">
        <f t="shared" si="7"/>
        <v>2.2341889570552147E-4</v>
      </c>
      <c r="R225" s="99">
        <f t="shared" si="7"/>
        <v>8.8639018404907985E-5</v>
      </c>
      <c r="S225" s="100"/>
      <c r="T225" s="99">
        <v>6.3700000000000003E-5</v>
      </c>
      <c r="U225" s="99">
        <v>2.1299999999999999E-5</v>
      </c>
      <c r="V225" s="99">
        <v>1.34E-5</v>
      </c>
      <c r="W225" s="99">
        <v>9.0599999999999997E-6</v>
      </c>
      <c r="X225" s="99">
        <v>6.5400000000000001E-6</v>
      </c>
      <c r="Y225" s="99">
        <v>9.2500000000000004E-7</v>
      </c>
      <c r="Z225" s="99">
        <v>4.39E-7</v>
      </c>
      <c r="AA225" s="99">
        <v>1.37E-7</v>
      </c>
      <c r="AB225" s="99">
        <v>5.5199999999999998E-8</v>
      </c>
      <c r="AC225" s="99">
        <v>2.1900000000000001E-8</v>
      </c>
    </row>
    <row r="226" spans="1:29" s="98" customFormat="1" x14ac:dyDescent="0.25">
      <c r="A226" s="98" t="s">
        <v>81</v>
      </c>
      <c r="B226" s="98" t="s">
        <v>236</v>
      </c>
      <c r="C226" s="98" t="s">
        <v>283</v>
      </c>
      <c r="D226" s="98">
        <v>2016</v>
      </c>
      <c r="E226" s="98">
        <v>2016</v>
      </c>
      <c r="F226" s="98" t="s">
        <v>272</v>
      </c>
      <c r="G226" s="98" t="s">
        <v>277</v>
      </c>
      <c r="H226" s="98" t="s">
        <v>276</v>
      </c>
      <c r="I226" s="99">
        <f t="shared" si="8"/>
        <v>0.7123501022494888</v>
      </c>
      <c r="J226" s="99">
        <f t="shared" si="8"/>
        <v>0.34200899795501022</v>
      </c>
      <c r="K226" s="99">
        <f t="shared" si="8"/>
        <v>0.23556122699386503</v>
      </c>
      <c r="L226" s="99">
        <f t="shared" si="8"/>
        <v>0.14894593047034765</v>
      </c>
      <c r="M226" s="99">
        <f t="shared" si="8"/>
        <v>8.1758364008179957E-2</v>
      </c>
      <c r="N226" s="99">
        <f t="shared" si="7"/>
        <v>1.4813644171779142E-2</v>
      </c>
      <c r="O226" s="99">
        <f t="shared" si="7"/>
        <v>5.1402535787321065E-3</v>
      </c>
      <c r="P226" s="99">
        <f t="shared" si="7"/>
        <v>2.2099042944785279E-3</v>
      </c>
      <c r="Q226" s="99">
        <f t="shared" si="7"/>
        <v>1.0725725971370145E-3</v>
      </c>
      <c r="R226" s="99">
        <f t="shared" si="7"/>
        <v>4.3712392638036812E-4</v>
      </c>
      <c r="S226" s="100"/>
      <c r="T226" s="99">
        <v>1.76E-4</v>
      </c>
      <c r="U226" s="99">
        <v>8.4499999999999994E-5</v>
      </c>
      <c r="V226" s="99">
        <v>5.8199999999999998E-5</v>
      </c>
      <c r="W226" s="99">
        <v>3.68E-5</v>
      </c>
      <c r="X226" s="99">
        <v>2.02E-5</v>
      </c>
      <c r="Y226" s="99">
        <v>3.6600000000000001E-6</v>
      </c>
      <c r="Z226" s="99">
        <v>1.2699999999999999E-6</v>
      </c>
      <c r="AA226" s="99">
        <v>5.4600000000000005E-7</v>
      </c>
      <c r="AB226" s="99">
        <v>2.65E-7</v>
      </c>
      <c r="AC226" s="99">
        <v>1.08E-7</v>
      </c>
    </row>
    <row r="227" spans="1:29" s="98" customFormat="1" x14ac:dyDescent="0.25">
      <c r="A227" s="98" t="s">
        <v>81</v>
      </c>
      <c r="B227" s="98" t="s">
        <v>236</v>
      </c>
      <c r="C227" s="98" t="s">
        <v>283</v>
      </c>
      <c r="D227" s="98">
        <v>2016</v>
      </c>
      <c r="E227" s="98">
        <v>2016</v>
      </c>
      <c r="F227" s="98" t="s">
        <v>272</v>
      </c>
      <c r="G227" s="98" t="s">
        <v>278</v>
      </c>
      <c r="H227" s="98" t="s">
        <v>274</v>
      </c>
      <c r="I227" s="99">
        <f t="shared" si="8"/>
        <v>5.8049683813119424E-2</v>
      </c>
      <c r="J227" s="99">
        <f t="shared" si="8"/>
        <v>2.2260940695296525E-2</v>
      </c>
      <c r="K227" s="99">
        <f t="shared" si="8"/>
        <v>1.2072279377064664E-2</v>
      </c>
      <c r="L227" s="99">
        <f t="shared" si="8"/>
        <v>1.0240032719836402E-2</v>
      </c>
      <c r="M227" s="99">
        <f t="shared" si="8"/>
        <v>7.5173484347962781E-3</v>
      </c>
      <c r="N227" s="99">
        <f t="shared" si="7"/>
        <v>6.4385490011011461E-4</v>
      </c>
      <c r="O227" s="99">
        <f t="shared" si="7"/>
        <v>4.9830259556394685E-4</v>
      </c>
      <c r="P227" s="99">
        <f t="shared" si="7"/>
        <v>1.446961145194274E-4</v>
      </c>
      <c r="Q227" s="99">
        <f t="shared" si="7"/>
        <v>5.9419587855906756E-5</v>
      </c>
      <c r="R227" s="99">
        <f t="shared" si="7"/>
        <v>2.5171986786219916E-5</v>
      </c>
      <c r="S227" s="100"/>
      <c r="T227" s="99">
        <v>1.4342307692307699E-5</v>
      </c>
      <c r="U227" s="99">
        <v>5.4999999999999999E-6</v>
      </c>
      <c r="V227" s="99">
        <v>2.9826923076923101E-6</v>
      </c>
      <c r="W227" s="99">
        <v>2.5299999999999999E-6</v>
      </c>
      <c r="X227" s="99">
        <v>1.85730769230769E-6</v>
      </c>
      <c r="Y227" s="99">
        <v>1.5907692307692301E-7</v>
      </c>
      <c r="Z227" s="99">
        <v>1.2311538461538499E-7</v>
      </c>
      <c r="AA227" s="99">
        <v>3.5749999999999999E-8</v>
      </c>
      <c r="AB227" s="99">
        <v>1.46807692307692E-8</v>
      </c>
      <c r="AC227" s="99">
        <v>6.2192307692307698E-9</v>
      </c>
    </row>
    <row r="228" spans="1:29" s="98" customFormat="1" x14ac:dyDescent="0.25">
      <c r="A228" s="98" t="s">
        <v>81</v>
      </c>
      <c r="B228" s="98" t="s">
        <v>236</v>
      </c>
      <c r="C228" s="98" t="s">
        <v>283</v>
      </c>
      <c r="D228" s="98">
        <v>2016</v>
      </c>
      <c r="E228" s="98">
        <v>2016</v>
      </c>
      <c r="F228" s="98" t="s">
        <v>272</v>
      </c>
      <c r="G228" s="98" t="s">
        <v>278</v>
      </c>
      <c r="H228" s="98" t="s">
        <v>275</v>
      </c>
      <c r="I228" s="99">
        <f t="shared" si="8"/>
        <v>0.10907860940695296</v>
      </c>
      <c r="J228" s="99">
        <f t="shared" si="8"/>
        <v>3.6473695139216611E-2</v>
      </c>
      <c r="K228" s="99">
        <f t="shared" si="8"/>
        <v>2.2945892716690265E-2</v>
      </c>
      <c r="L228" s="99">
        <f t="shared" si="8"/>
        <v>1.5514163284568181E-2</v>
      </c>
      <c r="M228" s="99">
        <f t="shared" si="8"/>
        <v>1.1198965549787648E-2</v>
      </c>
      <c r="N228" s="99">
        <f t="shared" si="7"/>
        <v>1.5839515494730223E-3</v>
      </c>
      <c r="O228" s="99">
        <f t="shared" si="7"/>
        <v>7.5173484347962794E-4</v>
      </c>
      <c r="P228" s="99">
        <f t="shared" si="7"/>
        <v>2.3459606732735582E-4</v>
      </c>
      <c r="Q228" s="99">
        <f t="shared" si="7"/>
        <v>9.4523378952336188E-5</v>
      </c>
      <c r="R228" s="99">
        <f t="shared" si="7"/>
        <v>3.7501123171307239E-5</v>
      </c>
      <c r="S228" s="100"/>
      <c r="T228" s="99">
        <v>2.6950000000000001E-5</v>
      </c>
      <c r="U228" s="99">
        <v>9.0115384615384602E-6</v>
      </c>
      <c r="V228" s="99">
        <v>5.6692307692307699E-6</v>
      </c>
      <c r="W228" s="99">
        <v>3.8330769230769199E-6</v>
      </c>
      <c r="X228" s="99">
        <v>2.76692307692308E-6</v>
      </c>
      <c r="Y228" s="99">
        <v>3.9134615384615398E-7</v>
      </c>
      <c r="Z228" s="99">
        <v>1.8573076923076901E-7</v>
      </c>
      <c r="AA228" s="99">
        <v>5.7961538461538497E-8</v>
      </c>
      <c r="AB228" s="99">
        <v>2.33538461538462E-8</v>
      </c>
      <c r="AC228" s="99">
        <v>9.2653846153846205E-9</v>
      </c>
    </row>
    <row r="229" spans="1:29" s="98" customFormat="1" x14ac:dyDescent="0.25">
      <c r="A229" s="98" t="s">
        <v>81</v>
      </c>
      <c r="B229" s="98" t="s">
        <v>236</v>
      </c>
      <c r="C229" s="98" t="s">
        <v>283</v>
      </c>
      <c r="D229" s="98">
        <v>2016</v>
      </c>
      <c r="E229" s="98">
        <v>2016</v>
      </c>
      <c r="F229" s="98" t="s">
        <v>272</v>
      </c>
      <c r="G229" s="98" t="s">
        <v>278</v>
      </c>
      <c r="H229" s="98" t="s">
        <v>276</v>
      </c>
      <c r="I229" s="99">
        <f t="shared" si="8"/>
        <v>0.30137888941324542</v>
      </c>
      <c r="J229" s="99">
        <f t="shared" si="8"/>
        <v>0.1446961145194274</v>
      </c>
      <c r="K229" s="99">
        <f t="shared" si="8"/>
        <v>9.9660519112788976E-2</v>
      </c>
      <c r="L229" s="99">
        <f t="shared" si="8"/>
        <v>6.3015585968224139E-2</v>
      </c>
      <c r="M229" s="99">
        <f t="shared" si="8"/>
        <v>3.4590077080383842E-2</v>
      </c>
      <c r="N229" s="99">
        <f t="shared" si="7"/>
        <v>6.2673109957527206E-3</v>
      </c>
      <c r="O229" s="99">
        <f t="shared" si="7"/>
        <v>2.1747226679251206E-3</v>
      </c>
      <c r="P229" s="99">
        <f t="shared" si="7"/>
        <v>9.3495950920245404E-4</v>
      </c>
      <c r="Q229" s="99">
        <f t="shared" si="7"/>
        <v>4.5378071417335374E-4</v>
      </c>
      <c r="R229" s="99">
        <f t="shared" si="7"/>
        <v>1.8493704577630962E-4</v>
      </c>
      <c r="S229" s="100"/>
      <c r="T229" s="99">
        <v>7.4461538461538504E-5</v>
      </c>
      <c r="U229" s="99">
        <v>3.5750000000000002E-5</v>
      </c>
      <c r="V229" s="99">
        <v>2.4623076923076901E-5</v>
      </c>
      <c r="W229" s="99">
        <v>1.5569230769230801E-5</v>
      </c>
      <c r="X229" s="99">
        <v>8.5461538461538501E-6</v>
      </c>
      <c r="Y229" s="99">
        <v>1.5484615384615401E-6</v>
      </c>
      <c r="Z229" s="99">
        <v>5.37307692307692E-7</v>
      </c>
      <c r="AA229" s="99">
        <v>2.3099999999999999E-7</v>
      </c>
      <c r="AB229" s="99">
        <v>1.12115384615385E-7</v>
      </c>
      <c r="AC229" s="99">
        <v>4.56923076923077E-8</v>
      </c>
    </row>
    <row r="230" spans="1:29" s="98" customFormat="1" x14ac:dyDescent="0.25">
      <c r="A230" s="98" t="s">
        <v>81</v>
      </c>
      <c r="B230" s="98" t="s">
        <v>236</v>
      </c>
      <c r="C230" s="98" t="s">
        <v>283</v>
      </c>
      <c r="D230" s="98">
        <v>2016</v>
      </c>
      <c r="E230" s="98">
        <v>2016</v>
      </c>
      <c r="F230" s="98" t="s">
        <v>279</v>
      </c>
      <c r="G230" s="98" t="s">
        <v>273</v>
      </c>
      <c r="H230" s="98" t="s">
        <v>274</v>
      </c>
      <c r="I230" s="99">
        <f t="shared" si="8"/>
        <v>0</v>
      </c>
      <c r="J230" s="99">
        <f t="shared" si="8"/>
        <v>0</v>
      </c>
      <c r="K230" s="99">
        <f t="shared" si="8"/>
        <v>0</v>
      </c>
      <c r="L230" s="99">
        <f t="shared" si="8"/>
        <v>0</v>
      </c>
      <c r="M230" s="99">
        <f t="shared" si="8"/>
        <v>0</v>
      </c>
      <c r="N230" s="99">
        <f t="shared" si="7"/>
        <v>0</v>
      </c>
      <c r="O230" s="99">
        <f t="shared" si="7"/>
        <v>0</v>
      </c>
      <c r="P230" s="99">
        <f t="shared" si="7"/>
        <v>0</v>
      </c>
      <c r="Q230" s="99">
        <f t="shared" si="7"/>
        <v>0</v>
      </c>
      <c r="R230" s="99">
        <f t="shared" si="7"/>
        <v>0</v>
      </c>
      <c r="S230" s="100"/>
      <c r="T230" s="99">
        <v>0</v>
      </c>
      <c r="U230" s="99">
        <v>0</v>
      </c>
      <c r="V230" s="99">
        <v>0</v>
      </c>
      <c r="W230" s="99">
        <v>0</v>
      </c>
      <c r="X230" s="99">
        <v>0</v>
      </c>
      <c r="Y230" s="99">
        <v>0</v>
      </c>
      <c r="Z230" s="99">
        <v>0</v>
      </c>
      <c r="AA230" s="99">
        <v>0</v>
      </c>
      <c r="AB230" s="99">
        <v>0</v>
      </c>
      <c r="AC230" s="99">
        <v>0</v>
      </c>
    </row>
    <row r="231" spans="1:29" s="98" customFormat="1" x14ac:dyDescent="0.25">
      <c r="A231" s="98" t="s">
        <v>81</v>
      </c>
      <c r="B231" s="98" t="s">
        <v>236</v>
      </c>
      <c r="C231" s="98" t="s">
        <v>283</v>
      </c>
      <c r="D231" s="98">
        <v>2016</v>
      </c>
      <c r="E231" s="98">
        <v>2016</v>
      </c>
      <c r="F231" s="98" t="s">
        <v>279</v>
      </c>
      <c r="G231" s="98" t="s">
        <v>273</v>
      </c>
      <c r="H231" s="98" t="s">
        <v>275</v>
      </c>
      <c r="I231" s="99">
        <f t="shared" si="8"/>
        <v>0.14935067484662579</v>
      </c>
      <c r="J231" s="99">
        <f t="shared" si="8"/>
        <v>3.3958053169734152E-2</v>
      </c>
      <c r="K231" s="99">
        <f t="shared" si="8"/>
        <v>1.5056490797546012E-2</v>
      </c>
      <c r="L231" s="99">
        <f t="shared" si="8"/>
        <v>9.2281717791411061E-3</v>
      </c>
      <c r="M231" s="99">
        <f t="shared" si="8"/>
        <v>2.9546339468302656E-3</v>
      </c>
      <c r="N231" s="99">
        <f t="shared" si="7"/>
        <v>1.9387255623721882E-5</v>
      </c>
      <c r="O231" s="99">
        <f t="shared" si="7"/>
        <v>4.3712392638036814E-6</v>
      </c>
      <c r="P231" s="99">
        <f t="shared" si="7"/>
        <v>6.2330633946830259E-8</v>
      </c>
      <c r="Q231" s="99">
        <f t="shared" si="7"/>
        <v>0</v>
      </c>
      <c r="R231" s="99">
        <f t="shared" si="7"/>
        <v>0</v>
      </c>
      <c r="S231" s="100"/>
      <c r="T231" s="99">
        <v>3.6900000000000002E-5</v>
      </c>
      <c r="U231" s="99">
        <v>8.3899999999999993E-6</v>
      </c>
      <c r="V231" s="99">
        <v>3.72E-6</v>
      </c>
      <c r="W231" s="99">
        <v>2.2800000000000002E-6</v>
      </c>
      <c r="X231" s="99">
        <v>7.3E-7</v>
      </c>
      <c r="Y231" s="99">
        <v>4.7900000000000002E-9</v>
      </c>
      <c r="Z231" s="99">
        <v>1.08E-9</v>
      </c>
      <c r="AA231" s="99">
        <v>1.54E-11</v>
      </c>
      <c r="AB231" s="99">
        <v>0</v>
      </c>
      <c r="AC231" s="99">
        <v>0</v>
      </c>
    </row>
    <row r="232" spans="1:29" s="98" customFormat="1" x14ac:dyDescent="0.25">
      <c r="A232" s="98" t="s">
        <v>81</v>
      </c>
      <c r="B232" s="98" t="s">
        <v>236</v>
      </c>
      <c r="C232" s="98" t="s">
        <v>283</v>
      </c>
      <c r="D232" s="98">
        <v>2016</v>
      </c>
      <c r="E232" s="98">
        <v>2016</v>
      </c>
      <c r="F232" s="98" t="s">
        <v>279</v>
      </c>
      <c r="G232" s="98" t="s">
        <v>273</v>
      </c>
      <c r="H232" s="98" t="s">
        <v>276</v>
      </c>
      <c r="I232" s="99">
        <f t="shared" si="8"/>
        <v>1.283039672801636</v>
      </c>
      <c r="J232" s="99">
        <f t="shared" si="8"/>
        <v>0.61521145194274029</v>
      </c>
      <c r="K232" s="99">
        <f t="shared" si="8"/>
        <v>0.38369766871165645</v>
      </c>
      <c r="L232" s="99">
        <f t="shared" si="8"/>
        <v>0.26389333333333337</v>
      </c>
      <c r="M232" s="99">
        <f t="shared" si="8"/>
        <v>0.12992294478527608</v>
      </c>
      <c r="N232" s="99">
        <f t="shared" si="7"/>
        <v>9.2281717791411061E-3</v>
      </c>
      <c r="O232" s="99">
        <f t="shared" si="7"/>
        <v>3.351283435582822E-3</v>
      </c>
      <c r="P232" s="99">
        <f t="shared" si="7"/>
        <v>7.7710920245398782E-4</v>
      </c>
      <c r="Q232" s="99">
        <f t="shared" si="7"/>
        <v>2.606553783231084E-4</v>
      </c>
      <c r="R232" s="99">
        <f t="shared" si="7"/>
        <v>8.9043762781186096E-5</v>
      </c>
      <c r="S232" s="100"/>
      <c r="T232" s="99">
        <v>3.1700000000000001E-4</v>
      </c>
      <c r="U232" s="99">
        <v>1.5200000000000001E-4</v>
      </c>
      <c r="V232" s="99">
        <v>9.48E-5</v>
      </c>
      <c r="W232" s="99">
        <v>6.5199999999999999E-5</v>
      </c>
      <c r="X232" s="99">
        <v>3.2100000000000001E-5</v>
      </c>
      <c r="Y232" s="99">
        <v>2.2800000000000002E-6</v>
      </c>
      <c r="Z232" s="99">
        <v>8.2799999999999995E-7</v>
      </c>
      <c r="AA232" s="99">
        <v>1.92E-7</v>
      </c>
      <c r="AB232" s="99">
        <v>6.4399999999999994E-8</v>
      </c>
      <c r="AC232" s="99">
        <v>2.1999999999999998E-8</v>
      </c>
    </row>
    <row r="233" spans="1:29" s="98" customFormat="1" x14ac:dyDescent="0.25">
      <c r="A233" s="98" t="s">
        <v>81</v>
      </c>
      <c r="B233" s="98" t="s">
        <v>236</v>
      </c>
      <c r="C233" s="98" t="s">
        <v>283</v>
      </c>
      <c r="D233" s="98">
        <v>2016</v>
      </c>
      <c r="E233" s="98">
        <v>2016</v>
      </c>
      <c r="F233" s="98" t="s">
        <v>279</v>
      </c>
      <c r="G233" s="98" t="s">
        <v>277</v>
      </c>
      <c r="H233" s="98" t="s">
        <v>274</v>
      </c>
      <c r="I233" s="99">
        <f t="shared" si="8"/>
        <v>0.13720834355828221</v>
      </c>
      <c r="J233" s="99">
        <f t="shared" si="8"/>
        <v>5.2212024539877298E-2</v>
      </c>
      <c r="K233" s="99">
        <f t="shared" si="8"/>
        <v>2.6106012269938649E-2</v>
      </c>
      <c r="L233" s="99">
        <f t="shared" si="8"/>
        <v>2.0237218813905933E-2</v>
      </c>
      <c r="M233" s="99">
        <f t="shared" si="8"/>
        <v>9.0662740286298581E-3</v>
      </c>
      <c r="N233" s="99">
        <f t="shared" si="7"/>
        <v>2.4810830265848668E-4</v>
      </c>
      <c r="O233" s="99">
        <f t="shared" si="7"/>
        <v>1.7484957055214725E-4</v>
      </c>
      <c r="P233" s="99">
        <f t="shared" si="7"/>
        <v>3.7398380368098167E-5</v>
      </c>
      <c r="Q233" s="99">
        <f t="shared" si="7"/>
        <v>1.1818535787321064E-5</v>
      </c>
      <c r="R233" s="99">
        <f t="shared" si="7"/>
        <v>3.8207869120654399E-6</v>
      </c>
      <c r="S233" s="100"/>
      <c r="T233" s="99">
        <v>3.3899999999999997E-5</v>
      </c>
      <c r="U233" s="99">
        <v>1.29E-5</v>
      </c>
      <c r="V233" s="99">
        <v>6.4500000000000001E-6</v>
      </c>
      <c r="W233" s="99">
        <v>5.0000000000000004E-6</v>
      </c>
      <c r="X233" s="99">
        <v>2.2400000000000002E-6</v>
      </c>
      <c r="Y233" s="99">
        <v>6.13E-8</v>
      </c>
      <c r="Z233" s="99">
        <v>4.3200000000000003E-8</v>
      </c>
      <c r="AA233" s="99">
        <v>9.2400000000000004E-9</v>
      </c>
      <c r="AB233" s="99">
        <v>2.9199999999999998E-9</v>
      </c>
      <c r="AC233" s="99">
        <v>9.4400000000000005E-10</v>
      </c>
    </row>
    <row r="234" spans="1:29" s="98" customFormat="1" x14ac:dyDescent="0.25">
      <c r="A234" s="98" t="s">
        <v>81</v>
      </c>
      <c r="B234" s="98" t="s">
        <v>236</v>
      </c>
      <c r="C234" s="98" t="s">
        <v>283</v>
      </c>
      <c r="D234" s="98">
        <v>2016</v>
      </c>
      <c r="E234" s="98">
        <v>2016</v>
      </c>
      <c r="F234" s="98" t="s">
        <v>279</v>
      </c>
      <c r="G234" s="98" t="s">
        <v>277</v>
      </c>
      <c r="H234" s="98" t="s">
        <v>275</v>
      </c>
      <c r="I234" s="99">
        <f t="shared" si="8"/>
        <v>0.25782216768916155</v>
      </c>
      <c r="J234" s="99">
        <f t="shared" si="8"/>
        <v>8.580580777096114E-2</v>
      </c>
      <c r="K234" s="99">
        <f t="shared" si="8"/>
        <v>5.2616768916155417E-2</v>
      </c>
      <c r="L234" s="99">
        <f t="shared" si="8"/>
        <v>3.2096229038854805E-2</v>
      </c>
      <c r="M234" s="99">
        <f t="shared" si="8"/>
        <v>1.4166053169734152E-2</v>
      </c>
      <c r="N234" s="99">
        <f t="shared" ref="N234:R284" si="9">1000*98.96*Y234/24.45</f>
        <v>8.2972597137014319E-4</v>
      </c>
      <c r="O234" s="99">
        <f t="shared" si="9"/>
        <v>2.8979697341513294E-4</v>
      </c>
      <c r="P234" s="99">
        <f t="shared" si="9"/>
        <v>6.233063394683026E-5</v>
      </c>
      <c r="Q234" s="99">
        <f t="shared" si="9"/>
        <v>1.9751525562372188E-5</v>
      </c>
      <c r="R234" s="99">
        <f t="shared" si="9"/>
        <v>6.3544867075664618E-6</v>
      </c>
      <c r="S234" s="100"/>
      <c r="T234" s="99">
        <v>6.3700000000000003E-5</v>
      </c>
      <c r="U234" s="99">
        <v>2.12E-5</v>
      </c>
      <c r="V234" s="99">
        <v>1.2999999999999999E-5</v>
      </c>
      <c r="W234" s="99">
        <v>7.9300000000000003E-6</v>
      </c>
      <c r="X234" s="99">
        <v>3.4999999999999999E-6</v>
      </c>
      <c r="Y234" s="99">
        <v>2.05E-7</v>
      </c>
      <c r="Z234" s="99">
        <v>7.1600000000000006E-8</v>
      </c>
      <c r="AA234" s="99">
        <v>1.5399999999999999E-8</v>
      </c>
      <c r="AB234" s="99">
        <v>4.8799999999999997E-9</v>
      </c>
      <c r="AC234" s="99">
        <v>1.57E-9</v>
      </c>
    </row>
    <row r="235" spans="1:29" s="98" customFormat="1" x14ac:dyDescent="0.25">
      <c r="A235" s="98" t="s">
        <v>81</v>
      </c>
      <c r="B235" s="98" t="s">
        <v>236</v>
      </c>
      <c r="C235" s="98" t="s">
        <v>283</v>
      </c>
      <c r="D235" s="98">
        <v>2016</v>
      </c>
      <c r="E235" s="98">
        <v>2016</v>
      </c>
      <c r="F235" s="98" t="s">
        <v>279</v>
      </c>
      <c r="G235" s="98" t="s">
        <v>277</v>
      </c>
      <c r="H235" s="98" t="s">
        <v>276</v>
      </c>
      <c r="I235" s="99">
        <f t="shared" ref="I235:M285" si="10">1000*98.96*T235/24.45</f>
        <v>0.7123501022494888</v>
      </c>
      <c r="J235" s="99">
        <f t="shared" si="10"/>
        <v>0.34160425357873209</v>
      </c>
      <c r="K235" s="99">
        <f t="shared" si="10"/>
        <v>0.23394224948875256</v>
      </c>
      <c r="L235" s="99">
        <f t="shared" si="10"/>
        <v>0.14449374233128837</v>
      </c>
      <c r="M235" s="99">
        <f t="shared" si="10"/>
        <v>7.2044498977505117E-2</v>
      </c>
      <c r="N235" s="99">
        <f t="shared" si="9"/>
        <v>6.8401799591002038E-3</v>
      </c>
      <c r="O235" s="99">
        <f t="shared" si="9"/>
        <v>1.7687329243353785E-3</v>
      </c>
      <c r="P235" s="99">
        <f t="shared" si="9"/>
        <v>3.7965022494887527E-4</v>
      </c>
      <c r="Q235" s="99">
        <f t="shared" si="9"/>
        <v>1.1939959100204499E-4</v>
      </c>
      <c r="R235" s="99">
        <f t="shared" si="9"/>
        <v>3.8005496932515339E-5</v>
      </c>
      <c r="S235" s="100"/>
      <c r="T235" s="99">
        <v>1.76E-4</v>
      </c>
      <c r="U235" s="99">
        <v>8.4400000000000005E-5</v>
      </c>
      <c r="V235" s="99">
        <v>5.7800000000000002E-5</v>
      </c>
      <c r="W235" s="99">
        <v>3.57E-5</v>
      </c>
      <c r="X235" s="99">
        <v>1.7799999999999999E-5</v>
      </c>
      <c r="Y235" s="99">
        <v>1.6899999999999999E-6</v>
      </c>
      <c r="Z235" s="99">
        <v>4.3700000000000001E-7</v>
      </c>
      <c r="AA235" s="99">
        <v>9.3800000000000006E-8</v>
      </c>
      <c r="AB235" s="99">
        <v>2.9499999999999999E-8</v>
      </c>
      <c r="AC235" s="99">
        <v>9.39E-9</v>
      </c>
    </row>
    <row r="236" spans="1:29" s="98" customFormat="1" x14ac:dyDescent="0.25">
      <c r="A236" s="98" t="s">
        <v>81</v>
      </c>
      <c r="B236" s="98" t="s">
        <v>236</v>
      </c>
      <c r="C236" s="98" t="s">
        <v>283</v>
      </c>
      <c r="D236" s="98">
        <v>2016</v>
      </c>
      <c r="E236" s="98">
        <v>2016</v>
      </c>
      <c r="F236" s="98" t="s">
        <v>279</v>
      </c>
      <c r="G236" s="98" t="s">
        <v>278</v>
      </c>
      <c r="H236" s="98" t="s">
        <v>274</v>
      </c>
      <c r="I236" s="99">
        <f t="shared" si="10"/>
        <v>5.8049683813119424E-2</v>
      </c>
      <c r="J236" s="99">
        <f t="shared" si="10"/>
        <v>2.2089702689948098E-2</v>
      </c>
      <c r="K236" s="99">
        <f t="shared" si="10"/>
        <v>1.1044851344974028E-2</v>
      </c>
      <c r="L236" s="99">
        <f t="shared" si="10"/>
        <v>8.5619002674217591E-3</v>
      </c>
      <c r="M236" s="99">
        <f t="shared" si="10"/>
        <v>3.8357313198049406E-3</v>
      </c>
      <c r="N236" s="99">
        <f t="shared" si="9"/>
        <v>1.049688972785906E-4</v>
      </c>
      <c r="O236" s="99">
        <f t="shared" si="9"/>
        <v>7.3974818310523923E-5</v>
      </c>
      <c r="P236" s="99">
        <f t="shared" si="9"/>
        <v>1.5822391694195378E-5</v>
      </c>
      <c r="Q236" s="99">
        <f t="shared" si="9"/>
        <v>5.0001497561743154E-6</v>
      </c>
      <c r="R236" s="99">
        <f t="shared" si="9"/>
        <v>1.6164867704892229E-6</v>
      </c>
      <c r="S236" s="100"/>
      <c r="T236" s="99">
        <v>1.4342307692307699E-5</v>
      </c>
      <c r="U236" s="99">
        <v>5.4576923076923101E-6</v>
      </c>
      <c r="V236" s="99">
        <v>2.72884615384615E-6</v>
      </c>
      <c r="W236" s="99">
        <v>2.1153846153846202E-6</v>
      </c>
      <c r="X236" s="99">
        <v>9.4769230769230797E-7</v>
      </c>
      <c r="Y236" s="99">
        <v>2.59346153846154E-8</v>
      </c>
      <c r="Z236" s="99">
        <v>1.8276923076923099E-8</v>
      </c>
      <c r="AA236" s="99">
        <v>3.9092307692307701E-9</v>
      </c>
      <c r="AB236" s="99">
        <v>1.2353846153846201E-9</v>
      </c>
      <c r="AC236" s="99">
        <v>3.99384615384615E-10</v>
      </c>
    </row>
    <row r="237" spans="1:29" s="98" customFormat="1" x14ac:dyDescent="0.25">
      <c r="A237" s="98" t="s">
        <v>81</v>
      </c>
      <c r="B237" s="98" t="s">
        <v>236</v>
      </c>
      <c r="C237" s="98" t="s">
        <v>283</v>
      </c>
      <c r="D237" s="98">
        <v>2016</v>
      </c>
      <c r="E237" s="98">
        <v>2016</v>
      </c>
      <c r="F237" s="98" t="s">
        <v>279</v>
      </c>
      <c r="G237" s="98" t="s">
        <v>278</v>
      </c>
      <c r="H237" s="98" t="s">
        <v>275</v>
      </c>
      <c r="I237" s="99">
        <f t="shared" si="10"/>
        <v>0.10907860940695296</v>
      </c>
      <c r="J237" s="99">
        <f t="shared" si="10"/>
        <v>3.6302457133868177E-2</v>
      </c>
      <c r="K237" s="99">
        <f t="shared" si="10"/>
        <v>2.2260940695296525E-2</v>
      </c>
      <c r="L237" s="99">
        <f t="shared" si="10"/>
        <v>1.357917382413088E-2</v>
      </c>
      <c r="M237" s="99">
        <f t="shared" si="10"/>
        <v>5.9933301871952149E-3</v>
      </c>
      <c r="N237" s="99">
        <f t="shared" si="9"/>
        <v>3.510379109642912E-4</v>
      </c>
      <c r="O237" s="99">
        <f t="shared" si="9"/>
        <v>1.2260641182947936E-4</v>
      </c>
      <c r="P237" s="99">
        <f t="shared" si="9"/>
        <v>2.6370652823658938E-5</v>
      </c>
      <c r="Q237" s="99">
        <f t="shared" si="9"/>
        <v>8.3564146610035989E-6</v>
      </c>
      <c r="R237" s="99">
        <f t="shared" si="9"/>
        <v>2.6884366839704255E-6</v>
      </c>
      <c r="S237" s="100"/>
      <c r="T237" s="99">
        <v>2.6950000000000001E-5</v>
      </c>
      <c r="U237" s="99">
        <v>8.9692307692307696E-6</v>
      </c>
      <c r="V237" s="99">
        <v>5.4999999999999999E-6</v>
      </c>
      <c r="W237" s="99">
        <v>3.3550000000000001E-6</v>
      </c>
      <c r="X237" s="99">
        <v>1.4807692307692301E-6</v>
      </c>
      <c r="Y237" s="99">
        <v>8.6730769230769197E-8</v>
      </c>
      <c r="Z237" s="99">
        <v>3.0292307692307701E-8</v>
      </c>
      <c r="AA237" s="99">
        <v>6.5153846153846099E-9</v>
      </c>
      <c r="AB237" s="99">
        <v>2.0646153846153799E-9</v>
      </c>
      <c r="AC237" s="99">
        <v>6.6423076923076898E-10</v>
      </c>
    </row>
    <row r="238" spans="1:29" s="98" customFormat="1" x14ac:dyDescent="0.25">
      <c r="A238" s="98" t="s">
        <v>81</v>
      </c>
      <c r="B238" s="98" t="s">
        <v>236</v>
      </c>
      <c r="C238" s="98" t="s">
        <v>283</v>
      </c>
      <c r="D238" s="98">
        <v>2016</v>
      </c>
      <c r="E238" s="98">
        <v>2016</v>
      </c>
      <c r="F238" s="98" t="s">
        <v>279</v>
      </c>
      <c r="G238" s="98" t="s">
        <v>278</v>
      </c>
      <c r="H238" s="98" t="s">
        <v>276</v>
      </c>
      <c r="I238" s="99">
        <f t="shared" si="10"/>
        <v>0.30137888941324542</v>
      </c>
      <c r="J238" s="99">
        <f t="shared" si="10"/>
        <v>0.14452487651407897</v>
      </c>
      <c r="K238" s="99">
        <f t="shared" si="10"/>
        <v>9.8975567091395503E-2</v>
      </c>
      <c r="L238" s="99">
        <f t="shared" si="10"/>
        <v>6.1131967909391405E-2</v>
      </c>
      <c r="M238" s="99">
        <f t="shared" si="10"/>
        <v>3.0480364952021392E-2</v>
      </c>
      <c r="N238" s="99">
        <f t="shared" si="9"/>
        <v>2.893922290388548E-3</v>
      </c>
      <c r="O238" s="99">
        <f t="shared" si="9"/>
        <v>7.4831008337265846E-4</v>
      </c>
      <c r="P238" s="99">
        <f t="shared" si="9"/>
        <v>1.6062124901683193E-4</v>
      </c>
      <c r="Q238" s="99">
        <f t="shared" si="9"/>
        <v>5.051521157778814E-5</v>
      </c>
      <c r="R238" s="99">
        <f t="shared" si="9"/>
        <v>1.6079248702218036E-5</v>
      </c>
      <c r="S238" s="100"/>
      <c r="T238" s="99">
        <v>7.4461538461538504E-5</v>
      </c>
      <c r="U238" s="99">
        <v>3.5707692307692303E-5</v>
      </c>
      <c r="V238" s="99">
        <v>2.44538461538462E-5</v>
      </c>
      <c r="W238" s="99">
        <v>1.51038461538462E-5</v>
      </c>
      <c r="X238" s="99">
        <v>7.5307692307692299E-6</v>
      </c>
      <c r="Y238" s="99">
        <v>7.1500000000000004E-7</v>
      </c>
      <c r="Z238" s="99">
        <v>1.8488461538461499E-7</v>
      </c>
      <c r="AA238" s="99">
        <v>3.9684615384615401E-8</v>
      </c>
      <c r="AB238" s="99">
        <v>1.24807692307692E-8</v>
      </c>
      <c r="AC238" s="99">
        <v>3.9726923076923096E-9</v>
      </c>
    </row>
    <row r="239" spans="1:29" s="98" customFormat="1" x14ac:dyDescent="0.25">
      <c r="A239" s="98" t="s">
        <v>81</v>
      </c>
      <c r="B239" s="98" t="s">
        <v>236</v>
      </c>
      <c r="C239" s="98" t="s">
        <v>283</v>
      </c>
      <c r="D239" s="98">
        <v>2016</v>
      </c>
      <c r="E239" s="98">
        <v>2016</v>
      </c>
      <c r="F239" s="98" t="s">
        <v>280</v>
      </c>
      <c r="G239" s="98" t="s">
        <v>273</v>
      </c>
      <c r="H239" s="98" t="s">
        <v>274</v>
      </c>
      <c r="I239" s="99">
        <f t="shared" si="10"/>
        <v>6.0711656441717795E-13</v>
      </c>
      <c r="J239" s="99">
        <f t="shared" si="10"/>
        <v>1.2304229038854805E-6</v>
      </c>
      <c r="K239" s="99">
        <f t="shared" si="10"/>
        <v>1.1778061349693253E-5</v>
      </c>
      <c r="L239" s="99">
        <f t="shared" si="10"/>
        <v>6.9211288343558284E-5</v>
      </c>
      <c r="M239" s="99">
        <f t="shared" si="10"/>
        <v>2.5579844580777097E-4</v>
      </c>
      <c r="N239" s="99">
        <f t="shared" si="9"/>
        <v>5.7878445807770966E-5</v>
      </c>
      <c r="O239" s="99">
        <f t="shared" si="9"/>
        <v>4.2902903885480579E-5</v>
      </c>
      <c r="P239" s="99">
        <f t="shared" si="9"/>
        <v>1.6068351738241309E-5</v>
      </c>
      <c r="Q239" s="99">
        <f t="shared" si="9"/>
        <v>7.3663476482617587E-6</v>
      </c>
      <c r="R239" s="99">
        <f t="shared" si="9"/>
        <v>3.2986666666666669E-6</v>
      </c>
      <c r="S239" s="100"/>
      <c r="T239" s="99">
        <v>1.5E-16</v>
      </c>
      <c r="U239" s="99">
        <v>3.0399999999999998E-10</v>
      </c>
      <c r="V239" s="99">
        <v>2.9100000000000001E-9</v>
      </c>
      <c r="W239" s="99">
        <v>1.7100000000000001E-8</v>
      </c>
      <c r="X239" s="99">
        <v>6.3199999999999997E-8</v>
      </c>
      <c r="Y239" s="99">
        <v>1.4300000000000001E-8</v>
      </c>
      <c r="Z239" s="99">
        <v>1.0600000000000001E-8</v>
      </c>
      <c r="AA239" s="99">
        <v>3.9700000000000001E-9</v>
      </c>
      <c r="AB239" s="99">
        <v>1.8199999999999999E-9</v>
      </c>
      <c r="AC239" s="99">
        <v>8.1499999999999998E-10</v>
      </c>
    </row>
    <row r="240" spans="1:29" s="98" customFormat="1" x14ac:dyDescent="0.25">
      <c r="A240" s="98" t="s">
        <v>81</v>
      </c>
      <c r="B240" s="98" t="s">
        <v>236</v>
      </c>
      <c r="C240" s="98" t="s">
        <v>283</v>
      </c>
      <c r="D240" s="98">
        <v>2016</v>
      </c>
      <c r="E240" s="98">
        <v>2016</v>
      </c>
      <c r="F240" s="98" t="s">
        <v>280</v>
      </c>
      <c r="G240" s="98" t="s">
        <v>273</v>
      </c>
      <c r="H240" s="98" t="s">
        <v>275</v>
      </c>
      <c r="I240" s="99">
        <f t="shared" si="10"/>
        <v>5.6664212678936607E-9</v>
      </c>
      <c r="J240" s="99">
        <f t="shared" si="10"/>
        <v>4.4521881390593048E-5</v>
      </c>
      <c r="K240" s="99">
        <f t="shared" si="10"/>
        <v>4.0474437627811865E-4</v>
      </c>
      <c r="L240" s="99">
        <f t="shared" si="10"/>
        <v>1.2830396728016359E-3</v>
      </c>
      <c r="M240" s="99">
        <f t="shared" si="10"/>
        <v>3.3189038854805728E-3</v>
      </c>
      <c r="N240" s="99">
        <f t="shared" si="9"/>
        <v>4.5736114519427402E-4</v>
      </c>
      <c r="O240" s="99">
        <f t="shared" si="9"/>
        <v>2.0399116564417177E-4</v>
      </c>
      <c r="P240" s="99">
        <f t="shared" si="9"/>
        <v>7.8520408997955011E-5</v>
      </c>
      <c r="Q240" s="99">
        <f t="shared" si="9"/>
        <v>4.1688670756646215E-5</v>
      </c>
      <c r="R240" s="99">
        <f t="shared" si="9"/>
        <v>2.343469938650307E-5</v>
      </c>
      <c r="S240" s="100"/>
      <c r="T240" s="99">
        <v>1.4000000000000001E-12</v>
      </c>
      <c r="U240" s="99">
        <v>1.0999999999999999E-8</v>
      </c>
      <c r="V240" s="99">
        <v>9.9999999999999995E-8</v>
      </c>
      <c r="W240" s="99">
        <v>3.1699999999999999E-7</v>
      </c>
      <c r="X240" s="99">
        <v>8.1999999999999998E-7</v>
      </c>
      <c r="Y240" s="99">
        <v>1.1300000000000001E-7</v>
      </c>
      <c r="Z240" s="99">
        <v>5.0400000000000001E-8</v>
      </c>
      <c r="AA240" s="99">
        <v>1.9399999999999998E-8</v>
      </c>
      <c r="AB240" s="99">
        <v>1.03E-8</v>
      </c>
      <c r="AC240" s="99">
        <v>5.7900000000000001E-9</v>
      </c>
    </row>
    <row r="241" spans="1:29" s="98" customFormat="1" x14ac:dyDescent="0.25">
      <c r="A241" s="98" t="s">
        <v>81</v>
      </c>
      <c r="B241" s="98" t="s">
        <v>236</v>
      </c>
      <c r="C241" s="98" t="s">
        <v>283</v>
      </c>
      <c r="D241" s="98">
        <v>2016</v>
      </c>
      <c r="E241" s="98">
        <v>2016</v>
      </c>
      <c r="F241" s="98" t="s">
        <v>280</v>
      </c>
      <c r="G241" s="98" t="s">
        <v>273</v>
      </c>
      <c r="H241" s="98" t="s">
        <v>276</v>
      </c>
      <c r="I241" s="99">
        <f t="shared" si="10"/>
        <v>2.922254396728016E-6</v>
      </c>
      <c r="J241" s="99">
        <f t="shared" si="10"/>
        <v>1.3477987730061349E-3</v>
      </c>
      <c r="K241" s="99">
        <f t="shared" si="10"/>
        <v>8.6210552147239269E-3</v>
      </c>
      <c r="L241" s="99">
        <f t="shared" si="10"/>
        <v>1.5744556237218814E-2</v>
      </c>
      <c r="M241" s="99">
        <f t="shared" si="10"/>
        <v>3.7843599182004091E-2</v>
      </c>
      <c r="N241" s="99">
        <f t="shared" si="9"/>
        <v>1.5663607361963192E-2</v>
      </c>
      <c r="O241" s="99">
        <f t="shared" si="9"/>
        <v>9.9162372188139059E-3</v>
      </c>
      <c r="P241" s="99">
        <f t="shared" si="9"/>
        <v>4.4117137014314921E-3</v>
      </c>
      <c r="Q241" s="99">
        <f t="shared" si="9"/>
        <v>2.0237218813905929E-3</v>
      </c>
      <c r="R241" s="99">
        <f t="shared" si="9"/>
        <v>8.5401063394683024E-4</v>
      </c>
      <c r="S241" s="100"/>
      <c r="T241" s="99">
        <v>7.2199999999999999E-10</v>
      </c>
      <c r="U241" s="99">
        <v>3.3299999999999998E-7</v>
      </c>
      <c r="V241" s="99">
        <v>2.1299999999999999E-6</v>
      </c>
      <c r="W241" s="99">
        <v>3.89E-6</v>
      </c>
      <c r="X241" s="99">
        <v>9.3500000000000003E-6</v>
      </c>
      <c r="Y241" s="99">
        <v>3.8700000000000002E-6</v>
      </c>
      <c r="Z241" s="99">
        <v>2.4499999999999998E-6</v>
      </c>
      <c r="AA241" s="99">
        <v>1.0899999999999999E-6</v>
      </c>
      <c r="AB241" s="99">
        <v>4.9999999999999998E-7</v>
      </c>
      <c r="AC241" s="99">
        <v>2.11E-7</v>
      </c>
    </row>
    <row r="242" spans="1:29" s="98" customFormat="1" x14ac:dyDescent="0.25">
      <c r="A242" s="98" t="s">
        <v>81</v>
      </c>
      <c r="B242" s="98" t="s">
        <v>236</v>
      </c>
      <c r="C242" s="98" t="s">
        <v>283</v>
      </c>
      <c r="D242" s="98">
        <v>2016</v>
      </c>
      <c r="E242" s="98">
        <v>2016</v>
      </c>
      <c r="F242" s="98" t="s">
        <v>280</v>
      </c>
      <c r="G242" s="98" t="s">
        <v>277</v>
      </c>
      <c r="H242" s="98" t="s">
        <v>274</v>
      </c>
      <c r="I242" s="99">
        <f t="shared" si="10"/>
        <v>7.9329897750511252E-7</v>
      </c>
      <c r="J242" s="99">
        <f t="shared" si="10"/>
        <v>2.201809406952965E-4</v>
      </c>
      <c r="K242" s="99">
        <f t="shared" si="10"/>
        <v>5.7068957055214729E-4</v>
      </c>
      <c r="L242" s="99">
        <f t="shared" si="10"/>
        <v>3.0801047034764825E-3</v>
      </c>
      <c r="M242" s="99">
        <f t="shared" si="10"/>
        <v>7.244924335378323E-3</v>
      </c>
      <c r="N242" s="99">
        <f t="shared" si="9"/>
        <v>1.258755010224949E-3</v>
      </c>
      <c r="O242" s="99">
        <f t="shared" si="9"/>
        <v>9.5924417177914109E-4</v>
      </c>
      <c r="P242" s="99">
        <f t="shared" si="9"/>
        <v>3.0436777096114518E-4</v>
      </c>
      <c r="Q242" s="99">
        <f t="shared" si="9"/>
        <v>1.2830396728016359E-4</v>
      </c>
      <c r="R242" s="99">
        <f t="shared" si="9"/>
        <v>5.5449979550102249E-5</v>
      </c>
      <c r="S242" s="100"/>
      <c r="T242" s="99">
        <v>1.96E-10</v>
      </c>
      <c r="U242" s="99">
        <v>5.4399999999999997E-8</v>
      </c>
      <c r="V242" s="99">
        <v>1.4100000000000001E-7</v>
      </c>
      <c r="W242" s="99">
        <v>7.61E-7</v>
      </c>
      <c r="X242" s="99">
        <v>1.79E-6</v>
      </c>
      <c r="Y242" s="99">
        <v>3.1100000000000002E-7</v>
      </c>
      <c r="Z242" s="99">
        <v>2.3699999999999999E-7</v>
      </c>
      <c r="AA242" s="99">
        <v>7.5199999999999998E-8</v>
      </c>
      <c r="AB242" s="99">
        <v>3.1699999999999999E-8</v>
      </c>
      <c r="AC242" s="99">
        <v>1.37E-8</v>
      </c>
    </row>
    <row r="243" spans="1:29" s="98" customFormat="1" x14ac:dyDescent="0.25">
      <c r="A243" s="98" t="s">
        <v>81</v>
      </c>
      <c r="B243" s="98" t="s">
        <v>236</v>
      </c>
      <c r="C243" s="98" t="s">
        <v>283</v>
      </c>
      <c r="D243" s="98">
        <v>2016</v>
      </c>
      <c r="E243" s="98">
        <v>2016</v>
      </c>
      <c r="F243" s="98" t="s">
        <v>280</v>
      </c>
      <c r="G243" s="98" t="s">
        <v>277</v>
      </c>
      <c r="H243" s="98" t="s">
        <v>275</v>
      </c>
      <c r="I243" s="99">
        <f t="shared" si="10"/>
        <v>9.2281717791411036E-7</v>
      </c>
      <c r="J243" s="99">
        <f t="shared" si="10"/>
        <v>2.9384441717791415E-4</v>
      </c>
      <c r="K243" s="99">
        <f t="shared" si="10"/>
        <v>2.0399116564417175E-3</v>
      </c>
      <c r="L243" s="99">
        <f t="shared" si="10"/>
        <v>4.452188139059305E-3</v>
      </c>
      <c r="M243" s="99">
        <f t="shared" si="10"/>
        <v>9.7948139059304707E-3</v>
      </c>
      <c r="N243" s="99">
        <f t="shared" si="9"/>
        <v>2.8332106339468304E-3</v>
      </c>
      <c r="O243" s="99">
        <f t="shared" si="9"/>
        <v>1.5299337423312885E-3</v>
      </c>
      <c r="P243" s="99">
        <f t="shared" si="9"/>
        <v>4.9378813905930476E-4</v>
      </c>
      <c r="Q243" s="99">
        <f t="shared" si="9"/>
        <v>2.0399116564417177E-4</v>
      </c>
      <c r="R243" s="99">
        <f t="shared" si="9"/>
        <v>8.2567852760736195E-5</v>
      </c>
      <c r="S243" s="100"/>
      <c r="T243" s="99">
        <v>2.2799999999999999E-10</v>
      </c>
      <c r="U243" s="99">
        <v>7.2600000000000002E-8</v>
      </c>
      <c r="V243" s="99">
        <v>5.0399999999999996E-7</v>
      </c>
      <c r="W243" s="99">
        <v>1.1000000000000001E-6</v>
      </c>
      <c r="X243" s="99">
        <v>2.4200000000000001E-6</v>
      </c>
      <c r="Y243" s="99">
        <v>6.9999999999999997E-7</v>
      </c>
      <c r="Z243" s="99">
        <v>3.7800000000000002E-7</v>
      </c>
      <c r="AA243" s="99">
        <v>1.2200000000000001E-7</v>
      </c>
      <c r="AB243" s="99">
        <v>5.0400000000000001E-8</v>
      </c>
      <c r="AC243" s="99">
        <v>2.0400000000000001E-8</v>
      </c>
    </row>
    <row r="244" spans="1:29" s="98" customFormat="1" x14ac:dyDescent="0.25">
      <c r="A244" s="98" t="s">
        <v>81</v>
      </c>
      <c r="B244" s="98" t="s">
        <v>236</v>
      </c>
      <c r="C244" s="98" t="s">
        <v>283</v>
      </c>
      <c r="D244" s="98">
        <v>2016</v>
      </c>
      <c r="E244" s="98">
        <v>2016</v>
      </c>
      <c r="F244" s="98" t="s">
        <v>280</v>
      </c>
      <c r="G244" s="98" t="s">
        <v>277</v>
      </c>
      <c r="H244" s="98" t="s">
        <v>276</v>
      </c>
      <c r="I244" s="99">
        <f t="shared" si="10"/>
        <v>1.4449374233128834E-6</v>
      </c>
      <c r="J244" s="99">
        <f t="shared" si="10"/>
        <v>4.2093415132924339E-4</v>
      </c>
      <c r="K244" s="99">
        <f t="shared" si="10"/>
        <v>4.614085889570553E-3</v>
      </c>
      <c r="L244" s="99">
        <f t="shared" si="10"/>
        <v>5.990216768916156E-3</v>
      </c>
      <c r="M244" s="99">
        <f t="shared" si="10"/>
        <v>1.2749447852760736E-2</v>
      </c>
      <c r="N244" s="99">
        <f t="shared" si="9"/>
        <v>7.5687198364008182E-3</v>
      </c>
      <c r="O244" s="99">
        <f t="shared" si="9"/>
        <v>3.6548417177914112E-3</v>
      </c>
      <c r="P244" s="99">
        <f t="shared" si="9"/>
        <v>1.8537292433537832E-3</v>
      </c>
      <c r="Q244" s="99">
        <f t="shared" si="9"/>
        <v>9.4710184049079751E-4</v>
      </c>
      <c r="R244" s="99">
        <f t="shared" si="9"/>
        <v>3.9705423312883436E-4</v>
      </c>
      <c r="S244" s="100"/>
      <c r="T244" s="99">
        <v>3.5700000000000001E-10</v>
      </c>
      <c r="U244" s="99">
        <v>1.04E-7</v>
      </c>
      <c r="V244" s="99">
        <v>1.1400000000000001E-6</v>
      </c>
      <c r="W244" s="99">
        <v>1.48E-6</v>
      </c>
      <c r="X244" s="99">
        <v>3.1499999999999999E-6</v>
      </c>
      <c r="Y244" s="99">
        <v>1.8700000000000001E-6</v>
      </c>
      <c r="Z244" s="99">
        <v>9.0299999999999997E-7</v>
      </c>
      <c r="AA244" s="99">
        <v>4.58E-7</v>
      </c>
      <c r="AB244" s="99">
        <v>2.34E-7</v>
      </c>
      <c r="AC244" s="99">
        <v>9.8099999999999998E-8</v>
      </c>
    </row>
    <row r="245" spans="1:29" s="98" customFormat="1" x14ac:dyDescent="0.25">
      <c r="A245" s="98" t="s">
        <v>81</v>
      </c>
      <c r="B245" s="98" t="s">
        <v>236</v>
      </c>
      <c r="C245" s="98" t="s">
        <v>283</v>
      </c>
      <c r="D245" s="98">
        <v>2016</v>
      </c>
      <c r="E245" s="98">
        <v>2016</v>
      </c>
      <c r="F245" s="98" t="s">
        <v>280</v>
      </c>
      <c r="G245" s="98" t="s">
        <v>278</v>
      </c>
      <c r="H245" s="98" t="s">
        <v>274</v>
      </c>
      <c r="I245" s="99">
        <f t="shared" si="10"/>
        <v>3.3562649048293215E-7</v>
      </c>
      <c r="J245" s="99">
        <f t="shared" si="10"/>
        <v>9.3153474909548489E-5</v>
      </c>
      <c r="K245" s="99">
        <f t="shared" si="10"/>
        <v>2.4144558754129325E-4</v>
      </c>
      <c r="L245" s="99">
        <f t="shared" si="10"/>
        <v>1.303121220701587E-3</v>
      </c>
      <c r="M245" s="99">
        <f t="shared" si="10"/>
        <v>3.0651602957369817E-3</v>
      </c>
      <c r="N245" s="99">
        <f t="shared" si="9"/>
        <v>5.3255019663363192E-4</v>
      </c>
      <c r="O245" s="99">
        <f t="shared" si="9"/>
        <v>4.0583407267579143E-4</v>
      </c>
      <c r="P245" s="99">
        <f t="shared" si="9"/>
        <v>1.287709800220229E-4</v>
      </c>
      <c r="Q245" s="99">
        <f t="shared" si="9"/>
        <v>5.4282447695453991E-5</v>
      </c>
      <c r="R245" s="99">
        <f t="shared" si="9"/>
        <v>2.3459606732735583E-5</v>
      </c>
      <c r="S245" s="100"/>
      <c r="T245" s="99">
        <v>8.2923076923076903E-11</v>
      </c>
      <c r="U245" s="99">
        <v>2.3015384615384601E-8</v>
      </c>
      <c r="V245" s="99">
        <v>5.9653846153846194E-8</v>
      </c>
      <c r="W245" s="99">
        <v>3.2196153846153801E-7</v>
      </c>
      <c r="X245" s="99">
        <v>7.5730769230769201E-7</v>
      </c>
      <c r="Y245" s="99">
        <v>1.3157692307692301E-7</v>
      </c>
      <c r="Z245" s="99">
        <v>1.00269230769231E-7</v>
      </c>
      <c r="AA245" s="99">
        <v>3.1815384615384597E-8</v>
      </c>
      <c r="AB245" s="99">
        <v>1.34115384615385E-8</v>
      </c>
      <c r="AC245" s="99">
        <v>5.7961538461538497E-9</v>
      </c>
    </row>
    <row r="246" spans="1:29" s="98" customFormat="1" x14ac:dyDescent="0.25">
      <c r="A246" s="98" t="s">
        <v>81</v>
      </c>
      <c r="B246" s="98" t="s">
        <v>236</v>
      </c>
      <c r="C246" s="98" t="s">
        <v>283</v>
      </c>
      <c r="D246" s="98">
        <v>2016</v>
      </c>
      <c r="E246" s="98">
        <v>2016</v>
      </c>
      <c r="F246" s="98" t="s">
        <v>280</v>
      </c>
      <c r="G246" s="98" t="s">
        <v>278</v>
      </c>
      <c r="H246" s="98" t="s">
        <v>275</v>
      </c>
      <c r="I246" s="99">
        <f t="shared" si="10"/>
        <v>3.9042265219443145E-7</v>
      </c>
      <c r="J246" s="99">
        <f t="shared" si="10"/>
        <v>1.2431879188296361E-4</v>
      </c>
      <c r="K246" s="99">
        <f t="shared" si="10"/>
        <v>8.6303954695611052E-4</v>
      </c>
      <c r="L246" s="99">
        <f t="shared" si="10"/>
        <v>1.8836180588327814E-3</v>
      </c>
      <c r="M246" s="99">
        <f t="shared" si="10"/>
        <v>4.1439597294321067E-3</v>
      </c>
      <c r="N246" s="99">
        <f t="shared" si="9"/>
        <v>1.1986660374390429E-3</v>
      </c>
      <c r="O246" s="99">
        <f t="shared" si="9"/>
        <v>6.4727966021708386E-4</v>
      </c>
      <c r="P246" s="99">
        <f t="shared" si="9"/>
        <v>2.0891036652509039E-4</v>
      </c>
      <c r="Q246" s="99">
        <f t="shared" si="9"/>
        <v>8.6303954695611049E-5</v>
      </c>
      <c r="R246" s="99">
        <f t="shared" si="9"/>
        <v>3.4932553091080697E-5</v>
      </c>
      <c r="S246" s="100"/>
      <c r="T246" s="99">
        <v>9.6461538461538494E-11</v>
      </c>
      <c r="U246" s="99">
        <v>3.0715384615384601E-8</v>
      </c>
      <c r="V246" s="99">
        <v>2.1323076923076901E-7</v>
      </c>
      <c r="W246" s="99">
        <v>4.6538461538461502E-7</v>
      </c>
      <c r="X246" s="99">
        <v>1.02384615384615E-6</v>
      </c>
      <c r="Y246" s="99">
        <v>2.96153846153846E-7</v>
      </c>
      <c r="Z246" s="99">
        <v>1.59923076923077E-7</v>
      </c>
      <c r="AA246" s="99">
        <v>5.1615384615384603E-8</v>
      </c>
      <c r="AB246" s="99">
        <v>2.1323076923076901E-8</v>
      </c>
      <c r="AC246" s="99">
        <v>8.63076923076923E-9</v>
      </c>
    </row>
    <row r="247" spans="1:29" s="98" customFormat="1" x14ac:dyDescent="0.25">
      <c r="A247" s="98" t="s">
        <v>81</v>
      </c>
      <c r="B247" s="98" t="s">
        <v>236</v>
      </c>
      <c r="C247" s="98" t="s">
        <v>283</v>
      </c>
      <c r="D247" s="98">
        <v>2016</v>
      </c>
      <c r="E247" s="98">
        <v>2016</v>
      </c>
      <c r="F247" s="98" t="s">
        <v>280</v>
      </c>
      <c r="G247" s="98" t="s">
        <v>278</v>
      </c>
      <c r="H247" s="98" t="s">
        <v>276</v>
      </c>
      <c r="I247" s="99">
        <f t="shared" si="10"/>
        <v>6.1131967909391403E-7</v>
      </c>
      <c r="J247" s="99">
        <f t="shared" si="10"/>
        <v>1.7808752556237219E-4</v>
      </c>
      <c r="K247" s="99">
        <f t="shared" si="10"/>
        <v>1.9521132609721555E-3</v>
      </c>
      <c r="L247" s="99">
        <f t="shared" si="10"/>
        <v>2.5343224791568343E-3</v>
      </c>
      <c r="M247" s="99">
        <f t="shared" si="10"/>
        <v>5.3939971684757058E-3</v>
      </c>
      <c r="N247" s="99">
        <f t="shared" si="9"/>
        <v>3.2021507000157302E-3</v>
      </c>
      <c r="O247" s="99">
        <f t="shared" si="9"/>
        <v>1.5462791882963681E-3</v>
      </c>
      <c r="P247" s="99">
        <f t="shared" si="9"/>
        <v>7.8427006449583239E-4</v>
      </c>
      <c r="Q247" s="99">
        <f t="shared" si="9"/>
        <v>4.0069693251533744E-4</v>
      </c>
      <c r="R247" s="99">
        <f t="shared" si="9"/>
        <v>1.6798448324681473E-4</v>
      </c>
      <c r="S247" s="100"/>
      <c r="T247" s="99">
        <v>1.51038461538462E-10</v>
      </c>
      <c r="U247" s="99">
        <v>4.3999999999999997E-8</v>
      </c>
      <c r="V247" s="99">
        <v>4.82307692307692E-7</v>
      </c>
      <c r="W247" s="99">
        <v>6.2615384615384597E-7</v>
      </c>
      <c r="X247" s="99">
        <v>1.33269230769231E-6</v>
      </c>
      <c r="Y247" s="99">
        <v>7.9115384615384597E-7</v>
      </c>
      <c r="Z247" s="99">
        <v>3.82038461538462E-7</v>
      </c>
      <c r="AA247" s="99">
        <v>1.9376923076923099E-7</v>
      </c>
      <c r="AB247" s="99">
        <v>9.9E-8</v>
      </c>
      <c r="AC247" s="99">
        <v>4.15038461538462E-8</v>
      </c>
    </row>
    <row r="248" spans="1:29" s="98" customFormat="1" x14ac:dyDescent="0.25">
      <c r="A248" s="98" t="s">
        <v>81</v>
      </c>
      <c r="B248" s="98" t="s">
        <v>236</v>
      </c>
      <c r="C248" s="98" t="s">
        <v>283</v>
      </c>
      <c r="D248" s="98" t="s">
        <v>284</v>
      </c>
      <c r="E248" s="98">
        <v>2016</v>
      </c>
      <c r="F248" s="98" t="s">
        <v>272</v>
      </c>
      <c r="G248" s="98" t="s">
        <v>273</v>
      </c>
      <c r="H248" s="98" t="s">
        <v>274</v>
      </c>
      <c r="I248" s="99">
        <f t="shared" si="10"/>
        <v>3.3950399999999992E-12</v>
      </c>
      <c r="J248" s="99">
        <f t="shared" si="10"/>
        <v>2.2396299999999993E-6</v>
      </c>
      <c r="K248" s="99">
        <f t="shared" si="10"/>
        <v>2.0857420000000026E-5</v>
      </c>
      <c r="L248" s="99">
        <f t="shared" si="10"/>
        <v>9.1281169999999858E-5</v>
      </c>
      <c r="M248" s="99">
        <f t="shared" si="10"/>
        <v>2.5134399999999992E-4</v>
      </c>
      <c r="N248" s="99">
        <f t="shared" si="9"/>
        <v>4.6243439999999947E-5</v>
      </c>
      <c r="O248" s="99">
        <f t="shared" si="9"/>
        <v>3.1984199999999971E-5</v>
      </c>
      <c r="P248" s="99">
        <f t="shared" si="9"/>
        <v>1.1975099999999973E-5</v>
      </c>
      <c r="Q248" s="99">
        <f t="shared" si="9"/>
        <v>5.8221399999999745E-6</v>
      </c>
      <c r="R248" s="99">
        <f t="shared" si="9"/>
        <v>2.5403270000000031E-6</v>
      </c>
      <c r="S248" s="100"/>
      <c r="T248" s="99">
        <v>8.3881091350040397E-16</v>
      </c>
      <c r="U248" s="99">
        <v>5.5334431588520595E-10</v>
      </c>
      <c r="V248" s="99">
        <v>5.1532328112368703E-9</v>
      </c>
      <c r="W248" s="99">
        <v>2.25527951343977E-8</v>
      </c>
      <c r="X248" s="99">
        <v>6.2099442198868203E-8</v>
      </c>
      <c r="Y248" s="99">
        <v>1.14253446645109E-8</v>
      </c>
      <c r="Z248" s="99">
        <v>7.9023210388035504E-9</v>
      </c>
      <c r="AA248" s="99">
        <v>2.9586822453516501E-9</v>
      </c>
      <c r="AB248" s="99">
        <v>1.43847335286984E-9</v>
      </c>
      <c r="AC248" s="99">
        <v>6.2763738025464903E-10</v>
      </c>
    </row>
    <row r="249" spans="1:29" s="98" customFormat="1" x14ac:dyDescent="0.25">
      <c r="A249" s="98" t="s">
        <v>81</v>
      </c>
      <c r="B249" s="98" t="s">
        <v>236</v>
      </c>
      <c r="C249" s="98" t="s">
        <v>283</v>
      </c>
      <c r="D249" s="98" t="s">
        <v>284</v>
      </c>
      <c r="E249" s="98">
        <v>2016</v>
      </c>
      <c r="F249" s="98" t="s">
        <v>272</v>
      </c>
      <c r="G249" s="98" t="s">
        <v>273</v>
      </c>
      <c r="H249" s="98" t="s">
        <v>275</v>
      </c>
      <c r="I249" s="99">
        <f t="shared" si="10"/>
        <v>0.1727399999999997</v>
      </c>
      <c r="J249" s="99">
        <f t="shared" si="10"/>
        <v>3.855494999999997E-2</v>
      </c>
      <c r="K249" s="99">
        <f t="shared" si="10"/>
        <v>1.9084149999999998E-2</v>
      </c>
      <c r="L249" s="99">
        <f t="shared" si="10"/>
        <v>1.3534299999999999E-2</v>
      </c>
      <c r="M249" s="99">
        <f t="shared" si="10"/>
        <v>8.4866449999999698E-3</v>
      </c>
      <c r="N249" s="99">
        <f t="shared" si="9"/>
        <v>5.2150699999999636E-4</v>
      </c>
      <c r="O249" s="99">
        <f t="shared" si="9"/>
        <v>2.1451299999999967E-4</v>
      </c>
      <c r="P249" s="99">
        <f t="shared" si="9"/>
        <v>6.8067199999999686E-5</v>
      </c>
      <c r="Q249" s="99">
        <f t="shared" si="9"/>
        <v>3.4978799999999971E-5</v>
      </c>
      <c r="R249" s="99">
        <f t="shared" si="9"/>
        <v>1.9864849999999976E-5</v>
      </c>
      <c r="S249" s="100"/>
      <c r="T249" s="99">
        <v>4.2678789409862498E-5</v>
      </c>
      <c r="U249" s="99">
        <v>9.5257531073160803E-6</v>
      </c>
      <c r="V249" s="99">
        <v>4.7151118381164102E-6</v>
      </c>
      <c r="W249" s="99">
        <v>3.3439130456750201E-6</v>
      </c>
      <c r="X249" s="99">
        <v>2.0967913323565E-6</v>
      </c>
      <c r="Y249" s="99">
        <v>1.28848485751818E-7</v>
      </c>
      <c r="Z249" s="99">
        <v>5.2999624595796203E-8</v>
      </c>
      <c r="AA249" s="99">
        <v>1.6817330638641799E-8</v>
      </c>
      <c r="AB249" s="99">
        <v>8.6421954324979708E-9</v>
      </c>
      <c r="AC249" s="99">
        <v>4.9079990147534301E-9</v>
      </c>
    </row>
    <row r="250" spans="1:29" s="98" customFormat="1" x14ac:dyDescent="0.25">
      <c r="A250" s="98" t="s">
        <v>81</v>
      </c>
      <c r="B250" s="98" t="s">
        <v>236</v>
      </c>
      <c r="C250" s="98" t="s">
        <v>283</v>
      </c>
      <c r="D250" s="98" t="s">
        <v>284</v>
      </c>
      <c r="E250" s="98">
        <v>2016</v>
      </c>
      <c r="F250" s="98" t="s">
        <v>272</v>
      </c>
      <c r="G250" s="98" t="s">
        <v>273</v>
      </c>
      <c r="H250" s="98" t="s">
        <v>276</v>
      </c>
      <c r="I250" s="99">
        <f t="shared" si="10"/>
        <v>1.5031319999999957</v>
      </c>
      <c r="J250" s="99">
        <f t="shared" si="10"/>
        <v>0.72128964999999734</v>
      </c>
      <c r="K250" s="99">
        <f t="shared" si="10"/>
        <v>0.45398644999999738</v>
      </c>
      <c r="L250" s="99">
        <f t="shared" si="10"/>
        <v>0.31581479999999984</v>
      </c>
      <c r="M250" s="99">
        <f t="shared" si="10"/>
        <v>0.17530039999999922</v>
      </c>
      <c r="N250" s="99">
        <f t="shared" si="9"/>
        <v>2.3003164999999975E-2</v>
      </c>
      <c r="O250" s="99">
        <f t="shared" si="9"/>
        <v>1.1487309999999981E-2</v>
      </c>
      <c r="P250" s="99">
        <f t="shared" si="9"/>
        <v>4.4082604999999943E-3</v>
      </c>
      <c r="Q250" s="99">
        <f t="shared" si="9"/>
        <v>1.9750079999999964E-3</v>
      </c>
      <c r="R250" s="99">
        <f t="shared" si="9"/>
        <v>8.0043269999999667E-4</v>
      </c>
      <c r="S250" s="100"/>
      <c r="T250" s="99">
        <v>3.7137810630557698E-4</v>
      </c>
      <c r="U250" s="99">
        <v>1.78208689798908E-4</v>
      </c>
      <c r="V250" s="99">
        <v>1.12166215667946E-4</v>
      </c>
      <c r="W250" s="99">
        <v>7.8028212004850394E-5</v>
      </c>
      <c r="X250" s="99">
        <v>4.3311386216652998E-5</v>
      </c>
      <c r="Y250" s="99">
        <v>5.6833810049514897E-6</v>
      </c>
      <c r="Z250" s="99">
        <v>2.8381642027081599E-6</v>
      </c>
      <c r="AA250" s="99">
        <v>1.08914681916936E-6</v>
      </c>
      <c r="AB250" s="99">
        <v>4.8796428455941705E-7</v>
      </c>
      <c r="AC250" s="99">
        <v>1.97762525414308E-7</v>
      </c>
    </row>
    <row r="251" spans="1:29" s="98" customFormat="1" x14ac:dyDescent="0.25">
      <c r="A251" s="98" t="s">
        <v>81</v>
      </c>
      <c r="B251" s="98" t="s">
        <v>236</v>
      </c>
      <c r="C251" s="98" t="s">
        <v>283</v>
      </c>
      <c r="D251" s="98" t="s">
        <v>284</v>
      </c>
      <c r="E251" s="98">
        <v>2016</v>
      </c>
      <c r="F251" s="98" t="s">
        <v>272</v>
      </c>
      <c r="G251" s="98" t="s">
        <v>277</v>
      </c>
      <c r="H251" s="98" t="s">
        <v>274</v>
      </c>
      <c r="I251" s="99">
        <f t="shared" si="10"/>
        <v>0.16029924999999992</v>
      </c>
      <c r="J251" s="99">
        <f t="shared" si="10"/>
        <v>6.1488624999999755E-2</v>
      </c>
      <c r="K251" s="99">
        <f t="shared" si="10"/>
        <v>3.2546749999999999E-2</v>
      </c>
      <c r="L251" s="99">
        <f t="shared" si="10"/>
        <v>2.6967624999999981E-2</v>
      </c>
      <c r="M251" s="99">
        <f t="shared" si="10"/>
        <v>1.7795775E-2</v>
      </c>
      <c r="N251" s="99">
        <f t="shared" si="9"/>
        <v>1.3602944999999982E-3</v>
      </c>
      <c r="O251" s="99">
        <f t="shared" si="9"/>
        <v>1.033272749999999E-3</v>
      </c>
      <c r="P251" s="99">
        <f t="shared" si="9"/>
        <v>2.9523374999999987E-4</v>
      </c>
      <c r="Q251" s="99">
        <f t="shared" si="9"/>
        <v>1.1995694999999967E-4</v>
      </c>
      <c r="R251" s="99">
        <f t="shared" si="9"/>
        <v>5.039084999999988E-5</v>
      </c>
      <c r="S251" s="100"/>
      <c r="T251" s="99">
        <v>3.9605059241107501E-5</v>
      </c>
      <c r="U251" s="99">
        <v>1.51919652511115E-5</v>
      </c>
      <c r="V251" s="99">
        <v>8.0413099989894908E-6</v>
      </c>
      <c r="W251" s="99">
        <v>6.66287824626111E-6</v>
      </c>
      <c r="X251" s="99">
        <v>4.3967936413702501E-6</v>
      </c>
      <c r="Y251" s="99">
        <v>3.3608731330840701E-7</v>
      </c>
      <c r="Z251" s="99">
        <v>2.5529020551232799E-7</v>
      </c>
      <c r="AA251" s="99">
        <v>7.2943261797696005E-8</v>
      </c>
      <c r="AB251" s="99">
        <v>2.9637706421786501E-8</v>
      </c>
      <c r="AC251" s="99">
        <v>1.24500432750606E-8</v>
      </c>
    </row>
    <row r="252" spans="1:29" s="98" customFormat="1" x14ac:dyDescent="0.25">
      <c r="A252" s="98" t="s">
        <v>81</v>
      </c>
      <c r="B252" s="98" t="s">
        <v>236</v>
      </c>
      <c r="C252" s="98" t="s">
        <v>283</v>
      </c>
      <c r="D252" s="98" t="s">
        <v>284</v>
      </c>
      <c r="E252" s="98">
        <v>2016</v>
      </c>
      <c r="F252" s="98" t="s">
        <v>272</v>
      </c>
      <c r="G252" s="98" t="s">
        <v>277</v>
      </c>
      <c r="H252" s="98" t="s">
        <v>275</v>
      </c>
      <c r="I252" s="99">
        <f t="shared" si="10"/>
        <v>0.30136124999999975</v>
      </c>
      <c r="J252" s="99">
        <f t="shared" si="10"/>
        <v>0.10068822499999987</v>
      </c>
      <c r="K252" s="99">
        <f t="shared" si="10"/>
        <v>6.2724399999999847E-2</v>
      </c>
      <c r="L252" s="99">
        <f t="shared" si="10"/>
        <v>4.1328524999999672E-2</v>
      </c>
      <c r="M252" s="99">
        <f t="shared" si="10"/>
        <v>2.6300249999999987E-2</v>
      </c>
      <c r="N252" s="99">
        <f t="shared" si="9"/>
        <v>3.3697499999999986E-3</v>
      </c>
      <c r="O252" s="99">
        <f t="shared" si="9"/>
        <v>1.5577149999999992E-3</v>
      </c>
      <c r="P252" s="99">
        <f t="shared" si="9"/>
        <v>4.7815874999999978E-4</v>
      </c>
      <c r="Q252" s="99">
        <f t="shared" si="9"/>
        <v>1.9094999999999995E-4</v>
      </c>
      <c r="R252" s="99">
        <f t="shared" si="9"/>
        <v>7.5493524999999912E-5</v>
      </c>
      <c r="S252" s="100"/>
      <c r="T252" s="99">
        <v>7.4457180300121196E-5</v>
      </c>
      <c r="U252" s="99">
        <v>2.4876991726455101E-5</v>
      </c>
      <c r="V252" s="99">
        <v>1.5497287590945799E-5</v>
      </c>
      <c r="W252" s="99">
        <v>1.0211018959680599E-5</v>
      </c>
      <c r="X252" s="99">
        <v>6.4979902233225502E-6</v>
      </c>
      <c r="Y252" s="99">
        <v>8.3256252526273203E-7</v>
      </c>
      <c r="Z252" s="99">
        <v>3.8486390208164899E-7</v>
      </c>
      <c r="AA252" s="99">
        <v>1.18138454299717E-7</v>
      </c>
      <c r="AB252" s="99">
        <v>4.7177925424413898E-8</v>
      </c>
      <c r="AC252" s="99">
        <v>1.8652149214329E-8</v>
      </c>
    </row>
    <row r="253" spans="1:29" s="98" customFormat="1" x14ac:dyDescent="0.25">
      <c r="A253" s="98" t="s">
        <v>81</v>
      </c>
      <c r="B253" s="98" t="s">
        <v>236</v>
      </c>
      <c r="C253" s="98" t="s">
        <v>283</v>
      </c>
      <c r="D253" s="98" t="s">
        <v>284</v>
      </c>
      <c r="E253" s="98">
        <v>2016</v>
      </c>
      <c r="F253" s="98" t="s">
        <v>272</v>
      </c>
      <c r="G253" s="98" t="s">
        <v>277</v>
      </c>
      <c r="H253" s="98" t="s">
        <v>276</v>
      </c>
      <c r="I253" s="99">
        <f t="shared" si="10"/>
        <v>0.83150362499999853</v>
      </c>
      <c r="J253" s="99">
        <f t="shared" si="10"/>
        <v>0.39975899999999986</v>
      </c>
      <c r="K253" s="99">
        <f t="shared" si="10"/>
        <v>0.27497979999999966</v>
      </c>
      <c r="L253" s="99">
        <f t="shared" si="10"/>
        <v>0.17262062499999994</v>
      </c>
      <c r="M253" s="99">
        <f t="shared" si="10"/>
        <v>9.2176837499999928E-2</v>
      </c>
      <c r="N253" s="99">
        <f t="shared" si="9"/>
        <v>1.3352125000000005E-2</v>
      </c>
      <c r="O253" s="99">
        <f t="shared" si="9"/>
        <v>4.7269124999999605E-3</v>
      </c>
      <c r="P253" s="99">
        <f t="shared" si="9"/>
        <v>1.9615362500000001E-3</v>
      </c>
      <c r="Q253" s="99">
        <f t="shared" si="9"/>
        <v>9.2841024999999635E-4</v>
      </c>
      <c r="R253" s="99">
        <f t="shared" si="9"/>
        <v>3.724489999999999E-4</v>
      </c>
      <c r="S253" s="100"/>
      <c r="T253" s="99">
        <v>2.05439204034458E-4</v>
      </c>
      <c r="U253" s="99">
        <v>9.8768265460792197E-5</v>
      </c>
      <c r="V253" s="99">
        <v>6.7939128031527804E-5</v>
      </c>
      <c r="W253" s="99">
        <v>4.2649295485549702E-5</v>
      </c>
      <c r="X253" s="99">
        <v>2.2774087276424802E-5</v>
      </c>
      <c r="Y253" s="99">
        <v>3.2989031553152801E-6</v>
      </c>
      <c r="Z253" s="99">
        <v>1.16787601682497E-6</v>
      </c>
      <c r="AA253" s="99">
        <v>4.8463582571240905E-7</v>
      </c>
      <c r="AB253" s="99">
        <v>2.2938187765258601E-7</v>
      </c>
      <c r="AC253" s="99">
        <v>9.2020796786580406E-8</v>
      </c>
    </row>
    <row r="254" spans="1:29" s="98" customFormat="1" x14ac:dyDescent="0.25">
      <c r="A254" s="98" t="s">
        <v>81</v>
      </c>
      <c r="B254" s="98" t="s">
        <v>236</v>
      </c>
      <c r="C254" s="98" t="s">
        <v>283</v>
      </c>
      <c r="D254" s="98" t="s">
        <v>284</v>
      </c>
      <c r="E254" s="98">
        <v>2016</v>
      </c>
      <c r="F254" s="98" t="s">
        <v>272</v>
      </c>
      <c r="G254" s="98" t="s">
        <v>278</v>
      </c>
      <c r="H254" s="98" t="s">
        <v>274</v>
      </c>
      <c r="I254" s="99">
        <f t="shared" si="10"/>
        <v>6.7818913461538358E-2</v>
      </c>
      <c r="J254" s="99">
        <f t="shared" si="10"/>
        <v>2.601441826923067E-2</v>
      </c>
      <c r="K254" s="99">
        <f t="shared" si="10"/>
        <v>1.376977884615385E-2</v>
      </c>
      <c r="L254" s="99">
        <f t="shared" si="10"/>
        <v>1.1409379807692317E-2</v>
      </c>
      <c r="M254" s="99">
        <f t="shared" si="10"/>
        <v>7.5289817307692469E-3</v>
      </c>
      <c r="N254" s="99">
        <f t="shared" si="9"/>
        <v>5.7550921153846229E-4</v>
      </c>
      <c r="O254" s="99">
        <f t="shared" si="9"/>
        <v>4.3715385576923013E-4</v>
      </c>
      <c r="P254" s="99">
        <f t="shared" si="9"/>
        <v>1.249065865384615E-4</v>
      </c>
      <c r="Q254" s="99">
        <f t="shared" si="9"/>
        <v>5.0751017307692188E-5</v>
      </c>
      <c r="R254" s="99">
        <f t="shared" si="9"/>
        <v>2.1319205769230733E-5</v>
      </c>
      <c r="S254" s="100"/>
      <c r="T254" s="99">
        <v>1.6755986602006999E-5</v>
      </c>
      <c r="U254" s="99">
        <v>6.4273699139317897E-6</v>
      </c>
      <c r="V254" s="99">
        <v>3.40209269188017E-6</v>
      </c>
      <c r="W254" s="99">
        <v>2.8189100272643199E-6</v>
      </c>
      <c r="X254" s="99">
        <v>1.86018192519511E-6</v>
      </c>
      <c r="Y254" s="99">
        <v>1.4219078639971101E-7</v>
      </c>
      <c r="Z254" s="99">
        <v>1.08007394639831E-7</v>
      </c>
      <c r="AA254" s="99">
        <v>3.0860610760563697E-8</v>
      </c>
      <c r="AB254" s="99">
        <v>1.2539029639986599E-8</v>
      </c>
      <c r="AC254" s="99">
        <v>5.2673260009871803E-9</v>
      </c>
    </row>
    <row r="255" spans="1:29" s="98" customFormat="1" x14ac:dyDescent="0.25">
      <c r="A255" s="98" t="s">
        <v>81</v>
      </c>
      <c r="B255" s="98" t="s">
        <v>236</v>
      </c>
      <c r="C255" s="98" t="s">
        <v>283</v>
      </c>
      <c r="D255" s="98" t="s">
        <v>284</v>
      </c>
      <c r="E255" s="98">
        <v>2016</v>
      </c>
      <c r="F255" s="98" t="s">
        <v>272</v>
      </c>
      <c r="G255" s="98" t="s">
        <v>278</v>
      </c>
      <c r="H255" s="98" t="s">
        <v>275</v>
      </c>
      <c r="I255" s="99">
        <f t="shared" si="10"/>
        <v>0.1274989903846154</v>
      </c>
      <c r="J255" s="99">
        <f t="shared" si="10"/>
        <v>4.2598864423076886E-2</v>
      </c>
      <c r="K255" s="99">
        <f t="shared" si="10"/>
        <v>2.6537246153846089E-2</v>
      </c>
      <c r="L255" s="99">
        <f t="shared" si="10"/>
        <v>1.7485145192307545E-2</v>
      </c>
      <c r="M255" s="99">
        <f t="shared" si="10"/>
        <v>1.1127028846153826E-2</v>
      </c>
      <c r="N255" s="99">
        <f t="shared" si="9"/>
        <v>1.4256634615384624E-3</v>
      </c>
      <c r="O255" s="99">
        <f t="shared" si="9"/>
        <v>6.5903326923076784E-4</v>
      </c>
      <c r="P255" s="99">
        <f t="shared" si="9"/>
        <v>2.0229793269230774E-4</v>
      </c>
      <c r="Q255" s="99">
        <f t="shared" si="9"/>
        <v>8.0786538461538563E-5</v>
      </c>
      <c r="R255" s="99">
        <f t="shared" si="9"/>
        <v>3.1939568269230724E-5</v>
      </c>
      <c r="S255" s="100"/>
      <c r="T255" s="99">
        <v>3.1501114742359002E-5</v>
      </c>
      <c r="U255" s="99">
        <v>1.05248811150387E-5</v>
      </c>
      <c r="V255" s="99">
        <v>6.5565447500155301E-6</v>
      </c>
      <c r="W255" s="99">
        <v>4.3200464829417897E-6</v>
      </c>
      <c r="X255" s="99">
        <v>2.7491497098672299E-6</v>
      </c>
      <c r="Y255" s="99">
        <v>3.5223799145731002E-7</v>
      </c>
      <c r="Z255" s="99">
        <v>1.62827035496082E-7</v>
      </c>
      <c r="AA255" s="99">
        <v>4.9981653742187999E-8</v>
      </c>
      <c r="AB255" s="99">
        <v>1.9959891525713599E-8</v>
      </c>
      <c r="AC255" s="99">
        <v>7.8912938983699599E-9</v>
      </c>
    </row>
    <row r="256" spans="1:29" s="98" customFormat="1" x14ac:dyDescent="0.25">
      <c r="A256" s="98" t="s">
        <v>81</v>
      </c>
      <c r="B256" s="98" t="s">
        <v>236</v>
      </c>
      <c r="C256" s="98" t="s">
        <v>283</v>
      </c>
      <c r="D256" s="98" t="s">
        <v>284</v>
      </c>
      <c r="E256" s="98">
        <v>2016</v>
      </c>
      <c r="F256" s="98" t="s">
        <v>272</v>
      </c>
      <c r="G256" s="98" t="s">
        <v>278</v>
      </c>
      <c r="H256" s="98" t="s">
        <v>276</v>
      </c>
      <c r="I256" s="99">
        <f t="shared" si="10"/>
        <v>0.35178999519230708</v>
      </c>
      <c r="J256" s="99">
        <f t="shared" si="10"/>
        <v>0.16912880769230762</v>
      </c>
      <c r="K256" s="99">
        <f t="shared" si="10"/>
        <v>0.11633760769230747</v>
      </c>
      <c r="L256" s="99">
        <f t="shared" si="10"/>
        <v>7.3031802884615471E-2</v>
      </c>
      <c r="M256" s="99">
        <f t="shared" si="10"/>
        <v>3.8997892788461518E-2</v>
      </c>
      <c r="N256" s="99">
        <f t="shared" si="9"/>
        <v>5.648975961538457E-3</v>
      </c>
      <c r="O256" s="99">
        <f t="shared" si="9"/>
        <v>1.9998475961538289E-3</v>
      </c>
      <c r="P256" s="99">
        <f t="shared" si="9"/>
        <v>8.2988072115384624E-4</v>
      </c>
      <c r="Q256" s="99">
        <f t="shared" si="9"/>
        <v>3.9278895192307534E-4</v>
      </c>
      <c r="R256" s="99">
        <f t="shared" si="9"/>
        <v>1.5757457692307667E-4</v>
      </c>
      <c r="S256" s="100"/>
      <c r="T256" s="99">
        <v>8.6916586322270702E-5</v>
      </c>
      <c r="U256" s="99">
        <v>4.1786573848796697E-5</v>
      </c>
      <c r="V256" s="99">
        <v>2.8743477244107899E-5</v>
      </c>
      <c r="W256" s="99">
        <v>1.8043932705424901E-5</v>
      </c>
      <c r="X256" s="99">
        <v>9.6351907707951097E-6</v>
      </c>
      <c r="Y256" s="99">
        <v>1.3956897964795399E-6</v>
      </c>
      <c r="Z256" s="99">
        <v>4.9410139173364099E-7</v>
      </c>
      <c r="AA256" s="99">
        <v>2.0503823395524999E-7</v>
      </c>
      <c r="AB256" s="99">
        <v>9.7046179006863305E-8</v>
      </c>
      <c r="AC256" s="99">
        <v>3.8931875563553199E-8</v>
      </c>
    </row>
    <row r="257" spans="1:29" s="98" customFormat="1" x14ac:dyDescent="0.25">
      <c r="A257" s="98" t="s">
        <v>81</v>
      </c>
      <c r="B257" s="98" t="s">
        <v>236</v>
      </c>
      <c r="C257" s="98" t="s">
        <v>283</v>
      </c>
      <c r="D257" s="98" t="s">
        <v>284</v>
      </c>
      <c r="E257" s="98">
        <v>2016</v>
      </c>
      <c r="F257" s="98" t="s">
        <v>279</v>
      </c>
      <c r="G257" s="98" t="s">
        <v>273</v>
      </c>
      <c r="H257" s="98" t="s">
        <v>274</v>
      </c>
      <c r="I257" s="99">
        <f t="shared" si="10"/>
        <v>0</v>
      </c>
      <c r="J257" s="99">
        <f t="shared" si="10"/>
        <v>0</v>
      </c>
      <c r="K257" s="99">
        <f t="shared" si="10"/>
        <v>0</v>
      </c>
      <c r="L257" s="99">
        <f t="shared" si="10"/>
        <v>0</v>
      </c>
      <c r="M257" s="99">
        <f t="shared" si="10"/>
        <v>0</v>
      </c>
      <c r="N257" s="99">
        <f t="shared" si="9"/>
        <v>0</v>
      </c>
      <c r="O257" s="99">
        <f t="shared" si="9"/>
        <v>0</v>
      </c>
      <c r="P257" s="99">
        <f t="shared" si="9"/>
        <v>0</v>
      </c>
      <c r="Q257" s="99">
        <f t="shared" si="9"/>
        <v>0</v>
      </c>
      <c r="R257" s="99">
        <f t="shared" si="9"/>
        <v>0</v>
      </c>
      <c r="S257" s="100"/>
      <c r="T257" s="99">
        <v>0</v>
      </c>
      <c r="U257" s="99">
        <v>0</v>
      </c>
      <c r="V257" s="99">
        <v>0</v>
      </c>
      <c r="W257" s="99">
        <v>0</v>
      </c>
      <c r="X257" s="99">
        <v>0</v>
      </c>
      <c r="Y257" s="99">
        <v>0</v>
      </c>
      <c r="Z257" s="99">
        <v>0</v>
      </c>
      <c r="AA257" s="99">
        <v>0</v>
      </c>
      <c r="AB257" s="99">
        <v>0</v>
      </c>
      <c r="AC257" s="99">
        <v>0</v>
      </c>
    </row>
    <row r="258" spans="1:29" s="98" customFormat="1" x14ac:dyDescent="0.25">
      <c r="A258" s="98" t="s">
        <v>81</v>
      </c>
      <c r="B258" s="98" t="s">
        <v>236</v>
      </c>
      <c r="C258" s="98" t="s">
        <v>283</v>
      </c>
      <c r="D258" s="98" t="s">
        <v>284</v>
      </c>
      <c r="E258" s="98">
        <v>2016</v>
      </c>
      <c r="F258" s="98" t="s">
        <v>279</v>
      </c>
      <c r="G258" s="98" t="s">
        <v>273</v>
      </c>
      <c r="H258" s="98" t="s">
        <v>275</v>
      </c>
      <c r="I258" s="99">
        <f t="shared" si="10"/>
        <v>0.1727394999999998</v>
      </c>
      <c r="J258" s="99">
        <f t="shared" si="10"/>
        <v>3.827175E-2</v>
      </c>
      <c r="K258" s="99">
        <f t="shared" si="10"/>
        <v>1.7314399999999969E-2</v>
      </c>
      <c r="L258" s="99">
        <f t="shared" si="10"/>
        <v>1.0565E-2</v>
      </c>
      <c r="M258" s="99">
        <f t="shared" si="10"/>
        <v>3.4116599999999978E-3</v>
      </c>
      <c r="N258" s="99">
        <f t="shared" si="9"/>
        <v>2.2101249999999988E-5</v>
      </c>
      <c r="O258" s="99">
        <f t="shared" si="9"/>
        <v>5.1056349999999625E-6</v>
      </c>
      <c r="P258" s="99">
        <f t="shared" si="9"/>
        <v>6.7672149999999696E-8</v>
      </c>
      <c r="Q258" s="99">
        <f t="shared" si="9"/>
        <v>0</v>
      </c>
      <c r="R258" s="99">
        <f t="shared" si="9"/>
        <v>0</v>
      </c>
      <c r="S258" s="100"/>
      <c r="T258" s="99">
        <v>4.2678665875101003E-5</v>
      </c>
      <c r="U258" s="99">
        <v>9.4557830183912693E-6</v>
      </c>
      <c r="V258" s="99">
        <v>4.2778605497170499E-6</v>
      </c>
      <c r="W258" s="99">
        <v>2.6102895109135001E-6</v>
      </c>
      <c r="X258" s="99">
        <v>8.4291720897332203E-7</v>
      </c>
      <c r="Y258" s="99">
        <v>5.46054529607922E-9</v>
      </c>
      <c r="Z258" s="99">
        <v>1.2614468042643401E-9</v>
      </c>
      <c r="AA258" s="99">
        <v>1.6719725823565001E-11</v>
      </c>
      <c r="AB258" s="99">
        <v>0</v>
      </c>
      <c r="AC258" s="99">
        <v>0</v>
      </c>
    </row>
    <row r="259" spans="1:29" s="98" customFormat="1" x14ac:dyDescent="0.25">
      <c r="A259" s="98" t="s">
        <v>81</v>
      </c>
      <c r="B259" s="98" t="s">
        <v>236</v>
      </c>
      <c r="C259" s="98" t="s">
        <v>283</v>
      </c>
      <c r="D259" s="98" t="s">
        <v>284</v>
      </c>
      <c r="E259" s="98">
        <v>2016</v>
      </c>
      <c r="F259" s="98" t="s">
        <v>279</v>
      </c>
      <c r="G259" s="98" t="s">
        <v>273</v>
      </c>
      <c r="H259" s="98" t="s">
        <v>276</v>
      </c>
      <c r="I259" s="99">
        <f t="shared" si="10"/>
        <v>1.5030824999999979</v>
      </c>
      <c r="J259" s="99">
        <f t="shared" si="10"/>
        <v>0.7210941999999978</v>
      </c>
      <c r="K259" s="99">
        <f t="shared" si="10"/>
        <v>0.45067604999999872</v>
      </c>
      <c r="L259" s="99">
        <f t="shared" si="10"/>
        <v>0.30487369999999941</v>
      </c>
      <c r="M259" s="99">
        <f t="shared" si="10"/>
        <v>0.15100964999999986</v>
      </c>
      <c r="N259" s="99">
        <f t="shared" si="9"/>
        <v>1.0782004999999996E-2</v>
      </c>
      <c r="O259" s="99">
        <f t="shared" si="9"/>
        <v>3.9496764999999955E-3</v>
      </c>
      <c r="P259" s="99">
        <f t="shared" si="9"/>
        <v>9.1577834999999666E-4</v>
      </c>
      <c r="Q259" s="99">
        <f t="shared" si="9"/>
        <v>3.0514129999999982E-4</v>
      </c>
      <c r="R259" s="99">
        <f t="shared" si="9"/>
        <v>1.0155974999999946E-4</v>
      </c>
      <c r="S259" s="100"/>
      <c r="T259" s="99">
        <v>3.7136587636418702E-4</v>
      </c>
      <c r="U259" s="99">
        <v>1.7816040006063001E-4</v>
      </c>
      <c r="V259" s="99">
        <v>1.11348316718876E-4</v>
      </c>
      <c r="W259" s="99">
        <v>7.5324999646321597E-5</v>
      </c>
      <c r="X259" s="99">
        <v>3.7309882199878699E-5</v>
      </c>
      <c r="Y259" s="99">
        <v>2.6639048327607099E-6</v>
      </c>
      <c r="Z259" s="99">
        <v>9.7584468901576291E-7</v>
      </c>
      <c r="AA259" s="99">
        <v>2.2626092014450201E-7</v>
      </c>
      <c r="AB259" s="99">
        <v>7.5391115450687104E-8</v>
      </c>
      <c r="AC259" s="99">
        <v>2.5092318992522098E-8</v>
      </c>
    </row>
    <row r="260" spans="1:29" s="98" customFormat="1" x14ac:dyDescent="0.25">
      <c r="A260" s="98" t="s">
        <v>81</v>
      </c>
      <c r="B260" s="98" t="s">
        <v>236</v>
      </c>
      <c r="C260" s="98" t="s">
        <v>283</v>
      </c>
      <c r="D260" s="98" t="s">
        <v>284</v>
      </c>
      <c r="E260" s="98">
        <v>2016</v>
      </c>
      <c r="F260" s="98" t="s">
        <v>279</v>
      </c>
      <c r="G260" s="98" t="s">
        <v>277</v>
      </c>
      <c r="H260" s="98" t="s">
        <v>274</v>
      </c>
      <c r="I260" s="99">
        <f t="shared" si="10"/>
        <v>0.16029875000000002</v>
      </c>
      <c r="J260" s="99">
        <f t="shared" si="10"/>
        <v>6.128022499999998E-2</v>
      </c>
      <c r="K260" s="99">
        <f t="shared" si="10"/>
        <v>3.0529650000000005E-2</v>
      </c>
      <c r="L260" s="99">
        <f t="shared" si="10"/>
        <v>2.3687499999999966E-2</v>
      </c>
      <c r="M260" s="99">
        <f t="shared" si="10"/>
        <v>1.0607124999999985E-2</v>
      </c>
      <c r="N260" s="99">
        <f t="shared" si="9"/>
        <v>2.9006765000000003E-4</v>
      </c>
      <c r="O260" s="99">
        <f t="shared" si="9"/>
        <v>2.0463449999999969E-4</v>
      </c>
      <c r="P260" s="99">
        <f t="shared" si="9"/>
        <v>4.3737649999999651E-5</v>
      </c>
      <c r="Q260" s="99">
        <f t="shared" si="9"/>
        <v>1.3801399999999998E-5</v>
      </c>
      <c r="R260" s="99">
        <f t="shared" si="9"/>
        <v>4.4715574999999611E-6</v>
      </c>
      <c r="S260" s="100"/>
      <c r="T260" s="99">
        <v>3.9604935706345999E-5</v>
      </c>
      <c r="U260" s="99">
        <v>1.5140475962510099E-5</v>
      </c>
      <c r="V260" s="99">
        <v>7.5429460640662901E-6</v>
      </c>
      <c r="W260" s="99">
        <v>5.8524593270008003E-6</v>
      </c>
      <c r="X260" s="99">
        <v>2.6206973145715401E-6</v>
      </c>
      <c r="Y260" s="99">
        <v>7.1666875934721106E-8</v>
      </c>
      <c r="Z260" s="99">
        <v>5.0558948312449397E-8</v>
      </c>
      <c r="AA260" s="99">
        <v>1.0806240324373399E-8</v>
      </c>
      <c r="AB260" s="99">
        <v>3.4099053152788998E-9</v>
      </c>
      <c r="AC260" s="99">
        <v>1.10478557876919E-9</v>
      </c>
    </row>
    <row r="261" spans="1:29" s="98" customFormat="1" x14ac:dyDescent="0.25">
      <c r="A261" s="98" t="s">
        <v>81</v>
      </c>
      <c r="B261" s="98" t="s">
        <v>236</v>
      </c>
      <c r="C261" s="98" t="s">
        <v>283</v>
      </c>
      <c r="D261" s="98" t="s">
        <v>284</v>
      </c>
      <c r="E261" s="98">
        <v>2016</v>
      </c>
      <c r="F261" s="98" t="s">
        <v>279</v>
      </c>
      <c r="G261" s="98" t="s">
        <v>277</v>
      </c>
      <c r="H261" s="98" t="s">
        <v>275</v>
      </c>
      <c r="I261" s="99">
        <f t="shared" si="10"/>
        <v>0.3013604999999997</v>
      </c>
      <c r="J261" s="99">
        <f t="shared" si="10"/>
        <v>0.10045137500000001</v>
      </c>
      <c r="K261" s="99">
        <f t="shared" si="10"/>
        <v>6.1412849999999866E-2</v>
      </c>
      <c r="L261" s="99">
        <f t="shared" si="10"/>
        <v>3.7562725000000012E-2</v>
      </c>
      <c r="M261" s="99">
        <f t="shared" si="10"/>
        <v>1.6564024999999968E-2</v>
      </c>
      <c r="N261" s="99">
        <f t="shared" si="9"/>
        <v>9.7034199999999936E-4</v>
      </c>
      <c r="O261" s="99">
        <f t="shared" si="9"/>
        <v>3.3900699999999984E-4</v>
      </c>
      <c r="P261" s="99">
        <f t="shared" si="9"/>
        <v>7.2775299999999716E-5</v>
      </c>
      <c r="Q261" s="99">
        <f t="shared" si="9"/>
        <v>2.3123849999999994E-5</v>
      </c>
      <c r="R261" s="99">
        <f t="shared" si="9"/>
        <v>7.438007499999974E-6</v>
      </c>
      <c r="S261" s="100"/>
      <c r="T261" s="99">
        <v>7.44569949979789E-5</v>
      </c>
      <c r="U261" s="99">
        <v>2.4818473309923202E-5</v>
      </c>
      <c r="V261" s="99">
        <v>1.51732435580032E-5</v>
      </c>
      <c r="W261" s="99">
        <v>9.2806045498181102E-6</v>
      </c>
      <c r="X261" s="99">
        <v>4.0924657563662004E-6</v>
      </c>
      <c r="Y261" s="99">
        <v>2.3974193512530299E-7</v>
      </c>
      <c r="Z261" s="99">
        <v>8.3758297797089694E-8</v>
      </c>
      <c r="AA261" s="99">
        <v>1.7980558660064601E-8</v>
      </c>
      <c r="AB261" s="99">
        <v>5.7131985903395297E-9</v>
      </c>
      <c r="AC261" s="99">
        <v>1.8377049653900501E-9</v>
      </c>
    </row>
    <row r="262" spans="1:29" s="98" customFormat="1" x14ac:dyDescent="0.25">
      <c r="A262" s="98" t="s">
        <v>81</v>
      </c>
      <c r="B262" s="98" t="s">
        <v>236</v>
      </c>
      <c r="C262" s="98" t="s">
        <v>283</v>
      </c>
      <c r="D262" s="98" t="s">
        <v>284</v>
      </c>
      <c r="E262" s="98">
        <v>2016</v>
      </c>
      <c r="F262" s="98" t="s">
        <v>279</v>
      </c>
      <c r="G262" s="98" t="s">
        <v>277</v>
      </c>
      <c r="H262" s="98" t="s">
        <v>276</v>
      </c>
      <c r="I262" s="99">
        <f t="shared" si="10"/>
        <v>0.83150249999999626</v>
      </c>
      <c r="J262" s="99">
        <f t="shared" si="10"/>
        <v>0.39948112499999999</v>
      </c>
      <c r="K262" s="99">
        <f t="shared" si="10"/>
        <v>0.27375979999999978</v>
      </c>
      <c r="L262" s="99">
        <f t="shared" si="10"/>
        <v>0.16925399999999968</v>
      </c>
      <c r="M262" s="99">
        <f t="shared" si="10"/>
        <v>8.4254962499999628E-2</v>
      </c>
      <c r="N262" s="99">
        <f t="shared" si="9"/>
        <v>7.9962037499999739E-3</v>
      </c>
      <c r="O262" s="99">
        <f t="shared" si="9"/>
        <v>2.0677487499999969E-3</v>
      </c>
      <c r="P262" s="99">
        <f t="shared" si="9"/>
        <v>4.4397262499999799E-4</v>
      </c>
      <c r="Q262" s="99">
        <f t="shared" si="9"/>
        <v>1.3983674999999978E-4</v>
      </c>
      <c r="R262" s="99">
        <f t="shared" si="9"/>
        <v>4.4434687499999972E-5</v>
      </c>
      <c r="S262" s="100"/>
      <c r="T262" s="99">
        <v>2.0543892608124401E-4</v>
      </c>
      <c r="U262" s="99">
        <v>9.8699611017077603E-5</v>
      </c>
      <c r="V262" s="99">
        <v>6.7637703213419505E-5</v>
      </c>
      <c r="W262" s="99">
        <v>4.1817505052546398E-5</v>
      </c>
      <c r="X262" s="99">
        <v>2.0816833398595301E-5</v>
      </c>
      <c r="Y262" s="99">
        <v>1.97561824664005E-6</v>
      </c>
      <c r="Z262" s="99">
        <v>5.1087769742825302E-7</v>
      </c>
      <c r="AA262" s="99">
        <v>1.09692104701394E-7</v>
      </c>
      <c r="AB262" s="99">
        <v>3.4549399125909402E-8</v>
      </c>
      <c r="AC262" s="99">
        <v>1.09784570470392E-8</v>
      </c>
    </row>
    <row r="263" spans="1:29" s="98" customFormat="1" x14ac:dyDescent="0.25">
      <c r="A263" s="98" t="s">
        <v>81</v>
      </c>
      <c r="B263" s="98" t="s">
        <v>236</v>
      </c>
      <c r="C263" s="98" t="s">
        <v>283</v>
      </c>
      <c r="D263" s="98" t="s">
        <v>284</v>
      </c>
      <c r="E263" s="98">
        <v>2016</v>
      </c>
      <c r="F263" s="98" t="s">
        <v>279</v>
      </c>
      <c r="G263" s="98" t="s">
        <v>278</v>
      </c>
      <c r="H263" s="98" t="s">
        <v>274</v>
      </c>
      <c r="I263" s="99">
        <f t="shared" si="10"/>
        <v>6.7818701923076818E-2</v>
      </c>
      <c r="J263" s="99">
        <f t="shared" si="10"/>
        <v>2.5926249038461534E-2</v>
      </c>
      <c r="K263" s="99">
        <f t="shared" si="10"/>
        <v>1.2916390384615372E-2</v>
      </c>
      <c r="L263" s="99">
        <f t="shared" si="10"/>
        <v>1.0021634615384606E-2</v>
      </c>
      <c r="M263" s="99">
        <f t="shared" si="10"/>
        <v>4.4876298076922923E-3</v>
      </c>
      <c r="N263" s="99">
        <f t="shared" si="9"/>
        <v>1.227209288461539E-4</v>
      </c>
      <c r="O263" s="99">
        <f t="shared" si="9"/>
        <v>8.6576134615384546E-5</v>
      </c>
      <c r="P263" s="99">
        <f t="shared" si="9"/>
        <v>1.8504390384615247E-5</v>
      </c>
      <c r="Q263" s="99">
        <f t="shared" si="9"/>
        <v>5.8390538461538349E-6</v>
      </c>
      <c r="R263" s="99">
        <f t="shared" si="9"/>
        <v>1.8918127884615237E-6</v>
      </c>
      <c r="S263" s="100"/>
      <c r="T263" s="99">
        <v>1.6755934337300201E-5</v>
      </c>
      <c r="U263" s="99">
        <v>6.4055859841388898E-6</v>
      </c>
      <c r="V263" s="99">
        <v>3.1912464117203498E-6</v>
      </c>
      <c r="W263" s="99">
        <v>2.4760404845003398E-6</v>
      </c>
      <c r="X263" s="99">
        <v>1.1087565561648801E-6</v>
      </c>
      <c r="Y263" s="99">
        <v>3.0320601356997401E-8</v>
      </c>
      <c r="Z263" s="99">
        <v>2.1390324286036299E-8</v>
      </c>
      <c r="AA263" s="99">
        <v>4.5718709064656702E-9</v>
      </c>
      <c r="AB263" s="99">
        <v>1.4426522487718399E-9</v>
      </c>
      <c r="AC263" s="99">
        <v>4.6740928332542699E-10</v>
      </c>
    </row>
    <row r="264" spans="1:29" s="98" customFormat="1" x14ac:dyDescent="0.25">
      <c r="A264" s="98" t="s">
        <v>81</v>
      </c>
      <c r="B264" s="98" t="s">
        <v>236</v>
      </c>
      <c r="C264" s="98" t="s">
        <v>283</v>
      </c>
      <c r="D264" s="98" t="s">
        <v>284</v>
      </c>
      <c r="E264" s="98">
        <v>2016</v>
      </c>
      <c r="F264" s="98" t="s">
        <v>279</v>
      </c>
      <c r="G264" s="98" t="s">
        <v>278</v>
      </c>
      <c r="H264" s="98" t="s">
        <v>275</v>
      </c>
      <c r="I264" s="99">
        <f t="shared" si="10"/>
        <v>0.12749867307692309</v>
      </c>
      <c r="J264" s="99">
        <f t="shared" si="10"/>
        <v>4.2498658653845965E-2</v>
      </c>
      <c r="K264" s="99">
        <f t="shared" si="10"/>
        <v>2.5982359615384566E-2</v>
      </c>
      <c r="L264" s="99">
        <f t="shared" si="10"/>
        <v>1.5891922115384625E-2</v>
      </c>
      <c r="M264" s="99">
        <f t="shared" si="10"/>
        <v>7.0078567307691976E-3</v>
      </c>
      <c r="N264" s="99">
        <f t="shared" si="9"/>
        <v>4.1052930769230542E-4</v>
      </c>
      <c r="O264" s="99">
        <f t="shared" si="9"/>
        <v>1.4342603846153825E-4</v>
      </c>
      <c r="P264" s="99">
        <f t="shared" si="9"/>
        <v>3.0789549999999862E-5</v>
      </c>
      <c r="Q264" s="99">
        <f t="shared" si="9"/>
        <v>9.7831673076922951E-6</v>
      </c>
      <c r="R264" s="99">
        <f t="shared" si="9"/>
        <v>3.1468493269230665E-6</v>
      </c>
      <c r="S264" s="100"/>
      <c r="T264" s="99">
        <v>3.1501036345298802E-5</v>
      </c>
      <c r="U264" s="99">
        <v>1.0500123323429E-5</v>
      </c>
      <c r="V264" s="99">
        <v>6.4194491976167403E-6</v>
      </c>
      <c r="W264" s="99">
        <v>3.9264096172307401E-6</v>
      </c>
      <c r="X264" s="99">
        <v>1.7314278200010799E-6</v>
      </c>
      <c r="Y264" s="99">
        <v>1.0142928024532E-7</v>
      </c>
      <c r="Z264" s="99">
        <v>3.5436202914153299E-8</v>
      </c>
      <c r="AA264" s="99">
        <v>7.6071594331042506E-9</v>
      </c>
      <c r="AB264" s="99">
        <v>2.4171224805282602E-9</v>
      </c>
      <c r="AC264" s="99">
        <v>7.7749056228040603E-10</v>
      </c>
    </row>
    <row r="265" spans="1:29" s="98" customFormat="1" x14ac:dyDescent="0.25">
      <c r="A265" s="98" t="s">
        <v>81</v>
      </c>
      <c r="B265" s="98" t="s">
        <v>236</v>
      </c>
      <c r="C265" s="98" t="s">
        <v>283</v>
      </c>
      <c r="D265" s="98" t="s">
        <v>284</v>
      </c>
      <c r="E265" s="98">
        <v>2016</v>
      </c>
      <c r="F265" s="98" t="s">
        <v>279</v>
      </c>
      <c r="G265" s="98" t="s">
        <v>278</v>
      </c>
      <c r="H265" s="98" t="s">
        <v>276</v>
      </c>
      <c r="I265" s="99">
        <f t="shared" si="10"/>
        <v>0.35178951923076779</v>
      </c>
      <c r="J265" s="99">
        <f t="shared" si="10"/>
        <v>0.16901124519230779</v>
      </c>
      <c r="K265" s="99">
        <f t="shared" si="10"/>
        <v>0.11582145384615361</v>
      </c>
      <c r="L265" s="99">
        <f t="shared" si="10"/>
        <v>7.1607461538461342E-2</v>
      </c>
      <c r="M265" s="99">
        <f t="shared" si="10"/>
        <v>3.5646330288461398E-2</v>
      </c>
      <c r="N265" s="99">
        <f t="shared" si="9"/>
        <v>3.3830092788461425E-3</v>
      </c>
      <c r="O265" s="99">
        <f t="shared" si="9"/>
        <v>8.7481677884615418E-4</v>
      </c>
      <c r="P265" s="99">
        <f t="shared" si="9"/>
        <v>1.8783457211538394E-4</v>
      </c>
      <c r="Q265" s="99">
        <f t="shared" si="9"/>
        <v>5.9161701923076884E-5</v>
      </c>
      <c r="R265" s="99">
        <f t="shared" si="9"/>
        <v>1.8799290865384611E-5</v>
      </c>
      <c r="S265" s="100"/>
      <c r="T265" s="99">
        <v>8.6916468726680197E-5</v>
      </c>
      <c r="U265" s="99">
        <v>4.1757527737994398E-5</v>
      </c>
      <c r="V265" s="99">
        <v>2.86159513595236E-5</v>
      </c>
      <c r="W265" s="99">
        <v>1.7692021368385E-5</v>
      </c>
      <c r="X265" s="99">
        <v>8.8071218224826306E-6</v>
      </c>
      <c r="Y265" s="99">
        <v>8.3583848896309803E-7</v>
      </c>
      <c r="Z265" s="99">
        <v>2.1614056429656901E-7</v>
      </c>
      <c r="AA265" s="99">
        <v>4.64081981428975E-8</v>
      </c>
      <c r="AB265" s="99">
        <v>1.4617053476346301E-8</v>
      </c>
      <c r="AC265" s="99">
        <v>4.6447318275935104E-9</v>
      </c>
    </row>
    <row r="266" spans="1:29" s="98" customFormat="1" x14ac:dyDescent="0.25">
      <c r="A266" s="98" t="s">
        <v>81</v>
      </c>
      <c r="B266" s="98" t="s">
        <v>236</v>
      </c>
      <c r="C266" s="98" t="s">
        <v>283</v>
      </c>
      <c r="D266" s="98" t="s">
        <v>284</v>
      </c>
      <c r="E266" s="98">
        <v>2016</v>
      </c>
      <c r="F266" s="98" t="s">
        <v>280</v>
      </c>
      <c r="G266" s="98" t="s">
        <v>273</v>
      </c>
      <c r="H266" s="98" t="s">
        <v>274</v>
      </c>
      <c r="I266" s="99">
        <f t="shared" si="10"/>
        <v>4.6011999999999895E-13</v>
      </c>
      <c r="J266" s="99">
        <f t="shared" si="10"/>
        <v>1.1423519999999968E-6</v>
      </c>
      <c r="K266" s="99">
        <f t="shared" si="10"/>
        <v>9.0521699999999821E-6</v>
      </c>
      <c r="L266" s="99">
        <f t="shared" si="10"/>
        <v>5.9486099999999749E-5</v>
      </c>
      <c r="M266" s="99">
        <f t="shared" si="10"/>
        <v>1.9522159999999997E-4</v>
      </c>
      <c r="N266" s="99">
        <f t="shared" si="9"/>
        <v>4.4704799999999823E-5</v>
      </c>
      <c r="O266" s="99">
        <f t="shared" si="9"/>
        <v>3.1220299999999969E-5</v>
      </c>
      <c r="P266" s="99">
        <f t="shared" si="9"/>
        <v>1.1975099999999973E-5</v>
      </c>
      <c r="Q266" s="99">
        <f t="shared" si="9"/>
        <v>5.8221399999999745E-6</v>
      </c>
      <c r="R266" s="99">
        <f t="shared" si="9"/>
        <v>2.5403270000000031E-6</v>
      </c>
      <c r="S266" s="100"/>
      <c r="T266" s="99">
        <v>1.1368162894098599E-16</v>
      </c>
      <c r="U266" s="99">
        <v>2.8224036378334602E-10</v>
      </c>
      <c r="V266" s="99">
        <v>2.23651532437348E-9</v>
      </c>
      <c r="W266" s="99">
        <v>1.46972023544866E-8</v>
      </c>
      <c r="X266" s="99">
        <v>4.82333075990299E-8</v>
      </c>
      <c r="Y266" s="99">
        <v>1.10451936135812E-8</v>
      </c>
      <c r="Z266" s="99">
        <v>7.7135846301535908E-9</v>
      </c>
      <c r="AA266" s="99">
        <v>2.9586822453516501E-9</v>
      </c>
      <c r="AB266" s="99">
        <v>1.43847335286984E-9</v>
      </c>
      <c r="AC266" s="99">
        <v>6.2763738025464903E-10</v>
      </c>
    </row>
    <row r="267" spans="1:29" s="98" customFormat="1" x14ac:dyDescent="0.25">
      <c r="A267" s="98" t="s">
        <v>81</v>
      </c>
      <c r="B267" s="98" t="s">
        <v>236</v>
      </c>
      <c r="C267" s="98" t="s">
        <v>283</v>
      </c>
      <c r="D267" s="98" t="s">
        <v>284</v>
      </c>
      <c r="E267" s="98">
        <v>2016</v>
      </c>
      <c r="F267" s="98" t="s">
        <v>280</v>
      </c>
      <c r="G267" s="98" t="s">
        <v>273</v>
      </c>
      <c r="H267" s="98" t="s">
        <v>275</v>
      </c>
      <c r="I267" s="99">
        <f t="shared" si="10"/>
        <v>4.4903399999999951E-9</v>
      </c>
      <c r="J267" s="99">
        <f t="shared" si="10"/>
        <v>3.4993049999999985E-5</v>
      </c>
      <c r="K267" s="99">
        <f t="shared" si="10"/>
        <v>3.2663999999999973E-4</v>
      </c>
      <c r="L267" s="99">
        <f t="shared" si="10"/>
        <v>1.0222999999999988E-3</v>
      </c>
      <c r="M267" s="99">
        <f t="shared" si="10"/>
        <v>2.6051E-3</v>
      </c>
      <c r="N267" s="99">
        <f t="shared" si="9"/>
        <v>3.6757099999999997E-4</v>
      </c>
      <c r="O267" s="99">
        <f t="shared" si="9"/>
        <v>1.7941749999999965E-4</v>
      </c>
      <c r="P267" s="99">
        <f t="shared" si="9"/>
        <v>6.3835499999999792E-5</v>
      </c>
      <c r="Q267" s="99">
        <f t="shared" si="9"/>
        <v>3.4289749999999981E-5</v>
      </c>
      <c r="R267" s="99">
        <f t="shared" si="9"/>
        <v>1.9520049999999969E-5</v>
      </c>
      <c r="S267" s="100"/>
      <c r="T267" s="99">
        <v>1.10942616208569E-12</v>
      </c>
      <c r="U267" s="99">
        <v>8.6457161732012894E-9</v>
      </c>
      <c r="V267" s="99">
        <v>8.0702789005658796E-8</v>
      </c>
      <c r="W267" s="99">
        <v>2.5257917340339501E-7</v>
      </c>
      <c r="X267" s="99">
        <v>6.4364081447049303E-7</v>
      </c>
      <c r="Y267" s="99">
        <v>9.0815591653193199E-8</v>
      </c>
      <c r="Z267" s="99">
        <v>4.4328596149959497E-8</v>
      </c>
      <c r="AA267" s="99">
        <v>1.5771806537995099E-8</v>
      </c>
      <c r="AB267" s="99">
        <v>8.4719521776475294E-9</v>
      </c>
      <c r="AC267" s="99">
        <v>4.82280944320937E-9</v>
      </c>
    </row>
    <row r="268" spans="1:29" s="98" customFormat="1" x14ac:dyDescent="0.25">
      <c r="A268" s="98" t="s">
        <v>81</v>
      </c>
      <c r="B268" s="98" t="s">
        <v>236</v>
      </c>
      <c r="C268" s="98" t="s">
        <v>283</v>
      </c>
      <c r="D268" s="98" t="s">
        <v>284</v>
      </c>
      <c r="E268" s="98">
        <v>2016</v>
      </c>
      <c r="F268" s="98" t="s">
        <v>280</v>
      </c>
      <c r="G268" s="98" t="s">
        <v>273</v>
      </c>
      <c r="H268" s="98" t="s">
        <v>276</v>
      </c>
      <c r="I268" s="99">
        <f t="shared" si="10"/>
        <v>2.2031444999999943E-6</v>
      </c>
      <c r="J268" s="99">
        <f t="shared" si="10"/>
        <v>1.1386559999999985E-3</v>
      </c>
      <c r="K268" s="99">
        <f t="shared" si="10"/>
        <v>7.2360579999999662E-3</v>
      </c>
      <c r="L268" s="99">
        <f t="shared" si="10"/>
        <v>1.3335139999999997E-2</v>
      </c>
      <c r="M268" s="99">
        <f t="shared" si="10"/>
        <v>3.1814489999999945E-2</v>
      </c>
      <c r="N268" s="99">
        <f t="shared" si="9"/>
        <v>1.2915604999999969E-2</v>
      </c>
      <c r="O268" s="99">
        <f t="shared" si="9"/>
        <v>8.332079499999966E-3</v>
      </c>
      <c r="P268" s="99">
        <f t="shared" si="9"/>
        <v>3.5973744999999936E-3</v>
      </c>
      <c r="Q268" s="99">
        <f t="shared" si="9"/>
        <v>1.6808494999999949E-3</v>
      </c>
      <c r="R268" s="99">
        <f t="shared" si="9"/>
        <v>6.9427424999999883E-4</v>
      </c>
      <c r="S268" s="100"/>
      <c r="T268" s="99">
        <v>5.4432986080234298E-10</v>
      </c>
      <c r="U268" s="99">
        <v>2.81327194826192E-7</v>
      </c>
      <c r="V268" s="99">
        <v>1.7878093987469601E-6</v>
      </c>
      <c r="W268" s="99">
        <v>3.2947066794664502E-6</v>
      </c>
      <c r="X268" s="99">
        <v>7.8603908700484904E-6</v>
      </c>
      <c r="Y268" s="99">
        <v>3.19105236711802E-6</v>
      </c>
      <c r="Z268" s="99">
        <v>2.05860290799312E-6</v>
      </c>
      <c r="AA268" s="99">
        <v>8.8880160190986104E-7</v>
      </c>
      <c r="AB268" s="99">
        <v>4.1528668426636899E-7</v>
      </c>
      <c r="AC268" s="99">
        <v>1.7153400780618399E-7</v>
      </c>
    </row>
    <row r="269" spans="1:29" s="98" customFormat="1" x14ac:dyDescent="0.25">
      <c r="A269" s="98" t="s">
        <v>81</v>
      </c>
      <c r="B269" s="98" t="s">
        <v>236</v>
      </c>
      <c r="C269" s="98" t="s">
        <v>283</v>
      </c>
      <c r="D269" s="98" t="s">
        <v>284</v>
      </c>
      <c r="E269" s="98">
        <v>2016</v>
      </c>
      <c r="F269" s="98" t="s">
        <v>280</v>
      </c>
      <c r="G269" s="98" t="s">
        <v>277</v>
      </c>
      <c r="H269" s="98" t="s">
        <v>274</v>
      </c>
      <c r="I269" s="99">
        <f t="shared" si="10"/>
        <v>6.5371874999999865E-7</v>
      </c>
      <c r="J269" s="99">
        <f t="shared" si="10"/>
        <v>1.8180799999999972E-4</v>
      </c>
      <c r="K269" s="99">
        <f t="shared" si="10"/>
        <v>4.7284349999999694E-4</v>
      </c>
      <c r="L269" s="99">
        <f t="shared" si="10"/>
        <v>2.5453124999999985E-3</v>
      </c>
      <c r="M269" s="99">
        <f t="shared" si="10"/>
        <v>5.9814149999999969E-3</v>
      </c>
      <c r="N269" s="99">
        <f t="shared" si="9"/>
        <v>1.0398258999999991E-3</v>
      </c>
      <c r="O269" s="99">
        <f t="shared" si="9"/>
        <v>7.929299999999979E-4</v>
      </c>
      <c r="P269" s="99">
        <f t="shared" si="9"/>
        <v>2.5149649999999972E-4</v>
      </c>
      <c r="Q269" s="99">
        <f t="shared" si="9"/>
        <v>1.060034E-4</v>
      </c>
      <c r="R269" s="99">
        <f t="shared" si="9"/>
        <v>4.5864049999999942E-5</v>
      </c>
      <c r="S269" s="100"/>
      <c r="T269" s="99">
        <v>1.6151397976455099E-10</v>
      </c>
      <c r="U269" s="99">
        <v>4.4919215844785702E-8</v>
      </c>
      <c r="V269" s="99">
        <v>1.1682521801738E-7</v>
      </c>
      <c r="W269" s="99">
        <v>6.2886914536176196E-7</v>
      </c>
      <c r="X269" s="99">
        <v>1.47782535115198E-6</v>
      </c>
      <c r="Y269" s="99">
        <v>2.5690928915723499E-7</v>
      </c>
      <c r="Z269" s="99">
        <v>1.95908836903799E-7</v>
      </c>
      <c r="AA269" s="99">
        <v>6.2137120301131695E-8</v>
      </c>
      <c r="AB269" s="99">
        <v>2.6190209478577201E-8</v>
      </c>
      <c r="AC269" s="99">
        <v>1.13316089581649E-8</v>
      </c>
    </row>
    <row r="270" spans="1:29" s="98" customFormat="1" x14ac:dyDescent="0.25">
      <c r="A270" s="98" t="s">
        <v>81</v>
      </c>
      <c r="B270" s="98" t="s">
        <v>236</v>
      </c>
      <c r="C270" s="98" t="s">
        <v>283</v>
      </c>
      <c r="D270" s="98" t="s">
        <v>284</v>
      </c>
      <c r="E270" s="98">
        <v>2016</v>
      </c>
      <c r="F270" s="98" t="s">
        <v>280</v>
      </c>
      <c r="G270" s="98" t="s">
        <v>277</v>
      </c>
      <c r="H270" s="98" t="s">
        <v>275</v>
      </c>
      <c r="I270" s="99">
        <f t="shared" si="10"/>
        <v>7.6250674999999749E-7</v>
      </c>
      <c r="J270" s="99">
        <f t="shared" si="10"/>
        <v>2.4284124999999972E-4</v>
      </c>
      <c r="K270" s="99">
        <f t="shared" si="10"/>
        <v>1.6834425E-3</v>
      </c>
      <c r="L270" s="99">
        <f t="shared" si="10"/>
        <v>3.6632649999999998E-3</v>
      </c>
      <c r="M270" s="99">
        <f t="shared" si="10"/>
        <v>8.0999499999999808E-3</v>
      </c>
      <c r="N270" s="99">
        <f t="shared" si="9"/>
        <v>2.339495E-3</v>
      </c>
      <c r="O270" s="99">
        <f t="shared" si="9"/>
        <v>1.2620964999999977E-3</v>
      </c>
      <c r="P270" s="99">
        <f t="shared" si="9"/>
        <v>4.0627474999999763E-4</v>
      </c>
      <c r="Q270" s="99">
        <f t="shared" si="9"/>
        <v>1.6852224999999981E-4</v>
      </c>
      <c r="R270" s="99">
        <f t="shared" si="9"/>
        <v>6.8092424999999804E-5</v>
      </c>
      <c r="S270" s="100"/>
      <c r="T270" s="99">
        <v>1.88392179036984E-10</v>
      </c>
      <c r="U270" s="99">
        <v>5.99986718118431E-8</v>
      </c>
      <c r="V270" s="99">
        <v>4.1592733553961199E-7</v>
      </c>
      <c r="W270" s="99">
        <v>9.0508113631770405E-7</v>
      </c>
      <c r="X270" s="99">
        <v>2.0012507831447E-6</v>
      </c>
      <c r="Y270" s="99">
        <v>5.7801791380355695E-7</v>
      </c>
      <c r="Z270" s="99">
        <v>3.1182558028496302E-7</v>
      </c>
      <c r="AA270" s="99">
        <v>1.00378108705537E-7</v>
      </c>
      <c r="AB270" s="99">
        <v>4.16367119290622E-8</v>
      </c>
      <c r="AC270" s="99">
        <v>1.6823562967360501E-8</v>
      </c>
    </row>
    <row r="271" spans="1:29" s="98" customFormat="1" x14ac:dyDescent="0.25">
      <c r="A271" s="98" t="s">
        <v>81</v>
      </c>
      <c r="B271" s="98" t="s">
        <v>236</v>
      </c>
      <c r="C271" s="98" t="s">
        <v>283</v>
      </c>
      <c r="D271" s="98" t="s">
        <v>284</v>
      </c>
      <c r="E271" s="98">
        <v>2016</v>
      </c>
      <c r="F271" s="98" t="s">
        <v>280</v>
      </c>
      <c r="G271" s="98" t="s">
        <v>277</v>
      </c>
      <c r="H271" s="98" t="s">
        <v>276</v>
      </c>
      <c r="I271" s="99">
        <f t="shared" si="10"/>
        <v>1.1925873749999965E-6</v>
      </c>
      <c r="J271" s="99">
        <f t="shared" si="10"/>
        <v>3.4844474999999993E-4</v>
      </c>
      <c r="K271" s="99">
        <f t="shared" si="10"/>
        <v>3.8039127499999974E-3</v>
      </c>
      <c r="L271" s="99">
        <f t="shared" si="10"/>
        <v>4.9522349999999889E-3</v>
      </c>
      <c r="M271" s="99">
        <f t="shared" si="10"/>
        <v>1.0524921249999973E-2</v>
      </c>
      <c r="N271" s="99">
        <f t="shared" si="9"/>
        <v>6.2614209999999997E-3</v>
      </c>
      <c r="O271" s="99">
        <f t="shared" si="9"/>
        <v>3.0169912499999978E-3</v>
      </c>
      <c r="P271" s="99">
        <f t="shared" si="9"/>
        <v>1.5309324999999967E-3</v>
      </c>
      <c r="Q271" s="99">
        <f t="shared" si="9"/>
        <v>7.8077762500000007E-4</v>
      </c>
      <c r="R271" s="99">
        <f t="shared" si="9"/>
        <v>3.2801449999999964E-4</v>
      </c>
      <c r="S271" s="100"/>
      <c r="T271" s="99">
        <v>2.94651993924312E-10</v>
      </c>
      <c r="U271" s="99">
        <v>8.6090078188156806E-8</v>
      </c>
      <c r="V271" s="99">
        <v>9.3983090882679805E-7</v>
      </c>
      <c r="W271" s="99">
        <v>1.22354633943007E-6</v>
      </c>
      <c r="X271" s="99">
        <v>2.60038727326697E-6</v>
      </c>
      <c r="Y271" s="99">
        <v>1.5470063000202099E-6</v>
      </c>
      <c r="Z271" s="99">
        <v>7.4540658915218203E-7</v>
      </c>
      <c r="AA271" s="99">
        <v>3.7824676258083997E-7</v>
      </c>
      <c r="AB271" s="99">
        <v>1.9290635540875101E-7</v>
      </c>
      <c r="AC271" s="99">
        <v>8.1042386065076697E-8</v>
      </c>
    </row>
    <row r="272" spans="1:29" s="98" customFormat="1" x14ac:dyDescent="0.25">
      <c r="A272" s="98" t="s">
        <v>81</v>
      </c>
      <c r="B272" s="98" t="s">
        <v>236</v>
      </c>
      <c r="C272" s="98" t="s">
        <v>283</v>
      </c>
      <c r="D272" s="98" t="s">
        <v>284</v>
      </c>
      <c r="E272" s="98">
        <v>2016</v>
      </c>
      <c r="F272" s="98" t="s">
        <v>280</v>
      </c>
      <c r="G272" s="98" t="s">
        <v>278</v>
      </c>
      <c r="H272" s="98" t="s">
        <v>274</v>
      </c>
      <c r="I272" s="99">
        <f t="shared" si="10"/>
        <v>2.765733173076915E-7</v>
      </c>
      <c r="J272" s="99">
        <f t="shared" si="10"/>
        <v>7.6918769230769086E-5</v>
      </c>
      <c r="K272" s="99">
        <f t="shared" si="10"/>
        <v>2.000491730769216E-4</v>
      </c>
      <c r="L272" s="99">
        <f t="shared" si="10"/>
        <v>1.0768629807692321E-3</v>
      </c>
      <c r="M272" s="99">
        <f t="shared" si="10"/>
        <v>2.5305986538461524E-3</v>
      </c>
      <c r="N272" s="99">
        <f t="shared" si="9"/>
        <v>4.3992634230768989E-4</v>
      </c>
      <c r="O272" s="99">
        <f t="shared" si="9"/>
        <v>3.3547038461538363E-4</v>
      </c>
      <c r="P272" s="99">
        <f t="shared" si="9"/>
        <v>1.0640236538461523E-4</v>
      </c>
      <c r="Q272" s="99">
        <f t="shared" si="9"/>
        <v>4.4847592307692272E-5</v>
      </c>
      <c r="R272" s="99">
        <f t="shared" si="9"/>
        <v>1.9404021153846113E-5</v>
      </c>
      <c r="S272" s="100"/>
      <c r="T272" s="99">
        <v>6.8332837592694594E-11</v>
      </c>
      <c r="U272" s="99">
        <v>1.90042836266401E-8</v>
      </c>
      <c r="V272" s="99">
        <v>4.9426053776583803E-8</v>
      </c>
      <c r="W272" s="99">
        <v>2.66060023037669E-7</v>
      </c>
      <c r="X272" s="99">
        <v>6.2523380241045297E-7</v>
      </c>
      <c r="Y272" s="99">
        <v>1.0869239156652201E-7</v>
      </c>
      <c r="Z272" s="99">
        <v>8.2884507920838001E-8</v>
      </c>
      <c r="AA272" s="99">
        <v>2.6288781665863401E-8</v>
      </c>
      <c r="AB272" s="99">
        <v>1.1080473240936499E-8</v>
      </c>
      <c r="AC272" s="99">
        <v>4.7941422515313004E-9</v>
      </c>
    </row>
    <row r="273" spans="1:29" s="98" customFormat="1" x14ac:dyDescent="0.25">
      <c r="A273" s="98" t="s">
        <v>81</v>
      </c>
      <c r="B273" s="98" t="s">
        <v>236</v>
      </c>
      <c r="C273" s="98" t="s">
        <v>283</v>
      </c>
      <c r="D273" s="98" t="s">
        <v>284</v>
      </c>
      <c r="E273" s="98">
        <v>2016</v>
      </c>
      <c r="F273" s="98" t="s">
        <v>280</v>
      </c>
      <c r="G273" s="98" t="s">
        <v>278</v>
      </c>
      <c r="H273" s="98" t="s">
        <v>275</v>
      </c>
      <c r="I273" s="99">
        <f t="shared" si="10"/>
        <v>3.2259900961538357E-7</v>
      </c>
      <c r="J273" s="99">
        <f t="shared" si="10"/>
        <v>1.0274052884615374E-4</v>
      </c>
      <c r="K273" s="99">
        <f t="shared" si="10"/>
        <v>7.1222567307692311E-4</v>
      </c>
      <c r="L273" s="99">
        <f t="shared" si="10"/>
        <v>1.5498428846153827E-3</v>
      </c>
      <c r="M273" s="99">
        <f t="shared" si="10"/>
        <v>3.4269019230769139E-3</v>
      </c>
      <c r="N273" s="99">
        <f t="shared" si="9"/>
        <v>9.8978634615384592E-4</v>
      </c>
      <c r="O273" s="99">
        <f t="shared" si="9"/>
        <v>5.3396390384615193E-4</v>
      </c>
      <c r="P273" s="99">
        <f t="shared" si="9"/>
        <v>1.7188547115384514E-4</v>
      </c>
      <c r="Q273" s="99">
        <f t="shared" si="9"/>
        <v>7.12978750000001E-5</v>
      </c>
      <c r="R273" s="99">
        <f t="shared" si="9"/>
        <v>2.8808333653846071E-5</v>
      </c>
      <c r="S273" s="100"/>
      <c r="T273" s="99">
        <v>7.9704383438724005E-11</v>
      </c>
      <c r="U273" s="99">
        <v>2.5384053458856701E-8</v>
      </c>
      <c r="V273" s="99">
        <v>1.7596925734368199E-7</v>
      </c>
      <c r="W273" s="99">
        <v>3.8291894228825899E-7</v>
      </c>
      <c r="X273" s="99">
        <v>8.4668302363814204E-7</v>
      </c>
      <c r="Y273" s="99">
        <v>2.4454604045535097E-7</v>
      </c>
      <c r="Z273" s="99">
        <v>1.31926207043638E-7</v>
      </c>
      <c r="AA273" s="99">
        <v>4.2467661375419502E-8</v>
      </c>
      <c r="AB273" s="99">
        <v>1.7615531969987899E-8</v>
      </c>
      <c r="AC273" s="99">
        <v>7.1176612554217504E-9</v>
      </c>
    </row>
    <row r="274" spans="1:29" s="98" customFormat="1" x14ac:dyDescent="0.25">
      <c r="A274" s="98" t="s">
        <v>81</v>
      </c>
      <c r="B274" s="98" t="s">
        <v>236</v>
      </c>
      <c r="C274" s="98" t="s">
        <v>283</v>
      </c>
      <c r="D274" s="98" t="s">
        <v>284</v>
      </c>
      <c r="E274" s="98">
        <v>2016</v>
      </c>
      <c r="F274" s="98" t="s">
        <v>280</v>
      </c>
      <c r="G274" s="98" t="s">
        <v>278</v>
      </c>
      <c r="H274" s="98" t="s">
        <v>276</v>
      </c>
      <c r="I274" s="99">
        <f t="shared" si="10"/>
        <v>5.0455619711538255E-7</v>
      </c>
      <c r="J274" s="99">
        <f t="shared" si="10"/>
        <v>1.4741893269230763E-4</v>
      </c>
      <c r="K274" s="99">
        <f t="shared" si="10"/>
        <v>1.6093477019230762E-3</v>
      </c>
      <c r="L274" s="99">
        <f t="shared" si="10"/>
        <v>2.0951763461538432E-3</v>
      </c>
      <c r="M274" s="99">
        <f t="shared" si="10"/>
        <v>4.4528512980769137E-3</v>
      </c>
      <c r="N274" s="99">
        <f t="shared" si="9"/>
        <v>2.6490627307692314E-3</v>
      </c>
      <c r="O274" s="99">
        <f t="shared" si="9"/>
        <v>1.2764193749999976E-3</v>
      </c>
      <c r="P274" s="99">
        <f t="shared" si="9"/>
        <v>6.4770221153845938E-4</v>
      </c>
      <c r="Q274" s="99">
        <f t="shared" si="9"/>
        <v>3.3032899519230759E-4</v>
      </c>
      <c r="R274" s="99">
        <f t="shared" si="9"/>
        <v>1.3877536538461538E-4</v>
      </c>
      <c r="S274" s="100"/>
      <c r="T274" s="99">
        <v>1.24660458967978E-10</v>
      </c>
      <c r="U274" s="99">
        <v>3.6422725387297103E-8</v>
      </c>
      <c r="V274" s="99">
        <v>3.9762076911903001E-7</v>
      </c>
      <c r="W274" s="99">
        <v>5.1765422052810703E-7</v>
      </c>
      <c r="X274" s="99">
        <v>1.10016384638218E-6</v>
      </c>
      <c r="Y274" s="99">
        <v>6.5450266539316598E-7</v>
      </c>
      <c r="Z274" s="99">
        <v>3.1536432617976899E-7</v>
      </c>
      <c r="AA274" s="99">
        <v>1.6002747647650901E-7</v>
      </c>
      <c r="AB274" s="99">
        <v>8.1614227288317702E-8</v>
      </c>
      <c r="AC274" s="99">
        <v>3.42871633352248E-8</v>
      </c>
    </row>
    <row r="275" spans="1:29" s="98" customFormat="1" x14ac:dyDescent="0.25">
      <c r="A275" s="98" t="s">
        <v>125</v>
      </c>
      <c r="B275" s="98" t="s">
        <v>236</v>
      </c>
      <c r="C275" s="98" t="s">
        <v>285</v>
      </c>
      <c r="D275" s="98">
        <v>2015</v>
      </c>
      <c r="E275" s="98">
        <v>2016</v>
      </c>
      <c r="F275" s="98" t="s">
        <v>272</v>
      </c>
      <c r="G275" s="98" t="s">
        <v>273</v>
      </c>
      <c r="H275" s="98" t="s">
        <v>274</v>
      </c>
      <c r="I275" s="99">
        <f t="shared" si="10"/>
        <v>1.5177914110429449E-14</v>
      </c>
      <c r="J275" s="99">
        <f t="shared" si="10"/>
        <v>1.2020907975460125E-8</v>
      </c>
      <c r="K275" s="99">
        <f t="shared" si="10"/>
        <v>1.1211419222903885E-7</v>
      </c>
      <c r="L275" s="99">
        <f t="shared" si="10"/>
        <v>4.8164580777096114E-7</v>
      </c>
      <c r="M275" s="99">
        <f t="shared" si="10"/>
        <v>1.1616163599182004E-6</v>
      </c>
      <c r="N275" s="99">
        <f t="shared" si="9"/>
        <v>1.5380286298568506E-7</v>
      </c>
      <c r="O275" s="99">
        <f t="shared" si="9"/>
        <v>1.0320981595092024E-7</v>
      </c>
      <c r="P275" s="99">
        <f t="shared" si="9"/>
        <v>3.2784294478527609E-8</v>
      </c>
      <c r="Q275" s="99">
        <f t="shared" si="9"/>
        <v>1.3113717791411043E-8</v>
      </c>
      <c r="R275" s="99">
        <f t="shared" si="9"/>
        <v>5.3426257668711659E-9</v>
      </c>
      <c r="S275" s="101"/>
      <c r="T275" s="99">
        <v>3.7500000000000001E-18</v>
      </c>
      <c r="U275" s="99">
        <v>2.9700000000000001E-12</v>
      </c>
      <c r="V275" s="99">
        <v>2.7699999999999999E-11</v>
      </c>
      <c r="W275" s="99">
        <v>1.19E-10</v>
      </c>
      <c r="X275" s="99">
        <v>2.8699999999999999E-10</v>
      </c>
      <c r="Y275" s="99">
        <v>3.7999999999999998E-11</v>
      </c>
      <c r="Z275" s="99">
        <v>2.5499999999999999E-11</v>
      </c>
      <c r="AA275" s="99">
        <v>8.0999999999999998E-12</v>
      </c>
      <c r="AB275" s="99">
        <v>3.2399999999999999E-12</v>
      </c>
      <c r="AC275" s="99">
        <v>1.32E-12</v>
      </c>
    </row>
    <row r="276" spans="1:29" s="98" customFormat="1" x14ac:dyDescent="0.25">
      <c r="A276" s="98" t="s">
        <v>125</v>
      </c>
      <c r="B276" s="98" t="s">
        <v>236</v>
      </c>
      <c r="C276" s="98" t="s">
        <v>285</v>
      </c>
      <c r="D276" s="98">
        <v>2015</v>
      </c>
      <c r="E276" s="98">
        <v>2016</v>
      </c>
      <c r="F276" s="98" t="s">
        <v>272</v>
      </c>
      <c r="G276" s="98" t="s">
        <v>273</v>
      </c>
      <c r="H276" s="98" t="s">
        <v>275</v>
      </c>
      <c r="I276" s="99">
        <f t="shared" si="10"/>
        <v>3.7438854805725973E-2</v>
      </c>
      <c r="J276" s="99">
        <f t="shared" si="10"/>
        <v>6.7187566462167687E-3</v>
      </c>
      <c r="K276" s="99">
        <f t="shared" si="10"/>
        <v>2.9546339468302656E-3</v>
      </c>
      <c r="L276" s="99">
        <f t="shared" si="10"/>
        <v>1.6999263803680982E-3</v>
      </c>
      <c r="M276" s="99">
        <f t="shared" si="10"/>
        <v>5.0997791411042939E-4</v>
      </c>
      <c r="N276" s="99">
        <f t="shared" si="9"/>
        <v>3.9624474437627809E-6</v>
      </c>
      <c r="O276" s="99">
        <f t="shared" si="9"/>
        <v>1.3518462167689162E-6</v>
      </c>
      <c r="P276" s="99">
        <f t="shared" si="9"/>
        <v>2.6186961145194271E-7</v>
      </c>
      <c r="Q276" s="99">
        <f t="shared" si="9"/>
        <v>1.0806674846625767E-7</v>
      </c>
      <c r="R276" s="99">
        <f t="shared" si="9"/>
        <v>5.1402535787321063E-8</v>
      </c>
      <c r="S276" s="101"/>
      <c r="T276" s="99">
        <v>9.2499999999999995E-6</v>
      </c>
      <c r="U276" s="99">
        <v>1.66E-6</v>
      </c>
      <c r="V276" s="99">
        <v>7.3E-7</v>
      </c>
      <c r="W276" s="99">
        <v>4.2E-7</v>
      </c>
      <c r="X276" s="99">
        <v>1.2599999999999999E-7</v>
      </c>
      <c r="Y276" s="99">
        <v>9.7900000000000003E-10</v>
      </c>
      <c r="Z276" s="99">
        <v>3.3399999999999998E-10</v>
      </c>
      <c r="AA276" s="99">
        <v>6.4699999999999994E-11</v>
      </c>
      <c r="AB276" s="99">
        <v>2.6699999999999999E-11</v>
      </c>
      <c r="AC276" s="99">
        <v>1.27E-11</v>
      </c>
    </row>
    <row r="277" spans="1:29" s="98" customFormat="1" x14ac:dyDescent="0.25">
      <c r="A277" s="98" t="s">
        <v>125</v>
      </c>
      <c r="B277" s="98" t="s">
        <v>236</v>
      </c>
      <c r="C277" s="98" t="s">
        <v>285</v>
      </c>
      <c r="D277" s="98">
        <v>2015</v>
      </c>
      <c r="E277" s="98">
        <v>2016</v>
      </c>
      <c r="F277" s="98" t="s">
        <v>272</v>
      </c>
      <c r="G277" s="98" t="s">
        <v>273</v>
      </c>
      <c r="H277" s="98" t="s">
        <v>276</v>
      </c>
      <c r="I277" s="99">
        <f t="shared" si="10"/>
        <v>0.32217652351738241</v>
      </c>
      <c r="J277" s="99">
        <f t="shared" si="10"/>
        <v>0.143279509202454</v>
      </c>
      <c r="K277" s="99">
        <f t="shared" si="10"/>
        <v>8.8639018404907982E-2</v>
      </c>
      <c r="L277" s="99">
        <f t="shared" si="10"/>
        <v>5.9497423312883435E-2</v>
      </c>
      <c r="M277" s="99">
        <f t="shared" si="10"/>
        <v>2.8615427402862988E-2</v>
      </c>
      <c r="N277" s="99">
        <f t="shared" si="9"/>
        <v>2.0641963190184049E-3</v>
      </c>
      <c r="O277" s="99">
        <f t="shared" si="9"/>
        <v>7.5687198364008182E-4</v>
      </c>
      <c r="P277" s="99">
        <f t="shared" si="9"/>
        <v>1.865871574642127E-4</v>
      </c>
      <c r="Q277" s="99">
        <f t="shared" si="9"/>
        <v>6.4759100204498976E-5</v>
      </c>
      <c r="R277" s="99">
        <f t="shared" si="9"/>
        <v>2.2220466257668712E-5</v>
      </c>
      <c r="S277" s="101"/>
      <c r="T277" s="99">
        <v>7.9599999999999997E-5</v>
      </c>
      <c r="U277" s="99">
        <v>3.54E-5</v>
      </c>
      <c r="V277" s="99">
        <v>2.19E-5</v>
      </c>
      <c r="W277" s="99">
        <v>1.47E-5</v>
      </c>
      <c r="X277" s="99">
        <v>7.0700000000000001E-6</v>
      </c>
      <c r="Y277" s="99">
        <v>5.0999999999999999E-7</v>
      </c>
      <c r="Z277" s="99">
        <v>1.8699999999999999E-7</v>
      </c>
      <c r="AA277" s="99">
        <v>4.6100000000000003E-8</v>
      </c>
      <c r="AB277" s="99">
        <v>1.6000000000000001E-8</v>
      </c>
      <c r="AC277" s="99">
        <v>5.4899999999999999E-9</v>
      </c>
    </row>
    <row r="278" spans="1:29" s="98" customFormat="1" x14ac:dyDescent="0.25">
      <c r="A278" s="98" t="s">
        <v>125</v>
      </c>
      <c r="B278" s="98" t="s">
        <v>236</v>
      </c>
      <c r="C278" s="98" t="s">
        <v>285</v>
      </c>
      <c r="D278" s="98">
        <v>2015</v>
      </c>
      <c r="E278" s="98">
        <v>2016</v>
      </c>
      <c r="F278" s="98" t="s">
        <v>272</v>
      </c>
      <c r="G278" s="98" t="s">
        <v>277</v>
      </c>
      <c r="H278" s="98" t="s">
        <v>274</v>
      </c>
      <c r="I278" s="99">
        <f t="shared" si="10"/>
        <v>4.209341513292434E-2</v>
      </c>
      <c r="J278" s="99">
        <f t="shared" si="10"/>
        <v>1.4408899795501022E-2</v>
      </c>
      <c r="K278" s="99">
        <f t="shared" si="10"/>
        <v>8.0544130879345605E-3</v>
      </c>
      <c r="L278" s="99">
        <f t="shared" si="10"/>
        <v>5.7068957055214729E-3</v>
      </c>
      <c r="M278" s="99">
        <f t="shared" si="10"/>
        <v>2.6470282208588959E-3</v>
      </c>
      <c r="N278" s="99">
        <f t="shared" si="9"/>
        <v>9.1876973415132935E-5</v>
      </c>
      <c r="O278" s="99">
        <f t="shared" si="9"/>
        <v>6.0711656441717785E-5</v>
      </c>
      <c r="P278" s="99">
        <f t="shared" si="9"/>
        <v>1.3558936605316973E-5</v>
      </c>
      <c r="Q278" s="99">
        <f t="shared" si="9"/>
        <v>4.3712392638036814E-6</v>
      </c>
      <c r="R278" s="99">
        <f t="shared" si="9"/>
        <v>1.4692220858895705E-6</v>
      </c>
      <c r="S278" s="101"/>
      <c r="T278" s="99">
        <v>1.04E-5</v>
      </c>
      <c r="U278" s="99">
        <v>3.5599999999999998E-6</v>
      </c>
      <c r="V278" s="99">
        <v>1.99E-6</v>
      </c>
      <c r="W278" s="99">
        <v>1.4100000000000001E-6</v>
      </c>
      <c r="X278" s="99">
        <v>6.5400000000000001E-7</v>
      </c>
      <c r="Y278" s="99">
        <v>2.2700000000000001E-8</v>
      </c>
      <c r="Z278" s="99">
        <v>1.4999999999999999E-8</v>
      </c>
      <c r="AA278" s="99">
        <v>3.3499999999999998E-9</v>
      </c>
      <c r="AB278" s="99">
        <v>1.08E-9</v>
      </c>
      <c r="AC278" s="99">
        <v>3.6299999999999999E-10</v>
      </c>
    </row>
    <row r="279" spans="1:29" s="98" customFormat="1" x14ac:dyDescent="0.25">
      <c r="A279" s="98" t="s">
        <v>125</v>
      </c>
      <c r="B279" s="98" t="s">
        <v>236</v>
      </c>
      <c r="C279" s="98" t="s">
        <v>285</v>
      </c>
      <c r="D279" s="98">
        <v>2015</v>
      </c>
      <c r="E279" s="98">
        <v>2016</v>
      </c>
      <c r="F279" s="98" t="s">
        <v>272</v>
      </c>
      <c r="G279" s="98" t="s">
        <v>277</v>
      </c>
      <c r="H279" s="98" t="s">
        <v>275</v>
      </c>
      <c r="I279" s="99">
        <f t="shared" si="10"/>
        <v>7.4068220858895709E-2</v>
      </c>
      <c r="J279" s="99">
        <f t="shared" si="10"/>
        <v>2.9465390593047036E-2</v>
      </c>
      <c r="K279" s="99">
        <f t="shared" si="10"/>
        <v>1.7323059304703476E-2</v>
      </c>
      <c r="L279" s="99">
        <f t="shared" si="10"/>
        <v>1.1859010224948875E-2</v>
      </c>
      <c r="M279" s="99">
        <f t="shared" si="10"/>
        <v>5.585472392638036E-3</v>
      </c>
      <c r="N279" s="99">
        <f t="shared" si="9"/>
        <v>2.5336997955010225E-4</v>
      </c>
      <c r="O279" s="99">
        <f t="shared" si="9"/>
        <v>1.2668498977505113E-4</v>
      </c>
      <c r="P279" s="99">
        <f t="shared" si="9"/>
        <v>2.8453529652351739E-5</v>
      </c>
      <c r="Q279" s="99">
        <f t="shared" si="9"/>
        <v>9.4710184049079769E-6</v>
      </c>
      <c r="R279" s="99">
        <f t="shared" si="9"/>
        <v>3.2581922290388547E-6</v>
      </c>
      <c r="S279" s="101"/>
      <c r="T279" s="99">
        <v>1.8300000000000001E-5</v>
      </c>
      <c r="U279" s="99">
        <v>7.2799999999999998E-6</v>
      </c>
      <c r="V279" s="99">
        <v>4.2799999999999997E-6</v>
      </c>
      <c r="W279" s="99">
        <v>2.9299999999999999E-6</v>
      </c>
      <c r="X279" s="99">
        <v>1.3799999999999999E-6</v>
      </c>
      <c r="Y279" s="99">
        <v>6.2600000000000005E-8</v>
      </c>
      <c r="Z279" s="99">
        <v>3.1300000000000002E-8</v>
      </c>
      <c r="AA279" s="99">
        <v>7.0299999999999999E-9</v>
      </c>
      <c r="AB279" s="99">
        <v>2.3400000000000002E-9</v>
      </c>
      <c r="AC279" s="99">
        <v>8.0500000000000001E-10</v>
      </c>
    </row>
    <row r="280" spans="1:29" s="98" customFormat="1" x14ac:dyDescent="0.25">
      <c r="A280" s="98" t="s">
        <v>125</v>
      </c>
      <c r="B280" s="98" t="s">
        <v>236</v>
      </c>
      <c r="C280" s="98" t="s">
        <v>285</v>
      </c>
      <c r="D280" s="98">
        <v>2015</v>
      </c>
      <c r="E280" s="98">
        <v>2016</v>
      </c>
      <c r="F280" s="98" t="s">
        <v>272</v>
      </c>
      <c r="G280" s="98" t="s">
        <v>277</v>
      </c>
      <c r="H280" s="98" t="s">
        <v>276</v>
      </c>
      <c r="I280" s="99">
        <f t="shared" si="10"/>
        <v>0.15096965235173826</v>
      </c>
      <c r="J280" s="99">
        <f t="shared" si="10"/>
        <v>6.0306912065439679E-2</v>
      </c>
      <c r="K280" s="99">
        <f t="shared" si="10"/>
        <v>4.1688670756646215E-2</v>
      </c>
      <c r="L280" s="99">
        <f t="shared" si="10"/>
        <v>2.4001341513292435E-2</v>
      </c>
      <c r="M280" s="99">
        <f t="shared" si="10"/>
        <v>1.1211419222903887E-2</v>
      </c>
      <c r="N280" s="99">
        <f t="shared" si="9"/>
        <v>1.3397038854805728E-3</v>
      </c>
      <c r="O280" s="99">
        <f t="shared" si="9"/>
        <v>2.412276482617587E-4</v>
      </c>
      <c r="P280" s="99">
        <f t="shared" si="9"/>
        <v>5.2212024539877299E-5</v>
      </c>
      <c r="Q280" s="99">
        <f t="shared" si="9"/>
        <v>1.6634993865030676E-5</v>
      </c>
      <c r="R280" s="99">
        <f t="shared" si="9"/>
        <v>5.3831002044989766E-6</v>
      </c>
      <c r="S280" s="101"/>
      <c r="T280" s="99">
        <v>3.7299999999999999E-5</v>
      </c>
      <c r="U280" s="99">
        <v>1.49E-5</v>
      </c>
      <c r="V280" s="99">
        <v>1.03E-5</v>
      </c>
      <c r="W280" s="99">
        <v>5.93E-6</v>
      </c>
      <c r="X280" s="99">
        <v>2.7700000000000002E-6</v>
      </c>
      <c r="Y280" s="99">
        <v>3.3099999999999999E-7</v>
      </c>
      <c r="Z280" s="99">
        <v>5.9599999999999998E-8</v>
      </c>
      <c r="AA280" s="99">
        <v>1.29E-8</v>
      </c>
      <c r="AB280" s="99">
        <v>4.1100000000000001E-9</v>
      </c>
      <c r="AC280" s="99">
        <v>1.33E-9</v>
      </c>
    </row>
    <row r="281" spans="1:29" s="98" customFormat="1" x14ac:dyDescent="0.25">
      <c r="A281" s="98" t="s">
        <v>125</v>
      </c>
      <c r="B281" s="98" t="s">
        <v>236</v>
      </c>
      <c r="C281" s="98" t="s">
        <v>285</v>
      </c>
      <c r="D281" s="98">
        <v>2015</v>
      </c>
      <c r="E281" s="98">
        <v>2016</v>
      </c>
      <c r="F281" s="98" t="s">
        <v>272</v>
      </c>
      <c r="G281" s="98" t="s">
        <v>278</v>
      </c>
      <c r="H281" s="98" t="s">
        <v>274</v>
      </c>
      <c r="I281" s="99">
        <f t="shared" si="10"/>
        <v>1.780875255623722E-2</v>
      </c>
      <c r="J281" s="99">
        <f t="shared" si="10"/>
        <v>6.0960729904042943E-3</v>
      </c>
      <c r="K281" s="99">
        <f t="shared" si="10"/>
        <v>3.407636306433853E-3</v>
      </c>
      <c r="L281" s="99">
        <f t="shared" si="10"/>
        <v>2.4144558754129325E-3</v>
      </c>
      <c r="M281" s="99">
        <f t="shared" si="10"/>
        <v>1.119896554978765E-3</v>
      </c>
      <c r="N281" s="99">
        <f t="shared" si="9"/>
        <v>3.8871027214094681E-5</v>
      </c>
      <c r="O281" s="99">
        <f t="shared" si="9"/>
        <v>2.5685700802265237E-5</v>
      </c>
      <c r="P281" s="99">
        <f t="shared" si="9"/>
        <v>5.7364731791725561E-6</v>
      </c>
      <c r="Q281" s="99">
        <f t="shared" si="9"/>
        <v>1.8493704577630961E-6</v>
      </c>
      <c r="R281" s="99">
        <f t="shared" si="9"/>
        <v>6.2159395941481799E-7</v>
      </c>
      <c r="S281" s="101"/>
      <c r="T281" s="99">
        <v>4.4000000000000002E-6</v>
      </c>
      <c r="U281" s="99">
        <v>1.5061538461538499E-6</v>
      </c>
      <c r="V281" s="99">
        <v>8.4192307692307702E-7</v>
      </c>
      <c r="W281" s="99">
        <v>5.9653846153846202E-7</v>
      </c>
      <c r="X281" s="99">
        <v>2.7669230769230801E-7</v>
      </c>
      <c r="Y281" s="99">
        <v>9.6038461538461492E-9</v>
      </c>
      <c r="Z281" s="99">
        <v>6.3461538461538497E-9</v>
      </c>
      <c r="AA281" s="99">
        <v>1.41730769230769E-9</v>
      </c>
      <c r="AB281" s="99">
        <v>4.5692307692307701E-10</v>
      </c>
      <c r="AC281" s="99">
        <v>1.53576923076923E-10</v>
      </c>
    </row>
    <row r="282" spans="1:29" s="98" customFormat="1" x14ac:dyDescent="0.25">
      <c r="A282" s="98" t="s">
        <v>125</v>
      </c>
      <c r="B282" s="98" t="s">
        <v>236</v>
      </c>
      <c r="C282" s="98" t="s">
        <v>285</v>
      </c>
      <c r="D282" s="98">
        <v>2015</v>
      </c>
      <c r="E282" s="98">
        <v>2016</v>
      </c>
      <c r="F282" s="98" t="s">
        <v>272</v>
      </c>
      <c r="G282" s="98" t="s">
        <v>278</v>
      </c>
      <c r="H282" s="98" t="s">
        <v>275</v>
      </c>
      <c r="I282" s="99">
        <f t="shared" si="10"/>
        <v>3.1336554978763559E-2</v>
      </c>
      <c r="J282" s="99">
        <f t="shared" si="10"/>
        <v>1.2466126789366054E-2</v>
      </c>
      <c r="K282" s="99">
        <f t="shared" si="10"/>
        <v>7.3289866289130059E-3</v>
      </c>
      <c r="L282" s="99">
        <f t="shared" si="10"/>
        <v>5.0172735567091216E-3</v>
      </c>
      <c r="M282" s="99">
        <f t="shared" si="10"/>
        <v>2.363084473808401E-3</v>
      </c>
      <c r="N282" s="99">
        <f t="shared" si="9"/>
        <v>1.0719499134812023E-4</v>
      </c>
      <c r="O282" s="99">
        <f t="shared" si="9"/>
        <v>5.3597495674060115E-5</v>
      </c>
      <c r="P282" s="99">
        <f t="shared" si="9"/>
        <v>1.2038031775994969E-5</v>
      </c>
      <c r="Q282" s="99">
        <f t="shared" si="9"/>
        <v>4.0069693251533751E-6</v>
      </c>
      <c r="R282" s="99">
        <f t="shared" si="9"/>
        <v>1.3784659430548998E-6</v>
      </c>
      <c r="S282" s="101"/>
      <c r="T282" s="99">
        <v>7.7423076923076897E-6</v>
      </c>
      <c r="U282" s="99">
        <v>3.0800000000000002E-6</v>
      </c>
      <c r="V282" s="99">
        <v>1.8107692307692301E-6</v>
      </c>
      <c r="W282" s="99">
        <v>1.2396153846153801E-6</v>
      </c>
      <c r="X282" s="99">
        <v>5.8384615384615399E-7</v>
      </c>
      <c r="Y282" s="99">
        <v>2.6484615384615399E-8</v>
      </c>
      <c r="Z282" s="99">
        <v>1.3242307692307699E-8</v>
      </c>
      <c r="AA282" s="99">
        <v>2.9742307692307699E-9</v>
      </c>
      <c r="AB282" s="99">
        <v>9.900000000000001E-10</v>
      </c>
      <c r="AC282" s="99">
        <v>3.4057692307692298E-10</v>
      </c>
    </row>
    <row r="283" spans="1:29" s="98" customFormat="1" x14ac:dyDescent="0.25">
      <c r="A283" s="98" t="s">
        <v>125</v>
      </c>
      <c r="B283" s="98" t="s">
        <v>236</v>
      </c>
      <c r="C283" s="98" t="s">
        <v>285</v>
      </c>
      <c r="D283" s="98">
        <v>2015</v>
      </c>
      <c r="E283" s="98">
        <v>2016</v>
      </c>
      <c r="F283" s="98" t="s">
        <v>272</v>
      </c>
      <c r="G283" s="98" t="s">
        <v>278</v>
      </c>
      <c r="H283" s="98" t="s">
        <v>276</v>
      </c>
      <c r="I283" s="99">
        <f t="shared" si="10"/>
        <v>6.387177599496606E-2</v>
      </c>
      <c r="J283" s="99">
        <f t="shared" si="10"/>
        <v>2.551446279691677E-2</v>
      </c>
      <c r="K283" s="99">
        <f t="shared" si="10"/>
        <v>1.7637514550888793E-2</v>
      </c>
      <c r="L283" s="99">
        <f t="shared" si="10"/>
        <v>1.0154413717162167E-2</v>
      </c>
      <c r="M283" s="99">
        <f t="shared" si="10"/>
        <v>4.7432927481516566E-3</v>
      </c>
      <c r="N283" s="99">
        <f t="shared" si="9"/>
        <v>5.66797797703321E-4</v>
      </c>
      <c r="O283" s="99">
        <f t="shared" si="9"/>
        <v>1.0205785118766708E-4</v>
      </c>
      <c r="P283" s="99">
        <f t="shared" si="9"/>
        <v>2.20897026899481E-5</v>
      </c>
      <c r="Q283" s="99">
        <f t="shared" si="9"/>
        <v>7.0378820198206547E-6</v>
      </c>
      <c r="R283" s="99">
        <f t="shared" si="9"/>
        <v>2.277465471134184E-6</v>
      </c>
      <c r="S283" s="101"/>
      <c r="T283" s="99">
        <v>1.5780769230769198E-5</v>
      </c>
      <c r="U283" s="99">
        <v>6.30384615384615E-6</v>
      </c>
      <c r="V283" s="99">
        <v>4.3576923076923096E-6</v>
      </c>
      <c r="W283" s="99">
        <v>2.50884615384615E-6</v>
      </c>
      <c r="X283" s="99">
        <v>1.17192307692308E-6</v>
      </c>
      <c r="Y283" s="99">
        <v>1.40038461538462E-7</v>
      </c>
      <c r="Z283" s="99">
        <v>2.5215384615384601E-8</v>
      </c>
      <c r="AA283" s="99">
        <v>5.4576923076923102E-9</v>
      </c>
      <c r="AB283" s="99">
        <v>1.73884615384615E-9</v>
      </c>
      <c r="AC283" s="99">
        <v>5.6269230769230795E-10</v>
      </c>
    </row>
    <row r="284" spans="1:29" s="98" customFormat="1" x14ac:dyDescent="0.25">
      <c r="A284" s="98" t="s">
        <v>125</v>
      </c>
      <c r="B284" s="98" t="s">
        <v>236</v>
      </c>
      <c r="C284" s="98" t="s">
        <v>285</v>
      </c>
      <c r="D284" s="98">
        <v>2015</v>
      </c>
      <c r="E284" s="98">
        <v>2016</v>
      </c>
      <c r="F284" s="98" t="s">
        <v>279</v>
      </c>
      <c r="G284" s="98" t="s">
        <v>273</v>
      </c>
      <c r="H284" s="98" t="s">
        <v>274</v>
      </c>
      <c r="I284" s="99">
        <f t="shared" si="10"/>
        <v>0</v>
      </c>
      <c r="J284" s="99">
        <f t="shared" si="10"/>
        <v>0</v>
      </c>
      <c r="K284" s="99">
        <f t="shared" si="10"/>
        <v>0</v>
      </c>
      <c r="L284" s="99">
        <f t="shared" si="10"/>
        <v>0</v>
      </c>
      <c r="M284" s="99">
        <f t="shared" si="10"/>
        <v>0</v>
      </c>
      <c r="N284" s="99">
        <f t="shared" si="9"/>
        <v>0</v>
      </c>
      <c r="O284" s="99">
        <f t="shared" si="9"/>
        <v>0</v>
      </c>
      <c r="P284" s="99">
        <f t="shared" si="9"/>
        <v>0</v>
      </c>
      <c r="Q284" s="99">
        <f t="shared" si="9"/>
        <v>0</v>
      </c>
      <c r="R284" s="99">
        <f t="shared" si="9"/>
        <v>0</v>
      </c>
      <c r="S284" s="101"/>
      <c r="T284" s="99">
        <v>0</v>
      </c>
      <c r="U284" s="99">
        <v>0</v>
      </c>
      <c r="V284" s="99">
        <v>0</v>
      </c>
      <c r="W284" s="99">
        <v>0</v>
      </c>
      <c r="X284" s="99">
        <v>0</v>
      </c>
      <c r="Y284" s="99">
        <v>0</v>
      </c>
      <c r="Z284" s="99">
        <v>0</v>
      </c>
      <c r="AA284" s="99">
        <v>0</v>
      </c>
      <c r="AB284" s="99">
        <v>0</v>
      </c>
      <c r="AC284" s="99">
        <v>0</v>
      </c>
    </row>
    <row r="285" spans="1:29" s="98" customFormat="1" x14ac:dyDescent="0.25">
      <c r="A285" s="98" t="s">
        <v>125</v>
      </c>
      <c r="B285" s="98" t="s">
        <v>236</v>
      </c>
      <c r="C285" s="98" t="s">
        <v>285</v>
      </c>
      <c r="D285" s="98">
        <v>2015</v>
      </c>
      <c r="E285" s="98">
        <v>2016</v>
      </c>
      <c r="F285" s="98" t="s">
        <v>279</v>
      </c>
      <c r="G285" s="98" t="s">
        <v>273</v>
      </c>
      <c r="H285" s="98" t="s">
        <v>275</v>
      </c>
      <c r="I285" s="99">
        <f t="shared" si="10"/>
        <v>3.7438854805725973E-2</v>
      </c>
      <c r="J285" s="99">
        <f t="shared" si="10"/>
        <v>6.7187566462167687E-3</v>
      </c>
      <c r="K285" s="99">
        <f t="shared" si="10"/>
        <v>2.9546339468302656E-3</v>
      </c>
      <c r="L285" s="99">
        <f t="shared" si="10"/>
        <v>1.695878936605317E-3</v>
      </c>
      <c r="M285" s="99">
        <f t="shared" si="10"/>
        <v>4.9783558282208591E-4</v>
      </c>
      <c r="N285" s="99">
        <f t="shared" ref="N285:R335" si="11">1000*98.96*Y285/24.45</f>
        <v>1.5744556237218815E-6</v>
      </c>
      <c r="O285" s="99">
        <f t="shared" si="11"/>
        <v>1.8213496932515337E-7</v>
      </c>
      <c r="P285" s="99">
        <f t="shared" si="11"/>
        <v>0</v>
      </c>
      <c r="Q285" s="99">
        <f t="shared" si="11"/>
        <v>0</v>
      </c>
      <c r="R285" s="99">
        <f t="shared" si="11"/>
        <v>0</v>
      </c>
      <c r="S285" s="101"/>
      <c r="T285" s="99">
        <v>9.2499999999999995E-6</v>
      </c>
      <c r="U285" s="99">
        <v>1.66E-6</v>
      </c>
      <c r="V285" s="99">
        <v>7.3E-7</v>
      </c>
      <c r="W285" s="99">
        <v>4.1899999999999998E-7</v>
      </c>
      <c r="X285" s="99">
        <v>1.23E-7</v>
      </c>
      <c r="Y285" s="99">
        <v>3.89E-10</v>
      </c>
      <c r="Z285" s="99">
        <v>4.5E-11</v>
      </c>
      <c r="AA285" s="99">
        <v>0</v>
      </c>
      <c r="AB285" s="99">
        <v>0</v>
      </c>
      <c r="AC285" s="99">
        <v>0</v>
      </c>
    </row>
    <row r="286" spans="1:29" s="98" customFormat="1" x14ac:dyDescent="0.25">
      <c r="A286" s="98" t="s">
        <v>125</v>
      </c>
      <c r="B286" s="98" t="s">
        <v>236</v>
      </c>
      <c r="C286" s="98" t="s">
        <v>285</v>
      </c>
      <c r="D286" s="98">
        <v>2015</v>
      </c>
      <c r="E286" s="98">
        <v>2016</v>
      </c>
      <c r="F286" s="98" t="s">
        <v>279</v>
      </c>
      <c r="G286" s="98" t="s">
        <v>273</v>
      </c>
      <c r="H286" s="98" t="s">
        <v>276</v>
      </c>
      <c r="I286" s="99">
        <f t="shared" ref="I286:M336" si="12">1000*98.96*T286/24.45</f>
        <v>0.32217652351738241</v>
      </c>
      <c r="J286" s="99">
        <f t="shared" si="12"/>
        <v>0.143279509202454</v>
      </c>
      <c r="K286" s="99">
        <f t="shared" si="12"/>
        <v>8.8639018404907982E-2</v>
      </c>
      <c r="L286" s="99">
        <f t="shared" si="12"/>
        <v>5.9497423312883435E-2</v>
      </c>
      <c r="M286" s="99">
        <f t="shared" si="12"/>
        <v>2.8494004089979551E-2</v>
      </c>
      <c r="N286" s="99">
        <f t="shared" si="11"/>
        <v>2.015626993865031E-3</v>
      </c>
      <c r="O286" s="99">
        <f t="shared" si="11"/>
        <v>7.285398773006135E-4</v>
      </c>
      <c r="P286" s="99">
        <f t="shared" si="11"/>
        <v>1.7849226993865027E-4</v>
      </c>
      <c r="Q286" s="99">
        <f t="shared" si="11"/>
        <v>6.0711656441717785E-5</v>
      </c>
      <c r="R286" s="99">
        <f t="shared" si="11"/>
        <v>2.0763386503067487E-5</v>
      </c>
      <c r="S286" s="101"/>
      <c r="T286" s="99">
        <v>7.9599999999999997E-5</v>
      </c>
      <c r="U286" s="99">
        <v>3.54E-5</v>
      </c>
      <c r="V286" s="99">
        <v>2.19E-5</v>
      </c>
      <c r="W286" s="99">
        <v>1.47E-5</v>
      </c>
      <c r="X286" s="99">
        <v>7.0400000000000004E-6</v>
      </c>
      <c r="Y286" s="99">
        <v>4.9800000000000004E-7</v>
      </c>
      <c r="Z286" s="99">
        <v>1.8E-7</v>
      </c>
      <c r="AA286" s="99">
        <v>4.4099999999999998E-8</v>
      </c>
      <c r="AB286" s="99">
        <v>1.4999999999999999E-8</v>
      </c>
      <c r="AC286" s="99">
        <v>5.1300000000000003E-9</v>
      </c>
    </row>
    <row r="287" spans="1:29" s="98" customFormat="1" x14ac:dyDescent="0.25">
      <c r="A287" s="98" t="s">
        <v>125</v>
      </c>
      <c r="B287" s="98" t="s">
        <v>236</v>
      </c>
      <c r="C287" s="98" t="s">
        <v>285</v>
      </c>
      <c r="D287" s="98">
        <v>2015</v>
      </c>
      <c r="E287" s="98">
        <v>2016</v>
      </c>
      <c r="F287" s="98" t="s">
        <v>279</v>
      </c>
      <c r="G287" s="98" t="s">
        <v>277</v>
      </c>
      <c r="H287" s="98" t="s">
        <v>274</v>
      </c>
      <c r="I287" s="99">
        <f t="shared" si="12"/>
        <v>4.209341513292434E-2</v>
      </c>
      <c r="J287" s="99">
        <f t="shared" si="12"/>
        <v>1.4408899795501022E-2</v>
      </c>
      <c r="K287" s="99">
        <f t="shared" si="12"/>
        <v>8.0544130879345605E-3</v>
      </c>
      <c r="L287" s="99">
        <f t="shared" si="12"/>
        <v>5.7068957055214729E-3</v>
      </c>
      <c r="M287" s="99">
        <f t="shared" si="12"/>
        <v>2.6308384458077713E-3</v>
      </c>
      <c r="N287" s="99">
        <f t="shared" si="11"/>
        <v>8.9043762781186096E-5</v>
      </c>
      <c r="O287" s="99">
        <f t="shared" si="11"/>
        <v>5.9092678936605317E-5</v>
      </c>
      <c r="P287" s="99">
        <f t="shared" si="11"/>
        <v>1.2870871165644174E-5</v>
      </c>
      <c r="Q287" s="99">
        <f t="shared" si="11"/>
        <v>4.0879182004089986E-6</v>
      </c>
      <c r="R287" s="99">
        <f t="shared" si="11"/>
        <v>1.3356564417177914E-6</v>
      </c>
      <c r="S287" s="101"/>
      <c r="T287" s="99">
        <v>1.04E-5</v>
      </c>
      <c r="U287" s="99">
        <v>3.5599999999999998E-6</v>
      </c>
      <c r="V287" s="99">
        <v>1.99E-6</v>
      </c>
      <c r="W287" s="99">
        <v>1.4100000000000001E-6</v>
      </c>
      <c r="X287" s="99">
        <v>6.5000000000000002E-7</v>
      </c>
      <c r="Y287" s="99">
        <v>2.1999999999999998E-8</v>
      </c>
      <c r="Z287" s="99">
        <v>1.46E-8</v>
      </c>
      <c r="AA287" s="99">
        <v>3.1800000000000002E-9</v>
      </c>
      <c r="AB287" s="99">
        <v>1.01E-9</v>
      </c>
      <c r="AC287" s="99">
        <v>3.3E-10</v>
      </c>
    </row>
    <row r="288" spans="1:29" s="98" customFormat="1" x14ac:dyDescent="0.25">
      <c r="A288" s="98" t="s">
        <v>125</v>
      </c>
      <c r="B288" s="98" t="s">
        <v>236</v>
      </c>
      <c r="C288" s="98" t="s">
        <v>285</v>
      </c>
      <c r="D288" s="98">
        <v>2015</v>
      </c>
      <c r="E288" s="98">
        <v>2016</v>
      </c>
      <c r="F288" s="98" t="s">
        <v>279</v>
      </c>
      <c r="G288" s="98" t="s">
        <v>277</v>
      </c>
      <c r="H288" s="98" t="s">
        <v>275</v>
      </c>
      <c r="I288" s="99">
        <f t="shared" si="12"/>
        <v>7.4068220858895709E-2</v>
      </c>
      <c r="J288" s="99">
        <f t="shared" si="12"/>
        <v>2.9465390593047036E-2</v>
      </c>
      <c r="K288" s="99">
        <f t="shared" si="12"/>
        <v>1.7323059304703476E-2</v>
      </c>
      <c r="L288" s="99">
        <f t="shared" si="12"/>
        <v>1.1818535787321062E-2</v>
      </c>
      <c r="M288" s="99">
        <f t="shared" si="12"/>
        <v>5.5449979550102257E-3</v>
      </c>
      <c r="N288" s="99">
        <f t="shared" si="11"/>
        <v>2.4689406952965238E-4</v>
      </c>
      <c r="O288" s="99">
        <f t="shared" si="11"/>
        <v>1.2223280163599183E-4</v>
      </c>
      <c r="P288" s="99">
        <f t="shared" si="11"/>
        <v>2.6955975460122702E-5</v>
      </c>
      <c r="Q288" s="99">
        <f t="shared" si="11"/>
        <v>8.8639018404907978E-6</v>
      </c>
      <c r="R288" s="99">
        <f t="shared" si="11"/>
        <v>3.0153456032719841E-6</v>
      </c>
      <c r="S288" s="101"/>
      <c r="T288" s="99">
        <v>1.8300000000000001E-5</v>
      </c>
      <c r="U288" s="99">
        <v>7.2799999999999998E-6</v>
      </c>
      <c r="V288" s="99">
        <v>4.2799999999999997E-6</v>
      </c>
      <c r="W288" s="99">
        <v>2.92E-6</v>
      </c>
      <c r="X288" s="99">
        <v>1.37E-6</v>
      </c>
      <c r="Y288" s="99">
        <v>6.1000000000000004E-8</v>
      </c>
      <c r="Z288" s="99">
        <v>3.0199999999999999E-8</v>
      </c>
      <c r="AA288" s="99">
        <v>6.6599999999999997E-9</v>
      </c>
      <c r="AB288" s="99">
        <v>2.1900000000000001E-9</v>
      </c>
      <c r="AC288" s="99">
        <v>7.4500000000000001E-10</v>
      </c>
    </row>
    <row r="289" spans="1:29" s="98" customFormat="1" x14ac:dyDescent="0.25">
      <c r="A289" s="98" t="s">
        <v>125</v>
      </c>
      <c r="B289" s="98" t="s">
        <v>236</v>
      </c>
      <c r="C289" s="98" t="s">
        <v>285</v>
      </c>
      <c r="D289" s="98">
        <v>2015</v>
      </c>
      <c r="E289" s="98">
        <v>2016</v>
      </c>
      <c r="F289" s="98" t="s">
        <v>279</v>
      </c>
      <c r="G289" s="98" t="s">
        <v>277</v>
      </c>
      <c r="H289" s="98" t="s">
        <v>276</v>
      </c>
      <c r="I289" s="99">
        <f t="shared" si="12"/>
        <v>0.15096965235173826</v>
      </c>
      <c r="J289" s="99">
        <f t="shared" si="12"/>
        <v>6.0306912065439679E-2</v>
      </c>
      <c r="K289" s="99">
        <f t="shared" si="12"/>
        <v>4.1688670756646215E-2</v>
      </c>
      <c r="L289" s="99">
        <f t="shared" si="12"/>
        <v>2.4001341513292435E-2</v>
      </c>
      <c r="M289" s="99">
        <f t="shared" si="12"/>
        <v>1.1170944785276072E-2</v>
      </c>
      <c r="N289" s="99">
        <f t="shared" si="11"/>
        <v>1.3154192229038856E-3</v>
      </c>
      <c r="O289" s="99">
        <f t="shared" si="11"/>
        <v>2.3191852760736197E-4</v>
      </c>
      <c r="P289" s="99">
        <f t="shared" si="11"/>
        <v>4.9378813905930473E-5</v>
      </c>
      <c r="Q289" s="99">
        <f t="shared" si="11"/>
        <v>1.546123517382413E-5</v>
      </c>
      <c r="R289" s="99">
        <f t="shared" si="11"/>
        <v>4.9783558282208595E-6</v>
      </c>
      <c r="S289" s="101"/>
      <c r="T289" s="99">
        <v>3.7299999999999999E-5</v>
      </c>
      <c r="U289" s="99">
        <v>1.49E-5</v>
      </c>
      <c r="V289" s="99">
        <v>1.03E-5</v>
      </c>
      <c r="W289" s="99">
        <v>5.93E-6</v>
      </c>
      <c r="X289" s="99">
        <v>2.7599999999999998E-6</v>
      </c>
      <c r="Y289" s="99">
        <v>3.2500000000000001E-7</v>
      </c>
      <c r="Z289" s="99">
        <v>5.7299999999999997E-8</v>
      </c>
      <c r="AA289" s="99">
        <v>1.22E-8</v>
      </c>
      <c r="AB289" s="99">
        <v>3.8199999999999996E-9</v>
      </c>
      <c r="AC289" s="99">
        <v>1.2300000000000001E-9</v>
      </c>
    </row>
    <row r="290" spans="1:29" s="98" customFormat="1" x14ac:dyDescent="0.25">
      <c r="A290" s="98" t="s">
        <v>125</v>
      </c>
      <c r="B290" s="98" t="s">
        <v>236</v>
      </c>
      <c r="C290" s="98" t="s">
        <v>285</v>
      </c>
      <c r="D290" s="98">
        <v>2015</v>
      </c>
      <c r="E290" s="98">
        <v>2016</v>
      </c>
      <c r="F290" s="98" t="s">
        <v>279</v>
      </c>
      <c r="G290" s="98" t="s">
        <v>278</v>
      </c>
      <c r="H290" s="98" t="s">
        <v>274</v>
      </c>
      <c r="I290" s="99">
        <f t="shared" si="12"/>
        <v>1.780875255623722E-2</v>
      </c>
      <c r="J290" s="99">
        <f t="shared" si="12"/>
        <v>6.0960729904042943E-3</v>
      </c>
      <c r="K290" s="99">
        <f t="shared" si="12"/>
        <v>3.407636306433853E-3</v>
      </c>
      <c r="L290" s="99">
        <f t="shared" si="12"/>
        <v>2.4144558754129325E-3</v>
      </c>
      <c r="M290" s="99">
        <f t="shared" si="12"/>
        <v>1.1130470347648263E-3</v>
      </c>
      <c r="N290" s="99">
        <f t="shared" si="11"/>
        <v>3.7672361176655669E-5</v>
      </c>
      <c r="O290" s="99">
        <f t="shared" si="11"/>
        <v>2.5000748780871496E-5</v>
      </c>
      <c r="P290" s="99">
        <f t="shared" si="11"/>
        <v>5.4453685700802442E-6</v>
      </c>
      <c r="Q290" s="99">
        <f t="shared" si="11"/>
        <v>1.7295038540191901E-6</v>
      </c>
      <c r="R290" s="99">
        <f t="shared" si="11"/>
        <v>5.6508541764983641E-7</v>
      </c>
      <c r="S290" s="101"/>
      <c r="T290" s="99">
        <v>4.4000000000000002E-6</v>
      </c>
      <c r="U290" s="99">
        <v>1.5061538461538499E-6</v>
      </c>
      <c r="V290" s="99">
        <v>8.4192307692307702E-7</v>
      </c>
      <c r="W290" s="99">
        <v>5.9653846153846202E-7</v>
      </c>
      <c r="X290" s="99">
        <v>2.7500000000000001E-7</v>
      </c>
      <c r="Y290" s="99">
        <v>9.3076923076923107E-9</v>
      </c>
      <c r="Z290" s="99">
        <v>6.1769230769230803E-9</v>
      </c>
      <c r="AA290" s="99">
        <v>1.3453846153846199E-9</v>
      </c>
      <c r="AB290" s="99">
        <v>4.2730769230769199E-10</v>
      </c>
      <c r="AC290" s="99">
        <v>1.39615384615385E-10</v>
      </c>
    </row>
    <row r="291" spans="1:29" s="98" customFormat="1" x14ac:dyDescent="0.25">
      <c r="A291" s="98" t="s">
        <v>125</v>
      </c>
      <c r="B291" s="98" t="s">
        <v>236</v>
      </c>
      <c r="C291" s="98" t="s">
        <v>285</v>
      </c>
      <c r="D291" s="98">
        <v>2015</v>
      </c>
      <c r="E291" s="98">
        <v>2016</v>
      </c>
      <c r="F291" s="98" t="s">
        <v>279</v>
      </c>
      <c r="G291" s="98" t="s">
        <v>278</v>
      </c>
      <c r="H291" s="98" t="s">
        <v>275</v>
      </c>
      <c r="I291" s="99">
        <f t="shared" si="12"/>
        <v>3.1336554978763559E-2</v>
      </c>
      <c r="J291" s="99">
        <f t="shared" si="12"/>
        <v>1.2466126789366054E-2</v>
      </c>
      <c r="K291" s="99">
        <f t="shared" si="12"/>
        <v>7.3289866289130059E-3</v>
      </c>
      <c r="L291" s="99">
        <f t="shared" si="12"/>
        <v>5.0001497561743147E-3</v>
      </c>
      <c r="M291" s="99">
        <f t="shared" si="12"/>
        <v>2.3459606732735582E-3</v>
      </c>
      <c r="N291" s="99">
        <f t="shared" si="11"/>
        <v>1.044551832625452E-4</v>
      </c>
      <c r="O291" s="99">
        <f t="shared" si="11"/>
        <v>5.1713877615227402E-5</v>
      </c>
      <c r="P291" s="99">
        <f t="shared" si="11"/>
        <v>1.1404451156205769E-5</v>
      </c>
      <c r="Q291" s="99">
        <f t="shared" si="11"/>
        <v>3.7501123171307243E-6</v>
      </c>
      <c r="R291" s="99">
        <f t="shared" si="11"/>
        <v>1.2757231398458404E-6</v>
      </c>
      <c r="S291" s="101"/>
      <c r="T291" s="99">
        <v>7.7423076923076897E-6</v>
      </c>
      <c r="U291" s="99">
        <v>3.0800000000000002E-6</v>
      </c>
      <c r="V291" s="99">
        <v>1.8107692307692301E-6</v>
      </c>
      <c r="W291" s="99">
        <v>1.2353846153846199E-6</v>
      </c>
      <c r="X291" s="99">
        <v>5.7961538461538504E-7</v>
      </c>
      <c r="Y291" s="99">
        <v>2.5807692307692301E-8</v>
      </c>
      <c r="Z291" s="99">
        <v>1.27769230769231E-8</v>
      </c>
      <c r="AA291" s="99">
        <v>2.8176923076923102E-9</v>
      </c>
      <c r="AB291" s="99">
        <v>9.2653846153846201E-10</v>
      </c>
      <c r="AC291" s="99">
        <v>3.1519230769230798E-10</v>
      </c>
    </row>
    <row r="292" spans="1:29" s="98" customFormat="1" x14ac:dyDescent="0.25">
      <c r="A292" s="98" t="s">
        <v>125</v>
      </c>
      <c r="B292" s="98" t="s">
        <v>236</v>
      </c>
      <c r="C292" s="98" t="s">
        <v>285</v>
      </c>
      <c r="D292" s="98">
        <v>2015</v>
      </c>
      <c r="E292" s="98">
        <v>2016</v>
      </c>
      <c r="F292" s="98" t="s">
        <v>279</v>
      </c>
      <c r="G292" s="98" t="s">
        <v>278</v>
      </c>
      <c r="H292" s="98" t="s">
        <v>276</v>
      </c>
      <c r="I292" s="99">
        <f t="shared" si="12"/>
        <v>6.387177599496606E-2</v>
      </c>
      <c r="J292" s="99">
        <f t="shared" si="12"/>
        <v>2.551446279691677E-2</v>
      </c>
      <c r="K292" s="99">
        <f t="shared" si="12"/>
        <v>1.7637514550888793E-2</v>
      </c>
      <c r="L292" s="99">
        <f t="shared" si="12"/>
        <v>1.0154413717162167E-2</v>
      </c>
      <c r="M292" s="99">
        <f t="shared" si="12"/>
        <v>4.7261689476168108E-3</v>
      </c>
      <c r="N292" s="99">
        <f t="shared" si="11"/>
        <v>5.5652351738241313E-4</v>
      </c>
      <c r="O292" s="99">
        <f t="shared" si="11"/>
        <v>9.8119377064653169E-5</v>
      </c>
      <c r="P292" s="99">
        <f t="shared" si="11"/>
        <v>2.0891036652509041E-5</v>
      </c>
      <c r="Q292" s="99">
        <f t="shared" si="11"/>
        <v>6.5412918043102248E-6</v>
      </c>
      <c r="R292" s="99">
        <f t="shared" si="11"/>
        <v>2.1062274657857466E-6</v>
      </c>
      <c r="S292" s="101"/>
      <c r="T292" s="99">
        <v>1.5780769230769198E-5</v>
      </c>
      <c r="U292" s="99">
        <v>6.30384615384615E-6</v>
      </c>
      <c r="V292" s="99">
        <v>4.3576923076923096E-6</v>
      </c>
      <c r="W292" s="99">
        <v>2.50884615384615E-6</v>
      </c>
      <c r="X292" s="99">
        <v>1.1676923076923101E-6</v>
      </c>
      <c r="Y292" s="99">
        <v>1.3750000000000001E-7</v>
      </c>
      <c r="Z292" s="99">
        <v>2.42423076923077E-8</v>
      </c>
      <c r="AA292" s="99">
        <v>5.1615384615384601E-9</v>
      </c>
      <c r="AB292" s="99">
        <v>1.6161538461538501E-9</v>
      </c>
      <c r="AC292" s="99">
        <v>5.20384615384615E-10</v>
      </c>
    </row>
    <row r="293" spans="1:29" s="98" customFormat="1" x14ac:dyDescent="0.25">
      <c r="A293" s="98" t="s">
        <v>125</v>
      </c>
      <c r="B293" s="98" t="s">
        <v>236</v>
      </c>
      <c r="C293" s="98" t="s">
        <v>285</v>
      </c>
      <c r="D293" s="98">
        <v>2015</v>
      </c>
      <c r="E293" s="98">
        <v>2016</v>
      </c>
      <c r="F293" s="98" t="s">
        <v>280</v>
      </c>
      <c r="G293" s="98" t="s">
        <v>273</v>
      </c>
      <c r="H293" s="98" t="s">
        <v>274</v>
      </c>
      <c r="I293" s="99">
        <f t="shared" si="12"/>
        <v>2.8615427402862984E-15</v>
      </c>
      <c r="J293" s="99">
        <f t="shared" si="12"/>
        <v>6.2735378323108381E-9</v>
      </c>
      <c r="K293" s="99">
        <f t="shared" si="12"/>
        <v>5.0188302658486705E-8</v>
      </c>
      <c r="L293" s="99">
        <f t="shared" si="12"/>
        <v>3.1853382413087933E-7</v>
      </c>
      <c r="M293" s="99">
        <f t="shared" si="12"/>
        <v>9.8352883435582814E-7</v>
      </c>
      <c r="N293" s="99">
        <f t="shared" si="11"/>
        <v>1.4773169734151331E-7</v>
      </c>
      <c r="O293" s="99">
        <f t="shared" si="11"/>
        <v>1.0118609406952965E-7</v>
      </c>
      <c r="P293" s="99">
        <f t="shared" si="11"/>
        <v>3.2460498977505112E-8</v>
      </c>
      <c r="Q293" s="99">
        <f t="shared" si="11"/>
        <v>1.3073243353783233E-8</v>
      </c>
      <c r="R293" s="99">
        <f t="shared" si="11"/>
        <v>5.3426257668711659E-9</v>
      </c>
      <c r="S293" s="101"/>
      <c r="T293" s="99">
        <v>7.0699999999999997E-19</v>
      </c>
      <c r="U293" s="99">
        <v>1.5500000000000001E-12</v>
      </c>
      <c r="V293" s="99">
        <v>1.24E-11</v>
      </c>
      <c r="W293" s="99">
        <v>7.8699999999999997E-11</v>
      </c>
      <c r="X293" s="99">
        <v>2.4299999999999999E-10</v>
      </c>
      <c r="Y293" s="99">
        <v>3.6500000000000003E-11</v>
      </c>
      <c r="Z293" s="99">
        <v>2.5000000000000001E-11</v>
      </c>
      <c r="AA293" s="99">
        <v>8.0200000000000002E-12</v>
      </c>
      <c r="AB293" s="99">
        <v>3.2300000000000002E-12</v>
      </c>
      <c r="AC293" s="99">
        <v>1.32E-12</v>
      </c>
    </row>
    <row r="294" spans="1:29" s="98" customFormat="1" x14ac:dyDescent="0.25">
      <c r="A294" s="98" t="s">
        <v>125</v>
      </c>
      <c r="B294" s="98" t="s">
        <v>236</v>
      </c>
      <c r="C294" s="98" t="s">
        <v>285</v>
      </c>
      <c r="D294" s="98">
        <v>2015</v>
      </c>
      <c r="E294" s="98">
        <v>2016</v>
      </c>
      <c r="F294" s="98" t="s">
        <v>280</v>
      </c>
      <c r="G294" s="98" t="s">
        <v>273</v>
      </c>
      <c r="H294" s="98" t="s">
        <v>275</v>
      </c>
      <c r="I294" s="99">
        <f t="shared" si="12"/>
        <v>4.3712392638036813E-12</v>
      </c>
      <c r="J294" s="99">
        <f t="shared" si="12"/>
        <v>8.9853251533742328E-8</v>
      </c>
      <c r="K294" s="99">
        <f t="shared" si="12"/>
        <v>9.5519672801635998E-7</v>
      </c>
      <c r="L294" s="99">
        <f t="shared" si="12"/>
        <v>2.69559754601227E-6</v>
      </c>
      <c r="M294" s="99">
        <f t="shared" si="12"/>
        <v>6.1925889570552158E-6</v>
      </c>
      <c r="N294" s="99">
        <f t="shared" si="11"/>
        <v>1.1211419222903887E-6</v>
      </c>
      <c r="O294" s="99">
        <f t="shared" si="11"/>
        <v>5.6664212678936613E-7</v>
      </c>
      <c r="P294" s="99">
        <f t="shared" si="11"/>
        <v>1.8658715746421269E-7</v>
      </c>
      <c r="Q294" s="99">
        <f t="shared" si="11"/>
        <v>8.7424785276073625E-8</v>
      </c>
      <c r="R294" s="99">
        <f t="shared" si="11"/>
        <v>4.6140858895705522E-8</v>
      </c>
      <c r="S294" s="101"/>
      <c r="T294" s="99">
        <v>1.08E-15</v>
      </c>
      <c r="U294" s="99">
        <v>2.2200000000000002E-11</v>
      </c>
      <c r="V294" s="99">
        <v>2.3600000000000001E-10</v>
      </c>
      <c r="W294" s="99">
        <v>6.6599999999999997E-10</v>
      </c>
      <c r="X294" s="99">
        <v>1.5300000000000001E-9</v>
      </c>
      <c r="Y294" s="99">
        <v>2.7700000000000003E-10</v>
      </c>
      <c r="Z294" s="99">
        <v>1.4000000000000001E-10</v>
      </c>
      <c r="AA294" s="99">
        <v>4.6100000000000001E-11</v>
      </c>
      <c r="AB294" s="99">
        <v>2.1599999999999998E-11</v>
      </c>
      <c r="AC294" s="99">
        <v>1.1400000000000001E-11</v>
      </c>
    </row>
    <row r="295" spans="1:29" s="98" customFormat="1" x14ac:dyDescent="0.25">
      <c r="A295" s="98" t="s">
        <v>125</v>
      </c>
      <c r="B295" s="98" t="s">
        <v>236</v>
      </c>
      <c r="C295" s="98" t="s">
        <v>285</v>
      </c>
      <c r="D295" s="98">
        <v>2015</v>
      </c>
      <c r="E295" s="98">
        <v>2016</v>
      </c>
      <c r="F295" s="98" t="s">
        <v>280</v>
      </c>
      <c r="G295" s="98" t="s">
        <v>273</v>
      </c>
      <c r="H295" s="98" t="s">
        <v>276</v>
      </c>
      <c r="I295" s="99">
        <f t="shared" si="12"/>
        <v>1.0280507157464214E-8</v>
      </c>
      <c r="J295" s="99">
        <f t="shared" si="12"/>
        <v>3.4484220858895708E-6</v>
      </c>
      <c r="K295" s="99">
        <f t="shared" si="12"/>
        <v>2.4446560327198363E-5</v>
      </c>
      <c r="L295" s="99">
        <f t="shared" si="12"/>
        <v>5.3021513292433533E-5</v>
      </c>
      <c r="M295" s="99">
        <f t="shared" si="12"/>
        <v>1.3356564417177914E-4</v>
      </c>
      <c r="N295" s="99">
        <f t="shared" si="11"/>
        <v>5.0593047034764831E-5</v>
      </c>
      <c r="O295" s="99">
        <f t="shared" si="11"/>
        <v>2.8048785276073622E-5</v>
      </c>
      <c r="P295" s="99">
        <f t="shared" si="11"/>
        <v>9.0257995910020447E-6</v>
      </c>
      <c r="Q295" s="99">
        <f t="shared" si="11"/>
        <v>3.7641226993865032E-6</v>
      </c>
      <c r="R295" s="99">
        <f t="shared" si="11"/>
        <v>1.517791411042945E-6</v>
      </c>
      <c r="S295" s="101"/>
      <c r="T295" s="99">
        <v>2.5400000000000001E-12</v>
      </c>
      <c r="U295" s="99">
        <v>8.5199999999999995E-10</v>
      </c>
      <c r="V295" s="99">
        <v>6.0399999999999998E-9</v>
      </c>
      <c r="W295" s="99">
        <v>1.31E-8</v>
      </c>
      <c r="X295" s="99">
        <v>3.2999999999999998E-8</v>
      </c>
      <c r="Y295" s="99">
        <v>1.2499999999999999E-8</v>
      </c>
      <c r="Z295" s="99">
        <v>6.9299999999999999E-9</v>
      </c>
      <c r="AA295" s="99">
        <v>2.23E-9</v>
      </c>
      <c r="AB295" s="99">
        <v>9.2999999999999999E-10</v>
      </c>
      <c r="AC295" s="99">
        <v>3.75E-10</v>
      </c>
    </row>
    <row r="296" spans="1:29" s="98" customFormat="1" x14ac:dyDescent="0.25">
      <c r="A296" s="98" t="s">
        <v>125</v>
      </c>
      <c r="B296" s="98" t="s">
        <v>236</v>
      </c>
      <c r="C296" s="98" t="s">
        <v>285</v>
      </c>
      <c r="D296" s="98">
        <v>2015</v>
      </c>
      <c r="E296" s="98">
        <v>2016</v>
      </c>
      <c r="F296" s="98" t="s">
        <v>280</v>
      </c>
      <c r="G296" s="98" t="s">
        <v>277</v>
      </c>
      <c r="H296" s="98" t="s">
        <v>274</v>
      </c>
      <c r="I296" s="99">
        <f t="shared" si="12"/>
        <v>6.071165644171779E-9</v>
      </c>
      <c r="J296" s="99">
        <f t="shared" si="12"/>
        <v>5.0997791411042951E-7</v>
      </c>
      <c r="K296" s="99">
        <f t="shared" si="12"/>
        <v>1.2142331288343559E-6</v>
      </c>
      <c r="L296" s="99">
        <f t="shared" si="12"/>
        <v>5.5854723926380368E-6</v>
      </c>
      <c r="M296" s="99">
        <f t="shared" si="12"/>
        <v>1.2101856850715745E-5</v>
      </c>
      <c r="N296" s="99">
        <f t="shared" si="11"/>
        <v>2.69559754601227E-6</v>
      </c>
      <c r="O296" s="99">
        <f t="shared" si="11"/>
        <v>1.9872948875255621E-6</v>
      </c>
      <c r="P296" s="99">
        <f t="shared" si="11"/>
        <v>6.9211288343558283E-7</v>
      </c>
      <c r="Q296" s="99">
        <f t="shared" si="11"/>
        <v>3.1408163599182007E-7</v>
      </c>
      <c r="R296" s="99">
        <f t="shared" si="11"/>
        <v>1.3558936605316976E-7</v>
      </c>
      <c r="S296" s="101"/>
      <c r="T296" s="99">
        <v>1.5000000000000001E-12</v>
      </c>
      <c r="U296" s="99">
        <v>1.26E-10</v>
      </c>
      <c r="V296" s="99">
        <v>3E-10</v>
      </c>
      <c r="W296" s="99">
        <v>1.38E-9</v>
      </c>
      <c r="X296" s="99">
        <v>2.9899999999999998E-9</v>
      </c>
      <c r="Y296" s="99">
        <v>6.6599999999999997E-10</v>
      </c>
      <c r="Z296" s="99">
        <v>4.9099999999999996E-10</v>
      </c>
      <c r="AA296" s="99">
        <v>1.71E-10</v>
      </c>
      <c r="AB296" s="99">
        <v>7.7599999999999996E-11</v>
      </c>
      <c r="AC296" s="99">
        <v>3.3500000000000001E-11</v>
      </c>
    </row>
    <row r="297" spans="1:29" s="98" customFormat="1" x14ac:dyDescent="0.25">
      <c r="A297" s="98" t="s">
        <v>125</v>
      </c>
      <c r="B297" s="98" t="s">
        <v>236</v>
      </c>
      <c r="C297" s="98" t="s">
        <v>285</v>
      </c>
      <c r="D297" s="98">
        <v>2015</v>
      </c>
      <c r="E297" s="98">
        <v>2016</v>
      </c>
      <c r="F297" s="98" t="s">
        <v>280</v>
      </c>
      <c r="G297" s="98" t="s">
        <v>277</v>
      </c>
      <c r="H297" s="98" t="s">
        <v>275</v>
      </c>
      <c r="I297" s="99">
        <f t="shared" si="12"/>
        <v>6.5568588957055216E-9</v>
      </c>
      <c r="J297" s="99">
        <f t="shared" si="12"/>
        <v>6.6378077709611457E-7</v>
      </c>
      <c r="K297" s="99">
        <f t="shared" si="12"/>
        <v>4.1688670756646211E-6</v>
      </c>
      <c r="L297" s="99">
        <f t="shared" si="12"/>
        <v>9.5519672801636003E-6</v>
      </c>
      <c r="M297" s="99">
        <f t="shared" si="12"/>
        <v>2.3191852760736193E-5</v>
      </c>
      <c r="N297" s="99">
        <f t="shared" si="11"/>
        <v>6.840179959100204E-6</v>
      </c>
      <c r="O297" s="99">
        <f t="shared" si="11"/>
        <v>4.2902903885480579E-6</v>
      </c>
      <c r="P297" s="99">
        <f t="shared" si="11"/>
        <v>1.4854118609406953E-6</v>
      </c>
      <c r="Q297" s="99">
        <f t="shared" si="11"/>
        <v>6.2330633946830265E-7</v>
      </c>
      <c r="R297" s="99">
        <f t="shared" si="11"/>
        <v>2.5013202453987727E-7</v>
      </c>
      <c r="S297" s="101"/>
      <c r="T297" s="99">
        <v>1.62E-12</v>
      </c>
      <c r="U297" s="99">
        <v>1.64E-10</v>
      </c>
      <c r="V297" s="99">
        <v>1.03E-9</v>
      </c>
      <c r="W297" s="99">
        <v>2.3600000000000001E-9</v>
      </c>
      <c r="X297" s="99">
        <v>5.7299999999999999E-9</v>
      </c>
      <c r="Y297" s="99">
        <v>1.69E-9</v>
      </c>
      <c r="Z297" s="99">
        <v>1.0600000000000001E-9</v>
      </c>
      <c r="AA297" s="99">
        <v>3.6700000000000003E-10</v>
      </c>
      <c r="AB297" s="99">
        <v>1.5400000000000001E-10</v>
      </c>
      <c r="AC297" s="99">
        <v>6.1799999999999996E-11</v>
      </c>
    </row>
    <row r="298" spans="1:29" s="98" customFormat="1" x14ac:dyDescent="0.25">
      <c r="A298" s="98" t="s">
        <v>125</v>
      </c>
      <c r="B298" s="98" t="s">
        <v>236</v>
      </c>
      <c r="C298" s="98" t="s">
        <v>285</v>
      </c>
      <c r="D298" s="98">
        <v>2015</v>
      </c>
      <c r="E298" s="98">
        <v>2016</v>
      </c>
      <c r="F298" s="98" t="s">
        <v>280</v>
      </c>
      <c r="G298" s="98" t="s">
        <v>277</v>
      </c>
      <c r="H298" s="98" t="s">
        <v>276</v>
      </c>
      <c r="I298" s="99">
        <f t="shared" si="12"/>
        <v>7.8115664621676902E-9</v>
      </c>
      <c r="J298" s="99">
        <f t="shared" si="12"/>
        <v>1.4854118609406953E-6</v>
      </c>
      <c r="K298" s="99">
        <f t="shared" si="12"/>
        <v>1.2506601226993865E-5</v>
      </c>
      <c r="L298" s="99">
        <f t="shared" si="12"/>
        <v>3.6588891615541926E-5</v>
      </c>
      <c r="M298" s="99">
        <f t="shared" si="12"/>
        <v>8.2163108384458071E-5</v>
      </c>
      <c r="N298" s="99">
        <f t="shared" si="11"/>
        <v>2.6227435582822088E-5</v>
      </c>
      <c r="O298" s="99">
        <f t="shared" si="11"/>
        <v>1.0604302658486708E-5</v>
      </c>
      <c r="P298" s="99">
        <f t="shared" si="11"/>
        <v>2.9829660531697345E-6</v>
      </c>
      <c r="Q298" s="99">
        <f t="shared" si="11"/>
        <v>1.1575689161554192E-6</v>
      </c>
      <c r="R298" s="99">
        <f t="shared" si="11"/>
        <v>4.2498159509202457E-7</v>
      </c>
      <c r="S298" s="101"/>
      <c r="T298" s="99">
        <v>1.9300000000000001E-12</v>
      </c>
      <c r="U298" s="99">
        <v>3.6700000000000003E-10</v>
      </c>
      <c r="V298" s="99">
        <v>3.0899999999999999E-9</v>
      </c>
      <c r="W298" s="99">
        <v>9.0400000000000002E-9</v>
      </c>
      <c r="X298" s="99">
        <v>2.03E-8</v>
      </c>
      <c r="Y298" s="99">
        <v>6.48E-9</v>
      </c>
      <c r="Z298" s="99">
        <v>2.6200000000000001E-9</v>
      </c>
      <c r="AA298" s="99">
        <v>7.3700000000000004E-10</v>
      </c>
      <c r="AB298" s="99">
        <v>2.8599999999999999E-10</v>
      </c>
      <c r="AC298" s="99">
        <v>1.05E-10</v>
      </c>
    </row>
    <row r="299" spans="1:29" s="98" customFormat="1" x14ac:dyDescent="0.25">
      <c r="A299" s="98" t="s">
        <v>125</v>
      </c>
      <c r="B299" s="98" t="s">
        <v>236</v>
      </c>
      <c r="C299" s="98" t="s">
        <v>285</v>
      </c>
      <c r="D299" s="98">
        <v>2015</v>
      </c>
      <c r="E299" s="98">
        <v>2016</v>
      </c>
      <c r="F299" s="98" t="s">
        <v>280</v>
      </c>
      <c r="G299" s="98" t="s">
        <v>278</v>
      </c>
      <c r="H299" s="98" t="s">
        <v>274</v>
      </c>
      <c r="I299" s="99">
        <f t="shared" si="12"/>
        <v>2.5685700802265237E-9</v>
      </c>
      <c r="J299" s="99">
        <f t="shared" si="12"/>
        <v>2.1575988673902783E-7</v>
      </c>
      <c r="K299" s="99">
        <f t="shared" si="12"/>
        <v>5.1371401604530469E-7</v>
      </c>
      <c r="L299" s="99">
        <f t="shared" si="12"/>
        <v>2.3630844738084008E-6</v>
      </c>
      <c r="M299" s="99">
        <f t="shared" si="12"/>
        <v>5.1200163599182005E-6</v>
      </c>
      <c r="N299" s="99">
        <f t="shared" si="11"/>
        <v>1.1404451156205768E-6</v>
      </c>
      <c r="O299" s="99">
        <f t="shared" si="11"/>
        <v>8.407786062608139E-7</v>
      </c>
      <c r="P299" s="99">
        <f t="shared" si="11"/>
        <v>2.9281698914582332E-7</v>
      </c>
      <c r="Q299" s="99">
        <f t="shared" si="11"/>
        <v>1.328806921503853E-7</v>
      </c>
      <c r="R299" s="99">
        <f t="shared" si="11"/>
        <v>5.7364731791725568E-8</v>
      </c>
      <c r="S299" s="101"/>
      <c r="T299" s="99">
        <v>6.3461538461538496E-13</v>
      </c>
      <c r="U299" s="99">
        <v>5.3307692307692299E-11</v>
      </c>
      <c r="V299" s="99">
        <v>1.2692307692307701E-10</v>
      </c>
      <c r="W299" s="99">
        <v>5.8384615384615402E-10</v>
      </c>
      <c r="X299" s="99">
        <v>1.2650000000000001E-9</v>
      </c>
      <c r="Y299" s="99">
        <v>2.8176923076923101E-10</v>
      </c>
      <c r="Z299" s="99">
        <v>2.0773076923076901E-10</v>
      </c>
      <c r="AA299" s="99">
        <v>7.2346153846153806E-11</v>
      </c>
      <c r="AB299" s="99">
        <v>3.2830769230769202E-11</v>
      </c>
      <c r="AC299" s="99">
        <v>1.41730769230769E-11</v>
      </c>
    </row>
    <row r="300" spans="1:29" s="98" customFormat="1" x14ac:dyDescent="0.25">
      <c r="A300" s="98" t="s">
        <v>125</v>
      </c>
      <c r="B300" s="98" t="s">
        <v>236</v>
      </c>
      <c r="C300" s="98" t="s">
        <v>285</v>
      </c>
      <c r="D300" s="98">
        <v>2015</v>
      </c>
      <c r="E300" s="98">
        <v>2016</v>
      </c>
      <c r="F300" s="98" t="s">
        <v>280</v>
      </c>
      <c r="G300" s="98" t="s">
        <v>278</v>
      </c>
      <c r="H300" s="98" t="s">
        <v>275</v>
      </c>
      <c r="I300" s="99">
        <f t="shared" si="12"/>
        <v>2.7740556866446418E-9</v>
      </c>
      <c r="J300" s="99">
        <f t="shared" si="12"/>
        <v>2.8083032877143312E-7</v>
      </c>
      <c r="K300" s="99">
        <f t="shared" si="12"/>
        <v>1.7637514550888793E-6</v>
      </c>
      <c r="L300" s="99">
        <f t="shared" si="12"/>
        <v>4.0412169262230603E-6</v>
      </c>
      <c r="M300" s="99">
        <f t="shared" si="12"/>
        <v>9.8119377064653169E-6</v>
      </c>
      <c r="N300" s="99">
        <f t="shared" si="11"/>
        <v>2.8939222903885481E-6</v>
      </c>
      <c r="O300" s="99">
        <f t="shared" si="11"/>
        <v>1.8151228566934069E-6</v>
      </c>
      <c r="P300" s="99">
        <f t="shared" si="11"/>
        <v>6.2844347962875674E-7</v>
      </c>
      <c r="Q300" s="99">
        <f t="shared" si="11"/>
        <v>2.6370652823658978E-7</v>
      </c>
      <c r="R300" s="99">
        <f t="shared" si="11"/>
        <v>1.0582508730533253E-7</v>
      </c>
      <c r="S300" s="101"/>
      <c r="T300" s="99">
        <v>6.8538461538461497E-13</v>
      </c>
      <c r="U300" s="99">
        <v>6.9384615384615403E-11</v>
      </c>
      <c r="V300" s="99">
        <v>4.3576923076923099E-10</v>
      </c>
      <c r="W300" s="99">
        <v>9.9846153846153807E-10</v>
      </c>
      <c r="X300" s="99">
        <v>2.4242307692307699E-9</v>
      </c>
      <c r="Y300" s="99">
        <v>7.1500000000000001E-10</v>
      </c>
      <c r="Z300" s="99">
        <v>4.48461538461538E-10</v>
      </c>
      <c r="AA300" s="99">
        <v>1.5526923076923101E-10</v>
      </c>
      <c r="AB300" s="99">
        <v>6.5153846153846197E-11</v>
      </c>
      <c r="AC300" s="99">
        <v>2.61461538461538E-11</v>
      </c>
    </row>
    <row r="301" spans="1:29" s="98" customFormat="1" x14ac:dyDescent="0.25">
      <c r="A301" s="98" t="s">
        <v>125</v>
      </c>
      <c r="B301" s="98" t="s">
        <v>236</v>
      </c>
      <c r="C301" s="98" t="s">
        <v>285</v>
      </c>
      <c r="D301" s="98">
        <v>2015</v>
      </c>
      <c r="E301" s="98">
        <v>2016</v>
      </c>
      <c r="F301" s="98" t="s">
        <v>280</v>
      </c>
      <c r="G301" s="98" t="s">
        <v>278</v>
      </c>
      <c r="H301" s="98" t="s">
        <v>276</v>
      </c>
      <c r="I301" s="99">
        <f t="shared" si="12"/>
        <v>3.3048935032247934E-9</v>
      </c>
      <c r="J301" s="99">
        <f t="shared" si="12"/>
        <v>6.2844347962875674E-7</v>
      </c>
      <c r="K301" s="99">
        <f t="shared" si="12"/>
        <v>5.2912543652666257E-6</v>
      </c>
      <c r="L301" s="99">
        <f t="shared" si="12"/>
        <v>1.5479915683498487E-5</v>
      </c>
      <c r="M301" s="99">
        <f t="shared" si="12"/>
        <v>3.4761315085732267E-5</v>
      </c>
      <c r="N301" s="99">
        <f t="shared" si="11"/>
        <v>1.1096222746578571E-5</v>
      </c>
      <c r="O301" s="99">
        <f t="shared" si="11"/>
        <v>4.4864357401289976E-6</v>
      </c>
      <c r="P301" s="99">
        <f t="shared" si="11"/>
        <v>1.2620240994179631E-6</v>
      </c>
      <c r="Q301" s="99">
        <f t="shared" si="11"/>
        <v>4.8974069529652355E-7</v>
      </c>
      <c r="R301" s="99">
        <f t="shared" si="11"/>
        <v>1.7979990561585646E-7</v>
      </c>
      <c r="S301" s="101"/>
      <c r="T301" s="99">
        <v>8.16538461538462E-13</v>
      </c>
      <c r="U301" s="99">
        <v>1.5526923076923101E-10</v>
      </c>
      <c r="V301" s="99">
        <v>1.3073076923076899E-9</v>
      </c>
      <c r="W301" s="99">
        <v>3.8246153846153796E-9</v>
      </c>
      <c r="X301" s="99">
        <v>8.5884615384615398E-9</v>
      </c>
      <c r="Y301" s="99">
        <v>2.7415384615384602E-9</v>
      </c>
      <c r="Z301" s="99">
        <v>1.10846153846154E-9</v>
      </c>
      <c r="AA301" s="99">
        <v>3.1180769230769197E-10</v>
      </c>
      <c r="AB301" s="99">
        <v>1.21E-10</v>
      </c>
      <c r="AC301" s="99">
        <v>4.44230769230769E-11</v>
      </c>
    </row>
    <row r="302" spans="1:29" s="98" customFormat="1" x14ac:dyDescent="0.25">
      <c r="A302" s="98" t="s">
        <v>125</v>
      </c>
      <c r="B302" s="98" t="s">
        <v>236</v>
      </c>
      <c r="C302" s="98" t="s">
        <v>285</v>
      </c>
      <c r="D302" s="98">
        <v>2016</v>
      </c>
      <c r="E302" s="98">
        <v>2016</v>
      </c>
      <c r="F302" s="98" t="s">
        <v>272</v>
      </c>
      <c r="G302" s="98" t="s">
        <v>273</v>
      </c>
      <c r="H302" s="98" t="s">
        <v>274</v>
      </c>
      <c r="I302" s="99">
        <f t="shared" si="12"/>
        <v>1.5542184049079758E-14</v>
      </c>
      <c r="J302" s="99">
        <f t="shared" si="12"/>
        <v>1.2344703476482617E-8</v>
      </c>
      <c r="K302" s="99">
        <f t="shared" si="12"/>
        <v>1.1494740286298568E-7</v>
      </c>
      <c r="L302" s="99">
        <f t="shared" si="12"/>
        <v>4.937881390593047E-7</v>
      </c>
      <c r="M302" s="99">
        <f t="shared" si="12"/>
        <v>1.1697112474437627E-6</v>
      </c>
      <c r="N302" s="99">
        <f t="shared" si="11"/>
        <v>1.5744556237218817E-7</v>
      </c>
      <c r="O302" s="99">
        <f t="shared" si="11"/>
        <v>1.0604302658486707E-7</v>
      </c>
      <c r="P302" s="99">
        <f t="shared" si="11"/>
        <v>3.3593783231083846E-8</v>
      </c>
      <c r="Q302" s="99">
        <f t="shared" si="11"/>
        <v>1.3437513292433539E-8</v>
      </c>
      <c r="R302" s="99">
        <f t="shared" si="11"/>
        <v>5.5045235173824137E-9</v>
      </c>
      <c r="S302" s="101"/>
      <c r="T302" s="99">
        <v>3.8400000000000004E-18</v>
      </c>
      <c r="U302" s="99">
        <v>3.0500000000000001E-12</v>
      </c>
      <c r="V302" s="99">
        <v>2.84E-11</v>
      </c>
      <c r="W302" s="99">
        <v>1.2199999999999999E-10</v>
      </c>
      <c r="X302" s="99">
        <v>2.8899999999999998E-10</v>
      </c>
      <c r="Y302" s="99">
        <v>3.8900000000000003E-11</v>
      </c>
      <c r="Z302" s="99">
        <v>2.6200000000000001E-11</v>
      </c>
      <c r="AA302" s="99">
        <v>8.2999999999999998E-12</v>
      </c>
      <c r="AB302" s="99">
        <v>3.32E-12</v>
      </c>
      <c r="AC302" s="99">
        <v>1.3600000000000001E-12</v>
      </c>
    </row>
    <row r="303" spans="1:29" s="98" customFormat="1" x14ac:dyDescent="0.25">
      <c r="A303" s="98" t="s">
        <v>125</v>
      </c>
      <c r="B303" s="98" t="s">
        <v>236</v>
      </c>
      <c r="C303" s="98" t="s">
        <v>285</v>
      </c>
      <c r="D303" s="98">
        <v>2016</v>
      </c>
      <c r="E303" s="98">
        <v>2016</v>
      </c>
      <c r="F303" s="98" t="s">
        <v>272</v>
      </c>
      <c r="G303" s="98" t="s">
        <v>273</v>
      </c>
      <c r="H303" s="98" t="s">
        <v>275</v>
      </c>
      <c r="I303" s="99">
        <f t="shared" si="12"/>
        <v>1.7727803680981598E-2</v>
      </c>
      <c r="J303" s="99">
        <f t="shared" si="12"/>
        <v>3.1853382413087939E-3</v>
      </c>
      <c r="K303" s="99">
        <f t="shared" si="12"/>
        <v>1.4004155419222904E-3</v>
      </c>
      <c r="L303" s="99">
        <f t="shared" si="12"/>
        <v>8.0544130879345603E-4</v>
      </c>
      <c r="M303" s="99">
        <f t="shared" si="12"/>
        <v>2.4891779141104296E-4</v>
      </c>
      <c r="N303" s="99">
        <f t="shared" si="11"/>
        <v>3.1286740286298571E-6</v>
      </c>
      <c r="O303" s="99">
        <f t="shared" si="11"/>
        <v>1.1575689161554192E-6</v>
      </c>
      <c r="P303" s="99">
        <f t="shared" si="11"/>
        <v>2.5256049079754601E-7</v>
      </c>
      <c r="Q303" s="99">
        <f t="shared" si="11"/>
        <v>1.064477709611452E-7</v>
      </c>
      <c r="R303" s="99">
        <f t="shared" si="11"/>
        <v>5.2212024539877299E-8</v>
      </c>
      <c r="S303" s="101"/>
      <c r="T303" s="99">
        <v>4.3800000000000004E-6</v>
      </c>
      <c r="U303" s="99">
        <v>7.8700000000000005E-7</v>
      </c>
      <c r="V303" s="99">
        <v>3.46E-7</v>
      </c>
      <c r="W303" s="99">
        <v>1.99E-7</v>
      </c>
      <c r="X303" s="99">
        <v>6.1500000000000001E-8</v>
      </c>
      <c r="Y303" s="99">
        <v>7.7300000000000002E-10</v>
      </c>
      <c r="Z303" s="99">
        <v>2.8599999999999999E-10</v>
      </c>
      <c r="AA303" s="99">
        <v>6.2399999999999999E-11</v>
      </c>
      <c r="AB303" s="99">
        <v>2.6299999999999999E-11</v>
      </c>
      <c r="AC303" s="99">
        <v>1.29E-11</v>
      </c>
    </row>
    <row r="304" spans="1:29" s="98" customFormat="1" x14ac:dyDescent="0.25">
      <c r="A304" s="98" t="s">
        <v>125</v>
      </c>
      <c r="B304" s="98" t="s">
        <v>236</v>
      </c>
      <c r="C304" s="98" t="s">
        <v>285</v>
      </c>
      <c r="D304" s="98">
        <v>2016</v>
      </c>
      <c r="E304" s="98">
        <v>2016</v>
      </c>
      <c r="F304" s="98" t="s">
        <v>272</v>
      </c>
      <c r="G304" s="98" t="s">
        <v>273</v>
      </c>
      <c r="H304" s="98" t="s">
        <v>276</v>
      </c>
      <c r="I304" s="99">
        <f t="shared" si="12"/>
        <v>0.15258862985685073</v>
      </c>
      <c r="J304" s="99">
        <f t="shared" si="12"/>
        <v>6.799705521472392E-2</v>
      </c>
      <c r="K304" s="99">
        <f t="shared" si="12"/>
        <v>4.209341513292434E-2</v>
      </c>
      <c r="L304" s="99">
        <f t="shared" si="12"/>
        <v>2.8129734151329248E-2</v>
      </c>
      <c r="M304" s="99">
        <f t="shared" si="12"/>
        <v>1.3639885480572597E-2</v>
      </c>
      <c r="N304" s="99">
        <f t="shared" si="11"/>
        <v>9.9971860940695299E-4</v>
      </c>
      <c r="O304" s="99">
        <f t="shared" si="11"/>
        <v>3.7034110429447854E-4</v>
      </c>
      <c r="P304" s="99">
        <f t="shared" si="11"/>
        <v>9.3091206543967293E-5</v>
      </c>
      <c r="Q304" s="99">
        <f t="shared" si="11"/>
        <v>3.2865243353783229E-5</v>
      </c>
      <c r="R304" s="99">
        <f t="shared" si="11"/>
        <v>1.1373316973415132E-5</v>
      </c>
      <c r="S304" s="101"/>
      <c r="T304" s="99">
        <v>3.7700000000000002E-5</v>
      </c>
      <c r="U304" s="99">
        <v>1.6799999999999998E-5</v>
      </c>
      <c r="V304" s="99">
        <v>1.04E-5</v>
      </c>
      <c r="W304" s="99">
        <v>6.9500000000000004E-6</v>
      </c>
      <c r="X304" s="99">
        <v>3.3699999999999999E-6</v>
      </c>
      <c r="Y304" s="99">
        <v>2.4699999999999998E-7</v>
      </c>
      <c r="Z304" s="99">
        <v>9.1500000000000005E-8</v>
      </c>
      <c r="AA304" s="99">
        <v>2.3000000000000001E-8</v>
      </c>
      <c r="AB304" s="99">
        <v>8.1199999999999993E-9</v>
      </c>
      <c r="AC304" s="99">
        <v>2.81E-9</v>
      </c>
    </row>
    <row r="305" spans="1:29" s="98" customFormat="1" x14ac:dyDescent="0.25">
      <c r="A305" s="98" t="s">
        <v>125</v>
      </c>
      <c r="B305" s="98" t="s">
        <v>236</v>
      </c>
      <c r="C305" s="98" t="s">
        <v>285</v>
      </c>
      <c r="D305" s="98">
        <v>2016</v>
      </c>
      <c r="E305" s="98">
        <v>2016</v>
      </c>
      <c r="F305" s="98" t="s">
        <v>272</v>
      </c>
      <c r="G305" s="98" t="s">
        <v>277</v>
      </c>
      <c r="H305" s="98" t="s">
        <v>274</v>
      </c>
      <c r="I305" s="99">
        <f t="shared" si="12"/>
        <v>1.9953897750511249E-2</v>
      </c>
      <c r="J305" s="99">
        <f t="shared" si="12"/>
        <v>6.8401799591002038E-3</v>
      </c>
      <c r="K305" s="99">
        <f t="shared" si="12"/>
        <v>3.8167394683026588E-3</v>
      </c>
      <c r="L305" s="99">
        <f t="shared" si="12"/>
        <v>2.7117873210633948E-3</v>
      </c>
      <c r="M305" s="99">
        <f t="shared" si="12"/>
        <v>1.258755010224949E-3</v>
      </c>
      <c r="N305" s="99">
        <f t="shared" si="11"/>
        <v>4.4926625766871172E-5</v>
      </c>
      <c r="O305" s="99">
        <f t="shared" si="11"/>
        <v>2.982966053169734E-5</v>
      </c>
      <c r="P305" s="99">
        <f t="shared" si="11"/>
        <v>6.7592310838445814E-6</v>
      </c>
      <c r="Q305" s="99">
        <f t="shared" si="11"/>
        <v>2.2382364008179957E-6</v>
      </c>
      <c r="R305" s="99">
        <f t="shared" si="11"/>
        <v>7.690143149284253E-7</v>
      </c>
      <c r="S305" s="101"/>
      <c r="T305" s="99">
        <v>4.9300000000000002E-6</v>
      </c>
      <c r="U305" s="99">
        <v>1.6899999999999999E-6</v>
      </c>
      <c r="V305" s="99">
        <v>9.4300000000000001E-7</v>
      </c>
      <c r="W305" s="99">
        <v>6.7000000000000004E-7</v>
      </c>
      <c r="X305" s="99">
        <v>3.1100000000000002E-7</v>
      </c>
      <c r="Y305" s="99">
        <v>1.11E-8</v>
      </c>
      <c r="Z305" s="99">
        <v>7.37E-9</v>
      </c>
      <c r="AA305" s="99">
        <v>1.67E-9</v>
      </c>
      <c r="AB305" s="99">
        <v>5.5299999999999995E-10</v>
      </c>
      <c r="AC305" s="99">
        <v>1.8999999999999999E-10</v>
      </c>
    </row>
    <row r="306" spans="1:29" s="98" customFormat="1" x14ac:dyDescent="0.25">
      <c r="A306" s="98" t="s">
        <v>125</v>
      </c>
      <c r="B306" s="98" t="s">
        <v>236</v>
      </c>
      <c r="C306" s="98" t="s">
        <v>285</v>
      </c>
      <c r="D306" s="98">
        <v>2016</v>
      </c>
      <c r="E306" s="98">
        <v>2016</v>
      </c>
      <c r="F306" s="98" t="s">
        <v>272</v>
      </c>
      <c r="G306" s="98" t="s">
        <v>277</v>
      </c>
      <c r="H306" s="98" t="s">
        <v>275</v>
      </c>
      <c r="I306" s="99">
        <f t="shared" si="12"/>
        <v>3.5131811860940693E-2</v>
      </c>
      <c r="J306" s="99">
        <f t="shared" si="12"/>
        <v>1.3963680981595093E-2</v>
      </c>
      <c r="K306" s="99">
        <f t="shared" si="12"/>
        <v>8.2163108384458085E-3</v>
      </c>
      <c r="L306" s="99">
        <f t="shared" si="12"/>
        <v>5.6259468302658489E-3</v>
      </c>
      <c r="M306" s="99">
        <f t="shared" si="12"/>
        <v>2.6470282208588959E-3</v>
      </c>
      <c r="N306" s="99">
        <f t="shared" si="11"/>
        <v>1.2385177914110433E-4</v>
      </c>
      <c r="O306" s="99">
        <f t="shared" si="11"/>
        <v>6.233063394683026E-5</v>
      </c>
      <c r="P306" s="99">
        <f t="shared" si="11"/>
        <v>1.4287476482617587E-5</v>
      </c>
      <c r="Q306" s="99">
        <f t="shared" si="11"/>
        <v>4.8164580777096118E-6</v>
      </c>
      <c r="R306" s="99">
        <f t="shared" si="11"/>
        <v>1.6756417177914112E-6</v>
      </c>
      <c r="S306" s="101"/>
      <c r="T306" s="99">
        <v>8.6799999999999999E-6</v>
      </c>
      <c r="U306" s="99">
        <v>3.45E-6</v>
      </c>
      <c r="V306" s="99">
        <v>2.03E-6</v>
      </c>
      <c r="W306" s="99">
        <v>1.39E-6</v>
      </c>
      <c r="X306" s="99">
        <v>6.5400000000000001E-7</v>
      </c>
      <c r="Y306" s="99">
        <v>3.0600000000000003E-8</v>
      </c>
      <c r="Z306" s="99">
        <v>1.5399999999999999E-8</v>
      </c>
      <c r="AA306" s="99">
        <v>3.53E-9</v>
      </c>
      <c r="AB306" s="99">
        <v>1.19E-9</v>
      </c>
      <c r="AC306" s="99">
        <v>4.1400000000000002E-10</v>
      </c>
    </row>
    <row r="307" spans="1:29" s="98" customFormat="1" x14ac:dyDescent="0.25">
      <c r="A307" s="98" t="s">
        <v>125</v>
      </c>
      <c r="B307" s="98" t="s">
        <v>236</v>
      </c>
      <c r="C307" s="98" t="s">
        <v>285</v>
      </c>
      <c r="D307" s="98">
        <v>2016</v>
      </c>
      <c r="E307" s="98">
        <v>2016</v>
      </c>
      <c r="F307" s="98" t="s">
        <v>272</v>
      </c>
      <c r="G307" s="98" t="s">
        <v>277</v>
      </c>
      <c r="H307" s="98" t="s">
        <v>276</v>
      </c>
      <c r="I307" s="99">
        <f t="shared" si="12"/>
        <v>7.1639754601226999E-2</v>
      </c>
      <c r="J307" s="99">
        <f t="shared" si="12"/>
        <v>2.845352965235174E-2</v>
      </c>
      <c r="K307" s="99">
        <f t="shared" si="12"/>
        <v>1.9711051124744378E-2</v>
      </c>
      <c r="L307" s="99">
        <f t="shared" si="12"/>
        <v>1.1373316973415135E-2</v>
      </c>
      <c r="M307" s="99">
        <f t="shared" si="12"/>
        <v>5.3426257668711657E-3</v>
      </c>
      <c r="N307" s="99">
        <f t="shared" si="11"/>
        <v>6.4759100204498982E-4</v>
      </c>
      <c r="O307" s="99">
        <f t="shared" si="11"/>
        <v>1.1939959100204499E-4</v>
      </c>
      <c r="P307" s="99">
        <f t="shared" si="11"/>
        <v>2.6348858895705523E-5</v>
      </c>
      <c r="Q307" s="99">
        <f t="shared" si="11"/>
        <v>8.4996319018404925E-6</v>
      </c>
      <c r="R307" s="99">
        <f t="shared" si="11"/>
        <v>2.7886887525562372E-6</v>
      </c>
      <c r="S307" s="101"/>
      <c r="T307" s="99">
        <v>1.77E-5</v>
      </c>
      <c r="U307" s="99">
        <v>7.0299999999999996E-6</v>
      </c>
      <c r="V307" s="99">
        <v>4.87E-6</v>
      </c>
      <c r="W307" s="99">
        <v>2.8100000000000002E-6</v>
      </c>
      <c r="X307" s="99">
        <v>1.3200000000000001E-6</v>
      </c>
      <c r="Y307" s="99">
        <v>1.6E-7</v>
      </c>
      <c r="Z307" s="99">
        <v>2.9499999999999999E-8</v>
      </c>
      <c r="AA307" s="99">
        <v>6.5100000000000001E-9</v>
      </c>
      <c r="AB307" s="99">
        <v>2.1000000000000002E-9</v>
      </c>
      <c r="AC307" s="99">
        <v>6.89E-10</v>
      </c>
    </row>
    <row r="308" spans="1:29" s="98" customFormat="1" x14ac:dyDescent="0.25">
      <c r="A308" s="98" t="s">
        <v>125</v>
      </c>
      <c r="B308" s="98" t="s">
        <v>236</v>
      </c>
      <c r="C308" s="98" t="s">
        <v>285</v>
      </c>
      <c r="D308" s="98">
        <v>2016</v>
      </c>
      <c r="E308" s="98">
        <v>2016</v>
      </c>
      <c r="F308" s="98" t="s">
        <v>272</v>
      </c>
      <c r="G308" s="98" t="s">
        <v>278</v>
      </c>
      <c r="H308" s="98" t="s">
        <v>274</v>
      </c>
      <c r="I308" s="99">
        <f t="shared" si="12"/>
        <v>8.442033663677833E-3</v>
      </c>
      <c r="J308" s="99">
        <f t="shared" si="12"/>
        <v>2.893922290388548E-3</v>
      </c>
      <c r="K308" s="99">
        <f t="shared" si="12"/>
        <v>1.6147743904357385E-3</v>
      </c>
      <c r="L308" s="99">
        <f t="shared" si="12"/>
        <v>1.1472946358345112E-3</v>
      </c>
      <c r="M308" s="99">
        <f t="shared" si="12"/>
        <v>5.3255019663363192E-4</v>
      </c>
      <c r="N308" s="99">
        <f t="shared" si="11"/>
        <v>1.9007418593676278E-5</v>
      </c>
      <c r="O308" s="99">
        <f t="shared" si="11"/>
        <v>1.2620240994179632E-5</v>
      </c>
      <c r="P308" s="99">
        <f t="shared" si="11"/>
        <v>2.8596746893188629E-6</v>
      </c>
      <c r="Q308" s="99">
        <f t="shared" si="11"/>
        <v>9.4694616957684264E-7</v>
      </c>
      <c r="R308" s="99">
        <f t="shared" si="11"/>
        <v>3.2535221016202619E-7</v>
      </c>
      <c r="S308" s="101"/>
      <c r="T308" s="99">
        <v>2.08576923076923E-6</v>
      </c>
      <c r="U308" s="99">
        <v>7.1500000000000004E-7</v>
      </c>
      <c r="V308" s="99">
        <v>3.9896153846153802E-7</v>
      </c>
      <c r="W308" s="99">
        <v>2.8346153846153798E-7</v>
      </c>
      <c r="X308" s="99">
        <v>1.3157692307692301E-7</v>
      </c>
      <c r="Y308" s="99">
        <v>4.6961538461538498E-9</v>
      </c>
      <c r="Z308" s="99">
        <v>3.11807692307692E-9</v>
      </c>
      <c r="AA308" s="99">
        <v>7.0653846153846204E-10</v>
      </c>
      <c r="AB308" s="99">
        <v>2.3396153846153802E-10</v>
      </c>
      <c r="AC308" s="99">
        <v>8.0384615384615403E-11</v>
      </c>
    </row>
    <row r="309" spans="1:29" s="98" customFormat="1" x14ac:dyDescent="0.25">
      <c r="A309" s="98" t="s">
        <v>125</v>
      </c>
      <c r="B309" s="98" t="s">
        <v>236</v>
      </c>
      <c r="C309" s="98" t="s">
        <v>285</v>
      </c>
      <c r="D309" s="98">
        <v>2016</v>
      </c>
      <c r="E309" s="98">
        <v>2016</v>
      </c>
      <c r="F309" s="98" t="s">
        <v>272</v>
      </c>
      <c r="G309" s="98" t="s">
        <v>278</v>
      </c>
      <c r="H309" s="98" t="s">
        <v>275</v>
      </c>
      <c r="I309" s="99">
        <f t="shared" si="12"/>
        <v>1.4863458864244131E-2</v>
      </c>
      <c r="J309" s="99">
        <f t="shared" si="12"/>
        <v>5.9077111845209822E-3</v>
      </c>
      <c r="K309" s="99">
        <f t="shared" si="12"/>
        <v>3.4761315085732269E-3</v>
      </c>
      <c r="L309" s="99">
        <f t="shared" si="12"/>
        <v>2.3802082743432438E-3</v>
      </c>
      <c r="M309" s="99">
        <f t="shared" si="12"/>
        <v>1.119896554978765E-3</v>
      </c>
      <c r="N309" s="99">
        <f t="shared" si="11"/>
        <v>5.2398829636620859E-5</v>
      </c>
      <c r="O309" s="99">
        <f t="shared" si="11"/>
        <v>2.6370652823658938E-5</v>
      </c>
      <c r="P309" s="99">
        <f t="shared" si="11"/>
        <v>6.0447015887997543E-6</v>
      </c>
      <c r="Q309" s="99">
        <f t="shared" si="11"/>
        <v>2.0377322636463724E-6</v>
      </c>
      <c r="R309" s="99">
        <f t="shared" si="11"/>
        <v>7.0892534214251946E-7</v>
      </c>
      <c r="S309" s="101"/>
      <c r="T309" s="99">
        <v>3.6723076923076901E-6</v>
      </c>
      <c r="U309" s="99">
        <v>1.4596153846153801E-6</v>
      </c>
      <c r="V309" s="99">
        <v>8.58846153846154E-7</v>
      </c>
      <c r="W309" s="99">
        <v>5.8807692307692305E-7</v>
      </c>
      <c r="X309" s="99">
        <v>2.7669230769230801E-7</v>
      </c>
      <c r="Y309" s="99">
        <v>1.29461538461538E-8</v>
      </c>
      <c r="Z309" s="99">
        <v>6.5153846153846099E-9</v>
      </c>
      <c r="AA309" s="99">
        <v>1.49346153846154E-9</v>
      </c>
      <c r="AB309" s="99">
        <v>5.0346153846153802E-10</v>
      </c>
      <c r="AC309" s="99">
        <v>1.75153846153846E-10</v>
      </c>
    </row>
    <row r="310" spans="1:29" s="98" customFormat="1" x14ac:dyDescent="0.25">
      <c r="A310" s="98" t="s">
        <v>125</v>
      </c>
      <c r="B310" s="98" t="s">
        <v>236</v>
      </c>
      <c r="C310" s="98" t="s">
        <v>285</v>
      </c>
      <c r="D310" s="98">
        <v>2016</v>
      </c>
      <c r="E310" s="98">
        <v>2016</v>
      </c>
      <c r="F310" s="98" t="s">
        <v>272</v>
      </c>
      <c r="G310" s="98" t="s">
        <v>278</v>
      </c>
      <c r="H310" s="98" t="s">
        <v>276</v>
      </c>
      <c r="I310" s="99">
        <f t="shared" si="12"/>
        <v>3.0309126946672968E-2</v>
      </c>
      <c r="J310" s="99">
        <f t="shared" si="12"/>
        <v>1.2038031775994969E-2</v>
      </c>
      <c r="K310" s="99">
        <f t="shared" si="12"/>
        <v>8.3392908604687926E-3</v>
      </c>
      <c r="L310" s="99">
        <f t="shared" si="12"/>
        <v>4.8117879502910027E-3</v>
      </c>
      <c r="M310" s="99">
        <f t="shared" si="12"/>
        <v>2.2603416705993377E-3</v>
      </c>
      <c r="N310" s="99">
        <f t="shared" si="11"/>
        <v>2.739808085574957E-4</v>
      </c>
      <c r="O310" s="99">
        <f t="shared" si="11"/>
        <v>5.051521157778814E-5</v>
      </c>
      <c r="P310" s="99">
        <f t="shared" si="11"/>
        <v>1.1147594148183108E-5</v>
      </c>
      <c r="Q310" s="99">
        <f t="shared" si="11"/>
        <v>3.5959981123171328E-6</v>
      </c>
      <c r="R310" s="99">
        <f t="shared" si="11"/>
        <v>1.1798298568507156E-6</v>
      </c>
      <c r="S310" s="101"/>
      <c r="T310" s="99">
        <v>7.4884615384615402E-6</v>
      </c>
      <c r="U310" s="99">
        <v>2.9742307692307698E-6</v>
      </c>
      <c r="V310" s="99">
        <v>2.0603846153846199E-6</v>
      </c>
      <c r="W310" s="99">
        <v>1.1888461538461501E-6</v>
      </c>
      <c r="X310" s="99">
        <v>5.5846153846153804E-7</v>
      </c>
      <c r="Y310" s="99">
        <v>6.7692307692307699E-8</v>
      </c>
      <c r="Z310" s="99">
        <v>1.24807692307692E-8</v>
      </c>
      <c r="AA310" s="99">
        <v>2.7542307692307698E-9</v>
      </c>
      <c r="AB310" s="99">
        <v>8.8846153846153896E-10</v>
      </c>
      <c r="AC310" s="99">
        <v>2.9149999999999998E-10</v>
      </c>
    </row>
    <row r="311" spans="1:29" s="98" customFormat="1" x14ac:dyDescent="0.25">
      <c r="A311" s="98" t="s">
        <v>125</v>
      </c>
      <c r="B311" s="98" t="s">
        <v>236</v>
      </c>
      <c r="C311" s="98" t="s">
        <v>285</v>
      </c>
      <c r="D311" s="98">
        <v>2016</v>
      </c>
      <c r="E311" s="98">
        <v>2016</v>
      </c>
      <c r="F311" s="98" t="s">
        <v>279</v>
      </c>
      <c r="G311" s="98" t="s">
        <v>273</v>
      </c>
      <c r="H311" s="98" t="s">
        <v>274</v>
      </c>
      <c r="I311" s="99">
        <f t="shared" si="12"/>
        <v>0</v>
      </c>
      <c r="J311" s="99">
        <f t="shared" si="12"/>
        <v>0</v>
      </c>
      <c r="K311" s="99">
        <f t="shared" si="12"/>
        <v>0</v>
      </c>
      <c r="L311" s="99">
        <f t="shared" si="12"/>
        <v>0</v>
      </c>
      <c r="M311" s="99">
        <f t="shared" si="12"/>
        <v>0</v>
      </c>
      <c r="N311" s="99">
        <f t="shared" si="11"/>
        <v>0</v>
      </c>
      <c r="O311" s="99">
        <f t="shared" si="11"/>
        <v>0</v>
      </c>
      <c r="P311" s="99">
        <f t="shared" si="11"/>
        <v>0</v>
      </c>
      <c r="Q311" s="99">
        <f t="shared" si="11"/>
        <v>0</v>
      </c>
      <c r="R311" s="99">
        <f t="shared" si="11"/>
        <v>0</v>
      </c>
      <c r="S311" s="101"/>
      <c r="T311" s="99">
        <v>0</v>
      </c>
      <c r="U311" s="99">
        <v>0</v>
      </c>
      <c r="V311" s="99">
        <v>0</v>
      </c>
      <c r="W311" s="99">
        <v>0</v>
      </c>
      <c r="X311" s="99">
        <v>0</v>
      </c>
      <c r="Y311" s="99">
        <v>0</v>
      </c>
      <c r="Z311" s="99">
        <v>0</v>
      </c>
      <c r="AA311" s="99">
        <v>0</v>
      </c>
      <c r="AB311" s="99">
        <v>0</v>
      </c>
      <c r="AC311" s="99">
        <v>0</v>
      </c>
    </row>
    <row r="312" spans="1:29" s="98" customFormat="1" x14ac:dyDescent="0.25">
      <c r="A312" s="98" t="s">
        <v>125</v>
      </c>
      <c r="B312" s="98" t="s">
        <v>236</v>
      </c>
      <c r="C312" s="98" t="s">
        <v>285</v>
      </c>
      <c r="D312" s="98">
        <v>2016</v>
      </c>
      <c r="E312" s="98">
        <v>2016</v>
      </c>
      <c r="F312" s="98" t="s">
        <v>279</v>
      </c>
      <c r="G312" s="98" t="s">
        <v>273</v>
      </c>
      <c r="H312" s="98" t="s">
        <v>275</v>
      </c>
      <c r="I312" s="99">
        <f t="shared" si="12"/>
        <v>1.7727803680981598E-2</v>
      </c>
      <c r="J312" s="99">
        <f t="shared" si="12"/>
        <v>3.1853382413087939E-3</v>
      </c>
      <c r="K312" s="99">
        <f t="shared" si="12"/>
        <v>1.396368098159509E-3</v>
      </c>
      <c r="L312" s="99">
        <f t="shared" si="12"/>
        <v>8.0139386503067487E-4</v>
      </c>
      <c r="M312" s="99">
        <f t="shared" si="12"/>
        <v>2.3596597137014313E-4</v>
      </c>
      <c r="N312" s="99">
        <f t="shared" si="11"/>
        <v>7.447296523517383E-7</v>
      </c>
      <c r="O312" s="99">
        <f t="shared" si="11"/>
        <v>8.6210552147239267E-8</v>
      </c>
      <c r="P312" s="99">
        <f t="shared" si="11"/>
        <v>0</v>
      </c>
      <c r="Q312" s="99">
        <f t="shared" si="11"/>
        <v>0</v>
      </c>
      <c r="R312" s="99">
        <f t="shared" si="11"/>
        <v>0</v>
      </c>
      <c r="S312" s="101"/>
      <c r="T312" s="99">
        <v>4.3800000000000004E-6</v>
      </c>
      <c r="U312" s="99">
        <v>7.8700000000000005E-7</v>
      </c>
      <c r="V312" s="99">
        <v>3.4499999999999998E-7</v>
      </c>
      <c r="W312" s="99">
        <v>1.98E-7</v>
      </c>
      <c r="X312" s="99">
        <v>5.8299999999999999E-8</v>
      </c>
      <c r="Y312" s="99">
        <v>1.8400000000000001E-10</v>
      </c>
      <c r="Z312" s="99">
        <v>2.13E-11</v>
      </c>
      <c r="AA312" s="99">
        <v>0</v>
      </c>
      <c r="AB312" s="99">
        <v>0</v>
      </c>
      <c r="AC312" s="99">
        <v>0</v>
      </c>
    </row>
    <row r="313" spans="1:29" s="98" customFormat="1" x14ac:dyDescent="0.25">
      <c r="A313" s="98" t="s">
        <v>125</v>
      </c>
      <c r="B313" s="98" t="s">
        <v>236</v>
      </c>
      <c r="C313" s="98" t="s">
        <v>285</v>
      </c>
      <c r="D313" s="98">
        <v>2016</v>
      </c>
      <c r="E313" s="98">
        <v>2016</v>
      </c>
      <c r="F313" s="98" t="s">
        <v>279</v>
      </c>
      <c r="G313" s="98" t="s">
        <v>273</v>
      </c>
      <c r="H313" s="98" t="s">
        <v>276</v>
      </c>
      <c r="I313" s="99">
        <f t="shared" si="12"/>
        <v>0.15258862985685073</v>
      </c>
      <c r="J313" s="99">
        <f t="shared" si="12"/>
        <v>6.799705521472392E-2</v>
      </c>
      <c r="K313" s="99">
        <f t="shared" si="12"/>
        <v>4.209341513292434E-2</v>
      </c>
      <c r="L313" s="99">
        <f t="shared" si="12"/>
        <v>2.8089259713701433E-2</v>
      </c>
      <c r="M313" s="99">
        <f t="shared" si="12"/>
        <v>1.3477987730061348E-2</v>
      </c>
      <c r="N313" s="99">
        <f t="shared" si="11"/>
        <v>9.5519672801635993E-4</v>
      </c>
      <c r="O313" s="99">
        <f t="shared" si="11"/>
        <v>3.456516973415133E-4</v>
      </c>
      <c r="P313" s="99">
        <f t="shared" si="11"/>
        <v>8.4591574642126787E-5</v>
      </c>
      <c r="Q313" s="99">
        <f t="shared" si="11"/>
        <v>2.8777325153374233E-5</v>
      </c>
      <c r="R313" s="99">
        <f t="shared" si="11"/>
        <v>9.8352883435582822E-6</v>
      </c>
      <c r="S313" s="101"/>
      <c r="T313" s="99">
        <v>3.7700000000000002E-5</v>
      </c>
      <c r="U313" s="99">
        <v>1.6799999999999998E-5</v>
      </c>
      <c r="V313" s="99">
        <v>1.04E-5</v>
      </c>
      <c r="W313" s="99">
        <v>6.9399999999999996E-6</v>
      </c>
      <c r="X313" s="99">
        <v>3.3299999999999999E-6</v>
      </c>
      <c r="Y313" s="99">
        <v>2.36E-7</v>
      </c>
      <c r="Z313" s="99">
        <v>8.5399999999999997E-8</v>
      </c>
      <c r="AA313" s="99">
        <v>2.0899999999999999E-8</v>
      </c>
      <c r="AB313" s="99">
        <v>7.1099999999999996E-9</v>
      </c>
      <c r="AC313" s="99">
        <v>2.4300000000000001E-9</v>
      </c>
    </row>
    <row r="314" spans="1:29" s="98" customFormat="1" x14ac:dyDescent="0.25">
      <c r="A314" s="98" t="s">
        <v>125</v>
      </c>
      <c r="B314" s="98" t="s">
        <v>236</v>
      </c>
      <c r="C314" s="98" t="s">
        <v>285</v>
      </c>
      <c r="D314" s="98">
        <v>2016</v>
      </c>
      <c r="E314" s="98">
        <v>2016</v>
      </c>
      <c r="F314" s="98" t="s">
        <v>279</v>
      </c>
      <c r="G314" s="98" t="s">
        <v>277</v>
      </c>
      <c r="H314" s="98" t="s">
        <v>274</v>
      </c>
      <c r="I314" s="99">
        <f t="shared" si="12"/>
        <v>1.9953897750511249E-2</v>
      </c>
      <c r="J314" s="99">
        <f t="shared" si="12"/>
        <v>6.8401799591002038E-3</v>
      </c>
      <c r="K314" s="99">
        <f t="shared" si="12"/>
        <v>3.8126920245398778E-3</v>
      </c>
      <c r="L314" s="99">
        <f t="shared" si="12"/>
        <v>2.7036924335378325E-3</v>
      </c>
      <c r="M314" s="99">
        <f t="shared" si="12"/>
        <v>1.2466126789366055E-3</v>
      </c>
      <c r="N314" s="99">
        <f t="shared" si="11"/>
        <v>4.2093415132924339E-5</v>
      </c>
      <c r="O314" s="99">
        <f t="shared" si="11"/>
        <v>2.7927361963190183E-5</v>
      </c>
      <c r="P314" s="99">
        <f t="shared" si="11"/>
        <v>6.1116400817995907E-6</v>
      </c>
      <c r="Q314" s="99">
        <f t="shared" si="11"/>
        <v>1.9346781186094071E-6</v>
      </c>
      <c r="R314" s="99">
        <f t="shared" si="11"/>
        <v>6.3140122699386505E-7</v>
      </c>
      <c r="S314" s="101"/>
      <c r="T314" s="99">
        <v>4.9300000000000002E-6</v>
      </c>
      <c r="U314" s="99">
        <v>1.6899999999999999E-6</v>
      </c>
      <c r="V314" s="99">
        <v>9.4200000000000004E-7</v>
      </c>
      <c r="W314" s="99">
        <v>6.68E-7</v>
      </c>
      <c r="X314" s="99">
        <v>3.0800000000000001E-7</v>
      </c>
      <c r="Y314" s="99">
        <v>1.04E-8</v>
      </c>
      <c r="Z314" s="99">
        <v>6.8999999999999997E-9</v>
      </c>
      <c r="AA314" s="99">
        <v>1.51E-9</v>
      </c>
      <c r="AB314" s="99">
        <v>4.78E-10</v>
      </c>
      <c r="AC314" s="99">
        <v>1.56E-10</v>
      </c>
    </row>
    <row r="315" spans="1:29" s="98" customFormat="1" x14ac:dyDescent="0.25">
      <c r="A315" s="98" t="s">
        <v>125</v>
      </c>
      <c r="B315" s="98" t="s">
        <v>236</v>
      </c>
      <c r="C315" s="98" t="s">
        <v>285</v>
      </c>
      <c r="D315" s="98">
        <v>2016</v>
      </c>
      <c r="E315" s="98">
        <v>2016</v>
      </c>
      <c r="F315" s="98" t="s">
        <v>279</v>
      </c>
      <c r="G315" s="98" t="s">
        <v>277</v>
      </c>
      <c r="H315" s="98" t="s">
        <v>275</v>
      </c>
      <c r="I315" s="99">
        <f t="shared" si="12"/>
        <v>3.5131811860940693E-2</v>
      </c>
      <c r="J315" s="99">
        <f t="shared" si="12"/>
        <v>1.3963680981595093E-2</v>
      </c>
      <c r="K315" s="99">
        <f t="shared" si="12"/>
        <v>8.1758364008179974E-3</v>
      </c>
      <c r="L315" s="99">
        <f t="shared" si="12"/>
        <v>5.585472392638036E-3</v>
      </c>
      <c r="M315" s="99">
        <f t="shared" si="12"/>
        <v>2.622743558282209E-3</v>
      </c>
      <c r="N315" s="99">
        <f t="shared" si="11"/>
        <v>1.1697112474437629E-4</v>
      </c>
      <c r="O315" s="99">
        <f t="shared" si="11"/>
        <v>5.7878445807770966E-5</v>
      </c>
      <c r="P315" s="99">
        <f t="shared" si="11"/>
        <v>1.2749447852760735E-5</v>
      </c>
      <c r="Q315" s="99">
        <f t="shared" si="11"/>
        <v>4.1688670756646211E-6</v>
      </c>
      <c r="R315" s="99">
        <f t="shared" si="11"/>
        <v>1.4247002044989776E-6</v>
      </c>
      <c r="S315" s="101"/>
      <c r="T315" s="99">
        <v>8.6799999999999999E-6</v>
      </c>
      <c r="U315" s="99">
        <v>3.45E-6</v>
      </c>
      <c r="V315" s="99">
        <v>2.0200000000000001E-6</v>
      </c>
      <c r="W315" s="99">
        <v>1.3799999999999999E-6</v>
      </c>
      <c r="X315" s="99">
        <v>6.4799999999999998E-7</v>
      </c>
      <c r="Y315" s="99">
        <v>2.8900000000000001E-8</v>
      </c>
      <c r="Z315" s="99">
        <v>1.4300000000000001E-8</v>
      </c>
      <c r="AA315" s="99">
        <v>3.1500000000000001E-9</v>
      </c>
      <c r="AB315" s="99">
        <v>1.03E-9</v>
      </c>
      <c r="AC315" s="99">
        <v>3.5200000000000003E-10</v>
      </c>
    </row>
    <row r="316" spans="1:29" s="98" customFormat="1" x14ac:dyDescent="0.25">
      <c r="A316" s="98" t="s">
        <v>125</v>
      </c>
      <c r="B316" s="98" t="s">
        <v>236</v>
      </c>
      <c r="C316" s="98" t="s">
        <v>285</v>
      </c>
      <c r="D316" s="98">
        <v>2016</v>
      </c>
      <c r="E316" s="98">
        <v>2016</v>
      </c>
      <c r="F316" s="98" t="s">
        <v>279</v>
      </c>
      <c r="G316" s="98" t="s">
        <v>277</v>
      </c>
      <c r="H316" s="98" t="s">
        <v>276</v>
      </c>
      <c r="I316" s="99">
        <f t="shared" si="12"/>
        <v>7.1639754601226999E-2</v>
      </c>
      <c r="J316" s="99">
        <f t="shared" si="12"/>
        <v>2.845352965235174E-2</v>
      </c>
      <c r="K316" s="99">
        <f t="shared" si="12"/>
        <v>1.9711051124744378E-2</v>
      </c>
      <c r="L316" s="99">
        <f t="shared" si="12"/>
        <v>1.1332842535787322E-2</v>
      </c>
      <c r="M316" s="99">
        <f t="shared" si="12"/>
        <v>5.2616768916155425E-3</v>
      </c>
      <c r="N316" s="99">
        <f t="shared" si="11"/>
        <v>6.2330633946830276E-4</v>
      </c>
      <c r="O316" s="99">
        <f t="shared" si="11"/>
        <v>1.0968572597137015E-4</v>
      </c>
      <c r="P316" s="99">
        <f t="shared" si="11"/>
        <v>2.3272801635991823E-5</v>
      </c>
      <c r="Q316" s="99">
        <f t="shared" si="11"/>
        <v>7.325873210633947E-6</v>
      </c>
      <c r="R316" s="99">
        <f t="shared" si="11"/>
        <v>2.35561226993865E-6</v>
      </c>
      <c r="S316" s="101"/>
      <c r="T316" s="99">
        <v>1.77E-5</v>
      </c>
      <c r="U316" s="99">
        <v>7.0299999999999996E-6</v>
      </c>
      <c r="V316" s="99">
        <v>4.87E-6</v>
      </c>
      <c r="W316" s="99">
        <v>2.7999999999999999E-6</v>
      </c>
      <c r="X316" s="99">
        <v>1.3E-6</v>
      </c>
      <c r="Y316" s="99">
        <v>1.54E-7</v>
      </c>
      <c r="Z316" s="99">
        <v>2.7100000000000001E-8</v>
      </c>
      <c r="AA316" s="99">
        <v>5.7500000000000002E-9</v>
      </c>
      <c r="AB316" s="99">
        <v>1.81E-9</v>
      </c>
      <c r="AC316" s="99">
        <v>5.8199999999999995E-10</v>
      </c>
    </row>
    <row r="317" spans="1:29" s="98" customFormat="1" x14ac:dyDescent="0.25">
      <c r="A317" s="98" t="s">
        <v>125</v>
      </c>
      <c r="B317" s="98" t="s">
        <v>236</v>
      </c>
      <c r="C317" s="98" t="s">
        <v>285</v>
      </c>
      <c r="D317" s="98">
        <v>2016</v>
      </c>
      <c r="E317" s="98">
        <v>2016</v>
      </c>
      <c r="F317" s="98" t="s">
        <v>279</v>
      </c>
      <c r="G317" s="98" t="s">
        <v>278</v>
      </c>
      <c r="H317" s="98" t="s">
        <v>274</v>
      </c>
      <c r="I317" s="99">
        <f t="shared" si="12"/>
        <v>8.442033663677833E-3</v>
      </c>
      <c r="J317" s="99">
        <f t="shared" si="12"/>
        <v>2.893922290388548E-3</v>
      </c>
      <c r="K317" s="99">
        <f t="shared" si="12"/>
        <v>1.6130620103822579E-3</v>
      </c>
      <c r="L317" s="99">
        <f t="shared" si="12"/>
        <v>1.1438698757275461E-3</v>
      </c>
      <c r="M317" s="99">
        <f t="shared" si="12"/>
        <v>5.2741305647317793E-4</v>
      </c>
      <c r="N317" s="99">
        <f t="shared" si="11"/>
        <v>1.7808752556237219E-5</v>
      </c>
      <c r="O317" s="99">
        <f t="shared" si="11"/>
        <v>1.1815422369042005E-5</v>
      </c>
      <c r="P317" s="99">
        <f t="shared" si="11"/>
        <v>2.5856938807613661E-6</v>
      </c>
      <c r="Q317" s="99">
        <f t="shared" si="11"/>
        <v>8.1851766556551742E-7</v>
      </c>
      <c r="R317" s="99">
        <f t="shared" si="11"/>
        <v>2.6713128834355831E-7</v>
      </c>
      <c r="S317" s="101"/>
      <c r="T317" s="99">
        <v>2.08576923076923E-6</v>
      </c>
      <c r="U317" s="99">
        <v>7.1500000000000004E-7</v>
      </c>
      <c r="V317" s="99">
        <v>3.9853846153846202E-7</v>
      </c>
      <c r="W317" s="99">
        <v>2.8261538461538501E-7</v>
      </c>
      <c r="X317" s="99">
        <v>1.30307692307692E-7</v>
      </c>
      <c r="Y317" s="99">
        <v>4.3999999999999997E-9</v>
      </c>
      <c r="Z317" s="99">
        <v>2.91923076923077E-9</v>
      </c>
      <c r="AA317" s="99">
        <v>6.3884615384615403E-10</v>
      </c>
      <c r="AB317" s="99">
        <v>2.02230769230769E-10</v>
      </c>
      <c r="AC317" s="99">
        <v>6.6000000000000005E-11</v>
      </c>
    </row>
    <row r="318" spans="1:29" s="98" customFormat="1" x14ac:dyDescent="0.25">
      <c r="A318" s="98" t="s">
        <v>125</v>
      </c>
      <c r="B318" s="98" t="s">
        <v>236</v>
      </c>
      <c r="C318" s="98" t="s">
        <v>285</v>
      </c>
      <c r="D318" s="98">
        <v>2016</v>
      </c>
      <c r="E318" s="98">
        <v>2016</v>
      </c>
      <c r="F318" s="98" t="s">
        <v>279</v>
      </c>
      <c r="G318" s="98" t="s">
        <v>278</v>
      </c>
      <c r="H318" s="98" t="s">
        <v>275</v>
      </c>
      <c r="I318" s="99">
        <f t="shared" si="12"/>
        <v>1.4863458864244131E-2</v>
      </c>
      <c r="J318" s="99">
        <f t="shared" si="12"/>
        <v>5.9077111845209822E-3</v>
      </c>
      <c r="K318" s="99">
        <f t="shared" si="12"/>
        <v>3.4590077080383849E-3</v>
      </c>
      <c r="L318" s="99">
        <f t="shared" si="12"/>
        <v>2.363084473808401E-3</v>
      </c>
      <c r="M318" s="99">
        <f t="shared" si="12"/>
        <v>1.1096222746578568E-3</v>
      </c>
      <c r="N318" s="99">
        <f t="shared" si="11"/>
        <v>4.9487783545697748E-5</v>
      </c>
      <c r="O318" s="99">
        <f t="shared" si="11"/>
        <v>2.4487034764826175E-5</v>
      </c>
      <c r="P318" s="99">
        <f t="shared" si="11"/>
        <v>5.393997168475705E-6</v>
      </c>
      <c r="Q318" s="99">
        <f t="shared" si="11"/>
        <v>1.7637514550888793E-6</v>
      </c>
      <c r="R318" s="99">
        <f t="shared" si="11"/>
        <v>6.0275777882649083E-7</v>
      </c>
      <c r="S318" s="101"/>
      <c r="T318" s="99">
        <v>3.6723076923076901E-6</v>
      </c>
      <c r="U318" s="99">
        <v>1.4596153846153801E-6</v>
      </c>
      <c r="V318" s="99">
        <v>8.5461538461538505E-7</v>
      </c>
      <c r="W318" s="99">
        <v>5.8384615384615399E-7</v>
      </c>
      <c r="X318" s="99">
        <v>2.7415384615384599E-7</v>
      </c>
      <c r="Y318" s="99">
        <v>1.22269230769231E-8</v>
      </c>
      <c r="Z318" s="99">
        <v>6.0500000000000004E-9</v>
      </c>
      <c r="AA318" s="99">
        <v>1.33269230769231E-9</v>
      </c>
      <c r="AB318" s="99">
        <v>4.3576923076923099E-10</v>
      </c>
      <c r="AC318" s="99">
        <v>1.4892307692307701E-10</v>
      </c>
    </row>
    <row r="319" spans="1:29" s="98" customFormat="1" x14ac:dyDescent="0.25">
      <c r="A319" s="98" t="s">
        <v>125</v>
      </c>
      <c r="B319" s="98" t="s">
        <v>236</v>
      </c>
      <c r="C319" s="98" t="s">
        <v>285</v>
      </c>
      <c r="D319" s="98">
        <v>2016</v>
      </c>
      <c r="E319" s="98">
        <v>2016</v>
      </c>
      <c r="F319" s="98" t="s">
        <v>279</v>
      </c>
      <c r="G319" s="98" t="s">
        <v>278</v>
      </c>
      <c r="H319" s="98" t="s">
        <v>276</v>
      </c>
      <c r="I319" s="99">
        <f t="shared" si="12"/>
        <v>3.0309126946672968E-2</v>
      </c>
      <c r="J319" s="99">
        <f t="shared" si="12"/>
        <v>1.2038031775994969E-2</v>
      </c>
      <c r="K319" s="99">
        <f t="shared" si="12"/>
        <v>8.3392908604687926E-3</v>
      </c>
      <c r="L319" s="99">
        <f t="shared" si="12"/>
        <v>4.7946641497561551E-3</v>
      </c>
      <c r="M319" s="99">
        <f t="shared" si="12"/>
        <v>2.2260940695296525E-3</v>
      </c>
      <c r="N319" s="99">
        <f t="shared" si="11"/>
        <v>2.6370652823658978E-4</v>
      </c>
      <c r="O319" s="99">
        <f t="shared" si="11"/>
        <v>4.6405499449425774E-5</v>
      </c>
      <c r="P319" s="99">
        <f t="shared" si="11"/>
        <v>9.8461853075350097E-6</v>
      </c>
      <c r="Q319" s="99">
        <f t="shared" si="11"/>
        <v>3.0994078968066712E-6</v>
      </c>
      <c r="R319" s="99">
        <f t="shared" si="11"/>
        <v>9.9660519112788948E-7</v>
      </c>
      <c r="S319" s="101"/>
      <c r="T319" s="99">
        <v>7.4884615384615402E-6</v>
      </c>
      <c r="U319" s="99">
        <v>2.9742307692307698E-6</v>
      </c>
      <c r="V319" s="99">
        <v>2.0603846153846199E-6</v>
      </c>
      <c r="W319" s="99">
        <v>1.18461538461538E-6</v>
      </c>
      <c r="X319" s="99">
        <v>5.5000000000000003E-7</v>
      </c>
      <c r="Y319" s="99">
        <v>6.5153846153846197E-8</v>
      </c>
      <c r="Z319" s="99">
        <v>1.14653846153846E-8</v>
      </c>
      <c r="AA319" s="99">
        <v>2.43269230769231E-9</v>
      </c>
      <c r="AB319" s="99">
        <v>7.6576923076923104E-10</v>
      </c>
      <c r="AC319" s="99">
        <v>2.4623076923076898E-10</v>
      </c>
    </row>
    <row r="320" spans="1:29" s="98" customFormat="1" x14ac:dyDescent="0.25">
      <c r="A320" s="98" t="s">
        <v>125</v>
      </c>
      <c r="B320" s="98" t="s">
        <v>236</v>
      </c>
      <c r="C320" s="98" t="s">
        <v>285</v>
      </c>
      <c r="D320" s="98">
        <v>2016</v>
      </c>
      <c r="E320" s="98">
        <v>2016</v>
      </c>
      <c r="F320" s="98" t="s">
        <v>280</v>
      </c>
      <c r="G320" s="98" t="s">
        <v>273</v>
      </c>
      <c r="H320" s="98" t="s">
        <v>274</v>
      </c>
      <c r="I320" s="99">
        <f t="shared" si="12"/>
        <v>2.9343967280163599E-15</v>
      </c>
      <c r="J320" s="99">
        <f t="shared" si="12"/>
        <v>6.4354355828220867E-9</v>
      </c>
      <c r="K320" s="99">
        <f t="shared" si="12"/>
        <v>5.1402535787321063E-8</v>
      </c>
      <c r="L320" s="99">
        <f t="shared" si="12"/>
        <v>3.2662871165644174E-7</v>
      </c>
      <c r="M320" s="99">
        <f t="shared" si="12"/>
        <v>1.0078134969325155E-6</v>
      </c>
      <c r="N320" s="99">
        <f t="shared" si="11"/>
        <v>1.5137439672801637E-7</v>
      </c>
      <c r="O320" s="99">
        <f t="shared" si="11"/>
        <v>1.0361456032719837E-7</v>
      </c>
      <c r="P320" s="99">
        <f t="shared" si="11"/>
        <v>3.3310462167689164E-8</v>
      </c>
      <c r="Q320" s="99">
        <f t="shared" si="11"/>
        <v>1.3437513292433539E-8</v>
      </c>
      <c r="R320" s="99">
        <f t="shared" si="11"/>
        <v>5.5045235173824137E-9</v>
      </c>
      <c r="S320" s="101"/>
      <c r="T320" s="99">
        <v>7.2499999999999999E-19</v>
      </c>
      <c r="U320" s="99">
        <v>1.5900000000000001E-12</v>
      </c>
      <c r="V320" s="99">
        <v>1.27E-11</v>
      </c>
      <c r="W320" s="99">
        <v>8.0700000000000003E-11</v>
      </c>
      <c r="X320" s="99">
        <v>2.4900000000000002E-10</v>
      </c>
      <c r="Y320" s="99">
        <v>3.7400000000000001E-11</v>
      </c>
      <c r="Z320" s="99">
        <v>2.5600000000000001E-11</v>
      </c>
      <c r="AA320" s="99">
        <v>8.2300000000000003E-12</v>
      </c>
      <c r="AB320" s="99">
        <v>3.32E-12</v>
      </c>
      <c r="AC320" s="99">
        <v>1.3600000000000001E-12</v>
      </c>
    </row>
    <row r="321" spans="1:29" s="98" customFormat="1" x14ac:dyDescent="0.25">
      <c r="A321" s="98" t="s">
        <v>125</v>
      </c>
      <c r="B321" s="98" t="s">
        <v>236</v>
      </c>
      <c r="C321" s="98" t="s">
        <v>285</v>
      </c>
      <c r="D321" s="98">
        <v>2016</v>
      </c>
      <c r="E321" s="98">
        <v>2016</v>
      </c>
      <c r="F321" s="98" t="s">
        <v>280</v>
      </c>
      <c r="G321" s="98" t="s">
        <v>273</v>
      </c>
      <c r="H321" s="98" t="s">
        <v>275</v>
      </c>
      <c r="I321" s="99">
        <f t="shared" si="12"/>
        <v>4.4926625766871167E-12</v>
      </c>
      <c r="J321" s="99">
        <f t="shared" si="12"/>
        <v>9.2281717791411044E-8</v>
      </c>
      <c r="K321" s="99">
        <f t="shared" si="12"/>
        <v>9.7948139059304709E-7</v>
      </c>
      <c r="L321" s="99">
        <f t="shared" si="12"/>
        <v>2.76440408997955E-6</v>
      </c>
      <c r="M321" s="99">
        <f t="shared" si="12"/>
        <v>6.3544867075664618E-6</v>
      </c>
      <c r="N321" s="99">
        <f t="shared" si="11"/>
        <v>1.1494740286298569E-6</v>
      </c>
      <c r="O321" s="99">
        <f t="shared" si="11"/>
        <v>5.8283190184049073E-7</v>
      </c>
      <c r="P321" s="99">
        <f t="shared" si="11"/>
        <v>1.9144408997955012E-7</v>
      </c>
      <c r="Q321" s="99">
        <f t="shared" si="11"/>
        <v>8.9448507157464213E-8</v>
      </c>
      <c r="R321" s="99">
        <f t="shared" si="11"/>
        <v>4.735509202453988E-8</v>
      </c>
      <c r="S321" s="101"/>
      <c r="T321" s="99">
        <v>1.1100000000000001E-15</v>
      </c>
      <c r="U321" s="99">
        <v>2.2800000000000001E-11</v>
      </c>
      <c r="V321" s="99">
        <v>2.4199999999999999E-10</v>
      </c>
      <c r="W321" s="99">
        <v>6.8300000000000002E-10</v>
      </c>
      <c r="X321" s="99">
        <v>1.57E-9</v>
      </c>
      <c r="Y321" s="99">
        <v>2.84E-10</v>
      </c>
      <c r="Z321" s="99">
        <v>1.4399999999999999E-10</v>
      </c>
      <c r="AA321" s="99">
        <v>4.7300000000000001E-11</v>
      </c>
      <c r="AB321" s="99">
        <v>2.21E-11</v>
      </c>
      <c r="AC321" s="99">
        <v>1.1700000000000001E-11</v>
      </c>
    </row>
    <row r="322" spans="1:29" s="98" customFormat="1" x14ac:dyDescent="0.25">
      <c r="A322" s="98" t="s">
        <v>125</v>
      </c>
      <c r="B322" s="98" t="s">
        <v>236</v>
      </c>
      <c r="C322" s="98" t="s">
        <v>285</v>
      </c>
      <c r="D322" s="98">
        <v>2016</v>
      </c>
      <c r="E322" s="98">
        <v>2016</v>
      </c>
      <c r="F322" s="98" t="s">
        <v>280</v>
      </c>
      <c r="G322" s="98" t="s">
        <v>273</v>
      </c>
      <c r="H322" s="98" t="s">
        <v>276</v>
      </c>
      <c r="I322" s="99">
        <f t="shared" si="12"/>
        <v>1.0523353783231085E-8</v>
      </c>
      <c r="J322" s="99">
        <f t="shared" si="12"/>
        <v>3.5374658486707567E-6</v>
      </c>
      <c r="K322" s="99">
        <f t="shared" si="12"/>
        <v>2.5094151329243354E-5</v>
      </c>
      <c r="L322" s="99">
        <f t="shared" si="12"/>
        <v>5.4640490797546015E-5</v>
      </c>
      <c r="M322" s="99">
        <f t="shared" si="12"/>
        <v>1.3680359918200407E-4</v>
      </c>
      <c r="N322" s="99">
        <f t="shared" si="11"/>
        <v>5.1807280163599182E-5</v>
      </c>
      <c r="O322" s="99">
        <f t="shared" si="11"/>
        <v>2.8736850715746421E-5</v>
      </c>
      <c r="P322" s="99">
        <f t="shared" si="11"/>
        <v>9.2686462167689166E-6</v>
      </c>
      <c r="Q322" s="99">
        <f t="shared" si="11"/>
        <v>3.8612613496932516E-6</v>
      </c>
      <c r="R322" s="99">
        <f t="shared" si="11"/>
        <v>1.5582658486707569E-6</v>
      </c>
      <c r="S322" s="101"/>
      <c r="T322" s="99">
        <v>2.5999999999999998E-12</v>
      </c>
      <c r="U322" s="99">
        <v>8.7399999999999998E-10</v>
      </c>
      <c r="V322" s="99">
        <v>6.2000000000000001E-9</v>
      </c>
      <c r="W322" s="99">
        <v>1.35E-8</v>
      </c>
      <c r="X322" s="99">
        <v>3.3799999999999998E-8</v>
      </c>
      <c r="Y322" s="99">
        <v>1.28E-8</v>
      </c>
      <c r="Z322" s="99">
        <v>7.0999999999999999E-9</v>
      </c>
      <c r="AA322" s="99">
        <v>2.2900000000000002E-9</v>
      </c>
      <c r="AB322" s="99">
        <v>9.5400000000000001E-10</v>
      </c>
      <c r="AC322" s="99">
        <v>3.8500000000000001E-10</v>
      </c>
    </row>
    <row r="323" spans="1:29" s="98" customFormat="1" x14ac:dyDescent="0.25">
      <c r="A323" s="98" t="s">
        <v>125</v>
      </c>
      <c r="B323" s="98" t="s">
        <v>236</v>
      </c>
      <c r="C323" s="98" t="s">
        <v>285</v>
      </c>
      <c r="D323" s="98">
        <v>2016</v>
      </c>
      <c r="E323" s="98">
        <v>2016</v>
      </c>
      <c r="F323" s="98" t="s">
        <v>280</v>
      </c>
      <c r="G323" s="98" t="s">
        <v>277</v>
      </c>
      <c r="H323" s="98" t="s">
        <v>274</v>
      </c>
      <c r="I323" s="99">
        <f t="shared" si="12"/>
        <v>6.1925889570552146E-9</v>
      </c>
      <c r="J323" s="99">
        <f t="shared" si="12"/>
        <v>5.2616768916155421E-7</v>
      </c>
      <c r="K323" s="99">
        <f t="shared" si="12"/>
        <v>1.2466126789366053E-6</v>
      </c>
      <c r="L323" s="99">
        <f t="shared" si="12"/>
        <v>5.7068957055214736E-6</v>
      </c>
      <c r="M323" s="99">
        <f t="shared" si="12"/>
        <v>1.2385177914110432E-5</v>
      </c>
      <c r="N323" s="99">
        <f t="shared" si="11"/>
        <v>2.76440408997955E-6</v>
      </c>
      <c r="O323" s="99">
        <f t="shared" si="11"/>
        <v>2.039911656441718E-6</v>
      </c>
      <c r="P323" s="99">
        <f t="shared" si="11"/>
        <v>7.0830265848670753E-7</v>
      </c>
      <c r="Q323" s="99">
        <f t="shared" si="11"/>
        <v>3.2217652351738242E-7</v>
      </c>
      <c r="R323" s="99">
        <f t="shared" si="11"/>
        <v>1.388273210633947E-7</v>
      </c>
      <c r="S323" s="101"/>
      <c r="T323" s="99">
        <v>1.5299999999999999E-12</v>
      </c>
      <c r="U323" s="99">
        <v>1.2999999999999999E-10</v>
      </c>
      <c r="V323" s="99">
        <v>3.0800000000000002E-10</v>
      </c>
      <c r="W323" s="99">
        <v>1.4100000000000001E-9</v>
      </c>
      <c r="X323" s="99">
        <v>3.0600000000000002E-9</v>
      </c>
      <c r="Y323" s="99">
        <v>6.8300000000000002E-10</v>
      </c>
      <c r="Z323" s="99">
        <v>5.0400000000000002E-10</v>
      </c>
      <c r="AA323" s="99">
        <v>1.7499999999999999E-10</v>
      </c>
      <c r="AB323" s="99">
        <v>7.9600000000000002E-11</v>
      </c>
      <c r="AC323" s="99">
        <v>3.43E-11</v>
      </c>
    </row>
    <row r="324" spans="1:29" s="98" customFormat="1" x14ac:dyDescent="0.25">
      <c r="A324" s="98" t="s">
        <v>125</v>
      </c>
      <c r="B324" s="98" t="s">
        <v>236</v>
      </c>
      <c r="C324" s="98" t="s">
        <v>285</v>
      </c>
      <c r="D324" s="98">
        <v>2016</v>
      </c>
      <c r="E324" s="98">
        <v>2016</v>
      </c>
      <c r="F324" s="98" t="s">
        <v>280</v>
      </c>
      <c r="G324" s="98" t="s">
        <v>277</v>
      </c>
      <c r="H324" s="98" t="s">
        <v>275</v>
      </c>
      <c r="I324" s="99">
        <f t="shared" si="12"/>
        <v>6.7187566462167694E-9</v>
      </c>
      <c r="J324" s="99">
        <f t="shared" si="12"/>
        <v>6.8401799591002053E-7</v>
      </c>
      <c r="K324" s="99">
        <f t="shared" si="12"/>
        <v>4.2902903885480579E-6</v>
      </c>
      <c r="L324" s="99">
        <f t="shared" si="12"/>
        <v>9.7948139059304705E-6</v>
      </c>
      <c r="M324" s="99">
        <f t="shared" si="12"/>
        <v>2.3798969325153376E-5</v>
      </c>
      <c r="N324" s="99">
        <f t="shared" si="11"/>
        <v>7.0020777096114517E-6</v>
      </c>
      <c r="O324" s="99">
        <f t="shared" si="11"/>
        <v>4.4117137014314931E-6</v>
      </c>
      <c r="P324" s="99">
        <f t="shared" si="11"/>
        <v>1.521838854805726E-6</v>
      </c>
      <c r="Q324" s="99">
        <f t="shared" si="11"/>
        <v>6.3949611451942735E-7</v>
      </c>
      <c r="R324" s="99">
        <f t="shared" si="11"/>
        <v>2.5660793456032721E-7</v>
      </c>
      <c r="S324" s="101"/>
      <c r="T324" s="99">
        <v>1.66E-12</v>
      </c>
      <c r="U324" s="99">
        <v>1.6900000000000001E-10</v>
      </c>
      <c r="V324" s="99">
        <v>1.0600000000000001E-9</v>
      </c>
      <c r="W324" s="99">
        <v>2.4199999999999999E-9</v>
      </c>
      <c r="X324" s="99">
        <v>5.8800000000000004E-9</v>
      </c>
      <c r="Y324" s="99">
        <v>1.73E-9</v>
      </c>
      <c r="Z324" s="99">
        <v>1.09E-9</v>
      </c>
      <c r="AA324" s="99">
        <v>3.7599999999999999E-10</v>
      </c>
      <c r="AB324" s="99">
        <v>1.58E-10</v>
      </c>
      <c r="AC324" s="99">
        <v>6.3399999999999996E-11</v>
      </c>
    </row>
    <row r="325" spans="1:29" s="98" customFormat="1" x14ac:dyDescent="0.25">
      <c r="A325" s="98" t="s">
        <v>125</v>
      </c>
      <c r="B325" s="98" t="s">
        <v>236</v>
      </c>
      <c r="C325" s="98" t="s">
        <v>285</v>
      </c>
      <c r="D325" s="98">
        <v>2016</v>
      </c>
      <c r="E325" s="98">
        <v>2016</v>
      </c>
      <c r="F325" s="98" t="s">
        <v>280</v>
      </c>
      <c r="G325" s="98" t="s">
        <v>277</v>
      </c>
      <c r="H325" s="98" t="s">
        <v>276</v>
      </c>
      <c r="I325" s="99">
        <f t="shared" si="12"/>
        <v>7.9734642126789371E-9</v>
      </c>
      <c r="J325" s="99">
        <f t="shared" si="12"/>
        <v>1.521838854805726E-6</v>
      </c>
      <c r="K325" s="99">
        <f t="shared" si="12"/>
        <v>1.283039672801636E-5</v>
      </c>
      <c r="L325" s="99">
        <f t="shared" si="12"/>
        <v>3.7519803680981592E-5</v>
      </c>
      <c r="M325" s="99">
        <f t="shared" si="12"/>
        <v>8.4591574642126787E-5</v>
      </c>
      <c r="N325" s="99">
        <f t="shared" si="11"/>
        <v>2.6875026584867079E-5</v>
      </c>
      <c r="O325" s="99">
        <f t="shared" si="11"/>
        <v>1.0887623721881392E-5</v>
      </c>
      <c r="P325" s="99">
        <f t="shared" si="11"/>
        <v>3.059867484662577E-6</v>
      </c>
      <c r="Q325" s="99">
        <f t="shared" si="11"/>
        <v>1.1859010224948877E-6</v>
      </c>
      <c r="R325" s="99">
        <f t="shared" si="11"/>
        <v>4.3712392638036807E-7</v>
      </c>
      <c r="S325" s="101"/>
      <c r="T325" s="99">
        <v>1.9699999999999999E-12</v>
      </c>
      <c r="U325" s="99">
        <v>3.7599999999999999E-10</v>
      </c>
      <c r="V325" s="99">
        <v>3.17E-9</v>
      </c>
      <c r="W325" s="99">
        <v>9.2699999999999996E-9</v>
      </c>
      <c r="X325" s="99">
        <v>2.0899999999999999E-8</v>
      </c>
      <c r="Y325" s="99">
        <v>6.6400000000000002E-9</v>
      </c>
      <c r="Z325" s="99">
        <v>2.69E-9</v>
      </c>
      <c r="AA325" s="99">
        <v>7.5599999999999997E-10</v>
      </c>
      <c r="AB325" s="99">
        <v>2.9300000000000002E-10</v>
      </c>
      <c r="AC325" s="99">
        <v>1.08E-10</v>
      </c>
    </row>
    <row r="326" spans="1:29" s="98" customFormat="1" x14ac:dyDescent="0.25">
      <c r="A326" s="98" t="s">
        <v>125</v>
      </c>
      <c r="B326" s="98" t="s">
        <v>236</v>
      </c>
      <c r="C326" s="98" t="s">
        <v>285</v>
      </c>
      <c r="D326" s="98">
        <v>2016</v>
      </c>
      <c r="E326" s="98">
        <v>2016</v>
      </c>
      <c r="F326" s="98" t="s">
        <v>280</v>
      </c>
      <c r="G326" s="98" t="s">
        <v>278</v>
      </c>
      <c r="H326" s="98" t="s">
        <v>274</v>
      </c>
      <c r="I326" s="99">
        <f t="shared" si="12"/>
        <v>2.6199414818310515E-9</v>
      </c>
      <c r="J326" s="99">
        <f t="shared" si="12"/>
        <v>2.2260940695296524E-7</v>
      </c>
      <c r="K326" s="99">
        <f t="shared" si="12"/>
        <v>5.2741305647317797E-7</v>
      </c>
      <c r="L326" s="99">
        <f t="shared" si="12"/>
        <v>2.4144558754129329E-6</v>
      </c>
      <c r="M326" s="99">
        <f t="shared" si="12"/>
        <v>5.2398829636620864E-6</v>
      </c>
      <c r="N326" s="99">
        <f t="shared" si="11"/>
        <v>1.1695555765298079E-6</v>
      </c>
      <c r="O326" s="99">
        <f t="shared" si="11"/>
        <v>8.6303954695611049E-7</v>
      </c>
      <c r="P326" s="99">
        <f t="shared" si="11"/>
        <v>2.9966650935976075E-7</v>
      </c>
      <c r="Q326" s="99">
        <f t="shared" si="11"/>
        <v>1.3630545225735418E-7</v>
      </c>
      <c r="R326" s="99">
        <f t="shared" si="11"/>
        <v>5.8734635834513293E-8</v>
      </c>
      <c r="S326" s="101"/>
      <c r="T326" s="99">
        <v>6.4730769230769204E-13</v>
      </c>
      <c r="U326" s="99">
        <v>5.4999999999999997E-11</v>
      </c>
      <c r="V326" s="99">
        <v>1.3030769230769201E-10</v>
      </c>
      <c r="W326" s="99">
        <v>5.9653846153846201E-10</v>
      </c>
      <c r="X326" s="99">
        <v>1.2946153846153801E-9</v>
      </c>
      <c r="Y326" s="99">
        <v>2.8896153846153798E-10</v>
      </c>
      <c r="Z326" s="99">
        <v>2.1323076923076899E-10</v>
      </c>
      <c r="AA326" s="99">
        <v>7.4038461538461499E-11</v>
      </c>
      <c r="AB326" s="99">
        <v>3.36769230769231E-11</v>
      </c>
      <c r="AC326" s="99">
        <v>1.45115384615385E-11</v>
      </c>
    </row>
    <row r="327" spans="1:29" s="98" customFormat="1" x14ac:dyDescent="0.25">
      <c r="A327" s="98" t="s">
        <v>125</v>
      </c>
      <c r="B327" s="98" t="s">
        <v>236</v>
      </c>
      <c r="C327" s="98" t="s">
        <v>285</v>
      </c>
      <c r="D327" s="98">
        <v>2016</v>
      </c>
      <c r="E327" s="98">
        <v>2016</v>
      </c>
      <c r="F327" s="98" t="s">
        <v>280</v>
      </c>
      <c r="G327" s="98" t="s">
        <v>278</v>
      </c>
      <c r="H327" s="98" t="s">
        <v>275</v>
      </c>
      <c r="I327" s="99">
        <f t="shared" si="12"/>
        <v>2.8425508887840163E-9</v>
      </c>
      <c r="J327" s="99">
        <f t="shared" si="12"/>
        <v>2.8939222903885479E-7</v>
      </c>
      <c r="K327" s="99">
        <f t="shared" si="12"/>
        <v>1.8151228566934069E-6</v>
      </c>
      <c r="L327" s="99">
        <f t="shared" si="12"/>
        <v>4.1439597294321066E-6</v>
      </c>
      <c r="M327" s="99">
        <f t="shared" si="12"/>
        <v>1.0068794714487974E-5</v>
      </c>
      <c r="N327" s="99">
        <f t="shared" si="11"/>
        <v>2.9624174925279219E-6</v>
      </c>
      <c r="O327" s="99">
        <f t="shared" si="11"/>
        <v>1.8664942582979387E-6</v>
      </c>
      <c r="P327" s="99">
        <f t="shared" si="11"/>
        <v>6.4385490011011468E-7</v>
      </c>
      <c r="Q327" s="99">
        <f t="shared" si="11"/>
        <v>2.7055604845052679E-7</v>
      </c>
      <c r="R327" s="99">
        <f t="shared" si="11"/>
        <v>1.0856489539090758E-7</v>
      </c>
      <c r="S327" s="101"/>
      <c r="T327" s="99">
        <v>7.02307692307692E-13</v>
      </c>
      <c r="U327" s="99">
        <v>7.1499999999999999E-11</v>
      </c>
      <c r="V327" s="99">
        <v>4.48461538461538E-10</v>
      </c>
      <c r="W327" s="99">
        <v>1.0238461538461499E-9</v>
      </c>
      <c r="X327" s="99">
        <v>2.4876923076923099E-9</v>
      </c>
      <c r="Y327" s="99">
        <v>7.3192307692307699E-10</v>
      </c>
      <c r="Z327" s="99">
        <v>4.6115384615384599E-10</v>
      </c>
      <c r="AA327" s="99">
        <v>1.5907692307692301E-10</v>
      </c>
      <c r="AB327" s="99">
        <v>6.6846153846153799E-11</v>
      </c>
      <c r="AC327" s="99">
        <v>2.6823076923076901E-11</v>
      </c>
    </row>
    <row r="328" spans="1:29" s="98" customFormat="1" x14ac:dyDescent="0.25">
      <c r="A328" s="98" t="s">
        <v>125</v>
      </c>
      <c r="B328" s="98" t="s">
        <v>236</v>
      </c>
      <c r="C328" s="98" t="s">
        <v>285</v>
      </c>
      <c r="D328" s="98">
        <v>2016</v>
      </c>
      <c r="E328" s="98">
        <v>2016</v>
      </c>
      <c r="F328" s="98" t="s">
        <v>280</v>
      </c>
      <c r="G328" s="98" t="s">
        <v>278</v>
      </c>
      <c r="H328" s="98" t="s">
        <v>276</v>
      </c>
      <c r="I328" s="99">
        <f t="shared" si="12"/>
        <v>3.3733887053641642E-9</v>
      </c>
      <c r="J328" s="99">
        <f t="shared" si="12"/>
        <v>6.4385490011011468E-7</v>
      </c>
      <c r="K328" s="99">
        <f t="shared" si="12"/>
        <v>5.4282447695453995E-6</v>
      </c>
      <c r="L328" s="99">
        <f t="shared" si="12"/>
        <v>1.587376309579992E-5</v>
      </c>
      <c r="M328" s="99">
        <f t="shared" si="12"/>
        <v>3.5788743117822862E-5</v>
      </c>
      <c r="N328" s="99">
        <f t="shared" si="11"/>
        <v>1.1370203555136076E-5</v>
      </c>
      <c r="O328" s="99">
        <f t="shared" si="11"/>
        <v>4.6063023438728835E-6</v>
      </c>
      <c r="P328" s="99">
        <f t="shared" si="11"/>
        <v>1.2945593204341678E-6</v>
      </c>
      <c r="Q328" s="99">
        <f t="shared" si="11"/>
        <v>5.0172735567091216E-7</v>
      </c>
      <c r="R328" s="99">
        <f t="shared" si="11"/>
        <v>1.8493704577630963E-7</v>
      </c>
      <c r="S328" s="101"/>
      <c r="T328" s="99">
        <v>8.3346153846153803E-13</v>
      </c>
      <c r="U328" s="99">
        <v>1.5907692307692301E-10</v>
      </c>
      <c r="V328" s="99">
        <v>1.3411538461538501E-9</v>
      </c>
      <c r="W328" s="99">
        <v>3.9219230769230801E-9</v>
      </c>
      <c r="X328" s="99">
        <v>8.8423076923076897E-9</v>
      </c>
      <c r="Y328" s="99">
        <v>2.8092307692307702E-9</v>
      </c>
      <c r="Z328" s="99">
        <v>1.13807692307692E-9</v>
      </c>
      <c r="AA328" s="99">
        <v>3.19846153846154E-10</v>
      </c>
      <c r="AB328" s="99">
        <v>1.2396153846153801E-10</v>
      </c>
      <c r="AC328" s="99">
        <v>4.5692307692307702E-11</v>
      </c>
    </row>
    <row r="329" spans="1:29" s="98" customFormat="1" x14ac:dyDescent="0.25">
      <c r="A329" s="98" t="s">
        <v>125</v>
      </c>
      <c r="B329" s="98" t="s">
        <v>236</v>
      </c>
      <c r="C329" s="98" t="s">
        <v>285</v>
      </c>
      <c r="D329" s="98">
        <v>2017</v>
      </c>
      <c r="E329" s="98">
        <v>2016</v>
      </c>
      <c r="F329" s="98" t="s">
        <v>272</v>
      </c>
      <c r="G329" s="98" t="s">
        <v>273</v>
      </c>
      <c r="H329" s="98" t="s">
        <v>274</v>
      </c>
      <c r="I329" s="99">
        <f t="shared" si="12"/>
        <v>1.5177914110429449E-14</v>
      </c>
      <c r="J329" s="99">
        <f t="shared" si="12"/>
        <v>1.2020907975460125E-8</v>
      </c>
      <c r="K329" s="99">
        <f t="shared" si="12"/>
        <v>1.1211419222903885E-7</v>
      </c>
      <c r="L329" s="99">
        <f t="shared" si="12"/>
        <v>4.8164580777096114E-7</v>
      </c>
      <c r="M329" s="99">
        <f t="shared" si="12"/>
        <v>1.1616163599182004E-6</v>
      </c>
      <c r="N329" s="99">
        <f t="shared" si="11"/>
        <v>1.5380286298568506E-7</v>
      </c>
      <c r="O329" s="99">
        <f t="shared" si="11"/>
        <v>1.0320981595092024E-7</v>
      </c>
      <c r="P329" s="99">
        <f t="shared" si="11"/>
        <v>3.2784294478527609E-8</v>
      </c>
      <c r="Q329" s="99">
        <f t="shared" si="11"/>
        <v>1.3113717791411043E-8</v>
      </c>
      <c r="R329" s="99">
        <f t="shared" si="11"/>
        <v>5.3426257668711659E-9</v>
      </c>
      <c r="S329" s="101"/>
      <c r="T329" s="99">
        <v>3.7500000000000001E-18</v>
      </c>
      <c r="U329" s="99">
        <v>2.9700000000000001E-12</v>
      </c>
      <c r="V329" s="99">
        <v>2.7699999999999999E-11</v>
      </c>
      <c r="W329" s="99">
        <v>1.19E-10</v>
      </c>
      <c r="X329" s="99">
        <v>2.8699999999999999E-10</v>
      </c>
      <c r="Y329" s="99">
        <v>3.7999999999999998E-11</v>
      </c>
      <c r="Z329" s="99">
        <v>2.5499999999999999E-11</v>
      </c>
      <c r="AA329" s="99">
        <v>8.0999999999999998E-12</v>
      </c>
      <c r="AB329" s="99">
        <v>3.2399999999999999E-12</v>
      </c>
      <c r="AC329" s="99">
        <v>1.32E-12</v>
      </c>
    </row>
    <row r="330" spans="1:29" s="98" customFormat="1" x14ac:dyDescent="0.25">
      <c r="A330" s="98" t="s">
        <v>125</v>
      </c>
      <c r="B330" s="98" t="s">
        <v>236</v>
      </c>
      <c r="C330" s="98" t="s">
        <v>285</v>
      </c>
      <c r="D330" s="98">
        <v>2017</v>
      </c>
      <c r="E330" s="98">
        <v>2016</v>
      </c>
      <c r="F330" s="98" t="s">
        <v>272</v>
      </c>
      <c r="G330" s="98" t="s">
        <v>273</v>
      </c>
      <c r="H330" s="98" t="s">
        <v>275</v>
      </c>
      <c r="I330" s="99">
        <f t="shared" si="12"/>
        <v>7.7306175869120655E-2</v>
      </c>
      <c r="J330" s="99">
        <f t="shared" si="12"/>
        <v>1.388273210633947E-2</v>
      </c>
      <c r="K330" s="99">
        <f t="shared" si="12"/>
        <v>6.1116400817995912E-3</v>
      </c>
      <c r="L330" s="99">
        <f t="shared" si="12"/>
        <v>3.5010388548057259E-3</v>
      </c>
      <c r="M330" s="99">
        <f t="shared" si="12"/>
        <v>1.0442404907975461E-3</v>
      </c>
      <c r="N330" s="99">
        <f t="shared" si="11"/>
        <v>5.4640490797546017E-6</v>
      </c>
      <c r="O330" s="99">
        <f t="shared" si="11"/>
        <v>1.5704081799591004E-6</v>
      </c>
      <c r="P330" s="99">
        <f t="shared" si="11"/>
        <v>2.7198822085889569E-7</v>
      </c>
      <c r="Q330" s="99">
        <f t="shared" si="11"/>
        <v>1.1373316973415132E-7</v>
      </c>
      <c r="R330" s="99">
        <f t="shared" si="11"/>
        <v>5.3426257668711658E-8</v>
      </c>
      <c r="S330" s="101"/>
      <c r="T330" s="99">
        <v>1.91E-5</v>
      </c>
      <c r="U330" s="99">
        <v>3.4300000000000002E-6</v>
      </c>
      <c r="V330" s="99">
        <v>1.5099999999999999E-6</v>
      </c>
      <c r="W330" s="99">
        <v>8.6499999999999998E-7</v>
      </c>
      <c r="X330" s="99">
        <v>2.5800000000000001E-7</v>
      </c>
      <c r="Y330" s="99">
        <v>1.3500000000000001E-9</v>
      </c>
      <c r="Z330" s="99">
        <v>3.88E-10</v>
      </c>
      <c r="AA330" s="99">
        <v>6.7199999999999998E-11</v>
      </c>
      <c r="AB330" s="99">
        <v>2.8099999999999999E-11</v>
      </c>
      <c r="AC330" s="99">
        <v>1.32E-11</v>
      </c>
    </row>
    <row r="331" spans="1:29" s="98" customFormat="1" x14ac:dyDescent="0.25">
      <c r="A331" s="98" t="s">
        <v>125</v>
      </c>
      <c r="B331" s="98" t="s">
        <v>236</v>
      </c>
      <c r="C331" s="98" t="s">
        <v>285</v>
      </c>
      <c r="D331" s="98">
        <v>2017</v>
      </c>
      <c r="E331" s="98">
        <v>2016</v>
      </c>
      <c r="F331" s="98" t="s">
        <v>272</v>
      </c>
      <c r="G331" s="98" t="s">
        <v>273</v>
      </c>
      <c r="H331" s="98" t="s">
        <v>276</v>
      </c>
      <c r="I331" s="99">
        <f t="shared" si="12"/>
        <v>0.6637807770961146</v>
      </c>
      <c r="J331" s="99">
        <f t="shared" si="12"/>
        <v>0.2958681390593047</v>
      </c>
      <c r="K331" s="99">
        <f t="shared" si="12"/>
        <v>0.18294445807770965</v>
      </c>
      <c r="L331" s="99">
        <f t="shared" si="12"/>
        <v>0.12263754601226995</v>
      </c>
      <c r="M331" s="99">
        <f t="shared" si="12"/>
        <v>5.8687934560327198E-2</v>
      </c>
      <c r="N331" s="99">
        <f t="shared" si="11"/>
        <v>4.209341513292433E-3</v>
      </c>
      <c r="O331" s="99">
        <f t="shared" si="11"/>
        <v>1.5299337423312885E-3</v>
      </c>
      <c r="P331" s="99">
        <f t="shared" si="11"/>
        <v>3.7722175869120655E-4</v>
      </c>
      <c r="Q331" s="99">
        <f t="shared" si="11"/>
        <v>1.2951820040899795E-4</v>
      </c>
      <c r="R331" s="99">
        <f t="shared" si="11"/>
        <v>4.4521881390593048E-5</v>
      </c>
      <c r="S331" s="101"/>
      <c r="T331" s="99">
        <v>1.64E-4</v>
      </c>
      <c r="U331" s="99">
        <v>7.3100000000000001E-5</v>
      </c>
      <c r="V331" s="99">
        <v>4.5200000000000001E-5</v>
      </c>
      <c r="W331" s="99">
        <v>3.0300000000000001E-5</v>
      </c>
      <c r="X331" s="99">
        <v>1.45E-5</v>
      </c>
      <c r="Y331" s="99">
        <v>1.04E-6</v>
      </c>
      <c r="Z331" s="99">
        <v>3.7800000000000002E-7</v>
      </c>
      <c r="AA331" s="99">
        <v>9.3200000000000001E-8</v>
      </c>
      <c r="AB331" s="99">
        <v>3.2000000000000002E-8</v>
      </c>
      <c r="AC331" s="99">
        <v>1.0999999999999999E-8</v>
      </c>
    </row>
    <row r="332" spans="1:29" s="98" customFormat="1" x14ac:dyDescent="0.25">
      <c r="A332" s="98" t="s">
        <v>125</v>
      </c>
      <c r="B332" s="98" t="s">
        <v>236</v>
      </c>
      <c r="C332" s="98" t="s">
        <v>285</v>
      </c>
      <c r="D332" s="98">
        <v>2017</v>
      </c>
      <c r="E332" s="98">
        <v>2016</v>
      </c>
      <c r="F332" s="98" t="s">
        <v>272</v>
      </c>
      <c r="G332" s="98" t="s">
        <v>277</v>
      </c>
      <c r="H332" s="98" t="s">
        <v>274</v>
      </c>
      <c r="I332" s="99">
        <f t="shared" si="12"/>
        <v>8.7020040899795509E-2</v>
      </c>
      <c r="J332" s="99">
        <f t="shared" si="12"/>
        <v>2.9748711656441718E-2</v>
      </c>
      <c r="K332" s="99">
        <f t="shared" si="12"/>
        <v>1.6634993865030673E-2</v>
      </c>
      <c r="L332" s="99">
        <f t="shared" si="12"/>
        <v>1.1778061349693251E-2</v>
      </c>
      <c r="M332" s="99">
        <f t="shared" si="12"/>
        <v>5.4235746421267897E-3</v>
      </c>
      <c r="N332" s="99">
        <f t="shared" si="11"/>
        <v>1.8618241308793459E-4</v>
      </c>
      <c r="O332" s="99">
        <f t="shared" si="11"/>
        <v>1.2385177914110433E-4</v>
      </c>
      <c r="P332" s="99">
        <f t="shared" si="11"/>
        <v>2.7239296523517381E-5</v>
      </c>
      <c r="Q332" s="99">
        <f t="shared" si="11"/>
        <v>8.7424785276073627E-6</v>
      </c>
      <c r="R332" s="99">
        <f t="shared" si="11"/>
        <v>2.8898748466257669E-6</v>
      </c>
      <c r="S332" s="101"/>
      <c r="T332" s="99">
        <v>2.1500000000000001E-5</v>
      </c>
      <c r="U332" s="99">
        <v>7.3499999999999999E-6</v>
      </c>
      <c r="V332" s="99">
        <v>4.1099999999999996E-6</v>
      </c>
      <c r="W332" s="99">
        <v>2.9100000000000001E-6</v>
      </c>
      <c r="X332" s="99">
        <v>1.3400000000000001E-6</v>
      </c>
      <c r="Y332" s="99">
        <v>4.6000000000000002E-8</v>
      </c>
      <c r="Z332" s="99">
        <v>3.0600000000000003E-8</v>
      </c>
      <c r="AA332" s="99">
        <v>6.7299999999999997E-9</v>
      </c>
      <c r="AB332" s="99">
        <v>2.16E-9</v>
      </c>
      <c r="AC332" s="99">
        <v>7.1400000000000002E-10</v>
      </c>
    </row>
    <row r="333" spans="1:29" s="98" customFormat="1" x14ac:dyDescent="0.25">
      <c r="A333" s="98" t="s">
        <v>125</v>
      </c>
      <c r="B333" s="98" t="s">
        <v>236</v>
      </c>
      <c r="C333" s="98" t="s">
        <v>285</v>
      </c>
      <c r="D333" s="98">
        <v>2017</v>
      </c>
      <c r="E333" s="98">
        <v>2016</v>
      </c>
      <c r="F333" s="98" t="s">
        <v>272</v>
      </c>
      <c r="G333" s="98" t="s">
        <v>277</v>
      </c>
      <c r="H333" s="98" t="s">
        <v>275</v>
      </c>
      <c r="I333" s="99">
        <f t="shared" si="12"/>
        <v>0.15299337423312881</v>
      </c>
      <c r="J333" s="99">
        <f t="shared" si="12"/>
        <v>6.071165644171779E-2</v>
      </c>
      <c r="K333" s="99">
        <f t="shared" si="12"/>
        <v>3.5738928425357877E-2</v>
      </c>
      <c r="L333" s="99">
        <f t="shared" si="12"/>
        <v>2.440608588957055E-2</v>
      </c>
      <c r="M333" s="99">
        <f t="shared" si="12"/>
        <v>1.1454265848670757E-2</v>
      </c>
      <c r="N333" s="99">
        <f t="shared" si="11"/>
        <v>5.1402535787321076E-4</v>
      </c>
      <c r="O333" s="99">
        <f t="shared" si="11"/>
        <v>2.5620319018404911E-4</v>
      </c>
      <c r="P333" s="99">
        <f t="shared" si="11"/>
        <v>5.7068957055214731E-5</v>
      </c>
      <c r="Q333" s="99">
        <f t="shared" si="11"/>
        <v>1.8861087934560327E-5</v>
      </c>
      <c r="R333" s="99">
        <f t="shared" si="11"/>
        <v>6.4759100204498978E-6</v>
      </c>
      <c r="S333" s="101"/>
      <c r="T333" s="99">
        <v>3.7799999999999997E-5</v>
      </c>
      <c r="U333" s="99">
        <v>1.5E-5</v>
      </c>
      <c r="V333" s="99">
        <v>8.8300000000000002E-6</v>
      </c>
      <c r="W333" s="99">
        <v>6.0299999999999999E-6</v>
      </c>
      <c r="X333" s="99">
        <v>2.83E-6</v>
      </c>
      <c r="Y333" s="99">
        <v>1.2700000000000001E-7</v>
      </c>
      <c r="Z333" s="99">
        <v>6.3300000000000004E-8</v>
      </c>
      <c r="AA333" s="99">
        <v>1.4100000000000001E-8</v>
      </c>
      <c r="AB333" s="99">
        <v>4.66E-9</v>
      </c>
      <c r="AC333" s="99">
        <v>1.6000000000000001E-9</v>
      </c>
    </row>
    <row r="334" spans="1:29" s="98" customFormat="1" x14ac:dyDescent="0.25">
      <c r="A334" s="98" t="s">
        <v>125</v>
      </c>
      <c r="B334" s="98" t="s">
        <v>236</v>
      </c>
      <c r="C334" s="98" t="s">
        <v>285</v>
      </c>
      <c r="D334" s="98">
        <v>2017</v>
      </c>
      <c r="E334" s="98">
        <v>2016</v>
      </c>
      <c r="F334" s="98" t="s">
        <v>272</v>
      </c>
      <c r="G334" s="98" t="s">
        <v>277</v>
      </c>
      <c r="H334" s="98" t="s">
        <v>276</v>
      </c>
      <c r="I334" s="99">
        <f t="shared" si="12"/>
        <v>0.31165316973415136</v>
      </c>
      <c r="J334" s="99">
        <f t="shared" si="12"/>
        <v>0.12385177914110429</v>
      </c>
      <c r="K334" s="99">
        <f t="shared" si="12"/>
        <v>8.580580777096114E-2</v>
      </c>
      <c r="L334" s="99">
        <f t="shared" si="12"/>
        <v>4.937881390593047E-2</v>
      </c>
      <c r="M334" s="99">
        <f t="shared" si="12"/>
        <v>2.3070429447852762E-2</v>
      </c>
      <c r="N334" s="99">
        <f t="shared" si="11"/>
        <v>2.7401194274028632E-3</v>
      </c>
      <c r="O334" s="99">
        <f t="shared" si="11"/>
        <v>4.897406952965236E-4</v>
      </c>
      <c r="P334" s="99">
        <f t="shared" si="11"/>
        <v>1.044240490797546E-4</v>
      </c>
      <c r="Q334" s="99">
        <f t="shared" si="11"/>
        <v>3.306761554192229E-5</v>
      </c>
      <c r="R334" s="99">
        <f t="shared" si="11"/>
        <v>1.0685251533742331E-5</v>
      </c>
      <c r="S334" s="101"/>
      <c r="T334" s="99">
        <v>7.7000000000000001E-5</v>
      </c>
      <c r="U334" s="99">
        <v>3.0599999999999998E-5</v>
      </c>
      <c r="V334" s="99">
        <v>2.12E-5</v>
      </c>
      <c r="W334" s="99">
        <v>1.22E-5</v>
      </c>
      <c r="X334" s="99">
        <v>5.6999999999999996E-6</v>
      </c>
      <c r="Y334" s="99">
        <v>6.7700000000000004E-7</v>
      </c>
      <c r="Z334" s="99">
        <v>1.2100000000000001E-7</v>
      </c>
      <c r="AA334" s="99">
        <v>2.5799999999999999E-8</v>
      </c>
      <c r="AB334" s="99">
        <v>8.1699999999999997E-9</v>
      </c>
      <c r="AC334" s="99">
        <v>2.64E-9</v>
      </c>
    </row>
    <row r="335" spans="1:29" s="98" customFormat="1" x14ac:dyDescent="0.25">
      <c r="A335" s="98" t="s">
        <v>125</v>
      </c>
      <c r="B335" s="98" t="s">
        <v>236</v>
      </c>
      <c r="C335" s="98" t="s">
        <v>285</v>
      </c>
      <c r="D335" s="98">
        <v>2017</v>
      </c>
      <c r="E335" s="98">
        <v>2016</v>
      </c>
      <c r="F335" s="98" t="s">
        <v>272</v>
      </c>
      <c r="G335" s="98" t="s">
        <v>278</v>
      </c>
      <c r="H335" s="98" t="s">
        <v>274</v>
      </c>
      <c r="I335" s="99">
        <f t="shared" si="12"/>
        <v>3.68161711499135E-2</v>
      </c>
      <c r="J335" s="99">
        <f t="shared" si="12"/>
        <v>1.2585993393109939E-2</v>
      </c>
      <c r="K335" s="99">
        <f t="shared" si="12"/>
        <v>7.0378820198206543E-3</v>
      </c>
      <c r="L335" s="99">
        <f t="shared" si="12"/>
        <v>4.983025955639468E-3</v>
      </c>
      <c r="M335" s="99">
        <f t="shared" si="12"/>
        <v>2.2945892716690268E-3</v>
      </c>
      <c r="N335" s="99">
        <f t="shared" si="11"/>
        <v>7.8769482460280159E-5</v>
      </c>
      <c r="O335" s="99">
        <f t="shared" si="11"/>
        <v>5.2398829636620859E-5</v>
      </c>
      <c r="P335" s="99">
        <f t="shared" si="11"/>
        <v>1.1524317759949651E-5</v>
      </c>
      <c r="Q335" s="99">
        <f t="shared" si="11"/>
        <v>3.6987409155261922E-6</v>
      </c>
      <c r="R335" s="99">
        <f t="shared" si="11"/>
        <v>1.222639358187824E-6</v>
      </c>
      <c r="S335" s="101"/>
      <c r="T335" s="99">
        <v>9.0961538461538499E-6</v>
      </c>
      <c r="U335" s="99">
        <v>3.1096153846153802E-6</v>
      </c>
      <c r="V335" s="99">
        <v>1.7388461538461499E-6</v>
      </c>
      <c r="W335" s="99">
        <v>1.23115384615385E-6</v>
      </c>
      <c r="X335" s="99">
        <v>5.6692307692307701E-7</v>
      </c>
      <c r="Y335" s="99">
        <v>1.94615384615385E-8</v>
      </c>
      <c r="Z335" s="99">
        <v>1.29461538461538E-8</v>
      </c>
      <c r="AA335" s="99">
        <v>2.84730769230769E-9</v>
      </c>
      <c r="AB335" s="99">
        <v>9.1384615384615402E-10</v>
      </c>
      <c r="AC335" s="99">
        <v>3.0207692307692301E-10</v>
      </c>
    </row>
    <row r="336" spans="1:29" s="98" customFormat="1" x14ac:dyDescent="0.25">
      <c r="A336" s="98" t="s">
        <v>125</v>
      </c>
      <c r="B336" s="98" t="s">
        <v>236</v>
      </c>
      <c r="C336" s="98" t="s">
        <v>285</v>
      </c>
      <c r="D336" s="98">
        <v>2017</v>
      </c>
      <c r="E336" s="98">
        <v>2016</v>
      </c>
      <c r="F336" s="98" t="s">
        <v>272</v>
      </c>
      <c r="G336" s="98" t="s">
        <v>278</v>
      </c>
      <c r="H336" s="98" t="s">
        <v>275</v>
      </c>
      <c r="I336" s="99">
        <f t="shared" si="12"/>
        <v>6.4727966021708397E-2</v>
      </c>
      <c r="J336" s="99">
        <f t="shared" si="12"/>
        <v>2.5685700802265236E-2</v>
      </c>
      <c r="K336" s="99">
        <f t="shared" si="12"/>
        <v>1.5120315872266789E-2</v>
      </c>
      <c r="L336" s="99">
        <f t="shared" si="12"/>
        <v>1.0325651722510635E-2</v>
      </c>
      <c r="M336" s="99">
        <f t="shared" si="12"/>
        <v>4.8460355513606952E-3</v>
      </c>
      <c r="N336" s="99">
        <f t="shared" ref="N336:R386" si="13">1000*98.96*Y336/24.45</f>
        <v>2.1747226679251207E-4</v>
      </c>
      <c r="O336" s="99">
        <f t="shared" si="13"/>
        <v>1.0839365738555911E-4</v>
      </c>
      <c r="P336" s="99">
        <f t="shared" si="13"/>
        <v>2.4144558754129324E-5</v>
      </c>
      <c r="Q336" s="99">
        <f t="shared" si="13"/>
        <v>7.9796910492370558E-6</v>
      </c>
      <c r="R336" s="99">
        <f t="shared" si="13"/>
        <v>2.7398080855749571E-6</v>
      </c>
      <c r="S336" s="101"/>
      <c r="T336" s="99">
        <v>1.5992307692307701E-5</v>
      </c>
      <c r="U336" s="99">
        <v>6.34615384615385E-6</v>
      </c>
      <c r="V336" s="99">
        <v>3.7357692307692299E-6</v>
      </c>
      <c r="W336" s="99">
        <v>2.5511538461538499E-6</v>
      </c>
      <c r="X336" s="99">
        <v>1.1973076923076899E-6</v>
      </c>
      <c r="Y336" s="99">
        <v>5.3730769230769199E-8</v>
      </c>
      <c r="Z336" s="99">
        <v>2.6780769230769199E-8</v>
      </c>
      <c r="AA336" s="99">
        <v>5.9653846153846199E-9</v>
      </c>
      <c r="AB336" s="99">
        <v>1.9715384615384602E-9</v>
      </c>
      <c r="AC336" s="99">
        <v>6.7692307692307697E-10</v>
      </c>
    </row>
    <row r="337" spans="1:29" s="98" customFormat="1" x14ac:dyDescent="0.25">
      <c r="A337" s="98" t="s">
        <v>125</v>
      </c>
      <c r="B337" s="98" t="s">
        <v>236</v>
      </c>
      <c r="C337" s="98" t="s">
        <v>285</v>
      </c>
      <c r="D337" s="98">
        <v>2017</v>
      </c>
      <c r="E337" s="98">
        <v>2016</v>
      </c>
      <c r="F337" s="98" t="s">
        <v>272</v>
      </c>
      <c r="G337" s="98" t="s">
        <v>278</v>
      </c>
      <c r="H337" s="98" t="s">
        <v>276</v>
      </c>
      <c r="I337" s="99">
        <f t="shared" ref="I337:M387" si="14">1000*98.96*T337/24.45</f>
        <v>0.1318532641182949</v>
      </c>
      <c r="J337" s="99">
        <f t="shared" si="14"/>
        <v>5.2398829636620854E-2</v>
      </c>
      <c r="K337" s="99">
        <f t="shared" si="14"/>
        <v>3.6302457133868177E-2</v>
      </c>
      <c r="L337" s="99">
        <f t="shared" si="14"/>
        <v>2.0891036652509042E-2</v>
      </c>
      <c r="M337" s="99">
        <f t="shared" si="14"/>
        <v>9.7605663048607773E-3</v>
      </c>
      <c r="N337" s="99">
        <f t="shared" si="13"/>
        <v>1.1592812962089038E-3</v>
      </c>
      <c r="O337" s="99">
        <f t="shared" si="13"/>
        <v>2.0719798647160617E-4</v>
      </c>
      <c r="P337" s="99">
        <f t="shared" si="13"/>
        <v>4.417940537989612E-5</v>
      </c>
      <c r="Q337" s="99">
        <f t="shared" si="13"/>
        <v>1.3990145036967118E-5</v>
      </c>
      <c r="R337" s="99">
        <f t="shared" si="13"/>
        <v>4.5206833411986913E-6</v>
      </c>
      <c r="S337" s="101"/>
      <c r="T337" s="99">
        <v>3.25769230769231E-5</v>
      </c>
      <c r="U337" s="99">
        <v>1.2946153846153799E-5</v>
      </c>
      <c r="V337" s="99">
        <v>8.9692307692307696E-6</v>
      </c>
      <c r="W337" s="99">
        <v>5.1615384615384598E-6</v>
      </c>
      <c r="X337" s="99">
        <v>2.4115384615384599E-6</v>
      </c>
      <c r="Y337" s="99">
        <v>2.8642307692307701E-7</v>
      </c>
      <c r="Z337" s="99">
        <v>5.1192307692307703E-8</v>
      </c>
      <c r="AA337" s="99">
        <v>1.0915384615384601E-8</v>
      </c>
      <c r="AB337" s="99">
        <v>3.4565384615384599E-9</v>
      </c>
      <c r="AC337" s="99">
        <v>1.11692307692308E-9</v>
      </c>
    </row>
    <row r="338" spans="1:29" s="98" customFormat="1" x14ac:dyDescent="0.25">
      <c r="A338" s="98" t="s">
        <v>125</v>
      </c>
      <c r="B338" s="98" t="s">
        <v>236</v>
      </c>
      <c r="C338" s="98" t="s">
        <v>285</v>
      </c>
      <c r="D338" s="98">
        <v>2017</v>
      </c>
      <c r="E338" s="98">
        <v>2016</v>
      </c>
      <c r="F338" s="98" t="s">
        <v>279</v>
      </c>
      <c r="G338" s="98" t="s">
        <v>273</v>
      </c>
      <c r="H338" s="98" t="s">
        <v>274</v>
      </c>
      <c r="I338" s="99">
        <f t="shared" si="14"/>
        <v>0</v>
      </c>
      <c r="J338" s="99">
        <f t="shared" si="14"/>
        <v>0</v>
      </c>
      <c r="K338" s="99">
        <f t="shared" si="14"/>
        <v>0</v>
      </c>
      <c r="L338" s="99">
        <f t="shared" si="14"/>
        <v>0</v>
      </c>
      <c r="M338" s="99">
        <f t="shared" si="14"/>
        <v>0</v>
      </c>
      <c r="N338" s="99">
        <f t="shared" si="13"/>
        <v>0</v>
      </c>
      <c r="O338" s="99">
        <f t="shared" si="13"/>
        <v>0</v>
      </c>
      <c r="P338" s="99">
        <f t="shared" si="13"/>
        <v>0</v>
      </c>
      <c r="Q338" s="99">
        <f t="shared" si="13"/>
        <v>0</v>
      </c>
      <c r="R338" s="99">
        <f t="shared" si="13"/>
        <v>0</v>
      </c>
      <c r="S338" s="101"/>
      <c r="T338" s="99">
        <v>0</v>
      </c>
      <c r="U338" s="99">
        <v>0</v>
      </c>
      <c r="V338" s="99">
        <v>0</v>
      </c>
      <c r="W338" s="99">
        <v>0</v>
      </c>
      <c r="X338" s="99">
        <v>0</v>
      </c>
      <c r="Y338" s="99">
        <v>0</v>
      </c>
      <c r="Z338" s="99">
        <v>0</v>
      </c>
      <c r="AA338" s="99">
        <v>0</v>
      </c>
      <c r="AB338" s="99">
        <v>0</v>
      </c>
      <c r="AC338" s="99">
        <v>0</v>
      </c>
    </row>
    <row r="339" spans="1:29" s="98" customFormat="1" x14ac:dyDescent="0.25">
      <c r="A339" s="98" t="s">
        <v>125</v>
      </c>
      <c r="B339" s="98" t="s">
        <v>236</v>
      </c>
      <c r="C339" s="98" t="s">
        <v>285</v>
      </c>
      <c r="D339" s="98">
        <v>2017</v>
      </c>
      <c r="E339" s="98">
        <v>2016</v>
      </c>
      <c r="F339" s="98" t="s">
        <v>279</v>
      </c>
      <c r="G339" s="98" t="s">
        <v>273</v>
      </c>
      <c r="H339" s="98" t="s">
        <v>275</v>
      </c>
      <c r="I339" s="99">
        <f t="shared" si="14"/>
        <v>7.7306175869120655E-2</v>
      </c>
      <c r="J339" s="99">
        <f t="shared" si="14"/>
        <v>1.388273210633947E-2</v>
      </c>
      <c r="K339" s="99">
        <f t="shared" si="14"/>
        <v>6.1116400817995912E-3</v>
      </c>
      <c r="L339" s="99">
        <f t="shared" si="14"/>
        <v>3.496991411042945E-3</v>
      </c>
      <c r="M339" s="99">
        <f t="shared" si="14"/>
        <v>1.0280507157464215E-3</v>
      </c>
      <c r="N339" s="99">
        <f t="shared" si="13"/>
        <v>3.2460498977505118E-6</v>
      </c>
      <c r="O339" s="99">
        <f t="shared" si="13"/>
        <v>3.7600752556237224E-7</v>
      </c>
      <c r="P339" s="99">
        <f t="shared" si="13"/>
        <v>0</v>
      </c>
      <c r="Q339" s="99">
        <f t="shared" si="13"/>
        <v>0</v>
      </c>
      <c r="R339" s="99">
        <f t="shared" si="13"/>
        <v>0</v>
      </c>
      <c r="S339" s="101"/>
      <c r="T339" s="99">
        <v>1.91E-5</v>
      </c>
      <c r="U339" s="99">
        <v>3.4300000000000002E-6</v>
      </c>
      <c r="V339" s="99">
        <v>1.5099999999999999E-6</v>
      </c>
      <c r="W339" s="99">
        <v>8.6400000000000001E-7</v>
      </c>
      <c r="X339" s="99">
        <v>2.5400000000000002E-7</v>
      </c>
      <c r="Y339" s="99">
        <v>8.0200000000000002E-10</v>
      </c>
      <c r="Z339" s="99">
        <v>9.2899999999999997E-11</v>
      </c>
      <c r="AA339" s="99">
        <v>0</v>
      </c>
      <c r="AB339" s="99">
        <v>0</v>
      </c>
      <c r="AC339" s="99">
        <v>0</v>
      </c>
    </row>
    <row r="340" spans="1:29" s="98" customFormat="1" x14ac:dyDescent="0.25">
      <c r="A340" s="98" t="s">
        <v>125</v>
      </c>
      <c r="B340" s="98" t="s">
        <v>236</v>
      </c>
      <c r="C340" s="98" t="s">
        <v>285</v>
      </c>
      <c r="D340" s="98">
        <v>2017</v>
      </c>
      <c r="E340" s="98">
        <v>2016</v>
      </c>
      <c r="F340" s="98" t="s">
        <v>279</v>
      </c>
      <c r="G340" s="98" t="s">
        <v>273</v>
      </c>
      <c r="H340" s="98" t="s">
        <v>276</v>
      </c>
      <c r="I340" s="99">
        <f t="shared" si="14"/>
        <v>0.6637807770961146</v>
      </c>
      <c r="J340" s="99">
        <f t="shared" si="14"/>
        <v>0.2958681390593047</v>
      </c>
      <c r="K340" s="99">
        <f t="shared" si="14"/>
        <v>0.18294445807770965</v>
      </c>
      <c r="L340" s="99">
        <f t="shared" si="14"/>
        <v>0.12263754601226995</v>
      </c>
      <c r="M340" s="99">
        <f t="shared" si="14"/>
        <v>5.8687934560327198E-2</v>
      </c>
      <c r="N340" s="99">
        <f t="shared" si="13"/>
        <v>4.1688670756646227E-3</v>
      </c>
      <c r="O340" s="99">
        <f t="shared" si="13"/>
        <v>1.5056490797546011E-3</v>
      </c>
      <c r="P340" s="99">
        <f t="shared" si="13"/>
        <v>3.6831738241308791E-4</v>
      </c>
      <c r="Q340" s="99">
        <f t="shared" si="13"/>
        <v>1.2547075664621677E-4</v>
      </c>
      <c r="R340" s="99">
        <f t="shared" si="13"/>
        <v>4.2902903885480579E-5</v>
      </c>
      <c r="S340" s="101"/>
      <c r="T340" s="99">
        <v>1.64E-4</v>
      </c>
      <c r="U340" s="99">
        <v>7.3100000000000001E-5</v>
      </c>
      <c r="V340" s="99">
        <v>4.5200000000000001E-5</v>
      </c>
      <c r="W340" s="99">
        <v>3.0300000000000001E-5</v>
      </c>
      <c r="X340" s="99">
        <v>1.45E-5</v>
      </c>
      <c r="Y340" s="99">
        <v>1.0300000000000001E-6</v>
      </c>
      <c r="Z340" s="99">
        <v>3.72E-7</v>
      </c>
      <c r="AA340" s="99">
        <v>9.0999999999999994E-8</v>
      </c>
      <c r="AB340" s="99">
        <v>3.1E-8</v>
      </c>
      <c r="AC340" s="99">
        <v>1.0600000000000001E-8</v>
      </c>
    </row>
    <row r="341" spans="1:29" s="98" customFormat="1" x14ac:dyDescent="0.25">
      <c r="A341" s="98" t="s">
        <v>125</v>
      </c>
      <c r="B341" s="98" t="s">
        <v>236</v>
      </c>
      <c r="C341" s="98" t="s">
        <v>285</v>
      </c>
      <c r="D341" s="98">
        <v>2017</v>
      </c>
      <c r="E341" s="98">
        <v>2016</v>
      </c>
      <c r="F341" s="98" t="s">
        <v>279</v>
      </c>
      <c r="G341" s="98" t="s">
        <v>277</v>
      </c>
      <c r="H341" s="98" t="s">
        <v>274</v>
      </c>
      <c r="I341" s="99">
        <f t="shared" si="14"/>
        <v>8.7020040899795509E-2</v>
      </c>
      <c r="J341" s="99">
        <f t="shared" si="14"/>
        <v>2.9748711656441718E-2</v>
      </c>
      <c r="K341" s="99">
        <f t="shared" si="14"/>
        <v>1.6634993865030673E-2</v>
      </c>
      <c r="L341" s="99">
        <f t="shared" si="14"/>
        <v>1.1778061349693251E-2</v>
      </c>
      <c r="M341" s="99">
        <f t="shared" si="14"/>
        <v>5.4235746421267897E-3</v>
      </c>
      <c r="N341" s="99">
        <f t="shared" si="13"/>
        <v>1.8375394683026587E-4</v>
      </c>
      <c r="O341" s="99">
        <f t="shared" si="13"/>
        <v>1.2182805725971369E-4</v>
      </c>
      <c r="P341" s="99">
        <f t="shared" si="13"/>
        <v>2.6591705521472397E-5</v>
      </c>
      <c r="Q341" s="99">
        <f t="shared" si="13"/>
        <v>8.4186830265848674E-6</v>
      </c>
      <c r="R341" s="99">
        <f t="shared" si="13"/>
        <v>2.7522617586912071E-6</v>
      </c>
      <c r="S341" s="101"/>
      <c r="T341" s="99">
        <v>2.1500000000000001E-5</v>
      </c>
      <c r="U341" s="99">
        <v>7.3499999999999999E-6</v>
      </c>
      <c r="V341" s="99">
        <v>4.1099999999999996E-6</v>
      </c>
      <c r="W341" s="99">
        <v>2.9100000000000001E-6</v>
      </c>
      <c r="X341" s="99">
        <v>1.3400000000000001E-6</v>
      </c>
      <c r="Y341" s="99">
        <v>4.5400000000000003E-8</v>
      </c>
      <c r="Z341" s="99">
        <v>3.0099999999999998E-8</v>
      </c>
      <c r="AA341" s="99">
        <v>6.5700000000000003E-9</v>
      </c>
      <c r="AB341" s="99">
        <v>2.0799999999999998E-9</v>
      </c>
      <c r="AC341" s="99">
        <v>6.8000000000000003E-10</v>
      </c>
    </row>
    <row r="342" spans="1:29" s="98" customFormat="1" x14ac:dyDescent="0.25">
      <c r="A342" s="98" t="s">
        <v>125</v>
      </c>
      <c r="B342" s="98" t="s">
        <v>236</v>
      </c>
      <c r="C342" s="98" t="s">
        <v>285</v>
      </c>
      <c r="D342" s="98">
        <v>2017</v>
      </c>
      <c r="E342" s="98">
        <v>2016</v>
      </c>
      <c r="F342" s="98" t="s">
        <v>279</v>
      </c>
      <c r="G342" s="98" t="s">
        <v>277</v>
      </c>
      <c r="H342" s="98" t="s">
        <v>275</v>
      </c>
      <c r="I342" s="99">
        <f t="shared" si="14"/>
        <v>0.15299337423312881</v>
      </c>
      <c r="J342" s="99">
        <f t="shared" si="14"/>
        <v>6.071165644171779E-2</v>
      </c>
      <c r="K342" s="99">
        <f t="shared" si="14"/>
        <v>3.5698453987730062E-2</v>
      </c>
      <c r="L342" s="99">
        <f t="shared" si="14"/>
        <v>2.440608588957055E-2</v>
      </c>
      <c r="M342" s="99">
        <f t="shared" si="14"/>
        <v>1.1454265848670757E-2</v>
      </c>
      <c r="N342" s="99">
        <f t="shared" si="13"/>
        <v>5.0997791411042939E-4</v>
      </c>
      <c r="O342" s="99">
        <f t="shared" si="13"/>
        <v>2.5175100204498981E-4</v>
      </c>
      <c r="P342" s="99">
        <f t="shared" si="13"/>
        <v>5.5449979550102249E-5</v>
      </c>
      <c r="Q342" s="99">
        <f t="shared" si="13"/>
        <v>1.8253971370143151E-5</v>
      </c>
      <c r="R342" s="99">
        <f t="shared" si="13"/>
        <v>6.2330633946830275E-6</v>
      </c>
      <c r="S342" s="101"/>
      <c r="T342" s="99">
        <v>3.7799999999999997E-5</v>
      </c>
      <c r="U342" s="99">
        <v>1.5E-5</v>
      </c>
      <c r="V342" s="99">
        <v>8.8200000000000003E-6</v>
      </c>
      <c r="W342" s="99">
        <v>6.0299999999999999E-6</v>
      </c>
      <c r="X342" s="99">
        <v>2.83E-6</v>
      </c>
      <c r="Y342" s="99">
        <v>1.2599999999999999E-7</v>
      </c>
      <c r="Z342" s="99">
        <v>6.2200000000000001E-8</v>
      </c>
      <c r="AA342" s="99">
        <v>1.37E-8</v>
      </c>
      <c r="AB342" s="99">
        <v>4.5100000000000003E-9</v>
      </c>
      <c r="AC342" s="99">
        <v>1.5400000000000001E-9</v>
      </c>
    </row>
    <row r="343" spans="1:29" s="98" customFormat="1" x14ac:dyDescent="0.25">
      <c r="A343" s="98" t="s">
        <v>125</v>
      </c>
      <c r="B343" s="98" t="s">
        <v>236</v>
      </c>
      <c r="C343" s="98" t="s">
        <v>285</v>
      </c>
      <c r="D343" s="98">
        <v>2017</v>
      </c>
      <c r="E343" s="98">
        <v>2016</v>
      </c>
      <c r="F343" s="98" t="s">
        <v>279</v>
      </c>
      <c r="G343" s="98" t="s">
        <v>277</v>
      </c>
      <c r="H343" s="98" t="s">
        <v>276</v>
      </c>
      <c r="I343" s="99">
        <f t="shared" si="14"/>
        <v>0.31165316973415136</v>
      </c>
      <c r="J343" s="99">
        <f t="shared" si="14"/>
        <v>0.12385177914110429</v>
      </c>
      <c r="K343" s="99">
        <f t="shared" si="14"/>
        <v>8.580580777096114E-2</v>
      </c>
      <c r="L343" s="99">
        <f t="shared" si="14"/>
        <v>4.937881390593047E-2</v>
      </c>
      <c r="M343" s="99">
        <f t="shared" si="14"/>
        <v>2.2989480572597136E-2</v>
      </c>
      <c r="N343" s="99">
        <f t="shared" si="13"/>
        <v>2.7158347648261762E-3</v>
      </c>
      <c r="O343" s="99">
        <f t="shared" si="13"/>
        <v>4.7759836400817997E-4</v>
      </c>
      <c r="P343" s="99">
        <f t="shared" si="13"/>
        <v>1.0159083844580776E-4</v>
      </c>
      <c r="Q343" s="99">
        <f t="shared" si="13"/>
        <v>3.1934331288343556E-5</v>
      </c>
      <c r="R343" s="99">
        <f t="shared" si="13"/>
        <v>1.0280507157464213E-5</v>
      </c>
      <c r="S343" s="101"/>
      <c r="T343" s="99">
        <v>7.7000000000000001E-5</v>
      </c>
      <c r="U343" s="99">
        <v>3.0599999999999998E-5</v>
      </c>
      <c r="V343" s="99">
        <v>2.12E-5</v>
      </c>
      <c r="W343" s="99">
        <v>1.22E-5</v>
      </c>
      <c r="X343" s="99">
        <v>5.6799999999999998E-6</v>
      </c>
      <c r="Y343" s="99">
        <v>6.7100000000000001E-7</v>
      </c>
      <c r="Z343" s="99">
        <v>1.18E-7</v>
      </c>
      <c r="AA343" s="99">
        <v>2.51E-8</v>
      </c>
      <c r="AB343" s="99">
        <v>7.8899999999999998E-9</v>
      </c>
      <c r="AC343" s="99">
        <v>2.5399999999999999E-9</v>
      </c>
    </row>
    <row r="344" spans="1:29" s="98" customFormat="1" x14ac:dyDescent="0.25">
      <c r="A344" s="98" t="s">
        <v>125</v>
      </c>
      <c r="B344" s="98" t="s">
        <v>236</v>
      </c>
      <c r="C344" s="98" t="s">
        <v>285</v>
      </c>
      <c r="D344" s="98">
        <v>2017</v>
      </c>
      <c r="E344" s="98">
        <v>2016</v>
      </c>
      <c r="F344" s="98" t="s">
        <v>279</v>
      </c>
      <c r="G344" s="98" t="s">
        <v>278</v>
      </c>
      <c r="H344" s="98" t="s">
        <v>274</v>
      </c>
      <c r="I344" s="99">
        <f t="shared" si="14"/>
        <v>3.68161711499135E-2</v>
      </c>
      <c r="J344" s="99">
        <f t="shared" si="14"/>
        <v>1.2585993393109939E-2</v>
      </c>
      <c r="K344" s="99">
        <f t="shared" si="14"/>
        <v>7.0378820198206543E-3</v>
      </c>
      <c r="L344" s="99">
        <f t="shared" si="14"/>
        <v>4.983025955639468E-3</v>
      </c>
      <c r="M344" s="99">
        <f t="shared" si="14"/>
        <v>2.2945892716690268E-3</v>
      </c>
      <c r="N344" s="99">
        <f t="shared" si="13"/>
        <v>7.7742054428189361E-5</v>
      </c>
      <c r="O344" s="99">
        <f t="shared" si="13"/>
        <v>5.1542639609878938E-5</v>
      </c>
      <c r="P344" s="99">
        <f t="shared" si="13"/>
        <v>1.1250336951392148E-5</v>
      </c>
      <c r="Q344" s="99">
        <f t="shared" si="13"/>
        <v>3.5617505112474438E-6</v>
      </c>
      <c r="R344" s="99">
        <f t="shared" si="13"/>
        <v>1.164418436369358E-6</v>
      </c>
      <c r="S344" s="101"/>
      <c r="T344" s="99">
        <v>9.0961538461538499E-6</v>
      </c>
      <c r="U344" s="99">
        <v>3.1096153846153802E-6</v>
      </c>
      <c r="V344" s="99">
        <v>1.7388461538461499E-6</v>
      </c>
      <c r="W344" s="99">
        <v>1.23115384615385E-6</v>
      </c>
      <c r="X344" s="99">
        <v>5.6692307692307701E-7</v>
      </c>
      <c r="Y344" s="99">
        <v>1.9207692307692298E-8</v>
      </c>
      <c r="Z344" s="99">
        <v>1.27346153846154E-8</v>
      </c>
      <c r="AA344" s="99">
        <v>2.77961538461538E-9</v>
      </c>
      <c r="AB344" s="99">
        <v>8.7999999999999996E-10</v>
      </c>
      <c r="AC344" s="99">
        <v>2.8769230769230802E-10</v>
      </c>
    </row>
    <row r="345" spans="1:29" s="98" customFormat="1" x14ac:dyDescent="0.25">
      <c r="A345" s="98" t="s">
        <v>125</v>
      </c>
      <c r="B345" s="98" t="s">
        <v>236</v>
      </c>
      <c r="C345" s="98" t="s">
        <v>285</v>
      </c>
      <c r="D345" s="98">
        <v>2017</v>
      </c>
      <c r="E345" s="98">
        <v>2016</v>
      </c>
      <c r="F345" s="98" t="s">
        <v>279</v>
      </c>
      <c r="G345" s="98" t="s">
        <v>278</v>
      </c>
      <c r="H345" s="98" t="s">
        <v>275</v>
      </c>
      <c r="I345" s="99">
        <f t="shared" si="14"/>
        <v>6.4727966021708397E-2</v>
      </c>
      <c r="J345" s="99">
        <f t="shared" si="14"/>
        <v>2.5685700802265236E-2</v>
      </c>
      <c r="K345" s="99">
        <f t="shared" si="14"/>
        <v>1.5103192071731943E-2</v>
      </c>
      <c r="L345" s="99">
        <f t="shared" si="14"/>
        <v>1.0325651722510635E-2</v>
      </c>
      <c r="M345" s="99">
        <f t="shared" si="14"/>
        <v>4.8460355513606952E-3</v>
      </c>
      <c r="N345" s="99">
        <f t="shared" si="13"/>
        <v>2.1575988673902782E-4</v>
      </c>
      <c r="O345" s="99">
        <f t="shared" si="13"/>
        <v>1.0651003932672639E-4</v>
      </c>
      <c r="P345" s="99">
        <f t="shared" si="13"/>
        <v>2.3459606732735583E-5</v>
      </c>
      <c r="Q345" s="99">
        <f t="shared" si="13"/>
        <v>7.7228340412143969E-6</v>
      </c>
      <c r="R345" s="99">
        <f t="shared" si="13"/>
        <v>2.6370652823658981E-6</v>
      </c>
      <c r="S345" s="101"/>
      <c r="T345" s="99">
        <v>1.5992307692307701E-5</v>
      </c>
      <c r="U345" s="99">
        <v>6.34615384615385E-6</v>
      </c>
      <c r="V345" s="99">
        <v>3.73153846153846E-6</v>
      </c>
      <c r="W345" s="99">
        <v>2.5511538461538499E-6</v>
      </c>
      <c r="X345" s="99">
        <v>1.1973076923076899E-6</v>
      </c>
      <c r="Y345" s="99">
        <v>5.3307692307692299E-8</v>
      </c>
      <c r="Z345" s="99">
        <v>2.6315384615384601E-8</v>
      </c>
      <c r="AA345" s="99">
        <v>5.7961538461538497E-9</v>
      </c>
      <c r="AB345" s="99">
        <v>1.9080769230769202E-9</v>
      </c>
      <c r="AC345" s="99">
        <v>6.5153846153846202E-10</v>
      </c>
    </row>
    <row r="346" spans="1:29" s="98" customFormat="1" x14ac:dyDescent="0.25">
      <c r="A346" s="98" t="s">
        <v>125</v>
      </c>
      <c r="B346" s="98" t="s">
        <v>236</v>
      </c>
      <c r="C346" s="98" t="s">
        <v>285</v>
      </c>
      <c r="D346" s="98">
        <v>2017</v>
      </c>
      <c r="E346" s="98">
        <v>2016</v>
      </c>
      <c r="F346" s="98" t="s">
        <v>279</v>
      </c>
      <c r="G346" s="98" t="s">
        <v>278</v>
      </c>
      <c r="H346" s="98" t="s">
        <v>276</v>
      </c>
      <c r="I346" s="99">
        <f t="shared" si="14"/>
        <v>0.1318532641182949</v>
      </c>
      <c r="J346" s="99">
        <f t="shared" si="14"/>
        <v>5.2398829636620854E-2</v>
      </c>
      <c r="K346" s="99">
        <f t="shared" si="14"/>
        <v>3.6302457133868177E-2</v>
      </c>
      <c r="L346" s="99">
        <f t="shared" si="14"/>
        <v>2.0891036652509042E-2</v>
      </c>
      <c r="M346" s="99">
        <f t="shared" si="14"/>
        <v>9.7263187037910856E-3</v>
      </c>
      <c r="N346" s="99">
        <f t="shared" si="13"/>
        <v>1.1490070158879958E-3</v>
      </c>
      <c r="O346" s="99">
        <f t="shared" si="13"/>
        <v>2.0206084631115294E-4</v>
      </c>
      <c r="P346" s="99">
        <f t="shared" si="13"/>
        <v>4.2980739342457257E-5</v>
      </c>
      <c r="Q346" s="99">
        <f t="shared" si="13"/>
        <v>1.3510678621991493E-5</v>
      </c>
      <c r="R346" s="99">
        <f t="shared" si="13"/>
        <v>4.3494453358502255E-6</v>
      </c>
      <c r="S346" s="101"/>
      <c r="T346" s="99">
        <v>3.25769230769231E-5</v>
      </c>
      <c r="U346" s="99">
        <v>1.2946153846153799E-5</v>
      </c>
      <c r="V346" s="99">
        <v>8.9692307692307696E-6</v>
      </c>
      <c r="W346" s="99">
        <v>5.1615384615384598E-6</v>
      </c>
      <c r="X346" s="99">
        <v>2.4030769230769201E-6</v>
      </c>
      <c r="Y346" s="99">
        <v>2.8388461538461499E-7</v>
      </c>
      <c r="Z346" s="99">
        <v>4.9923076923076899E-8</v>
      </c>
      <c r="AA346" s="99">
        <v>1.06192307692308E-8</v>
      </c>
      <c r="AB346" s="99">
        <v>3.33807692307692E-9</v>
      </c>
      <c r="AC346" s="99">
        <v>1.07461538461538E-9</v>
      </c>
    </row>
    <row r="347" spans="1:29" s="98" customFormat="1" x14ac:dyDescent="0.25">
      <c r="A347" s="98" t="s">
        <v>125</v>
      </c>
      <c r="B347" s="98" t="s">
        <v>236</v>
      </c>
      <c r="C347" s="98" t="s">
        <v>285</v>
      </c>
      <c r="D347" s="98">
        <v>2017</v>
      </c>
      <c r="E347" s="98">
        <v>2016</v>
      </c>
      <c r="F347" s="98" t="s">
        <v>280</v>
      </c>
      <c r="G347" s="98" t="s">
        <v>273</v>
      </c>
      <c r="H347" s="98" t="s">
        <v>274</v>
      </c>
      <c r="I347" s="99">
        <f t="shared" si="14"/>
        <v>2.8615427402862984E-15</v>
      </c>
      <c r="J347" s="99">
        <f t="shared" si="14"/>
        <v>6.2735378323108381E-9</v>
      </c>
      <c r="K347" s="99">
        <f t="shared" si="14"/>
        <v>5.0188302658486705E-8</v>
      </c>
      <c r="L347" s="99">
        <f t="shared" si="14"/>
        <v>3.1853382413087933E-7</v>
      </c>
      <c r="M347" s="99">
        <f t="shared" si="14"/>
        <v>9.8352883435582814E-7</v>
      </c>
      <c r="N347" s="99">
        <f t="shared" si="13"/>
        <v>1.4773169734151331E-7</v>
      </c>
      <c r="O347" s="99">
        <f t="shared" si="13"/>
        <v>1.0118609406952965E-7</v>
      </c>
      <c r="P347" s="99">
        <f t="shared" si="13"/>
        <v>3.2460498977505112E-8</v>
      </c>
      <c r="Q347" s="99">
        <f t="shared" si="13"/>
        <v>1.3073243353783233E-8</v>
      </c>
      <c r="R347" s="99">
        <f t="shared" si="13"/>
        <v>5.3426257668711659E-9</v>
      </c>
      <c r="S347" s="101"/>
      <c r="T347" s="99">
        <v>7.0699999999999997E-19</v>
      </c>
      <c r="U347" s="99">
        <v>1.5500000000000001E-12</v>
      </c>
      <c r="V347" s="99">
        <v>1.24E-11</v>
      </c>
      <c r="W347" s="99">
        <v>7.8699999999999997E-11</v>
      </c>
      <c r="X347" s="99">
        <v>2.4299999999999999E-10</v>
      </c>
      <c r="Y347" s="99">
        <v>3.6500000000000003E-11</v>
      </c>
      <c r="Z347" s="99">
        <v>2.5000000000000001E-11</v>
      </c>
      <c r="AA347" s="99">
        <v>8.0200000000000002E-12</v>
      </c>
      <c r="AB347" s="99">
        <v>3.2300000000000002E-12</v>
      </c>
      <c r="AC347" s="99">
        <v>1.32E-12</v>
      </c>
    </row>
    <row r="348" spans="1:29" s="98" customFormat="1" x14ac:dyDescent="0.25">
      <c r="A348" s="98" t="s">
        <v>125</v>
      </c>
      <c r="B348" s="98" t="s">
        <v>236</v>
      </c>
      <c r="C348" s="98" t="s">
        <v>285</v>
      </c>
      <c r="D348" s="98">
        <v>2017</v>
      </c>
      <c r="E348" s="98">
        <v>2016</v>
      </c>
      <c r="F348" s="98" t="s">
        <v>280</v>
      </c>
      <c r="G348" s="98" t="s">
        <v>273</v>
      </c>
      <c r="H348" s="98" t="s">
        <v>275</v>
      </c>
      <c r="I348" s="99">
        <f t="shared" si="14"/>
        <v>4.3712392638036813E-12</v>
      </c>
      <c r="J348" s="99">
        <f t="shared" si="14"/>
        <v>8.9853251533742328E-8</v>
      </c>
      <c r="K348" s="99">
        <f t="shared" si="14"/>
        <v>9.5519672801635998E-7</v>
      </c>
      <c r="L348" s="99">
        <f t="shared" si="14"/>
        <v>2.69559754601227E-6</v>
      </c>
      <c r="M348" s="99">
        <f t="shared" si="14"/>
        <v>6.1925889570552158E-6</v>
      </c>
      <c r="N348" s="99">
        <f t="shared" si="13"/>
        <v>1.1211419222903887E-6</v>
      </c>
      <c r="O348" s="99">
        <f t="shared" si="13"/>
        <v>5.6664212678936613E-7</v>
      </c>
      <c r="P348" s="99">
        <f t="shared" si="13"/>
        <v>1.8658715746421269E-7</v>
      </c>
      <c r="Q348" s="99">
        <f t="shared" si="13"/>
        <v>8.7424785276073625E-8</v>
      </c>
      <c r="R348" s="99">
        <f t="shared" si="13"/>
        <v>4.6140858895705522E-8</v>
      </c>
      <c r="S348" s="101"/>
      <c r="T348" s="99">
        <v>1.08E-15</v>
      </c>
      <c r="U348" s="99">
        <v>2.2200000000000002E-11</v>
      </c>
      <c r="V348" s="99">
        <v>2.3600000000000001E-10</v>
      </c>
      <c r="W348" s="99">
        <v>6.6599999999999997E-10</v>
      </c>
      <c r="X348" s="99">
        <v>1.5300000000000001E-9</v>
      </c>
      <c r="Y348" s="99">
        <v>2.7700000000000003E-10</v>
      </c>
      <c r="Z348" s="99">
        <v>1.4000000000000001E-10</v>
      </c>
      <c r="AA348" s="99">
        <v>4.6100000000000001E-11</v>
      </c>
      <c r="AB348" s="99">
        <v>2.1599999999999998E-11</v>
      </c>
      <c r="AC348" s="99">
        <v>1.1400000000000001E-11</v>
      </c>
    </row>
    <row r="349" spans="1:29" s="98" customFormat="1" x14ac:dyDescent="0.25">
      <c r="A349" s="98" t="s">
        <v>125</v>
      </c>
      <c r="B349" s="98" t="s">
        <v>236</v>
      </c>
      <c r="C349" s="98" t="s">
        <v>285</v>
      </c>
      <c r="D349" s="98">
        <v>2017</v>
      </c>
      <c r="E349" s="98">
        <v>2016</v>
      </c>
      <c r="F349" s="98" t="s">
        <v>280</v>
      </c>
      <c r="G349" s="98" t="s">
        <v>273</v>
      </c>
      <c r="H349" s="98" t="s">
        <v>276</v>
      </c>
      <c r="I349" s="99">
        <f t="shared" si="14"/>
        <v>1.0280507157464214E-8</v>
      </c>
      <c r="J349" s="99">
        <f t="shared" si="14"/>
        <v>3.4484220858895708E-6</v>
      </c>
      <c r="K349" s="99">
        <f t="shared" si="14"/>
        <v>2.4446560327198363E-5</v>
      </c>
      <c r="L349" s="99">
        <f t="shared" si="14"/>
        <v>5.3021513292433533E-5</v>
      </c>
      <c r="M349" s="99">
        <f t="shared" si="14"/>
        <v>1.3356564417177914E-4</v>
      </c>
      <c r="N349" s="99">
        <f t="shared" si="13"/>
        <v>5.0593047034764831E-5</v>
      </c>
      <c r="O349" s="99">
        <f t="shared" si="13"/>
        <v>2.8048785276073622E-5</v>
      </c>
      <c r="P349" s="99">
        <f t="shared" si="13"/>
        <v>9.0257995910020447E-6</v>
      </c>
      <c r="Q349" s="99">
        <f t="shared" si="13"/>
        <v>3.7641226993865032E-6</v>
      </c>
      <c r="R349" s="99">
        <f t="shared" si="13"/>
        <v>1.517791411042945E-6</v>
      </c>
      <c r="S349" s="101"/>
      <c r="T349" s="99">
        <v>2.5400000000000001E-12</v>
      </c>
      <c r="U349" s="99">
        <v>8.5199999999999995E-10</v>
      </c>
      <c r="V349" s="99">
        <v>6.0399999999999998E-9</v>
      </c>
      <c r="W349" s="99">
        <v>1.31E-8</v>
      </c>
      <c r="X349" s="99">
        <v>3.2999999999999998E-8</v>
      </c>
      <c r="Y349" s="99">
        <v>1.2499999999999999E-8</v>
      </c>
      <c r="Z349" s="99">
        <v>6.9299999999999999E-9</v>
      </c>
      <c r="AA349" s="99">
        <v>2.23E-9</v>
      </c>
      <c r="AB349" s="99">
        <v>9.2999999999999999E-10</v>
      </c>
      <c r="AC349" s="99">
        <v>3.75E-10</v>
      </c>
    </row>
    <row r="350" spans="1:29" s="98" customFormat="1" x14ac:dyDescent="0.25">
      <c r="A350" s="98" t="s">
        <v>125</v>
      </c>
      <c r="B350" s="98" t="s">
        <v>236</v>
      </c>
      <c r="C350" s="98" t="s">
        <v>285</v>
      </c>
      <c r="D350" s="98">
        <v>2017</v>
      </c>
      <c r="E350" s="98">
        <v>2016</v>
      </c>
      <c r="F350" s="98" t="s">
        <v>280</v>
      </c>
      <c r="G350" s="98" t="s">
        <v>277</v>
      </c>
      <c r="H350" s="98" t="s">
        <v>274</v>
      </c>
      <c r="I350" s="99">
        <f t="shared" si="14"/>
        <v>6.071165644171779E-9</v>
      </c>
      <c r="J350" s="99">
        <f t="shared" si="14"/>
        <v>5.0997791411042951E-7</v>
      </c>
      <c r="K350" s="99">
        <f t="shared" si="14"/>
        <v>1.2142331288343559E-6</v>
      </c>
      <c r="L350" s="99">
        <f t="shared" si="14"/>
        <v>5.5854723926380368E-6</v>
      </c>
      <c r="M350" s="99">
        <f t="shared" si="14"/>
        <v>1.2101856850715745E-5</v>
      </c>
      <c r="N350" s="99">
        <f t="shared" si="13"/>
        <v>2.69559754601227E-6</v>
      </c>
      <c r="O350" s="99">
        <f t="shared" si="13"/>
        <v>1.9872948875255621E-6</v>
      </c>
      <c r="P350" s="99">
        <f t="shared" si="13"/>
        <v>6.9211288343558283E-7</v>
      </c>
      <c r="Q350" s="99">
        <f t="shared" si="13"/>
        <v>3.1408163599182007E-7</v>
      </c>
      <c r="R350" s="99">
        <f t="shared" si="13"/>
        <v>1.3558936605316976E-7</v>
      </c>
      <c r="S350" s="101"/>
      <c r="T350" s="99">
        <v>1.5000000000000001E-12</v>
      </c>
      <c r="U350" s="99">
        <v>1.26E-10</v>
      </c>
      <c r="V350" s="99">
        <v>3E-10</v>
      </c>
      <c r="W350" s="99">
        <v>1.38E-9</v>
      </c>
      <c r="X350" s="99">
        <v>2.9899999999999998E-9</v>
      </c>
      <c r="Y350" s="99">
        <v>6.6599999999999997E-10</v>
      </c>
      <c r="Z350" s="99">
        <v>4.9099999999999996E-10</v>
      </c>
      <c r="AA350" s="99">
        <v>1.71E-10</v>
      </c>
      <c r="AB350" s="99">
        <v>7.7599999999999996E-11</v>
      </c>
      <c r="AC350" s="99">
        <v>3.3500000000000001E-11</v>
      </c>
    </row>
    <row r="351" spans="1:29" s="98" customFormat="1" x14ac:dyDescent="0.25">
      <c r="A351" s="98" t="s">
        <v>125</v>
      </c>
      <c r="B351" s="98" t="s">
        <v>236</v>
      </c>
      <c r="C351" s="98" t="s">
        <v>285</v>
      </c>
      <c r="D351" s="98">
        <v>2017</v>
      </c>
      <c r="E351" s="98">
        <v>2016</v>
      </c>
      <c r="F351" s="98" t="s">
        <v>280</v>
      </c>
      <c r="G351" s="98" t="s">
        <v>277</v>
      </c>
      <c r="H351" s="98" t="s">
        <v>275</v>
      </c>
      <c r="I351" s="99">
        <f t="shared" si="14"/>
        <v>6.5568588957055216E-9</v>
      </c>
      <c r="J351" s="99">
        <f t="shared" si="14"/>
        <v>6.6378077709611457E-7</v>
      </c>
      <c r="K351" s="99">
        <f t="shared" si="14"/>
        <v>4.1688670756646211E-6</v>
      </c>
      <c r="L351" s="99">
        <f t="shared" si="14"/>
        <v>9.5519672801636003E-6</v>
      </c>
      <c r="M351" s="99">
        <f t="shared" si="14"/>
        <v>2.3191852760736193E-5</v>
      </c>
      <c r="N351" s="99">
        <f t="shared" si="13"/>
        <v>6.840179959100204E-6</v>
      </c>
      <c r="O351" s="99">
        <f t="shared" si="13"/>
        <v>4.2902903885480579E-6</v>
      </c>
      <c r="P351" s="99">
        <f t="shared" si="13"/>
        <v>1.4854118609406953E-6</v>
      </c>
      <c r="Q351" s="99">
        <f t="shared" si="13"/>
        <v>6.2330633946830265E-7</v>
      </c>
      <c r="R351" s="99">
        <f t="shared" si="13"/>
        <v>2.5013202453987727E-7</v>
      </c>
      <c r="S351" s="101"/>
      <c r="T351" s="99">
        <v>1.62E-12</v>
      </c>
      <c r="U351" s="99">
        <v>1.64E-10</v>
      </c>
      <c r="V351" s="99">
        <v>1.03E-9</v>
      </c>
      <c r="W351" s="99">
        <v>2.3600000000000001E-9</v>
      </c>
      <c r="X351" s="99">
        <v>5.7299999999999999E-9</v>
      </c>
      <c r="Y351" s="99">
        <v>1.69E-9</v>
      </c>
      <c r="Z351" s="99">
        <v>1.0600000000000001E-9</v>
      </c>
      <c r="AA351" s="99">
        <v>3.6700000000000003E-10</v>
      </c>
      <c r="AB351" s="99">
        <v>1.5400000000000001E-10</v>
      </c>
      <c r="AC351" s="99">
        <v>6.1799999999999996E-11</v>
      </c>
    </row>
    <row r="352" spans="1:29" s="98" customFormat="1" x14ac:dyDescent="0.25">
      <c r="A352" s="98" t="s">
        <v>125</v>
      </c>
      <c r="B352" s="98" t="s">
        <v>236</v>
      </c>
      <c r="C352" s="98" t="s">
        <v>285</v>
      </c>
      <c r="D352" s="98">
        <v>2017</v>
      </c>
      <c r="E352" s="98">
        <v>2016</v>
      </c>
      <c r="F352" s="98" t="s">
        <v>280</v>
      </c>
      <c r="G352" s="98" t="s">
        <v>277</v>
      </c>
      <c r="H352" s="98" t="s">
        <v>276</v>
      </c>
      <c r="I352" s="99">
        <f t="shared" si="14"/>
        <v>7.8115664621676902E-9</v>
      </c>
      <c r="J352" s="99">
        <f t="shared" si="14"/>
        <v>1.4854118609406953E-6</v>
      </c>
      <c r="K352" s="99">
        <f t="shared" si="14"/>
        <v>1.2506601226993865E-5</v>
      </c>
      <c r="L352" s="99">
        <f t="shared" si="14"/>
        <v>3.6588891615541926E-5</v>
      </c>
      <c r="M352" s="99">
        <f t="shared" si="14"/>
        <v>8.2163108384458071E-5</v>
      </c>
      <c r="N352" s="99">
        <f t="shared" si="13"/>
        <v>2.6227435582822088E-5</v>
      </c>
      <c r="O352" s="99">
        <f t="shared" si="13"/>
        <v>1.0604302658486708E-5</v>
      </c>
      <c r="P352" s="99">
        <f t="shared" si="13"/>
        <v>2.9829660531697345E-6</v>
      </c>
      <c r="Q352" s="99">
        <f t="shared" si="13"/>
        <v>1.1575689161554192E-6</v>
      </c>
      <c r="R352" s="99">
        <f t="shared" si="13"/>
        <v>4.2498159509202457E-7</v>
      </c>
      <c r="S352" s="101"/>
      <c r="T352" s="99">
        <v>1.9300000000000001E-12</v>
      </c>
      <c r="U352" s="99">
        <v>3.6700000000000003E-10</v>
      </c>
      <c r="V352" s="99">
        <v>3.0899999999999999E-9</v>
      </c>
      <c r="W352" s="99">
        <v>9.0400000000000002E-9</v>
      </c>
      <c r="X352" s="99">
        <v>2.03E-8</v>
      </c>
      <c r="Y352" s="99">
        <v>6.48E-9</v>
      </c>
      <c r="Z352" s="99">
        <v>2.6200000000000001E-9</v>
      </c>
      <c r="AA352" s="99">
        <v>7.3700000000000004E-10</v>
      </c>
      <c r="AB352" s="99">
        <v>2.8599999999999999E-10</v>
      </c>
      <c r="AC352" s="99">
        <v>1.05E-10</v>
      </c>
    </row>
    <row r="353" spans="1:29" s="98" customFormat="1" x14ac:dyDescent="0.25">
      <c r="A353" s="98" t="s">
        <v>125</v>
      </c>
      <c r="B353" s="98" t="s">
        <v>236</v>
      </c>
      <c r="C353" s="98" t="s">
        <v>285</v>
      </c>
      <c r="D353" s="98">
        <v>2017</v>
      </c>
      <c r="E353" s="98">
        <v>2016</v>
      </c>
      <c r="F353" s="98" t="s">
        <v>280</v>
      </c>
      <c r="G353" s="98" t="s">
        <v>278</v>
      </c>
      <c r="H353" s="98" t="s">
        <v>274</v>
      </c>
      <c r="I353" s="99">
        <f t="shared" si="14"/>
        <v>2.5685700802265237E-9</v>
      </c>
      <c r="J353" s="99">
        <f t="shared" si="14"/>
        <v>2.1575988673902783E-7</v>
      </c>
      <c r="K353" s="99">
        <f t="shared" si="14"/>
        <v>5.1371401604530469E-7</v>
      </c>
      <c r="L353" s="99">
        <f t="shared" si="14"/>
        <v>2.3630844738084008E-6</v>
      </c>
      <c r="M353" s="99">
        <f t="shared" si="14"/>
        <v>5.1200163599182005E-6</v>
      </c>
      <c r="N353" s="99">
        <f t="shared" si="13"/>
        <v>1.1404451156205768E-6</v>
      </c>
      <c r="O353" s="99">
        <f t="shared" si="13"/>
        <v>8.407786062608139E-7</v>
      </c>
      <c r="P353" s="99">
        <f t="shared" si="13"/>
        <v>2.9281698914582332E-7</v>
      </c>
      <c r="Q353" s="99">
        <f t="shared" si="13"/>
        <v>1.328806921503853E-7</v>
      </c>
      <c r="R353" s="99">
        <f t="shared" si="13"/>
        <v>5.7364731791725568E-8</v>
      </c>
      <c r="S353" s="101"/>
      <c r="T353" s="99">
        <v>6.3461538461538496E-13</v>
      </c>
      <c r="U353" s="99">
        <v>5.3307692307692299E-11</v>
      </c>
      <c r="V353" s="99">
        <v>1.2692307692307701E-10</v>
      </c>
      <c r="W353" s="99">
        <v>5.8384615384615402E-10</v>
      </c>
      <c r="X353" s="99">
        <v>1.2650000000000001E-9</v>
      </c>
      <c r="Y353" s="99">
        <v>2.8176923076923101E-10</v>
      </c>
      <c r="Z353" s="99">
        <v>2.0773076923076901E-10</v>
      </c>
      <c r="AA353" s="99">
        <v>7.2346153846153806E-11</v>
      </c>
      <c r="AB353" s="99">
        <v>3.2830769230769202E-11</v>
      </c>
      <c r="AC353" s="99">
        <v>1.41730769230769E-11</v>
      </c>
    </row>
    <row r="354" spans="1:29" s="98" customFormat="1" x14ac:dyDescent="0.25">
      <c r="A354" s="98" t="s">
        <v>125</v>
      </c>
      <c r="B354" s="98" t="s">
        <v>236</v>
      </c>
      <c r="C354" s="98" t="s">
        <v>285</v>
      </c>
      <c r="D354" s="98">
        <v>2017</v>
      </c>
      <c r="E354" s="98">
        <v>2016</v>
      </c>
      <c r="F354" s="98" t="s">
        <v>280</v>
      </c>
      <c r="G354" s="98" t="s">
        <v>278</v>
      </c>
      <c r="H354" s="98" t="s">
        <v>275</v>
      </c>
      <c r="I354" s="99">
        <f t="shared" si="14"/>
        <v>2.7740556866446418E-9</v>
      </c>
      <c r="J354" s="99">
        <f t="shared" si="14"/>
        <v>2.8083032877143312E-7</v>
      </c>
      <c r="K354" s="99">
        <f t="shared" si="14"/>
        <v>1.7637514550888793E-6</v>
      </c>
      <c r="L354" s="99">
        <f t="shared" si="14"/>
        <v>4.0412169262230603E-6</v>
      </c>
      <c r="M354" s="99">
        <f t="shared" si="14"/>
        <v>9.8119377064653169E-6</v>
      </c>
      <c r="N354" s="99">
        <f t="shared" si="13"/>
        <v>2.8939222903885481E-6</v>
      </c>
      <c r="O354" s="99">
        <f t="shared" si="13"/>
        <v>1.8151228566934069E-6</v>
      </c>
      <c r="P354" s="99">
        <f t="shared" si="13"/>
        <v>6.2844347962875674E-7</v>
      </c>
      <c r="Q354" s="99">
        <f t="shared" si="13"/>
        <v>2.6370652823658978E-7</v>
      </c>
      <c r="R354" s="99">
        <f t="shared" si="13"/>
        <v>1.0582508730533253E-7</v>
      </c>
      <c r="S354" s="101"/>
      <c r="T354" s="99">
        <v>6.8538461538461497E-13</v>
      </c>
      <c r="U354" s="99">
        <v>6.9384615384615403E-11</v>
      </c>
      <c r="V354" s="99">
        <v>4.3576923076923099E-10</v>
      </c>
      <c r="W354" s="99">
        <v>9.9846153846153807E-10</v>
      </c>
      <c r="X354" s="99">
        <v>2.4242307692307699E-9</v>
      </c>
      <c r="Y354" s="99">
        <v>7.1500000000000001E-10</v>
      </c>
      <c r="Z354" s="99">
        <v>4.48461538461538E-10</v>
      </c>
      <c r="AA354" s="99">
        <v>1.5526923076923101E-10</v>
      </c>
      <c r="AB354" s="99">
        <v>6.5153846153846197E-11</v>
      </c>
      <c r="AC354" s="99">
        <v>2.61461538461538E-11</v>
      </c>
    </row>
    <row r="355" spans="1:29" s="98" customFormat="1" x14ac:dyDescent="0.25">
      <c r="A355" s="98" t="s">
        <v>125</v>
      </c>
      <c r="B355" s="98" t="s">
        <v>236</v>
      </c>
      <c r="C355" s="98" t="s">
        <v>285</v>
      </c>
      <c r="D355" s="98">
        <v>2017</v>
      </c>
      <c r="E355" s="98">
        <v>2016</v>
      </c>
      <c r="F355" s="98" t="s">
        <v>280</v>
      </c>
      <c r="G355" s="98" t="s">
        <v>278</v>
      </c>
      <c r="H355" s="98" t="s">
        <v>276</v>
      </c>
      <c r="I355" s="99">
        <f t="shared" si="14"/>
        <v>3.3048935032247934E-9</v>
      </c>
      <c r="J355" s="99">
        <f t="shared" si="14"/>
        <v>6.2844347962875674E-7</v>
      </c>
      <c r="K355" s="99">
        <f t="shared" si="14"/>
        <v>5.2912543652666257E-6</v>
      </c>
      <c r="L355" s="99">
        <f t="shared" si="14"/>
        <v>1.5479915683498487E-5</v>
      </c>
      <c r="M355" s="99">
        <f t="shared" si="14"/>
        <v>3.4761315085732267E-5</v>
      </c>
      <c r="N355" s="99">
        <f t="shared" si="13"/>
        <v>1.1096222746578571E-5</v>
      </c>
      <c r="O355" s="99">
        <f t="shared" si="13"/>
        <v>4.4864357401289976E-6</v>
      </c>
      <c r="P355" s="99">
        <f t="shared" si="13"/>
        <v>1.2620240994179631E-6</v>
      </c>
      <c r="Q355" s="99">
        <f t="shared" si="13"/>
        <v>4.8974069529652355E-7</v>
      </c>
      <c r="R355" s="99">
        <f t="shared" si="13"/>
        <v>1.7979990561585646E-7</v>
      </c>
      <c r="S355" s="101"/>
      <c r="T355" s="99">
        <v>8.16538461538462E-13</v>
      </c>
      <c r="U355" s="99">
        <v>1.5526923076923101E-10</v>
      </c>
      <c r="V355" s="99">
        <v>1.3073076923076899E-9</v>
      </c>
      <c r="W355" s="99">
        <v>3.8246153846153796E-9</v>
      </c>
      <c r="X355" s="99">
        <v>8.5884615384615398E-9</v>
      </c>
      <c r="Y355" s="99">
        <v>2.7415384615384602E-9</v>
      </c>
      <c r="Z355" s="99">
        <v>1.10846153846154E-9</v>
      </c>
      <c r="AA355" s="99">
        <v>3.1180769230769197E-10</v>
      </c>
      <c r="AB355" s="99">
        <v>1.21E-10</v>
      </c>
      <c r="AC355" s="99">
        <v>4.44230769230769E-11</v>
      </c>
    </row>
    <row r="356" spans="1:29" s="98" customFormat="1" x14ac:dyDescent="0.25">
      <c r="A356" s="98" t="s">
        <v>125</v>
      </c>
      <c r="B356" s="98" t="s">
        <v>236</v>
      </c>
      <c r="C356" s="98" t="s">
        <v>285</v>
      </c>
      <c r="D356" s="98">
        <v>2018</v>
      </c>
      <c r="E356" s="98">
        <v>2016</v>
      </c>
      <c r="F356" s="98" t="s">
        <v>272</v>
      </c>
      <c r="G356" s="98" t="s">
        <v>273</v>
      </c>
      <c r="H356" s="98" t="s">
        <v>274</v>
      </c>
      <c r="I356" s="99">
        <f t="shared" si="14"/>
        <v>1.4408899795501026E-14</v>
      </c>
      <c r="J356" s="99">
        <f t="shared" si="14"/>
        <v>1.1413791411042946E-8</v>
      </c>
      <c r="K356" s="99">
        <f t="shared" si="14"/>
        <v>1.0604302658486707E-7</v>
      </c>
      <c r="L356" s="99">
        <f t="shared" si="14"/>
        <v>4.5736114519427403E-7</v>
      </c>
      <c r="M356" s="99">
        <f t="shared" si="14"/>
        <v>1.0806674846625768E-6</v>
      </c>
      <c r="N356" s="99">
        <f t="shared" si="13"/>
        <v>1.4570797546012268E-7</v>
      </c>
      <c r="O356" s="99">
        <f t="shared" si="13"/>
        <v>9.7948139059304707E-8</v>
      </c>
      <c r="P356" s="99">
        <f t="shared" si="13"/>
        <v>3.1084368098159512E-8</v>
      </c>
      <c r="Q356" s="99">
        <f t="shared" si="13"/>
        <v>1.2425652351738243E-8</v>
      </c>
      <c r="R356" s="99">
        <f t="shared" si="13"/>
        <v>5.0997791411042955E-9</v>
      </c>
      <c r="S356" s="101"/>
      <c r="T356" s="99">
        <v>3.5600000000000003E-18</v>
      </c>
      <c r="U356" s="99">
        <v>2.8200000000000001E-12</v>
      </c>
      <c r="V356" s="99">
        <v>2.6200000000000001E-11</v>
      </c>
      <c r="W356" s="99">
        <v>1.13E-10</v>
      </c>
      <c r="X356" s="99">
        <v>2.6700000000000001E-10</v>
      </c>
      <c r="Y356" s="99">
        <v>3.5999999999999998E-11</v>
      </c>
      <c r="Z356" s="99">
        <v>2.4200000000000001E-11</v>
      </c>
      <c r="AA356" s="99">
        <v>7.6799999999999996E-12</v>
      </c>
      <c r="AB356" s="99">
        <v>3.07E-12</v>
      </c>
      <c r="AC356" s="99">
        <v>1.2600000000000001E-12</v>
      </c>
    </row>
    <row r="357" spans="1:29" s="98" customFormat="1" x14ac:dyDescent="0.25">
      <c r="A357" s="98" t="s">
        <v>125</v>
      </c>
      <c r="B357" s="98" t="s">
        <v>236</v>
      </c>
      <c r="C357" s="98" t="s">
        <v>285</v>
      </c>
      <c r="D357" s="98">
        <v>2018</v>
      </c>
      <c r="E357" s="98">
        <v>2016</v>
      </c>
      <c r="F357" s="98" t="s">
        <v>272</v>
      </c>
      <c r="G357" s="98" t="s">
        <v>273</v>
      </c>
      <c r="H357" s="98" t="s">
        <v>275</v>
      </c>
      <c r="I357" s="99">
        <f t="shared" si="14"/>
        <v>1.5177914110429448E-2</v>
      </c>
      <c r="J357" s="99">
        <f t="shared" si="14"/>
        <v>2.7320245398773004E-3</v>
      </c>
      <c r="K357" s="99">
        <f t="shared" si="14"/>
        <v>1.2020907975460124E-3</v>
      </c>
      <c r="L357" s="99">
        <f t="shared" si="14"/>
        <v>6.9211288343558298E-4</v>
      </c>
      <c r="M357" s="99">
        <f t="shared" si="14"/>
        <v>2.1410977505112474E-4</v>
      </c>
      <c r="N357" s="99">
        <f t="shared" si="13"/>
        <v>2.825115746421268E-6</v>
      </c>
      <c r="O357" s="99">
        <f t="shared" si="13"/>
        <v>1.0604302658486709E-6</v>
      </c>
      <c r="P357" s="99">
        <f t="shared" si="13"/>
        <v>2.3313276073619631E-7</v>
      </c>
      <c r="Q357" s="99">
        <f t="shared" si="13"/>
        <v>9.8757627811860937E-8</v>
      </c>
      <c r="R357" s="99">
        <f t="shared" si="13"/>
        <v>4.8164580777096117E-8</v>
      </c>
      <c r="S357" s="101"/>
      <c r="T357" s="99">
        <v>3.7500000000000001E-6</v>
      </c>
      <c r="U357" s="99">
        <v>6.75E-7</v>
      </c>
      <c r="V357" s="99">
        <v>2.9700000000000003E-7</v>
      </c>
      <c r="W357" s="99">
        <v>1.7100000000000001E-7</v>
      </c>
      <c r="X357" s="99">
        <v>5.2899999999999997E-8</v>
      </c>
      <c r="Y357" s="99">
        <v>6.9799999999999997E-10</v>
      </c>
      <c r="Z357" s="99">
        <v>2.6200000000000003E-10</v>
      </c>
      <c r="AA357" s="99">
        <v>5.76E-11</v>
      </c>
      <c r="AB357" s="99">
        <v>2.4400000000000001E-11</v>
      </c>
      <c r="AC357" s="99">
        <v>1.1900000000000001E-11</v>
      </c>
    </row>
    <row r="358" spans="1:29" s="98" customFormat="1" x14ac:dyDescent="0.25">
      <c r="A358" s="98" t="s">
        <v>125</v>
      </c>
      <c r="B358" s="98" t="s">
        <v>236</v>
      </c>
      <c r="C358" s="98" t="s">
        <v>285</v>
      </c>
      <c r="D358" s="98">
        <v>2018</v>
      </c>
      <c r="E358" s="98">
        <v>2016</v>
      </c>
      <c r="F358" s="98" t="s">
        <v>272</v>
      </c>
      <c r="G358" s="98" t="s">
        <v>273</v>
      </c>
      <c r="H358" s="98" t="s">
        <v>276</v>
      </c>
      <c r="I358" s="99">
        <f t="shared" si="14"/>
        <v>0.13073243353783232</v>
      </c>
      <c r="J358" s="99">
        <f t="shared" si="14"/>
        <v>5.8283190184049073E-2</v>
      </c>
      <c r="K358" s="99">
        <f t="shared" si="14"/>
        <v>3.6022249488752558E-2</v>
      </c>
      <c r="L358" s="99">
        <f t="shared" si="14"/>
        <v>2.4122764826175865E-2</v>
      </c>
      <c r="M358" s="99">
        <f t="shared" si="14"/>
        <v>1.1697112474437627E-2</v>
      </c>
      <c r="N358" s="99">
        <f t="shared" si="13"/>
        <v>8.6210552147239267E-4</v>
      </c>
      <c r="O358" s="99">
        <f t="shared" si="13"/>
        <v>3.1812907975460126E-4</v>
      </c>
      <c r="P358" s="99">
        <f t="shared" si="13"/>
        <v>8.0544130879345603E-5</v>
      </c>
      <c r="Q358" s="99">
        <f t="shared" si="13"/>
        <v>2.8494004089979551E-5</v>
      </c>
      <c r="R358" s="99">
        <f t="shared" si="13"/>
        <v>9.8352883435582822E-6</v>
      </c>
      <c r="S358" s="101"/>
      <c r="T358" s="99">
        <v>3.2299999999999999E-5</v>
      </c>
      <c r="U358" s="99">
        <v>1.4399999999999999E-5</v>
      </c>
      <c r="V358" s="99">
        <v>8.8999999999999995E-6</v>
      </c>
      <c r="W358" s="99">
        <v>5.9599999999999997E-6</v>
      </c>
      <c r="X358" s="99">
        <v>2.8899999999999999E-6</v>
      </c>
      <c r="Y358" s="99">
        <v>2.1299999999999999E-7</v>
      </c>
      <c r="Z358" s="99">
        <v>7.8600000000000002E-8</v>
      </c>
      <c r="AA358" s="99">
        <v>1.99E-8</v>
      </c>
      <c r="AB358" s="99">
        <v>7.0399999999999997E-9</v>
      </c>
      <c r="AC358" s="99">
        <v>2.4300000000000001E-9</v>
      </c>
    </row>
    <row r="359" spans="1:29" s="98" customFormat="1" x14ac:dyDescent="0.25">
      <c r="A359" s="98" t="s">
        <v>125</v>
      </c>
      <c r="B359" s="98" t="s">
        <v>236</v>
      </c>
      <c r="C359" s="98" t="s">
        <v>285</v>
      </c>
      <c r="D359" s="98">
        <v>2018</v>
      </c>
      <c r="E359" s="98">
        <v>2016</v>
      </c>
      <c r="F359" s="98" t="s">
        <v>272</v>
      </c>
      <c r="G359" s="98" t="s">
        <v>277</v>
      </c>
      <c r="H359" s="98" t="s">
        <v>274</v>
      </c>
      <c r="I359" s="99">
        <f t="shared" si="14"/>
        <v>1.7120687116564417E-2</v>
      </c>
      <c r="J359" s="99">
        <f t="shared" si="14"/>
        <v>5.86879345603272E-3</v>
      </c>
      <c r="K359" s="99">
        <f t="shared" si="14"/>
        <v>3.2743820040899798E-3</v>
      </c>
      <c r="L359" s="99">
        <f t="shared" si="14"/>
        <v>2.3272801635991821E-3</v>
      </c>
      <c r="M359" s="99">
        <f t="shared" si="14"/>
        <v>1.0806674846625768E-3</v>
      </c>
      <c r="N359" s="99">
        <f t="shared" si="13"/>
        <v>3.8693562372188135E-5</v>
      </c>
      <c r="O359" s="99">
        <f t="shared" si="13"/>
        <v>2.5701267893660533E-5</v>
      </c>
      <c r="P359" s="99">
        <f t="shared" si="13"/>
        <v>5.8687934560327196E-6</v>
      </c>
      <c r="Q359" s="99">
        <f t="shared" si="13"/>
        <v>1.9387255623721883E-6</v>
      </c>
      <c r="R359" s="99">
        <f t="shared" si="13"/>
        <v>6.7187566462167687E-7</v>
      </c>
      <c r="S359" s="101"/>
      <c r="T359" s="99">
        <v>4.2300000000000002E-6</v>
      </c>
      <c r="U359" s="99">
        <v>1.4500000000000001E-6</v>
      </c>
      <c r="V359" s="99">
        <v>8.09E-7</v>
      </c>
      <c r="W359" s="99">
        <v>5.75E-7</v>
      </c>
      <c r="X359" s="99">
        <v>2.67E-7</v>
      </c>
      <c r="Y359" s="99">
        <v>9.5599999999999992E-9</v>
      </c>
      <c r="Z359" s="99">
        <v>6.3499999999999998E-9</v>
      </c>
      <c r="AA359" s="99">
        <v>1.45E-9</v>
      </c>
      <c r="AB359" s="99">
        <v>4.79E-10</v>
      </c>
      <c r="AC359" s="99">
        <v>1.66E-10</v>
      </c>
    </row>
    <row r="360" spans="1:29" s="98" customFormat="1" x14ac:dyDescent="0.25">
      <c r="A360" s="98" t="s">
        <v>125</v>
      </c>
      <c r="B360" s="98" t="s">
        <v>236</v>
      </c>
      <c r="C360" s="98" t="s">
        <v>285</v>
      </c>
      <c r="D360" s="98">
        <v>2018</v>
      </c>
      <c r="E360" s="98">
        <v>2016</v>
      </c>
      <c r="F360" s="98" t="s">
        <v>272</v>
      </c>
      <c r="G360" s="98" t="s">
        <v>277</v>
      </c>
      <c r="H360" s="98" t="s">
        <v>275</v>
      </c>
      <c r="I360" s="99">
        <f t="shared" si="14"/>
        <v>3.0112981595092025E-2</v>
      </c>
      <c r="J360" s="99">
        <f t="shared" si="14"/>
        <v>1.1980433537832312E-2</v>
      </c>
      <c r="K360" s="99">
        <f t="shared" si="14"/>
        <v>7.0425521472392639E-3</v>
      </c>
      <c r="L360" s="99">
        <f t="shared" si="14"/>
        <v>4.8164580777096113E-3</v>
      </c>
      <c r="M360" s="99">
        <f t="shared" si="14"/>
        <v>2.2706159509202455E-3</v>
      </c>
      <c r="N360" s="99">
        <f t="shared" si="13"/>
        <v>1.0685251533742331E-4</v>
      </c>
      <c r="O360" s="99">
        <f t="shared" si="13"/>
        <v>5.3831002044989774E-5</v>
      </c>
      <c r="P360" s="99">
        <f t="shared" si="13"/>
        <v>1.2344703476482618E-5</v>
      </c>
      <c r="Q360" s="99">
        <f t="shared" si="13"/>
        <v>4.1688670756646211E-6</v>
      </c>
      <c r="R360" s="99">
        <f t="shared" si="13"/>
        <v>1.4530323108384459E-6</v>
      </c>
      <c r="S360" s="101"/>
      <c r="T360" s="99">
        <v>7.4399999999999999E-6</v>
      </c>
      <c r="U360" s="99">
        <v>2.96E-6</v>
      </c>
      <c r="V360" s="99">
        <v>1.7400000000000001E-6</v>
      </c>
      <c r="W360" s="99">
        <v>1.19E-6</v>
      </c>
      <c r="X360" s="99">
        <v>5.6100000000000001E-7</v>
      </c>
      <c r="Y360" s="99">
        <v>2.6400000000000001E-8</v>
      </c>
      <c r="Z360" s="99">
        <v>1.33E-8</v>
      </c>
      <c r="AA360" s="99">
        <v>3.05E-9</v>
      </c>
      <c r="AB360" s="99">
        <v>1.03E-9</v>
      </c>
      <c r="AC360" s="99">
        <v>3.59E-10</v>
      </c>
    </row>
    <row r="361" spans="1:29" s="98" customFormat="1" x14ac:dyDescent="0.25">
      <c r="A361" s="98" t="s">
        <v>125</v>
      </c>
      <c r="B361" s="98" t="s">
        <v>236</v>
      </c>
      <c r="C361" s="98" t="s">
        <v>285</v>
      </c>
      <c r="D361" s="98">
        <v>2018</v>
      </c>
      <c r="E361" s="98">
        <v>2016</v>
      </c>
      <c r="F361" s="98" t="s">
        <v>272</v>
      </c>
      <c r="G361" s="98" t="s">
        <v>277</v>
      </c>
      <c r="H361" s="98" t="s">
        <v>276</v>
      </c>
      <c r="I361" s="99">
        <f t="shared" si="14"/>
        <v>6.1521145194274027E-2</v>
      </c>
      <c r="J361" s="99">
        <f t="shared" si="14"/>
        <v>2.440608588957055E-2</v>
      </c>
      <c r="K361" s="99">
        <f t="shared" si="14"/>
        <v>1.6918314928425358E-2</v>
      </c>
      <c r="L361" s="99">
        <f t="shared" si="14"/>
        <v>9.7543394683026578E-3</v>
      </c>
      <c r="M361" s="99">
        <f t="shared" si="14"/>
        <v>4.5736114519427402E-3</v>
      </c>
      <c r="N361" s="99">
        <f t="shared" si="13"/>
        <v>5.585472392638036E-4</v>
      </c>
      <c r="O361" s="99">
        <f t="shared" si="13"/>
        <v>1.0280507157464213E-4</v>
      </c>
      <c r="P361" s="99">
        <f t="shared" si="13"/>
        <v>2.2787108384458079E-5</v>
      </c>
      <c r="Q361" s="99">
        <f t="shared" si="13"/>
        <v>7.3663476482617587E-6</v>
      </c>
      <c r="R361" s="99">
        <f t="shared" si="13"/>
        <v>2.4244188139059305E-6</v>
      </c>
      <c r="S361" s="101"/>
      <c r="T361" s="99">
        <v>1.52E-5</v>
      </c>
      <c r="U361" s="99">
        <v>6.0299999999999999E-6</v>
      </c>
      <c r="V361" s="99">
        <v>4.1799999999999998E-6</v>
      </c>
      <c r="W361" s="99">
        <v>2.4099999999999998E-6</v>
      </c>
      <c r="X361" s="99">
        <v>1.13E-6</v>
      </c>
      <c r="Y361" s="99">
        <v>1.3799999999999999E-7</v>
      </c>
      <c r="Z361" s="99">
        <v>2.5399999999999999E-8</v>
      </c>
      <c r="AA361" s="99">
        <v>5.6299999999999998E-9</v>
      </c>
      <c r="AB361" s="99">
        <v>1.8199999999999999E-9</v>
      </c>
      <c r="AC361" s="99">
        <v>5.99E-10</v>
      </c>
    </row>
    <row r="362" spans="1:29" s="98" customFormat="1" x14ac:dyDescent="0.25">
      <c r="A362" s="98" t="s">
        <v>125</v>
      </c>
      <c r="B362" s="98" t="s">
        <v>236</v>
      </c>
      <c r="C362" s="98" t="s">
        <v>285</v>
      </c>
      <c r="D362" s="98">
        <v>2018</v>
      </c>
      <c r="E362" s="98">
        <v>2016</v>
      </c>
      <c r="F362" s="98" t="s">
        <v>272</v>
      </c>
      <c r="G362" s="98" t="s">
        <v>278</v>
      </c>
      <c r="H362" s="98" t="s">
        <v>274</v>
      </c>
      <c r="I362" s="99">
        <f t="shared" si="14"/>
        <v>7.2433676262387732E-3</v>
      </c>
      <c r="J362" s="99">
        <f t="shared" si="14"/>
        <v>2.4829510775523029E-3</v>
      </c>
      <c r="K362" s="99">
        <f t="shared" si="14"/>
        <v>1.3853154632688382E-3</v>
      </c>
      <c r="L362" s="99">
        <f t="shared" si="14"/>
        <v>9.8461853075350108E-4</v>
      </c>
      <c r="M362" s="99">
        <f t="shared" si="14"/>
        <v>4.5720547428031909E-4</v>
      </c>
      <c r="N362" s="99">
        <f t="shared" si="13"/>
        <v>1.6370353311310348E-5</v>
      </c>
      <c r="O362" s="99">
        <f t="shared" si="13"/>
        <v>1.0873613339625605E-5</v>
      </c>
      <c r="P362" s="99">
        <f t="shared" si="13"/>
        <v>2.4829510775523024E-6</v>
      </c>
      <c r="Q362" s="99">
        <f t="shared" si="13"/>
        <v>8.2023004561900208E-7</v>
      </c>
      <c r="R362" s="99">
        <f t="shared" si="13"/>
        <v>2.8425508887840165E-7</v>
      </c>
      <c r="S362" s="101"/>
      <c r="T362" s="99">
        <v>1.7896153846153799E-6</v>
      </c>
      <c r="U362" s="99">
        <v>6.1346153846153804E-7</v>
      </c>
      <c r="V362" s="99">
        <v>3.4226923076923098E-7</v>
      </c>
      <c r="W362" s="99">
        <v>2.4326923076923101E-7</v>
      </c>
      <c r="X362" s="99">
        <v>1.12961538461538E-7</v>
      </c>
      <c r="Y362" s="99">
        <v>4.0446153846153801E-9</v>
      </c>
      <c r="Z362" s="99">
        <v>2.6865384615384599E-9</v>
      </c>
      <c r="AA362" s="99">
        <v>6.1346153846153795E-10</v>
      </c>
      <c r="AB362" s="99">
        <v>2.0265384615384601E-10</v>
      </c>
      <c r="AC362" s="99">
        <v>7.0230769230769197E-11</v>
      </c>
    </row>
    <row r="363" spans="1:29" s="98" customFormat="1" x14ac:dyDescent="0.25">
      <c r="A363" s="98" t="s">
        <v>125</v>
      </c>
      <c r="B363" s="98" t="s">
        <v>236</v>
      </c>
      <c r="C363" s="98" t="s">
        <v>285</v>
      </c>
      <c r="D363" s="98">
        <v>2018</v>
      </c>
      <c r="E363" s="98">
        <v>2016</v>
      </c>
      <c r="F363" s="98" t="s">
        <v>272</v>
      </c>
      <c r="G363" s="98" t="s">
        <v>278</v>
      </c>
      <c r="H363" s="98" t="s">
        <v>275</v>
      </c>
      <c r="I363" s="99">
        <f t="shared" si="14"/>
        <v>1.274010759792356E-2</v>
      </c>
      <c r="J363" s="99">
        <f t="shared" si="14"/>
        <v>5.0686449583136608E-3</v>
      </c>
      <c r="K363" s="99">
        <f t="shared" si="14"/>
        <v>2.9795412930627646E-3</v>
      </c>
      <c r="L363" s="99">
        <f t="shared" si="14"/>
        <v>2.0377322636463725E-3</v>
      </c>
      <c r="M363" s="99">
        <f t="shared" si="14"/>
        <v>9.6064521000471987E-4</v>
      </c>
      <c r="N363" s="99">
        <f t="shared" si="13"/>
        <v>4.5206833411986911E-5</v>
      </c>
      <c r="O363" s="99">
        <f t="shared" si="13"/>
        <v>2.2774654711341842E-5</v>
      </c>
      <c r="P363" s="99">
        <f t="shared" si="13"/>
        <v>5.2227591631272798E-6</v>
      </c>
      <c r="Q363" s="99">
        <f t="shared" si="13"/>
        <v>1.7637514550888793E-6</v>
      </c>
      <c r="R363" s="99">
        <f t="shared" si="13"/>
        <v>6.1474443920087934E-7</v>
      </c>
      <c r="S363" s="101"/>
      <c r="T363" s="99">
        <v>3.1476923076923102E-6</v>
      </c>
      <c r="U363" s="99">
        <v>1.25230769230769E-6</v>
      </c>
      <c r="V363" s="99">
        <v>7.3615384615384597E-7</v>
      </c>
      <c r="W363" s="99">
        <v>5.0346153846153804E-7</v>
      </c>
      <c r="X363" s="99">
        <v>2.37346153846154E-7</v>
      </c>
      <c r="Y363" s="99">
        <v>1.11692307692308E-8</v>
      </c>
      <c r="Z363" s="99">
        <v>5.6269230769230804E-9</v>
      </c>
      <c r="AA363" s="99">
        <v>1.29038461538462E-9</v>
      </c>
      <c r="AB363" s="99">
        <v>4.3576923076923099E-10</v>
      </c>
      <c r="AC363" s="99">
        <v>1.51884615384615E-10</v>
      </c>
    </row>
    <row r="364" spans="1:29" s="98" customFormat="1" x14ac:dyDescent="0.25">
      <c r="A364" s="98" t="s">
        <v>125</v>
      </c>
      <c r="B364" s="98" t="s">
        <v>236</v>
      </c>
      <c r="C364" s="98" t="s">
        <v>285</v>
      </c>
      <c r="D364" s="98">
        <v>2018</v>
      </c>
      <c r="E364" s="98">
        <v>2016</v>
      </c>
      <c r="F364" s="98" t="s">
        <v>272</v>
      </c>
      <c r="G364" s="98" t="s">
        <v>278</v>
      </c>
      <c r="H364" s="98" t="s">
        <v>276</v>
      </c>
      <c r="I364" s="99">
        <f t="shared" si="14"/>
        <v>2.602817681296209E-2</v>
      </c>
      <c r="J364" s="99">
        <f t="shared" si="14"/>
        <v>1.0325651722510635E-2</v>
      </c>
      <c r="K364" s="99">
        <f t="shared" si="14"/>
        <v>7.1577486235645813E-3</v>
      </c>
      <c r="L364" s="99">
        <f t="shared" si="14"/>
        <v>4.1268359288972609E-3</v>
      </c>
      <c r="M364" s="99">
        <f t="shared" si="14"/>
        <v>1.9349894604373131E-3</v>
      </c>
      <c r="N364" s="99">
        <f t="shared" si="13"/>
        <v>2.363084473808401E-4</v>
      </c>
      <c r="O364" s="99">
        <f t="shared" si="13"/>
        <v>4.349445335850225E-5</v>
      </c>
      <c r="P364" s="99">
        <f t="shared" si="13"/>
        <v>9.6406997011168918E-6</v>
      </c>
      <c r="Q364" s="99">
        <f t="shared" si="13"/>
        <v>3.1165316973415138E-6</v>
      </c>
      <c r="R364" s="99">
        <f t="shared" si="13"/>
        <v>1.0257156520371246E-6</v>
      </c>
      <c r="S364" s="101"/>
      <c r="T364" s="99">
        <v>6.4307692307692303E-6</v>
      </c>
      <c r="U364" s="99">
        <v>2.5511538461538499E-6</v>
      </c>
      <c r="V364" s="99">
        <v>1.7684615384615399E-6</v>
      </c>
      <c r="W364" s="99">
        <v>1.0196153846153801E-6</v>
      </c>
      <c r="X364" s="99">
        <v>4.7807692307692304E-7</v>
      </c>
      <c r="Y364" s="99">
        <v>5.8384615384615403E-8</v>
      </c>
      <c r="Z364" s="99">
        <v>1.07461538461538E-8</v>
      </c>
      <c r="AA364" s="99">
        <v>2.3819230769230801E-9</v>
      </c>
      <c r="AB364" s="99">
        <v>7.7000000000000003E-10</v>
      </c>
      <c r="AC364" s="99">
        <v>2.5342307692307699E-10</v>
      </c>
    </row>
    <row r="365" spans="1:29" s="98" customFormat="1" x14ac:dyDescent="0.25">
      <c r="A365" s="98" t="s">
        <v>125</v>
      </c>
      <c r="B365" s="98" t="s">
        <v>236</v>
      </c>
      <c r="C365" s="98" t="s">
        <v>285</v>
      </c>
      <c r="D365" s="98">
        <v>2018</v>
      </c>
      <c r="E365" s="98">
        <v>2016</v>
      </c>
      <c r="F365" s="98" t="s">
        <v>279</v>
      </c>
      <c r="G365" s="98" t="s">
        <v>273</v>
      </c>
      <c r="H365" s="98" t="s">
        <v>274</v>
      </c>
      <c r="I365" s="99">
        <f t="shared" si="14"/>
        <v>0</v>
      </c>
      <c r="J365" s="99">
        <f t="shared" si="14"/>
        <v>0</v>
      </c>
      <c r="K365" s="99">
        <f t="shared" si="14"/>
        <v>0</v>
      </c>
      <c r="L365" s="99">
        <f t="shared" si="14"/>
        <v>0</v>
      </c>
      <c r="M365" s="99">
        <f t="shared" si="14"/>
        <v>0</v>
      </c>
      <c r="N365" s="99">
        <f t="shared" si="13"/>
        <v>0</v>
      </c>
      <c r="O365" s="99">
        <f t="shared" si="13"/>
        <v>0</v>
      </c>
      <c r="P365" s="99">
        <f t="shared" si="13"/>
        <v>0</v>
      </c>
      <c r="Q365" s="99">
        <f t="shared" si="13"/>
        <v>0</v>
      </c>
      <c r="R365" s="99">
        <f t="shared" si="13"/>
        <v>0</v>
      </c>
      <c r="S365" s="101"/>
      <c r="T365" s="99">
        <v>0</v>
      </c>
      <c r="U365" s="99">
        <v>0</v>
      </c>
      <c r="V365" s="99">
        <v>0</v>
      </c>
      <c r="W365" s="99">
        <v>0</v>
      </c>
      <c r="X365" s="99">
        <v>0</v>
      </c>
      <c r="Y365" s="99">
        <v>0</v>
      </c>
      <c r="Z365" s="99">
        <v>0</v>
      </c>
      <c r="AA365" s="99">
        <v>0</v>
      </c>
      <c r="AB365" s="99">
        <v>0</v>
      </c>
      <c r="AC365" s="99">
        <v>0</v>
      </c>
    </row>
    <row r="366" spans="1:29" s="98" customFormat="1" x14ac:dyDescent="0.25">
      <c r="A366" s="98" t="s">
        <v>125</v>
      </c>
      <c r="B366" s="98" t="s">
        <v>236</v>
      </c>
      <c r="C366" s="98" t="s">
        <v>285</v>
      </c>
      <c r="D366" s="98">
        <v>2018</v>
      </c>
      <c r="E366" s="98">
        <v>2016</v>
      </c>
      <c r="F366" s="98" t="s">
        <v>279</v>
      </c>
      <c r="G366" s="98" t="s">
        <v>273</v>
      </c>
      <c r="H366" s="98" t="s">
        <v>275</v>
      </c>
      <c r="I366" s="99">
        <f t="shared" si="14"/>
        <v>1.5177914110429448E-2</v>
      </c>
      <c r="J366" s="99">
        <f t="shared" si="14"/>
        <v>2.7320245398773004E-3</v>
      </c>
      <c r="K366" s="99">
        <f t="shared" si="14"/>
        <v>1.1980433537832312E-3</v>
      </c>
      <c r="L366" s="99">
        <f t="shared" si="14"/>
        <v>6.880654396728016E-4</v>
      </c>
      <c r="M366" s="99">
        <f t="shared" si="14"/>
        <v>2.0237218813905932E-4</v>
      </c>
      <c r="N366" s="99">
        <f t="shared" si="13"/>
        <v>6.3949611451942735E-7</v>
      </c>
      <c r="O366" s="99">
        <f t="shared" si="13"/>
        <v>7.4068220858895712E-8</v>
      </c>
      <c r="P366" s="99">
        <f t="shared" si="13"/>
        <v>0</v>
      </c>
      <c r="Q366" s="99">
        <f t="shared" si="13"/>
        <v>0</v>
      </c>
      <c r="R366" s="99">
        <f t="shared" si="13"/>
        <v>0</v>
      </c>
      <c r="S366" s="101"/>
      <c r="T366" s="99">
        <v>3.7500000000000001E-6</v>
      </c>
      <c r="U366" s="99">
        <v>6.75E-7</v>
      </c>
      <c r="V366" s="99">
        <v>2.96E-7</v>
      </c>
      <c r="W366" s="99">
        <v>1.6999999999999999E-7</v>
      </c>
      <c r="X366" s="99">
        <v>4.9999999999999998E-8</v>
      </c>
      <c r="Y366" s="99">
        <v>1.58E-10</v>
      </c>
      <c r="Z366" s="99">
        <v>1.8300000000000001E-11</v>
      </c>
      <c r="AA366" s="99">
        <v>0</v>
      </c>
      <c r="AB366" s="99">
        <v>0</v>
      </c>
      <c r="AC366" s="99">
        <v>0</v>
      </c>
    </row>
    <row r="367" spans="1:29" s="98" customFormat="1" x14ac:dyDescent="0.25">
      <c r="A367" s="98" t="s">
        <v>125</v>
      </c>
      <c r="B367" s="98" t="s">
        <v>236</v>
      </c>
      <c r="C367" s="98" t="s">
        <v>285</v>
      </c>
      <c r="D367" s="98">
        <v>2018</v>
      </c>
      <c r="E367" s="98">
        <v>2016</v>
      </c>
      <c r="F367" s="98" t="s">
        <v>279</v>
      </c>
      <c r="G367" s="98" t="s">
        <v>273</v>
      </c>
      <c r="H367" s="98" t="s">
        <v>276</v>
      </c>
      <c r="I367" s="99">
        <f t="shared" si="14"/>
        <v>0.13073243353783232</v>
      </c>
      <c r="J367" s="99">
        <f t="shared" si="14"/>
        <v>5.8283190184049073E-2</v>
      </c>
      <c r="K367" s="99">
        <f t="shared" si="14"/>
        <v>3.5981775051124744E-2</v>
      </c>
      <c r="L367" s="99">
        <f t="shared" si="14"/>
        <v>2.4082290388548058E-2</v>
      </c>
      <c r="M367" s="99">
        <f t="shared" si="14"/>
        <v>1.1575689161554192E-2</v>
      </c>
      <c r="N367" s="99">
        <f t="shared" si="13"/>
        <v>8.1758364008179972E-4</v>
      </c>
      <c r="O367" s="99">
        <f t="shared" si="13"/>
        <v>2.9627288343558281E-4</v>
      </c>
      <c r="P367" s="99">
        <f t="shared" si="13"/>
        <v>7.2449243353783234E-5</v>
      </c>
      <c r="Q367" s="99">
        <f t="shared" si="13"/>
        <v>2.4689406952965237E-5</v>
      </c>
      <c r="R367" s="99">
        <f t="shared" si="13"/>
        <v>8.4186830265848674E-6</v>
      </c>
      <c r="S367" s="101"/>
      <c r="T367" s="99">
        <v>3.2299999999999999E-5</v>
      </c>
      <c r="U367" s="99">
        <v>1.4399999999999999E-5</v>
      </c>
      <c r="V367" s="99">
        <v>8.8899999999999996E-6</v>
      </c>
      <c r="W367" s="99">
        <v>5.9499999999999998E-6</v>
      </c>
      <c r="X367" s="99">
        <v>2.8600000000000001E-6</v>
      </c>
      <c r="Y367" s="99">
        <v>2.0200000000000001E-7</v>
      </c>
      <c r="Z367" s="99">
        <v>7.3199999999999994E-8</v>
      </c>
      <c r="AA367" s="99">
        <v>1.7900000000000001E-8</v>
      </c>
      <c r="AB367" s="99">
        <v>6.1E-9</v>
      </c>
      <c r="AC367" s="99">
        <v>2.0799999999999998E-9</v>
      </c>
    </row>
    <row r="368" spans="1:29" s="98" customFormat="1" x14ac:dyDescent="0.25">
      <c r="A368" s="98" t="s">
        <v>125</v>
      </c>
      <c r="B368" s="98" t="s">
        <v>236</v>
      </c>
      <c r="C368" s="98" t="s">
        <v>285</v>
      </c>
      <c r="D368" s="98">
        <v>2018</v>
      </c>
      <c r="E368" s="98">
        <v>2016</v>
      </c>
      <c r="F368" s="98" t="s">
        <v>279</v>
      </c>
      <c r="G368" s="98" t="s">
        <v>277</v>
      </c>
      <c r="H368" s="98" t="s">
        <v>274</v>
      </c>
      <c r="I368" s="99">
        <f t="shared" si="14"/>
        <v>1.7120687116564417E-2</v>
      </c>
      <c r="J368" s="99">
        <f t="shared" si="14"/>
        <v>5.86879345603272E-3</v>
      </c>
      <c r="K368" s="99">
        <f t="shared" si="14"/>
        <v>3.2703345603271989E-3</v>
      </c>
      <c r="L368" s="99">
        <f t="shared" si="14"/>
        <v>2.3191852760736198E-3</v>
      </c>
      <c r="M368" s="99">
        <f t="shared" si="14"/>
        <v>1.0685251533742331E-3</v>
      </c>
      <c r="N368" s="99">
        <f t="shared" si="13"/>
        <v>3.6143672801635994E-5</v>
      </c>
      <c r="O368" s="99">
        <f t="shared" si="13"/>
        <v>2.3960867075664622E-5</v>
      </c>
      <c r="P368" s="99">
        <f t="shared" si="13"/>
        <v>5.2212024539877306E-6</v>
      </c>
      <c r="Q368" s="99">
        <f t="shared" si="13"/>
        <v>1.6594519427402864E-6</v>
      </c>
      <c r="R368" s="99">
        <f t="shared" si="13"/>
        <v>5.4235746421267902E-7</v>
      </c>
      <c r="S368" s="101"/>
      <c r="T368" s="99">
        <v>4.2300000000000002E-6</v>
      </c>
      <c r="U368" s="99">
        <v>1.4500000000000001E-6</v>
      </c>
      <c r="V368" s="99">
        <v>8.0800000000000004E-7</v>
      </c>
      <c r="W368" s="99">
        <v>5.7299999999999996E-7</v>
      </c>
      <c r="X368" s="99">
        <v>2.6399999999999998E-7</v>
      </c>
      <c r="Y368" s="99">
        <v>8.9299999999999996E-9</v>
      </c>
      <c r="Z368" s="99">
        <v>5.9200000000000002E-9</v>
      </c>
      <c r="AA368" s="99">
        <v>1.2900000000000001E-9</v>
      </c>
      <c r="AB368" s="99">
        <v>4.0999999999999998E-10</v>
      </c>
      <c r="AC368" s="99">
        <v>1.34E-10</v>
      </c>
    </row>
    <row r="369" spans="1:29" s="98" customFormat="1" x14ac:dyDescent="0.25">
      <c r="A369" s="98" t="s">
        <v>125</v>
      </c>
      <c r="B369" s="98" t="s">
        <v>236</v>
      </c>
      <c r="C369" s="98" t="s">
        <v>285</v>
      </c>
      <c r="D369" s="98">
        <v>2018</v>
      </c>
      <c r="E369" s="98">
        <v>2016</v>
      </c>
      <c r="F369" s="98" t="s">
        <v>279</v>
      </c>
      <c r="G369" s="98" t="s">
        <v>277</v>
      </c>
      <c r="H369" s="98" t="s">
        <v>275</v>
      </c>
      <c r="I369" s="99">
        <f t="shared" si="14"/>
        <v>3.0112981595092025E-2</v>
      </c>
      <c r="J369" s="99">
        <f t="shared" si="14"/>
        <v>1.1980433537832312E-2</v>
      </c>
      <c r="K369" s="99">
        <f t="shared" si="14"/>
        <v>7.0425521472392639E-3</v>
      </c>
      <c r="L369" s="99">
        <f t="shared" si="14"/>
        <v>4.8164580777096113E-3</v>
      </c>
      <c r="M369" s="99">
        <f t="shared" si="14"/>
        <v>2.2503787321063395E-3</v>
      </c>
      <c r="N369" s="99">
        <f t="shared" si="13"/>
        <v>1.0037660531697341E-4</v>
      </c>
      <c r="O369" s="99">
        <f t="shared" si="13"/>
        <v>4.9378813905930473E-5</v>
      </c>
      <c r="P369" s="99">
        <f t="shared" si="13"/>
        <v>1.0928098159509203E-5</v>
      </c>
      <c r="Q369" s="99">
        <f t="shared" si="13"/>
        <v>3.5900826175869126E-6</v>
      </c>
      <c r="R369" s="99">
        <f t="shared" si="13"/>
        <v>1.2223280163599182E-6</v>
      </c>
      <c r="S369" s="101"/>
      <c r="T369" s="99">
        <v>7.4399999999999999E-6</v>
      </c>
      <c r="U369" s="99">
        <v>2.96E-6</v>
      </c>
      <c r="V369" s="99">
        <v>1.7400000000000001E-6</v>
      </c>
      <c r="W369" s="99">
        <v>1.19E-6</v>
      </c>
      <c r="X369" s="99">
        <v>5.5599999999999995E-7</v>
      </c>
      <c r="Y369" s="99">
        <v>2.48E-8</v>
      </c>
      <c r="Z369" s="99">
        <v>1.22E-8</v>
      </c>
      <c r="AA369" s="99">
        <v>2.7000000000000002E-9</v>
      </c>
      <c r="AB369" s="99">
        <v>8.8700000000000004E-10</v>
      </c>
      <c r="AC369" s="99">
        <v>3.0199999999999999E-10</v>
      </c>
    </row>
    <row r="370" spans="1:29" s="98" customFormat="1" x14ac:dyDescent="0.25">
      <c r="A370" s="98" t="s">
        <v>125</v>
      </c>
      <c r="B370" s="98" t="s">
        <v>236</v>
      </c>
      <c r="C370" s="98" t="s">
        <v>285</v>
      </c>
      <c r="D370" s="98">
        <v>2018</v>
      </c>
      <c r="E370" s="98">
        <v>2016</v>
      </c>
      <c r="F370" s="98" t="s">
        <v>279</v>
      </c>
      <c r="G370" s="98" t="s">
        <v>277</v>
      </c>
      <c r="H370" s="98" t="s">
        <v>276</v>
      </c>
      <c r="I370" s="99">
        <f t="shared" si="14"/>
        <v>6.1521145194274027E-2</v>
      </c>
      <c r="J370" s="99">
        <f t="shared" si="14"/>
        <v>2.440608588957055E-2</v>
      </c>
      <c r="K370" s="99">
        <f t="shared" si="14"/>
        <v>1.6877840490797547E-2</v>
      </c>
      <c r="L370" s="99">
        <f t="shared" si="14"/>
        <v>9.7543394683026578E-3</v>
      </c>
      <c r="M370" s="99">
        <f t="shared" si="14"/>
        <v>4.533137014314929E-3</v>
      </c>
      <c r="N370" s="99">
        <f t="shared" si="13"/>
        <v>5.3426257668711655E-4</v>
      </c>
      <c r="O370" s="99">
        <f t="shared" si="13"/>
        <v>9.4305439672801638E-5</v>
      </c>
      <c r="P370" s="99">
        <f t="shared" si="13"/>
        <v>1.995389775051125E-5</v>
      </c>
      <c r="Q370" s="99">
        <f t="shared" si="13"/>
        <v>6.2735378323108384E-6</v>
      </c>
      <c r="R370" s="99">
        <f t="shared" si="13"/>
        <v>2.0196744376278122E-6</v>
      </c>
      <c r="S370" s="101"/>
      <c r="T370" s="99">
        <v>1.52E-5</v>
      </c>
      <c r="U370" s="99">
        <v>6.0299999999999999E-6</v>
      </c>
      <c r="V370" s="99">
        <v>4.1699999999999999E-6</v>
      </c>
      <c r="W370" s="99">
        <v>2.4099999999999998E-6</v>
      </c>
      <c r="X370" s="99">
        <v>1.1200000000000001E-6</v>
      </c>
      <c r="Y370" s="99">
        <v>1.3199999999999999E-7</v>
      </c>
      <c r="Z370" s="99">
        <v>2.33E-8</v>
      </c>
      <c r="AA370" s="99">
        <v>4.9300000000000001E-9</v>
      </c>
      <c r="AB370" s="99">
        <v>1.55E-9</v>
      </c>
      <c r="AC370" s="99">
        <v>4.9900000000000003E-10</v>
      </c>
    </row>
    <row r="371" spans="1:29" s="98" customFormat="1" x14ac:dyDescent="0.25">
      <c r="A371" s="98" t="s">
        <v>125</v>
      </c>
      <c r="B371" s="98" t="s">
        <v>236</v>
      </c>
      <c r="C371" s="98" t="s">
        <v>285</v>
      </c>
      <c r="D371" s="98">
        <v>2018</v>
      </c>
      <c r="E371" s="98">
        <v>2016</v>
      </c>
      <c r="F371" s="98" t="s">
        <v>279</v>
      </c>
      <c r="G371" s="98" t="s">
        <v>278</v>
      </c>
      <c r="H371" s="98" t="s">
        <v>274</v>
      </c>
      <c r="I371" s="99">
        <f t="shared" si="14"/>
        <v>7.2433676262387732E-3</v>
      </c>
      <c r="J371" s="99">
        <f t="shared" si="14"/>
        <v>2.4829510775523029E-3</v>
      </c>
      <c r="K371" s="99">
        <f t="shared" si="14"/>
        <v>1.3836030832153538E-3</v>
      </c>
      <c r="L371" s="99">
        <f t="shared" si="14"/>
        <v>9.8119377064653161E-4</v>
      </c>
      <c r="M371" s="99">
        <f t="shared" si="14"/>
        <v>4.5206833411986916E-4</v>
      </c>
      <c r="N371" s="99">
        <f t="shared" si="13"/>
        <v>1.5291553877615217E-5</v>
      </c>
      <c r="O371" s="99">
        <f t="shared" si="13"/>
        <v>1.0137289916627323E-5</v>
      </c>
      <c r="P371" s="99">
        <f t="shared" si="13"/>
        <v>2.2089702689948098E-6</v>
      </c>
      <c r="Q371" s="99">
        <f t="shared" si="13"/>
        <v>7.0207582192858081E-7</v>
      </c>
      <c r="R371" s="99">
        <f t="shared" si="13"/>
        <v>2.2945892716690267E-7</v>
      </c>
      <c r="S371" s="101"/>
      <c r="T371" s="99">
        <v>1.7896153846153799E-6</v>
      </c>
      <c r="U371" s="99">
        <v>6.1346153846153804E-7</v>
      </c>
      <c r="V371" s="99">
        <v>3.4184615384615402E-7</v>
      </c>
      <c r="W371" s="99">
        <v>2.4242307692307698E-7</v>
      </c>
      <c r="X371" s="99">
        <v>1.11692307692308E-7</v>
      </c>
      <c r="Y371" s="99">
        <v>3.7780769230769202E-9</v>
      </c>
      <c r="Z371" s="99">
        <v>2.50461538461538E-9</v>
      </c>
      <c r="AA371" s="99">
        <v>5.4576923076923098E-10</v>
      </c>
      <c r="AB371" s="99">
        <v>1.73461538461538E-10</v>
      </c>
      <c r="AC371" s="99">
        <v>5.6692307692307703E-11</v>
      </c>
    </row>
    <row r="372" spans="1:29" s="98" customFormat="1" x14ac:dyDescent="0.25">
      <c r="A372" s="98" t="s">
        <v>125</v>
      </c>
      <c r="B372" s="98" t="s">
        <v>236</v>
      </c>
      <c r="C372" s="98" t="s">
        <v>285</v>
      </c>
      <c r="D372" s="98">
        <v>2018</v>
      </c>
      <c r="E372" s="98">
        <v>2016</v>
      </c>
      <c r="F372" s="98" t="s">
        <v>279</v>
      </c>
      <c r="G372" s="98" t="s">
        <v>278</v>
      </c>
      <c r="H372" s="98" t="s">
        <v>275</v>
      </c>
      <c r="I372" s="99">
        <f t="shared" si="14"/>
        <v>1.274010759792356E-2</v>
      </c>
      <c r="J372" s="99">
        <f t="shared" si="14"/>
        <v>5.0686449583136608E-3</v>
      </c>
      <c r="K372" s="99">
        <f t="shared" si="14"/>
        <v>2.9795412930627646E-3</v>
      </c>
      <c r="L372" s="99">
        <f t="shared" si="14"/>
        <v>2.0377322636463725E-3</v>
      </c>
      <c r="M372" s="99">
        <f t="shared" si="14"/>
        <v>9.5208330973729652E-4</v>
      </c>
      <c r="N372" s="99">
        <f t="shared" si="13"/>
        <v>4.2467025326411858E-5</v>
      </c>
      <c r="O372" s="99">
        <f t="shared" si="13"/>
        <v>2.0891036652509041E-5</v>
      </c>
      <c r="P372" s="99">
        <f t="shared" si="13"/>
        <v>4.6234261444077299E-6</v>
      </c>
      <c r="Q372" s="99">
        <f t="shared" si="13"/>
        <v>1.5188811074406176E-6</v>
      </c>
      <c r="R372" s="99">
        <f t="shared" si="13"/>
        <v>5.1713877615227402E-7</v>
      </c>
      <c r="S372" s="101"/>
      <c r="T372" s="99">
        <v>3.1476923076923102E-6</v>
      </c>
      <c r="U372" s="99">
        <v>1.25230769230769E-6</v>
      </c>
      <c r="V372" s="99">
        <v>7.3615384615384597E-7</v>
      </c>
      <c r="W372" s="99">
        <v>5.0346153846153804E-7</v>
      </c>
      <c r="X372" s="99">
        <v>2.35230769230769E-7</v>
      </c>
      <c r="Y372" s="99">
        <v>1.0492307692307699E-8</v>
      </c>
      <c r="Z372" s="99">
        <v>5.1615384615384601E-9</v>
      </c>
      <c r="AA372" s="99">
        <v>1.14230769230769E-9</v>
      </c>
      <c r="AB372" s="99">
        <v>3.75269230769231E-10</v>
      </c>
      <c r="AC372" s="99">
        <v>1.27769230769231E-10</v>
      </c>
    </row>
    <row r="373" spans="1:29" s="98" customFormat="1" x14ac:dyDescent="0.25">
      <c r="A373" s="98" t="s">
        <v>125</v>
      </c>
      <c r="B373" s="98" t="s">
        <v>236</v>
      </c>
      <c r="C373" s="98" t="s">
        <v>285</v>
      </c>
      <c r="D373" s="98">
        <v>2018</v>
      </c>
      <c r="E373" s="98">
        <v>2016</v>
      </c>
      <c r="F373" s="98" t="s">
        <v>279</v>
      </c>
      <c r="G373" s="98" t="s">
        <v>278</v>
      </c>
      <c r="H373" s="98" t="s">
        <v>276</v>
      </c>
      <c r="I373" s="99">
        <f t="shared" si="14"/>
        <v>2.602817681296209E-2</v>
      </c>
      <c r="J373" s="99">
        <f t="shared" si="14"/>
        <v>1.0325651722510635E-2</v>
      </c>
      <c r="K373" s="99">
        <f t="shared" si="14"/>
        <v>7.1406248230297337E-3</v>
      </c>
      <c r="L373" s="99">
        <f t="shared" si="14"/>
        <v>4.1268359288972609E-3</v>
      </c>
      <c r="M373" s="99">
        <f t="shared" si="14"/>
        <v>1.9178656599024703E-3</v>
      </c>
      <c r="N373" s="99">
        <f t="shared" si="13"/>
        <v>2.2603416705993377E-4</v>
      </c>
      <c r="O373" s="99">
        <f t="shared" si="13"/>
        <v>3.9898455246185323E-5</v>
      </c>
      <c r="P373" s="99">
        <f t="shared" si="13"/>
        <v>8.4420336636778327E-6</v>
      </c>
      <c r="Q373" s="99">
        <f t="shared" si="13"/>
        <v>2.6541890829007407E-6</v>
      </c>
      <c r="R373" s="99">
        <f t="shared" si="13"/>
        <v>8.544776466886913E-7</v>
      </c>
      <c r="S373" s="101"/>
      <c r="T373" s="99">
        <v>6.4307692307692303E-6</v>
      </c>
      <c r="U373" s="99">
        <v>2.5511538461538499E-6</v>
      </c>
      <c r="V373" s="99">
        <v>1.76423076923077E-6</v>
      </c>
      <c r="W373" s="99">
        <v>1.0196153846153801E-6</v>
      </c>
      <c r="X373" s="99">
        <v>4.7384615384615398E-7</v>
      </c>
      <c r="Y373" s="99">
        <v>5.5846153846153802E-8</v>
      </c>
      <c r="Z373" s="99">
        <v>9.8576923076923107E-9</v>
      </c>
      <c r="AA373" s="99">
        <v>2.08576923076923E-9</v>
      </c>
      <c r="AB373" s="99">
        <v>6.5576923076923101E-10</v>
      </c>
      <c r="AC373" s="99">
        <v>2.1111538461538501E-10</v>
      </c>
    </row>
    <row r="374" spans="1:29" s="98" customFormat="1" x14ac:dyDescent="0.25">
      <c r="A374" s="98" t="s">
        <v>125</v>
      </c>
      <c r="B374" s="98" t="s">
        <v>236</v>
      </c>
      <c r="C374" s="98" t="s">
        <v>285</v>
      </c>
      <c r="D374" s="98">
        <v>2018</v>
      </c>
      <c r="E374" s="98">
        <v>2016</v>
      </c>
      <c r="F374" s="98" t="s">
        <v>280</v>
      </c>
      <c r="G374" s="98" t="s">
        <v>273</v>
      </c>
      <c r="H374" s="98" t="s">
        <v>274</v>
      </c>
      <c r="I374" s="99">
        <f t="shared" si="14"/>
        <v>2.7158347648261762E-15</v>
      </c>
      <c r="J374" s="99">
        <f t="shared" si="14"/>
        <v>5.9497423312883442E-9</v>
      </c>
      <c r="K374" s="99">
        <f t="shared" si="14"/>
        <v>4.7759836400817995E-8</v>
      </c>
      <c r="L374" s="99">
        <f t="shared" si="14"/>
        <v>3.0234404907975463E-7</v>
      </c>
      <c r="M374" s="99">
        <f t="shared" si="14"/>
        <v>9.3495950920245402E-7</v>
      </c>
      <c r="N374" s="99">
        <f t="shared" si="13"/>
        <v>1.4004155419222905E-7</v>
      </c>
      <c r="O374" s="99">
        <f t="shared" si="13"/>
        <v>9.5924417177914105E-8</v>
      </c>
      <c r="P374" s="99">
        <f t="shared" si="13"/>
        <v>3.080104703476483E-8</v>
      </c>
      <c r="Q374" s="99">
        <f t="shared" si="13"/>
        <v>1.2425652351738243E-8</v>
      </c>
      <c r="R374" s="99">
        <f t="shared" si="13"/>
        <v>5.0997791411042955E-9</v>
      </c>
      <c r="S374" s="101"/>
      <c r="T374" s="99">
        <v>6.7100000000000003E-19</v>
      </c>
      <c r="U374" s="99">
        <v>1.47E-12</v>
      </c>
      <c r="V374" s="99">
        <v>1.1800000000000001E-11</v>
      </c>
      <c r="W374" s="99">
        <v>7.4699999999999998E-11</v>
      </c>
      <c r="X374" s="99">
        <v>2.31E-10</v>
      </c>
      <c r="Y374" s="99">
        <v>3.4600000000000002E-11</v>
      </c>
      <c r="Z374" s="99">
        <v>2.37E-11</v>
      </c>
      <c r="AA374" s="99">
        <v>7.6100000000000001E-12</v>
      </c>
      <c r="AB374" s="99">
        <v>3.07E-12</v>
      </c>
      <c r="AC374" s="99">
        <v>1.2600000000000001E-12</v>
      </c>
    </row>
    <row r="375" spans="1:29" s="98" customFormat="1" x14ac:dyDescent="0.25">
      <c r="A375" s="98" t="s">
        <v>125</v>
      </c>
      <c r="B375" s="98" t="s">
        <v>236</v>
      </c>
      <c r="C375" s="98" t="s">
        <v>285</v>
      </c>
      <c r="D375" s="98">
        <v>2018</v>
      </c>
      <c r="E375" s="98">
        <v>2016</v>
      </c>
      <c r="F375" s="98" t="s">
        <v>280</v>
      </c>
      <c r="G375" s="98" t="s">
        <v>273</v>
      </c>
      <c r="H375" s="98" t="s">
        <v>275</v>
      </c>
      <c r="I375" s="99">
        <f t="shared" si="14"/>
        <v>4.1688670756646216E-12</v>
      </c>
      <c r="J375" s="99">
        <f t="shared" si="14"/>
        <v>8.4996319018404909E-8</v>
      </c>
      <c r="K375" s="99">
        <f t="shared" si="14"/>
        <v>9.0662740286298566E-7</v>
      </c>
      <c r="L375" s="99">
        <f t="shared" si="14"/>
        <v>2.5579844580777094E-6</v>
      </c>
      <c r="M375" s="99">
        <f t="shared" si="14"/>
        <v>5.8687934560327196E-6</v>
      </c>
      <c r="N375" s="99">
        <f t="shared" si="13"/>
        <v>1.064477709611452E-6</v>
      </c>
      <c r="O375" s="99">
        <f t="shared" si="13"/>
        <v>5.3831002044989777E-7</v>
      </c>
      <c r="P375" s="99">
        <f t="shared" si="13"/>
        <v>1.7687329243353785E-7</v>
      </c>
      <c r="Q375" s="99">
        <f t="shared" si="13"/>
        <v>8.2972597137014321E-8</v>
      </c>
      <c r="R375" s="99">
        <f t="shared" si="13"/>
        <v>4.3712392638036813E-8</v>
      </c>
      <c r="S375" s="101"/>
      <c r="T375" s="99">
        <v>1.03E-15</v>
      </c>
      <c r="U375" s="99">
        <v>2.0999999999999999E-11</v>
      </c>
      <c r="V375" s="99">
        <v>2.24E-10</v>
      </c>
      <c r="W375" s="99">
        <v>6.3199999999999999E-10</v>
      </c>
      <c r="X375" s="99">
        <v>1.45E-9</v>
      </c>
      <c r="Y375" s="99">
        <v>2.6300000000000002E-10</v>
      </c>
      <c r="Z375" s="99">
        <v>1.3300000000000001E-10</v>
      </c>
      <c r="AA375" s="99">
        <v>4.3700000000000002E-11</v>
      </c>
      <c r="AB375" s="99">
        <v>2.05E-11</v>
      </c>
      <c r="AC375" s="99">
        <v>1.0799999999999999E-11</v>
      </c>
    </row>
    <row r="376" spans="1:29" s="98" customFormat="1" x14ac:dyDescent="0.25">
      <c r="A376" s="98" t="s">
        <v>125</v>
      </c>
      <c r="B376" s="98" t="s">
        <v>236</v>
      </c>
      <c r="C376" s="98" t="s">
        <v>285</v>
      </c>
      <c r="D376" s="98">
        <v>2018</v>
      </c>
      <c r="E376" s="98">
        <v>2016</v>
      </c>
      <c r="F376" s="98" t="s">
        <v>280</v>
      </c>
      <c r="G376" s="98" t="s">
        <v>273</v>
      </c>
      <c r="H376" s="98" t="s">
        <v>276</v>
      </c>
      <c r="I376" s="99">
        <f t="shared" si="14"/>
        <v>9.7543394683026588E-9</v>
      </c>
      <c r="J376" s="99">
        <f t="shared" si="14"/>
        <v>3.2703345603271985E-6</v>
      </c>
      <c r="K376" s="99">
        <f t="shared" si="14"/>
        <v>2.3191852760736193E-5</v>
      </c>
      <c r="L376" s="99">
        <f t="shared" si="14"/>
        <v>5.0593047034764831E-5</v>
      </c>
      <c r="M376" s="99">
        <f t="shared" si="14"/>
        <v>1.2668498977505113E-4</v>
      </c>
      <c r="N376" s="99">
        <f t="shared" si="13"/>
        <v>4.8164580777096122E-5</v>
      </c>
      <c r="O376" s="99">
        <f t="shared" si="13"/>
        <v>2.6591705521472397E-5</v>
      </c>
      <c r="P376" s="99">
        <f t="shared" si="13"/>
        <v>8.5805807770961159E-6</v>
      </c>
      <c r="Q376" s="99">
        <f t="shared" si="13"/>
        <v>3.5698453987730059E-6</v>
      </c>
      <c r="R376" s="99">
        <f t="shared" si="13"/>
        <v>1.4408899795501024E-6</v>
      </c>
      <c r="S376" s="101"/>
      <c r="T376" s="99">
        <v>2.41E-12</v>
      </c>
      <c r="U376" s="99">
        <v>8.08E-10</v>
      </c>
      <c r="V376" s="99">
        <v>5.7299999999999999E-9</v>
      </c>
      <c r="W376" s="99">
        <v>1.2499999999999999E-8</v>
      </c>
      <c r="X376" s="99">
        <v>3.1300000000000002E-8</v>
      </c>
      <c r="Y376" s="99">
        <v>1.1900000000000001E-8</v>
      </c>
      <c r="Z376" s="99">
        <v>6.5700000000000003E-9</v>
      </c>
      <c r="AA376" s="99">
        <v>2.1200000000000001E-9</v>
      </c>
      <c r="AB376" s="99">
        <v>8.8199999999999995E-10</v>
      </c>
      <c r="AC376" s="99">
        <v>3.5600000000000001E-10</v>
      </c>
    </row>
    <row r="377" spans="1:29" s="98" customFormat="1" x14ac:dyDescent="0.25">
      <c r="A377" s="98" t="s">
        <v>125</v>
      </c>
      <c r="B377" s="98" t="s">
        <v>236</v>
      </c>
      <c r="C377" s="98" t="s">
        <v>285</v>
      </c>
      <c r="D377" s="98">
        <v>2018</v>
      </c>
      <c r="E377" s="98">
        <v>2016</v>
      </c>
      <c r="F377" s="98" t="s">
        <v>280</v>
      </c>
      <c r="G377" s="98" t="s">
        <v>277</v>
      </c>
      <c r="H377" s="98" t="s">
        <v>274</v>
      </c>
      <c r="I377" s="99">
        <f t="shared" si="14"/>
        <v>5.747370143149285E-9</v>
      </c>
      <c r="J377" s="99">
        <f t="shared" si="14"/>
        <v>4.8569325153374229E-7</v>
      </c>
      <c r="K377" s="99">
        <f t="shared" si="14"/>
        <v>1.1494740286298569E-6</v>
      </c>
      <c r="L377" s="99">
        <f t="shared" si="14"/>
        <v>5.302151329243354E-6</v>
      </c>
      <c r="M377" s="99">
        <f t="shared" si="14"/>
        <v>1.1454265848670757E-5</v>
      </c>
      <c r="N377" s="99">
        <f t="shared" si="13"/>
        <v>2.5539370143149286E-6</v>
      </c>
      <c r="O377" s="99">
        <f t="shared" si="13"/>
        <v>1.8861087934560331E-6</v>
      </c>
      <c r="P377" s="99">
        <f t="shared" si="13"/>
        <v>6.5568588957055227E-7</v>
      </c>
      <c r="Q377" s="99">
        <f t="shared" si="13"/>
        <v>2.9829660531697342E-7</v>
      </c>
      <c r="R377" s="99">
        <f t="shared" si="13"/>
        <v>1.2870871165644172E-7</v>
      </c>
      <c r="S377" s="101"/>
      <c r="T377" s="99">
        <v>1.42E-12</v>
      </c>
      <c r="U377" s="99">
        <v>1.2E-10</v>
      </c>
      <c r="V377" s="99">
        <v>2.84E-10</v>
      </c>
      <c r="W377" s="99">
        <v>1.31E-9</v>
      </c>
      <c r="X377" s="99">
        <v>2.8299999999999999E-9</v>
      </c>
      <c r="Y377" s="99">
        <v>6.3099999999999999E-10</v>
      </c>
      <c r="Z377" s="99">
        <v>4.6600000000000005E-10</v>
      </c>
      <c r="AA377" s="99">
        <v>1.6200000000000001E-10</v>
      </c>
      <c r="AB377" s="99">
        <v>7.3700000000000001E-11</v>
      </c>
      <c r="AC377" s="99">
        <v>3.1800000000000003E-11</v>
      </c>
    </row>
    <row r="378" spans="1:29" s="98" customFormat="1" x14ac:dyDescent="0.25">
      <c r="A378" s="98" t="s">
        <v>125</v>
      </c>
      <c r="B378" s="98" t="s">
        <v>236</v>
      </c>
      <c r="C378" s="98" t="s">
        <v>285</v>
      </c>
      <c r="D378" s="98">
        <v>2018</v>
      </c>
      <c r="E378" s="98">
        <v>2016</v>
      </c>
      <c r="F378" s="98" t="s">
        <v>280</v>
      </c>
      <c r="G378" s="98" t="s">
        <v>277</v>
      </c>
      <c r="H378" s="98" t="s">
        <v>275</v>
      </c>
      <c r="I378" s="99">
        <f t="shared" si="14"/>
        <v>6.2330633946830259E-9</v>
      </c>
      <c r="J378" s="99">
        <f t="shared" si="14"/>
        <v>6.3140122699386505E-7</v>
      </c>
      <c r="K378" s="99">
        <f t="shared" si="14"/>
        <v>3.9503051124744376E-6</v>
      </c>
      <c r="L378" s="99">
        <f t="shared" si="14"/>
        <v>9.0662740286298581E-6</v>
      </c>
      <c r="M378" s="99">
        <f t="shared" si="14"/>
        <v>2.2018094069529657E-5</v>
      </c>
      <c r="N378" s="99">
        <f t="shared" si="13"/>
        <v>6.4759100204498978E-6</v>
      </c>
      <c r="O378" s="99">
        <f t="shared" si="13"/>
        <v>4.0879182004089986E-6</v>
      </c>
      <c r="P378" s="99">
        <f t="shared" si="13"/>
        <v>1.4085104294478528E-6</v>
      </c>
      <c r="Q378" s="99">
        <f t="shared" si="13"/>
        <v>5.9092678936605324E-7</v>
      </c>
      <c r="R378" s="99">
        <f t="shared" si="13"/>
        <v>2.3718020449897751E-7</v>
      </c>
      <c r="S378" s="101"/>
      <c r="T378" s="99">
        <v>1.5399999999999999E-12</v>
      </c>
      <c r="U378" s="99">
        <v>1.56E-10</v>
      </c>
      <c r="V378" s="99">
        <v>9.7599999999999994E-10</v>
      </c>
      <c r="W378" s="99">
        <v>2.2400000000000001E-9</v>
      </c>
      <c r="X378" s="99">
        <v>5.4400000000000002E-9</v>
      </c>
      <c r="Y378" s="99">
        <v>1.6000000000000001E-9</v>
      </c>
      <c r="Z378" s="99">
        <v>1.01E-9</v>
      </c>
      <c r="AA378" s="99">
        <v>3.4799999999999999E-10</v>
      </c>
      <c r="AB378" s="99">
        <v>1.4600000000000001E-10</v>
      </c>
      <c r="AC378" s="99">
        <v>5.8599999999999997E-11</v>
      </c>
    </row>
    <row r="379" spans="1:29" s="98" customFormat="1" x14ac:dyDescent="0.25">
      <c r="A379" s="98" t="s">
        <v>125</v>
      </c>
      <c r="B379" s="98" t="s">
        <v>236</v>
      </c>
      <c r="C379" s="98" t="s">
        <v>285</v>
      </c>
      <c r="D379" s="98">
        <v>2018</v>
      </c>
      <c r="E379" s="98">
        <v>2016</v>
      </c>
      <c r="F379" s="98" t="s">
        <v>280</v>
      </c>
      <c r="G379" s="98" t="s">
        <v>277</v>
      </c>
      <c r="H379" s="98" t="s">
        <v>276</v>
      </c>
      <c r="I379" s="99">
        <f t="shared" si="14"/>
        <v>7.4068220858895711E-9</v>
      </c>
      <c r="J379" s="99">
        <f t="shared" si="14"/>
        <v>1.4085104294478528E-6</v>
      </c>
      <c r="K379" s="99">
        <f t="shared" si="14"/>
        <v>1.1859010224948876E-5</v>
      </c>
      <c r="L379" s="99">
        <f t="shared" si="14"/>
        <v>3.4686593047034766E-5</v>
      </c>
      <c r="M379" s="99">
        <f t="shared" si="14"/>
        <v>7.8115664621676887E-5</v>
      </c>
      <c r="N379" s="99">
        <f t="shared" si="13"/>
        <v>2.4891779141104295E-5</v>
      </c>
      <c r="O379" s="99">
        <f t="shared" si="13"/>
        <v>1.0078134969325154E-5</v>
      </c>
      <c r="P379" s="99">
        <f t="shared" si="13"/>
        <v>2.8291631901840493E-6</v>
      </c>
      <c r="Q379" s="99">
        <f t="shared" si="13"/>
        <v>1.0968572597137016E-6</v>
      </c>
      <c r="R379" s="99">
        <f t="shared" si="13"/>
        <v>4.0312539877300615E-7</v>
      </c>
      <c r="S379" s="101"/>
      <c r="T379" s="99">
        <v>1.8300000000000001E-12</v>
      </c>
      <c r="U379" s="99">
        <v>3.4799999999999999E-10</v>
      </c>
      <c r="V379" s="99">
        <v>2.93E-9</v>
      </c>
      <c r="W379" s="99">
        <v>8.57E-9</v>
      </c>
      <c r="X379" s="99">
        <v>1.9300000000000001E-8</v>
      </c>
      <c r="Y379" s="99">
        <v>6.1499999999999996E-9</v>
      </c>
      <c r="Z379" s="99">
        <v>2.4899999999999999E-9</v>
      </c>
      <c r="AA379" s="99">
        <v>6.9899999999999996E-10</v>
      </c>
      <c r="AB379" s="99">
        <v>2.7099999999999999E-10</v>
      </c>
      <c r="AC379" s="99">
        <v>9.9599999999999997E-11</v>
      </c>
    </row>
    <row r="380" spans="1:29" s="98" customFormat="1" x14ac:dyDescent="0.25">
      <c r="A380" s="98" t="s">
        <v>125</v>
      </c>
      <c r="B380" s="98" t="s">
        <v>236</v>
      </c>
      <c r="C380" s="98" t="s">
        <v>285</v>
      </c>
      <c r="D380" s="98">
        <v>2018</v>
      </c>
      <c r="E380" s="98">
        <v>2016</v>
      </c>
      <c r="F380" s="98" t="s">
        <v>280</v>
      </c>
      <c r="G380" s="98" t="s">
        <v>278</v>
      </c>
      <c r="H380" s="98" t="s">
        <v>274</v>
      </c>
      <c r="I380" s="99">
        <f t="shared" si="14"/>
        <v>2.4315796759477752E-9</v>
      </c>
      <c r="J380" s="99">
        <f t="shared" si="14"/>
        <v>2.0548560641812187E-7</v>
      </c>
      <c r="K380" s="99">
        <f t="shared" si="14"/>
        <v>4.8631593518955422E-7</v>
      </c>
      <c r="L380" s="99">
        <f t="shared" si="14"/>
        <v>2.2432178700644954E-6</v>
      </c>
      <c r="M380" s="99">
        <f t="shared" si="14"/>
        <v>4.8460355513606952E-6</v>
      </c>
      <c r="N380" s="99">
        <f t="shared" si="13"/>
        <v>1.0805118137486217E-6</v>
      </c>
      <c r="O380" s="99">
        <f t="shared" si="13"/>
        <v>7.979691049237056E-7</v>
      </c>
      <c r="P380" s="99">
        <f t="shared" si="13"/>
        <v>2.7740556866446427E-7</v>
      </c>
      <c r="Q380" s="99">
        <f t="shared" si="13"/>
        <v>1.2620240994179633E-7</v>
      </c>
      <c r="R380" s="99">
        <f t="shared" si="13"/>
        <v>5.4453685700802451E-8</v>
      </c>
      <c r="S380" s="101"/>
      <c r="T380" s="99">
        <v>6.0076923076923099E-13</v>
      </c>
      <c r="U380" s="99">
        <v>5.0769230769230799E-11</v>
      </c>
      <c r="V380" s="99">
        <v>1.2015384615384601E-10</v>
      </c>
      <c r="W380" s="99">
        <v>5.5423076923076905E-10</v>
      </c>
      <c r="X380" s="99">
        <v>1.1973076923076899E-9</v>
      </c>
      <c r="Y380" s="99">
        <v>2.6696153846153801E-10</v>
      </c>
      <c r="Z380" s="99">
        <v>1.97153846153846E-10</v>
      </c>
      <c r="AA380" s="99">
        <v>6.8538461538461505E-11</v>
      </c>
      <c r="AB380" s="99">
        <v>3.11807692307692E-11</v>
      </c>
      <c r="AC380" s="99">
        <v>1.3453846153846201E-11</v>
      </c>
    </row>
    <row r="381" spans="1:29" s="98" customFormat="1" x14ac:dyDescent="0.25">
      <c r="A381" s="98" t="s">
        <v>125</v>
      </c>
      <c r="B381" s="98" t="s">
        <v>236</v>
      </c>
      <c r="C381" s="98" t="s">
        <v>285</v>
      </c>
      <c r="D381" s="98">
        <v>2018</v>
      </c>
      <c r="E381" s="98">
        <v>2016</v>
      </c>
      <c r="F381" s="98" t="s">
        <v>280</v>
      </c>
      <c r="G381" s="98" t="s">
        <v>278</v>
      </c>
      <c r="H381" s="98" t="s">
        <v>275</v>
      </c>
      <c r="I381" s="99">
        <f t="shared" si="14"/>
        <v>2.6370652823658937E-9</v>
      </c>
      <c r="J381" s="99">
        <f t="shared" si="14"/>
        <v>2.6713128834355831E-7</v>
      </c>
      <c r="K381" s="99">
        <f t="shared" si="14"/>
        <v>1.6712829322007241E-6</v>
      </c>
      <c r="L381" s="99">
        <f t="shared" si="14"/>
        <v>3.8357313198049407E-6</v>
      </c>
      <c r="M381" s="99">
        <f t="shared" si="14"/>
        <v>9.3153474909548472E-6</v>
      </c>
      <c r="N381" s="99">
        <f t="shared" si="13"/>
        <v>2.7398080855749571E-6</v>
      </c>
      <c r="O381" s="99">
        <f t="shared" si="13"/>
        <v>1.7295038540191901E-6</v>
      </c>
      <c r="P381" s="99">
        <f t="shared" si="13"/>
        <v>5.9590825861255218E-7</v>
      </c>
      <c r="Q381" s="99">
        <f t="shared" si="13"/>
        <v>2.5000748780871491E-7</v>
      </c>
      <c r="R381" s="99">
        <f t="shared" si="13"/>
        <v>1.0034547113418281E-7</v>
      </c>
      <c r="S381" s="101"/>
      <c r="T381" s="99">
        <v>6.5153846153846099E-13</v>
      </c>
      <c r="U381" s="99">
        <v>6.6000000000000005E-11</v>
      </c>
      <c r="V381" s="99">
        <v>4.12923076923077E-10</v>
      </c>
      <c r="W381" s="99">
        <v>9.4769230769230797E-10</v>
      </c>
      <c r="X381" s="99">
        <v>2.30153846153846E-9</v>
      </c>
      <c r="Y381" s="99">
        <v>6.7692307692307697E-10</v>
      </c>
      <c r="Z381" s="99">
        <v>4.2730769230769199E-10</v>
      </c>
      <c r="AA381" s="99">
        <v>1.4723076923076901E-10</v>
      </c>
      <c r="AB381" s="99">
        <v>6.17692307692308E-11</v>
      </c>
      <c r="AC381" s="99">
        <v>2.4792307692307699E-11</v>
      </c>
    </row>
    <row r="382" spans="1:29" s="98" customFormat="1" x14ac:dyDescent="0.25">
      <c r="A382" s="98" t="s">
        <v>125</v>
      </c>
      <c r="B382" s="98" t="s">
        <v>236</v>
      </c>
      <c r="C382" s="98" t="s">
        <v>285</v>
      </c>
      <c r="D382" s="98">
        <v>2018</v>
      </c>
      <c r="E382" s="98">
        <v>2016</v>
      </c>
      <c r="F382" s="98" t="s">
        <v>280</v>
      </c>
      <c r="G382" s="98" t="s">
        <v>278</v>
      </c>
      <c r="H382" s="98" t="s">
        <v>276</v>
      </c>
      <c r="I382" s="99">
        <f t="shared" si="14"/>
        <v>3.133655497876356E-9</v>
      </c>
      <c r="J382" s="99">
        <f t="shared" si="14"/>
        <v>5.9590825861255218E-7</v>
      </c>
      <c r="K382" s="99">
        <f t="shared" si="14"/>
        <v>5.0172735567091212E-6</v>
      </c>
      <c r="L382" s="99">
        <f t="shared" si="14"/>
        <v>1.4675097058360859E-5</v>
      </c>
      <c r="M382" s="99">
        <f t="shared" si="14"/>
        <v>3.3048935032247937E-5</v>
      </c>
      <c r="N382" s="99">
        <f t="shared" si="13"/>
        <v>1.0531137328928753E-5</v>
      </c>
      <c r="O382" s="99">
        <f t="shared" si="13"/>
        <v>4.2638263331760324E-6</v>
      </c>
      <c r="P382" s="99">
        <f t="shared" si="13"/>
        <v>1.1969536573855585E-6</v>
      </c>
      <c r="Q382" s="99">
        <f t="shared" si="13"/>
        <v>4.6405499449425769E-7</v>
      </c>
      <c r="R382" s="99">
        <f t="shared" si="13"/>
        <v>1.7055305332704089E-7</v>
      </c>
      <c r="S382" s="101"/>
      <c r="T382" s="99">
        <v>7.7423076923076901E-13</v>
      </c>
      <c r="U382" s="99">
        <v>1.4723076923076901E-10</v>
      </c>
      <c r="V382" s="99">
        <v>1.23961538461538E-9</v>
      </c>
      <c r="W382" s="99">
        <v>3.6257692307692301E-9</v>
      </c>
      <c r="X382" s="99">
        <v>8.1653846153846205E-9</v>
      </c>
      <c r="Y382" s="99">
        <v>2.6019230769230801E-9</v>
      </c>
      <c r="Z382" s="99">
        <v>1.05346153846154E-9</v>
      </c>
      <c r="AA382" s="99">
        <v>2.9573076923076901E-10</v>
      </c>
      <c r="AB382" s="99">
        <v>1.14653846153846E-10</v>
      </c>
      <c r="AC382" s="99">
        <v>4.2138461538461498E-11</v>
      </c>
    </row>
    <row r="383" spans="1:29" s="98" customFormat="1" x14ac:dyDescent="0.25">
      <c r="A383" s="98" t="s">
        <v>125</v>
      </c>
      <c r="B383" s="98" t="s">
        <v>236</v>
      </c>
      <c r="C383" s="98" t="s">
        <v>285</v>
      </c>
      <c r="D383" s="98">
        <v>2019</v>
      </c>
      <c r="E383" s="98">
        <v>2019</v>
      </c>
      <c r="F383" s="98" t="s">
        <v>272</v>
      </c>
      <c r="G383" s="98" t="s">
        <v>273</v>
      </c>
      <c r="H383" s="98" t="s">
        <v>274</v>
      </c>
      <c r="I383" s="99">
        <f t="shared" si="14"/>
        <v>6.1116400817995913E-15</v>
      </c>
      <c r="J383" s="99">
        <f t="shared" si="14"/>
        <v>8.7424785276073615E-9</v>
      </c>
      <c r="K383" s="99">
        <f t="shared" si="14"/>
        <v>8.7424785276073625E-8</v>
      </c>
      <c r="L383" s="99">
        <f t="shared" si="14"/>
        <v>3.4362797546012272E-7</v>
      </c>
      <c r="M383" s="99">
        <f t="shared" si="14"/>
        <v>9.7948139059304709E-7</v>
      </c>
      <c r="N383" s="99">
        <f t="shared" si="13"/>
        <v>1.3801783231083844E-7</v>
      </c>
      <c r="O383" s="99">
        <f t="shared" si="13"/>
        <v>9.8757627811860937E-8</v>
      </c>
      <c r="P383" s="99">
        <f t="shared" si="13"/>
        <v>2.6348858895705523E-8</v>
      </c>
      <c r="Q383" s="99">
        <f t="shared" si="13"/>
        <v>9.3495950920245406E-9</v>
      </c>
      <c r="R383" s="99">
        <f t="shared" si="13"/>
        <v>3.3796155419222903E-9</v>
      </c>
      <c r="S383" s="101"/>
      <c r="T383" s="99">
        <v>1.5100000000000001E-18</v>
      </c>
      <c r="U383" s="99">
        <v>2.1600000000000001E-12</v>
      </c>
      <c r="V383" s="99">
        <v>2.1599999999999998E-11</v>
      </c>
      <c r="W383" s="99">
        <v>8.4899999999999999E-11</v>
      </c>
      <c r="X383" s="99">
        <v>2.4199999999999999E-10</v>
      </c>
      <c r="Y383" s="99">
        <v>3.4099999999999997E-11</v>
      </c>
      <c r="Z383" s="99">
        <v>2.4400000000000001E-11</v>
      </c>
      <c r="AA383" s="99">
        <v>6.5100000000000003E-12</v>
      </c>
      <c r="AB383" s="99">
        <v>2.3100000000000001E-12</v>
      </c>
      <c r="AC383" s="99">
        <v>8.3499999999999998E-13</v>
      </c>
    </row>
    <row r="384" spans="1:29" s="98" customFormat="1" x14ac:dyDescent="0.25">
      <c r="A384" s="98" t="s">
        <v>125</v>
      </c>
      <c r="B384" s="98" t="s">
        <v>236</v>
      </c>
      <c r="C384" s="98" t="s">
        <v>285</v>
      </c>
      <c r="D384" s="98">
        <v>2019</v>
      </c>
      <c r="E384" s="98">
        <v>2019</v>
      </c>
      <c r="F384" s="98" t="s">
        <v>272</v>
      </c>
      <c r="G384" s="98" t="s">
        <v>273</v>
      </c>
      <c r="H384" s="98" t="s">
        <v>275</v>
      </c>
      <c r="I384" s="99">
        <f t="shared" si="14"/>
        <v>8.418683026584866E-3</v>
      </c>
      <c r="J384" s="99">
        <f t="shared" si="14"/>
        <v>9.7543394683026583E-4</v>
      </c>
      <c r="K384" s="99">
        <f t="shared" si="14"/>
        <v>3.6953161554192232E-4</v>
      </c>
      <c r="L384" s="99">
        <f t="shared" si="14"/>
        <v>1.9549153374233131E-4</v>
      </c>
      <c r="M384" s="99">
        <f t="shared" si="14"/>
        <v>5.5449979550102249E-5</v>
      </c>
      <c r="N384" s="99">
        <f t="shared" si="13"/>
        <v>1.2789922290388547E-6</v>
      </c>
      <c r="O384" s="99">
        <f t="shared" si="13"/>
        <v>4.4521881390593048E-7</v>
      </c>
      <c r="P384" s="99">
        <f t="shared" si="13"/>
        <v>9.7543394683026592E-8</v>
      </c>
      <c r="Q384" s="99">
        <f t="shared" si="13"/>
        <v>3.9826846625766872E-8</v>
      </c>
      <c r="R384" s="99">
        <f t="shared" si="13"/>
        <v>1.9346781186094072E-8</v>
      </c>
      <c r="S384" s="101"/>
      <c r="T384" s="99">
        <v>2.08E-6</v>
      </c>
      <c r="U384" s="99">
        <v>2.41E-7</v>
      </c>
      <c r="V384" s="99">
        <v>9.1300000000000004E-8</v>
      </c>
      <c r="W384" s="99">
        <v>4.8300000000000002E-8</v>
      </c>
      <c r="X384" s="99">
        <v>1.37E-8</v>
      </c>
      <c r="Y384" s="99">
        <v>3.1599999999999999E-10</v>
      </c>
      <c r="Z384" s="99">
        <v>1.0999999999999999E-10</v>
      </c>
      <c r="AA384" s="99">
        <v>2.4099999999999999E-11</v>
      </c>
      <c r="AB384" s="99">
        <v>9.8400000000000001E-12</v>
      </c>
      <c r="AC384" s="99">
        <v>4.7800000000000002E-12</v>
      </c>
    </row>
    <row r="385" spans="1:29" s="98" customFormat="1" x14ac:dyDescent="0.25">
      <c r="A385" s="98" t="s">
        <v>125</v>
      </c>
      <c r="B385" s="98" t="s">
        <v>236</v>
      </c>
      <c r="C385" s="98" t="s">
        <v>285</v>
      </c>
      <c r="D385" s="98">
        <v>2019</v>
      </c>
      <c r="E385" s="98">
        <v>2019</v>
      </c>
      <c r="F385" s="98" t="s">
        <v>272</v>
      </c>
      <c r="G385" s="98" t="s">
        <v>273</v>
      </c>
      <c r="H385" s="98" t="s">
        <v>276</v>
      </c>
      <c r="I385" s="99">
        <f t="shared" si="14"/>
        <v>9.7948139059304704E-2</v>
      </c>
      <c r="J385" s="99">
        <f t="shared" si="14"/>
        <v>4.3307648261758681E-2</v>
      </c>
      <c r="K385" s="99">
        <f t="shared" si="14"/>
        <v>2.6955975460122697E-2</v>
      </c>
      <c r="L385" s="99">
        <f t="shared" si="14"/>
        <v>1.780875255623722E-2</v>
      </c>
      <c r="M385" s="99">
        <f t="shared" si="14"/>
        <v>8.4591574642126788E-3</v>
      </c>
      <c r="N385" s="99">
        <f t="shared" si="13"/>
        <v>5.8283190184049076E-4</v>
      </c>
      <c r="O385" s="99">
        <f t="shared" si="13"/>
        <v>2.2463312883435585E-4</v>
      </c>
      <c r="P385" s="99">
        <f t="shared" si="13"/>
        <v>5.2212024539877299E-5</v>
      </c>
      <c r="Q385" s="99">
        <f t="shared" si="13"/>
        <v>1.7606380368098161E-5</v>
      </c>
      <c r="R385" s="99">
        <f t="shared" si="13"/>
        <v>5.8283190184049079E-6</v>
      </c>
      <c r="S385" s="101"/>
      <c r="T385" s="99">
        <v>2.4199999999999999E-5</v>
      </c>
      <c r="U385" s="99">
        <v>1.0699999999999999E-5</v>
      </c>
      <c r="V385" s="99">
        <v>6.6599999999999998E-6</v>
      </c>
      <c r="W385" s="99">
        <v>4.4000000000000002E-6</v>
      </c>
      <c r="X385" s="99">
        <v>2.0899999999999999E-6</v>
      </c>
      <c r="Y385" s="99">
        <v>1.4399999999999999E-7</v>
      </c>
      <c r="Z385" s="99">
        <v>5.5500000000000001E-8</v>
      </c>
      <c r="AA385" s="99">
        <v>1.29E-8</v>
      </c>
      <c r="AB385" s="99">
        <v>4.3500000000000001E-9</v>
      </c>
      <c r="AC385" s="99">
        <v>1.44E-9</v>
      </c>
    </row>
    <row r="386" spans="1:29" s="98" customFormat="1" x14ac:dyDescent="0.25">
      <c r="A386" s="98" t="s">
        <v>125</v>
      </c>
      <c r="B386" s="98" t="s">
        <v>236</v>
      </c>
      <c r="C386" s="98" t="s">
        <v>285</v>
      </c>
      <c r="D386" s="98">
        <v>2019</v>
      </c>
      <c r="E386" s="98">
        <v>2019</v>
      </c>
      <c r="F386" s="98" t="s">
        <v>272</v>
      </c>
      <c r="G386" s="98" t="s">
        <v>277</v>
      </c>
      <c r="H386" s="98" t="s">
        <v>274</v>
      </c>
      <c r="I386" s="99">
        <f t="shared" si="14"/>
        <v>1.2344703476482618E-2</v>
      </c>
      <c r="J386" s="99">
        <f t="shared" si="14"/>
        <v>4.371239263803681E-3</v>
      </c>
      <c r="K386" s="99">
        <f t="shared" si="14"/>
        <v>2.2139517382413093E-3</v>
      </c>
      <c r="L386" s="99">
        <f t="shared" si="14"/>
        <v>1.7282584867075667E-3</v>
      </c>
      <c r="M386" s="99">
        <f t="shared" si="14"/>
        <v>7.9734642126789372E-4</v>
      </c>
      <c r="N386" s="99">
        <f t="shared" si="13"/>
        <v>2.5660793456032721E-5</v>
      </c>
      <c r="O386" s="99">
        <f t="shared" si="13"/>
        <v>1.720163599182004E-5</v>
      </c>
      <c r="P386" s="99">
        <f t="shared" si="13"/>
        <v>3.6224621676891618E-6</v>
      </c>
      <c r="Q386" s="99">
        <f t="shared" si="13"/>
        <v>1.129236809815951E-6</v>
      </c>
      <c r="R386" s="99">
        <f t="shared" si="13"/>
        <v>3.5941300613496931E-7</v>
      </c>
      <c r="S386" s="101"/>
      <c r="T386" s="99">
        <v>3.05E-6</v>
      </c>
      <c r="U386" s="99">
        <v>1.08E-6</v>
      </c>
      <c r="V386" s="99">
        <v>5.4700000000000001E-7</v>
      </c>
      <c r="W386" s="99">
        <v>4.27E-7</v>
      </c>
      <c r="X386" s="99">
        <v>1.97E-7</v>
      </c>
      <c r="Y386" s="99">
        <v>6.34E-9</v>
      </c>
      <c r="Z386" s="99">
        <v>4.25E-9</v>
      </c>
      <c r="AA386" s="99">
        <v>8.9500000000000001E-10</v>
      </c>
      <c r="AB386" s="99">
        <v>2.7900000000000002E-10</v>
      </c>
      <c r="AC386" s="99">
        <v>8.8800000000000006E-11</v>
      </c>
    </row>
    <row r="387" spans="1:29" s="98" customFormat="1" x14ac:dyDescent="0.25">
      <c r="A387" s="98" t="s">
        <v>125</v>
      </c>
      <c r="B387" s="98" t="s">
        <v>236</v>
      </c>
      <c r="C387" s="98" t="s">
        <v>285</v>
      </c>
      <c r="D387" s="98">
        <v>2019</v>
      </c>
      <c r="E387" s="98">
        <v>2019</v>
      </c>
      <c r="F387" s="98" t="s">
        <v>272</v>
      </c>
      <c r="G387" s="98" t="s">
        <v>277</v>
      </c>
      <c r="H387" s="98" t="s">
        <v>275</v>
      </c>
      <c r="I387" s="99">
        <f t="shared" si="14"/>
        <v>1.9103934560327197E-2</v>
      </c>
      <c r="J387" s="99">
        <f t="shared" si="14"/>
        <v>8.0948875255623717E-3</v>
      </c>
      <c r="K387" s="99">
        <f t="shared" si="14"/>
        <v>4.6545603271983642E-3</v>
      </c>
      <c r="L387" s="99">
        <f t="shared" si="14"/>
        <v>3.2460498977505115E-3</v>
      </c>
      <c r="M387" s="99">
        <f t="shared" si="14"/>
        <v>1.497554192229039E-3</v>
      </c>
      <c r="N387" s="99">
        <f t="shared" ref="N387:R437" si="15">1000*98.96*Y387/24.45</f>
        <v>6.880654396728016E-5</v>
      </c>
      <c r="O387" s="99">
        <f t="shared" si="15"/>
        <v>3.3553308793456031E-5</v>
      </c>
      <c r="P387" s="99">
        <f t="shared" si="15"/>
        <v>7.6901431492842549E-6</v>
      </c>
      <c r="Q387" s="99">
        <f t="shared" si="15"/>
        <v>2.5498895705521473E-6</v>
      </c>
      <c r="R387" s="99">
        <f t="shared" si="15"/>
        <v>8.4996319018404914E-7</v>
      </c>
      <c r="S387" s="101"/>
      <c r="T387" s="99">
        <v>4.7199999999999997E-6</v>
      </c>
      <c r="U387" s="99">
        <v>1.9999999999999999E-6</v>
      </c>
      <c r="V387" s="99">
        <v>1.15E-6</v>
      </c>
      <c r="W387" s="99">
        <v>8.0200000000000001E-7</v>
      </c>
      <c r="X387" s="99">
        <v>3.7E-7</v>
      </c>
      <c r="Y387" s="99">
        <v>1.7E-8</v>
      </c>
      <c r="Z387" s="99">
        <v>8.2900000000000001E-9</v>
      </c>
      <c r="AA387" s="99">
        <v>1.9000000000000001E-9</v>
      </c>
      <c r="AB387" s="99">
        <v>6.3E-10</v>
      </c>
      <c r="AC387" s="99">
        <v>2.1E-10</v>
      </c>
    </row>
    <row r="388" spans="1:29" s="98" customFormat="1" x14ac:dyDescent="0.25">
      <c r="A388" s="98" t="s">
        <v>125</v>
      </c>
      <c r="B388" s="98" t="s">
        <v>236</v>
      </c>
      <c r="C388" s="98" t="s">
        <v>285</v>
      </c>
      <c r="D388" s="98">
        <v>2019</v>
      </c>
      <c r="E388" s="98">
        <v>2019</v>
      </c>
      <c r="F388" s="98" t="s">
        <v>272</v>
      </c>
      <c r="G388" s="98" t="s">
        <v>277</v>
      </c>
      <c r="H388" s="98" t="s">
        <v>276</v>
      </c>
      <c r="I388" s="99">
        <f t="shared" ref="I388:M438" si="16">1000*98.96*T388/24.45</f>
        <v>4.7355092024539878E-2</v>
      </c>
      <c r="J388" s="99">
        <f t="shared" si="16"/>
        <v>1.9225357873210634E-2</v>
      </c>
      <c r="K388" s="99">
        <f t="shared" si="16"/>
        <v>1.2466126789366054E-2</v>
      </c>
      <c r="L388" s="99">
        <f t="shared" si="16"/>
        <v>7.5282453987730062E-3</v>
      </c>
      <c r="M388" s="99">
        <f t="shared" si="16"/>
        <v>3.4281848670756647E-3</v>
      </c>
      <c r="N388" s="99">
        <f t="shared" si="15"/>
        <v>3.9988744376278122E-4</v>
      </c>
      <c r="O388" s="99">
        <f t="shared" si="15"/>
        <v>7.2853987730061345E-5</v>
      </c>
      <c r="P388" s="99">
        <f t="shared" si="15"/>
        <v>1.5987402862985685E-5</v>
      </c>
      <c r="Q388" s="99">
        <f t="shared" si="15"/>
        <v>5.2212024539877306E-6</v>
      </c>
      <c r="R388" s="99">
        <f t="shared" si="15"/>
        <v>1.7404008179959102E-6</v>
      </c>
      <c r="S388" s="101"/>
      <c r="T388" s="99">
        <v>1.17E-5</v>
      </c>
      <c r="U388" s="99">
        <v>4.7500000000000003E-6</v>
      </c>
      <c r="V388" s="99">
        <v>3.0800000000000002E-6</v>
      </c>
      <c r="W388" s="99">
        <v>1.86E-6</v>
      </c>
      <c r="X388" s="99">
        <v>8.47E-7</v>
      </c>
      <c r="Y388" s="99">
        <v>9.8799999999999998E-8</v>
      </c>
      <c r="Z388" s="99">
        <v>1.7999999999999999E-8</v>
      </c>
      <c r="AA388" s="99">
        <v>3.9499999999999998E-9</v>
      </c>
      <c r="AB388" s="99">
        <v>1.2900000000000001E-9</v>
      </c>
      <c r="AC388" s="99">
        <v>4.3000000000000001E-10</v>
      </c>
    </row>
    <row r="389" spans="1:29" s="98" customFormat="1" x14ac:dyDescent="0.25">
      <c r="A389" s="98" t="s">
        <v>125</v>
      </c>
      <c r="B389" s="98" t="s">
        <v>236</v>
      </c>
      <c r="C389" s="98" t="s">
        <v>285</v>
      </c>
      <c r="D389" s="98">
        <v>2019</v>
      </c>
      <c r="E389" s="98">
        <v>2019</v>
      </c>
      <c r="F389" s="98" t="s">
        <v>272</v>
      </c>
      <c r="G389" s="98" t="s">
        <v>278</v>
      </c>
      <c r="H389" s="98" t="s">
        <v>274</v>
      </c>
      <c r="I389" s="99">
        <f t="shared" si="16"/>
        <v>5.2227591631272803E-3</v>
      </c>
      <c r="J389" s="99">
        <f t="shared" si="16"/>
        <v>1.8493704577630962E-3</v>
      </c>
      <c r="K389" s="99">
        <f t="shared" si="16"/>
        <v>9.3667188925593877E-4</v>
      </c>
      <c r="L389" s="99">
        <f t="shared" si="16"/>
        <v>7.3118628283781598E-4</v>
      </c>
      <c r="M389" s="99">
        <f t="shared" si="16"/>
        <v>3.3733887053641641E-4</v>
      </c>
      <c r="N389" s="99">
        <f t="shared" si="15"/>
        <v>1.0856489539090757E-5</v>
      </c>
      <c r="O389" s="99">
        <f t="shared" si="15"/>
        <v>7.2776152273084664E-6</v>
      </c>
      <c r="P389" s="99">
        <f t="shared" si="15"/>
        <v>1.5325801478684909E-6</v>
      </c>
      <c r="Q389" s="99">
        <f t="shared" si="15"/>
        <v>4.7775403492213504E-7</v>
      </c>
      <c r="R389" s="99">
        <f t="shared" si="15"/>
        <v>1.5205934874941022E-7</v>
      </c>
      <c r="S389" s="101"/>
      <c r="T389" s="99">
        <v>1.29038461538462E-6</v>
      </c>
      <c r="U389" s="99">
        <v>4.56923076923077E-7</v>
      </c>
      <c r="V389" s="99">
        <v>2.31423076923077E-7</v>
      </c>
      <c r="W389" s="99">
        <v>1.8065384615384601E-7</v>
      </c>
      <c r="X389" s="99">
        <v>8.3346153846153803E-8</v>
      </c>
      <c r="Y389" s="99">
        <v>2.6823076923076898E-9</v>
      </c>
      <c r="Z389" s="99">
        <v>1.79807692307692E-9</v>
      </c>
      <c r="AA389" s="99">
        <v>3.7865384615384602E-10</v>
      </c>
      <c r="AB389" s="99">
        <v>1.1803846153846201E-10</v>
      </c>
      <c r="AC389" s="99">
        <v>3.7569230769230802E-11</v>
      </c>
    </row>
    <row r="390" spans="1:29" s="98" customFormat="1" x14ac:dyDescent="0.25">
      <c r="A390" s="98" t="s">
        <v>125</v>
      </c>
      <c r="B390" s="98" t="s">
        <v>236</v>
      </c>
      <c r="C390" s="98" t="s">
        <v>285</v>
      </c>
      <c r="D390" s="98">
        <v>2019</v>
      </c>
      <c r="E390" s="98">
        <v>2019</v>
      </c>
      <c r="F390" s="98" t="s">
        <v>272</v>
      </c>
      <c r="G390" s="98" t="s">
        <v>278</v>
      </c>
      <c r="H390" s="98" t="s">
        <v>275</v>
      </c>
      <c r="I390" s="99">
        <f t="shared" si="16"/>
        <v>8.0824338524461362E-3</v>
      </c>
      <c r="J390" s="99">
        <f t="shared" si="16"/>
        <v>3.4247601069686954E-3</v>
      </c>
      <c r="K390" s="99">
        <f t="shared" si="16"/>
        <v>1.9692370615069978E-3</v>
      </c>
      <c r="L390" s="99">
        <f t="shared" si="16"/>
        <v>1.3733288028944459E-3</v>
      </c>
      <c r="M390" s="99">
        <f t="shared" si="16"/>
        <v>6.3358061978921064E-4</v>
      </c>
      <c r="N390" s="99">
        <f t="shared" si="15"/>
        <v>2.9110460909233906E-5</v>
      </c>
      <c r="O390" s="99">
        <f t="shared" si="15"/>
        <v>1.4195630643385236E-5</v>
      </c>
      <c r="P390" s="99">
        <f t="shared" si="15"/>
        <v>3.2535221016202618E-6</v>
      </c>
      <c r="Q390" s="99">
        <f t="shared" si="15"/>
        <v>1.0787994336951412E-6</v>
      </c>
      <c r="R390" s="99">
        <f t="shared" si="15"/>
        <v>3.5959981123171292E-7</v>
      </c>
      <c r="S390" s="101"/>
      <c r="T390" s="99">
        <v>1.9969230769230802E-6</v>
      </c>
      <c r="U390" s="99">
        <v>8.4615384615384598E-7</v>
      </c>
      <c r="V390" s="99">
        <v>4.8653846153846095E-7</v>
      </c>
      <c r="W390" s="99">
        <v>3.39307692307692E-7</v>
      </c>
      <c r="X390" s="99">
        <v>1.5653846153846199E-7</v>
      </c>
      <c r="Y390" s="99">
        <v>7.1923076923076898E-9</v>
      </c>
      <c r="Z390" s="99">
        <v>3.5073076923076902E-9</v>
      </c>
      <c r="AA390" s="99">
        <v>8.0384615384615398E-10</v>
      </c>
      <c r="AB390" s="99">
        <v>2.6653846153846201E-10</v>
      </c>
      <c r="AC390" s="99">
        <v>8.8846153846153801E-11</v>
      </c>
    </row>
    <row r="391" spans="1:29" s="98" customFormat="1" x14ac:dyDescent="0.25">
      <c r="A391" s="98" t="s">
        <v>125</v>
      </c>
      <c r="B391" s="98" t="s">
        <v>236</v>
      </c>
      <c r="C391" s="98" t="s">
        <v>285</v>
      </c>
      <c r="D391" s="98">
        <v>2019</v>
      </c>
      <c r="E391" s="98">
        <v>2019</v>
      </c>
      <c r="F391" s="98" t="s">
        <v>272</v>
      </c>
      <c r="G391" s="98" t="s">
        <v>278</v>
      </c>
      <c r="H391" s="98" t="s">
        <v>276</v>
      </c>
      <c r="I391" s="99">
        <f t="shared" si="16"/>
        <v>2.0034846625766871E-2</v>
      </c>
      <c r="J391" s="99">
        <f t="shared" si="16"/>
        <v>8.1338052540506356E-3</v>
      </c>
      <c r="K391" s="99">
        <f t="shared" si="16"/>
        <v>5.2741305647317797E-3</v>
      </c>
      <c r="L391" s="99">
        <f t="shared" si="16"/>
        <v>3.1850268994808879E-3</v>
      </c>
      <c r="M391" s="99">
        <f t="shared" si="16"/>
        <v>1.4503859053012435E-3</v>
      </c>
      <c r="N391" s="99">
        <f t="shared" si="15"/>
        <v>1.6918314928425357E-4</v>
      </c>
      <c r="O391" s="99">
        <f t="shared" si="15"/>
        <v>3.0822840962718283E-5</v>
      </c>
      <c r="P391" s="99">
        <f t="shared" si="15"/>
        <v>6.7639012112631909E-6</v>
      </c>
      <c r="Q391" s="99">
        <f t="shared" si="15"/>
        <v>2.2089702689948098E-6</v>
      </c>
      <c r="R391" s="99">
        <f t="shared" si="15"/>
        <v>7.3632342299827004E-7</v>
      </c>
      <c r="S391" s="101"/>
      <c r="T391" s="99">
        <v>4.95E-6</v>
      </c>
      <c r="U391" s="99">
        <v>2.0096153846153801E-6</v>
      </c>
      <c r="V391" s="99">
        <v>1.30307692307692E-6</v>
      </c>
      <c r="W391" s="99">
        <v>7.8692307692307702E-7</v>
      </c>
      <c r="X391" s="99">
        <v>3.5834615384615399E-7</v>
      </c>
      <c r="Y391" s="99">
        <v>4.1799999999999997E-8</v>
      </c>
      <c r="Z391" s="99">
        <v>7.6153846153846206E-9</v>
      </c>
      <c r="AA391" s="99">
        <v>1.67115384615385E-9</v>
      </c>
      <c r="AB391" s="99">
        <v>5.4576923076923098E-10</v>
      </c>
      <c r="AC391" s="99">
        <v>1.81923076923077E-10</v>
      </c>
    </row>
    <row r="392" spans="1:29" s="98" customFormat="1" x14ac:dyDescent="0.25">
      <c r="A392" s="98" t="s">
        <v>125</v>
      </c>
      <c r="B392" s="98" t="s">
        <v>236</v>
      </c>
      <c r="C392" s="98" t="s">
        <v>285</v>
      </c>
      <c r="D392" s="98">
        <v>2019</v>
      </c>
      <c r="E392" s="98">
        <v>2019</v>
      </c>
      <c r="F392" s="98" t="s">
        <v>279</v>
      </c>
      <c r="G392" s="98" t="s">
        <v>273</v>
      </c>
      <c r="H392" s="98" t="s">
        <v>274</v>
      </c>
      <c r="I392" s="99">
        <f t="shared" si="16"/>
        <v>0</v>
      </c>
      <c r="J392" s="99">
        <f t="shared" si="16"/>
        <v>0</v>
      </c>
      <c r="K392" s="99">
        <f t="shared" si="16"/>
        <v>0</v>
      </c>
      <c r="L392" s="99">
        <f t="shared" si="16"/>
        <v>0</v>
      </c>
      <c r="M392" s="99">
        <f t="shared" si="16"/>
        <v>0</v>
      </c>
      <c r="N392" s="99">
        <f t="shared" si="15"/>
        <v>0</v>
      </c>
      <c r="O392" s="99">
        <f t="shared" si="15"/>
        <v>0</v>
      </c>
      <c r="P392" s="99">
        <f t="shared" si="15"/>
        <v>0</v>
      </c>
      <c r="Q392" s="99">
        <f t="shared" si="15"/>
        <v>0</v>
      </c>
      <c r="R392" s="99">
        <f t="shared" si="15"/>
        <v>0</v>
      </c>
      <c r="S392" s="101"/>
      <c r="T392" s="99">
        <v>0</v>
      </c>
      <c r="U392" s="99">
        <v>0</v>
      </c>
      <c r="V392" s="99">
        <v>0</v>
      </c>
      <c r="W392" s="99">
        <v>0</v>
      </c>
      <c r="X392" s="99">
        <v>0</v>
      </c>
      <c r="Y392" s="99">
        <v>0</v>
      </c>
      <c r="Z392" s="99">
        <v>0</v>
      </c>
      <c r="AA392" s="99">
        <v>0</v>
      </c>
      <c r="AB392" s="99">
        <v>0</v>
      </c>
      <c r="AC392" s="99">
        <v>0</v>
      </c>
    </row>
    <row r="393" spans="1:29" s="98" customFormat="1" x14ac:dyDescent="0.25">
      <c r="A393" s="98" t="s">
        <v>125</v>
      </c>
      <c r="B393" s="98" t="s">
        <v>236</v>
      </c>
      <c r="C393" s="98" t="s">
        <v>285</v>
      </c>
      <c r="D393" s="98">
        <v>2019</v>
      </c>
      <c r="E393" s="98">
        <v>2019</v>
      </c>
      <c r="F393" s="98" t="s">
        <v>279</v>
      </c>
      <c r="G393" s="98" t="s">
        <v>273</v>
      </c>
      <c r="H393" s="98" t="s">
        <v>275</v>
      </c>
      <c r="I393" s="99">
        <f t="shared" si="16"/>
        <v>8.418683026584866E-3</v>
      </c>
      <c r="J393" s="99">
        <f t="shared" si="16"/>
        <v>9.7543394683026583E-4</v>
      </c>
      <c r="K393" s="99">
        <f t="shared" si="16"/>
        <v>3.687221267893661E-4</v>
      </c>
      <c r="L393" s="99">
        <f t="shared" si="16"/>
        <v>1.9387255623721882E-4</v>
      </c>
      <c r="M393" s="99">
        <f t="shared" si="16"/>
        <v>4.8974069529652349E-5</v>
      </c>
      <c r="N393" s="99">
        <f t="shared" si="15"/>
        <v>1.1009047034764827E-8</v>
      </c>
      <c r="O393" s="99">
        <f t="shared" si="15"/>
        <v>0</v>
      </c>
      <c r="P393" s="99">
        <f t="shared" si="15"/>
        <v>0</v>
      </c>
      <c r="Q393" s="99">
        <f t="shared" si="15"/>
        <v>0</v>
      </c>
      <c r="R393" s="99">
        <f t="shared" si="15"/>
        <v>0</v>
      </c>
      <c r="S393" s="101"/>
      <c r="T393" s="99">
        <v>2.08E-6</v>
      </c>
      <c r="U393" s="99">
        <v>2.41E-7</v>
      </c>
      <c r="V393" s="99">
        <v>9.1100000000000002E-8</v>
      </c>
      <c r="W393" s="99">
        <v>4.7899999999999999E-8</v>
      </c>
      <c r="X393" s="99">
        <v>1.2100000000000001E-8</v>
      </c>
      <c r="Y393" s="99">
        <v>2.7200000000000001E-12</v>
      </c>
      <c r="Z393" s="99">
        <v>0</v>
      </c>
      <c r="AA393" s="99">
        <v>0</v>
      </c>
      <c r="AB393" s="99">
        <v>0</v>
      </c>
      <c r="AC393" s="99">
        <v>0</v>
      </c>
    </row>
    <row r="394" spans="1:29" s="98" customFormat="1" x14ac:dyDescent="0.25">
      <c r="A394" s="98" t="s">
        <v>125</v>
      </c>
      <c r="B394" s="98" t="s">
        <v>236</v>
      </c>
      <c r="C394" s="98" t="s">
        <v>285</v>
      </c>
      <c r="D394" s="98">
        <v>2019</v>
      </c>
      <c r="E394" s="98">
        <v>2019</v>
      </c>
      <c r="F394" s="98" t="s">
        <v>279</v>
      </c>
      <c r="G394" s="98" t="s">
        <v>273</v>
      </c>
      <c r="H394" s="98" t="s">
        <v>276</v>
      </c>
      <c r="I394" s="99">
        <f t="shared" si="16"/>
        <v>9.7948139059304704E-2</v>
      </c>
      <c r="J394" s="99">
        <f t="shared" si="16"/>
        <v>4.3307648261758681E-2</v>
      </c>
      <c r="K394" s="99">
        <f t="shared" si="16"/>
        <v>2.6875026584867075E-2</v>
      </c>
      <c r="L394" s="99">
        <f t="shared" si="16"/>
        <v>1.7727803680981598E-2</v>
      </c>
      <c r="M394" s="99">
        <f t="shared" si="16"/>
        <v>8.2972597137014308E-3</v>
      </c>
      <c r="N394" s="99">
        <f t="shared" si="15"/>
        <v>5.4235746421267897E-4</v>
      </c>
      <c r="O394" s="99">
        <f t="shared" si="15"/>
        <v>2.0318167689161552E-4</v>
      </c>
      <c r="P394" s="99">
        <f t="shared" si="15"/>
        <v>4.5331370143149282E-5</v>
      </c>
      <c r="Q394" s="99">
        <f t="shared" si="15"/>
        <v>1.5056490797546013E-5</v>
      </c>
      <c r="R394" s="99">
        <f t="shared" si="15"/>
        <v>4.8974069529652353E-6</v>
      </c>
      <c r="S394" s="101"/>
      <c r="T394" s="99">
        <v>2.4199999999999999E-5</v>
      </c>
      <c r="U394" s="99">
        <v>1.0699999999999999E-5</v>
      </c>
      <c r="V394" s="99">
        <v>6.64E-6</v>
      </c>
      <c r="W394" s="99">
        <v>4.3800000000000004E-6</v>
      </c>
      <c r="X394" s="99">
        <v>2.0499999999999999E-6</v>
      </c>
      <c r="Y394" s="99">
        <v>1.3400000000000001E-7</v>
      </c>
      <c r="Z394" s="99">
        <v>5.02E-8</v>
      </c>
      <c r="AA394" s="99">
        <v>1.1199999999999999E-8</v>
      </c>
      <c r="AB394" s="99">
        <v>3.72E-9</v>
      </c>
      <c r="AC394" s="99">
        <v>1.21E-9</v>
      </c>
    </row>
    <row r="395" spans="1:29" s="98" customFormat="1" x14ac:dyDescent="0.25">
      <c r="A395" s="98" t="s">
        <v>125</v>
      </c>
      <c r="B395" s="98" t="s">
        <v>236</v>
      </c>
      <c r="C395" s="98" t="s">
        <v>285</v>
      </c>
      <c r="D395" s="98">
        <v>2019</v>
      </c>
      <c r="E395" s="98">
        <v>2019</v>
      </c>
      <c r="F395" s="98" t="s">
        <v>279</v>
      </c>
      <c r="G395" s="98" t="s">
        <v>277</v>
      </c>
      <c r="H395" s="98" t="s">
        <v>274</v>
      </c>
      <c r="I395" s="99">
        <f t="shared" si="16"/>
        <v>1.2344703476482618E-2</v>
      </c>
      <c r="J395" s="99">
        <f t="shared" si="16"/>
        <v>4.371239263803681E-3</v>
      </c>
      <c r="K395" s="99">
        <f t="shared" si="16"/>
        <v>2.2099042944785279E-3</v>
      </c>
      <c r="L395" s="99">
        <f t="shared" si="16"/>
        <v>1.720163599182004E-3</v>
      </c>
      <c r="M395" s="99">
        <f t="shared" si="16"/>
        <v>7.8520408997955003E-4</v>
      </c>
      <c r="N395" s="99">
        <f t="shared" si="15"/>
        <v>2.3475173824130879E-5</v>
      </c>
      <c r="O395" s="99">
        <f t="shared" si="15"/>
        <v>1.5744556237218812E-5</v>
      </c>
      <c r="P395" s="99">
        <f t="shared" si="15"/>
        <v>3.1408163599182009E-6</v>
      </c>
      <c r="Q395" s="99">
        <f t="shared" si="15"/>
        <v>9.3091206543967287E-7</v>
      </c>
      <c r="R395" s="99">
        <f t="shared" si="15"/>
        <v>2.8413055214723929E-7</v>
      </c>
      <c r="S395" s="101"/>
      <c r="T395" s="99">
        <v>3.05E-6</v>
      </c>
      <c r="U395" s="99">
        <v>1.08E-6</v>
      </c>
      <c r="V395" s="99">
        <v>5.4600000000000005E-7</v>
      </c>
      <c r="W395" s="99">
        <v>4.2500000000000001E-7</v>
      </c>
      <c r="X395" s="99">
        <v>1.9399999999999999E-7</v>
      </c>
      <c r="Y395" s="99">
        <v>5.7999999999999998E-9</v>
      </c>
      <c r="Z395" s="99">
        <v>3.8899999999999996E-9</v>
      </c>
      <c r="AA395" s="99">
        <v>7.7600000000000001E-10</v>
      </c>
      <c r="AB395" s="99">
        <v>2.3000000000000001E-10</v>
      </c>
      <c r="AC395" s="99">
        <v>7.0200000000000001E-11</v>
      </c>
    </row>
    <row r="396" spans="1:29" s="98" customFormat="1" x14ac:dyDescent="0.25">
      <c r="A396" s="98" t="s">
        <v>125</v>
      </c>
      <c r="B396" s="98" t="s">
        <v>236</v>
      </c>
      <c r="C396" s="98" t="s">
        <v>285</v>
      </c>
      <c r="D396" s="98">
        <v>2019</v>
      </c>
      <c r="E396" s="98">
        <v>2019</v>
      </c>
      <c r="F396" s="98" t="s">
        <v>279</v>
      </c>
      <c r="G396" s="98" t="s">
        <v>277</v>
      </c>
      <c r="H396" s="98" t="s">
        <v>275</v>
      </c>
      <c r="I396" s="99">
        <f t="shared" si="16"/>
        <v>1.9103934560327197E-2</v>
      </c>
      <c r="J396" s="99">
        <f t="shared" si="16"/>
        <v>8.0948875255623717E-3</v>
      </c>
      <c r="K396" s="99">
        <f t="shared" si="16"/>
        <v>4.6545603271983642E-3</v>
      </c>
      <c r="L396" s="99">
        <f t="shared" si="16"/>
        <v>3.2339075664621674E-3</v>
      </c>
      <c r="M396" s="99">
        <f t="shared" si="16"/>
        <v>1.4732695296523516E-3</v>
      </c>
      <c r="N396" s="99">
        <f t="shared" si="15"/>
        <v>6.1925889570552163E-5</v>
      </c>
      <c r="O396" s="99">
        <f t="shared" si="15"/>
        <v>3.0072507157464214E-5</v>
      </c>
      <c r="P396" s="99">
        <f t="shared" si="15"/>
        <v>6.6378077709611455E-6</v>
      </c>
      <c r="Q396" s="99">
        <f t="shared" si="15"/>
        <v>2.145145194274029E-6</v>
      </c>
      <c r="R396" s="99">
        <f t="shared" si="15"/>
        <v>7.0020777096114523E-7</v>
      </c>
      <c r="S396" s="101"/>
      <c r="T396" s="99">
        <v>4.7199999999999997E-6</v>
      </c>
      <c r="U396" s="99">
        <v>1.9999999999999999E-6</v>
      </c>
      <c r="V396" s="99">
        <v>1.15E-6</v>
      </c>
      <c r="W396" s="99">
        <v>7.9899999999999999E-7</v>
      </c>
      <c r="X396" s="99">
        <v>3.6399999999999998E-7</v>
      </c>
      <c r="Y396" s="99">
        <v>1.5300000000000001E-8</v>
      </c>
      <c r="Z396" s="99">
        <v>7.4300000000000002E-9</v>
      </c>
      <c r="AA396" s="99">
        <v>1.6399999999999999E-9</v>
      </c>
      <c r="AB396" s="99">
        <v>5.3000000000000003E-10</v>
      </c>
      <c r="AC396" s="99">
        <v>1.73E-10</v>
      </c>
    </row>
    <row r="397" spans="1:29" s="98" customFormat="1" x14ac:dyDescent="0.25">
      <c r="A397" s="98" t="s">
        <v>125</v>
      </c>
      <c r="B397" s="98" t="s">
        <v>236</v>
      </c>
      <c r="C397" s="98" t="s">
        <v>285</v>
      </c>
      <c r="D397" s="98">
        <v>2019</v>
      </c>
      <c r="E397" s="98">
        <v>2019</v>
      </c>
      <c r="F397" s="98" t="s">
        <v>279</v>
      </c>
      <c r="G397" s="98" t="s">
        <v>277</v>
      </c>
      <c r="H397" s="98" t="s">
        <v>276</v>
      </c>
      <c r="I397" s="99">
        <f t="shared" si="16"/>
        <v>4.7355092024539878E-2</v>
      </c>
      <c r="J397" s="99">
        <f t="shared" si="16"/>
        <v>1.9225357873210634E-2</v>
      </c>
      <c r="K397" s="99">
        <f t="shared" si="16"/>
        <v>1.2425652351738242E-2</v>
      </c>
      <c r="L397" s="99">
        <f t="shared" si="16"/>
        <v>7.487770961145195E-3</v>
      </c>
      <c r="M397" s="99">
        <f t="shared" si="16"/>
        <v>3.3189038854805728E-3</v>
      </c>
      <c r="N397" s="99">
        <f t="shared" si="15"/>
        <v>3.7884073619631905E-4</v>
      </c>
      <c r="O397" s="99">
        <f t="shared" si="15"/>
        <v>6.3949611451942742E-5</v>
      </c>
      <c r="P397" s="99">
        <f t="shared" si="15"/>
        <v>1.3680359918200408E-5</v>
      </c>
      <c r="Q397" s="99">
        <f t="shared" si="15"/>
        <v>4.4117137014314931E-6</v>
      </c>
      <c r="R397" s="99">
        <f t="shared" si="15"/>
        <v>1.4530323108384459E-6</v>
      </c>
      <c r="S397" s="101"/>
      <c r="T397" s="99">
        <v>1.17E-5</v>
      </c>
      <c r="U397" s="99">
        <v>4.7500000000000003E-6</v>
      </c>
      <c r="V397" s="99">
        <v>3.0699999999999998E-6</v>
      </c>
      <c r="W397" s="99">
        <v>1.8500000000000001E-6</v>
      </c>
      <c r="X397" s="99">
        <v>8.1999999999999998E-7</v>
      </c>
      <c r="Y397" s="99">
        <v>9.3600000000000004E-8</v>
      </c>
      <c r="Z397" s="99">
        <v>1.5799999999999999E-8</v>
      </c>
      <c r="AA397" s="99">
        <v>3.3799999999999999E-9</v>
      </c>
      <c r="AB397" s="99">
        <v>1.09E-9</v>
      </c>
      <c r="AC397" s="99">
        <v>3.59E-10</v>
      </c>
    </row>
    <row r="398" spans="1:29" s="98" customFormat="1" x14ac:dyDescent="0.25">
      <c r="A398" s="98" t="s">
        <v>125</v>
      </c>
      <c r="B398" s="98" t="s">
        <v>236</v>
      </c>
      <c r="C398" s="98" t="s">
        <v>285</v>
      </c>
      <c r="D398" s="98">
        <v>2019</v>
      </c>
      <c r="E398" s="98">
        <v>2019</v>
      </c>
      <c r="F398" s="98" t="s">
        <v>279</v>
      </c>
      <c r="G398" s="98" t="s">
        <v>278</v>
      </c>
      <c r="H398" s="98" t="s">
        <v>274</v>
      </c>
      <c r="I398" s="99">
        <f t="shared" si="16"/>
        <v>5.2227591631272803E-3</v>
      </c>
      <c r="J398" s="99">
        <f t="shared" si="16"/>
        <v>1.8493704577630962E-3</v>
      </c>
      <c r="K398" s="99">
        <f t="shared" si="16"/>
        <v>9.3495950920245404E-4</v>
      </c>
      <c r="L398" s="99">
        <f t="shared" si="16"/>
        <v>7.2776152273084662E-4</v>
      </c>
      <c r="M398" s="99">
        <f t="shared" si="16"/>
        <v>3.3220173037596361E-4</v>
      </c>
      <c r="N398" s="99">
        <f t="shared" si="15"/>
        <v>9.9318043102092028E-6</v>
      </c>
      <c r="O398" s="99">
        <f t="shared" si="15"/>
        <v>6.6611584080541108E-6</v>
      </c>
      <c r="P398" s="99">
        <f t="shared" si="15"/>
        <v>1.3288069215038528E-6</v>
      </c>
      <c r="Q398" s="99">
        <f t="shared" si="15"/>
        <v>3.9384741230140003E-7</v>
      </c>
      <c r="R398" s="99">
        <f t="shared" si="15"/>
        <v>1.2020907975460123E-7</v>
      </c>
      <c r="S398" s="101"/>
      <c r="T398" s="99">
        <v>1.29038461538462E-6</v>
      </c>
      <c r="U398" s="99">
        <v>4.56923076923077E-7</v>
      </c>
      <c r="V398" s="99">
        <v>2.3099999999999999E-7</v>
      </c>
      <c r="W398" s="99">
        <v>1.7980769230769201E-7</v>
      </c>
      <c r="X398" s="99">
        <v>8.2076923076923098E-8</v>
      </c>
      <c r="Y398" s="99">
        <v>2.4538461538461501E-9</v>
      </c>
      <c r="Z398" s="99">
        <v>1.6457692307692301E-9</v>
      </c>
      <c r="AA398" s="99">
        <v>3.2830769230769202E-10</v>
      </c>
      <c r="AB398" s="99">
        <v>9.7307692307692302E-11</v>
      </c>
      <c r="AC398" s="99">
        <v>2.9699999999999998E-11</v>
      </c>
    </row>
    <row r="399" spans="1:29" s="98" customFormat="1" x14ac:dyDescent="0.25">
      <c r="A399" s="98" t="s">
        <v>125</v>
      </c>
      <c r="B399" s="98" t="s">
        <v>236</v>
      </c>
      <c r="C399" s="98" t="s">
        <v>285</v>
      </c>
      <c r="D399" s="98">
        <v>2019</v>
      </c>
      <c r="E399" s="98">
        <v>2019</v>
      </c>
      <c r="F399" s="98" t="s">
        <v>279</v>
      </c>
      <c r="G399" s="98" t="s">
        <v>278</v>
      </c>
      <c r="H399" s="98" t="s">
        <v>275</v>
      </c>
      <c r="I399" s="99">
        <f t="shared" si="16"/>
        <v>8.0824338524461362E-3</v>
      </c>
      <c r="J399" s="99">
        <f t="shared" si="16"/>
        <v>3.4247601069686954E-3</v>
      </c>
      <c r="K399" s="99">
        <f t="shared" si="16"/>
        <v>1.9692370615069978E-3</v>
      </c>
      <c r="L399" s="99">
        <f t="shared" si="16"/>
        <v>1.3681916627339961E-3</v>
      </c>
      <c r="M399" s="99">
        <f t="shared" si="16"/>
        <v>6.2330633946830276E-4</v>
      </c>
      <c r="N399" s="99">
        <f t="shared" si="15"/>
        <v>2.6199414818310511E-5</v>
      </c>
      <c r="O399" s="99">
        <f t="shared" si="15"/>
        <v>1.2722983797388712E-5</v>
      </c>
      <c r="P399" s="99">
        <f t="shared" si="15"/>
        <v>2.8083032877143317E-6</v>
      </c>
      <c r="Q399" s="99">
        <f t="shared" si="15"/>
        <v>9.0756142834670345E-7</v>
      </c>
      <c r="R399" s="99">
        <f t="shared" si="15"/>
        <v>2.9624174925279227E-7</v>
      </c>
      <c r="S399" s="101"/>
      <c r="T399" s="99">
        <v>1.9969230769230802E-6</v>
      </c>
      <c r="U399" s="99">
        <v>8.4615384615384598E-7</v>
      </c>
      <c r="V399" s="99">
        <v>4.8653846153846095E-7</v>
      </c>
      <c r="W399" s="99">
        <v>3.3803846153846202E-7</v>
      </c>
      <c r="X399" s="99">
        <v>1.54E-7</v>
      </c>
      <c r="Y399" s="99">
        <v>6.4730769230769196E-9</v>
      </c>
      <c r="Z399" s="99">
        <v>3.1434615384615401E-9</v>
      </c>
      <c r="AA399" s="99">
        <v>6.9384615384615405E-10</v>
      </c>
      <c r="AB399" s="99">
        <v>2.24230769230769E-10</v>
      </c>
      <c r="AC399" s="99">
        <v>7.3192307692307704E-11</v>
      </c>
    </row>
    <row r="400" spans="1:29" s="98" customFormat="1" x14ac:dyDescent="0.25">
      <c r="A400" s="98" t="s">
        <v>125</v>
      </c>
      <c r="B400" s="98" t="s">
        <v>236</v>
      </c>
      <c r="C400" s="98" t="s">
        <v>285</v>
      </c>
      <c r="D400" s="98">
        <v>2019</v>
      </c>
      <c r="E400" s="98">
        <v>2019</v>
      </c>
      <c r="F400" s="98" t="s">
        <v>279</v>
      </c>
      <c r="G400" s="98" t="s">
        <v>278</v>
      </c>
      <c r="H400" s="98" t="s">
        <v>276</v>
      </c>
      <c r="I400" s="99">
        <f t="shared" si="16"/>
        <v>2.0034846625766871E-2</v>
      </c>
      <c r="J400" s="99">
        <f t="shared" si="16"/>
        <v>8.1338052540506356E-3</v>
      </c>
      <c r="K400" s="99">
        <f t="shared" si="16"/>
        <v>5.257006764196933E-3</v>
      </c>
      <c r="L400" s="99">
        <f t="shared" si="16"/>
        <v>3.1679030989460446E-3</v>
      </c>
      <c r="M400" s="99">
        <f t="shared" si="16"/>
        <v>1.4041516438571657E-3</v>
      </c>
      <c r="N400" s="99">
        <f t="shared" si="15"/>
        <v>1.6027877300613496E-4</v>
      </c>
      <c r="O400" s="99">
        <f t="shared" si="15"/>
        <v>2.7055604845052682E-5</v>
      </c>
      <c r="P400" s="99">
        <f t="shared" si="15"/>
        <v>5.7878445807770962E-6</v>
      </c>
      <c r="Q400" s="99">
        <f t="shared" si="15"/>
        <v>1.8664942582979387E-6</v>
      </c>
      <c r="R400" s="99">
        <f t="shared" si="15"/>
        <v>6.1474443920087934E-7</v>
      </c>
      <c r="S400" s="101"/>
      <c r="T400" s="99">
        <v>4.95E-6</v>
      </c>
      <c r="U400" s="99">
        <v>2.0096153846153801E-6</v>
      </c>
      <c r="V400" s="99">
        <v>1.2988461538461499E-6</v>
      </c>
      <c r="W400" s="99">
        <v>7.8269230769230796E-7</v>
      </c>
      <c r="X400" s="99">
        <v>3.46923076923077E-7</v>
      </c>
      <c r="Y400" s="99">
        <v>3.9599999999999997E-8</v>
      </c>
      <c r="Z400" s="99">
        <v>6.6846153846153801E-9</v>
      </c>
      <c r="AA400" s="99">
        <v>1.43E-9</v>
      </c>
      <c r="AB400" s="99">
        <v>4.6115384615384599E-10</v>
      </c>
      <c r="AC400" s="99">
        <v>1.51884615384615E-10</v>
      </c>
    </row>
    <row r="401" spans="1:29" s="98" customFormat="1" x14ac:dyDescent="0.25">
      <c r="A401" s="98" t="s">
        <v>125</v>
      </c>
      <c r="B401" s="98" t="s">
        <v>236</v>
      </c>
      <c r="C401" s="98" t="s">
        <v>285</v>
      </c>
      <c r="D401" s="98">
        <v>2019</v>
      </c>
      <c r="E401" s="98">
        <v>2019</v>
      </c>
      <c r="F401" s="98" t="s">
        <v>280</v>
      </c>
      <c r="G401" s="98" t="s">
        <v>273</v>
      </c>
      <c r="H401" s="98" t="s">
        <v>274</v>
      </c>
      <c r="I401" s="99">
        <f t="shared" si="16"/>
        <v>1.3599411042944785E-15</v>
      </c>
      <c r="J401" s="99">
        <f t="shared" si="16"/>
        <v>4.4926625766871164E-9</v>
      </c>
      <c r="K401" s="99">
        <f t="shared" si="16"/>
        <v>3.7762650306748468E-8</v>
      </c>
      <c r="L401" s="99">
        <f t="shared" si="16"/>
        <v>2.5094151329243355E-7</v>
      </c>
      <c r="M401" s="99">
        <f t="shared" si="16"/>
        <v>7.0830265848670753E-7</v>
      </c>
      <c r="N401" s="99">
        <f t="shared" si="15"/>
        <v>1.3437513292433538E-7</v>
      </c>
      <c r="O401" s="99">
        <f t="shared" si="15"/>
        <v>9.5924417177914105E-8</v>
      </c>
      <c r="P401" s="99">
        <f t="shared" si="15"/>
        <v>2.6308384458077711E-8</v>
      </c>
      <c r="Q401" s="99">
        <f t="shared" si="15"/>
        <v>9.3495950920245406E-9</v>
      </c>
      <c r="R401" s="99">
        <f t="shared" si="15"/>
        <v>3.3796155419222903E-9</v>
      </c>
      <c r="S401" s="101"/>
      <c r="T401" s="99">
        <v>3.3599999999999998E-19</v>
      </c>
      <c r="U401" s="99">
        <v>1.1099999999999999E-12</v>
      </c>
      <c r="V401" s="99">
        <v>9.33E-12</v>
      </c>
      <c r="W401" s="99">
        <v>6.2000000000000006E-11</v>
      </c>
      <c r="X401" s="99">
        <v>1.7499999999999999E-10</v>
      </c>
      <c r="Y401" s="99">
        <v>3.3199999999999999E-11</v>
      </c>
      <c r="Z401" s="99">
        <v>2.37E-11</v>
      </c>
      <c r="AA401" s="99">
        <v>6.5000000000000002E-12</v>
      </c>
      <c r="AB401" s="99">
        <v>2.3100000000000001E-12</v>
      </c>
      <c r="AC401" s="99">
        <v>8.3499999999999998E-13</v>
      </c>
    </row>
    <row r="402" spans="1:29" s="98" customFormat="1" x14ac:dyDescent="0.25">
      <c r="A402" s="98" t="s">
        <v>125</v>
      </c>
      <c r="B402" s="98" t="s">
        <v>236</v>
      </c>
      <c r="C402" s="98" t="s">
        <v>285</v>
      </c>
      <c r="D402" s="98">
        <v>2019</v>
      </c>
      <c r="E402" s="98">
        <v>2019</v>
      </c>
      <c r="F402" s="98" t="s">
        <v>280</v>
      </c>
      <c r="G402" s="98" t="s">
        <v>273</v>
      </c>
      <c r="H402" s="98" t="s">
        <v>275</v>
      </c>
      <c r="I402" s="99">
        <f t="shared" si="16"/>
        <v>1.6351672801635994E-13</v>
      </c>
      <c r="J402" s="99">
        <f t="shared" si="16"/>
        <v>1.0766200408997955E-7</v>
      </c>
      <c r="K402" s="99">
        <f t="shared" si="16"/>
        <v>1.1009047034764826E-6</v>
      </c>
      <c r="L402" s="99">
        <f t="shared" si="16"/>
        <v>3.1408163599182009E-6</v>
      </c>
      <c r="M402" s="99">
        <f t="shared" si="16"/>
        <v>5.4640490797546017E-6</v>
      </c>
      <c r="N402" s="99">
        <f t="shared" si="15"/>
        <v>7.7710920245398771E-7</v>
      </c>
      <c r="O402" s="99">
        <f t="shared" si="15"/>
        <v>3.4403271983640089E-7</v>
      </c>
      <c r="P402" s="99">
        <f t="shared" si="15"/>
        <v>8.7424785276073625E-8</v>
      </c>
      <c r="Q402" s="99">
        <f t="shared" si="15"/>
        <v>3.7560278118609404E-8</v>
      </c>
      <c r="R402" s="99">
        <f t="shared" si="15"/>
        <v>1.8658715746421269E-8</v>
      </c>
      <c r="S402" s="101"/>
      <c r="T402" s="99">
        <v>4.0400000000000001E-17</v>
      </c>
      <c r="U402" s="99">
        <v>2.6600000000000001E-11</v>
      </c>
      <c r="V402" s="99">
        <v>2.7199999999999999E-10</v>
      </c>
      <c r="W402" s="99">
        <v>7.7600000000000001E-10</v>
      </c>
      <c r="X402" s="99">
        <v>1.3500000000000001E-9</v>
      </c>
      <c r="Y402" s="99">
        <v>1.9200000000000001E-10</v>
      </c>
      <c r="Z402" s="99">
        <v>8.5000000000000004E-11</v>
      </c>
      <c r="AA402" s="99">
        <v>2.1599999999999998E-11</v>
      </c>
      <c r="AB402" s="99">
        <v>9.2799999999999992E-12</v>
      </c>
      <c r="AC402" s="99">
        <v>4.6099999999999999E-12</v>
      </c>
    </row>
    <row r="403" spans="1:29" s="98" customFormat="1" x14ac:dyDescent="0.25">
      <c r="A403" s="98" t="s">
        <v>125</v>
      </c>
      <c r="B403" s="98" t="s">
        <v>236</v>
      </c>
      <c r="C403" s="98" t="s">
        <v>285</v>
      </c>
      <c r="D403" s="98">
        <v>2019</v>
      </c>
      <c r="E403" s="98">
        <v>2019</v>
      </c>
      <c r="F403" s="98" t="s">
        <v>280</v>
      </c>
      <c r="G403" s="98" t="s">
        <v>273</v>
      </c>
      <c r="H403" s="98" t="s">
        <v>276</v>
      </c>
      <c r="I403" s="99">
        <f t="shared" si="16"/>
        <v>1.2587550102249489E-9</v>
      </c>
      <c r="J403" s="99">
        <f t="shared" si="16"/>
        <v>4.4117137014314931E-6</v>
      </c>
      <c r="K403" s="99">
        <f t="shared" si="16"/>
        <v>4.1283926380368098E-5</v>
      </c>
      <c r="L403" s="99">
        <f t="shared" si="16"/>
        <v>9.3900695296523514E-5</v>
      </c>
      <c r="M403" s="99">
        <f t="shared" si="16"/>
        <v>1.8294445807770962E-4</v>
      </c>
      <c r="N403" s="99">
        <f t="shared" si="15"/>
        <v>4.2093415132924339E-5</v>
      </c>
      <c r="O403" s="99">
        <f t="shared" si="15"/>
        <v>2.2099042944785274E-5</v>
      </c>
      <c r="P403" s="99">
        <f t="shared" si="15"/>
        <v>6.6378077709611455E-6</v>
      </c>
      <c r="Q403" s="99">
        <f t="shared" si="15"/>
        <v>2.5539370143149286E-6</v>
      </c>
      <c r="R403" s="99">
        <f t="shared" si="15"/>
        <v>9.4710184049079758E-7</v>
      </c>
      <c r="S403" s="101"/>
      <c r="T403" s="99">
        <v>3.1099999999999999E-13</v>
      </c>
      <c r="U403" s="99">
        <v>1.09E-9</v>
      </c>
      <c r="V403" s="99">
        <v>1.02E-8</v>
      </c>
      <c r="W403" s="99">
        <v>2.3199999999999999E-8</v>
      </c>
      <c r="X403" s="99">
        <v>4.5200000000000001E-8</v>
      </c>
      <c r="Y403" s="99">
        <v>1.04E-8</v>
      </c>
      <c r="Z403" s="99">
        <v>5.4599999999999998E-9</v>
      </c>
      <c r="AA403" s="99">
        <v>1.6399999999999999E-9</v>
      </c>
      <c r="AB403" s="99">
        <v>6.3099999999999999E-10</v>
      </c>
      <c r="AC403" s="99">
        <v>2.3400000000000002E-10</v>
      </c>
    </row>
    <row r="404" spans="1:29" s="98" customFormat="1" x14ac:dyDescent="0.25">
      <c r="A404" s="98" t="s">
        <v>125</v>
      </c>
      <c r="B404" s="98" t="s">
        <v>236</v>
      </c>
      <c r="C404" s="98" t="s">
        <v>285</v>
      </c>
      <c r="D404" s="98">
        <v>2019</v>
      </c>
      <c r="E404" s="98">
        <v>2019</v>
      </c>
      <c r="F404" s="98" t="s">
        <v>280</v>
      </c>
      <c r="G404" s="98" t="s">
        <v>277</v>
      </c>
      <c r="H404" s="98" t="s">
        <v>274</v>
      </c>
      <c r="I404" s="99">
        <f t="shared" si="16"/>
        <v>2.2139517382413091E-9</v>
      </c>
      <c r="J404" s="99">
        <f t="shared" si="16"/>
        <v>3.6993635991820046E-7</v>
      </c>
      <c r="K404" s="99">
        <f t="shared" si="16"/>
        <v>1.2466126789366053E-6</v>
      </c>
      <c r="L404" s="99">
        <f t="shared" si="16"/>
        <v>5.0997791411042946E-6</v>
      </c>
      <c r="M404" s="99">
        <f t="shared" si="16"/>
        <v>1.0361456032719836E-5</v>
      </c>
      <c r="N404" s="99">
        <f t="shared" si="15"/>
        <v>2.1734773006134969E-6</v>
      </c>
      <c r="O404" s="99">
        <f t="shared" si="15"/>
        <v>1.5704081799591004E-6</v>
      </c>
      <c r="P404" s="99">
        <f t="shared" si="15"/>
        <v>5.0593047034764825E-7</v>
      </c>
      <c r="Q404" s="99">
        <f t="shared" si="15"/>
        <v>2.0277693251533745E-7</v>
      </c>
      <c r="R404" s="99">
        <f t="shared" si="15"/>
        <v>7.4877709611451942E-8</v>
      </c>
      <c r="S404" s="101"/>
      <c r="T404" s="99">
        <v>5.4699999999999999E-13</v>
      </c>
      <c r="U404" s="99">
        <v>9.1400000000000002E-11</v>
      </c>
      <c r="V404" s="99">
        <v>3.0800000000000002E-10</v>
      </c>
      <c r="W404" s="99">
        <v>1.26E-9</v>
      </c>
      <c r="X404" s="99">
        <v>2.5599999999999998E-9</v>
      </c>
      <c r="Y404" s="99">
        <v>5.3700000000000001E-10</v>
      </c>
      <c r="Z404" s="99">
        <v>3.88E-10</v>
      </c>
      <c r="AA404" s="99">
        <v>1.2500000000000001E-10</v>
      </c>
      <c r="AB404" s="99">
        <v>5.01E-11</v>
      </c>
      <c r="AC404" s="99">
        <v>1.8500000000000001E-11</v>
      </c>
    </row>
    <row r="405" spans="1:29" s="98" customFormat="1" x14ac:dyDescent="0.25">
      <c r="A405" s="98" t="s">
        <v>125</v>
      </c>
      <c r="B405" s="98" t="s">
        <v>236</v>
      </c>
      <c r="C405" s="98" t="s">
        <v>285</v>
      </c>
      <c r="D405" s="98">
        <v>2019</v>
      </c>
      <c r="E405" s="98">
        <v>2019</v>
      </c>
      <c r="F405" s="98" t="s">
        <v>280</v>
      </c>
      <c r="G405" s="98" t="s">
        <v>277</v>
      </c>
      <c r="H405" s="98" t="s">
        <v>275</v>
      </c>
      <c r="I405" s="99">
        <f t="shared" si="16"/>
        <v>2.3434699386503065E-9</v>
      </c>
      <c r="J405" s="99">
        <f t="shared" si="16"/>
        <v>6.7187566462167687E-7</v>
      </c>
      <c r="K405" s="99">
        <f t="shared" si="16"/>
        <v>5.1402535787321063E-6</v>
      </c>
      <c r="L405" s="99">
        <f t="shared" si="16"/>
        <v>9.8757627811860939E-6</v>
      </c>
      <c r="M405" s="99">
        <f t="shared" si="16"/>
        <v>2.1289554192229036E-5</v>
      </c>
      <c r="N405" s="99">
        <f t="shared" si="15"/>
        <v>5.4640490797546017E-6</v>
      </c>
      <c r="O405" s="99">
        <f t="shared" si="15"/>
        <v>3.2217652351738247E-6</v>
      </c>
      <c r="P405" s="99">
        <f t="shared" si="15"/>
        <v>1.0442404907975461E-6</v>
      </c>
      <c r="Q405" s="99">
        <f t="shared" si="15"/>
        <v>4.0393488752556233E-7</v>
      </c>
      <c r="R405" s="99">
        <f t="shared" si="15"/>
        <v>1.4935067484662577E-7</v>
      </c>
      <c r="S405" s="101"/>
      <c r="T405" s="99">
        <v>5.7899999999999996E-13</v>
      </c>
      <c r="U405" s="99">
        <v>1.66E-10</v>
      </c>
      <c r="V405" s="99">
        <v>1.27E-9</v>
      </c>
      <c r="W405" s="99">
        <v>2.4399999999999998E-9</v>
      </c>
      <c r="X405" s="99">
        <v>5.2599999999999996E-9</v>
      </c>
      <c r="Y405" s="99">
        <v>1.3500000000000001E-9</v>
      </c>
      <c r="Z405" s="99">
        <v>7.9600000000000004E-10</v>
      </c>
      <c r="AA405" s="99">
        <v>2.5799999999999999E-10</v>
      </c>
      <c r="AB405" s="99">
        <v>9.9799999999999994E-11</v>
      </c>
      <c r="AC405" s="99">
        <v>3.6900000000000003E-11</v>
      </c>
    </row>
    <row r="406" spans="1:29" s="98" customFormat="1" x14ac:dyDescent="0.25">
      <c r="A406" s="98" t="s">
        <v>125</v>
      </c>
      <c r="B406" s="98" t="s">
        <v>236</v>
      </c>
      <c r="C406" s="98" t="s">
        <v>285</v>
      </c>
      <c r="D406" s="98">
        <v>2019</v>
      </c>
      <c r="E406" s="98">
        <v>2019</v>
      </c>
      <c r="F406" s="98" t="s">
        <v>280</v>
      </c>
      <c r="G406" s="98" t="s">
        <v>277</v>
      </c>
      <c r="H406" s="98" t="s">
        <v>276</v>
      </c>
      <c r="I406" s="99">
        <f t="shared" si="16"/>
        <v>2.7320245398773008E-9</v>
      </c>
      <c r="J406" s="99">
        <f t="shared" si="16"/>
        <v>7.0830265848670759E-6</v>
      </c>
      <c r="K406" s="99">
        <f t="shared" si="16"/>
        <v>4.0879182004089974E-5</v>
      </c>
      <c r="L406" s="99">
        <f t="shared" si="16"/>
        <v>6.5568588957055224E-5</v>
      </c>
      <c r="M406" s="99">
        <f t="shared" si="16"/>
        <v>9.8352883435582822E-5</v>
      </c>
      <c r="N406" s="99">
        <f t="shared" si="15"/>
        <v>2.4729881390593048E-5</v>
      </c>
      <c r="O406" s="99">
        <f t="shared" si="15"/>
        <v>8.9448507157464213E-6</v>
      </c>
      <c r="P406" s="99">
        <f t="shared" si="15"/>
        <v>2.3110903885480575E-6</v>
      </c>
      <c r="Q406" s="99">
        <f t="shared" si="15"/>
        <v>8.1758364008179963E-7</v>
      </c>
      <c r="R406" s="99">
        <f t="shared" si="15"/>
        <v>2.8777325153374238E-7</v>
      </c>
      <c r="S406" s="101"/>
      <c r="T406" s="99">
        <v>6.7499999999999995E-13</v>
      </c>
      <c r="U406" s="99">
        <v>1.75E-9</v>
      </c>
      <c r="V406" s="99">
        <v>1.0099999999999999E-8</v>
      </c>
      <c r="W406" s="99">
        <v>1.6199999999999999E-8</v>
      </c>
      <c r="X406" s="99">
        <v>2.4299999999999999E-8</v>
      </c>
      <c r="Y406" s="99">
        <v>6.1099999999999998E-9</v>
      </c>
      <c r="Z406" s="99">
        <v>2.21E-9</v>
      </c>
      <c r="AA406" s="99">
        <v>5.7099999999999999E-10</v>
      </c>
      <c r="AB406" s="99">
        <v>2.02E-10</v>
      </c>
      <c r="AC406" s="99">
        <v>7.1100000000000005E-11</v>
      </c>
    </row>
    <row r="407" spans="1:29" s="98" customFormat="1" x14ac:dyDescent="0.25">
      <c r="A407" s="98" t="s">
        <v>125</v>
      </c>
      <c r="B407" s="98" t="s">
        <v>236</v>
      </c>
      <c r="C407" s="98" t="s">
        <v>285</v>
      </c>
      <c r="D407" s="98">
        <v>2019</v>
      </c>
      <c r="E407" s="98">
        <v>2019</v>
      </c>
      <c r="F407" s="98" t="s">
        <v>280</v>
      </c>
      <c r="G407" s="98" t="s">
        <v>278</v>
      </c>
      <c r="H407" s="98" t="s">
        <v>274</v>
      </c>
      <c r="I407" s="99">
        <f t="shared" si="16"/>
        <v>9.3667188925593861E-10</v>
      </c>
      <c r="J407" s="99">
        <f t="shared" si="16"/>
        <v>1.5651153688846954E-7</v>
      </c>
      <c r="K407" s="99">
        <f t="shared" si="16"/>
        <v>5.2741305647317797E-7</v>
      </c>
      <c r="L407" s="99">
        <f t="shared" si="16"/>
        <v>2.1575988673902782E-6</v>
      </c>
      <c r="M407" s="99">
        <f t="shared" si="16"/>
        <v>4.3836929369199191E-6</v>
      </c>
      <c r="N407" s="99">
        <f t="shared" si="15"/>
        <v>9.1954808872109619E-7</v>
      </c>
      <c r="O407" s="99">
        <f t="shared" si="15"/>
        <v>6.6440346075192639E-7</v>
      </c>
      <c r="P407" s="99">
        <f t="shared" si="15"/>
        <v>2.1404750668554354E-7</v>
      </c>
      <c r="Q407" s="99">
        <f t="shared" si="15"/>
        <v>8.5790240679565653E-8</v>
      </c>
      <c r="R407" s="99">
        <f t="shared" si="15"/>
        <v>3.167903098946045E-8</v>
      </c>
      <c r="S407" s="101"/>
      <c r="T407" s="99">
        <v>2.3142307692307698E-13</v>
      </c>
      <c r="U407" s="99">
        <v>3.8669230769230803E-11</v>
      </c>
      <c r="V407" s="99">
        <v>1.3030769230769201E-10</v>
      </c>
      <c r="W407" s="99">
        <v>5.3307692307692299E-10</v>
      </c>
      <c r="X407" s="99">
        <v>1.0830769230769201E-9</v>
      </c>
      <c r="Y407" s="99">
        <v>2.27192307692308E-10</v>
      </c>
      <c r="Z407" s="99">
        <v>1.6415384615384601E-10</v>
      </c>
      <c r="AA407" s="99">
        <v>5.2884615384615401E-11</v>
      </c>
      <c r="AB407" s="99">
        <v>2.11961538461538E-11</v>
      </c>
      <c r="AC407" s="99">
        <v>7.8269230769230807E-12</v>
      </c>
    </row>
    <row r="408" spans="1:29" s="98" customFormat="1" x14ac:dyDescent="0.25">
      <c r="A408" s="98" t="s">
        <v>125</v>
      </c>
      <c r="B408" s="98" t="s">
        <v>236</v>
      </c>
      <c r="C408" s="98" t="s">
        <v>285</v>
      </c>
      <c r="D408" s="98">
        <v>2019</v>
      </c>
      <c r="E408" s="98">
        <v>2019</v>
      </c>
      <c r="F408" s="98" t="s">
        <v>280</v>
      </c>
      <c r="G408" s="98" t="s">
        <v>278</v>
      </c>
      <c r="H408" s="98" t="s">
        <v>275</v>
      </c>
      <c r="I408" s="99">
        <f t="shared" si="16"/>
        <v>9.9146805096743559E-10</v>
      </c>
      <c r="J408" s="99">
        <f t="shared" si="16"/>
        <v>2.8425508887840165E-7</v>
      </c>
      <c r="K408" s="99">
        <f t="shared" si="16"/>
        <v>2.1747226679251208E-6</v>
      </c>
      <c r="L408" s="99">
        <f t="shared" si="16"/>
        <v>4.1782073305017995E-6</v>
      </c>
      <c r="M408" s="99">
        <f t="shared" si="16"/>
        <v>9.0071190813276897E-6</v>
      </c>
      <c r="N408" s="99">
        <f t="shared" si="15"/>
        <v>2.3117130722038692E-6</v>
      </c>
      <c r="O408" s="99">
        <f t="shared" si="15"/>
        <v>1.3630545225735418E-6</v>
      </c>
      <c r="P408" s="99">
        <f t="shared" si="15"/>
        <v>4.4179405379896115E-7</v>
      </c>
      <c r="Q408" s="99">
        <f t="shared" si="15"/>
        <v>1.7089552933773783E-7</v>
      </c>
      <c r="R408" s="99">
        <f t="shared" si="15"/>
        <v>6.3186823973572591E-8</v>
      </c>
      <c r="S408" s="101"/>
      <c r="T408" s="99">
        <v>2.4496153846153802E-13</v>
      </c>
      <c r="U408" s="99">
        <v>7.0230769230769197E-11</v>
      </c>
      <c r="V408" s="99">
        <v>5.3730769230769197E-10</v>
      </c>
      <c r="W408" s="99">
        <v>1.03230769230769E-9</v>
      </c>
      <c r="X408" s="99">
        <v>2.22538461538462E-9</v>
      </c>
      <c r="Y408" s="99">
        <v>5.7115384615384603E-10</v>
      </c>
      <c r="Z408" s="99">
        <v>3.3676923076923097E-10</v>
      </c>
      <c r="AA408" s="99">
        <v>1.0915384615384599E-10</v>
      </c>
      <c r="AB408" s="99">
        <v>4.2223076923076898E-11</v>
      </c>
      <c r="AC408" s="99">
        <v>1.56115384615385E-11</v>
      </c>
    </row>
    <row r="409" spans="1:29" s="98" customFormat="1" x14ac:dyDescent="0.25">
      <c r="A409" s="98" t="s">
        <v>125</v>
      </c>
      <c r="B409" s="98" t="s">
        <v>236</v>
      </c>
      <c r="C409" s="98" t="s">
        <v>285</v>
      </c>
      <c r="D409" s="98">
        <v>2019</v>
      </c>
      <c r="E409" s="98">
        <v>2019</v>
      </c>
      <c r="F409" s="98" t="s">
        <v>280</v>
      </c>
      <c r="G409" s="98" t="s">
        <v>278</v>
      </c>
      <c r="H409" s="98" t="s">
        <v>276</v>
      </c>
      <c r="I409" s="99">
        <f t="shared" si="16"/>
        <v>1.1558565361019346E-9</v>
      </c>
      <c r="J409" s="99">
        <f t="shared" si="16"/>
        <v>2.9966650935976071E-6</v>
      </c>
      <c r="K409" s="99">
        <f t="shared" si="16"/>
        <v>1.7295038540191901E-5</v>
      </c>
      <c r="L409" s="99">
        <f t="shared" si="16"/>
        <v>2.7740556866446424E-5</v>
      </c>
      <c r="M409" s="99">
        <f t="shared" si="16"/>
        <v>4.1610835299669537E-5</v>
      </c>
      <c r="N409" s="99">
        <f t="shared" si="15"/>
        <v>1.0462642126789365E-5</v>
      </c>
      <c r="O409" s="99">
        <f t="shared" si="15"/>
        <v>3.7843599182004086E-6</v>
      </c>
      <c r="P409" s="99">
        <f t="shared" si="15"/>
        <v>9.7776901053956254E-7</v>
      </c>
      <c r="Q409" s="99">
        <f t="shared" si="15"/>
        <v>3.4590077080383854E-7</v>
      </c>
      <c r="R409" s="99">
        <f t="shared" si="15"/>
        <v>1.2175022180273701E-7</v>
      </c>
      <c r="S409" s="101"/>
      <c r="T409" s="99">
        <v>2.8557692307692299E-13</v>
      </c>
      <c r="U409" s="99">
        <v>7.4038461538461496E-10</v>
      </c>
      <c r="V409" s="99">
        <v>4.2730769230769198E-9</v>
      </c>
      <c r="W409" s="99">
        <v>6.8538461538461503E-9</v>
      </c>
      <c r="X409" s="99">
        <v>1.02807692307692E-8</v>
      </c>
      <c r="Y409" s="99">
        <v>2.5850000000000001E-9</v>
      </c>
      <c r="Z409" s="99">
        <v>9.3499999999999998E-10</v>
      </c>
      <c r="AA409" s="99">
        <v>2.4157692307692301E-10</v>
      </c>
      <c r="AB409" s="99">
        <v>8.5461538461538506E-11</v>
      </c>
      <c r="AC409" s="99">
        <v>3.0080769230769199E-11</v>
      </c>
    </row>
    <row r="410" spans="1:29" s="98" customFormat="1" x14ac:dyDescent="0.25">
      <c r="A410" s="98" t="s">
        <v>125</v>
      </c>
      <c r="B410" s="98" t="s">
        <v>236</v>
      </c>
      <c r="C410" s="98" t="s">
        <v>285</v>
      </c>
      <c r="D410" s="98">
        <v>2020</v>
      </c>
      <c r="E410" s="98">
        <v>2019</v>
      </c>
      <c r="F410" s="98" t="s">
        <v>272</v>
      </c>
      <c r="G410" s="98" t="s">
        <v>273</v>
      </c>
      <c r="H410" s="98" t="s">
        <v>274</v>
      </c>
      <c r="I410" s="99">
        <f t="shared" si="16"/>
        <v>5.9092678936605318E-15</v>
      </c>
      <c r="J410" s="99">
        <f t="shared" si="16"/>
        <v>8.4996319018404902E-9</v>
      </c>
      <c r="K410" s="99">
        <f t="shared" si="16"/>
        <v>8.4996319018404909E-8</v>
      </c>
      <c r="L410" s="99">
        <f t="shared" si="16"/>
        <v>3.3431885480572603E-7</v>
      </c>
      <c r="M410" s="99">
        <f t="shared" si="16"/>
        <v>9.5519672801635998E-7</v>
      </c>
      <c r="N410" s="99">
        <f t="shared" si="15"/>
        <v>1.3518462167689164E-7</v>
      </c>
      <c r="O410" s="99">
        <f t="shared" si="15"/>
        <v>9.5924417177914105E-8</v>
      </c>
      <c r="P410" s="99">
        <f t="shared" si="15"/>
        <v>2.5863165644171783E-8</v>
      </c>
      <c r="Q410" s="99">
        <f t="shared" si="15"/>
        <v>9.3495950920245406E-9</v>
      </c>
      <c r="R410" s="99">
        <f t="shared" si="15"/>
        <v>3.4241374233128838E-9</v>
      </c>
      <c r="S410" s="101"/>
      <c r="T410" s="99">
        <v>1.4599999999999999E-18</v>
      </c>
      <c r="U410" s="99">
        <v>2.0999999999999999E-12</v>
      </c>
      <c r="V410" s="99">
        <v>2.0999999999999999E-11</v>
      </c>
      <c r="W410" s="99">
        <v>8.2600000000000004E-11</v>
      </c>
      <c r="X410" s="99">
        <v>2.3600000000000001E-10</v>
      </c>
      <c r="Y410" s="99">
        <v>3.3400000000000002E-11</v>
      </c>
      <c r="Z410" s="99">
        <v>2.37E-11</v>
      </c>
      <c r="AA410" s="99">
        <v>6.39E-12</v>
      </c>
      <c r="AB410" s="99">
        <v>2.3100000000000001E-12</v>
      </c>
      <c r="AC410" s="99">
        <v>8.4600000000000003E-13</v>
      </c>
    </row>
    <row r="411" spans="1:29" s="98" customFormat="1" x14ac:dyDescent="0.25">
      <c r="A411" s="98" t="s">
        <v>125</v>
      </c>
      <c r="B411" s="98" t="s">
        <v>236</v>
      </c>
      <c r="C411" s="98" t="s">
        <v>285</v>
      </c>
      <c r="D411" s="98">
        <v>2020</v>
      </c>
      <c r="E411" s="98">
        <v>2019</v>
      </c>
      <c r="F411" s="98" t="s">
        <v>272</v>
      </c>
      <c r="G411" s="98" t="s">
        <v>273</v>
      </c>
      <c r="H411" s="98" t="s">
        <v>275</v>
      </c>
      <c r="I411" s="99">
        <f t="shared" si="16"/>
        <v>7.244924335378323E-3</v>
      </c>
      <c r="J411" s="99">
        <f t="shared" si="16"/>
        <v>8.3377341513292435E-4</v>
      </c>
      <c r="K411" s="99">
        <f t="shared" si="16"/>
        <v>3.169148466257669E-4</v>
      </c>
      <c r="L411" s="99">
        <f t="shared" si="16"/>
        <v>1.6756417177914111E-4</v>
      </c>
      <c r="M411" s="99">
        <f t="shared" si="16"/>
        <v>4.7759836400817998E-5</v>
      </c>
      <c r="N411" s="99">
        <f t="shared" si="15"/>
        <v>1.2304229038854805E-6</v>
      </c>
      <c r="O411" s="99">
        <f t="shared" si="15"/>
        <v>4.3307648261758692E-7</v>
      </c>
      <c r="P411" s="99">
        <f t="shared" si="15"/>
        <v>9.7543394683026592E-8</v>
      </c>
      <c r="Q411" s="99">
        <f t="shared" si="15"/>
        <v>4.047443762781186E-8</v>
      </c>
      <c r="R411" s="99">
        <f t="shared" si="15"/>
        <v>1.9792000000000003E-8</v>
      </c>
      <c r="S411" s="101"/>
      <c r="T411" s="99">
        <v>1.79E-6</v>
      </c>
      <c r="U411" s="99">
        <v>2.0599999999999999E-7</v>
      </c>
      <c r="V411" s="99">
        <v>7.8300000000000006E-8</v>
      </c>
      <c r="W411" s="99">
        <v>4.14E-8</v>
      </c>
      <c r="X411" s="99">
        <v>1.18E-8</v>
      </c>
      <c r="Y411" s="99">
        <v>3.0399999999999998E-10</v>
      </c>
      <c r="Z411" s="99">
        <v>1.0700000000000001E-10</v>
      </c>
      <c r="AA411" s="99">
        <v>2.4099999999999999E-11</v>
      </c>
      <c r="AB411" s="99">
        <v>9.9999999999999994E-12</v>
      </c>
      <c r="AC411" s="99">
        <v>4.8900000000000004E-12</v>
      </c>
    </row>
    <row r="412" spans="1:29" s="98" customFormat="1" x14ac:dyDescent="0.25">
      <c r="A412" s="98" t="s">
        <v>125</v>
      </c>
      <c r="B412" s="98" t="s">
        <v>236</v>
      </c>
      <c r="C412" s="98" t="s">
        <v>285</v>
      </c>
      <c r="D412" s="98">
        <v>2020</v>
      </c>
      <c r="E412" s="98">
        <v>2019</v>
      </c>
      <c r="F412" s="98" t="s">
        <v>272</v>
      </c>
      <c r="G412" s="98" t="s">
        <v>273</v>
      </c>
      <c r="H412" s="98" t="s">
        <v>276</v>
      </c>
      <c r="I412" s="99">
        <f t="shared" si="16"/>
        <v>8.3782085889570548E-2</v>
      </c>
      <c r="J412" s="99">
        <f t="shared" si="16"/>
        <v>3.7519803680981595E-2</v>
      </c>
      <c r="K412" s="99">
        <f t="shared" si="16"/>
        <v>2.3151378323108384E-2</v>
      </c>
      <c r="L412" s="99">
        <f t="shared" si="16"/>
        <v>1.5339811860940696E-2</v>
      </c>
      <c r="M412" s="99">
        <f t="shared" si="16"/>
        <v>7.244924335378323E-3</v>
      </c>
      <c r="N412" s="99">
        <f t="shared" si="15"/>
        <v>5.0997791411042939E-4</v>
      </c>
      <c r="O412" s="99">
        <f t="shared" si="15"/>
        <v>1.9630102249488751E-4</v>
      </c>
      <c r="P412" s="99">
        <f t="shared" si="15"/>
        <v>4.6545603271983647E-5</v>
      </c>
      <c r="Q412" s="99">
        <f t="shared" si="15"/>
        <v>1.5906453987730065E-5</v>
      </c>
      <c r="R412" s="99">
        <f t="shared" si="15"/>
        <v>5.2616768916155423E-6</v>
      </c>
      <c r="S412" s="101"/>
      <c r="T412" s="99">
        <v>2.0699999999999998E-5</v>
      </c>
      <c r="U412" s="99">
        <v>9.2699999999999993E-6</v>
      </c>
      <c r="V412" s="99">
        <v>5.7200000000000003E-6</v>
      </c>
      <c r="W412" s="99">
        <v>3.7900000000000001E-6</v>
      </c>
      <c r="X412" s="99">
        <v>1.79E-6</v>
      </c>
      <c r="Y412" s="99">
        <v>1.2599999999999999E-7</v>
      </c>
      <c r="Z412" s="99">
        <v>4.8499999999999998E-8</v>
      </c>
      <c r="AA412" s="99">
        <v>1.15E-8</v>
      </c>
      <c r="AB412" s="99">
        <v>3.9300000000000003E-9</v>
      </c>
      <c r="AC412" s="99">
        <v>1.3000000000000001E-9</v>
      </c>
    </row>
    <row r="413" spans="1:29" s="98" customFormat="1" x14ac:dyDescent="0.25">
      <c r="A413" s="98" t="s">
        <v>125</v>
      </c>
      <c r="B413" s="98" t="s">
        <v>236</v>
      </c>
      <c r="C413" s="98" t="s">
        <v>285</v>
      </c>
      <c r="D413" s="98">
        <v>2020</v>
      </c>
      <c r="E413" s="98">
        <v>2019</v>
      </c>
      <c r="F413" s="98" t="s">
        <v>272</v>
      </c>
      <c r="G413" s="98" t="s">
        <v>277</v>
      </c>
      <c r="H413" s="98" t="s">
        <v>274</v>
      </c>
      <c r="I413" s="99">
        <f t="shared" si="16"/>
        <v>1.0563828220858896E-2</v>
      </c>
      <c r="J413" s="99">
        <f t="shared" si="16"/>
        <v>3.7276957055214725E-3</v>
      </c>
      <c r="K413" s="99">
        <f t="shared" si="16"/>
        <v>1.894203680981595E-3</v>
      </c>
      <c r="L413" s="99">
        <f t="shared" si="16"/>
        <v>1.4773169734151328E-3</v>
      </c>
      <c r="M413" s="99">
        <f t="shared" si="16"/>
        <v>6.8401799591002034E-4</v>
      </c>
      <c r="N413" s="99">
        <f t="shared" si="15"/>
        <v>2.2260940695296524E-5</v>
      </c>
      <c r="O413" s="99">
        <f t="shared" si="15"/>
        <v>1.4894593047034766E-5</v>
      </c>
      <c r="P413" s="99">
        <f t="shared" si="15"/>
        <v>3.1570061349693251E-6</v>
      </c>
      <c r="Q413" s="99">
        <f t="shared" si="15"/>
        <v>9.9162372188139065E-7</v>
      </c>
      <c r="R413" s="99">
        <f t="shared" si="15"/>
        <v>3.1651010224948876E-7</v>
      </c>
      <c r="S413" s="101"/>
      <c r="T413" s="99">
        <v>2.61E-6</v>
      </c>
      <c r="U413" s="99">
        <v>9.2099999999999995E-7</v>
      </c>
      <c r="V413" s="99">
        <v>4.6800000000000001E-7</v>
      </c>
      <c r="W413" s="99">
        <v>3.65E-7</v>
      </c>
      <c r="X413" s="99">
        <v>1.6899999999999999E-7</v>
      </c>
      <c r="Y413" s="99">
        <v>5.4999999999999996E-9</v>
      </c>
      <c r="Z413" s="99">
        <v>3.6800000000000001E-9</v>
      </c>
      <c r="AA413" s="99">
        <v>7.7999999999999999E-10</v>
      </c>
      <c r="AB413" s="99">
        <v>2.4499999999999998E-10</v>
      </c>
      <c r="AC413" s="99">
        <v>7.8199999999999999E-11</v>
      </c>
    </row>
    <row r="414" spans="1:29" s="98" customFormat="1" x14ac:dyDescent="0.25">
      <c r="A414" s="98" t="s">
        <v>125</v>
      </c>
      <c r="B414" s="98" t="s">
        <v>236</v>
      </c>
      <c r="C414" s="98" t="s">
        <v>285</v>
      </c>
      <c r="D414" s="98">
        <v>2020</v>
      </c>
      <c r="E414" s="98">
        <v>2019</v>
      </c>
      <c r="F414" s="98" t="s">
        <v>272</v>
      </c>
      <c r="G414" s="98" t="s">
        <v>277</v>
      </c>
      <c r="H414" s="98" t="s">
        <v>275</v>
      </c>
      <c r="I414" s="99">
        <f t="shared" si="16"/>
        <v>1.6351672801635995E-2</v>
      </c>
      <c r="J414" s="99">
        <f t="shared" si="16"/>
        <v>6.9211288343558287E-3</v>
      </c>
      <c r="K414" s="99">
        <f t="shared" si="16"/>
        <v>3.994826993865031E-3</v>
      </c>
      <c r="L414" s="99">
        <f t="shared" si="16"/>
        <v>2.7805938650306752E-3</v>
      </c>
      <c r="M414" s="99">
        <f t="shared" si="16"/>
        <v>1.2830396728016359E-3</v>
      </c>
      <c r="N414" s="99">
        <f t="shared" si="15"/>
        <v>6.0711656441717785E-5</v>
      </c>
      <c r="O414" s="99">
        <f t="shared" si="15"/>
        <v>2.9141595092024541E-5</v>
      </c>
      <c r="P414" s="99">
        <f t="shared" si="15"/>
        <v>6.7187566462167697E-6</v>
      </c>
      <c r="Q414" s="99">
        <f t="shared" si="15"/>
        <v>2.2301415132924336E-6</v>
      </c>
      <c r="R414" s="99">
        <f t="shared" si="15"/>
        <v>7.447296523517383E-7</v>
      </c>
      <c r="S414" s="101"/>
      <c r="T414" s="99">
        <v>4.0400000000000003E-6</v>
      </c>
      <c r="U414" s="99">
        <v>1.7099999999999999E-6</v>
      </c>
      <c r="V414" s="99">
        <v>9.8700000000000004E-7</v>
      </c>
      <c r="W414" s="99">
        <v>6.8700000000000005E-7</v>
      </c>
      <c r="X414" s="99">
        <v>3.1699999999999999E-7</v>
      </c>
      <c r="Y414" s="99">
        <v>1.4999999999999999E-8</v>
      </c>
      <c r="Z414" s="99">
        <v>7.2E-9</v>
      </c>
      <c r="AA414" s="99">
        <v>1.6600000000000001E-9</v>
      </c>
      <c r="AB414" s="99">
        <v>5.5099999999999996E-10</v>
      </c>
      <c r="AC414" s="99">
        <v>1.8400000000000001E-10</v>
      </c>
    </row>
    <row r="415" spans="1:29" s="98" customFormat="1" x14ac:dyDescent="0.25">
      <c r="A415" s="98" t="s">
        <v>125</v>
      </c>
      <c r="B415" s="98" t="s">
        <v>236</v>
      </c>
      <c r="C415" s="98" t="s">
        <v>285</v>
      </c>
      <c r="D415" s="98">
        <v>2020</v>
      </c>
      <c r="E415" s="98">
        <v>2019</v>
      </c>
      <c r="F415" s="98" t="s">
        <v>272</v>
      </c>
      <c r="G415" s="98" t="s">
        <v>277</v>
      </c>
      <c r="H415" s="98" t="s">
        <v>276</v>
      </c>
      <c r="I415" s="99">
        <f t="shared" si="16"/>
        <v>4.0474437627811867E-2</v>
      </c>
      <c r="J415" s="99">
        <f t="shared" si="16"/>
        <v>1.6513570552147239E-2</v>
      </c>
      <c r="K415" s="99">
        <f t="shared" si="16"/>
        <v>1.0725725971370142E-2</v>
      </c>
      <c r="L415" s="99">
        <f t="shared" si="16"/>
        <v>6.4759100204498984E-3</v>
      </c>
      <c r="M415" s="99">
        <f t="shared" si="16"/>
        <v>2.9505865030674846E-3</v>
      </c>
      <c r="N415" s="99">
        <f t="shared" si="15"/>
        <v>3.6386519427402867E-4</v>
      </c>
      <c r="O415" s="99">
        <f t="shared" si="15"/>
        <v>6.3544867075664632E-5</v>
      </c>
      <c r="P415" s="99">
        <f t="shared" si="15"/>
        <v>1.3963680981595092E-5</v>
      </c>
      <c r="Q415" s="99">
        <f t="shared" si="15"/>
        <v>4.5736114519427407E-6</v>
      </c>
      <c r="R415" s="99">
        <f t="shared" si="15"/>
        <v>1.5258862985685071E-6</v>
      </c>
      <c r="S415" s="101"/>
      <c r="T415" s="99">
        <v>1.0000000000000001E-5</v>
      </c>
      <c r="U415" s="99">
        <v>4.0799999999999999E-6</v>
      </c>
      <c r="V415" s="99">
        <v>2.65E-6</v>
      </c>
      <c r="W415" s="99">
        <v>1.5999999999999999E-6</v>
      </c>
      <c r="X415" s="99">
        <v>7.2900000000000003E-7</v>
      </c>
      <c r="Y415" s="99">
        <v>8.9900000000000004E-8</v>
      </c>
      <c r="Z415" s="99">
        <v>1.5700000000000002E-8</v>
      </c>
      <c r="AA415" s="99">
        <v>3.4499999999999999E-9</v>
      </c>
      <c r="AB415" s="99">
        <v>1.13E-9</v>
      </c>
      <c r="AC415" s="99">
        <v>3.7699999999999999E-10</v>
      </c>
    </row>
    <row r="416" spans="1:29" s="98" customFormat="1" x14ac:dyDescent="0.25">
      <c r="A416" s="98" t="s">
        <v>125</v>
      </c>
      <c r="B416" s="98" t="s">
        <v>236</v>
      </c>
      <c r="C416" s="98" t="s">
        <v>285</v>
      </c>
      <c r="D416" s="98">
        <v>2020</v>
      </c>
      <c r="E416" s="98">
        <v>2019</v>
      </c>
      <c r="F416" s="98" t="s">
        <v>272</v>
      </c>
      <c r="G416" s="98" t="s">
        <v>278</v>
      </c>
      <c r="H416" s="98" t="s">
        <v>274</v>
      </c>
      <c r="I416" s="99">
        <f t="shared" si="16"/>
        <v>4.4693119395941509E-3</v>
      </c>
      <c r="J416" s="99">
        <f t="shared" si="16"/>
        <v>1.577102029259084E-3</v>
      </c>
      <c r="K416" s="99">
        <f t="shared" si="16"/>
        <v>8.0139386503067487E-4</v>
      </c>
      <c r="L416" s="99">
        <f t="shared" si="16"/>
        <v>6.2501871952178728E-4</v>
      </c>
      <c r="M416" s="99">
        <f t="shared" si="16"/>
        <v>2.893922290388548E-4</v>
      </c>
      <c r="N416" s="99">
        <f t="shared" si="15"/>
        <v>9.4180902941639274E-6</v>
      </c>
      <c r="O416" s="99">
        <f t="shared" si="15"/>
        <v>6.3015585968224132E-6</v>
      </c>
      <c r="P416" s="99">
        <f t="shared" si="15"/>
        <v>1.3356564417177914E-6</v>
      </c>
      <c r="Q416" s="99">
        <f t="shared" si="15"/>
        <v>4.1953311310366467E-7</v>
      </c>
      <c r="R416" s="99">
        <f t="shared" si="15"/>
        <v>1.3390812018247609E-7</v>
      </c>
      <c r="S416" s="101"/>
      <c r="T416" s="99">
        <v>1.10423076923077E-6</v>
      </c>
      <c r="U416" s="99">
        <v>3.8965384615384599E-7</v>
      </c>
      <c r="V416" s="99">
        <v>1.98E-7</v>
      </c>
      <c r="W416" s="99">
        <v>1.5442307692307699E-7</v>
      </c>
      <c r="X416" s="99">
        <v>7.1499999999999998E-8</v>
      </c>
      <c r="Y416" s="99">
        <v>2.3269230769230802E-9</v>
      </c>
      <c r="Z416" s="99">
        <v>1.5569230769230799E-9</v>
      </c>
      <c r="AA416" s="99">
        <v>3.3E-10</v>
      </c>
      <c r="AB416" s="99">
        <v>1.03653846153846E-10</v>
      </c>
      <c r="AC416" s="99">
        <v>3.3084615384615402E-11</v>
      </c>
    </row>
    <row r="417" spans="1:29" s="98" customFormat="1" x14ac:dyDescent="0.25">
      <c r="A417" s="98" t="s">
        <v>125</v>
      </c>
      <c r="B417" s="98" t="s">
        <v>236</v>
      </c>
      <c r="C417" s="98" t="s">
        <v>285</v>
      </c>
      <c r="D417" s="98">
        <v>2020</v>
      </c>
      <c r="E417" s="98">
        <v>2019</v>
      </c>
      <c r="F417" s="98" t="s">
        <v>272</v>
      </c>
      <c r="G417" s="98" t="s">
        <v>278</v>
      </c>
      <c r="H417" s="98" t="s">
        <v>275</v>
      </c>
      <c r="I417" s="99">
        <f t="shared" si="16"/>
        <v>6.9180154160767698E-3</v>
      </c>
      <c r="J417" s="99">
        <f t="shared" si="16"/>
        <v>2.9281698914582336E-3</v>
      </c>
      <c r="K417" s="99">
        <f t="shared" si="16"/>
        <v>1.6901191127890512E-3</v>
      </c>
      <c r="L417" s="99">
        <f t="shared" si="16"/>
        <v>1.1764050967437466E-3</v>
      </c>
      <c r="M417" s="99">
        <f t="shared" si="16"/>
        <v>5.428244769545399E-4</v>
      </c>
      <c r="N417" s="99">
        <f t="shared" si="15"/>
        <v>2.5685700802265237E-5</v>
      </c>
      <c r="O417" s="99">
        <f t="shared" si="15"/>
        <v>1.2329136385087321E-5</v>
      </c>
      <c r="P417" s="99">
        <f t="shared" si="15"/>
        <v>2.8425508887840165E-6</v>
      </c>
      <c r="Q417" s="99">
        <f t="shared" si="15"/>
        <v>9.4352140946987723E-7</v>
      </c>
      <c r="R417" s="99">
        <f t="shared" si="15"/>
        <v>3.1507792984112028E-7</v>
      </c>
      <c r="S417" s="101"/>
      <c r="T417" s="99">
        <v>1.7092307692307701E-6</v>
      </c>
      <c r="U417" s="99">
        <v>7.2346153846153805E-7</v>
      </c>
      <c r="V417" s="99">
        <v>4.17576923076923E-7</v>
      </c>
      <c r="W417" s="99">
        <v>2.9065384615384601E-7</v>
      </c>
      <c r="X417" s="99">
        <v>1.34115384615385E-7</v>
      </c>
      <c r="Y417" s="99">
        <v>6.3461538461538497E-9</v>
      </c>
      <c r="Z417" s="99">
        <v>3.0461538461538499E-9</v>
      </c>
      <c r="AA417" s="99">
        <v>7.0230769230769202E-10</v>
      </c>
      <c r="AB417" s="99">
        <v>2.3311538461538499E-10</v>
      </c>
      <c r="AC417" s="99">
        <v>7.7846153846153903E-11</v>
      </c>
    </row>
    <row r="418" spans="1:29" s="98" customFormat="1" x14ac:dyDescent="0.25">
      <c r="A418" s="98" t="s">
        <v>125</v>
      </c>
      <c r="B418" s="98" t="s">
        <v>236</v>
      </c>
      <c r="C418" s="98" t="s">
        <v>285</v>
      </c>
      <c r="D418" s="98">
        <v>2020</v>
      </c>
      <c r="E418" s="98">
        <v>2019</v>
      </c>
      <c r="F418" s="98" t="s">
        <v>272</v>
      </c>
      <c r="G418" s="98" t="s">
        <v>278</v>
      </c>
      <c r="H418" s="98" t="s">
        <v>276</v>
      </c>
      <c r="I418" s="99">
        <f t="shared" si="16"/>
        <v>1.7123800534843477E-2</v>
      </c>
      <c r="J418" s="99">
        <f t="shared" si="16"/>
        <v>6.9865106182161549E-3</v>
      </c>
      <c r="K418" s="99">
        <f t="shared" si="16"/>
        <v>4.5378071417335377E-3</v>
      </c>
      <c r="L418" s="99">
        <f t="shared" si="16"/>
        <v>2.7398080855749575E-3</v>
      </c>
      <c r="M418" s="99">
        <f t="shared" si="16"/>
        <v>1.2483250589900899E-3</v>
      </c>
      <c r="N418" s="99">
        <f t="shared" si="15"/>
        <v>1.5394296680824296E-4</v>
      </c>
      <c r="O418" s="99">
        <f t="shared" si="15"/>
        <v>2.6884366839704252E-5</v>
      </c>
      <c r="P418" s="99">
        <f t="shared" si="15"/>
        <v>5.9077111845209821E-6</v>
      </c>
      <c r="Q418" s="99">
        <f t="shared" si="15"/>
        <v>1.9349894604373129E-6</v>
      </c>
      <c r="R418" s="99">
        <f t="shared" si="15"/>
        <v>6.4556728016359913E-7</v>
      </c>
      <c r="S418" s="101"/>
      <c r="T418" s="99">
        <v>4.2307692307692302E-6</v>
      </c>
      <c r="U418" s="99">
        <v>1.7261538461538499E-6</v>
      </c>
      <c r="V418" s="99">
        <v>1.12115384615385E-6</v>
      </c>
      <c r="W418" s="99">
        <v>6.7692307692307701E-7</v>
      </c>
      <c r="X418" s="99">
        <v>3.0842307692307702E-7</v>
      </c>
      <c r="Y418" s="99">
        <v>3.8034615384615403E-8</v>
      </c>
      <c r="Z418" s="99">
        <v>6.6423076923076898E-9</v>
      </c>
      <c r="AA418" s="99">
        <v>1.45961538461538E-9</v>
      </c>
      <c r="AB418" s="99">
        <v>4.7807692307692297E-10</v>
      </c>
      <c r="AC418" s="99">
        <v>1.5949999999999999E-10</v>
      </c>
    </row>
    <row r="419" spans="1:29" s="98" customFormat="1" x14ac:dyDescent="0.25">
      <c r="A419" s="98" t="s">
        <v>125</v>
      </c>
      <c r="B419" s="98" t="s">
        <v>236</v>
      </c>
      <c r="C419" s="98" t="s">
        <v>285</v>
      </c>
      <c r="D419" s="98">
        <v>2020</v>
      </c>
      <c r="E419" s="98">
        <v>2019</v>
      </c>
      <c r="F419" s="98" t="s">
        <v>279</v>
      </c>
      <c r="G419" s="98" t="s">
        <v>273</v>
      </c>
      <c r="H419" s="98" t="s">
        <v>274</v>
      </c>
      <c r="I419" s="99">
        <f t="shared" si="16"/>
        <v>0</v>
      </c>
      <c r="J419" s="99">
        <f t="shared" si="16"/>
        <v>0</v>
      </c>
      <c r="K419" s="99">
        <f t="shared" si="16"/>
        <v>0</v>
      </c>
      <c r="L419" s="99">
        <f t="shared" si="16"/>
        <v>0</v>
      </c>
      <c r="M419" s="99">
        <f t="shared" si="16"/>
        <v>0</v>
      </c>
      <c r="N419" s="99">
        <f t="shared" si="15"/>
        <v>0</v>
      </c>
      <c r="O419" s="99">
        <f t="shared" si="15"/>
        <v>0</v>
      </c>
      <c r="P419" s="99">
        <f t="shared" si="15"/>
        <v>0</v>
      </c>
      <c r="Q419" s="99">
        <f t="shared" si="15"/>
        <v>0</v>
      </c>
      <c r="R419" s="99">
        <f t="shared" si="15"/>
        <v>0</v>
      </c>
      <c r="S419" s="101"/>
      <c r="T419" s="99">
        <v>0</v>
      </c>
      <c r="U419" s="99">
        <v>0</v>
      </c>
      <c r="V419" s="99">
        <v>0</v>
      </c>
      <c r="W419" s="99">
        <v>0</v>
      </c>
      <c r="X419" s="99">
        <v>0</v>
      </c>
      <c r="Y419" s="99">
        <v>0</v>
      </c>
      <c r="Z419" s="99">
        <v>0</v>
      </c>
      <c r="AA419" s="99">
        <v>0</v>
      </c>
      <c r="AB419" s="99">
        <v>0</v>
      </c>
      <c r="AC419" s="99">
        <v>0</v>
      </c>
    </row>
    <row r="420" spans="1:29" s="98" customFormat="1" x14ac:dyDescent="0.25">
      <c r="A420" s="98" t="s">
        <v>125</v>
      </c>
      <c r="B420" s="98" t="s">
        <v>236</v>
      </c>
      <c r="C420" s="98" t="s">
        <v>285</v>
      </c>
      <c r="D420" s="98">
        <v>2020</v>
      </c>
      <c r="E420" s="98">
        <v>2019</v>
      </c>
      <c r="F420" s="98" t="s">
        <v>279</v>
      </c>
      <c r="G420" s="98" t="s">
        <v>273</v>
      </c>
      <c r="H420" s="98" t="s">
        <v>275</v>
      </c>
      <c r="I420" s="99">
        <f t="shared" si="16"/>
        <v>7.244924335378323E-3</v>
      </c>
      <c r="J420" s="99">
        <f t="shared" si="16"/>
        <v>8.3377341513292435E-4</v>
      </c>
      <c r="K420" s="99">
        <f t="shared" si="16"/>
        <v>3.1570061349693254E-4</v>
      </c>
      <c r="L420" s="99">
        <f t="shared" si="16"/>
        <v>1.6594519427402864E-4</v>
      </c>
      <c r="M420" s="99">
        <f t="shared" si="16"/>
        <v>4.1688670756646215E-5</v>
      </c>
      <c r="N420" s="99">
        <f t="shared" si="15"/>
        <v>9.471018404907977E-9</v>
      </c>
      <c r="O420" s="99">
        <f t="shared" si="15"/>
        <v>0</v>
      </c>
      <c r="P420" s="99">
        <f t="shared" si="15"/>
        <v>0</v>
      </c>
      <c r="Q420" s="99">
        <f t="shared" si="15"/>
        <v>0</v>
      </c>
      <c r="R420" s="99">
        <f t="shared" si="15"/>
        <v>0</v>
      </c>
      <c r="S420" s="101"/>
      <c r="T420" s="99">
        <v>1.79E-6</v>
      </c>
      <c r="U420" s="99">
        <v>2.0599999999999999E-7</v>
      </c>
      <c r="V420" s="99">
        <v>7.7999999999999997E-8</v>
      </c>
      <c r="W420" s="99">
        <v>4.1000000000000003E-8</v>
      </c>
      <c r="X420" s="99">
        <v>1.03E-8</v>
      </c>
      <c r="Y420" s="99">
        <v>2.3400000000000001E-12</v>
      </c>
      <c r="Z420" s="99">
        <v>0</v>
      </c>
      <c r="AA420" s="99">
        <v>0</v>
      </c>
      <c r="AB420" s="99">
        <v>0</v>
      </c>
      <c r="AC420" s="99">
        <v>0</v>
      </c>
    </row>
    <row r="421" spans="1:29" s="98" customFormat="1" x14ac:dyDescent="0.25">
      <c r="A421" s="98" t="s">
        <v>125</v>
      </c>
      <c r="B421" s="98" t="s">
        <v>236</v>
      </c>
      <c r="C421" s="98" t="s">
        <v>285</v>
      </c>
      <c r="D421" s="98">
        <v>2020</v>
      </c>
      <c r="E421" s="98">
        <v>2019</v>
      </c>
      <c r="F421" s="98" t="s">
        <v>279</v>
      </c>
      <c r="G421" s="98" t="s">
        <v>273</v>
      </c>
      <c r="H421" s="98" t="s">
        <v>276</v>
      </c>
      <c r="I421" s="99">
        <f t="shared" si="16"/>
        <v>8.3782085889570548E-2</v>
      </c>
      <c r="J421" s="99">
        <f t="shared" si="16"/>
        <v>3.7519803680981595E-2</v>
      </c>
      <c r="K421" s="99">
        <f t="shared" si="16"/>
        <v>2.3110903885480576E-2</v>
      </c>
      <c r="L421" s="99">
        <f t="shared" si="16"/>
        <v>1.5299337423312883E-2</v>
      </c>
      <c r="M421" s="99">
        <f t="shared" si="16"/>
        <v>7.1235010224948879E-3</v>
      </c>
      <c r="N421" s="99">
        <f t="shared" si="15"/>
        <v>4.7355092024539875E-4</v>
      </c>
      <c r="O421" s="99">
        <f t="shared" si="15"/>
        <v>1.7606380368098159E-4</v>
      </c>
      <c r="P421" s="99">
        <f t="shared" si="15"/>
        <v>3.9664948875255623E-5</v>
      </c>
      <c r="Q421" s="99">
        <f t="shared" si="15"/>
        <v>1.3235141104294479E-5</v>
      </c>
      <c r="R421" s="99">
        <f t="shared" si="15"/>
        <v>4.2902903885480579E-6</v>
      </c>
      <c r="S421" s="101"/>
      <c r="T421" s="99">
        <v>2.0699999999999998E-5</v>
      </c>
      <c r="U421" s="99">
        <v>9.2699999999999993E-6</v>
      </c>
      <c r="V421" s="99">
        <v>5.7100000000000004E-6</v>
      </c>
      <c r="W421" s="99">
        <v>3.7799999999999998E-6</v>
      </c>
      <c r="X421" s="99">
        <v>1.7600000000000001E-6</v>
      </c>
      <c r="Y421" s="99">
        <v>1.17E-7</v>
      </c>
      <c r="Z421" s="99">
        <v>4.3499999999999999E-8</v>
      </c>
      <c r="AA421" s="99">
        <v>9.8000000000000001E-9</v>
      </c>
      <c r="AB421" s="99">
        <v>3.2700000000000001E-9</v>
      </c>
      <c r="AC421" s="99">
        <v>1.0600000000000001E-9</v>
      </c>
    </row>
    <row r="422" spans="1:29" s="98" customFormat="1" x14ac:dyDescent="0.25">
      <c r="A422" s="98" t="s">
        <v>125</v>
      </c>
      <c r="B422" s="98" t="s">
        <v>236</v>
      </c>
      <c r="C422" s="98" t="s">
        <v>285</v>
      </c>
      <c r="D422" s="98">
        <v>2020</v>
      </c>
      <c r="E422" s="98">
        <v>2019</v>
      </c>
      <c r="F422" s="98" t="s">
        <v>279</v>
      </c>
      <c r="G422" s="98" t="s">
        <v>277</v>
      </c>
      <c r="H422" s="98" t="s">
        <v>274</v>
      </c>
      <c r="I422" s="99">
        <f t="shared" si="16"/>
        <v>1.0563828220858896E-2</v>
      </c>
      <c r="J422" s="99">
        <f t="shared" si="16"/>
        <v>3.7276957055214725E-3</v>
      </c>
      <c r="K422" s="99">
        <f t="shared" si="16"/>
        <v>1.8901562372188139E-3</v>
      </c>
      <c r="L422" s="99">
        <f t="shared" si="16"/>
        <v>1.4732695296523516E-3</v>
      </c>
      <c r="M422" s="99">
        <f t="shared" si="16"/>
        <v>6.7187566462167698E-4</v>
      </c>
      <c r="N422" s="99">
        <f t="shared" si="15"/>
        <v>2.0115795501022497E-5</v>
      </c>
      <c r="O422" s="99">
        <f t="shared" si="15"/>
        <v>1.3437513292433539E-5</v>
      </c>
      <c r="P422" s="99">
        <f t="shared" si="15"/>
        <v>2.6875026584867075E-6</v>
      </c>
      <c r="Q422" s="99">
        <f t="shared" si="15"/>
        <v>7.9734642126789367E-7</v>
      </c>
      <c r="R422" s="99">
        <f t="shared" si="15"/>
        <v>2.4325137014314931E-7</v>
      </c>
      <c r="S422" s="101"/>
      <c r="T422" s="99">
        <v>2.61E-6</v>
      </c>
      <c r="U422" s="99">
        <v>9.2099999999999995E-7</v>
      </c>
      <c r="V422" s="99">
        <v>4.6699999999999999E-7</v>
      </c>
      <c r="W422" s="99">
        <v>3.6399999999999998E-7</v>
      </c>
      <c r="X422" s="99">
        <v>1.66E-7</v>
      </c>
      <c r="Y422" s="99">
        <v>4.97E-9</v>
      </c>
      <c r="Z422" s="99">
        <v>3.3200000000000001E-9</v>
      </c>
      <c r="AA422" s="99">
        <v>6.6399999999999998E-10</v>
      </c>
      <c r="AB422" s="99">
        <v>1.9699999999999999E-10</v>
      </c>
      <c r="AC422" s="99">
        <v>6.0100000000000004E-11</v>
      </c>
    </row>
    <row r="423" spans="1:29" s="98" customFormat="1" x14ac:dyDescent="0.25">
      <c r="A423" s="98" t="s">
        <v>125</v>
      </c>
      <c r="B423" s="98" t="s">
        <v>236</v>
      </c>
      <c r="C423" s="98" t="s">
        <v>285</v>
      </c>
      <c r="D423" s="98">
        <v>2020</v>
      </c>
      <c r="E423" s="98">
        <v>2019</v>
      </c>
      <c r="F423" s="98" t="s">
        <v>279</v>
      </c>
      <c r="G423" s="98" t="s">
        <v>277</v>
      </c>
      <c r="H423" s="98" t="s">
        <v>275</v>
      </c>
      <c r="I423" s="99">
        <f t="shared" si="16"/>
        <v>1.6351672801635995E-2</v>
      </c>
      <c r="J423" s="99">
        <f t="shared" si="16"/>
        <v>6.9211288343558287E-3</v>
      </c>
      <c r="K423" s="99">
        <f t="shared" si="16"/>
        <v>3.9867321063394691E-3</v>
      </c>
      <c r="L423" s="99">
        <f t="shared" si="16"/>
        <v>2.7684515337423319E-3</v>
      </c>
      <c r="M423" s="99">
        <f t="shared" si="16"/>
        <v>1.258755010224949E-3</v>
      </c>
      <c r="N423" s="99">
        <f t="shared" si="15"/>
        <v>5.3426257668711657E-5</v>
      </c>
      <c r="O423" s="99">
        <f t="shared" si="15"/>
        <v>2.5741742331288348E-5</v>
      </c>
      <c r="P423" s="99">
        <f t="shared" si="15"/>
        <v>5.6664212678936602E-6</v>
      </c>
      <c r="Q423" s="99">
        <f t="shared" si="15"/>
        <v>1.8334920245398774E-6</v>
      </c>
      <c r="R423" s="99">
        <f t="shared" si="15"/>
        <v>5.9902167689161554E-7</v>
      </c>
      <c r="S423" s="101"/>
      <c r="T423" s="99">
        <v>4.0400000000000003E-6</v>
      </c>
      <c r="U423" s="99">
        <v>1.7099999999999999E-6</v>
      </c>
      <c r="V423" s="99">
        <v>9.850000000000001E-7</v>
      </c>
      <c r="W423" s="99">
        <v>6.8400000000000004E-7</v>
      </c>
      <c r="X423" s="99">
        <v>3.1100000000000002E-7</v>
      </c>
      <c r="Y423" s="99">
        <v>1.3200000000000001E-8</v>
      </c>
      <c r="Z423" s="99">
        <v>6.3600000000000004E-9</v>
      </c>
      <c r="AA423" s="99">
        <v>1.3999999999999999E-9</v>
      </c>
      <c r="AB423" s="99">
        <v>4.5299999999999999E-10</v>
      </c>
      <c r="AC423" s="99">
        <v>1.4800000000000001E-10</v>
      </c>
    </row>
    <row r="424" spans="1:29" s="98" customFormat="1" x14ac:dyDescent="0.25">
      <c r="A424" s="98" t="s">
        <v>125</v>
      </c>
      <c r="B424" s="98" t="s">
        <v>236</v>
      </c>
      <c r="C424" s="98" t="s">
        <v>285</v>
      </c>
      <c r="D424" s="98">
        <v>2020</v>
      </c>
      <c r="E424" s="98">
        <v>2019</v>
      </c>
      <c r="F424" s="98" t="s">
        <v>279</v>
      </c>
      <c r="G424" s="98" t="s">
        <v>277</v>
      </c>
      <c r="H424" s="98" t="s">
        <v>276</v>
      </c>
      <c r="I424" s="99">
        <f t="shared" si="16"/>
        <v>4.0474437627811867E-2</v>
      </c>
      <c r="J424" s="99">
        <f t="shared" si="16"/>
        <v>1.6513570552147239E-2</v>
      </c>
      <c r="K424" s="99">
        <f t="shared" si="16"/>
        <v>1.0685251533742331E-2</v>
      </c>
      <c r="L424" s="99">
        <f t="shared" si="16"/>
        <v>6.3949611451942735E-3</v>
      </c>
      <c r="M424" s="99">
        <f t="shared" si="16"/>
        <v>2.8453529652351737E-3</v>
      </c>
      <c r="N424" s="99">
        <f t="shared" si="15"/>
        <v>3.4322323108384464E-4</v>
      </c>
      <c r="O424" s="99">
        <f t="shared" si="15"/>
        <v>5.4640490797546015E-5</v>
      </c>
      <c r="P424" s="99">
        <f t="shared" si="15"/>
        <v>1.1737586912065439E-5</v>
      </c>
      <c r="Q424" s="99">
        <f t="shared" si="15"/>
        <v>3.7722175869120661E-6</v>
      </c>
      <c r="R424" s="99">
        <f t="shared" si="15"/>
        <v>1.2425652351738243E-6</v>
      </c>
      <c r="S424" s="101"/>
      <c r="T424" s="99">
        <v>1.0000000000000001E-5</v>
      </c>
      <c r="U424" s="99">
        <v>4.0799999999999999E-6</v>
      </c>
      <c r="V424" s="99">
        <v>2.6400000000000001E-6</v>
      </c>
      <c r="W424" s="99">
        <v>1.5799999999999999E-6</v>
      </c>
      <c r="X424" s="99">
        <v>7.0299999999999998E-7</v>
      </c>
      <c r="Y424" s="99">
        <v>8.4800000000000005E-8</v>
      </c>
      <c r="Z424" s="99">
        <v>1.35E-8</v>
      </c>
      <c r="AA424" s="99">
        <v>2.8999999999999999E-9</v>
      </c>
      <c r="AB424" s="99">
        <v>9.3200000000000009E-10</v>
      </c>
      <c r="AC424" s="99">
        <v>3.0700000000000003E-10</v>
      </c>
    </row>
    <row r="425" spans="1:29" s="98" customFormat="1" x14ac:dyDescent="0.25">
      <c r="A425" s="98" t="s">
        <v>125</v>
      </c>
      <c r="B425" s="98" t="s">
        <v>236</v>
      </c>
      <c r="C425" s="98" t="s">
        <v>285</v>
      </c>
      <c r="D425" s="98">
        <v>2020</v>
      </c>
      <c r="E425" s="98">
        <v>2019</v>
      </c>
      <c r="F425" s="98" t="s">
        <v>279</v>
      </c>
      <c r="G425" s="98" t="s">
        <v>278</v>
      </c>
      <c r="H425" s="98" t="s">
        <v>274</v>
      </c>
      <c r="I425" s="99">
        <f t="shared" si="16"/>
        <v>4.4693119395941509E-3</v>
      </c>
      <c r="J425" s="99">
        <f t="shared" si="16"/>
        <v>1.577102029259084E-3</v>
      </c>
      <c r="K425" s="99">
        <f t="shared" si="16"/>
        <v>7.9968148497719014E-4</v>
      </c>
      <c r="L425" s="99">
        <f t="shared" si="16"/>
        <v>6.2330633946830276E-4</v>
      </c>
      <c r="M425" s="99">
        <f t="shared" si="16"/>
        <v>2.8425508887840168E-4</v>
      </c>
      <c r="N425" s="99">
        <f t="shared" si="15"/>
        <v>8.5105288658172183E-6</v>
      </c>
      <c r="O425" s="99">
        <f t="shared" si="15"/>
        <v>5.6851017775680169E-6</v>
      </c>
      <c r="P425" s="99">
        <f t="shared" si="15"/>
        <v>1.1370203555136074E-6</v>
      </c>
      <c r="Q425" s="99">
        <f t="shared" si="15"/>
        <v>3.3733887053641634E-7</v>
      </c>
      <c r="R425" s="99">
        <f t="shared" si="15"/>
        <v>1.029140412144094E-7</v>
      </c>
      <c r="S425" s="101"/>
      <c r="T425" s="99">
        <v>1.10423076923077E-6</v>
      </c>
      <c r="U425" s="99">
        <v>3.8965384615384599E-7</v>
      </c>
      <c r="V425" s="99">
        <v>1.9757692307692299E-7</v>
      </c>
      <c r="W425" s="99">
        <v>1.54E-7</v>
      </c>
      <c r="X425" s="99">
        <v>7.0230769230769201E-8</v>
      </c>
      <c r="Y425" s="99">
        <v>2.1026923076923101E-9</v>
      </c>
      <c r="Z425" s="99">
        <v>1.4046153846153799E-9</v>
      </c>
      <c r="AA425" s="99">
        <v>2.8092307692307699E-10</v>
      </c>
      <c r="AB425" s="99">
        <v>8.3346153846153794E-11</v>
      </c>
      <c r="AC425" s="99">
        <v>2.5426923076923099E-11</v>
      </c>
    </row>
    <row r="426" spans="1:29" s="98" customFormat="1" x14ac:dyDescent="0.25">
      <c r="A426" s="98" t="s">
        <v>125</v>
      </c>
      <c r="B426" s="98" t="s">
        <v>236</v>
      </c>
      <c r="C426" s="98" t="s">
        <v>285</v>
      </c>
      <c r="D426" s="98">
        <v>2020</v>
      </c>
      <c r="E426" s="98">
        <v>2019</v>
      </c>
      <c r="F426" s="98" t="s">
        <v>279</v>
      </c>
      <c r="G426" s="98" t="s">
        <v>278</v>
      </c>
      <c r="H426" s="98" t="s">
        <v>275</v>
      </c>
      <c r="I426" s="99">
        <f t="shared" si="16"/>
        <v>6.9180154160767698E-3</v>
      </c>
      <c r="J426" s="99">
        <f t="shared" si="16"/>
        <v>2.9281698914582336E-3</v>
      </c>
      <c r="K426" s="99">
        <f t="shared" si="16"/>
        <v>1.6866943526820818E-3</v>
      </c>
      <c r="L426" s="99">
        <f t="shared" si="16"/>
        <v>1.1712679565832923E-3</v>
      </c>
      <c r="M426" s="99">
        <f t="shared" si="16"/>
        <v>5.3255019663363192E-4</v>
      </c>
      <c r="N426" s="99">
        <f t="shared" si="15"/>
        <v>2.2603416705993415E-5</v>
      </c>
      <c r="O426" s="99">
        <f t="shared" si="15"/>
        <v>1.0890737140160449E-5</v>
      </c>
      <c r="P426" s="99">
        <f t="shared" si="15"/>
        <v>2.397332074878086E-6</v>
      </c>
      <c r="Q426" s="99">
        <f t="shared" si="15"/>
        <v>7.7570816422840901E-7</v>
      </c>
      <c r="R426" s="99">
        <f t="shared" si="15"/>
        <v>2.5343224791568339E-7</v>
      </c>
      <c r="S426" s="101"/>
      <c r="T426" s="99">
        <v>1.7092307692307701E-6</v>
      </c>
      <c r="U426" s="99">
        <v>7.2346153846153805E-7</v>
      </c>
      <c r="V426" s="99">
        <v>4.1673076923076898E-7</v>
      </c>
      <c r="W426" s="99">
        <v>2.8938461538461498E-7</v>
      </c>
      <c r="X426" s="99">
        <v>1.3157692307692301E-7</v>
      </c>
      <c r="Y426" s="99">
        <v>5.5846153846153901E-9</v>
      </c>
      <c r="Z426" s="99">
        <v>2.6907692307692299E-9</v>
      </c>
      <c r="AA426" s="99">
        <v>5.9230769230769199E-10</v>
      </c>
      <c r="AB426" s="99">
        <v>1.9165384615384599E-10</v>
      </c>
      <c r="AC426" s="99">
        <v>6.2615384615384594E-11</v>
      </c>
    </row>
    <row r="427" spans="1:29" s="98" customFormat="1" x14ac:dyDescent="0.25">
      <c r="A427" s="98" t="s">
        <v>125</v>
      </c>
      <c r="B427" s="98" t="s">
        <v>236</v>
      </c>
      <c r="C427" s="98" t="s">
        <v>285</v>
      </c>
      <c r="D427" s="98">
        <v>2020</v>
      </c>
      <c r="E427" s="98">
        <v>2019</v>
      </c>
      <c r="F427" s="98" t="s">
        <v>279</v>
      </c>
      <c r="G427" s="98" t="s">
        <v>278</v>
      </c>
      <c r="H427" s="98" t="s">
        <v>276</v>
      </c>
      <c r="I427" s="99">
        <f t="shared" si="16"/>
        <v>1.7123800534843477E-2</v>
      </c>
      <c r="J427" s="99">
        <f t="shared" si="16"/>
        <v>6.9865106182161549E-3</v>
      </c>
      <c r="K427" s="99">
        <f t="shared" si="16"/>
        <v>4.5206833411986901E-3</v>
      </c>
      <c r="L427" s="99">
        <f t="shared" si="16"/>
        <v>2.7055604845052685E-3</v>
      </c>
      <c r="M427" s="99">
        <f t="shared" si="16"/>
        <v>1.203803177599497E-3</v>
      </c>
      <c r="N427" s="99">
        <f t="shared" si="15"/>
        <v>1.452098285354728E-4</v>
      </c>
      <c r="O427" s="99">
        <f t="shared" si="15"/>
        <v>2.3117130722038695E-5</v>
      </c>
      <c r="P427" s="99">
        <f t="shared" si="15"/>
        <v>4.9659021551046218E-6</v>
      </c>
      <c r="Q427" s="99">
        <f t="shared" si="15"/>
        <v>1.5959382098474112E-6</v>
      </c>
      <c r="R427" s="99">
        <f t="shared" si="15"/>
        <v>5.257006764196933E-7</v>
      </c>
      <c r="S427" s="101"/>
      <c r="T427" s="99">
        <v>4.2307692307692302E-6</v>
      </c>
      <c r="U427" s="99">
        <v>1.7261538461538499E-6</v>
      </c>
      <c r="V427" s="99">
        <v>1.1169230769230799E-6</v>
      </c>
      <c r="W427" s="99">
        <v>6.6846153846153805E-7</v>
      </c>
      <c r="X427" s="99">
        <v>2.9742307692307698E-7</v>
      </c>
      <c r="Y427" s="99">
        <v>3.5876923076923101E-8</v>
      </c>
      <c r="Z427" s="99">
        <v>5.7115384615384601E-9</v>
      </c>
      <c r="AA427" s="99">
        <v>1.22692307692308E-9</v>
      </c>
      <c r="AB427" s="99">
        <v>3.94307692307692E-10</v>
      </c>
      <c r="AC427" s="99">
        <v>1.29884615384615E-10</v>
      </c>
    </row>
    <row r="428" spans="1:29" s="98" customFormat="1" x14ac:dyDescent="0.25">
      <c r="A428" s="98" t="s">
        <v>125</v>
      </c>
      <c r="B428" s="98" t="s">
        <v>236</v>
      </c>
      <c r="C428" s="98" t="s">
        <v>285</v>
      </c>
      <c r="D428" s="98">
        <v>2020</v>
      </c>
      <c r="E428" s="98">
        <v>2019</v>
      </c>
      <c r="F428" s="98" t="s">
        <v>280</v>
      </c>
      <c r="G428" s="98" t="s">
        <v>273</v>
      </c>
      <c r="H428" s="98" t="s">
        <v>274</v>
      </c>
      <c r="I428" s="99">
        <f t="shared" si="16"/>
        <v>1.3235141104294479E-15</v>
      </c>
      <c r="J428" s="99">
        <f t="shared" si="16"/>
        <v>4.3712392638036808E-9</v>
      </c>
      <c r="K428" s="99">
        <f t="shared" si="16"/>
        <v>3.6750789366053168E-8</v>
      </c>
      <c r="L428" s="99">
        <f t="shared" si="16"/>
        <v>2.4446560327198366E-7</v>
      </c>
      <c r="M428" s="99">
        <f t="shared" si="16"/>
        <v>6.8806543967280178E-7</v>
      </c>
      <c r="N428" s="99">
        <f t="shared" si="15"/>
        <v>1.3113717791411044E-7</v>
      </c>
      <c r="O428" s="99">
        <f t="shared" si="15"/>
        <v>9.4305439672801632E-8</v>
      </c>
      <c r="P428" s="99">
        <f t="shared" si="15"/>
        <v>2.5822691206543968E-8</v>
      </c>
      <c r="Q428" s="99">
        <f t="shared" si="15"/>
        <v>9.3495950920245406E-9</v>
      </c>
      <c r="R428" s="99">
        <f t="shared" si="15"/>
        <v>3.4241374233128838E-9</v>
      </c>
      <c r="S428" s="101"/>
      <c r="T428" s="99">
        <v>3.2700000000000002E-19</v>
      </c>
      <c r="U428" s="99">
        <v>1.08E-12</v>
      </c>
      <c r="V428" s="99">
        <v>9.0799999999999993E-12</v>
      </c>
      <c r="W428" s="99">
        <v>6.0400000000000006E-11</v>
      </c>
      <c r="X428" s="99">
        <v>1.7000000000000001E-10</v>
      </c>
      <c r="Y428" s="99">
        <v>3.2399999999999999E-11</v>
      </c>
      <c r="Z428" s="99">
        <v>2.33E-11</v>
      </c>
      <c r="AA428" s="99">
        <v>6.3799999999999999E-12</v>
      </c>
      <c r="AB428" s="99">
        <v>2.3100000000000001E-12</v>
      </c>
      <c r="AC428" s="99">
        <v>8.4600000000000003E-13</v>
      </c>
    </row>
    <row r="429" spans="1:29" s="98" customFormat="1" x14ac:dyDescent="0.25">
      <c r="A429" s="98" t="s">
        <v>125</v>
      </c>
      <c r="B429" s="98" t="s">
        <v>236</v>
      </c>
      <c r="C429" s="98" t="s">
        <v>285</v>
      </c>
      <c r="D429" s="98">
        <v>2020</v>
      </c>
      <c r="E429" s="98">
        <v>2019</v>
      </c>
      <c r="F429" s="98" t="s">
        <v>280</v>
      </c>
      <c r="G429" s="98" t="s">
        <v>273</v>
      </c>
      <c r="H429" s="98" t="s">
        <v>275</v>
      </c>
      <c r="I429" s="99">
        <f t="shared" si="16"/>
        <v>1.590645398773006E-13</v>
      </c>
      <c r="J429" s="99">
        <f t="shared" si="16"/>
        <v>1.0482879345603271E-7</v>
      </c>
      <c r="K429" s="99">
        <f t="shared" si="16"/>
        <v>1.0725725971370145E-6</v>
      </c>
      <c r="L429" s="99">
        <f t="shared" si="16"/>
        <v>3.0558200408997954E-6</v>
      </c>
      <c r="M429" s="99">
        <f t="shared" si="16"/>
        <v>5.302151329243354E-6</v>
      </c>
      <c r="N429" s="99">
        <f t="shared" si="15"/>
        <v>7.5687198364008175E-7</v>
      </c>
      <c r="O429" s="99">
        <f t="shared" si="15"/>
        <v>3.3998527607361964E-7</v>
      </c>
      <c r="P429" s="99">
        <f t="shared" si="15"/>
        <v>9.1067484662576686E-8</v>
      </c>
      <c r="Q429" s="99">
        <f t="shared" si="15"/>
        <v>3.7722175869120653E-8</v>
      </c>
      <c r="R429" s="99">
        <f t="shared" si="15"/>
        <v>1.8739664621676893E-8</v>
      </c>
      <c r="S429" s="101"/>
      <c r="T429" s="99">
        <v>3.9299999999999999E-17</v>
      </c>
      <c r="U429" s="99">
        <v>2.5899999999999999E-11</v>
      </c>
      <c r="V429" s="99">
        <v>2.6500000000000002E-10</v>
      </c>
      <c r="W429" s="99">
        <v>7.5499999999999998E-10</v>
      </c>
      <c r="X429" s="99">
        <v>1.31E-9</v>
      </c>
      <c r="Y429" s="99">
        <v>1.87E-10</v>
      </c>
      <c r="Z429" s="99">
        <v>8.3999999999999994E-11</v>
      </c>
      <c r="AA429" s="99">
        <v>2.25E-11</v>
      </c>
      <c r="AB429" s="99">
        <v>9.3199999999999999E-12</v>
      </c>
      <c r="AC429" s="99">
        <v>4.6300000000000003E-12</v>
      </c>
    </row>
    <row r="430" spans="1:29" s="98" customFormat="1" x14ac:dyDescent="0.25">
      <c r="A430" s="98" t="s">
        <v>125</v>
      </c>
      <c r="B430" s="98" t="s">
        <v>236</v>
      </c>
      <c r="C430" s="98" t="s">
        <v>285</v>
      </c>
      <c r="D430" s="98">
        <v>2020</v>
      </c>
      <c r="E430" s="98">
        <v>2019</v>
      </c>
      <c r="F430" s="98" t="s">
        <v>280</v>
      </c>
      <c r="G430" s="98" t="s">
        <v>273</v>
      </c>
      <c r="H430" s="98" t="s">
        <v>276</v>
      </c>
      <c r="I430" s="99">
        <f t="shared" si="16"/>
        <v>1.2263754601226995E-9</v>
      </c>
      <c r="J430" s="99">
        <f t="shared" si="16"/>
        <v>4.2902903885480579E-6</v>
      </c>
      <c r="K430" s="99">
        <f t="shared" si="16"/>
        <v>4.0191116564417178E-5</v>
      </c>
      <c r="L430" s="99">
        <f t="shared" si="16"/>
        <v>9.1067484662576688E-5</v>
      </c>
      <c r="M430" s="99">
        <f t="shared" si="16"/>
        <v>1.7808752556237219E-4</v>
      </c>
      <c r="N430" s="99">
        <f t="shared" si="15"/>
        <v>4.1283926380368098E-5</v>
      </c>
      <c r="O430" s="99">
        <f t="shared" si="15"/>
        <v>2.1572875255623721E-5</v>
      </c>
      <c r="P430" s="99">
        <f t="shared" si="15"/>
        <v>6.5163844580777095E-6</v>
      </c>
      <c r="Q430" s="99">
        <f t="shared" si="15"/>
        <v>2.5417946830265852E-6</v>
      </c>
      <c r="R430" s="99">
        <f t="shared" si="15"/>
        <v>9.4305439672801654E-7</v>
      </c>
      <c r="S430" s="101"/>
      <c r="T430" s="99">
        <v>3.0300000000000002E-13</v>
      </c>
      <c r="U430" s="99">
        <v>1.0600000000000001E-9</v>
      </c>
      <c r="V430" s="99">
        <v>9.9300000000000002E-9</v>
      </c>
      <c r="W430" s="99">
        <v>2.25E-8</v>
      </c>
      <c r="X430" s="99">
        <v>4.3999999999999997E-8</v>
      </c>
      <c r="Y430" s="99">
        <v>1.02E-8</v>
      </c>
      <c r="Z430" s="99">
        <v>5.3300000000000004E-9</v>
      </c>
      <c r="AA430" s="99">
        <v>1.61E-9</v>
      </c>
      <c r="AB430" s="99">
        <v>6.28E-10</v>
      </c>
      <c r="AC430" s="99">
        <v>2.3300000000000002E-10</v>
      </c>
    </row>
    <row r="431" spans="1:29" s="98" customFormat="1" x14ac:dyDescent="0.25">
      <c r="A431" s="98" t="s">
        <v>125</v>
      </c>
      <c r="B431" s="98" t="s">
        <v>236</v>
      </c>
      <c r="C431" s="98" t="s">
        <v>285</v>
      </c>
      <c r="D431" s="98">
        <v>2020</v>
      </c>
      <c r="E431" s="98">
        <v>2019</v>
      </c>
      <c r="F431" s="98" t="s">
        <v>280</v>
      </c>
      <c r="G431" s="98" t="s">
        <v>277</v>
      </c>
      <c r="H431" s="98" t="s">
        <v>274</v>
      </c>
      <c r="I431" s="99">
        <f t="shared" si="16"/>
        <v>2.1532400817995908E-9</v>
      </c>
      <c r="J431" s="99">
        <f t="shared" si="16"/>
        <v>3.5981775051124748E-7</v>
      </c>
      <c r="K431" s="99">
        <f t="shared" si="16"/>
        <v>1.2101856850715746E-6</v>
      </c>
      <c r="L431" s="99">
        <f t="shared" si="16"/>
        <v>4.9783558282208595E-6</v>
      </c>
      <c r="M431" s="99">
        <f t="shared" si="16"/>
        <v>1.0078134969325154E-5</v>
      </c>
      <c r="N431" s="99">
        <f t="shared" si="15"/>
        <v>2.1208605316973419E-6</v>
      </c>
      <c r="O431" s="99">
        <f t="shared" si="15"/>
        <v>1.5299337423312885E-6</v>
      </c>
      <c r="P431" s="99">
        <f t="shared" si="15"/>
        <v>4.937881390593047E-7</v>
      </c>
      <c r="Q431" s="99">
        <f t="shared" si="15"/>
        <v>1.9792000000000001E-7</v>
      </c>
      <c r="R431" s="99">
        <f t="shared" si="15"/>
        <v>7.3663476482617584E-8</v>
      </c>
      <c r="S431" s="101"/>
      <c r="T431" s="99">
        <v>5.3199999999999995E-13</v>
      </c>
      <c r="U431" s="99">
        <v>8.8899999999999998E-11</v>
      </c>
      <c r="V431" s="99">
        <v>2.99E-10</v>
      </c>
      <c r="W431" s="99">
        <v>1.2300000000000001E-9</v>
      </c>
      <c r="X431" s="99">
        <v>2.4899999999999999E-9</v>
      </c>
      <c r="Y431" s="99">
        <v>5.2400000000000005E-10</v>
      </c>
      <c r="Z431" s="99">
        <v>3.7799999999999999E-10</v>
      </c>
      <c r="AA431" s="99">
        <v>1.2199999999999999E-10</v>
      </c>
      <c r="AB431" s="99">
        <v>4.89E-11</v>
      </c>
      <c r="AC431" s="99">
        <v>1.8199999999999999E-11</v>
      </c>
    </row>
    <row r="432" spans="1:29" s="98" customFormat="1" x14ac:dyDescent="0.25">
      <c r="A432" s="98" t="s">
        <v>125</v>
      </c>
      <c r="B432" s="98" t="s">
        <v>236</v>
      </c>
      <c r="C432" s="98" t="s">
        <v>285</v>
      </c>
      <c r="D432" s="98">
        <v>2020</v>
      </c>
      <c r="E432" s="98">
        <v>2019</v>
      </c>
      <c r="F432" s="98" t="s">
        <v>280</v>
      </c>
      <c r="G432" s="98" t="s">
        <v>277</v>
      </c>
      <c r="H432" s="98" t="s">
        <v>275</v>
      </c>
      <c r="I432" s="99">
        <f t="shared" si="16"/>
        <v>2.2787108384458078E-9</v>
      </c>
      <c r="J432" s="99">
        <f t="shared" si="16"/>
        <v>6.5568588957055227E-7</v>
      </c>
      <c r="K432" s="99">
        <f t="shared" si="16"/>
        <v>4.9783558282208595E-6</v>
      </c>
      <c r="L432" s="99">
        <f t="shared" si="16"/>
        <v>9.6329161554192237E-6</v>
      </c>
      <c r="M432" s="99">
        <f t="shared" si="16"/>
        <v>2.0722912065439672E-5</v>
      </c>
      <c r="N432" s="99">
        <f t="shared" si="15"/>
        <v>5.4640490797546017E-6</v>
      </c>
      <c r="O432" s="99">
        <f t="shared" si="15"/>
        <v>3.1367689161554192E-6</v>
      </c>
      <c r="P432" s="99">
        <f t="shared" si="15"/>
        <v>1.0159083844580778E-6</v>
      </c>
      <c r="Q432" s="99">
        <f t="shared" si="15"/>
        <v>3.9422102249488752E-7</v>
      </c>
      <c r="R432" s="99">
        <f t="shared" si="15"/>
        <v>1.4570797546012268E-7</v>
      </c>
      <c r="S432" s="101"/>
      <c r="T432" s="99">
        <v>5.6300000000000002E-13</v>
      </c>
      <c r="U432" s="99">
        <v>1.6200000000000001E-10</v>
      </c>
      <c r="V432" s="99">
        <v>1.2300000000000001E-9</v>
      </c>
      <c r="W432" s="99">
        <v>2.3800000000000001E-9</v>
      </c>
      <c r="X432" s="99">
        <v>5.1199999999999997E-9</v>
      </c>
      <c r="Y432" s="99">
        <v>1.3500000000000001E-9</v>
      </c>
      <c r="Z432" s="99">
        <v>7.7500000000000001E-10</v>
      </c>
      <c r="AA432" s="99">
        <v>2.5100000000000001E-10</v>
      </c>
      <c r="AB432" s="99">
        <v>9.7399999999999995E-11</v>
      </c>
      <c r="AC432" s="99">
        <v>3.5999999999999998E-11</v>
      </c>
    </row>
    <row r="433" spans="1:29" s="98" customFormat="1" x14ac:dyDescent="0.25">
      <c r="A433" s="98" t="s">
        <v>125</v>
      </c>
      <c r="B433" s="98" t="s">
        <v>236</v>
      </c>
      <c r="C433" s="98" t="s">
        <v>285</v>
      </c>
      <c r="D433" s="98">
        <v>2020</v>
      </c>
      <c r="E433" s="98">
        <v>2019</v>
      </c>
      <c r="F433" s="98" t="s">
        <v>280</v>
      </c>
      <c r="G433" s="98" t="s">
        <v>277</v>
      </c>
      <c r="H433" s="98" t="s">
        <v>276</v>
      </c>
      <c r="I433" s="99">
        <f t="shared" si="16"/>
        <v>2.6591705521472399E-9</v>
      </c>
      <c r="J433" s="99">
        <f t="shared" si="16"/>
        <v>6.8806543967280157E-6</v>
      </c>
      <c r="K433" s="99">
        <f t="shared" si="16"/>
        <v>3.99077955010225E-5</v>
      </c>
      <c r="L433" s="99">
        <f t="shared" si="16"/>
        <v>6.3949611451942742E-5</v>
      </c>
      <c r="M433" s="99">
        <f t="shared" si="16"/>
        <v>9.592441717791412E-5</v>
      </c>
      <c r="N433" s="99">
        <f t="shared" si="15"/>
        <v>2.4041815950920246E-5</v>
      </c>
      <c r="O433" s="99">
        <f t="shared" si="15"/>
        <v>8.7020040899795493E-6</v>
      </c>
      <c r="P433" s="99">
        <f t="shared" si="15"/>
        <v>2.2544261758691208E-6</v>
      </c>
      <c r="Q433" s="99">
        <f t="shared" si="15"/>
        <v>7.9734642126789367E-7</v>
      </c>
      <c r="R433" s="99">
        <f t="shared" si="15"/>
        <v>2.8089259713701432E-7</v>
      </c>
      <c r="S433" s="101"/>
      <c r="T433" s="99">
        <v>6.5700000000000003E-13</v>
      </c>
      <c r="U433" s="99">
        <v>1.6999999999999999E-9</v>
      </c>
      <c r="V433" s="99">
        <v>9.8600000000000003E-9</v>
      </c>
      <c r="W433" s="99">
        <v>1.5799999999999999E-8</v>
      </c>
      <c r="X433" s="99">
        <v>2.37E-8</v>
      </c>
      <c r="Y433" s="99">
        <v>5.9399999999999998E-9</v>
      </c>
      <c r="Z433" s="99">
        <v>2.1499999999999998E-9</v>
      </c>
      <c r="AA433" s="99">
        <v>5.5700000000000004E-10</v>
      </c>
      <c r="AB433" s="99">
        <v>1.9699999999999999E-10</v>
      </c>
      <c r="AC433" s="99">
        <v>6.9400000000000001E-11</v>
      </c>
    </row>
    <row r="434" spans="1:29" s="98" customFormat="1" x14ac:dyDescent="0.25">
      <c r="A434" s="98" t="s">
        <v>125</v>
      </c>
      <c r="B434" s="98" t="s">
        <v>236</v>
      </c>
      <c r="C434" s="98" t="s">
        <v>285</v>
      </c>
      <c r="D434" s="98">
        <v>2020</v>
      </c>
      <c r="E434" s="98">
        <v>2019</v>
      </c>
      <c r="F434" s="98" t="s">
        <v>280</v>
      </c>
      <c r="G434" s="98" t="s">
        <v>278</v>
      </c>
      <c r="H434" s="98" t="s">
        <v>274</v>
      </c>
      <c r="I434" s="99">
        <f t="shared" si="16"/>
        <v>9.1098618845367276E-10</v>
      </c>
      <c r="J434" s="99">
        <f t="shared" si="16"/>
        <v>1.522305867547587E-7</v>
      </c>
      <c r="K434" s="99">
        <f t="shared" si="16"/>
        <v>5.1200163599182003E-7</v>
      </c>
      <c r="L434" s="99">
        <f t="shared" si="16"/>
        <v>2.1062274657857466E-6</v>
      </c>
      <c r="M434" s="99">
        <f t="shared" si="16"/>
        <v>4.2638263331760324E-6</v>
      </c>
      <c r="N434" s="99">
        <f t="shared" si="15"/>
        <v>8.972871480257995E-7</v>
      </c>
      <c r="O434" s="99">
        <f t="shared" si="15"/>
        <v>6.472796602170839E-7</v>
      </c>
      <c r="P434" s="99">
        <f t="shared" si="15"/>
        <v>2.089103665250904E-7</v>
      </c>
      <c r="Q434" s="99">
        <f t="shared" si="15"/>
        <v>8.3735384615384463E-8</v>
      </c>
      <c r="R434" s="99">
        <f t="shared" si="15"/>
        <v>3.116531697341513E-8</v>
      </c>
      <c r="S434" s="101"/>
      <c r="T434" s="99">
        <v>2.2507692307692299E-13</v>
      </c>
      <c r="U434" s="99">
        <v>3.7611538461538498E-11</v>
      </c>
      <c r="V434" s="99">
        <v>1.265E-10</v>
      </c>
      <c r="W434" s="99">
        <v>5.20384615384615E-10</v>
      </c>
      <c r="X434" s="99">
        <v>1.05346153846154E-9</v>
      </c>
      <c r="Y434" s="99">
        <v>2.2169230769230799E-10</v>
      </c>
      <c r="Z434" s="99">
        <v>1.59923076923077E-10</v>
      </c>
      <c r="AA434" s="99">
        <v>5.16153846153846E-11</v>
      </c>
      <c r="AB434" s="99">
        <v>2.06884615384615E-11</v>
      </c>
      <c r="AC434" s="99">
        <v>7.6999999999999999E-12</v>
      </c>
    </row>
    <row r="435" spans="1:29" s="98" customFormat="1" x14ac:dyDescent="0.25">
      <c r="A435" s="98" t="s">
        <v>125</v>
      </c>
      <c r="B435" s="98" t="s">
        <v>236</v>
      </c>
      <c r="C435" s="98" t="s">
        <v>285</v>
      </c>
      <c r="D435" s="98">
        <v>2020</v>
      </c>
      <c r="E435" s="98">
        <v>2019</v>
      </c>
      <c r="F435" s="98" t="s">
        <v>280</v>
      </c>
      <c r="G435" s="98" t="s">
        <v>278</v>
      </c>
      <c r="H435" s="98" t="s">
        <v>275</v>
      </c>
      <c r="I435" s="99">
        <f t="shared" si="16"/>
        <v>9.6406997011168906E-10</v>
      </c>
      <c r="J435" s="99">
        <f t="shared" si="16"/>
        <v>2.7740556866446427E-7</v>
      </c>
      <c r="K435" s="99">
        <f t="shared" si="16"/>
        <v>2.1062274657857466E-6</v>
      </c>
      <c r="L435" s="99">
        <f t="shared" si="16"/>
        <v>4.0754645272927608E-6</v>
      </c>
      <c r="M435" s="99">
        <f t="shared" si="16"/>
        <v>8.7673858738398772E-6</v>
      </c>
      <c r="N435" s="99">
        <f t="shared" si="15"/>
        <v>2.3117130722038692E-6</v>
      </c>
      <c r="O435" s="99">
        <f t="shared" si="15"/>
        <v>1.327094541450368E-6</v>
      </c>
      <c r="P435" s="99">
        <f t="shared" si="15"/>
        <v>4.2980739342457265E-7</v>
      </c>
      <c r="Q435" s="99">
        <f t="shared" si="15"/>
        <v>1.6678581720937545E-7</v>
      </c>
      <c r="R435" s="99">
        <f t="shared" si="15"/>
        <v>6.164568192543641E-8</v>
      </c>
      <c r="S435" s="101"/>
      <c r="T435" s="99">
        <v>2.3819230769230798E-13</v>
      </c>
      <c r="U435" s="99">
        <v>6.8538461538461505E-11</v>
      </c>
      <c r="V435" s="99">
        <v>5.20384615384615E-10</v>
      </c>
      <c r="W435" s="99">
        <v>1.00692307692308E-9</v>
      </c>
      <c r="X435" s="99">
        <v>2.16615384615385E-9</v>
      </c>
      <c r="Y435" s="99">
        <v>5.7115384615384603E-10</v>
      </c>
      <c r="Z435" s="99">
        <v>3.2788461538461499E-10</v>
      </c>
      <c r="AA435" s="99">
        <v>1.06192307692308E-10</v>
      </c>
      <c r="AB435" s="99">
        <v>4.1207692307692303E-11</v>
      </c>
      <c r="AC435" s="99">
        <v>1.52307692307692E-11</v>
      </c>
    </row>
    <row r="436" spans="1:29" s="98" customFormat="1" x14ac:dyDescent="0.25">
      <c r="A436" s="98" t="s">
        <v>125</v>
      </c>
      <c r="B436" s="98" t="s">
        <v>236</v>
      </c>
      <c r="C436" s="98" t="s">
        <v>285</v>
      </c>
      <c r="D436" s="98">
        <v>2020</v>
      </c>
      <c r="E436" s="98">
        <v>2019</v>
      </c>
      <c r="F436" s="98" t="s">
        <v>280</v>
      </c>
      <c r="G436" s="98" t="s">
        <v>278</v>
      </c>
      <c r="H436" s="98" t="s">
        <v>276</v>
      </c>
      <c r="I436" s="99">
        <f t="shared" si="16"/>
        <v>1.1250336951392147E-9</v>
      </c>
      <c r="J436" s="99">
        <f t="shared" si="16"/>
        <v>2.9110460909233907E-6</v>
      </c>
      <c r="K436" s="99">
        <f t="shared" si="16"/>
        <v>1.6884067327355665E-5</v>
      </c>
      <c r="L436" s="99">
        <f t="shared" si="16"/>
        <v>2.7055604845052682E-5</v>
      </c>
      <c r="M436" s="99">
        <f t="shared" si="16"/>
        <v>4.0583407267579139E-5</v>
      </c>
      <c r="N436" s="99">
        <f t="shared" si="15"/>
        <v>1.0171537517697015E-5</v>
      </c>
      <c r="O436" s="99">
        <f t="shared" si="15"/>
        <v>3.6816171149913496E-6</v>
      </c>
      <c r="P436" s="99">
        <f t="shared" si="15"/>
        <v>9.5379568979078129E-7</v>
      </c>
      <c r="Q436" s="99">
        <f t="shared" si="15"/>
        <v>3.3733887053641634E-7</v>
      </c>
      <c r="R436" s="99">
        <f t="shared" si="15"/>
        <v>1.188391757118139E-7</v>
      </c>
      <c r="S436" s="101"/>
      <c r="T436" s="99">
        <v>2.7796153846153798E-13</v>
      </c>
      <c r="U436" s="99">
        <v>7.19230769230769E-10</v>
      </c>
      <c r="V436" s="99">
        <v>4.17153846153846E-9</v>
      </c>
      <c r="W436" s="99">
        <v>6.6846153846153801E-9</v>
      </c>
      <c r="X436" s="99">
        <v>1.00269230769231E-8</v>
      </c>
      <c r="Y436" s="99">
        <v>2.5130769230769201E-9</v>
      </c>
      <c r="Z436" s="99">
        <v>9.0961538461538503E-10</v>
      </c>
      <c r="AA436" s="99">
        <v>2.35653846153846E-10</v>
      </c>
      <c r="AB436" s="99">
        <v>8.3346153846153794E-11</v>
      </c>
      <c r="AC436" s="99">
        <v>2.9361538461538501E-11</v>
      </c>
    </row>
    <row r="437" spans="1:29" s="98" customFormat="1" x14ac:dyDescent="0.25">
      <c r="A437" s="98" t="s">
        <v>125</v>
      </c>
      <c r="B437" s="98" t="s">
        <v>236</v>
      </c>
      <c r="C437" s="98" t="s">
        <v>285</v>
      </c>
      <c r="D437" s="98" t="s">
        <v>281</v>
      </c>
      <c r="E437" s="98" t="s">
        <v>282</v>
      </c>
      <c r="F437" s="98" t="s">
        <v>272</v>
      </c>
      <c r="G437" s="98" t="s">
        <v>273</v>
      </c>
      <c r="H437" s="98" t="s">
        <v>274</v>
      </c>
      <c r="I437" s="99">
        <f t="shared" si="16"/>
        <v>1.1000699999999963E-14</v>
      </c>
      <c r="J437" s="99">
        <f t="shared" si="16"/>
        <v>1.0313999999999969E-8</v>
      </c>
      <c r="K437" s="99">
        <f t="shared" si="16"/>
        <v>1.033582999999999E-7</v>
      </c>
      <c r="L437" s="99">
        <f t="shared" si="16"/>
        <v>4.2736199999999734E-7</v>
      </c>
      <c r="M437" s="99">
        <f t="shared" si="16"/>
        <v>1.0820299999999987E-6</v>
      </c>
      <c r="N437" s="99">
        <f t="shared" si="15"/>
        <v>1.4553360000000012E-7</v>
      </c>
      <c r="O437" s="99">
        <f t="shared" si="15"/>
        <v>1.0004999999999971E-7</v>
      </c>
      <c r="P437" s="99">
        <f t="shared" si="15"/>
        <v>3.0099099999999983E-8</v>
      </c>
      <c r="Q437" s="99">
        <f t="shared" si="15"/>
        <v>1.1144099999999959E-8</v>
      </c>
      <c r="R437" s="99">
        <f t="shared" si="15"/>
        <v>4.3516029999999817E-9</v>
      </c>
      <c r="S437" s="101"/>
      <c r="T437" s="99">
        <v>2.71793770210185E-18</v>
      </c>
      <c r="U437" s="99">
        <v>2.5482750606305501E-12</v>
      </c>
      <c r="V437" s="99">
        <v>2.5536685883185101E-11</v>
      </c>
      <c r="W437" s="99">
        <v>1.0558812550525399E-10</v>
      </c>
      <c r="X437" s="99">
        <v>2.6733663601455101E-10</v>
      </c>
      <c r="Y437" s="99">
        <v>3.5956917138237702E-11</v>
      </c>
      <c r="Z437" s="99">
        <v>2.4719305780113101E-11</v>
      </c>
      <c r="AA437" s="99">
        <v>7.4365702809215799E-12</v>
      </c>
      <c r="AB437" s="99">
        <v>2.75336747170573E-12</v>
      </c>
      <c r="AC437" s="99">
        <v>1.0751484776677399E-12</v>
      </c>
    </row>
    <row r="438" spans="1:29" s="98" customFormat="1" x14ac:dyDescent="0.25">
      <c r="A438" s="98" t="s">
        <v>125</v>
      </c>
      <c r="B438" s="98" t="s">
        <v>236</v>
      </c>
      <c r="C438" s="98" t="s">
        <v>285</v>
      </c>
      <c r="D438" s="98" t="s">
        <v>281</v>
      </c>
      <c r="E438" s="98" t="s">
        <v>282</v>
      </c>
      <c r="F438" s="98" t="s">
        <v>272</v>
      </c>
      <c r="G438" s="98" t="s">
        <v>273</v>
      </c>
      <c r="H438" s="98" t="s">
        <v>275</v>
      </c>
      <c r="I438" s="99">
        <f t="shared" si="16"/>
        <v>1.7025150000000003E-2</v>
      </c>
      <c r="J438" s="99">
        <f t="shared" si="16"/>
        <v>2.7909349999999987E-3</v>
      </c>
      <c r="K438" s="99">
        <f t="shared" si="16"/>
        <v>1.1895499999999984E-3</v>
      </c>
      <c r="L438" s="99">
        <f t="shared" si="16"/>
        <v>6.6993999999999745E-4</v>
      </c>
      <c r="M438" s="99">
        <f t="shared" si="16"/>
        <v>2.0223849999999975E-4</v>
      </c>
      <c r="N438" s="99">
        <f t="shared" ref="N438:R488" si="17">1000*98.96*Y438/24.45</f>
        <v>2.437614999999997E-6</v>
      </c>
      <c r="O438" s="99">
        <f t="shared" si="17"/>
        <v>8.2731799999999722E-7</v>
      </c>
      <c r="P438" s="99">
        <f t="shared" si="17"/>
        <v>1.9367349999999963E-7</v>
      </c>
      <c r="Q438" s="99">
        <f t="shared" si="17"/>
        <v>7.9470499999999666E-8</v>
      </c>
      <c r="R438" s="99">
        <f t="shared" si="17"/>
        <v>4.0019299999999992E-8</v>
      </c>
      <c r="S438" s="101"/>
      <c r="T438" s="99">
        <v>4.2063956901778501E-6</v>
      </c>
      <c r="U438" s="99">
        <v>6.8955497928455901E-7</v>
      </c>
      <c r="V438" s="99">
        <v>2.9390155113177002E-7</v>
      </c>
      <c r="W438" s="99">
        <v>1.65521756265157E-7</v>
      </c>
      <c r="X438" s="99">
        <v>4.9966969735246502E-8</v>
      </c>
      <c r="Y438" s="99">
        <v>6.0226037540420301E-10</v>
      </c>
      <c r="Z438" s="99">
        <v>2.04405063662085E-10</v>
      </c>
      <c r="AA438" s="99">
        <v>4.7850819270412201E-11</v>
      </c>
      <c r="AB438" s="99">
        <v>1.96347385307194E-11</v>
      </c>
      <c r="AC438" s="99">
        <v>9.8875493633791406E-12</v>
      </c>
    </row>
    <row r="439" spans="1:29" s="98" customFormat="1" x14ac:dyDescent="0.25">
      <c r="A439" s="98" t="s">
        <v>125</v>
      </c>
      <c r="B439" s="98" t="s">
        <v>236</v>
      </c>
      <c r="C439" s="98" t="s">
        <v>285</v>
      </c>
      <c r="D439" s="98" t="s">
        <v>281</v>
      </c>
      <c r="E439" s="98" t="s">
        <v>282</v>
      </c>
      <c r="F439" s="98" t="s">
        <v>272</v>
      </c>
      <c r="G439" s="98" t="s">
        <v>273</v>
      </c>
      <c r="H439" s="98" t="s">
        <v>276</v>
      </c>
      <c r="I439" s="99">
        <f t="shared" ref="I439:M489" si="18">1000*98.96*T439/24.45</f>
        <v>0.30298844999999952</v>
      </c>
      <c r="J439" s="99">
        <f t="shared" si="18"/>
        <v>0.12183749999999992</v>
      </c>
      <c r="K439" s="99">
        <f t="shared" si="18"/>
        <v>7.3599619999999658E-2</v>
      </c>
      <c r="L439" s="99">
        <f t="shared" si="18"/>
        <v>4.9515914999999723E-2</v>
      </c>
      <c r="M439" s="99">
        <f t="shared" si="18"/>
        <v>2.3248194999999951E-2</v>
      </c>
      <c r="N439" s="99">
        <f t="shared" si="17"/>
        <v>1.5062309999999968E-3</v>
      </c>
      <c r="O439" s="99">
        <f t="shared" si="17"/>
        <v>5.4695154999999808E-4</v>
      </c>
      <c r="P439" s="99">
        <f t="shared" si="17"/>
        <v>1.2148869999999959E-4</v>
      </c>
      <c r="Q439" s="99">
        <f t="shared" si="17"/>
        <v>3.940752999999996E-5</v>
      </c>
      <c r="R439" s="99">
        <f t="shared" si="17"/>
        <v>1.3342834999999954E-5</v>
      </c>
      <c r="S439" s="101"/>
      <c r="T439" s="99">
        <v>7.4859211828011196E-5</v>
      </c>
      <c r="U439" s="99">
        <v>3.0102333013338701E-5</v>
      </c>
      <c r="V439" s="99">
        <v>1.8184223009296601E-5</v>
      </c>
      <c r="W439" s="99">
        <v>1.2233873501919899E-5</v>
      </c>
      <c r="X439" s="99">
        <v>5.7439204501818796E-6</v>
      </c>
      <c r="Y439" s="99">
        <v>3.7214377475747698E-7</v>
      </c>
      <c r="Z439" s="99">
        <v>1.3513505858427599E-7</v>
      </c>
      <c r="AA439" s="99">
        <v>3.00161551637024E-8</v>
      </c>
      <c r="AB439" s="99">
        <v>9.7363996412691892E-9</v>
      </c>
      <c r="AC439" s="99">
        <v>3.2966078794462298E-9</v>
      </c>
    </row>
    <row r="440" spans="1:29" s="98" customFormat="1" x14ac:dyDescent="0.25">
      <c r="A440" s="98" t="s">
        <v>125</v>
      </c>
      <c r="B440" s="98" t="s">
        <v>236</v>
      </c>
      <c r="C440" s="98" t="s">
        <v>285</v>
      </c>
      <c r="D440" s="98" t="s">
        <v>281</v>
      </c>
      <c r="E440" s="98" t="s">
        <v>282</v>
      </c>
      <c r="F440" s="98" t="s">
        <v>272</v>
      </c>
      <c r="G440" s="98" t="s">
        <v>277</v>
      </c>
      <c r="H440" s="98" t="s">
        <v>274</v>
      </c>
      <c r="I440" s="99">
        <f t="shared" si="18"/>
        <v>3.1570127499999968E-2</v>
      </c>
      <c r="J440" s="99">
        <f t="shared" si="18"/>
        <v>1.0831554999999982E-2</v>
      </c>
      <c r="K440" s="99">
        <f t="shared" si="18"/>
        <v>6.0772099999999996E-3</v>
      </c>
      <c r="L440" s="99">
        <f t="shared" si="18"/>
        <v>4.2838524999999619E-3</v>
      </c>
      <c r="M440" s="99">
        <f t="shared" si="18"/>
        <v>1.9767103333333332E-3</v>
      </c>
      <c r="N440" s="99">
        <f t="shared" si="17"/>
        <v>6.9176678333333219E-5</v>
      </c>
      <c r="O440" s="99">
        <f t="shared" si="17"/>
        <v>4.5454249999999667E-5</v>
      </c>
      <c r="P440" s="99">
        <f t="shared" si="17"/>
        <v>1.009191166666663E-5</v>
      </c>
      <c r="Q440" s="99">
        <f t="shared" si="17"/>
        <v>3.2612465000000003E-6</v>
      </c>
      <c r="R440" s="99">
        <f t="shared" si="17"/>
        <v>1.0881095833333309E-6</v>
      </c>
      <c r="S440" s="101"/>
      <c r="T440" s="99">
        <v>7.8000163437247302E-6</v>
      </c>
      <c r="U440" s="99">
        <v>2.6761471276273199E-6</v>
      </c>
      <c r="V440" s="99">
        <v>1.50149337611156E-6</v>
      </c>
      <c r="W440" s="99">
        <v>1.05840939394704E-6</v>
      </c>
      <c r="X440" s="99">
        <v>4.8838487924413898E-7</v>
      </c>
      <c r="Y440" s="99">
        <v>1.7091448921281299E-8</v>
      </c>
      <c r="Z440" s="99">
        <v>1.12303598676232E-8</v>
      </c>
      <c r="AA440" s="99">
        <v>2.49340380204122E-9</v>
      </c>
      <c r="AB440" s="99">
        <v>8.0575461726960402E-10</v>
      </c>
      <c r="AC440" s="99">
        <v>2.6883871576899697E-10</v>
      </c>
    </row>
    <row r="441" spans="1:29" s="98" customFormat="1" x14ac:dyDescent="0.25">
      <c r="A441" s="98" t="s">
        <v>125</v>
      </c>
      <c r="B441" s="98" t="s">
        <v>236</v>
      </c>
      <c r="C441" s="98" t="s">
        <v>285</v>
      </c>
      <c r="D441" s="98" t="s">
        <v>281</v>
      </c>
      <c r="E441" s="98" t="s">
        <v>282</v>
      </c>
      <c r="F441" s="98" t="s">
        <v>272</v>
      </c>
      <c r="G441" s="98" t="s">
        <v>277</v>
      </c>
      <c r="H441" s="98" t="s">
        <v>275</v>
      </c>
      <c r="I441" s="99">
        <f t="shared" si="18"/>
        <v>5.4584699999999972E-2</v>
      </c>
      <c r="J441" s="99">
        <f t="shared" si="18"/>
        <v>2.1495824166666636E-2</v>
      </c>
      <c r="K441" s="99">
        <f t="shared" si="18"/>
        <v>1.2930582499999987E-2</v>
      </c>
      <c r="L441" s="99">
        <f t="shared" si="18"/>
        <v>8.6222783333333042E-3</v>
      </c>
      <c r="M441" s="99">
        <f t="shared" si="18"/>
        <v>4.037636666666667E-3</v>
      </c>
      <c r="N441" s="99">
        <f t="shared" si="17"/>
        <v>1.8632713333333314E-4</v>
      </c>
      <c r="O441" s="99">
        <f t="shared" si="17"/>
        <v>9.158846666666655E-5</v>
      </c>
      <c r="P441" s="99">
        <f t="shared" si="17"/>
        <v>2.0651223333333329E-5</v>
      </c>
      <c r="Q441" s="99">
        <f t="shared" si="17"/>
        <v>6.8916774999999777E-6</v>
      </c>
      <c r="R441" s="99">
        <f t="shared" si="17"/>
        <v>2.3957394999999978E-6</v>
      </c>
      <c r="S441" s="101"/>
      <c r="T441" s="99">
        <v>1.34862157942603E-5</v>
      </c>
      <c r="U441" s="99">
        <v>5.3109630242016897E-6</v>
      </c>
      <c r="V441" s="99">
        <v>3.1947528508993501E-6</v>
      </c>
      <c r="W441" s="99">
        <v>2.1303021953314399E-6</v>
      </c>
      <c r="X441" s="99">
        <v>9.9757696544058204E-7</v>
      </c>
      <c r="Y441" s="99">
        <v>4.60357559620048E-8</v>
      </c>
      <c r="Z441" s="99">
        <v>2.2628718775262701E-8</v>
      </c>
      <c r="AA441" s="99">
        <v>5.1022878991511703E-9</v>
      </c>
      <c r="AB441" s="99">
        <v>1.7027234728678199E-9</v>
      </c>
      <c r="AC441" s="99">
        <v>5.9191421559215796E-10</v>
      </c>
    </row>
    <row r="442" spans="1:29" s="98" customFormat="1" x14ac:dyDescent="0.25">
      <c r="A442" s="98" t="s">
        <v>125</v>
      </c>
      <c r="B442" s="98" t="s">
        <v>236</v>
      </c>
      <c r="C442" s="98" t="s">
        <v>285</v>
      </c>
      <c r="D442" s="98" t="s">
        <v>281</v>
      </c>
      <c r="E442" s="98" t="s">
        <v>282</v>
      </c>
      <c r="F442" s="98" t="s">
        <v>272</v>
      </c>
      <c r="G442" s="98" t="s">
        <v>277</v>
      </c>
      <c r="H442" s="98" t="s">
        <v>276</v>
      </c>
      <c r="I442" s="99">
        <f t="shared" si="18"/>
        <v>0.11391145833333294</v>
      </c>
      <c r="J442" s="99">
        <f t="shared" si="18"/>
        <v>4.546506666666629E-2</v>
      </c>
      <c r="K442" s="99">
        <f t="shared" si="18"/>
        <v>3.1164775833333328E-2</v>
      </c>
      <c r="L442" s="99">
        <f t="shared" si="18"/>
        <v>1.816017E-2</v>
      </c>
      <c r="M442" s="99">
        <f t="shared" si="18"/>
        <v>8.4668495833333177E-3</v>
      </c>
      <c r="N442" s="99">
        <f t="shared" si="17"/>
        <v>1.0004469249999984E-3</v>
      </c>
      <c r="O442" s="99">
        <f t="shared" si="17"/>
        <v>1.8381815833333316E-4</v>
      </c>
      <c r="P442" s="99">
        <f t="shared" si="17"/>
        <v>3.9947000000000002E-5</v>
      </c>
      <c r="Q442" s="99">
        <f t="shared" si="17"/>
        <v>1.2771449166666657E-5</v>
      </c>
      <c r="R442" s="99">
        <f t="shared" si="17"/>
        <v>4.1533416666666656E-6</v>
      </c>
      <c r="S442" s="101"/>
      <c r="T442" s="99">
        <v>2.8144049679163198E-5</v>
      </c>
      <c r="U442" s="99">
        <v>1.1233032336297399E-5</v>
      </c>
      <c r="V442" s="99">
        <v>7.6998663007780903E-6</v>
      </c>
      <c r="W442" s="99">
        <v>4.4868245402182699E-6</v>
      </c>
      <c r="X442" s="99">
        <v>2.0919004882023002E-6</v>
      </c>
      <c r="Y442" s="99">
        <v>2.4717994458619601E-7</v>
      </c>
      <c r="Z442" s="99">
        <v>4.5415864705436498E-8</v>
      </c>
      <c r="AA442" s="99">
        <v>9.8696862368633794E-9</v>
      </c>
      <c r="AB442" s="99">
        <v>3.1554358541329802E-9</v>
      </c>
      <c r="AC442" s="99">
        <v>1.02616414460388E-9</v>
      </c>
    </row>
    <row r="443" spans="1:29" s="98" customFormat="1" x14ac:dyDescent="0.25">
      <c r="A443" s="98" t="s">
        <v>125</v>
      </c>
      <c r="B443" s="98" t="s">
        <v>236</v>
      </c>
      <c r="C443" s="98" t="s">
        <v>285</v>
      </c>
      <c r="D443" s="98" t="s">
        <v>281</v>
      </c>
      <c r="E443" s="98" t="s">
        <v>282</v>
      </c>
      <c r="F443" s="98" t="s">
        <v>272</v>
      </c>
      <c r="G443" s="98" t="s">
        <v>278</v>
      </c>
      <c r="H443" s="98" t="s">
        <v>274</v>
      </c>
      <c r="I443" s="99">
        <f t="shared" si="18"/>
        <v>1.3356592403846141E-2</v>
      </c>
      <c r="J443" s="99">
        <f t="shared" si="18"/>
        <v>4.5825809615384454E-3</v>
      </c>
      <c r="K443" s="99">
        <f t="shared" si="18"/>
        <v>2.5711273076923073E-3</v>
      </c>
      <c r="L443" s="99">
        <f t="shared" si="18"/>
        <v>1.8123991346153704E-3</v>
      </c>
      <c r="M443" s="99">
        <f t="shared" si="18"/>
        <v>8.3630052564102571E-4</v>
      </c>
      <c r="N443" s="99">
        <f t="shared" si="17"/>
        <v>2.9267056217948682E-5</v>
      </c>
      <c r="O443" s="99">
        <f t="shared" si="17"/>
        <v>1.9230644230769074E-5</v>
      </c>
      <c r="P443" s="99">
        <f t="shared" si="17"/>
        <v>4.2696549358974175E-6</v>
      </c>
      <c r="Q443" s="99">
        <f t="shared" si="17"/>
        <v>1.3797581346153854E-6</v>
      </c>
      <c r="R443" s="99">
        <f t="shared" si="17"/>
        <v>4.6035405448717958E-7</v>
      </c>
      <c r="S443" s="101"/>
      <c r="T443" s="99">
        <v>3.3000069146527698E-6</v>
      </c>
      <c r="U443" s="99">
        <v>1.13221609245771E-6</v>
      </c>
      <c r="V443" s="99">
        <v>6.3524719758566004E-7</v>
      </c>
      <c r="W443" s="99">
        <v>4.4778858974682501E-7</v>
      </c>
      <c r="X443" s="99">
        <v>2.0662437198790499E-7</v>
      </c>
      <c r="Y443" s="99">
        <v>7.2309976205420896E-9</v>
      </c>
      <c r="Z443" s="99">
        <v>4.7513060978405803E-9</v>
      </c>
      <c r="AA443" s="99">
        <v>1.0549016085558999E-9</v>
      </c>
      <c r="AB443" s="99">
        <v>3.4089618422944801E-10</v>
      </c>
      <c r="AC443" s="99">
        <v>1.13739456671499E-10</v>
      </c>
    </row>
    <row r="444" spans="1:29" s="98" customFormat="1" x14ac:dyDescent="0.25">
      <c r="A444" s="98" t="s">
        <v>125</v>
      </c>
      <c r="B444" s="98" t="s">
        <v>236</v>
      </c>
      <c r="C444" s="98" t="s">
        <v>285</v>
      </c>
      <c r="D444" s="98" t="s">
        <v>281</v>
      </c>
      <c r="E444" s="98" t="s">
        <v>282</v>
      </c>
      <c r="F444" s="98" t="s">
        <v>272</v>
      </c>
      <c r="G444" s="98" t="s">
        <v>278</v>
      </c>
      <c r="H444" s="98" t="s">
        <v>275</v>
      </c>
      <c r="I444" s="99">
        <f t="shared" si="18"/>
        <v>2.3093526923076913E-2</v>
      </c>
      <c r="J444" s="99">
        <f t="shared" si="18"/>
        <v>9.0943871474358801E-3</v>
      </c>
      <c r="K444" s="99">
        <f t="shared" si="18"/>
        <v>5.4706310576923215E-3</v>
      </c>
      <c r="L444" s="99">
        <f t="shared" si="18"/>
        <v>3.6478869871794752E-3</v>
      </c>
      <c r="M444" s="99">
        <f t="shared" si="18"/>
        <v>1.7082308974358958E-3</v>
      </c>
      <c r="N444" s="99">
        <f t="shared" si="17"/>
        <v>7.8830710256410139E-5</v>
      </c>
      <c r="O444" s="99">
        <f t="shared" si="17"/>
        <v>3.8748966666666603E-5</v>
      </c>
      <c r="P444" s="99">
        <f t="shared" si="17"/>
        <v>8.7370560256410419E-6</v>
      </c>
      <c r="Q444" s="99">
        <f t="shared" si="17"/>
        <v>2.9157097115384521E-6</v>
      </c>
      <c r="R444" s="99">
        <f t="shared" si="17"/>
        <v>1.0135820961538466E-6</v>
      </c>
      <c r="S444" s="101"/>
      <c r="T444" s="99">
        <v>5.70570668218705E-6</v>
      </c>
      <c r="U444" s="99">
        <v>2.24694589485456E-6</v>
      </c>
      <c r="V444" s="99">
        <v>1.3516262061497299E-6</v>
      </c>
      <c r="W444" s="99">
        <v>9.0128169802484004E-7</v>
      </c>
      <c r="X444" s="99">
        <v>4.2205179307101502E-7</v>
      </c>
      <c r="Y444" s="99">
        <v>1.94766659839251E-8</v>
      </c>
      <c r="Z444" s="99">
        <v>9.5736887126111396E-9</v>
      </c>
      <c r="AA444" s="99">
        <v>2.1586602650254998E-9</v>
      </c>
      <c r="AB444" s="99">
        <v>7.2038300775176995E-10</v>
      </c>
      <c r="AC444" s="99">
        <v>2.50425245058221E-10</v>
      </c>
    </row>
    <row r="445" spans="1:29" s="98" customFormat="1" x14ac:dyDescent="0.25">
      <c r="A445" s="98" t="s">
        <v>125</v>
      </c>
      <c r="B445" s="98" t="s">
        <v>236</v>
      </c>
      <c r="C445" s="98" t="s">
        <v>285</v>
      </c>
      <c r="D445" s="98" t="s">
        <v>281</v>
      </c>
      <c r="E445" s="98" t="s">
        <v>282</v>
      </c>
      <c r="F445" s="98" t="s">
        <v>272</v>
      </c>
      <c r="G445" s="98" t="s">
        <v>278</v>
      </c>
      <c r="H445" s="98" t="s">
        <v>276</v>
      </c>
      <c r="I445" s="99">
        <f t="shared" si="18"/>
        <v>4.8193309294871506E-2</v>
      </c>
      <c r="J445" s="99">
        <f t="shared" si="18"/>
        <v>1.9235220512820336E-2</v>
      </c>
      <c r="K445" s="99">
        <f t="shared" si="18"/>
        <v>1.3185097467948697E-2</v>
      </c>
      <c r="L445" s="99">
        <f t="shared" si="18"/>
        <v>7.683148846153863E-3</v>
      </c>
      <c r="M445" s="99">
        <f t="shared" si="18"/>
        <v>3.5821286698717865E-3</v>
      </c>
      <c r="N445" s="99">
        <f t="shared" si="17"/>
        <v>4.2326600673076785E-4</v>
      </c>
      <c r="O445" s="99">
        <f t="shared" si="17"/>
        <v>7.7769220833333249E-5</v>
      </c>
      <c r="P445" s="99">
        <f t="shared" si="17"/>
        <v>1.6900653846153826E-5</v>
      </c>
      <c r="Q445" s="99">
        <f t="shared" si="17"/>
        <v>5.4033054166666469E-6</v>
      </c>
      <c r="R445" s="99">
        <f t="shared" si="17"/>
        <v>1.7571830128205112E-6</v>
      </c>
      <c r="S445" s="101"/>
      <c r="T445" s="99">
        <v>1.19070979411844E-5</v>
      </c>
      <c r="U445" s="99">
        <v>4.7524367576642803E-6</v>
      </c>
      <c r="V445" s="99">
        <v>3.2576357426368801E-6</v>
      </c>
      <c r="W445" s="99">
        <v>1.89827192086158E-6</v>
      </c>
      <c r="X445" s="99">
        <v>8.8503482193174196E-7</v>
      </c>
      <c r="Y445" s="99">
        <v>1.04576130401852E-7</v>
      </c>
      <c r="Z445" s="99">
        <v>1.9214404298453901E-8</v>
      </c>
      <c r="AA445" s="99">
        <v>4.1756364848268097E-9</v>
      </c>
      <c r="AB445" s="99">
        <v>1.3349920921331801E-9</v>
      </c>
      <c r="AC445" s="99">
        <v>4.34146368870872E-10</v>
      </c>
    </row>
    <row r="446" spans="1:29" s="98" customFormat="1" x14ac:dyDescent="0.25">
      <c r="A446" s="98" t="s">
        <v>125</v>
      </c>
      <c r="B446" s="98" t="s">
        <v>236</v>
      </c>
      <c r="C446" s="98" t="s">
        <v>285</v>
      </c>
      <c r="D446" s="98" t="s">
        <v>281</v>
      </c>
      <c r="E446" s="98" t="s">
        <v>282</v>
      </c>
      <c r="F446" s="98" t="s">
        <v>279</v>
      </c>
      <c r="G446" s="98" t="s">
        <v>273</v>
      </c>
      <c r="H446" s="98" t="s">
        <v>274</v>
      </c>
      <c r="I446" s="99">
        <f t="shared" si="18"/>
        <v>0</v>
      </c>
      <c r="J446" s="99">
        <f t="shared" si="18"/>
        <v>0</v>
      </c>
      <c r="K446" s="99">
        <f t="shared" si="18"/>
        <v>0</v>
      </c>
      <c r="L446" s="99">
        <f t="shared" si="18"/>
        <v>0</v>
      </c>
      <c r="M446" s="99">
        <f t="shared" si="18"/>
        <v>0</v>
      </c>
      <c r="N446" s="99">
        <f t="shared" si="17"/>
        <v>0</v>
      </c>
      <c r="O446" s="99">
        <f t="shared" si="17"/>
        <v>0</v>
      </c>
      <c r="P446" s="99">
        <f t="shared" si="17"/>
        <v>0</v>
      </c>
      <c r="Q446" s="99">
        <f t="shared" si="17"/>
        <v>0</v>
      </c>
      <c r="R446" s="99">
        <f t="shared" si="17"/>
        <v>0</v>
      </c>
      <c r="S446" s="101"/>
      <c r="T446" s="99">
        <v>0</v>
      </c>
      <c r="U446" s="99">
        <v>0</v>
      </c>
      <c r="V446" s="99">
        <v>0</v>
      </c>
      <c r="W446" s="99">
        <v>0</v>
      </c>
      <c r="X446" s="99">
        <v>0</v>
      </c>
      <c r="Y446" s="99">
        <v>0</v>
      </c>
      <c r="Z446" s="99">
        <v>0</v>
      </c>
      <c r="AA446" s="99">
        <v>0</v>
      </c>
      <c r="AB446" s="99">
        <v>0</v>
      </c>
      <c r="AC446" s="99">
        <v>0</v>
      </c>
    </row>
    <row r="447" spans="1:29" s="98" customFormat="1" x14ac:dyDescent="0.25">
      <c r="A447" s="98" t="s">
        <v>125</v>
      </c>
      <c r="B447" s="98" t="s">
        <v>236</v>
      </c>
      <c r="C447" s="98" t="s">
        <v>285</v>
      </c>
      <c r="D447" s="98" t="s">
        <v>281</v>
      </c>
      <c r="E447" s="98" t="s">
        <v>282</v>
      </c>
      <c r="F447" s="98" t="s">
        <v>279</v>
      </c>
      <c r="G447" s="98" t="s">
        <v>273</v>
      </c>
      <c r="H447" s="98" t="s">
        <v>275</v>
      </c>
      <c r="I447" s="99">
        <f t="shared" si="18"/>
        <v>1.7025150000000003E-2</v>
      </c>
      <c r="J447" s="99">
        <f t="shared" si="18"/>
        <v>2.7905949999999964E-3</v>
      </c>
      <c r="K447" s="99">
        <f t="shared" si="18"/>
        <v>1.1854099999999983E-3</v>
      </c>
      <c r="L447" s="99">
        <f t="shared" si="18"/>
        <v>6.6186449999999894E-4</v>
      </c>
      <c r="M447" s="99">
        <f t="shared" si="18"/>
        <v>1.9129349999999994E-4</v>
      </c>
      <c r="N447" s="99">
        <f t="shared" si="17"/>
        <v>3.7760000000000005E-7</v>
      </c>
      <c r="O447" s="99">
        <f t="shared" si="17"/>
        <v>1.9162299999999973E-8</v>
      </c>
      <c r="P447" s="99">
        <f t="shared" si="17"/>
        <v>0</v>
      </c>
      <c r="Q447" s="99">
        <f t="shared" si="17"/>
        <v>0</v>
      </c>
      <c r="R447" s="99">
        <f t="shared" si="17"/>
        <v>0</v>
      </c>
      <c r="S447" s="101"/>
      <c r="T447" s="99">
        <v>4.2063956901778501E-6</v>
      </c>
      <c r="U447" s="99">
        <v>6.8947097564672499E-7</v>
      </c>
      <c r="V447" s="99">
        <v>2.92878683306386E-7</v>
      </c>
      <c r="W447" s="99">
        <v>1.6352654633185099E-7</v>
      </c>
      <c r="X447" s="99">
        <v>4.7262793805577998E-8</v>
      </c>
      <c r="Y447" s="99">
        <v>9.3293451899757495E-11</v>
      </c>
      <c r="Z447" s="99">
        <v>4.7344203213419498E-12</v>
      </c>
      <c r="AA447" s="99">
        <v>0</v>
      </c>
      <c r="AB447" s="99">
        <v>0</v>
      </c>
      <c r="AC447" s="99">
        <v>0</v>
      </c>
    </row>
    <row r="448" spans="1:29" s="98" customFormat="1" x14ac:dyDescent="0.25">
      <c r="A448" s="98" t="s">
        <v>125</v>
      </c>
      <c r="B448" s="98" t="s">
        <v>236</v>
      </c>
      <c r="C448" s="98" t="s">
        <v>285</v>
      </c>
      <c r="D448" s="98" t="s">
        <v>281</v>
      </c>
      <c r="E448" s="98" t="s">
        <v>282</v>
      </c>
      <c r="F448" s="98" t="s">
        <v>279</v>
      </c>
      <c r="G448" s="98" t="s">
        <v>273</v>
      </c>
      <c r="H448" s="98" t="s">
        <v>276</v>
      </c>
      <c r="I448" s="99">
        <f t="shared" si="18"/>
        <v>0.30298844999999952</v>
      </c>
      <c r="J448" s="99">
        <f t="shared" si="18"/>
        <v>0.12183734999999972</v>
      </c>
      <c r="K448" s="99">
        <f t="shared" si="18"/>
        <v>7.3583909999999864E-2</v>
      </c>
      <c r="L448" s="99">
        <f t="shared" si="18"/>
        <v>4.9508539999999795E-2</v>
      </c>
      <c r="M448" s="99">
        <f t="shared" si="18"/>
        <v>2.3196369999999984E-2</v>
      </c>
      <c r="N448" s="99">
        <f t="shared" si="17"/>
        <v>1.4645939999999942E-3</v>
      </c>
      <c r="O448" s="99">
        <f t="shared" si="17"/>
        <v>5.2533109999999719E-4</v>
      </c>
      <c r="P448" s="99">
        <f t="shared" si="17"/>
        <v>1.1313269999999998E-4</v>
      </c>
      <c r="Q448" s="99">
        <f t="shared" si="17"/>
        <v>3.6018389999999919E-5</v>
      </c>
      <c r="R448" s="99">
        <f t="shared" si="17"/>
        <v>1.1931169999999971E-5</v>
      </c>
      <c r="S448" s="101"/>
      <c r="T448" s="99">
        <v>7.4859211828011196E-5</v>
      </c>
      <c r="U448" s="99">
        <v>3.01022959529102E-5</v>
      </c>
      <c r="V448" s="99">
        <v>1.8180341547089699E-5</v>
      </c>
      <c r="W448" s="99">
        <v>1.22320513641875E-5</v>
      </c>
      <c r="X448" s="99">
        <v>5.7311160721503601E-6</v>
      </c>
      <c r="Y448" s="99">
        <v>3.6185654102667602E-7</v>
      </c>
      <c r="Z448" s="99">
        <v>1.2979330431487401E-7</v>
      </c>
      <c r="AA448" s="99">
        <v>2.7951642229183501E-8</v>
      </c>
      <c r="AB448" s="99">
        <v>8.89904643795471E-9</v>
      </c>
      <c r="AC448" s="99">
        <v>2.9478284812045201E-9</v>
      </c>
    </row>
    <row r="449" spans="1:29" s="98" customFormat="1" x14ac:dyDescent="0.25">
      <c r="A449" s="98" t="s">
        <v>125</v>
      </c>
      <c r="B449" s="98" t="s">
        <v>236</v>
      </c>
      <c r="C449" s="98" t="s">
        <v>285</v>
      </c>
      <c r="D449" s="98" t="s">
        <v>281</v>
      </c>
      <c r="E449" s="98" t="s">
        <v>282</v>
      </c>
      <c r="F449" s="98" t="s">
        <v>279</v>
      </c>
      <c r="G449" s="98" t="s">
        <v>277</v>
      </c>
      <c r="H449" s="98" t="s">
        <v>274</v>
      </c>
      <c r="I449" s="99">
        <f t="shared" si="18"/>
        <v>3.1570110833333317E-2</v>
      </c>
      <c r="J449" s="99">
        <f t="shared" si="18"/>
        <v>1.0830878333333316E-2</v>
      </c>
      <c r="K449" s="99">
        <f t="shared" si="18"/>
        <v>6.0715818333332951E-3</v>
      </c>
      <c r="L449" s="99">
        <f t="shared" si="18"/>
        <v>4.2765508333333264E-3</v>
      </c>
      <c r="M449" s="99">
        <f t="shared" si="18"/>
        <v>1.963330416666667E-3</v>
      </c>
      <c r="N449" s="99">
        <f t="shared" si="17"/>
        <v>6.6419666666666481E-5</v>
      </c>
      <c r="O449" s="99">
        <f t="shared" si="17"/>
        <v>4.3677674999999663E-5</v>
      </c>
      <c r="P449" s="99">
        <f t="shared" si="17"/>
        <v>9.4828041666666337E-6</v>
      </c>
      <c r="Q449" s="99">
        <f t="shared" si="17"/>
        <v>2.9981171666666661E-6</v>
      </c>
      <c r="R449" s="99">
        <f t="shared" si="17"/>
        <v>9.7402216666666348E-7</v>
      </c>
      <c r="S449" s="101"/>
      <c r="T449" s="99">
        <v>7.8000122258993496E-6</v>
      </c>
      <c r="U449" s="99">
        <v>2.6759799439167299E-6</v>
      </c>
      <c r="V449" s="99">
        <v>1.5001028276576301E-6</v>
      </c>
      <c r="W449" s="99">
        <v>1.05660537464632E-6</v>
      </c>
      <c r="X449" s="99">
        <v>4.8507910961499605E-7</v>
      </c>
      <c r="Y449" s="99">
        <v>1.6410275363783301E-8</v>
      </c>
      <c r="Z449" s="99">
        <v>1.0791422329729101E-8</v>
      </c>
      <c r="AA449" s="99">
        <v>2.3429119025363702E-9</v>
      </c>
      <c r="AB449" s="99">
        <v>7.4074337838520596E-10</v>
      </c>
      <c r="AC449" s="99">
        <v>2.4065119214834198E-10</v>
      </c>
    </row>
    <row r="450" spans="1:29" s="98" customFormat="1" x14ac:dyDescent="0.25">
      <c r="A450" s="98" t="s">
        <v>125</v>
      </c>
      <c r="B450" s="98" t="s">
        <v>236</v>
      </c>
      <c r="C450" s="98" t="s">
        <v>285</v>
      </c>
      <c r="D450" s="98" t="s">
        <v>281</v>
      </c>
      <c r="E450" s="98" t="s">
        <v>282</v>
      </c>
      <c r="F450" s="98" t="s">
        <v>279</v>
      </c>
      <c r="G450" s="98" t="s">
        <v>277</v>
      </c>
      <c r="H450" s="98" t="s">
        <v>275</v>
      </c>
      <c r="I450" s="99">
        <f t="shared" si="18"/>
        <v>5.4584691666666602E-2</v>
      </c>
      <c r="J450" s="99">
        <f t="shared" si="18"/>
        <v>2.1495308333333324E-2</v>
      </c>
      <c r="K450" s="99">
        <f t="shared" si="18"/>
        <v>1.2923454999999967E-2</v>
      </c>
      <c r="L450" s="99">
        <f t="shared" si="18"/>
        <v>8.6105108333332982E-3</v>
      </c>
      <c r="M450" s="99">
        <f t="shared" si="18"/>
        <v>4.0173927500000003E-3</v>
      </c>
      <c r="N450" s="99">
        <f t="shared" si="17"/>
        <v>1.8002075833333328E-4</v>
      </c>
      <c r="O450" s="99">
        <f t="shared" si="17"/>
        <v>8.7849241666666502E-5</v>
      </c>
      <c r="P450" s="99">
        <f t="shared" si="17"/>
        <v>1.9411541666666633E-5</v>
      </c>
      <c r="Q450" s="99">
        <f t="shared" si="17"/>
        <v>6.3728299999999989E-6</v>
      </c>
      <c r="R450" s="99">
        <f t="shared" si="17"/>
        <v>2.1865090000000002E-6</v>
      </c>
      <c r="S450" s="101"/>
      <c r="T450" s="99">
        <v>1.34862137353476E-5</v>
      </c>
      <c r="U450" s="99">
        <v>5.3108355775060597E-6</v>
      </c>
      <c r="V450" s="99">
        <v>3.1929918628738802E-6</v>
      </c>
      <c r="W450" s="99">
        <v>2.1273948047190699E-6</v>
      </c>
      <c r="X450" s="99">
        <v>9.9257531060529508E-7</v>
      </c>
      <c r="Y450" s="99">
        <v>4.4477642898645902E-8</v>
      </c>
      <c r="Z450" s="99">
        <v>2.1704870237974899E-8</v>
      </c>
      <c r="AA450" s="99">
        <v>4.7960003410468796E-9</v>
      </c>
      <c r="AB450" s="99">
        <v>1.57453206851253E-9</v>
      </c>
      <c r="AC450" s="99">
        <v>5.4021973575181896E-10</v>
      </c>
    </row>
    <row r="451" spans="1:29" s="98" customFormat="1" x14ac:dyDescent="0.25">
      <c r="A451" s="98" t="s">
        <v>125</v>
      </c>
      <c r="B451" s="98" t="s">
        <v>236</v>
      </c>
      <c r="C451" s="98" t="s">
        <v>285</v>
      </c>
      <c r="D451" s="98" t="s">
        <v>281</v>
      </c>
      <c r="E451" s="98" t="s">
        <v>282</v>
      </c>
      <c r="F451" s="98" t="s">
        <v>279</v>
      </c>
      <c r="G451" s="98" t="s">
        <v>277</v>
      </c>
      <c r="H451" s="98" t="s">
        <v>276</v>
      </c>
      <c r="I451" s="99">
        <f t="shared" si="18"/>
        <v>0.11391145416666645</v>
      </c>
      <c r="J451" s="99">
        <f t="shared" si="18"/>
        <v>4.546312083333328E-2</v>
      </c>
      <c r="K451" s="99">
        <f t="shared" si="18"/>
        <v>3.114461333333331E-2</v>
      </c>
      <c r="L451" s="99">
        <f t="shared" si="18"/>
        <v>1.8132813333333324E-2</v>
      </c>
      <c r="M451" s="99">
        <f t="shared" si="18"/>
        <v>8.4098066666666582E-3</v>
      </c>
      <c r="N451" s="99">
        <f t="shared" si="17"/>
        <v>9.7641033333333265E-4</v>
      </c>
      <c r="O451" s="99">
        <f t="shared" si="17"/>
        <v>1.746820041666665E-4</v>
      </c>
      <c r="P451" s="99">
        <f t="shared" si="17"/>
        <v>3.7145654166666634E-5</v>
      </c>
      <c r="Q451" s="99">
        <f t="shared" si="17"/>
        <v>1.1705195416666646E-5</v>
      </c>
      <c r="R451" s="99">
        <f t="shared" si="17"/>
        <v>3.765867083333332E-6</v>
      </c>
      <c r="S451" s="101"/>
      <c r="T451" s="99">
        <v>2.81440486497069E-5</v>
      </c>
      <c r="U451" s="99">
        <v>1.12325515801839E-5</v>
      </c>
      <c r="V451" s="99">
        <v>7.6948847615198003E-6</v>
      </c>
      <c r="W451" s="99">
        <v>4.48006554163298E-6</v>
      </c>
      <c r="X451" s="99">
        <v>2.07780692198868E-6</v>
      </c>
      <c r="Y451" s="99">
        <v>2.41241235347615E-7</v>
      </c>
      <c r="Z451" s="99">
        <v>4.3158599453061801E-8</v>
      </c>
      <c r="AA451" s="99">
        <v>9.1775590579527001E-9</v>
      </c>
      <c r="AB451" s="99">
        <v>2.89199704868128E-9</v>
      </c>
      <c r="AC451" s="99">
        <v>9.3043098410974098E-10</v>
      </c>
    </row>
    <row r="452" spans="1:29" s="98" customFormat="1" x14ac:dyDescent="0.25">
      <c r="A452" s="98" t="s">
        <v>125</v>
      </c>
      <c r="B452" s="98" t="s">
        <v>236</v>
      </c>
      <c r="C452" s="98" t="s">
        <v>285</v>
      </c>
      <c r="D452" s="98" t="s">
        <v>281</v>
      </c>
      <c r="E452" s="98" t="s">
        <v>282</v>
      </c>
      <c r="F452" s="98" t="s">
        <v>279</v>
      </c>
      <c r="G452" s="98" t="s">
        <v>278</v>
      </c>
      <c r="H452" s="98" t="s">
        <v>274</v>
      </c>
      <c r="I452" s="99">
        <f t="shared" si="18"/>
        <v>1.3356585352564104E-2</v>
      </c>
      <c r="J452" s="99">
        <f t="shared" si="18"/>
        <v>4.5822946794871833E-3</v>
      </c>
      <c r="K452" s="99">
        <f t="shared" si="18"/>
        <v>2.5687461602563943E-3</v>
      </c>
      <c r="L452" s="99">
        <f t="shared" si="18"/>
        <v>1.8093099679487165E-3</v>
      </c>
      <c r="M452" s="99">
        <f t="shared" si="18"/>
        <v>8.3063979166666678E-4</v>
      </c>
      <c r="N452" s="99">
        <f t="shared" si="17"/>
        <v>2.8100628205128113E-5</v>
      </c>
      <c r="O452" s="99">
        <f t="shared" si="17"/>
        <v>1.847901634615371E-5</v>
      </c>
      <c r="P452" s="99">
        <f t="shared" si="17"/>
        <v>4.0119556089743435E-6</v>
      </c>
      <c r="Q452" s="99">
        <f t="shared" si="17"/>
        <v>1.2684341858974359E-6</v>
      </c>
      <c r="R452" s="99">
        <f t="shared" si="17"/>
        <v>4.1208630128205023E-7</v>
      </c>
      <c r="S452" s="101"/>
      <c r="T452" s="99">
        <v>3.3000051724958801E-6</v>
      </c>
      <c r="U452" s="99">
        <v>1.1321453608878499E-6</v>
      </c>
      <c r="V452" s="99">
        <v>6.3465888862438196E-7</v>
      </c>
      <c r="W452" s="99">
        <v>4.4702535081190498E-7</v>
      </c>
      <c r="X452" s="99">
        <v>2.05225777144806E-7</v>
      </c>
      <c r="Y452" s="99">
        <v>6.94280880775447E-9</v>
      </c>
      <c r="Z452" s="99">
        <v>4.5656017548853897E-9</v>
      </c>
      <c r="AA452" s="99">
        <v>9.9123195876538697E-10</v>
      </c>
      <c r="AB452" s="99">
        <v>3.1339142931681799E-10</v>
      </c>
      <c r="AC452" s="99">
        <v>1.01813965908914E-10</v>
      </c>
    </row>
    <row r="453" spans="1:29" s="98" customFormat="1" x14ac:dyDescent="0.25">
      <c r="A453" s="98" t="s">
        <v>125</v>
      </c>
      <c r="B453" s="98" t="s">
        <v>236</v>
      </c>
      <c r="C453" s="98" t="s">
        <v>285</v>
      </c>
      <c r="D453" s="98" t="s">
        <v>281</v>
      </c>
      <c r="E453" s="98" t="s">
        <v>282</v>
      </c>
      <c r="F453" s="98" t="s">
        <v>279</v>
      </c>
      <c r="G453" s="98" t="s">
        <v>278</v>
      </c>
      <c r="H453" s="98" t="s">
        <v>275</v>
      </c>
      <c r="I453" s="99">
        <f t="shared" si="18"/>
        <v>2.3093523397435874E-2</v>
      </c>
      <c r="J453" s="99">
        <f t="shared" si="18"/>
        <v>9.0941689102564133E-3</v>
      </c>
      <c r="K453" s="99">
        <f t="shared" si="18"/>
        <v>5.467615576923047E-3</v>
      </c>
      <c r="L453" s="99">
        <f t="shared" si="18"/>
        <v>3.6429084294871657E-3</v>
      </c>
      <c r="M453" s="99">
        <f t="shared" si="18"/>
        <v>1.6996661634615367E-3</v>
      </c>
      <c r="N453" s="99">
        <f t="shared" si="17"/>
        <v>7.616262852564114E-5</v>
      </c>
      <c r="O453" s="99">
        <f t="shared" si="17"/>
        <v>3.7166986858974276E-5</v>
      </c>
      <c r="P453" s="99">
        <f t="shared" si="17"/>
        <v>8.2125753205128168E-6</v>
      </c>
      <c r="Q453" s="99">
        <f t="shared" si="17"/>
        <v>2.6961973076923065E-6</v>
      </c>
      <c r="R453" s="99">
        <f t="shared" si="17"/>
        <v>9.2506150000000004E-7</v>
      </c>
      <c r="S453" s="101"/>
      <c r="T453" s="99">
        <v>5.7057058111086001E-6</v>
      </c>
      <c r="U453" s="99">
        <v>2.2468919750987198E-6</v>
      </c>
      <c r="V453" s="99">
        <v>1.35088117275433E-6</v>
      </c>
      <c r="W453" s="99">
        <v>9.0005164815037599E-7</v>
      </c>
      <c r="X453" s="99">
        <v>4.1993570833300897E-7</v>
      </c>
      <c r="Y453" s="99">
        <v>1.8817464303273299E-8</v>
      </c>
      <c r="Z453" s="99">
        <v>9.1828297160662998E-9</v>
      </c>
      <c r="AA453" s="99">
        <v>2.0290770673659899E-9</v>
      </c>
      <c r="AB453" s="99">
        <v>6.66148182832224E-10</v>
      </c>
      <c r="AC453" s="99">
        <v>2.28554503587308E-10</v>
      </c>
    </row>
    <row r="454" spans="1:29" s="98" customFormat="1" x14ac:dyDescent="0.25">
      <c r="A454" s="98" t="s">
        <v>125</v>
      </c>
      <c r="B454" s="98" t="s">
        <v>236</v>
      </c>
      <c r="C454" s="98" t="s">
        <v>285</v>
      </c>
      <c r="D454" s="98" t="s">
        <v>281</v>
      </c>
      <c r="E454" s="98" t="s">
        <v>282</v>
      </c>
      <c r="F454" s="98" t="s">
        <v>279</v>
      </c>
      <c r="G454" s="98" t="s">
        <v>278</v>
      </c>
      <c r="H454" s="98" t="s">
        <v>276</v>
      </c>
      <c r="I454" s="99">
        <f t="shared" si="18"/>
        <v>4.8193307532051081E-2</v>
      </c>
      <c r="J454" s="99">
        <f t="shared" si="18"/>
        <v>1.9234397275640986E-2</v>
      </c>
      <c r="K454" s="99">
        <f t="shared" si="18"/>
        <v>1.3176567179487168E-2</v>
      </c>
      <c r="L454" s="99">
        <f t="shared" si="18"/>
        <v>7.6715748717948676E-3</v>
      </c>
      <c r="M454" s="99">
        <f t="shared" si="18"/>
        <v>3.557995128205124E-3</v>
      </c>
      <c r="N454" s="99">
        <f t="shared" si="17"/>
        <v>4.1309667948717996E-4</v>
      </c>
      <c r="O454" s="99">
        <f t="shared" si="17"/>
        <v>7.3903924839743674E-5</v>
      </c>
      <c r="P454" s="99">
        <f t="shared" si="17"/>
        <v>1.5715469070512797E-5</v>
      </c>
      <c r="Q454" s="99">
        <f t="shared" si="17"/>
        <v>4.9521980608974322E-6</v>
      </c>
      <c r="R454" s="99">
        <f t="shared" si="17"/>
        <v>1.5932514583333341E-6</v>
      </c>
      <c r="S454" s="101"/>
      <c r="T454" s="99">
        <v>1.19070975056452E-5</v>
      </c>
      <c r="U454" s="99">
        <v>4.7522333608470303E-6</v>
      </c>
      <c r="V454" s="99">
        <v>3.2555281683352998E-6</v>
      </c>
      <c r="W454" s="99">
        <v>1.8954123445370301E-6</v>
      </c>
      <c r="X454" s="99">
        <v>8.79072159302903E-7</v>
      </c>
      <c r="Y454" s="99">
        <v>1.02063599570145E-7</v>
      </c>
      <c r="Z454" s="99">
        <v>1.82594074609108E-8</v>
      </c>
      <c r="AA454" s="99">
        <v>3.8828134475953703E-9</v>
      </c>
      <c r="AB454" s="99">
        <v>1.2235372129036199E-9</v>
      </c>
      <c r="AC454" s="99">
        <v>3.9364387789258302E-10</v>
      </c>
    </row>
    <row r="455" spans="1:29" s="98" customFormat="1" x14ac:dyDescent="0.25">
      <c r="A455" s="98" t="s">
        <v>125</v>
      </c>
      <c r="B455" s="98" t="s">
        <v>236</v>
      </c>
      <c r="C455" s="98" t="s">
        <v>285</v>
      </c>
      <c r="D455" s="98" t="s">
        <v>281</v>
      </c>
      <c r="E455" s="98" t="s">
        <v>282</v>
      </c>
      <c r="F455" s="98" t="s">
        <v>280</v>
      </c>
      <c r="G455" s="98" t="s">
        <v>273</v>
      </c>
      <c r="H455" s="98" t="s">
        <v>274</v>
      </c>
      <c r="I455" s="99">
        <f t="shared" si="18"/>
        <v>2.1837499999999973E-15</v>
      </c>
      <c r="J455" s="99">
        <f t="shared" si="18"/>
        <v>5.4693799999999888E-9</v>
      </c>
      <c r="K455" s="99">
        <f t="shared" si="18"/>
        <v>4.5405630000000017E-8</v>
      </c>
      <c r="L455" s="99">
        <f t="shared" si="18"/>
        <v>2.8719899999999995E-7</v>
      </c>
      <c r="M455" s="99">
        <f t="shared" si="18"/>
        <v>9.095440999999996E-7</v>
      </c>
      <c r="N455" s="99">
        <f t="shared" si="17"/>
        <v>1.4067099999999979E-7</v>
      </c>
      <c r="O455" s="99">
        <f t="shared" si="17"/>
        <v>9.8839199999999947E-8</v>
      </c>
      <c r="P455" s="99">
        <f t="shared" si="17"/>
        <v>3.0098099999999982E-8</v>
      </c>
      <c r="Q455" s="99">
        <f t="shared" si="17"/>
        <v>1.1143999999999976E-8</v>
      </c>
      <c r="R455" s="99">
        <f t="shared" si="17"/>
        <v>4.3449909999999733E-9</v>
      </c>
      <c r="S455" s="101"/>
      <c r="T455" s="99">
        <v>5.3953807093775196E-19</v>
      </c>
      <c r="U455" s="99">
        <v>1.3513171079223901E-12</v>
      </c>
      <c r="V455" s="99">
        <v>1.12183473474131E-11</v>
      </c>
      <c r="W455" s="99">
        <v>7.09581199474535E-11</v>
      </c>
      <c r="X455" s="99">
        <v>2.24720626970493E-10</v>
      </c>
      <c r="Y455" s="99">
        <v>3.4755516875505203E-11</v>
      </c>
      <c r="Z455" s="99">
        <v>2.4420154001616799E-11</v>
      </c>
      <c r="AA455" s="99">
        <v>7.4363232113985401E-12</v>
      </c>
      <c r="AB455" s="99">
        <v>2.7533427647534299E-12</v>
      </c>
      <c r="AC455" s="99">
        <v>1.0735148539813999E-12</v>
      </c>
    </row>
    <row r="456" spans="1:29" s="98" customFormat="1" x14ac:dyDescent="0.25">
      <c r="A456" s="98" t="s">
        <v>125</v>
      </c>
      <c r="B456" s="98" t="s">
        <v>236</v>
      </c>
      <c r="C456" s="98" t="s">
        <v>285</v>
      </c>
      <c r="D456" s="98" t="s">
        <v>281</v>
      </c>
      <c r="E456" s="98" t="s">
        <v>282</v>
      </c>
      <c r="F456" s="98" t="s">
        <v>280</v>
      </c>
      <c r="G456" s="98" t="s">
        <v>273</v>
      </c>
      <c r="H456" s="98" t="s">
        <v>275</v>
      </c>
      <c r="I456" s="99">
        <f t="shared" si="18"/>
        <v>9.7627100000000001E-13</v>
      </c>
      <c r="J456" s="99">
        <f t="shared" si="18"/>
        <v>9.6265999999999652E-8</v>
      </c>
      <c r="K456" s="99">
        <f t="shared" si="18"/>
        <v>9.8841199999999603E-7</v>
      </c>
      <c r="L456" s="99">
        <f t="shared" si="18"/>
        <v>2.8453599999999992E-6</v>
      </c>
      <c r="M456" s="99">
        <f t="shared" si="18"/>
        <v>5.8509199999999745E-6</v>
      </c>
      <c r="N456" s="99">
        <f t="shared" si="17"/>
        <v>9.8007099999999787E-7</v>
      </c>
      <c r="O456" s="99">
        <f t="shared" si="17"/>
        <v>4.688829999999985E-7</v>
      </c>
      <c r="P456" s="99">
        <f t="shared" si="17"/>
        <v>1.4728799999999972E-7</v>
      </c>
      <c r="Q456" s="99">
        <f t="shared" si="17"/>
        <v>6.941699999999982E-8</v>
      </c>
      <c r="R456" s="99">
        <f t="shared" si="17"/>
        <v>3.5880699999999986E-8</v>
      </c>
      <c r="S456" s="101"/>
      <c r="T456" s="99">
        <v>2.41206810327405E-16</v>
      </c>
      <c r="U456" s="99">
        <v>2.37843947049312E-11</v>
      </c>
      <c r="V456" s="99">
        <v>2.4420648140662799E-10</v>
      </c>
      <c r="W456" s="99">
        <v>7.0300173807599004E-10</v>
      </c>
      <c r="X456" s="99">
        <v>1.4455840137429201E-9</v>
      </c>
      <c r="Y456" s="99">
        <v>2.4214567451495499E-10</v>
      </c>
      <c r="Z456" s="99">
        <v>1.1584669917138199E-10</v>
      </c>
      <c r="AA456" s="99">
        <v>3.6390375909458297E-11</v>
      </c>
      <c r="AB456" s="99">
        <v>1.7150825080840699E-11</v>
      </c>
      <c r="AC456" s="99">
        <v>8.8650274353274004E-12</v>
      </c>
    </row>
    <row r="457" spans="1:29" s="98" customFormat="1" x14ac:dyDescent="0.25">
      <c r="A457" s="98" t="s">
        <v>125</v>
      </c>
      <c r="B457" s="98" t="s">
        <v>236</v>
      </c>
      <c r="C457" s="98" t="s">
        <v>285</v>
      </c>
      <c r="D457" s="98" t="s">
        <v>281</v>
      </c>
      <c r="E457" s="98" t="s">
        <v>282</v>
      </c>
      <c r="F457" s="98" t="s">
        <v>280</v>
      </c>
      <c r="G457" s="98" t="s">
        <v>273</v>
      </c>
      <c r="H457" s="98" t="s">
        <v>276</v>
      </c>
      <c r="I457" s="99">
        <f t="shared" si="18"/>
        <v>5.5485999999999963E-9</v>
      </c>
      <c r="J457" s="99">
        <f t="shared" si="18"/>
        <v>3.739847999999993E-6</v>
      </c>
      <c r="K457" s="99">
        <f t="shared" si="18"/>
        <v>2.7742600000000008E-5</v>
      </c>
      <c r="L457" s="99">
        <f t="shared" si="18"/>
        <v>6.1804669999999959E-5</v>
      </c>
      <c r="M457" s="99">
        <f t="shared" si="18"/>
        <v>1.5058044999999946E-4</v>
      </c>
      <c r="N457" s="99">
        <f t="shared" si="17"/>
        <v>4.7342404999999834E-5</v>
      </c>
      <c r="O457" s="99">
        <f t="shared" si="17"/>
        <v>2.544566999999999E-5</v>
      </c>
      <c r="P457" s="99">
        <f t="shared" si="17"/>
        <v>8.078459999999986E-6</v>
      </c>
      <c r="Q457" s="99">
        <f t="shared" si="17"/>
        <v>3.3087669999999972E-6</v>
      </c>
      <c r="R457" s="99">
        <f t="shared" si="17"/>
        <v>1.3028514999999961E-6</v>
      </c>
      <c r="S457" s="101"/>
      <c r="T457" s="99">
        <v>1.3708899555375901E-12</v>
      </c>
      <c r="U457" s="99">
        <v>9.2400246160064496E-10</v>
      </c>
      <c r="V457" s="99">
        <v>6.8543509498787402E-9</v>
      </c>
      <c r="W457" s="99">
        <v>1.5270050338520602E-8</v>
      </c>
      <c r="X457" s="99">
        <v>3.7203839960590001E-8</v>
      </c>
      <c r="Y457" s="99">
        <v>1.16968654228981E-8</v>
      </c>
      <c r="Z457" s="99">
        <v>6.2868495503233601E-9</v>
      </c>
      <c r="AA457" s="99">
        <v>1.99594125909458E-9</v>
      </c>
      <c r="AB457" s="99">
        <v>8.1749548453920701E-10</v>
      </c>
      <c r="AC457" s="99">
        <v>3.2189489869644201E-10</v>
      </c>
    </row>
    <row r="458" spans="1:29" s="98" customFormat="1" x14ac:dyDescent="0.25">
      <c r="A458" s="98" t="s">
        <v>125</v>
      </c>
      <c r="B458" s="98" t="s">
        <v>236</v>
      </c>
      <c r="C458" s="98" t="s">
        <v>285</v>
      </c>
      <c r="D458" s="98" t="s">
        <v>281</v>
      </c>
      <c r="E458" s="98" t="s">
        <v>282</v>
      </c>
      <c r="F458" s="98" t="s">
        <v>280</v>
      </c>
      <c r="G458" s="98" t="s">
        <v>277</v>
      </c>
      <c r="H458" s="98" t="s">
        <v>274</v>
      </c>
      <c r="I458" s="99">
        <f t="shared" si="18"/>
        <v>4.7517333333333251E-9</v>
      </c>
      <c r="J458" s="99">
        <f t="shared" si="18"/>
        <v>4.6050766666666283E-7</v>
      </c>
      <c r="K458" s="99">
        <f t="shared" si="18"/>
        <v>1.192530749999997E-6</v>
      </c>
      <c r="L458" s="99">
        <f t="shared" si="18"/>
        <v>5.3657566666666603E-6</v>
      </c>
      <c r="M458" s="99">
        <f t="shared" si="18"/>
        <v>1.1412569999999982E-5</v>
      </c>
      <c r="N458" s="99">
        <f t="shared" si="17"/>
        <v>2.4744461666666644E-6</v>
      </c>
      <c r="O458" s="99">
        <f t="shared" si="17"/>
        <v>1.8708341666666658E-6</v>
      </c>
      <c r="P458" s="99">
        <f t="shared" si="17"/>
        <v>6.2335933333333278E-7</v>
      </c>
      <c r="Q458" s="99">
        <f t="shared" si="17"/>
        <v>2.7179366666666664E-7</v>
      </c>
      <c r="R458" s="99">
        <f t="shared" si="17"/>
        <v>1.1408716666666647E-7</v>
      </c>
      <c r="S458" s="101"/>
      <c r="T458" s="99">
        <v>1.1740084882780901E-12</v>
      </c>
      <c r="U458" s="99">
        <v>1.13777409559417E-10</v>
      </c>
      <c r="V458" s="99">
        <v>2.9463800361256999E-10</v>
      </c>
      <c r="W458" s="99">
        <v>1.32571494037995E-9</v>
      </c>
      <c r="X458" s="99">
        <v>2.8196982265561798E-9</v>
      </c>
      <c r="Y458" s="99">
        <v>6.1136023418552897E-10</v>
      </c>
      <c r="Z458" s="99">
        <v>4.6222610524454301E-10</v>
      </c>
      <c r="AA458" s="99">
        <v>1.5401309316895701E-10</v>
      </c>
      <c r="AB458" s="99">
        <v>6.7151931588520606E-11</v>
      </c>
      <c r="AC458" s="99">
        <v>2.8187461853273999E-11</v>
      </c>
    </row>
    <row r="459" spans="1:29" s="98" customFormat="1" x14ac:dyDescent="0.25">
      <c r="A459" s="98" t="s">
        <v>125</v>
      </c>
      <c r="B459" s="98" t="s">
        <v>236</v>
      </c>
      <c r="C459" s="98" t="s">
        <v>285</v>
      </c>
      <c r="D459" s="98" t="s">
        <v>281</v>
      </c>
      <c r="E459" s="98" t="s">
        <v>282</v>
      </c>
      <c r="F459" s="98" t="s">
        <v>280</v>
      </c>
      <c r="G459" s="98" t="s">
        <v>277</v>
      </c>
      <c r="H459" s="98" t="s">
        <v>275</v>
      </c>
      <c r="I459" s="99">
        <f t="shared" si="18"/>
        <v>5.160044166666645E-9</v>
      </c>
      <c r="J459" s="99">
        <f t="shared" si="18"/>
        <v>6.4626458333333237E-7</v>
      </c>
      <c r="K459" s="99">
        <f t="shared" si="18"/>
        <v>5.0117866666666663E-6</v>
      </c>
      <c r="L459" s="99">
        <f t="shared" si="18"/>
        <v>9.4804758333333159E-6</v>
      </c>
      <c r="M459" s="99">
        <f t="shared" si="18"/>
        <v>2.1938033333333312E-5</v>
      </c>
      <c r="N459" s="99">
        <f t="shared" si="17"/>
        <v>6.3163149999999731E-6</v>
      </c>
      <c r="O459" s="99">
        <f t="shared" si="17"/>
        <v>3.871201666666666E-6</v>
      </c>
      <c r="P459" s="99">
        <f t="shared" si="17"/>
        <v>1.263730416666665E-6</v>
      </c>
      <c r="Q459" s="99">
        <f t="shared" si="17"/>
        <v>5.2438824999999667E-7</v>
      </c>
      <c r="R459" s="99">
        <f t="shared" si="17"/>
        <v>2.0923174999999989E-7</v>
      </c>
      <c r="S459" s="101"/>
      <c r="T459" s="99">
        <v>1.27488965112166E-12</v>
      </c>
      <c r="U459" s="99">
        <v>1.5967228236155999E-10</v>
      </c>
      <c r="V459" s="99">
        <v>1.23825974130962E-9</v>
      </c>
      <c r="W459" s="99">
        <v>2.3423366423302302E-9</v>
      </c>
      <c r="X459" s="99">
        <v>5.4202194320937702E-9</v>
      </c>
      <c r="Y459" s="99">
        <v>1.5605689344179399E-9</v>
      </c>
      <c r="Z459" s="99">
        <v>9.5645594937348407E-10</v>
      </c>
      <c r="AA459" s="99">
        <v>3.12229271296483E-10</v>
      </c>
      <c r="AB459" s="99">
        <v>1.2956035481507599E-10</v>
      </c>
      <c r="AC459" s="99">
        <v>5.1694788677243298E-11</v>
      </c>
    </row>
    <row r="460" spans="1:29" s="98" customFormat="1" x14ac:dyDescent="0.25">
      <c r="A460" s="98" t="s">
        <v>125</v>
      </c>
      <c r="B460" s="98" t="s">
        <v>236</v>
      </c>
      <c r="C460" s="98" t="s">
        <v>285</v>
      </c>
      <c r="D460" s="98" t="s">
        <v>281</v>
      </c>
      <c r="E460" s="98" t="s">
        <v>282</v>
      </c>
      <c r="F460" s="98" t="s">
        <v>280</v>
      </c>
      <c r="G460" s="98" t="s">
        <v>277</v>
      </c>
      <c r="H460" s="98" t="s">
        <v>276</v>
      </c>
      <c r="I460" s="99">
        <f t="shared" si="18"/>
        <v>6.047896666666657E-9</v>
      </c>
      <c r="J460" s="99">
        <f t="shared" si="18"/>
        <v>3.3131908333333324E-6</v>
      </c>
      <c r="K460" s="99">
        <f t="shared" si="18"/>
        <v>2.2400565833333315E-5</v>
      </c>
      <c r="L460" s="99">
        <f t="shared" si="18"/>
        <v>4.5779291666666598E-5</v>
      </c>
      <c r="M460" s="99">
        <f t="shared" si="18"/>
        <v>8.6912941666666447E-5</v>
      </c>
      <c r="N460" s="99">
        <f t="shared" si="17"/>
        <v>2.5353596666666669E-5</v>
      </c>
      <c r="O460" s="99">
        <f t="shared" si="17"/>
        <v>9.6415158333333194E-6</v>
      </c>
      <c r="P460" s="99">
        <f t="shared" si="17"/>
        <v>2.8013733333333313E-6</v>
      </c>
      <c r="Q460" s="99">
        <f t="shared" si="17"/>
        <v>1.0662626666666663E-6</v>
      </c>
      <c r="R460" s="99">
        <f t="shared" si="17"/>
        <v>3.8747775000000002E-7</v>
      </c>
      <c r="S460" s="101"/>
      <c r="T460" s="99">
        <v>1.49425094482619E-12</v>
      </c>
      <c r="U460" s="99">
        <v>8.1858847893088096E-10</v>
      </c>
      <c r="V460" s="99">
        <v>5.53449711625909E-9</v>
      </c>
      <c r="W460" s="99">
        <v>1.1310667757174599E-8</v>
      </c>
      <c r="X460" s="99">
        <v>2.1473539043552898E-8</v>
      </c>
      <c r="Y460" s="99">
        <v>6.2641010357720301E-9</v>
      </c>
      <c r="Z460" s="99">
        <v>2.3821247183205301E-9</v>
      </c>
      <c r="AA460" s="99">
        <v>6.9213397332255402E-10</v>
      </c>
      <c r="AB460" s="99">
        <v>2.6344100848827798E-10</v>
      </c>
      <c r="AC460" s="99">
        <v>9.5733942880961999E-11</v>
      </c>
    </row>
    <row r="461" spans="1:29" s="98" customFormat="1" x14ac:dyDescent="0.25">
      <c r="A461" s="98" t="s">
        <v>125</v>
      </c>
      <c r="B461" s="98" t="s">
        <v>236</v>
      </c>
      <c r="C461" s="98" t="s">
        <v>285</v>
      </c>
      <c r="D461" s="98" t="s">
        <v>281</v>
      </c>
      <c r="E461" s="98" t="s">
        <v>282</v>
      </c>
      <c r="F461" s="98" t="s">
        <v>280</v>
      </c>
      <c r="G461" s="98" t="s">
        <v>278</v>
      </c>
      <c r="H461" s="98" t="s">
        <v>274</v>
      </c>
      <c r="I461" s="99">
        <f t="shared" si="18"/>
        <v>2.0103487179487135E-9</v>
      </c>
      <c r="J461" s="99">
        <f t="shared" si="18"/>
        <v>1.948301666666649E-7</v>
      </c>
      <c r="K461" s="99">
        <f t="shared" si="18"/>
        <v>5.045322403846122E-7</v>
      </c>
      <c r="L461" s="99">
        <f t="shared" si="18"/>
        <v>2.2701278205128189E-6</v>
      </c>
      <c r="M461" s="99">
        <f t="shared" si="18"/>
        <v>4.8283950000000117E-6</v>
      </c>
      <c r="N461" s="99">
        <f t="shared" si="17"/>
        <v>1.0468810705128207E-6</v>
      </c>
      <c r="O461" s="99">
        <f t="shared" si="17"/>
        <v>7.9150676282051132E-7</v>
      </c>
      <c r="P461" s="99">
        <f t="shared" si="17"/>
        <v>2.6372894871794845E-7</v>
      </c>
      <c r="Q461" s="99">
        <f t="shared" si="17"/>
        <v>1.1498962820512806E-7</v>
      </c>
      <c r="R461" s="99">
        <f t="shared" si="17"/>
        <v>4.8267647435897318E-8</v>
      </c>
      <c r="S461" s="101"/>
      <c r="T461" s="99">
        <v>4.9669589888688404E-13</v>
      </c>
      <c r="U461" s="99">
        <v>4.8136596352061001E-11</v>
      </c>
      <c r="V461" s="99">
        <v>1.2465453998993299E-10</v>
      </c>
      <c r="W461" s="99">
        <v>5.6087939785305597E-10</v>
      </c>
      <c r="X461" s="99">
        <v>1.19294924969685E-9</v>
      </c>
      <c r="Y461" s="99">
        <v>2.58652406770801E-10</v>
      </c>
      <c r="Z461" s="99">
        <v>1.95557198372691E-10</v>
      </c>
      <c r="AA461" s="99">
        <v>6.5159385571481803E-11</v>
      </c>
      <c r="AB461" s="99">
        <v>2.8410432595143299E-11</v>
      </c>
      <c r="AC461" s="99">
        <v>1.19254646302313E-11</v>
      </c>
    </row>
    <row r="462" spans="1:29" s="98" customFormat="1" x14ac:dyDescent="0.25">
      <c r="A462" s="98" t="s">
        <v>125</v>
      </c>
      <c r="B462" s="98" t="s">
        <v>236</v>
      </c>
      <c r="C462" s="98" t="s">
        <v>285</v>
      </c>
      <c r="D462" s="98" t="s">
        <v>281</v>
      </c>
      <c r="E462" s="98" t="s">
        <v>282</v>
      </c>
      <c r="F462" s="98" t="s">
        <v>280</v>
      </c>
      <c r="G462" s="98" t="s">
        <v>278</v>
      </c>
      <c r="H462" s="98" t="s">
        <v>275</v>
      </c>
      <c r="I462" s="99">
        <f t="shared" si="18"/>
        <v>2.1830956089743508E-9</v>
      </c>
      <c r="J462" s="99">
        <f t="shared" si="18"/>
        <v>2.7341963141025618E-7</v>
      </c>
      <c r="K462" s="99">
        <f t="shared" si="18"/>
        <v>2.120371282051283E-6</v>
      </c>
      <c r="L462" s="99">
        <f t="shared" si="18"/>
        <v>4.0109705448717876E-6</v>
      </c>
      <c r="M462" s="99">
        <f t="shared" si="18"/>
        <v>9.2814756410256329E-6</v>
      </c>
      <c r="N462" s="99">
        <f t="shared" si="17"/>
        <v>2.6722871153846052E-6</v>
      </c>
      <c r="O462" s="99">
        <f t="shared" si="17"/>
        <v>1.6378160897435895E-6</v>
      </c>
      <c r="P462" s="99">
        <f t="shared" si="17"/>
        <v>5.3465517628205103E-7</v>
      </c>
      <c r="Q462" s="99">
        <f t="shared" si="17"/>
        <v>2.2185656730769106E-7</v>
      </c>
      <c r="R462" s="99">
        <f t="shared" si="17"/>
        <v>8.8521125000000112E-8</v>
      </c>
      <c r="S462" s="101"/>
      <c r="T462" s="99">
        <v>5.3937639085916401E-13</v>
      </c>
      <c r="U462" s="99">
        <v>6.75536579221985E-11</v>
      </c>
      <c r="V462" s="99">
        <v>5.2387912132330097E-10</v>
      </c>
      <c r="W462" s="99">
        <v>9.9098857944740508E-10</v>
      </c>
      <c r="X462" s="99">
        <v>2.2931697597319799E-9</v>
      </c>
      <c r="Y462" s="99">
        <v>6.6024070302297498E-10</v>
      </c>
      <c r="Z462" s="99">
        <v>4.0465444011955099E-10</v>
      </c>
      <c r="AA462" s="99">
        <v>1.3209699939466601E-10</v>
      </c>
      <c r="AB462" s="99">
        <v>5.4813996267916797E-11</v>
      </c>
      <c r="AC462" s="99">
        <v>2.18708721326799E-11</v>
      </c>
    </row>
    <row r="463" spans="1:29" s="98" customFormat="1" x14ac:dyDescent="0.25">
      <c r="A463" s="98" t="s">
        <v>125</v>
      </c>
      <c r="B463" s="98" t="s">
        <v>236</v>
      </c>
      <c r="C463" s="98" t="s">
        <v>285</v>
      </c>
      <c r="D463" s="98" t="s">
        <v>281</v>
      </c>
      <c r="E463" s="98" t="s">
        <v>282</v>
      </c>
      <c r="F463" s="98" t="s">
        <v>280</v>
      </c>
      <c r="G463" s="98" t="s">
        <v>278</v>
      </c>
      <c r="H463" s="98" t="s">
        <v>276</v>
      </c>
      <c r="I463" s="99">
        <f t="shared" si="18"/>
        <v>2.5587255128205101E-9</v>
      </c>
      <c r="J463" s="99">
        <f t="shared" si="18"/>
        <v>1.401734583333334E-6</v>
      </c>
      <c r="K463" s="99">
        <f t="shared" si="18"/>
        <v>9.4771624679487125E-6</v>
      </c>
      <c r="L463" s="99">
        <f t="shared" si="18"/>
        <v>1.9368161858974321E-5</v>
      </c>
      <c r="M463" s="99">
        <f t="shared" si="18"/>
        <v>3.6770859935897334E-5</v>
      </c>
      <c r="N463" s="99">
        <f t="shared" si="17"/>
        <v>1.072652166666668E-5</v>
      </c>
      <c r="O463" s="99">
        <f t="shared" si="17"/>
        <v>4.0791028525640886E-6</v>
      </c>
      <c r="P463" s="99">
        <f t="shared" si="17"/>
        <v>1.1851964102564081E-6</v>
      </c>
      <c r="Q463" s="99">
        <f t="shared" si="17"/>
        <v>4.5111112820512712E-7</v>
      </c>
      <c r="R463" s="99">
        <f t="shared" si="17"/>
        <v>1.6393289423076918E-7</v>
      </c>
      <c r="S463" s="101"/>
      <c r="T463" s="99">
        <v>6.3218309204185003E-13</v>
      </c>
      <c r="U463" s="99">
        <v>3.4632589493229599E-10</v>
      </c>
      <c r="V463" s="99">
        <v>2.3415180107249998E-9</v>
      </c>
      <c r="W463" s="99">
        <v>4.7852825126507897E-9</v>
      </c>
      <c r="X463" s="99">
        <v>9.0849588261185306E-9</v>
      </c>
      <c r="Y463" s="99">
        <v>2.6501965920574001E-9</v>
      </c>
      <c r="Z463" s="99">
        <v>1.00782199621253E-9</v>
      </c>
      <c r="AA463" s="99">
        <v>2.9282591179031099E-10</v>
      </c>
      <c r="AB463" s="99">
        <v>1.11455811283502E-10</v>
      </c>
      <c r="AC463" s="99">
        <v>4.0502821988099297E-11</v>
      </c>
    </row>
    <row r="464" spans="1:29" s="98" customFormat="1" x14ac:dyDescent="0.25">
      <c r="A464" s="98" t="s">
        <v>152</v>
      </c>
      <c r="B464" s="98" t="s">
        <v>236</v>
      </c>
      <c r="C464" s="98" t="s">
        <v>286</v>
      </c>
      <c r="D464" s="98">
        <v>2015</v>
      </c>
      <c r="E464" s="98">
        <v>2016</v>
      </c>
      <c r="F464" s="98" t="s">
        <v>272</v>
      </c>
      <c r="G464" s="98" t="s">
        <v>273</v>
      </c>
      <c r="H464" s="98" t="s">
        <v>274</v>
      </c>
      <c r="I464" s="99">
        <f t="shared" si="18"/>
        <v>2.6065537832310842E-12</v>
      </c>
      <c r="J464" s="99">
        <f t="shared" si="18"/>
        <v>2.0641963190184051E-6</v>
      </c>
      <c r="K464" s="99">
        <f t="shared" si="18"/>
        <v>1.9184883435582821E-5</v>
      </c>
      <c r="L464" s="99">
        <f t="shared" si="18"/>
        <v>8.1758364008179948E-5</v>
      </c>
      <c r="M464" s="99">
        <f t="shared" si="18"/>
        <v>1.958962781186094E-4</v>
      </c>
      <c r="N464" s="99">
        <f t="shared" si="17"/>
        <v>2.6267910020449896E-5</v>
      </c>
      <c r="O464" s="99">
        <f t="shared" si="17"/>
        <v>1.7808752556237219E-5</v>
      </c>
      <c r="P464" s="99">
        <f t="shared" si="17"/>
        <v>5.5854723926380368E-6</v>
      </c>
      <c r="Q464" s="99">
        <f t="shared" si="17"/>
        <v>2.2787108384458079E-6</v>
      </c>
      <c r="R464" s="99">
        <f t="shared" si="17"/>
        <v>9.1067484662576692E-7</v>
      </c>
      <c r="S464" s="101"/>
      <c r="T464" s="99">
        <v>6.4400000000000001E-16</v>
      </c>
      <c r="U464" s="99">
        <v>5.1E-10</v>
      </c>
      <c r="V464" s="99">
        <v>4.7399999999999998E-9</v>
      </c>
      <c r="W464" s="99">
        <v>2.0199999999999999E-8</v>
      </c>
      <c r="X464" s="99">
        <v>4.8400000000000003E-8</v>
      </c>
      <c r="Y464" s="99">
        <v>6.4899999999999997E-9</v>
      </c>
      <c r="Z464" s="99">
        <v>4.3999999999999997E-9</v>
      </c>
      <c r="AA464" s="99">
        <v>1.38E-9</v>
      </c>
      <c r="AB464" s="99">
        <v>5.6300000000000002E-10</v>
      </c>
      <c r="AC464" s="99">
        <v>2.25E-10</v>
      </c>
    </row>
    <row r="465" spans="1:29" s="98" customFormat="1" x14ac:dyDescent="0.25">
      <c r="A465" s="98" t="s">
        <v>152</v>
      </c>
      <c r="B465" s="98" t="s">
        <v>236</v>
      </c>
      <c r="C465" s="98" t="s">
        <v>286</v>
      </c>
      <c r="D465" s="98">
        <v>2015</v>
      </c>
      <c r="E465" s="98">
        <v>2016</v>
      </c>
      <c r="F465" s="98" t="s">
        <v>272</v>
      </c>
      <c r="G465" s="98" t="s">
        <v>273</v>
      </c>
      <c r="H465" s="98" t="s">
        <v>275</v>
      </c>
      <c r="I465" s="99">
        <f t="shared" si="18"/>
        <v>0.97138650306748464</v>
      </c>
      <c r="J465" s="99">
        <f t="shared" si="18"/>
        <v>0.17444482617586909</v>
      </c>
      <c r="K465" s="99">
        <f t="shared" si="18"/>
        <v>7.6901431492842537E-2</v>
      </c>
      <c r="L465" s="99">
        <f t="shared" si="18"/>
        <v>4.4926625766871169E-2</v>
      </c>
      <c r="M465" s="99">
        <f t="shared" si="18"/>
        <v>1.5056490797546012E-2</v>
      </c>
      <c r="N465" s="99">
        <f t="shared" si="17"/>
        <v>3.8410241308793456E-4</v>
      </c>
      <c r="O465" s="99">
        <f t="shared" si="17"/>
        <v>1.5380286298568509E-4</v>
      </c>
      <c r="P465" s="99">
        <f t="shared" si="17"/>
        <v>3.8653087934560326E-5</v>
      </c>
      <c r="Q465" s="99">
        <f t="shared" si="17"/>
        <v>1.695878936605317E-5</v>
      </c>
      <c r="R465" s="99">
        <f t="shared" si="17"/>
        <v>8.4591574642126791E-6</v>
      </c>
      <c r="S465" s="101"/>
      <c r="T465" s="99">
        <v>2.4000000000000001E-4</v>
      </c>
      <c r="U465" s="99">
        <v>4.3099999999999997E-5</v>
      </c>
      <c r="V465" s="99">
        <v>1.9000000000000001E-5</v>
      </c>
      <c r="W465" s="99">
        <v>1.11E-5</v>
      </c>
      <c r="X465" s="99">
        <v>3.72E-6</v>
      </c>
      <c r="Y465" s="99">
        <v>9.4899999999999996E-8</v>
      </c>
      <c r="Z465" s="99">
        <v>3.8000000000000003E-8</v>
      </c>
      <c r="AA465" s="99">
        <v>9.5499999999999995E-9</v>
      </c>
      <c r="AB465" s="99">
        <v>4.1899999999999998E-9</v>
      </c>
      <c r="AC465" s="99">
        <v>2.09E-9</v>
      </c>
    </row>
    <row r="466" spans="1:29" s="98" customFormat="1" x14ac:dyDescent="0.25">
      <c r="A466" s="98" t="s">
        <v>152</v>
      </c>
      <c r="B466" s="98" t="s">
        <v>236</v>
      </c>
      <c r="C466" s="98" t="s">
        <v>286</v>
      </c>
      <c r="D466" s="98">
        <v>2015</v>
      </c>
      <c r="E466" s="98">
        <v>2016</v>
      </c>
      <c r="F466" s="98" t="s">
        <v>272</v>
      </c>
      <c r="G466" s="98" t="s">
        <v>273</v>
      </c>
      <c r="H466" s="98" t="s">
        <v>276</v>
      </c>
      <c r="I466" s="99">
        <f t="shared" si="18"/>
        <v>8.3782085889570546</v>
      </c>
      <c r="J466" s="99">
        <f t="shared" si="18"/>
        <v>3.7236482617586915</v>
      </c>
      <c r="K466" s="99">
        <f t="shared" si="18"/>
        <v>2.3151378323108385</v>
      </c>
      <c r="L466" s="99">
        <f t="shared" si="18"/>
        <v>1.5542184049079757</v>
      </c>
      <c r="M466" s="99">
        <f t="shared" si="18"/>
        <v>0.76496687116564421</v>
      </c>
      <c r="N466" s="99">
        <f t="shared" si="17"/>
        <v>6.071165644171779E-2</v>
      </c>
      <c r="O466" s="99">
        <f t="shared" si="17"/>
        <v>2.3029955010224947E-2</v>
      </c>
      <c r="P466" s="99">
        <f t="shared" si="17"/>
        <v>5.990216768916156E-3</v>
      </c>
      <c r="Q466" s="99">
        <f t="shared" si="17"/>
        <v>2.2018094069529651E-3</v>
      </c>
      <c r="R466" s="99">
        <f t="shared" si="17"/>
        <v>7.9329897750511245E-4</v>
      </c>
      <c r="S466" s="101"/>
      <c r="T466" s="99">
        <v>2.0699999999999998E-3</v>
      </c>
      <c r="U466" s="99">
        <v>9.2000000000000003E-4</v>
      </c>
      <c r="V466" s="99">
        <v>5.7200000000000003E-4</v>
      </c>
      <c r="W466" s="99">
        <v>3.8400000000000001E-4</v>
      </c>
      <c r="X466" s="99">
        <v>1.8900000000000001E-4</v>
      </c>
      <c r="Y466" s="99">
        <v>1.5E-5</v>
      </c>
      <c r="Z466" s="99">
        <v>5.6899999999999997E-6</v>
      </c>
      <c r="AA466" s="99">
        <v>1.48E-6</v>
      </c>
      <c r="AB466" s="99">
        <v>5.44E-7</v>
      </c>
      <c r="AC466" s="99">
        <v>1.9600000000000001E-7</v>
      </c>
    </row>
    <row r="467" spans="1:29" s="98" customFormat="1" x14ac:dyDescent="0.25">
      <c r="A467" s="98" t="s">
        <v>152</v>
      </c>
      <c r="B467" s="98" t="s">
        <v>236</v>
      </c>
      <c r="C467" s="98" t="s">
        <v>286</v>
      </c>
      <c r="D467" s="98">
        <v>2015</v>
      </c>
      <c r="E467" s="98">
        <v>2016</v>
      </c>
      <c r="F467" s="98" t="s">
        <v>272</v>
      </c>
      <c r="G467" s="98" t="s">
        <v>277</v>
      </c>
      <c r="H467" s="98" t="s">
        <v>274</v>
      </c>
      <c r="I467" s="99">
        <f t="shared" si="18"/>
        <v>1.088762372188139</v>
      </c>
      <c r="J467" s="99">
        <f t="shared" si="18"/>
        <v>0.37115059304703485</v>
      </c>
      <c r="K467" s="99">
        <f t="shared" si="18"/>
        <v>0.20925284253578733</v>
      </c>
      <c r="L467" s="99">
        <f t="shared" si="18"/>
        <v>0.14773169734151329</v>
      </c>
      <c r="M467" s="99">
        <f t="shared" si="18"/>
        <v>6.9211288343558289E-2</v>
      </c>
      <c r="N467" s="99">
        <f t="shared" si="17"/>
        <v>2.7239296523517381E-3</v>
      </c>
      <c r="O467" s="99">
        <f t="shared" si="17"/>
        <v>1.7687329243353785E-3</v>
      </c>
      <c r="P467" s="99">
        <f t="shared" si="17"/>
        <v>4.2093415132924339E-4</v>
      </c>
      <c r="Q467" s="99">
        <f t="shared" si="17"/>
        <v>1.4570797546012269E-4</v>
      </c>
      <c r="R467" s="99">
        <f t="shared" si="17"/>
        <v>5.0997791411042941E-5</v>
      </c>
      <c r="S467" s="101"/>
      <c r="T467" s="99">
        <v>2.6899999999999998E-4</v>
      </c>
      <c r="U467" s="99">
        <v>9.1700000000000006E-5</v>
      </c>
      <c r="V467" s="99">
        <v>5.1700000000000003E-5</v>
      </c>
      <c r="W467" s="99">
        <v>3.65E-5</v>
      </c>
      <c r="X467" s="99">
        <v>1.7099999999999999E-5</v>
      </c>
      <c r="Y467" s="99">
        <v>6.7299999999999995E-7</v>
      </c>
      <c r="Z467" s="99">
        <v>4.3700000000000001E-7</v>
      </c>
      <c r="AA467" s="99">
        <v>1.04E-7</v>
      </c>
      <c r="AB467" s="99">
        <v>3.5999999999999998E-8</v>
      </c>
      <c r="AC467" s="99">
        <v>1.26E-8</v>
      </c>
    </row>
    <row r="468" spans="1:29" s="98" customFormat="1" x14ac:dyDescent="0.25">
      <c r="A468" s="98" t="s">
        <v>152</v>
      </c>
      <c r="B468" s="98" t="s">
        <v>236</v>
      </c>
      <c r="C468" s="98" t="s">
        <v>286</v>
      </c>
      <c r="D468" s="98">
        <v>2015</v>
      </c>
      <c r="E468" s="98">
        <v>2016</v>
      </c>
      <c r="F468" s="98" t="s">
        <v>272</v>
      </c>
      <c r="G468" s="98" t="s">
        <v>277</v>
      </c>
      <c r="H468" s="98" t="s">
        <v>275</v>
      </c>
      <c r="I468" s="99">
        <f t="shared" si="18"/>
        <v>1.9265832310838449</v>
      </c>
      <c r="J468" s="99">
        <f t="shared" si="18"/>
        <v>0.76496687116564421</v>
      </c>
      <c r="K468" s="99">
        <f t="shared" si="18"/>
        <v>0.4492662576687117</v>
      </c>
      <c r="L468" s="99">
        <f t="shared" si="18"/>
        <v>0.30720098159509202</v>
      </c>
      <c r="M468" s="99">
        <f t="shared" si="18"/>
        <v>0.14651746421267894</v>
      </c>
      <c r="N468" s="99">
        <f t="shared" si="17"/>
        <v>7.5687198364008182E-3</v>
      </c>
      <c r="O468" s="99">
        <f t="shared" si="17"/>
        <v>3.8329292433537834E-3</v>
      </c>
      <c r="P468" s="99">
        <f t="shared" si="17"/>
        <v>9.2686462167689161E-4</v>
      </c>
      <c r="Q468" s="99">
        <f t="shared" si="17"/>
        <v>3.2743820040899793E-4</v>
      </c>
      <c r="R468" s="99">
        <f t="shared" si="17"/>
        <v>1.2020907975460124E-4</v>
      </c>
      <c r="S468" s="101"/>
      <c r="T468" s="99">
        <v>4.7600000000000002E-4</v>
      </c>
      <c r="U468" s="99">
        <v>1.8900000000000001E-4</v>
      </c>
      <c r="V468" s="99">
        <v>1.11E-4</v>
      </c>
      <c r="W468" s="99">
        <v>7.5900000000000002E-5</v>
      </c>
      <c r="X468" s="99">
        <v>3.6199999999999999E-5</v>
      </c>
      <c r="Y468" s="99">
        <v>1.8700000000000001E-6</v>
      </c>
      <c r="Z468" s="99">
        <v>9.47E-7</v>
      </c>
      <c r="AA468" s="99">
        <v>2.29E-7</v>
      </c>
      <c r="AB468" s="99">
        <v>8.0900000000000003E-8</v>
      </c>
      <c r="AC468" s="99">
        <v>2.9700000000000001E-8</v>
      </c>
    </row>
    <row r="469" spans="1:29" s="98" customFormat="1" x14ac:dyDescent="0.25">
      <c r="A469" s="98" t="s">
        <v>152</v>
      </c>
      <c r="B469" s="98" t="s">
        <v>236</v>
      </c>
      <c r="C469" s="98" t="s">
        <v>286</v>
      </c>
      <c r="D469" s="98">
        <v>2015</v>
      </c>
      <c r="E469" s="98">
        <v>2016</v>
      </c>
      <c r="F469" s="98" t="s">
        <v>272</v>
      </c>
      <c r="G469" s="98" t="s">
        <v>277</v>
      </c>
      <c r="H469" s="98" t="s">
        <v>276</v>
      </c>
      <c r="I469" s="99">
        <f t="shared" si="18"/>
        <v>3.9381627811860946</v>
      </c>
      <c r="J469" s="99">
        <f t="shared" si="18"/>
        <v>1.5704081799591001</v>
      </c>
      <c r="K469" s="99">
        <f t="shared" si="18"/>
        <v>1.0847149284253579</v>
      </c>
      <c r="L469" s="99">
        <f t="shared" si="18"/>
        <v>0.63140122699386503</v>
      </c>
      <c r="M469" s="99">
        <f t="shared" si="18"/>
        <v>0.29951083844580778</v>
      </c>
      <c r="N469" s="99">
        <f t="shared" si="17"/>
        <v>4.0069693251533742E-2</v>
      </c>
      <c r="O469" s="99">
        <f t="shared" si="17"/>
        <v>7.6496687116564413E-3</v>
      </c>
      <c r="P469" s="99">
        <f t="shared" si="17"/>
        <v>1.7930175869120654E-3</v>
      </c>
      <c r="Q469" s="99">
        <f t="shared" si="17"/>
        <v>6.0306912065439676E-4</v>
      </c>
      <c r="R469" s="99">
        <f t="shared" si="17"/>
        <v>2.0561014314928426E-4</v>
      </c>
      <c r="S469" s="101"/>
      <c r="T469" s="99">
        <v>9.7300000000000002E-4</v>
      </c>
      <c r="U469" s="99">
        <v>3.88E-4</v>
      </c>
      <c r="V469" s="99">
        <v>2.6800000000000001E-4</v>
      </c>
      <c r="W469" s="99">
        <v>1.56E-4</v>
      </c>
      <c r="X469" s="99">
        <v>7.3999999999999996E-5</v>
      </c>
      <c r="Y469" s="99">
        <v>9.9000000000000001E-6</v>
      </c>
      <c r="Z469" s="99">
        <v>1.8899999999999999E-6</v>
      </c>
      <c r="AA469" s="99">
        <v>4.4299999999999998E-7</v>
      </c>
      <c r="AB469" s="99">
        <v>1.49E-7</v>
      </c>
      <c r="AC469" s="99">
        <v>5.0799999999999998E-8</v>
      </c>
    </row>
    <row r="470" spans="1:29" s="98" customFormat="1" x14ac:dyDescent="0.25">
      <c r="A470" s="98" t="s">
        <v>152</v>
      </c>
      <c r="B470" s="98" t="s">
        <v>236</v>
      </c>
      <c r="C470" s="98" t="s">
        <v>286</v>
      </c>
      <c r="D470" s="98">
        <v>2015</v>
      </c>
      <c r="E470" s="98">
        <v>2016</v>
      </c>
      <c r="F470" s="98" t="s">
        <v>272</v>
      </c>
      <c r="G470" s="98" t="s">
        <v>278</v>
      </c>
      <c r="H470" s="98" t="s">
        <v>274</v>
      </c>
      <c r="I470" s="99">
        <f t="shared" si="18"/>
        <v>0.4606302343872884</v>
      </c>
      <c r="J470" s="99">
        <f t="shared" si="18"/>
        <v>0.15702525090451452</v>
      </c>
      <c r="K470" s="99">
        <f t="shared" si="18"/>
        <v>8.8530048765140701E-2</v>
      </c>
      <c r="L470" s="99">
        <f t="shared" si="18"/>
        <v>6.2501871952178739E-2</v>
      </c>
      <c r="M470" s="99">
        <f t="shared" si="18"/>
        <v>2.9281698914582332E-2</v>
      </c>
      <c r="N470" s="99">
        <f t="shared" si="17"/>
        <v>1.1524317759949653E-3</v>
      </c>
      <c r="O470" s="99">
        <f t="shared" si="17"/>
        <v>7.4831008337265846E-4</v>
      </c>
      <c r="P470" s="99">
        <f t="shared" si="17"/>
        <v>1.7808752556237219E-4</v>
      </c>
      <c r="Q470" s="99">
        <f t="shared" si="17"/>
        <v>6.1645681925436404E-5</v>
      </c>
      <c r="R470" s="99">
        <f t="shared" si="17"/>
        <v>2.1575988673902783E-5</v>
      </c>
      <c r="S470" s="101"/>
      <c r="T470" s="99">
        <v>1.13807692307692E-4</v>
      </c>
      <c r="U470" s="99">
        <v>3.8796153846153799E-5</v>
      </c>
      <c r="V470" s="99">
        <v>2.1873076923076899E-5</v>
      </c>
      <c r="W470" s="99">
        <v>1.5442307692307701E-5</v>
      </c>
      <c r="X470" s="99">
        <v>7.2346153846153797E-6</v>
      </c>
      <c r="Y470" s="99">
        <v>2.8473076923076901E-7</v>
      </c>
      <c r="Z470" s="99">
        <v>1.8488461538461499E-7</v>
      </c>
      <c r="AA470" s="99">
        <v>4.3999999999999997E-8</v>
      </c>
      <c r="AB470" s="99">
        <v>1.5230769230769201E-8</v>
      </c>
      <c r="AC470" s="99">
        <v>5.3307692307692303E-9</v>
      </c>
    </row>
    <row r="471" spans="1:29" s="98" customFormat="1" x14ac:dyDescent="0.25">
      <c r="A471" s="98" t="s">
        <v>152</v>
      </c>
      <c r="B471" s="98" t="s">
        <v>236</v>
      </c>
      <c r="C471" s="98" t="s">
        <v>286</v>
      </c>
      <c r="D471" s="98">
        <v>2015</v>
      </c>
      <c r="E471" s="98">
        <v>2016</v>
      </c>
      <c r="F471" s="98" t="s">
        <v>272</v>
      </c>
      <c r="G471" s="98" t="s">
        <v>278</v>
      </c>
      <c r="H471" s="98" t="s">
        <v>275</v>
      </c>
      <c r="I471" s="99">
        <f t="shared" si="18"/>
        <v>0.81509290545854796</v>
      </c>
      <c r="J471" s="99">
        <f t="shared" si="18"/>
        <v>0.32363983010854191</v>
      </c>
      <c r="K471" s="99">
        <f t="shared" si="18"/>
        <v>0.19007418593676279</v>
      </c>
      <c r="L471" s="99">
        <f t="shared" si="18"/>
        <v>0.12996964605946215</v>
      </c>
      <c r="M471" s="99">
        <f t="shared" si="18"/>
        <v>6.1988157936133333E-2</v>
      </c>
      <c r="N471" s="99">
        <f t="shared" si="17"/>
        <v>3.2021507000157302E-3</v>
      </c>
      <c r="O471" s="99">
        <f t="shared" si="17"/>
        <v>1.6216239106496772E-3</v>
      </c>
      <c r="P471" s="99">
        <f t="shared" si="17"/>
        <v>3.9213503224791576E-4</v>
      </c>
      <c r="Q471" s="99">
        <f t="shared" si="17"/>
        <v>1.3853154632688386E-4</v>
      </c>
      <c r="R471" s="99">
        <f t="shared" si="17"/>
        <v>5.0857687588485075E-5</v>
      </c>
      <c r="S471" s="101"/>
      <c r="T471" s="99">
        <v>2.0138461538461499E-4</v>
      </c>
      <c r="U471" s="99">
        <v>7.9961538461538503E-5</v>
      </c>
      <c r="V471" s="99">
        <v>4.69615384615385E-5</v>
      </c>
      <c r="W471" s="99">
        <v>3.2111538461538498E-5</v>
      </c>
      <c r="X471" s="99">
        <v>1.53153846153846E-5</v>
      </c>
      <c r="Y471" s="99">
        <v>7.9115384615384597E-7</v>
      </c>
      <c r="Z471" s="99">
        <v>4.0065384615384602E-7</v>
      </c>
      <c r="AA471" s="99">
        <v>9.6884615384615404E-8</v>
      </c>
      <c r="AB471" s="99">
        <v>3.4226923076923103E-8</v>
      </c>
      <c r="AC471" s="99">
        <v>1.25653846153846E-8</v>
      </c>
    </row>
    <row r="472" spans="1:29" s="98" customFormat="1" x14ac:dyDescent="0.25">
      <c r="A472" s="98" t="s">
        <v>152</v>
      </c>
      <c r="B472" s="98" t="s">
        <v>236</v>
      </c>
      <c r="C472" s="98" t="s">
        <v>286</v>
      </c>
      <c r="D472" s="98">
        <v>2015</v>
      </c>
      <c r="E472" s="98">
        <v>2016</v>
      </c>
      <c r="F472" s="98" t="s">
        <v>272</v>
      </c>
      <c r="G472" s="98" t="s">
        <v>278</v>
      </c>
      <c r="H472" s="98" t="s">
        <v>276</v>
      </c>
      <c r="I472" s="99">
        <f t="shared" si="18"/>
        <v>1.6661457920402698</v>
      </c>
      <c r="J472" s="99">
        <f t="shared" si="18"/>
        <v>0.66440346075192647</v>
      </c>
      <c r="K472" s="99">
        <f t="shared" si="18"/>
        <v>0.45891785433380372</v>
      </c>
      <c r="L472" s="99">
        <f t="shared" si="18"/>
        <v>0.26713128834355832</v>
      </c>
      <c r="M472" s="99">
        <f t="shared" si="18"/>
        <v>0.12671612395784171</v>
      </c>
      <c r="N472" s="99">
        <f t="shared" si="17"/>
        <v>1.6952562529495049E-2</v>
      </c>
      <c r="O472" s="99">
        <f t="shared" si="17"/>
        <v>3.2363983010854193E-3</v>
      </c>
      <c r="P472" s="99">
        <f t="shared" si="17"/>
        <v>7.5858436369356645E-4</v>
      </c>
      <c r="Q472" s="99">
        <f t="shared" si="17"/>
        <v>2.5514462796916767E-4</v>
      </c>
      <c r="R472" s="99">
        <f t="shared" si="17"/>
        <v>8.6988906717004906E-5</v>
      </c>
      <c r="S472" s="101"/>
      <c r="T472" s="99">
        <v>4.1165384615384599E-4</v>
      </c>
      <c r="U472" s="99">
        <v>1.6415384615384599E-4</v>
      </c>
      <c r="V472" s="99">
        <v>1.1338461538461499E-4</v>
      </c>
      <c r="W472" s="99">
        <v>6.6000000000000005E-5</v>
      </c>
      <c r="X472" s="99">
        <v>3.1307692307692297E-5</v>
      </c>
      <c r="Y472" s="99">
        <v>4.1884615384615396E-6</v>
      </c>
      <c r="Z472" s="99">
        <v>7.9961538461538505E-7</v>
      </c>
      <c r="AA472" s="99">
        <v>1.8742307692307701E-7</v>
      </c>
      <c r="AB472" s="99">
        <v>6.3038461538461495E-8</v>
      </c>
      <c r="AC472" s="99">
        <v>2.1492307692307699E-8</v>
      </c>
    </row>
    <row r="473" spans="1:29" s="98" customFormat="1" x14ac:dyDescent="0.25">
      <c r="A473" s="98" t="s">
        <v>152</v>
      </c>
      <c r="B473" s="98" t="s">
        <v>236</v>
      </c>
      <c r="C473" s="98" t="s">
        <v>286</v>
      </c>
      <c r="D473" s="98">
        <v>2015</v>
      </c>
      <c r="E473" s="98">
        <v>2016</v>
      </c>
      <c r="F473" s="98" t="s">
        <v>279</v>
      </c>
      <c r="G473" s="98" t="s">
        <v>273</v>
      </c>
      <c r="H473" s="98" t="s">
        <v>274</v>
      </c>
      <c r="I473" s="99">
        <f t="shared" si="18"/>
        <v>0</v>
      </c>
      <c r="J473" s="99">
        <f t="shared" si="18"/>
        <v>0</v>
      </c>
      <c r="K473" s="99">
        <f t="shared" si="18"/>
        <v>0</v>
      </c>
      <c r="L473" s="99">
        <f t="shared" si="18"/>
        <v>0</v>
      </c>
      <c r="M473" s="99">
        <f t="shared" si="18"/>
        <v>0</v>
      </c>
      <c r="N473" s="99">
        <f t="shared" si="17"/>
        <v>0</v>
      </c>
      <c r="O473" s="99">
        <f t="shared" si="17"/>
        <v>0</v>
      </c>
      <c r="P473" s="99">
        <f t="shared" si="17"/>
        <v>0</v>
      </c>
      <c r="Q473" s="99">
        <f t="shared" si="17"/>
        <v>0</v>
      </c>
      <c r="R473" s="99">
        <f t="shared" si="17"/>
        <v>0</v>
      </c>
      <c r="S473" s="101"/>
      <c r="T473" s="99">
        <v>0</v>
      </c>
      <c r="U473" s="99">
        <v>0</v>
      </c>
      <c r="V473" s="99">
        <v>0</v>
      </c>
      <c r="W473" s="99">
        <v>0</v>
      </c>
      <c r="X473" s="99">
        <v>0</v>
      </c>
      <c r="Y473" s="99">
        <v>0</v>
      </c>
      <c r="Z473" s="99">
        <v>0</v>
      </c>
      <c r="AA473" s="99">
        <v>0</v>
      </c>
      <c r="AB473" s="99">
        <v>0</v>
      </c>
      <c r="AC473" s="99">
        <v>0</v>
      </c>
    </row>
    <row r="474" spans="1:29" s="98" customFormat="1" x14ac:dyDescent="0.25">
      <c r="A474" s="98" t="s">
        <v>152</v>
      </c>
      <c r="B474" s="98" t="s">
        <v>236</v>
      </c>
      <c r="C474" s="98" t="s">
        <v>286</v>
      </c>
      <c r="D474" s="98">
        <v>2015</v>
      </c>
      <c r="E474" s="98">
        <v>2016</v>
      </c>
      <c r="F474" s="98" t="s">
        <v>279</v>
      </c>
      <c r="G474" s="98" t="s">
        <v>273</v>
      </c>
      <c r="H474" s="98" t="s">
        <v>275</v>
      </c>
      <c r="I474" s="99">
        <f t="shared" si="18"/>
        <v>0.97138650306748464</v>
      </c>
      <c r="J474" s="99">
        <f t="shared" si="18"/>
        <v>0.17444482617586909</v>
      </c>
      <c r="K474" s="99">
        <f t="shared" si="18"/>
        <v>7.6496687116564405E-2</v>
      </c>
      <c r="L474" s="99">
        <f t="shared" si="18"/>
        <v>4.4117137014314932E-2</v>
      </c>
      <c r="M474" s="99">
        <f t="shared" si="18"/>
        <v>1.2870871165644173E-2</v>
      </c>
      <c r="N474" s="99">
        <f t="shared" si="17"/>
        <v>4.0474437627811863E-5</v>
      </c>
      <c r="O474" s="99">
        <f t="shared" si="17"/>
        <v>4.7759836400818001E-6</v>
      </c>
      <c r="P474" s="99">
        <f t="shared" si="17"/>
        <v>0</v>
      </c>
      <c r="Q474" s="99">
        <f t="shared" si="17"/>
        <v>0</v>
      </c>
      <c r="R474" s="99">
        <f t="shared" si="17"/>
        <v>0</v>
      </c>
      <c r="S474" s="101"/>
      <c r="T474" s="99">
        <v>2.4000000000000001E-4</v>
      </c>
      <c r="U474" s="99">
        <v>4.3099999999999997E-5</v>
      </c>
      <c r="V474" s="99">
        <v>1.8899999999999999E-5</v>
      </c>
      <c r="W474" s="99">
        <v>1.0900000000000001E-5</v>
      </c>
      <c r="X474" s="99">
        <v>3.18E-6</v>
      </c>
      <c r="Y474" s="99">
        <v>1E-8</v>
      </c>
      <c r="Z474" s="99">
        <v>1.1800000000000001E-9</v>
      </c>
      <c r="AA474" s="99">
        <v>0</v>
      </c>
      <c r="AB474" s="99">
        <v>0</v>
      </c>
      <c r="AC474" s="99">
        <v>0</v>
      </c>
    </row>
    <row r="475" spans="1:29" s="98" customFormat="1" x14ac:dyDescent="0.25">
      <c r="A475" s="98" t="s">
        <v>152</v>
      </c>
      <c r="B475" s="98" t="s">
        <v>236</v>
      </c>
      <c r="C475" s="98" t="s">
        <v>286</v>
      </c>
      <c r="D475" s="98">
        <v>2015</v>
      </c>
      <c r="E475" s="98">
        <v>2016</v>
      </c>
      <c r="F475" s="98" t="s">
        <v>279</v>
      </c>
      <c r="G475" s="98" t="s">
        <v>273</v>
      </c>
      <c r="H475" s="98" t="s">
        <v>276</v>
      </c>
      <c r="I475" s="99">
        <f t="shared" si="18"/>
        <v>8.3782085889570546</v>
      </c>
      <c r="J475" s="99">
        <f t="shared" si="18"/>
        <v>3.7236482617586915</v>
      </c>
      <c r="K475" s="99">
        <f t="shared" si="18"/>
        <v>2.3110903885480574</v>
      </c>
      <c r="L475" s="99">
        <f t="shared" si="18"/>
        <v>1.5420760736196319</v>
      </c>
      <c r="M475" s="99">
        <f t="shared" si="18"/>
        <v>0.74472965235173827</v>
      </c>
      <c r="N475" s="99">
        <f t="shared" si="17"/>
        <v>5.2616768916155417E-2</v>
      </c>
      <c r="O475" s="99">
        <f t="shared" si="17"/>
        <v>1.9063460122699386E-2</v>
      </c>
      <c r="P475" s="99">
        <f t="shared" si="17"/>
        <v>4.6545603271983642E-3</v>
      </c>
      <c r="Q475" s="99">
        <f t="shared" si="17"/>
        <v>1.5906453987730063E-3</v>
      </c>
      <c r="R475" s="99">
        <f t="shared" si="17"/>
        <v>5.4235746421267897E-4</v>
      </c>
      <c r="S475" s="101"/>
      <c r="T475" s="99">
        <v>2.0699999999999998E-3</v>
      </c>
      <c r="U475" s="99">
        <v>9.2000000000000003E-4</v>
      </c>
      <c r="V475" s="99">
        <v>5.71E-4</v>
      </c>
      <c r="W475" s="99">
        <v>3.8099999999999999E-4</v>
      </c>
      <c r="X475" s="99">
        <v>1.84E-4</v>
      </c>
      <c r="Y475" s="99">
        <v>1.2999999999999999E-5</v>
      </c>
      <c r="Z475" s="99">
        <v>4.7099999999999998E-6</v>
      </c>
      <c r="AA475" s="99">
        <v>1.15E-6</v>
      </c>
      <c r="AB475" s="99">
        <v>3.9299999999999999E-7</v>
      </c>
      <c r="AC475" s="99">
        <v>1.3400000000000001E-7</v>
      </c>
    </row>
    <row r="476" spans="1:29" s="98" customFormat="1" x14ac:dyDescent="0.25">
      <c r="A476" s="98" t="s">
        <v>152</v>
      </c>
      <c r="B476" s="98" t="s">
        <v>236</v>
      </c>
      <c r="C476" s="98" t="s">
        <v>286</v>
      </c>
      <c r="D476" s="98">
        <v>2015</v>
      </c>
      <c r="E476" s="98">
        <v>2016</v>
      </c>
      <c r="F476" s="98" t="s">
        <v>279</v>
      </c>
      <c r="G476" s="98" t="s">
        <v>277</v>
      </c>
      <c r="H476" s="98" t="s">
        <v>274</v>
      </c>
      <c r="I476" s="99">
        <f t="shared" si="18"/>
        <v>1.088762372188139</v>
      </c>
      <c r="J476" s="99">
        <f t="shared" si="18"/>
        <v>0.37115059304703485</v>
      </c>
      <c r="K476" s="99">
        <f t="shared" si="18"/>
        <v>0.20844335378323106</v>
      </c>
      <c r="L476" s="99">
        <f t="shared" si="18"/>
        <v>0.14611271983640084</v>
      </c>
      <c r="M476" s="99">
        <f t="shared" si="18"/>
        <v>6.7187566462167683E-2</v>
      </c>
      <c r="N476" s="99">
        <f t="shared" si="17"/>
        <v>2.290853169734151E-3</v>
      </c>
      <c r="O476" s="99">
        <f t="shared" si="17"/>
        <v>1.4651746421267893E-3</v>
      </c>
      <c r="P476" s="99">
        <f t="shared" si="17"/>
        <v>3.1408163599182004E-4</v>
      </c>
      <c r="Q476" s="99">
        <f t="shared" si="17"/>
        <v>9.7948139059304698E-5</v>
      </c>
      <c r="R476" s="99">
        <f t="shared" si="17"/>
        <v>3.0558200408997958E-5</v>
      </c>
      <c r="S476" s="101"/>
      <c r="T476" s="99">
        <v>2.6899999999999998E-4</v>
      </c>
      <c r="U476" s="99">
        <v>9.1700000000000006E-5</v>
      </c>
      <c r="V476" s="99">
        <v>5.1499999999999998E-5</v>
      </c>
      <c r="W476" s="99">
        <v>3.6100000000000003E-5</v>
      </c>
      <c r="X476" s="99">
        <v>1.66E-5</v>
      </c>
      <c r="Y476" s="99">
        <v>5.6599999999999996E-7</v>
      </c>
      <c r="Z476" s="99">
        <v>3.6199999999999999E-7</v>
      </c>
      <c r="AA476" s="99">
        <v>7.7599999999999993E-8</v>
      </c>
      <c r="AB476" s="99">
        <v>2.4200000000000002E-8</v>
      </c>
      <c r="AC476" s="99">
        <v>7.5499999999999998E-9</v>
      </c>
    </row>
    <row r="477" spans="1:29" s="98" customFormat="1" x14ac:dyDescent="0.25">
      <c r="A477" s="98" t="s">
        <v>152</v>
      </c>
      <c r="B477" s="98" t="s">
        <v>236</v>
      </c>
      <c r="C477" s="98" t="s">
        <v>286</v>
      </c>
      <c r="D477" s="98">
        <v>2015</v>
      </c>
      <c r="E477" s="98">
        <v>2016</v>
      </c>
      <c r="F477" s="98" t="s">
        <v>279</v>
      </c>
      <c r="G477" s="98" t="s">
        <v>277</v>
      </c>
      <c r="H477" s="98" t="s">
        <v>275</v>
      </c>
      <c r="I477" s="99">
        <f t="shared" si="18"/>
        <v>1.9265832310838449</v>
      </c>
      <c r="J477" s="99">
        <f t="shared" si="18"/>
        <v>0.76496687116564421</v>
      </c>
      <c r="K477" s="99">
        <f t="shared" si="18"/>
        <v>0.4492662576687117</v>
      </c>
      <c r="L477" s="99">
        <f t="shared" si="18"/>
        <v>0.3055820040899796</v>
      </c>
      <c r="M477" s="99">
        <f t="shared" si="18"/>
        <v>0.14287476482617587</v>
      </c>
      <c r="N477" s="99">
        <f t="shared" si="17"/>
        <v>6.3949611451942735E-3</v>
      </c>
      <c r="O477" s="99">
        <f t="shared" si="17"/>
        <v>3.0881995910020453E-3</v>
      </c>
      <c r="P477" s="99">
        <f t="shared" si="17"/>
        <v>6.7592310838445813E-4</v>
      </c>
      <c r="Q477" s="99">
        <f t="shared" si="17"/>
        <v>2.2463312883435585E-4</v>
      </c>
      <c r="R477" s="99">
        <f t="shared" si="17"/>
        <v>7.8520408997955011E-5</v>
      </c>
      <c r="S477" s="101"/>
      <c r="T477" s="99">
        <v>4.7600000000000002E-4</v>
      </c>
      <c r="U477" s="99">
        <v>1.8900000000000001E-4</v>
      </c>
      <c r="V477" s="99">
        <v>1.11E-4</v>
      </c>
      <c r="W477" s="99">
        <v>7.5500000000000006E-5</v>
      </c>
      <c r="X477" s="99">
        <v>3.5299999999999997E-5</v>
      </c>
      <c r="Y477" s="99">
        <v>1.5799999999999999E-6</v>
      </c>
      <c r="Z477" s="99">
        <v>7.6300000000000004E-7</v>
      </c>
      <c r="AA477" s="99">
        <v>1.67E-7</v>
      </c>
      <c r="AB477" s="99">
        <v>5.5500000000000001E-8</v>
      </c>
      <c r="AC477" s="99">
        <v>1.9399999999999998E-8</v>
      </c>
    </row>
    <row r="478" spans="1:29" s="98" customFormat="1" x14ac:dyDescent="0.25">
      <c r="A478" s="98" t="s">
        <v>152</v>
      </c>
      <c r="B478" s="98" t="s">
        <v>236</v>
      </c>
      <c r="C478" s="98" t="s">
        <v>286</v>
      </c>
      <c r="D478" s="98">
        <v>2015</v>
      </c>
      <c r="E478" s="98">
        <v>2016</v>
      </c>
      <c r="F478" s="98" t="s">
        <v>279</v>
      </c>
      <c r="G478" s="98" t="s">
        <v>277</v>
      </c>
      <c r="H478" s="98" t="s">
        <v>276</v>
      </c>
      <c r="I478" s="99">
        <f t="shared" si="18"/>
        <v>3.9381627811860946</v>
      </c>
      <c r="J478" s="99">
        <f t="shared" si="18"/>
        <v>1.5704081799591001</v>
      </c>
      <c r="K478" s="99">
        <f t="shared" si="18"/>
        <v>1.0847149284253579</v>
      </c>
      <c r="L478" s="99">
        <f t="shared" si="18"/>
        <v>0.62735378323108393</v>
      </c>
      <c r="M478" s="99">
        <f t="shared" si="18"/>
        <v>0.29141595092024541</v>
      </c>
      <c r="N478" s="99">
        <f t="shared" si="17"/>
        <v>3.5819877300613499E-2</v>
      </c>
      <c r="O478" s="99">
        <f t="shared" si="17"/>
        <v>6.0306912065439663E-3</v>
      </c>
      <c r="P478" s="99">
        <f t="shared" si="17"/>
        <v>1.278992229038855E-3</v>
      </c>
      <c r="Q478" s="99">
        <f t="shared" si="17"/>
        <v>4.0272065439672802E-4</v>
      </c>
      <c r="R478" s="99">
        <f t="shared" si="17"/>
        <v>1.3316089979550103E-4</v>
      </c>
      <c r="S478" s="101"/>
      <c r="T478" s="99">
        <v>9.7300000000000002E-4</v>
      </c>
      <c r="U478" s="99">
        <v>3.88E-4</v>
      </c>
      <c r="V478" s="99">
        <v>2.6800000000000001E-4</v>
      </c>
      <c r="W478" s="99">
        <v>1.55E-4</v>
      </c>
      <c r="X478" s="99">
        <v>7.2000000000000002E-5</v>
      </c>
      <c r="Y478" s="99">
        <v>8.85E-6</v>
      </c>
      <c r="Z478" s="99">
        <v>1.4899999999999999E-6</v>
      </c>
      <c r="AA478" s="99">
        <v>3.1600000000000002E-7</v>
      </c>
      <c r="AB478" s="99">
        <v>9.9499999999999998E-8</v>
      </c>
      <c r="AC478" s="99">
        <v>3.2899999999999997E-8</v>
      </c>
    </row>
    <row r="479" spans="1:29" s="98" customFormat="1" x14ac:dyDescent="0.25">
      <c r="A479" s="98" t="s">
        <v>152</v>
      </c>
      <c r="B479" s="98" t="s">
        <v>236</v>
      </c>
      <c r="C479" s="98" t="s">
        <v>286</v>
      </c>
      <c r="D479" s="98">
        <v>2015</v>
      </c>
      <c r="E479" s="98">
        <v>2016</v>
      </c>
      <c r="F479" s="98" t="s">
        <v>279</v>
      </c>
      <c r="G479" s="98" t="s">
        <v>278</v>
      </c>
      <c r="H479" s="98" t="s">
        <v>274</v>
      </c>
      <c r="I479" s="99">
        <f t="shared" si="18"/>
        <v>0.4606302343872884</v>
      </c>
      <c r="J479" s="99">
        <f t="shared" si="18"/>
        <v>0.15702525090451452</v>
      </c>
      <c r="K479" s="99">
        <f t="shared" si="18"/>
        <v>8.8187572754443763E-2</v>
      </c>
      <c r="L479" s="99">
        <f t="shared" si="18"/>
        <v>6.1816919930784871E-2</v>
      </c>
      <c r="M479" s="99">
        <f t="shared" si="18"/>
        <v>2.8425508887840165E-2</v>
      </c>
      <c r="N479" s="99">
        <f t="shared" si="17"/>
        <v>9.6920711027213922E-4</v>
      </c>
      <c r="O479" s="99">
        <f t="shared" si="17"/>
        <v>6.198815793613334E-4</v>
      </c>
      <c r="P479" s="99">
        <f t="shared" si="17"/>
        <v>1.3288069215038525E-4</v>
      </c>
      <c r="Q479" s="99">
        <f t="shared" si="17"/>
        <v>4.1439597294321066E-5</v>
      </c>
      <c r="R479" s="99">
        <f t="shared" si="17"/>
        <v>1.2928469403806832E-5</v>
      </c>
      <c r="S479" s="101"/>
      <c r="T479" s="99">
        <v>1.13807692307692E-4</v>
      </c>
      <c r="U479" s="99">
        <v>3.8796153846153799E-5</v>
      </c>
      <c r="V479" s="99">
        <v>2.1788461538461501E-5</v>
      </c>
      <c r="W479" s="99">
        <v>1.5273076923076901E-5</v>
      </c>
      <c r="X479" s="99">
        <v>7.0230769230769199E-6</v>
      </c>
      <c r="Y479" s="99">
        <v>2.39461538461538E-7</v>
      </c>
      <c r="Z479" s="99">
        <v>1.5315384615384601E-7</v>
      </c>
      <c r="AA479" s="99">
        <v>3.2830769230769197E-8</v>
      </c>
      <c r="AB479" s="99">
        <v>1.02384615384615E-8</v>
      </c>
      <c r="AC479" s="99">
        <v>3.19423076923077E-9</v>
      </c>
    </row>
    <row r="480" spans="1:29" s="98" customFormat="1" x14ac:dyDescent="0.25">
      <c r="A480" s="98" t="s">
        <v>152</v>
      </c>
      <c r="B480" s="98" t="s">
        <v>236</v>
      </c>
      <c r="C480" s="98" t="s">
        <v>286</v>
      </c>
      <c r="D480" s="98">
        <v>2015</v>
      </c>
      <c r="E480" s="98">
        <v>2016</v>
      </c>
      <c r="F480" s="98" t="s">
        <v>279</v>
      </c>
      <c r="G480" s="98" t="s">
        <v>278</v>
      </c>
      <c r="H480" s="98" t="s">
        <v>275</v>
      </c>
      <c r="I480" s="99">
        <f t="shared" si="18"/>
        <v>0.81509290545854796</v>
      </c>
      <c r="J480" s="99">
        <f t="shared" si="18"/>
        <v>0.32363983010854191</v>
      </c>
      <c r="K480" s="99">
        <f t="shared" si="18"/>
        <v>0.19007418593676279</v>
      </c>
      <c r="L480" s="99">
        <f t="shared" si="18"/>
        <v>0.12928469403806833</v>
      </c>
      <c r="M480" s="99">
        <f t="shared" si="18"/>
        <v>6.044701588799755E-2</v>
      </c>
      <c r="N480" s="99">
        <f t="shared" si="17"/>
        <v>2.7055604845052685E-3</v>
      </c>
      <c r="O480" s="99">
        <f t="shared" si="17"/>
        <v>1.3065459808085562E-3</v>
      </c>
      <c r="P480" s="99">
        <f t="shared" si="17"/>
        <v>2.8596746893188587E-4</v>
      </c>
      <c r="Q480" s="99">
        <f t="shared" si="17"/>
        <v>9.5037092968381181E-5</v>
      </c>
      <c r="R480" s="99">
        <f t="shared" si="17"/>
        <v>3.3220173037596361E-5</v>
      </c>
      <c r="S480" s="101"/>
      <c r="T480" s="99">
        <v>2.0138461538461499E-4</v>
      </c>
      <c r="U480" s="99">
        <v>7.9961538461538503E-5</v>
      </c>
      <c r="V480" s="99">
        <v>4.69615384615385E-5</v>
      </c>
      <c r="W480" s="99">
        <v>3.1942307692307702E-5</v>
      </c>
      <c r="X480" s="99">
        <v>1.49346153846154E-5</v>
      </c>
      <c r="Y480" s="99">
        <v>6.6846153846153805E-7</v>
      </c>
      <c r="Z480" s="99">
        <v>3.2280769230769198E-7</v>
      </c>
      <c r="AA480" s="99">
        <v>7.0653846153846094E-8</v>
      </c>
      <c r="AB480" s="99">
        <v>2.3480769230769199E-8</v>
      </c>
      <c r="AC480" s="99">
        <v>8.2076923076923108E-9</v>
      </c>
    </row>
    <row r="481" spans="1:29" s="98" customFormat="1" x14ac:dyDescent="0.25">
      <c r="A481" s="98" t="s">
        <v>152</v>
      </c>
      <c r="B481" s="98" t="s">
        <v>236</v>
      </c>
      <c r="C481" s="98" t="s">
        <v>286</v>
      </c>
      <c r="D481" s="98">
        <v>2015</v>
      </c>
      <c r="E481" s="98">
        <v>2016</v>
      </c>
      <c r="F481" s="98" t="s">
        <v>279</v>
      </c>
      <c r="G481" s="98" t="s">
        <v>278</v>
      </c>
      <c r="H481" s="98" t="s">
        <v>276</v>
      </c>
      <c r="I481" s="99">
        <f t="shared" si="18"/>
        <v>1.6661457920402698</v>
      </c>
      <c r="J481" s="99">
        <f t="shared" si="18"/>
        <v>0.66440346075192647</v>
      </c>
      <c r="K481" s="99">
        <f t="shared" si="18"/>
        <v>0.45891785433380372</v>
      </c>
      <c r="L481" s="99">
        <f t="shared" si="18"/>
        <v>0.26541890829007403</v>
      </c>
      <c r="M481" s="99">
        <f t="shared" si="18"/>
        <v>0.12329136385087321</v>
      </c>
      <c r="N481" s="99">
        <f t="shared" si="17"/>
        <v>1.5154563473336484E-2</v>
      </c>
      <c r="O481" s="99">
        <f t="shared" si="17"/>
        <v>2.5514462796916771E-3</v>
      </c>
      <c r="P481" s="99">
        <f t="shared" si="17"/>
        <v>5.4111209690105527E-4</v>
      </c>
      <c r="Q481" s="99">
        <f t="shared" si="17"/>
        <v>1.7038181532169245E-4</v>
      </c>
      <c r="R481" s="99">
        <f t="shared" si="17"/>
        <v>5.6337303759635168E-5</v>
      </c>
      <c r="S481" s="101"/>
      <c r="T481" s="99">
        <v>4.1165384615384599E-4</v>
      </c>
      <c r="U481" s="99">
        <v>1.6415384615384599E-4</v>
      </c>
      <c r="V481" s="99">
        <v>1.1338461538461499E-4</v>
      </c>
      <c r="W481" s="99">
        <v>6.5576923076923096E-5</v>
      </c>
      <c r="X481" s="99">
        <v>3.0461538461538499E-5</v>
      </c>
      <c r="Y481" s="99">
        <v>3.7442307692307701E-6</v>
      </c>
      <c r="Z481" s="99">
        <v>6.3038461538461503E-7</v>
      </c>
      <c r="AA481" s="99">
        <v>1.3369230769230801E-7</v>
      </c>
      <c r="AB481" s="99">
        <v>4.2096153846153801E-8</v>
      </c>
      <c r="AC481" s="99">
        <v>1.39192307692308E-8</v>
      </c>
    </row>
    <row r="482" spans="1:29" s="98" customFormat="1" x14ac:dyDescent="0.25">
      <c r="A482" s="98" t="s">
        <v>152</v>
      </c>
      <c r="B482" s="98" t="s">
        <v>236</v>
      </c>
      <c r="C482" s="98" t="s">
        <v>286</v>
      </c>
      <c r="D482" s="98">
        <v>2015</v>
      </c>
      <c r="E482" s="98">
        <v>2016</v>
      </c>
      <c r="F482" s="98" t="s">
        <v>280</v>
      </c>
      <c r="G482" s="98" t="s">
        <v>273</v>
      </c>
      <c r="H482" s="98" t="s">
        <v>274</v>
      </c>
      <c r="I482" s="99">
        <f t="shared" si="18"/>
        <v>4.897406952965235E-13</v>
      </c>
      <c r="J482" s="99">
        <f t="shared" si="18"/>
        <v>1.0766200408997955E-6</v>
      </c>
      <c r="K482" s="99">
        <f t="shared" si="18"/>
        <v>8.6210552147239259E-6</v>
      </c>
      <c r="L482" s="99">
        <f t="shared" si="18"/>
        <v>5.4640490797546015E-5</v>
      </c>
      <c r="M482" s="99">
        <f t="shared" si="18"/>
        <v>1.6877840490797546E-4</v>
      </c>
      <c r="N482" s="99">
        <f t="shared" si="17"/>
        <v>2.5336997955010227E-5</v>
      </c>
      <c r="O482" s="99">
        <f t="shared" si="17"/>
        <v>1.7444482617586914E-5</v>
      </c>
      <c r="P482" s="99">
        <f t="shared" si="17"/>
        <v>5.5854723926380368E-6</v>
      </c>
      <c r="Q482" s="99">
        <f t="shared" si="17"/>
        <v>2.2503787321063399E-6</v>
      </c>
      <c r="R482" s="99">
        <f t="shared" si="17"/>
        <v>9.1067484662576692E-7</v>
      </c>
      <c r="S482" s="101"/>
      <c r="T482" s="99">
        <v>1.2099999999999999E-16</v>
      </c>
      <c r="U482" s="99">
        <v>2.6600000000000001E-10</v>
      </c>
      <c r="V482" s="99">
        <v>2.1299999999999999E-9</v>
      </c>
      <c r="W482" s="99">
        <v>1.35E-8</v>
      </c>
      <c r="X482" s="99">
        <v>4.1700000000000003E-8</v>
      </c>
      <c r="Y482" s="99">
        <v>6.2600000000000003E-9</v>
      </c>
      <c r="Z482" s="99">
        <v>4.3100000000000002E-9</v>
      </c>
      <c r="AA482" s="99">
        <v>1.38E-9</v>
      </c>
      <c r="AB482" s="99">
        <v>5.5600000000000004E-10</v>
      </c>
      <c r="AC482" s="99">
        <v>2.25E-10</v>
      </c>
    </row>
    <row r="483" spans="1:29" s="98" customFormat="1" x14ac:dyDescent="0.25">
      <c r="A483" s="98" t="s">
        <v>152</v>
      </c>
      <c r="B483" s="98" t="s">
        <v>236</v>
      </c>
      <c r="C483" s="98" t="s">
        <v>286</v>
      </c>
      <c r="D483" s="98">
        <v>2015</v>
      </c>
      <c r="E483" s="98">
        <v>2016</v>
      </c>
      <c r="F483" s="98" t="s">
        <v>280</v>
      </c>
      <c r="G483" s="98" t="s">
        <v>273</v>
      </c>
      <c r="H483" s="98" t="s">
        <v>275</v>
      </c>
      <c r="I483" s="99">
        <f t="shared" si="18"/>
        <v>7.5282453987730063E-10</v>
      </c>
      <c r="J483" s="99">
        <f t="shared" si="18"/>
        <v>1.5420760736196318E-5</v>
      </c>
      <c r="K483" s="99">
        <f t="shared" si="18"/>
        <v>1.6392147239263806E-4</v>
      </c>
      <c r="L483" s="99">
        <f t="shared" si="18"/>
        <v>4.6140858895705523E-4</v>
      </c>
      <c r="M483" s="99">
        <f t="shared" si="18"/>
        <v>1.0604302658486708E-3</v>
      </c>
      <c r="N483" s="99">
        <f t="shared" si="17"/>
        <v>1.9225357873210635E-4</v>
      </c>
      <c r="O483" s="99">
        <f t="shared" si="17"/>
        <v>9.7138650306748478E-5</v>
      </c>
      <c r="P483" s="99">
        <f t="shared" si="17"/>
        <v>3.1853382413087939E-5</v>
      </c>
      <c r="Q483" s="99">
        <f t="shared" si="17"/>
        <v>1.5056490797546013E-5</v>
      </c>
      <c r="R483" s="99">
        <f t="shared" si="17"/>
        <v>7.9734642126789369E-6</v>
      </c>
      <c r="S483" s="101"/>
      <c r="T483" s="99">
        <v>1.8599999999999999E-13</v>
      </c>
      <c r="U483" s="99">
        <v>3.8099999999999999E-9</v>
      </c>
      <c r="V483" s="99">
        <v>4.0499999999999999E-8</v>
      </c>
      <c r="W483" s="99">
        <v>1.14E-7</v>
      </c>
      <c r="X483" s="99">
        <v>2.6199999999999999E-7</v>
      </c>
      <c r="Y483" s="99">
        <v>4.7500000000000002E-8</v>
      </c>
      <c r="Z483" s="99">
        <v>2.4E-8</v>
      </c>
      <c r="AA483" s="99">
        <v>7.8700000000000003E-9</v>
      </c>
      <c r="AB483" s="99">
        <v>3.72E-9</v>
      </c>
      <c r="AC483" s="99">
        <v>1.97E-9</v>
      </c>
    </row>
    <row r="484" spans="1:29" s="98" customFormat="1" x14ac:dyDescent="0.25">
      <c r="A484" s="98" t="s">
        <v>152</v>
      </c>
      <c r="B484" s="98" t="s">
        <v>236</v>
      </c>
      <c r="C484" s="98" t="s">
        <v>286</v>
      </c>
      <c r="D484" s="98">
        <v>2015</v>
      </c>
      <c r="E484" s="98">
        <v>2016</v>
      </c>
      <c r="F484" s="98" t="s">
        <v>280</v>
      </c>
      <c r="G484" s="98" t="s">
        <v>273</v>
      </c>
      <c r="H484" s="98" t="s">
        <v>276</v>
      </c>
      <c r="I484" s="99">
        <f t="shared" si="18"/>
        <v>1.7646854805725973E-6</v>
      </c>
      <c r="J484" s="99">
        <f t="shared" si="18"/>
        <v>5.9092678936605329E-4</v>
      </c>
      <c r="K484" s="99">
        <f t="shared" si="18"/>
        <v>4.209341513292433E-3</v>
      </c>
      <c r="L484" s="99">
        <f t="shared" si="18"/>
        <v>9.1472229038854803E-3</v>
      </c>
      <c r="M484" s="99">
        <f t="shared" si="18"/>
        <v>2.2949006134969328E-2</v>
      </c>
      <c r="N484" s="99">
        <f t="shared" si="17"/>
        <v>8.661529652351738E-3</v>
      </c>
      <c r="O484" s="99">
        <f t="shared" si="17"/>
        <v>4.7759836400817993E-3</v>
      </c>
      <c r="P484" s="99">
        <f t="shared" si="17"/>
        <v>1.5420760736196317E-3</v>
      </c>
      <c r="Q484" s="99">
        <f t="shared" si="17"/>
        <v>6.4759100204498982E-4</v>
      </c>
      <c r="R484" s="99">
        <f t="shared" si="17"/>
        <v>2.6025063394683026E-4</v>
      </c>
      <c r="S484" s="101"/>
      <c r="T484" s="99">
        <v>4.3599999999999999E-10</v>
      </c>
      <c r="U484" s="99">
        <v>1.4600000000000001E-7</v>
      </c>
      <c r="V484" s="99">
        <v>1.04E-6</v>
      </c>
      <c r="W484" s="99">
        <v>2.26E-6</v>
      </c>
      <c r="X484" s="99">
        <v>5.6699999999999999E-6</v>
      </c>
      <c r="Y484" s="99">
        <v>2.1399999999999998E-6</v>
      </c>
      <c r="Z484" s="99">
        <v>1.1799999999999999E-6</v>
      </c>
      <c r="AA484" s="99">
        <v>3.8099999999999998E-7</v>
      </c>
      <c r="AB484" s="99">
        <v>1.6E-7</v>
      </c>
      <c r="AC484" s="99">
        <v>6.43E-8</v>
      </c>
    </row>
    <row r="485" spans="1:29" s="98" customFormat="1" x14ac:dyDescent="0.25">
      <c r="A485" s="98" t="s">
        <v>152</v>
      </c>
      <c r="B485" s="98" t="s">
        <v>236</v>
      </c>
      <c r="C485" s="98" t="s">
        <v>286</v>
      </c>
      <c r="D485" s="98">
        <v>2015</v>
      </c>
      <c r="E485" s="98">
        <v>2016</v>
      </c>
      <c r="F485" s="98" t="s">
        <v>280</v>
      </c>
      <c r="G485" s="98" t="s">
        <v>277</v>
      </c>
      <c r="H485" s="98" t="s">
        <v>274</v>
      </c>
      <c r="I485" s="99">
        <f t="shared" si="18"/>
        <v>1.0401930470347649E-6</v>
      </c>
      <c r="J485" s="99">
        <f t="shared" si="18"/>
        <v>8.7829529652351738E-5</v>
      </c>
      <c r="K485" s="99">
        <f t="shared" si="18"/>
        <v>2.0844335378323109E-4</v>
      </c>
      <c r="L485" s="99">
        <f t="shared" si="18"/>
        <v>9.5519672801635993E-4</v>
      </c>
      <c r="M485" s="99">
        <f t="shared" si="18"/>
        <v>2.0722912065439672E-3</v>
      </c>
      <c r="N485" s="99">
        <f t="shared" si="17"/>
        <v>4.492662576687117E-4</v>
      </c>
      <c r="O485" s="99">
        <f t="shared" si="17"/>
        <v>3.3027141104294478E-4</v>
      </c>
      <c r="P485" s="99">
        <f t="shared" si="17"/>
        <v>1.1170944785276073E-4</v>
      </c>
      <c r="Q485" s="99">
        <f t="shared" si="17"/>
        <v>4.978355828220859E-5</v>
      </c>
      <c r="R485" s="99">
        <f t="shared" si="17"/>
        <v>2.1127656441717793E-5</v>
      </c>
      <c r="S485" s="101"/>
      <c r="T485" s="99">
        <v>2.5699999999999999E-10</v>
      </c>
      <c r="U485" s="99">
        <v>2.1699999999999999E-8</v>
      </c>
      <c r="V485" s="99">
        <v>5.1499999999999998E-8</v>
      </c>
      <c r="W485" s="99">
        <v>2.36E-7</v>
      </c>
      <c r="X485" s="99">
        <v>5.1200000000000003E-7</v>
      </c>
      <c r="Y485" s="99">
        <v>1.11E-7</v>
      </c>
      <c r="Z485" s="99">
        <v>8.1600000000000003E-8</v>
      </c>
      <c r="AA485" s="99">
        <v>2.7599999999999999E-8</v>
      </c>
      <c r="AB485" s="99">
        <v>1.2299999999999999E-8</v>
      </c>
      <c r="AC485" s="99">
        <v>5.2199999999999998E-9</v>
      </c>
    </row>
    <row r="486" spans="1:29" s="98" customFormat="1" x14ac:dyDescent="0.25">
      <c r="A486" s="98" t="s">
        <v>152</v>
      </c>
      <c r="B486" s="98" t="s">
        <v>236</v>
      </c>
      <c r="C486" s="98" t="s">
        <v>286</v>
      </c>
      <c r="D486" s="98">
        <v>2015</v>
      </c>
      <c r="E486" s="98">
        <v>2016</v>
      </c>
      <c r="F486" s="98" t="s">
        <v>280</v>
      </c>
      <c r="G486" s="98" t="s">
        <v>277</v>
      </c>
      <c r="H486" s="98" t="s">
        <v>275</v>
      </c>
      <c r="I486" s="99">
        <f t="shared" si="18"/>
        <v>1.129236809815951E-6</v>
      </c>
      <c r="J486" s="99">
        <f t="shared" si="18"/>
        <v>1.1413791411042946E-4</v>
      </c>
      <c r="K486" s="99">
        <f t="shared" si="18"/>
        <v>7.1639754601227003E-4</v>
      </c>
      <c r="L486" s="99">
        <f t="shared" si="18"/>
        <v>1.6432621676891615E-3</v>
      </c>
      <c r="M486" s="99">
        <f t="shared" si="18"/>
        <v>3.9867321063394691E-3</v>
      </c>
      <c r="N486" s="99">
        <f t="shared" si="17"/>
        <v>1.173758691206544E-3</v>
      </c>
      <c r="O486" s="99">
        <f t="shared" si="17"/>
        <v>7.4068220858895708E-4</v>
      </c>
      <c r="P486" s="99">
        <f t="shared" si="17"/>
        <v>2.4810830265848668E-4</v>
      </c>
      <c r="Q486" s="99">
        <f t="shared" si="17"/>
        <v>1.0361456032719836E-4</v>
      </c>
      <c r="R486" s="99">
        <f t="shared" si="17"/>
        <v>4.1688670756646215E-5</v>
      </c>
      <c r="S486" s="101"/>
      <c r="T486" s="99">
        <v>2.7900000000000002E-10</v>
      </c>
      <c r="U486" s="99">
        <v>2.8200000000000001E-8</v>
      </c>
      <c r="V486" s="99">
        <v>1.7700000000000001E-7</v>
      </c>
      <c r="W486" s="99">
        <v>4.0600000000000001E-7</v>
      </c>
      <c r="X486" s="99">
        <v>9.850000000000001E-7</v>
      </c>
      <c r="Y486" s="99">
        <v>2.8999999999999998E-7</v>
      </c>
      <c r="Z486" s="99">
        <v>1.8300000000000001E-7</v>
      </c>
      <c r="AA486" s="99">
        <v>6.13E-8</v>
      </c>
      <c r="AB486" s="99">
        <v>2.5600000000000001E-8</v>
      </c>
      <c r="AC486" s="99">
        <v>1.03E-8</v>
      </c>
    </row>
    <row r="487" spans="1:29" s="98" customFormat="1" x14ac:dyDescent="0.25">
      <c r="A487" s="98" t="s">
        <v>152</v>
      </c>
      <c r="B487" s="98" t="s">
        <v>236</v>
      </c>
      <c r="C487" s="98" t="s">
        <v>286</v>
      </c>
      <c r="D487" s="98">
        <v>2015</v>
      </c>
      <c r="E487" s="98">
        <v>2016</v>
      </c>
      <c r="F487" s="98" t="s">
        <v>280</v>
      </c>
      <c r="G487" s="98" t="s">
        <v>277</v>
      </c>
      <c r="H487" s="98" t="s">
        <v>276</v>
      </c>
      <c r="I487" s="99">
        <f t="shared" si="18"/>
        <v>1.3397038854805727E-6</v>
      </c>
      <c r="J487" s="99">
        <f t="shared" si="18"/>
        <v>2.5498895705521469E-4</v>
      </c>
      <c r="K487" s="99">
        <f t="shared" si="18"/>
        <v>2.1491926380368099E-3</v>
      </c>
      <c r="L487" s="99">
        <f t="shared" si="18"/>
        <v>6.2735378323108383E-3</v>
      </c>
      <c r="M487" s="99">
        <f t="shared" si="18"/>
        <v>1.4166053169734152E-2</v>
      </c>
      <c r="N487" s="99">
        <f t="shared" si="17"/>
        <v>4.492662576687117E-3</v>
      </c>
      <c r="O487" s="99">
        <f t="shared" si="17"/>
        <v>1.8213496932515335E-3</v>
      </c>
      <c r="P487" s="99">
        <f t="shared" si="17"/>
        <v>5.1402535787321076E-4</v>
      </c>
      <c r="Q487" s="99">
        <f t="shared" si="17"/>
        <v>1.9872948875255625E-4</v>
      </c>
      <c r="R487" s="99">
        <f t="shared" si="17"/>
        <v>7.3258732106339469E-5</v>
      </c>
      <c r="S487" s="101"/>
      <c r="T487" s="99">
        <v>3.3099999999999999E-10</v>
      </c>
      <c r="U487" s="99">
        <v>6.2999999999999995E-8</v>
      </c>
      <c r="V487" s="99">
        <v>5.3099999999999998E-7</v>
      </c>
      <c r="W487" s="99">
        <v>1.55E-6</v>
      </c>
      <c r="X487" s="99">
        <v>3.4999999999999999E-6</v>
      </c>
      <c r="Y487" s="99">
        <v>1.11E-6</v>
      </c>
      <c r="Z487" s="99">
        <v>4.4999999999999998E-7</v>
      </c>
      <c r="AA487" s="99">
        <v>1.2700000000000001E-7</v>
      </c>
      <c r="AB487" s="99">
        <v>4.9100000000000003E-8</v>
      </c>
      <c r="AC487" s="99">
        <v>1.81E-8</v>
      </c>
    </row>
    <row r="488" spans="1:29" s="98" customFormat="1" x14ac:dyDescent="0.25">
      <c r="A488" s="98" t="s">
        <v>152</v>
      </c>
      <c r="B488" s="98" t="s">
        <v>236</v>
      </c>
      <c r="C488" s="98" t="s">
        <v>286</v>
      </c>
      <c r="D488" s="98">
        <v>2015</v>
      </c>
      <c r="E488" s="98">
        <v>2016</v>
      </c>
      <c r="F488" s="98" t="s">
        <v>280</v>
      </c>
      <c r="G488" s="98" t="s">
        <v>278</v>
      </c>
      <c r="H488" s="98" t="s">
        <v>274</v>
      </c>
      <c r="I488" s="99">
        <f t="shared" si="18"/>
        <v>4.4008167374547649E-7</v>
      </c>
      <c r="J488" s="99">
        <f t="shared" si="18"/>
        <v>3.7158647160610351E-5</v>
      </c>
      <c r="K488" s="99">
        <f t="shared" si="18"/>
        <v>8.8187572754443755E-5</v>
      </c>
      <c r="L488" s="99">
        <f t="shared" si="18"/>
        <v>4.0412169262230588E-4</v>
      </c>
      <c r="M488" s="99">
        <f t="shared" si="18"/>
        <v>8.7673858738398765E-4</v>
      </c>
      <c r="N488" s="99">
        <f t="shared" si="17"/>
        <v>1.9007418593676277E-4</v>
      </c>
      <c r="O488" s="99">
        <f t="shared" si="17"/>
        <v>1.3973021236432271E-4</v>
      </c>
      <c r="P488" s="99">
        <f t="shared" si="17"/>
        <v>4.7261689476168094E-5</v>
      </c>
      <c r="Q488" s="99">
        <f t="shared" si="17"/>
        <v>2.1062274657857468E-5</v>
      </c>
      <c r="R488" s="99">
        <f t="shared" si="17"/>
        <v>8.9386238791883024E-6</v>
      </c>
      <c r="S488" s="101"/>
      <c r="T488" s="99">
        <v>1.08730769230769E-10</v>
      </c>
      <c r="U488" s="99">
        <v>9.18076923076923E-9</v>
      </c>
      <c r="V488" s="99">
        <v>2.1788461538461499E-8</v>
      </c>
      <c r="W488" s="99">
        <v>9.9846153846153799E-8</v>
      </c>
      <c r="X488" s="99">
        <v>2.16615384615385E-7</v>
      </c>
      <c r="Y488" s="99">
        <v>4.6961538461538498E-8</v>
      </c>
      <c r="Z488" s="99">
        <v>3.45230769230769E-8</v>
      </c>
      <c r="AA488" s="99">
        <v>1.16769230769231E-8</v>
      </c>
      <c r="AB488" s="99">
        <v>5.2038461538461504E-9</v>
      </c>
      <c r="AC488" s="99">
        <v>2.2084615384615399E-9</v>
      </c>
    </row>
    <row r="489" spans="1:29" s="98" customFormat="1" x14ac:dyDescent="0.25">
      <c r="A489" s="98" t="s">
        <v>152</v>
      </c>
      <c r="B489" s="98" t="s">
        <v>236</v>
      </c>
      <c r="C489" s="98" t="s">
        <v>286</v>
      </c>
      <c r="D489" s="98">
        <v>2015</v>
      </c>
      <c r="E489" s="98">
        <v>2016</v>
      </c>
      <c r="F489" s="98" t="s">
        <v>280</v>
      </c>
      <c r="G489" s="98" t="s">
        <v>278</v>
      </c>
      <c r="H489" s="98" t="s">
        <v>275</v>
      </c>
      <c r="I489" s="99">
        <f t="shared" si="18"/>
        <v>4.7775403492213504E-7</v>
      </c>
      <c r="J489" s="99">
        <f t="shared" si="18"/>
        <v>4.8289117508258486E-5</v>
      </c>
      <c r="K489" s="99">
        <f t="shared" si="18"/>
        <v>3.0309126946672965E-4</v>
      </c>
      <c r="L489" s="99">
        <f t="shared" si="18"/>
        <v>6.9522630171464617E-4</v>
      </c>
      <c r="M489" s="99">
        <f t="shared" si="18"/>
        <v>1.6866943526820818E-3</v>
      </c>
      <c r="N489" s="99">
        <f t="shared" ref="N489:R539" si="19">1000*98.96*Y489/24.45</f>
        <v>4.9659021551046222E-4</v>
      </c>
      <c r="O489" s="99">
        <f t="shared" si="19"/>
        <v>3.1336554978763558E-4</v>
      </c>
      <c r="P489" s="99">
        <f t="shared" si="19"/>
        <v>1.049688972785906E-4</v>
      </c>
      <c r="Q489" s="99">
        <f t="shared" si="19"/>
        <v>4.3836929369199191E-5</v>
      </c>
      <c r="R489" s="99">
        <f t="shared" si="19"/>
        <v>1.7637514550888796E-5</v>
      </c>
      <c r="S489" s="101"/>
      <c r="T489" s="99">
        <v>1.1803846153846201E-10</v>
      </c>
      <c r="U489" s="99">
        <v>1.19307692307692E-8</v>
      </c>
      <c r="V489" s="99">
        <v>7.4884615384615405E-8</v>
      </c>
      <c r="W489" s="99">
        <v>1.7176923076923101E-7</v>
      </c>
      <c r="X489" s="99">
        <v>4.1673076923076898E-7</v>
      </c>
      <c r="Y489" s="99">
        <v>1.2269230769230801E-7</v>
      </c>
      <c r="Z489" s="99">
        <v>7.7423076923076894E-8</v>
      </c>
      <c r="AA489" s="99">
        <v>2.59346153846154E-8</v>
      </c>
      <c r="AB489" s="99">
        <v>1.08307692307692E-8</v>
      </c>
      <c r="AC489" s="99">
        <v>4.3576923076923103E-9</v>
      </c>
    </row>
    <row r="490" spans="1:29" s="98" customFormat="1" x14ac:dyDescent="0.25">
      <c r="A490" s="98" t="s">
        <v>152</v>
      </c>
      <c r="B490" s="98" t="s">
        <v>236</v>
      </c>
      <c r="C490" s="98" t="s">
        <v>286</v>
      </c>
      <c r="D490" s="98">
        <v>2015</v>
      </c>
      <c r="E490" s="98">
        <v>2016</v>
      </c>
      <c r="F490" s="98" t="s">
        <v>280</v>
      </c>
      <c r="G490" s="98" t="s">
        <v>278</v>
      </c>
      <c r="H490" s="98" t="s">
        <v>276</v>
      </c>
      <c r="I490" s="99">
        <f t="shared" ref="I490:M540" si="20">1000*98.96*T490/24.45</f>
        <v>5.6679779770332107E-7</v>
      </c>
      <c r="J490" s="99">
        <f t="shared" si="20"/>
        <v>1.0787994336951411E-4</v>
      </c>
      <c r="K490" s="99">
        <f t="shared" si="20"/>
        <v>9.092738084001882E-4</v>
      </c>
      <c r="L490" s="99">
        <f t="shared" si="20"/>
        <v>2.6541890829007405E-3</v>
      </c>
      <c r="M490" s="99">
        <f t="shared" si="20"/>
        <v>5.9933301871952149E-3</v>
      </c>
      <c r="N490" s="99">
        <f t="shared" si="19"/>
        <v>1.9007418593676279E-3</v>
      </c>
      <c r="O490" s="99">
        <f t="shared" si="19"/>
        <v>7.7057102406795505E-4</v>
      </c>
      <c r="P490" s="99">
        <f t="shared" si="19"/>
        <v>2.1747226679251207E-4</v>
      </c>
      <c r="Q490" s="99">
        <f t="shared" si="19"/>
        <v>8.4077860626081388E-5</v>
      </c>
      <c r="R490" s="99">
        <f t="shared" si="19"/>
        <v>3.0994078968066707E-5</v>
      </c>
      <c r="S490" s="101"/>
      <c r="T490" s="99">
        <v>1.4003846153846201E-10</v>
      </c>
      <c r="U490" s="99">
        <v>2.6653846153846199E-8</v>
      </c>
      <c r="V490" s="99">
        <v>2.24653846153846E-7</v>
      </c>
      <c r="W490" s="99">
        <v>6.5576923076923097E-7</v>
      </c>
      <c r="X490" s="99">
        <v>1.4807692307692301E-6</v>
      </c>
      <c r="Y490" s="99">
        <v>4.6961538461538498E-7</v>
      </c>
      <c r="Z490" s="99">
        <v>1.90384615384615E-7</v>
      </c>
      <c r="AA490" s="99">
        <v>5.3730769230769199E-8</v>
      </c>
      <c r="AB490" s="99">
        <v>2.07730769230769E-8</v>
      </c>
      <c r="AC490" s="99">
        <v>7.6576923076923092E-9</v>
      </c>
    </row>
    <row r="491" spans="1:29" s="98" customFormat="1" x14ac:dyDescent="0.25">
      <c r="A491" s="98" t="s">
        <v>152</v>
      </c>
      <c r="B491" s="98" t="s">
        <v>236</v>
      </c>
      <c r="C491" s="98" t="s">
        <v>286</v>
      </c>
      <c r="D491" s="98">
        <v>2016</v>
      </c>
      <c r="E491" s="98">
        <v>2016</v>
      </c>
      <c r="F491" s="98" t="s">
        <v>272</v>
      </c>
      <c r="G491" s="98" t="s">
        <v>273</v>
      </c>
      <c r="H491" s="98" t="s">
        <v>274</v>
      </c>
      <c r="I491" s="99">
        <f t="shared" si="20"/>
        <v>1.7889701431492842E-12</v>
      </c>
      <c r="J491" s="99">
        <f t="shared" si="20"/>
        <v>1.4166053169734151E-6</v>
      </c>
      <c r="K491" s="99">
        <f t="shared" si="20"/>
        <v>1.3194666666666668E-5</v>
      </c>
      <c r="L491" s="99">
        <f t="shared" si="20"/>
        <v>5.6664212678936607E-5</v>
      </c>
      <c r="M491" s="99">
        <f t="shared" si="20"/>
        <v>1.3477987730061349E-4</v>
      </c>
      <c r="N491" s="99">
        <f t="shared" si="19"/>
        <v>1.8051599182004089E-5</v>
      </c>
      <c r="O491" s="99">
        <f t="shared" si="19"/>
        <v>1.2223280163599181E-5</v>
      </c>
      <c r="P491" s="99">
        <f t="shared" si="19"/>
        <v>3.8491190184049075E-6</v>
      </c>
      <c r="Q491" s="99">
        <f t="shared" si="19"/>
        <v>1.5623132924335379E-6</v>
      </c>
      <c r="R491" s="99">
        <f t="shared" si="19"/>
        <v>6.2330633946830265E-7</v>
      </c>
      <c r="S491" s="101"/>
      <c r="T491" s="99">
        <v>4.4199999999999998E-16</v>
      </c>
      <c r="U491" s="99">
        <v>3.4999999999999998E-10</v>
      </c>
      <c r="V491" s="99">
        <v>3.2599999999999999E-9</v>
      </c>
      <c r="W491" s="99">
        <v>1.4E-8</v>
      </c>
      <c r="X491" s="99">
        <v>3.33E-8</v>
      </c>
      <c r="Y491" s="99">
        <v>4.4599999999999999E-9</v>
      </c>
      <c r="Z491" s="99">
        <v>3.0199999999999999E-9</v>
      </c>
      <c r="AA491" s="99">
        <v>9.5099999999999992E-10</v>
      </c>
      <c r="AB491" s="99">
        <v>3.8600000000000001E-10</v>
      </c>
      <c r="AC491" s="99">
        <v>1.5400000000000001E-10</v>
      </c>
    </row>
    <row r="492" spans="1:29" s="98" customFormat="1" x14ac:dyDescent="0.25">
      <c r="A492" s="98" t="s">
        <v>152</v>
      </c>
      <c r="B492" s="98" t="s">
        <v>236</v>
      </c>
      <c r="C492" s="98" t="s">
        <v>286</v>
      </c>
      <c r="D492" s="98">
        <v>2016</v>
      </c>
      <c r="E492" s="98">
        <v>2016</v>
      </c>
      <c r="F492" s="98" t="s">
        <v>272</v>
      </c>
      <c r="G492" s="98" t="s">
        <v>273</v>
      </c>
      <c r="H492" s="98" t="s">
        <v>275</v>
      </c>
      <c r="I492" s="99">
        <f t="shared" si="20"/>
        <v>1.1899484662576687</v>
      </c>
      <c r="J492" s="99">
        <f t="shared" si="20"/>
        <v>0.21370503067484664</v>
      </c>
      <c r="K492" s="99">
        <f t="shared" si="20"/>
        <v>9.4305439672801639E-2</v>
      </c>
      <c r="L492" s="99">
        <f t="shared" si="20"/>
        <v>5.4235746421267904E-2</v>
      </c>
      <c r="M492" s="99">
        <f t="shared" si="20"/>
        <v>1.7484957055214724E-2</v>
      </c>
      <c r="N492" s="99">
        <f t="shared" si="19"/>
        <v>3.0598674846625768E-4</v>
      </c>
      <c r="O492" s="99">
        <f t="shared" si="19"/>
        <v>1.1778061349693251E-4</v>
      </c>
      <c r="P492" s="99">
        <f t="shared" si="19"/>
        <v>2.7967836400817998E-5</v>
      </c>
      <c r="Q492" s="99">
        <f t="shared" si="19"/>
        <v>1.1859010224948876E-5</v>
      </c>
      <c r="R492" s="99">
        <f t="shared" si="19"/>
        <v>5.9092678936605322E-6</v>
      </c>
      <c r="S492" s="101"/>
      <c r="T492" s="99">
        <v>2.9399999999999999E-4</v>
      </c>
      <c r="U492" s="99">
        <v>5.2800000000000003E-5</v>
      </c>
      <c r="V492" s="99">
        <v>2.3300000000000001E-5</v>
      </c>
      <c r="W492" s="99">
        <v>1.34E-5</v>
      </c>
      <c r="X492" s="99">
        <v>4.3200000000000001E-6</v>
      </c>
      <c r="Y492" s="99">
        <v>7.5600000000000002E-8</v>
      </c>
      <c r="Z492" s="99">
        <v>2.9099999999999999E-8</v>
      </c>
      <c r="AA492" s="99">
        <v>6.9100000000000003E-9</v>
      </c>
      <c r="AB492" s="99">
        <v>2.93E-9</v>
      </c>
      <c r="AC492" s="99">
        <v>1.4599999999999999E-9</v>
      </c>
    </row>
    <row r="493" spans="1:29" s="98" customFormat="1" x14ac:dyDescent="0.25">
      <c r="A493" s="98" t="s">
        <v>152</v>
      </c>
      <c r="B493" s="98" t="s">
        <v>236</v>
      </c>
      <c r="C493" s="98" t="s">
        <v>286</v>
      </c>
      <c r="D493" s="98">
        <v>2016</v>
      </c>
      <c r="E493" s="98">
        <v>2016</v>
      </c>
      <c r="F493" s="98" t="s">
        <v>272</v>
      </c>
      <c r="G493" s="98" t="s">
        <v>273</v>
      </c>
      <c r="H493" s="98" t="s">
        <v>276</v>
      </c>
      <c r="I493" s="99">
        <f t="shared" si="20"/>
        <v>10.280507157464214</v>
      </c>
      <c r="J493" s="99">
        <f t="shared" si="20"/>
        <v>4.5736114519427407</v>
      </c>
      <c r="K493" s="99">
        <f t="shared" si="20"/>
        <v>2.8332106339468304</v>
      </c>
      <c r="L493" s="99">
        <f t="shared" si="20"/>
        <v>1.8982511247443765</v>
      </c>
      <c r="M493" s="99">
        <f t="shared" si="20"/>
        <v>0.92281717791411044</v>
      </c>
      <c r="N493" s="99">
        <f t="shared" si="19"/>
        <v>7.0020777096114525E-2</v>
      </c>
      <c r="O493" s="99">
        <f t="shared" si="19"/>
        <v>2.6025063394683027E-2</v>
      </c>
      <c r="P493" s="99">
        <f t="shared" si="19"/>
        <v>6.6378077709611455E-3</v>
      </c>
      <c r="Q493" s="99">
        <f t="shared" si="19"/>
        <v>2.3960867075664624E-3</v>
      </c>
      <c r="R493" s="99">
        <f t="shared" si="19"/>
        <v>8.2567852760736193E-4</v>
      </c>
      <c r="S493" s="101"/>
      <c r="T493" s="99">
        <v>2.5400000000000002E-3</v>
      </c>
      <c r="U493" s="99">
        <v>1.1299999999999999E-3</v>
      </c>
      <c r="V493" s="99">
        <v>6.9999999999999999E-4</v>
      </c>
      <c r="W493" s="99">
        <v>4.6900000000000002E-4</v>
      </c>
      <c r="X493" s="99">
        <v>2.2800000000000001E-4</v>
      </c>
      <c r="Y493" s="99">
        <v>1.73E-5</v>
      </c>
      <c r="Z493" s="99">
        <v>6.4300000000000003E-6</v>
      </c>
      <c r="AA493" s="99">
        <v>1.64E-6</v>
      </c>
      <c r="AB493" s="99">
        <v>5.9200000000000001E-7</v>
      </c>
      <c r="AC493" s="99">
        <v>2.04E-7</v>
      </c>
    </row>
    <row r="494" spans="1:29" s="98" customFormat="1" x14ac:dyDescent="0.25">
      <c r="A494" s="98" t="s">
        <v>152</v>
      </c>
      <c r="B494" s="98" t="s">
        <v>236</v>
      </c>
      <c r="C494" s="98" t="s">
        <v>286</v>
      </c>
      <c r="D494" s="98">
        <v>2016</v>
      </c>
      <c r="E494" s="98">
        <v>2016</v>
      </c>
      <c r="F494" s="98" t="s">
        <v>272</v>
      </c>
      <c r="G494" s="98" t="s">
        <v>277</v>
      </c>
      <c r="H494" s="98" t="s">
        <v>274</v>
      </c>
      <c r="I494" s="99">
        <f t="shared" si="20"/>
        <v>1.3356564417177914</v>
      </c>
      <c r="J494" s="99">
        <f t="shared" si="20"/>
        <v>0.45331370143149285</v>
      </c>
      <c r="K494" s="99">
        <f t="shared" si="20"/>
        <v>0.25539370143149287</v>
      </c>
      <c r="L494" s="99">
        <f t="shared" si="20"/>
        <v>0.18011124744376278</v>
      </c>
      <c r="M494" s="99">
        <f t="shared" si="20"/>
        <v>8.3782085889570548E-2</v>
      </c>
      <c r="N494" s="99">
        <f t="shared" si="19"/>
        <v>3.1205791411042945E-3</v>
      </c>
      <c r="O494" s="99">
        <f t="shared" si="19"/>
        <v>1.999437218813906E-3</v>
      </c>
      <c r="P494" s="99">
        <f t="shared" si="19"/>
        <v>4.5736114519427402E-4</v>
      </c>
      <c r="Q494" s="99">
        <f t="shared" si="19"/>
        <v>1.5258862985685073E-4</v>
      </c>
      <c r="R494" s="99">
        <f t="shared" si="19"/>
        <v>5.1402535787321065E-5</v>
      </c>
      <c r="S494" s="101"/>
      <c r="T494" s="99">
        <v>3.3E-4</v>
      </c>
      <c r="U494" s="99">
        <v>1.12E-4</v>
      </c>
      <c r="V494" s="99">
        <v>6.3100000000000002E-5</v>
      </c>
      <c r="W494" s="99">
        <v>4.4499999999999997E-5</v>
      </c>
      <c r="X494" s="99">
        <v>2.0699999999999998E-5</v>
      </c>
      <c r="Y494" s="99">
        <v>7.7100000000000001E-7</v>
      </c>
      <c r="Z494" s="99">
        <v>4.9399999999999995E-7</v>
      </c>
      <c r="AA494" s="99">
        <v>1.1300000000000001E-7</v>
      </c>
      <c r="AB494" s="99">
        <v>3.77E-8</v>
      </c>
      <c r="AC494" s="99">
        <v>1.27E-8</v>
      </c>
    </row>
    <row r="495" spans="1:29" s="98" customFormat="1" x14ac:dyDescent="0.25">
      <c r="A495" s="98" t="s">
        <v>152</v>
      </c>
      <c r="B495" s="98" t="s">
        <v>236</v>
      </c>
      <c r="C495" s="98" t="s">
        <v>286</v>
      </c>
      <c r="D495" s="98">
        <v>2016</v>
      </c>
      <c r="E495" s="98">
        <v>2016</v>
      </c>
      <c r="F495" s="98" t="s">
        <v>272</v>
      </c>
      <c r="G495" s="98" t="s">
        <v>277</v>
      </c>
      <c r="H495" s="98" t="s">
        <v>275</v>
      </c>
      <c r="I495" s="99">
        <f t="shared" si="20"/>
        <v>2.3596597137014315</v>
      </c>
      <c r="J495" s="99">
        <f t="shared" si="20"/>
        <v>0.93495950920245408</v>
      </c>
      <c r="K495" s="99">
        <f t="shared" si="20"/>
        <v>0.55045235173824136</v>
      </c>
      <c r="L495" s="99">
        <f t="shared" si="20"/>
        <v>0.375198036809816</v>
      </c>
      <c r="M495" s="99">
        <f t="shared" si="20"/>
        <v>0.1776827811860941</v>
      </c>
      <c r="N495" s="99">
        <f t="shared" si="19"/>
        <v>8.6210552147239269E-3</v>
      </c>
      <c r="O495" s="99">
        <f t="shared" si="19"/>
        <v>4.2902903885480579E-3</v>
      </c>
      <c r="P495" s="99">
        <f t="shared" si="19"/>
        <v>9.9971860940695299E-4</v>
      </c>
      <c r="Q495" s="99">
        <f t="shared" si="19"/>
        <v>3.456516973415133E-4</v>
      </c>
      <c r="R495" s="99">
        <f t="shared" si="19"/>
        <v>1.2466126789366052E-4</v>
      </c>
      <c r="S495" s="101"/>
      <c r="T495" s="99">
        <v>5.8299999999999997E-4</v>
      </c>
      <c r="U495" s="99">
        <v>2.31E-4</v>
      </c>
      <c r="V495" s="99">
        <v>1.36E-4</v>
      </c>
      <c r="W495" s="99">
        <v>9.2700000000000004E-5</v>
      </c>
      <c r="X495" s="99">
        <v>4.3900000000000003E-5</v>
      </c>
      <c r="Y495" s="99">
        <v>2.1299999999999999E-6</v>
      </c>
      <c r="Z495" s="99">
        <v>1.06E-6</v>
      </c>
      <c r="AA495" s="99">
        <v>2.4699999999999998E-7</v>
      </c>
      <c r="AB495" s="99">
        <v>8.5399999999999997E-8</v>
      </c>
      <c r="AC495" s="99">
        <v>3.0799999999999998E-8</v>
      </c>
    </row>
    <row r="496" spans="1:29" s="98" customFormat="1" x14ac:dyDescent="0.25">
      <c r="A496" s="98" t="s">
        <v>152</v>
      </c>
      <c r="B496" s="98" t="s">
        <v>236</v>
      </c>
      <c r="C496" s="98" t="s">
        <v>286</v>
      </c>
      <c r="D496" s="98">
        <v>2016</v>
      </c>
      <c r="E496" s="98">
        <v>2016</v>
      </c>
      <c r="F496" s="98" t="s">
        <v>272</v>
      </c>
      <c r="G496" s="98" t="s">
        <v>277</v>
      </c>
      <c r="H496" s="98" t="s">
        <v>276</v>
      </c>
      <c r="I496" s="99">
        <f t="shared" si="20"/>
        <v>4.816458077709612</v>
      </c>
      <c r="J496" s="99">
        <f t="shared" si="20"/>
        <v>1.9225357873210636</v>
      </c>
      <c r="K496" s="99">
        <f t="shared" si="20"/>
        <v>1.3275615541922292</v>
      </c>
      <c r="L496" s="99">
        <f t="shared" si="20"/>
        <v>0.76901431492842542</v>
      </c>
      <c r="M496" s="99">
        <f t="shared" si="20"/>
        <v>0.36224621676891611</v>
      </c>
      <c r="N496" s="99">
        <f t="shared" si="19"/>
        <v>4.695034764826176E-2</v>
      </c>
      <c r="O496" s="99">
        <f t="shared" si="19"/>
        <v>8.49963190184049E-3</v>
      </c>
      <c r="P496" s="99">
        <f t="shared" si="19"/>
        <v>1.9184883435582822E-3</v>
      </c>
      <c r="Q496" s="99">
        <f t="shared" si="19"/>
        <v>6.2735378323108381E-4</v>
      </c>
      <c r="R496" s="99">
        <f t="shared" si="19"/>
        <v>2.1289554192229038E-4</v>
      </c>
      <c r="S496" s="101"/>
      <c r="T496" s="99">
        <v>1.1900000000000001E-3</v>
      </c>
      <c r="U496" s="99">
        <v>4.75E-4</v>
      </c>
      <c r="V496" s="99">
        <v>3.28E-4</v>
      </c>
      <c r="W496" s="99">
        <v>1.9000000000000001E-4</v>
      </c>
      <c r="X496" s="99">
        <v>8.9499999999999994E-5</v>
      </c>
      <c r="Y496" s="99">
        <v>1.1600000000000001E-5</v>
      </c>
      <c r="Z496" s="99">
        <v>2.0999999999999998E-6</v>
      </c>
      <c r="AA496" s="99">
        <v>4.7399999999999998E-7</v>
      </c>
      <c r="AB496" s="99">
        <v>1.55E-7</v>
      </c>
      <c r="AC496" s="99">
        <v>5.2600000000000001E-8</v>
      </c>
    </row>
    <row r="497" spans="1:29" s="98" customFormat="1" x14ac:dyDescent="0.25">
      <c r="A497" s="98" t="s">
        <v>152</v>
      </c>
      <c r="B497" s="98" t="s">
        <v>236</v>
      </c>
      <c r="C497" s="98" t="s">
        <v>286</v>
      </c>
      <c r="D497" s="98">
        <v>2016</v>
      </c>
      <c r="E497" s="98">
        <v>2016</v>
      </c>
      <c r="F497" s="98" t="s">
        <v>272</v>
      </c>
      <c r="G497" s="98" t="s">
        <v>278</v>
      </c>
      <c r="H497" s="98" t="s">
        <v>274</v>
      </c>
      <c r="I497" s="99">
        <f t="shared" si="20"/>
        <v>0.56508541764983644</v>
      </c>
      <c r="J497" s="99">
        <f t="shared" si="20"/>
        <v>0.19178656599024704</v>
      </c>
      <c r="K497" s="99">
        <f t="shared" si="20"/>
        <v>0.10805118137486217</v>
      </c>
      <c r="L497" s="99">
        <f t="shared" si="20"/>
        <v>7.6200912380053581E-2</v>
      </c>
      <c r="M497" s="99">
        <f t="shared" si="20"/>
        <v>3.5446267107126013E-2</v>
      </c>
      <c r="N497" s="99">
        <f t="shared" si="19"/>
        <v>1.3202450212364335E-3</v>
      </c>
      <c r="O497" s="99">
        <f t="shared" si="19"/>
        <v>8.4591574642126804E-4</v>
      </c>
      <c r="P497" s="99">
        <f t="shared" si="19"/>
        <v>1.9349894604373132E-4</v>
      </c>
      <c r="Q497" s="99">
        <f t="shared" si="19"/>
        <v>6.4556728016359921E-5</v>
      </c>
      <c r="R497" s="99">
        <f t="shared" si="19"/>
        <v>2.1747226679251209E-5</v>
      </c>
      <c r="S497" s="101"/>
      <c r="T497" s="99">
        <v>1.39615384615385E-4</v>
      </c>
      <c r="U497" s="99">
        <v>4.7384615384615403E-5</v>
      </c>
      <c r="V497" s="99">
        <v>2.66961538461538E-5</v>
      </c>
      <c r="W497" s="99">
        <v>1.8826923076923101E-5</v>
      </c>
      <c r="X497" s="99">
        <v>8.7576923076923098E-6</v>
      </c>
      <c r="Y497" s="99">
        <v>3.2619230769230802E-7</v>
      </c>
      <c r="Z497" s="99">
        <v>2.0900000000000001E-7</v>
      </c>
      <c r="AA497" s="99">
        <v>4.7807692307692303E-8</v>
      </c>
      <c r="AB497" s="99">
        <v>1.5950000000000001E-8</v>
      </c>
      <c r="AC497" s="99">
        <v>5.3730769230769197E-9</v>
      </c>
    </row>
    <row r="498" spans="1:29" s="98" customFormat="1" x14ac:dyDescent="0.25">
      <c r="A498" s="98" t="s">
        <v>152</v>
      </c>
      <c r="B498" s="98" t="s">
        <v>236</v>
      </c>
      <c r="C498" s="98" t="s">
        <v>286</v>
      </c>
      <c r="D498" s="98">
        <v>2016</v>
      </c>
      <c r="E498" s="98">
        <v>2016</v>
      </c>
      <c r="F498" s="98" t="s">
        <v>272</v>
      </c>
      <c r="G498" s="98" t="s">
        <v>278</v>
      </c>
      <c r="H498" s="98" t="s">
        <v>275</v>
      </c>
      <c r="I498" s="99">
        <f t="shared" si="20"/>
        <v>0.99831757118137421</v>
      </c>
      <c r="J498" s="99">
        <f t="shared" si="20"/>
        <v>0.39555979235488425</v>
      </c>
      <c r="K498" s="99">
        <f t="shared" si="20"/>
        <v>0.23288368727387118</v>
      </c>
      <c r="L498" s="99">
        <f t="shared" si="20"/>
        <v>0.15873763095799917</v>
      </c>
      <c r="M498" s="99">
        <f t="shared" si="20"/>
        <v>7.5173484347962782E-2</v>
      </c>
      <c r="N498" s="99">
        <f t="shared" si="19"/>
        <v>3.6473695139216606E-3</v>
      </c>
      <c r="O498" s="99">
        <f t="shared" si="19"/>
        <v>1.8151228566934069E-3</v>
      </c>
      <c r="P498" s="99">
        <f t="shared" si="19"/>
        <v>4.2295787321063402E-4</v>
      </c>
      <c r="Q498" s="99">
        <f t="shared" si="19"/>
        <v>1.4623725656756319E-4</v>
      </c>
      <c r="R498" s="99">
        <f t="shared" si="19"/>
        <v>5.2741305647317794E-5</v>
      </c>
      <c r="S498" s="101"/>
      <c r="T498" s="99">
        <v>2.4665384615384599E-4</v>
      </c>
      <c r="U498" s="99">
        <v>9.7730769230769198E-5</v>
      </c>
      <c r="V498" s="99">
        <v>5.7538461538461499E-5</v>
      </c>
      <c r="W498" s="99">
        <v>3.9219230769230797E-5</v>
      </c>
      <c r="X498" s="99">
        <v>1.85730769230769E-5</v>
      </c>
      <c r="Y498" s="99">
        <v>9.0115384615384598E-7</v>
      </c>
      <c r="Z498" s="99">
        <v>4.4846153846153798E-7</v>
      </c>
      <c r="AA498" s="99">
        <v>1.045E-7</v>
      </c>
      <c r="AB498" s="99">
        <v>3.61307692307692E-8</v>
      </c>
      <c r="AC498" s="99">
        <v>1.30307692307692E-8</v>
      </c>
    </row>
    <row r="499" spans="1:29" s="98" customFormat="1" x14ac:dyDescent="0.25">
      <c r="A499" s="98" t="s">
        <v>152</v>
      </c>
      <c r="B499" s="98" t="s">
        <v>236</v>
      </c>
      <c r="C499" s="98" t="s">
        <v>286</v>
      </c>
      <c r="D499" s="98">
        <v>2016</v>
      </c>
      <c r="E499" s="98">
        <v>2016</v>
      </c>
      <c r="F499" s="98" t="s">
        <v>272</v>
      </c>
      <c r="G499" s="98" t="s">
        <v>278</v>
      </c>
      <c r="H499" s="98" t="s">
        <v>276</v>
      </c>
      <c r="I499" s="99">
        <f t="shared" si="20"/>
        <v>2.0377322636463724</v>
      </c>
      <c r="J499" s="99">
        <f t="shared" si="20"/>
        <v>0.81338052540506345</v>
      </c>
      <c r="K499" s="99">
        <f t="shared" si="20"/>
        <v>0.56166065754286709</v>
      </c>
      <c r="L499" s="99">
        <f t="shared" si="20"/>
        <v>0.32535221016202615</v>
      </c>
      <c r="M499" s="99">
        <f t="shared" si="20"/>
        <v>0.15325801478684908</v>
      </c>
      <c r="N499" s="99">
        <f t="shared" si="19"/>
        <v>1.9863608620418447E-2</v>
      </c>
      <c r="O499" s="99">
        <f t="shared" si="19"/>
        <v>3.5959981123171291E-3</v>
      </c>
      <c r="P499" s="99">
        <f t="shared" si="19"/>
        <v>8.1166814535158286E-4</v>
      </c>
      <c r="Q499" s="99">
        <f t="shared" si="19"/>
        <v>2.6541890829007402E-4</v>
      </c>
      <c r="R499" s="99">
        <f t="shared" si="19"/>
        <v>9.0071190813276894E-5</v>
      </c>
      <c r="S499" s="101"/>
      <c r="T499" s="99">
        <v>5.0346153846153802E-4</v>
      </c>
      <c r="U499" s="99">
        <v>2.0096153846153799E-4</v>
      </c>
      <c r="V499" s="99">
        <v>1.3876923076923099E-4</v>
      </c>
      <c r="W499" s="99">
        <v>8.0384615384615398E-5</v>
      </c>
      <c r="X499" s="99">
        <v>3.7865384615384603E-5</v>
      </c>
      <c r="Y499" s="99">
        <v>4.9076923076923103E-6</v>
      </c>
      <c r="Z499" s="99">
        <v>8.8846153846153795E-7</v>
      </c>
      <c r="AA499" s="99">
        <v>2.0053846153846199E-7</v>
      </c>
      <c r="AB499" s="99">
        <v>6.5576923076923103E-8</v>
      </c>
      <c r="AC499" s="99">
        <v>2.22538461538462E-8</v>
      </c>
    </row>
    <row r="500" spans="1:29" s="98" customFormat="1" x14ac:dyDescent="0.25">
      <c r="A500" s="98" t="s">
        <v>152</v>
      </c>
      <c r="B500" s="98" t="s">
        <v>236</v>
      </c>
      <c r="C500" s="98" t="s">
        <v>286</v>
      </c>
      <c r="D500" s="98">
        <v>2016</v>
      </c>
      <c r="E500" s="98">
        <v>2016</v>
      </c>
      <c r="F500" s="98" t="s">
        <v>279</v>
      </c>
      <c r="G500" s="98" t="s">
        <v>273</v>
      </c>
      <c r="H500" s="98" t="s">
        <v>274</v>
      </c>
      <c r="I500" s="99">
        <f t="shared" si="20"/>
        <v>0</v>
      </c>
      <c r="J500" s="99">
        <f t="shared" si="20"/>
        <v>0</v>
      </c>
      <c r="K500" s="99">
        <f t="shared" si="20"/>
        <v>0</v>
      </c>
      <c r="L500" s="99">
        <f t="shared" si="20"/>
        <v>0</v>
      </c>
      <c r="M500" s="99">
        <f t="shared" si="20"/>
        <v>0</v>
      </c>
      <c r="N500" s="99">
        <f t="shared" si="19"/>
        <v>0</v>
      </c>
      <c r="O500" s="99">
        <f t="shared" si="19"/>
        <v>0</v>
      </c>
      <c r="P500" s="99">
        <f t="shared" si="19"/>
        <v>0</v>
      </c>
      <c r="Q500" s="99">
        <f t="shared" si="19"/>
        <v>0</v>
      </c>
      <c r="R500" s="99">
        <f t="shared" si="19"/>
        <v>0</v>
      </c>
      <c r="S500" s="101"/>
      <c r="T500" s="99">
        <v>0</v>
      </c>
      <c r="U500" s="99">
        <v>0</v>
      </c>
      <c r="V500" s="99">
        <v>0</v>
      </c>
      <c r="W500" s="99">
        <v>0</v>
      </c>
      <c r="X500" s="99">
        <v>0</v>
      </c>
      <c r="Y500" s="99">
        <v>0</v>
      </c>
      <c r="Z500" s="99">
        <v>0</v>
      </c>
      <c r="AA500" s="99">
        <v>0</v>
      </c>
      <c r="AB500" s="99">
        <v>0</v>
      </c>
      <c r="AC500" s="99">
        <v>0</v>
      </c>
    </row>
    <row r="501" spans="1:29" s="98" customFormat="1" x14ac:dyDescent="0.25">
      <c r="A501" s="98" t="s">
        <v>152</v>
      </c>
      <c r="B501" s="98" t="s">
        <v>236</v>
      </c>
      <c r="C501" s="98" t="s">
        <v>286</v>
      </c>
      <c r="D501" s="98">
        <v>2016</v>
      </c>
      <c r="E501" s="98">
        <v>2016</v>
      </c>
      <c r="F501" s="98" t="s">
        <v>279</v>
      </c>
      <c r="G501" s="98" t="s">
        <v>273</v>
      </c>
      <c r="H501" s="98" t="s">
        <v>275</v>
      </c>
      <c r="I501" s="99">
        <f t="shared" si="20"/>
        <v>1.1899484662576687</v>
      </c>
      <c r="J501" s="99">
        <f t="shared" si="20"/>
        <v>0.21370503067484664</v>
      </c>
      <c r="K501" s="99">
        <f t="shared" si="20"/>
        <v>9.3495950920245388E-2</v>
      </c>
      <c r="L501" s="99">
        <f t="shared" si="20"/>
        <v>5.3831002044989779E-2</v>
      </c>
      <c r="M501" s="99">
        <f t="shared" si="20"/>
        <v>1.5744556237218814E-2</v>
      </c>
      <c r="N501" s="99">
        <f t="shared" si="19"/>
        <v>4.9378813905930473E-5</v>
      </c>
      <c r="O501" s="99">
        <f t="shared" si="19"/>
        <v>5.8283190184049079E-6</v>
      </c>
      <c r="P501" s="99">
        <f t="shared" si="19"/>
        <v>0</v>
      </c>
      <c r="Q501" s="99">
        <f t="shared" si="19"/>
        <v>0</v>
      </c>
      <c r="R501" s="99">
        <f t="shared" si="19"/>
        <v>0</v>
      </c>
      <c r="S501" s="101"/>
      <c r="T501" s="99">
        <v>2.9399999999999999E-4</v>
      </c>
      <c r="U501" s="99">
        <v>5.2800000000000003E-5</v>
      </c>
      <c r="V501" s="99">
        <v>2.3099999999999999E-5</v>
      </c>
      <c r="W501" s="99">
        <v>1.33E-5</v>
      </c>
      <c r="X501" s="99">
        <v>3.89E-6</v>
      </c>
      <c r="Y501" s="99">
        <v>1.22E-8</v>
      </c>
      <c r="Z501" s="99">
        <v>1.44E-9</v>
      </c>
      <c r="AA501" s="99">
        <v>0</v>
      </c>
      <c r="AB501" s="99">
        <v>0</v>
      </c>
      <c r="AC501" s="99">
        <v>0</v>
      </c>
    </row>
    <row r="502" spans="1:29" s="98" customFormat="1" x14ac:dyDescent="0.25">
      <c r="A502" s="98" t="s">
        <v>152</v>
      </c>
      <c r="B502" s="98" t="s">
        <v>236</v>
      </c>
      <c r="C502" s="98" t="s">
        <v>286</v>
      </c>
      <c r="D502" s="98">
        <v>2016</v>
      </c>
      <c r="E502" s="98">
        <v>2016</v>
      </c>
      <c r="F502" s="98" t="s">
        <v>279</v>
      </c>
      <c r="G502" s="98" t="s">
        <v>273</v>
      </c>
      <c r="H502" s="98" t="s">
        <v>276</v>
      </c>
      <c r="I502" s="99">
        <f t="shared" si="20"/>
        <v>10.280507157464214</v>
      </c>
      <c r="J502" s="99">
        <f t="shared" si="20"/>
        <v>4.5736114519427407</v>
      </c>
      <c r="K502" s="99">
        <f t="shared" si="20"/>
        <v>2.8291631901840493</v>
      </c>
      <c r="L502" s="99">
        <f t="shared" si="20"/>
        <v>1.8901562372188141</v>
      </c>
      <c r="M502" s="99">
        <f t="shared" si="20"/>
        <v>0.91472229038854813</v>
      </c>
      <c r="N502" s="99">
        <f t="shared" si="19"/>
        <v>6.4354355828220855E-2</v>
      </c>
      <c r="O502" s="99">
        <f t="shared" si="19"/>
        <v>2.3313276073619632E-2</v>
      </c>
      <c r="P502" s="99">
        <f t="shared" si="19"/>
        <v>5.7068957055214729E-3</v>
      </c>
      <c r="Q502" s="99">
        <f t="shared" si="19"/>
        <v>1.9468204498977507E-3</v>
      </c>
      <c r="R502" s="99">
        <f t="shared" si="19"/>
        <v>6.6378077709611455E-4</v>
      </c>
      <c r="S502" s="101"/>
      <c r="T502" s="99">
        <v>2.5400000000000002E-3</v>
      </c>
      <c r="U502" s="99">
        <v>1.1299999999999999E-3</v>
      </c>
      <c r="V502" s="99">
        <v>6.9899999999999997E-4</v>
      </c>
      <c r="W502" s="99">
        <v>4.6700000000000002E-4</v>
      </c>
      <c r="X502" s="99">
        <v>2.2599999999999999E-4</v>
      </c>
      <c r="Y502" s="99">
        <v>1.59E-5</v>
      </c>
      <c r="Z502" s="99">
        <v>5.7599999999999999E-6</v>
      </c>
      <c r="AA502" s="99">
        <v>1.4100000000000001E-6</v>
      </c>
      <c r="AB502" s="99">
        <v>4.8100000000000003E-7</v>
      </c>
      <c r="AC502" s="99">
        <v>1.6400000000000001E-7</v>
      </c>
    </row>
    <row r="503" spans="1:29" s="98" customFormat="1" x14ac:dyDescent="0.25">
      <c r="A503" s="98" t="s">
        <v>152</v>
      </c>
      <c r="B503" s="98" t="s">
        <v>236</v>
      </c>
      <c r="C503" s="98" t="s">
        <v>286</v>
      </c>
      <c r="D503" s="98">
        <v>2016</v>
      </c>
      <c r="E503" s="98">
        <v>2016</v>
      </c>
      <c r="F503" s="98" t="s">
        <v>279</v>
      </c>
      <c r="G503" s="98" t="s">
        <v>277</v>
      </c>
      <c r="H503" s="98" t="s">
        <v>274</v>
      </c>
      <c r="I503" s="99">
        <f t="shared" si="20"/>
        <v>1.3356564417177914</v>
      </c>
      <c r="J503" s="99">
        <f t="shared" si="20"/>
        <v>0.45331370143149285</v>
      </c>
      <c r="K503" s="99">
        <f t="shared" si="20"/>
        <v>0.25498895705521474</v>
      </c>
      <c r="L503" s="99">
        <f t="shared" si="20"/>
        <v>0.17889701431492841</v>
      </c>
      <c r="M503" s="99">
        <f t="shared" si="20"/>
        <v>8.2163108384458075E-2</v>
      </c>
      <c r="N503" s="99">
        <f t="shared" si="19"/>
        <v>2.8008310838445807E-3</v>
      </c>
      <c r="O503" s="99">
        <f t="shared" si="19"/>
        <v>1.7930175869120654E-3</v>
      </c>
      <c r="P503" s="99">
        <f t="shared" si="19"/>
        <v>3.845071574642127E-4</v>
      </c>
      <c r="Q503" s="99">
        <f t="shared" si="19"/>
        <v>1.1980433537832312E-4</v>
      </c>
      <c r="R503" s="99">
        <f t="shared" si="19"/>
        <v>3.7398380368098167E-5</v>
      </c>
      <c r="S503" s="101"/>
      <c r="T503" s="99">
        <v>3.3E-4</v>
      </c>
      <c r="U503" s="99">
        <v>1.12E-4</v>
      </c>
      <c r="V503" s="99">
        <v>6.3E-5</v>
      </c>
      <c r="W503" s="99">
        <v>4.4199999999999997E-5</v>
      </c>
      <c r="X503" s="99">
        <v>2.0299999999999999E-5</v>
      </c>
      <c r="Y503" s="99">
        <v>6.92E-7</v>
      </c>
      <c r="Z503" s="99">
        <v>4.4299999999999998E-7</v>
      </c>
      <c r="AA503" s="99">
        <v>9.5000000000000004E-8</v>
      </c>
      <c r="AB503" s="99">
        <v>2.96E-8</v>
      </c>
      <c r="AC503" s="99">
        <v>9.2400000000000004E-9</v>
      </c>
    </row>
    <row r="504" spans="1:29" s="98" customFormat="1" x14ac:dyDescent="0.25">
      <c r="A504" s="98" t="s">
        <v>152</v>
      </c>
      <c r="B504" s="98" t="s">
        <v>236</v>
      </c>
      <c r="C504" s="98" t="s">
        <v>286</v>
      </c>
      <c r="D504" s="98">
        <v>2016</v>
      </c>
      <c r="E504" s="98">
        <v>2016</v>
      </c>
      <c r="F504" s="98" t="s">
        <v>279</v>
      </c>
      <c r="G504" s="98" t="s">
        <v>277</v>
      </c>
      <c r="H504" s="98" t="s">
        <v>275</v>
      </c>
      <c r="I504" s="99">
        <f t="shared" si="20"/>
        <v>2.3596597137014315</v>
      </c>
      <c r="J504" s="99">
        <f t="shared" si="20"/>
        <v>0.93495950920245408</v>
      </c>
      <c r="K504" s="99">
        <f t="shared" si="20"/>
        <v>0.55045235173824136</v>
      </c>
      <c r="L504" s="99">
        <f t="shared" si="20"/>
        <v>0.37438854805725974</v>
      </c>
      <c r="M504" s="99">
        <f t="shared" si="20"/>
        <v>0.17484957055214723</v>
      </c>
      <c r="N504" s="99">
        <f t="shared" si="19"/>
        <v>7.8115664621676902E-3</v>
      </c>
      <c r="O504" s="99">
        <f t="shared" si="19"/>
        <v>3.7803124744376277E-3</v>
      </c>
      <c r="P504" s="99">
        <f t="shared" si="19"/>
        <v>8.2972597137014319E-4</v>
      </c>
      <c r="Q504" s="99">
        <f t="shared" si="19"/>
        <v>2.7522617586912064E-4</v>
      </c>
      <c r="R504" s="99">
        <f t="shared" si="19"/>
        <v>9.592441717791412E-5</v>
      </c>
      <c r="S504" s="101"/>
      <c r="T504" s="99">
        <v>5.8299999999999997E-4</v>
      </c>
      <c r="U504" s="99">
        <v>2.31E-4</v>
      </c>
      <c r="V504" s="99">
        <v>1.36E-4</v>
      </c>
      <c r="W504" s="99">
        <v>9.2499999999999999E-5</v>
      </c>
      <c r="X504" s="99">
        <v>4.32E-5</v>
      </c>
      <c r="Y504" s="99">
        <v>1.9300000000000002E-6</v>
      </c>
      <c r="Z504" s="99">
        <v>9.3399999999999997E-7</v>
      </c>
      <c r="AA504" s="99">
        <v>2.05E-7</v>
      </c>
      <c r="AB504" s="99">
        <v>6.8E-8</v>
      </c>
      <c r="AC504" s="99">
        <v>2.37E-8</v>
      </c>
    </row>
    <row r="505" spans="1:29" s="98" customFormat="1" x14ac:dyDescent="0.25">
      <c r="A505" s="98" t="s">
        <v>152</v>
      </c>
      <c r="B505" s="98" t="s">
        <v>236</v>
      </c>
      <c r="C505" s="98" t="s">
        <v>286</v>
      </c>
      <c r="D505" s="98">
        <v>2016</v>
      </c>
      <c r="E505" s="98">
        <v>2016</v>
      </c>
      <c r="F505" s="98" t="s">
        <v>279</v>
      </c>
      <c r="G505" s="98" t="s">
        <v>277</v>
      </c>
      <c r="H505" s="98" t="s">
        <v>276</v>
      </c>
      <c r="I505" s="99">
        <f t="shared" si="20"/>
        <v>4.816458077709612</v>
      </c>
      <c r="J505" s="99">
        <f t="shared" si="20"/>
        <v>1.9225357873210636</v>
      </c>
      <c r="K505" s="99">
        <f t="shared" si="20"/>
        <v>1.3275615541922292</v>
      </c>
      <c r="L505" s="99">
        <f t="shared" si="20"/>
        <v>0.76901431492842542</v>
      </c>
      <c r="M505" s="99">
        <f t="shared" si="20"/>
        <v>0.35657979550102248</v>
      </c>
      <c r="N505" s="99">
        <f t="shared" si="19"/>
        <v>4.3712392638036807E-2</v>
      </c>
      <c r="O505" s="99">
        <f t="shared" si="19"/>
        <v>7.406822085889571E-3</v>
      </c>
      <c r="P505" s="99">
        <f t="shared" si="19"/>
        <v>1.5663607361963191E-3</v>
      </c>
      <c r="Q505" s="99">
        <f t="shared" si="19"/>
        <v>4.9378813905930476E-4</v>
      </c>
      <c r="R505" s="99">
        <f t="shared" si="19"/>
        <v>1.6311198364008181E-4</v>
      </c>
      <c r="S505" s="101"/>
      <c r="T505" s="99">
        <v>1.1900000000000001E-3</v>
      </c>
      <c r="U505" s="99">
        <v>4.75E-4</v>
      </c>
      <c r="V505" s="99">
        <v>3.28E-4</v>
      </c>
      <c r="W505" s="99">
        <v>1.9000000000000001E-4</v>
      </c>
      <c r="X505" s="99">
        <v>8.81E-5</v>
      </c>
      <c r="Y505" s="99">
        <v>1.08E-5</v>
      </c>
      <c r="Z505" s="99">
        <v>1.8300000000000001E-6</v>
      </c>
      <c r="AA505" s="99">
        <v>3.8700000000000001E-7</v>
      </c>
      <c r="AB505" s="99">
        <v>1.2200000000000001E-7</v>
      </c>
      <c r="AC505" s="99">
        <v>4.0299999999999997E-8</v>
      </c>
    </row>
    <row r="506" spans="1:29" s="98" customFormat="1" x14ac:dyDescent="0.25">
      <c r="A506" s="98" t="s">
        <v>152</v>
      </c>
      <c r="B506" s="98" t="s">
        <v>236</v>
      </c>
      <c r="C506" s="98" t="s">
        <v>286</v>
      </c>
      <c r="D506" s="98">
        <v>2016</v>
      </c>
      <c r="E506" s="98">
        <v>2016</v>
      </c>
      <c r="F506" s="98" t="s">
        <v>279</v>
      </c>
      <c r="G506" s="98" t="s">
        <v>278</v>
      </c>
      <c r="H506" s="98" t="s">
        <v>274</v>
      </c>
      <c r="I506" s="99">
        <f t="shared" si="20"/>
        <v>0.56508541764983644</v>
      </c>
      <c r="J506" s="99">
        <f t="shared" si="20"/>
        <v>0.19178656599024704</v>
      </c>
      <c r="K506" s="99">
        <f t="shared" si="20"/>
        <v>0.10787994336951411</v>
      </c>
      <c r="L506" s="99">
        <f t="shared" si="20"/>
        <v>7.5687198364008182E-2</v>
      </c>
      <c r="M506" s="99">
        <f t="shared" si="20"/>
        <v>3.4761315085732276E-2</v>
      </c>
      <c r="N506" s="99">
        <f t="shared" si="19"/>
        <v>1.1849669970111698E-3</v>
      </c>
      <c r="O506" s="99">
        <f t="shared" si="19"/>
        <v>7.5858436369356645E-4</v>
      </c>
      <c r="P506" s="99">
        <f t="shared" si="19"/>
        <v>1.6267610508101309E-4</v>
      </c>
      <c r="Q506" s="99">
        <f t="shared" si="19"/>
        <v>5.0686449583136604E-5</v>
      </c>
      <c r="R506" s="99">
        <f t="shared" si="19"/>
        <v>1.5822391694195378E-5</v>
      </c>
      <c r="S506" s="101"/>
      <c r="T506" s="99">
        <v>1.39615384615385E-4</v>
      </c>
      <c r="U506" s="99">
        <v>4.7384615384615403E-5</v>
      </c>
      <c r="V506" s="99">
        <v>2.6653846153846199E-5</v>
      </c>
      <c r="W506" s="99">
        <v>1.8700000000000001E-5</v>
      </c>
      <c r="X506" s="99">
        <v>8.5884615384615407E-6</v>
      </c>
      <c r="Y506" s="99">
        <v>2.9276923076923102E-7</v>
      </c>
      <c r="Z506" s="99">
        <v>1.8742307692307701E-7</v>
      </c>
      <c r="AA506" s="99">
        <v>4.0192307692307697E-8</v>
      </c>
      <c r="AB506" s="99">
        <v>1.25230769230769E-8</v>
      </c>
      <c r="AC506" s="99">
        <v>3.9092307692307701E-9</v>
      </c>
    </row>
    <row r="507" spans="1:29" s="98" customFormat="1" x14ac:dyDescent="0.25">
      <c r="A507" s="98" t="s">
        <v>152</v>
      </c>
      <c r="B507" s="98" t="s">
        <v>236</v>
      </c>
      <c r="C507" s="98" t="s">
        <v>286</v>
      </c>
      <c r="D507" s="98">
        <v>2016</v>
      </c>
      <c r="E507" s="98">
        <v>2016</v>
      </c>
      <c r="F507" s="98" t="s">
        <v>279</v>
      </c>
      <c r="G507" s="98" t="s">
        <v>278</v>
      </c>
      <c r="H507" s="98" t="s">
        <v>275</v>
      </c>
      <c r="I507" s="99">
        <f t="shared" si="20"/>
        <v>0.99831757118137421</v>
      </c>
      <c r="J507" s="99">
        <f t="shared" si="20"/>
        <v>0.39555979235488425</v>
      </c>
      <c r="K507" s="99">
        <f t="shared" si="20"/>
        <v>0.23288368727387118</v>
      </c>
      <c r="L507" s="99">
        <f t="shared" si="20"/>
        <v>0.15839515494730225</v>
      </c>
      <c r="M507" s="99">
        <f t="shared" si="20"/>
        <v>7.3974818310523924E-2</v>
      </c>
      <c r="N507" s="99">
        <f t="shared" si="19"/>
        <v>3.304893503224794E-3</v>
      </c>
      <c r="O507" s="99">
        <f t="shared" si="19"/>
        <v>1.5993629699543803E-3</v>
      </c>
      <c r="P507" s="99">
        <f t="shared" si="19"/>
        <v>3.510379109642912E-4</v>
      </c>
      <c r="Q507" s="99">
        <f t="shared" si="19"/>
        <v>1.1644184363693577E-4</v>
      </c>
      <c r="R507" s="99">
        <f t="shared" si="19"/>
        <v>4.0583407267579139E-5</v>
      </c>
      <c r="S507" s="101"/>
      <c r="T507" s="99">
        <v>2.4665384615384599E-4</v>
      </c>
      <c r="U507" s="99">
        <v>9.7730769230769198E-5</v>
      </c>
      <c r="V507" s="99">
        <v>5.7538461538461499E-5</v>
      </c>
      <c r="W507" s="99">
        <v>3.9134615384615399E-5</v>
      </c>
      <c r="X507" s="99">
        <v>1.8276923076923101E-5</v>
      </c>
      <c r="Y507" s="99">
        <v>8.1653846153846203E-7</v>
      </c>
      <c r="Z507" s="99">
        <v>3.9515384615384598E-7</v>
      </c>
      <c r="AA507" s="99">
        <v>8.6730769230769197E-8</v>
      </c>
      <c r="AB507" s="99">
        <v>2.8769230769230799E-8</v>
      </c>
      <c r="AC507" s="99">
        <v>1.00269230769231E-8</v>
      </c>
    </row>
    <row r="508" spans="1:29" s="98" customFormat="1" x14ac:dyDescent="0.25">
      <c r="A508" s="98" t="s">
        <v>152</v>
      </c>
      <c r="B508" s="98" t="s">
        <v>236</v>
      </c>
      <c r="C508" s="98" t="s">
        <v>286</v>
      </c>
      <c r="D508" s="98">
        <v>2016</v>
      </c>
      <c r="E508" s="98">
        <v>2016</v>
      </c>
      <c r="F508" s="98" t="s">
        <v>279</v>
      </c>
      <c r="G508" s="98" t="s">
        <v>278</v>
      </c>
      <c r="H508" s="98" t="s">
        <v>276</v>
      </c>
      <c r="I508" s="99">
        <f t="shared" si="20"/>
        <v>2.0377322636463724</v>
      </c>
      <c r="J508" s="99">
        <f t="shared" si="20"/>
        <v>0.81338052540506345</v>
      </c>
      <c r="K508" s="99">
        <f t="shared" si="20"/>
        <v>0.56166065754286709</v>
      </c>
      <c r="L508" s="99">
        <f t="shared" si="20"/>
        <v>0.32535221016202615</v>
      </c>
      <c r="M508" s="99">
        <f t="shared" si="20"/>
        <v>0.15086068271197095</v>
      </c>
      <c r="N508" s="99">
        <f t="shared" si="19"/>
        <v>1.8493704577630964E-2</v>
      </c>
      <c r="O508" s="99">
        <f t="shared" si="19"/>
        <v>3.1336554978763555E-3</v>
      </c>
      <c r="P508" s="99">
        <f t="shared" si="19"/>
        <v>6.6269108069844183E-4</v>
      </c>
      <c r="Q508" s="99">
        <f t="shared" si="19"/>
        <v>2.0891036652509039E-4</v>
      </c>
      <c r="R508" s="99">
        <f t="shared" si="19"/>
        <v>6.9008916155419229E-5</v>
      </c>
      <c r="S508" s="101"/>
      <c r="T508" s="99">
        <v>5.0346153846153802E-4</v>
      </c>
      <c r="U508" s="99">
        <v>2.0096153846153799E-4</v>
      </c>
      <c r="V508" s="99">
        <v>1.3876923076923099E-4</v>
      </c>
      <c r="W508" s="99">
        <v>8.0384615384615398E-5</v>
      </c>
      <c r="X508" s="99">
        <v>3.7273076923076897E-5</v>
      </c>
      <c r="Y508" s="99">
        <v>4.5692307692307702E-6</v>
      </c>
      <c r="Z508" s="99">
        <v>7.7423076923076899E-7</v>
      </c>
      <c r="AA508" s="99">
        <v>1.63730769230769E-7</v>
      </c>
      <c r="AB508" s="99">
        <v>5.1615384615384603E-8</v>
      </c>
      <c r="AC508" s="99">
        <v>1.705E-8</v>
      </c>
    </row>
    <row r="509" spans="1:29" s="98" customFormat="1" x14ac:dyDescent="0.25">
      <c r="A509" s="98" t="s">
        <v>152</v>
      </c>
      <c r="B509" s="98" t="s">
        <v>236</v>
      </c>
      <c r="C509" s="98" t="s">
        <v>286</v>
      </c>
      <c r="D509" s="98">
        <v>2016</v>
      </c>
      <c r="E509" s="98">
        <v>2016</v>
      </c>
      <c r="F509" s="98" t="s">
        <v>280</v>
      </c>
      <c r="G509" s="98" t="s">
        <v>273</v>
      </c>
      <c r="H509" s="98" t="s">
        <v>274</v>
      </c>
      <c r="I509" s="99">
        <f t="shared" si="20"/>
        <v>3.3755680981595088E-13</v>
      </c>
      <c r="J509" s="99">
        <f t="shared" si="20"/>
        <v>7.4068220858895704E-7</v>
      </c>
      <c r="K509" s="99">
        <f t="shared" si="20"/>
        <v>5.9092678936605322E-6</v>
      </c>
      <c r="L509" s="99">
        <f t="shared" si="20"/>
        <v>3.7560278118609407E-5</v>
      </c>
      <c r="M509" s="99">
        <f t="shared" si="20"/>
        <v>1.1616163599182004E-4</v>
      </c>
      <c r="N509" s="99">
        <f t="shared" si="19"/>
        <v>1.7404008179959099E-5</v>
      </c>
      <c r="O509" s="99">
        <f t="shared" si="19"/>
        <v>1.1980433537832311E-5</v>
      </c>
      <c r="P509" s="99">
        <f t="shared" si="19"/>
        <v>3.8207869120654399E-6</v>
      </c>
      <c r="Q509" s="99">
        <f t="shared" si="19"/>
        <v>1.5461235173824133E-6</v>
      </c>
      <c r="R509" s="99">
        <f t="shared" si="19"/>
        <v>6.2330633946830265E-7</v>
      </c>
      <c r="S509" s="101"/>
      <c r="T509" s="99">
        <v>8.3399999999999997E-17</v>
      </c>
      <c r="U509" s="99">
        <v>1.8299999999999999E-10</v>
      </c>
      <c r="V509" s="99">
        <v>1.4599999999999999E-9</v>
      </c>
      <c r="W509" s="99">
        <v>9.2799999999999994E-9</v>
      </c>
      <c r="X509" s="99">
        <v>2.8699999999999999E-8</v>
      </c>
      <c r="Y509" s="99">
        <v>4.2999999999999996E-9</v>
      </c>
      <c r="Z509" s="99">
        <v>2.9600000000000001E-9</v>
      </c>
      <c r="AA509" s="99">
        <v>9.4400000000000005E-10</v>
      </c>
      <c r="AB509" s="99">
        <v>3.8200000000000003E-10</v>
      </c>
      <c r="AC509" s="99">
        <v>1.5400000000000001E-10</v>
      </c>
    </row>
    <row r="510" spans="1:29" s="98" customFormat="1" x14ac:dyDescent="0.25">
      <c r="A510" s="98" t="s">
        <v>152</v>
      </c>
      <c r="B510" s="98" t="s">
        <v>236</v>
      </c>
      <c r="C510" s="98" t="s">
        <v>286</v>
      </c>
      <c r="D510" s="98">
        <v>2016</v>
      </c>
      <c r="E510" s="98">
        <v>2016</v>
      </c>
      <c r="F510" s="98" t="s">
        <v>280</v>
      </c>
      <c r="G510" s="98" t="s">
        <v>273</v>
      </c>
      <c r="H510" s="98" t="s">
        <v>275</v>
      </c>
      <c r="I510" s="99">
        <f t="shared" si="20"/>
        <v>5.1807280163599194E-10</v>
      </c>
      <c r="J510" s="99">
        <f t="shared" si="20"/>
        <v>1.0604302658486708E-5</v>
      </c>
      <c r="K510" s="99">
        <f t="shared" si="20"/>
        <v>1.1251893660531698E-4</v>
      </c>
      <c r="L510" s="99">
        <f t="shared" si="20"/>
        <v>3.1772433537832306E-4</v>
      </c>
      <c r="M510" s="99">
        <f t="shared" si="20"/>
        <v>7.285398773006135E-4</v>
      </c>
      <c r="N510" s="99">
        <f t="shared" si="19"/>
        <v>1.3194666666666667E-4</v>
      </c>
      <c r="O510" s="99">
        <f t="shared" si="19"/>
        <v>6.6782822085889568E-5</v>
      </c>
      <c r="P510" s="99">
        <f t="shared" si="19"/>
        <v>2.1856196319018407E-5</v>
      </c>
      <c r="Q510" s="99">
        <f t="shared" si="19"/>
        <v>1.0361456032719836E-5</v>
      </c>
      <c r="R510" s="99">
        <f t="shared" si="19"/>
        <v>5.4640490797546017E-6</v>
      </c>
      <c r="S510" s="101"/>
      <c r="T510" s="99">
        <v>1.2800000000000001E-13</v>
      </c>
      <c r="U510" s="99">
        <v>2.6200000000000001E-9</v>
      </c>
      <c r="V510" s="99">
        <v>2.7800000000000001E-8</v>
      </c>
      <c r="W510" s="99">
        <v>7.8499999999999995E-8</v>
      </c>
      <c r="X510" s="99">
        <v>1.8E-7</v>
      </c>
      <c r="Y510" s="99">
        <v>3.2600000000000001E-8</v>
      </c>
      <c r="Z510" s="99">
        <v>1.6499999999999999E-8</v>
      </c>
      <c r="AA510" s="99">
        <v>5.4000000000000004E-9</v>
      </c>
      <c r="AB510" s="99">
        <v>2.5599999999999998E-9</v>
      </c>
      <c r="AC510" s="99">
        <v>1.3500000000000001E-9</v>
      </c>
    </row>
    <row r="511" spans="1:29" s="98" customFormat="1" x14ac:dyDescent="0.25">
      <c r="A511" s="98" t="s">
        <v>152</v>
      </c>
      <c r="B511" s="98" t="s">
        <v>236</v>
      </c>
      <c r="C511" s="98" t="s">
        <v>286</v>
      </c>
      <c r="D511" s="98">
        <v>2016</v>
      </c>
      <c r="E511" s="98">
        <v>2016</v>
      </c>
      <c r="F511" s="98" t="s">
        <v>280</v>
      </c>
      <c r="G511" s="98" t="s">
        <v>273</v>
      </c>
      <c r="H511" s="98" t="s">
        <v>276</v>
      </c>
      <c r="I511" s="99">
        <f t="shared" si="20"/>
        <v>1.2142331288343559E-6</v>
      </c>
      <c r="J511" s="99">
        <f t="shared" si="20"/>
        <v>4.0474437627811865E-4</v>
      </c>
      <c r="K511" s="99">
        <f t="shared" si="20"/>
        <v>2.8858274028629857E-3</v>
      </c>
      <c r="L511" s="99">
        <f t="shared" si="20"/>
        <v>6.2735378323108383E-3</v>
      </c>
      <c r="M511" s="99">
        <f t="shared" si="20"/>
        <v>1.5744556237218814E-2</v>
      </c>
      <c r="N511" s="99">
        <f t="shared" si="19"/>
        <v>5.9497423312883432E-3</v>
      </c>
      <c r="O511" s="99">
        <f t="shared" si="19"/>
        <v>3.2784294478527608E-3</v>
      </c>
      <c r="P511" s="99">
        <f t="shared" si="19"/>
        <v>1.0604302658486708E-3</v>
      </c>
      <c r="Q511" s="99">
        <f t="shared" si="19"/>
        <v>4.4521881390593049E-4</v>
      </c>
      <c r="R511" s="99">
        <f t="shared" si="19"/>
        <v>1.7849226993865027E-4</v>
      </c>
      <c r="S511" s="101"/>
      <c r="T511" s="99">
        <v>3E-10</v>
      </c>
      <c r="U511" s="99">
        <v>9.9999999999999995E-8</v>
      </c>
      <c r="V511" s="99">
        <v>7.1299999999999999E-7</v>
      </c>
      <c r="W511" s="99">
        <v>1.55E-6</v>
      </c>
      <c r="X511" s="99">
        <v>3.89E-6</v>
      </c>
      <c r="Y511" s="99">
        <v>1.4699999999999999E-6</v>
      </c>
      <c r="Z511" s="99">
        <v>8.0999999999999997E-7</v>
      </c>
      <c r="AA511" s="99">
        <v>2.6199999999999999E-7</v>
      </c>
      <c r="AB511" s="99">
        <v>1.1000000000000001E-7</v>
      </c>
      <c r="AC511" s="99">
        <v>4.4099999999999998E-8</v>
      </c>
    </row>
    <row r="512" spans="1:29" s="98" customFormat="1" x14ac:dyDescent="0.25">
      <c r="A512" s="98" t="s">
        <v>152</v>
      </c>
      <c r="B512" s="98" t="s">
        <v>236</v>
      </c>
      <c r="C512" s="98" t="s">
        <v>286</v>
      </c>
      <c r="D512" s="98">
        <v>2016</v>
      </c>
      <c r="E512" s="98">
        <v>2016</v>
      </c>
      <c r="F512" s="98" t="s">
        <v>280</v>
      </c>
      <c r="G512" s="98" t="s">
        <v>277</v>
      </c>
      <c r="H512" s="98" t="s">
        <v>274</v>
      </c>
      <c r="I512" s="99">
        <f t="shared" si="20"/>
        <v>7.1235010224948879E-7</v>
      </c>
      <c r="J512" s="99">
        <f t="shared" si="20"/>
        <v>6.0306912065439675E-5</v>
      </c>
      <c r="K512" s="99">
        <f t="shared" si="20"/>
        <v>1.43279509202454E-4</v>
      </c>
      <c r="L512" s="99">
        <f t="shared" si="20"/>
        <v>6.5568588957055224E-4</v>
      </c>
      <c r="M512" s="99">
        <f t="shared" si="20"/>
        <v>1.4247002044989775E-3</v>
      </c>
      <c r="N512" s="99">
        <f t="shared" si="19"/>
        <v>3.0922470347648261E-4</v>
      </c>
      <c r="O512" s="99">
        <f t="shared" si="19"/>
        <v>2.2665685071574643E-4</v>
      </c>
      <c r="P512" s="99">
        <f t="shared" si="19"/>
        <v>7.6901431492842543E-5</v>
      </c>
      <c r="Q512" s="99">
        <f t="shared" si="19"/>
        <v>3.4119950920245402E-5</v>
      </c>
      <c r="R512" s="99">
        <f t="shared" si="19"/>
        <v>1.4530323108384459E-5</v>
      </c>
      <c r="S512" s="101"/>
      <c r="T512" s="99">
        <v>1.7600000000000001E-10</v>
      </c>
      <c r="U512" s="99">
        <v>1.4899999999999999E-8</v>
      </c>
      <c r="V512" s="99">
        <v>3.5399999999999999E-8</v>
      </c>
      <c r="W512" s="99">
        <v>1.6199999999999999E-7</v>
      </c>
      <c r="X512" s="99">
        <v>3.5199999999999998E-7</v>
      </c>
      <c r="Y512" s="99">
        <v>7.6399999999999996E-8</v>
      </c>
      <c r="Z512" s="99">
        <v>5.5999999999999999E-8</v>
      </c>
      <c r="AA512" s="99">
        <v>1.9000000000000001E-8</v>
      </c>
      <c r="AB512" s="99">
        <v>8.43E-9</v>
      </c>
      <c r="AC512" s="99">
        <v>3.5899999999999998E-9</v>
      </c>
    </row>
    <row r="513" spans="1:29" s="98" customFormat="1" x14ac:dyDescent="0.25">
      <c r="A513" s="98" t="s">
        <v>152</v>
      </c>
      <c r="B513" s="98" t="s">
        <v>236</v>
      </c>
      <c r="C513" s="98" t="s">
        <v>286</v>
      </c>
      <c r="D513" s="98">
        <v>2016</v>
      </c>
      <c r="E513" s="98">
        <v>2016</v>
      </c>
      <c r="F513" s="98" t="s">
        <v>280</v>
      </c>
      <c r="G513" s="98" t="s">
        <v>277</v>
      </c>
      <c r="H513" s="98" t="s">
        <v>275</v>
      </c>
      <c r="I513" s="99">
        <f t="shared" si="20"/>
        <v>7.7306175869120666E-7</v>
      </c>
      <c r="J513" s="99">
        <f t="shared" si="20"/>
        <v>7.8520408997955011E-5</v>
      </c>
      <c r="K513" s="99">
        <f t="shared" si="20"/>
        <v>4.897406952965236E-4</v>
      </c>
      <c r="L513" s="99">
        <f t="shared" si="20"/>
        <v>1.1251893660531697E-3</v>
      </c>
      <c r="M513" s="99">
        <f t="shared" si="20"/>
        <v>2.7360719836400814E-3</v>
      </c>
      <c r="N513" s="99">
        <f t="shared" si="19"/>
        <v>8.0544130879345603E-4</v>
      </c>
      <c r="O513" s="99">
        <f t="shared" si="19"/>
        <v>5.0593047034764823E-4</v>
      </c>
      <c r="P513" s="99">
        <f t="shared" si="19"/>
        <v>1.7039738241308796E-4</v>
      </c>
      <c r="Q513" s="99">
        <f t="shared" si="19"/>
        <v>7.0830265848670766E-5</v>
      </c>
      <c r="R513" s="99">
        <f t="shared" si="19"/>
        <v>2.8696376278118613E-5</v>
      </c>
      <c r="S513" s="101"/>
      <c r="T513" s="99">
        <v>1.9100000000000001E-10</v>
      </c>
      <c r="U513" s="99">
        <v>1.9399999999999998E-8</v>
      </c>
      <c r="V513" s="99">
        <v>1.2100000000000001E-7</v>
      </c>
      <c r="W513" s="99">
        <v>2.7799999999999997E-7</v>
      </c>
      <c r="X513" s="99">
        <v>6.7599999999999997E-7</v>
      </c>
      <c r="Y513" s="99">
        <v>1.99E-7</v>
      </c>
      <c r="Z513" s="99">
        <v>1.2499999999999999E-7</v>
      </c>
      <c r="AA513" s="99">
        <v>4.21E-8</v>
      </c>
      <c r="AB513" s="99">
        <v>1.7500000000000001E-8</v>
      </c>
      <c r="AC513" s="99">
        <v>7.0900000000000001E-9</v>
      </c>
    </row>
    <row r="514" spans="1:29" s="98" customFormat="1" x14ac:dyDescent="0.25">
      <c r="A514" s="98" t="s">
        <v>152</v>
      </c>
      <c r="B514" s="98" t="s">
        <v>236</v>
      </c>
      <c r="C514" s="98" t="s">
        <v>286</v>
      </c>
      <c r="D514" s="98">
        <v>2016</v>
      </c>
      <c r="E514" s="98">
        <v>2016</v>
      </c>
      <c r="F514" s="98" t="s">
        <v>280</v>
      </c>
      <c r="G514" s="98" t="s">
        <v>277</v>
      </c>
      <c r="H514" s="98" t="s">
        <v>276</v>
      </c>
      <c r="I514" s="99">
        <f t="shared" si="20"/>
        <v>9.1876973415132921E-7</v>
      </c>
      <c r="J514" s="99">
        <f t="shared" si="20"/>
        <v>1.7484957055214725E-4</v>
      </c>
      <c r="K514" s="99">
        <f t="shared" si="20"/>
        <v>1.4732695296523516E-3</v>
      </c>
      <c r="L514" s="99">
        <f t="shared" si="20"/>
        <v>4.330764826175869E-3</v>
      </c>
      <c r="M514" s="99">
        <f t="shared" si="20"/>
        <v>9.7138650306748467E-3</v>
      </c>
      <c r="N514" s="99">
        <f t="shared" si="19"/>
        <v>3.0922470347648262E-3</v>
      </c>
      <c r="O514" s="99">
        <f t="shared" si="19"/>
        <v>1.2506601226993865E-3</v>
      </c>
      <c r="P514" s="99">
        <f t="shared" si="19"/>
        <v>3.5253235173824136E-4</v>
      </c>
      <c r="Q514" s="99">
        <f t="shared" si="19"/>
        <v>1.3639885480572596E-4</v>
      </c>
      <c r="R514" s="99">
        <f t="shared" si="19"/>
        <v>5.0188302658486707E-5</v>
      </c>
      <c r="S514" s="101"/>
      <c r="T514" s="99">
        <v>2.2699999999999999E-10</v>
      </c>
      <c r="U514" s="99">
        <v>4.3200000000000003E-8</v>
      </c>
      <c r="V514" s="99">
        <v>3.6399999999999998E-7</v>
      </c>
      <c r="W514" s="99">
        <v>1.0699999999999999E-6</v>
      </c>
      <c r="X514" s="99">
        <v>2.3999999999999999E-6</v>
      </c>
      <c r="Y514" s="99">
        <v>7.6400000000000001E-7</v>
      </c>
      <c r="Z514" s="99">
        <v>3.0899999999999997E-7</v>
      </c>
      <c r="AA514" s="99">
        <v>8.7100000000000006E-8</v>
      </c>
      <c r="AB514" s="99">
        <v>3.3699999999999997E-8</v>
      </c>
      <c r="AC514" s="99">
        <v>1.24E-8</v>
      </c>
    </row>
    <row r="515" spans="1:29" s="98" customFormat="1" x14ac:dyDescent="0.25">
      <c r="A515" s="98" t="s">
        <v>152</v>
      </c>
      <c r="B515" s="98" t="s">
        <v>236</v>
      </c>
      <c r="C515" s="98" t="s">
        <v>286</v>
      </c>
      <c r="D515" s="98">
        <v>2016</v>
      </c>
      <c r="E515" s="98">
        <v>2016</v>
      </c>
      <c r="F515" s="98" t="s">
        <v>280</v>
      </c>
      <c r="G515" s="98" t="s">
        <v>278</v>
      </c>
      <c r="H515" s="98" t="s">
        <v>274</v>
      </c>
      <c r="I515" s="99">
        <f t="shared" si="20"/>
        <v>3.0137888941324541E-7</v>
      </c>
      <c r="J515" s="99">
        <f t="shared" si="20"/>
        <v>2.551446279691677E-5</v>
      </c>
      <c r="K515" s="99">
        <f t="shared" si="20"/>
        <v>6.0618253893346012E-5</v>
      </c>
      <c r="L515" s="99">
        <f t="shared" si="20"/>
        <v>2.774055686644642E-4</v>
      </c>
      <c r="M515" s="99">
        <f t="shared" si="20"/>
        <v>6.0275777882649081E-4</v>
      </c>
      <c r="N515" s="99">
        <f t="shared" si="19"/>
        <v>1.3082583608620409E-4</v>
      </c>
      <c r="O515" s="99">
        <f t="shared" si="19"/>
        <v>9.5893282995123522E-5</v>
      </c>
      <c r="P515" s="99">
        <f t="shared" si="19"/>
        <v>3.2535221016202619E-5</v>
      </c>
      <c r="Q515" s="99">
        <f t="shared" si="19"/>
        <v>1.4435363850873049E-5</v>
      </c>
      <c r="R515" s="99">
        <f t="shared" si="19"/>
        <v>6.1474443920087929E-6</v>
      </c>
      <c r="S515" s="101"/>
      <c r="T515" s="99">
        <v>7.4461538461538506E-11</v>
      </c>
      <c r="U515" s="99">
        <v>6.3038461538461503E-9</v>
      </c>
      <c r="V515" s="99">
        <v>1.49769230769231E-8</v>
      </c>
      <c r="W515" s="99">
        <v>6.8538461538461498E-8</v>
      </c>
      <c r="X515" s="99">
        <v>1.48923076923077E-7</v>
      </c>
      <c r="Y515" s="99">
        <v>3.23230769230769E-8</v>
      </c>
      <c r="Z515" s="99">
        <v>2.3692307692307699E-8</v>
      </c>
      <c r="AA515" s="99">
        <v>8.0384615384615398E-9</v>
      </c>
      <c r="AB515" s="99">
        <v>3.5665384615384601E-9</v>
      </c>
      <c r="AC515" s="99">
        <v>1.51884615384615E-9</v>
      </c>
    </row>
    <row r="516" spans="1:29" s="98" customFormat="1" x14ac:dyDescent="0.25">
      <c r="A516" s="98" t="s">
        <v>152</v>
      </c>
      <c r="B516" s="98" t="s">
        <v>236</v>
      </c>
      <c r="C516" s="98" t="s">
        <v>286</v>
      </c>
      <c r="D516" s="98">
        <v>2016</v>
      </c>
      <c r="E516" s="98">
        <v>2016</v>
      </c>
      <c r="F516" s="98" t="s">
        <v>280</v>
      </c>
      <c r="G516" s="98" t="s">
        <v>278</v>
      </c>
      <c r="H516" s="98" t="s">
        <v>275</v>
      </c>
      <c r="I516" s="99">
        <f t="shared" si="20"/>
        <v>3.2706459021551043E-7</v>
      </c>
      <c r="J516" s="99">
        <f t="shared" si="20"/>
        <v>3.3220173037596361E-5</v>
      </c>
      <c r="K516" s="99">
        <f t="shared" si="20"/>
        <v>2.0719798647160617E-4</v>
      </c>
      <c r="L516" s="99">
        <f t="shared" si="20"/>
        <v>4.7604165486865032E-4</v>
      </c>
      <c r="M516" s="99">
        <f t="shared" si="20"/>
        <v>1.1575689161554192E-3</v>
      </c>
      <c r="N516" s="99">
        <f t="shared" si="19"/>
        <v>3.4076363064338523E-4</v>
      </c>
      <c r="O516" s="99">
        <f t="shared" si="19"/>
        <v>2.1404750668554357E-4</v>
      </c>
      <c r="P516" s="99">
        <f t="shared" si="19"/>
        <v>7.2091200251691204E-5</v>
      </c>
      <c r="Q516" s="99">
        <f t="shared" si="19"/>
        <v>2.9966650935976078E-5</v>
      </c>
      <c r="R516" s="99">
        <f t="shared" si="19"/>
        <v>1.2140774579204009E-5</v>
      </c>
      <c r="S516" s="101"/>
      <c r="T516" s="99">
        <v>8.0807692307692294E-11</v>
      </c>
      <c r="U516" s="99">
        <v>8.2076923076923108E-9</v>
      </c>
      <c r="V516" s="99">
        <v>5.1192307692307703E-8</v>
      </c>
      <c r="W516" s="99">
        <v>1.17615384615385E-7</v>
      </c>
      <c r="X516" s="99">
        <v>2.8599999999999999E-7</v>
      </c>
      <c r="Y516" s="99">
        <v>8.4192307692307694E-8</v>
      </c>
      <c r="Z516" s="99">
        <v>5.28846153846154E-8</v>
      </c>
      <c r="AA516" s="99">
        <v>1.7811538461538501E-8</v>
      </c>
      <c r="AB516" s="99">
        <v>7.4038461538461502E-9</v>
      </c>
      <c r="AC516" s="99">
        <v>2.9996153846153801E-9</v>
      </c>
    </row>
    <row r="517" spans="1:29" s="98" customFormat="1" x14ac:dyDescent="0.25">
      <c r="A517" s="98" t="s">
        <v>152</v>
      </c>
      <c r="B517" s="98" t="s">
        <v>236</v>
      </c>
      <c r="C517" s="98" t="s">
        <v>286</v>
      </c>
      <c r="D517" s="98">
        <v>2016</v>
      </c>
      <c r="E517" s="98">
        <v>2016</v>
      </c>
      <c r="F517" s="98" t="s">
        <v>280</v>
      </c>
      <c r="G517" s="98" t="s">
        <v>278</v>
      </c>
      <c r="H517" s="98" t="s">
        <v>276</v>
      </c>
      <c r="I517" s="99">
        <f t="shared" si="20"/>
        <v>3.8871027214094684E-7</v>
      </c>
      <c r="J517" s="99">
        <f t="shared" si="20"/>
        <v>7.3974818310523923E-5</v>
      </c>
      <c r="K517" s="99">
        <f t="shared" si="20"/>
        <v>6.2330633946830276E-4</v>
      </c>
      <c r="L517" s="99">
        <f t="shared" si="20"/>
        <v>1.8322466572282534E-3</v>
      </c>
      <c r="M517" s="99">
        <f t="shared" si="20"/>
        <v>4.1097121283624541E-3</v>
      </c>
      <c r="N517" s="99">
        <f t="shared" si="19"/>
        <v>1.3082583608620408E-3</v>
      </c>
      <c r="O517" s="99">
        <f t="shared" si="19"/>
        <v>5.2912543652666266E-4</v>
      </c>
      <c r="P517" s="99">
        <f t="shared" si="19"/>
        <v>1.4914830265848672E-4</v>
      </c>
      <c r="Q517" s="99">
        <f t="shared" si="19"/>
        <v>5.7707207802422501E-5</v>
      </c>
      <c r="R517" s="99">
        <f t="shared" si="19"/>
        <v>2.1233512663205929E-5</v>
      </c>
      <c r="S517" s="101"/>
      <c r="T517" s="99">
        <v>9.60384615384615E-11</v>
      </c>
      <c r="U517" s="99">
        <v>1.8276923076923099E-8</v>
      </c>
      <c r="V517" s="99">
        <v>1.54E-7</v>
      </c>
      <c r="W517" s="99">
        <v>4.52692307692308E-7</v>
      </c>
      <c r="X517" s="99">
        <v>1.0153846153846199E-6</v>
      </c>
      <c r="Y517" s="99">
        <v>3.2323076923076899E-7</v>
      </c>
      <c r="Z517" s="99">
        <v>1.3073076923076901E-7</v>
      </c>
      <c r="AA517" s="99">
        <v>3.6850000000000002E-8</v>
      </c>
      <c r="AB517" s="99">
        <v>1.42576923076923E-8</v>
      </c>
      <c r="AC517" s="99">
        <v>5.2461538461538497E-9</v>
      </c>
    </row>
    <row r="518" spans="1:29" s="98" customFormat="1" x14ac:dyDescent="0.25">
      <c r="A518" s="98" t="s">
        <v>152</v>
      </c>
      <c r="B518" s="98" t="s">
        <v>236</v>
      </c>
      <c r="C518" s="98" t="s">
        <v>286</v>
      </c>
      <c r="D518" s="98">
        <v>2017</v>
      </c>
      <c r="E518" s="98">
        <v>2016</v>
      </c>
      <c r="F518" s="98" t="s">
        <v>272</v>
      </c>
      <c r="G518" s="98" t="s">
        <v>273</v>
      </c>
      <c r="H518" s="98" t="s">
        <v>274</v>
      </c>
      <c r="I518" s="99">
        <f t="shared" si="20"/>
        <v>2.6065537832310842E-12</v>
      </c>
      <c r="J518" s="99">
        <f t="shared" si="20"/>
        <v>2.0641963190184051E-6</v>
      </c>
      <c r="K518" s="99">
        <f t="shared" si="20"/>
        <v>1.9225357873210636E-5</v>
      </c>
      <c r="L518" s="99">
        <f t="shared" si="20"/>
        <v>8.2972597137014319E-5</v>
      </c>
      <c r="M518" s="99">
        <f t="shared" si="20"/>
        <v>1.958962781186094E-4</v>
      </c>
      <c r="N518" s="99">
        <f t="shared" si="19"/>
        <v>2.6308384458077712E-5</v>
      </c>
      <c r="O518" s="99">
        <f t="shared" si="19"/>
        <v>1.7808752556237219E-5</v>
      </c>
      <c r="P518" s="99">
        <f t="shared" si="19"/>
        <v>5.5854723926380368E-6</v>
      </c>
      <c r="Q518" s="99">
        <f t="shared" si="19"/>
        <v>2.2787108384458079E-6</v>
      </c>
      <c r="R518" s="99">
        <f t="shared" si="19"/>
        <v>9.1067484662576692E-7</v>
      </c>
      <c r="S518" s="101"/>
      <c r="T518" s="99">
        <v>6.4400000000000001E-16</v>
      </c>
      <c r="U518" s="99">
        <v>5.1E-10</v>
      </c>
      <c r="V518" s="99">
        <v>4.7500000000000003E-9</v>
      </c>
      <c r="W518" s="99">
        <v>2.0500000000000002E-8</v>
      </c>
      <c r="X518" s="99">
        <v>4.8400000000000003E-8</v>
      </c>
      <c r="Y518" s="99">
        <v>6.5000000000000003E-9</v>
      </c>
      <c r="Z518" s="99">
        <v>4.3999999999999997E-9</v>
      </c>
      <c r="AA518" s="99">
        <v>1.38E-9</v>
      </c>
      <c r="AB518" s="99">
        <v>5.6300000000000002E-10</v>
      </c>
      <c r="AC518" s="99">
        <v>2.25E-10</v>
      </c>
    </row>
    <row r="519" spans="1:29" s="98" customFormat="1" x14ac:dyDescent="0.25">
      <c r="A519" s="98" t="s">
        <v>152</v>
      </c>
      <c r="B519" s="98" t="s">
        <v>236</v>
      </c>
      <c r="C519" s="98" t="s">
        <v>286</v>
      </c>
      <c r="D519" s="98">
        <v>2017</v>
      </c>
      <c r="E519" s="98">
        <v>2016</v>
      </c>
      <c r="F519" s="98" t="s">
        <v>272</v>
      </c>
      <c r="G519" s="98" t="s">
        <v>273</v>
      </c>
      <c r="H519" s="98" t="s">
        <v>275</v>
      </c>
      <c r="I519" s="99">
        <f t="shared" si="20"/>
        <v>1.4611271983640082</v>
      </c>
      <c r="J519" s="99">
        <f t="shared" si="20"/>
        <v>0.26186961145194276</v>
      </c>
      <c r="K519" s="99">
        <f t="shared" si="20"/>
        <v>0.11535214723926381</v>
      </c>
      <c r="L519" s="99">
        <f t="shared" si="20"/>
        <v>6.6782822085889579E-2</v>
      </c>
      <c r="M519" s="99">
        <f t="shared" si="20"/>
        <v>2.1572875255623722E-2</v>
      </c>
      <c r="N519" s="99">
        <f t="shared" si="19"/>
        <v>4.2498159509202454E-4</v>
      </c>
      <c r="O519" s="99">
        <f t="shared" si="19"/>
        <v>1.6837366053169735E-4</v>
      </c>
      <c r="P519" s="99">
        <f t="shared" si="19"/>
        <v>4.0474437627811863E-5</v>
      </c>
      <c r="Q519" s="99">
        <f t="shared" si="19"/>
        <v>1.7242110429447852E-5</v>
      </c>
      <c r="R519" s="99">
        <f t="shared" si="19"/>
        <v>8.5401063394683025E-6</v>
      </c>
      <c r="S519" s="101"/>
      <c r="T519" s="99">
        <v>3.6099999999999999E-4</v>
      </c>
      <c r="U519" s="99">
        <v>6.4700000000000001E-5</v>
      </c>
      <c r="V519" s="99">
        <v>2.8500000000000002E-5</v>
      </c>
      <c r="W519" s="99">
        <v>1.6500000000000001E-5</v>
      </c>
      <c r="X519" s="99">
        <v>5.3299999999999998E-6</v>
      </c>
      <c r="Y519" s="99">
        <v>1.05E-7</v>
      </c>
      <c r="Z519" s="99">
        <v>4.1600000000000002E-8</v>
      </c>
      <c r="AA519" s="99">
        <v>1E-8</v>
      </c>
      <c r="AB519" s="99">
        <v>4.2599999999999998E-9</v>
      </c>
      <c r="AC519" s="99">
        <v>2.11E-9</v>
      </c>
    </row>
    <row r="520" spans="1:29" s="98" customFormat="1" x14ac:dyDescent="0.25">
      <c r="A520" s="98" t="s">
        <v>152</v>
      </c>
      <c r="B520" s="98" t="s">
        <v>236</v>
      </c>
      <c r="C520" s="98" t="s">
        <v>286</v>
      </c>
      <c r="D520" s="98">
        <v>2017</v>
      </c>
      <c r="E520" s="98">
        <v>2016</v>
      </c>
      <c r="F520" s="98" t="s">
        <v>272</v>
      </c>
      <c r="G520" s="98" t="s">
        <v>273</v>
      </c>
      <c r="H520" s="98" t="s">
        <v>276</v>
      </c>
      <c r="I520" s="99">
        <f t="shared" si="20"/>
        <v>12.587550102249489</v>
      </c>
      <c r="J520" s="99">
        <f t="shared" si="20"/>
        <v>5.585472392638037</v>
      </c>
      <c r="K520" s="99">
        <f t="shared" si="20"/>
        <v>3.4727067484662579</v>
      </c>
      <c r="L520" s="99">
        <f t="shared" si="20"/>
        <v>2.3272801635991822</v>
      </c>
      <c r="M520" s="99">
        <f t="shared" si="20"/>
        <v>1.1373316973415133</v>
      </c>
      <c r="N520" s="99">
        <f t="shared" si="19"/>
        <v>8.7424785276073613E-2</v>
      </c>
      <c r="O520" s="99">
        <f t="shared" si="19"/>
        <v>3.2460498977505109E-2</v>
      </c>
      <c r="P520" s="99">
        <f t="shared" si="19"/>
        <v>8.2972597137014308E-3</v>
      </c>
      <c r="Q520" s="99">
        <f t="shared" si="19"/>
        <v>3.0315353783231087E-3</v>
      </c>
      <c r="R520" s="99">
        <f t="shared" si="19"/>
        <v>1.0523353783231082E-3</v>
      </c>
      <c r="S520" s="101"/>
      <c r="T520" s="99">
        <v>3.1099999999999999E-3</v>
      </c>
      <c r="U520" s="99">
        <v>1.3799999999999999E-3</v>
      </c>
      <c r="V520" s="99">
        <v>8.5800000000000004E-4</v>
      </c>
      <c r="W520" s="99">
        <v>5.7499999999999999E-4</v>
      </c>
      <c r="X520" s="99">
        <v>2.81E-4</v>
      </c>
      <c r="Y520" s="99">
        <v>2.16E-5</v>
      </c>
      <c r="Z520" s="99">
        <v>8.0199999999999994E-6</v>
      </c>
      <c r="AA520" s="99">
        <v>2.0499999999999999E-6</v>
      </c>
      <c r="AB520" s="99">
        <v>7.4900000000000005E-7</v>
      </c>
      <c r="AC520" s="99">
        <v>2.6E-7</v>
      </c>
    </row>
    <row r="521" spans="1:29" s="98" customFormat="1" x14ac:dyDescent="0.25">
      <c r="A521" s="98" t="s">
        <v>152</v>
      </c>
      <c r="B521" s="98" t="s">
        <v>236</v>
      </c>
      <c r="C521" s="98" t="s">
        <v>286</v>
      </c>
      <c r="D521" s="98">
        <v>2017</v>
      </c>
      <c r="E521" s="98">
        <v>2016</v>
      </c>
      <c r="F521" s="98" t="s">
        <v>272</v>
      </c>
      <c r="G521" s="98" t="s">
        <v>277</v>
      </c>
      <c r="H521" s="98" t="s">
        <v>274</v>
      </c>
      <c r="I521" s="99">
        <f t="shared" si="20"/>
        <v>1.6351672801635992</v>
      </c>
      <c r="J521" s="99">
        <f t="shared" si="20"/>
        <v>0.55854723926380367</v>
      </c>
      <c r="K521" s="99">
        <f t="shared" si="20"/>
        <v>0.31327214723926383</v>
      </c>
      <c r="L521" s="99">
        <f t="shared" si="20"/>
        <v>0.22058568507157467</v>
      </c>
      <c r="M521" s="99">
        <f t="shared" si="20"/>
        <v>0.10280507157464214</v>
      </c>
      <c r="N521" s="99">
        <f t="shared" si="19"/>
        <v>3.8976883435582819E-3</v>
      </c>
      <c r="O521" s="99">
        <f t="shared" si="19"/>
        <v>2.5013202453987729E-3</v>
      </c>
      <c r="P521" s="99">
        <f t="shared" si="19"/>
        <v>5.787844580777096E-4</v>
      </c>
      <c r="Q521" s="99">
        <f t="shared" si="19"/>
        <v>1.9468204498977507E-4</v>
      </c>
      <c r="R521" s="99">
        <f t="shared" si="19"/>
        <v>6.6378077709611458E-5</v>
      </c>
      <c r="S521" s="101"/>
      <c r="T521" s="99">
        <v>4.0400000000000001E-4</v>
      </c>
      <c r="U521" s="99">
        <v>1.3799999999999999E-4</v>
      </c>
      <c r="V521" s="99">
        <v>7.7399999999999998E-5</v>
      </c>
      <c r="W521" s="99">
        <v>5.4500000000000003E-5</v>
      </c>
      <c r="X521" s="99">
        <v>2.5400000000000001E-5</v>
      </c>
      <c r="Y521" s="99">
        <v>9.6299999999999993E-7</v>
      </c>
      <c r="Z521" s="99">
        <v>6.1799999999999995E-7</v>
      </c>
      <c r="AA521" s="99">
        <v>1.43E-7</v>
      </c>
      <c r="AB521" s="99">
        <v>4.8100000000000001E-8</v>
      </c>
      <c r="AC521" s="99">
        <v>1.6400000000000001E-8</v>
      </c>
    </row>
    <row r="522" spans="1:29" s="98" customFormat="1" x14ac:dyDescent="0.25">
      <c r="A522" s="98" t="s">
        <v>152</v>
      </c>
      <c r="B522" s="98" t="s">
        <v>236</v>
      </c>
      <c r="C522" s="98" t="s">
        <v>286</v>
      </c>
      <c r="D522" s="98">
        <v>2017</v>
      </c>
      <c r="E522" s="98">
        <v>2016</v>
      </c>
      <c r="F522" s="98" t="s">
        <v>272</v>
      </c>
      <c r="G522" s="98" t="s">
        <v>277</v>
      </c>
      <c r="H522" s="98" t="s">
        <v>275</v>
      </c>
      <c r="I522" s="99">
        <f t="shared" si="20"/>
        <v>2.8898748466257667</v>
      </c>
      <c r="J522" s="99">
        <f t="shared" si="20"/>
        <v>1.1454265848670757</v>
      </c>
      <c r="K522" s="99">
        <f t="shared" si="20"/>
        <v>0.67592310838445802</v>
      </c>
      <c r="L522" s="99">
        <f t="shared" si="20"/>
        <v>0.46140858895705522</v>
      </c>
      <c r="M522" s="99">
        <f t="shared" si="20"/>
        <v>0.21815721881390593</v>
      </c>
      <c r="N522" s="99">
        <f t="shared" si="19"/>
        <v>1.0766200408997955E-2</v>
      </c>
      <c r="O522" s="99">
        <f t="shared" si="19"/>
        <v>5.3831002044989777E-3</v>
      </c>
      <c r="P522" s="99">
        <f t="shared" si="19"/>
        <v>1.2628024539877302E-3</v>
      </c>
      <c r="Q522" s="99">
        <f t="shared" si="19"/>
        <v>4.4117137014314928E-4</v>
      </c>
      <c r="R522" s="99">
        <f t="shared" si="19"/>
        <v>1.5946928425357874E-4</v>
      </c>
      <c r="S522" s="101"/>
      <c r="T522" s="99">
        <v>7.1400000000000001E-4</v>
      </c>
      <c r="U522" s="99">
        <v>2.8299999999999999E-4</v>
      </c>
      <c r="V522" s="99">
        <v>1.6699999999999999E-4</v>
      </c>
      <c r="W522" s="99">
        <v>1.1400000000000001E-4</v>
      </c>
      <c r="X522" s="99">
        <v>5.3900000000000002E-5</v>
      </c>
      <c r="Y522" s="99">
        <v>2.6599999999999999E-6</v>
      </c>
      <c r="Z522" s="99">
        <v>1.33E-6</v>
      </c>
      <c r="AA522" s="99">
        <v>3.1199999999999999E-7</v>
      </c>
      <c r="AB522" s="99">
        <v>1.09E-7</v>
      </c>
      <c r="AC522" s="99">
        <v>3.9400000000000002E-8</v>
      </c>
    </row>
    <row r="523" spans="1:29" s="98" customFormat="1" x14ac:dyDescent="0.25">
      <c r="A523" s="98" t="s">
        <v>152</v>
      </c>
      <c r="B523" s="98" t="s">
        <v>236</v>
      </c>
      <c r="C523" s="98" t="s">
        <v>286</v>
      </c>
      <c r="D523" s="98">
        <v>2017</v>
      </c>
      <c r="E523" s="98">
        <v>2016</v>
      </c>
      <c r="F523" s="98" t="s">
        <v>272</v>
      </c>
      <c r="G523" s="98" t="s">
        <v>277</v>
      </c>
      <c r="H523" s="98" t="s">
        <v>276</v>
      </c>
      <c r="I523" s="99">
        <f t="shared" si="20"/>
        <v>5.9092678936605312</v>
      </c>
      <c r="J523" s="99">
        <f t="shared" si="20"/>
        <v>2.3556122699386504</v>
      </c>
      <c r="K523" s="99">
        <f t="shared" si="20"/>
        <v>1.6270723926380368</v>
      </c>
      <c r="L523" s="99">
        <f t="shared" si="20"/>
        <v>0.94305439672801639</v>
      </c>
      <c r="M523" s="99">
        <f t="shared" si="20"/>
        <v>0.44521881390593049</v>
      </c>
      <c r="N523" s="99">
        <f t="shared" si="19"/>
        <v>5.8283190184049073E-2</v>
      </c>
      <c r="O523" s="99">
        <f t="shared" si="19"/>
        <v>1.0685251533742331E-2</v>
      </c>
      <c r="P523" s="99">
        <f t="shared" si="19"/>
        <v>2.436561145194274E-3</v>
      </c>
      <c r="Q523" s="99">
        <f t="shared" si="19"/>
        <v>8.0139386503067487E-4</v>
      </c>
      <c r="R523" s="99">
        <f t="shared" si="19"/>
        <v>2.7239296523517384E-4</v>
      </c>
      <c r="S523" s="101"/>
      <c r="T523" s="99">
        <v>1.4599999999999999E-3</v>
      </c>
      <c r="U523" s="99">
        <v>5.8200000000000005E-4</v>
      </c>
      <c r="V523" s="99">
        <v>4.0200000000000001E-4</v>
      </c>
      <c r="W523" s="99">
        <v>2.33E-4</v>
      </c>
      <c r="X523" s="99">
        <v>1.1E-4</v>
      </c>
      <c r="Y523" s="99">
        <v>1.4399999999999999E-5</v>
      </c>
      <c r="Z523" s="99">
        <v>2.6400000000000001E-6</v>
      </c>
      <c r="AA523" s="99">
        <v>6.0200000000000002E-7</v>
      </c>
      <c r="AB523" s="99">
        <v>1.98E-7</v>
      </c>
      <c r="AC523" s="99">
        <v>6.73E-8</v>
      </c>
    </row>
    <row r="524" spans="1:29" s="98" customFormat="1" x14ac:dyDescent="0.25">
      <c r="A524" s="98" t="s">
        <v>152</v>
      </c>
      <c r="B524" s="98" t="s">
        <v>236</v>
      </c>
      <c r="C524" s="98" t="s">
        <v>286</v>
      </c>
      <c r="D524" s="98">
        <v>2017</v>
      </c>
      <c r="E524" s="98">
        <v>2016</v>
      </c>
      <c r="F524" s="98" t="s">
        <v>272</v>
      </c>
      <c r="G524" s="98" t="s">
        <v>278</v>
      </c>
      <c r="H524" s="98" t="s">
        <v>274</v>
      </c>
      <c r="I524" s="99">
        <f t="shared" si="20"/>
        <v>0.69180154160767693</v>
      </c>
      <c r="J524" s="99">
        <f t="shared" si="20"/>
        <v>0.23630844738084009</v>
      </c>
      <c r="K524" s="99">
        <f t="shared" si="20"/>
        <v>0.13253821613968836</v>
      </c>
      <c r="L524" s="99">
        <f t="shared" si="20"/>
        <v>9.3324712914896926E-2</v>
      </c>
      <c r="M524" s="99">
        <f t="shared" si="20"/>
        <v>4.3494453358502251E-2</v>
      </c>
      <c r="N524" s="99">
        <f t="shared" si="19"/>
        <v>1.6490219915054275E-3</v>
      </c>
      <c r="O524" s="99">
        <f t="shared" si="19"/>
        <v>1.0582508730533253E-3</v>
      </c>
      <c r="P524" s="99">
        <f t="shared" si="19"/>
        <v>2.448703476482618E-4</v>
      </c>
      <c r="Q524" s="99">
        <f t="shared" si="19"/>
        <v>8.2365480572597154E-5</v>
      </c>
      <c r="R524" s="99">
        <f t="shared" si="19"/>
        <v>2.8083032877143311E-5</v>
      </c>
      <c r="S524" s="101"/>
      <c r="T524" s="99">
        <v>1.70923076923077E-4</v>
      </c>
      <c r="U524" s="99">
        <v>5.8384615384615399E-5</v>
      </c>
      <c r="V524" s="99">
        <v>3.2746153846153801E-5</v>
      </c>
      <c r="W524" s="99">
        <v>2.30576923076923E-5</v>
      </c>
      <c r="X524" s="99">
        <v>1.07461538461538E-5</v>
      </c>
      <c r="Y524" s="99">
        <v>4.0742307692307699E-7</v>
      </c>
      <c r="Z524" s="99">
        <v>2.6146153846153802E-7</v>
      </c>
      <c r="AA524" s="99">
        <v>6.0500000000000006E-8</v>
      </c>
      <c r="AB524" s="99">
        <v>2.035E-8</v>
      </c>
      <c r="AC524" s="99">
        <v>6.9384615384615399E-9</v>
      </c>
    </row>
    <row r="525" spans="1:29" s="98" customFormat="1" x14ac:dyDescent="0.25">
      <c r="A525" s="98" t="s">
        <v>152</v>
      </c>
      <c r="B525" s="98" t="s">
        <v>236</v>
      </c>
      <c r="C525" s="98" t="s">
        <v>286</v>
      </c>
      <c r="D525" s="98">
        <v>2017</v>
      </c>
      <c r="E525" s="98">
        <v>2016</v>
      </c>
      <c r="F525" s="98" t="s">
        <v>272</v>
      </c>
      <c r="G525" s="98" t="s">
        <v>278</v>
      </c>
      <c r="H525" s="98" t="s">
        <v>275</v>
      </c>
      <c r="I525" s="99">
        <f t="shared" si="20"/>
        <v>1.2226393581878241</v>
      </c>
      <c r="J525" s="99">
        <f t="shared" si="20"/>
        <v>0.48460355513606956</v>
      </c>
      <c r="K525" s="99">
        <f t="shared" si="20"/>
        <v>0.2859674689318859</v>
      </c>
      <c r="L525" s="99">
        <f t="shared" si="20"/>
        <v>0.19521132609721556</v>
      </c>
      <c r="M525" s="99">
        <f t="shared" si="20"/>
        <v>9.2297284882806543E-2</v>
      </c>
      <c r="N525" s="99">
        <f t="shared" si="19"/>
        <v>4.5549309422683844E-3</v>
      </c>
      <c r="O525" s="99">
        <f t="shared" si="19"/>
        <v>2.277465471134184E-3</v>
      </c>
      <c r="P525" s="99">
        <f t="shared" si="19"/>
        <v>5.3426257668711655E-4</v>
      </c>
      <c r="Q525" s="99">
        <f t="shared" si="19"/>
        <v>1.8664942582979387E-4</v>
      </c>
      <c r="R525" s="99">
        <f t="shared" si="19"/>
        <v>6.7467774107283438E-5</v>
      </c>
      <c r="S525" s="101"/>
      <c r="T525" s="99">
        <v>3.0207692307692298E-4</v>
      </c>
      <c r="U525" s="99">
        <v>1.19730769230769E-4</v>
      </c>
      <c r="V525" s="99">
        <v>7.0653846153846103E-5</v>
      </c>
      <c r="W525" s="99">
        <v>4.8230769230769201E-5</v>
      </c>
      <c r="X525" s="99">
        <v>2.28038461538462E-5</v>
      </c>
      <c r="Y525" s="99">
        <v>1.1253846153846199E-6</v>
      </c>
      <c r="Z525" s="99">
        <v>5.6269230769230795E-7</v>
      </c>
      <c r="AA525" s="99">
        <v>1.3199999999999999E-7</v>
      </c>
      <c r="AB525" s="99">
        <v>4.61153846153846E-8</v>
      </c>
      <c r="AC525" s="99">
        <v>1.66692307692308E-8</v>
      </c>
    </row>
    <row r="526" spans="1:29" s="98" customFormat="1" x14ac:dyDescent="0.25">
      <c r="A526" s="98" t="s">
        <v>152</v>
      </c>
      <c r="B526" s="98" t="s">
        <v>236</v>
      </c>
      <c r="C526" s="98" t="s">
        <v>286</v>
      </c>
      <c r="D526" s="98">
        <v>2017</v>
      </c>
      <c r="E526" s="98">
        <v>2016</v>
      </c>
      <c r="F526" s="98" t="s">
        <v>272</v>
      </c>
      <c r="G526" s="98" t="s">
        <v>278</v>
      </c>
      <c r="H526" s="98" t="s">
        <v>276</v>
      </c>
      <c r="I526" s="99">
        <f t="shared" si="20"/>
        <v>2.5000748780871493</v>
      </c>
      <c r="J526" s="99">
        <f t="shared" si="20"/>
        <v>0.99660519112788959</v>
      </c>
      <c r="K526" s="99">
        <f t="shared" si="20"/>
        <v>0.68837678150070747</v>
      </c>
      <c r="L526" s="99">
        <f t="shared" si="20"/>
        <v>0.39898455246185316</v>
      </c>
      <c r="M526" s="99">
        <f t="shared" si="20"/>
        <v>0.18836180588327814</v>
      </c>
      <c r="N526" s="99">
        <f t="shared" si="19"/>
        <v>2.4658272770174603E-2</v>
      </c>
      <c r="O526" s="99">
        <f t="shared" si="19"/>
        <v>4.5206833411986901E-3</v>
      </c>
      <c r="P526" s="99">
        <f t="shared" si="19"/>
        <v>1.0308527921975789E-3</v>
      </c>
      <c r="Q526" s="99">
        <f t="shared" si="19"/>
        <v>3.3905125058990109E-4</v>
      </c>
      <c r="R526" s="99">
        <f t="shared" si="19"/>
        <v>1.1524317759949652E-4</v>
      </c>
      <c r="S526" s="101"/>
      <c r="T526" s="99">
        <v>6.1769230769230803E-4</v>
      </c>
      <c r="U526" s="99">
        <v>2.4623076923076899E-4</v>
      </c>
      <c r="V526" s="99">
        <v>1.7007692307692299E-4</v>
      </c>
      <c r="W526" s="99">
        <v>9.8576923076923098E-5</v>
      </c>
      <c r="X526" s="99">
        <v>4.6538461538461503E-5</v>
      </c>
      <c r="Y526" s="99">
        <v>6.0923076923076903E-6</v>
      </c>
      <c r="Z526" s="99">
        <v>1.1169230769230799E-6</v>
      </c>
      <c r="AA526" s="99">
        <v>2.54692307692308E-7</v>
      </c>
      <c r="AB526" s="99">
        <v>8.3769230769230802E-8</v>
      </c>
      <c r="AC526" s="99">
        <v>2.8473076923076899E-8</v>
      </c>
    </row>
    <row r="527" spans="1:29" s="98" customFormat="1" x14ac:dyDescent="0.25">
      <c r="A527" s="98" t="s">
        <v>152</v>
      </c>
      <c r="B527" s="98" t="s">
        <v>236</v>
      </c>
      <c r="C527" s="98" t="s">
        <v>286</v>
      </c>
      <c r="D527" s="98">
        <v>2017</v>
      </c>
      <c r="E527" s="98">
        <v>2016</v>
      </c>
      <c r="F527" s="98" t="s">
        <v>279</v>
      </c>
      <c r="G527" s="98" t="s">
        <v>273</v>
      </c>
      <c r="H527" s="98" t="s">
        <v>274</v>
      </c>
      <c r="I527" s="99">
        <f t="shared" si="20"/>
        <v>0</v>
      </c>
      <c r="J527" s="99">
        <f t="shared" si="20"/>
        <v>0</v>
      </c>
      <c r="K527" s="99">
        <f t="shared" si="20"/>
        <v>0</v>
      </c>
      <c r="L527" s="99">
        <f t="shared" si="20"/>
        <v>0</v>
      </c>
      <c r="M527" s="99">
        <f t="shared" si="20"/>
        <v>0</v>
      </c>
      <c r="N527" s="99">
        <f t="shared" si="19"/>
        <v>0</v>
      </c>
      <c r="O527" s="99">
        <f t="shared" si="19"/>
        <v>0</v>
      </c>
      <c r="P527" s="99">
        <f t="shared" si="19"/>
        <v>0</v>
      </c>
      <c r="Q527" s="99">
        <f t="shared" si="19"/>
        <v>0</v>
      </c>
      <c r="R527" s="99">
        <f t="shared" si="19"/>
        <v>0</v>
      </c>
      <c r="S527" s="101"/>
      <c r="T527" s="99">
        <v>0</v>
      </c>
      <c r="U527" s="99">
        <v>0</v>
      </c>
      <c r="V527" s="99">
        <v>0</v>
      </c>
      <c r="W527" s="99">
        <v>0</v>
      </c>
      <c r="X527" s="99">
        <v>0</v>
      </c>
      <c r="Y527" s="99">
        <v>0</v>
      </c>
      <c r="Z527" s="99">
        <v>0</v>
      </c>
      <c r="AA527" s="99">
        <v>0</v>
      </c>
      <c r="AB527" s="99">
        <v>0</v>
      </c>
      <c r="AC527" s="99">
        <v>0</v>
      </c>
    </row>
    <row r="528" spans="1:29" s="98" customFormat="1" x14ac:dyDescent="0.25">
      <c r="A528" s="98" t="s">
        <v>152</v>
      </c>
      <c r="B528" s="98" t="s">
        <v>236</v>
      </c>
      <c r="C528" s="98" t="s">
        <v>286</v>
      </c>
      <c r="D528" s="98">
        <v>2017</v>
      </c>
      <c r="E528" s="98">
        <v>2016</v>
      </c>
      <c r="F528" s="98" t="s">
        <v>279</v>
      </c>
      <c r="G528" s="98" t="s">
        <v>273</v>
      </c>
      <c r="H528" s="98" t="s">
        <v>275</v>
      </c>
      <c r="I528" s="99">
        <f t="shared" si="20"/>
        <v>1.4611271983640082</v>
      </c>
      <c r="J528" s="99">
        <f t="shared" si="20"/>
        <v>0.26186961145194276</v>
      </c>
      <c r="K528" s="99">
        <f t="shared" si="20"/>
        <v>0.11454265848670758</v>
      </c>
      <c r="L528" s="99">
        <f t="shared" si="20"/>
        <v>6.6378077709611447E-2</v>
      </c>
      <c r="M528" s="99">
        <f t="shared" si="20"/>
        <v>1.9306306748466256E-2</v>
      </c>
      <c r="N528" s="99">
        <f t="shared" si="19"/>
        <v>6.0711656441717785E-5</v>
      </c>
      <c r="O528" s="99">
        <f t="shared" si="19"/>
        <v>7.1235010224948876E-6</v>
      </c>
      <c r="P528" s="99">
        <f t="shared" si="19"/>
        <v>0</v>
      </c>
      <c r="Q528" s="99">
        <f t="shared" si="19"/>
        <v>0</v>
      </c>
      <c r="R528" s="99">
        <f t="shared" si="19"/>
        <v>0</v>
      </c>
      <c r="S528" s="101"/>
      <c r="T528" s="99">
        <v>3.6099999999999999E-4</v>
      </c>
      <c r="U528" s="99">
        <v>6.4700000000000001E-5</v>
      </c>
      <c r="V528" s="99">
        <v>2.83E-5</v>
      </c>
      <c r="W528" s="99">
        <v>1.6399999999999999E-5</v>
      </c>
      <c r="X528" s="99">
        <v>4.7700000000000001E-6</v>
      </c>
      <c r="Y528" s="99">
        <v>1.4999999999999999E-8</v>
      </c>
      <c r="Z528" s="99">
        <v>1.7599999999999999E-9</v>
      </c>
      <c r="AA528" s="99">
        <v>0</v>
      </c>
      <c r="AB528" s="99">
        <v>0</v>
      </c>
      <c r="AC528" s="99">
        <v>0</v>
      </c>
    </row>
    <row r="529" spans="1:29" s="98" customFormat="1" x14ac:dyDescent="0.25">
      <c r="A529" s="98" t="s">
        <v>152</v>
      </c>
      <c r="B529" s="98" t="s">
        <v>236</v>
      </c>
      <c r="C529" s="98" t="s">
        <v>286</v>
      </c>
      <c r="D529" s="98">
        <v>2017</v>
      </c>
      <c r="E529" s="98">
        <v>2016</v>
      </c>
      <c r="F529" s="98" t="s">
        <v>279</v>
      </c>
      <c r="G529" s="98" t="s">
        <v>273</v>
      </c>
      <c r="H529" s="98" t="s">
        <v>276</v>
      </c>
      <c r="I529" s="99">
        <f t="shared" si="20"/>
        <v>12.587550102249489</v>
      </c>
      <c r="J529" s="99">
        <f t="shared" si="20"/>
        <v>5.585472392638037</v>
      </c>
      <c r="K529" s="99">
        <f t="shared" si="20"/>
        <v>3.4686593047034768</v>
      </c>
      <c r="L529" s="99">
        <f t="shared" si="20"/>
        <v>2.3151378323108385</v>
      </c>
      <c r="M529" s="99">
        <f t="shared" si="20"/>
        <v>1.1211419222903887</v>
      </c>
      <c r="N529" s="99">
        <f t="shared" si="19"/>
        <v>7.852040899795501E-2</v>
      </c>
      <c r="O529" s="99">
        <f t="shared" si="19"/>
        <v>2.8574952965235174E-2</v>
      </c>
      <c r="P529" s="99">
        <f t="shared" si="19"/>
        <v>6.9616032719836407E-3</v>
      </c>
      <c r="Q529" s="99">
        <f t="shared" si="19"/>
        <v>2.3839443762781187E-3</v>
      </c>
      <c r="R529" s="99">
        <f t="shared" si="19"/>
        <v>8.094887525562373E-4</v>
      </c>
      <c r="S529" s="101"/>
      <c r="T529" s="99">
        <v>3.1099999999999999E-3</v>
      </c>
      <c r="U529" s="99">
        <v>1.3799999999999999E-3</v>
      </c>
      <c r="V529" s="99">
        <v>8.5700000000000001E-4</v>
      </c>
      <c r="W529" s="99">
        <v>5.7200000000000003E-4</v>
      </c>
      <c r="X529" s="99">
        <v>2.7700000000000001E-4</v>
      </c>
      <c r="Y529" s="99">
        <v>1.9400000000000001E-5</v>
      </c>
      <c r="Z529" s="99">
        <v>7.0600000000000002E-6</v>
      </c>
      <c r="AA529" s="99">
        <v>1.72E-6</v>
      </c>
      <c r="AB529" s="99">
        <v>5.8899999999999999E-7</v>
      </c>
      <c r="AC529" s="99">
        <v>1.9999999999999999E-7</v>
      </c>
    </row>
    <row r="530" spans="1:29" s="98" customFormat="1" x14ac:dyDescent="0.25">
      <c r="A530" s="98" t="s">
        <v>152</v>
      </c>
      <c r="B530" s="98" t="s">
        <v>236</v>
      </c>
      <c r="C530" s="98" t="s">
        <v>286</v>
      </c>
      <c r="D530" s="98">
        <v>2017</v>
      </c>
      <c r="E530" s="98">
        <v>2016</v>
      </c>
      <c r="F530" s="98" t="s">
        <v>279</v>
      </c>
      <c r="G530" s="98" t="s">
        <v>277</v>
      </c>
      <c r="H530" s="98" t="s">
        <v>274</v>
      </c>
      <c r="I530" s="99">
        <f t="shared" si="20"/>
        <v>1.6351672801635992</v>
      </c>
      <c r="J530" s="99">
        <f t="shared" si="20"/>
        <v>0.55854723926380367</v>
      </c>
      <c r="K530" s="99">
        <f t="shared" si="20"/>
        <v>0.31246265848670757</v>
      </c>
      <c r="L530" s="99">
        <f t="shared" si="20"/>
        <v>0.2193714519427403</v>
      </c>
      <c r="M530" s="99">
        <f t="shared" si="20"/>
        <v>0.10037660531697341</v>
      </c>
      <c r="N530" s="99">
        <f t="shared" si="19"/>
        <v>3.4322323108384456E-3</v>
      </c>
      <c r="O530" s="99">
        <f t="shared" si="19"/>
        <v>2.1977619631901842E-3</v>
      </c>
      <c r="P530" s="99">
        <f t="shared" si="19"/>
        <v>4.6950347648261765E-4</v>
      </c>
      <c r="Q530" s="99">
        <f t="shared" si="19"/>
        <v>1.4692220858895707E-4</v>
      </c>
      <c r="R530" s="99">
        <f t="shared" si="19"/>
        <v>4.5736114519427406E-5</v>
      </c>
      <c r="S530" s="101"/>
      <c r="T530" s="99">
        <v>4.0400000000000001E-4</v>
      </c>
      <c r="U530" s="99">
        <v>1.3799999999999999E-4</v>
      </c>
      <c r="V530" s="99">
        <v>7.7200000000000006E-5</v>
      </c>
      <c r="W530" s="99">
        <v>5.4200000000000003E-5</v>
      </c>
      <c r="X530" s="99">
        <v>2.48E-5</v>
      </c>
      <c r="Y530" s="99">
        <v>8.4799999999999997E-7</v>
      </c>
      <c r="Z530" s="99">
        <v>5.4300000000000003E-7</v>
      </c>
      <c r="AA530" s="99">
        <v>1.1600000000000001E-7</v>
      </c>
      <c r="AB530" s="99">
        <v>3.6300000000000001E-8</v>
      </c>
      <c r="AC530" s="99">
        <v>1.13E-8</v>
      </c>
    </row>
    <row r="531" spans="1:29" s="98" customFormat="1" x14ac:dyDescent="0.25">
      <c r="A531" s="98" t="s">
        <v>152</v>
      </c>
      <c r="B531" s="98" t="s">
        <v>236</v>
      </c>
      <c r="C531" s="98" t="s">
        <v>286</v>
      </c>
      <c r="D531" s="98">
        <v>2017</v>
      </c>
      <c r="E531" s="98">
        <v>2016</v>
      </c>
      <c r="F531" s="98" t="s">
        <v>279</v>
      </c>
      <c r="G531" s="98" t="s">
        <v>277</v>
      </c>
      <c r="H531" s="98" t="s">
        <v>275</v>
      </c>
      <c r="I531" s="99">
        <f t="shared" si="20"/>
        <v>2.8898748466257667</v>
      </c>
      <c r="J531" s="99">
        <f t="shared" si="20"/>
        <v>1.1454265848670757</v>
      </c>
      <c r="K531" s="99">
        <f t="shared" si="20"/>
        <v>0.67187566462167692</v>
      </c>
      <c r="L531" s="99">
        <f t="shared" si="20"/>
        <v>0.45736114519427407</v>
      </c>
      <c r="M531" s="99">
        <f t="shared" si="20"/>
        <v>0.21451451942740288</v>
      </c>
      <c r="N531" s="99">
        <f t="shared" si="19"/>
        <v>9.5519672801635987E-3</v>
      </c>
      <c r="O531" s="99">
        <f t="shared" si="19"/>
        <v>4.614085889570553E-3</v>
      </c>
      <c r="P531" s="99">
        <f t="shared" si="19"/>
        <v>1.0159083844580778E-3</v>
      </c>
      <c r="Q531" s="99">
        <f t="shared" si="19"/>
        <v>3.3715206543967279E-4</v>
      </c>
      <c r="R531" s="99">
        <f t="shared" si="19"/>
        <v>1.1737586912065441E-4</v>
      </c>
      <c r="S531" s="101"/>
      <c r="T531" s="99">
        <v>7.1400000000000001E-4</v>
      </c>
      <c r="U531" s="99">
        <v>2.8299999999999999E-4</v>
      </c>
      <c r="V531" s="99">
        <v>1.66E-4</v>
      </c>
      <c r="W531" s="99">
        <v>1.13E-4</v>
      </c>
      <c r="X531" s="99">
        <v>5.3000000000000001E-5</v>
      </c>
      <c r="Y531" s="99">
        <v>2.3599999999999999E-6</v>
      </c>
      <c r="Z531" s="99">
        <v>1.1400000000000001E-6</v>
      </c>
      <c r="AA531" s="99">
        <v>2.5100000000000001E-7</v>
      </c>
      <c r="AB531" s="99">
        <v>8.3299999999999998E-8</v>
      </c>
      <c r="AC531" s="99">
        <v>2.9000000000000002E-8</v>
      </c>
    </row>
    <row r="532" spans="1:29" s="98" customFormat="1" x14ac:dyDescent="0.25">
      <c r="A532" s="98" t="s">
        <v>152</v>
      </c>
      <c r="B532" s="98" t="s">
        <v>236</v>
      </c>
      <c r="C532" s="98" t="s">
        <v>286</v>
      </c>
      <c r="D532" s="98">
        <v>2017</v>
      </c>
      <c r="E532" s="98">
        <v>2016</v>
      </c>
      <c r="F532" s="98" t="s">
        <v>279</v>
      </c>
      <c r="G532" s="98" t="s">
        <v>277</v>
      </c>
      <c r="H532" s="98" t="s">
        <v>276</v>
      </c>
      <c r="I532" s="99">
        <f t="shared" si="20"/>
        <v>5.9092678936605312</v>
      </c>
      <c r="J532" s="99">
        <f t="shared" si="20"/>
        <v>2.3556122699386504</v>
      </c>
      <c r="K532" s="99">
        <f t="shared" si="20"/>
        <v>1.6230249488752557</v>
      </c>
      <c r="L532" s="99">
        <f t="shared" si="20"/>
        <v>0.93900695296523518</v>
      </c>
      <c r="M532" s="99">
        <f t="shared" si="20"/>
        <v>0.43712392638036812</v>
      </c>
      <c r="N532" s="99">
        <f t="shared" si="19"/>
        <v>5.3831002044989779E-2</v>
      </c>
      <c r="O532" s="99">
        <f t="shared" si="19"/>
        <v>9.0662740286298581E-3</v>
      </c>
      <c r="P532" s="99">
        <f t="shared" si="19"/>
        <v>1.9225357873210633E-3</v>
      </c>
      <c r="Q532" s="99">
        <f t="shared" si="19"/>
        <v>6.0306912065439676E-4</v>
      </c>
      <c r="R532" s="99">
        <f t="shared" si="19"/>
        <v>1.9953897750511247E-4</v>
      </c>
      <c r="S532" s="101"/>
      <c r="T532" s="99">
        <v>1.4599999999999999E-3</v>
      </c>
      <c r="U532" s="99">
        <v>5.8200000000000005E-4</v>
      </c>
      <c r="V532" s="99">
        <v>4.0099999999999999E-4</v>
      </c>
      <c r="W532" s="99">
        <v>2.32E-4</v>
      </c>
      <c r="X532" s="99">
        <v>1.08E-4</v>
      </c>
      <c r="Y532" s="99">
        <v>1.33E-5</v>
      </c>
      <c r="Z532" s="99">
        <v>2.2400000000000002E-6</v>
      </c>
      <c r="AA532" s="99">
        <v>4.75E-7</v>
      </c>
      <c r="AB532" s="99">
        <v>1.49E-7</v>
      </c>
      <c r="AC532" s="99">
        <v>4.9299999999999998E-8</v>
      </c>
    </row>
    <row r="533" spans="1:29" s="98" customFormat="1" x14ac:dyDescent="0.25">
      <c r="A533" s="98" t="s">
        <v>152</v>
      </c>
      <c r="B533" s="98" t="s">
        <v>236</v>
      </c>
      <c r="C533" s="98" t="s">
        <v>286</v>
      </c>
      <c r="D533" s="98">
        <v>2017</v>
      </c>
      <c r="E533" s="98">
        <v>2016</v>
      </c>
      <c r="F533" s="98" t="s">
        <v>279</v>
      </c>
      <c r="G533" s="98" t="s">
        <v>278</v>
      </c>
      <c r="H533" s="98" t="s">
        <v>274</v>
      </c>
      <c r="I533" s="99">
        <f t="shared" si="20"/>
        <v>0.69180154160767693</v>
      </c>
      <c r="J533" s="99">
        <f t="shared" si="20"/>
        <v>0.23630844738084009</v>
      </c>
      <c r="K533" s="99">
        <f t="shared" si="20"/>
        <v>0.13219574012899182</v>
      </c>
      <c r="L533" s="99">
        <f t="shared" si="20"/>
        <v>9.2810998898851527E-2</v>
      </c>
      <c r="M533" s="99">
        <f t="shared" si="20"/>
        <v>4.2467025326411861E-2</v>
      </c>
      <c r="N533" s="99">
        <f t="shared" si="19"/>
        <v>1.4520982853547281E-3</v>
      </c>
      <c r="O533" s="99">
        <f t="shared" si="19"/>
        <v>9.2982236904200005E-4</v>
      </c>
      <c r="P533" s="99">
        <f t="shared" si="19"/>
        <v>1.9863608620418447E-4</v>
      </c>
      <c r="Q533" s="99">
        <f t="shared" si="19"/>
        <v>6.2159395941481803E-5</v>
      </c>
      <c r="R533" s="99">
        <f t="shared" si="19"/>
        <v>1.9349894604373129E-5</v>
      </c>
      <c r="S533" s="101"/>
      <c r="T533" s="99">
        <v>1.70923076923077E-4</v>
      </c>
      <c r="U533" s="99">
        <v>5.8384615384615399E-5</v>
      </c>
      <c r="V533" s="99">
        <v>3.2661538461538498E-5</v>
      </c>
      <c r="W533" s="99">
        <v>2.2930769230769199E-5</v>
      </c>
      <c r="X533" s="99">
        <v>1.0492307692307701E-5</v>
      </c>
      <c r="Y533" s="99">
        <v>3.58769230769231E-7</v>
      </c>
      <c r="Z533" s="99">
        <v>2.2973076923076901E-7</v>
      </c>
      <c r="AA533" s="99">
        <v>4.9076923076923101E-8</v>
      </c>
      <c r="AB533" s="99">
        <v>1.53576923076923E-8</v>
      </c>
      <c r="AC533" s="99">
        <v>4.7807692307692303E-9</v>
      </c>
    </row>
    <row r="534" spans="1:29" s="98" customFormat="1" x14ac:dyDescent="0.25">
      <c r="A534" s="98" t="s">
        <v>152</v>
      </c>
      <c r="B534" s="98" t="s">
        <v>236</v>
      </c>
      <c r="C534" s="98" t="s">
        <v>286</v>
      </c>
      <c r="D534" s="98">
        <v>2017</v>
      </c>
      <c r="E534" s="98">
        <v>2016</v>
      </c>
      <c r="F534" s="98" t="s">
        <v>279</v>
      </c>
      <c r="G534" s="98" t="s">
        <v>278</v>
      </c>
      <c r="H534" s="98" t="s">
        <v>275</v>
      </c>
      <c r="I534" s="99">
        <f t="shared" si="20"/>
        <v>1.2226393581878241</v>
      </c>
      <c r="J534" s="99">
        <f t="shared" si="20"/>
        <v>0.48460355513606956</v>
      </c>
      <c r="K534" s="99">
        <f t="shared" si="20"/>
        <v>0.28425508887840162</v>
      </c>
      <c r="L534" s="99">
        <f t="shared" si="20"/>
        <v>0.1934989460437313</v>
      </c>
      <c r="M534" s="99">
        <f t="shared" si="20"/>
        <v>9.0756142834670359E-2</v>
      </c>
      <c r="N534" s="99">
        <f t="shared" si="19"/>
        <v>4.0412169262230594E-3</v>
      </c>
      <c r="O534" s="99">
        <f t="shared" si="19"/>
        <v>1.9521132609721555E-3</v>
      </c>
      <c r="P534" s="99">
        <f t="shared" si="19"/>
        <v>4.2980739342457258E-4</v>
      </c>
      <c r="Q534" s="99">
        <f t="shared" si="19"/>
        <v>1.4264125845524624E-4</v>
      </c>
      <c r="R534" s="99">
        <f t="shared" si="19"/>
        <v>4.9659021551046219E-5</v>
      </c>
      <c r="S534" s="101"/>
      <c r="T534" s="99">
        <v>3.0207692307692298E-4</v>
      </c>
      <c r="U534" s="99">
        <v>1.19730769230769E-4</v>
      </c>
      <c r="V534" s="99">
        <v>7.0230769230769194E-5</v>
      </c>
      <c r="W534" s="99">
        <v>4.7807692307692299E-5</v>
      </c>
      <c r="X534" s="99">
        <v>2.2423076923076899E-5</v>
      </c>
      <c r="Y534" s="99">
        <v>9.9846153846153796E-7</v>
      </c>
      <c r="Z534" s="99">
        <v>4.82307692307692E-7</v>
      </c>
      <c r="AA534" s="99">
        <v>1.06192307692308E-7</v>
      </c>
      <c r="AB534" s="99">
        <v>3.5242307692307703E-8</v>
      </c>
      <c r="AC534" s="99">
        <v>1.22692307692308E-8</v>
      </c>
    </row>
    <row r="535" spans="1:29" s="98" customFormat="1" x14ac:dyDescent="0.25">
      <c r="A535" s="98" t="s">
        <v>152</v>
      </c>
      <c r="B535" s="98" t="s">
        <v>236</v>
      </c>
      <c r="C535" s="98" t="s">
        <v>286</v>
      </c>
      <c r="D535" s="98">
        <v>2017</v>
      </c>
      <c r="E535" s="98">
        <v>2016</v>
      </c>
      <c r="F535" s="98" t="s">
        <v>279</v>
      </c>
      <c r="G535" s="98" t="s">
        <v>278</v>
      </c>
      <c r="H535" s="98" t="s">
        <v>276</v>
      </c>
      <c r="I535" s="99">
        <f t="shared" si="20"/>
        <v>2.5000748780871493</v>
      </c>
      <c r="J535" s="99">
        <f t="shared" si="20"/>
        <v>0.99660519112788959</v>
      </c>
      <c r="K535" s="99">
        <f t="shared" si="20"/>
        <v>0.68666440144722285</v>
      </c>
      <c r="L535" s="99">
        <f t="shared" si="20"/>
        <v>0.39727217240836854</v>
      </c>
      <c r="M535" s="99">
        <f t="shared" si="20"/>
        <v>0.18493704577630959</v>
      </c>
      <c r="N535" s="99">
        <f t="shared" si="19"/>
        <v>2.2774654711341841E-2</v>
      </c>
      <c r="O535" s="99">
        <f t="shared" si="19"/>
        <v>3.8357313198049406E-3</v>
      </c>
      <c r="P535" s="99">
        <f t="shared" si="19"/>
        <v>8.1338052540506347E-4</v>
      </c>
      <c r="Q535" s="99">
        <f t="shared" si="19"/>
        <v>2.5514462796916767E-4</v>
      </c>
      <c r="R535" s="99">
        <f t="shared" si="19"/>
        <v>8.442033663677833E-5</v>
      </c>
      <c r="S535" s="101"/>
      <c r="T535" s="99">
        <v>6.1769230769230803E-4</v>
      </c>
      <c r="U535" s="99">
        <v>2.4623076923076899E-4</v>
      </c>
      <c r="V535" s="99">
        <v>1.6965384615384599E-4</v>
      </c>
      <c r="W535" s="99">
        <v>9.8153846153846094E-5</v>
      </c>
      <c r="X535" s="99">
        <v>4.5692307692307697E-5</v>
      </c>
      <c r="Y535" s="99">
        <v>5.6269230769230801E-6</v>
      </c>
      <c r="Z535" s="99">
        <v>9.4769230769230797E-7</v>
      </c>
      <c r="AA535" s="99">
        <v>2.00961538461538E-7</v>
      </c>
      <c r="AB535" s="99">
        <v>6.3038461538461495E-8</v>
      </c>
      <c r="AC535" s="99">
        <v>2.08576923076923E-8</v>
      </c>
    </row>
    <row r="536" spans="1:29" s="98" customFormat="1" x14ac:dyDescent="0.25">
      <c r="A536" s="98" t="s">
        <v>152</v>
      </c>
      <c r="B536" s="98" t="s">
        <v>236</v>
      </c>
      <c r="C536" s="98" t="s">
        <v>286</v>
      </c>
      <c r="D536" s="98">
        <v>2017</v>
      </c>
      <c r="E536" s="98">
        <v>2016</v>
      </c>
      <c r="F536" s="98" t="s">
        <v>280</v>
      </c>
      <c r="G536" s="98" t="s">
        <v>273</v>
      </c>
      <c r="H536" s="98" t="s">
        <v>274</v>
      </c>
      <c r="I536" s="99">
        <f t="shared" si="20"/>
        <v>4.897406952965235E-13</v>
      </c>
      <c r="J536" s="99">
        <f t="shared" si="20"/>
        <v>1.0766200408997955E-6</v>
      </c>
      <c r="K536" s="99">
        <f t="shared" si="20"/>
        <v>8.6210552147239259E-6</v>
      </c>
      <c r="L536" s="99">
        <f t="shared" si="20"/>
        <v>5.4640490797546015E-5</v>
      </c>
      <c r="M536" s="99">
        <f t="shared" si="20"/>
        <v>1.6877840490797546E-4</v>
      </c>
      <c r="N536" s="99">
        <f t="shared" si="19"/>
        <v>2.5336997955010227E-5</v>
      </c>
      <c r="O536" s="99">
        <f t="shared" si="19"/>
        <v>1.7444482617586914E-5</v>
      </c>
      <c r="P536" s="99">
        <f t="shared" si="19"/>
        <v>5.5854723926380368E-6</v>
      </c>
      <c r="Q536" s="99">
        <f t="shared" si="19"/>
        <v>2.2503787321063399E-6</v>
      </c>
      <c r="R536" s="99">
        <f t="shared" si="19"/>
        <v>9.1067484662576692E-7</v>
      </c>
      <c r="S536" s="101"/>
      <c r="T536" s="99">
        <v>1.2099999999999999E-16</v>
      </c>
      <c r="U536" s="99">
        <v>2.6600000000000001E-10</v>
      </c>
      <c r="V536" s="99">
        <v>2.1299999999999999E-9</v>
      </c>
      <c r="W536" s="99">
        <v>1.35E-8</v>
      </c>
      <c r="X536" s="99">
        <v>4.1700000000000003E-8</v>
      </c>
      <c r="Y536" s="99">
        <v>6.2600000000000003E-9</v>
      </c>
      <c r="Z536" s="99">
        <v>4.3100000000000002E-9</v>
      </c>
      <c r="AA536" s="99">
        <v>1.38E-9</v>
      </c>
      <c r="AB536" s="99">
        <v>5.5600000000000004E-10</v>
      </c>
      <c r="AC536" s="99">
        <v>2.25E-10</v>
      </c>
    </row>
    <row r="537" spans="1:29" s="98" customFormat="1" x14ac:dyDescent="0.25">
      <c r="A537" s="98" t="s">
        <v>152</v>
      </c>
      <c r="B537" s="98" t="s">
        <v>236</v>
      </c>
      <c r="C537" s="98" t="s">
        <v>286</v>
      </c>
      <c r="D537" s="98">
        <v>2017</v>
      </c>
      <c r="E537" s="98">
        <v>2016</v>
      </c>
      <c r="F537" s="98" t="s">
        <v>280</v>
      </c>
      <c r="G537" s="98" t="s">
        <v>273</v>
      </c>
      <c r="H537" s="98" t="s">
        <v>275</v>
      </c>
      <c r="I537" s="99">
        <f t="shared" si="20"/>
        <v>7.5282453987730063E-10</v>
      </c>
      <c r="J537" s="99">
        <f t="shared" si="20"/>
        <v>1.5420760736196318E-5</v>
      </c>
      <c r="K537" s="99">
        <f t="shared" si="20"/>
        <v>1.6392147239263806E-4</v>
      </c>
      <c r="L537" s="99">
        <f t="shared" si="20"/>
        <v>4.6140858895705523E-4</v>
      </c>
      <c r="M537" s="99">
        <f t="shared" si="20"/>
        <v>1.0604302658486708E-3</v>
      </c>
      <c r="N537" s="99">
        <f t="shared" si="19"/>
        <v>1.9225357873210635E-4</v>
      </c>
      <c r="O537" s="99">
        <f t="shared" si="19"/>
        <v>9.7138650306748478E-5</v>
      </c>
      <c r="P537" s="99">
        <f t="shared" si="19"/>
        <v>3.1853382413087939E-5</v>
      </c>
      <c r="Q537" s="99">
        <f t="shared" si="19"/>
        <v>1.5056490797546013E-5</v>
      </c>
      <c r="R537" s="99">
        <f t="shared" si="19"/>
        <v>7.9734642126789369E-6</v>
      </c>
      <c r="S537" s="101"/>
      <c r="T537" s="99">
        <v>1.8599999999999999E-13</v>
      </c>
      <c r="U537" s="99">
        <v>3.8099999999999999E-9</v>
      </c>
      <c r="V537" s="99">
        <v>4.0499999999999999E-8</v>
      </c>
      <c r="W537" s="99">
        <v>1.14E-7</v>
      </c>
      <c r="X537" s="99">
        <v>2.6199999999999999E-7</v>
      </c>
      <c r="Y537" s="99">
        <v>4.7500000000000002E-8</v>
      </c>
      <c r="Z537" s="99">
        <v>2.4E-8</v>
      </c>
      <c r="AA537" s="99">
        <v>7.8700000000000003E-9</v>
      </c>
      <c r="AB537" s="99">
        <v>3.72E-9</v>
      </c>
      <c r="AC537" s="99">
        <v>1.97E-9</v>
      </c>
    </row>
    <row r="538" spans="1:29" s="98" customFormat="1" x14ac:dyDescent="0.25">
      <c r="A538" s="98" t="s">
        <v>152</v>
      </c>
      <c r="B538" s="98" t="s">
        <v>236</v>
      </c>
      <c r="C538" s="98" t="s">
        <v>286</v>
      </c>
      <c r="D538" s="98">
        <v>2017</v>
      </c>
      <c r="E538" s="98">
        <v>2016</v>
      </c>
      <c r="F538" s="98" t="s">
        <v>280</v>
      </c>
      <c r="G538" s="98" t="s">
        <v>273</v>
      </c>
      <c r="H538" s="98" t="s">
        <v>276</v>
      </c>
      <c r="I538" s="99">
        <f t="shared" si="20"/>
        <v>1.7646854805725973E-6</v>
      </c>
      <c r="J538" s="99">
        <f t="shared" si="20"/>
        <v>5.9092678936605329E-4</v>
      </c>
      <c r="K538" s="99">
        <f t="shared" si="20"/>
        <v>4.209341513292433E-3</v>
      </c>
      <c r="L538" s="99">
        <f t="shared" si="20"/>
        <v>9.1472229038854803E-3</v>
      </c>
      <c r="M538" s="99">
        <f t="shared" si="20"/>
        <v>2.2949006134969328E-2</v>
      </c>
      <c r="N538" s="99">
        <f t="shared" si="19"/>
        <v>8.661529652351738E-3</v>
      </c>
      <c r="O538" s="99">
        <f t="shared" si="19"/>
        <v>4.7759836400817993E-3</v>
      </c>
      <c r="P538" s="99">
        <f t="shared" si="19"/>
        <v>1.5420760736196317E-3</v>
      </c>
      <c r="Q538" s="99">
        <f t="shared" si="19"/>
        <v>6.4759100204498982E-4</v>
      </c>
      <c r="R538" s="99">
        <f t="shared" si="19"/>
        <v>2.6025063394683026E-4</v>
      </c>
      <c r="S538" s="101"/>
      <c r="T538" s="99">
        <v>4.3599999999999999E-10</v>
      </c>
      <c r="U538" s="99">
        <v>1.4600000000000001E-7</v>
      </c>
      <c r="V538" s="99">
        <v>1.04E-6</v>
      </c>
      <c r="W538" s="99">
        <v>2.26E-6</v>
      </c>
      <c r="X538" s="99">
        <v>5.6699999999999999E-6</v>
      </c>
      <c r="Y538" s="99">
        <v>2.1399999999999998E-6</v>
      </c>
      <c r="Z538" s="99">
        <v>1.1799999999999999E-6</v>
      </c>
      <c r="AA538" s="99">
        <v>3.8099999999999998E-7</v>
      </c>
      <c r="AB538" s="99">
        <v>1.6E-7</v>
      </c>
      <c r="AC538" s="99">
        <v>6.43E-8</v>
      </c>
    </row>
    <row r="539" spans="1:29" s="98" customFormat="1" x14ac:dyDescent="0.25">
      <c r="A539" s="98" t="s">
        <v>152</v>
      </c>
      <c r="B539" s="98" t="s">
        <v>236</v>
      </c>
      <c r="C539" s="98" t="s">
        <v>286</v>
      </c>
      <c r="D539" s="98">
        <v>2017</v>
      </c>
      <c r="E539" s="98">
        <v>2016</v>
      </c>
      <c r="F539" s="98" t="s">
        <v>280</v>
      </c>
      <c r="G539" s="98" t="s">
        <v>277</v>
      </c>
      <c r="H539" s="98" t="s">
        <v>274</v>
      </c>
      <c r="I539" s="99">
        <f t="shared" si="20"/>
        <v>1.0401930470347649E-6</v>
      </c>
      <c r="J539" s="99">
        <f t="shared" si="20"/>
        <v>8.7829529652351738E-5</v>
      </c>
      <c r="K539" s="99">
        <f t="shared" si="20"/>
        <v>2.0844335378323109E-4</v>
      </c>
      <c r="L539" s="99">
        <f t="shared" si="20"/>
        <v>9.5519672801635993E-4</v>
      </c>
      <c r="M539" s="99">
        <f t="shared" si="20"/>
        <v>2.0722912065439672E-3</v>
      </c>
      <c r="N539" s="99">
        <f t="shared" si="19"/>
        <v>4.492662576687117E-4</v>
      </c>
      <c r="O539" s="99">
        <f t="shared" si="19"/>
        <v>3.3027141104294478E-4</v>
      </c>
      <c r="P539" s="99">
        <f t="shared" si="19"/>
        <v>1.1170944785276073E-4</v>
      </c>
      <c r="Q539" s="99">
        <f t="shared" si="19"/>
        <v>4.978355828220859E-5</v>
      </c>
      <c r="R539" s="99">
        <f t="shared" si="19"/>
        <v>2.1127656441717793E-5</v>
      </c>
      <c r="S539" s="101"/>
      <c r="T539" s="99">
        <v>2.5699999999999999E-10</v>
      </c>
      <c r="U539" s="99">
        <v>2.1699999999999999E-8</v>
      </c>
      <c r="V539" s="99">
        <v>5.1499999999999998E-8</v>
      </c>
      <c r="W539" s="99">
        <v>2.36E-7</v>
      </c>
      <c r="X539" s="99">
        <v>5.1200000000000003E-7</v>
      </c>
      <c r="Y539" s="99">
        <v>1.11E-7</v>
      </c>
      <c r="Z539" s="99">
        <v>8.1600000000000003E-8</v>
      </c>
      <c r="AA539" s="99">
        <v>2.7599999999999999E-8</v>
      </c>
      <c r="AB539" s="99">
        <v>1.2299999999999999E-8</v>
      </c>
      <c r="AC539" s="99">
        <v>5.2199999999999998E-9</v>
      </c>
    </row>
    <row r="540" spans="1:29" s="98" customFormat="1" x14ac:dyDescent="0.25">
      <c r="A540" s="98" t="s">
        <v>152</v>
      </c>
      <c r="B540" s="98" t="s">
        <v>236</v>
      </c>
      <c r="C540" s="98" t="s">
        <v>286</v>
      </c>
      <c r="D540" s="98">
        <v>2017</v>
      </c>
      <c r="E540" s="98">
        <v>2016</v>
      </c>
      <c r="F540" s="98" t="s">
        <v>280</v>
      </c>
      <c r="G540" s="98" t="s">
        <v>277</v>
      </c>
      <c r="H540" s="98" t="s">
        <v>275</v>
      </c>
      <c r="I540" s="99">
        <f t="shared" si="20"/>
        <v>1.129236809815951E-6</v>
      </c>
      <c r="J540" s="99">
        <f t="shared" si="20"/>
        <v>1.1413791411042946E-4</v>
      </c>
      <c r="K540" s="99">
        <f t="shared" si="20"/>
        <v>7.1639754601227003E-4</v>
      </c>
      <c r="L540" s="99">
        <f t="shared" si="20"/>
        <v>1.6432621676891615E-3</v>
      </c>
      <c r="M540" s="99">
        <f t="shared" si="20"/>
        <v>3.9867321063394691E-3</v>
      </c>
      <c r="N540" s="99">
        <f t="shared" ref="N540:R590" si="21">1000*98.96*Y540/24.45</f>
        <v>1.173758691206544E-3</v>
      </c>
      <c r="O540" s="99">
        <f t="shared" si="21"/>
        <v>7.4068220858895708E-4</v>
      </c>
      <c r="P540" s="99">
        <f t="shared" si="21"/>
        <v>2.4810830265848668E-4</v>
      </c>
      <c r="Q540" s="99">
        <f t="shared" si="21"/>
        <v>1.0361456032719836E-4</v>
      </c>
      <c r="R540" s="99">
        <f t="shared" si="21"/>
        <v>4.1688670756646215E-5</v>
      </c>
      <c r="S540" s="101"/>
      <c r="T540" s="99">
        <v>2.7900000000000002E-10</v>
      </c>
      <c r="U540" s="99">
        <v>2.8200000000000001E-8</v>
      </c>
      <c r="V540" s="99">
        <v>1.7700000000000001E-7</v>
      </c>
      <c r="W540" s="99">
        <v>4.0600000000000001E-7</v>
      </c>
      <c r="X540" s="99">
        <v>9.850000000000001E-7</v>
      </c>
      <c r="Y540" s="99">
        <v>2.8999999999999998E-7</v>
      </c>
      <c r="Z540" s="99">
        <v>1.8300000000000001E-7</v>
      </c>
      <c r="AA540" s="99">
        <v>6.13E-8</v>
      </c>
      <c r="AB540" s="99">
        <v>2.5600000000000001E-8</v>
      </c>
      <c r="AC540" s="99">
        <v>1.03E-8</v>
      </c>
    </row>
    <row r="541" spans="1:29" s="98" customFormat="1" x14ac:dyDescent="0.25">
      <c r="A541" s="98" t="s">
        <v>152</v>
      </c>
      <c r="B541" s="98" t="s">
        <v>236</v>
      </c>
      <c r="C541" s="98" t="s">
        <v>286</v>
      </c>
      <c r="D541" s="98">
        <v>2017</v>
      </c>
      <c r="E541" s="98">
        <v>2016</v>
      </c>
      <c r="F541" s="98" t="s">
        <v>280</v>
      </c>
      <c r="G541" s="98" t="s">
        <v>277</v>
      </c>
      <c r="H541" s="98" t="s">
        <v>276</v>
      </c>
      <c r="I541" s="99">
        <f t="shared" ref="I541:M591" si="22">1000*98.96*T541/24.45</f>
        <v>1.3397038854805727E-6</v>
      </c>
      <c r="J541" s="99">
        <f t="shared" si="22"/>
        <v>2.5498895705521469E-4</v>
      </c>
      <c r="K541" s="99">
        <f t="shared" si="22"/>
        <v>2.1491926380368099E-3</v>
      </c>
      <c r="L541" s="99">
        <f t="shared" si="22"/>
        <v>6.2735378323108383E-3</v>
      </c>
      <c r="M541" s="99">
        <f t="shared" si="22"/>
        <v>1.4166053169734152E-2</v>
      </c>
      <c r="N541" s="99">
        <f t="shared" si="21"/>
        <v>4.492662576687117E-3</v>
      </c>
      <c r="O541" s="99">
        <f t="shared" si="21"/>
        <v>1.8213496932515335E-3</v>
      </c>
      <c r="P541" s="99">
        <f t="shared" si="21"/>
        <v>5.1402535787321076E-4</v>
      </c>
      <c r="Q541" s="99">
        <f t="shared" si="21"/>
        <v>1.9872948875255625E-4</v>
      </c>
      <c r="R541" s="99">
        <f t="shared" si="21"/>
        <v>7.3258732106339469E-5</v>
      </c>
      <c r="S541" s="101"/>
      <c r="T541" s="99">
        <v>3.3099999999999999E-10</v>
      </c>
      <c r="U541" s="99">
        <v>6.2999999999999995E-8</v>
      </c>
      <c r="V541" s="99">
        <v>5.3099999999999998E-7</v>
      </c>
      <c r="W541" s="99">
        <v>1.55E-6</v>
      </c>
      <c r="X541" s="99">
        <v>3.4999999999999999E-6</v>
      </c>
      <c r="Y541" s="99">
        <v>1.11E-6</v>
      </c>
      <c r="Z541" s="99">
        <v>4.4999999999999998E-7</v>
      </c>
      <c r="AA541" s="99">
        <v>1.2700000000000001E-7</v>
      </c>
      <c r="AB541" s="99">
        <v>4.9100000000000003E-8</v>
      </c>
      <c r="AC541" s="99">
        <v>1.81E-8</v>
      </c>
    </row>
    <row r="542" spans="1:29" s="98" customFormat="1" x14ac:dyDescent="0.25">
      <c r="A542" s="98" t="s">
        <v>152</v>
      </c>
      <c r="B542" s="98" t="s">
        <v>236</v>
      </c>
      <c r="C542" s="98" t="s">
        <v>286</v>
      </c>
      <c r="D542" s="98">
        <v>2017</v>
      </c>
      <c r="E542" s="98">
        <v>2016</v>
      </c>
      <c r="F542" s="98" t="s">
        <v>280</v>
      </c>
      <c r="G542" s="98" t="s">
        <v>278</v>
      </c>
      <c r="H542" s="98" t="s">
        <v>274</v>
      </c>
      <c r="I542" s="99">
        <f t="shared" si="22"/>
        <v>4.4008167374547649E-7</v>
      </c>
      <c r="J542" s="99">
        <f t="shared" si="22"/>
        <v>3.7158647160610351E-5</v>
      </c>
      <c r="K542" s="99">
        <f t="shared" si="22"/>
        <v>8.8187572754443755E-5</v>
      </c>
      <c r="L542" s="99">
        <f t="shared" si="22"/>
        <v>4.0412169262230588E-4</v>
      </c>
      <c r="M542" s="99">
        <f t="shared" si="22"/>
        <v>8.7673858738398765E-4</v>
      </c>
      <c r="N542" s="99">
        <f t="shared" si="21"/>
        <v>1.9007418593676277E-4</v>
      </c>
      <c r="O542" s="99">
        <f t="shared" si="21"/>
        <v>1.3973021236432271E-4</v>
      </c>
      <c r="P542" s="99">
        <f t="shared" si="21"/>
        <v>4.7261689476168094E-5</v>
      </c>
      <c r="Q542" s="99">
        <f t="shared" si="21"/>
        <v>2.1062274657857468E-5</v>
      </c>
      <c r="R542" s="99">
        <f t="shared" si="21"/>
        <v>8.9386238791883024E-6</v>
      </c>
      <c r="S542" s="101"/>
      <c r="T542" s="99">
        <v>1.08730769230769E-10</v>
      </c>
      <c r="U542" s="99">
        <v>9.18076923076923E-9</v>
      </c>
      <c r="V542" s="99">
        <v>2.1788461538461499E-8</v>
      </c>
      <c r="W542" s="99">
        <v>9.9846153846153799E-8</v>
      </c>
      <c r="X542" s="99">
        <v>2.16615384615385E-7</v>
      </c>
      <c r="Y542" s="99">
        <v>4.6961538461538498E-8</v>
      </c>
      <c r="Z542" s="99">
        <v>3.45230769230769E-8</v>
      </c>
      <c r="AA542" s="99">
        <v>1.16769230769231E-8</v>
      </c>
      <c r="AB542" s="99">
        <v>5.2038461538461504E-9</v>
      </c>
      <c r="AC542" s="99">
        <v>2.2084615384615399E-9</v>
      </c>
    </row>
    <row r="543" spans="1:29" s="98" customFormat="1" x14ac:dyDescent="0.25">
      <c r="A543" s="98" t="s">
        <v>152</v>
      </c>
      <c r="B543" s="98" t="s">
        <v>236</v>
      </c>
      <c r="C543" s="98" t="s">
        <v>286</v>
      </c>
      <c r="D543" s="98">
        <v>2017</v>
      </c>
      <c r="E543" s="98">
        <v>2016</v>
      </c>
      <c r="F543" s="98" t="s">
        <v>280</v>
      </c>
      <c r="G543" s="98" t="s">
        <v>278</v>
      </c>
      <c r="H543" s="98" t="s">
        <v>275</v>
      </c>
      <c r="I543" s="99">
        <f t="shared" si="22"/>
        <v>4.7775403492213504E-7</v>
      </c>
      <c r="J543" s="99">
        <f t="shared" si="22"/>
        <v>4.8289117508258486E-5</v>
      </c>
      <c r="K543" s="99">
        <f t="shared" si="22"/>
        <v>3.0309126946672965E-4</v>
      </c>
      <c r="L543" s="99">
        <f t="shared" si="22"/>
        <v>6.9522630171464617E-4</v>
      </c>
      <c r="M543" s="99">
        <f t="shared" si="22"/>
        <v>1.6866943526820818E-3</v>
      </c>
      <c r="N543" s="99">
        <f t="shared" si="21"/>
        <v>4.9659021551046222E-4</v>
      </c>
      <c r="O543" s="99">
        <f t="shared" si="21"/>
        <v>3.1336554978763558E-4</v>
      </c>
      <c r="P543" s="99">
        <f t="shared" si="21"/>
        <v>1.049688972785906E-4</v>
      </c>
      <c r="Q543" s="99">
        <f t="shared" si="21"/>
        <v>4.3836929369199191E-5</v>
      </c>
      <c r="R543" s="99">
        <f t="shared" si="21"/>
        <v>1.7637514550888796E-5</v>
      </c>
      <c r="S543" s="101"/>
      <c r="T543" s="99">
        <v>1.1803846153846201E-10</v>
      </c>
      <c r="U543" s="99">
        <v>1.19307692307692E-8</v>
      </c>
      <c r="V543" s="99">
        <v>7.4884615384615405E-8</v>
      </c>
      <c r="W543" s="99">
        <v>1.7176923076923101E-7</v>
      </c>
      <c r="X543" s="99">
        <v>4.1673076923076898E-7</v>
      </c>
      <c r="Y543" s="99">
        <v>1.2269230769230801E-7</v>
      </c>
      <c r="Z543" s="99">
        <v>7.7423076923076894E-8</v>
      </c>
      <c r="AA543" s="99">
        <v>2.59346153846154E-8</v>
      </c>
      <c r="AB543" s="99">
        <v>1.08307692307692E-8</v>
      </c>
      <c r="AC543" s="99">
        <v>4.3576923076923103E-9</v>
      </c>
    </row>
    <row r="544" spans="1:29" s="98" customFormat="1" x14ac:dyDescent="0.25">
      <c r="A544" s="98" t="s">
        <v>152</v>
      </c>
      <c r="B544" s="98" t="s">
        <v>236</v>
      </c>
      <c r="C544" s="98" t="s">
        <v>286</v>
      </c>
      <c r="D544" s="98">
        <v>2017</v>
      </c>
      <c r="E544" s="98">
        <v>2016</v>
      </c>
      <c r="F544" s="98" t="s">
        <v>280</v>
      </c>
      <c r="G544" s="98" t="s">
        <v>278</v>
      </c>
      <c r="H544" s="98" t="s">
        <v>276</v>
      </c>
      <c r="I544" s="99">
        <f t="shared" si="22"/>
        <v>5.6679779770332107E-7</v>
      </c>
      <c r="J544" s="99">
        <f t="shared" si="22"/>
        <v>1.0787994336951411E-4</v>
      </c>
      <c r="K544" s="99">
        <f t="shared" si="22"/>
        <v>9.092738084001882E-4</v>
      </c>
      <c r="L544" s="99">
        <f t="shared" si="22"/>
        <v>2.6541890829007405E-3</v>
      </c>
      <c r="M544" s="99">
        <f t="shared" si="22"/>
        <v>5.9933301871952149E-3</v>
      </c>
      <c r="N544" s="99">
        <f t="shared" si="21"/>
        <v>1.9007418593676279E-3</v>
      </c>
      <c r="O544" s="99">
        <f t="shared" si="21"/>
        <v>7.7057102406795505E-4</v>
      </c>
      <c r="P544" s="99">
        <f t="shared" si="21"/>
        <v>2.1747226679251207E-4</v>
      </c>
      <c r="Q544" s="99">
        <f t="shared" si="21"/>
        <v>8.4077860626081388E-5</v>
      </c>
      <c r="R544" s="99">
        <f t="shared" si="21"/>
        <v>3.0994078968066707E-5</v>
      </c>
      <c r="S544" s="101"/>
      <c r="T544" s="99">
        <v>1.4003846153846201E-10</v>
      </c>
      <c r="U544" s="99">
        <v>2.6653846153846199E-8</v>
      </c>
      <c r="V544" s="99">
        <v>2.24653846153846E-7</v>
      </c>
      <c r="W544" s="99">
        <v>6.5576923076923097E-7</v>
      </c>
      <c r="X544" s="99">
        <v>1.4807692307692301E-6</v>
      </c>
      <c r="Y544" s="99">
        <v>4.6961538461538498E-7</v>
      </c>
      <c r="Z544" s="99">
        <v>1.90384615384615E-7</v>
      </c>
      <c r="AA544" s="99">
        <v>5.3730769230769199E-8</v>
      </c>
      <c r="AB544" s="99">
        <v>2.07730769230769E-8</v>
      </c>
      <c r="AC544" s="99">
        <v>7.6576923076923092E-9</v>
      </c>
    </row>
    <row r="545" spans="1:29" s="98" customFormat="1" x14ac:dyDescent="0.25">
      <c r="A545" s="98" t="s">
        <v>152</v>
      </c>
      <c r="B545" s="98" t="s">
        <v>236</v>
      </c>
      <c r="C545" s="98" t="s">
        <v>286</v>
      </c>
      <c r="D545" s="98">
        <v>2018</v>
      </c>
      <c r="E545" s="98">
        <v>2016</v>
      </c>
      <c r="F545" s="98" t="s">
        <v>272</v>
      </c>
      <c r="G545" s="98" t="s">
        <v>273</v>
      </c>
      <c r="H545" s="98" t="s">
        <v>274</v>
      </c>
      <c r="I545" s="99">
        <f t="shared" si="22"/>
        <v>4.087918200408998E-12</v>
      </c>
      <c r="J545" s="99">
        <f t="shared" si="22"/>
        <v>3.2379550102249489E-6</v>
      </c>
      <c r="K545" s="99">
        <f t="shared" si="22"/>
        <v>2.9789186094069532E-5</v>
      </c>
      <c r="L545" s="99">
        <f t="shared" si="22"/>
        <v>1.2830396728016359E-4</v>
      </c>
      <c r="M545" s="99">
        <f t="shared" si="22"/>
        <v>3.0720098159509203E-4</v>
      </c>
      <c r="N545" s="99">
        <f t="shared" si="21"/>
        <v>4.1283926380368098E-5</v>
      </c>
      <c r="O545" s="99">
        <f t="shared" si="21"/>
        <v>2.7927361963190183E-5</v>
      </c>
      <c r="P545" s="99">
        <f t="shared" si="21"/>
        <v>8.7829529652351744E-6</v>
      </c>
      <c r="Q545" s="99">
        <f t="shared" si="21"/>
        <v>3.5455607361963188E-6</v>
      </c>
      <c r="R545" s="99">
        <f t="shared" si="21"/>
        <v>1.4247002044989776E-6</v>
      </c>
      <c r="S545" s="101"/>
      <c r="T545" s="99">
        <v>1.01E-15</v>
      </c>
      <c r="U545" s="99">
        <v>8.0000000000000003E-10</v>
      </c>
      <c r="V545" s="99">
        <v>7.3600000000000002E-9</v>
      </c>
      <c r="W545" s="99">
        <v>3.1699999999999999E-8</v>
      </c>
      <c r="X545" s="99">
        <v>7.5899999999999998E-8</v>
      </c>
      <c r="Y545" s="99">
        <v>1.02E-8</v>
      </c>
      <c r="Z545" s="99">
        <v>6.8999999999999997E-9</v>
      </c>
      <c r="AA545" s="99">
        <v>2.1700000000000002E-9</v>
      </c>
      <c r="AB545" s="99">
        <v>8.7599999999999997E-10</v>
      </c>
      <c r="AC545" s="99">
        <v>3.5200000000000003E-10</v>
      </c>
    </row>
    <row r="546" spans="1:29" s="98" customFormat="1" x14ac:dyDescent="0.25">
      <c r="A546" s="98" t="s">
        <v>152</v>
      </c>
      <c r="B546" s="98" t="s">
        <v>236</v>
      </c>
      <c r="C546" s="98" t="s">
        <v>286</v>
      </c>
      <c r="D546" s="98">
        <v>2018</v>
      </c>
      <c r="E546" s="98">
        <v>2016</v>
      </c>
      <c r="F546" s="98" t="s">
        <v>272</v>
      </c>
      <c r="G546" s="98" t="s">
        <v>273</v>
      </c>
      <c r="H546" s="98" t="s">
        <v>275</v>
      </c>
      <c r="I546" s="99">
        <f t="shared" si="22"/>
        <v>1.1818535787321063</v>
      </c>
      <c r="J546" s="99">
        <f t="shared" si="22"/>
        <v>0.21208605316973414</v>
      </c>
      <c r="K546" s="99">
        <f t="shared" si="22"/>
        <v>9.390069529652352E-2</v>
      </c>
      <c r="L546" s="99">
        <f t="shared" si="22"/>
        <v>5.5449979550102245E-2</v>
      </c>
      <c r="M546" s="99">
        <f t="shared" si="22"/>
        <v>1.9063460122699386E-2</v>
      </c>
      <c r="N546" s="99">
        <f t="shared" si="21"/>
        <v>5.7068957055214729E-4</v>
      </c>
      <c r="O546" s="99">
        <f t="shared" si="21"/>
        <v>2.3475173824130883E-4</v>
      </c>
      <c r="P546" s="99">
        <f t="shared" si="21"/>
        <v>5.9902167689161558E-5</v>
      </c>
      <c r="Q546" s="99">
        <f t="shared" si="21"/>
        <v>2.6510756646216767E-5</v>
      </c>
      <c r="R546" s="99">
        <f t="shared" si="21"/>
        <v>1.3154192229038856E-5</v>
      </c>
      <c r="S546" s="101"/>
      <c r="T546" s="99">
        <v>2.92E-4</v>
      </c>
      <c r="U546" s="99">
        <v>5.24E-5</v>
      </c>
      <c r="V546" s="99">
        <v>2.3200000000000001E-5</v>
      </c>
      <c r="W546" s="99">
        <v>1.3699999999999999E-5</v>
      </c>
      <c r="X546" s="99">
        <v>4.7099999999999998E-6</v>
      </c>
      <c r="Y546" s="99">
        <v>1.4100000000000001E-7</v>
      </c>
      <c r="Z546" s="99">
        <v>5.8000000000000003E-8</v>
      </c>
      <c r="AA546" s="99">
        <v>1.48E-8</v>
      </c>
      <c r="AB546" s="99">
        <v>6.5499999999999999E-9</v>
      </c>
      <c r="AC546" s="99">
        <v>3.2500000000000002E-9</v>
      </c>
    </row>
    <row r="547" spans="1:29" s="98" customFormat="1" x14ac:dyDescent="0.25">
      <c r="A547" s="98" t="s">
        <v>152</v>
      </c>
      <c r="B547" s="98" t="s">
        <v>236</v>
      </c>
      <c r="C547" s="98" t="s">
        <v>286</v>
      </c>
      <c r="D547" s="98">
        <v>2018</v>
      </c>
      <c r="E547" s="98">
        <v>2016</v>
      </c>
      <c r="F547" s="98" t="s">
        <v>272</v>
      </c>
      <c r="G547" s="98" t="s">
        <v>273</v>
      </c>
      <c r="H547" s="98" t="s">
        <v>276</v>
      </c>
      <c r="I547" s="99">
        <f t="shared" si="22"/>
        <v>10.199558282208589</v>
      </c>
      <c r="J547" s="99">
        <f t="shared" si="22"/>
        <v>4.5331370143149279</v>
      </c>
      <c r="K547" s="99">
        <f t="shared" si="22"/>
        <v>2.8170208588957055</v>
      </c>
      <c r="L547" s="99">
        <f t="shared" si="22"/>
        <v>1.8982511247443765</v>
      </c>
      <c r="M547" s="99">
        <f t="shared" si="22"/>
        <v>0.94305439672801639</v>
      </c>
      <c r="N547" s="99">
        <f t="shared" si="21"/>
        <v>7.6901431492842537E-2</v>
      </c>
      <c r="O547" s="99">
        <f t="shared" si="21"/>
        <v>2.9424916155419222E-2</v>
      </c>
      <c r="P547" s="99">
        <f t="shared" si="21"/>
        <v>7.9329897750511236E-3</v>
      </c>
      <c r="Q547" s="99">
        <f t="shared" si="21"/>
        <v>2.873685071574642E-3</v>
      </c>
      <c r="R547" s="99">
        <f t="shared" si="21"/>
        <v>1.0523353783231082E-3</v>
      </c>
      <c r="S547" s="101"/>
      <c r="T547" s="99">
        <v>2.5200000000000001E-3</v>
      </c>
      <c r="U547" s="99">
        <v>1.1199999999999999E-3</v>
      </c>
      <c r="V547" s="99">
        <v>6.96E-4</v>
      </c>
      <c r="W547" s="99">
        <v>4.6900000000000002E-4</v>
      </c>
      <c r="X547" s="99">
        <v>2.33E-4</v>
      </c>
      <c r="Y547" s="99">
        <v>1.9000000000000001E-5</v>
      </c>
      <c r="Z547" s="99">
        <v>7.2699999999999999E-6</v>
      </c>
      <c r="AA547" s="99">
        <v>1.9599999999999999E-6</v>
      </c>
      <c r="AB547" s="99">
        <v>7.0999999999999998E-7</v>
      </c>
      <c r="AC547" s="99">
        <v>2.6E-7</v>
      </c>
    </row>
    <row r="548" spans="1:29" s="98" customFormat="1" x14ac:dyDescent="0.25">
      <c r="A548" s="98" t="s">
        <v>152</v>
      </c>
      <c r="B548" s="98" t="s">
        <v>236</v>
      </c>
      <c r="C548" s="98" t="s">
        <v>286</v>
      </c>
      <c r="D548" s="98">
        <v>2018</v>
      </c>
      <c r="E548" s="98">
        <v>2016</v>
      </c>
      <c r="F548" s="98" t="s">
        <v>272</v>
      </c>
      <c r="G548" s="98" t="s">
        <v>277</v>
      </c>
      <c r="H548" s="98" t="s">
        <v>274</v>
      </c>
      <c r="I548" s="99">
        <f t="shared" si="22"/>
        <v>1.3235141104294477</v>
      </c>
      <c r="J548" s="99">
        <f t="shared" si="22"/>
        <v>0.45331370143149285</v>
      </c>
      <c r="K548" s="99">
        <f t="shared" si="22"/>
        <v>0.25458421267893661</v>
      </c>
      <c r="L548" s="99">
        <f t="shared" si="22"/>
        <v>0.17970650306748467</v>
      </c>
      <c r="M548" s="99">
        <f t="shared" si="22"/>
        <v>8.4996319018404917E-2</v>
      </c>
      <c r="N548" s="99">
        <f t="shared" si="21"/>
        <v>3.4484220858895707E-3</v>
      </c>
      <c r="O548" s="99">
        <f t="shared" si="21"/>
        <v>2.2544261758691208E-3</v>
      </c>
      <c r="P548" s="99">
        <f t="shared" si="21"/>
        <v>5.5045235173824128E-4</v>
      </c>
      <c r="Q548" s="99">
        <f t="shared" si="21"/>
        <v>1.9387255623721882E-4</v>
      </c>
      <c r="R548" s="99">
        <f t="shared" si="21"/>
        <v>6.9616032719836395E-5</v>
      </c>
      <c r="S548" s="101"/>
      <c r="T548" s="99">
        <v>3.2699999999999998E-4</v>
      </c>
      <c r="U548" s="99">
        <v>1.12E-4</v>
      </c>
      <c r="V548" s="99">
        <v>6.2899999999999997E-5</v>
      </c>
      <c r="W548" s="99">
        <v>4.4400000000000002E-5</v>
      </c>
      <c r="X548" s="99">
        <v>2.0999999999999999E-5</v>
      </c>
      <c r="Y548" s="99">
        <v>8.5199999999999995E-7</v>
      </c>
      <c r="Z548" s="99">
        <v>5.5700000000000002E-7</v>
      </c>
      <c r="AA548" s="99">
        <v>1.36E-7</v>
      </c>
      <c r="AB548" s="99">
        <v>4.7899999999999999E-8</v>
      </c>
      <c r="AC548" s="99">
        <v>1.7199999999999999E-8</v>
      </c>
    </row>
    <row r="549" spans="1:29" s="98" customFormat="1" x14ac:dyDescent="0.25">
      <c r="A549" s="98" t="s">
        <v>152</v>
      </c>
      <c r="B549" s="98" t="s">
        <v>236</v>
      </c>
      <c r="C549" s="98" t="s">
        <v>286</v>
      </c>
      <c r="D549" s="98">
        <v>2018</v>
      </c>
      <c r="E549" s="98">
        <v>2016</v>
      </c>
      <c r="F549" s="98" t="s">
        <v>272</v>
      </c>
      <c r="G549" s="98" t="s">
        <v>277</v>
      </c>
      <c r="H549" s="98" t="s">
        <v>275</v>
      </c>
      <c r="I549" s="99">
        <f t="shared" si="22"/>
        <v>2.3394224948875255</v>
      </c>
      <c r="J549" s="99">
        <f t="shared" si="22"/>
        <v>0.92686462167689165</v>
      </c>
      <c r="K549" s="99">
        <f t="shared" si="22"/>
        <v>0.54640490797546015</v>
      </c>
      <c r="L549" s="99">
        <f t="shared" si="22"/>
        <v>0.37398380368098155</v>
      </c>
      <c r="M549" s="99">
        <f t="shared" si="22"/>
        <v>0.17970650306748467</v>
      </c>
      <c r="N549" s="99">
        <f t="shared" si="21"/>
        <v>9.5924417177914133E-3</v>
      </c>
      <c r="O549" s="99">
        <f t="shared" si="21"/>
        <v>4.9378813905930474E-3</v>
      </c>
      <c r="P549" s="99">
        <f t="shared" si="21"/>
        <v>1.2101856850715747E-3</v>
      </c>
      <c r="Q549" s="99">
        <f t="shared" si="21"/>
        <v>4.3307648261758697E-4</v>
      </c>
      <c r="R549" s="99">
        <f t="shared" si="21"/>
        <v>1.606835173824131E-4</v>
      </c>
      <c r="S549" s="101"/>
      <c r="T549" s="99">
        <v>5.7799999999999995E-4</v>
      </c>
      <c r="U549" s="99">
        <v>2.2900000000000001E-4</v>
      </c>
      <c r="V549" s="99">
        <v>1.35E-4</v>
      </c>
      <c r="W549" s="99">
        <v>9.2399999999999996E-5</v>
      </c>
      <c r="X549" s="99">
        <v>4.4400000000000002E-5</v>
      </c>
      <c r="Y549" s="99">
        <v>2.3700000000000002E-6</v>
      </c>
      <c r="Z549" s="99">
        <v>1.22E-6</v>
      </c>
      <c r="AA549" s="99">
        <v>2.9900000000000002E-7</v>
      </c>
      <c r="AB549" s="99">
        <v>1.0700000000000001E-7</v>
      </c>
      <c r="AC549" s="99">
        <v>3.9699999999999998E-8</v>
      </c>
    </row>
    <row r="550" spans="1:29" s="98" customFormat="1" x14ac:dyDescent="0.25">
      <c r="A550" s="98" t="s">
        <v>152</v>
      </c>
      <c r="B550" s="98" t="s">
        <v>236</v>
      </c>
      <c r="C550" s="98" t="s">
        <v>286</v>
      </c>
      <c r="D550" s="98">
        <v>2018</v>
      </c>
      <c r="E550" s="98">
        <v>2016</v>
      </c>
      <c r="F550" s="98" t="s">
        <v>272</v>
      </c>
      <c r="G550" s="98" t="s">
        <v>277</v>
      </c>
      <c r="H550" s="98" t="s">
        <v>276</v>
      </c>
      <c r="I550" s="99">
        <f t="shared" si="22"/>
        <v>4.7759836400818001</v>
      </c>
      <c r="J550" s="99">
        <f t="shared" si="22"/>
        <v>1.9063460122699387</v>
      </c>
      <c r="K550" s="99">
        <f t="shared" si="22"/>
        <v>1.3194666666666668</v>
      </c>
      <c r="L550" s="99">
        <f t="shared" si="22"/>
        <v>0.76496687116564421</v>
      </c>
      <c r="M550" s="99">
        <f t="shared" si="22"/>
        <v>0.36710314928425358</v>
      </c>
      <c r="N550" s="99">
        <f t="shared" si="21"/>
        <v>5.0188302658486707E-2</v>
      </c>
      <c r="O550" s="99">
        <f t="shared" si="21"/>
        <v>9.8757627811860947E-3</v>
      </c>
      <c r="P550" s="99">
        <f t="shared" si="21"/>
        <v>2.3596597137014313E-3</v>
      </c>
      <c r="Q550" s="99">
        <f t="shared" si="21"/>
        <v>8.0139386503067487E-4</v>
      </c>
      <c r="R550" s="99">
        <f t="shared" si="21"/>
        <v>2.7563092024539878E-4</v>
      </c>
      <c r="S550" s="101"/>
      <c r="T550" s="99">
        <v>1.1800000000000001E-3</v>
      </c>
      <c r="U550" s="99">
        <v>4.7100000000000001E-4</v>
      </c>
      <c r="V550" s="99">
        <v>3.2600000000000001E-4</v>
      </c>
      <c r="W550" s="99">
        <v>1.8900000000000001E-4</v>
      </c>
      <c r="X550" s="99">
        <v>9.0699999999999996E-5</v>
      </c>
      <c r="Y550" s="99">
        <v>1.24E-5</v>
      </c>
      <c r="Z550" s="99">
        <v>2.4399999999999999E-6</v>
      </c>
      <c r="AA550" s="99">
        <v>5.8299999999999997E-7</v>
      </c>
      <c r="AB550" s="99">
        <v>1.98E-7</v>
      </c>
      <c r="AC550" s="99">
        <v>6.8099999999999994E-8</v>
      </c>
    </row>
    <row r="551" spans="1:29" s="98" customFormat="1" x14ac:dyDescent="0.25">
      <c r="A551" s="98" t="s">
        <v>152</v>
      </c>
      <c r="B551" s="98" t="s">
        <v>236</v>
      </c>
      <c r="C551" s="98" t="s">
        <v>286</v>
      </c>
      <c r="D551" s="98">
        <v>2018</v>
      </c>
      <c r="E551" s="98">
        <v>2016</v>
      </c>
      <c r="F551" s="98" t="s">
        <v>272</v>
      </c>
      <c r="G551" s="98" t="s">
        <v>278</v>
      </c>
      <c r="H551" s="98" t="s">
        <v>274</v>
      </c>
      <c r="I551" s="99">
        <f t="shared" si="22"/>
        <v>0.55994827748938236</v>
      </c>
      <c r="J551" s="99">
        <f t="shared" si="22"/>
        <v>0.19178656599024704</v>
      </c>
      <c r="K551" s="99">
        <f t="shared" si="22"/>
        <v>0.10770870536416566</v>
      </c>
      <c r="L551" s="99">
        <f t="shared" si="22"/>
        <v>7.602967437470512E-2</v>
      </c>
      <c r="M551" s="99">
        <f t="shared" si="22"/>
        <v>3.5959981123171295E-2</v>
      </c>
      <c r="N551" s="99">
        <f t="shared" si="21"/>
        <v>1.4589478055686625E-3</v>
      </c>
      <c r="O551" s="99">
        <f t="shared" si="21"/>
        <v>9.5379568979078126E-4</v>
      </c>
      <c r="P551" s="99">
        <f t="shared" si="21"/>
        <v>2.3288368727387117E-4</v>
      </c>
      <c r="Q551" s="99">
        <f t="shared" si="21"/>
        <v>8.2023004561900212E-5</v>
      </c>
      <c r="R551" s="99">
        <f t="shared" si="21"/>
        <v>2.9452936919930797E-5</v>
      </c>
      <c r="S551" s="101"/>
      <c r="T551" s="99">
        <v>1.3834615384615399E-4</v>
      </c>
      <c r="U551" s="99">
        <v>4.7384615384615403E-5</v>
      </c>
      <c r="V551" s="99">
        <v>2.66115384615385E-5</v>
      </c>
      <c r="W551" s="99">
        <v>1.8784615384615399E-5</v>
      </c>
      <c r="X551" s="99">
        <v>8.88461538461538E-6</v>
      </c>
      <c r="Y551" s="99">
        <v>3.6046153846153799E-7</v>
      </c>
      <c r="Z551" s="99">
        <v>2.3565384615384601E-7</v>
      </c>
      <c r="AA551" s="99">
        <v>5.7538461538461498E-8</v>
      </c>
      <c r="AB551" s="99">
        <v>2.02653846153846E-8</v>
      </c>
      <c r="AC551" s="99">
        <v>7.2769230769230802E-9</v>
      </c>
    </row>
    <row r="552" spans="1:29" s="98" customFormat="1" x14ac:dyDescent="0.25">
      <c r="A552" s="98" t="s">
        <v>152</v>
      </c>
      <c r="B552" s="98" t="s">
        <v>236</v>
      </c>
      <c r="C552" s="98" t="s">
        <v>286</v>
      </c>
      <c r="D552" s="98">
        <v>2018</v>
      </c>
      <c r="E552" s="98">
        <v>2016</v>
      </c>
      <c r="F552" s="98" t="s">
        <v>272</v>
      </c>
      <c r="G552" s="98" t="s">
        <v>278</v>
      </c>
      <c r="H552" s="98" t="s">
        <v>275</v>
      </c>
      <c r="I552" s="99">
        <f t="shared" si="22"/>
        <v>0.989755670913955</v>
      </c>
      <c r="J552" s="99">
        <f t="shared" si="22"/>
        <v>0.39213503224791579</v>
      </c>
      <c r="K552" s="99">
        <f t="shared" si="22"/>
        <v>0.23117130722038695</v>
      </c>
      <c r="L552" s="99">
        <f t="shared" si="22"/>
        <v>0.15822391694195378</v>
      </c>
      <c r="M552" s="99">
        <f t="shared" si="22"/>
        <v>7.602967437470512E-2</v>
      </c>
      <c r="N552" s="99">
        <f t="shared" si="21"/>
        <v>4.058340726757914E-3</v>
      </c>
      <c r="O552" s="99">
        <f t="shared" si="21"/>
        <v>2.0891036652509035E-3</v>
      </c>
      <c r="P552" s="99">
        <f t="shared" si="21"/>
        <v>5.1200163599182007E-4</v>
      </c>
      <c r="Q552" s="99">
        <f t="shared" si="21"/>
        <v>1.8322466572282534E-4</v>
      </c>
      <c r="R552" s="99">
        <f t="shared" si="21"/>
        <v>6.7981488123328431E-5</v>
      </c>
      <c r="S552" s="101"/>
      <c r="T552" s="99">
        <v>2.44538461538462E-4</v>
      </c>
      <c r="U552" s="99">
        <v>9.6884615384615406E-5</v>
      </c>
      <c r="V552" s="99">
        <v>5.7115384615384603E-5</v>
      </c>
      <c r="W552" s="99">
        <v>3.90923076923077E-5</v>
      </c>
      <c r="X552" s="99">
        <v>1.8784615384615399E-5</v>
      </c>
      <c r="Y552" s="99">
        <v>1.00269230769231E-6</v>
      </c>
      <c r="Z552" s="99">
        <v>5.1615384615384596E-7</v>
      </c>
      <c r="AA552" s="99">
        <v>1.265E-7</v>
      </c>
      <c r="AB552" s="99">
        <v>4.5269230769230801E-8</v>
      </c>
      <c r="AC552" s="99">
        <v>1.6796153846153799E-8</v>
      </c>
    </row>
    <row r="553" spans="1:29" s="98" customFormat="1" x14ac:dyDescent="0.25">
      <c r="A553" s="98" t="s">
        <v>152</v>
      </c>
      <c r="B553" s="98" t="s">
        <v>236</v>
      </c>
      <c r="C553" s="98" t="s">
        <v>286</v>
      </c>
      <c r="D553" s="98">
        <v>2018</v>
      </c>
      <c r="E553" s="98">
        <v>2016</v>
      </c>
      <c r="F553" s="98" t="s">
        <v>272</v>
      </c>
      <c r="G553" s="98" t="s">
        <v>278</v>
      </c>
      <c r="H553" s="98" t="s">
        <v>276</v>
      </c>
      <c r="I553" s="99">
        <f t="shared" si="22"/>
        <v>2.0206084631115293</v>
      </c>
      <c r="J553" s="99">
        <f t="shared" si="22"/>
        <v>0.80653100519112886</v>
      </c>
      <c r="K553" s="99">
        <f t="shared" si="22"/>
        <v>0.55823589743589785</v>
      </c>
      <c r="L553" s="99">
        <f t="shared" si="22"/>
        <v>0.32363983010854191</v>
      </c>
      <c r="M553" s="99">
        <f t="shared" si="22"/>
        <v>0.15531287085103027</v>
      </c>
      <c r="N553" s="99">
        <f t="shared" si="21"/>
        <v>2.1233512663205931E-2</v>
      </c>
      <c r="O553" s="99">
        <f t="shared" si="21"/>
        <v>4.1782073305018002E-3</v>
      </c>
      <c r="P553" s="99">
        <f t="shared" si="21"/>
        <v>9.983175711813742E-4</v>
      </c>
      <c r="Q553" s="99">
        <f t="shared" si="21"/>
        <v>3.3905125058990109E-4</v>
      </c>
      <c r="R553" s="99">
        <f t="shared" si="21"/>
        <v>1.1661308164228426E-4</v>
      </c>
      <c r="S553" s="101"/>
      <c r="T553" s="99">
        <v>4.9923076923076896E-4</v>
      </c>
      <c r="U553" s="99">
        <v>1.99269230769231E-4</v>
      </c>
      <c r="V553" s="99">
        <v>1.3792307692307701E-4</v>
      </c>
      <c r="W553" s="99">
        <v>7.9961538461538503E-5</v>
      </c>
      <c r="X553" s="99">
        <v>3.8373076923076897E-5</v>
      </c>
      <c r="Y553" s="99">
        <v>5.2461538461538503E-6</v>
      </c>
      <c r="Z553" s="99">
        <v>1.03230769230769E-6</v>
      </c>
      <c r="AA553" s="99">
        <v>2.4665384615384599E-7</v>
      </c>
      <c r="AB553" s="99">
        <v>8.3769230769230802E-8</v>
      </c>
      <c r="AC553" s="99">
        <v>2.8811538461538501E-8</v>
      </c>
    </row>
    <row r="554" spans="1:29" s="98" customFormat="1" x14ac:dyDescent="0.25">
      <c r="A554" s="98" t="s">
        <v>152</v>
      </c>
      <c r="B554" s="98" t="s">
        <v>236</v>
      </c>
      <c r="C554" s="98" t="s">
        <v>286</v>
      </c>
      <c r="D554" s="98">
        <v>2018</v>
      </c>
      <c r="E554" s="98">
        <v>2016</v>
      </c>
      <c r="F554" s="98" t="s">
        <v>279</v>
      </c>
      <c r="G554" s="98" t="s">
        <v>273</v>
      </c>
      <c r="H554" s="98" t="s">
        <v>274</v>
      </c>
      <c r="I554" s="99">
        <f t="shared" si="22"/>
        <v>0</v>
      </c>
      <c r="J554" s="99">
        <f t="shared" si="22"/>
        <v>0</v>
      </c>
      <c r="K554" s="99">
        <f t="shared" si="22"/>
        <v>0</v>
      </c>
      <c r="L554" s="99">
        <f t="shared" si="22"/>
        <v>0</v>
      </c>
      <c r="M554" s="99">
        <f t="shared" si="22"/>
        <v>0</v>
      </c>
      <c r="N554" s="99">
        <f t="shared" si="21"/>
        <v>0</v>
      </c>
      <c r="O554" s="99">
        <f t="shared" si="21"/>
        <v>0</v>
      </c>
      <c r="P554" s="99">
        <f t="shared" si="21"/>
        <v>0</v>
      </c>
      <c r="Q554" s="99">
        <f t="shared" si="21"/>
        <v>0</v>
      </c>
      <c r="R554" s="99">
        <f t="shared" si="21"/>
        <v>0</v>
      </c>
      <c r="S554" s="101"/>
      <c r="T554" s="99">
        <v>0</v>
      </c>
      <c r="U554" s="99">
        <v>0</v>
      </c>
      <c r="V554" s="99">
        <v>0</v>
      </c>
      <c r="W554" s="99">
        <v>0</v>
      </c>
      <c r="X554" s="99">
        <v>0</v>
      </c>
      <c r="Y554" s="99">
        <v>0</v>
      </c>
      <c r="Z554" s="99">
        <v>0</v>
      </c>
      <c r="AA554" s="99">
        <v>0</v>
      </c>
      <c r="AB554" s="99">
        <v>0</v>
      </c>
      <c r="AC554" s="99">
        <v>0</v>
      </c>
    </row>
    <row r="555" spans="1:29" s="98" customFormat="1" x14ac:dyDescent="0.25">
      <c r="A555" s="98" t="s">
        <v>152</v>
      </c>
      <c r="B555" s="98" t="s">
        <v>236</v>
      </c>
      <c r="C555" s="98" t="s">
        <v>286</v>
      </c>
      <c r="D555" s="98">
        <v>2018</v>
      </c>
      <c r="E555" s="98">
        <v>2016</v>
      </c>
      <c r="F555" s="98" t="s">
        <v>279</v>
      </c>
      <c r="G555" s="98" t="s">
        <v>273</v>
      </c>
      <c r="H555" s="98" t="s">
        <v>275</v>
      </c>
      <c r="I555" s="99">
        <f t="shared" si="22"/>
        <v>1.1818535787321063</v>
      </c>
      <c r="J555" s="99">
        <f t="shared" si="22"/>
        <v>0.21208605316973414</v>
      </c>
      <c r="K555" s="99">
        <f t="shared" si="22"/>
        <v>9.3091206543967284E-2</v>
      </c>
      <c r="L555" s="99">
        <f t="shared" si="22"/>
        <v>5.3831002044989779E-2</v>
      </c>
      <c r="M555" s="99">
        <f t="shared" si="22"/>
        <v>1.5663607361963192E-2</v>
      </c>
      <c r="N555" s="99">
        <f t="shared" si="21"/>
        <v>4.9378813905930473E-5</v>
      </c>
      <c r="O555" s="99">
        <f t="shared" si="21"/>
        <v>5.7878445807770962E-6</v>
      </c>
      <c r="P555" s="99">
        <f t="shared" si="21"/>
        <v>0</v>
      </c>
      <c r="Q555" s="99">
        <f t="shared" si="21"/>
        <v>0</v>
      </c>
      <c r="R555" s="99">
        <f t="shared" si="21"/>
        <v>0</v>
      </c>
      <c r="S555" s="101"/>
      <c r="T555" s="99">
        <v>2.92E-4</v>
      </c>
      <c r="U555" s="99">
        <v>5.24E-5</v>
      </c>
      <c r="V555" s="99">
        <v>2.3E-5</v>
      </c>
      <c r="W555" s="99">
        <v>1.33E-5</v>
      </c>
      <c r="X555" s="99">
        <v>3.8700000000000002E-6</v>
      </c>
      <c r="Y555" s="99">
        <v>1.22E-8</v>
      </c>
      <c r="Z555" s="99">
        <v>1.43E-9</v>
      </c>
      <c r="AA555" s="99">
        <v>0</v>
      </c>
      <c r="AB555" s="99">
        <v>0</v>
      </c>
      <c r="AC555" s="99">
        <v>0</v>
      </c>
    </row>
    <row r="556" spans="1:29" s="98" customFormat="1" x14ac:dyDescent="0.25">
      <c r="A556" s="98" t="s">
        <v>152</v>
      </c>
      <c r="B556" s="98" t="s">
        <v>236</v>
      </c>
      <c r="C556" s="98" t="s">
        <v>286</v>
      </c>
      <c r="D556" s="98">
        <v>2018</v>
      </c>
      <c r="E556" s="98">
        <v>2016</v>
      </c>
      <c r="F556" s="98" t="s">
        <v>279</v>
      </c>
      <c r="G556" s="98" t="s">
        <v>273</v>
      </c>
      <c r="H556" s="98" t="s">
        <v>276</v>
      </c>
      <c r="I556" s="99">
        <f t="shared" si="22"/>
        <v>10.199558282208589</v>
      </c>
      <c r="J556" s="99">
        <f t="shared" si="22"/>
        <v>4.5331370143149279</v>
      </c>
      <c r="K556" s="99">
        <f t="shared" si="22"/>
        <v>2.8089259713701433</v>
      </c>
      <c r="L556" s="99">
        <f t="shared" si="22"/>
        <v>1.8739664621676893</v>
      </c>
      <c r="M556" s="99">
        <f t="shared" si="22"/>
        <v>0.90662740286298571</v>
      </c>
      <c r="N556" s="99">
        <f t="shared" si="21"/>
        <v>6.3544867075664618E-2</v>
      </c>
      <c r="O556" s="99">
        <f t="shared" si="21"/>
        <v>2.3151378323108384E-2</v>
      </c>
      <c r="P556" s="99">
        <f t="shared" si="21"/>
        <v>5.6664212678936609E-3</v>
      </c>
      <c r="Q556" s="99">
        <f t="shared" si="21"/>
        <v>1.9306306748466259E-3</v>
      </c>
      <c r="R556" s="99">
        <f t="shared" si="21"/>
        <v>6.5568588957055224E-4</v>
      </c>
      <c r="S556" s="101"/>
      <c r="T556" s="99">
        <v>2.5200000000000001E-3</v>
      </c>
      <c r="U556" s="99">
        <v>1.1199999999999999E-3</v>
      </c>
      <c r="V556" s="99">
        <v>6.9399999999999996E-4</v>
      </c>
      <c r="W556" s="99">
        <v>4.6299999999999998E-4</v>
      </c>
      <c r="X556" s="99">
        <v>2.24E-4</v>
      </c>
      <c r="Y556" s="99">
        <v>1.5699999999999999E-5</v>
      </c>
      <c r="Z556" s="99">
        <v>5.7200000000000003E-6</v>
      </c>
      <c r="AA556" s="99">
        <v>1.3999999999999999E-6</v>
      </c>
      <c r="AB556" s="99">
        <v>4.7700000000000005E-7</v>
      </c>
      <c r="AC556" s="99">
        <v>1.6199999999999999E-7</v>
      </c>
    </row>
    <row r="557" spans="1:29" s="98" customFormat="1" x14ac:dyDescent="0.25">
      <c r="A557" s="98" t="s">
        <v>152</v>
      </c>
      <c r="B557" s="98" t="s">
        <v>236</v>
      </c>
      <c r="C557" s="98" t="s">
        <v>286</v>
      </c>
      <c r="D557" s="98">
        <v>2018</v>
      </c>
      <c r="E557" s="98">
        <v>2016</v>
      </c>
      <c r="F557" s="98" t="s">
        <v>279</v>
      </c>
      <c r="G557" s="98" t="s">
        <v>277</v>
      </c>
      <c r="H557" s="98" t="s">
        <v>274</v>
      </c>
      <c r="I557" s="99">
        <f t="shared" si="22"/>
        <v>1.3235141104294477</v>
      </c>
      <c r="J557" s="99">
        <f t="shared" si="22"/>
        <v>0.4492662576687117</v>
      </c>
      <c r="K557" s="99">
        <f t="shared" si="22"/>
        <v>0.25296523517382413</v>
      </c>
      <c r="L557" s="99">
        <f t="shared" si="22"/>
        <v>0.1776827811860941</v>
      </c>
      <c r="M557" s="99">
        <f t="shared" si="22"/>
        <v>8.1353619631901838E-2</v>
      </c>
      <c r="N557" s="99">
        <f t="shared" si="21"/>
        <v>2.7846413087934561E-3</v>
      </c>
      <c r="O557" s="99">
        <f t="shared" si="21"/>
        <v>1.780875255623722E-3</v>
      </c>
      <c r="P557" s="99">
        <f t="shared" si="21"/>
        <v>3.8167394683026585E-4</v>
      </c>
      <c r="Q557" s="99">
        <f t="shared" si="21"/>
        <v>1.1899484662576687E-4</v>
      </c>
      <c r="R557" s="99">
        <f t="shared" si="21"/>
        <v>3.7115059304703482E-5</v>
      </c>
      <c r="S557" s="101"/>
      <c r="T557" s="99">
        <v>3.2699999999999998E-4</v>
      </c>
      <c r="U557" s="99">
        <v>1.11E-4</v>
      </c>
      <c r="V557" s="99">
        <v>6.2500000000000001E-5</v>
      </c>
      <c r="W557" s="99">
        <v>4.3900000000000003E-5</v>
      </c>
      <c r="X557" s="99">
        <v>2.0100000000000001E-5</v>
      </c>
      <c r="Y557" s="99">
        <v>6.8800000000000002E-7</v>
      </c>
      <c r="Z557" s="99">
        <v>4.4000000000000002E-7</v>
      </c>
      <c r="AA557" s="99">
        <v>9.4300000000000004E-8</v>
      </c>
      <c r="AB557" s="99">
        <v>2.9399999999999999E-8</v>
      </c>
      <c r="AC557" s="99">
        <v>9.1700000000000004E-9</v>
      </c>
    </row>
    <row r="558" spans="1:29" s="98" customFormat="1" x14ac:dyDescent="0.25">
      <c r="A558" s="98" t="s">
        <v>152</v>
      </c>
      <c r="B558" s="98" t="s">
        <v>236</v>
      </c>
      <c r="C558" s="98" t="s">
        <v>286</v>
      </c>
      <c r="D558" s="98">
        <v>2018</v>
      </c>
      <c r="E558" s="98">
        <v>2016</v>
      </c>
      <c r="F558" s="98" t="s">
        <v>279</v>
      </c>
      <c r="G558" s="98" t="s">
        <v>277</v>
      </c>
      <c r="H558" s="98" t="s">
        <v>275</v>
      </c>
      <c r="I558" s="99">
        <f t="shared" si="22"/>
        <v>2.3394224948875255</v>
      </c>
      <c r="J558" s="99">
        <f t="shared" si="22"/>
        <v>0.92686462167689165</v>
      </c>
      <c r="K558" s="99">
        <f t="shared" si="22"/>
        <v>0.54640490797546015</v>
      </c>
      <c r="L558" s="99">
        <f t="shared" si="22"/>
        <v>0.37155533742331287</v>
      </c>
      <c r="M558" s="99">
        <f t="shared" si="22"/>
        <v>0.17363533742331289</v>
      </c>
      <c r="N558" s="99">
        <f t="shared" si="21"/>
        <v>7.7710920245398765E-3</v>
      </c>
      <c r="O558" s="99">
        <f t="shared" si="21"/>
        <v>3.7519803680981594E-3</v>
      </c>
      <c r="P558" s="99">
        <f t="shared" si="21"/>
        <v>8.2163108384458077E-4</v>
      </c>
      <c r="Q558" s="99">
        <f t="shared" si="21"/>
        <v>2.7320245398773006E-4</v>
      </c>
      <c r="R558" s="99">
        <f t="shared" si="21"/>
        <v>9.5114928425357872E-5</v>
      </c>
      <c r="S558" s="101"/>
      <c r="T558" s="99">
        <v>5.7799999999999995E-4</v>
      </c>
      <c r="U558" s="99">
        <v>2.2900000000000001E-4</v>
      </c>
      <c r="V558" s="99">
        <v>1.35E-4</v>
      </c>
      <c r="W558" s="99">
        <v>9.1799999999999995E-5</v>
      </c>
      <c r="X558" s="99">
        <v>4.2899999999999999E-5</v>
      </c>
      <c r="Y558" s="99">
        <v>1.9199999999999998E-6</v>
      </c>
      <c r="Z558" s="99">
        <v>9.2699999999999998E-7</v>
      </c>
      <c r="AA558" s="99">
        <v>2.03E-7</v>
      </c>
      <c r="AB558" s="99">
        <v>6.7500000000000002E-8</v>
      </c>
      <c r="AC558" s="99">
        <v>2.3499999999999999E-8</v>
      </c>
    </row>
    <row r="559" spans="1:29" s="98" customFormat="1" x14ac:dyDescent="0.25">
      <c r="A559" s="98" t="s">
        <v>152</v>
      </c>
      <c r="B559" s="98" t="s">
        <v>236</v>
      </c>
      <c r="C559" s="98" t="s">
        <v>286</v>
      </c>
      <c r="D559" s="98">
        <v>2018</v>
      </c>
      <c r="E559" s="98">
        <v>2016</v>
      </c>
      <c r="F559" s="98" t="s">
        <v>279</v>
      </c>
      <c r="G559" s="98" t="s">
        <v>277</v>
      </c>
      <c r="H559" s="98" t="s">
        <v>276</v>
      </c>
      <c r="I559" s="99">
        <f t="shared" si="22"/>
        <v>4.7759836400818001</v>
      </c>
      <c r="J559" s="99">
        <f t="shared" si="22"/>
        <v>1.9063460122699387</v>
      </c>
      <c r="K559" s="99">
        <f t="shared" si="22"/>
        <v>1.3154192229038855</v>
      </c>
      <c r="L559" s="99">
        <f t="shared" si="22"/>
        <v>0.760919427402863</v>
      </c>
      <c r="M559" s="99">
        <f t="shared" si="22"/>
        <v>0.3541513292433538</v>
      </c>
      <c r="N559" s="99">
        <f t="shared" si="21"/>
        <v>4.3712392638036807E-2</v>
      </c>
      <c r="O559" s="99">
        <f t="shared" si="21"/>
        <v>7.366347648261759E-3</v>
      </c>
      <c r="P559" s="99">
        <f t="shared" si="21"/>
        <v>1.5582658486707568E-3</v>
      </c>
      <c r="Q559" s="99">
        <f t="shared" si="21"/>
        <v>4.897406952965236E-4</v>
      </c>
      <c r="R559" s="99">
        <f t="shared" si="21"/>
        <v>1.6189775051124745E-4</v>
      </c>
      <c r="S559" s="101"/>
      <c r="T559" s="99">
        <v>1.1800000000000001E-3</v>
      </c>
      <c r="U559" s="99">
        <v>4.7100000000000001E-4</v>
      </c>
      <c r="V559" s="99">
        <v>3.2499999999999999E-4</v>
      </c>
      <c r="W559" s="99">
        <v>1.8799999999999999E-4</v>
      </c>
      <c r="X559" s="99">
        <v>8.7499999999999999E-5</v>
      </c>
      <c r="Y559" s="99">
        <v>1.08E-5</v>
      </c>
      <c r="Z559" s="99">
        <v>1.8199999999999999E-6</v>
      </c>
      <c r="AA559" s="99">
        <v>3.8500000000000002E-7</v>
      </c>
      <c r="AB559" s="99">
        <v>1.2100000000000001E-7</v>
      </c>
      <c r="AC559" s="99">
        <v>4.0000000000000001E-8</v>
      </c>
    </row>
    <row r="560" spans="1:29" s="98" customFormat="1" x14ac:dyDescent="0.25">
      <c r="A560" s="98" t="s">
        <v>152</v>
      </c>
      <c r="B560" s="98" t="s">
        <v>236</v>
      </c>
      <c r="C560" s="98" t="s">
        <v>286</v>
      </c>
      <c r="D560" s="98">
        <v>2018</v>
      </c>
      <c r="E560" s="98">
        <v>2016</v>
      </c>
      <c r="F560" s="98" t="s">
        <v>279</v>
      </c>
      <c r="G560" s="98" t="s">
        <v>278</v>
      </c>
      <c r="H560" s="98" t="s">
        <v>274</v>
      </c>
      <c r="I560" s="99">
        <f t="shared" si="22"/>
        <v>0.55994827748938236</v>
      </c>
      <c r="J560" s="99">
        <f t="shared" si="22"/>
        <v>0.19007418593676279</v>
      </c>
      <c r="K560" s="99">
        <f t="shared" si="22"/>
        <v>0.1070237533427718</v>
      </c>
      <c r="L560" s="99">
        <f t="shared" si="22"/>
        <v>7.5173484347962782E-2</v>
      </c>
      <c r="M560" s="99">
        <f t="shared" si="22"/>
        <v>3.4418839075035373E-2</v>
      </c>
      <c r="N560" s="99">
        <f t="shared" si="21"/>
        <v>1.1781174767972313E-3</v>
      </c>
      <c r="O560" s="99">
        <f t="shared" si="21"/>
        <v>7.5344722353311256E-4</v>
      </c>
      <c r="P560" s="99">
        <f t="shared" si="21"/>
        <v>1.6147743904357383E-4</v>
      </c>
      <c r="Q560" s="99">
        <f t="shared" si="21"/>
        <v>5.0343973572439676E-5</v>
      </c>
      <c r="R560" s="99">
        <f t="shared" si="21"/>
        <v>1.5702525090451453E-5</v>
      </c>
      <c r="S560" s="101"/>
      <c r="T560" s="99">
        <v>1.3834615384615399E-4</v>
      </c>
      <c r="U560" s="99">
        <v>4.69615384615385E-5</v>
      </c>
      <c r="V560" s="99">
        <v>2.64423076923077E-5</v>
      </c>
      <c r="W560" s="99">
        <v>1.85730769230769E-5</v>
      </c>
      <c r="X560" s="99">
        <v>8.5038461538461493E-6</v>
      </c>
      <c r="Y560" s="99">
        <v>2.9107692307692302E-7</v>
      </c>
      <c r="Z560" s="99">
        <v>1.86153846153846E-7</v>
      </c>
      <c r="AA560" s="99">
        <v>3.9896153846153801E-8</v>
      </c>
      <c r="AB560" s="99">
        <v>1.24384615384615E-8</v>
      </c>
      <c r="AC560" s="99">
        <v>3.8796153846153799E-9</v>
      </c>
    </row>
    <row r="561" spans="1:29" s="98" customFormat="1" x14ac:dyDescent="0.25">
      <c r="A561" s="98" t="s">
        <v>152</v>
      </c>
      <c r="B561" s="98" t="s">
        <v>236</v>
      </c>
      <c r="C561" s="98" t="s">
        <v>286</v>
      </c>
      <c r="D561" s="98">
        <v>2018</v>
      </c>
      <c r="E561" s="98">
        <v>2016</v>
      </c>
      <c r="F561" s="98" t="s">
        <v>279</v>
      </c>
      <c r="G561" s="98" t="s">
        <v>278</v>
      </c>
      <c r="H561" s="98" t="s">
        <v>275</v>
      </c>
      <c r="I561" s="99">
        <f t="shared" si="22"/>
        <v>0.989755670913955</v>
      </c>
      <c r="J561" s="99">
        <f t="shared" si="22"/>
        <v>0.39213503224791579</v>
      </c>
      <c r="K561" s="99">
        <f t="shared" si="22"/>
        <v>0.23117130722038695</v>
      </c>
      <c r="L561" s="99">
        <f t="shared" si="22"/>
        <v>0.15719648890986299</v>
      </c>
      <c r="M561" s="99">
        <f t="shared" si="22"/>
        <v>7.3461104294478538E-2</v>
      </c>
      <c r="N561" s="99">
        <f t="shared" si="21"/>
        <v>3.2877697026899469E-3</v>
      </c>
      <c r="O561" s="99">
        <f t="shared" si="21"/>
        <v>1.5873763095799918E-3</v>
      </c>
      <c r="P561" s="99">
        <f t="shared" si="21"/>
        <v>3.4761315085732265E-4</v>
      </c>
      <c r="Q561" s="99">
        <f t="shared" si="21"/>
        <v>1.1558565361019345E-4</v>
      </c>
      <c r="R561" s="99">
        <f t="shared" si="21"/>
        <v>4.024093125688217E-5</v>
      </c>
      <c r="S561" s="101"/>
      <c r="T561" s="99">
        <v>2.44538461538462E-4</v>
      </c>
      <c r="U561" s="99">
        <v>9.6884615384615406E-5</v>
      </c>
      <c r="V561" s="99">
        <v>5.7115384615384603E-5</v>
      </c>
      <c r="W561" s="99">
        <v>3.8838461538461498E-5</v>
      </c>
      <c r="X561" s="99">
        <v>1.8150000000000001E-5</v>
      </c>
      <c r="Y561" s="99">
        <v>8.1230769230769202E-7</v>
      </c>
      <c r="Z561" s="99">
        <v>3.92192307692308E-7</v>
      </c>
      <c r="AA561" s="99">
        <v>8.5884615384615398E-8</v>
      </c>
      <c r="AB561" s="99">
        <v>2.8557692307692299E-8</v>
      </c>
      <c r="AC561" s="99">
        <v>9.9423076923076896E-9</v>
      </c>
    </row>
    <row r="562" spans="1:29" s="98" customFormat="1" x14ac:dyDescent="0.25">
      <c r="A562" s="98" t="s">
        <v>152</v>
      </c>
      <c r="B562" s="98" t="s">
        <v>236</v>
      </c>
      <c r="C562" s="98" t="s">
        <v>286</v>
      </c>
      <c r="D562" s="98">
        <v>2018</v>
      </c>
      <c r="E562" s="98">
        <v>2016</v>
      </c>
      <c r="F562" s="98" t="s">
        <v>279</v>
      </c>
      <c r="G562" s="98" t="s">
        <v>278</v>
      </c>
      <c r="H562" s="98" t="s">
        <v>276</v>
      </c>
      <c r="I562" s="99">
        <f t="shared" si="22"/>
        <v>2.0206084631115293</v>
      </c>
      <c r="J562" s="99">
        <f t="shared" si="22"/>
        <v>0.80653100519112886</v>
      </c>
      <c r="K562" s="99">
        <f t="shared" si="22"/>
        <v>0.55652351738241312</v>
      </c>
      <c r="L562" s="99">
        <f t="shared" si="22"/>
        <v>0.32192745005505724</v>
      </c>
      <c r="M562" s="99">
        <f t="shared" si="22"/>
        <v>0.14983325467988057</v>
      </c>
      <c r="N562" s="99">
        <f t="shared" si="21"/>
        <v>1.8493704577630964E-2</v>
      </c>
      <c r="O562" s="99">
        <f t="shared" si="21"/>
        <v>3.1165316973415136E-3</v>
      </c>
      <c r="P562" s="99">
        <f t="shared" si="21"/>
        <v>6.5926632059147246E-4</v>
      </c>
      <c r="Q562" s="99">
        <f t="shared" si="21"/>
        <v>2.0719798647160617E-4</v>
      </c>
      <c r="R562" s="99">
        <f t="shared" si="21"/>
        <v>6.849520213937383E-5</v>
      </c>
      <c r="S562" s="101"/>
      <c r="T562" s="99">
        <v>4.9923076923076896E-4</v>
      </c>
      <c r="U562" s="99">
        <v>1.99269230769231E-4</v>
      </c>
      <c r="V562" s="99">
        <v>1.3750000000000001E-4</v>
      </c>
      <c r="W562" s="99">
        <v>7.9538461538461498E-5</v>
      </c>
      <c r="X562" s="99">
        <v>3.7019230769230798E-5</v>
      </c>
      <c r="Y562" s="99">
        <v>4.5692307692307702E-6</v>
      </c>
      <c r="Z562" s="99">
        <v>7.7000000000000004E-7</v>
      </c>
      <c r="AA562" s="99">
        <v>1.62884615384615E-7</v>
      </c>
      <c r="AB562" s="99">
        <v>5.1192307692307703E-8</v>
      </c>
      <c r="AC562" s="99">
        <v>1.6923076923076902E-8</v>
      </c>
    </row>
    <row r="563" spans="1:29" s="98" customFormat="1" x14ac:dyDescent="0.25">
      <c r="A563" s="98" t="s">
        <v>152</v>
      </c>
      <c r="B563" s="98" t="s">
        <v>236</v>
      </c>
      <c r="C563" s="98" t="s">
        <v>286</v>
      </c>
      <c r="D563" s="98">
        <v>2018</v>
      </c>
      <c r="E563" s="98">
        <v>2016</v>
      </c>
      <c r="F563" s="98" t="s">
        <v>280</v>
      </c>
      <c r="G563" s="98" t="s">
        <v>273</v>
      </c>
      <c r="H563" s="98" t="s">
        <v>274</v>
      </c>
      <c r="I563" s="99">
        <f t="shared" si="22"/>
        <v>7.6901431492842541E-13</v>
      </c>
      <c r="J563" s="99">
        <f t="shared" si="22"/>
        <v>1.6877840490797547E-6</v>
      </c>
      <c r="K563" s="99">
        <f t="shared" si="22"/>
        <v>1.3518462167689163E-5</v>
      </c>
      <c r="L563" s="99">
        <f t="shared" si="22"/>
        <v>8.5805807770961159E-5</v>
      </c>
      <c r="M563" s="99">
        <f t="shared" si="22"/>
        <v>2.6470282208588956E-4</v>
      </c>
      <c r="N563" s="99">
        <f t="shared" si="21"/>
        <v>3.9705423312883438E-5</v>
      </c>
      <c r="O563" s="99">
        <f t="shared" si="21"/>
        <v>2.7320245398773008E-5</v>
      </c>
      <c r="P563" s="99">
        <f t="shared" si="21"/>
        <v>8.7424785276073627E-6</v>
      </c>
      <c r="Q563" s="99">
        <f t="shared" si="21"/>
        <v>3.5293709611451946E-6</v>
      </c>
      <c r="R563" s="99">
        <f t="shared" si="21"/>
        <v>1.4247002044989776E-6</v>
      </c>
      <c r="S563" s="101"/>
      <c r="T563" s="99">
        <v>1.9000000000000001E-16</v>
      </c>
      <c r="U563" s="99">
        <v>4.1700000000000001E-10</v>
      </c>
      <c r="V563" s="99">
        <v>3.34E-9</v>
      </c>
      <c r="W563" s="99">
        <v>2.1200000000000001E-8</v>
      </c>
      <c r="X563" s="99">
        <v>6.5400000000000003E-8</v>
      </c>
      <c r="Y563" s="99">
        <v>9.8099999999999998E-9</v>
      </c>
      <c r="Z563" s="99">
        <v>6.7500000000000001E-9</v>
      </c>
      <c r="AA563" s="99">
        <v>2.16E-9</v>
      </c>
      <c r="AB563" s="99">
        <v>8.7199999999999999E-10</v>
      </c>
      <c r="AC563" s="99">
        <v>3.5200000000000003E-10</v>
      </c>
    </row>
    <row r="564" spans="1:29" s="98" customFormat="1" x14ac:dyDescent="0.25">
      <c r="A564" s="98" t="s">
        <v>152</v>
      </c>
      <c r="B564" s="98" t="s">
        <v>236</v>
      </c>
      <c r="C564" s="98" t="s">
        <v>286</v>
      </c>
      <c r="D564" s="98">
        <v>2018</v>
      </c>
      <c r="E564" s="98">
        <v>2016</v>
      </c>
      <c r="F564" s="98" t="s">
        <v>280</v>
      </c>
      <c r="G564" s="98" t="s">
        <v>273</v>
      </c>
      <c r="H564" s="98" t="s">
        <v>275</v>
      </c>
      <c r="I564" s="99">
        <f t="shared" si="22"/>
        <v>1.1818535787321065E-9</v>
      </c>
      <c r="J564" s="99">
        <f t="shared" si="22"/>
        <v>2.4163239263803681E-5</v>
      </c>
      <c r="K564" s="99">
        <f t="shared" si="22"/>
        <v>2.5701267893660538E-4</v>
      </c>
      <c r="L564" s="99">
        <f t="shared" si="22"/>
        <v>7.2449243353783234E-4</v>
      </c>
      <c r="M564" s="99">
        <f t="shared" si="22"/>
        <v>1.6634993865030678E-3</v>
      </c>
      <c r="N564" s="99">
        <f t="shared" si="21"/>
        <v>3.011298159509203E-4</v>
      </c>
      <c r="O564" s="99">
        <f t="shared" si="21"/>
        <v>1.5218388548057259E-4</v>
      </c>
      <c r="P564" s="99">
        <f t="shared" si="21"/>
        <v>4.978355828220859E-5</v>
      </c>
      <c r="Q564" s="99">
        <f t="shared" si="21"/>
        <v>2.3596597137014314E-5</v>
      </c>
      <c r="R564" s="99">
        <f t="shared" si="21"/>
        <v>1.2466126789366055E-5</v>
      </c>
      <c r="S564" s="101"/>
      <c r="T564" s="99">
        <v>2.9200000000000002E-13</v>
      </c>
      <c r="U564" s="99">
        <v>5.9699999999999999E-9</v>
      </c>
      <c r="V564" s="99">
        <v>6.3500000000000006E-8</v>
      </c>
      <c r="W564" s="99">
        <v>1.79E-7</v>
      </c>
      <c r="X564" s="99">
        <v>4.1100000000000001E-7</v>
      </c>
      <c r="Y564" s="99">
        <v>7.4400000000000004E-8</v>
      </c>
      <c r="Z564" s="99">
        <v>3.7599999999999999E-8</v>
      </c>
      <c r="AA564" s="99">
        <v>1.2299999999999999E-8</v>
      </c>
      <c r="AB564" s="99">
        <v>5.8299999999999999E-9</v>
      </c>
      <c r="AC564" s="99">
        <v>3.0800000000000001E-9</v>
      </c>
    </row>
    <row r="565" spans="1:29" s="98" customFormat="1" x14ac:dyDescent="0.25">
      <c r="A565" s="98" t="s">
        <v>152</v>
      </c>
      <c r="B565" s="98" t="s">
        <v>236</v>
      </c>
      <c r="C565" s="98" t="s">
        <v>286</v>
      </c>
      <c r="D565" s="98">
        <v>2018</v>
      </c>
      <c r="E565" s="98">
        <v>2016</v>
      </c>
      <c r="F565" s="98" t="s">
        <v>280</v>
      </c>
      <c r="G565" s="98" t="s">
        <v>273</v>
      </c>
      <c r="H565" s="98" t="s">
        <v>276</v>
      </c>
      <c r="I565" s="99">
        <f t="shared" si="22"/>
        <v>2.7684515337423313E-6</v>
      </c>
      <c r="J565" s="99">
        <f t="shared" si="22"/>
        <v>9.2686462167689161E-4</v>
      </c>
      <c r="K565" s="99">
        <f t="shared" si="22"/>
        <v>6.5973333333333335E-3</v>
      </c>
      <c r="L565" s="99">
        <f t="shared" si="22"/>
        <v>1.4327950920245398E-2</v>
      </c>
      <c r="M565" s="99">
        <f t="shared" si="22"/>
        <v>3.5941300613496936E-2</v>
      </c>
      <c r="N565" s="99">
        <f t="shared" si="21"/>
        <v>1.3599411042944785E-2</v>
      </c>
      <c r="O565" s="99">
        <f t="shared" si="21"/>
        <v>7.487770961145195E-3</v>
      </c>
      <c r="P565" s="99">
        <f t="shared" si="21"/>
        <v>2.4203713701431494E-3</v>
      </c>
      <c r="Q565" s="99">
        <f t="shared" si="21"/>
        <v>1.0118609406952965E-3</v>
      </c>
      <c r="R565" s="99">
        <f t="shared" si="21"/>
        <v>4.0879182004089986E-4</v>
      </c>
      <c r="S565" s="101"/>
      <c r="T565" s="99">
        <v>6.8400000000000002E-10</v>
      </c>
      <c r="U565" s="99">
        <v>2.29E-7</v>
      </c>
      <c r="V565" s="99">
        <v>1.6300000000000001E-6</v>
      </c>
      <c r="W565" s="99">
        <v>3.54E-6</v>
      </c>
      <c r="X565" s="99">
        <v>8.8799999999999997E-6</v>
      </c>
      <c r="Y565" s="99">
        <v>3.36E-6</v>
      </c>
      <c r="Z565" s="99">
        <v>1.8500000000000001E-6</v>
      </c>
      <c r="AA565" s="99">
        <v>5.9800000000000003E-7</v>
      </c>
      <c r="AB565" s="99">
        <v>2.4999999999999999E-7</v>
      </c>
      <c r="AC565" s="99">
        <v>1.01E-7</v>
      </c>
    </row>
    <row r="566" spans="1:29" s="98" customFormat="1" x14ac:dyDescent="0.25">
      <c r="A566" s="98" t="s">
        <v>152</v>
      </c>
      <c r="B566" s="98" t="s">
        <v>236</v>
      </c>
      <c r="C566" s="98" t="s">
        <v>286</v>
      </c>
      <c r="D566" s="98">
        <v>2018</v>
      </c>
      <c r="E566" s="98">
        <v>2016</v>
      </c>
      <c r="F566" s="98" t="s">
        <v>280</v>
      </c>
      <c r="G566" s="98" t="s">
        <v>277</v>
      </c>
      <c r="H566" s="98" t="s">
        <v>274</v>
      </c>
      <c r="I566" s="99">
        <f t="shared" si="22"/>
        <v>1.631119836400818E-6</v>
      </c>
      <c r="J566" s="99">
        <f t="shared" si="22"/>
        <v>1.3761308793456032E-4</v>
      </c>
      <c r="K566" s="99">
        <f t="shared" si="22"/>
        <v>3.2662871165644176E-4</v>
      </c>
      <c r="L566" s="99">
        <f t="shared" si="22"/>
        <v>1.497554192229039E-3</v>
      </c>
      <c r="M566" s="99">
        <f t="shared" si="22"/>
        <v>3.2500973415132924E-3</v>
      </c>
      <c r="N566" s="99">
        <f t="shared" si="21"/>
        <v>7.0425521472392634E-4</v>
      </c>
      <c r="O566" s="99">
        <f t="shared" si="21"/>
        <v>5.1807280163599181E-4</v>
      </c>
      <c r="P566" s="99">
        <f t="shared" si="21"/>
        <v>1.7525431492842536E-4</v>
      </c>
      <c r="Q566" s="99">
        <f t="shared" si="21"/>
        <v>7.7710920245398777E-5</v>
      </c>
      <c r="R566" s="99">
        <f t="shared" si="21"/>
        <v>3.3148564417177907E-5</v>
      </c>
      <c r="S566" s="101"/>
      <c r="T566" s="99">
        <v>4.03E-10</v>
      </c>
      <c r="U566" s="99">
        <v>3.4E-8</v>
      </c>
      <c r="V566" s="99">
        <v>8.0700000000000001E-8</v>
      </c>
      <c r="W566" s="99">
        <v>3.7E-7</v>
      </c>
      <c r="X566" s="99">
        <v>8.0299999999999998E-7</v>
      </c>
      <c r="Y566" s="99">
        <v>1.74E-7</v>
      </c>
      <c r="Z566" s="99">
        <v>1.2800000000000001E-7</v>
      </c>
      <c r="AA566" s="99">
        <v>4.3299999999999997E-8</v>
      </c>
      <c r="AB566" s="99">
        <v>1.92E-8</v>
      </c>
      <c r="AC566" s="99">
        <v>8.1899999999999992E-9</v>
      </c>
    </row>
    <row r="567" spans="1:29" s="98" customFormat="1" x14ac:dyDescent="0.25">
      <c r="A567" s="98" t="s">
        <v>152</v>
      </c>
      <c r="B567" s="98" t="s">
        <v>236</v>
      </c>
      <c r="C567" s="98" t="s">
        <v>286</v>
      </c>
      <c r="D567" s="98">
        <v>2018</v>
      </c>
      <c r="E567" s="98">
        <v>2016</v>
      </c>
      <c r="F567" s="98" t="s">
        <v>280</v>
      </c>
      <c r="G567" s="98" t="s">
        <v>277</v>
      </c>
      <c r="H567" s="98" t="s">
        <v>275</v>
      </c>
      <c r="I567" s="99">
        <f t="shared" si="22"/>
        <v>1.7687329243353784E-6</v>
      </c>
      <c r="J567" s="99">
        <f t="shared" si="22"/>
        <v>1.7930175869120652E-4</v>
      </c>
      <c r="K567" s="99">
        <f t="shared" si="22"/>
        <v>1.1211419222903886E-3</v>
      </c>
      <c r="L567" s="99">
        <f t="shared" si="22"/>
        <v>2.5741742331288346E-3</v>
      </c>
      <c r="M567" s="99">
        <f t="shared" si="22"/>
        <v>6.2330633946830272E-3</v>
      </c>
      <c r="N567" s="99">
        <f t="shared" si="21"/>
        <v>1.8415869120654398E-3</v>
      </c>
      <c r="O567" s="99">
        <f t="shared" si="21"/>
        <v>1.1575689161554192E-3</v>
      </c>
      <c r="P567" s="99">
        <f t="shared" si="21"/>
        <v>3.8895934560327199E-4</v>
      </c>
      <c r="Q567" s="99">
        <f t="shared" si="21"/>
        <v>1.6189775051124745E-4</v>
      </c>
      <c r="R567" s="99">
        <f t="shared" si="21"/>
        <v>6.5568588957055224E-5</v>
      </c>
      <c r="S567" s="101"/>
      <c r="T567" s="99">
        <v>4.3699999999999999E-10</v>
      </c>
      <c r="U567" s="99">
        <v>4.43E-8</v>
      </c>
      <c r="V567" s="99">
        <v>2.7700000000000001E-7</v>
      </c>
      <c r="W567" s="99">
        <v>6.3600000000000003E-7</v>
      </c>
      <c r="X567" s="99">
        <v>1.5400000000000001E-6</v>
      </c>
      <c r="Y567" s="99">
        <v>4.5499999999999998E-7</v>
      </c>
      <c r="Z567" s="99">
        <v>2.8599999999999999E-7</v>
      </c>
      <c r="AA567" s="99">
        <v>9.6099999999999994E-8</v>
      </c>
      <c r="AB567" s="99">
        <v>4.0000000000000001E-8</v>
      </c>
      <c r="AC567" s="99">
        <v>1.6199999999999999E-8</v>
      </c>
    </row>
    <row r="568" spans="1:29" s="98" customFormat="1" x14ac:dyDescent="0.25">
      <c r="A568" s="98" t="s">
        <v>152</v>
      </c>
      <c r="B568" s="98" t="s">
        <v>236</v>
      </c>
      <c r="C568" s="98" t="s">
        <v>286</v>
      </c>
      <c r="D568" s="98">
        <v>2018</v>
      </c>
      <c r="E568" s="98">
        <v>2016</v>
      </c>
      <c r="F568" s="98" t="s">
        <v>280</v>
      </c>
      <c r="G568" s="98" t="s">
        <v>277</v>
      </c>
      <c r="H568" s="98" t="s">
        <v>276</v>
      </c>
      <c r="I568" s="99">
        <f t="shared" si="22"/>
        <v>2.0965758691206543E-6</v>
      </c>
      <c r="J568" s="99">
        <f t="shared" si="22"/>
        <v>3.9948269938650308E-4</v>
      </c>
      <c r="K568" s="99">
        <f t="shared" si="22"/>
        <v>3.3674732106339471E-3</v>
      </c>
      <c r="L568" s="99">
        <f t="shared" si="22"/>
        <v>9.8352883435582836E-3</v>
      </c>
      <c r="M568" s="99">
        <f t="shared" si="22"/>
        <v>2.2179991820040903E-2</v>
      </c>
      <c r="N568" s="99">
        <f t="shared" si="21"/>
        <v>7.0425521472392639E-3</v>
      </c>
      <c r="O568" s="99">
        <f t="shared" si="21"/>
        <v>2.8494004089979551E-3</v>
      </c>
      <c r="P568" s="99">
        <f t="shared" si="21"/>
        <v>8.0544130879345603E-4</v>
      </c>
      <c r="Q568" s="99">
        <f t="shared" si="21"/>
        <v>3.1124842535787319E-4</v>
      </c>
      <c r="R568" s="99">
        <f t="shared" si="21"/>
        <v>1.1454265848670756E-4</v>
      </c>
      <c r="S568" s="101"/>
      <c r="T568" s="99">
        <v>5.1799999999999997E-10</v>
      </c>
      <c r="U568" s="99">
        <v>9.8700000000000004E-8</v>
      </c>
      <c r="V568" s="99">
        <v>8.3200000000000004E-7</v>
      </c>
      <c r="W568" s="99">
        <v>2.43E-6</v>
      </c>
      <c r="X568" s="99">
        <v>5.48E-6</v>
      </c>
      <c r="Y568" s="99">
        <v>1.7400000000000001E-6</v>
      </c>
      <c r="Z568" s="99">
        <v>7.0399999999999995E-7</v>
      </c>
      <c r="AA568" s="99">
        <v>1.99E-7</v>
      </c>
      <c r="AB568" s="99">
        <v>7.6899999999999994E-8</v>
      </c>
      <c r="AC568" s="99">
        <v>2.8299999999999999E-8</v>
      </c>
    </row>
    <row r="569" spans="1:29" s="98" customFormat="1" x14ac:dyDescent="0.25">
      <c r="A569" s="98" t="s">
        <v>152</v>
      </c>
      <c r="B569" s="98" t="s">
        <v>236</v>
      </c>
      <c r="C569" s="98" t="s">
        <v>286</v>
      </c>
      <c r="D569" s="98">
        <v>2018</v>
      </c>
      <c r="E569" s="98">
        <v>2016</v>
      </c>
      <c r="F569" s="98" t="s">
        <v>280</v>
      </c>
      <c r="G569" s="98" t="s">
        <v>278</v>
      </c>
      <c r="H569" s="98" t="s">
        <v>274</v>
      </c>
      <c r="I569" s="99">
        <f t="shared" si="22"/>
        <v>6.900891615541923E-7</v>
      </c>
      <c r="J569" s="99">
        <f t="shared" si="22"/>
        <v>5.8220921818467887E-5</v>
      </c>
      <c r="K569" s="99">
        <f t="shared" si="22"/>
        <v>1.3818907031618692E-4</v>
      </c>
      <c r="L569" s="99">
        <f t="shared" si="22"/>
        <v>6.3358061978921064E-4</v>
      </c>
      <c r="M569" s="99">
        <f t="shared" si="22"/>
        <v>1.3750411829479305E-3</v>
      </c>
      <c r="N569" s="99">
        <f t="shared" si="21"/>
        <v>2.9795412930627647E-4</v>
      </c>
      <c r="O569" s="99">
        <f t="shared" si="21"/>
        <v>2.191846468459967E-4</v>
      </c>
      <c r="P569" s="99">
        <f t="shared" si="21"/>
        <v>7.4146056315872394E-5</v>
      </c>
      <c r="Q569" s="99">
        <f t="shared" si="21"/>
        <v>3.2877697026899473E-5</v>
      </c>
      <c r="R569" s="99">
        <f t="shared" si="21"/>
        <v>1.4024392638036811E-5</v>
      </c>
      <c r="S569" s="101"/>
      <c r="T569" s="99">
        <v>1.7050000000000001E-10</v>
      </c>
      <c r="U569" s="99">
        <v>1.4384615384615399E-8</v>
      </c>
      <c r="V569" s="99">
        <v>3.4142307692307699E-8</v>
      </c>
      <c r="W569" s="99">
        <v>1.5653846153846199E-7</v>
      </c>
      <c r="X569" s="99">
        <v>3.3973076923076901E-7</v>
      </c>
      <c r="Y569" s="99">
        <v>7.3615384615384595E-8</v>
      </c>
      <c r="Z569" s="99">
        <v>5.4153846153846197E-8</v>
      </c>
      <c r="AA569" s="99">
        <v>1.8319230769230801E-8</v>
      </c>
      <c r="AB569" s="99">
        <v>8.1230769230769204E-9</v>
      </c>
      <c r="AC569" s="99">
        <v>3.4649999999999999E-9</v>
      </c>
    </row>
    <row r="570" spans="1:29" s="98" customFormat="1" x14ac:dyDescent="0.25">
      <c r="A570" s="98" t="s">
        <v>152</v>
      </c>
      <c r="B570" s="98" t="s">
        <v>236</v>
      </c>
      <c r="C570" s="98" t="s">
        <v>286</v>
      </c>
      <c r="D570" s="98">
        <v>2018</v>
      </c>
      <c r="E570" s="98">
        <v>2016</v>
      </c>
      <c r="F570" s="98" t="s">
        <v>280</v>
      </c>
      <c r="G570" s="98" t="s">
        <v>278</v>
      </c>
      <c r="H570" s="98" t="s">
        <v>275</v>
      </c>
      <c r="I570" s="99">
        <f t="shared" si="22"/>
        <v>7.4831008337265844E-7</v>
      </c>
      <c r="J570" s="99">
        <f t="shared" si="22"/>
        <v>7.5858436369356656E-5</v>
      </c>
      <c r="K570" s="99">
        <f t="shared" si="22"/>
        <v>4.7432927481516564E-4</v>
      </c>
      <c r="L570" s="99">
        <f t="shared" si="22"/>
        <v>1.0890737140160452E-3</v>
      </c>
      <c r="M570" s="99">
        <f t="shared" si="22"/>
        <v>2.6370652823658977E-3</v>
      </c>
      <c r="N570" s="99">
        <f t="shared" si="21"/>
        <v>7.791329243353784E-4</v>
      </c>
      <c r="O570" s="99">
        <f t="shared" si="21"/>
        <v>4.897406952965236E-4</v>
      </c>
      <c r="P570" s="99">
        <f t="shared" si="21"/>
        <v>1.6455972313984582E-4</v>
      </c>
      <c r="Q570" s="99">
        <f t="shared" si="21"/>
        <v>6.849520213937383E-5</v>
      </c>
      <c r="R570" s="99">
        <f t="shared" si="21"/>
        <v>2.7740556866446424E-5</v>
      </c>
      <c r="S570" s="101"/>
      <c r="T570" s="99">
        <v>1.8488461538461499E-10</v>
      </c>
      <c r="U570" s="99">
        <v>1.8742307692307701E-8</v>
      </c>
      <c r="V570" s="99">
        <v>1.17192307692308E-7</v>
      </c>
      <c r="W570" s="99">
        <v>2.6907692307692301E-7</v>
      </c>
      <c r="X570" s="99">
        <v>6.5153846153846202E-7</v>
      </c>
      <c r="Y570" s="99">
        <v>1.9250000000000001E-7</v>
      </c>
      <c r="Z570" s="99">
        <v>1.2100000000000001E-7</v>
      </c>
      <c r="AA570" s="99">
        <v>4.0657692307692302E-8</v>
      </c>
      <c r="AB570" s="99">
        <v>1.6923076923076902E-8</v>
      </c>
      <c r="AC570" s="99">
        <v>6.8538461538461503E-9</v>
      </c>
    </row>
    <row r="571" spans="1:29" s="98" customFormat="1" x14ac:dyDescent="0.25">
      <c r="A571" s="98" t="s">
        <v>152</v>
      </c>
      <c r="B571" s="98" t="s">
        <v>236</v>
      </c>
      <c r="C571" s="98" t="s">
        <v>286</v>
      </c>
      <c r="D571" s="98">
        <v>2018</v>
      </c>
      <c r="E571" s="98">
        <v>2016</v>
      </c>
      <c r="F571" s="98" t="s">
        <v>280</v>
      </c>
      <c r="G571" s="98" t="s">
        <v>278</v>
      </c>
      <c r="H571" s="98" t="s">
        <v>276</v>
      </c>
      <c r="I571" s="99">
        <f t="shared" si="22"/>
        <v>8.8701286770489174E-7</v>
      </c>
      <c r="J571" s="99">
        <f t="shared" si="22"/>
        <v>1.6901191127890509E-4</v>
      </c>
      <c r="K571" s="99">
        <f t="shared" si="22"/>
        <v>1.4247002044989775E-3</v>
      </c>
      <c r="L571" s="99">
        <f t="shared" si="22"/>
        <v>4.1610835299669526E-3</v>
      </c>
      <c r="M571" s="99">
        <f t="shared" si="22"/>
        <v>9.3838426930942329E-3</v>
      </c>
      <c r="N571" s="99">
        <f t="shared" si="21"/>
        <v>2.9795412930627646E-3</v>
      </c>
      <c r="O571" s="99">
        <f t="shared" si="21"/>
        <v>1.2055155576529816E-3</v>
      </c>
      <c r="P571" s="99">
        <f t="shared" si="21"/>
        <v>3.4076363064338523E-4</v>
      </c>
      <c r="Q571" s="99">
        <f t="shared" si="21"/>
        <v>1.3168202611294643E-4</v>
      </c>
      <c r="R571" s="99">
        <f t="shared" si="21"/>
        <v>4.846035551360695E-5</v>
      </c>
      <c r="S571" s="101"/>
      <c r="T571" s="99">
        <v>2.19153846153846E-10</v>
      </c>
      <c r="U571" s="99">
        <v>4.1757692307692299E-8</v>
      </c>
      <c r="V571" s="99">
        <v>3.5199999999999998E-7</v>
      </c>
      <c r="W571" s="99">
        <v>1.0280769230769199E-6</v>
      </c>
      <c r="X571" s="99">
        <v>2.3184615384615401E-6</v>
      </c>
      <c r="Y571" s="99">
        <v>7.3615384615384597E-7</v>
      </c>
      <c r="Z571" s="99">
        <v>2.97846153846154E-7</v>
      </c>
      <c r="AA571" s="99">
        <v>8.4192307692307694E-8</v>
      </c>
      <c r="AB571" s="99">
        <v>3.25346153846154E-8</v>
      </c>
      <c r="AC571" s="99">
        <v>1.19730769230769E-8</v>
      </c>
    </row>
    <row r="572" spans="1:29" s="98" customFormat="1" x14ac:dyDescent="0.25">
      <c r="A572" s="98" t="s">
        <v>152</v>
      </c>
      <c r="B572" s="98" t="s">
        <v>236</v>
      </c>
      <c r="C572" s="98" t="s">
        <v>286</v>
      </c>
      <c r="D572" s="98">
        <v>2019</v>
      </c>
      <c r="E572" s="98">
        <v>2019</v>
      </c>
      <c r="F572" s="98" t="s">
        <v>272</v>
      </c>
      <c r="G572" s="98" t="s">
        <v>273</v>
      </c>
      <c r="H572" s="98" t="s">
        <v>274</v>
      </c>
      <c r="I572" s="99">
        <f t="shared" si="22"/>
        <v>1.2992294478527607E-12</v>
      </c>
      <c r="J572" s="99">
        <f t="shared" si="22"/>
        <v>1.8618241308793457E-6</v>
      </c>
      <c r="K572" s="99">
        <f t="shared" si="22"/>
        <v>1.8537292433537833E-5</v>
      </c>
      <c r="L572" s="99">
        <f t="shared" si="22"/>
        <v>7.2853987730061345E-5</v>
      </c>
      <c r="M572" s="99">
        <f t="shared" si="22"/>
        <v>2.0844335378323109E-4</v>
      </c>
      <c r="N572" s="99">
        <f t="shared" si="21"/>
        <v>2.9424916155419223E-5</v>
      </c>
      <c r="O572" s="99">
        <f t="shared" si="21"/>
        <v>2.1006233128834354E-5</v>
      </c>
      <c r="P572" s="99">
        <f t="shared" si="21"/>
        <v>5.6664212678936602E-6</v>
      </c>
      <c r="Q572" s="99">
        <f t="shared" si="21"/>
        <v>2.0520539877300614E-6</v>
      </c>
      <c r="R572" s="99">
        <f t="shared" si="21"/>
        <v>7.5282453987730071E-7</v>
      </c>
      <c r="S572" s="101"/>
      <c r="T572" s="99">
        <v>3.2099999999999999E-16</v>
      </c>
      <c r="U572" s="99">
        <v>4.6000000000000001E-10</v>
      </c>
      <c r="V572" s="99">
        <v>4.5800000000000003E-9</v>
      </c>
      <c r="W572" s="99">
        <v>1.7999999999999999E-8</v>
      </c>
      <c r="X572" s="99">
        <v>5.1499999999999998E-8</v>
      </c>
      <c r="Y572" s="99">
        <v>7.2699999999999999E-9</v>
      </c>
      <c r="Z572" s="99">
        <v>5.1899999999999997E-9</v>
      </c>
      <c r="AA572" s="99">
        <v>1.3999999999999999E-9</v>
      </c>
      <c r="AB572" s="99">
        <v>5.0700000000000001E-10</v>
      </c>
      <c r="AC572" s="99">
        <v>1.86E-10</v>
      </c>
    </row>
    <row r="573" spans="1:29" s="98" customFormat="1" x14ac:dyDescent="0.25">
      <c r="A573" s="98" t="s">
        <v>152</v>
      </c>
      <c r="B573" s="98" t="s">
        <v>236</v>
      </c>
      <c r="C573" s="98" t="s">
        <v>286</v>
      </c>
      <c r="D573" s="98">
        <v>2019</v>
      </c>
      <c r="E573" s="98">
        <v>2019</v>
      </c>
      <c r="F573" s="98" t="s">
        <v>272</v>
      </c>
      <c r="G573" s="98" t="s">
        <v>273</v>
      </c>
      <c r="H573" s="98" t="s">
        <v>275</v>
      </c>
      <c r="I573" s="99">
        <f t="shared" si="22"/>
        <v>0.61521145194274029</v>
      </c>
      <c r="J573" s="99">
        <f t="shared" si="22"/>
        <v>7.123501022494888E-2</v>
      </c>
      <c r="K573" s="99">
        <f t="shared" si="22"/>
        <v>2.6915501022494889E-2</v>
      </c>
      <c r="L573" s="99">
        <f t="shared" si="22"/>
        <v>1.4773169734151331E-2</v>
      </c>
      <c r="M573" s="99">
        <f t="shared" si="22"/>
        <v>4.8164580777096113E-3</v>
      </c>
      <c r="N573" s="99">
        <f t="shared" si="21"/>
        <v>2.3394224948875258E-4</v>
      </c>
      <c r="O573" s="99">
        <f t="shared" si="21"/>
        <v>8.7424785276073627E-5</v>
      </c>
      <c r="P573" s="99">
        <f t="shared" si="21"/>
        <v>2.0237218813905932E-5</v>
      </c>
      <c r="Q573" s="99">
        <f t="shared" si="21"/>
        <v>8.1758364008179971E-6</v>
      </c>
      <c r="R573" s="99">
        <f t="shared" si="21"/>
        <v>4.1688670756646211E-6</v>
      </c>
      <c r="S573" s="101"/>
      <c r="T573" s="99">
        <v>1.5200000000000001E-4</v>
      </c>
      <c r="U573" s="99">
        <v>1.7600000000000001E-5</v>
      </c>
      <c r="V573" s="99">
        <v>6.6499999999999999E-6</v>
      </c>
      <c r="W573" s="99">
        <v>3.6500000000000002E-6</v>
      </c>
      <c r="X573" s="99">
        <v>1.19E-6</v>
      </c>
      <c r="Y573" s="99">
        <v>5.7800000000000001E-8</v>
      </c>
      <c r="Z573" s="99">
        <v>2.1600000000000002E-8</v>
      </c>
      <c r="AA573" s="99">
        <v>5.0000000000000001E-9</v>
      </c>
      <c r="AB573" s="99">
        <v>2.0200000000000001E-9</v>
      </c>
      <c r="AC573" s="99">
        <v>1.03E-9</v>
      </c>
    </row>
    <row r="574" spans="1:29" s="98" customFormat="1" x14ac:dyDescent="0.25">
      <c r="A574" s="98" t="s">
        <v>152</v>
      </c>
      <c r="B574" s="98" t="s">
        <v>236</v>
      </c>
      <c r="C574" s="98" t="s">
        <v>286</v>
      </c>
      <c r="D574" s="98">
        <v>2019</v>
      </c>
      <c r="E574" s="98">
        <v>2019</v>
      </c>
      <c r="F574" s="98" t="s">
        <v>272</v>
      </c>
      <c r="G574" s="98" t="s">
        <v>273</v>
      </c>
      <c r="H574" s="98" t="s">
        <v>276</v>
      </c>
      <c r="I574" s="99">
        <f t="shared" si="22"/>
        <v>7.1235010224948878</v>
      </c>
      <c r="J574" s="99">
        <f t="shared" si="22"/>
        <v>3.1893856850715747</v>
      </c>
      <c r="K574" s="99">
        <f t="shared" si="22"/>
        <v>1.9630102249488754</v>
      </c>
      <c r="L574" s="99">
        <f t="shared" si="22"/>
        <v>1.3113717791411044</v>
      </c>
      <c r="M574" s="99">
        <f t="shared" si="22"/>
        <v>0.63544867075664624</v>
      </c>
      <c r="N574" s="99">
        <f t="shared" si="21"/>
        <v>4.8164580777096115E-2</v>
      </c>
      <c r="O574" s="99">
        <f t="shared" si="21"/>
        <v>1.8982511247443764E-2</v>
      </c>
      <c r="P574" s="99">
        <f t="shared" si="21"/>
        <v>4.6545603271983642E-3</v>
      </c>
      <c r="Q574" s="99">
        <f t="shared" si="21"/>
        <v>1.6108826175869121E-3</v>
      </c>
      <c r="R574" s="99">
        <f t="shared" si="21"/>
        <v>5.5449979550102255E-4</v>
      </c>
      <c r="S574" s="101"/>
      <c r="T574" s="99">
        <v>1.7600000000000001E-3</v>
      </c>
      <c r="U574" s="99">
        <v>7.8799999999999996E-4</v>
      </c>
      <c r="V574" s="99">
        <v>4.8500000000000003E-4</v>
      </c>
      <c r="W574" s="99">
        <v>3.2400000000000001E-4</v>
      </c>
      <c r="X574" s="99">
        <v>1.5699999999999999E-4</v>
      </c>
      <c r="Y574" s="99">
        <v>1.19E-5</v>
      </c>
      <c r="Z574" s="99">
        <v>4.69E-6</v>
      </c>
      <c r="AA574" s="99">
        <v>1.15E-6</v>
      </c>
      <c r="AB574" s="99">
        <v>3.9799999999999999E-7</v>
      </c>
      <c r="AC574" s="99">
        <v>1.37E-7</v>
      </c>
    </row>
    <row r="575" spans="1:29" s="98" customFormat="1" x14ac:dyDescent="0.25">
      <c r="A575" s="98" t="s">
        <v>152</v>
      </c>
      <c r="B575" s="98" t="s">
        <v>236</v>
      </c>
      <c r="C575" s="98" t="s">
        <v>286</v>
      </c>
      <c r="D575" s="98">
        <v>2019</v>
      </c>
      <c r="E575" s="98">
        <v>2019</v>
      </c>
      <c r="F575" s="98" t="s">
        <v>272</v>
      </c>
      <c r="G575" s="98" t="s">
        <v>277</v>
      </c>
      <c r="H575" s="98" t="s">
        <v>274</v>
      </c>
      <c r="I575" s="99">
        <f t="shared" si="22"/>
        <v>0.88639018404907988</v>
      </c>
      <c r="J575" s="99">
        <f t="shared" si="22"/>
        <v>0.31043893660531696</v>
      </c>
      <c r="K575" s="99">
        <f t="shared" si="22"/>
        <v>0.15663607361963192</v>
      </c>
      <c r="L575" s="99">
        <f t="shared" si="22"/>
        <v>0.12304229038854805</v>
      </c>
      <c r="M575" s="99">
        <f t="shared" si="22"/>
        <v>5.7878445807770962E-2</v>
      </c>
      <c r="N575" s="99">
        <f t="shared" si="21"/>
        <v>2.0480065439672803E-3</v>
      </c>
      <c r="O575" s="99">
        <f t="shared" si="21"/>
        <v>1.3316089979550103E-3</v>
      </c>
      <c r="P575" s="99">
        <f t="shared" si="21"/>
        <v>2.9505865030674845E-4</v>
      </c>
      <c r="Q575" s="99">
        <f t="shared" si="21"/>
        <v>9.3900695296523514E-5</v>
      </c>
      <c r="R575" s="99">
        <f t="shared" si="21"/>
        <v>2.9951083844580779E-5</v>
      </c>
      <c r="S575" s="101"/>
      <c r="T575" s="99">
        <v>2.1900000000000001E-4</v>
      </c>
      <c r="U575" s="99">
        <v>7.6699999999999994E-5</v>
      </c>
      <c r="V575" s="99">
        <v>3.8699999999999999E-5</v>
      </c>
      <c r="W575" s="99">
        <v>3.04E-5</v>
      </c>
      <c r="X575" s="99">
        <v>1.43E-5</v>
      </c>
      <c r="Y575" s="99">
        <v>5.06E-7</v>
      </c>
      <c r="Z575" s="99">
        <v>3.2899999999999999E-7</v>
      </c>
      <c r="AA575" s="99">
        <v>7.2899999999999998E-8</v>
      </c>
      <c r="AB575" s="99">
        <v>2.3199999999999999E-8</v>
      </c>
      <c r="AC575" s="99">
        <v>7.4000000000000001E-9</v>
      </c>
    </row>
    <row r="576" spans="1:29" s="98" customFormat="1" x14ac:dyDescent="0.25">
      <c r="A576" s="98" t="s">
        <v>152</v>
      </c>
      <c r="B576" s="98" t="s">
        <v>236</v>
      </c>
      <c r="C576" s="98" t="s">
        <v>286</v>
      </c>
      <c r="D576" s="98">
        <v>2019</v>
      </c>
      <c r="E576" s="98">
        <v>2019</v>
      </c>
      <c r="F576" s="98" t="s">
        <v>272</v>
      </c>
      <c r="G576" s="98" t="s">
        <v>277</v>
      </c>
      <c r="H576" s="98" t="s">
        <v>275</v>
      </c>
      <c r="I576" s="99">
        <f t="shared" si="22"/>
        <v>1.3923206543967281</v>
      </c>
      <c r="J576" s="99">
        <f t="shared" si="22"/>
        <v>0.59092678936605314</v>
      </c>
      <c r="K576" s="99">
        <f t="shared" si="22"/>
        <v>0.34079476482617593</v>
      </c>
      <c r="L576" s="99">
        <f t="shared" si="22"/>
        <v>0.23839443762781187</v>
      </c>
      <c r="M576" s="99">
        <f t="shared" si="22"/>
        <v>0.11251893660531699</v>
      </c>
      <c r="N576" s="99">
        <f t="shared" si="21"/>
        <v>5.828319018404908E-3</v>
      </c>
      <c r="O576" s="99">
        <f t="shared" si="21"/>
        <v>2.938444171779141E-3</v>
      </c>
      <c r="P576" s="99">
        <f t="shared" si="21"/>
        <v>7.0830265848670761E-4</v>
      </c>
      <c r="Q576" s="99">
        <f t="shared" si="21"/>
        <v>2.4244188139059306E-4</v>
      </c>
      <c r="R576" s="99">
        <f t="shared" si="21"/>
        <v>8.2567852760736195E-5</v>
      </c>
      <c r="S576" s="101"/>
      <c r="T576" s="99">
        <v>3.4400000000000001E-4</v>
      </c>
      <c r="U576" s="99">
        <v>1.46E-4</v>
      </c>
      <c r="V576" s="99">
        <v>8.42E-5</v>
      </c>
      <c r="W576" s="99">
        <v>5.8900000000000002E-5</v>
      </c>
      <c r="X576" s="99">
        <v>2.7800000000000001E-5</v>
      </c>
      <c r="Y576" s="99">
        <v>1.44E-6</v>
      </c>
      <c r="Z576" s="99">
        <v>7.2600000000000002E-7</v>
      </c>
      <c r="AA576" s="99">
        <v>1.7499999999999999E-7</v>
      </c>
      <c r="AB576" s="99">
        <v>5.99E-8</v>
      </c>
      <c r="AC576" s="99">
        <v>2.0400000000000001E-8</v>
      </c>
    </row>
    <row r="577" spans="1:29" s="98" customFormat="1" x14ac:dyDescent="0.25">
      <c r="A577" s="98" t="s">
        <v>152</v>
      </c>
      <c r="B577" s="98" t="s">
        <v>236</v>
      </c>
      <c r="C577" s="98" t="s">
        <v>286</v>
      </c>
      <c r="D577" s="98">
        <v>2019</v>
      </c>
      <c r="E577" s="98">
        <v>2019</v>
      </c>
      <c r="F577" s="98" t="s">
        <v>272</v>
      </c>
      <c r="G577" s="98" t="s">
        <v>277</v>
      </c>
      <c r="H577" s="98" t="s">
        <v>276</v>
      </c>
      <c r="I577" s="99">
        <f t="shared" si="22"/>
        <v>3.452469529652352</v>
      </c>
      <c r="J577" s="99">
        <f t="shared" si="22"/>
        <v>1.4085104294478528</v>
      </c>
      <c r="K577" s="99">
        <f t="shared" si="22"/>
        <v>0.91472229038854813</v>
      </c>
      <c r="L577" s="99">
        <f t="shared" si="22"/>
        <v>0.55854723926380367</v>
      </c>
      <c r="M577" s="99">
        <f t="shared" si="22"/>
        <v>0.26470282208588958</v>
      </c>
      <c r="N577" s="99">
        <f t="shared" si="21"/>
        <v>3.282476891615542E-2</v>
      </c>
      <c r="O577" s="99">
        <f t="shared" si="21"/>
        <v>6.5568588957055215E-3</v>
      </c>
      <c r="P577" s="99">
        <f t="shared" si="21"/>
        <v>1.4894593047034767E-3</v>
      </c>
      <c r="Q577" s="99">
        <f t="shared" si="21"/>
        <v>4.9378813905930476E-4</v>
      </c>
      <c r="R577" s="99">
        <f t="shared" si="21"/>
        <v>1.67159427402863E-4</v>
      </c>
      <c r="S577" s="101"/>
      <c r="T577" s="99">
        <v>8.5300000000000003E-4</v>
      </c>
      <c r="U577" s="99">
        <v>3.48E-4</v>
      </c>
      <c r="V577" s="99">
        <v>2.2599999999999999E-4</v>
      </c>
      <c r="W577" s="99">
        <v>1.3799999999999999E-4</v>
      </c>
      <c r="X577" s="99">
        <v>6.5400000000000004E-5</v>
      </c>
      <c r="Y577" s="99">
        <v>8.1100000000000003E-6</v>
      </c>
      <c r="Z577" s="99">
        <v>1.6199999999999999E-6</v>
      </c>
      <c r="AA577" s="99">
        <v>3.6800000000000001E-7</v>
      </c>
      <c r="AB577" s="99">
        <v>1.2200000000000001E-7</v>
      </c>
      <c r="AC577" s="99">
        <v>4.1299999999999999E-8</v>
      </c>
    </row>
    <row r="578" spans="1:29" s="98" customFormat="1" x14ac:dyDescent="0.25">
      <c r="A578" s="98" t="s">
        <v>152</v>
      </c>
      <c r="B578" s="98" t="s">
        <v>236</v>
      </c>
      <c r="C578" s="98" t="s">
        <v>286</v>
      </c>
      <c r="D578" s="98">
        <v>2019</v>
      </c>
      <c r="E578" s="98">
        <v>2019</v>
      </c>
      <c r="F578" s="98" t="s">
        <v>272</v>
      </c>
      <c r="G578" s="98" t="s">
        <v>278</v>
      </c>
      <c r="H578" s="98" t="s">
        <v>274</v>
      </c>
      <c r="I578" s="99">
        <f t="shared" si="22"/>
        <v>0.37501123171307238</v>
      </c>
      <c r="J578" s="99">
        <f t="shared" si="22"/>
        <v>0.13133955010224951</v>
      </c>
      <c r="K578" s="99">
        <f t="shared" si="22"/>
        <v>6.6269108069844179E-2</v>
      </c>
      <c r="L578" s="99">
        <f t="shared" si="22"/>
        <v>5.2056353625924333E-2</v>
      </c>
      <c r="M578" s="99">
        <f t="shared" si="22"/>
        <v>2.4487034764826176E-2</v>
      </c>
      <c r="N578" s="99">
        <f t="shared" si="21"/>
        <v>8.6646430706307988E-4</v>
      </c>
      <c r="O578" s="99">
        <f t="shared" si="21"/>
        <v>5.6337303759635175E-4</v>
      </c>
      <c r="P578" s="99">
        <f t="shared" si="21"/>
        <v>1.24832505899009E-4</v>
      </c>
      <c r="Q578" s="99">
        <f t="shared" si="21"/>
        <v>3.9727217240836893E-5</v>
      </c>
      <c r="R578" s="99">
        <f t="shared" si="21"/>
        <v>1.2671612395784171E-5</v>
      </c>
      <c r="S578" s="101"/>
      <c r="T578" s="99">
        <v>9.2653846153846204E-5</v>
      </c>
      <c r="U578" s="99">
        <v>3.2450000000000003E-5</v>
      </c>
      <c r="V578" s="99">
        <v>1.6373076923076901E-5</v>
      </c>
      <c r="W578" s="99">
        <v>1.28615384615385E-5</v>
      </c>
      <c r="X578" s="99">
        <v>6.0499999999999997E-6</v>
      </c>
      <c r="Y578" s="99">
        <v>2.1407692307692301E-7</v>
      </c>
      <c r="Z578" s="99">
        <v>1.39192307692308E-7</v>
      </c>
      <c r="AA578" s="99">
        <v>3.0842307692307703E-8</v>
      </c>
      <c r="AB578" s="99">
        <v>9.8153846153846204E-9</v>
      </c>
      <c r="AC578" s="99">
        <v>3.13076923076923E-9</v>
      </c>
    </row>
    <row r="579" spans="1:29" s="98" customFormat="1" x14ac:dyDescent="0.25">
      <c r="A579" s="98" t="s">
        <v>152</v>
      </c>
      <c r="B579" s="98" t="s">
        <v>236</v>
      </c>
      <c r="C579" s="98" t="s">
        <v>286</v>
      </c>
      <c r="D579" s="98">
        <v>2019</v>
      </c>
      <c r="E579" s="98">
        <v>2019</v>
      </c>
      <c r="F579" s="98" t="s">
        <v>272</v>
      </c>
      <c r="G579" s="98" t="s">
        <v>278</v>
      </c>
      <c r="H579" s="98" t="s">
        <v>275</v>
      </c>
      <c r="I579" s="99">
        <f t="shared" si="22"/>
        <v>0.58905873839861755</v>
      </c>
      <c r="J579" s="99">
        <f t="shared" si="22"/>
        <v>0.25000748780871496</v>
      </c>
      <c r="K579" s="99">
        <f t="shared" si="22"/>
        <v>0.14418240050338202</v>
      </c>
      <c r="L579" s="99">
        <f t="shared" si="22"/>
        <v>0.10085918515022824</v>
      </c>
      <c r="M579" s="99">
        <f t="shared" si="22"/>
        <v>4.7604165486865024E-2</v>
      </c>
      <c r="N579" s="99">
        <f t="shared" si="21"/>
        <v>2.46582727701746E-3</v>
      </c>
      <c r="O579" s="99">
        <f t="shared" si="21"/>
        <v>1.2431879188296361E-3</v>
      </c>
      <c r="P579" s="99">
        <f t="shared" si="21"/>
        <v>2.9966650935976072E-4</v>
      </c>
      <c r="Q579" s="99">
        <f t="shared" si="21"/>
        <v>1.0257156520371248E-4</v>
      </c>
      <c r="R579" s="99">
        <f t="shared" si="21"/>
        <v>3.4932553091080697E-5</v>
      </c>
      <c r="S579" s="101"/>
      <c r="T579" s="99">
        <v>1.45538461538462E-4</v>
      </c>
      <c r="U579" s="99">
        <v>6.1769230769230803E-5</v>
      </c>
      <c r="V579" s="99">
        <v>3.5623076923076898E-5</v>
      </c>
      <c r="W579" s="99">
        <v>2.4919230769230802E-5</v>
      </c>
      <c r="X579" s="99">
        <v>1.17615384615385E-5</v>
      </c>
      <c r="Y579" s="99">
        <v>6.0923076923076898E-7</v>
      </c>
      <c r="Z579" s="99">
        <v>3.0715384615384598E-7</v>
      </c>
      <c r="AA579" s="99">
        <v>7.40384615384615E-8</v>
      </c>
      <c r="AB579" s="99">
        <v>2.53423076923077E-8</v>
      </c>
      <c r="AC579" s="99">
        <v>8.63076923076923E-9</v>
      </c>
    </row>
    <row r="580" spans="1:29" s="98" customFormat="1" x14ac:dyDescent="0.25">
      <c r="A580" s="98" t="s">
        <v>152</v>
      </c>
      <c r="B580" s="98" t="s">
        <v>236</v>
      </c>
      <c r="C580" s="98" t="s">
        <v>286</v>
      </c>
      <c r="D580" s="98">
        <v>2019</v>
      </c>
      <c r="E580" s="98">
        <v>2019</v>
      </c>
      <c r="F580" s="98" t="s">
        <v>272</v>
      </c>
      <c r="G580" s="98" t="s">
        <v>278</v>
      </c>
      <c r="H580" s="98" t="s">
        <v>276</v>
      </c>
      <c r="I580" s="99">
        <f t="shared" si="22"/>
        <v>1.4606601856221473</v>
      </c>
      <c r="J580" s="99">
        <f t="shared" si="22"/>
        <v>0.59590825861255214</v>
      </c>
      <c r="K580" s="99">
        <f t="shared" si="22"/>
        <v>0.3869978920874626</v>
      </c>
      <c r="L580" s="99">
        <f t="shared" si="22"/>
        <v>0.23630844738084009</v>
      </c>
      <c r="M580" s="99">
        <f t="shared" si="22"/>
        <v>0.11198965549787648</v>
      </c>
      <c r="N580" s="99">
        <f t="shared" si="21"/>
        <v>1.3887402233758077E-2</v>
      </c>
      <c r="O580" s="99">
        <f t="shared" si="21"/>
        <v>2.7740556866446423E-3</v>
      </c>
      <c r="P580" s="99">
        <f t="shared" si="21"/>
        <v>6.3015585968224127E-4</v>
      </c>
      <c r="Q580" s="99">
        <f t="shared" si="21"/>
        <v>2.0891036652509039E-4</v>
      </c>
      <c r="R580" s="99">
        <f t="shared" si="21"/>
        <v>7.0721296208903477E-5</v>
      </c>
      <c r="S580" s="101"/>
      <c r="T580" s="99">
        <v>3.6088461538461502E-4</v>
      </c>
      <c r="U580" s="99">
        <v>1.4723076923076899E-4</v>
      </c>
      <c r="V580" s="99">
        <v>9.5615384615384597E-5</v>
      </c>
      <c r="W580" s="99">
        <v>5.8384615384615399E-5</v>
      </c>
      <c r="X580" s="99">
        <v>2.7669230769230801E-5</v>
      </c>
      <c r="Y580" s="99">
        <v>3.4311538461538499E-6</v>
      </c>
      <c r="Z580" s="99">
        <v>6.8538461538461503E-7</v>
      </c>
      <c r="AA580" s="99">
        <v>1.55692307692308E-7</v>
      </c>
      <c r="AB580" s="99">
        <v>5.1615384615384603E-8</v>
      </c>
      <c r="AC580" s="99">
        <v>1.74730769230769E-8</v>
      </c>
    </row>
    <row r="581" spans="1:29" s="98" customFormat="1" x14ac:dyDescent="0.25">
      <c r="A581" s="98" t="s">
        <v>152</v>
      </c>
      <c r="B581" s="98" t="s">
        <v>236</v>
      </c>
      <c r="C581" s="98" t="s">
        <v>286</v>
      </c>
      <c r="D581" s="98">
        <v>2019</v>
      </c>
      <c r="E581" s="98">
        <v>2019</v>
      </c>
      <c r="F581" s="98" t="s">
        <v>279</v>
      </c>
      <c r="G581" s="98" t="s">
        <v>273</v>
      </c>
      <c r="H581" s="98" t="s">
        <v>274</v>
      </c>
      <c r="I581" s="99">
        <f t="shared" si="22"/>
        <v>0</v>
      </c>
      <c r="J581" s="99">
        <f t="shared" si="22"/>
        <v>0</v>
      </c>
      <c r="K581" s="99">
        <f t="shared" si="22"/>
        <v>0</v>
      </c>
      <c r="L581" s="99">
        <f t="shared" si="22"/>
        <v>0</v>
      </c>
      <c r="M581" s="99">
        <f t="shared" si="22"/>
        <v>0</v>
      </c>
      <c r="N581" s="99">
        <f t="shared" si="21"/>
        <v>0</v>
      </c>
      <c r="O581" s="99">
        <f t="shared" si="21"/>
        <v>0</v>
      </c>
      <c r="P581" s="99">
        <f t="shared" si="21"/>
        <v>0</v>
      </c>
      <c r="Q581" s="99">
        <f t="shared" si="21"/>
        <v>0</v>
      </c>
      <c r="R581" s="99">
        <f t="shared" si="21"/>
        <v>0</v>
      </c>
      <c r="S581" s="101"/>
      <c r="T581" s="99">
        <v>0</v>
      </c>
      <c r="U581" s="99">
        <v>0</v>
      </c>
      <c r="V581" s="99">
        <v>0</v>
      </c>
      <c r="W581" s="99">
        <v>0</v>
      </c>
      <c r="X581" s="99">
        <v>0</v>
      </c>
      <c r="Y581" s="99">
        <v>0</v>
      </c>
      <c r="Z581" s="99">
        <v>0</v>
      </c>
      <c r="AA581" s="99">
        <v>0</v>
      </c>
      <c r="AB581" s="99">
        <v>0</v>
      </c>
      <c r="AC581" s="99">
        <v>0</v>
      </c>
    </row>
    <row r="582" spans="1:29" s="98" customFormat="1" x14ac:dyDescent="0.25">
      <c r="A582" s="98" t="s">
        <v>152</v>
      </c>
      <c r="B582" s="98" t="s">
        <v>236</v>
      </c>
      <c r="C582" s="98" t="s">
        <v>286</v>
      </c>
      <c r="D582" s="98">
        <v>2019</v>
      </c>
      <c r="E582" s="98">
        <v>2019</v>
      </c>
      <c r="F582" s="98" t="s">
        <v>279</v>
      </c>
      <c r="G582" s="98" t="s">
        <v>273</v>
      </c>
      <c r="H582" s="98" t="s">
        <v>275</v>
      </c>
      <c r="I582" s="99">
        <f t="shared" si="22"/>
        <v>0.61521145194274029</v>
      </c>
      <c r="J582" s="99">
        <f t="shared" si="22"/>
        <v>7.0830265848670748E-2</v>
      </c>
      <c r="K582" s="99">
        <f t="shared" si="22"/>
        <v>2.6632179959100204E-2</v>
      </c>
      <c r="L582" s="99">
        <f t="shared" si="22"/>
        <v>1.3963680981595093E-2</v>
      </c>
      <c r="M582" s="99">
        <f t="shared" si="22"/>
        <v>3.5293709611451942E-3</v>
      </c>
      <c r="N582" s="99">
        <f t="shared" si="21"/>
        <v>7.9734642126789367E-7</v>
      </c>
      <c r="O582" s="99">
        <f t="shared" si="21"/>
        <v>0</v>
      </c>
      <c r="P582" s="99">
        <f t="shared" si="21"/>
        <v>0</v>
      </c>
      <c r="Q582" s="99">
        <f t="shared" si="21"/>
        <v>0</v>
      </c>
      <c r="R582" s="99">
        <f t="shared" si="21"/>
        <v>0</v>
      </c>
      <c r="S582" s="101"/>
      <c r="T582" s="99">
        <v>1.5200000000000001E-4</v>
      </c>
      <c r="U582" s="99">
        <v>1.7499999999999998E-5</v>
      </c>
      <c r="V582" s="99">
        <v>6.5799999999999997E-6</v>
      </c>
      <c r="W582" s="99">
        <v>3.45E-6</v>
      </c>
      <c r="X582" s="99">
        <v>8.7199999999999997E-7</v>
      </c>
      <c r="Y582" s="99">
        <v>1.9699999999999999E-10</v>
      </c>
      <c r="Z582" s="99">
        <v>0</v>
      </c>
      <c r="AA582" s="99">
        <v>0</v>
      </c>
      <c r="AB582" s="99">
        <v>0</v>
      </c>
      <c r="AC582" s="99">
        <v>0</v>
      </c>
    </row>
    <row r="583" spans="1:29" s="98" customFormat="1" x14ac:dyDescent="0.25">
      <c r="A583" s="98" t="s">
        <v>152</v>
      </c>
      <c r="B583" s="98" t="s">
        <v>236</v>
      </c>
      <c r="C583" s="98" t="s">
        <v>286</v>
      </c>
      <c r="D583" s="98">
        <v>2019</v>
      </c>
      <c r="E583" s="98">
        <v>2019</v>
      </c>
      <c r="F583" s="98" t="s">
        <v>279</v>
      </c>
      <c r="G583" s="98" t="s">
        <v>273</v>
      </c>
      <c r="H583" s="98" t="s">
        <v>276</v>
      </c>
      <c r="I583" s="99">
        <f t="shared" si="22"/>
        <v>7.1235010224948878</v>
      </c>
      <c r="J583" s="99">
        <f t="shared" si="22"/>
        <v>3.1893856850715747</v>
      </c>
      <c r="K583" s="99">
        <f t="shared" si="22"/>
        <v>1.954915337423313</v>
      </c>
      <c r="L583" s="99">
        <f t="shared" si="22"/>
        <v>1.2992294478527608</v>
      </c>
      <c r="M583" s="99">
        <f t="shared" si="22"/>
        <v>0.60306912065439677</v>
      </c>
      <c r="N583" s="99">
        <f t="shared" si="21"/>
        <v>3.9422102249488757E-2</v>
      </c>
      <c r="O583" s="99">
        <f t="shared" si="21"/>
        <v>1.4408899795501022E-2</v>
      </c>
      <c r="P583" s="99">
        <f t="shared" si="21"/>
        <v>3.2541447852760742E-3</v>
      </c>
      <c r="Q583" s="99">
        <f t="shared" si="21"/>
        <v>1.0725725971370145E-3</v>
      </c>
      <c r="R583" s="99">
        <f t="shared" si="21"/>
        <v>3.5293709611451945E-4</v>
      </c>
      <c r="S583" s="101"/>
      <c r="T583" s="99">
        <v>1.7600000000000001E-3</v>
      </c>
      <c r="U583" s="99">
        <v>7.8799999999999996E-4</v>
      </c>
      <c r="V583" s="99">
        <v>4.8299999999999998E-4</v>
      </c>
      <c r="W583" s="99">
        <v>3.21E-4</v>
      </c>
      <c r="X583" s="99">
        <v>1.4899999999999999E-4</v>
      </c>
      <c r="Y583" s="99">
        <v>9.7399999999999999E-6</v>
      </c>
      <c r="Z583" s="99">
        <v>3.5599999999999998E-6</v>
      </c>
      <c r="AA583" s="99">
        <v>8.0400000000000005E-7</v>
      </c>
      <c r="AB583" s="99">
        <v>2.65E-7</v>
      </c>
      <c r="AC583" s="99">
        <v>8.72E-8</v>
      </c>
    </row>
    <row r="584" spans="1:29" s="98" customFormat="1" x14ac:dyDescent="0.25">
      <c r="A584" s="98" t="s">
        <v>152</v>
      </c>
      <c r="B584" s="98" t="s">
        <v>236</v>
      </c>
      <c r="C584" s="98" t="s">
        <v>286</v>
      </c>
      <c r="D584" s="98">
        <v>2019</v>
      </c>
      <c r="E584" s="98">
        <v>2019</v>
      </c>
      <c r="F584" s="98" t="s">
        <v>279</v>
      </c>
      <c r="G584" s="98" t="s">
        <v>277</v>
      </c>
      <c r="H584" s="98" t="s">
        <v>274</v>
      </c>
      <c r="I584" s="99">
        <f t="shared" si="22"/>
        <v>0.88639018404907988</v>
      </c>
      <c r="J584" s="99">
        <f t="shared" si="22"/>
        <v>0.31043893660531696</v>
      </c>
      <c r="K584" s="99">
        <f t="shared" si="22"/>
        <v>0.15623132924335378</v>
      </c>
      <c r="L584" s="99">
        <f t="shared" si="22"/>
        <v>0.12223280163599182</v>
      </c>
      <c r="M584" s="99">
        <f t="shared" si="22"/>
        <v>5.5045235173824127E-2</v>
      </c>
      <c r="N584" s="99">
        <f t="shared" si="21"/>
        <v>1.5987402862985684E-3</v>
      </c>
      <c r="O584" s="99">
        <f t="shared" si="21"/>
        <v>1.0037660531697341E-3</v>
      </c>
      <c r="P584" s="99">
        <f t="shared" si="21"/>
        <v>1.9427730061349696E-4</v>
      </c>
      <c r="Q584" s="99">
        <f t="shared" si="21"/>
        <v>5.5854723926380367E-5</v>
      </c>
      <c r="R584" s="99">
        <f t="shared" si="21"/>
        <v>1.6311198364008179E-5</v>
      </c>
      <c r="S584" s="101"/>
      <c r="T584" s="99">
        <v>2.1900000000000001E-4</v>
      </c>
      <c r="U584" s="99">
        <v>7.6699999999999994E-5</v>
      </c>
      <c r="V584" s="99">
        <v>3.8600000000000003E-5</v>
      </c>
      <c r="W584" s="99">
        <v>3.0199999999999999E-5</v>
      </c>
      <c r="X584" s="99">
        <v>1.36E-5</v>
      </c>
      <c r="Y584" s="99">
        <v>3.9499999999999998E-7</v>
      </c>
      <c r="Z584" s="99">
        <v>2.48E-7</v>
      </c>
      <c r="AA584" s="99">
        <v>4.8E-8</v>
      </c>
      <c r="AB584" s="99">
        <v>1.3799999999999999E-8</v>
      </c>
      <c r="AC584" s="99">
        <v>4.0300000000000004E-9</v>
      </c>
    </row>
    <row r="585" spans="1:29" s="98" customFormat="1" x14ac:dyDescent="0.25">
      <c r="A585" s="98" t="s">
        <v>152</v>
      </c>
      <c r="B585" s="98" t="s">
        <v>236</v>
      </c>
      <c r="C585" s="98" t="s">
        <v>286</v>
      </c>
      <c r="D585" s="98">
        <v>2019</v>
      </c>
      <c r="E585" s="98">
        <v>2019</v>
      </c>
      <c r="F585" s="98" t="s">
        <v>279</v>
      </c>
      <c r="G585" s="98" t="s">
        <v>277</v>
      </c>
      <c r="H585" s="98" t="s">
        <v>275</v>
      </c>
      <c r="I585" s="99">
        <f t="shared" si="22"/>
        <v>1.3923206543967281</v>
      </c>
      <c r="J585" s="99">
        <f t="shared" si="22"/>
        <v>0.59092678936605314</v>
      </c>
      <c r="K585" s="99">
        <f t="shared" si="22"/>
        <v>0.33958053169734154</v>
      </c>
      <c r="L585" s="99">
        <f t="shared" si="22"/>
        <v>0.23556122699386503</v>
      </c>
      <c r="M585" s="99">
        <f t="shared" si="22"/>
        <v>0.10725725971370144</v>
      </c>
      <c r="N585" s="99">
        <f t="shared" si="21"/>
        <v>4.533137014314929E-3</v>
      </c>
      <c r="O585" s="99">
        <f t="shared" si="21"/>
        <v>2.1896670756646219E-3</v>
      </c>
      <c r="P585" s="99">
        <f t="shared" si="21"/>
        <v>4.8164580777096112E-4</v>
      </c>
      <c r="Q585" s="99">
        <f t="shared" si="21"/>
        <v>1.5623132924335377E-4</v>
      </c>
      <c r="R585" s="99">
        <f t="shared" si="21"/>
        <v>5.0997791411042941E-5</v>
      </c>
      <c r="S585" s="101"/>
      <c r="T585" s="99">
        <v>3.4400000000000001E-4</v>
      </c>
      <c r="U585" s="99">
        <v>1.46E-4</v>
      </c>
      <c r="V585" s="99">
        <v>8.3900000000000006E-5</v>
      </c>
      <c r="W585" s="99">
        <v>5.8199999999999998E-5</v>
      </c>
      <c r="X585" s="99">
        <v>2.65E-5</v>
      </c>
      <c r="Y585" s="99">
        <v>1.1200000000000001E-6</v>
      </c>
      <c r="Z585" s="99">
        <v>5.4099999999999999E-7</v>
      </c>
      <c r="AA585" s="99">
        <v>1.1899999999999999E-7</v>
      </c>
      <c r="AB585" s="99">
        <v>3.8600000000000002E-8</v>
      </c>
      <c r="AC585" s="99">
        <v>1.26E-8</v>
      </c>
    </row>
    <row r="586" spans="1:29" s="98" customFormat="1" x14ac:dyDescent="0.25">
      <c r="A586" s="98" t="s">
        <v>152</v>
      </c>
      <c r="B586" s="98" t="s">
        <v>236</v>
      </c>
      <c r="C586" s="98" t="s">
        <v>286</v>
      </c>
      <c r="D586" s="98">
        <v>2019</v>
      </c>
      <c r="E586" s="98">
        <v>2019</v>
      </c>
      <c r="F586" s="98" t="s">
        <v>279</v>
      </c>
      <c r="G586" s="98" t="s">
        <v>277</v>
      </c>
      <c r="H586" s="98" t="s">
        <v>276</v>
      </c>
      <c r="I586" s="99">
        <f t="shared" si="22"/>
        <v>3.452469529652352</v>
      </c>
      <c r="J586" s="99">
        <f t="shared" si="22"/>
        <v>1.4044629856850717</v>
      </c>
      <c r="K586" s="99">
        <f t="shared" si="22"/>
        <v>0.91067484662576681</v>
      </c>
      <c r="L586" s="99">
        <f t="shared" si="22"/>
        <v>0.54640490797546015</v>
      </c>
      <c r="M586" s="99">
        <f t="shared" si="22"/>
        <v>0.24244188139059306</v>
      </c>
      <c r="N586" s="99">
        <f t="shared" si="21"/>
        <v>2.9222543967280166E-2</v>
      </c>
      <c r="O586" s="99">
        <f t="shared" si="21"/>
        <v>4.6545603271983642E-3</v>
      </c>
      <c r="P586" s="99">
        <f t="shared" si="21"/>
        <v>9.9567116564417183E-4</v>
      </c>
      <c r="Q586" s="99">
        <f t="shared" si="21"/>
        <v>3.2096229038854805E-4</v>
      </c>
      <c r="R586" s="99">
        <f t="shared" si="21"/>
        <v>1.0604302658486707E-4</v>
      </c>
      <c r="S586" s="101"/>
      <c r="T586" s="99">
        <v>8.5300000000000003E-4</v>
      </c>
      <c r="U586" s="99">
        <v>3.4699999999999998E-4</v>
      </c>
      <c r="V586" s="99">
        <v>2.2499999999999999E-4</v>
      </c>
      <c r="W586" s="99">
        <v>1.35E-4</v>
      </c>
      <c r="X586" s="99">
        <v>5.9899999999999999E-5</v>
      </c>
      <c r="Y586" s="99">
        <v>7.2200000000000003E-6</v>
      </c>
      <c r="Z586" s="99">
        <v>1.15E-6</v>
      </c>
      <c r="AA586" s="99">
        <v>2.4600000000000001E-7</v>
      </c>
      <c r="AB586" s="99">
        <v>7.9300000000000002E-8</v>
      </c>
      <c r="AC586" s="99">
        <v>2.62E-8</v>
      </c>
    </row>
    <row r="587" spans="1:29" s="98" customFormat="1" x14ac:dyDescent="0.25">
      <c r="A587" s="98" t="s">
        <v>152</v>
      </c>
      <c r="B587" s="98" t="s">
        <v>236</v>
      </c>
      <c r="C587" s="98" t="s">
        <v>286</v>
      </c>
      <c r="D587" s="98">
        <v>2019</v>
      </c>
      <c r="E587" s="98">
        <v>2019</v>
      </c>
      <c r="F587" s="98" t="s">
        <v>279</v>
      </c>
      <c r="G587" s="98" t="s">
        <v>278</v>
      </c>
      <c r="H587" s="98" t="s">
        <v>274</v>
      </c>
      <c r="I587" s="99">
        <f t="shared" si="22"/>
        <v>0.37501123171307238</v>
      </c>
      <c r="J587" s="99">
        <f t="shared" si="22"/>
        <v>0.13133955010224951</v>
      </c>
      <c r="K587" s="99">
        <f t="shared" si="22"/>
        <v>6.6097870064495717E-2</v>
      </c>
      <c r="L587" s="99">
        <f t="shared" si="22"/>
        <v>5.1713877615227402E-2</v>
      </c>
      <c r="M587" s="99">
        <f t="shared" si="22"/>
        <v>2.328836872738712E-2</v>
      </c>
      <c r="N587" s="99">
        <f t="shared" si="21"/>
        <v>6.7639012112631896E-4</v>
      </c>
      <c r="O587" s="99">
        <f t="shared" si="21"/>
        <v>4.2467025326411859E-4</v>
      </c>
      <c r="P587" s="99">
        <f t="shared" si="21"/>
        <v>8.2194242567248669E-5</v>
      </c>
      <c r="Q587" s="99">
        <f t="shared" si="21"/>
        <v>2.363084473808401E-5</v>
      </c>
      <c r="R587" s="99">
        <f t="shared" si="21"/>
        <v>6.9008916155419233E-6</v>
      </c>
      <c r="S587" s="101"/>
      <c r="T587" s="99">
        <v>9.2653846153846204E-5</v>
      </c>
      <c r="U587" s="99">
        <v>3.2450000000000003E-5</v>
      </c>
      <c r="V587" s="99">
        <v>1.6330769230769202E-5</v>
      </c>
      <c r="W587" s="99">
        <v>1.27769230769231E-5</v>
      </c>
      <c r="X587" s="99">
        <v>5.7538461538461502E-6</v>
      </c>
      <c r="Y587" s="99">
        <v>1.6711538461538499E-7</v>
      </c>
      <c r="Z587" s="99">
        <v>1.04923076923077E-7</v>
      </c>
      <c r="AA587" s="99">
        <v>2.0307692307692298E-8</v>
      </c>
      <c r="AB587" s="99">
        <v>5.83846153846154E-9</v>
      </c>
      <c r="AC587" s="99">
        <v>1.705E-9</v>
      </c>
    </row>
    <row r="588" spans="1:29" s="98" customFormat="1" x14ac:dyDescent="0.25">
      <c r="A588" s="98" t="s">
        <v>152</v>
      </c>
      <c r="B588" s="98" t="s">
        <v>236</v>
      </c>
      <c r="C588" s="98" t="s">
        <v>286</v>
      </c>
      <c r="D588" s="98">
        <v>2019</v>
      </c>
      <c r="E588" s="98">
        <v>2019</v>
      </c>
      <c r="F588" s="98" t="s">
        <v>279</v>
      </c>
      <c r="G588" s="98" t="s">
        <v>278</v>
      </c>
      <c r="H588" s="98" t="s">
        <v>275</v>
      </c>
      <c r="I588" s="99">
        <f t="shared" si="22"/>
        <v>0.58905873839861755</v>
      </c>
      <c r="J588" s="99">
        <f t="shared" si="22"/>
        <v>0.25000748780871496</v>
      </c>
      <c r="K588" s="99">
        <f t="shared" si="22"/>
        <v>0.14366868648733661</v>
      </c>
      <c r="L588" s="99">
        <f t="shared" si="22"/>
        <v>9.9660519112788976E-2</v>
      </c>
      <c r="M588" s="99">
        <f t="shared" si="22"/>
        <v>4.5378071417335381E-2</v>
      </c>
      <c r="N588" s="99">
        <f t="shared" si="21"/>
        <v>1.9178656599024703E-3</v>
      </c>
      <c r="O588" s="99">
        <f t="shared" si="21"/>
        <v>9.2639760893503079E-4</v>
      </c>
      <c r="P588" s="99">
        <f t="shared" si="21"/>
        <v>2.0377322636463721E-4</v>
      </c>
      <c r="Q588" s="99">
        <f t="shared" si="21"/>
        <v>6.6097870064495712E-5</v>
      </c>
      <c r="R588" s="99">
        <f t="shared" si="21"/>
        <v>2.1575988673902783E-5</v>
      </c>
      <c r="S588" s="101"/>
      <c r="T588" s="99">
        <v>1.45538461538462E-4</v>
      </c>
      <c r="U588" s="99">
        <v>6.1769230769230803E-5</v>
      </c>
      <c r="V588" s="99">
        <v>3.54961538461538E-5</v>
      </c>
      <c r="W588" s="99">
        <v>2.4623076923076901E-5</v>
      </c>
      <c r="X588" s="99">
        <v>1.12115384615385E-5</v>
      </c>
      <c r="Y588" s="99">
        <v>4.7384615384615398E-7</v>
      </c>
      <c r="Z588" s="99">
        <v>2.2888461538461501E-7</v>
      </c>
      <c r="AA588" s="99">
        <v>5.0346153846153799E-8</v>
      </c>
      <c r="AB588" s="99">
        <v>1.6330769230769201E-8</v>
      </c>
      <c r="AC588" s="99">
        <v>5.3307692307692303E-9</v>
      </c>
    </row>
    <row r="589" spans="1:29" s="98" customFormat="1" x14ac:dyDescent="0.25">
      <c r="A589" s="98" t="s">
        <v>152</v>
      </c>
      <c r="B589" s="98" t="s">
        <v>236</v>
      </c>
      <c r="C589" s="98" t="s">
        <v>286</v>
      </c>
      <c r="D589" s="98">
        <v>2019</v>
      </c>
      <c r="E589" s="98">
        <v>2019</v>
      </c>
      <c r="F589" s="98" t="s">
        <v>279</v>
      </c>
      <c r="G589" s="98" t="s">
        <v>278</v>
      </c>
      <c r="H589" s="98" t="s">
        <v>276</v>
      </c>
      <c r="I589" s="99">
        <f t="shared" si="22"/>
        <v>1.4606601856221473</v>
      </c>
      <c r="J589" s="99">
        <f t="shared" si="22"/>
        <v>0.59419587855906741</v>
      </c>
      <c r="K589" s="99">
        <f t="shared" si="22"/>
        <v>0.38528551203397832</v>
      </c>
      <c r="L589" s="99">
        <f t="shared" si="22"/>
        <v>0.23117130722038695</v>
      </c>
      <c r="M589" s="99">
        <f t="shared" si="22"/>
        <v>0.10257156520371247</v>
      </c>
      <c r="N589" s="99">
        <f t="shared" si="21"/>
        <v>1.2363383986156972E-2</v>
      </c>
      <c r="O589" s="99">
        <f t="shared" si="21"/>
        <v>1.9692370615069978E-3</v>
      </c>
      <c r="P589" s="99">
        <f t="shared" si="21"/>
        <v>4.2124549315714934E-4</v>
      </c>
      <c r="Q589" s="99">
        <f t="shared" si="21"/>
        <v>1.3579173824130878E-4</v>
      </c>
      <c r="R589" s="99">
        <f t="shared" si="21"/>
        <v>4.4864357401289976E-5</v>
      </c>
      <c r="S589" s="101"/>
      <c r="T589" s="99">
        <v>3.6088461538461502E-4</v>
      </c>
      <c r="U589" s="99">
        <v>1.4680769230769199E-4</v>
      </c>
      <c r="V589" s="99">
        <v>9.5192307692307701E-5</v>
      </c>
      <c r="W589" s="99">
        <v>5.7115384615384603E-5</v>
      </c>
      <c r="X589" s="99">
        <v>2.5342307692307701E-5</v>
      </c>
      <c r="Y589" s="99">
        <v>3.0546153846153799E-6</v>
      </c>
      <c r="Z589" s="99">
        <v>4.8653846153846095E-7</v>
      </c>
      <c r="AA589" s="99">
        <v>1.04076923076923E-7</v>
      </c>
      <c r="AB589" s="99">
        <v>3.3549999999999999E-8</v>
      </c>
      <c r="AC589" s="99">
        <v>1.10846153846154E-8</v>
      </c>
    </row>
    <row r="590" spans="1:29" s="98" customFormat="1" x14ac:dyDescent="0.25">
      <c r="A590" s="98" t="s">
        <v>152</v>
      </c>
      <c r="B590" s="98" t="s">
        <v>236</v>
      </c>
      <c r="C590" s="98" t="s">
        <v>286</v>
      </c>
      <c r="D590" s="98">
        <v>2019</v>
      </c>
      <c r="E590" s="98">
        <v>2019</v>
      </c>
      <c r="F590" s="98" t="s">
        <v>280</v>
      </c>
      <c r="G590" s="98" t="s">
        <v>273</v>
      </c>
      <c r="H590" s="98" t="s">
        <v>274</v>
      </c>
      <c r="I590" s="99">
        <f t="shared" si="22"/>
        <v>2.9020171779141106E-13</v>
      </c>
      <c r="J590" s="99">
        <f t="shared" si="22"/>
        <v>9.5924417177914103E-7</v>
      </c>
      <c r="K590" s="99">
        <f t="shared" si="22"/>
        <v>8.0544130879345603E-6</v>
      </c>
      <c r="L590" s="99">
        <f t="shared" si="22"/>
        <v>5.3426257668711657E-5</v>
      </c>
      <c r="M590" s="99">
        <f t="shared" si="22"/>
        <v>1.5137439672801634E-4</v>
      </c>
      <c r="N590" s="99">
        <f t="shared" si="21"/>
        <v>2.8777325153374233E-5</v>
      </c>
      <c r="O590" s="99">
        <f t="shared" si="21"/>
        <v>2.0520539877300617E-5</v>
      </c>
      <c r="P590" s="99">
        <f t="shared" si="21"/>
        <v>5.6259468302658485E-6</v>
      </c>
      <c r="Q590" s="99">
        <f t="shared" si="21"/>
        <v>2.0439591002044993E-6</v>
      </c>
      <c r="R590" s="99">
        <f t="shared" si="21"/>
        <v>7.5282453987730071E-7</v>
      </c>
      <c r="S590" s="101"/>
      <c r="T590" s="99">
        <v>7.1699999999999999E-17</v>
      </c>
      <c r="U590" s="99">
        <v>2.3700000000000001E-10</v>
      </c>
      <c r="V590" s="99">
        <v>1.99E-9</v>
      </c>
      <c r="W590" s="99">
        <v>1.3200000000000001E-8</v>
      </c>
      <c r="X590" s="99">
        <v>3.7399999999999997E-8</v>
      </c>
      <c r="Y590" s="99">
        <v>7.1099999999999996E-9</v>
      </c>
      <c r="Z590" s="99">
        <v>5.0700000000000001E-9</v>
      </c>
      <c r="AA590" s="99">
        <v>1.39E-9</v>
      </c>
      <c r="AB590" s="99">
        <v>5.0500000000000001E-10</v>
      </c>
      <c r="AC590" s="99">
        <v>1.86E-10</v>
      </c>
    </row>
    <row r="591" spans="1:29" s="98" customFormat="1" x14ac:dyDescent="0.25">
      <c r="A591" s="98" t="s">
        <v>152</v>
      </c>
      <c r="B591" s="98" t="s">
        <v>236</v>
      </c>
      <c r="C591" s="98" t="s">
        <v>286</v>
      </c>
      <c r="D591" s="98">
        <v>2019</v>
      </c>
      <c r="E591" s="98">
        <v>2019</v>
      </c>
      <c r="F591" s="98" t="s">
        <v>280</v>
      </c>
      <c r="G591" s="98" t="s">
        <v>273</v>
      </c>
      <c r="H591" s="98" t="s">
        <v>275</v>
      </c>
      <c r="I591" s="99">
        <f t="shared" si="22"/>
        <v>3.4929439672801635E-11</v>
      </c>
      <c r="J591" s="99">
        <f t="shared" si="22"/>
        <v>2.302995501022495E-5</v>
      </c>
      <c r="K591" s="99">
        <f t="shared" si="22"/>
        <v>2.3515648261758694E-4</v>
      </c>
      <c r="L591" s="99">
        <f t="shared" si="22"/>
        <v>6.7187566462167698E-4</v>
      </c>
      <c r="M591" s="99">
        <f t="shared" si="22"/>
        <v>1.1656638036809815E-3</v>
      </c>
      <c r="N591" s="99">
        <f t="shared" ref="N591:R641" si="23">1000*98.96*Y591/24.45</f>
        <v>1.6554044989775053E-4</v>
      </c>
      <c r="O591" s="99">
        <f t="shared" si="23"/>
        <v>7.3258732106339469E-5</v>
      </c>
      <c r="P591" s="99">
        <f t="shared" si="23"/>
        <v>1.8861087934560327E-5</v>
      </c>
      <c r="Q591" s="99">
        <f t="shared" si="23"/>
        <v>7.9734642126789369E-6</v>
      </c>
      <c r="R591" s="99">
        <f t="shared" si="23"/>
        <v>3.9098306748466259E-6</v>
      </c>
      <c r="S591" s="101"/>
      <c r="T591" s="99">
        <v>8.6300000000000002E-15</v>
      </c>
      <c r="U591" s="99">
        <v>5.69E-9</v>
      </c>
      <c r="V591" s="99">
        <v>5.8099999999999997E-8</v>
      </c>
      <c r="W591" s="99">
        <v>1.66E-7</v>
      </c>
      <c r="X591" s="99">
        <v>2.8799999999999998E-7</v>
      </c>
      <c r="Y591" s="99">
        <v>4.0900000000000002E-8</v>
      </c>
      <c r="Z591" s="99">
        <v>1.81E-8</v>
      </c>
      <c r="AA591" s="99">
        <v>4.66E-9</v>
      </c>
      <c r="AB591" s="99">
        <v>1.97E-9</v>
      </c>
      <c r="AC591" s="99">
        <v>9.6599999999999997E-10</v>
      </c>
    </row>
    <row r="592" spans="1:29" s="98" customFormat="1" x14ac:dyDescent="0.25">
      <c r="A592" s="98" t="s">
        <v>152</v>
      </c>
      <c r="B592" s="98" t="s">
        <v>236</v>
      </c>
      <c r="C592" s="98" t="s">
        <v>286</v>
      </c>
      <c r="D592" s="98">
        <v>2019</v>
      </c>
      <c r="E592" s="98">
        <v>2019</v>
      </c>
      <c r="F592" s="98" t="s">
        <v>280</v>
      </c>
      <c r="G592" s="98" t="s">
        <v>273</v>
      </c>
      <c r="H592" s="98" t="s">
        <v>276</v>
      </c>
      <c r="I592" s="99">
        <f t="shared" ref="I592:M642" si="24">1000*98.96*T592/24.45</f>
        <v>2.6875026584867077E-7</v>
      </c>
      <c r="J592" s="99">
        <f t="shared" si="24"/>
        <v>9.4305439672801646E-4</v>
      </c>
      <c r="K592" s="99">
        <f t="shared" si="24"/>
        <v>8.8234274028629843E-3</v>
      </c>
      <c r="L592" s="99">
        <f t="shared" si="24"/>
        <v>2.0034846625766871E-2</v>
      </c>
      <c r="M592" s="99">
        <f t="shared" si="24"/>
        <v>3.9017357873210631E-2</v>
      </c>
      <c r="N592" s="99">
        <f t="shared" si="23"/>
        <v>9.0257995910020452E-3</v>
      </c>
      <c r="O592" s="99">
        <f t="shared" si="23"/>
        <v>4.7355092024539882E-3</v>
      </c>
      <c r="P592" s="99">
        <f t="shared" si="23"/>
        <v>1.4085104294478527E-3</v>
      </c>
      <c r="Q592" s="99">
        <f t="shared" si="23"/>
        <v>5.3831002044989781E-4</v>
      </c>
      <c r="R592" s="99">
        <f t="shared" si="23"/>
        <v>1.9711051124744375E-4</v>
      </c>
      <c r="S592" s="101"/>
      <c r="T592" s="99">
        <v>6.6399999999999998E-11</v>
      </c>
      <c r="U592" s="99">
        <v>2.3300000000000001E-7</v>
      </c>
      <c r="V592" s="99">
        <v>2.1799999999999999E-6</v>
      </c>
      <c r="W592" s="99">
        <v>4.95E-6</v>
      </c>
      <c r="X592" s="99">
        <v>9.6399999999999992E-6</v>
      </c>
      <c r="Y592" s="99">
        <v>2.2299999999999998E-6</v>
      </c>
      <c r="Z592" s="99">
        <v>1.17E-6</v>
      </c>
      <c r="AA592" s="99">
        <v>3.4799999999999999E-7</v>
      </c>
      <c r="AB592" s="99">
        <v>1.3300000000000001E-7</v>
      </c>
      <c r="AC592" s="99">
        <v>4.8699999999999999E-8</v>
      </c>
    </row>
    <row r="593" spans="1:29" s="98" customFormat="1" x14ac:dyDescent="0.25">
      <c r="A593" s="98" t="s">
        <v>152</v>
      </c>
      <c r="B593" s="98" t="s">
        <v>236</v>
      </c>
      <c r="C593" s="98" t="s">
        <v>286</v>
      </c>
      <c r="D593" s="98">
        <v>2019</v>
      </c>
      <c r="E593" s="98">
        <v>2019</v>
      </c>
      <c r="F593" s="98" t="s">
        <v>280</v>
      </c>
      <c r="G593" s="98" t="s">
        <v>277</v>
      </c>
      <c r="H593" s="98" t="s">
        <v>274</v>
      </c>
      <c r="I593" s="99">
        <f t="shared" si="24"/>
        <v>4.7355092024539879E-7</v>
      </c>
      <c r="J593" s="99">
        <f t="shared" si="24"/>
        <v>7.8925153374233135E-5</v>
      </c>
      <c r="K593" s="99">
        <f t="shared" si="24"/>
        <v>2.6591705521472392E-4</v>
      </c>
      <c r="L593" s="99">
        <f t="shared" si="24"/>
        <v>1.0887623721881391E-3</v>
      </c>
      <c r="M593" s="99">
        <f t="shared" si="24"/>
        <v>2.2058568507157461E-3</v>
      </c>
      <c r="N593" s="99">
        <f t="shared" si="23"/>
        <v>4.4117137014314928E-4</v>
      </c>
      <c r="O593" s="99">
        <f t="shared" si="23"/>
        <v>3.152958691206544E-4</v>
      </c>
      <c r="P593" s="99">
        <f t="shared" si="23"/>
        <v>9.6329161554192244E-5</v>
      </c>
      <c r="Q593" s="99">
        <f t="shared" si="23"/>
        <v>3.7560278118609407E-5</v>
      </c>
      <c r="R593" s="99">
        <f t="shared" si="23"/>
        <v>1.3558936605316973E-5</v>
      </c>
      <c r="S593" s="101"/>
      <c r="T593" s="99">
        <v>1.1700000000000001E-10</v>
      </c>
      <c r="U593" s="99">
        <v>1.9499999999999999E-8</v>
      </c>
      <c r="V593" s="99">
        <v>6.5699999999999999E-8</v>
      </c>
      <c r="W593" s="99">
        <v>2.6899999999999999E-7</v>
      </c>
      <c r="X593" s="99">
        <v>5.4499999999999997E-7</v>
      </c>
      <c r="Y593" s="99">
        <v>1.09E-7</v>
      </c>
      <c r="Z593" s="99">
        <v>7.7900000000000003E-8</v>
      </c>
      <c r="AA593" s="99">
        <v>2.3800000000000001E-8</v>
      </c>
      <c r="AB593" s="99">
        <v>9.2799999999999994E-9</v>
      </c>
      <c r="AC593" s="99">
        <v>3.3499999999999998E-9</v>
      </c>
    </row>
    <row r="594" spans="1:29" s="98" customFormat="1" x14ac:dyDescent="0.25">
      <c r="A594" s="98" t="s">
        <v>152</v>
      </c>
      <c r="B594" s="98" t="s">
        <v>236</v>
      </c>
      <c r="C594" s="98" t="s">
        <v>286</v>
      </c>
      <c r="D594" s="98">
        <v>2019</v>
      </c>
      <c r="E594" s="98">
        <v>2019</v>
      </c>
      <c r="F594" s="98" t="s">
        <v>280</v>
      </c>
      <c r="G594" s="98" t="s">
        <v>277</v>
      </c>
      <c r="H594" s="98" t="s">
        <v>275</v>
      </c>
      <c r="I594" s="99">
        <f t="shared" si="24"/>
        <v>5.018830265848671E-7</v>
      </c>
      <c r="J594" s="99">
        <f t="shared" si="24"/>
        <v>1.4368425357873211E-4</v>
      </c>
      <c r="K594" s="99">
        <f t="shared" si="24"/>
        <v>1.0928098159509203E-3</v>
      </c>
      <c r="L594" s="99">
        <f t="shared" si="24"/>
        <v>2.1127656441717792E-3</v>
      </c>
      <c r="M594" s="99">
        <f t="shared" si="24"/>
        <v>4.533137014314929E-3</v>
      </c>
      <c r="N594" s="99">
        <f t="shared" si="23"/>
        <v>1.173758691206544E-3</v>
      </c>
      <c r="O594" s="99">
        <f t="shared" si="23"/>
        <v>6.880654396728016E-4</v>
      </c>
      <c r="P594" s="99">
        <f t="shared" si="23"/>
        <v>2.2260940695296525E-4</v>
      </c>
      <c r="Q594" s="99">
        <f t="shared" si="23"/>
        <v>8.6210552147239256E-5</v>
      </c>
      <c r="R594" s="99">
        <f t="shared" si="23"/>
        <v>3.1772433537832316E-5</v>
      </c>
      <c r="S594" s="101"/>
      <c r="T594" s="99">
        <v>1.2400000000000001E-10</v>
      </c>
      <c r="U594" s="99">
        <v>3.55E-8</v>
      </c>
      <c r="V594" s="99">
        <v>2.7000000000000001E-7</v>
      </c>
      <c r="W594" s="99">
        <v>5.2200000000000004E-7</v>
      </c>
      <c r="X594" s="99">
        <v>1.1200000000000001E-6</v>
      </c>
      <c r="Y594" s="99">
        <v>2.8999999999999998E-7</v>
      </c>
      <c r="Z594" s="99">
        <v>1.6999999999999999E-7</v>
      </c>
      <c r="AA594" s="99">
        <v>5.5000000000000003E-8</v>
      </c>
      <c r="AB594" s="99">
        <v>2.1299999999999999E-8</v>
      </c>
      <c r="AC594" s="99">
        <v>7.8500000000000008E-9</v>
      </c>
    </row>
    <row r="595" spans="1:29" s="98" customFormat="1" x14ac:dyDescent="0.25">
      <c r="A595" s="98" t="s">
        <v>152</v>
      </c>
      <c r="B595" s="98" t="s">
        <v>236</v>
      </c>
      <c r="C595" s="98" t="s">
        <v>286</v>
      </c>
      <c r="D595" s="98">
        <v>2019</v>
      </c>
      <c r="E595" s="98">
        <v>2019</v>
      </c>
      <c r="F595" s="98" t="s">
        <v>280</v>
      </c>
      <c r="G595" s="98" t="s">
        <v>277</v>
      </c>
      <c r="H595" s="98" t="s">
        <v>276</v>
      </c>
      <c r="I595" s="99">
        <f t="shared" si="24"/>
        <v>5.8283190184049073E-7</v>
      </c>
      <c r="J595" s="99">
        <f t="shared" si="24"/>
        <v>1.5137439672801636E-3</v>
      </c>
      <c r="K595" s="99">
        <f t="shared" si="24"/>
        <v>8.742478527607362E-3</v>
      </c>
      <c r="L595" s="99">
        <f t="shared" si="24"/>
        <v>1.4004155419222904E-2</v>
      </c>
      <c r="M595" s="99">
        <f t="shared" si="24"/>
        <v>2.1006233128834356E-2</v>
      </c>
      <c r="N595" s="99">
        <f t="shared" si="23"/>
        <v>5.2616768916155425E-3</v>
      </c>
      <c r="O595" s="99">
        <f t="shared" si="23"/>
        <v>1.9063460122699389E-3</v>
      </c>
      <c r="P595" s="99">
        <f t="shared" si="23"/>
        <v>4.9378813905930476E-4</v>
      </c>
      <c r="Q595" s="99">
        <f t="shared" si="23"/>
        <v>1.7484957055214725E-4</v>
      </c>
      <c r="R595" s="99">
        <f t="shared" si="23"/>
        <v>6.152114519427404E-5</v>
      </c>
      <c r="S595" s="101"/>
      <c r="T595" s="99">
        <v>1.4399999999999999E-10</v>
      </c>
      <c r="U595" s="99">
        <v>3.7399999999999999E-7</v>
      </c>
      <c r="V595" s="99">
        <v>2.1600000000000001E-6</v>
      </c>
      <c r="W595" s="99">
        <v>3.4599999999999999E-6</v>
      </c>
      <c r="X595" s="99">
        <v>5.1900000000000003E-6</v>
      </c>
      <c r="Y595" s="99">
        <v>1.3E-6</v>
      </c>
      <c r="Z595" s="99">
        <v>4.7100000000000002E-7</v>
      </c>
      <c r="AA595" s="99">
        <v>1.2200000000000001E-7</v>
      </c>
      <c r="AB595" s="99">
        <v>4.3200000000000003E-8</v>
      </c>
      <c r="AC595" s="99">
        <v>1.52E-8</v>
      </c>
    </row>
    <row r="596" spans="1:29" s="98" customFormat="1" x14ac:dyDescent="0.25">
      <c r="A596" s="98" t="s">
        <v>152</v>
      </c>
      <c r="B596" s="98" t="s">
        <v>236</v>
      </c>
      <c r="C596" s="98" t="s">
        <v>286</v>
      </c>
      <c r="D596" s="98">
        <v>2019</v>
      </c>
      <c r="E596" s="98">
        <v>2019</v>
      </c>
      <c r="F596" s="98" t="s">
        <v>280</v>
      </c>
      <c r="G596" s="98" t="s">
        <v>278</v>
      </c>
      <c r="H596" s="98" t="s">
        <v>274</v>
      </c>
      <c r="I596" s="99">
        <f t="shared" si="24"/>
        <v>2.003484662576687E-7</v>
      </c>
      <c r="J596" s="99">
        <f t="shared" si="24"/>
        <v>3.3391411042944784E-5</v>
      </c>
      <c r="K596" s="99">
        <f t="shared" si="24"/>
        <v>1.1250336951392146E-4</v>
      </c>
      <c r="L596" s="99">
        <f t="shared" si="24"/>
        <v>4.6063023438728835E-4</v>
      </c>
      <c r="M596" s="99">
        <f t="shared" si="24"/>
        <v>9.3324712914896941E-4</v>
      </c>
      <c r="N596" s="99">
        <f t="shared" si="23"/>
        <v>1.8664942582979387E-4</v>
      </c>
      <c r="O596" s="99">
        <f t="shared" si="23"/>
        <v>1.3339440616643068E-4</v>
      </c>
      <c r="P596" s="99">
        <f t="shared" si="23"/>
        <v>4.075464527292761E-5</v>
      </c>
      <c r="Q596" s="99">
        <f t="shared" si="23"/>
        <v>1.5890886896334767E-5</v>
      </c>
      <c r="R596" s="99">
        <f t="shared" si="23"/>
        <v>5.7364731791725561E-6</v>
      </c>
      <c r="S596" s="101"/>
      <c r="T596" s="99">
        <v>4.9499999999999997E-11</v>
      </c>
      <c r="U596" s="99">
        <v>8.2499999999999994E-9</v>
      </c>
      <c r="V596" s="99">
        <v>2.7796153846153799E-8</v>
      </c>
      <c r="W596" s="99">
        <v>1.13807692307692E-7</v>
      </c>
      <c r="X596" s="99">
        <v>2.3057692307692301E-7</v>
      </c>
      <c r="Y596" s="99">
        <v>4.61153846153846E-8</v>
      </c>
      <c r="Z596" s="99">
        <v>3.2957692307692299E-8</v>
      </c>
      <c r="AA596" s="99">
        <v>1.00692307692308E-8</v>
      </c>
      <c r="AB596" s="99">
        <v>3.9261538461538502E-9</v>
      </c>
      <c r="AC596" s="99">
        <v>1.41730769230769E-9</v>
      </c>
    </row>
    <row r="597" spans="1:29" s="98" customFormat="1" x14ac:dyDescent="0.25">
      <c r="A597" s="98" t="s">
        <v>152</v>
      </c>
      <c r="B597" s="98" t="s">
        <v>236</v>
      </c>
      <c r="C597" s="98" t="s">
        <v>286</v>
      </c>
      <c r="D597" s="98">
        <v>2019</v>
      </c>
      <c r="E597" s="98">
        <v>2019</v>
      </c>
      <c r="F597" s="98" t="s">
        <v>280</v>
      </c>
      <c r="G597" s="98" t="s">
        <v>278</v>
      </c>
      <c r="H597" s="98" t="s">
        <v>275</v>
      </c>
      <c r="I597" s="99">
        <f t="shared" si="24"/>
        <v>2.1233512663205928E-7</v>
      </c>
      <c r="J597" s="99">
        <f t="shared" si="24"/>
        <v>6.0789491898694483E-5</v>
      </c>
      <c r="K597" s="99">
        <f t="shared" si="24"/>
        <v>4.6234261444077303E-4</v>
      </c>
      <c r="L597" s="99">
        <f t="shared" si="24"/>
        <v>8.9386238791883035E-4</v>
      </c>
      <c r="M597" s="99">
        <f t="shared" si="24"/>
        <v>1.9178656599024703E-3</v>
      </c>
      <c r="N597" s="99">
        <f t="shared" si="23"/>
        <v>4.9659021551046222E-4</v>
      </c>
      <c r="O597" s="99">
        <f t="shared" si="23"/>
        <v>2.911046090923391E-4</v>
      </c>
      <c r="P597" s="99">
        <f t="shared" si="23"/>
        <v>9.418090294163926E-5</v>
      </c>
      <c r="Q597" s="99">
        <f t="shared" si="23"/>
        <v>3.647369513921661E-5</v>
      </c>
      <c r="R597" s="99">
        <f t="shared" si="23"/>
        <v>1.3442183419852148E-5</v>
      </c>
      <c r="S597" s="101"/>
      <c r="T597" s="99">
        <v>5.2461538461538498E-11</v>
      </c>
      <c r="U597" s="99">
        <v>1.5019230769230801E-8</v>
      </c>
      <c r="V597" s="99">
        <v>1.14230769230769E-7</v>
      </c>
      <c r="W597" s="99">
        <v>2.2084615384615401E-7</v>
      </c>
      <c r="X597" s="99">
        <v>4.7384615384615398E-7</v>
      </c>
      <c r="Y597" s="99">
        <v>1.2269230769230801E-7</v>
      </c>
      <c r="Z597" s="99">
        <v>7.1923076923076904E-8</v>
      </c>
      <c r="AA597" s="99">
        <v>2.3269230769230799E-8</v>
      </c>
      <c r="AB597" s="99">
        <v>9.0115384615384607E-9</v>
      </c>
      <c r="AC597" s="99">
        <v>3.3211538461538499E-9</v>
      </c>
    </row>
    <row r="598" spans="1:29" s="98" customFormat="1" x14ac:dyDescent="0.25">
      <c r="A598" s="98" t="s">
        <v>152</v>
      </c>
      <c r="B598" s="98" t="s">
        <v>236</v>
      </c>
      <c r="C598" s="98" t="s">
        <v>286</v>
      </c>
      <c r="D598" s="98">
        <v>2019</v>
      </c>
      <c r="E598" s="98">
        <v>2019</v>
      </c>
      <c r="F598" s="98" t="s">
        <v>280</v>
      </c>
      <c r="G598" s="98" t="s">
        <v>278</v>
      </c>
      <c r="H598" s="98" t="s">
        <v>276</v>
      </c>
      <c r="I598" s="99">
        <f t="shared" si="24"/>
        <v>2.4658272770174601E-7</v>
      </c>
      <c r="J598" s="99">
        <f t="shared" si="24"/>
        <v>6.4043014000314525E-4</v>
      </c>
      <c r="K598" s="99">
        <f t="shared" si="24"/>
        <v>3.6987409155261925E-3</v>
      </c>
      <c r="L598" s="99">
        <f t="shared" si="24"/>
        <v>5.9248349850558281E-3</v>
      </c>
      <c r="M598" s="99">
        <f t="shared" si="24"/>
        <v>8.8872524775837642E-3</v>
      </c>
      <c r="N598" s="99">
        <f t="shared" si="23"/>
        <v>2.2260940695296525E-3</v>
      </c>
      <c r="O598" s="99">
        <f t="shared" si="23"/>
        <v>8.0653100519112897E-4</v>
      </c>
      <c r="P598" s="99">
        <f t="shared" si="23"/>
        <v>2.0891036652509039E-4</v>
      </c>
      <c r="Q598" s="99">
        <f t="shared" si="23"/>
        <v>7.3974818310523923E-5</v>
      </c>
      <c r="R598" s="99">
        <f t="shared" si="23"/>
        <v>2.6028176812962087E-5</v>
      </c>
      <c r="S598" s="101"/>
      <c r="T598" s="99">
        <v>6.0923076923076902E-11</v>
      </c>
      <c r="U598" s="99">
        <v>1.5823076923076901E-7</v>
      </c>
      <c r="V598" s="99">
        <v>9.1384615384615401E-7</v>
      </c>
      <c r="W598" s="99">
        <v>1.46384615384615E-6</v>
      </c>
      <c r="X598" s="99">
        <v>2.1957692307692302E-6</v>
      </c>
      <c r="Y598" s="99">
        <v>5.5000000000000003E-7</v>
      </c>
      <c r="Z598" s="99">
        <v>1.9926923076923101E-7</v>
      </c>
      <c r="AA598" s="99">
        <v>5.1615384615384603E-8</v>
      </c>
      <c r="AB598" s="99">
        <v>1.8276923076923099E-8</v>
      </c>
      <c r="AC598" s="99">
        <v>6.4307692307692302E-9</v>
      </c>
    </row>
    <row r="599" spans="1:29" s="98" customFormat="1" x14ac:dyDescent="0.25">
      <c r="A599" s="98" t="s">
        <v>152</v>
      </c>
      <c r="B599" s="98" t="s">
        <v>236</v>
      </c>
      <c r="C599" s="98" t="s">
        <v>286</v>
      </c>
      <c r="D599" s="98">
        <v>2020</v>
      </c>
      <c r="E599" s="98">
        <v>2019</v>
      </c>
      <c r="F599" s="98" t="s">
        <v>272</v>
      </c>
      <c r="G599" s="98" t="s">
        <v>273</v>
      </c>
      <c r="H599" s="98" t="s">
        <v>274</v>
      </c>
      <c r="I599" s="99">
        <f t="shared" si="24"/>
        <v>1.2506601226993865E-12</v>
      </c>
      <c r="J599" s="99">
        <f t="shared" si="24"/>
        <v>1.7930175869120657E-6</v>
      </c>
      <c r="K599" s="99">
        <f t="shared" si="24"/>
        <v>1.7849226993865031E-5</v>
      </c>
      <c r="L599" s="99">
        <f t="shared" si="24"/>
        <v>7.0020777096114518E-5</v>
      </c>
      <c r="M599" s="99">
        <f t="shared" si="24"/>
        <v>2.0034846625766872E-4</v>
      </c>
      <c r="N599" s="99">
        <f t="shared" si="23"/>
        <v>2.8332106339468304E-5</v>
      </c>
      <c r="O599" s="99">
        <f t="shared" si="23"/>
        <v>2.019674437627812E-5</v>
      </c>
      <c r="P599" s="99">
        <f t="shared" si="23"/>
        <v>5.4640490797546017E-6</v>
      </c>
      <c r="Q599" s="99">
        <f t="shared" si="23"/>
        <v>1.9751525562372188E-6</v>
      </c>
      <c r="R599" s="99">
        <f t="shared" si="23"/>
        <v>7.2449243353783234E-7</v>
      </c>
      <c r="S599" s="101"/>
      <c r="T599" s="99">
        <v>3.0899999999999999E-16</v>
      </c>
      <c r="U599" s="99">
        <v>4.4300000000000002E-10</v>
      </c>
      <c r="V599" s="99">
        <v>4.4100000000000003E-9</v>
      </c>
      <c r="W599" s="99">
        <v>1.7299999999999999E-8</v>
      </c>
      <c r="X599" s="99">
        <v>4.95E-8</v>
      </c>
      <c r="Y599" s="99">
        <v>6.9999999999999998E-9</v>
      </c>
      <c r="Z599" s="99">
        <v>4.9900000000000003E-9</v>
      </c>
      <c r="AA599" s="99">
        <v>1.3500000000000001E-9</v>
      </c>
      <c r="AB599" s="99">
        <v>4.8799999999999997E-10</v>
      </c>
      <c r="AC599" s="99">
        <v>1.79E-10</v>
      </c>
    </row>
    <row r="600" spans="1:29" s="98" customFormat="1" x14ac:dyDescent="0.25">
      <c r="A600" s="98" t="s">
        <v>152</v>
      </c>
      <c r="B600" s="98" t="s">
        <v>236</v>
      </c>
      <c r="C600" s="98" t="s">
        <v>286</v>
      </c>
      <c r="D600" s="98">
        <v>2020</v>
      </c>
      <c r="E600" s="98">
        <v>2019</v>
      </c>
      <c r="F600" s="98" t="s">
        <v>272</v>
      </c>
      <c r="G600" s="98" t="s">
        <v>273</v>
      </c>
      <c r="H600" s="98" t="s">
        <v>275</v>
      </c>
      <c r="I600" s="99">
        <f t="shared" si="24"/>
        <v>0.760919427402863</v>
      </c>
      <c r="J600" s="99">
        <f t="shared" si="24"/>
        <v>8.7829529652351732E-2</v>
      </c>
      <c r="K600" s="99">
        <f t="shared" si="24"/>
        <v>3.3189038854805723E-2</v>
      </c>
      <c r="L600" s="99">
        <f t="shared" si="24"/>
        <v>1.7849226993865031E-2</v>
      </c>
      <c r="M600" s="99">
        <f t="shared" si="24"/>
        <v>5.4235746421267897E-3</v>
      </c>
      <c r="N600" s="99">
        <f t="shared" si="23"/>
        <v>2.3313276073619633E-4</v>
      </c>
      <c r="O600" s="99">
        <f t="shared" si="23"/>
        <v>8.4996319018404911E-5</v>
      </c>
      <c r="P600" s="99">
        <f t="shared" si="23"/>
        <v>1.9508678936605318E-5</v>
      </c>
      <c r="Q600" s="99">
        <f t="shared" si="23"/>
        <v>7.8925153374233135E-6</v>
      </c>
      <c r="R600" s="99">
        <f t="shared" si="23"/>
        <v>4.047443762781186E-6</v>
      </c>
      <c r="S600" s="101"/>
      <c r="T600" s="99">
        <v>1.8799999999999999E-4</v>
      </c>
      <c r="U600" s="99">
        <v>2.1699999999999999E-5</v>
      </c>
      <c r="V600" s="99">
        <v>8.1999999999999994E-6</v>
      </c>
      <c r="W600" s="99">
        <v>4.4100000000000001E-6</v>
      </c>
      <c r="X600" s="99">
        <v>1.3400000000000001E-6</v>
      </c>
      <c r="Y600" s="99">
        <v>5.76E-8</v>
      </c>
      <c r="Z600" s="99">
        <v>2.0999999999999999E-8</v>
      </c>
      <c r="AA600" s="99">
        <v>4.8200000000000003E-9</v>
      </c>
      <c r="AB600" s="99">
        <v>1.9500000000000001E-9</v>
      </c>
      <c r="AC600" s="99">
        <v>1.0000000000000001E-9</v>
      </c>
    </row>
    <row r="601" spans="1:29" s="98" customFormat="1" x14ac:dyDescent="0.25">
      <c r="A601" s="98" t="s">
        <v>152</v>
      </c>
      <c r="B601" s="98" t="s">
        <v>236</v>
      </c>
      <c r="C601" s="98" t="s">
        <v>286</v>
      </c>
      <c r="D601" s="98">
        <v>2020</v>
      </c>
      <c r="E601" s="98">
        <v>2019</v>
      </c>
      <c r="F601" s="98" t="s">
        <v>272</v>
      </c>
      <c r="G601" s="98" t="s">
        <v>273</v>
      </c>
      <c r="H601" s="98" t="s">
        <v>276</v>
      </c>
      <c r="I601" s="99">
        <f t="shared" si="24"/>
        <v>8.8234274028629862</v>
      </c>
      <c r="J601" s="99">
        <f t="shared" si="24"/>
        <v>3.9503051124744375</v>
      </c>
      <c r="K601" s="99">
        <f t="shared" si="24"/>
        <v>2.4284662576687115</v>
      </c>
      <c r="L601" s="99">
        <f t="shared" si="24"/>
        <v>1.6189775051124746</v>
      </c>
      <c r="M601" s="99">
        <f t="shared" si="24"/>
        <v>0.77710920245398785</v>
      </c>
      <c r="N601" s="99">
        <f t="shared" si="23"/>
        <v>5.7068957055214732E-2</v>
      </c>
      <c r="O601" s="99">
        <f t="shared" si="23"/>
        <v>2.2260940695296525E-2</v>
      </c>
      <c r="P601" s="99">
        <f t="shared" si="23"/>
        <v>5.4235746421267897E-3</v>
      </c>
      <c r="Q601" s="99">
        <f t="shared" si="23"/>
        <v>1.8496817995910019E-3</v>
      </c>
      <c r="R601" s="99">
        <f t="shared" si="23"/>
        <v>6.2330633946830276E-4</v>
      </c>
      <c r="S601" s="101"/>
      <c r="T601" s="99">
        <v>2.1800000000000001E-3</v>
      </c>
      <c r="U601" s="99">
        <v>9.7599999999999998E-4</v>
      </c>
      <c r="V601" s="99">
        <v>5.9999999999999995E-4</v>
      </c>
      <c r="W601" s="99">
        <v>4.0000000000000002E-4</v>
      </c>
      <c r="X601" s="99">
        <v>1.92E-4</v>
      </c>
      <c r="Y601" s="99">
        <v>1.4100000000000001E-5</v>
      </c>
      <c r="Z601" s="99">
        <v>5.4999999999999999E-6</v>
      </c>
      <c r="AA601" s="99">
        <v>1.3400000000000001E-6</v>
      </c>
      <c r="AB601" s="99">
        <v>4.5699999999999998E-7</v>
      </c>
      <c r="AC601" s="99">
        <v>1.54E-7</v>
      </c>
    </row>
    <row r="602" spans="1:29" s="98" customFormat="1" x14ac:dyDescent="0.25">
      <c r="A602" s="98" t="s">
        <v>152</v>
      </c>
      <c r="B602" s="98" t="s">
        <v>236</v>
      </c>
      <c r="C602" s="98" t="s">
        <v>286</v>
      </c>
      <c r="D602" s="98">
        <v>2020</v>
      </c>
      <c r="E602" s="98">
        <v>2019</v>
      </c>
      <c r="F602" s="98" t="s">
        <v>272</v>
      </c>
      <c r="G602" s="98" t="s">
        <v>277</v>
      </c>
      <c r="H602" s="98" t="s">
        <v>274</v>
      </c>
      <c r="I602" s="99">
        <f t="shared" si="24"/>
        <v>1.1009047034764827</v>
      </c>
      <c r="J602" s="99">
        <f t="shared" si="24"/>
        <v>0.38410241308793458</v>
      </c>
      <c r="K602" s="99">
        <f t="shared" si="24"/>
        <v>0.19387255623721883</v>
      </c>
      <c r="L602" s="99">
        <f t="shared" si="24"/>
        <v>0.1521838854805726</v>
      </c>
      <c r="M602" s="99">
        <f t="shared" si="24"/>
        <v>7.0830265848670748E-2</v>
      </c>
      <c r="N602" s="99">
        <f t="shared" si="23"/>
        <v>2.4203713701431494E-3</v>
      </c>
      <c r="O602" s="99">
        <f t="shared" si="23"/>
        <v>1.5582658486707568E-3</v>
      </c>
      <c r="P602" s="99">
        <f t="shared" si="23"/>
        <v>3.3755680981595093E-4</v>
      </c>
      <c r="Q602" s="99">
        <f t="shared" si="23"/>
        <v>1.0604302658486707E-4</v>
      </c>
      <c r="R602" s="99">
        <f t="shared" si="23"/>
        <v>3.3310462167689161E-5</v>
      </c>
      <c r="S602" s="101"/>
      <c r="T602" s="99">
        <v>2.72E-4</v>
      </c>
      <c r="U602" s="99">
        <v>9.4900000000000003E-5</v>
      </c>
      <c r="V602" s="99">
        <v>4.7899999999999999E-5</v>
      </c>
      <c r="W602" s="99">
        <v>3.7599999999999999E-5</v>
      </c>
      <c r="X602" s="99">
        <v>1.7499999999999998E-5</v>
      </c>
      <c r="Y602" s="99">
        <v>5.9800000000000003E-7</v>
      </c>
      <c r="Z602" s="99">
        <v>3.8500000000000002E-7</v>
      </c>
      <c r="AA602" s="99">
        <v>8.3400000000000006E-8</v>
      </c>
      <c r="AB602" s="99">
        <v>2.62E-8</v>
      </c>
      <c r="AC602" s="99">
        <v>8.2299999999999999E-9</v>
      </c>
    </row>
    <row r="603" spans="1:29" s="98" customFormat="1" x14ac:dyDescent="0.25">
      <c r="A603" s="98" t="s">
        <v>152</v>
      </c>
      <c r="B603" s="98" t="s">
        <v>236</v>
      </c>
      <c r="C603" s="98" t="s">
        <v>286</v>
      </c>
      <c r="D603" s="98">
        <v>2020</v>
      </c>
      <c r="E603" s="98">
        <v>2019</v>
      </c>
      <c r="F603" s="98" t="s">
        <v>272</v>
      </c>
      <c r="G603" s="98" t="s">
        <v>277</v>
      </c>
      <c r="H603" s="98" t="s">
        <v>275</v>
      </c>
      <c r="I603" s="99">
        <f t="shared" si="24"/>
        <v>1.7242110429447852</v>
      </c>
      <c r="J603" s="99">
        <f t="shared" si="24"/>
        <v>0.73258732106339475</v>
      </c>
      <c r="K603" s="99">
        <f t="shared" si="24"/>
        <v>0.42093415132924333</v>
      </c>
      <c r="L603" s="99">
        <f t="shared" si="24"/>
        <v>0.29424916155419228</v>
      </c>
      <c r="M603" s="99">
        <f t="shared" si="24"/>
        <v>0.13801783231083847</v>
      </c>
      <c r="N603" s="99">
        <f t="shared" si="23"/>
        <v>6.8806543967280158E-3</v>
      </c>
      <c r="O603" s="99">
        <f t="shared" si="23"/>
        <v>3.4322323108384456E-3</v>
      </c>
      <c r="P603" s="99">
        <f t="shared" si="23"/>
        <v>8.1353619631901856E-4</v>
      </c>
      <c r="Q603" s="99">
        <f t="shared" si="23"/>
        <v>2.7603566462167692E-4</v>
      </c>
      <c r="R603" s="99">
        <f t="shared" si="23"/>
        <v>9.3495950920245404E-5</v>
      </c>
      <c r="S603" s="101"/>
      <c r="T603" s="99">
        <v>4.26E-4</v>
      </c>
      <c r="U603" s="99">
        <v>1.8100000000000001E-4</v>
      </c>
      <c r="V603" s="99">
        <v>1.0399999999999999E-4</v>
      </c>
      <c r="W603" s="99">
        <v>7.2700000000000005E-5</v>
      </c>
      <c r="X603" s="99">
        <v>3.4100000000000002E-5</v>
      </c>
      <c r="Y603" s="99">
        <v>1.7E-6</v>
      </c>
      <c r="Z603" s="99">
        <v>8.4799999999999997E-7</v>
      </c>
      <c r="AA603" s="99">
        <v>2.0100000000000001E-7</v>
      </c>
      <c r="AB603" s="99">
        <v>6.8200000000000002E-8</v>
      </c>
      <c r="AC603" s="99">
        <v>2.3099999999999998E-8</v>
      </c>
    </row>
    <row r="604" spans="1:29" s="98" customFormat="1" x14ac:dyDescent="0.25">
      <c r="A604" s="98" t="s">
        <v>152</v>
      </c>
      <c r="B604" s="98" t="s">
        <v>236</v>
      </c>
      <c r="C604" s="98" t="s">
        <v>286</v>
      </c>
      <c r="D604" s="98">
        <v>2020</v>
      </c>
      <c r="E604" s="98">
        <v>2019</v>
      </c>
      <c r="F604" s="98" t="s">
        <v>272</v>
      </c>
      <c r="G604" s="98" t="s">
        <v>277</v>
      </c>
      <c r="H604" s="98" t="s">
        <v>276</v>
      </c>
      <c r="I604" s="99">
        <f t="shared" si="24"/>
        <v>4.2902903885480574</v>
      </c>
      <c r="J604" s="99">
        <f t="shared" si="24"/>
        <v>1.7404008179959101</v>
      </c>
      <c r="K604" s="99">
        <f t="shared" si="24"/>
        <v>1.1292368098159511</v>
      </c>
      <c r="L604" s="99">
        <f t="shared" si="24"/>
        <v>0.68806543967280165</v>
      </c>
      <c r="M604" s="99">
        <f t="shared" si="24"/>
        <v>0.32177177914110427</v>
      </c>
      <c r="N604" s="99">
        <f t="shared" si="23"/>
        <v>3.9786372188139067E-2</v>
      </c>
      <c r="O604" s="99">
        <f t="shared" si="23"/>
        <v>7.6091942740286302E-3</v>
      </c>
      <c r="P604" s="99">
        <f t="shared" si="23"/>
        <v>1.7080212678936605E-3</v>
      </c>
      <c r="Q604" s="99">
        <f t="shared" si="23"/>
        <v>5.6664212678936613E-4</v>
      </c>
      <c r="R604" s="99">
        <f t="shared" si="23"/>
        <v>1.9022985685071574E-4</v>
      </c>
      <c r="S604" s="101"/>
      <c r="T604" s="99">
        <v>1.06E-3</v>
      </c>
      <c r="U604" s="99">
        <v>4.2999999999999999E-4</v>
      </c>
      <c r="V604" s="99">
        <v>2.7900000000000001E-4</v>
      </c>
      <c r="W604" s="99">
        <v>1.7000000000000001E-4</v>
      </c>
      <c r="X604" s="99">
        <v>7.9499999999999994E-5</v>
      </c>
      <c r="Y604" s="99">
        <v>9.8300000000000008E-6</v>
      </c>
      <c r="Z604" s="99">
        <v>1.88E-6</v>
      </c>
      <c r="AA604" s="99">
        <v>4.2199999999999999E-7</v>
      </c>
      <c r="AB604" s="99">
        <v>1.4000000000000001E-7</v>
      </c>
      <c r="AC604" s="99">
        <v>4.6999999999999997E-8</v>
      </c>
    </row>
    <row r="605" spans="1:29" s="98" customFormat="1" x14ac:dyDescent="0.25">
      <c r="A605" s="98" t="s">
        <v>152</v>
      </c>
      <c r="B605" s="98" t="s">
        <v>236</v>
      </c>
      <c r="C605" s="98" t="s">
        <v>286</v>
      </c>
      <c r="D605" s="98">
        <v>2020</v>
      </c>
      <c r="E605" s="98">
        <v>2019</v>
      </c>
      <c r="F605" s="98" t="s">
        <v>272</v>
      </c>
      <c r="G605" s="98" t="s">
        <v>278</v>
      </c>
      <c r="H605" s="98" t="s">
        <v>274</v>
      </c>
      <c r="I605" s="99">
        <f t="shared" si="24"/>
        <v>0.46576737454774236</v>
      </c>
      <c r="J605" s="99">
        <f t="shared" si="24"/>
        <v>0.16250486707566464</v>
      </c>
      <c r="K605" s="99">
        <f t="shared" si="24"/>
        <v>8.2023004561900204E-2</v>
      </c>
      <c r="L605" s="99">
        <f t="shared" si="24"/>
        <v>6.4385490011011445E-2</v>
      </c>
      <c r="M605" s="99">
        <f t="shared" si="24"/>
        <v>2.9966650935976072E-2</v>
      </c>
      <c r="N605" s="99">
        <f t="shared" si="23"/>
        <v>1.0240032719836401E-3</v>
      </c>
      <c r="O605" s="99">
        <f t="shared" si="23"/>
        <v>6.5926632059147246E-4</v>
      </c>
      <c r="P605" s="99">
        <f t="shared" si="23"/>
        <v>1.4281249646059469E-4</v>
      </c>
      <c r="Q605" s="99">
        <f t="shared" si="23"/>
        <v>4.4864357401289976E-5</v>
      </c>
      <c r="R605" s="99">
        <f t="shared" si="23"/>
        <v>1.4092887840176197E-5</v>
      </c>
      <c r="S605" s="101"/>
      <c r="T605" s="99">
        <v>1.15076923076923E-4</v>
      </c>
      <c r="U605" s="99">
        <v>4.015E-5</v>
      </c>
      <c r="V605" s="99">
        <v>2.0265384615384598E-5</v>
      </c>
      <c r="W605" s="99">
        <v>1.5907692307692299E-5</v>
      </c>
      <c r="X605" s="99">
        <v>7.4038461538461497E-6</v>
      </c>
      <c r="Y605" s="99">
        <v>2.53E-7</v>
      </c>
      <c r="Z605" s="99">
        <v>1.62884615384615E-7</v>
      </c>
      <c r="AA605" s="99">
        <v>3.5284615384615401E-8</v>
      </c>
      <c r="AB605" s="99">
        <v>1.10846153846154E-8</v>
      </c>
      <c r="AC605" s="99">
        <v>3.48192307692308E-9</v>
      </c>
    </row>
    <row r="606" spans="1:29" s="98" customFormat="1" x14ac:dyDescent="0.25">
      <c r="A606" s="98" t="s">
        <v>152</v>
      </c>
      <c r="B606" s="98" t="s">
        <v>236</v>
      </c>
      <c r="C606" s="98" t="s">
        <v>286</v>
      </c>
      <c r="D606" s="98">
        <v>2020</v>
      </c>
      <c r="E606" s="98">
        <v>2019</v>
      </c>
      <c r="F606" s="98" t="s">
        <v>272</v>
      </c>
      <c r="G606" s="98" t="s">
        <v>278</v>
      </c>
      <c r="H606" s="98" t="s">
        <v>275</v>
      </c>
      <c r="I606" s="99">
        <f t="shared" si="24"/>
        <v>0.72947390278433133</v>
      </c>
      <c r="J606" s="99">
        <f t="shared" si="24"/>
        <v>0.30994078968066707</v>
      </c>
      <c r="K606" s="99">
        <f t="shared" si="24"/>
        <v>0.1780875255623722</v>
      </c>
      <c r="L606" s="99">
        <f t="shared" si="24"/>
        <v>0.12449002988831205</v>
      </c>
      <c r="M606" s="99">
        <f t="shared" si="24"/>
        <v>5.8392159823816361E-2</v>
      </c>
      <c r="N606" s="99">
        <f t="shared" si="23"/>
        <v>2.9110460909233904E-3</v>
      </c>
      <c r="O606" s="99">
        <f t="shared" si="23"/>
        <v>1.4520982853547281E-3</v>
      </c>
      <c r="P606" s="99">
        <f t="shared" si="23"/>
        <v>3.4418839075035383E-4</v>
      </c>
      <c r="Q606" s="99">
        <f t="shared" si="23"/>
        <v>1.1678431964763272E-4</v>
      </c>
      <c r="R606" s="99">
        <f t="shared" si="23"/>
        <v>3.9555979235488429E-5</v>
      </c>
      <c r="S606" s="101"/>
      <c r="T606" s="99">
        <v>1.8023076923076901E-4</v>
      </c>
      <c r="U606" s="99">
        <v>7.6576923076923106E-5</v>
      </c>
      <c r="V606" s="99">
        <v>4.3999999999999999E-5</v>
      </c>
      <c r="W606" s="99">
        <v>3.0757692307692297E-5</v>
      </c>
      <c r="X606" s="99">
        <v>1.4426923076923099E-5</v>
      </c>
      <c r="Y606" s="99">
        <v>7.1923076923076899E-7</v>
      </c>
      <c r="Z606" s="99">
        <v>3.58769230769231E-7</v>
      </c>
      <c r="AA606" s="99">
        <v>8.5038461538461506E-8</v>
      </c>
      <c r="AB606" s="99">
        <v>2.8853846153846199E-8</v>
      </c>
      <c r="AC606" s="99">
        <v>9.7730769230769202E-9</v>
      </c>
    </row>
    <row r="607" spans="1:29" s="98" customFormat="1" x14ac:dyDescent="0.25">
      <c r="A607" s="98" t="s">
        <v>152</v>
      </c>
      <c r="B607" s="98" t="s">
        <v>236</v>
      </c>
      <c r="C607" s="98" t="s">
        <v>286</v>
      </c>
      <c r="D607" s="98">
        <v>2020</v>
      </c>
      <c r="E607" s="98">
        <v>2019</v>
      </c>
      <c r="F607" s="98" t="s">
        <v>272</v>
      </c>
      <c r="G607" s="98" t="s">
        <v>278</v>
      </c>
      <c r="H607" s="98" t="s">
        <v>276</v>
      </c>
      <c r="I607" s="99">
        <f t="shared" si="24"/>
        <v>1.8151228566934068</v>
      </c>
      <c r="J607" s="99">
        <f t="shared" si="24"/>
        <v>0.73632342299827003</v>
      </c>
      <c r="K607" s="99">
        <f t="shared" si="24"/>
        <v>0.47775403492213497</v>
      </c>
      <c r="L607" s="99">
        <f t="shared" si="24"/>
        <v>0.29110460909233909</v>
      </c>
      <c r="M607" s="99">
        <f t="shared" si="24"/>
        <v>0.13613421425200573</v>
      </c>
      <c r="N607" s="99">
        <f t="shared" si="23"/>
        <v>1.6832695925751127E-2</v>
      </c>
      <c r="O607" s="99">
        <f t="shared" si="23"/>
        <v>3.2192745005505726E-3</v>
      </c>
      <c r="P607" s="99">
        <f t="shared" si="23"/>
        <v>7.2262438257039675E-4</v>
      </c>
      <c r="Q607" s="99">
        <f t="shared" si="23"/>
        <v>2.3973320748780862E-4</v>
      </c>
      <c r="R607" s="99">
        <f t="shared" si="23"/>
        <v>8.0481862513764407E-5</v>
      </c>
      <c r="S607" s="101"/>
      <c r="T607" s="99">
        <v>4.4846153846153799E-4</v>
      </c>
      <c r="U607" s="99">
        <v>1.81923076923077E-4</v>
      </c>
      <c r="V607" s="99">
        <v>1.18038461538462E-4</v>
      </c>
      <c r="W607" s="99">
        <v>7.1923076923076899E-5</v>
      </c>
      <c r="X607" s="99">
        <v>3.36346153846154E-5</v>
      </c>
      <c r="Y607" s="99">
        <v>4.1588461538461503E-6</v>
      </c>
      <c r="Z607" s="99">
        <v>7.9538461538461503E-7</v>
      </c>
      <c r="AA607" s="99">
        <v>1.7853846153846201E-7</v>
      </c>
      <c r="AB607" s="99">
        <v>5.9230769230769202E-8</v>
      </c>
      <c r="AC607" s="99">
        <v>1.9884615384615399E-8</v>
      </c>
    </row>
    <row r="608" spans="1:29" s="98" customFormat="1" x14ac:dyDescent="0.25">
      <c r="A608" s="98" t="s">
        <v>152</v>
      </c>
      <c r="B608" s="98" t="s">
        <v>236</v>
      </c>
      <c r="C608" s="98" t="s">
        <v>286</v>
      </c>
      <c r="D608" s="98">
        <v>2020</v>
      </c>
      <c r="E608" s="98">
        <v>2019</v>
      </c>
      <c r="F608" s="98" t="s">
        <v>279</v>
      </c>
      <c r="G608" s="98" t="s">
        <v>273</v>
      </c>
      <c r="H608" s="98" t="s">
        <v>274</v>
      </c>
      <c r="I608" s="99">
        <f t="shared" si="24"/>
        <v>0</v>
      </c>
      <c r="J608" s="99">
        <f t="shared" si="24"/>
        <v>0</v>
      </c>
      <c r="K608" s="99">
        <f t="shared" si="24"/>
        <v>0</v>
      </c>
      <c r="L608" s="99">
        <f t="shared" si="24"/>
        <v>0</v>
      </c>
      <c r="M608" s="99">
        <f t="shared" si="24"/>
        <v>0</v>
      </c>
      <c r="N608" s="99">
        <f t="shared" si="23"/>
        <v>0</v>
      </c>
      <c r="O608" s="99">
        <f t="shared" si="23"/>
        <v>0</v>
      </c>
      <c r="P608" s="99">
        <f t="shared" si="23"/>
        <v>0</v>
      </c>
      <c r="Q608" s="99">
        <f t="shared" si="23"/>
        <v>0</v>
      </c>
      <c r="R608" s="99">
        <f t="shared" si="23"/>
        <v>0</v>
      </c>
      <c r="S608" s="101"/>
      <c r="T608" s="99">
        <v>0</v>
      </c>
      <c r="U608" s="99">
        <v>0</v>
      </c>
      <c r="V608" s="99">
        <v>0</v>
      </c>
      <c r="W608" s="99">
        <v>0</v>
      </c>
      <c r="X608" s="99">
        <v>0</v>
      </c>
      <c r="Y608" s="99">
        <v>0</v>
      </c>
      <c r="Z608" s="99">
        <v>0</v>
      </c>
      <c r="AA608" s="99">
        <v>0</v>
      </c>
      <c r="AB608" s="99">
        <v>0</v>
      </c>
      <c r="AC608" s="99">
        <v>0</v>
      </c>
    </row>
    <row r="609" spans="1:29" s="98" customFormat="1" x14ac:dyDescent="0.25">
      <c r="A609" s="98" t="s">
        <v>152</v>
      </c>
      <c r="B609" s="98" t="s">
        <v>236</v>
      </c>
      <c r="C609" s="98" t="s">
        <v>286</v>
      </c>
      <c r="D609" s="98">
        <v>2020</v>
      </c>
      <c r="E609" s="98">
        <v>2019</v>
      </c>
      <c r="F609" s="98" t="s">
        <v>279</v>
      </c>
      <c r="G609" s="98" t="s">
        <v>273</v>
      </c>
      <c r="H609" s="98" t="s">
        <v>275</v>
      </c>
      <c r="I609" s="99">
        <f t="shared" si="24"/>
        <v>0.760919427402863</v>
      </c>
      <c r="J609" s="99">
        <f t="shared" si="24"/>
        <v>8.7829529652351732E-2</v>
      </c>
      <c r="K609" s="99">
        <f t="shared" si="24"/>
        <v>3.2946192229038856E-2</v>
      </c>
      <c r="L609" s="99">
        <f t="shared" si="24"/>
        <v>1.7282584867075665E-2</v>
      </c>
      <c r="M609" s="99">
        <f t="shared" si="24"/>
        <v>4.371239263803681E-3</v>
      </c>
      <c r="N609" s="99">
        <f t="shared" si="23"/>
        <v>9.8757627811860939E-7</v>
      </c>
      <c r="O609" s="99">
        <f t="shared" si="23"/>
        <v>0</v>
      </c>
      <c r="P609" s="99">
        <f t="shared" si="23"/>
        <v>0</v>
      </c>
      <c r="Q609" s="99">
        <f t="shared" si="23"/>
        <v>0</v>
      </c>
      <c r="R609" s="99">
        <f t="shared" si="23"/>
        <v>0</v>
      </c>
      <c r="S609" s="101"/>
      <c r="T609" s="99">
        <v>1.8799999999999999E-4</v>
      </c>
      <c r="U609" s="99">
        <v>2.1699999999999999E-5</v>
      </c>
      <c r="V609" s="99">
        <v>8.14E-6</v>
      </c>
      <c r="W609" s="99">
        <v>4.2699999999999998E-6</v>
      </c>
      <c r="X609" s="99">
        <v>1.08E-6</v>
      </c>
      <c r="Y609" s="99">
        <v>2.4399999999999998E-10</v>
      </c>
      <c r="Z609" s="99">
        <v>0</v>
      </c>
      <c r="AA609" s="99">
        <v>0</v>
      </c>
      <c r="AB609" s="99">
        <v>0</v>
      </c>
      <c r="AC609" s="99">
        <v>0</v>
      </c>
    </row>
    <row r="610" spans="1:29" s="98" customFormat="1" x14ac:dyDescent="0.25">
      <c r="A610" s="98" t="s">
        <v>152</v>
      </c>
      <c r="B610" s="98" t="s">
        <v>236</v>
      </c>
      <c r="C610" s="98" t="s">
        <v>286</v>
      </c>
      <c r="D610" s="98">
        <v>2020</v>
      </c>
      <c r="E610" s="98">
        <v>2019</v>
      </c>
      <c r="F610" s="98" t="s">
        <v>279</v>
      </c>
      <c r="G610" s="98" t="s">
        <v>273</v>
      </c>
      <c r="H610" s="98" t="s">
        <v>276</v>
      </c>
      <c r="I610" s="99">
        <f t="shared" si="24"/>
        <v>8.8234274028629862</v>
      </c>
      <c r="J610" s="99">
        <f t="shared" si="24"/>
        <v>3.9503051124744375</v>
      </c>
      <c r="K610" s="99">
        <f t="shared" si="24"/>
        <v>2.4203713701431493</v>
      </c>
      <c r="L610" s="99">
        <f t="shared" si="24"/>
        <v>1.6068351738241311</v>
      </c>
      <c r="M610" s="99">
        <f t="shared" si="24"/>
        <v>0.74472965235173827</v>
      </c>
      <c r="N610" s="99">
        <f t="shared" si="23"/>
        <v>4.8974069529652352E-2</v>
      </c>
      <c r="O610" s="99">
        <f t="shared" si="23"/>
        <v>1.7849226993865031E-2</v>
      </c>
      <c r="P610" s="99">
        <f t="shared" si="23"/>
        <v>4.0272065439672803E-3</v>
      </c>
      <c r="Q610" s="99">
        <f t="shared" si="23"/>
        <v>1.3275615541922291E-3</v>
      </c>
      <c r="R610" s="99">
        <f t="shared" si="23"/>
        <v>4.3712392638036812E-4</v>
      </c>
      <c r="S610" s="101"/>
      <c r="T610" s="99">
        <v>2.1800000000000001E-3</v>
      </c>
      <c r="U610" s="99">
        <v>9.7599999999999998E-4</v>
      </c>
      <c r="V610" s="99">
        <v>5.9800000000000001E-4</v>
      </c>
      <c r="W610" s="99">
        <v>3.97E-4</v>
      </c>
      <c r="X610" s="99">
        <v>1.84E-4</v>
      </c>
      <c r="Y610" s="99">
        <v>1.2099999999999999E-5</v>
      </c>
      <c r="Z610" s="99">
        <v>4.4100000000000001E-6</v>
      </c>
      <c r="AA610" s="99">
        <v>9.95E-7</v>
      </c>
      <c r="AB610" s="99">
        <v>3.2800000000000003E-7</v>
      </c>
      <c r="AC610" s="99">
        <v>1.08E-7</v>
      </c>
    </row>
    <row r="611" spans="1:29" s="98" customFormat="1" x14ac:dyDescent="0.25">
      <c r="A611" s="98" t="s">
        <v>152</v>
      </c>
      <c r="B611" s="98" t="s">
        <v>236</v>
      </c>
      <c r="C611" s="98" t="s">
        <v>286</v>
      </c>
      <c r="D611" s="98">
        <v>2020</v>
      </c>
      <c r="E611" s="98">
        <v>2019</v>
      </c>
      <c r="F611" s="98" t="s">
        <v>279</v>
      </c>
      <c r="G611" s="98" t="s">
        <v>277</v>
      </c>
      <c r="H611" s="98" t="s">
        <v>274</v>
      </c>
      <c r="I611" s="99">
        <f t="shared" si="24"/>
        <v>1.1009047034764827</v>
      </c>
      <c r="J611" s="99">
        <f t="shared" si="24"/>
        <v>0.38410241308793458</v>
      </c>
      <c r="K611" s="99">
        <f t="shared" si="24"/>
        <v>0.19346781186094072</v>
      </c>
      <c r="L611" s="99">
        <f t="shared" si="24"/>
        <v>0.15096965235173826</v>
      </c>
      <c r="M611" s="99">
        <f t="shared" si="24"/>
        <v>6.8401799591002052E-2</v>
      </c>
      <c r="N611" s="99">
        <f t="shared" si="23"/>
        <v>1.9792E-3</v>
      </c>
      <c r="O611" s="99">
        <f t="shared" si="23"/>
        <v>1.2425652351738242E-3</v>
      </c>
      <c r="P611" s="99">
        <f t="shared" si="23"/>
        <v>2.4082290388548056E-4</v>
      </c>
      <c r="Q611" s="99">
        <f t="shared" si="23"/>
        <v>6.9211288343558284E-5</v>
      </c>
      <c r="R611" s="99">
        <f t="shared" si="23"/>
        <v>2.019674437627812E-5</v>
      </c>
      <c r="S611" s="101"/>
      <c r="T611" s="99">
        <v>2.72E-4</v>
      </c>
      <c r="U611" s="99">
        <v>9.4900000000000003E-5</v>
      </c>
      <c r="V611" s="99">
        <v>4.7800000000000003E-5</v>
      </c>
      <c r="W611" s="99">
        <v>3.7299999999999999E-5</v>
      </c>
      <c r="X611" s="99">
        <v>1.6900000000000001E-5</v>
      </c>
      <c r="Y611" s="99">
        <v>4.89E-7</v>
      </c>
      <c r="Z611" s="99">
        <v>3.0699999999999998E-7</v>
      </c>
      <c r="AA611" s="99">
        <v>5.9499999999999997E-8</v>
      </c>
      <c r="AB611" s="99">
        <v>1.7100000000000001E-8</v>
      </c>
      <c r="AC611" s="99">
        <v>4.9900000000000003E-9</v>
      </c>
    </row>
    <row r="612" spans="1:29" s="98" customFormat="1" x14ac:dyDescent="0.25">
      <c r="A612" s="98" t="s">
        <v>152</v>
      </c>
      <c r="B612" s="98" t="s">
        <v>236</v>
      </c>
      <c r="C612" s="98" t="s">
        <v>286</v>
      </c>
      <c r="D612" s="98">
        <v>2020</v>
      </c>
      <c r="E612" s="98">
        <v>2019</v>
      </c>
      <c r="F612" s="98" t="s">
        <v>279</v>
      </c>
      <c r="G612" s="98" t="s">
        <v>277</v>
      </c>
      <c r="H612" s="98" t="s">
        <v>275</v>
      </c>
      <c r="I612" s="99">
        <f t="shared" si="24"/>
        <v>1.7242110429447852</v>
      </c>
      <c r="J612" s="99">
        <f t="shared" si="24"/>
        <v>0.73258732106339475</v>
      </c>
      <c r="K612" s="99">
        <f t="shared" si="24"/>
        <v>0.42093415132924333</v>
      </c>
      <c r="L612" s="99">
        <f t="shared" si="24"/>
        <v>0.29182069529652355</v>
      </c>
      <c r="M612" s="99">
        <f t="shared" si="24"/>
        <v>0.13275615541922289</v>
      </c>
      <c r="N612" s="99">
        <f t="shared" si="23"/>
        <v>5.585472392638036E-3</v>
      </c>
      <c r="O612" s="99">
        <f t="shared" si="23"/>
        <v>2.7117873210633948E-3</v>
      </c>
      <c r="P612" s="99">
        <f t="shared" si="23"/>
        <v>5.990216768916156E-4</v>
      </c>
      <c r="Q612" s="99">
        <f t="shared" si="23"/>
        <v>1.9346781186094071E-4</v>
      </c>
      <c r="R612" s="99">
        <f t="shared" si="23"/>
        <v>6.3140122699386508E-5</v>
      </c>
      <c r="S612" s="101"/>
      <c r="T612" s="99">
        <v>4.26E-4</v>
      </c>
      <c r="U612" s="99">
        <v>1.8100000000000001E-4</v>
      </c>
      <c r="V612" s="99">
        <v>1.0399999999999999E-4</v>
      </c>
      <c r="W612" s="99">
        <v>7.2100000000000004E-5</v>
      </c>
      <c r="X612" s="99">
        <v>3.2799999999999998E-5</v>
      </c>
      <c r="Y612" s="99">
        <v>1.3799999999999999E-6</v>
      </c>
      <c r="Z612" s="99">
        <v>6.7000000000000004E-7</v>
      </c>
      <c r="AA612" s="99">
        <v>1.48E-7</v>
      </c>
      <c r="AB612" s="99">
        <v>4.7799999999999998E-8</v>
      </c>
      <c r="AC612" s="99">
        <v>1.5600000000000001E-8</v>
      </c>
    </row>
    <row r="613" spans="1:29" s="98" customFormat="1" x14ac:dyDescent="0.25">
      <c r="A613" s="98" t="s">
        <v>152</v>
      </c>
      <c r="B613" s="98" t="s">
        <v>236</v>
      </c>
      <c r="C613" s="98" t="s">
        <v>286</v>
      </c>
      <c r="D613" s="98">
        <v>2020</v>
      </c>
      <c r="E613" s="98">
        <v>2019</v>
      </c>
      <c r="F613" s="98" t="s">
        <v>279</v>
      </c>
      <c r="G613" s="98" t="s">
        <v>277</v>
      </c>
      <c r="H613" s="98" t="s">
        <v>276</v>
      </c>
      <c r="I613" s="99">
        <f t="shared" si="24"/>
        <v>4.2902903885480574</v>
      </c>
      <c r="J613" s="99">
        <f t="shared" si="24"/>
        <v>1.7404008179959101</v>
      </c>
      <c r="K613" s="99">
        <f t="shared" si="24"/>
        <v>1.1292368098159511</v>
      </c>
      <c r="L613" s="99">
        <f t="shared" si="24"/>
        <v>0.67592310838445802</v>
      </c>
      <c r="M613" s="99">
        <f t="shared" si="24"/>
        <v>0.29991558282208591</v>
      </c>
      <c r="N613" s="99">
        <f t="shared" si="23"/>
        <v>3.618414723926381E-2</v>
      </c>
      <c r="O613" s="99">
        <f t="shared" si="23"/>
        <v>5.747370143149284E-3</v>
      </c>
      <c r="P613" s="99">
        <f t="shared" si="23"/>
        <v>1.2344703476482618E-3</v>
      </c>
      <c r="Q613" s="99">
        <f t="shared" si="23"/>
        <v>3.974589775051125E-4</v>
      </c>
      <c r="R613" s="99">
        <f t="shared" si="23"/>
        <v>1.3113717791411045E-4</v>
      </c>
      <c r="S613" s="101"/>
      <c r="T613" s="99">
        <v>1.06E-3</v>
      </c>
      <c r="U613" s="99">
        <v>4.2999999999999999E-4</v>
      </c>
      <c r="V613" s="99">
        <v>2.7900000000000001E-4</v>
      </c>
      <c r="W613" s="99">
        <v>1.6699999999999999E-4</v>
      </c>
      <c r="X613" s="99">
        <v>7.4099999999999999E-5</v>
      </c>
      <c r="Y613" s="99">
        <v>8.9400000000000008E-6</v>
      </c>
      <c r="Z613" s="99">
        <v>1.42E-6</v>
      </c>
      <c r="AA613" s="99">
        <v>3.0499999999999999E-7</v>
      </c>
      <c r="AB613" s="99">
        <v>9.8200000000000006E-8</v>
      </c>
      <c r="AC613" s="99">
        <v>3.2399999999999999E-8</v>
      </c>
    </row>
    <row r="614" spans="1:29" s="98" customFormat="1" x14ac:dyDescent="0.25">
      <c r="A614" s="98" t="s">
        <v>152</v>
      </c>
      <c r="B614" s="98" t="s">
        <v>236</v>
      </c>
      <c r="C614" s="98" t="s">
        <v>286</v>
      </c>
      <c r="D614" s="98">
        <v>2020</v>
      </c>
      <c r="E614" s="98">
        <v>2019</v>
      </c>
      <c r="F614" s="98" t="s">
        <v>279</v>
      </c>
      <c r="G614" s="98" t="s">
        <v>278</v>
      </c>
      <c r="H614" s="98" t="s">
        <v>274</v>
      </c>
      <c r="I614" s="99">
        <f t="shared" si="24"/>
        <v>0.46576737454774236</v>
      </c>
      <c r="J614" s="99">
        <f t="shared" si="24"/>
        <v>0.16250486707566464</v>
      </c>
      <c r="K614" s="99">
        <f t="shared" si="24"/>
        <v>8.1851766556551742E-2</v>
      </c>
      <c r="L614" s="99">
        <f t="shared" si="24"/>
        <v>6.387177599496606E-2</v>
      </c>
      <c r="M614" s="99">
        <f t="shared" si="24"/>
        <v>2.8939222903885481E-2</v>
      </c>
      <c r="N614" s="99">
        <f t="shared" si="23"/>
        <v>8.3735384615384457E-4</v>
      </c>
      <c r="O614" s="99">
        <f t="shared" si="23"/>
        <v>5.257006764196933E-4</v>
      </c>
      <c r="P614" s="99">
        <f t="shared" si="23"/>
        <v>1.0188661318231861E-4</v>
      </c>
      <c r="Q614" s="99">
        <f t="shared" si="23"/>
        <v>2.928169891458237E-5</v>
      </c>
      <c r="R614" s="99">
        <f t="shared" si="23"/>
        <v>8.5447764668869128E-6</v>
      </c>
      <c r="S614" s="101"/>
      <c r="T614" s="99">
        <v>1.15076923076923E-4</v>
      </c>
      <c r="U614" s="99">
        <v>4.015E-5</v>
      </c>
      <c r="V614" s="99">
        <v>2.0223076923076899E-5</v>
      </c>
      <c r="W614" s="99">
        <v>1.5780769230769198E-5</v>
      </c>
      <c r="X614" s="99">
        <v>7.1500000000000002E-6</v>
      </c>
      <c r="Y614" s="99">
        <v>2.06884615384615E-7</v>
      </c>
      <c r="Z614" s="99">
        <v>1.2988461538461501E-7</v>
      </c>
      <c r="AA614" s="99">
        <v>2.5173076923076899E-8</v>
      </c>
      <c r="AB614" s="99">
        <v>7.23461538461539E-9</v>
      </c>
      <c r="AC614" s="99">
        <v>2.1111538461538501E-9</v>
      </c>
    </row>
    <row r="615" spans="1:29" s="98" customFormat="1" x14ac:dyDescent="0.25">
      <c r="A615" s="98" t="s">
        <v>152</v>
      </c>
      <c r="B615" s="98" t="s">
        <v>236</v>
      </c>
      <c r="C615" s="98" t="s">
        <v>286</v>
      </c>
      <c r="D615" s="98">
        <v>2020</v>
      </c>
      <c r="E615" s="98">
        <v>2019</v>
      </c>
      <c r="F615" s="98" t="s">
        <v>279</v>
      </c>
      <c r="G615" s="98" t="s">
        <v>278</v>
      </c>
      <c r="H615" s="98" t="s">
        <v>275</v>
      </c>
      <c r="I615" s="99">
        <f t="shared" si="24"/>
        <v>0.72947390278433133</v>
      </c>
      <c r="J615" s="99">
        <f t="shared" si="24"/>
        <v>0.30994078968066707</v>
      </c>
      <c r="K615" s="99">
        <f t="shared" si="24"/>
        <v>0.1780875255623722</v>
      </c>
      <c r="L615" s="99">
        <f t="shared" si="24"/>
        <v>0.1234626018562217</v>
      </c>
      <c r="M615" s="99">
        <f t="shared" si="24"/>
        <v>5.6166065754286711E-2</v>
      </c>
      <c r="N615" s="99">
        <f t="shared" si="23"/>
        <v>2.363084473808401E-3</v>
      </c>
      <c r="O615" s="99">
        <f t="shared" si="23"/>
        <v>1.1472946358345112E-3</v>
      </c>
      <c r="P615" s="99">
        <f t="shared" si="23"/>
        <v>2.5343224791568342E-4</v>
      </c>
      <c r="Q615" s="99">
        <f t="shared" si="23"/>
        <v>8.1851766556551755E-5</v>
      </c>
      <c r="R615" s="99">
        <f t="shared" si="23"/>
        <v>2.6713128834355829E-5</v>
      </c>
      <c r="S615" s="101"/>
      <c r="T615" s="99">
        <v>1.8023076923076901E-4</v>
      </c>
      <c r="U615" s="99">
        <v>7.6576923076923106E-5</v>
      </c>
      <c r="V615" s="99">
        <v>4.3999999999999999E-5</v>
      </c>
      <c r="W615" s="99">
        <v>3.0503846153846201E-5</v>
      </c>
      <c r="X615" s="99">
        <v>1.3876923076923099E-5</v>
      </c>
      <c r="Y615" s="99">
        <v>5.8384615384615399E-7</v>
      </c>
      <c r="Z615" s="99">
        <v>2.8346153846153798E-7</v>
      </c>
      <c r="AA615" s="99">
        <v>6.2615384615384602E-8</v>
      </c>
      <c r="AB615" s="99">
        <v>2.0223076923076901E-8</v>
      </c>
      <c r="AC615" s="99">
        <v>6.6000000000000004E-9</v>
      </c>
    </row>
    <row r="616" spans="1:29" s="98" customFormat="1" x14ac:dyDescent="0.25">
      <c r="A616" s="98" t="s">
        <v>152</v>
      </c>
      <c r="B616" s="98" t="s">
        <v>236</v>
      </c>
      <c r="C616" s="98" t="s">
        <v>286</v>
      </c>
      <c r="D616" s="98">
        <v>2020</v>
      </c>
      <c r="E616" s="98">
        <v>2019</v>
      </c>
      <c r="F616" s="98" t="s">
        <v>279</v>
      </c>
      <c r="G616" s="98" t="s">
        <v>278</v>
      </c>
      <c r="H616" s="98" t="s">
        <v>276</v>
      </c>
      <c r="I616" s="99">
        <f t="shared" si="24"/>
        <v>1.8151228566934068</v>
      </c>
      <c r="J616" s="99">
        <f t="shared" si="24"/>
        <v>0.73632342299827003</v>
      </c>
      <c r="K616" s="99">
        <f t="shared" si="24"/>
        <v>0.47775403492213497</v>
      </c>
      <c r="L616" s="99">
        <f t="shared" si="24"/>
        <v>0.2859674689318859</v>
      </c>
      <c r="M616" s="99">
        <f t="shared" si="24"/>
        <v>0.1268873619631902</v>
      </c>
      <c r="N616" s="99">
        <f t="shared" si="23"/>
        <v>1.5308677678150062E-2</v>
      </c>
      <c r="O616" s="99">
        <f t="shared" si="23"/>
        <v>2.4315796759477749E-3</v>
      </c>
      <c r="P616" s="99">
        <f t="shared" si="23"/>
        <v>5.2227591631272795E-4</v>
      </c>
      <c r="Q616" s="99">
        <f t="shared" si="23"/>
        <v>1.6815572125216278E-4</v>
      </c>
      <c r="R616" s="99">
        <f t="shared" si="23"/>
        <v>5.5481113732892847E-5</v>
      </c>
      <c r="S616" s="101"/>
      <c r="T616" s="99">
        <v>4.4846153846153799E-4</v>
      </c>
      <c r="U616" s="99">
        <v>1.81923076923077E-4</v>
      </c>
      <c r="V616" s="99">
        <v>1.18038461538462E-4</v>
      </c>
      <c r="W616" s="99">
        <v>7.0653846153846103E-5</v>
      </c>
      <c r="X616" s="99">
        <v>3.1350000000000003E-5</v>
      </c>
      <c r="Y616" s="99">
        <v>3.7823076923076899E-6</v>
      </c>
      <c r="Z616" s="99">
        <v>6.0076923076923097E-7</v>
      </c>
      <c r="AA616" s="99">
        <v>1.2903846153846199E-7</v>
      </c>
      <c r="AB616" s="99">
        <v>4.1546153846153799E-8</v>
      </c>
      <c r="AC616" s="99">
        <v>1.3707692307692301E-8</v>
      </c>
    </row>
    <row r="617" spans="1:29" s="98" customFormat="1" x14ac:dyDescent="0.25">
      <c r="A617" s="98" t="s">
        <v>152</v>
      </c>
      <c r="B617" s="98" t="s">
        <v>236</v>
      </c>
      <c r="C617" s="98" t="s">
        <v>286</v>
      </c>
      <c r="D617" s="98">
        <v>2020</v>
      </c>
      <c r="E617" s="98">
        <v>2019</v>
      </c>
      <c r="F617" s="98" t="s">
        <v>280</v>
      </c>
      <c r="G617" s="98" t="s">
        <v>273</v>
      </c>
      <c r="H617" s="98" t="s">
        <v>274</v>
      </c>
      <c r="I617" s="99">
        <f t="shared" si="24"/>
        <v>2.7927361963190186E-13</v>
      </c>
      <c r="J617" s="99">
        <f t="shared" si="24"/>
        <v>9.2281717791411036E-7</v>
      </c>
      <c r="K617" s="99">
        <f t="shared" si="24"/>
        <v>7.7710920245398767E-6</v>
      </c>
      <c r="L617" s="99">
        <f t="shared" si="24"/>
        <v>5.1402535787321065E-5</v>
      </c>
      <c r="M617" s="99">
        <f t="shared" si="24"/>
        <v>1.4570797546012269E-4</v>
      </c>
      <c r="N617" s="99">
        <f t="shared" si="23"/>
        <v>2.7684515337423316E-5</v>
      </c>
      <c r="O617" s="99">
        <f t="shared" si="23"/>
        <v>1.9751525562372188E-5</v>
      </c>
      <c r="P617" s="99">
        <f t="shared" si="23"/>
        <v>5.4235746421267891E-6</v>
      </c>
      <c r="Q617" s="99">
        <f t="shared" si="23"/>
        <v>1.9670576687116563E-6</v>
      </c>
      <c r="R617" s="99">
        <f t="shared" si="23"/>
        <v>7.2044498977505119E-7</v>
      </c>
      <c r="S617" s="101"/>
      <c r="T617" s="99">
        <v>6.9E-17</v>
      </c>
      <c r="U617" s="99">
        <v>2.2799999999999999E-10</v>
      </c>
      <c r="V617" s="99">
        <v>1.92E-9</v>
      </c>
      <c r="W617" s="99">
        <v>1.27E-8</v>
      </c>
      <c r="X617" s="99">
        <v>3.5999999999999998E-8</v>
      </c>
      <c r="Y617" s="99">
        <v>6.8400000000000004E-9</v>
      </c>
      <c r="Z617" s="99">
        <v>4.8799999999999997E-9</v>
      </c>
      <c r="AA617" s="99">
        <v>1.3399999999999999E-9</v>
      </c>
      <c r="AB617" s="99">
        <v>4.8599999999999998E-10</v>
      </c>
      <c r="AC617" s="99">
        <v>1.7800000000000001E-10</v>
      </c>
    </row>
    <row r="618" spans="1:29" s="98" customFormat="1" x14ac:dyDescent="0.25">
      <c r="A618" s="98" t="s">
        <v>152</v>
      </c>
      <c r="B618" s="98" t="s">
        <v>236</v>
      </c>
      <c r="C618" s="98" t="s">
        <v>286</v>
      </c>
      <c r="D618" s="98">
        <v>2020</v>
      </c>
      <c r="E618" s="98">
        <v>2019</v>
      </c>
      <c r="F618" s="98" t="s">
        <v>280</v>
      </c>
      <c r="G618" s="98" t="s">
        <v>273</v>
      </c>
      <c r="H618" s="98" t="s">
        <v>275</v>
      </c>
      <c r="I618" s="99">
        <f t="shared" si="24"/>
        <v>3.3593783231083848E-11</v>
      </c>
      <c r="J618" s="99">
        <f t="shared" si="24"/>
        <v>2.2139517382413089E-5</v>
      </c>
      <c r="K618" s="99">
        <f t="shared" si="24"/>
        <v>2.2625210633946832E-4</v>
      </c>
      <c r="L618" s="99">
        <f t="shared" si="24"/>
        <v>6.4354355828220866E-4</v>
      </c>
      <c r="M618" s="99">
        <f t="shared" si="24"/>
        <v>1.1211419222903886E-3</v>
      </c>
      <c r="N618" s="99">
        <f t="shared" si="23"/>
        <v>1.5906453987730063E-4</v>
      </c>
      <c r="O618" s="99">
        <f t="shared" si="23"/>
        <v>7.0425521472392642E-5</v>
      </c>
      <c r="P618" s="99">
        <f t="shared" si="23"/>
        <v>1.8173022494887528E-5</v>
      </c>
      <c r="Q618" s="99">
        <f t="shared" si="23"/>
        <v>7.6496687116564415E-6</v>
      </c>
      <c r="R618" s="99">
        <f t="shared" si="23"/>
        <v>3.7600752556237215E-6</v>
      </c>
      <c r="S618" s="101"/>
      <c r="T618" s="99">
        <v>8.3E-15</v>
      </c>
      <c r="U618" s="99">
        <v>5.4700000000000003E-9</v>
      </c>
      <c r="V618" s="99">
        <v>5.5899999999999998E-8</v>
      </c>
      <c r="W618" s="99">
        <v>1.5900000000000001E-7</v>
      </c>
      <c r="X618" s="99">
        <v>2.7700000000000001E-7</v>
      </c>
      <c r="Y618" s="99">
        <v>3.9300000000000001E-8</v>
      </c>
      <c r="Z618" s="99">
        <v>1.74E-8</v>
      </c>
      <c r="AA618" s="99">
        <v>4.49E-9</v>
      </c>
      <c r="AB618" s="99">
        <v>1.8899999999999999E-9</v>
      </c>
      <c r="AC618" s="99">
        <v>9.29E-10</v>
      </c>
    </row>
    <row r="619" spans="1:29" s="98" customFormat="1" x14ac:dyDescent="0.25">
      <c r="A619" s="98" t="s">
        <v>152</v>
      </c>
      <c r="B619" s="98" t="s">
        <v>236</v>
      </c>
      <c r="C619" s="98" t="s">
        <v>286</v>
      </c>
      <c r="D619" s="98">
        <v>2020</v>
      </c>
      <c r="E619" s="98">
        <v>2019</v>
      </c>
      <c r="F619" s="98" t="s">
        <v>280</v>
      </c>
      <c r="G619" s="98" t="s">
        <v>273</v>
      </c>
      <c r="H619" s="98" t="s">
        <v>276</v>
      </c>
      <c r="I619" s="99">
        <f t="shared" si="24"/>
        <v>2.5863165644171779E-7</v>
      </c>
      <c r="J619" s="99">
        <f t="shared" si="24"/>
        <v>9.0662740286298572E-4</v>
      </c>
      <c r="K619" s="99">
        <f t="shared" si="24"/>
        <v>8.49963190184049E-3</v>
      </c>
      <c r="L619" s="99">
        <f t="shared" si="24"/>
        <v>1.9265832310838445E-2</v>
      </c>
      <c r="M619" s="99">
        <f t="shared" si="24"/>
        <v>3.7519803680981595E-2</v>
      </c>
      <c r="N619" s="99">
        <f t="shared" si="23"/>
        <v>8.661529652351738E-3</v>
      </c>
      <c r="O619" s="99">
        <f t="shared" si="23"/>
        <v>4.533137014314929E-3</v>
      </c>
      <c r="P619" s="99">
        <f t="shared" si="23"/>
        <v>1.3558936605316974E-3</v>
      </c>
      <c r="Q619" s="99">
        <f t="shared" si="23"/>
        <v>5.1807280163599181E-4</v>
      </c>
      <c r="R619" s="99">
        <f t="shared" si="23"/>
        <v>1.8982511247443763E-4</v>
      </c>
      <c r="S619" s="101"/>
      <c r="T619" s="99">
        <v>6.3899999999999994E-11</v>
      </c>
      <c r="U619" s="99">
        <v>2.2399999999999999E-7</v>
      </c>
      <c r="V619" s="99">
        <v>2.0999999999999998E-6</v>
      </c>
      <c r="W619" s="99">
        <v>4.7600000000000002E-6</v>
      </c>
      <c r="X619" s="99">
        <v>9.2699999999999993E-6</v>
      </c>
      <c r="Y619" s="99">
        <v>2.1399999999999998E-6</v>
      </c>
      <c r="Z619" s="99">
        <v>1.1200000000000001E-6</v>
      </c>
      <c r="AA619" s="99">
        <v>3.3500000000000002E-7</v>
      </c>
      <c r="AB619" s="99">
        <v>1.2800000000000001E-7</v>
      </c>
      <c r="AC619" s="99">
        <v>4.6900000000000003E-8</v>
      </c>
    </row>
    <row r="620" spans="1:29" s="98" customFormat="1" x14ac:dyDescent="0.25">
      <c r="A620" s="98" t="s">
        <v>152</v>
      </c>
      <c r="B620" s="98" t="s">
        <v>236</v>
      </c>
      <c r="C620" s="98" t="s">
        <v>286</v>
      </c>
      <c r="D620" s="98">
        <v>2020</v>
      </c>
      <c r="E620" s="98">
        <v>2019</v>
      </c>
      <c r="F620" s="98" t="s">
        <v>280</v>
      </c>
      <c r="G620" s="98" t="s">
        <v>277</v>
      </c>
      <c r="H620" s="98" t="s">
        <v>274</v>
      </c>
      <c r="I620" s="99">
        <f t="shared" si="24"/>
        <v>4.5331370143149283E-7</v>
      </c>
      <c r="J620" s="99">
        <f t="shared" si="24"/>
        <v>7.6091942740286295E-5</v>
      </c>
      <c r="K620" s="99">
        <f t="shared" si="24"/>
        <v>2.5579844580777097E-4</v>
      </c>
      <c r="L620" s="99">
        <f t="shared" si="24"/>
        <v>1.0482879345603271E-3</v>
      </c>
      <c r="M620" s="99">
        <f t="shared" si="24"/>
        <v>2.1249079754601225E-3</v>
      </c>
      <c r="N620" s="99">
        <f t="shared" si="23"/>
        <v>4.2498159509202454E-4</v>
      </c>
      <c r="O620" s="99">
        <f t="shared" si="23"/>
        <v>3.0315353783231088E-4</v>
      </c>
      <c r="P620" s="99">
        <f t="shared" si="23"/>
        <v>9.268646216768917E-5</v>
      </c>
      <c r="Q620" s="99">
        <f t="shared" si="23"/>
        <v>3.6103198364008179E-5</v>
      </c>
      <c r="R620" s="99">
        <f t="shared" si="23"/>
        <v>1.3032768916155419E-5</v>
      </c>
      <c r="S620" s="101"/>
      <c r="T620" s="99">
        <v>1.12E-10</v>
      </c>
      <c r="U620" s="99">
        <v>1.88E-8</v>
      </c>
      <c r="V620" s="99">
        <v>6.3199999999999997E-8</v>
      </c>
      <c r="W620" s="99">
        <v>2.5899999999999998E-7</v>
      </c>
      <c r="X620" s="99">
        <v>5.2499999999999995E-7</v>
      </c>
      <c r="Y620" s="99">
        <v>1.05E-7</v>
      </c>
      <c r="Z620" s="99">
        <v>7.4900000000000002E-8</v>
      </c>
      <c r="AA620" s="99">
        <v>2.29E-8</v>
      </c>
      <c r="AB620" s="99">
        <v>8.9199999999999998E-9</v>
      </c>
      <c r="AC620" s="99">
        <v>3.22E-9</v>
      </c>
    </row>
    <row r="621" spans="1:29" s="98" customFormat="1" x14ac:dyDescent="0.25">
      <c r="A621" s="98" t="s">
        <v>152</v>
      </c>
      <c r="B621" s="98" t="s">
        <v>236</v>
      </c>
      <c r="C621" s="98" t="s">
        <v>286</v>
      </c>
      <c r="D621" s="98">
        <v>2020</v>
      </c>
      <c r="E621" s="98">
        <v>2019</v>
      </c>
      <c r="F621" s="98" t="s">
        <v>280</v>
      </c>
      <c r="G621" s="98" t="s">
        <v>277</v>
      </c>
      <c r="H621" s="98" t="s">
        <v>275</v>
      </c>
      <c r="I621" s="99">
        <f t="shared" si="24"/>
        <v>4.8164580777096114E-7</v>
      </c>
      <c r="J621" s="99">
        <f t="shared" si="24"/>
        <v>1.3801783231083846E-4</v>
      </c>
      <c r="K621" s="99">
        <f t="shared" si="24"/>
        <v>1.0523353783231082E-3</v>
      </c>
      <c r="L621" s="99">
        <f t="shared" si="24"/>
        <v>2.0318167689161557E-3</v>
      </c>
      <c r="M621" s="99">
        <f t="shared" si="24"/>
        <v>4.371239263803681E-3</v>
      </c>
      <c r="N621" s="99">
        <f t="shared" si="23"/>
        <v>1.1292368098159509E-3</v>
      </c>
      <c r="O621" s="99">
        <f t="shared" si="23"/>
        <v>6.5973333333333329E-4</v>
      </c>
      <c r="P621" s="99">
        <f t="shared" si="23"/>
        <v>2.1410977505112474E-4</v>
      </c>
      <c r="Q621" s="99">
        <f t="shared" si="23"/>
        <v>8.2972597137014319E-5</v>
      </c>
      <c r="R621" s="99">
        <f t="shared" si="23"/>
        <v>3.0558200408997958E-5</v>
      </c>
      <c r="S621" s="101"/>
      <c r="T621" s="99">
        <v>1.19E-10</v>
      </c>
      <c r="U621" s="99">
        <v>3.4100000000000001E-8</v>
      </c>
      <c r="V621" s="99">
        <v>2.6E-7</v>
      </c>
      <c r="W621" s="99">
        <v>5.0200000000000002E-7</v>
      </c>
      <c r="X621" s="99">
        <v>1.08E-6</v>
      </c>
      <c r="Y621" s="99">
        <v>2.79E-7</v>
      </c>
      <c r="Z621" s="99">
        <v>1.6299999999999999E-7</v>
      </c>
      <c r="AA621" s="99">
        <v>5.2899999999999997E-8</v>
      </c>
      <c r="AB621" s="99">
        <v>2.0500000000000002E-8</v>
      </c>
      <c r="AC621" s="99">
        <v>7.5499999999999998E-9</v>
      </c>
    </row>
    <row r="622" spans="1:29" s="98" customFormat="1" x14ac:dyDescent="0.25">
      <c r="A622" s="98" t="s">
        <v>152</v>
      </c>
      <c r="B622" s="98" t="s">
        <v>236</v>
      </c>
      <c r="C622" s="98" t="s">
        <v>286</v>
      </c>
      <c r="D622" s="98">
        <v>2020</v>
      </c>
      <c r="E622" s="98">
        <v>2019</v>
      </c>
      <c r="F622" s="98" t="s">
        <v>280</v>
      </c>
      <c r="G622" s="98" t="s">
        <v>277</v>
      </c>
      <c r="H622" s="98" t="s">
        <v>276</v>
      </c>
      <c r="I622" s="99">
        <f t="shared" si="24"/>
        <v>5.6259468302658498E-7</v>
      </c>
      <c r="J622" s="99">
        <f t="shared" si="24"/>
        <v>1.457079754601227E-3</v>
      </c>
      <c r="K622" s="99">
        <f t="shared" si="24"/>
        <v>8.418683026584866E-3</v>
      </c>
      <c r="L622" s="99">
        <f t="shared" si="24"/>
        <v>1.3477987730061348E-2</v>
      </c>
      <c r="M622" s="99">
        <f t="shared" si="24"/>
        <v>2.0196744376278119E-2</v>
      </c>
      <c r="N622" s="99">
        <f t="shared" si="23"/>
        <v>5.0593047034764834E-3</v>
      </c>
      <c r="O622" s="99">
        <f t="shared" si="23"/>
        <v>1.8334920245398774E-3</v>
      </c>
      <c r="P622" s="99">
        <f t="shared" si="23"/>
        <v>4.7355092024539875E-4</v>
      </c>
      <c r="Q622" s="99">
        <f t="shared" si="23"/>
        <v>1.6796891615541924E-4</v>
      </c>
      <c r="R622" s="99">
        <f t="shared" si="23"/>
        <v>5.9092678936605317E-5</v>
      </c>
      <c r="S622" s="101"/>
      <c r="T622" s="99">
        <v>1.3900000000000001E-10</v>
      </c>
      <c r="U622" s="99">
        <v>3.5999999999999999E-7</v>
      </c>
      <c r="V622" s="99">
        <v>2.08E-6</v>
      </c>
      <c r="W622" s="99">
        <v>3.3299999999999999E-6</v>
      </c>
      <c r="X622" s="99">
        <v>4.9899999999999997E-6</v>
      </c>
      <c r="Y622" s="99">
        <v>1.2500000000000001E-6</v>
      </c>
      <c r="Z622" s="99">
        <v>4.5299999999999999E-7</v>
      </c>
      <c r="AA622" s="99">
        <v>1.17E-7</v>
      </c>
      <c r="AB622" s="99">
        <v>4.1500000000000001E-8</v>
      </c>
      <c r="AC622" s="99">
        <v>1.46E-8</v>
      </c>
    </row>
    <row r="623" spans="1:29" s="98" customFormat="1" x14ac:dyDescent="0.25">
      <c r="A623" s="98" t="s">
        <v>152</v>
      </c>
      <c r="B623" s="98" t="s">
        <v>236</v>
      </c>
      <c r="C623" s="98" t="s">
        <v>286</v>
      </c>
      <c r="D623" s="98">
        <v>2020</v>
      </c>
      <c r="E623" s="98">
        <v>2019</v>
      </c>
      <c r="F623" s="98" t="s">
        <v>280</v>
      </c>
      <c r="G623" s="98" t="s">
        <v>278</v>
      </c>
      <c r="H623" s="98" t="s">
        <v>274</v>
      </c>
      <c r="I623" s="99">
        <f t="shared" si="24"/>
        <v>1.9178656599024706E-7</v>
      </c>
      <c r="J623" s="99">
        <f t="shared" si="24"/>
        <v>3.2192745005505725E-5</v>
      </c>
      <c r="K623" s="99">
        <f t="shared" si="24"/>
        <v>1.0822241938021063E-4</v>
      </c>
      <c r="L623" s="99">
        <f t="shared" si="24"/>
        <v>4.4350643385244576E-4</v>
      </c>
      <c r="M623" s="99">
        <f t="shared" si="24"/>
        <v>8.9899952807928423E-4</v>
      </c>
      <c r="N623" s="99">
        <f t="shared" si="23"/>
        <v>1.7979990561585644E-4</v>
      </c>
      <c r="O623" s="99">
        <f t="shared" si="23"/>
        <v>1.2825726600597753E-4</v>
      </c>
      <c r="P623" s="99">
        <f t="shared" si="23"/>
        <v>3.9213503224791575E-5</v>
      </c>
      <c r="Q623" s="99">
        <f t="shared" si="23"/>
        <v>1.527443007708037E-5</v>
      </c>
      <c r="R623" s="99">
        <f t="shared" si="23"/>
        <v>5.5138637722195917E-6</v>
      </c>
      <c r="S623" s="101"/>
      <c r="T623" s="99">
        <v>4.7384615384615401E-11</v>
      </c>
      <c r="U623" s="99">
        <v>7.9538461538461493E-9</v>
      </c>
      <c r="V623" s="99">
        <v>2.67384615384615E-8</v>
      </c>
      <c r="W623" s="99">
        <v>1.0957692307692299E-7</v>
      </c>
      <c r="X623" s="99">
        <v>2.2211538461538499E-7</v>
      </c>
      <c r="Y623" s="99">
        <v>4.4423076923076903E-8</v>
      </c>
      <c r="Z623" s="99">
        <v>3.1688461538461502E-8</v>
      </c>
      <c r="AA623" s="99">
        <v>9.6884615384615397E-9</v>
      </c>
      <c r="AB623" s="99">
        <v>3.7738461538461501E-9</v>
      </c>
      <c r="AC623" s="99">
        <v>1.3623076923076901E-9</v>
      </c>
    </row>
    <row r="624" spans="1:29" s="98" customFormat="1" x14ac:dyDescent="0.25">
      <c r="A624" s="98" t="s">
        <v>152</v>
      </c>
      <c r="B624" s="98" t="s">
        <v>236</v>
      </c>
      <c r="C624" s="98" t="s">
        <v>286</v>
      </c>
      <c r="D624" s="98">
        <v>2020</v>
      </c>
      <c r="E624" s="98">
        <v>2019</v>
      </c>
      <c r="F624" s="98" t="s">
        <v>280</v>
      </c>
      <c r="G624" s="98" t="s">
        <v>278</v>
      </c>
      <c r="H624" s="98" t="s">
        <v>275</v>
      </c>
      <c r="I624" s="99">
        <f t="shared" si="24"/>
        <v>2.0377322636463724E-7</v>
      </c>
      <c r="J624" s="99">
        <f t="shared" si="24"/>
        <v>5.8392159823816358E-5</v>
      </c>
      <c r="K624" s="99">
        <f t="shared" si="24"/>
        <v>4.4521881390593049E-4</v>
      </c>
      <c r="L624" s="99">
        <f t="shared" si="24"/>
        <v>8.5961478684914105E-4</v>
      </c>
      <c r="M624" s="99">
        <f t="shared" si="24"/>
        <v>1.8493704577630962E-3</v>
      </c>
      <c r="N624" s="99">
        <f t="shared" si="23"/>
        <v>4.77754034922135E-4</v>
      </c>
      <c r="O624" s="99">
        <f t="shared" si="23"/>
        <v>2.7911794871794888E-4</v>
      </c>
      <c r="P624" s="99">
        <f t="shared" si="23"/>
        <v>9.0584904829321873E-5</v>
      </c>
      <c r="Q624" s="99">
        <f t="shared" si="23"/>
        <v>3.5103791096429127E-5</v>
      </c>
      <c r="R624" s="99">
        <f t="shared" si="23"/>
        <v>1.2928469403806832E-5</v>
      </c>
      <c r="S624" s="101"/>
      <c r="T624" s="99">
        <v>5.0346153846153798E-11</v>
      </c>
      <c r="U624" s="99">
        <v>1.44269230769231E-8</v>
      </c>
      <c r="V624" s="99">
        <v>1.1000000000000001E-7</v>
      </c>
      <c r="W624" s="99">
        <v>2.1238461538461499E-7</v>
      </c>
      <c r="X624" s="99">
        <v>4.56923076923077E-7</v>
      </c>
      <c r="Y624" s="99">
        <v>1.18038461538462E-7</v>
      </c>
      <c r="Z624" s="99">
        <v>6.8961538461538496E-8</v>
      </c>
      <c r="AA624" s="99">
        <v>2.2380769230769199E-8</v>
      </c>
      <c r="AB624" s="99">
        <v>8.6730769230769203E-9</v>
      </c>
      <c r="AC624" s="99">
        <v>3.19423076923077E-9</v>
      </c>
    </row>
    <row r="625" spans="1:29" s="98" customFormat="1" x14ac:dyDescent="0.25">
      <c r="A625" s="98" t="s">
        <v>152</v>
      </c>
      <c r="B625" s="98" t="s">
        <v>236</v>
      </c>
      <c r="C625" s="98" t="s">
        <v>286</v>
      </c>
      <c r="D625" s="98">
        <v>2020</v>
      </c>
      <c r="E625" s="98">
        <v>2019</v>
      </c>
      <c r="F625" s="98" t="s">
        <v>280</v>
      </c>
      <c r="G625" s="98" t="s">
        <v>278</v>
      </c>
      <c r="H625" s="98" t="s">
        <v>276</v>
      </c>
      <c r="I625" s="99">
        <f t="shared" si="24"/>
        <v>2.3802082743432437E-7</v>
      </c>
      <c r="J625" s="99">
        <f t="shared" si="24"/>
        <v>6.1645681925436404E-4</v>
      </c>
      <c r="K625" s="99">
        <f t="shared" si="24"/>
        <v>3.5617505112474439E-3</v>
      </c>
      <c r="L625" s="99">
        <f t="shared" si="24"/>
        <v>5.7022255781028633E-3</v>
      </c>
      <c r="M625" s="99">
        <f t="shared" si="24"/>
        <v>8.5447764668869115E-3</v>
      </c>
      <c r="N625" s="99">
        <f t="shared" si="23"/>
        <v>2.1404750668554354E-3</v>
      </c>
      <c r="O625" s="99">
        <f t="shared" si="23"/>
        <v>7.7570816422840915E-4</v>
      </c>
      <c r="P625" s="99">
        <f t="shared" si="23"/>
        <v>2.0034846625766872E-4</v>
      </c>
      <c r="Q625" s="99">
        <f t="shared" si="23"/>
        <v>7.1063772219600419E-5</v>
      </c>
      <c r="R625" s="99">
        <f t="shared" si="23"/>
        <v>2.5000748780871496E-5</v>
      </c>
      <c r="S625" s="101"/>
      <c r="T625" s="99">
        <v>5.8807692307692305E-11</v>
      </c>
      <c r="U625" s="99">
        <v>1.5230769230769201E-7</v>
      </c>
      <c r="V625" s="99">
        <v>8.8000000000000004E-7</v>
      </c>
      <c r="W625" s="99">
        <v>1.4088461538461499E-6</v>
      </c>
      <c r="X625" s="99">
        <v>2.1111538461538499E-6</v>
      </c>
      <c r="Y625" s="99">
        <v>5.2884615384615399E-7</v>
      </c>
      <c r="Z625" s="99">
        <v>1.9165384615384601E-7</v>
      </c>
      <c r="AA625" s="99">
        <v>4.95E-8</v>
      </c>
      <c r="AB625" s="99">
        <v>1.75576923076923E-8</v>
      </c>
      <c r="AC625" s="99">
        <v>6.1769230769230803E-9</v>
      </c>
    </row>
    <row r="626" spans="1:29" s="98" customFormat="1" x14ac:dyDescent="0.25">
      <c r="A626" s="98" t="s">
        <v>152</v>
      </c>
      <c r="B626" s="98" t="s">
        <v>236</v>
      </c>
      <c r="C626" s="98" t="s">
        <v>286</v>
      </c>
      <c r="D626" s="98" t="s">
        <v>281</v>
      </c>
      <c r="E626" s="98" t="s">
        <v>282</v>
      </c>
      <c r="F626" s="98" t="s">
        <v>272</v>
      </c>
      <c r="G626" s="98" t="s">
        <v>273</v>
      </c>
      <c r="H626" s="98" t="s">
        <v>274</v>
      </c>
      <c r="I626" s="99">
        <f t="shared" si="24"/>
        <v>2.1005799999999995E-12</v>
      </c>
      <c r="J626" s="99">
        <f t="shared" si="24"/>
        <v>1.9376999999999997E-6</v>
      </c>
      <c r="K626" s="99">
        <f t="shared" si="24"/>
        <v>1.8682699999999966E-5</v>
      </c>
      <c r="L626" s="99">
        <f t="shared" si="24"/>
        <v>7.7362999999999998E-5</v>
      </c>
      <c r="M626" s="99">
        <f t="shared" si="24"/>
        <v>1.9747499999999972E-4</v>
      </c>
      <c r="N626" s="99">
        <f t="shared" si="23"/>
        <v>2.6752899999999979E-5</v>
      </c>
      <c r="O626" s="99">
        <f t="shared" si="23"/>
        <v>1.7972999999999979E-5</v>
      </c>
      <c r="P626" s="99">
        <f t="shared" si="23"/>
        <v>5.3454099999999911E-6</v>
      </c>
      <c r="Q626" s="99">
        <f t="shared" si="23"/>
        <v>2.0775699999999973E-6</v>
      </c>
      <c r="R626" s="99">
        <f t="shared" si="23"/>
        <v>8.3903599999999658E-7</v>
      </c>
      <c r="S626" s="101"/>
      <c r="T626" s="99">
        <v>5.1898929870654797E-16</v>
      </c>
      <c r="U626" s="99">
        <v>4.7874661479385599E-10</v>
      </c>
      <c r="V626" s="99">
        <v>4.6159257780921497E-9</v>
      </c>
      <c r="W626" s="99">
        <v>1.9114039510913499E-8</v>
      </c>
      <c r="X626" s="99">
        <v>4.8790054062247299E-8</v>
      </c>
      <c r="Y626" s="99">
        <v>6.6098262429264297E-9</v>
      </c>
      <c r="Z626" s="99">
        <v>4.4405805375909402E-9</v>
      </c>
      <c r="AA626" s="99">
        <v>1.3206878991511701E-9</v>
      </c>
      <c r="AB626" s="99">
        <v>5.1330422898140597E-10</v>
      </c>
      <c r="AC626" s="99">
        <v>2.07300224333063E-10</v>
      </c>
    </row>
    <row r="627" spans="1:29" s="98" customFormat="1" x14ac:dyDescent="0.25">
      <c r="A627" s="98" t="s">
        <v>152</v>
      </c>
      <c r="B627" s="98" t="s">
        <v>236</v>
      </c>
      <c r="C627" s="98" t="s">
        <v>286</v>
      </c>
      <c r="D627" s="98" t="s">
        <v>281</v>
      </c>
      <c r="E627" s="98" t="s">
        <v>282</v>
      </c>
      <c r="F627" s="98" t="s">
        <v>272</v>
      </c>
      <c r="G627" s="98" t="s">
        <v>273</v>
      </c>
      <c r="H627" s="98" t="s">
        <v>275</v>
      </c>
      <c r="I627" s="99">
        <f t="shared" si="24"/>
        <v>0.98331599999999975</v>
      </c>
      <c r="J627" s="99">
        <f t="shared" si="24"/>
        <v>0.1606224999999997</v>
      </c>
      <c r="K627" s="99">
        <f t="shared" si="24"/>
        <v>6.8326349999999633E-2</v>
      </c>
      <c r="L627" s="99">
        <f t="shared" si="24"/>
        <v>3.8930499999999986E-2</v>
      </c>
      <c r="M627" s="99">
        <f t="shared" si="24"/>
        <v>1.265184999999998E-2</v>
      </c>
      <c r="N627" s="99">
        <f t="shared" si="23"/>
        <v>3.4205899999999992E-4</v>
      </c>
      <c r="O627" s="99">
        <f t="shared" si="23"/>
        <v>1.3239099999999974E-4</v>
      </c>
      <c r="P627" s="99">
        <f t="shared" si="23"/>
        <v>3.2522099999999985E-5</v>
      </c>
      <c r="Q627" s="99">
        <f t="shared" si="23"/>
        <v>1.4037499999999987E-5</v>
      </c>
      <c r="R627" s="99">
        <f t="shared" si="23"/>
        <v>7.104514999999965E-6</v>
      </c>
      <c r="S627" s="101"/>
      <c r="T627" s="99">
        <v>2.42947415117219E-4</v>
      </c>
      <c r="U627" s="99">
        <v>3.9684924464429997E-5</v>
      </c>
      <c r="V627" s="99">
        <v>1.6881358705537499E-5</v>
      </c>
      <c r="W627" s="99">
        <v>9.6185400666936096E-6</v>
      </c>
      <c r="X627" s="99">
        <v>3.1258865450687098E-6</v>
      </c>
      <c r="Y627" s="99">
        <v>8.4512353981406604E-8</v>
      </c>
      <c r="Z627" s="99">
        <v>3.2709781224737203E-8</v>
      </c>
      <c r="AA627" s="99">
        <v>8.0352197352465607E-9</v>
      </c>
      <c r="AB627" s="99">
        <v>3.4682384296685498E-9</v>
      </c>
      <c r="AC627" s="99">
        <v>1.75530913247776E-9</v>
      </c>
    </row>
    <row r="628" spans="1:29" s="98" customFormat="1" x14ac:dyDescent="0.25">
      <c r="A628" s="98" t="s">
        <v>152</v>
      </c>
      <c r="B628" s="98" t="s">
        <v>236</v>
      </c>
      <c r="C628" s="98" t="s">
        <v>286</v>
      </c>
      <c r="D628" s="98" t="s">
        <v>281</v>
      </c>
      <c r="E628" s="98" t="s">
        <v>282</v>
      </c>
      <c r="F628" s="98" t="s">
        <v>272</v>
      </c>
      <c r="G628" s="98" t="s">
        <v>273</v>
      </c>
      <c r="H628" s="98" t="s">
        <v>276</v>
      </c>
      <c r="I628" s="99">
        <f t="shared" si="24"/>
        <v>9.6640724999999978</v>
      </c>
      <c r="J628" s="99">
        <f t="shared" si="24"/>
        <v>4.2488359999999892</v>
      </c>
      <c r="K628" s="99">
        <f t="shared" si="24"/>
        <v>2.6641700000000004</v>
      </c>
      <c r="L628" s="99">
        <f t="shared" si="24"/>
        <v>1.7817629999999955</v>
      </c>
      <c r="M628" s="99">
        <f t="shared" si="24"/>
        <v>0.8741626999999984</v>
      </c>
      <c r="N628" s="99">
        <f t="shared" si="23"/>
        <v>6.6720309999999783E-2</v>
      </c>
      <c r="O628" s="99">
        <f t="shared" si="23"/>
        <v>2.5632454999999971E-2</v>
      </c>
      <c r="P628" s="99">
        <f t="shared" si="23"/>
        <v>6.5025434999999637E-3</v>
      </c>
      <c r="Q628" s="99">
        <f t="shared" si="23"/>
        <v>2.3252914999999964E-3</v>
      </c>
      <c r="R628" s="99">
        <f t="shared" si="23"/>
        <v>8.0163454999999603E-4</v>
      </c>
      <c r="S628" s="101"/>
      <c r="T628" s="99">
        <v>2.3876977831952298E-3</v>
      </c>
      <c r="U628" s="99">
        <v>1.04975788399353E-3</v>
      </c>
      <c r="V628" s="99">
        <v>6.58235211196443E-4</v>
      </c>
      <c r="W628" s="99">
        <v>4.4021933457962702E-4</v>
      </c>
      <c r="X628" s="99">
        <v>2.1597896134801901E-4</v>
      </c>
      <c r="Y628" s="99">
        <v>1.6484555168754999E-5</v>
      </c>
      <c r="Z628" s="99">
        <v>6.3329984311843102E-6</v>
      </c>
      <c r="AA628" s="99">
        <v>1.6065803210893199E-6</v>
      </c>
      <c r="AB628" s="99">
        <v>5.7450866183306298E-7</v>
      </c>
      <c r="AC628" s="99">
        <v>1.9805946592057299E-7</v>
      </c>
    </row>
    <row r="629" spans="1:29" s="98" customFormat="1" x14ac:dyDescent="0.25">
      <c r="A629" s="98" t="s">
        <v>152</v>
      </c>
      <c r="B629" s="98" t="s">
        <v>236</v>
      </c>
      <c r="C629" s="98" t="s">
        <v>286</v>
      </c>
      <c r="D629" s="98" t="s">
        <v>281</v>
      </c>
      <c r="E629" s="98" t="s">
        <v>282</v>
      </c>
      <c r="F629" s="98" t="s">
        <v>272</v>
      </c>
      <c r="G629" s="98" t="s">
        <v>277</v>
      </c>
      <c r="H629" s="98" t="s">
        <v>274</v>
      </c>
      <c r="I629" s="99">
        <f t="shared" si="24"/>
        <v>1.2342665833333331</v>
      </c>
      <c r="J629" s="99">
        <f t="shared" si="24"/>
        <v>0.42272616666666329</v>
      </c>
      <c r="K629" s="99">
        <f t="shared" si="24"/>
        <v>0.24016193333333313</v>
      </c>
      <c r="L629" s="99">
        <f t="shared" si="24"/>
        <v>0.16658558333333334</v>
      </c>
      <c r="M629" s="99">
        <f t="shared" si="24"/>
        <v>7.7792333333333033E-2</v>
      </c>
      <c r="N629" s="99">
        <f t="shared" si="23"/>
        <v>2.9962401666666638E-3</v>
      </c>
      <c r="O629" s="99">
        <f t="shared" si="23"/>
        <v>1.9135424999999972E-3</v>
      </c>
      <c r="P629" s="99">
        <f t="shared" si="23"/>
        <v>4.4268033333333292E-4</v>
      </c>
      <c r="Q629" s="99">
        <f t="shared" si="23"/>
        <v>1.4879702499999992E-4</v>
      </c>
      <c r="R629" s="99">
        <f t="shared" si="23"/>
        <v>5.0722074999999897E-5</v>
      </c>
      <c r="S629" s="101"/>
      <c r="T629" s="99">
        <v>3.0494965604789802E-4</v>
      </c>
      <c r="U629" s="99">
        <v>1.0444275237469601E-4</v>
      </c>
      <c r="V629" s="99">
        <v>5.9336694320937701E-5</v>
      </c>
      <c r="W629" s="99">
        <v>4.1158220619442197E-5</v>
      </c>
      <c r="X629" s="99">
        <v>1.9220114692805101E-5</v>
      </c>
      <c r="Y629" s="99">
        <v>7.4027962889046004E-7</v>
      </c>
      <c r="Z629" s="99">
        <v>4.72778032791026E-7</v>
      </c>
      <c r="AA629" s="99">
        <v>1.09372818815683E-7</v>
      </c>
      <c r="AB629" s="99">
        <v>3.6763209996463198E-8</v>
      </c>
      <c r="AC629" s="99">
        <v>1.2531878877829399E-8</v>
      </c>
    </row>
    <row r="630" spans="1:29" s="98" customFormat="1" x14ac:dyDescent="0.25">
      <c r="A630" s="98" t="s">
        <v>152</v>
      </c>
      <c r="B630" s="98" t="s">
        <v>236</v>
      </c>
      <c r="C630" s="98" t="s">
        <v>286</v>
      </c>
      <c r="D630" s="98" t="s">
        <v>281</v>
      </c>
      <c r="E630" s="98" t="s">
        <v>282</v>
      </c>
      <c r="F630" s="98" t="s">
        <v>272</v>
      </c>
      <c r="G630" s="98" t="s">
        <v>277</v>
      </c>
      <c r="H630" s="98" t="s">
        <v>275</v>
      </c>
      <c r="I630" s="99">
        <f t="shared" si="24"/>
        <v>2.0941199999999993</v>
      </c>
      <c r="J630" s="99">
        <f t="shared" si="24"/>
        <v>0.83609724999999924</v>
      </c>
      <c r="K630" s="99">
        <f t="shared" si="24"/>
        <v>0.50211149999999949</v>
      </c>
      <c r="L630" s="99">
        <f t="shared" si="24"/>
        <v>0.33820816666666659</v>
      </c>
      <c r="M630" s="99">
        <f t="shared" si="24"/>
        <v>0.15987633333333301</v>
      </c>
      <c r="N630" s="99">
        <f t="shared" si="23"/>
        <v>8.179896666666648E-3</v>
      </c>
      <c r="O630" s="99">
        <f t="shared" si="23"/>
        <v>4.0053599999999995E-3</v>
      </c>
      <c r="P630" s="99">
        <f t="shared" si="23"/>
        <v>9.6672658333333194E-4</v>
      </c>
      <c r="Q630" s="99">
        <f t="shared" si="23"/>
        <v>3.4095399999999976E-4</v>
      </c>
      <c r="R630" s="99">
        <f t="shared" si="23"/>
        <v>1.2244910833333317E-4</v>
      </c>
      <c r="S630" s="101"/>
      <c r="T630" s="99">
        <v>5.1739322958771201E-4</v>
      </c>
      <c r="U630" s="99">
        <v>2.06574148772231E-4</v>
      </c>
      <c r="V630" s="99">
        <v>1.24056448817704E-4</v>
      </c>
      <c r="W630" s="99">
        <v>8.3560930426434906E-5</v>
      </c>
      <c r="X630" s="99">
        <v>3.9500569421988597E-5</v>
      </c>
      <c r="Y630" s="99">
        <v>2.0210031679466402E-6</v>
      </c>
      <c r="Z630" s="99">
        <v>9.8960238480194008E-7</v>
      </c>
      <c r="AA630" s="99">
        <v>2.3884867585388E-7</v>
      </c>
      <c r="AB630" s="99">
        <v>8.4239342158447797E-8</v>
      </c>
      <c r="AC630" s="99">
        <v>3.02534427925424E-8</v>
      </c>
    </row>
    <row r="631" spans="1:29" s="98" customFormat="1" x14ac:dyDescent="0.25">
      <c r="A631" s="98" t="s">
        <v>152</v>
      </c>
      <c r="B631" s="98" t="s">
        <v>236</v>
      </c>
      <c r="C631" s="98" t="s">
        <v>286</v>
      </c>
      <c r="D631" s="98" t="s">
        <v>281</v>
      </c>
      <c r="E631" s="98" t="s">
        <v>282</v>
      </c>
      <c r="F631" s="98" t="s">
        <v>272</v>
      </c>
      <c r="G631" s="98" t="s">
        <v>277</v>
      </c>
      <c r="H631" s="98" t="s">
        <v>276</v>
      </c>
      <c r="I631" s="99">
        <f t="shared" si="24"/>
        <v>4.5309233333333117</v>
      </c>
      <c r="J631" s="99">
        <f t="shared" si="24"/>
        <v>1.8168520833333333</v>
      </c>
      <c r="K631" s="99">
        <f t="shared" si="24"/>
        <v>1.2292794416666633</v>
      </c>
      <c r="L631" s="99">
        <f t="shared" si="24"/>
        <v>0.7301496249999978</v>
      </c>
      <c r="M631" s="99">
        <f t="shared" si="24"/>
        <v>0.346603458333333</v>
      </c>
      <c r="N631" s="99">
        <f t="shared" si="23"/>
        <v>4.420562249999984E-2</v>
      </c>
      <c r="O631" s="99">
        <f t="shared" si="23"/>
        <v>8.7084958333333139E-3</v>
      </c>
      <c r="P631" s="99">
        <f t="shared" si="23"/>
        <v>2.0171062499999988E-3</v>
      </c>
      <c r="Q631" s="99">
        <f t="shared" si="23"/>
        <v>6.7133795833333113E-4</v>
      </c>
      <c r="R631" s="99">
        <f t="shared" si="23"/>
        <v>2.2451062499999965E-4</v>
      </c>
      <c r="S631" s="101"/>
      <c r="T631" s="99">
        <v>1.11945306689571E-3</v>
      </c>
      <c r="U631" s="99">
        <v>4.4888877766269199E-4</v>
      </c>
      <c r="V631" s="99">
        <v>3.0371748533498298E-4</v>
      </c>
      <c r="W631" s="99">
        <v>1.80397719596301E-4</v>
      </c>
      <c r="X631" s="99">
        <v>8.5635151134296595E-5</v>
      </c>
      <c r="Y631" s="99">
        <v>1.09218620667441E-5</v>
      </c>
      <c r="Z631" s="99">
        <v>2.1516039119341098E-6</v>
      </c>
      <c r="AA631" s="99">
        <v>4.9836547910772003E-7</v>
      </c>
      <c r="AB631" s="99">
        <v>1.6586714916380299E-7</v>
      </c>
      <c r="AC631" s="99">
        <v>5.5469733036075097E-8</v>
      </c>
    </row>
    <row r="632" spans="1:29" s="98" customFormat="1" x14ac:dyDescent="0.25">
      <c r="A632" s="98" t="s">
        <v>152</v>
      </c>
      <c r="B632" s="98" t="s">
        <v>236</v>
      </c>
      <c r="C632" s="98" t="s">
        <v>286</v>
      </c>
      <c r="D632" s="98" t="s">
        <v>281</v>
      </c>
      <c r="E632" s="98" t="s">
        <v>282</v>
      </c>
      <c r="F632" s="98" t="s">
        <v>272</v>
      </c>
      <c r="G632" s="98" t="s">
        <v>278</v>
      </c>
      <c r="H632" s="98" t="s">
        <v>274</v>
      </c>
      <c r="I632" s="99">
        <f t="shared" si="24"/>
        <v>0.52218970833333422</v>
      </c>
      <c r="J632" s="99">
        <f t="shared" si="24"/>
        <v>0.17884568589743452</v>
      </c>
      <c r="K632" s="99">
        <f t="shared" si="24"/>
        <v>0.10160697179487189</v>
      </c>
      <c r="L632" s="99">
        <f t="shared" si="24"/>
        <v>7.0478516025641133E-2</v>
      </c>
      <c r="M632" s="99">
        <f t="shared" si="24"/>
        <v>3.2912141025640891E-2</v>
      </c>
      <c r="N632" s="99">
        <f t="shared" si="23"/>
        <v>1.267640070512818E-3</v>
      </c>
      <c r="O632" s="99">
        <f t="shared" si="23"/>
        <v>8.095756730769222E-4</v>
      </c>
      <c r="P632" s="99">
        <f t="shared" si="23"/>
        <v>1.8728783333333331E-4</v>
      </c>
      <c r="Q632" s="99">
        <f t="shared" si="23"/>
        <v>6.2952587499999851E-5</v>
      </c>
      <c r="R632" s="99">
        <f t="shared" si="23"/>
        <v>2.1459339423076897E-5</v>
      </c>
      <c r="S632" s="101"/>
      <c r="T632" s="99">
        <v>1.2901716217411099E-4</v>
      </c>
      <c r="U632" s="99">
        <v>4.4187318312371398E-5</v>
      </c>
      <c r="V632" s="99">
        <v>2.5103986058858301E-5</v>
      </c>
      <c r="W632" s="99">
        <v>1.7413093338994802E-5</v>
      </c>
      <c r="X632" s="99">
        <v>8.1315869854175397E-6</v>
      </c>
      <c r="Y632" s="99">
        <v>3.13195227607502E-7</v>
      </c>
      <c r="Z632" s="99">
        <v>2.0002147541158799E-7</v>
      </c>
      <c r="AA632" s="99">
        <v>4.6273115652789003E-8</v>
      </c>
      <c r="AB632" s="99">
        <v>1.5553665767734402E-8</v>
      </c>
      <c r="AC632" s="99">
        <v>5.30194875600475E-9</v>
      </c>
    </row>
    <row r="633" spans="1:29" s="98" customFormat="1" x14ac:dyDescent="0.25">
      <c r="A633" s="98" t="s">
        <v>152</v>
      </c>
      <c r="B633" s="98" t="s">
        <v>236</v>
      </c>
      <c r="C633" s="98" t="s">
        <v>286</v>
      </c>
      <c r="D633" s="98" t="s">
        <v>281</v>
      </c>
      <c r="E633" s="98" t="s">
        <v>282</v>
      </c>
      <c r="F633" s="98" t="s">
        <v>272</v>
      </c>
      <c r="G633" s="98" t="s">
        <v>278</v>
      </c>
      <c r="H633" s="98" t="s">
        <v>275</v>
      </c>
      <c r="I633" s="99">
        <f t="shared" si="24"/>
        <v>0.88597384615384489</v>
      </c>
      <c r="J633" s="99">
        <f t="shared" si="24"/>
        <v>0.35373345192307643</v>
      </c>
      <c r="K633" s="99">
        <f t="shared" si="24"/>
        <v>0.21243178846153823</v>
      </c>
      <c r="L633" s="99">
        <f t="shared" si="24"/>
        <v>0.14308807051282041</v>
      </c>
      <c r="M633" s="99">
        <f t="shared" si="24"/>
        <v>6.7639987179486924E-2</v>
      </c>
      <c r="N633" s="99">
        <f t="shared" si="23"/>
        <v>3.4607255128205061E-3</v>
      </c>
      <c r="O633" s="99">
        <f t="shared" si="23"/>
        <v>1.6945753846153845E-3</v>
      </c>
      <c r="P633" s="99">
        <f t="shared" si="23"/>
        <v>4.0899970833333307E-4</v>
      </c>
      <c r="Q633" s="99">
        <f t="shared" si="23"/>
        <v>1.4424976923076906E-4</v>
      </c>
      <c r="R633" s="99">
        <f t="shared" si="23"/>
        <v>5.1805391987179609E-5</v>
      </c>
      <c r="S633" s="101"/>
      <c r="T633" s="99">
        <v>2.18897135594801E-4</v>
      </c>
      <c r="U633" s="99">
        <v>8.7396755249789996E-5</v>
      </c>
      <c r="V633" s="99">
        <v>5.2485420653644001E-5</v>
      </c>
      <c r="W633" s="99">
        <v>3.5352701334260899E-5</v>
      </c>
      <c r="X633" s="99">
        <v>1.6711779370841301E-5</v>
      </c>
      <c r="Y633" s="99">
        <v>8.5503980182357895E-7</v>
      </c>
      <c r="Z633" s="99">
        <v>4.1867793203158999E-7</v>
      </c>
      <c r="AA633" s="99">
        <v>1.01051362861257E-7</v>
      </c>
      <c r="AB633" s="99">
        <v>3.5639721682420201E-8</v>
      </c>
      <c r="AC633" s="99">
        <v>1.2799533489152601E-8</v>
      </c>
    </row>
    <row r="634" spans="1:29" s="98" customFormat="1" x14ac:dyDescent="0.25">
      <c r="A634" s="98" t="s">
        <v>152</v>
      </c>
      <c r="B634" s="98" t="s">
        <v>236</v>
      </c>
      <c r="C634" s="98" t="s">
        <v>286</v>
      </c>
      <c r="D634" s="98" t="s">
        <v>281</v>
      </c>
      <c r="E634" s="98" t="s">
        <v>282</v>
      </c>
      <c r="F634" s="98" t="s">
        <v>272</v>
      </c>
      <c r="G634" s="98" t="s">
        <v>278</v>
      </c>
      <c r="H634" s="98" t="s">
        <v>276</v>
      </c>
      <c r="I634" s="99">
        <f t="shared" si="24"/>
        <v>1.9169291025640935</v>
      </c>
      <c r="J634" s="99">
        <f t="shared" si="24"/>
        <v>0.76866818910256507</v>
      </c>
      <c r="K634" s="99">
        <f t="shared" si="24"/>
        <v>0.52007976378204934</v>
      </c>
      <c r="L634" s="99">
        <f t="shared" si="24"/>
        <v>0.30890945673076842</v>
      </c>
      <c r="M634" s="99">
        <f t="shared" si="24"/>
        <v>0.14663992467948711</v>
      </c>
      <c r="N634" s="99">
        <f t="shared" si="23"/>
        <v>1.8702378749999943E-2</v>
      </c>
      <c r="O634" s="99">
        <f t="shared" si="23"/>
        <v>3.684363621794863E-3</v>
      </c>
      <c r="P634" s="99">
        <f t="shared" si="23"/>
        <v>8.5339110576923116E-4</v>
      </c>
      <c r="Q634" s="99">
        <f t="shared" si="23"/>
        <v>2.8402759775640927E-4</v>
      </c>
      <c r="R634" s="99">
        <f t="shared" si="23"/>
        <v>9.4985264423076777E-5</v>
      </c>
      <c r="S634" s="101"/>
      <c r="T634" s="99">
        <v>4.7361475907126198E-4</v>
      </c>
      <c r="U634" s="99">
        <v>1.8991448285729301E-4</v>
      </c>
      <c r="V634" s="99">
        <v>1.2849585918018499E-4</v>
      </c>
      <c r="W634" s="99">
        <v>7.6322112136896603E-5</v>
      </c>
      <c r="X634" s="99">
        <v>3.6230256249125499E-5</v>
      </c>
      <c r="Y634" s="99">
        <v>4.6207877974686603E-6</v>
      </c>
      <c r="Z634" s="99">
        <v>9.1029396274135405E-7</v>
      </c>
      <c r="AA634" s="99">
        <v>2.10846933468651E-7</v>
      </c>
      <c r="AB634" s="99">
        <v>7.0174563107762795E-8</v>
      </c>
      <c r="AC634" s="99">
        <v>2.3467963976800999E-8</v>
      </c>
    </row>
    <row r="635" spans="1:29" s="98" customFormat="1" x14ac:dyDescent="0.25">
      <c r="A635" s="98" t="s">
        <v>152</v>
      </c>
      <c r="B635" s="98" t="s">
        <v>236</v>
      </c>
      <c r="C635" s="98" t="s">
        <v>286</v>
      </c>
      <c r="D635" s="98" t="s">
        <v>281</v>
      </c>
      <c r="E635" s="98" t="s">
        <v>282</v>
      </c>
      <c r="F635" s="98" t="s">
        <v>279</v>
      </c>
      <c r="G635" s="98" t="s">
        <v>273</v>
      </c>
      <c r="H635" s="98" t="s">
        <v>274</v>
      </c>
      <c r="I635" s="99">
        <f t="shared" si="24"/>
        <v>0</v>
      </c>
      <c r="J635" s="99">
        <f t="shared" si="24"/>
        <v>0</v>
      </c>
      <c r="K635" s="99">
        <f t="shared" si="24"/>
        <v>0</v>
      </c>
      <c r="L635" s="99">
        <f t="shared" si="24"/>
        <v>0</v>
      </c>
      <c r="M635" s="99">
        <f t="shared" si="24"/>
        <v>0</v>
      </c>
      <c r="N635" s="99">
        <f t="shared" si="23"/>
        <v>0</v>
      </c>
      <c r="O635" s="99">
        <f t="shared" si="23"/>
        <v>0</v>
      </c>
      <c r="P635" s="99">
        <f t="shared" si="23"/>
        <v>0</v>
      </c>
      <c r="Q635" s="99">
        <f t="shared" si="23"/>
        <v>0</v>
      </c>
      <c r="R635" s="99">
        <f t="shared" si="23"/>
        <v>0</v>
      </c>
      <c r="S635" s="101"/>
      <c r="T635" s="99">
        <v>0</v>
      </c>
      <c r="U635" s="99">
        <v>0</v>
      </c>
      <c r="V635" s="99">
        <v>0</v>
      </c>
      <c r="W635" s="99">
        <v>0</v>
      </c>
      <c r="X635" s="99">
        <v>0</v>
      </c>
      <c r="Y635" s="99">
        <v>0</v>
      </c>
      <c r="Z635" s="99">
        <v>0</v>
      </c>
      <c r="AA635" s="99">
        <v>0</v>
      </c>
      <c r="AB635" s="99">
        <v>0</v>
      </c>
      <c r="AC635" s="99">
        <v>0</v>
      </c>
    </row>
    <row r="636" spans="1:29" s="98" customFormat="1" x14ac:dyDescent="0.25">
      <c r="A636" s="98" t="s">
        <v>152</v>
      </c>
      <c r="B636" s="98" t="s">
        <v>236</v>
      </c>
      <c r="C636" s="98" t="s">
        <v>286</v>
      </c>
      <c r="D636" s="98" t="s">
        <v>281</v>
      </c>
      <c r="E636" s="98" t="s">
        <v>282</v>
      </c>
      <c r="F636" s="98" t="s">
        <v>279</v>
      </c>
      <c r="G636" s="98" t="s">
        <v>273</v>
      </c>
      <c r="H636" s="98" t="s">
        <v>275</v>
      </c>
      <c r="I636" s="99">
        <f t="shared" si="24"/>
        <v>0.98331299999999622</v>
      </c>
      <c r="J636" s="99">
        <f t="shared" si="24"/>
        <v>0.16060149999999984</v>
      </c>
      <c r="K636" s="99">
        <f t="shared" si="24"/>
        <v>6.7584749999999943E-2</v>
      </c>
      <c r="L636" s="99">
        <f t="shared" si="24"/>
        <v>3.7610550000000006E-2</v>
      </c>
      <c r="M636" s="99">
        <f t="shared" si="24"/>
        <v>1.078285E-2</v>
      </c>
      <c r="N636" s="99">
        <f t="shared" si="23"/>
        <v>2.0570349999999995E-5</v>
      </c>
      <c r="O636" s="99">
        <f t="shared" si="23"/>
        <v>1.0390049999999998E-6</v>
      </c>
      <c r="P636" s="99">
        <f t="shared" si="23"/>
        <v>0</v>
      </c>
      <c r="Q636" s="99">
        <f t="shared" si="23"/>
        <v>0</v>
      </c>
      <c r="R636" s="99">
        <f t="shared" si="23"/>
        <v>0</v>
      </c>
      <c r="S636" s="101"/>
      <c r="T636" s="99">
        <v>2.4294667390864901E-4</v>
      </c>
      <c r="U636" s="99">
        <v>3.9679736004446202E-5</v>
      </c>
      <c r="V636" s="99">
        <v>1.6698131947251399E-5</v>
      </c>
      <c r="W636" s="99">
        <v>9.2924206497574804E-6</v>
      </c>
      <c r="X636" s="99">
        <v>2.6641136065076798E-6</v>
      </c>
      <c r="Y636" s="99">
        <v>5.0823065632578802E-9</v>
      </c>
      <c r="Z636" s="99">
        <v>2.5670646978577199E-10</v>
      </c>
      <c r="AA636" s="99">
        <v>0</v>
      </c>
      <c r="AB636" s="99">
        <v>0</v>
      </c>
      <c r="AC636" s="99">
        <v>0</v>
      </c>
    </row>
    <row r="637" spans="1:29" s="98" customFormat="1" x14ac:dyDescent="0.25">
      <c r="A637" s="98" t="s">
        <v>152</v>
      </c>
      <c r="B637" s="98" t="s">
        <v>236</v>
      </c>
      <c r="C637" s="98" t="s">
        <v>286</v>
      </c>
      <c r="D637" s="98" t="s">
        <v>281</v>
      </c>
      <c r="E637" s="98" t="s">
        <v>282</v>
      </c>
      <c r="F637" s="98" t="s">
        <v>279</v>
      </c>
      <c r="G637" s="98" t="s">
        <v>273</v>
      </c>
      <c r="H637" s="98" t="s">
        <v>276</v>
      </c>
      <c r="I637" s="99">
        <f t="shared" si="24"/>
        <v>9.6640724999999978</v>
      </c>
      <c r="J637" s="99">
        <f t="shared" si="24"/>
        <v>4.2475484999999624</v>
      </c>
      <c r="K637" s="99">
        <f t="shared" si="24"/>
        <v>2.6584504999999998</v>
      </c>
      <c r="L637" s="99">
        <f t="shared" si="24"/>
        <v>1.7735849999999993</v>
      </c>
      <c r="M637" s="99">
        <f t="shared" si="24"/>
        <v>0.85180089999999919</v>
      </c>
      <c r="N637" s="99">
        <f t="shared" si="23"/>
        <v>5.8237529999999621E-2</v>
      </c>
      <c r="O637" s="99">
        <f t="shared" si="23"/>
        <v>2.1655540000000004E-2</v>
      </c>
      <c r="P637" s="99">
        <f t="shared" si="23"/>
        <v>5.0552434999999651E-3</v>
      </c>
      <c r="Q637" s="99">
        <f t="shared" si="23"/>
        <v>1.6717589999999975E-3</v>
      </c>
      <c r="R637" s="99">
        <f t="shared" si="23"/>
        <v>5.5597354999999658E-4</v>
      </c>
      <c r="S637" s="101"/>
      <c r="T637" s="99">
        <v>2.3876977831952298E-3</v>
      </c>
      <c r="U637" s="99">
        <v>1.0494397819826101E-3</v>
      </c>
      <c r="V637" s="99">
        <v>6.5682209705941795E-4</v>
      </c>
      <c r="W637" s="99">
        <v>4.3819880002021001E-4</v>
      </c>
      <c r="X637" s="99">
        <v>2.1045404208771201E-4</v>
      </c>
      <c r="Y637" s="99">
        <v>1.4388718760104999E-5</v>
      </c>
      <c r="Z637" s="99">
        <v>5.3504239389652396E-6</v>
      </c>
      <c r="AA637" s="99">
        <v>1.2489966003940901E-6</v>
      </c>
      <c r="AB637" s="99">
        <v>4.1304069876717801E-7</v>
      </c>
      <c r="AC637" s="99">
        <v>1.3736411982113901E-7</v>
      </c>
    </row>
    <row r="638" spans="1:29" s="98" customFormat="1" x14ac:dyDescent="0.25">
      <c r="A638" s="98" t="s">
        <v>152</v>
      </c>
      <c r="B638" s="98" t="s">
        <v>236</v>
      </c>
      <c r="C638" s="98" t="s">
        <v>286</v>
      </c>
      <c r="D638" s="98" t="s">
        <v>281</v>
      </c>
      <c r="E638" s="98" t="s">
        <v>282</v>
      </c>
      <c r="F638" s="98" t="s">
        <v>279</v>
      </c>
      <c r="G638" s="98" t="s">
        <v>277</v>
      </c>
      <c r="H638" s="98" t="s">
        <v>274</v>
      </c>
      <c r="I638" s="99">
        <f t="shared" si="24"/>
        <v>1.2342664166666655</v>
      </c>
      <c r="J638" s="99">
        <f t="shared" si="24"/>
        <v>0.42259708333333007</v>
      </c>
      <c r="K638" s="99">
        <f t="shared" si="24"/>
        <v>0.23906796666666635</v>
      </c>
      <c r="L638" s="99">
        <f t="shared" si="24"/>
        <v>0.16517374999999998</v>
      </c>
      <c r="M638" s="99">
        <f t="shared" si="24"/>
        <v>7.5317583333332952E-2</v>
      </c>
      <c r="N638" s="99">
        <f t="shared" si="23"/>
        <v>2.4592508333333338E-3</v>
      </c>
      <c r="O638" s="99">
        <f t="shared" si="23"/>
        <v>1.5843389166666632E-3</v>
      </c>
      <c r="P638" s="99">
        <f t="shared" si="23"/>
        <v>3.3363408333333331E-4</v>
      </c>
      <c r="Q638" s="99">
        <f t="shared" si="23"/>
        <v>1.027302083333332E-4</v>
      </c>
      <c r="R638" s="99">
        <f t="shared" si="23"/>
        <v>3.1650566666666651E-5</v>
      </c>
      <c r="S638" s="101"/>
      <c r="T638" s="99">
        <v>3.0494961486964402E-4</v>
      </c>
      <c r="U638" s="99">
        <v>1.0441085981709699E-4</v>
      </c>
      <c r="V638" s="99">
        <v>5.9066408498383103E-5</v>
      </c>
      <c r="W638" s="99">
        <v>4.08093996311641E-5</v>
      </c>
      <c r="X638" s="99">
        <v>1.8608679390662799E-5</v>
      </c>
      <c r="Y638" s="99">
        <v>6.0760593042643496E-7</v>
      </c>
      <c r="Z638" s="99">
        <v>3.91441860473928E-7</v>
      </c>
      <c r="AA638" s="99">
        <v>8.2430813838924806E-8</v>
      </c>
      <c r="AB638" s="99">
        <v>2.5381503574676599E-8</v>
      </c>
      <c r="AC638" s="99">
        <v>7.8198904102667702E-9</v>
      </c>
    </row>
    <row r="639" spans="1:29" s="98" customFormat="1" x14ac:dyDescent="0.25">
      <c r="A639" s="98" t="s">
        <v>152</v>
      </c>
      <c r="B639" s="98" t="s">
        <v>236</v>
      </c>
      <c r="C639" s="98" t="s">
        <v>286</v>
      </c>
      <c r="D639" s="98" t="s">
        <v>281</v>
      </c>
      <c r="E639" s="98" t="s">
        <v>282</v>
      </c>
      <c r="F639" s="98" t="s">
        <v>279</v>
      </c>
      <c r="G639" s="98" t="s">
        <v>277</v>
      </c>
      <c r="H639" s="98" t="s">
        <v>275</v>
      </c>
      <c r="I639" s="99">
        <f t="shared" si="24"/>
        <v>2.0941191666666668</v>
      </c>
      <c r="J639" s="99">
        <f t="shared" si="24"/>
        <v>0.83596124999999677</v>
      </c>
      <c r="K639" s="99">
        <f t="shared" si="24"/>
        <v>0.5014337499999999</v>
      </c>
      <c r="L639" s="99">
        <f t="shared" si="24"/>
        <v>0.33592491666666652</v>
      </c>
      <c r="M639" s="99">
        <f t="shared" si="24"/>
        <v>0.15496373333333299</v>
      </c>
      <c r="N639" s="99">
        <f t="shared" si="23"/>
        <v>6.9404199999999854E-3</v>
      </c>
      <c r="O639" s="99">
        <f t="shared" si="23"/>
        <v>3.2619333333333326E-3</v>
      </c>
      <c r="P639" s="99">
        <f t="shared" si="23"/>
        <v>7.2516224999999662E-4</v>
      </c>
      <c r="Q639" s="99">
        <f t="shared" si="23"/>
        <v>2.4096299999999994E-4</v>
      </c>
      <c r="R639" s="99">
        <f t="shared" si="23"/>
        <v>8.2660824999999873E-5</v>
      </c>
      <c r="S639" s="101"/>
      <c r="T639" s="99">
        <v>5.1739302369644303E-4</v>
      </c>
      <c r="U639" s="99">
        <v>2.0654054731709701E-4</v>
      </c>
      <c r="V639" s="99">
        <v>1.23888997448464E-4</v>
      </c>
      <c r="W639" s="99">
        <v>8.2996808937954697E-5</v>
      </c>
      <c r="X639" s="99">
        <v>3.8286815683104203E-5</v>
      </c>
      <c r="Y639" s="99">
        <v>1.7147662590945801E-6</v>
      </c>
      <c r="Z639" s="99">
        <v>8.05924312853678E-7</v>
      </c>
      <c r="AA639" s="99">
        <v>1.79165491233831E-7</v>
      </c>
      <c r="AB639" s="99">
        <v>5.9534613480193998E-8</v>
      </c>
      <c r="AC639" s="99">
        <v>2.0422970606810801E-8</v>
      </c>
    </row>
    <row r="640" spans="1:29" s="98" customFormat="1" x14ac:dyDescent="0.25">
      <c r="A640" s="98" t="s">
        <v>152</v>
      </c>
      <c r="B640" s="98" t="s">
        <v>236</v>
      </c>
      <c r="C640" s="98" t="s">
        <v>286</v>
      </c>
      <c r="D640" s="98" t="s">
        <v>281</v>
      </c>
      <c r="E640" s="98" t="s">
        <v>282</v>
      </c>
      <c r="F640" s="98" t="s">
        <v>279</v>
      </c>
      <c r="G640" s="98" t="s">
        <v>277</v>
      </c>
      <c r="H640" s="98" t="s">
        <v>276</v>
      </c>
      <c r="I640" s="99">
        <f t="shared" si="24"/>
        <v>4.5309229166666638</v>
      </c>
      <c r="J640" s="99">
        <f t="shared" si="24"/>
        <v>1.816427499999997</v>
      </c>
      <c r="K640" s="99">
        <f t="shared" si="24"/>
        <v>1.2252128916666662</v>
      </c>
      <c r="L640" s="99">
        <f t="shared" si="24"/>
        <v>0.72470149999999867</v>
      </c>
      <c r="M640" s="99">
        <f t="shared" si="24"/>
        <v>0.33538633333333306</v>
      </c>
      <c r="N640" s="99">
        <f t="shared" si="23"/>
        <v>3.965634333333333E-2</v>
      </c>
      <c r="O640" s="99">
        <f t="shared" si="23"/>
        <v>6.9355187499999769E-3</v>
      </c>
      <c r="P640" s="99">
        <f t="shared" si="23"/>
        <v>1.4779392083333321E-3</v>
      </c>
      <c r="Q640" s="99">
        <f t="shared" si="23"/>
        <v>4.6666170833333263E-4</v>
      </c>
      <c r="R640" s="99">
        <f t="shared" si="23"/>
        <v>1.5026291666666672E-4</v>
      </c>
      <c r="S640" s="101"/>
      <c r="T640" s="99">
        <v>1.1194529639500801E-3</v>
      </c>
      <c r="U640" s="99">
        <v>4.4878387606103401E-4</v>
      </c>
      <c r="V640" s="99">
        <v>3.02712764766067E-4</v>
      </c>
      <c r="W640" s="99">
        <v>1.7905165395109101E-4</v>
      </c>
      <c r="X640" s="99">
        <v>8.2863741410670904E-5</v>
      </c>
      <c r="Y640" s="99">
        <v>9.7978738328617601E-6</v>
      </c>
      <c r="Z640" s="99">
        <v>1.7135553095947799E-6</v>
      </c>
      <c r="AA640" s="99">
        <v>3.6515373528445802E-7</v>
      </c>
      <c r="AB640" s="99">
        <v>1.15297885698767E-7</v>
      </c>
      <c r="AC640" s="99">
        <v>3.7125387151374301E-8</v>
      </c>
    </row>
    <row r="641" spans="1:29" s="98" customFormat="1" x14ac:dyDescent="0.25">
      <c r="A641" s="98" t="s">
        <v>152</v>
      </c>
      <c r="B641" s="98" t="s">
        <v>236</v>
      </c>
      <c r="C641" s="98" t="s">
        <v>286</v>
      </c>
      <c r="D641" s="98" t="s">
        <v>281</v>
      </c>
      <c r="E641" s="98" t="s">
        <v>282</v>
      </c>
      <c r="F641" s="98" t="s">
        <v>279</v>
      </c>
      <c r="G641" s="98" t="s">
        <v>278</v>
      </c>
      <c r="H641" s="98" t="s">
        <v>274</v>
      </c>
      <c r="I641" s="99">
        <f t="shared" si="24"/>
        <v>0.52218963782051364</v>
      </c>
      <c r="J641" s="99">
        <f t="shared" si="24"/>
        <v>0.17879107371794714</v>
      </c>
      <c r="K641" s="99">
        <f t="shared" si="24"/>
        <v>0.10114413974358943</v>
      </c>
      <c r="L641" s="99">
        <f t="shared" si="24"/>
        <v>6.9881201923076813E-2</v>
      </c>
      <c r="M641" s="99">
        <f t="shared" si="24"/>
        <v>3.1865131410256251E-2</v>
      </c>
      <c r="N641" s="99">
        <f t="shared" si="23"/>
        <v>1.0404522756410253E-3</v>
      </c>
      <c r="O641" s="99">
        <f t="shared" si="23"/>
        <v>6.702972339743587E-4</v>
      </c>
      <c r="P641" s="99">
        <f t="shared" si="23"/>
        <v>1.4115288141025657E-4</v>
      </c>
      <c r="Q641" s="99">
        <f t="shared" si="23"/>
        <v>4.3462780448717884E-5</v>
      </c>
      <c r="R641" s="99">
        <f t="shared" si="23"/>
        <v>1.3390624358974339E-5</v>
      </c>
      <c r="S641" s="101"/>
      <c r="T641" s="99">
        <v>1.29017144752542E-4</v>
      </c>
      <c r="U641" s="99">
        <v>4.4173825307233299E-5</v>
      </c>
      <c r="V641" s="99">
        <v>2.49896343647005E-5</v>
      </c>
      <c r="W641" s="99">
        <v>1.7265515228569402E-5</v>
      </c>
      <c r="X641" s="99">
        <v>7.8729028191265702E-6</v>
      </c>
      <c r="Y641" s="99">
        <v>2.5706404748810699E-7</v>
      </c>
      <c r="Z641" s="99">
        <v>1.65610017892816E-7</v>
      </c>
      <c r="AA641" s="99">
        <v>3.4874575085699002E-8</v>
      </c>
      <c r="AB641" s="99">
        <v>1.07383284354401E-8</v>
      </c>
      <c r="AC641" s="99">
        <v>3.3084151735743999E-9</v>
      </c>
    </row>
    <row r="642" spans="1:29" s="98" customFormat="1" x14ac:dyDescent="0.25">
      <c r="A642" s="98" t="s">
        <v>152</v>
      </c>
      <c r="B642" s="98" t="s">
        <v>236</v>
      </c>
      <c r="C642" s="98" t="s">
        <v>286</v>
      </c>
      <c r="D642" s="98" t="s">
        <v>281</v>
      </c>
      <c r="E642" s="98" t="s">
        <v>282</v>
      </c>
      <c r="F642" s="98" t="s">
        <v>279</v>
      </c>
      <c r="G642" s="98" t="s">
        <v>278</v>
      </c>
      <c r="H642" s="98" t="s">
        <v>275</v>
      </c>
      <c r="I642" s="99">
        <f t="shared" si="24"/>
        <v>0.88597349358974509</v>
      </c>
      <c r="J642" s="99">
        <f t="shared" si="24"/>
        <v>0.35367591346153693</v>
      </c>
      <c r="K642" s="99">
        <f t="shared" si="24"/>
        <v>0.21214504807692294</v>
      </c>
      <c r="L642" s="99">
        <f t="shared" si="24"/>
        <v>0.14212208012820493</v>
      </c>
      <c r="M642" s="99">
        <f t="shared" si="24"/>
        <v>6.5561579487179319E-2</v>
      </c>
      <c r="N642" s="99">
        <f t="shared" ref="N642:R692" si="25">1000*98.96*Y642/24.45</f>
        <v>2.9363315384615331E-3</v>
      </c>
      <c r="O642" s="99">
        <f t="shared" si="25"/>
        <v>1.380048717948719E-3</v>
      </c>
      <c r="P642" s="99">
        <f t="shared" si="25"/>
        <v>3.0679941346153678E-4</v>
      </c>
      <c r="Q642" s="99">
        <f t="shared" si="25"/>
        <v>1.0194588461538465E-4</v>
      </c>
      <c r="R642" s="99">
        <f t="shared" si="25"/>
        <v>3.4971887499999931E-5</v>
      </c>
      <c r="S642" s="101"/>
      <c r="T642" s="99">
        <v>2.18897048486957E-4</v>
      </c>
      <c r="U642" s="99">
        <v>8.7382539249541001E-5</v>
      </c>
      <c r="V642" s="99">
        <v>5.2414575843580898E-5</v>
      </c>
      <c r="W642" s="99">
        <v>3.5114034550673103E-5</v>
      </c>
      <c r="X642" s="99">
        <v>1.6198268173621001E-5</v>
      </c>
      <c r="Y642" s="99">
        <v>7.2547803269386103E-7</v>
      </c>
      <c r="Z642" s="99">
        <v>3.4096797851501799E-7</v>
      </c>
      <c r="AA642" s="99">
        <v>7.5800784752774594E-8</v>
      </c>
      <c r="AB642" s="99">
        <v>2.5187721087774399E-8</v>
      </c>
      <c r="AC642" s="99">
        <v>8.6404875644199508E-9</v>
      </c>
    </row>
    <row r="643" spans="1:29" s="98" customFormat="1" x14ac:dyDescent="0.25">
      <c r="A643" s="98" t="s">
        <v>152</v>
      </c>
      <c r="B643" s="98" t="s">
        <v>236</v>
      </c>
      <c r="C643" s="98" t="s">
        <v>286</v>
      </c>
      <c r="D643" s="98" t="s">
        <v>281</v>
      </c>
      <c r="E643" s="98" t="s">
        <v>282</v>
      </c>
      <c r="F643" s="98" t="s">
        <v>279</v>
      </c>
      <c r="G643" s="98" t="s">
        <v>278</v>
      </c>
      <c r="H643" s="98" t="s">
        <v>276</v>
      </c>
      <c r="I643" s="99">
        <f t="shared" ref="I643:M693" si="26">1000*98.96*T643/24.45</f>
        <v>1.9169289262820517</v>
      </c>
      <c r="J643" s="99">
        <f t="shared" si="26"/>
        <v>0.76848855769230451</v>
      </c>
      <c r="K643" s="99">
        <f t="shared" si="26"/>
        <v>0.51835930032051258</v>
      </c>
      <c r="L643" s="99">
        <f t="shared" si="26"/>
        <v>0.3066044807692303</v>
      </c>
      <c r="M643" s="99">
        <f t="shared" si="26"/>
        <v>0.14189421794871798</v>
      </c>
      <c r="N643" s="99">
        <f t="shared" si="25"/>
        <v>1.6777683717948709E-2</v>
      </c>
      <c r="O643" s="99">
        <f t="shared" si="25"/>
        <v>2.9342579326922988E-3</v>
      </c>
      <c r="P643" s="99">
        <f t="shared" si="25"/>
        <v>6.2528197275641057E-4</v>
      </c>
      <c r="Q643" s="99">
        <f t="shared" si="25"/>
        <v>1.9743379967948683E-4</v>
      </c>
      <c r="R643" s="99">
        <f t="shared" si="25"/>
        <v>6.357277243589756E-5</v>
      </c>
      <c r="S643" s="101"/>
      <c r="T643" s="99">
        <v>4.7361471551734201E-4</v>
      </c>
      <c r="U643" s="99">
        <v>1.8987010141043701E-4</v>
      </c>
      <c r="V643" s="99">
        <v>1.28070785093336E-4</v>
      </c>
      <c r="W643" s="99">
        <v>7.5752622825461604E-5</v>
      </c>
      <c r="X643" s="99">
        <v>3.5057736750668502E-5</v>
      </c>
      <c r="Y643" s="99">
        <v>4.1452543139030503E-6</v>
      </c>
      <c r="Z643" s="99">
        <v>7.24965707905484E-7</v>
      </c>
      <c r="AA643" s="99">
        <v>1.5448811877419399E-7</v>
      </c>
      <c r="AB643" s="99">
        <v>4.87798747187091E-8</v>
      </c>
      <c r="AC643" s="99">
        <v>1.5706894564043001E-8</v>
      </c>
    </row>
    <row r="644" spans="1:29" s="98" customFormat="1" x14ac:dyDescent="0.25">
      <c r="A644" s="98" t="s">
        <v>152</v>
      </c>
      <c r="B644" s="98" t="s">
        <v>236</v>
      </c>
      <c r="C644" s="98" t="s">
        <v>286</v>
      </c>
      <c r="D644" s="98" t="s">
        <v>281</v>
      </c>
      <c r="E644" s="98" t="s">
        <v>282</v>
      </c>
      <c r="F644" s="98" t="s">
        <v>280</v>
      </c>
      <c r="G644" s="98" t="s">
        <v>273</v>
      </c>
      <c r="H644" s="98" t="s">
        <v>274</v>
      </c>
      <c r="I644" s="99">
        <f t="shared" si="26"/>
        <v>4.0784299999999815E-13</v>
      </c>
      <c r="J644" s="99">
        <f t="shared" si="26"/>
        <v>9.9051609999999772E-7</v>
      </c>
      <c r="K644" s="99">
        <f t="shared" si="26"/>
        <v>8.2031619999999618E-6</v>
      </c>
      <c r="L644" s="99">
        <f t="shared" si="26"/>
        <v>5.3031799999999616E-5</v>
      </c>
      <c r="M644" s="99">
        <f t="shared" si="26"/>
        <v>1.5677830000000002E-4</v>
      </c>
      <c r="N644" s="99">
        <f t="shared" si="25"/>
        <v>2.5657799999999977E-5</v>
      </c>
      <c r="O644" s="99">
        <f t="shared" si="25"/>
        <v>1.7638909999999995E-5</v>
      </c>
      <c r="P644" s="99">
        <f t="shared" si="25"/>
        <v>5.3291399999999693E-6</v>
      </c>
      <c r="Q644" s="99">
        <f t="shared" si="25"/>
        <v>2.0625759999999976E-6</v>
      </c>
      <c r="R644" s="99">
        <f t="shared" si="25"/>
        <v>8.3858199999999644E-7</v>
      </c>
      <c r="S644" s="101"/>
      <c r="T644" s="99">
        <v>1.00765575485044E-16</v>
      </c>
      <c r="U644" s="99">
        <v>2.4472634039005601E-10</v>
      </c>
      <c r="V644" s="99">
        <v>2.02675132275666E-9</v>
      </c>
      <c r="W644" s="99">
        <v>1.3102541531932E-8</v>
      </c>
      <c r="X644" s="99">
        <v>3.87351398039612E-8</v>
      </c>
      <c r="Y644" s="99">
        <v>6.3392604082457499E-9</v>
      </c>
      <c r="Z644" s="99">
        <v>4.3580370806386403E-9</v>
      </c>
      <c r="AA644" s="99">
        <v>1.31666807801131E-9</v>
      </c>
      <c r="AB644" s="99">
        <v>5.0959966855295004E-10</v>
      </c>
      <c r="AC644" s="99">
        <v>2.0718805476960301E-10</v>
      </c>
    </row>
    <row r="645" spans="1:29" s="98" customFormat="1" x14ac:dyDescent="0.25">
      <c r="A645" s="98" t="s">
        <v>152</v>
      </c>
      <c r="B645" s="98" t="s">
        <v>236</v>
      </c>
      <c r="C645" s="98" t="s">
        <v>286</v>
      </c>
      <c r="D645" s="98" t="s">
        <v>281</v>
      </c>
      <c r="E645" s="98" t="s">
        <v>282</v>
      </c>
      <c r="F645" s="98" t="s">
        <v>280</v>
      </c>
      <c r="G645" s="98" t="s">
        <v>273</v>
      </c>
      <c r="H645" s="98" t="s">
        <v>275</v>
      </c>
      <c r="I645" s="99">
        <f t="shared" si="26"/>
        <v>1.902794999999998E-10</v>
      </c>
      <c r="J645" s="99">
        <f t="shared" si="26"/>
        <v>1.8117500000000001E-5</v>
      </c>
      <c r="K645" s="99">
        <f t="shared" si="26"/>
        <v>1.8610099999999988E-4</v>
      </c>
      <c r="L645" s="99">
        <f t="shared" si="26"/>
        <v>5.2304499999999662E-4</v>
      </c>
      <c r="M645" s="99">
        <f t="shared" si="26"/>
        <v>1.1079699999999965E-3</v>
      </c>
      <c r="N645" s="99">
        <f t="shared" si="25"/>
        <v>1.8434999999999974E-4</v>
      </c>
      <c r="O645" s="99">
        <f t="shared" si="25"/>
        <v>8.803699999999993E-5</v>
      </c>
      <c r="P645" s="99">
        <f t="shared" si="25"/>
        <v>2.7106499999999995E-5</v>
      </c>
      <c r="Q645" s="99">
        <f t="shared" si="25"/>
        <v>1.2702349999999982E-5</v>
      </c>
      <c r="R645" s="99">
        <f t="shared" si="25"/>
        <v>6.5132849999999633E-6</v>
      </c>
      <c r="S645" s="101"/>
      <c r="T645" s="99">
        <v>4.70122653092158E-14</v>
      </c>
      <c r="U645" s="99">
        <v>4.4762820836701697E-9</v>
      </c>
      <c r="V645" s="99">
        <v>4.5979885307194801E-8</v>
      </c>
      <c r="W645" s="99">
        <v>1.2922847867825299E-7</v>
      </c>
      <c r="X645" s="99">
        <v>2.7374561944219801E-7</v>
      </c>
      <c r="Y645" s="99">
        <v>4.5547266572352401E-8</v>
      </c>
      <c r="Z645" s="99">
        <v>2.17512595998383E-8</v>
      </c>
      <c r="AA645" s="99">
        <v>6.6971900262732404E-9</v>
      </c>
      <c r="AB645" s="99">
        <v>3.1383635559822101E-9</v>
      </c>
      <c r="AC645" s="99">
        <v>1.60923421837105E-9</v>
      </c>
    </row>
    <row r="646" spans="1:29" s="98" customFormat="1" x14ac:dyDescent="0.25">
      <c r="A646" s="98" t="s">
        <v>152</v>
      </c>
      <c r="B646" s="98" t="s">
        <v>236</v>
      </c>
      <c r="C646" s="98" t="s">
        <v>286</v>
      </c>
      <c r="D646" s="98" t="s">
        <v>281</v>
      </c>
      <c r="E646" s="98" t="s">
        <v>282</v>
      </c>
      <c r="F646" s="98" t="s">
        <v>280</v>
      </c>
      <c r="G646" s="98" t="s">
        <v>273</v>
      </c>
      <c r="H646" s="98" t="s">
        <v>276</v>
      </c>
      <c r="I646" s="99">
        <f t="shared" si="26"/>
        <v>1.0849134999999998E-6</v>
      </c>
      <c r="J646" s="99">
        <f t="shared" si="26"/>
        <v>7.0518299999999725E-4</v>
      </c>
      <c r="K646" s="99">
        <f t="shared" si="26"/>
        <v>5.3991644999999795E-3</v>
      </c>
      <c r="L646" s="99">
        <f t="shared" si="26"/>
        <v>1.2117594999999972E-2</v>
      </c>
      <c r="M646" s="99">
        <f t="shared" si="26"/>
        <v>2.9028594999999942E-2</v>
      </c>
      <c r="N646" s="99">
        <f t="shared" si="25"/>
        <v>8.992474499999948E-3</v>
      </c>
      <c r="O646" s="99">
        <f t="shared" si="25"/>
        <v>4.8838229999999721E-3</v>
      </c>
      <c r="P646" s="99">
        <f t="shared" si="25"/>
        <v>1.5233979999999968E-3</v>
      </c>
      <c r="Q646" s="99">
        <f t="shared" si="25"/>
        <v>6.2905149999999816E-4</v>
      </c>
      <c r="R646" s="99">
        <f t="shared" si="25"/>
        <v>2.417092999999997E-4</v>
      </c>
      <c r="S646" s="101"/>
      <c r="T646" s="99">
        <v>2.6804906098423602E-10</v>
      </c>
      <c r="U646" s="99">
        <v>1.7422922746564201E-7</v>
      </c>
      <c r="V646" s="99">
        <v>1.3339689978273999E-6</v>
      </c>
      <c r="W646" s="99">
        <v>2.9938884170371801E-6</v>
      </c>
      <c r="X646" s="99">
        <v>7.1720811211600502E-6</v>
      </c>
      <c r="Y646" s="99">
        <v>2.2217663856608602E-6</v>
      </c>
      <c r="Z646" s="99">
        <v>1.2066438192198801E-6</v>
      </c>
      <c r="AA646" s="99">
        <v>3.7638521725949798E-7</v>
      </c>
      <c r="AB646" s="99">
        <v>1.55419454072352E-7</v>
      </c>
      <c r="AC646" s="99">
        <v>5.9719001465238402E-8</v>
      </c>
    </row>
    <row r="647" spans="1:29" s="98" customFormat="1" x14ac:dyDescent="0.25">
      <c r="A647" s="98" t="s">
        <v>152</v>
      </c>
      <c r="B647" s="98" t="s">
        <v>236</v>
      </c>
      <c r="C647" s="98" t="s">
        <v>286</v>
      </c>
      <c r="D647" s="98" t="s">
        <v>281</v>
      </c>
      <c r="E647" s="98" t="s">
        <v>282</v>
      </c>
      <c r="F647" s="98" t="s">
        <v>280</v>
      </c>
      <c r="G647" s="98" t="s">
        <v>277</v>
      </c>
      <c r="H647" s="98" t="s">
        <v>274</v>
      </c>
      <c r="I647" s="99">
        <f t="shared" si="26"/>
        <v>8.9480699999999966E-7</v>
      </c>
      <c r="J647" s="99">
        <f t="shared" si="26"/>
        <v>8.811962499999974E-5</v>
      </c>
      <c r="K647" s="99">
        <f t="shared" si="26"/>
        <v>2.3064964999999988E-4</v>
      </c>
      <c r="L647" s="99">
        <f t="shared" si="26"/>
        <v>1.034031249999997E-3</v>
      </c>
      <c r="M647" s="99">
        <f t="shared" si="26"/>
        <v>2.1921599999999968E-3</v>
      </c>
      <c r="N647" s="99">
        <f t="shared" si="25"/>
        <v>4.6052546666666645E-4</v>
      </c>
      <c r="O647" s="99">
        <f t="shared" si="25"/>
        <v>3.4610424999999994E-4</v>
      </c>
      <c r="P647" s="99">
        <f t="shared" si="25"/>
        <v>1.1112444999999998E-4</v>
      </c>
      <c r="Q647" s="99">
        <f t="shared" si="25"/>
        <v>4.6634308333333062E-5</v>
      </c>
      <c r="R647" s="99">
        <f t="shared" si="25"/>
        <v>1.9212816666666663E-5</v>
      </c>
      <c r="S647" s="101"/>
      <c r="T647" s="99">
        <v>2.2107953870250599E-10</v>
      </c>
      <c r="U647" s="99">
        <v>2.1771673719179402E-8</v>
      </c>
      <c r="V647" s="99">
        <v>5.6986499014753403E-8</v>
      </c>
      <c r="W647" s="99">
        <v>2.5547760774555301E-7</v>
      </c>
      <c r="X647" s="99">
        <v>5.41615925626515E-7</v>
      </c>
      <c r="Y647" s="99">
        <v>1.13781807396928E-7</v>
      </c>
      <c r="Z647" s="99">
        <v>8.5511811969482605E-8</v>
      </c>
      <c r="AA647" s="99">
        <v>2.7455464859539199E-8</v>
      </c>
      <c r="AB647" s="99">
        <v>1.1521916317198799E-8</v>
      </c>
      <c r="AC647" s="99">
        <v>4.7469014500808398E-9</v>
      </c>
    </row>
    <row r="648" spans="1:29" s="98" customFormat="1" x14ac:dyDescent="0.25">
      <c r="A648" s="98" t="s">
        <v>152</v>
      </c>
      <c r="B648" s="98" t="s">
        <v>236</v>
      </c>
      <c r="C648" s="98" t="s">
        <v>286</v>
      </c>
      <c r="D648" s="98" t="s">
        <v>281</v>
      </c>
      <c r="E648" s="98" t="s">
        <v>282</v>
      </c>
      <c r="F648" s="98" t="s">
        <v>280</v>
      </c>
      <c r="G648" s="98" t="s">
        <v>277</v>
      </c>
      <c r="H648" s="98" t="s">
        <v>275</v>
      </c>
      <c r="I648" s="99">
        <f t="shared" si="26"/>
        <v>9.7319533333332988E-7</v>
      </c>
      <c r="J648" s="99">
        <f t="shared" si="26"/>
        <v>1.25653083333333E-4</v>
      </c>
      <c r="K648" s="99">
        <f t="shared" si="26"/>
        <v>9.715729999999963E-4</v>
      </c>
      <c r="L648" s="99">
        <f t="shared" si="26"/>
        <v>1.8475200833333301E-3</v>
      </c>
      <c r="M648" s="99">
        <f t="shared" si="26"/>
        <v>4.2201891666666632E-3</v>
      </c>
      <c r="N648" s="99">
        <f t="shared" si="25"/>
        <v>1.2170291666666637E-3</v>
      </c>
      <c r="O648" s="99">
        <f t="shared" si="25"/>
        <v>7.3213824999999923E-4</v>
      </c>
      <c r="P648" s="99">
        <f t="shared" si="25"/>
        <v>2.4156483333333327E-4</v>
      </c>
      <c r="Q648" s="99">
        <f t="shared" si="25"/>
        <v>9.9990933333333318E-5</v>
      </c>
      <c r="R648" s="99">
        <f t="shared" si="25"/>
        <v>3.9788191666666641E-5</v>
      </c>
      <c r="S648" s="101"/>
      <c r="T648" s="99">
        <v>2.4044690683104199E-10</v>
      </c>
      <c r="U648" s="99">
        <v>3.1045047367623201E-8</v>
      </c>
      <c r="V648" s="99">
        <v>2.4004607770816401E-7</v>
      </c>
      <c r="W648" s="99">
        <v>4.5646590579527E-7</v>
      </c>
      <c r="X648" s="99">
        <v>1.0426801245452699E-6</v>
      </c>
      <c r="Y648" s="99">
        <v>3.0069081573362902E-7</v>
      </c>
      <c r="Z648" s="99">
        <v>1.80889048226556E-7</v>
      </c>
      <c r="AA648" s="99">
        <v>5.968330815481E-8</v>
      </c>
      <c r="AB648" s="99">
        <v>2.47047122069523E-8</v>
      </c>
      <c r="AC648" s="99">
        <v>9.8304495376919904E-9</v>
      </c>
    </row>
    <row r="649" spans="1:29" s="98" customFormat="1" x14ac:dyDescent="0.25">
      <c r="A649" s="98" t="s">
        <v>152</v>
      </c>
      <c r="B649" s="98" t="s">
        <v>236</v>
      </c>
      <c r="C649" s="98" t="s">
        <v>286</v>
      </c>
      <c r="D649" s="98" t="s">
        <v>281</v>
      </c>
      <c r="E649" s="98" t="s">
        <v>282</v>
      </c>
      <c r="F649" s="98" t="s">
        <v>280</v>
      </c>
      <c r="G649" s="98" t="s">
        <v>277</v>
      </c>
      <c r="H649" s="98" t="s">
        <v>276</v>
      </c>
      <c r="I649" s="99">
        <f t="shared" si="26"/>
        <v>1.1372396249999993E-6</v>
      </c>
      <c r="J649" s="99">
        <f t="shared" si="26"/>
        <v>6.7551729166666363E-4</v>
      </c>
      <c r="K649" s="99">
        <f t="shared" si="26"/>
        <v>4.521443499999985E-3</v>
      </c>
      <c r="L649" s="99">
        <f t="shared" si="26"/>
        <v>9.0306049999999815E-3</v>
      </c>
      <c r="M649" s="99">
        <f t="shared" si="26"/>
        <v>1.6900176666666655E-2</v>
      </c>
      <c r="N649" s="99">
        <f t="shared" si="25"/>
        <v>4.8913965833333167E-3</v>
      </c>
      <c r="O649" s="99">
        <f t="shared" si="25"/>
        <v>1.8434387499999978E-3</v>
      </c>
      <c r="P649" s="99">
        <f t="shared" si="25"/>
        <v>5.3916754166666487E-4</v>
      </c>
      <c r="Q649" s="99">
        <f t="shared" si="25"/>
        <v>2.0467612500000001E-4</v>
      </c>
      <c r="R649" s="99">
        <f t="shared" si="25"/>
        <v>7.424780416666648E-5</v>
      </c>
      <c r="S649" s="101"/>
      <c r="T649" s="99">
        <v>2.8097725173049699E-10</v>
      </c>
      <c r="U649" s="99">
        <v>1.66899735057093E-7</v>
      </c>
      <c r="V649" s="99">
        <v>1.11711088899555E-6</v>
      </c>
      <c r="W649" s="99">
        <v>2.2311872701091301E-6</v>
      </c>
      <c r="X649" s="99">
        <v>4.17551858831851E-6</v>
      </c>
      <c r="Y649" s="99">
        <v>1.20851502084175E-6</v>
      </c>
      <c r="Z649" s="99">
        <v>4.5545753271523798E-7</v>
      </c>
      <c r="AA649" s="99">
        <v>1.33211867358023E-7</v>
      </c>
      <c r="AB649" s="99">
        <v>5.0569232581345998E-8</v>
      </c>
      <c r="AC649" s="99">
        <v>1.8344369562196801E-8</v>
      </c>
    </row>
    <row r="650" spans="1:29" s="98" customFormat="1" x14ac:dyDescent="0.25">
      <c r="A650" s="98" t="s">
        <v>152</v>
      </c>
      <c r="B650" s="98" t="s">
        <v>236</v>
      </c>
      <c r="C650" s="98" t="s">
        <v>286</v>
      </c>
      <c r="D650" s="98" t="s">
        <v>281</v>
      </c>
      <c r="E650" s="98" t="s">
        <v>282</v>
      </c>
      <c r="F650" s="98" t="s">
        <v>280</v>
      </c>
      <c r="G650" s="98" t="s">
        <v>278</v>
      </c>
      <c r="H650" s="98" t="s">
        <v>274</v>
      </c>
      <c r="I650" s="99">
        <f t="shared" si="26"/>
        <v>3.7857219230769233E-7</v>
      </c>
      <c r="J650" s="99">
        <f t="shared" si="26"/>
        <v>3.7281379807692198E-5</v>
      </c>
      <c r="K650" s="99">
        <f t="shared" si="26"/>
        <v>9.7582544230769271E-5</v>
      </c>
      <c r="L650" s="99">
        <f t="shared" si="26"/>
        <v>4.3747475961538468E-4</v>
      </c>
      <c r="M650" s="99">
        <f t="shared" si="26"/>
        <v>9.2745230769230821E-4</v>
      </c>
      <c r="N650" s="99">
        <f t="shared" si="25"/>
        <v>1.948376974358974E-4</v>
      </c>
      <c r="O650" s="99">
        <f t="shared" si="25"/>
        <v>1.4642872115384615E-4</v>
      </c>
      <c r="P650" s="99">
        <f t="shared" si="25"/>
        <v>4.7014190384615253E-5</v>
      </c>
      <c r="Q650" s="99">
        <f t="shared" si="25"/>
        <v>1.9729899679487055E-5</v>
      </c>
      <c r="R650" s="99">
        <f t="shared" si="25"/>
        <v>8.1284993589743731E-6</v>
      </c>
      <c r="S650" s="101"/>
      <c r="T650" s="99">
        <v>9.3533650989521799E-11</v>
      </c>
      <c r="U650" s="99">
        <v>9.2110927273451306E-9</v>
      </c>
      <c r="V650" s="99">
        <v>2.4109672660088001E-8</v>
      </c>
      <c r="W650" s="99">
        <v>1.08086680200042E-7</v>
      </c>
      <c r="X650" s="99">
        <v>2.2914519930352601E-7</v>
      </c>
      <c r="Y650" s="99">
        <v>4.8138456975623398E-8</v>
      </c>
      <c r="Z650" s="99">
        <v>3.6178074294781103E-8</v>
      </c>
      <c r="AA650" s="99">
        <v>1.1615773594420401E-8</v>
      </c>
      <c r="AB650" s="99">
        <v>4.8746569034302597E-9</v>
      </c>
      <c r="AC650" s="99">
        <v>2.00830445964959E-9</v>
      </c>
    </row>
    <row r="651" spans="1:29" s="98" customFormat="1" x14ac:dyDescent="0.25">
      <c r="A651" s="98" t="s">
        <v>152</v>
      </c>
      <c r="B651" s="98" t="s">
        <v>236</v>
      </c>
      <c r="C651" s="98" t="s">
        <v>286</v>
      </c>
      <c r="D651" s="98" t="s">
        <v>281</v>
      </c>
      <c r="E651" s="98" t="s">
        <v>282</v>
      </c>
      <c r="F651" s="98" t="s">
        <v>280</v>
      </c>
      <c r="G651" s="98" t="s">
        <v>278</v>
      </c>
      <c r="H651" s="98" t="s">
        <v>275</v>
      </c>
      <c r="I651" s="99">
        <f t="shared" si="26"/>
        <v>4.1173648717948636E-7</v>
      </c>
      <c r="J651" s="99">
        <f t="shared" si="26"/>
        <v>5.3160919871794925E-5</v>
      </c>
      <c r="K651" s="99">
        <f t="shared" si="26"/>
        <v>4.1105011538461385E-4</v>
      </c>
      <c r="L651" s="99">
        <f t="shared" si="26"/>
        <v>7.8164311217948396E-4</v>
      </c>
      <c r="M651" s="99">
        <f t="shared" si="26"/>
        <v>1.7854646474358971E-3</v>
      </c>
      <c r="N651" s="99">
        <f t="shared" si="25"/>
        <v>5.1489695512820465E-4</v>
      </c>
      <c r="O651" s="99">
        <f t="shared" si="25"/>
        <v>3.0975079807692293E-4</v>
      </c>
      <c r="P651" s="99">
        <f t="shared" si="25"/>
        <v>1.0220050641025619E-4</v>
      </c>
      <c r="Q651" s="99">
        <f t="shared" si="25"/>
        <v>4.2303856410256491E-5</v>
      </c>
      <c r="R651" s="99">
        <f t="shared" si="25"/>
        <v>1.6833465705128201E-5</v>
      </c>
      <c r="S651" s="101"/>
      <c r="T651" s="99">
        <v>1.01727537505441E-10</v>
      </c>
      <c r="U651" s="99">
        <v>1.3134443117071401E-8</v>
      </c>
      <c r="V651" s="99">
        <v>1.0155795595345401E-7</v>
      </c>
      <c r="W651" s="99">
        <v>1.93120190913383E-7</v>
      </c>
      <c r="X651" s="99">
        <v>4.41133898846076E-7</v>
      </c>
      <c r="Y651" s="99">
        <v>1.2721534511807401E-7</v>
      </c>
      <c r="Z651" s="99">
        <v>7.65299819420045E-8</v>
      </c>
      <c r="AA651" s="99">
        <v>2.52506303731888E-8</v>
      </c>
      <c r="AB651" s="99">
        <v>1.0451993626018301E-8</v>
      </c>
      <c r="AC651" s="99">
        <v>4.1590363428696901E-9</v>
      </c>
    </row>
    <row r="652" spans="1:29" s="98" customFormat="1" x14ac:dyDescent="0.25">
      <c r="A652" s="98" t="s">
        <v>152</v>
      </c>
      <c r="B652" s="98" t="s">
        <v>236</v>
      </c>
      <c r="C652" s="98" t="s">
        <v>286</v>
      </c>
      <c r="D652" s="98" t="s">
        <v>281</v>
      </c>
      <c r="E652" s="98" t="s">
        <v>282</v>
      </c>
      <c r="F652" s="98" t="s">
        <v>280</v>
      </c>
      <c r="G652" s="98" t="s">
        <v>278</v>
      </c>
      <c r="H652" s="98" t="s">
        <v>276</v>
      </c>
      <c r="I652" s="99">
        <f t="shared" si="26"/>
        <v>4.8113984134615466E-7</v>
      </c>
      <c r="J652" s="99">
        <f t="shared" si="26"/>
        <v>2.8579577724358848E-4</v>
      </c>
      <c r="K652" s="99">
        <f t="shared" si="26"/>
        <v>1.9129184038461458E-3</v>
      </c>
      <c r="L652" s="99">
        <f t="shared" si="26"/>
        <v>3.8206405769230672E-3</v>
      </c>
      <c r="M652" s="99">
        <f t="shared" si="26"/>
        <v>7.150074743589729E-3</v>
      </c>
      <c r="N652" s="99">
        <f t="shared" si="25"/>
        <v>2.0694370160256334E-3</v>
      </c>
      <c r="O652" s="99">
        <f t="shared" si="25"/>
        <v>7.7991639423076876E-4</v>
      </c>
      <c r="P652" s="99">
        <f t="shared" si="25"/>
        <v>2.2810934455128138E-4</v>
      </c>
      <c r="Q652" s="99">
        <f t="shared" si="25"/>
        <v>8.6593745192307887E-5</v>
      </c>
      <c r="R652" s="99">
        <f t="shared" si="25"/>
        <v>3.1412532532051181E-5</v>
      </c>
      <c r="S652" s="101"/>
      <c r="T652" s="99">
        <v>1.1887499111674901E-10</v>
      </c>
      <c r="U652" s="99">
        <v>7.0611426370308596E-8</v>
      </c>
      <c r="V652" s="99">
        <v>4.7262383765196301E-7</v>
      </c>
      <c r="W652" s="99">
        <v>9.4396384504616998E-7</v>
      </c>
      <c r="X652" s="99">
        <v>1.76656555659629E-6</v>
      </c>
      <c r="Y652" s="99">
        <v>5.1129481650997103E-7</v>
      </c>
      <c r="Z652" s="99">
        <v>1.9269357153337E-7</v>
      </c>
      <c r="AA652" s="99">
        <v>5.6358866959163598E-8</v>
      </c>
      <c r="AB652" s="99">
        <v>2.13946753228772E-8</v>
      </c>
      <c r="AC652" s="99">
        <v>7.7610794301601794E-9</v>
      </c>
    </row>
    <row r="653" spans="1:29" s="98" customFormat="1" x14ac:dyDescent="0.25">
      <c r="A653" s="98" t="s">
        <v>33</v>
      </c>
      <c r="B653" s="98" t="s">
        <v>237</v>
      </c>
      <c r="C653" s="98" t="s">
        <v>287</v>
      </c>
      <c r="D653" s="98">
        <v>2015</v>
      </c>
      <c r="E653" s="98">
        <v>2016</v>
      </c>
      <c r="F653" s="98" t="s">
        <v>272</v>
      </c>
      <c r="G653" s="98" t="s">
        <v>273</v>
      </c>
      <c r="H653" s="98" t="s">
        <v>274</v>
      </c>
      <c r="I653" s="99">
        <f t="shared" si="26"/>
        <v>5.0593047034764838E-13</v>
      </c>
      <c r="J653" s="99">
        <f t="shared" si="26"/>
        <v>5.9092678936605313E-8</v>
      </c>
      <c r="K653" s="99">
        <f t="shared" si="26"/>
        <v>1.0563828220858895E-6</v>
      </c>
      <c r="L653" s="99">
        <f t="shared" si="26"/>
        <v>3.541513292433538E-6</v>
      </c>
      <c r="M653" s="99">
        <f t="shared" si="26"/>
        <v>1.4773169734151329E-5</v>
      </c>
      <c r="N653" s="99">
        <f t="shared" si="25"/>
        <v>9.2281717791411049E-6</v>
      </c>
      <c r="O653" s="99">
        <f t="shared" si="25"/>
        <v>6.7592310838445814E-6</v>
      </c>
      <c r="P653" s="99">
        <f t="shared" si="25"/>
        <v>2.8413055214723922E-6</v>
      </c>
      <c r="Q653" s="99">
        <f t="shared" si="25"/>
        <v>1.5096965235173825E-6</v>
      </c>
      <c r="R653" s="99">
        <f t="shared" si="25"/>
        <v>7.3663476482617579E-7</v>
      </c>
      <c r="S653" s="101"/>
      <c r="T653" s="99">
        <v>1.2500000000000001E-16</v>
      </c>
      <c r="U653" s="99">
        <v>1.46E-11</v>
      </c>
      <c r="V653" s="99">
        <v>2.6099999999999998E-10</v>
      </c>
      <c r="W653" s="99">
        <v>8.7499999999999998E-10</v>
      </c>
      <c r="X653" s="99">
        <v>3.65E-9</v>
      </c>
      <c r="Y653" s="99">
        <v>2.28E-9</v>
      </c>
      <c r="Z653" s="99">
        <v>1.67E-9</v>
      </c>
      <c r="AA653" s="99">
        <v>7.0199999999999995E-10</v>
      </c>
      <c r="AB653" s="99">
        <v>3.73E-10</v>
      </c>
      <c r="AC653" s="99">
        <v>1.8199999999999999E-10</v>
      </c>
    </row>
    <row r="654" spans="1:29" s="98" customFormat="1" x14ac:dyDescent="0.25">
      <c r="A654" s="98" t="s">
        <v>33</v>
      </c>
      <c r="B654" s="98" t="s">
        <v>237</v>
      </c>
      <c r="C654" s="98" t="s">
        <v>287</v>
      </c>
      <c r="D654" s="98">
        <v>2015</v>
      </c>
      <c r="E654" s="98">
        <v>2016</v>
      </c>
      <c r="F654" s="98" t="s">
        <v>272</v>
      </c>
      <c r="G654" s="98" t="s">
        <v>273</v>
      </c>
      <c r="H654" s="98" t="s">
        <v>275</v>
      </c>
      <c r="I654" s="99">
        <f t="shared" si="26"/>
        <v>3.2258126789366051</v>
      </c>
      <c r="J654" s="99">
        <f t="shared" si="26"/>
        <v>0.83782085889570557</v>
      </c>
      <c r="K654" s="99">
        <f t="shared" si="26"/>
        <v>0.37641226993865029</v>
      </c>
      <c r="L654" s="99">
        <f t="shared" si="26"/>
        <v>0.23434699386503066</v>
      </c>
      <c r="M654" s="99">
        <f t="shared" si="26"/>
        <v>7.3258732106339472E-2</v>
      </c>
      <c r="N654" s="99">
        <f t="shared" si="25"/>
        <v>4.0879182004089986E-4</v>
      </c>
      <c r="O654" s="99">
        <f t="shared" si="25"/>
        <v>9.6329161554192244E-5</v>
      </c>
      <c r="P654" s="99">
        <f t="shared" si="25"/>
        <v>2.0561014314928425E-5</v>
      </c>
      <c r="Q654" s="99">
        <f t="shared" si="25"/>
        <v>9.3900695296523517E-6</v>
      </c>
      <c r="R654" s="99">
        <f t="shared" si="25"/>
        <v>5.0997791411042946E-6</v>
      </c>
      <c r="S654" s="101"/>
      <c r="T654" s="99">
        <v>7.9699999999999997E-4</v>
      </c>
      <c r="U654" s="99">
        <v>2.0699999999999999E-4</v>
      </c>
      <c r="V654" s="99">
        <v>9.2999999999999997E-5</v>
      </c>
      <c r="W654" s="99">
        <v>5.7899999999999998E-5</v>
      </c>
      <c r="X654" s="99">
        <v>1.8099999999999999E-5</v>
      </c>
      <c r="Y654" s="99">
        <v>1.01E-7</v>
      </c>
      <c r="Z654" s="99">
        <v>2.3800000000000001E-8</v>
      </c>
      <c r="AA654" s="99">
        <v>5.0799999999999998E-9</v>
      </c>
      <c r="AB654" s="99">
        <v>2.3199999999999998E-9</v>
      </c>
      <c r="AC654" s="99">
        <v>1.26E-9</v>
      </c>
    </row>
    <row r="655" spans="1:29" s="98" customFormat="1" x14ac:dyDescent="0.25">
      <c r="A655" s="98" t="s">
        <v>33</v>
      </c>
      <c r="B655" s="98" t="s">
        <v>237</v>
      </c>
      <c r="C655" s="98" t="s">
        <v>287</v>
      </c>
      <c r="D655" s="98">
        <v>2015</v>
      </c>
      <c r="E655" s="98">
        <v>2016</v>
      </c>
      <c r="F655" s="98" t="s">
        <v>272</v>
      </c>
      <c r="G655" s="98" t="s">
        <v>273</v>
      </c>
      <c r="H655" s="98" t="s">
        <v>276</v>
      </c>
      <c r="I655" s="99">
        <f t="shared" si="26"/>
        <v>25.782216768916154</v>
      </c>
      <c r="J655" s="99">
        <f t="shared" si="26"/>
        <v>11.292368098159509</v>
      </c>
      <c r="K655" s="99">
        <f t="shared" si="26"/>
        <v>7.2449243353783226</v>
      </c>
      <c r="L655" s="99">
        <f t="shared" si="26"/>
        <v>4.7759836400818001</v>
      </c>
      <c r="M655" s="99">
        <f t="shared" si="26"/>
        <v>2.3313276073619633</v>
      </c>
      <c r="N655" s="99">
        <f t="shared" si="25"/>
        <v>0.1780875255623722</v>
      </c>
      <c r="O655" s="99">
        <f t="shared" si="25"/>
        <v>6.2735378323108396E-2</v>
      </c>
      <c r="P655" s="99">
        <f t="shared" si="25"/>
        <v>1.5299337423312883E-2</v>
      </c>
      <c r="Q655" s="99">
        <f t="shared" si="25"/>
        <v>5.4640490797546008E-3</v>
      </c>
      <c r="R655" s="99">
        <f t="shared" si="25"/>
        <v>1.9063460122699389E-3</v>
      </c>
      <c r="S655" s="101"/>
      <c r="T655" s="99">
        <v>6.3699999999999998E-3</v>
      </c>
      <c r="U655" s="99">
        <v>2.7899999999999999E-3</v>
      </c>
      <c r="V655" s="99">
        <v>1.7899999999999999E-3</v>
      </c>
      <c r="W655" s="99">
        <v>1.1800000000000001E-3</v>
      </c>
      <c r="X655" s="99">
        <v>5.7600000000000001E-4</v>
      </c>
      <c r="Y655" s="99">
        <v>4.3999999999999999E-5</v>
      </c>
      <c r="Z655" s="99">
        <v>1.5500000000000001E-5</v>
      </c>
      <c r="AA655" s="99">
        <v>3.7799999999999998E-6</v>
      </c>
      <c r="AB655" s="99">
        <v>1.35E-6</v>
      </c>
      <c r="AC655" s="99">
        <v>4.7100000000000002E-7</v>
      </c>
    </row>
    <row r="656" spans="1:29" s="98" customFormat="1" x14ac:dyDescent="0.25">
      <c r="A656" s="98" t="s">
        <v>33</v>
      </c>
      <c r="B656" s="98" t="s">
        <v>237</v>
      </c>
      <c r="C656" s="98" t="s">
        <v>287</v>
      </c>
      <c r="D656" s="98">
        <v>2015</v>
      </c>
      <c r="E656" s="98">
        <v>2016</v>
      </c>
      <c r="F656" s="98" t="s">
        <v>272</v>
      </c>
      <c r="G656" s="98" t="s">
        <v>277</v>
      </c>
      <c r="H656" s="98" t="s">
        <v>274</v>
      </c>
      <c r="I656" s="99">
        <f t="shared" si="26"/>
        <v>4.856932515337423</v>
      </c>
      <c r="J656" s="99">
        <f t="shared" si="26"/>
        <v>1.8699190184049082</v>
      </c>
      <c r="K656" s="99">
        <f t="shared" si="26"/>
        <v>0.9916237218813907</v>
      </c>
      <c r="L656" s="99">
        <f t="shared" si="26"/>
        <v>0.74877709611451948</v>
      </c>
      <c r="M656" s="99">
        <f t="shared" si="26"/>
        <v>0.34646118609406945</v>
      </c>
      <c r="N656" s="99">
        <f t="shared" si="25"/>
        <v>1.0401930470347648E-2</v>
      </c>
      <c r="O656" s="99">
        <f t="shared" si="25"/>
        <v>7.3258732106339479E-3</v>
      </c>
      <c r="P656" s="99">
        <f t="shared" si="25"/>
        <v>1.6068351738241309E-3</v>
      </c>
      <c r="Q656" s="99">
        <f t="shared" si="25"/>
        <v>5.2212024539877307E-4</v>
      </c>
      <c r="R656" s="99">
        <f t="shared" si="25"/>
        <v>1.7849226993865027E-4</v>
      </c>
      <c r="S656" s="101"/>
      <c r="T656" s="99">
        <v>1.1999999999999999E-3</v>
      </c>
      <c r="U656" s="99">
        <v>4.6200000000000001E-4</v>
      </c>
      <c r="V656" s="99">
        <v>2.4499999999999999E-4</v>
      </c>
      <c r="W656" s="99">
        <v>1.85E-4</v>
      </c>
      <c r="X656" s="99">
        <v>8.5599999999999994E-5</v>
      </c>
      <c r="Y656" s="99">
        <v>2.57E-6</v>
      </c>
      <c r="Z656" s="99">
        <v>1.81E-6</v>
      </c>
      <c r="AA656" s="99">
        <v>3.9700000000000002E-7</v>
      </c>
      <c r="AB656" s="99">
        <v>1.29E-7</v>
      </c>
      <c r="AC656" s="99">
        <v>4.4099999999999998E-8</v>
      </c>
    </row>
    <row r="657" spans="1:29" s="98" customFormat="1" x14ac:dyDescent="0.25">
      <c r="A657" s="98" t="s">
        <v>33</v>
      </c>
      <c r="B657" s="98" t="s">
        <v>237</v>
      </c>
      <c r="C657" s="98" t="s">
        <v>287</v>
      </c>
      <c r="D657" s="98">
        <v>2015</v>
      </c>
      <c r="E657" s="98">
        <v>2016</v>
      </c>
      <c r="F657" s="98" t="s">
        <v>272</v>
      </c>
      <c r="G657" s="98" t="s">
        <v>277</v>
      </c>
      <c r="H657" s="98" t="s">
        <v>275</v>
      </c>
      <c r="I657" s="99">
        <f t="shared" si="26"/>
        <v>6.1521145194274034</v>
      </c>
      <c r="J657" s="99">
        <f t="shared" si="26"/>
        <v>2.5053676891615542</v>
      </c>
      <c r="K657" s="99">
        <f t="shared" si="26"/>
        <v>1.4935067484662579</v>
      </c>
      <c r="L657" s="99">
        <f t="shared" si="26"/>
        <v>0.99971860940695301</v>
      </c>
      <c r="M657" s="99">
        <f t="shared" si="26"/>
        <v>0.4735509202453988</v>
      </c>
      <c r="N657" s="99">
        <f t="shared" si="25"/>
        <v>2.2463312883435584E-2</v>
      </c>
      <c r="O657" s="99">
        <f t="shared" si="25"/>
        <v>1.0725725971370142E-2</v>
      </c>
      <c r="P657" s="99">
        <f t="shared" si="25"/>
        <v>2.3637071574642132E-3</v>
      </c>
      <c r="Q657" s="99">
        <f t="shared" si="25"/>
        <v>7.6091942740286298E-4</v>
      </c>
      <c r="R657" s="99">
        <f t="shared" si="25"/>
        <v>2.5094151329243354E-4</v>
      </c>
      <c r="S657" s="101"/>
      <c r="T657" s="99">
        <v>1.5200000000000001E-3</v>
      </c>
      <c r="U657" s="99">
        <v>6.1899999999999998E-4</v>
      </c>
      <c r="V657" s="99">
        <v>3.6900000000000002E-4</v>
      </c>
      <c r="W657" s="99">
        <v>2.4699999999999999E-4</v>
      </c>
      <c r="X657" s="99">
        <v>1.17E-4</v>
      </c>
      <c r="Y657" s="99">
        <v>5.5500000000000002E-6</v>
      </c>
      <c r="Z657" s="99">
        <v>2.65E-6</v>
      </c>
      <c r="AA657" s="99">
        <v>5.8400000000000004E-7</v>
      </c>
      <c r="AB657" s="99">
        <v>1.8799999999999999E-7</v>
      </c>
      <c r="AC657" s="99">
        <v>6.1999999999999999E-8</v>
      </c>
    </row>
    <row r="658" spans="1:29" s="98" customFormat="1" x14ac:dyDescent="0.25">
      <c r="A658" s="98" t="s">
        <v>33</v>
      </c>
      <c r="B658" s="98" t="s">
        <v>237</v>
      </c>
      <c r="C658" s="98" t="s">
        <v>287</v>
      </c>
      <c r="D658" s="98">
        <v>2015</v>
      </c>
      <c r="E658" s="98">
        <v>2016</v>
      </c>
      <c r="F658" s="98" t="s">
        <v>272</v>
      </c>
      <c r="G658" s="98" t="s">
        <v>277</v>
      </c>
      <c r="H658" s="98" t="s">
        <v>276</v>
      </c>
      <c r="I658" s="99">
        <f t="shared" si="26"/>
        <v>11.251893660531696</v>
      </c>
      <c r="J658" s="99">
        <f t="shared" si="26"/>
        <v>4.6140858895705517</v>
      </c>
      <c r="K658" s="99">
        <f t="shared" si="26"/>
        <v>3.1448638036809817</v>
      </c>
      <c r="L658" s="99">
        <f t="shared" si="26"/>
        <v>1.849681799591002</v>
      </c>
      <c r="M658" s="99">
        <f t="shared" si="26"/>
        <v>0.85805807770961151</v>
      </c>
      <c r="N658" s="99">
        <f t="shared" si="25"/>
        <v>0.11939959100204499</v>
      </c>
      <c r="O658" s="99">
        <f t="shared" si="25"/>
        <v>1.9508678936605316E-2</v>
      </c>
      <c r="P658" s="99">
        <f t="shared" si="25"/>
        <v>4.4117137014314921E-3</v>
      </c>
      <c r="Q658" s="99">
        <f t="shared" si="25"/>
        <v>1.4611271983640084E-3</v>
      </c>
      <c r="R658" s="99">
        <f t="shared" si="25"/>
        <v>4.897406952965236E-4</v>
      </c>
      <c r="S658" s="101"/>
      <c r="T658" s="99">
        <v>2.7799999999999999E-3</v>
      </c>
      <c r="U658" s="99">
        <v>1.14E-3</v>
      </c>
      <c r="V658" s="99">
        <v>7.7700000000000002E-4</v>
      </c>
      <c r="W658" s="99">
        <v>4.57E-4</v>
      </c>
      <c r="X658" s="99">
        <v>2.12E-4</v>
      </c>
      <c r="Y658" s="99">
        <v>2.9499999999999999E-5</v>
      </c>
      <c r="Z658" s="99">
        <v>4.8199999999999996E-6</v>
      </c>
      <c r="AA658" s="99">
        <v>1.0899999999999999E-6</v>
      </c>
      <c r="AB658" s="99">
        <v>3.6100000000000002E-7</v>
      </c>
      <c r="AC658" s="99">
        <v>1.2100000000000001E-7</v>
      </c>
    </row>
    <row r="659" spans="1:29" s="98" customFormat="1" x14ac:dyDescent="0.25">
      <c r="A659" s="98" t="s">
        <v>33</v>
      </c>
      <c r="B659" s="98" t="s">
        <v>237</v>
      </c>
      <c r="C659" s="98" t="s">
        <v>287</v>
      </c>
      <c r="D659" s="98">
        <v>2015</v>
      </c>
      <c r="E659" s="98">
        <v>2016</v>
      </c>
      <c r="F659" s="98" t="s">
        <v>272</v>
      </c>
      <c r="G659" s="98" t="s">
        <v>278</v>
      </c>
      <c r="H659" s="98" t="s">
        <v>274</v>
      </c>
      <c r="I659" s="99">
        <f t="shared" si="26"/>
        <v>2.0548560641812186</v>
      </c>
      <c r="J659" s="99">
        <f t="shared" si="26"/>
        <v>0.79111958470976695</v>
      </c>
      <c r="K659" s="99">
        <f t="shared" si="26"/>
        <v>0.41953311310366465</v>
      </c>
      <c r="L659" s="99">
        <f t="shared" si="26"/>
        <v>0.31679030989460449</v>
      </c>
      <c r="M659" s="99">
        <f t="shared" si="26"/>
        <v>0.14657973257826012</v>
      </c>
      <c r="N659" s="99">
        <f t="shared" si="25"/>
        <v>4.4008167374547649E-3</v>
      </c>
      <c r="O659" s="99">
        <f t="shared" si="25"/>
        <v>3.0994078968066708E-3</v>
      </c>
      <c r="P659" s="99">
        <f t="shared" si="25"/>
        <v>6.7981488123328431E-4</v>
      </c>
      <c r="Q659" s="99">
        <f t="shared" si="25"/>
        <v>2.2089702689948097E-4</v>
      </c>
      <c r="R659" s="99">
        <f t="shared" si="25"/>
        <v>7.5515960358659714E-5</v>
      </c>
      <c r="S659" s="101"/>
      <c r="T659" s="99">
        <v>5.0769230769230796E-4</v>
      </c>
      <c r="U659" s="99">
        <v>1.9546153846153799E-4</v>
      </c>
      <c r="V659" s="99">
        <v>1.03653846153846E-4</v>
      </c>
      <c r="W659" s="99">
        <v>7.8269230769230797E-5</v>
      </c>
      <c r="X659" s="99">
        <v>3.6215384615384603E-5</v>
      </c>
      <c r="Y659" s="99">
        <v>1.0873076923076899E-6</v>
      </c>
      <c r="Z659" s="99">
        <v>7.6576923076923098E-7</v>
      </c>
      <c r="AA659" s="99">
        <v>1.6796153846153801E-7</v>
      </c>
      <c r="AB659" s="99">
        <v>5.4576923076923097E-8</v>
      </c>
      <c r="AC659" s="99">
        <v>1.86576923076923E-8</v>
      </c>
    </row>
    <row r="660" spans="1:29" s="98" customFormat="1" x14ac:dyDescent="0.25">
      <c r="A660" s="98" t="s">
        <v>33</v>
      </c>
      <c r="B660" s="98" t="s">
        <v>237</v>
      </c>
      <c r="C660" s="98" t="s">
        <v>287</v>
      </c>
      <c r="D660" s="98">
        <v>2015</v>
      </c>
      <c r="E660" s="98">
        <v>2016</v>
      </c>
      <c r="F660" s="98" t="s">
        <v>272</v>
      </c>
      <c r="G660" s="98" t="s">
        <v>278</v>
      </c>
      <c r="H660" s="98" t="s">
        <v>275</v>
      </c>
      <c r="I660" s="99">
        <f t="shared" si="26"/>
        <v>2.6028176812962083</v>
      </c>
      <c r="J660" s="99">
        <f t="shared" si="26"/>
        <v>1.0599632531068099</v>
      </c>
      <c r="K660" s="99">
        <f t="shared" si="26"/>
        <v>0.63186823973572592</v>
      </c>
      <c r="L660" s="99">
        <f t="shared" si="26"/>
        <v>0.42295787321063399</v>
      </c>
      <c r="M660" s="99">
        <f t="shared" si="26"/>
        <v>0.20034846625766869</v>
      </c>
      <c r="N660" s="99">
        <f t="shared" si="25"/>
        <v>9.5037092968381191E-3</v>
      </c>
      <c r="O660" s="99">
        <f t="shared" si="25"/>
        <v>4.5378071417335377E-3</v>
      </c>
      <c r="P660" s="99">
        <f t="shared" si="25"/>
        <v>1.000029951234859E-3</v>
      </c>
      <c r="Q660" s="99">
        <f t="shared" si="25"/>
        <v>3.219274500550573E-4</v>
      </c>
      <c r="R660" s="99">
        <f t="shared" si="25"/>
        <v>1.0616756331602946E-4</v>
      </c>
      <c r="S660" s="101"/>
      <c r="T660" s="99">
        <v>6.4307692307692297E-4</v>
      </c>
      <c r="U660" s="99">
        <v>2.61884615384615E-4</v>
      </c>
      <c r="V660" s="99">
        <v>1.56115384615385E-4</v>
      </c>
      <c r="W660" s="99">
        <v>1.0450000000000001E-4</v>
      </c>
      <c r="X660" s="99">
        <v>4.9499999999999997E-5</v>
      </c>
      <c r="Y660" s="99">
        <v>2.3480769230769202E-6</v>
      </c>
      <c r="Z660" s="99">
        <v>1.12115384615385E-6</v>
      </c>
      <c r="AA660" s="99">
        <v>2.47076923076923E-7</v>
      </c>
      <c r="AB660" s="99">
        <v>7.9538461538461503E-8</v>
      </c>
      <c r="AC660" s="99">
        <v>2.6230769230769201E-8</v>
      </c>
    </row>
    <row r="661" spans="1:29" s="98" customFormat="1" x14ac:dyDescent="0.25">
      <c r="A661" s="98" t="s">
        <v>33</v>
      </c>
      <c r="B661" s="98" t="s">
        <v>237</v>
      </c>
      <c r="C661" s="98" t="s">
        <v>287</v>
      </c>
      <c r="D661" s="98">
        <v>2015</v>
      </c>
      <c r="E661" s="98">
        <v>2016</v>
      </c>
      <c r="F661" s="98" t="s">
        <v>272</v>
      </c>
      <c r="G661" s="98" t="s">
        <v>278</v>
      </c>
      <c r="H661" s="98" t="s">
        <v>276</v>
      </c>
      <c r="I661" s="99">
        <f t="shared" si="26"/>
        <v>4.7604165486865027</v>
      </c>
      <c r="J661" s="99">
        <f t="shared" si="26"/>
        <v>1.9521132609721557</v>
      </c>
      <c r="K661" s="99">
        <f t="shared" si="26"/>
        <v>1.3305193015573373</v>
      </c>
      <c r="L661" s="99">
        <f t="shared" si="26"/>
        <v>0.78255768444234763</v>
      </c>
      <c r="M661" s="99">
        <f t="shared" si="26"/>
        <v>0.36302457133868188</v>
      </c>
      <c r="N661" s="99">
        <f t="shared" si="25"/>
        <v>5.0515211577788141E-2</v>
      </c>
      <c r="O661" s="99">
        <f t="shared" si="25"/>
        <v>8.25367185779456E-3</v>
      </c>
      <c r="P661" s="99">
        <f t="shared" si="25"/>
        <v>1.8664942582979388E-3</v>
      </c>
      <c r="Q661" s="99">
        <f t="shared" si="25"/>
        <v>6.1816919930784866E-4</v>
      </c>
      <c r="R661" s="99">
        <f t="shared" si="25"/>
        <v>2.0719798647160617E-4</v>
      </c>
      <c r="S661" s="101"/>
      <c r="T661" s="99">
        <v>1.17615384615385E-3</v>
      </c>
      <c r="U661" s="99">
        <v>4.8230769230769198E-4</v>
      </c>
      <c r="V661" s="99">
        <v>3.2873076923076899E-4</v>
      </c>
      <c r="W661" s="99">
        <v>1.93346153846154E-4</v>
      </c>
      <c r="X661" s="99">
        <v>8.9692307692307703E-5</v>
      </c>
      <c r="Y661" s="99">
        <v>1.2480769230769199E-5</v>
      </c>
      <c r="Z661" s="99">
        <v>2.0392307692307699E-6</v>
      </c>
      <c r="AA661" s="99">
        <v>4.6115384615384601E-7</v>
      </c>
      <c r="AB661" s="99">
        <v>1.5273076923076899E-7</v>
      </c>
      <c r="AC661" s="99">
        <v>5.1192307692307703E-8</v>
      </c>
    </row>
    <row r="662" spans="1:29" s="98" customFormat="1" x14ac:dyDescent="0.25">
      <c r="A662" s="98" t="s">
        <v>33</v>
      </c>
      <c r="B662" s="98" t="s">
        <v>237</v>
      </c>
      <c r="C662" s="98" t="s">
        <v>287</v>
      </c>
      <c r="D662" s="98">
        <v>2015</v>
      </c>
      <c r="E662" s="98">
        <v>2016</v>
      </c>
      <c r="F662" s="98" t="s">
        <v>279</v>
      </c>
      <c r="G662" s="98" t="s">
        <v>273</v>
      </c>
      <c r="H662" s="98" t="s">
        <v>274</v>
      </c>
      <c r="I662" s="99">
        <f t="shared" si="26"/>
        <v>0</v>
      </c>
      <c r="J662" s="99">
        <f t="shared" si="26"/>
        <v>0</v>
      </c>
      <c r="K662" s="99">
        <f t="shared" si="26"/>
        <v>0</v>
      </c>
      <c r="L662" s="99">
        <f t="shared" si="26"/>
        <v>0</v>
      </c>
      <c r="M662" s="99">
        <f t="shared" si="26"/>
        <v>0</v>
      </c>
      <c r="N662" s="99">
        <f t="shared" si="25"/>
        <v>0</v>
      </c>
      <c r="O662" s="99">
        <f t="shared" si="25"/>
        <v>0</v>
      </c>
      <c r="P662" s="99">
        <f t="shared" si="25"/>
        <v>0</v>
      </c>
      <c r="Q662" s="99">
        <f t="shared" si="25"/>
        <v>0</v>
      </c>
      <c r="R662" s="99">
        <f t="shared" si="25"/>
        <v>0</v>
      </c>
      <c r="S662" s="101"/>
      <c r="T662" s="99">
        <v>0</v>
      </c>
      <c r="U662" s="99">
        <v>0</v>
      </c>
      <c r="V662" s="99">
        <v>0</v>
      </c>
      <c r="W662" s="99">
        <v>0</v>
      </c>
      <c r="X662" s="99">
        <v>0</v>
      </c>
      <c r="Y662" s="99">
        <v>0</v>
      </c>
      <c r="Z662" s="99">
        <v>0</v>
      </c>
      <c r="AA662" s="99">
        <v>0</v>
      </c>
      <c r="AB662" s="99">
        <v>0</v>
      </c>
      <c r="AC662" s="99">
        <v>0</v>
      </c>
    </row>
    <row r="663" spans="1:29" s="98" customFormat="1" x14ac:dyDescent="0.25">
      <c r="A663" s="98" t="s">
        <v>33</v>
      </c>
      <c r="B663" s="98" t="s">
        <v>237</v>
      </c>
      <c r="C663" s="98" t="s">
        <v>287</v>
      </c>
      <c r="D663" s="98">
        <v>2015</v>
      </c>
      <c r="E663" s="98">
        <v>2016</v>
      </c>
      <c r="F663" s="98" t="s">
        <v>279</v>
      </c>
      <c r="G663" s="98" t="s">
        <v>273</v>
      </c>
      <c r="H663" s="98" t="s">
        <v>275</v>
      </c>
      <c r="I663" s="99">
        <f t="shared" si="26"/>
        <v>3.2258126789366051</v>
      </c>
      <c r="J663" s="99">
        <f t="shared" si="26"/>
        <v>0.83782085889570557</v>
      </c>
      <c r="K663" s="99">
        <f t="shared" si="26"/>
        <v>0.37600752556237221</v>
      </c>
      <c r="L663" s="99">
        <f t="shared" si="26"/>
        <v>0.23353750511247443</v>
      </c>
      <c r="M663" s="99">
        <f t="shared" si="26"/>
        <v>7.2044498977505117E-2</v>
      </c>
      <c r="N663" s="99">
        <f t="shared" si="25"/>
        <v>3.0436777096114518E-4</v>
      </c>
      <c r="O663" s="99">
        <f t="shared" si="25"/>
        <v>4.7759836400817998E-5</v>
      </c>
      <c r="P663" s="99">
        <f t="shared" si="25"/>
        <v>0</v>
      </c>
      <c r="Q663" s="99">
        <f t="shared" si="25"/>
        <v>0</v>
      </c>
      <c r="R663" s="99">
        <f t="shared" si="25"/>
        <v>0</v>
      </c>
      <c r="S663" s="101"/>
      <c r="T663" s="99">
        <v>7.9699999999999997E-4</v>
      </c>
      <c r="U663" s="99">
        <v>2.0699999999999999E-4</v>
      </c>
      <c r="V663" s="99">
        <v>9.2899999999999995E-5</v>
      </c>
      <c r="W663" s="99">
        <v>5.77E-5</v>
      </c>
      <c r="X663" s="99">
        <v>1.7799999999999999E-5</v>
      </c>
      <c r="Y663" s="99">
        <v>7.5199999999999998E-8</v>
      </c>
      <c r="Z663" s="99">
        <v>1.18E-8</v>
      </c>
      <c r="AA663" s="99">
        <v>0</v>
      </c>
      <c r="AB663" s="99">
        <v>0</v>
      </c>
      <c r="AC663" s="99">
        <v>0</v>
      </c>
    </row>
    <row r="664" spans="1:29" s="98" customFormat="1" x14ac:dyDescent="0.25">
      <c r="A664" s="98" t="s">
        <v>33</v>
      </c>
      <c r="B664" s="98" t="s">
        <v>237</v>
      </c>
      <c r="C664" s="98" t="s">
        <v>287</v>
      </c>
      <c r="D664" s="98">
        <v>2015</v>
      </c>
      <c r="E664" s="98">
        <v>2016</v>
      </c>
      <c r="F664" s="98" t="s">
        <v>279</v>
      </c>
      <c r="G664" s="98" t="s">
        <v>273</v>
      </c>
      <c r="H664" s="98" t="s">
        <v>276</v>
      </c>
      <c r="I664" s="99">
        <f t="shared" si="26"/>
        <v>25.782216768916154</v>
      </c>
      <c r="J664" s="99">
        <f t="shared" si="26"/>
        <v>11.292368098159509</v>
      </c>
      <c r="K664" s="99">
        <f t="shared" si="26"/>
        <v>7.2449243353783226</v>
      </c>
      <c r="L664" s="99">
        <f t="shared" si="26"/>
        <v>4.7759836400818001</v>
      </c>
      <c r="M664" s="99">
        <f t="shared" si="26"/>
        <v>2.3272801635991822</v>
      </c>
      <c r="N664" s="99">
        <f t="shared" si="25"/>
        <v>0.1760638036809816</v>
      </c>
      <c r="O664" s="99">
        <f t="shared" si="25"/>
        <v>6.1925889570552145E-2</v>
      </c>
      <c r="P664" s="99">
        <f t="shared" si="25"/>
        <v>1.4611271983640083E-2</v>
      </c>
      <c r="Q664" s="99">
        <f t="shared" si="25"/>
        <v>5.0593047034764834E-3</v>
      </c>
      <c r="R664" s="99">
        <f t="shared" si="25"/>
        <v>1.7404008179959102E-3</v>
      </c>
      <c r="S664" s="101"/>
      <c r="T664" s="99">
        <v>6.3699999999999998E-3</v>
      </c>
      <c r="U664" s="99">
        <v>2.7899999999999999E-3</v>
      </c>
      <c r="V664" s="99">
        <v>1.7899999999999999E-3</v>
      </c>
      <c r="W664" s="99">
        <v>1.1800000000000001E-3</v>
      </c>
      <c r="X664" s="99">
        <v>5.7499999999999999E-4</v>
      </c>
      <c r="Y664" s="99">
        <v>4.35E-5</v>
      </c>
      <c r="Z664" s="99">
        <v>1.5299999999999999E-5</v>
      </c>
      <c r="AA664" s="99">
        <v>3.6100000000000002E-6</v>
      </c>
      <c r="AB664" s="99">
        <v>1.2500000000000001E-6</v>
      </c>
      <c r="AC664" s="99">
        <v>4.3000000000000001E-7</v>
      </c>
    </row>
    <row r="665" spans="1:29" s="98" customFormat="1" x14ac:dyDescent="0.25">
      <c r="A665" s="98" t="s">
        <v>33</v>
      </c>
      <c r="B665" s="98" t="s">
        <v>237</v>
      </c>
      <c r="C665" s="98" t="s">
        <v>287</v>
      </c>
      <c r="D665" s="98">
        <v>2015</v>
      </c>
      <c r="E665" s="98">
        <v>2016</v>
      </c>
      <c r="F665" s="98" t="s">
        <v>279</v>
      </c>
      <c r="G665" s="98" t="s">
        <v>277</v>
      </c>
      <c r="H665" s="98" t="s">
        <v>274</v>
      </c>
      <c r="I665" s="99">
        <f t="shared" si="26"/>
        <v>4.856932515337423</v>
      </c>
      <c r="J665" s="99">
        <f t="shared" si="26"/>
        <v>1.8699190184049082</v>
      </c>
      <c r="K665" s="99">
        <f t="shared" si="26"/>
        <v>0.9916237218813907</v>
      </c>
      <c r="L665" s="99">
        <f t="shared" si="26"/>
        <v>0.74877709611451948</v>
      </c>
      <c r="M665" s="99">
        <f t="shared" si="26"/>
        <v>0.34524695296523517</v>
      </c>
      <c r="N665" s="99">
        <f t="shared" si="25"/>
        <v>1.0159083844580778E-2</v>
      </c>
      <c r="O665" s="99">
        <f t="shared" si="25"/>
        <v>7.0830265848670759E-3</v>
      </c>
      <c r="P665" s="99">
        <f t="shared" si="25"/>
        <v>1.5096965235173825E-3</v>
      </c>
      <c r="Q665" s="99">
        <f t="shared" si="25"/>
        <v>4.7759836400817997E-4</v>
      </c>
      <c r="R665" s="99">
        <f t="shared" si="25"/>
        <v>1.5946928425357874E-4</v>
      </c>
      <c r="S665" s="101"/>
      <c r="T665" s="99">
        <v>1.1999999999999999E-3</v>
      </c>
      <c r="U665" s="99">
        <v>4.6200000000000001E-4</v>
      </c>
      <c r="V665" s="99">
        <v>2.4499999999999999E-4</v>
      </c>
      <c r="W665" s="99">
        <v>1.85E-4</v>
      </c>
      <c r="X665" s="99">
        <v>8.53E-5</v>
      </c>
      <c r="Y665" s="99">
        <v>2.5100000000000001E-6</v>
      </c>
      <c r="Z665" s="99">
        <v>1.75E-6</v>
      </c>
      <c r="AA665" s="99">
        <v>3.7300000000000002E-7</v>
      </c>
      <c r="AB665" s="99">
        <v>1.18E-7</v>
      </c>
      <c r="AC665" s="99">
        <v>3.9400000000000002E-8</v>
      </c>
    </row>
    <row r="666" spans="1:29" s="98" customFormat="1" x14ac:dyDescent="0.25">
      <c r="A666" s="98" t="s">
        <v>33</v>
      </c>
      <c r="B666" s="98" t="s">
        <v>237</v>
      </c>
      <c r="C666" s="98" t="s">
        <v>287</v>
      </c>
      <c r="D666" s="98">
        <v>2015</v>
      </c>
      <c r="E666" s="98">
        <v>2016</v>
      </c>
      <c r="F666" s="98" t="s">
        <v>279</v>
      </c>
      <c r="G666" s="98" t="s">
        <v>277</v>
      </c>
      <c r="H666" s="98" t="s">
        <v>275</v>
      </c>
      <c r="I666" s="99">
        <f t="shared" si="26"/>
        <v>6.1521145194274034</v>
      </c>
      <c r="J666" s="99">
        <f t="shared" si="26"/>
        <v>2.5053676891615542</v>
      </c>
      <c r="K666" s="99">
        <f t="shared" si="26"/>
        <v>1.4935067484662579</v>
      </c>
      <c r="L666" s="99">
        <f t="shared" si="26"/>
        <v>0.99971860940695301</v>
      </c>
      <c r="M666" s="99">
        <f t="shared" si="26"/>
        <v>0.4735509202453988</v>
      </c>
      <c r="N666" s="99">
        <f t="shared" si="25"/>
        <v>2.1896670756646218E-2</v>
      </c>
      <c r="O666" s="99">
        <f t="shared" si="25"/>
        <v>1.0442404907975461E-2</v>
      </c>
      <c r="P666" s="99">
        <f t="shared" si="25"/>
        <v>2.2260940695296525E-3</v>
      </c>
      <c r="Q666" s="99">
        <f t="shared" si="25"/>
        <v>6.9616032719836403E-4</v>
      </c>
      <c r="R666" s="99">
        <f t="shared" si="25"/>
        <v>2.238236400817996E-4</v>
      </c>
      <c r="S666" s="101"/>
      <c r="T666" s="99">
        <v>1.5200000000000001E-3</v>
      </c>
      <c r="U666" s="99">
        <v>6.1899999999999998E-4</v>
      </c>
      <c r="V666" s="99">
        <v>3.6900000000000002E-4</v>
      </c>
      <c r="W666" s="99">
        <v>2.4699999999999999E-4</v>
      </c>
      <c r="X666" s="99">
        <v>1.17E-4</v>
      </c>
      <c r="Y666" s="99">
        <v>5.4099999999999999E-6</v>
      </c>
      <c r="Z666" s="99">
        <v>2.5799999999999999E-6</v>
      </c>
      <c r="AA666" s="99">
        <v>5.5000000000000003E-7</v>
      </c>
      <c r="AB666" s="99">
        <v>1.72E-7</v>
      </c>
      <c r="AC666" s="99">
        <v>5.5299999999999999E-8</v>
      </c>
    </row>
    <row r="667" spans="1:29" s="98" customFormat="1" x14ac:dyDescent="0.25">
      <c r="A667" s="98" t="s">
        <v>33</v>
      </c>
      <c r="B667" s="98" t="s">
        <v>237</v>
      </c>
      <c r="C667" s="98" t="s">
        <v>287</v>
      </c>
      <c r="D667" s="98">
        <v>2015</v>
      </c>
      <c r="E667" s="98">
        <v>2016</v>
      </c>
      <c r="F667" s="98" t="s">
        <v>279</v>
      </c>
      <c r="G667" s="98" t="s">
        <v>277</v>
      </c>
      <c r="H667" s="98" t="s">
        <v>276</v>
      </c>
      <c r="I667" s="99">
        <f t="shared" si="26"/>
        <v>11.251893660531696</v>
      </c>
      <c r="J667" s="99">
        <f t="shared" si="26"/>
        <v>4.6140858895705517</v>
      </c>
      <c r="K667" s="99">
        <f t="shared" si="26"/>
        <v>3.1448638036809817</v>
      </c>
      <c r="L667" s="99">
        <f t="shared" si="26"/>
        <v>1.8456343558282209</v>
      </c>
      <c r="M667" s="99">
        <f t="shared" si="26"/>
        <v>0.85805807770961151</v>
      </c>
      <c r="N667" s="99">
        <f t="shared" si="25"/>
        <v>0.11818535787321065</v>
      </c>
      <c r="O667" s="99">
        <f t="shared" si="25"/>
        <v>1.9144408997955008E-2</v>
      </c>
      <c r="P667" s="99">
        <f t="shared" si="25"/>
        <v>4.209341513292433E-3</v>
      </c>
      <c r="Q667" s="99">
        <f t="shared" si="25"/>
        <v>1.3599411042944786E-3</v>
      </c>
      <c r="R667" s="99">
        <f t="shared" si="25"/>
        <v>4.4117137014314928E-4</v>
      </c>
      <c r="S667" s="101"/>
      <c r="T667" s="99">
        <v>2.7799999999999999E-3</v>
      </c>
      <c r="U667" s="99">
        <v>1.14E-3</v>
      </c>
      <c r="V667" s="99">
        <v>7.7700000000000002E-4</v>
      </c>
      <c r="W667" s="99">
        <v>4.5600000000000003E-4</v>
      </c>
      <c r="X667" s="99">
        <v>2.12E-4</v>
      </c>
      <c r="Y667" s="99">
        <v>2.9200000000000002E-5</v>
      </c>
      <c r="Z667" s="99">
        <v>4.7299999999999996E-6</v>
      </c>
      <c r="AA667" s="99">
        <v>1.04E-6</v>
      </c>
      <c r="AB667" s="99">
        <v>3.3599999999999999E-7</v>
      </c>
      <c r="AC667" s="99">
        <v>1.09E-7</v>
      </c>
    </row>
    <row r="668" spans="1:29" s="98" customFormat="1" x14ac:dyDescent="0.25">
      <c r="A668" s="98" t="s">
        <v>33</v>
      </c>
      <c r="B668" s="98" t="s">
        <v>237</v>
      </c>
      <c r="C668" s="98" t="s">
        <v>287</v>
      </c>
      <c r="D668" s="98">
        <v>2015</v>
      </c>
      <c r="E668" s="98">
        <v>2016</v>
      </c>
      <c r="F668" s="98" t="s">
        <v>279</v>
      </c>
      <c r="G668" s="98" t="s">
        <v>278</v>
      </c>
      <c r="H668" s="98" t="s">
        <v>274</v>
      </c>
      <c r="I668" s="99">
        <f t="shared" si="26"/>
        <v>2.0548560641812186</v>
      </c>
      <c r="J668" s="99">
        <f t="shared" si="26"/>
        <v>0.79111958470976695</v>
      </c>
      <c r="K668" s="99">
        <f t="shared" si="26"/>
        <v>0.41953311310366465</v>
      </c>
      <c r="L668" s="99">
        <f t="shared" si="26"/>
        <v>0.31679030989460449</v>
      </c>
      <c r="M668" s="99">
        <f t="shared" si="26"/>
        <v>0.14606601856221474</v>
      </c>
      <c r="N668" s="99">
        <f t="shared" si="25"/>
        <v>4.2980739342457263E-3</v>
      </c>
      <c r="O668" s="99">
        <f t="shared" si="25"/>
        <v>2.9966650935976074E-3</v>
      </c>
      <c r="P668" s="99">
        <f t="shared" si="25"/>
        <v>6.3871775994966062E-4</v>
      </c>
      <c r="Q668" s="99">
        <f t="shared" si="25"/>
        <v>2.0206084631115294E-4</v>
      </c>
      <c r="R668" s="99">
        <f t="shared" si="25"/>
        <v>6.7467774107283438E-5</v>
      </c>
      <c r="S668" s="101"/>
      <c r="T668" s="99">
        <v>5.0769230769230796E-4</v>
      </c>
      <c r="U668" s="99">
        <v>1.9546153846153799E-4</v>
      </c>
      <c r="V668" s="99">
        <v>1.03653846153846E-4</v>
      </c>
      <c r="W668" s="99">
        <v>7.8269230769230797E-5</v>
      </c>
      <c r="X668" s="99">
        <v>3.6088461538461499E-5</v>
      </c>
      <c r="Y668" s="99">
        <v>1.06192307692308E-6</v>
      </c>
      <c r="Z668" s="99">
        <v>7.4038461538461503E-7</v>
      </c>
      <c r="AA668" s="99">
        <v>1.57807692307692E-7</v>
      </c>
      <c r="AB668" s="99">
        <v>4.9923076923076899E-8</v>
      </c>
      <c r="AC668" s="99">
        <v>1.66692307692308E-8</v>
      </c>
    </row>
    <row r="669" spans="1:29" s="98" customFormat="1" x14ac:dyDescent="0.25">
      <c r="A669" s="98" t="s">
        <v>33</v>
      </c>
      <c r="B669" s="98" t="s">
        <v>237</v>
      </c>
      <c r="C669" s="98" t="s">
        <v>287</v>
      </c>
      <c r="D669" s="98">
        <v>2015</v>
      </c>
      <c r="E669" s="98">
        <v>2016</v>
      </c>
      <c r="F669" s="98" t="s">
        <v>279</v>
      </c>
      <c r="G669" s="98" t="s">
        <v>278</v>
      </c>
      <c r="H669" s="98" t="s">
        <v>275</v>
      </c>
      <c r="I669" s="99">
        <f t="shared" si="26"/>
        <v>2.6028176812962083</v>
      </c>
      <c r="J669" s="99">
        <f t="shared" si="26"/>
        <v>1.0599632531068099</v>
      </c>
      <c r="K669" s="99">
        <f t="shared" si="26"/>
        <v>0.63186823973572592</v>
      </c>
      <c r="L669" s="99">
        <f t="shared" si="26"/>
        <v>0.42295787321063399</v>
      </c>
      <c r="M669" s="99">
        <f t="shared" si="26"/>
        <v>0.20034846625766869</v>
      </c>
      <c r="N669" s="99">
        <f t="shared" si="25"/>
        <v>9.2639760893503068E-3</v>
      </c>
      <c r="O669" s="99">
        <f t="shared" si="25"/>
        <v>4.4179405379896116E-3</v>
      </c>
      <c r="P669" s="99">
        <f t="shared" si="25"/>
        <v>9.4180902941639266E-4</v>
      </c>
      <c r="Q669" s="99">
        <f t="shared" si="25"/>
        <v>2.9452936919930798E-4</v>
      </c>
      <c r="R669" s="99">
        <f t="shared" si="25"/>
        <v>9.4694616957684253E-5</v>
      </c>
      <c r="S669" s="101"/>
      <c r="T669" s="99">
        <v>6.4307692307692297E-4</v>
      </c>
      <c r="U669" s="99">
        <v>2.61884615384615E-4</v>
      </c>
      <c r="V669" s="99">
        <v>1.56115384615385E-4</v>
      </c>
      <c r="W669" s="99">
        <v>1.0450000000000001E-4</v>
      </c>
      <c r="X669" s="99">
        <v>4.9499999999999997E-5</v>
      </c>
      <c r="Y669" s="99">
        <v>2.2888461538461499E-6</v>
      </c>
      <c r="Z669" s="99">
        <v>1.09153846153846E-6</v>
      </c>
      <c r="AA669" s="99">
        <v>2.3269230769230801E-7</v>
      </c>
      <c r="AB669" s="99">
        <v>7.2769230769230796E-8</v>
      </c>
      <c r="AC669" s="99">
        <v>2.3396153846153799E-8</v>
      </c>
    </row>
    <row r="670" spans="1:29" s="98" customFormat="1" x14ac:dyDescent="0.25">
      <c r="A670" s="98" t="s">
        <v>33</v>
      </c>
      <c r="B670" s="98" t="s">
        <v>237</v>
      </c>
      <c r="C670" s="98" t="s">
        <v>287</v>
      </c>
      <c r="D670" s="98">
        <v>2015</v>
      </c>
      <c r="E670" s="98">
        <v>2016</v>
      </c>
      <c r="F670" s="98" t="s">
        <v>279</v>
      </c>
      <c r="G670" s="98" t="s">
        <v>278</v>
      </c>
      <c r="H670" s="98" t="s">
        <v>276</v>
      </c>
      <c r="I670" s="99">
        <f t="shared" si="26"/>
        <v>4.7604165486865027</v>
      </c>
      <c r="J670" s="99">
        <f t="shared" si="26"/>
        <v>1.9521132609721557</v>
      </c>
      <c r="K670" s="99">
        <f t="shared" si="26"/>
        <v>1.3305193015573373</v>
      </c>
      <c r="L670" s="99">
        <f t="shared" si="26"/>
        <v>0.7808453043888629</v>
      </c>
      <c r="M670" s="99">
        <f t="shared" si="26"/>
        <v>0.36302457133868188</v>
      </c>
      <c r="N670" s="99">
        <f t="shared" si="25"/>
        <v>5.0001497561743151E-2</v>
      </c>
      <c r="O670" s="99">
        <f t="shared" si="25"/>
        <v>8.0995576529809821E-3</v>
      </c>
      <c r="P670" s="99">
        <f t="shared" si="25"/>
        <v>1.780875255623722E-3</v>
      </c>
      <c r="Q670" s="99">
        <f t="shared" si="25"/>
        <v>5.7535969797074035E-4</v>
      </c>
      <c r="R670" s="99">
        <f t="shared" si="25"/>
        <v>1.8664942582979387E-4</v>
      </c>
      <c r="S670" s="101"/>
      <c r="T670" s="99">
        <v>1.17615384615385E-3</v>
      </c>
      <c r="U670" s="99">
        <v>4.8230769230769198E-4</v>
      </c>
      <c r="V670" s="99">
        <v>3.2873076923076899E-4</v>
      </c>
      <c r="W670" s="99">
        <v>1.9292307692307699E-4</v>
      </c>
      <c r="X670" s="99">
        <v>8.9692307692307703E-5</v>
      </c>
      <c r="Y670" s="99">
        <v>1.2353846153846201E-5</v>
      </c>
      <c r="Z670" s="99">
        <v>2.0011538461538501E-6</v>
      </c>
      <c r="AA670" s="99">
        <v>4.4000000000000002E-7</v>
      </c>
      <c r="AB670" s="99">
        <v>1.42153846153846E-7</v>
      </c>
      <c r="AC670" s="99">
        <v>4.61153846153846E-8</v>
      </c>
    </row>
    <row r="671" spans="1:29" s="98" customFormat="1" x14ac:dyDescent="0.25">
      <c r="A671" s="98" t="s">
        <v>33</v>
      </c>
      <c r="B671" s="98" t="s">
        <v>237</v>
      </c>
      <c r="C671" s="98" t="s">
        <v>287</v>
      </c>
      <c r="D671" s="98">
        <v>2015</v>
      </c>
      <c r="E671" s="98">
        <v>2016</v>
      </c>
      <c r="F671" s="98" t="s">
        <v>280</v>
      </c>
      <c r="G671" s="98" t="s">
        <v>273</v>
      </c>
      <c r="H671" s="98" t="s">
        <v>274</v>
      </c>
      <c r="I671" s="99">
        <f t="shared" si="26"/>
        <v>4.3307648261758697E-14</v>
      </c>
      <c r="J671" s="99">
        <f t="shared" si="26"/>
        <v>3.2946192229038858E-8</v>
      </c>
      <c r="K671" s="99">
        <f t="shared" si="26"/>
        <v>4.1688670756646222E-7</v>
      </c>
      <c r="L671" s="99">
        <f t="shared" si="26"/>
        <v>2.0844335378323106E-6</v>
      </c>
      <c r="M671" s="99">
        <f t="shared" si="26"/>
        <v>9.2281717791411049E-6</v>
      </c>
      <c r="N671" s="99">
        <f t="shared" si="25"/>
        <v>8.3377341513292423E-6</v>
      </c>
      <c r="O671" s="99">
        <f t="shared" si="25"/>
        <v>6.3544867075664618E-6</v>
      </c>
      <c r="P671" s="99">
        <f t="shared" si="25"/>
        <v>2.8170208588957055E-6</v>
      </c>
      <c r="Q671" s="99">
        <f t="shared" si="25"/>
        <v>1.4854118609406953E-6</v>
      </c>
      <c r="R671" s="99">
        <f t="shared" si="25"/>
        <v>7.3663476482617579E-7</v>
      </c>
      <c r="S671" s="101"/>
      <c r="T671" s="99">
        <v>1.07E-17</v>
      </c>
      <c r="U671" s="99">
        <v>8.1400000000000005E-12</v>
      </c>
      <c r="V671" s="99">
        <v>1.0300000000000001E-10</v>
      </c>
      <c r="W671" s="99">
        <v>5.1499999999999998E-10</v>
      </c>
      <c r="X671" s="99">
        <v>2.28E-9</v>
      </c>
      <c r="Y671" s="99">
        <v>2.0599999999999999E-9</v>
      </c>
      <c r="Z671" s="99">
        <v>1.57E-9</v>
      </c>
      <c r="AA671" s="99">
        <v>6.9599999999999997E-10</v>
      </c>
      <c r="AB671" s="99">
        <v>3.6700000000000003E-10</v>
      </c>
      <c r="AC671" s="99">
        <v>1.8199999999999999E-10</v>
      </c>
    </row>
    <row r="672" spans="1:29" s="98" customFormat="1" x14ac:dyDescent="0.25">
      <c r="A672" s="98" t="s">
        <v>33</v>
      </c>
      <c r="B672" s="98" t="s">
        <v>237</v>
      </c>
      <c r="C672" s="98" t="s">
        <v>287</v>
      </c>
      <c r="D672" s="98">
        <v>2015</v>
      </c>
      <c r="E672" s="98">
        <v>2016</v>
      </c>
      <c r="F672" s="98" t="s">
        <v>280</v>
      </c>
      <c r="G672" s="98" t="s">
        <v>273</v>
      </c>
      <c r="H672" s="98" t="s">
        <v>275</v>
      </c>
      <c r="I672" s="99">
        <f t="shared" si="26"/>
        <v>8.0544130879345617E-10</v>
      </c>
      <c r="J672" s="99">
        <f t="shared" si="26"/>
        <v>2.9465390593047032E-6</v>
      </c>
      <c r="K672" s="99">
        <f t="shared" si="26"/>
        <v>3.5941300613496932E-5</v>
      </c>
      <c r="L672" s="99">
        <f t="shared" si="26"/>
        <v>1.1373316973415134E-4</v>
      </c>
      <c r="M672" s="99">
        <f t="shared" si="26"/>
        <v>2.9303492842535787E-4</v>
      </c>
      <c r="N672" s="99">
        <f t="shared" si="25"/>
        <v>5.9092678936605317E-5</v>
      </c>
      <c r="O672" s="99">
        <f t="shared" si="25"/>
        <v>3.1570061349693254E-5</v>
      </c>
      <c r="P672" s="99">
        <f t="shared" si="25"/>
        <v>1.2789922290388549E-5</v>
      </c>
      <c r="Q672" s="99">
        <f t="shared" si="25"/>
        <v>7.0425521472392634E-6</v>
      </c>
      <c r="R672" s="99">
        <f t="shared" si="25"/>
        <v>4.4926625766871165E-6</v>
      </c>
      <c r="S672" s="101"/>
      <c r="T672" s="99">
        <v>1.9900000000000001E-13</v>
      </c>
      <c r="U672" s="99">
        <v>7.2799999999999997E-10</v>
      </c>
      <c r="V672" s="99">
        <v>8.8800000000000008E-9</v>
      </c>
      <c r="W672" s="99">
        <v>2.81E-8</v>
      </c>
      <c r="X672" s="99">
        <v>7.24E-8</v>
      </c>
      <c r="Y672" s="99">
        <v>1.46E-8</v>
      </c>
      <c r="Z672" s="99">
        <v>7.8000000000000004E-9</v>
      </c>
      <c r="AA672" s="99">
        <v>3.1599999999999998E-9</v>
      </c>
      <c r="AB672" s="99">
        <v>1.74E-9</v>
      </c>
      <c r="AC672" s="99">
        <v>1.1100000000000001E-9</v>
      </c>
    </row>
    <row r="673" spans="1:29" s="98" customFormat="1" x14ac:dyDescent="0.25">
      <c r="A673" s="98" t="s">
        <v>33</v>
      </c>
      <c r="B673" s="98" t="s">
        <v>237</v>
      </c>
      <c r="C673" s="98" t="s">
        <v>287</v>
      </c>
      <c r="D673" s="98">
        <v>2015</v>
      </c>
      <c r="E673" s="98">
        <v>2016</v>
      </c>
      <c r="F673" s="98" t="s">
        <v>280</v>
      </c>
      <c r="G673" s="98" t="s">
        <v>273</v>
      </c>
      <c r="H673" s="98" t="s">
        <v>276</v>
      </c>
      <c r="I673" s="99">
        <f t="shared" si="26"/>
        <v>8.5401063394683019E-7</v>
      </c>
      <c r="J673" s="99">
        <f t="shared" si="26"/>
        <v>2.6955975460122699E-4</v>
      </c>
      <c r="K673" s="99">
        <f t="shared" si="26"/>
        <v>1.7889701431492843E-3</v>
      </c>
      <c r="L673" s="99">
        <f t="shared" si="26"/>
        <v>3.3998527607361963E-3</v>
      </c>
      <c r="M673" s="99">
        <f t="shared" si="26"/>
        <v>7.5282453987730062E-3</v>
      </c>
      <c r="N673" s="99">
        <f t="shared" si="25"/>
        <v>2.8291631901840495E-3</v>
      </c>
      <c r="O673" s="99">
        <f t="shared" si="25"/>
        <v>1.6877840490797547E-3</v>
      </c>
      <c r="P673" s="99">
        <f t="shared" si="25"/>
        <v>7.5282453987730055E-4</v>
      </c>
      <c r="Q673" s="99">
        <f t="shared" si="25"/>
        <v>3.8774511247443764E-4</v>
      </c>
      <c r="R673" s="99">
        <f t="shared" si="25"/>
        <v>1.7565905930470348E-4</v>
      </c>
      <c r="S673" s="101"/>
      <c r="T673" s="99">
        <v>2.11E-10</v>
      </c>
      <c r="U673" s="99">
        <v>6.6600000000000001E-8</v>
      </c>
      <c r="V673" s="99">
        <v>4.4200000000000001E-7</v>
      </c>
      <c r="W673" s="99">
        <v>8.4E-7</v>
      </c>
      <c r="X673" s="99">
        <v>1.86E-6</v>
      </c>
      <c r="Y673" s="99">
        <v>6.99E-7</v>
      </c>
      <c r="Z673" s="99">
        <v>4.1699999999999999E-7</v>
      </c>
      <c r="AA673" s="99">
        <v>1.86E-7</v>
      </c>
      <c r="AB673" s="99">
        <v>9.5799999999999998E-8</v>
      </c>
      <c r="AC673" s="99">
        <v>4.3399999999999998E-8</v>
      </c>
    </row>
    <row r="674" spans="1:29" s="98" customFormat="1" x14ac:dyDescent="0.25">
      <c r="A674" s="98" t="s">
        <v>33</v>
      </c>
      <c r="B674" s="98" t="s">
        <v>237</v>
      </c>
      <c r="C674" s="98" t="s">
        <v>287</v>
      </c>
      <c r="D674" s="98">
        <v>2015</v>
      </c>
      <c r="E674" s="98">
        <v>2016</v>
      </c>
      <c r="F674" s="98" t="s">
        <v>280</v>
      </c>
      <c r="G674" s="98" t="s">
        <v>277</v>
      </c>
      <c r="H674" s="98" t="s">
        <v>274</v>
      </c>
      <c r="I674" s="99">
        <f t="shared" si="26"/>
        <v>1.8901562372188138E-7</v>
      </c>
      <c r="J674" s="99">
        <f t="shared" si="26"/>
        <v>4.0231591002044993E-5</v>
      </c>
      <c r="K674" s="99">
        <f t="shared" si="26"/>
        <v>7.9329897750511245E-5</v>
      </c>
      <c r="L674" s="99">
        <f t="shared" si="26"/>
        <v>4.6140858895705523E-4</v>
      </c>
      <c r="M674" s="99">
        <f t="shared" si="26"/>
        <v>1.0240032719836401E-3</v>
      </c>
      <c r="N674" s="99">
        <f t="shared" si="25"/>
        <v>2.2058568507157464E-4</v>
      </c>
      <c r="O674" s="99">
        <f t="shared" si="25"/>
        <v>1.8092073619631902E-4</v>
      </c>
      <c r="P674" s="99">
        <f t="shared" si="25"/>
        <v>8.8639018404907985E-5</v>
      </c>
      <c r="Q674" s="99">
        <f t="shared" si="25"/>
        <v>4.5331370143149282E-5</v>
      </c>
      <c r="R674" s="99">
        <f t="shared" si="25"/>
        <v>1.9792000000000003E-5</v>
      </c>
      <c r="S674" s="101"/>
      <c r="T674" s="99">
        <v>4.6699999999999998E-11</v>
      </c>
      <c r="U674" s="99">
        <v>9.94E-9</v>
      </c>
      <c r="V674" s="99">
        <v>1.96E-8</v>
      </c>
      <c r="W674" s="99">
        <v>1.14E-7</v>
      </c>
      <c r="X674" s="99">
        <v>2.53E-7</v>
      </c>
      <c r="Y674" s="99">
        <v>5.4499999999999998E-8</v>
      </c>
      <c r="Z674" s="99">
        <v>4.4700000000000003E-8</v>
      </c>
      <c r="AA674" s="99">
        <v>2.1900000000000001E-8</v>
      </c>
      <c r="AB674" s="99">
        <v>1.1199999999999999E-8</v>
      </c>
      <c r="AC674" s="99">
        <v>4.8900000000000003E-9</v>
      </c>
    </row>
    <row r="675" spans="1:29" s="98" customFormat="1" x14ac:dyDescent="0.25">
      <c r="A675" s="98" t="s">
        <v>33</v>
      </c>
      <c r="B675" s="98" t="s">
        <v>237</v>
      </c>
      <c r="C675" s="98" t="s">
        <v>287</v>
      </c>
      <c r="D675" s="98">
        <v>2015</v>
      </c>
      <c r="E675" s="98">
        <v>2016</v>
      </c>
      <c r="F675" s="98" t="s">
        <v>280</v>
      </c>
      <c r="G675" s="98" t="s">
        <v>277</v>
      </c>
      <c r="H675" s="98" t="s">
        <v>275</v>
      </c>
      <c r="I675" s="99">
        <f t="shared" si="26"/>
        <v>2.4284662576687115E-7</v>
      </c>
      <c r="J675" s="99">
        <f t="shared" si="26"/>
        <v>4.8974069529652349E-5</v>
      </c>
      <c r="K675" s="99">
        <f t="shared" si="26"/>
        <v>2.9667762781186095E-4</v>
      </c>
      <c r="L675" s="99">
        <f t="shared" si="26"/>
        <v>5.990216768916156E-4</v>
      </c>
      <c r="M675" s="99">
        <f t="shared" si="26"/>
        <v>1.3761308793456032E-3</v>
      </c>
      <c r="N675" s="99">
        <f t="shared" si="25"/>
        <v>3.8855460122699391E-4</v>
      </c>
      <c r="O675" s="99">
        <f t="shared" si="25"/>
        <v>2.432513701431493E-4</v>
      </c>
      <c r="P675" s="99">
        <f t="shared" si="25"/>
        <v>1.1616163599182004E-4</v>
      </c>
      <c r="Q675" s="99">
        <f t="shared" si="25"/>
        <v>6.0306912065439675E-5</v>
      </c>
      <c r="R675" s="99">
        <f t="shared" si="25"/>
        <v>2.6875026584867079E-5</v>
      </c>
      <c r="S675" s="101"/>
      <c r="T675" s="99">
        <v>6E-11</v>
      </c>
      <c r="U675" s="99">
        <v>1.2100000000000001E-8</v>
      </c>
      <c r="V675" s="99">
        <v>7.3300000000000001E-8</v>
      </c>
      <c r="W675" s="99">
        <v>1.48E-7</v>
      </c>
      <c r="X675" s="99">
        <v>3.3999999999999997E-7</v>
      </c>
      <c r="Y675" s="99">
        <v>9.5999999999999999E-8</v>
      </c>
      <c r="Z675" s="99">
        <v>6.0100000000000002E-8</v>
      </c>
      <c r="AA675" s="99">
        <v>2.8699999999999999E-8</v>
      </c>
      <c r="AB675" s="99">
        <v>1.4899999999999999E-8</v>
      </c>
      <c r="AC675" s="99">
        <v>6.6400000000000002E-9</v>
      </c>
    </row>
    <row r="676" spans="1:29" s="98" customFormat="1" x14ac:dyDescent="0.25">
      <c r="A676" s="98" t="s">
        <v>33</v>
      </c>
      <c r="B676" s="98" t="s">
        <v>237</v>
      </c>
      <c r="C676" s="98" t="s">
        <v>287</v>
      </c>
      <c r="D676" s="98">
        <v>2015</v>
      </c>
      <c r="E676" s="98">
        <v>2016</v>
      </c>
      <c r="F676" s="98" t="s">
        <v>280</v>
      </c>
      <c r="G676" s="98" t="s">
        <v>277</v>
      </c>
      <c r="H676" s="98" t="s">
        <v>276</v>
      </c>
      <c r="I676" s="99">
        <f t="shared" si="26"/>
        <v>2.8129734151329249E-7</v>
      </c>
      <c r="J676" s="99">
        <f t="shared" si="26"/>
        <v>5.9497423312883434E-5</v>
      </c>
      <c r="K676" s="99">
        <f t="shared" si="26"/>
        <v>7.1235010224948876E-4</v>
      </c>
      <c r="L676" s="99">
        <f t="shared" si="26"/>
        <v>1.1859010224948875E-3</v>
      </c>
      <c r="M676" s="99">
        <f t="shared" si="26"/>
        <v>3.1043893660531703E-3</v>
      </c>
      <c r="N676" s="99">
        <f t="shared" si="25"/>
        <v>1.3923206543967281E-3</v>
      </c>
      <c r="O676" s="99">
        <f t="shared" si="25"/>
        <v>7.5687198364008182E-4</v>
      </c>
      <c r="P676" s="99">
        <f t="shared" si="25"/>
        <v>2.7603566462167692E-4</v>
      </c>
      <c r="Q676" s="99">
        <f t="shared" si="25"/>
        <v>1.1575689161554193E-4</v>
      </c>
      <c r="R676" s="99">
        <f t="shared" si="25"/>
        <v>4.7759836400817998E-5</v>
      </c>
      <c r="S676" s="101"/>
      <c r="T676" s="99">
        <v>6.9500000000000006E-11</v>
      </c>
      <c r="U676" s="99">
        <v>1.4699999999999999E-8</v>
      </c>
      <c r="V676" s="99">
        <v>1.7599999999999999E-7</v>
      </c>
      <c r="W676" s="99">
        <v>2.9299999999999999E-7</v>
      </c>
      <c r="X676" s="99">
        <v>7.6700000000000003E-7</v>
      </c>
      <c r="Y676" s="99">
        <v>3.4400000000000001E-7</v>
      </c>
      <c r="Z676" s="99">
        <v>1.8699999999999999E-7</v>
      </c>
      <c r="AA676" s="99">
        <v>6.8200000000000002E-8</v>
      </c>
      <c r="AB676" s="99">
        <v>2.8600000000000001E-8</v>
      </c>
      <c r="AC676" s="99">
        <v>1.18E-8</v>
      </c>
    </row>
    <row r="677" spans="1:29" s="98" customFormat="1" x14ac:dyDescent="0.25">
      <c r="A677" s="98" t="s">
        <v>33</v>
      </c>
      <c r="B677" s="98" t="s">
        <v>237</v>
      </c>
      <c r="C677" s="98" t="s">
        <v>287</v>
      </c>
      <c r="D677" s="98">
        <v>2015</v>
      </c>
      <c r="E677" s="98">
        <v>2016</v>
      </c>
      <c r="F677" s="98" t="s">
        <v>280</v>
      </c>
      <c r="G677" s="98" t="s">
        <v>278</v>
      </c>
      <c r="H677" s="98" t="s">
        <v>274</v>
      </c>
      <c r="I677" s="99">
        <f t="shared" si="26"/>
        <v>7.9968148497719021E-8</v>
      </c>
      <c r="J677" s="99">
        <f t="shared" si="26"/>
        <v>1.7021057731634437E-5</v>
      </c>
      <c r="K677" s="99">
        <f t="shared" si="26"/>
        <v>3.3562649048293214E-5</v>
      </c>
      <c r="L677" s="99">
        <f t="shared" si="26"/>
        <v>1.9521132609721554E-4</v>
      </c>
      <c r="M677" s="99">
        <f t="shared" si="26"/>
        <v>4.3323215353154189E-4</v>
      </c>
      <c r="N677" s="99">
        <f t="shared" si="25"/>
        <v>9.3324712914896933E-5</v>
      </c>
      <c r="O677" s="99">
        <f t="shared" si="25"/>
        <v>7.6543388390750512E-5</v>
      </c>
      <c r="P677" s="99">
        <f t="shared" si="25"/>
        <v>3.7501123171307239E-5</v>
      </c>
      <c r="Q677" s="99">
        <f t="shared" si="25"/>
        <v>1.9178656599024705E-5</v>
      </c>
      <c r="R677" s="99">
        <f t="shared" si="25"/>
        <v>8.3735384615384453E-6</v>
      </c>
      <c r="S677" s="101"/>
      <c r="T677" s="99">
        <v>1.9757692307692299E-11</v>
      </c>
      <c r="U677" s="99">
        <v>4.2053846153846202E-9</v>
      </c>
      <c r="V677" s="99">
        <v>8.2923076923076897E-9</v>
      </c>
      <c r="W677" s="99">
        <v>4.8230769230769202E-8</v>
      </c>
      <c r="X677" s="99">
        <v>1.0703846153846199E-7</v>
      </c>
      <c r="Y677" s="99">
        <v>2.30576923076923E-8</v>
      </c>
      <c r="Z677" s="99">
        <v>1.8911538461538501E-8</v>
      </c>
      <c r="AA677" s="99">
        <v>9.2653846153846205E-9</v>
      </c>
      <c r="AB677" s="99">
        <v>4.73846153846154E-9</v>
      </c>
      <c r="AC677" s="99">
        <v>2.0688461538461499E-9</v>
      </c>
    </row>
    <row r="678" spans="1:29" s="98" customFormat="1" x14ac:dyDescent="0.25">
      <c r="A678" s="98" t="s">
        <v>33</v>
      </c>
      <c r="B678" s="98" t="s">
        <v>237</v>
      </c>
      <c r="C678" s="98" t="s">
        <v>287</v>
      </c>
      <c r="D678" s="98">
        <v>2015</v>
      </c>
      <c r="E678" s="98">
        <v>2016</v>
      </c>
      <c r="F678" s="98" t="s">
        <v>280</v>
      </c>
      <c r="G678" s="98" t="s">
        <v>278</v>
      </c>
      <c r="H678" s="98" t="s">
        <v>275</v>
      </c>
      <c r="I678" s="99">
        <f t="shared" si="26"/>
        <v>1.0274280320906094E-7</v>
      </c>
      <c r="J678" s="99">
        <f t="shared" si="26"/>
        <v>2.0719798647160614E-5</v>
      </c>
      <c r="K678" s="99">
        <f t="shared" si="26"/>
        <v>1.2551745792040286E-4</v>
      </c>
      <c r="L678" s="99">
        <f t="shared" si="26"/>
        <v>2.5343224791568342E-4</v>
      </c>
      <c r="M678" s="99">
        <f t="shared" si="26"/>
        <v>5.8220921818467886E-4</v>
      </c>
      <c r="N678" s="99">
        <f t="shared" si="25"/>
        <v>1.6438848513449734E-4</v>
      </c>
      <c r="O678" s="99">
        <f t="shared" si="25"/>
        <v>1.0291404121440941E-4</v>
      </c>
      <c r="P678" s="99">
        <f t="shared" si="25"/>
        <v>4.914530753500082E-5</v>
      </c>
      <c r="Q678" s="99">
        <f t="shared" si="25"/>
        <v>2.551446279691677E-5</v>
      </c>
      <c r="R678" s="99">
        <f t="shared" si="25"/>
        <v>1.1370203555136076E-5</v>
      </c>
      <c r="S678" s="101"/>
      <c r="T678" s="99">
        <v>2.5384615384615399E-11</v>
      </c>
      <c r="U678" s="99">
        <v>5.1192307692307698E-9</v>
      </c>
      <c r="V678" s="99">
        <v>3.1011538461538497E-8</v>
      </c>
      <c r="W678" s="99">
        <v>6.2615384615384602E-8</v>
      </c>
      <c r="X678" s="99">
        <v>1.4384615384615399E-7</v>
      </c>
      <c r="Y678" s="99">
        <v>4.0615384615384597E-8</v>
      </c>
      <c r="Z678" s="99">
        <v>2.54269230769231E-8</v>
      </c>
      <c r="AA678" s="99">
        <v>1.2142307692307699E-8</v>
      </c>
      <c r="AB678" s="99">
        <v>6.3038461538461503E-9</v>
      </c>
      <c r="AC678" s="99">
        <v>2.8092307692307702E-9</v>
      </c>
    </row>
    <row r="679" spans="1:29" s="98" customFormat="1" x14ac:dyDescent="0.25">
      <c r="A679" s="98" t="s">
        <v>33</v>
      </c>
      <c r="B679" s="98" t="s">
        <v>237</v>
      </c>
      <c r="C679" s="98" t="s">
        <v>287</v>
      </c>
      <c r="D679" s="98">
        <v>2015</v>
      </c>
      <c r="E679" s="98">
        <v>2016</v>
      </c>
      <c r="F679" s="98" t="s">
        <v>280</v>
      </c>
      <c r="G679" s="98" t="s">
        <v>278</v>
      </c>
      <c r="H679" s="98" t="s">
        <v>276</v>
      </c>
      <c r="I679" s="99">
        <f t="shared" si="26"/>
        <v>1.1901041371716237E-7</v>
      </c>
      <c r="J679" s="99">
        <f t="shared" si="26"/>
        <v>2.5171986786219916E-5</v>
      </c>
      <c r="K679" s="99">
        <f t="shared" si="26"/>
        <v>3.013788894132454E-4</v>
      </c>
      <c r="L679" s="99">
        <f t="shared" si="26"/>
        <v>5.017273556709122E-4</v>
      </c>
      <c r="M679" s="99">
        <f t="shared" si="26"/>
        <v>1.3133955010224949E-3</v>
      </c>
      <c r="N679" s="99">
        <f t="shared" si="25"/>
        <v>5.8905873839861758E-4</v>
      </c>
      <c r="O679" s="99">
        <f t="shared" si="25"/>
        <v>3.2021507000157306E-4</v>
      </c>
      <c r="P679" s="99">
        <f t="shared" si="25"/>
        <v>1.1678431964763272E-4</v>
      </c>
      <c r="Q679" s="99">
        <f t="shared" si="25"/>
        <v>4.8974069529652349E-5</v>
      </c>
      <c r="R679" s="99">
        <f t="shared" si="25"/>
        <v>2.0206084631115297E-5</v>
      </c>
      <c r="S679" s="101"/>
      <c r="T679" s="99">
        <v>2.9403846153846198E-11</v>
      </c>
      <c r="U679" s="99">
        <v>6.2192307692307698E-9</v>
      </c>
      <c r="V679" s="99">
        <v>7.4461538461538499E-8</v>
      </c>
      <c r="W679" s="99">
        <v>1.2396153846153801E-7</v>
      </c>
      <c r="X679" s="99">
        <v>3.2449999999999997E-7</v>
      </c>
      <c r="Y679" s="99">
        <v>1.4553846153846199E-7</v>
      </c>
      <c r="Z679" s="99">
        <v>7.9115384615384597E-8</v>
      </c>
      <c r="AA679" s="99">
        <v>2.8853846153846199E-8</v>
      </c>
      <c r="AB679" s="99">
        <v>1.2100000000000001E-8</v>
      </c>
      <c r="AC679" s="99">
        <v>4.9923076923076899E-9</v>
      </c>
    </row>
    <row r="680" spans="1:29" s="98" customFormat="1" x14ac:dyDescent="0.25">
      <c r="A680" s="98" t="s">
        <v>33</v>
      </c>
      <c r="B680" s="98" t="s">
        <v>237</v>
      </c>
      <c r="C680" s="98" t="s">
        <v>287</v>
      </c>
      <c r="D680" s="98">
        <v>2016</v>
      </c>
      <c r="E680" s="98">
        <v>2016</v>
      </c>
      <c r="F680" s="98" t="s">
        <v>272</v>
      </c>
      <c r="G680" s="98" t="s">
        <v>273</v>
      </c>
      <c r="H680" s="98" t="s">
        <v>274</v>
      </c>
      <c r="I680" s="99">
        <f t="shared" si="26"/>
        <v>2.5458421267893657E-12</v>
      </c>
      <c r="J680" s="99">
        <f t="shared" si="26"/>
        <v>2.9748711656441719E-7</v>
      </c>
      <c r="K680" s="99">
        <f t="shared" si="26"/>
        <v>5.302151329243354E-6</v>
      </c>
      <c r="L680" s="99">
        <f t="shared" si="26"/>
        <v>1.7687329243353781E-5</v>
      </c>
      <c r="M680" s="99">
        <f t="shared" si="26"/>
        <v>7.4472965235173827E-5</v>
      </c>
      <c r="N680" s="99">
        <f t="shared" si="25"/>
        <v>4.6545603271983647E-5</v>
      </c>
      <c r="O680" s="99">
        <f t="shared" si="25"/>
        <v>3.416042535787321E-5</v>
      </c>
      <c r="P680" s="99">
        <f t="shared" si="25"/>
        <v>1.436842535787321E-5</v>
      </c>
      <c r="Q680" s="99">
        <f t="shared" si="25"/>
        <v>7.6091942740286307E-6</v>
      </c>
      <c r="R680" s="99">
        <f t="shared" si="25"/>
        <v>3.7236482617586915E-6</v>
      </c>
      <c r="S680" s="101"/>
      <c r="T680" s="99">
        <v>6.2899999999999997E-16</v>
      </c>
      <c r="U680" s="99">
        <v>7.3500000000000005E-11</v>
      </c>
      <c r="V680" s="99">
        <v>1.31E-9</v>
      </c>
      <c r="W680" s="99">
        <v>4.3699999999999996E-9</v>
      </c>
      <c r="X680" s="99">
        <v>1.8399999999999999E-8</v>
      </c>
      <c r="Y680" s="99">
        <v>1.15E-8</v>
      </c>
      <c r="Z680" s="99">
        <v>8.4399999999999998E-9</v>
      </c>
      <c r="AA680" s="99">
        <v>3.5499999999999999E-9</v>
      </c>
      <c r="AB680" s="99">
        <v>1.8800000000000001E-9</v>
      </c>
      <c r="AC680" s="99">
        <v>9.2000000000000003E-10</v>
      </c>
    </row>
    <row r="681" spans="1:29" s="98" customFormat="1" x14ac:dyDescent="0.25">
      <c r="A681" s="98" t="s">
        <v>33</v>
      </c>
      <c r="B681" s="98" t="s">
        <v>237</v>
      </c>
      <c r="C681" s="98" t="s">
        <v>287</v>
      </c>
      <c r="D681" s="98">
        <v>2016</v>
      </c>
      <c r="E681" s="98">
        <v>2016</v>
      </c>
      <c r="F681" s="98" t="s">
        <v>272</v>
      </c>
      <c r="G681" s="98" t="s">
        <v>273</v>
      </c>
      <c r="H681" s="98" t="s">
        <v>275</v>
      </c>
      <c r="I681" s="99">
        <f t="shared" si="26"/>
        <v>3.3634257668711656</v>
      </c>
      <c r="J681" s="99">
        <f t="shared" si="26"/>
        <v>0.87424785276073624</v>
      </c>
      <c r="K681" s="99">
        <f t="shared" si="26"/>
        <v>0.39462576687116568</v>
      </c>
      <c r="L681" s="99">
        <f t="shared" si="26"/>
        <v>0.24567983640081797</v>
      </c>
      <c r="M681" s="99">
        <f t="shared" si="26"/>
        <v>8.0544130879345602E-2</v>
      </c>
      <c r="N681" s="99">
        <f t="shared" si="25"/>
        <v>9.3495950920245404E-4</v>
      </c>
      <c r="O681" s="99">
        <f t="shared" si="25"/>
        <v>2.7846413087934558E-4</v>
      </c>
      <c r="P681" s="99">
        <f t="shared" si="25"/>
        <v>8.8234274028629861E-5</v>
      </c>
      <c r="Q681" s="99">
        <f t="shared" si="25"/>
        <v>4.2902903885480579E-5</v>
      </c>
      <c r="R681" s="99">
        <f t="shared" si="25"/>
        <v>2.4689406952965237E-5</v>
      </c>
      <c r="S681" s="101"/>
      <c r="T681" s="99">
        <v>8.3100000000000003E-4</v>
      </c>
      <c r="U681" s="99">
        <v>2.1599999999999999E-4</v>
      </c>
      <c r="V681" s="99">
        <v>9.7499999999999998E-5</v>
      </c>
      <c r="W681" s="99">
        <v>6.0699999999999998E-5</v>
      </c>
      <c r="X681" s="99">
        <v>1.9899999999999999E-5</v>
      </c>
      <c r="Y681" s="99">
        <v>2.3099999999999999E-7</v>
      </c>
      <c r="Z681" s="99">
        <v>6.8799999999999994E-8</v>
      </c>
      <c r="AA681" s="99">
        <v>2.18E-8</v>
      </c>
      <c r="AB681" s="99">
        <v>1.0600000000000001E-8</v>
      </c>
      <c r="AC681" s="99">
        <v>6.1E-9</v>
      </c>
    </row>
    <row r="682" spans="1:29" s="98" customFormat="1" x14ac:dyDescent="0.25">
      <c r="A682" s="98" t="s">
        <v>33</v>
      </c>
      <c r="B682" s="98" t="s">
        <v>237</v>
      </c>
      <c r="C682" s="98" t="s">
        <v>287</v>
      </c>
      <c r="D682" s="98">
        <v>2016</v>
      </c>
      <c r="E682" s="98">
        <v>2016</v>
      </c>
      <c r="F682" s="98" t="s">
        <v>272</v>
      </c>
      <c r="G682" s="98" t="s">
        <v>273</v>
      </c>
      <c r="H682" s="98" t="s">
        <v>276</v>
      </c>
      <c r="I682" s="99">
        <f t="shared" si="26"/>
        <v>26.875026584867076</v>
      </c>
      <c r="J682" s="99">
        <f t="shared" si="26"/>
        <v>11.778061349693251</v>
      </c>
      <c r="K682" s="99">
        <f t="shared" si="26"/>
        <v>7.5687198364008177</v>
      </c>
      <c r="L682" s="99">
        <f t="shared" si="26"/>
        <v>4.9783558282208586</v>
      </c>
      <c r="M682" s="99">
        <f t="shared" si="26"/>
        <v>2.4487034764826174</v>
      </c>
      <c r="N682" s="99">
        <f t="shared" si="25"/>
        <v>0.19346781186094072</v>
      </c>
      <c r="O682" s="99">
        <f t="shared" si="25"/>
        <v>7.1639754601226999E-2</v>
      </c>
      <c r="P682" s="99">
        <f t="shared" si="25"/>
        <v>1.8537292433537831E-2</v>
      </c>
      <c r="Q682" s="99">
        <f t="shared" si="25"/>
        <v>7.0830265848670759E-3</v>
      </c>
      <c r="R682" s="99">
        <f t="shared" si="25"/>
        <v>2.6753603271983638E-3</v>
      </c>
      <c r="S682" s="101"/>
      <c r="T682" s="99">
        <v>6.6400000000000001E-3</v>
      </c>
      <c r="U682" s="99">
        <v>2.9099999999999998E-3</v>
      </c>
      <c r="V682" s="99">
        <v>1.8699999999999999E-3</v>
      </c>
      <c r="W682" s="99">
        <v>1.23E-3</v>
      </c>
      <c r="X682" s="99">
        <v>6.0499999999999996E-4</v>
      </c>
      <c r="Y682" s="99">
        <v>4.7800000000000003E-5</v>
      </c>
      <c r="Z682" s="99">
        <v>1.77E-5</v>
      </c>
      <c r="AA682" s="99">
        <v>4.5800000000000002E-6</v>
      </c>
      <c r="AB682" s="99">
        <v>1.75E-6</v>
      </c>
      <c r="AC682" s="99">
        <v>6.61E-7</v>
      </c>
    </row>
    <row r="683" spans="1:29" s="98" customFormat="1" x14ac:dyDescent="0.25">
      <c r="A683" s="98" t="s">
        <v>33</v>
      </c>
      <c r="B683" s="98" t="s">
        <v>237</v>
      </c>
      <c r="C683" s="98" t="s">
        <v>287</v>
      </c>
      <c r="D683" s="98">
        <v>2016</v>
      </c>
      <c r="E683" s="98">
        <v>2016</v>
      </c>
      <c r="F683" s="98" t="s">
        <v>272</v>
      </c>
      <c r="G683" s="98" t="s">
        <v>277</v>
      </c>
      <c r="H683" s="98" t="s">
        <v>274</v>
      </c>
      <c r="I683" s="99">
        <f t="shared" si="26"/>
        <v>5.0593047034764833</v>
      </c>
      <c r="J683" s="99">
        <f t="shared" si="26"/>
        <v>1.9508678936605319</v>
      </c>
      <c r="K683" s="99">
        <f t="shared" si="26"/>
        <v>1.0361456032719836</v>
      </c>
      <c r="L683" s="99">
        <f t="shared" si="26"/>
        <v>0.78115664621676895</v>
      </c>
      <c r="M683" s="99">
        <f t="shared" si="26"/>
        <v>0.36629366053169737</v>
      </c>
      <c r="N683" s="99">
        <f t="shared" si="25"/>
        <v>1.1899484662576686E-2</v>
      </c>
      <c r="O683" s="99">
        <f t="shared" si="25"/>
        <v>8.5805807770961157E-3</v>
      </c>
      <c r="P683" s="99">
        <f t="shared" si="25"/>
        <v>2.060148875255624E-3</v>
      </c>
      <c r="Q683" s="99">
        <f t="shared" si="25"/>
        <v>7.285398773006135E-4</v>
      </c>
      <c r="R683" s="99">
        <f t="shared" si="25"/>
        <v>2.634885889570552E-4</v>
      </c>
      <c r="S683" s="101"/>
      <c r="T683" s="99">
        <v>1.25E-3</v>
      </c>
      <c r="U683" s="99">
        <v>4.8200000000000001E-4</v>
      </c>
      <c r="V683" s="99">
        <v>2.5599999999999999E-4</v>
      </c>
      <c r="W683" s="99">
        <v>1.93E-4</v>
      </c>
      <c r="X683" s="99">
        <v>9.0500000000000004E-5</v>
      </c>
      <c r="Y683" s="99">
        <v>2.9399999999999998E-6</v>
      </c>
      <c r="Z683" s="99">
        <v>2.12E-6</v>
      </c>
      <c r="AA683" s="99">
        <v>5.0900000000000002E-7</v>
      </c>
      <c r="AB683" s="99">
        <v>1.8E-7</v>
      </c>
      <c r="AC683" s="99">
        <v>6.5099999999999994E-8</v>
      </c>
    </row>
    <row r="684" spans="1:29" s="98" customFormat="1" x14ac:dyDescent="0.25">
      <c r="A684" s="98" t="s">
        <v>33</v>
      </c>
      <c r="B684" s="98" t="s">
        <v>237</v>
      </c>
      <c r="C684" s="98" t="s">
        <v>287</v>
      </c>
      <c r="D684" s="98">
        <v>2016</v>
      </c>
      <c r="E684" s="98">
        <v>2016</v>
      </c>
      <c r="F684" s="98" t="s">
        <v>272</v>
      </c>
      <c r="G684" s="98" t="s">
        <v>277</v>
      </c>
      <c r="H684" s="98" t="s">
        <v>275</v>
      </c>
      <c r="I684" s="99">
        <f t="shared" si="26"/>
        <v>6.3949611451942738</v>
      </c>
      <c r="J684" s="99">
        <f t="shared" si="26"/>
        <v>2.610601226993865</v>
      </c>
      <c r="K684" s="99">
        <f t="shared" si="26"/>
        <v>1.5582658486707566</v>
      </c>
      <c r="L684" s="99">
        <f t="shared" si="26"/>
        <v>1.044240490797546</v>
      </c>
      <c r="M684" s="99">
        <f t="shared" si="26"/>
        <v>0.50188302658486716</v>
      </c>
      <c r="N684" s="99">
        <f t="shared" si="25"/>
        <v>2.5377472392638038E-2</v>
      </c>
      <c r="O684" s="99">
        <f t="shared" si="25"/>
        <v>1.2182805725971371E-2</v>
      </c>
      <c r="P684" s="99">
        <f t="shared" si="25"/>
        <v>2.9465390593047033E-3</v>
      </c>
      <c r="Q684" s="99">
        <f t="shared" si="25"/>
        <v>1.0442404907975461E-3</v>
      </c>
      <c r="R684" s="99">
        <f t="shared" si="25"/>
        <v>3.6953161554192232E-4</v>
      </c>
      <c r="S684" s="101"/>
      <c r="T684" s="99">
        <v>1.58E-3</v>
      </c>
      <c r="U684" s="99">
        <v>6.4499999999999996E-4</v>
      </c>
      <c r="V684" s="99">
        <v>3.8499999999999998E-4</v>
      </c>
      <c r="W684" s="99">
        <v>2.5799999999999998E-4</v>
      </c>
      <c r="X684" s="99">
        <v>1.2400000000000001E-4</v>
      </c>
      <c r="Y684" s="99">
        <v>6.2700000000000001E-6</v>
      </c>
      <c r="Z684" s="99">
        <v>3.01E-6</v>
      </c>
      <c r="AA684" s="99">
        <v>7.2799999999999995E-7</v>
      </c>
      <c r="AB684" s="99">
        <v>2.5800000000000001E-7</v>
      </c>
      <c r="AC684" s="99">
        <v>9.1300000000000004E-8</v>
      </c>
    </row>
    <row r="685" spans="1:29" s="98" customFormat="1" x14ac:dyDescent="0.25">
      <c r="A685" s="98" t="s">
        <v>33</v>
      </c>
      <c r="B685" s="98" t="s">
        <v>237</v>
      </c>
      <c r="C685" s="98" t="s">
        <v>287</v>
      </c>
      <c r="D685" s="98">
        <v>2016</v>
      </c>
      <c r="E685" s="98">
        <v>2016</v>
      </c>
      <c r="F685" s="98" t="s">
        <v>272</v>
      </c>
      <c r="G685" s="98" t="s">
        <v>277</v>
      </c>
      <c r="H685" s="98" t="s">
        <v>276</v>
      </c>
      <c r="I685" s="99">
        <f t="shared" si="26"/>
        <v>11.737586912065439</v>
      </c>
      <c r="J685" s="99">
        <f t="shared" si="26"/>
        <v>4.816458077709612</v>
      </c>
      <c r="K685" s="99">
        <f t="shared" si="26"/>
        <v>3.2824768916155418</v>
      </c>
      <c r="L685" s="99">
        <f t="shared" si="26"/>
        <v>1.9346781186094071</v>
      </c>
      <c r="M685" s="99">
        <f t="shared" si="26"/>
        <v>0.91067484662576681</v>
      </c>
      <c r="N685" s="99">
        <f t="shared" si="25"/>
        <v>0.13316089979550103</v>
      </c>
      <c r="O685" s="99">
        <f t="shared" si="25"/>
        <v>2.2584736196319021E-2</v>
      </c>
      <c r="P685" s="99">
        <f t="shared" si="25"/>
        <v>5.4640490797546008E-3</v>
      </c>
      <c r="Q685" s="99">
        <f t="shared" si="25"/>
        <v>1.9225357873210633E-3</v>
      </c>
      <c r="R685" s="99">
        <f t="shared" si="25"/>
        <v>7.0020777096114518E-4</v>
      </c>
      <c r="S685" s="101"/>
      <c r="T685" s="99">
        <v>2.8999999999999998E-3</v>
      </c>
      <c r="U685" s="99">
        <v>1.1900000000000001E-3</v>
      </c>
      <c r="V685" s="99">
        <v>8.1099999999999998E-4</v>
      </c>
      <c r="W685" s="99">
        <v>4.7800000000000002E-4</v>
      </c>
      <c r="X685" s="99">
        <v>2.2499999999999999E-4</v>
      </c>
      <c r="Y685" s="99">
        <v>3.29E-5</v>
      </c>
      <c r="Z685" s="99">
        <v>5.5799999999999999E-6</v>
      </c>
      <c r="AA685" s="99">
        <v>1.35E-6</v>
      </c>
      <c r="AB685" s="99">
        <v>4.75E-7</v>
      </c>
      <c r="AC685" s="99">
        <v>1.73E-7</v>
      </c>
    </row>
    <row r="686" spans="1:29" s="98" customFormat="1" x14ac:dyDescent="0.25">
      <c r="A686" s="98" t="s">
        <v>33</v>
      </c>
      <c r="B686" s="98" t="s">
        <v>237</v>
      </c>
      <c r="C686" s="98" t="s">
        <v>287</v>
      </c>
      <c r="D686" s="98">
        <v>2016</v>
      </c>
      <c r="E686" s="98">
        <v>2016</v>
      </c>
      <c r="F686" s="98" t="s">
        <v>272</v>
      </c>
      <c r="G686" s="98" t="s">
        <v>278</v>
      </c>
      <c r="H686" s="98" t="s">
        <v>274</v>
      </c>
      <c r="I686" s="99">
        <f t="shared" si="26"/>
        <v>2.1404750668554358</v>
      </c>
      <c r="J686" s="99">
        <f t="shared" si="26"/>
        <v>0.825367185779456</v>
      </c>
      <c r="K686" s="99">
        <f t="shared" si="26"/>
        <v>0.43836929369199185</v>
      </c>
      <c r="L686" s="99">
        <f t="shared" si="26"/>
        <v>0.33048935032247934</v>
      </c>
      <c r="M686" s="99">
        <f t="shared" si="26"/>
        <v>0.15497039484033334</v>
      </c>
      <c r="N686" s="99">
        <f t="shared" si="25"/>
        <v>5.0343973572439674E-3</v>
      </c>
      <c r="O686" s="99">
        <f t="shared" si="25"/>
        <v>3.6302457133868182E-3</v>
      </c>
      <c r="P686" s="99">
        <f t="shared" si="25"/>
        <v>8.7160144722353376E-4</v>
      </c>
      <c r="Q686" s="99">
        <f t="shared" si="25"/>
        <v>3.082284096271824E-4</v>
      </c>
      <c r="R686" s="99">
        <f t="shared" si="25"/>
        <v>1.1147594148183109E-4</v>
      </c>
      <c r="S686" s="101"/>
      <c r="T686" s="99">
        <v>5.2884615384615405E-4</v>
      </c>
      <c r="U686" s="99">
        <v>2.0392307692307699E-4</v>
      </c>
      <c r="V686" s="99">
        <v>1.08307692307692E-4</v>
      </c>
      <c r="W686" s="99">
        <v>8.1653846153846194E-5</v>
      </c>
      <c r="X686" s="99">
        <v>3.8288461538461499E-5</v>
      </c>
      <c r="Y686" s="99">
        <v>1.24384615384615E-6</v>
      </c>
      <c r="Z686" s="99">
        <v>8.9692307692307703E-7</v>
      </c>
      <c r="AA686" s="99">
        <v>2.1534615384615399E-7</v>
      </c>
      <c r="AB686" s="99">
        <v>7.6153846153846097E-8</v>
      </c>
      <c r="AC686" s="99">
        <v>2.75423076923077E-8</v>
      </c>
    </row>
    <row r="687" spans="1:29" s="98" customFormat="1" x14ac:dyDescent="0.25">
      <c r="A687" s="98" t="s">
        <v>33</v>
      </c>
      <c r="B687" s="98" t="s">
        <v>237</v>
      </c>
      <c r="C687" s="98" t="s">
        <v>287</v>
      </c>
      <c r="D687" s="98">
        <v>2016</v>
      </c>
      <c r="E687" s="98">
        <v>2016</v>
      </c>
      <c r="F687" s="98" t="s">
        <v>272</v>
      </c>
      <c r="G687" s="98" t="s">
        <v>278</v>
      </c>
      <c r="H687" s="98" t="s">
        <v>275</v>
      </c>
      <c r="I687" s="99">
        <f t="shared" si="26"/>
        <v>2.7055604845052676</v>
      </c>
      <c r="J687" s="99">
        <f t="shared" si="26"/>
        <v>1.1044851344974029</v>
      </c>
      <c r="K687" s="99">
        <f t="shared" si="26"/>
        <v>0.6592663205914725</v>
      </c>
      <c r="L687" s="99">
        <f t="shared" si="26"/>
        <v>0.44179405379896119</v>
      </c>
      <c r="M687" s="99">
        <f t="shared" si="26"/>
        <v>0.21233512663205931</v>
      </c>
      <c r="N687" s="99">
        <f t="shared" si="25"/>
        <v>1.0736622935346871E-2</v>
      </c>
      <c r="O687" s="99">
        <f t="shared" si="25"/>
        <v>5.1542639609878935E-3</v>
      </c>
      <c r="P687" s="99">
        <f t="shared" si="25"/>
        <v>1.2466126789366055E-3</v>
      </c>
      <c r="Q687" s="99">
        <f t="shared" si="25"/>
        <v>4.4179405379896118E-4</v>
      </c>
      <c r="R687" s="99">
        <f t="shared" si="25"/>
        <v>1.5634029888312109E-4</v>
      </c>
      <c r="S687" s="101"/>
      <c r="T687" s="99">
        <v>6.6846153846153802E-4</v>
      </c>
      <c r="U687" s="99">
        <v>2.72884615384615E-4</v>
      </c>
      <c r="V687" s="99">
        <v>1.62884615384615E-4</v>
      </c>
      <c r="W687" s="99">
        <v>1.09153846153846E-4</v>
      </c>
      <c r="X687" s="99">
        <v>5.2461538461538498E-5</v>
      </c>
      <c r="Y687" s="99">
        <v>2.6526923076923099E-6</v>
      </c>
      <c r="Z687" s="99">
        <v>1.27346153846154E-6</v>
      </c>
      <c r="AA687" s="99">
        <v>3.0800000000000001E-7</v>
      </c>
      <c r="AB687" s="99">
        <v>1.09153846153846E-7</v>
      </c>
      <c r="AC687" s="99">
        <v>3.8626923076923103E-8</v>
      </c>
    </row>
    <row r="688" spans="1:29" s="98" customFormat="1" x14ac:dyDescent="0.25">
      <c r="A688" s="98" t="s">
        <v>33</v>
      </c>
      <c r="B688" s="98" t="s">
        <v>237</v>
      </c>
      <c r="C688" s="98" t="s">
        <v>287</v>
      </c>
      <c r="D688" s="98">
        <v>2016</v>
      </c>
      <c r="E688" s="98">
        <v>2016</v>
      </c>
      <c r="F688" s="98" t="s">
        <v>272</v>
      </c>
      <c r="G688" s="98" t="s">
        <v>278</v>
      </c>
      <c r="H688" s="98" t="s">
        <v>276</v>
      </c>
      <c r="I688" s="99">
        <f t="shared" si="26"/>
        <v>4.9659021551046223</v>
      </c>
      <c r="J688" s="99">
        <f t="shared" si="26"/>
        <v>2.0377322636463724</v>
      </c>
      <c r="K688" s="99">
        <f t="shared" si="26"/>
        <v>1.3887402233758077</v>
      </c>
      <c r="L688" s="99">
        <f t="shared" si="26"/>
        <v>0.81851766556551742</v>
      </c>
      <c r="M688" s="99">
        <f t="shared" si="26"/>
        <v>0.38528551203397832</v>
      </c>
      <c r="N688" s="99">
        <f t="shared" si="25"/>
        <v>5.6337303759635173E-2</v>
      </c>
      <c r="O688" s="99">
        <f t="shared" si="25"/>
        <v>9.5550806984426584E-3</v>
      </c>
      <c r="P688" s="99">
        <f t="shared" si="25"/>
        <v>2.3117130722038691E-3</v>
      </c>
      <c r="Q688" s="99">
        <f t="shared" si="25"/>
        <v>8.1338052540506347E-4</v>
      </c>
      <c r="R688" s="99">
        <f t="shared" si="25"/>
        <v>2.9624174925279223E-4</v>
      </c>
      <c r="S688" s="101"/>
      <c r="T688" s="99">
        <v>1.2269230769230801E-3</v>
      </c>
      <c r="U688" s="99">
        <v>5.0346153846153802E-4</v>
      </c>
      <c r="V688" s="99">
        <v>3.4311538461538502E-4</v>
      </c>
      <c r="W688" s="99">
        <v>2.02230769230769E-4</v>
      </c>
      <c r="X688" s="99">
        <v>9.5192307692307701E-5</v>
      </c>
      <c r="Y688" s="99">
        <v>1.39192307692308E-5</v>
      </c>
      <c r="Z688" s="99">
        <v>2.3607692307692299E-6</v>
      </c>
      <c r="AA688" s="99">
        <v>5.7115384615384596E-7</v>
      </c>
      <c r="AB688" s="99">
        <v>2.00961538461538E-7</v>
      </c>
      <c r="AC688" s="99">
        <v>7.3192307692307702E-8</v>
      </c>
    </row>
    <row r="689" spans="1:29" s="98" customFormat="1" x14ac:dyDescent="0.25">
      <c r="A689" s="98" t="s">
        <v>33</v>
      </c>
      <c r="B689" s="98" t="s">
        <v>237</v>
      </c>
      <c r="C689" s="98" t="s">
        <v>287</v>
      </c>
      <c r="D689" s="98">
        <v>2016</v>
      </c>
      <c r="E689" s="98">
        <v>2016</v>
      </c>
      <c r="F689" s="98" t="s">
        <v>279</v>
      </c>
      <c r="G689" s="98" t="s">
        <v>273</v>
      </c>
      <c r="H689" s="98" t="s">
        <v>274</v>
      </c>
      <c r="I689" s="99">
        <f t="shared" si="26"/>
        <v>0</v>
      </c>
      <c r="J689" s="99">
        <f t="shared" si="26"/>
        <v>0</v>
      </c>
      <c r="K689" s="99">
        <f t="shared" si="26"/>
        <v>0</v>
      </c>
      <c r="L689" s="99">
        <f t="shared" si="26"/>
        <v>0</v>
      </c>
      <c r="M689" s="99">
        <f t="shared" si="26"/>
        <v>0</v>
      </c>
      <c r="N689" s="99">
        <f t="shared" si="25"/>
        <v>0</v>
      </c>
      <c r="O689" s="99">
        <f t="shared" si="25"/>
        <v>0</v>
      </c>
      <c r="P689" s="99">
        <f t="shared" si="25"/>
        <v>0</v>
      </c>
      <c r="Q689" s="99">
        <f t="shared" si="25"/>
        <v>0</v>
      </c>
      <c r="R689" s="99">
        <f t="shared" si="25"/>
        <v>0</v>
      </c>
      <c r="S689" s="101"/>
      <c r="T689" s="99">
        <v>0</v>
      </c>
      <c r="U689" s="99">
        <v>0</v>
      </c>
      <c r="V689" s="99">
        <v>0</v>
      </c>
      <c r="W689" s="99">
        <v>0</v>
      </c>
      <c r="X689" s="99">
        <v>0</v>
      </c>
      <c r="Y689" s="99">
        <v>0</v>
      </c>
      <c r="Z689" s="99">
        <v>0</v>
      </c>
      <c r="AA689" s="99">
        <v>0</v>
      </c>
      <c r="AB689" s="99">
        <v>0</v>
      </c>
      <c r="AC689" s="99">
        <v>0</v>
      </c>
    </row>
    <row r="690" spans="1:29" s="98" customFormat="1" x14ac:dyDescent="0.25">
      <c r="A690" s="98" t="s">
        <v>33</v>
      </c>
      <c r="B690" s="98" t="s">
        <v>237</v>
      </c>
      <c r="C690" s="98" t="s">
        <v>287</v>
      </c>
      <c r="D690" s="98">
        <v>2016</v>
      </c>
      <c r="E690" s="98">
        <v>2016</v>
      </c>
      <c r="F690" s="98" t="s">
        <v>279</v>
      </c>
      <c r="G690" s="98" t="s">
        <v>273</v>
      </c>
      <c r="H690" s="98" t="s">
        <v>275</v>
      </c>
      <c r="I690" s="99">
        <f t="shared" si="26"/>
        <v>3.3634257668711656</v>
      </c>
      <c r="J690" s="99">
        <f t="shared" si="26"/>
        <v>0.87424785276073624</v>
      </c>
      <c r="K690" s="99">
        <f t="shared" si="26"/>
        <v>0.39219730061349695</v>
      </c>
      <c r="L690" s="99">
        <f t="shared" si="26"/>
        <v>0.2436561145194274</v>
      </c>
      <c r="M690" s="99">
        <f t="shared" si="26"/>
        <v>7.5282453987730064E-2</v>
      </c>
      <c r="N690" s="99">
        <f t="shared" si="25"/>
        <v>3.1731959100204498E-4</v>
      </c>
      <c r="O690" s="99">
        <f t="shared" si="25"/>
        <v>4.978355828220859E-5</v>
      </c>
      <c r="P690" s="99">
        <f t="shared" si="25"/>
        <v>0</v>
      </c>
      <c r="Q690" s="99">
        <f t="shared" si="25"/>
        <v>0</v>
      </c>
      <c r="R690" s="99">
        <f t="shared" si="25"/>
        <v>0</v>
      </c>
      <c r="S690" s="101"/>
      <c r="T690" s="99">
        <v>8.3100000000000003E-4</v>
      </c>
      <c r="U690" s="99">
        <v>2.1599999999999999E-4</v>
      </c>
      <c r="V690" s="99">
        <v>9.6899999999999997E-5</v>
      </c>
      <c r="W690" s="99">
        <v>6.02E-5</v>
      </c>
      <c r="X690" s="99">
        <v>1.8600000000000001E-5</v>
      </c>
      <c r="Y690" s="99">
        <v>7.8400000000000001E-8</v>
      </c>
      <c r="Z690" s="99">
        <v>1.2299999999999999E-8</v>
      </c>
      <c r="AA690" s="99">
        <v>0</v>
      </c>
      <c r="AB690" s="99">
        <v>0</v>
      </c>
      <c r="AC690" s="99">
        <v>0</v>
      </c>
    </row>
    <row r="691" spans="1:29" s="98" customFormat="1" x14ac:dyDescent="0.25">
      <c r="A691" s="98" t="s">
        <v>33</v>
      </c>
      <c r="B691" s="98" t="s">
        <v>237</v>
      </c>
      <c r="C691" s="98" t="s">
        <v>287</v>
      </c>
      <c r="D691" s="98">
        <v>2016</v>
      </c>
      <c r="E691" s="98">
        <v>2016</v>
      </c>
      <c r="F691" s="98" t="s">
        <v>279</v>
      </c>
      <c r="G691" s="98" t="s">
        <v>273</v>
      </c>
      <c r="H691" s="98" t="s">
        <v>276</v>
      </c>
      <c r="I691" s="99">
        <f t="shared" si="26"/>
        <v>26.875026584867076</v>
      </c>
      <c r="J691" s="99">
        <f t="shared" si="26"/>
        <v>11.778061349693251</v>
      </c>
      <c r="K691" s="99">
        <f t="shared" si="26"/>
        <v>7.5282453987730067</v>
      </c>
      <c r="L691" s="99">
        <f t="shared" si="26"/>
        <v>4.9783558282208586</v>
      </c>
      <c r="M691" s="99">
        <f t="shared" si="26"/>
        <v>2.4284662576687115</v>
      </c>
      <c r="N691" s="99">
        <f t="shared" si="25"/>
        <v>0.18334920245398773</v>
      </c>
      <c r="O691" s="99">
        <f t="shared" si="25"/>
        <v>6.4354355828220855E-2</v>
      </c>
      <c r="P691" s="99">
        <f t="shared" si="25"/>
        <v>1.521838854805726E-2</v>
      </c>
      <c r="Q691" s="99">
        <f t="shared" si="25"/>
        <v>5.3021513292433537E-3</v>
      </c>
      <c r="R691" s="99">
        <f t="shared" si="25"/>
        <v>1.8173022494887526E-3</v>
      </c>
      <c r="S691" s="101"/>
      <c r="T691" s="99">
        <v>6.6400000000000001E-3</v>
      </c>
      <c r="U691" s="99">
        <v>2.9099999999999998E-3</v>
      </c>
      <c r="V691" s="99">
        <v>1.8600000000000001E-3</v>
      </c>
      <c r="W691" s="99">
        <v>1.23E-3</v>
      </c>
      <c r="X691" s="99">
        <v>5.9999999999999995E-4</v>
      </c>
      <c r="Y691" s="99">
        <v>4.5300000000000003E-5</v>
      </c>
      <c r="Z691" s="99">
        <v>1.59E-5</v>
      </c>
      <c r="AA691" s="99">
        <v>3.76E-6</v>
      </c>
      <c r="AB691" s="99">
        <v>1.31E-6</v>
      </c>
      <c r="AC691" s="99">
        <v>4.4900000000000001E-7</v>
      </c>
    </row>
    <row r="692" spans="1:29" s="98" customFormat="1" x14ac:dyDescent="0.25">
      <c r="A692" s="98" t="s">
        <v>33</v>
      </c>
      <c r="B692" s="98" t="s">
        <v>237</v>
      </c>
      <c r="C692" s="98" t="s">
        <v>287</v>
      </c>
      <c r="D692" s="98">
        <v>2016</v>
      </c>
      <c r="E692" s="98">
        <v>2016</v>
      </c>
      <c r="F692" s="98" t="s">
        <v>279</v>
      </c>
      <c r="G692" s="98" t="s">
        <v>277</v>
      </c>
      <c r="H692" s="98" t="s">
        <v>274</v>
      </c>
      <c r="I692" s="99">
        <f t="shared" si="26"/>
        <v>5.0593047034764833</v>
      </c>
      <c r="J692" s="99">
        <f t="shared" si="26"/>
        <v>1.9508678936605319</v>
      </c>
      <c r="K692" s="99">
        <f t="shared" si="26"/>
        <v>1.0320981595092027</v>
      </c>
      <c r="L692" s="99">
        <f t="shared" si="26"/>
        <v>0.78115664621676895</v>
      </c>
      <c r="M692" s="99">
        <f t="shared" si="26"/>
        <v>0.36022249488752556</v>
      </c>
      <c r="N692" s="99">
        <f t="shared" si="25"/>
        <v>1.0604302658486707E-2</v>
      </c>
      <c r="O692" s="99">
        <f t="shared" si="25"/>
        <v>7.406822085889571E-3</v>
      </c>
      <c r="P692" s="99">
        <f t="shared" si="25"/>
        <v>1.5744556237218814E-3</v>
      </c>
      <c r="Q692" s="99">
        <f t="shared" si="25"/>
        <v>4.9783558282208591E-4</v>
      </c>
      <c r="R692" s="99">
        <f t="shared" si="25"/>
        <v>1.6634993865030675E-4</v>
      </c>
      <c r="S692" s="101"/>
      <c r="T692" s="99">
        <v>1.25E-3</v>
      </c>
      <c r="U692" s="99">
        <v>4.8200000000000001E-4</v>
      </c>
      <c r="V692" s="99">
        <v>2.5500000000000002E-4</v>
      </c>
      <c r="W692" s="99">
        <v>1.93E-4</v>
      </c>
      <c r="X692" s="99">
        <v>8.8999999999999995E-5</v>
      </c>
      <c r="Y692" s="99">
        <v>2.6199999999999999E-6</v>
      </c>
      <c r="Z692" s="99">
        <v>1.8300000000000001E-6</v>
      </c>
      <c r="AA692" s="99">
        <v>3.89E-7</v>
      </c>
      <c r="AB692" s="99">
        <v>1.23E-7</v>
      </c>
      <c r="AC692" s="99">
        <v>4.1099999999999997E-8</v>
      </c>
    </row>
    <row r="693" spans="1:29" s="98" customFormat="1" x14ac:dyDescent="0.25">
      <c r="A693" s="98" t="s">
        <v>33</v>
      </c>
      <c r="B693" s="98" t="s">
        <v>237</v>
      </c>
      <c r="C693" s="98" t="s">
        <v>287</v>
      </c>
      <c r="D693" s="98">
        <v>2016</v>
      </c>
      <c r="E693" s="98">
        <v>2016</v>
      </c>
      <c r="F693" s="98" t="s">
        <v>279</v>
      </c>
      <c r="G693" s="98" t="s">
        <v>277</v>
      </c>
      <c r="H693" s="98" t="s">
        <v>275</v>
      </c>
      <c r="I693" s="99">
        <f t="shared" si="26"/>
        <v>6.3949611451942738</v>
      </c>
      <c r="J693" s="99">
        <f t="shared" si="26"/>
        <v>2.610601226993865</v>
      </c>
      <c r="K693" s="99">
        <f t="shared" si="26"/>
        <v>1.5582658486707566</v>
      </c>
      <c r="L693" s="99">
        <f t="shared" si="26"/>
        <v>1.0401930470347649</v>
      </c>
      <c r="M693" s="99">
        <f t="shared" si="26"/>
        <v>0.49378813905930469</v>
      </c>
      <c r="N693" s="99">
        <f t="shared" ref="N693:R743" si="27">1000*98.96*Y693/24.45</f>
        <v>2.2868057259713706E-2</v>
      </c>
      <c r="O693" s="99">
        <f t="shared" si="27"/>
        <v>1.0887623721881391E-2</v>
      </c>
      <c r="P693" s="99">
        <f t="shared" si="27"/>
        <v>2.3232327198364012E-3</v>
      </c>
      <c r="Q693" s="99">
        <f t="shared" si="27"/>
        <v>7.285398773006135E-4</v>
      </c>
      <c r="R693" s="99">
        <f t="shared" si="27"/>
        <v>2.3353750511247444E-4</v>
      </c>
      <c r="S693" s="101"/>
      <c r="T693" s="99">
        <v>1.58E-3</v>
      </c>
      <c r="U693" s="99">
        <v>6.4499999999999996E-4</v>
      </c>
      <c r="V693" s="99">
        <v>3.8499999999999998E-4</v>
      </c>
      <c r="W693" s="99">
        <v>2.5700000000000001E-4</v>
      </c>
      <c r="X693" s="99">
        <v>1.22E-4</v>
      </c>
      <c r="Y693" s="99">
        <v>5.6500000000000001E-6</v>
      </c>
      <c r="Z693" s="99">
        <v>2.6900000000000001E-6</v>
      </c>
      <c r="AA693" s="99">
        <v>5.7400000000000003E-7</v>
      </c>
      <c r="AB693" s="99">
        <v>1.8E-7</v>
      </c>
      <c r="AC693" s="99">
        <v>5.7700000000000001E-8</v>
      </c>
    </row>
    <row r="694" spans="1:29" s="98" customFormat="1" x14ac:dyDescent="0.25">
      <c r="A694" s="98" t="s">
        <v>33</v>
      </c>
      <c r="B694" s="98" t="s">
        <v>237</v>
      </c>
      <c r="C694" s="98" t="s">
        <v>287</v>
      </c>
      <c r="D694" s="98">
        <v>2016</v>
      </c>
      <c r="E694" s="98">
        <v>2016</v>
      </c>
      <c r="F694" s="98" t="s">
        <v>279</v>
      </c>
      <c r="G694" s="98" t="s">
        <v>277</v>
      </c>
      <c r="H694" s="98" t="s">
        <v>276</v>
      </c>
      <c r="I694" s="99">
        <f t="shared" ref="I694:M744" si="28">1000*98.96*T694/24.45</f>
        <v>11.737586912065439</v>
      </c>
      <c r="J694" s="99">
        <f t="shared" si="28"/>
        <v>4.816458077709612</v>
      </c>
      <c r="K694" s="99">
        <f t="shared" si="28"/>
        <v>3.2824768916155418</v>
      </c>
      <c r="L694" s="99">
        <f t="shared" si="28"/>
        <v>1.9265832310838449</v>
      </c>
      <c r="M694" s="99">
        <f t="shared" si="28"/>
        <v>0.89448507157464219</v>
      </c>
      <c r="N694" s="99">
        <f t="shared" si="27"/>
        <v>0.12304229038854805</v>
      </c>
      <c r="O694" s="99">
        <f t="shared" si="27"/>
        <v>1.999437218813906E-2</v>
      </c>
      <c r="P694" s="99">
        <f t="shared" si="27"/>
        <v>4.4117137014314921E-3</v>
      </c>
      <c r="Q694" s="99">
        <f t="shared" si="27"/>
        <v>1.4206527607361964E-3</v>
      </c>
      <c r="R694" s="99">
        <f t="shared" si="27"/>
        <v>4.6140858895705523E-4</v>
      </c>
      <c r="S694" s="101"/>
      <c r="T694" s="99">
        <v>2.8999999999999998E-3</v>
      </c>
      <c r="U694" s="99">
        <v>1.1900000000000001E-3</v>
      </c>
      <c r="V694" s="99">
        <v>8.1099999999999998E-4</v>
      </c>
      <c r="W694" s="99">
        <v>4.7600000000000002E-4</v>
      </c>
      <c r="X694" s="99">
        <v>2.2100000000000001E-4</v>
      </c>
      <c r="Y694" s="99">
        <v>3.04E-5</v>
      </c>
      <c r="Z694" s="99">
        <v>4.9400000000000001E-6</v>
      </c>
      <c r="AA694" s="99">
        <v>1.0899999999999999E-6</v>
      </c>
      <c r="AB694" s="99">
        <v>3.5100000000000001E-7</v>
      </c>
      <c r="AC694" s="99">
        <v>1.14E-7</v>
      </c>
    </row>
    <row r="695" spans="1:29" s="98" customFormat="1" x14ac:dyDescent="0.25">
      <c r="A695" s="98" t="s">
        <v>33</v>
      </c>
      <c r="B695" s="98" t="s">
        <v>237</v>
      </c>
      <c r="C695" s="98" t="s">
        <v>287</v>
      </c>
      <c r="D695" s="98">
        <v>2016</v>
      </c>
      <c r="E695" s="98">
        <v>2016</v>
      </c>
      <c r="F695" s="98" t="s">
        <v>279</v>
      </c>
      <c r="G695" s="98" t="s">
        <v>278</v>
      </c>
      <c r="H695" s="98" t="s">
        <v>274</v>
      </c>
      <c r="I695" s="99">
        <f t="shared" si="28"/>
        <v>2.1404750668554358</v>
      </c>
      <c r="J695" s="99">
        <f t="shared" si="28"/>
        <v>0.825367185779456</v>
      </c>
      <c r="K695" s="99">
        <f t="shared" si="28"/>
        <v>0.43665691363850717</v>
      </c>
      <c r="L695" s="99">
        <f t="shared" si="28"/>
        <v>0.33048935032247934</v>
      </c>
      <c r="M695" s="99">
        <f t="shared" si="28"/>
        <v>0.15240182476010675</v>
      </c>
      <c r="N695" s="99">
        <f t="shared" si="27"/>
        <v>4.4864357401289984E-3</v>
      </c>
      <c r="O695" s="99">
        <f t="shared" si="27"/>
        <v>3.1336554978763555E-3</v>
      </c>
      <c r="P695" s="99">
        <f t="shared" si="27"/>
        <v>6.6611584080541097E-4</v>
      </c>
      <c r="Q695" s="99">
        <f t="shared" si="27"/>
        <v>2.1062274657857467E-4</v>
      </c>
      <c r="R695" s="99">
        <f t="shared" si="27"/>
        <v>7.0378820198206549E-5</v>
      </c>
      <c r="S695" s="101"/>
      <c r="T695" s="99">
        <v>5.2884615384615405E-4</v>
      </c>
      <c r="U695" s="99">
        <v>2.0392307692307699E-4</v>
      </c>
      <c r="V695" s="99">
        <v>1.07884615384615E-4</v>
      </c>
      <c r="W695" s="99">
        <v>8.1653846153846194E-5</v>
      </c>
      <c r="X695" s="99">
        <v>3.7653846153846101E-5</v>
      </c>
      <c r="Y695" s="99">
        <v>1.1084615384615401E-6</v>
      </c>
      <c r="Z695" s="99">
        <v>7.7423076923076899E-7</v>
      </c>
      <c r="AA695" s="99">
        <v>1.64576923076923E-7</v>
      </c>
      <c r="AB695" s="99">
        <v>5.2038461538461502E-8</v>
      </c>
      <c r="AC695" s="99">
        <v>1.7388461538461499E-8</v>
      </c>
    </row>
    <row r="696" spans="1:29" s="98" customFormat="1" x14ac:dyDescent="0.25">
      <c r="A696" s="98" t="s">
        <v>33</v>
      </c>
      <c r="B696" s="98" t="s">
        <v>237</v>
      </c>
      <c r="C696" s="98" t="s">
        <v>287</v>
      </c>
      <c r="D696" s="98">
        <v>2016</v>
      </c>
      <c r="E696" s="98">
        <v>2016</v>
      </c>
      <c r="F696" s="98" t="s">
        <v>279</v>
      </c>
      <c r="G696" s="98" t="s">
        <v>278</v>
      </c>
      <c r="H696" s="98" t="s">
        <v>275</v>
      </c>
      <c r="I696" s="99">
        <f t="shared" si="28"/>
        <v>2.7055604845052676</v>
      </c>
      <c r="J696" s="99">
        <f t="shared" si="28"/>
        <v>1.1044851344974029</v>
      </c>
      <c r="K696" s="99">
        <f t="shared" si="28"/>
        <v>0.6592663205914725</v>
      </c>
      <c r="L696" s="99">
        <f t="shared" si="28"/>
        <v>0.44008167374547652</v>
      </c>
      <c r="M696" s="99">
        <f t="shared" si="28"/>
        <v>0.2089103665250904</v>
      </c>
      <c r="N696" s="99">
        <f t="shared" si="27"/>
        <v>9.6749473021865862E-3</v>
      </c>
      <c r="O696" s="99">
        <f t="shared" si="27"/>
        <v>4.6063023438728829E-3</v>
      </c>
      <c r="P696" s="99">
        <f t="shared" si="27"/>
        <v>9.8290615070001624E-4</v>
      </c>
      <c r="Q696" s="99">
        <f t="shared" si="27"/>
        <v>3.082284096271824E-4</v>
      </c>
      <c r="R696" s="99">
        <f t="shared" si="27"/>
        <v>9.8804329086047039E-5</v>
      </c>
      <c r="S696" s="101"/>
      <c r="T696" s="99">
        <v>6.6846153846153802E-4</v>
      </c>
      <c r="U696" s="99">
        <v>2.72884615384615E-4</v>
      </c>
      <c r="V696" s="99">
        <v>1.62884615384615E-4</v>
      </c>
      <c r="W696" s="99">
        <v>1.08730769230769E-4</v>
      </c>
      <c r="X696" s="99">
        <v>5.1615384615384598E-5</v>
      </c>
      <c r="Y696" s="99">
        <v>2.3903846153846201E-6</v>
      </c>
      <c r="Z696" s="99">
        <v>1.1380769230769199E-6</v>
      </c>
      <c r="AA696" s="99">
        <v>2.4284615384615399E-7</v>
      </c>
      <c r="AB696" s="99">
        <v>7.6153846153846097E-8</v>
      </c>
      <c r="AC696" s="99">
        <v>2.4411538461538501E-8</v>
      </c>
    </row>
    <row r="697" spans="1:29" s="98" customFormat="1" x14ac:dyDescent="0.25">
      <c r="A697" s="98" t="s">
        <v>33</v>
      </c>
      <c r="B697" s="98" t="s">
        <v>237</v>
      </c>
      <c r="C697" s="98" t="s">
        <v>287</v>
      </c>
      <c r="D697" s="98">
        <v>2016</v>
      </c>
      <c r="E697" s="98">
        <v>2016</v>
      </c>
      <c r="F697" s="98" t="s">
        <v>279</v>
      </c>
      <c r="G697" s="98" t="s">
        <v>278</v>
      </c>
      <c r="H697" s="98" t="s">
        <v>276</v>
      </c>
      <c r="I697" s="99">
        <f t="shared" si="28"/>
        <v>4.9659021551046223</v>
      </c>
      <c r="J697" s="99">
        <f t="shared" si="28"/>
        <v>2.0377322636463724</v>
      </c>
      <c r="K697" s="99">
        <f t="shared" si="28"/>
        <v>1.3887402233758077</v>
      </c>
      <c r="L697" s="99">
        <f t="shared" si="28"/>
        <v>0.81509290545854796</v>
      </c>
      <c r="M697" s="99">
        <f t="shared" si="28"/>
        <v>0.37843599182004095</v>
      </c>
      <c r="N697" s="99">
        <f t="shared" si="27"/>
        <v>5.2056353625924333E-2</v>
      </c>
      <c r="O697" s="99">
        <f t="shared" si="27"/>
        <v>8.4591574642126788E-3</v>
      </c>
      <c r="P697" s="99">
        <f t="shared" si="27"/>
        <v>1.8664942582979388E-3</v>
      </c>
      <c r="Q697" s="99">
        <f t="shared" si="27"/>
        <v>6.0104539877300618E-4</v>
      </c>
      <c r="R697" s="99">
        <f t="shared" si="27"/>
        <v>1.9521132609721554E-4</v>
      </c>
      <c r="S697" s="101"/>
      <c r="T697" s="99">
        <v>1.2269230769230801E-3</v>
      </c>
      <c r="U697" s="99">
        <v>5.0346153846153802E-4</v>
      </c>
      <c r="V697" s="99">
        <v>3.4311538461538502E-4</v>
      </c>
      <c r="W697" s="99">
        <v>2.0138461538461499E-4</v>
      </c>
      <c r="X697" s="99">
        <v>9.3499999999999996E-5</v>
      </c>
      <c r="Y697" s="99">
        <v>1.28615384615385E-5</v>
      </c>
      <c r="Z697" s="99">
        <v>2.0899999999999999E-6</v>
      </c>
      <c r="AA697" s="99">
        <v>4.6115384615384601E-7</v>
      </c>
      <c r="AB697" s="99">
        <v>1.4850000000000001E-7</v>
      </c>
      <c r="AC697" s="99">
        <v>4.8230769230769202E-8</v>
      </c>
    </row>
    <row r="698" spans="1:29" s="98" customFormat="1" x14ac:dyDescent="0.25">
      <c r="A698" s="98" t="s">
        <v>33</v>
      </c>
      <c r="B698" s="98" t="s">
        <v>237</v>
      </c>
      <c r="C698" s="98" t="s">
        <v>287</v>
      </c>
      <c r="D698" s="98">
        <v>2016</v>
      </c>
      <c r="E698" s="98">
        <v>2016</v>
      </c>
      <c r="F698" s="98" t="s">
        <v>280</v>
      </c>
      <c r="G698" s="98" t="s">
        <v>273</v>
      </c>
      <c r="H698" s="98" t="s">
        <v>274</v>
      </c>
      <c r="I698" s="99">
        <f t="shared" si="28"/>
        <v>2.1896670756646218E-13</v>
      </c>
      <c r="J698" s="99">
        <f t="shared" si="28"/>
        <v>1.6634993865030673E-7</v>
      </c>
      <c r="K698" s="99">
        <f t="shared" si="28"/>
        <v>2.1006233128834356E-6</v>
      </c>
      <c r="L698" s="99">
        <f t="shared" si="28"/>
        <v>1.0523353783231085E-5</v>
      </c>
      <c r="M698" s="99">
        <f t="shared" si="28"/>
        <v>4.6545603271983647E-5</v>
      </c>
      <c r="N698" s="99">
        <f t="shared" si="27"/>
        <v>4.2093415132924339E-5</v>
      </c>
      <c r="O698" s="99">
        <f t="shared" si="27"/>
        <v>3.2096229038854809E-5</v>
      </c>
      <c r="P698" s="99">
        <f t="shared" si="27"/>
        <v>1.4206527607361964E-5</v>
      </c>
      <c r="Q698" s="99">
        <f t="shared" si="27"/>
        <v>7.4877709611451947E-6</v>
      </c>
      <c r="R698" s="99">
        <f t="shared" si="27"/>
        <v>3.7236482617586915E-6</v>
      </c>
      <c r="S698" s="101"/>
      <c r="T698" s="99">
        <v>5.41E-17</v>
      </c>
      <c r="U698" s="99">
        <v>4.1099999999999999E-11</v>
      </c>
      <c r="V698" s="99">
        <v>5.1899999999999997E-10</v>
      </c>
      <c r="W698" s="99">
        <v>2.6000000000000001E-9</v>
      </c>
      <c r="X698" s="99">
        <v>1.15E-8</v>
      </c>
      <c r="Y698" s="99">
        <v>1.04E-8</v>
      </c>
      <c r="Z698" s="99">
        <v>7.9300000000000005E-9</v>
      </c>
      <c r="AA698" s="99">
        <v>3.5100000000000001E-9</v>
      </c>
      <c r="AB698" s="99">
        <v>1.85E-9</v>
      </c>
      <c r="AC698" s="99">
        <v>9.2000000000000003E-10</v>
      </c>
    </row>
    <row r="699" spans="1:29" s="98" customFormat="1" x14ac:dyDescent="0.25">
      <c r="A699" s="98" t="s">
        <v>33</v>
      </c>
      <c r="B699" s="98" t="s">
        <v>237</v>
      </c>
      <c r="C699" s="98" t="s">
        <v>287</v>
      </c>
      <c r="D699" s="98">
        <v>2016</v>
      </c>
      <c r="E699" s="98">
        <v>2016</v>
      </c>
      <c r="F699" s="98" t="s">
        <v>280</v>
      </c>
      <c r="G699" s="98" t="s">
        <v>273</v>
      </c>
      <c r="H699" s="98" t="s">
        <v>275</v>
      </c>
      <c r="I699" s="99">
        <f t="shared" si="28"/>
        <v>4.0879182004089981E-9</v>
      </c>
      <c r="J699" s="99">
        <f t="shared" si="28"/>
        <v>1.4894593047034766E-5</v>
      </c>
      <c r="K699" s="99">
        <f t="shared" si="28"/>
        <v>1.8132548057259713E-4</v>
      </c>
      <c r="L699" s="99">
        <f t="shared" si="28"/>
        <v>5.7473701431492844E-4</v>
      </c>
      <c r="M699" s="99">
        <f t="shared" si="28"/>
        <v>1.4813644171779142E-3</v>
      </c>
      <c r="N699" s="99">
        <f t="shared" si="27"/>
        <v>2.9748711656441717E-4</v>
      </c>
      <c r="O699" s="99">
        <f t="shared" si="27"/>
        <v>1.5946928425357874E-4</v>
      </c>
      <c r="P699" s="99">
        <f t="shared" si="27"/>
        <v>6.4759100204498976E-5</v>
      </c>
      <c r="Q699" s="99">
        <f t="shared" si="27"/>
        <v>3.5536556237218815E-5</v>
      </c>
      <c r="R699" s="99">
        <f t="shared" si="27"/>
        <v>2.2625210633946833E-5</v>
      </c>
      <c r="S699" s="101"/>
      <c r="T699" s="99">
        <v>1.0099999999999999E-12</v>
      </c>
      <c r="U699" s="99">
        <v>3.6800000000000001E-9</v>
      </c>
      <c r="V699" s="99">
        <v>4.4799999999999997E-8</v>
      </c>
      <c r="W699" s="99">
        <v>1.42E-7</v>
      </c>
      <c r="X699" s="99">
        <v>3.6600000000000002E-7</v>
      </c>
      <c r="Y699" s="99">
        <v>7.3500000000000003E-8</v>
      </c>
      <c r="Z699" s="99">
        <v>3.9400000000000002E-8</v>
      </c>
      <c r="AA699" s="99">
        <v>1.6000000000000001E-8</v>
      </c>
      <c r="AB699" s="99">
        <v>8.7799999999999999E-9</v>
      </c>
      <c r="AC699" s="99">
        <v>5.5899999999999999E-9</v>
      </c>
    </row>
    <row r="700" spans="1:29" s="98" customFormat="1" x14ac:dyDescent="0.25">
      <c r="A700" s="98" t="s">
        <v>33</v>
      </c>
      <c r="B700" s="98" t="s">
        <v>237</v>
      </c>
      <c r="C700" s="98" t="s">
        <v>287</v>
      </c>
      <c r="D700" s="98">
        <v>2016</v>
      </c>
      <c r="E700" s="98">
        <v>2016</v>
      </c>
      <c r="F700" s="98" t="s">
        <v>280</v>
      </c>
      <c r="G700" s="98" t="s">
        <v>273</v>
      </c>
      <c r="H700" s="98" t="s">
        <v>276</v>
      </c>
      <c r="I700" s="99">
        <f t="shared" si="28"/>
        <v>4.3307648261758688E-6</v>
      </c>
      <c r="J700" s="99">
        <f t="shared" si="28"/>
        <v>1.3599411042944786E-3</v>
      </c>
      <c r="K700" s="99">
        <f t="shared" si="28"/>
        <v>9.0257995910020452E-3</v>
      </c>
      <c r="L700" s="99">
        <f t="shared" si="28"/>
        <v>1.7161161554192231E-2</v>
      </c>
      <c r="M700" s="99">
        <f t="shared" si="28"/>
        <v>3.8086445807770958E-2</v>
      </c>
      <c r="N700" s="99">
        <f t="shared" si="27"/>
        <v>1.4287476482617587E-2</v>
      </c>
      <c r="O700" s="99">
        <f t="shared" si="27"/>
        <v>8.49963190184049E-3</v>
      </c>
      <c r="P700" s="99">
        <f t="shared" si="27"/>
        <v>3.808644580777096E-3</v>
      </c>
      <c r="Q700" s="99">
        <f t="shared" si="27"/>
        <v>1.9589627811860944E-3</v>
      </c>
      <c r="R700" s="99">
        <f t="shared" si="27"/>
        <v>8.8639018404907972E-4</v>
      </c>
      <c r="S700" s="101"/>
      <c r="T700" s="99">
        <v>1.07E-9</v>
      </c>
      <c r="U700" s="99">
        <v>3.3599999999999999E-7</v>
      </c>
      <c r="V700" s="99">
        <v>2.2299999999999998E-6</v>
      </c>
      <c r="W700" s="99">
        <v>4.2400000000000001E-6</v>
      </c>
      <c r="X700" s="99">
        <v>9.4099999999999997E-6</v>
      </c>
      <c r="Y700" s="99">
        <v>3.5300000000000001E-6</v>
      </c>
      <c r="Z700" s="99">
        <v>2.0999999999999998E-6</v>
      </c>
      <c r="AA700" s="99">
        <v>9.4099999999999997E-7</v>
      </c>
      <c r="AB700" s="99">
        <v>4.8400000000000005E-7</v>
      </c>
      <c r="AC700" s="99">
        <v>2.1899999999999999E-7</v>
      </c>
    </row>
    <row r="701" spans="1:29" s="98" customFormat="1" x14ac:dyDescent="0.25">
      <c r="A701" s="98" t="s">
        <v>33</v>
      </c>
      <c r="B701" s="98" t="s">
        <v>237</v>
      </c>
      <c r="C701" s="98" t="s">
        <v>287</v>
      </c>
      <c r="D701" s="98">
        <v>2016</v>
      </c>
      <c r="E701" s="98">
        <v>2016</v>
      </c>
      <c r="F701" s="98" t="s">
        <v>280</v>
      </c>
      <c r="G701" s="98" t="s">
        <v>277</v>
      </c>
      <c r="H701" s="98" t="s">
        <v>274</v>
      </c>
      <c r="I701" s="99">
        <f t="shared" si="28"/>
        <v>9.5519672801635998E-7</v>
      </c>
      <c r="J701" s="99">
        <f t="shared" si="28"/>
        <v>2.0318167689161552E-4</v>
      </c>
      <c r="K701" s="99">
        <f t="shared" si="28"/>
        <v>3.9948269938650308E-4</v>
      </c>
      <c r="L701" s="99">
        <f t="shared" si="28"/>
        <v>2.3272801635991821E-3</v>
      </c>
      <c r="M701" s="99">
        <f t="shared" si="28"/>
        <v>5.1807280163599185E-3</v>
      </c>
      <c r="N701" s="99">
        <f t="shared" si="27"/>
        <v>1.1130470347648263E-3</v>
      </c>
      <c r="O701" s="99">
        <f t="shared" si="27"/>
        <v>9.1472229038854803E-4</v>
      </c>
      <c r="P701" s="99">
        <f t="shared" si="27"/>
        <v>4.4521881390593049E-4</v>
      </c>
      <c r="Q701" s="99">
        <f t="shared" si="27"/>
        <v>2.2787108384458082E-4</v>
      </c>
      <c r="R701" s="99">
        <f t="shared" si="27"/>
        <v>9.9971860940695304E-5</v>
      </c>
      <c r="S701" s="101"/>
      <c r="T701" s="99">
        <v>2.3600000000000001E-10</v>
      </c>
      <c r="U701" s="99">
        <v>5.02E-8</v>
      </c>
      <c r="V701" s="99">
        <v>9.8700000000000004E-8</v>
      </c>
      <c r="W701" s="99">
        <v>5.75E-7</v>
      </c>
      <c r="X701" s="99">
        <v>1.28E-6</v>
      </c>
      <c r="Y701" s="99">
        <v>2.7500000000000001E-7</v>
      </c>
      <c r="Z701" s="99">
        <v>2.2600000000000001E-7</v>
      </c>
      <c r="AA701" s="99">
        <v>1.1000000000000001E-7</v>
      </c>
      <c r="AB701" s="99">
        <v>5.6300000000000001E-8</v>
      </c>
      <c r="AC701" s="99">
        <v>2.4699999999999999E-8</v>
      </c>
    </row>
    <row r="702" spans="1:29" s="98" customFormat="1" x14ac:dyDescent="0.25">
      <c r="A702" s="98" t="s">
        <v>33</v>
      </c>
      <c r="B702" s="98" t="s">
        <v>237</v>
      </c>
      <c r="C702" s="98" t="s">
        <v>287</v>
      </c>
      <c r="D702" s="98">
        <v>2016</v>
      </c>
      <c r="E702" s="98">
        <v>2016</v>
      </c>
      <c r="F702" s="98" t="s">
        <v>280</v>
      </c>
      <c r="G702" s="98" t="s">
        <v>277</v>
      </c>
      <c r="H702" s="98" t="s">
        <v>275</v>
      </c>
      <c r="I702" s="99">
        <f t="shared" si="28"/>
        <v>1.2263754601226994E-6</v>
      </c>
      <c r="J702" s="99">
        <f t="shared" si="28"/>
        <v>2.4770355828220865E-4</v>
      </c>
      <c r="K702" s="99">
        <f t="shared" si="28"/>
        <v>1.497554192229039E-3</v>
      </c>
      <c r="L702" s="99">
        <f t="shared" si="28"/>
        <v>3.0315353783231087E-3</v>
      </c>
      <c r="M702" s="99">
        <f t="shared" si="28"/>
        <v>6.9211288343558287E-3</v>
      </c>
      <c r="N702" s="99">
        <f t="shared" si="27"/>
        <v>1.9630102249488753E-3</v>
      </c>
      <c r="O702" s="99">
        <f t="shared" si="27"/>
        <v>1.2263754601226993E-3</v>
      </c>
      <c r="P702" s="99">
        <f t="shared" si="27"/>
        <v>5.8687934560327202E-4</v>
      </c>
      <c r="Q702" s="99">
        <f t="shared" si="27"/>
        <v>3.0436777096114518E-4</v>
      </c>
      <c r="R702" s="99">
        <f t="shared" si="27"/>
        <v>1.3558936605316974E-4</v>
      </c>
      <c r="S702" s="101"/>
      <c r="T702" s="99">
        <v>3.0299999999999999E-10</v>
      </c>
      <c r="U702" s="99">
        <v>6.1200000000000005E-8</v>
      </c>
      <c r="V702" s="99">
        <v>3.7E-7</v>
      </c>
      <c r="W702" s="99">
        <v>7.4900000000000005E-7</v>
      </c>
      <c r="X702" s="99">
        <v>1.7099999999999999E-6</v>
      </c>
      <c r="Y702" s="99">
        <v>4.8500000000000002E-7</v>
      </c>
      <c r="Z702" s="99">
        <v>3.03E-7</v>
      </c>
      <c r="AA702" s="99">
        <v>1.4499999999999999E-7</v>
      </c>
      <c r="AB702" s="99">
        <v>7.5199999999999998E-8</v>
      </c>
      <c r="AC702" s="99">
        <v>3.3500000000000002E-8</v>
      </c>
    </row>
    <row r="703" spans="1:29" s="98" customFormat="1" x14ac:dyDescent="0.25">
      <c r="A703" s="98" t="s">
        <v>33</v>
      </c>
      <c r="B703" s="98" t="s">
        <v>237</v>
      </c>
      <c r="C703" s="98" t="s">
        <v>287</v>
      </c>
      <c r="D703" s="98">
        <v>2016</v>
      </c>
      <c r="E703" s="98">
        <v>2016</v>
      </c>
      <c r="F703" s="98" t="s">
        <v>280</v>
      </c>
      <c r="G703" s="98" t="s">
        <v>277</v>
      </c>
      <c r="H703" s="98" t="s">
        <v>276</v>
      </c>
      <c r="I703" s="99">
        <f t="shared" si="28"/>
        <v>1.4206527607361961E-6</v>
      </c>
      <c r="J703" s="99">
        <f t="shared" si="28"/>
        <v>3.011298159509203E-4</v>
      </c>
      <c r="K703" s="99">
        <f t="shared" si="28"/>
        <v>3.5981775051124746E-3</v>
      </c>
      <c r="L703" s="99">
        <f t="shared" si="28"/>
        <v>5.990216768916156E-3</v>
      </c>
      <c r="M703" s="99">
        <f t="shared" si="28"/>
        <v>1.5663607361963192E-2</v>
      </c>
      <c r="N703" s="99">
        <f t="shared" si="27"/>
        <v>7.0425521472392639E-3</v>
      </c>
      <c r="O703" s="99">
        <f t="shared" si="27"/>
        <v>3.8288817995910025E-3</v>
      </c>
      <c r="P703" s="99">
        <f t="shared" si="27"/>
        <v>1.3923206543967281E-3</v>
      </c>
      <c r="Q703" s="99">
        <f t="shared" si="27"/>
        <v>5.8283190184049076E-4</v>
      </c>
      <c r="R703" s="99">
        <f t="shared" si="27"/>
        <v>2.412276482617587E-4</v>
      </c>
      <c r="S703" s="101"/>
      <c r="T703" s="99">
        <v>3.5099999999999998E-10</v>
      </c>
      <c r="U703" s="99">
        <v>7.4400000000000004E-8</v>
      </c>
      <c r="V703" s="99">
        <v>8.8899999999999998E-7</v>
      </c>
      <c r="W703" s="99">
        <v>1.48E-6</v>
      </c>
      <c r="X703" s="99">
        <v>3.8700000000000002E-6</v>
      </c>
      <c r="Y703" s="99">
        <v>1.7400000000000001E-6</v>
      </c>
      <c r="Z703" s="99">
        <v>9.4600000000000003E-7</v>
      </c>
      <c r="AA703" s="99">
        <v>3.4400000000000001E-7</v>
      </c>
      <c r="AB703" s="99">
        <v>1.4399999999999999E-7</v>
      </c>
      <c r="AC703" s="99">
        <v>5.9599999999999998E-8</v>
      </c>
    </row>
    <row r="704" spans="1:29" s="98" customFormat="1" x14ac:dyDescent="0.25">
      <c r="A704" s="98" t="s">
        <v>33</v>
      </c>
      <c r="B704" s="98" t="s">
        <v>237</v>
      </c>
      <c r="C704" s="98" t="s">
        <v>287</v>
      </c>
      <c r="D704" s="98">
        <v>2016</v>
      </c>
      <c r="E704" s="98">
        <v>2016</v>
      </c>
      <c r="F704" s="98" t="s">
        <v>280</v>
      </c>
      <c r="G704" s="98" t="s">
        <v>278</v>
      </c>
      <c r="H704" s="98" t="s">
        <v>274</v>
      </c>
      <c r="I704" s="99">
        <f t="shared" si="28"/>
        <v>4.0412169262230636E-7</v>
      </c>
      <c r="J704" s="99">
        <f t="shared" si="28"/>
        <v>8.5961478684914121E-5</v>
      </c>
      <c r="K704" s="99">
        <f t="shared" si="28"/>
        <v>1.6901191127890509E-4</v>
      </c>
      <c r="L704" s="99">
        <f t="shared" si="28"/>
        <v>9.8461853075350108E-4</v>
      </c>
      <c r="M704" s="99">
        <f t="shared" si="28"/>
        <v>2.1918464684599673E-3</v>
      </c>
      <c r="N704" s="99">
        <f t="shared" si="27"/>
        <v>4.7090451470819633E-4</v>
      </c>
      <c r="O704" s="99">
        <f t="shared" si="27"/>
        <v>3.8699789208746264E-4</v>
      </c>
      <c r="P704" s="99">
        <f t="shared" si="27"/>
        <v>1.8836180588327814E-4</v>
      </c>
      <c r="Q704" s="99">
        <f t="shared" si="27"/>
        <v>9.6406997011168921E-5</v>
      </c>
      <c r="R704" s="99">
        <f t="shared" si="27"/>
        <v>4.2295787321063394E-5</v>
      </c>
      <c r="S704" s="101"/>
      <c r="T704" s="99">
        <v>9.9846153846153905E-11</v>
      </c>
      <c r="U704" s="99">
        <v>2.1238461538461501E-8</v>
      </c>
      <c r="V704" s="99">
        <v>4.1757692307692299E-8</v>
      </c>
      <c r="W704" s="99">
        <v>2.4326923076923101E-7</v>
      </c>
      <c r="X704" s="99">
        <v>5.4153846153846201E-7</v>
      </c>
      <c r="Y704" s="99">
        <v>1.1634615384615401E-7</v>
      </c>
      <c r="Z704" s="99">
        <v>9.5615384615384606E-8</v>
      </c>
      <c r="AA704" s="99">
        <v>4.6538461538461499E-8</v>
      </c>
      <c r="AB704" s="99">
        <v>2.3819230769230801E-8</v>
      </c>
      <c r="AC704" s="99">
        <v>1.0449999999999999E-8</v>
      </c>
    </row>
    <row r="705" spans="1:29" s="98" customFormat="1" x14ac:dyDescent="0.25">
      <c r="A705" s="98" t="s">
        <v>33</v>
      </c>
      <c r="B705" s="98" t="s">
        <v>237</v>
      </c>
      <c r="C705" s="98" t="s">
        <v>287</v>
      </c>
      <c r="D705" s="98">
        <v>2016</v>
      </c>
      <c r="E705" s="98">
        <v>2016</v>
      </c>
      <c r="F705" s="98" t="s">
        <v>280</v>
      </c>
      <c r="G705" s="98" t="s">
        <v>278</v>
      </c>
      <c r="H705" s="98" t="s">
        <v>275</v>
      </c>
      <c r="I705" s="99">
        <f t="shared" si="28"/>
        <v>5.1885115620575868E-7</v>
      </c>
      <c r="J705" s="99">
        <f t="shared" si="28"/>
        <v>1.0479765927324212E-4</v>
      </c>
      <c r="K705" s="99">
        <f t="shared" si="28"/>
        <v>6.3358061978921064E-4</v>
      </c>
      <c r="L705" s="99">
        <f t="shared" si="28"/>
        <v>1.2825726600597751E-3</v>
      </c>
      <c r="M705" s="99">
        <f t="shared" si="28"/>
        <v>2.9281698914582336E-3</v>
      </c>
      <c r="N705" s="99">
        <f t="shared" si="27"/>
        <v>8.3050432593991007E-4</v>
      </c>
      <c r="O705" s="99">
        <f t="shared" si="27"/>
        <v>5.1885115620575869E-4</v>
      </c>
      <c r="P705" s="99">
        <f t="shared" si="27"/>
        <v>2.482951077552303E-4</v>
      </c>
      <c r="Q705" s="99">
        <f t="shared" si="27"/>
        <v>1.287709800220229E-4</v>
      </c>
      <c r="R705" s="99">
        <f t="shared" si="27"/>
        <v>5.7364731791725566E-5</v>
      </c>
      <c r="S705" s="101"/>
      <c r="T705" s="99">
        <v>1.2819230769230801E-10</v>
      </c>
      <c r="U705" s="99">
        <v>2.5892307692307698E-8</v>
      </c>
      <c r="V705" s="99">
        <v>1.5653846153846199E-7</v>
      </c>
      <c r="W705" s="99">
        <v>3.1688461538461498E-7</v>
      </c>
      <c r="X705" s="99">
        <v>7.2346153846153805E-7</v>
      </c>
      <c r="Y705" s="99">
        <v>2.0519230769230801E-7</v>
      </c>
      <c r="Z705" s="99">
        <v>1.28192307692308E-7</v>
      </c>
      <c r="AA705" s="99">
        <v>6.1346153846153804E-8</v>
      </c>
      <c r="AB705" s="99">
        <v>3.1815384615384597E-8</v>
      </c>
      <c r="AC705" s="99">
        <v>1.41730769230769E-8</v>
      </c>
    </row>
    <row r="706" spans="1:29" s="98" customFormat="1" x14ac:dyDescent="0.25">
      <c r="A706" s="98" t="s">
        <v>33</v>
      </c>
      <c r="B706" s="98" t="s">
        <v>237</v>
      </c>
      <c r="C706" s="98" t="s">
        <v>287</v>
      </c>
      <c r="D706" s="98">
        <v>2016</v>
      </c>
      <c r="E706" s="98">
        <v>2016</v>
      </c>
      <c r="F706" s="98" t="s">
        <v>280</v>
      </c>
      <c r="G706" s="98" t="s">
        <v>278</v>
      </c>
      <c r="H706" s="98" t="s">
        <v>276</v>
      </c>
      <c r="I706" s="99">
        <f t="shared" si="28"/>
        <v>6.0104539877300617E-7</v>
      </c>
      <c r="J706" s="99">
        <f t="shared" si="28"/>
        <v>1.2740107597923559E-4</v>
      </c>
      <c r="K706" s="99">
        <f t="shared" si="28"/>
        <v>1.522305867547587E-3</v>
      </c>
      <c r="L706" s="99">
        <f t="shared" si="28"/>
        <v>2.5343224791568343E-3</v>
      </c>
      <c r="M706" s="99">
        <f t="shared" si="28"/>
        <v>6.6269108069844174E-3</v>
      </c>
      <c r="N706" s="99">
        <f t="shared" si="27"/>
        <v>2.9795412930627646E-3</v>
      </c>
      <c r="O706" s="99">
        <f t="shared" si="27"/>
        <v>1.6199115305961923E-3</v>
      </c>
      <c r="P706" s="99">
        <f t="shared" si="27"/>
        <v>5.8905873839861758E-4</v>
      </c>
      <c r="Q706" s="99">
        <f t="shared" si="27"/>
        <v>2.4658272770174605E-4</v>
      </c>
      <c r="R706" s="99">
        <f t="shared" si="27"/>
        <v>1.0205785118766708E-4</v>
      </c>
      <c r="S706" s="101"/>
      <c r="T706" s="99">
        <v>1.485E-10</v>
      </c>
      <c r="U706" s="99">
        <v>3.1476923076923102E-8</v>
      </c>
      <c r="V706" s="99">
        <v>3.7611538461538499E-7</v>
      </c>
      <c r="W706" s="99">
        <v>6.2615384615384597E-7</v>
      </c>
      <c r="X706" s="99">
        <v>1.6373076923076899E-6</v>
      </c>
      <c r="Y706" s="99">
        <v>7.3615384615384597E-7</v>
      </c>
      <c r="Z706" s="99">
        <v>4.0023076923076901E-7</v>
      </c>
      <c r="AA706" s="99">
        <v>1.4553846153846199E-7</v>
      </c>
      <c r="AB706" s="99">
        <v>6.0923076923076898E-8</v>
      </c>
      <c r="AC706" s="99">
        <v>2.5215384615384601E-8</v>
      </c>
    </row>
    <row r="707" spans="1:29" s="98" customFormat="1" x14ac:dyDescent="0.25">
      <c r="A707" s="98" t="s">
        <v>33</v>
      </c>
      <c r="B707" s="98" t="s">
        <v>237</v>
      </c>
      <c r="C707" s="98" t="s">
        <v>287</v>
      </c>
      <c r="D707" s="98">
        <v>2017</v>
      </c>
      <c r="E707" s="98">
        <v>2016</v>
      </c>
      <c r="F707" s="98" t="s">
        <v>272</v>
      </c>
      <c r="G707" s="98" t="s">
        <v>273</v>
      </c>
      <c r="H707" s="98" t="s">
        <v>274</v>
      </c>
      <c r="I707" s="99">
        <f t="shared" si="28"/>
        <v>1.9670576687116565E-13</v>
      </c>
      <c r="J707" s="99">
        <f t="shared" si="28"/>
        <v>2.298948057259714E-8</v>
      </c>
      <c r="K707" s="99">
        <f t="shared" si="28"/>
        <v>4.1283926380368096E-7</v>
      </c>
      <c r="L707" s="99">
        <f t="shared" si="28"/>
        <v>1.3842257668711657E-6</v>
      </c>
      <c r="M707" s="99">
        <f t="shared" si="28"/>
        <v>5.7473701431492845E-6</v>
      </c>
      <c r="N707" s="99">
        <f t="shared" si="27"/>
        <v>3.6103198364008185E-6</v>
      </c>
      <c r="O707" s="99">
        <f t="shared" si="27"/>
        <v>2.6389333333333332E-6</v>
      </c>
      <c r="P707" s="99">
        <f t="shared" si="27"/>
        <v>1.1089995910020449E-6</v>
      </c>
      <c r="Q707" s="99">
        <f t="shared" si="27"/>
        <v>5.8687934560327198E-7</v>
      </c>
      <c r="R707" s="99">
        <f t="shared" si="27"/>
        <v>2.8777325153374238E-7</v>
      </c>
      <c r="S707" s="101"/>
      <c r="T707" s="99">
        <v>4.8599999999999997E-17</v>
      </c>
      <c r="U707" s="99">
        <v>5.68E-12</v>
      </c>
      <c r="V707" s="99">
        <v>1.02E-10</v>
      </c>
      <c r="W707" s="99">
        <v>3.4200000000000001E-10</v>
      </c>
      <c r="X707" s="99">
        <v>1.4200000000000001E-9</v>
      </c>
      <c r="Y707" s="99">
        <v>8.9200000000000002E-10</v>
      </c>
      <c r="Z707" s="99">
        <v>6.5200000000000002E-10</v>
      </c>
      <c r="AA707" s="99">
        <v>2.7399999999999998E-10</v>
      </c>
      <c r="AB707" s="99">
        <v>1.4499999999999999E-10</v>
      </c>
      <c r="AC707" s="99">
        <v>7.1100000000000005E-11</v>
      </c>
    </row>
    <row r="708" spans="1:29" s="98" customFormat="1" x14ac:dyDescent="0.25">
      <c r="A708" s="98" t="s">
        <v>33</v>
      </c>
      <c r="B708" s="98" t="s">
        <v>237</v>
      </c>
      <c r="C708" s="98" t="s">
        <v>287</v>
      </c>
      <c r="D708" s="98">
        <v>2017</v>
      </c>
      <c r="E708" s="98">
        <v>2016</v>
      </c>
      <c r="F708" s="98" t="s">
        <v>272</v>
      </c>
      <c r="G708" s="98" t="s">
        <v>273</v>
      </c>
      <c r="H708" s="98" t="s">
        <v>275</v>
      </c>
      <c r="I708" s="99">
        <f t="shared" si="28"/>
        <v>3.4727067484662579</v>
      </c>
      <c r="J708" s="99">
        <f t="shared" si="28"/>
        <v>0.9025799591002045</v>
      </c>
      <c r="K708" s="99">
        <f t="shared" si="28"/>
        <v>0.40474437627811866</v>
      </c>
      <c r="L708" s="99">
        <f t="shared" si="28"/>
        <v>0.25215574642126787</v>
      </c>
      <c r="M708" s="99">
        <f t="shared" si="28"/>
        <v>7.8115664621676892E-2</v>
      </c>
      <c r="N708" s="99">
        <f t="shared" si="27"/>
        <v>3.614367280163599E-4</v>
      </c>
      <c r="O708" s="99">
        <f t="shared" si="27"/>
        <v>6.3949611451942742E-5</v>
      </c>
      <c r="P708" s="99">
        <f t="shared" si="27"/>
        <v>8.4591574642126791E-6</v>
      </c>
      <c r="Q708" s="99">
        <f t="shared" si="27"/>
        <v>3.85721390593047E-6</v>
      </c>
      <c r="R708" s="99">
        <f t="shared" si="27"/>
        <v>2.128955419222904E-6</v>
      </c>
      <c r="S708" s="101"/>
      <c r="T708" s="99">
        <v>8.5800000000000004E-4</v>
      </c>
      <c r="U708" s="99">
        <v>2.23E-4</v>
      </c>
      <c r="V708" s="99">
        <v>1E-4</v>
      </c>
      <c r="W708" s="99">
        <v>6.2299999999999996E-5</v>
      </c>
      <c r="X708" s="99">
        <v>1.9300000000000002E-5</v>
      </c>
      <c r="Y708" s="99">
        <v>8.9299999999999999E-8</v>
      </c>
      <c r="Z708" s="99">
        <v>1.5799999999999999E-8</v>
      </c>
      <c r="AA708" s="99">
        <v>2.09E-9</v>
      </c>
      <c r="AB708" s="99">
        <v>9.5299999999999991E-10</v>
      </c>
      <c r="AC708" s="99">
        <v>5.2600000000000004E-10</v>
      </c>
    </row>
    <row r="709" spans="1:29" s="98" customFormat="1" x14ac:dyDescent="0.25">
      <c r="A709" s="98" t="s">
        <v>33</v>
      </c>
      <c r="B709" s="98" t="s">
        <v>237</v>
      </c>
      <c r="C709" s="98" t="s">
        <v>287</v>
      </c>
      <c r="D709" s="98">
        <v>2017</v>
      </c>
      <c r="E709" s="98">
        <v>2016</v>
      </c>
      <c r="F709" s="98" t="s">
        <v>272</v>
      </c>
      <c r="G709" s="98" t="s">
        <v>273</v>
      </c>
      <c r="H709" s="98" t="s">
        <v>276</v>
      </c>
      <c r="I709" s="99">
        <f t="shared" si="28"/>
        <v>27.765464212678935</v>
      </c>
      <c r="J709" s="99">
        <f t="shared" si="28"/>
        <v>12.142331288343559</v>
      </c>
      <c r="K709" s="99">
        <f t="shared" si="28"/>
        <v>7.8115664621676899</v>
      </c>
      <c r="L709" s="99">
        <f t="shared" si="28"/>
        <v>5.1402535787321071</v>
      </c>
      <c r="M709" s="99">
        <f t="shared" si="28"/>
        <v>2.5094151329243357</v>
      </c>
      <c r="N709" s="99">
        <f t="shared" si="27"/>
        <v>0.19022985685071575</v>
      </c>
      <c r="O709" s="99">
        <f t="shared" si="27"/>
        <v>6.6782822085889579E-2</v>
      </c>
      <c r="P709" s="99">
        <f t="shared" si="27"/>
        <v>1.5987402862985688E-2</v>
      </c>
      <c r="Q709" s="99">
        <f t="shared" si="27"/>
        <v>5.6259468302658489E-3</v>
      </c>
      <c r="R709" s="99">
        <f t="shared" si="27"/>
        <v>1.9387255623721882E-3</v>
      </c>
      <c r="S709" s="101"/>
      <c r="T709" s="99">
        <v>6.8599999999999998E-3</v>
      </c>
      <c r="U709" s="99">
        <v>3.0000000000000001E-3</v>
      </c>
      <c r="V709" s="99">
        <v>1.9300000000000001E-3</v>
      </c>
      <c r="W709" s="99">
        <v>1.2700000000000001E-3</v>
      </c>
      <c r="X709" s="99">
        <v>6.2E-4</v>
      </c>
      <c r="Y709" s="99">
        <v>4.6999999999999997E-5</v>
      </c>
      <c r="Z709" s="99">
        <v>1.6500000000000001E-5</v>
      </c>
      <c r="AA709" s="99">
        <v>3.9500000000000003E-6</v>
      </c>
      <c r="AB709" s="99">
        <v>1.39E-6</v>
      </c>
      <c r="AC709" s="99">
        <v>4.7899999999999999E-7</v>
      </c>
    </row>
    <row r="710" spans="1:29" s="98" customFormat="1" x14ac:dyDescent="0.25">
      <c r="A710" s="98" t="s">
        <v>33</v>
      </c>
      <c r="B710" s="98" t="s">
        <v>237</v>
      </c>
      <c r="C710" s="98" t="s">
        <v>287</v>
      </c>
      <c r="D710" s="98">
        <v>2017</v>
      </c>
      <c r="E710" s="98">
        <v>2016</v>
      </c>
      <c r="F710" s="98" t="s">
        <v>272</v>
      </c>
      <c r="G710" s="98" t="s">
        <v>277</v>
      </c>
      <c r="H710" s="98" t="s">
        <v>274</v>
      </c>
      <c r="I710" s="99">
        <f t="shared" si="28"/>
        <v>5.22120245398773</v>
      </c>
      <c r="J710" s="99">
        <f t="shared" si="28"/>
        <v>2.0156269938650304</v>
      </c>
      <c r="K710" s="99">
        <f t="shared" si="28"/>
        <v>1.0685251533742333</v>
      </c>
      <c r="L710" s="99">
        <f t="shared" si="28"/>
        <v>0.8054413087934561</v>
      </c>
      <c r="M710" s="99">
        <f t="shared" si="28"/>
        <v>0.37236482617586913</v>
      </c>
      <c r="N710" s="99">
        <f t="shared" si="27"/>
        <v>1.104952147239264E-2</v>
      </c>
      <c r="O710" s="99">
        <f t="shared" si="27"/>
        <v>7.7306175869120662E-3</v>
      </c>
      <c r="P710" s="99">
        <f t="shared" si="27"/>
        <v>1.6634993865030678E-3</v>
      </c>
      <c r="Q710" s="99">
        <f t="shared" si="27"/>
        <v>5.3021513292433539E-4</v>
      </c>
      <c r="R710" s="99">
        <f t="shared" si="27"/>
        <v>1.7889701431492844E-4</v>
      </c>
      <c r="S710" s="101"/>
      <c r="T710" s="99">
        <v>1.2899999999999999E-3</v>
      </c>
      <c r="U710" s="99">
        <v>4.9799999999999996E-4</v>
      </c>
      <c r="V710" s="99">
        <v>2.6400000000000002E-4</v>
      </c>
      <c r="W710" s="99">
        <v>1.9900000000000001E-4</v>
      </c>
      <c r="X710" s="99">
        <v>9.2E-5</v>
      </c>
      <c r="Y710" s="99">
        <v>2.7300000000000001E-6</v>
      </c>
      <c r="Z710" s="99">
        <v>1.9099999999999999E-6</v>
      </c>
      <c r="AA710" s="99">
        <v>4.1100000000000001E-7</v>
      </c>
      <c r="AB710" s="99">
        <v>1.31E-7</v>
      </c>
      <c r="AC710" s="99">
        <v>4.4199999999999999E-8</v>
      </c>
    </row>
    <row r="711" spans="1:29" s="98" customFormat="1" x14ac:dyDescent="0.25">
      <c r="A711" s="98" t="s">
        <v>33</v>
      </c>
      <c r="B711" s="98" t="s">
        <v>237</v>
      </c>
      <c r="C711" s="98" t="s">
        <v>287</v>
      </c>
      <c r="D711" s="98">
        <v>2017</v>
      </c>
      <c r="E711" s="98">
        <v>2016</v>
      </c>
      <c r="F711" s="98" t="s">
        <v>272</v>
      </c>
      <c r="G711" s="98" t="s">
        <v>277</v>
      </c>
      <c r="H711" s="98" t="s">
        <v>275</v>
      </c>
      <c r="I711" s="99">
        <f t="shared" si="28"/>
        <v>6.5973333333333333</v>
      </c>
      <c r="J711" s="99">
        <f t="shared" si="28"/>
        <v>2.6955975460122699</v>
      </c>
      <c r="K711" s="99">
        <f t="shared" si="28"/>
        <v>1.6108826175869122</v>
      </c>
      <c r="L711" s="99">
        <f t="shared" si="28"/>
        <v>1.0766200408997957</v>
      </c>
      <c r="M711" s="99">
        <f t="shared" si="28"/>
        <v>0.50997791411042948</v>
      </c>
      <c r="N711" s="99">
        <f t="shared" si="27"/>
        <v>2.3839443762781187E-2</v>
      </c>
      <c r="O711" s="99">
        <f t="shared" si="27"/>
        <v>1.1373316973415135E-2</v>
      </c>
      <c r="P711" s="99">
        <f t="shared" si="27"/>
        <v>2.4527509202453986E-3</v>
      </c>
      <c r="Q711" s="99">
        <f t="shared" si="27"/>
        <v>7.7710920245398782E-4</v>
      </c>
      <c r="R711" s="99">
        <f t="shared" si="27"/>
        <v>2.5175100204498981E-4</v>
      </c>
      <c r="S711" s="101"/>
      <c r="T711" s="99">
        <v>1.6299999999999999E-3</v>
      </c>
      <c r="U711" s="99">
        <v>6.6600000000000003E-4</v>
      </c>
      <c r="V711" s="99">
        <v>3.9800000000000002E-4</v>
      </c>
      <c r="W711" s="99">
        <v>2.6600000000000001E-4</v>
      </c>
      <c r="X711" s="99">
        <v>1.26E-4</v>
      </c>
      <c r="Y711" s="99">
        <v>5.8900000000000004E-6</v>
      </c>
      <c r="Z711" s="99">
        <v>2.8100000000000002E-6</v>
      </c>
      <c r="AA711" s="99">
        <v>6.06E-7</v>
      </c>
      <c r="AB711" s="99">
        <v>1.92E-7</v>
      </c>
      <c r="AC711" s="99">
        <v>6.2200000000000001E-8</v>
      </c>
    </row>
    <row r="712" spans="1:29" s="98" customFormat="1" x14ac:dyDescent="0.25">
      <c r="A712" s="98" t="s">
        <v>33</v>
      </c>
      <c r="B712" s="98" t="s">
        <v>237</v>
      </c>
      <c r="C712" s="98" t="s">
        <v>287</v>
      </c>
      <c r="D712" s="98">
        <v>2017</v>
      </c>
      <c r="E712" s="98">
        <v>2016</v>
      </c>
      <c r="F712" s="98" t="s">
        <v>272</v>
      </c>
      <c r="G712" s="98" t="s">
        <v>277</v>
      </c>
      <c r="H712" s="98" t="s">
        <v>276</v>
      </c>
      <c r="I712" s="99">
        <f t="shared" si="28"/>
        <v>12.101856850715746</v>
      </c>
      <c r="J712" s="99">
        <f t="shared" si="28"/>
        <v>4.9783558282208586</v>
      </c>
      <c r="K712" s="99">
        <f t="shared" si="28"/>
        <v>3.3877104294478531</v>
      </c>
      <c r="L712" s="99">
        <f t="shared" si="28"/>
        <v>1.9913423312883438</v>
      </c>
      <c r="M712" s="99">
        <f t="shared" si="28"/>
        <v>0.92281717791411044</v>
      </c>
      <c r="N712" s="99">
        <f t="shared" si="27"/>
        <v>0.12749447852760737</v>
      </c>
      <c r="O712" s="99">
        <f t="shared" si="27"/>
        <v>2.0763386503067485E-2</v>
      </c>
      <c r="P712" s="99">
        <f t="shared" si="27"/>
        <v>4.614085889570553E-3</v>
      </c>
      <c r="Q712" s="99">
        <f t="shared" si="27"/>
        <v>1.5056490797546011E-3</v>
      </c>
      <c r="R712" s="99">
        <f t="shared" si="27"/>
        <v>4.9378813905930476E-4</v>
      </c>
      <c r="S712" s="101"/>
      <c r="T712" s="99">
        <v>2.99E-3</v>
      </c>
      <c r="U712" s="99">
        <v>1.23E-3</v>
      </c>
      <c r="V712" s="99">
        <v>8.3699999999999996E-4</v>
      </c>
      <c r="W712" s="99">
        <v>4.9200000000000003E-4</v>
      </c>
      <c r="X712" s="99">
        <v>2.2800000000000001E-4</v>
      </c>
      <c r="Y712" s="99">
        <v>3.15E-5</v>
      </c>
      <c r="Z712" s="99">
        <v>5.13E-6</v>
      </c>
      <c r="AA712" s="99">
        <v>1.1400000000000001E-6</v>
      </c>
      <c r="AB712" s="99">
        <v>3.72E-7</v>
      </c>
      <c r="AC712" s="99">
        <v>1.2200000000000001E-7</v>
      </c>
    </row>
    <row r="713" spans="1:29" s="98" customFormat="1" x14ac:dyDescent="0.25">
      <c r="A713" s="98" t="s">
        <v>33</v>
      </c>
      <c r="B713" s="98" t="s">
        <v>237</v>
      </c>
      <c r="C713" s="98" t="s">
        <v>287</v>
      </c>
      <c r="D713" s="98">
        <v>2017</v>
      </c>
      <c r="E713" s="98">
        <v>2016</v>
      </c>
      <c r="F713" s="98" t="s">
        <v>272</v>
      </c>
      <c r="G713" s="98" t="s">
        <v>278</v>
      </c>
      <c r="H713" s="98" t="s">
        <v>274</v>
      </c>
      <c r="I713" s="99">
        <f t="shared" si="28"/>
        <v>2.2089702689948099</v>
      </c>
      <c r="J713" s="99">
        <f t="shared" si="28"/>
        <v>0.85276526663520658</v>
      </c>
      <c r="K713" s="99">
        <f t="shared" si="28"/>
        <v>0.45206833411986913</v>
      </c>
      <c r="L713" s="99">
        <f t="shared" si="28"/>
        <v>0.34076363064338533</v>
      </c>
      <c r="M713" s="99">
        <f t="shared" si="28"/>
        <v>0.15753896492055994</v>
      </c>
      <c r="N713" s="99">
        <f t="shared" si="27"/>
        <v>4.6747975460122698E-3</v>
      </c>
      <c r="O713" s="99">
        <f t="shared" si="27"/>
        <v>3.2706459021551045E-3</v>
      </c>
      <c r="P713" s="99">
        <f t="shared" si="27"/>
        <v>7.0378820198206552E-4</v>
      </c>
      <c r="Q713" s="99">
        <f t="shared" si="27"/>
        <v>2.2432178700644949E-4</v>
      </c>
      <c r="R713" s="99">
        <f t="shared" si="27"/>
        <v>7.5687198364008171E-5</v>
      </c>
      <c r="S713" s="101"/>
      <c r="T713" s="99">
        <v>5.4576923076923097E-4</v>
      </c>
      <c r="U713" s="99">
        <v>2.10692307692308E-4</v>
      </c>
      <c r="V713" s="99">
        <v>1.1169230769230799E-4</v>
      </c>
      <c r="W713" s="99">
        <v>8.4192307692307705E-5</v>
      </c>
      <c r="X713" s="99">
        <v>3.8923076923076903E-5</v>
      </c>
      <c r="Y713" s="99">
        <v>1.155E-6</v>
      </c>
      <c r="Z713" s="99">
        <v>8.0807692307692296E-7</v>
      </c>
      <c r="AA713" s="99">
        <v>1.7388461538461501E-7</v>
      </c>
      <c r="AB713" s="99">
        <v>5.5423076923076902E-8</v>
      </c>
      <c r="AC713" s="99">
        <v>1.8699999999999999E-8</v>
      </c>
    </row>
    <row r="714" spans="1:29" s="98" customFormat="1" x14ac:dyDescent="0.25">
      <c r="A714" s="98" t="s">
        <v>33</v>
      </c>
      <c r="B714" s="98" t="s">
        <v>237</v>
      </c>
      <c r="C714" s="98" t="s">
        <v>287</v>
      </c>
      <c r="D714" s="98">
        <v>2017</v>
      </c>
      <c r="E714" s="98">
        <v>2016</v>
      </c>
      <c r="F714" s="98" t="s">
        <v>272</v>
      </c>
      <c r="G714" s="98" t="s">
        <v>278</v>
      </c>
      <c r="H714" s="98" t="s">
        <v>275</v>
      </c>
      <c r="I714" s="99">
        <f t="shared" si="28"/>
        <v>2.7911794871794888</v>
      </c>
      <c r="J714" s="99">
        <f t="shared" si="28"/>
        <v>1.1404451156205766</v>
      </c>
      <c r="K714" s="99">
        <f t="shared" si="28"/>
        <v>0.68152726128676899</v>
      </c>
      <c r="L714" s="99">
        <f t="shared" si="28"/>
        <v>0.45549309422683842</v>
      </c>
      <c r="M714" s="99">
        <f t="shared" si="28"/>
        <v>0.2157598867390278</v>
      </c>
      <c r="N714" s="99">
        <f t="shared" si="27"/>
        <v>1.0085918515022822E-2</v>
      </c>
      <c r="O714" s="99">
        <f t="shared" si="27"/>
        <v>4.8117879502910027E-3</v>
      </c>
      <c r="P714" s="99">
        <f t="shared" si="27"/>
        <v>1.0377023124115133E-3</v>
      </c>
      <c r="Q714" s="99">
        <f t="shared" si="27"/>
        <v>3.2877697026899468E-4</v>
      </c>
      <c r="R714" s="99">
        <f t="shared" si="27"/>
        <v>1.0651003932672639E-4</v>
      </c>
      <c r="S714" s="101"/>
      <c r="T714" s="99">
        <v>6.8961538461538498E-4</v>
      </c>
      <c r="U714" s="99">
        <v>2.81769230769231E-4</v>
      </c>
      <c r="V714" s="99">
        <v>1.68384615384615E-4</v>
      </c>
      <c r="W714" s="99">
        <v>1.12538461538462E-4</v>
      </c>
      <c r="X714" s="99">
        <v>5.3307692307692297E-5</v>
      </c>
      <c r="Y714" s="99">
        <v>2.4919230769230801E-6</v>
      </c>
      <c r="Z714" s="99">
        <v>1.1888461538461501E-6</v>
      </c>
      <c r="AA714" s="99">
        <v>2.5638461538461499E-7</v>
      </c>
      <c r="AB714" s="99">
        <v>8.1230769230769194E-8</v>
      </c>
      <c r="AC714" s="99">
        <v>2.6315384615384601E-8</v>
      </c>
    </row>
    <row r="715" spans="1:29" s="98" customFormat="1" x14ac:dyDescent="0.25">
      <c r="A715" s="98" t="s">
        <v>33</v>
      </c>
      <c r="B715" s="98" t="s">
        <v>237</v>
      </c>
      <c r="C715" s="98" t="s">
        <v>287</v>
      </c>
      <c r="D715" s="98">
        <v>2017</v>
      </c>
      <c r="E715" s="98">
        <v>2016</v>
      </c>
      <c r="F715" s="98" t="s">
        <v>272</v>
      </c>
      <c r="G715" s="98" t="s">
        <v>278</v>
      </c>
      <c r="H715" s="98" t="s">
        <v>276</v>
      </c>
      <c r="I715" s="99">
        <f t="shared" si="28"/>
        <v>5.1200163599182007</v>
      </c>
      <c r="J715" s="99">
        <f t="shared" si="28"/>
        <v>2.1062274657857469</v>
      </c>
      <c r="K715" s="99">
        <f t="shared" si="28"/>
        <v>1.4332621047664009</v>
      </c>
      <c r="L715" s="99">
        <f t="shared" si="28"/>
        <v>0.84249098631429864</v>
      </c>
      <c r="M715" s="99">
        <f t="shared" si="28"/>
        <v>0.39042265219443145</v>
      </c>
      <c r="N715" s="99">
        <f t="shared" si="27"/>
        <v>5.3939971684757053E-2</v>
      </c>
      <c r="O715" s="99">
        <f t="shared" si="27"/>
        <v>8.7845096743747238E-3</v>
      </c>
      <c r="P715" s="99">
        <f t="shared" si="27"/>
        <v>1.9521132609721555E-3</v>
      </c>
      <c r="Q715" s="99">
        <f t="shared" si="27"/>
        <v>6.3700537989617599E-4</v>
      </c>
      <c r="R715" s="99">
        <f t="shared" si="27"/>
        <v>2.0891036652509039E-4</v>
      </c>
      <c r="S715" s="101"/>
      <c r="T715" s="99">
        <v>1.2650000000000001E-3</v>
      </c>
      <c r="U715" s="99">
        <v>5.2038461538461505E-4</v>
      </c>
      <c r="V715" s="99">
        <v>3.5411538461538501E-4</v>
      </c>
      <c r="W715" s="99">
        <v>2.08153846153846E-4</v>
      </c>
      <c r="X715" s="99">
        <v>9.6461538461538497E-5</v>
      </c>
      <c r="Y715" s="99">
        <v>1.33269230769231E-5</v>
      </c>
      <c r="Z715" s="99">
        <v>2.1703846153846201E-6</v>
      </c>
      <c r="AA715" s="99">
        <v>4.82307692307692E-7</v>
      </c>
      <c r="AB715" s="99">
        <v>1.5738461538461501E-7</v>
      </c>
      <c r="AC715" s="99">
        <v>5.1615384615384603E-8</v>
      </c>
    </row>
    <row r="716" spans="1:29" s="98" customFormat="1" x14ac:dyDescent="0.25">
      <c r="A716" s="98" t="s">
        <v>33</v>
      </c>
      <c r="B716" s="98" t="s">
        <v>237</v>
      </c>
      <c r="C716" s="98" t="s">
        <v>287</v>
      </c>
      <c r="D716" s="98">
        <v>2017</v>
      </c>
      <c r="E716" s="98">
        <v>2016</v>
      </c>
      <c r="F716" s="98" t="s">
        <v>279</v>
      </c>
      <c r="G716" s="98" t="s">
        <v>273</v>
      </c>
      <c r="H716" s="98" t="s">
        <v>274</v>
      </c>
      <c r="I716" s="99">
        <f t="shared" si="28"/>
        <v>0</v>
      </c>
      <c r="J716" s="99">
        <f t="shared" si="28"/>
        <v>0</v>
      </c>
      <c r="K716" s="99">
        <f t="shared" si="28"/>
        <v>0</v>
      </c>
      <c r="L716" s="99">
        <f t="shared" si="28"/>
        <v>0</v>
      </c>
      <c r="M716" s="99">
        <f t="shared" si="28"/>
        <v>0</v>
      </c>
      <c r="N716" s="99">
        <f t="shared" si="27"/>
        <v>0</v>
      </c>
      <c r="O716" s="99">
        <f t="shared" si="27"/>
        <v>0</v>
      </c>
      <c r="P716" s="99">
        <f t="shared" si="27"/>
        <v>0</v>
      </c>
      <c r="Q716" s="99">
        <f t="shared" si="27"/>
        <v>0</v>
      </c>
      <c r="R716" s="99">
        <f t="shared" si="27"/>
        <v>0</v>
      </c>
      <c r="S716" s="101"/>
      <c r="T716" s="99">
        <v>0</v>
      </c>
      <c r="U716" s="99">
        <v>0</v>
      </c>
      <c r="V716" s="99">
        <v>0</v>
      </c>
      <c r="W716" s="99">
        <v>0</v>
      </c>
      <c r="X716" s="99">
        <v>0</v>
      </c>
      <c r="Y716" s="99">
        <v>0</v>
      </c>
      <c r="Z716" s="99">
        <v>0</v>
      </c>
      <c r="AA716" s="99">
        <v>0</v>
      </c>
      <c r="AB716" s="99">
        <v>0</v>
      </c>
      <c r="AC716" s="99">
        <v>0</v>
      </c>
    </row>
    <row r="717" spans="1:29" s="98" customFormat="1" x14ac:dyDescent="0.25">
      <c r="A717" s="98" t="s">
        <v>33</v>
      </c>
      <c r="B717" s="98" t="s">
        <v>237</v>
      </c>
      <c r="C717" s="98" t="s">
        <v>287</v>
      </c>
      <c r="D717" s="98">
        <v>2017</v>
      </c>
      <c r="E717" s="98">
        <v>2016</v>
      </c>
      <c r="F717" s="98" t="s">
        <v>279</v>
      </c>
      <c r="G717" s="98" t="s">
        <v>273</v>
      </c>
      <c r="H717" s="98" t="s">
        <v>275</v>
      </c>
      <c r="I717" s="99">
        <f t="shared" si="28"/>
        <v>3.4727067484662579</v>
      </c>
      <c r="J717" s="99">
        <f t="shared" si="28"/>
        <v>0.9025799591002045</v>
      </c>
      <c r="K717" s="99">
        <f t="shared" si="28"/>
        <v>0.40474437627811866</v>
      </c>
      <c r="L717" s="99">
        <f t="shared" si="28"/>
        <v>0.25134625766871171</v>
      </c>
      <c r="M717" s="99">
        <f t="shared" si="28"/>
        <v>7.7710920245398774E-2</v>
      </c>
      <c r="N717" s="99">
        <f t="shared" si="27"/>
        <v>3.2784294478527612E-4</v>
      </c>
      <c r="O717" s="99">
        <f t="shared" si="27"/>
        <v>5.1402535787321065E-5</v>
      </c>
      <c r="P717" s="99">
        <f t="shared" si="27"/>
        <v>0</v>
      </c>
      <c r="Q717" s="99">
        <f t="shared" si="27"/>
        <v>0</v>
      </c>
      <c r="R717" s="99">
        <f t="shared" si="27"/>
        <v>0</v>
      </c>
      <c r="S717" s="101"/>
      <c r="T717" s="99">
        <v>8.5800000000000004E-4</v>
      </c>
      <c r="U717" s="99">
        <v>2.23E-4</v>
      </c>
      <c r="V717" s="99">
        <v>1E-4</v>
      </c>
      <c r="W717" s="99">
        <v>6.2100000000000005E-5</v>
      </c>
      <c r="X717" s="99">
        <v>1.9199999999999999E-5</v>
      </c>
      <c r="Y717" s="99">
        <v>8.0999999999999997E-8</v>
      </c>
      <c r="Z717" s="99">
        <v>1.27E-8</v>
      </c>
      <c r="AA717" s="99">
        <v>0</v>
      </c>
      <c r="AB717" s="99">
        <v>0</v>
      </c>
      <c r="AC717" s="99">
        <v>0</v>
      </c>
    </row>
    <row r="718" spans="1:29" s="98" customFormat="1" x14ac:dyDescent="0.25">
      <c r="A718" s="98" t="s">
        <v>33</v>
      </c>
      <c r="B718" s="98" t="s">
        <v>237</v>
      </c>
      <c r="C718" s="98" t="s">
        <v>287</v>
      </c>
      <c r="D718" s="98">
        <v>2017</v>
      </c>
      <c r="E718" s="98">
        <v>2016</v>
      </c>
      <c r="F718" s="98" t="s">
        <v>279</v>
      </c>
      <c r="G718" s="98" t="s">
        <v>273</v>
      </c>
      <c r="H718" s="98" t="s">
        <v>276</v>
      </c>
      <c r="I718" s="99">
        <f t="shared" si="28"/>
        <v>27.765464212678935</v>
      </c>
      <c r="J718" s="99">
        <f t="shared" si="28"/>
        <v>12.142331288343559</v>
      </c>
      <c r="K718" s="99">
        <f t="shared" si="28"/>
        <v>7.8115664621676899</v>
      </c>
      <c r="L718" s="99">
        <f t="shared" si="28"/>
        <v>5.1402535787321071</v>
      </c>
      <c r="M718" s="99">
        <f t="shared" si="28"/>
        <v>2.5094151329243357</v>
      </c>
      <c r="N718" s="99">
        <f t="shared" si="27"/>
        <v>0.18942036809815951</v>
      </c>
      <c r="O718" s="99">
        <f t="shared" si="27"/>
        <v>6.6782822085889579E-2</v>
      </c>
      <c r="P718" s="99">
        <f t="shared" si="27"/>
        <v>1.5744556237218814E-2</v>
      </c>
      <c r="Q718" s="99">
        <f t="shared" si="27"/>
        <v>5.4640490797546008E-3</v>
      </c>
      <c r="R718" s="99">
        <f t="shared" si="27"/>
        <v>1.8739664621676892E-3</v>
      </c>
      <c r="S718" s="101"/>
      <c r="T718" s="99">
        <v>6.8599999999999998E-3</v>
      </c>
      <c r="U718" s="99">
        <v>3.0000000000000001E-3</v>
      </c>
      <c r="V718" s="99">
        <v>1.9300000000000001E-3</v>
      </c>
      <c r="W718" s="99">
        <v>1.2700000000000001E-3</v>
      </c>
      <c r="X718" s="99">
        <v>6.2E-4</v>
      </c>
      <c r="Y718" s="99">
        <v>4.6799999999999999E-5</v>
      </c>
      <c r="Z718" s="99">
        <v>1.6500000000000001E-5</v>
      </c>
      <c r="AA718" s="99">
        <v>3.89E-6</v>
      </c>
      <c r="AB718" s="99">
        <v>1.35E-6</v>
      </c>
      <c r="AC718" s="99">
        <v>4.63E-7</v>
      </c>
    </row>
    <row r="719" spans="1:29" s="98" customFormat="1" x14ac:dyDescent="0.25">
      <c r="A719" s="98" t="s">
        <v>33</v>
      </c>
      <c r="B719" s="98" t="s">
        <v>237</v>
      </c>
      <c r="C719" s="98" t="s">
        <v>287</v>
      </c>
      <c r="D719" s="98">
        <v>2017</v>
      </c>
      <c r="E719" s="98">
        <v>2016</v>
      </c>
      <c r="F719" s="98" t="s">
        <v>279</v>
      </c>
      <c r="G719" s="98" t="s">
        <v>277</v>
      </c>
      <c r="H719" s="98" t="s">
        <v>274</v>
      </c>
      <c r="I719" s="99">
        <f t="shared" si="28"/>
        <v>5.22120245398773</v>
      </c>
      <c r="J719" s="99">
        <f t="shared" si="28"/>
        <v>2.0156269938650304</v>
      </c>
      <c r="K719" s="99">
        <f t="shared" si="28"/>
        <v>1.0685251533742333</v>
      </c>
      <c r="L719" s="99">
        <f t="shared" si="28"/>
        <v>0.8054413087934561</v>
      </c>
      <c r="M719" s="99">
        <f t="shared" si="28"/>
        <v>0.37155533742331287</v>
      </c>
      <c r="N719" s="99">
        <f t="shared" si="27"/>
        <v>1.0928098159509202E-2</v>
      </c>
      <c r="O719" s="99">
        <f t="shared" si="27"/>
        <v>7.6496687116564413E-3</v>
      </c>
      <c r="P719" s="99">
        <f t="shared" si="27"/>
        <v>1.6270723926380371E-3</v>
      </c>
      <c r="Q719" s="99">
        <f t="shared" si="27"/>
        <v>5.1402535787321076E-4</v>
      </c>
      <c r="R719" s="99">
        <f t="shared" si="27"/>
        <v>1.7161161554192232E-4</v>
      </c>
      <c r="S719" s="101"/>
      <c r="T719" s="99">
        <v>1.2899999999999999E-3</v>
      </c>
      <c r="U719" s="99">
        <v>4.9799999999999996E-4</v>
      </c>
      <c r="V719" s="99">
        <v>2.6400000000000002E-4</v>
      </c>
      <c r="W719" s="99">
        <v>1.9900000000000001E-4</v>
      </c>
      <c r="X719" s="99">
        <v>9.1799999999999995E-5</v>
      </c>
      <c r="Y719" s="99">
        <v>2.7E-6</v>
      </c>
      <c r="Z719" s="99">
        <v>1.8899999999999999E-6</v>
      </c>
      <c r="AA719" s="99">
        <v>4.0200000000000003E-7</v>
      </c>
      <c r="AB719" s="99">
        <v>1.2700000000000001E-7</v>
      </c>
      <c r="AC719" s="99">
        <v>4.2400000000000002E-8</v>
      </c>
    </row>
    <row r="720" spans="1:29" s="98" customFormat="1" x14ac:dyDescent="0.25">
      <c r="A720" s="98" t="s">
        <v>33</v>
      </c>
      <c r="B720" s="98" t="s">
        <v>237</v>
      </c>
      <c r="C720" s="98" t="s">
        <v>287</v>
      </c>
      <c r="D720" s="98">
        <v>2017</v>
      </c>
      <c r="E720" s="98">
        <v>2016</v>
      </c>
      <c r="F720" s="98" t="s">
        <v>279</v>
      </c>
      <c r="G720" s="98" t="s">
        <v>277</v>
      </c>
      <c r="H720" s="98" t="s">
        <v>275</v>
      </c>
      <c r="I720" s="99">
        <f t="shared" si="28"/>
        <v>6.5973333333333333</v>
      </c>
      <c r="J720" s="99">
        <f t="shared" si="28"/>
        <v>2.6955975460122699</v>
      </c>
      <c r="K720" s="99">
        <f t="shared" si="28"/>
        <v>1.6108826175869122</v>
      </c>
      <c r="L720" s="99">
        <f t="shared" si="28"/>
        <v>1.0766200408997957</v>
      </c>
      <c r="M720" s="99">
        <f t="shared" si="28"/>
        <v>0.50997791411042948</v>
      </c>
      <c r="N720" s="99">
        <f t="shared" si="27"/>
        <v>2.3596597137014317E-2</v>
      </c>
      <c r="O720" s="99">
        <f t="shared" si="27"/>
        <v>1.1251893660531698E-2</v>
      </c>
      <c r="P720" s="99">
        <f t="shared" si="27"/>
        <v>2.3960867075664624E-3</v>
      </c>
      <c r="Q720" s="99">
        <f t="shared" si="27"/>
        <v>7.487770961145195E-4</v>
      </c>
      <c r="R720" s="99">
        <f t="shared" si="27"/>
        <v>2.412276482617587E-4</v>
      </c>
      <c r="S720" s="101"/>
      <c r="T720" s="99">
        <v>1.6299999999999999E-3</v>
      </c>
      <c r="U720" s="99">
        <v>6.6600000000000003E-4</v>
      </c>
      <c r="V720" s="99">
        <v>3.9800000000000002E-4</v>
      </c>
      <c r="W720" s="99">
        <v>2.6600000000000001E-4</v>
      </c>
      <c r="X720" s="99">
        <v>1.26E-4</v>
      </c>
      <c r="Y720" s="99">
        <v>5.8300000000000001E-6</v>
      </c>
      <c r="Z720" s="99">
        <v>2.7800000000000001E-6</v>
      </c>
      <c r="AA720" s="99">
        <v>5.9200000000000001E-7</v>
      </c>
      <c r="AB720" s="99">
        <v>1.85E-7</v>
      </c>
      <c r="AC720" s="99">
        <v>5.9599999999999998E-8</v>
      </c>
    </row>
    <row r="721" spans="1:29" s="98" customFormat="1" x14ac:dyDescent="0.25">
      <c r="A721" s="98" t="s">
        <v>33</v>
      </c>
      <c r="B721" s="98" t="s">
        <v>237</v>
      </c>
      <c r="C721" s="98" t="s">
        <v>287</v>
      </c>
      <c r="D721" s="98">
        <v>2017</v>
      </c>
      <c r="E721" s="98">
        <v>2016</v>
      </c>
      <c r="F721" s="98" t="s">
        <v>279</v>
      </c>
      <c r="G721" s="98" t="s">
        <v>277</v>
      </c>
      <c r="H721" s="98" t="s">
        <v>276</v>
      </c>
      <c r="I721" s="99">
        <f t="shared" si="28"/>
        <v>12.101856850715746</v>
      </c>
      <c r="J721" s="99">
        <f t="shared" si="28"/>
        <v>4.9783558282208586</v>
      </c>
      <c r="K721" s="99">
        <f t="shared" si="28"/>
        <v>3.3877104294478531</v>
      </c>
      <c r="L721" s="99">
        <f t="shared" si="28"/>
        <v>1.9913423312883438</v>
      </c>
      <c r="M721" s="99">
        <f t="shared" si="28"/>
        <v>0.92281717791411044</v>
      </c>
      <c r="N721" s="99">
        <f t="shared" si="27"/>
        <v>0.12708973415132924</v>
      </c>
      <c r="O721" s="99">
        <f t="shared" si="27"/>
        <v>2.0641963190184052E-2</v>
      </c>
      <c r="P721" s="99">
        <f t="shared" si="27"/>
        <v>4.5736114519427402E-3</v>
      </c>
      <c r="Q721" s="99">
        <f t="shared" si="27"/>
        <v>1.4651746421267893E-3</v>
      </c>
      <c r="R721" s="99">
        <f t="shared" si="27"/>
        <v>4.7759836400817997E-4</v>
      </c>
      <c r="S721" s="101"/>
      <c r="T721" s="99">
        <v>2.99E-3</v>
      </c>
      <c r="U721" s="99">
        <v>1.23E-3</v>
      </c>
      <c r="V721" s="99">
        <v>8.3699999999999996E-4</v>
      </c>
      <c r="W721" s="99">
        <v>4.9200000000000003E-4</v>
      </c>
      <c r="X721" s="99">
        <v>2.2800000000000001E-4</v>
      </c>
      <c r="Y721" s="99">
        <v>3.1399999999999998E-5</v>
      </c>
      <c r="Z721" s="99">
        <v>5.1000000000000003E-6</v>
      </c>
      <c r="AA721" s="99">
        <v>1.13E-6</v>
      </c>
      <c r="AB721" s="99">
        <v>3.6199999999999999E-7</v>
      </c>
      <c r="AC721" s="99">
        <v>1.18E-7</v>
      </c>
    </row>
    <row r="722" spans="1:29" s="98" customFormat="1" x14ac:dyDescent="0.25">
      <c r="A722" s="98" t="s">
        <v>33</v>
      </c>
      <c r="B722" s="98" t="s">
        <v>237</v>
      </c>
      <c r="C722" s="98" t="s">
        <v>287</v>
      </c>
      <c r="D722" s="98">
        <v>2017</v>
      </c>
      <c r="E722" s="98">
        <v>2016</v>
      </c>
      <c r="F722" s="98" t="s">
        <v>279</v>
      </c>
      <c r="G722" s="98" t="s">
        <v>278</v>
      </c>
      <c r="H722" s="98" t="s">
        <v>274</v>
      </c>
      <c r="I722" s="99">
        <f t="shared" si="28"/>
        <v>2.2089702689948099</v>
      </c>
      <c r="J722" s="99">
        <f t="shared" si="28"/>
        <v>0.85276526663520658</v>
      </c>
      <c r="K722" s="99">
        <f t="shared" si="28"/>
        <v>0.45206833411986913</v>
      </c>
      <c r="L722" s="99">
        <f t="shared" si="28"/>
        <v>0.34076363064338533</v>
      </c>
      <c r="M722" s="99">
        <f t="shared" si="28"/>
        <v>0.15719648890986299</v>
      </c>
      <c r="N722" s="99">
        <f t="shared" si="27"/>
        <v>4.6234261444077305E-3</v>
      </c>
      <c r="O722" s="99">
        <f t="shared" si="27"/>
        <v>3.2363983010854193E-3</v>
      </c>
      <c r="P722" s="99">
        <f t="shared" si="27"/>
        <v>6.8837678150070766E-4</v>
      </c>
      <c r="Q722" s="99">
        <f t="shared" si="27"/>
        <v>2.1747226679251207E-4</v>
      </c>
      <c r="R722" s="99">
        <f t="shared" si="27"/>
        <v>7.2604914267736196E-5</v>
      </c>
      <c r="S722" s="101"/>
      <c r="T722" s="99">
        <v>5.4576923076923097E-4</v>
      </c>
      <c r="U722" s="99">
        <v>2.10692307692308E-4</v>
      </c>
      <c r="V722" s="99">
        <v>1.1169230769230799E-4</v>
      </c>
      <c r="W722" s="99">
        <v>8.4192307692307705E-5</v>
      </c>
      <c r="X722" s="99">
        <v>3.8838461538461498E-5</v>
      </c>
      <c r="Y722" s="99">
        <v>1.14230769230769E-6</v>
      </c>
      <c r="Z722" s="99">
        <v>7.9961538461538505E-7</v>
      </c>
      <c r="AA722" s="99">
        <v>1.7007692307692301E-7</v>
      </c>
      <c r="AB722" s="99">
        <v>5.3730769230769199E-8</v>
      </c>
      <c r="AC722" s="99">
        <v>1.7938461538461501E-8</v>
      </c>
    </row>
    <row r="723" spans="1:29" s="98" customFormat="1" x14ac:dyDescent="0.25">
      <c r="A723" s="98" t="s">
        <v>33</v>
      </c>
      <c r="B723" s="98" t="s">
        <v>237</v>
      </c>
      <c r="C723" s="98" t="s">
        <v>287</v>
      </c>
      <c r="D723" s="98">
        <v>2017</v>
      </c>
      <c r="E723" s="98">
        <v>2016</v>
      </c>
      <c r="F723" s="98" t="s">
        <v>279</v>
      </c>
      <c r="G723" s="98" t="s">
        <v>278</v>
      </c>
      <c r="H723" s="98" t="s">
        <v>275</v>
      </c>
      <c r="I723" s="99">
        <f t="shared" si="28"/>
        <v>2.7911794871794888</v>
      </c>
      <c r="J723" s="99">
        <f t="shared" si="28"/>
        <v>1.1404451156205766</v>
      </c>
      <c r="K723" s="99">
        <f t="shared" si="28"/>
        <v>0.68152726128676899</v>
      </c>
      <c r="L723" s="99">
        <f t="shared" si="28"/>
        <v>0.45549309422683842</v>
      </c>
      <c r="M723" s="99">
        <f t="shared" si="28"/>
        <v>0.2157598867390278</v>
      </c>
      <c r="N723" s="99">
        <f t="shared" si="27"/>
        <v>9.9831757118137437E-3</v>
      </c>
      <c r="O723" s="99">
        <f t="shared" si="27"/>
        <v>4.7604165486865024E-3</v>
      </c>
      <c r="P723" s="99">
        <f t="shared" si="27"/>
        <v>1.0137289916627319E-3</v>
      </c>
      <c r="Q723" s="99">
        <f t="shared" si="27"/>
        <v>3.1679030989460451E-4</v>
      </c>
      <c r="R723" s="99">
        <f t="shared" si="27"/>
        <v>1.0205785118766708E-4</v>
      </c>
      <c r="S723" s="101"/>
      <c r="T723" s="99">
        <v>6.8961538461538498E-4</v>
      </c>
      <c r="U723" s="99">
        <v>2.81769230769231E-4</v>
      </c>
      <c r="V723" s="99">
        <v>1.68384615384615E-4</v>
      </c>
      <c r="W723" s="99">
        <v>1.12538461538462E-4</v>
      </c>
      <c r="X723" s="99">
        <v>5.3307692307692297E-5</v>
      </c>
      <c r="Y723" s="99">
        <v>2.4665384615384602E-6</v>
      </c>
      <c r="Z723" s="99">
        <v>1.1761538461538499E-6</v>
      </c>
      <c r="AA723" s="99">
        <v>2.5046153846153798E-7</v>
      </c>
      <c r="AB723" s="99">
        <v>7.8269230769230799E-8</v>
      </c>
      <c r="AC723" s="99">
        <v>2.5215384615384601E-8</v>
      </c>
    </row>
    <row r="724" spans="1:29" s="98" customFormat="1" x14ac:dyDescent="0.25">
      <c r="A724" s="98" t="s">
        <v>33</v>
      </c>
      <c r="B724" s="98" t="s">
        <v>237</v>
      </c>
      <c r="C724" s="98" t="s">
        <v>287</v>
      </c>
      <c r="D724" s="98">
        <v>2017</v>
      </c>
      <c r="E724" s="98">
        <v>2016</v>
      </c>
      <c r="F724" s="98" t="s">
        <v>279</v>
      </c>
      <c r="G724" s="98" t="s">
        <v>278</v>
      </c>
      <c r="H724" s="98" t="s">
        <v>276</v>
      </c>
      <c r="I724" s="99">
        <f t="shared" si="28"/>
        <v>5.1200163599182007</v>
      </c>
      <c r="J724" s="99">
        <f t="shared" si="28"/>
        <v>2.1062274657857469</v>
      </c>
      <c r="K724" s="99">
        <f t="shared" si="28"/>
        <v>1.4332621047664009</v>
      </c>
      <c r="L724" s="99">
        <f t="shared" si="28"/>
        <v>0.84249098631429864</v>
      </c>
      <c r="M724" s="99">
        <f t="shared" si="28"/>
        <v>0.39042265219443145</v>
      </c>
      <c r="N724" s="99">
        <f t="shared" si="27"/>
        <v>5.3768733679408591E-2</v>
      </c>
      <c r="O724" s="99">
        <f t="shared" si="27"/>
        <v>8.7331382727701846E-3</v>
      </c>
      <c r="P724" s="99">
        <f t="shared" si="27"/>
        <v>1.9349894604373131E-3</v>
      </c>
      <c r="Q724" s="99">
        <f t="shared" si="27"/>
        <v>6.198815793613334E-4</v>
      </c>
      <c r="R724" s="99">
        <f t="shared" si="27"/>
        <v>2.0206084631115294E-4</v>
      </c>
      <c r="S724" s="101"/>
      <c r="T724" s="99">
        <v>1.2650000000000001E-3</v>
      </c>
      <c r="U724" s="99">
        <v>5.2038461538461505E-4</v>
      </c>
      <c r="V724" s="99">
        <v>3.5411538461538501E-4</v>
      </c>
      <c r="W724" s="99">
        <v>2.08153846153846E-4</v>
      </c>
      <c r="X724" s="99">
        <v>9.6461538461538497E-5</v>
      </c>
      <c r="Y724" s="99">
        <v>1.3284615384615401E-5</v>
      </c>
      <c r="Z724" s="99">
        <v>2.1576923076923099E-6</v>
      </c>
      <c r="AA724" s="99">
        <v>4.7807692307692304E-7</v>
      </c>
      <c r="AB724" s="99">
        <v>1.5315384615384601E-7</v>
      </c>
      <c r="AC724" s="99">
        <v>4.9923076923076899E-8</v>
      </c>
    </row>
    <row r="725" spans="1:29" s="98" customFormat="1" x14ac:dyDescent="0.25">
      <c r="A725" s="98" t="s">
        <v>33</v>
      </c>
      <c r="B725" s="98" t="s">
        <v>237</v>
      </c>
      <c r="C725" s="98" t="s">
        <v>287</v>
      </c>
      <c r="D725" s="98">
        <v>2017</v>
      </c>
      <c r="E725" s="98">
        <v>2016</v>
      </c>
      <c r="F725" s="98" t="s">
        <v>280</v>
      </c>
      <c r="G725" s="98" t="s">
        <v>273</v>
      </c>
      <c r="H725" s="98" t="s">
        <v>274</v>
      </c>
      <c r="I725" s="99">
        <f t="shared" si="28"/>
        <v>1.6918314928425359E-14</v>
      </c>
      <c r="J725" s="99">
        <f t="shared" si="28"/>
        <v>1.2870871165644173E-8</v>
      </c>
      <c r="K725" s="99">
        <f t="shared" si="28"/>
        <v>1.6230249488752558E-7</v>
      </c>
      <c r="L725" s="99">
        <f t="shared" si="28"/>
        <v>8.1353619631901848E-7</v>
      </c>
      <c r="M725" s="99">
        <f t="shared" si="28"/>
        <v>3.6022249488752555E-6</v>
      </c>
      <c r="N725" s="99">
        <f t="shared" si="27"/>
        <v>3.262239672801636E-6</v>
      </c>
      <c r="O725" s="99">
        <f t="shared" si="27"/>
        <v>2.4810830265848668E-6</v>
      </c>
      <c r="P725" s="99">
        <f t="shared" si="27"/>
        <v>1.0968572597137016E-6</v>
      </c>
      <c r="Q725" s="99">
        <f t="shared" si="27"/>
        <v>5.7878445807770958E-7</v>
      </c>
      <c r="R725" s="99">
        <f t="shared" si="27"/>
        <v>2.8777325153374238E-7</v>
      </c>
      <c r="S725" s="101"/>
      <c r="T725" s="99">
        <v>4.1800000000000001E-18</v>
      </c>
      <c r="U725" s="99">
        <v>3.1800000000000002E-12</v>
      </c>
      <c r="V725" s="99">
        <v>4.0100000000000002E-11</v>
      </c>
      <c r="W725" s="99">
        <v>2.01E-10</v>
      </c>
      <c r="X725" s="99">
        <v>8.9000000000000003E-10</v>
      </c>
      <c r="Y725" s="99">
        <v>8.0600000000000001E-10</v>
      </c>
      <c r="Z725" s="99">
        <v>6.1299999999999995E-10</v>
      </c>
      <c r="AA725" s="99">
        <v>2.7099999999999999E-10</v>
      </c>
      <c r="AB725" s="99">
        <v>1.43E-10</v>
      </c>
      <c r="AC725" s="99">
        <v>7.1100000000000005E-11</v>
      </c>
    </row>
    <row r="726" spans="1:29" s="98" customFormat="1" x14ac:dyDescent="0.25">
      <c r="A726" s="98" t="s">
        <v>33</v>
      </c>
      <c r="B726" s="98" t="s">
        <v>237</v>
      </c>
      <c r="C726" s="98" t="s">
        <v>287</v>
      </c>
      <c r="D726" s="98">
        <v>2017</v>
      </c>
      <c r="E726" s="98">
        <v>2016</v>
      </c>
      <c r="F726" s="98" t="s">
        <v>280</v>
      </c>
      <c r="G726" s="98" t="s">
        <v>273</v>
      </c>
      <c r="H726" s="98" t="s">
        <v>275</v>
      </c>
      <c r="I726" s="99">
        <f t="shared" si="28"/>
        <v>3.1448638036809819E-10</v>
      </c>
      <c r="J726" s="99">
        <f t="shared" si="28"/>
        <v>1.1494740286298569E-6</v>
      </c>
      <c r="K726" s="99">
        <f t="shared" si="28"/>
        <v>1.4044629856850715E-5</v>
      </c>
      <c r="L726" s="99">
        <f t="shared" si="28"/>
        <v>4.4521881390593048E-5</v>
      </c>
      <c r="M726" s="99">
        <f t="shared" si="28"/>
        <v>1.1454265848670756E-4</v>
      </c>
      <c r="N726" s="99">
        <f t="shared" si="27"/>
        <v>2.2989480572597138E-5</v>
      </c>
      <c r="O726" s="99">
        <f t="shared" si="27"/>
        <v>1.2304229038854805E-5</v>
      </c>
      <c r="P726" s="99">
        <f t="shared" si="27"/>
        <v>4.9783558282208595E-6</v>
      </c>
      <c r="Q726" s="99">
        <f t="shared" si="27"/>
        <v>2.7482143149284259E-6</v>
      </c>
      <c r="R726" s="99">
        <f t="shared" si="27"/>
        <v>1.7484957055214723E-6</v>
      </c>
      <c r="S726" s="101"/>
      <c r="T726" s="99">
        <v>7.77E-14</v>
      </c>
      <c r="U726" s="99">
        <v>2.84E-10</v>
      </c>
      <c r="V726" s="99">
        <v>3.4699999999999998E-9</v>
      </c>
      <c r="W726" s="99">
        <v>1.0999999999999999E-8</v>
      </c>
      <c r="X726" s="99">
        <v>2.8299999999999999E-8</v>
      </c>
      <c r="Y726" s="99">
        <v>5.6800000000000002E-9</v>
      </c>
      <c r="Z726" s="99">
        <v>3.0399999999999998E-9</v>
      </c>
      <c r="AA726" s="99">
        <v>1.2300000000000001E-9</v>
      </c>
      <c r="AB726" s="99">
        <v>6.7900000000000003E-10</v>
      </c>
      <c r="AC726" s="99">
        <v>4.3200000000000001E-10</v>
      </c>
    </row>
    <row r="727" spans="1:29" s="98" customFormat="1" x14ac:dyDescent="0.25">
      <c r="A727" s="98" t="s">
        <v>33</v>
      </c>
      <c r="B727" s="98" t="s">
        <v>237</v>
      </c>
      <c r="C727" s="98" t="s">
        <v>287</v>
      </c>
      <c r="D727" s="98">
        <v>2017</v>
      </c>
      <c r="E727" s="98">
        <v>2016</v>
      </c>
      <c r="F727" s="98" t="s">
        <v>280</v>
      </c>
      <c r="G727" s="98" t="s">
        <v>273</v>
      </c>
      <c r="H727" s="98" t="s">
        <v>276</v>
      </c>
      <c r="I727" s="99">
        <f t="shared" si="28"/>
        <v>3.3350936605316974E-7</v>
      </c>
      <c r="J727" s="99">
        <f t="shared" si="28"/>
        <v>1.0523353783231085E-4</v>
      </c>
      <c r="K727" s="99">
        <f t="shared" si="28"/>
        <v>6.9616032719836403E-4</v>
      </c>
      <c r="L727" s="99">
        <f t="shared" si="28"/>
        <v>1.3275615541922291E-3</v>
      </c>
      <c r="M727" s="99">
        <f t="shared" si="28"/>
        <v>2.9424916155419223E-3</v>
      </c>
      <c r="N727" s="99">
        <f t="shared" si="27"/>
        <v>1.1049521472392639E-3</v>
      </c>
      <c r="O727" s="99">
        <f t="shared" si="27"/>
        <v>6.5973333333333329E-4</v>
      </c>
      <c r="P727" s="99">
        <f t="shared" si="27"/>
        <v>2.9424916155419223E-4</v>
      </c>
      <c r="Q727" s="99">
        <f t="shared" si="27"/>
        <v>1.5137439672801634E-4</v>
      </c>
      <c r="R727" s="99">
        <f t="shared" si="27"/>
        <v>6.880654396728016E-5</v>
      </c>
      <c r="S727" s="101"/>
      <c r="T727" s="99">
        <v>8.2399999999999995E-11</v>
      </c>
      <c r="U727" s="99">
        <v>2.6000000000000001E-8</v>
      </c>
      <c r="V727" s="99">
        <v>1.72E-7</v>
      </c>
      <c r="W727" s="99">
        <v>3.2800000000000003E-7</v>
      </c>
      <c r="X727" s="99">
        <v>7.2699999999999999E-7</v>
      </c>
      <c r="Y727" s="99">
        <v>2.7300000000000002E-7</v>
      </c>
      <c r="Z727" s="99">
        <v>1.6299999999999999E-7</v>
      </c>
      <c r="AA727" s="99">
        <v>7.2699999999999996E-8</v>
      </c>
      <c r="AB727" s="99">
        <v>3.7399999999999997E-8</v>
      </c>
      <c r="AC727" s="99">
        <v>1.7E-8</v>
      </c>
    </row>
    <row r="728" spans="1:29" s="98" customFormat="1" x14ac:dyDescent="0.25">
      <c r="A728" s="98" t="s">
        <v>33</v>
      </c>
      <c r="B728" s="98" t="s">
        <v>237</v>
      </c>
      <c r="C728" s="98" t="s">
        <v>287</v>
      </c>
      <c r="D728" s="98">
        <v>2017</v>
      </c>
      <c r="E728" s="98">
        <v>2016</v>
      </c>
      <c r="F728" s="98" t="s">
        <v>280</v>
      </c>
      <c r="G728" s="98" t="s">
        <v>277</v>
      </c>
      <c r="H728" s="98" t="s">
        <v>274</v>
      </c>
      <c r="I728" s="99">
        <f t="shared" si="28"/>
        <v>7.3663476482617584E-8</v>
      </c>
      <c r="J728" s="99">
        <f t="shared" si="28"/>
        <v>1.5704081799591004E-5</v>
      </c>
      <c r="K728" s="99">
        <f t="shared" si="28"/>
        <v>3.0881995910020445E-5</v>
      </c>
      <c r="L728" s="99">
        <f t="shared" si="28"/>
        <v>1.7970650306748469E-4</v>
      </c>
      <c r="M728" s="99">
        <f t="shared" si="28"/>
        <v>3.9988744376278122E-4</v>
      </c>
      <c r="N728" s="99">
        <f t="shared" si="27"/>
        <v>8.6210552147239256E-5</v>
      </c>
      <c r="O728" s="99">
        <f t="shared" si="27"/>
        <v>7.0425521472392642E-5</v>
      </c>
      <c r="P728" s="99">
        <f t="shared" si="27"/>
        <v>3.4524695296523519E-5</v>
      </c>
      <c r="Q728" s="99">
        <f t="shared" si="27"/>
        <v>1.7606380368098161E-5</v>
      </c>
      <c r="R728" s="99">
        <f t="shared" si="27"/>
        <v>7.730617586912065E-6</v>
      </c>
      <c r="S728" s="101"/>
      <c r="T728" s="99">
        <v>1.8199999999999999E-11</v>
      </c>
      <c r="U728" s="99">
        <v>3.8799999999999998E-9</v>
      </c>
      <c r="V728" s="99">
        <v>7.6299999999999995E-9</v>
      </c>
      <c r="W728" s="99">
        <v>4.4400000000000001E-8</v>
      </c>
      <c r="X728" s="99">
        <v>9.8799999999999998E-8</v>
      </c>
      <c r="Y728" s="99">
        <v>2.1299999999999999E-8</v>
      </c>
      <c r="Z728" s="99">
        <v>1.74E-8</v>
      </c>
      <c r="AA728" s="99">
        <v>8.5299999999999993E-9</v>
      </c>
      <c r="AB728" s="99">
        <v>4.3500000000000001E-9</v>
      </c>
      <c r="AC728" s="99">
        <v>1.9099999999999998E-9</v>
      </c>
    </row>
    <row r="729" spans="1:29" s="98" customFormat="1" x14ac:dyDescent="0.25">
      <c r="A729" s="98" t="s">
        <v>33</v>
      </c>
      <c r="B729" s="98" t="s">
        <v>237</v>
      </c>
      <c r="C729" s="98" t="s">
        <v>287</v>
      </c>
      <c r="D729" s="98">
        <v>2017</v>
      </c>
      <c r="E729" s="98">
        <v>2016</v>
      </c>
      <c r="F729" s="98" t="s">
        <v>280</v>
      </c>
      <c r="G729" s="98" t="s">
        <v>277</v>
      </c>
      <c r="H729" s="98" t="s">
        <v>275</v>
      </c>
      <c r="I729" s="99">
        <f t="shared" si="28"/>
        <v>9.4710184049079761E-8</v>
      </c>
      <c r="J729" s="99">
        <f t="shared" si="28"/>
        <v>1.9144408997955012E-5</v>
      </c>
      <c r="K729" s="99">
        <f t="shared" si="28"/>
        <v>1.1575689161554193E-4</v>
      </c>
      <c r="L729" s="99">
        <f t="shared" si="28"/>
        <v>2.3434699386503069E-4</v>
      </c>
      <c r="M729" s="99">
        <f t="shared" si="28"/>
        <v>5.3831002044989781E-4</v>
      </c>
      <c r="N729" s="99">
        <f t="shared" si="27"/>
        <v>1.5177914110429448E-4</v>
      </c>
      <c r="O729" s="99">
        <f t="shared" si="27"/>
        <v>9.4710184049079762E-5</v>
      </c>
      <c r="P729" s="99">
        <f t="shared" si="27"/>
        <v>4.5331370143149282E-5</v>
      </c>
      <c r="Q729" s="99">
        <f t="shared" si="27"/>
        <v>2.3515648261758694E-5</v>
      </c>
      <c r="R729" s="99">
        <f t="shared" si="27"/>
        <v>1.0482879345603273E-5</v>
      </c>
      <c r="S729" s="101"/>
      <c r="T729" s="99">
        <v>2.3400000000000001E-11</v>
      </c>
      <c r="U729" s="99">
        <v>4.73E-9</v>
      </c>
      <c r="V729" s="99">
        <v>2.8600000000000001E-8</v>
      </c>
      <c r="W729" s="99">
        <v>5.7900000000000002E-8</v>
      </c>
      <c r="X729" s="99">
        <v>1.3300000000000001E-7</v>
      </c>
      <c r="Y729" s="99">
        <v>3.7499999999999998E-8</v>
      </c>
      <c r="Z729" s="99">
        <v>2.3400000000000001E-8</v>
      </c>
      <c r="AA729" s="99">
        <v>1.1199999999999999E-8</v>
      </c>
      <c r="AB729" s="99">
        <v>5.8100000000000004E-9</v>
      </c>
      <c r="AC729" s="99">
        <v>2.5899999999999999E-9</v>
      </c>
    </row>
    <row r="730" spans="1:29" s="98" customFormat="1" x14ac:dyDescent="0.25">
      <c r="A730" s="98" t="s">
        <v>33</v>
      </c>
      <c r="B730" s="98" t="s">
        <v>237</v>
      </c>
      <c r="C730" s="98" t="s">
        <v>287</v>
      </c>
      <c r="D730" s="98">
        <v>2017</v>
      </c>
      <c r="E730" s="98">
        <v>2016</v>
      </c>
      <c r="F730" s="98" t="s">
        <v>280</v>
      </c>
      <c r="G730" s="98" t="s">
        <v>277</v>
      </c>
      <c r="H730" s="98" t="s">
        <v>276</v>
      </c>
      <c r="I730" s="99">
        <f t="shared" si="28"/>
        <v>1.0968572597137015E-7</v>
      </c>
      <c r="J730" s="99">
        <f t="shared" si="28"/>
        <v>2.3272801635991823E-5</v>
      </c>
      <c r="K730" s="99">
        <f t="shared" si="28"/>
        <v>2.780593865030675E-4</v>
      </c>
      <c r="L730" s="99">
        <f t="shared" si="28"/>
        <v>4.6140858895705523E-4</v>
      </c>
      <c r="M730" s="99">
        <f t="shared" si="28"/>
        <v>1.2101856850715747E-3</v>
      </c>
      <c r="N730" s="99">
        <f t="shared" si="27"/>
        <v>5.4235746421267897E-4</v>
      </c>
      <c r="O730" s="99">
        <f t="shared" si="27"/>
        <v>2.9627288343558281E-4</v>
      </c>
      <c r="P730" s="99">
        <f t="shared" si="27"/>
        <v>1.0766200408997955E-4</v>
      </c>
      <c r="Q730" s="99">
        <f t="shared" si="27"/>
        <v>4.4926625766871172E-5</v>
      </c>
      <c r="R730" s="99">
        <f t="shared" si="27"/>
        <v>1.8658715746421265E-5</v>
      </c>
      <c r="S730" s="101"/>
      <c r="T730" s="99">
        <v>2.7099999999999999E-11</v>
      </c>
      <c r="U730" s="99">
        <v>5.7500000000000002E-9</v>
      </c>
      <c r="V730" s="99">
        <v>6.87E-8</v>
      </c>
      <c r="W730" s="99">
        <v>1.14E-7</v>
      </c>
      <c r="X730" s="99">
        <v>2.9900000000000002E-7</v>
      </c>
      <c r="Y730" s="99">
        <v>1.3400000000000001E-7</v>
      </c>
      <c r="Z730" s="99">
        <v>7.3199999999999994E-8</v>
      </c>
      <c r="AA730" s="99">
        <v>2.66E-8</v>
      </c>
      <c r="AB730" s="99">
        <v>1.11E-8</v>
      </c>
      <c r="AC730" s="99">
        <v>4.6099999999999996E-9</v>
      </c>
    </row>
    <row r="731" spans="1:29" s="98" customFormat="1" x14ac:dyDescent="0.25">
      <c r="A731" s="98" t="s">
        <v>33</v>
      </c>
      <c r="B731" s="98" t="s">
        <v>237</v>
      </c>
      <c r="C731" s="98" t="s">
        <v>287</v>
      </c>
      <c r="D731" s="98">
        <v>2017</v>
      </c>
      <c r="E731" s="98">
        <v>2016</v>
      </c>
      <c r="F731" s="98" t="s">
        <v>280</v>
      </c>
      <c r="G731" s="98" t="s">
        <v>278</v>
      </c>
      <c r="H731" s="98" t="s">
        <v>274</v>
      </c>
      <c r="I731" s="99">
        <f t="shared" si="28"/>
        <v>3.116531697341513E-8</v>
      </c>
      <c r="J731" s="99">
        <f t="shared" si="28"/>
        <v>6.6440346075192643E-6</v>
      </c>
      <c r="K731" s="99">
        <f t="shared" si="28"/>
        <v>1.3065459808085564E-5</v>
      </c>
      <c r="L731" s="99">
        <f t="shared" si="28"/>
        <v>7.6029674374705113E-5</v>
      </c>
      <c r="M731" s="99">
        <f t="shared" si="28"/>
        <v>1.6918314928425357E-4</v>
      </c>
      <c r="N731" s="99">
        <f t="shared" si="27"/>
        <v>3.647369513921661E-5</v>
      </c>
      <c r="O731" s="99">
        <f t="shared" si="27"/>
        <v>2.9795412930627651E-5</v>
      </c>
      <c r="P731" s="99">
        <f t="shared" si="27"/>
        <v>1.4606601856221474E-5</v>
      </c>
      <c r="Q731" s="99">
        <f t="shared" si="27"/>
        <v>7.4488532326569322E-6</v>
      </c>
      <c r="R731" s="99">
        <f t="shared" si="27"/>
        <v>3.2706459021551044E-6</v>
      </c>
      <c r="S731" s="101"/>
      <c r="T731" s="99">
        <v>7.6999999999999999E-12</v>
      </c>
      <c r="U731" s="99">
        <v>1.6415384615384601E-9</v>
      </c>
      <c r="V731" s="99">
        <v>3.2280769230769202E-9</v>
      </c>
      <c r="W731" s="99">
        <v>1.8784615384615399E-8</v>
      </c>
      <c r="X731" s="99">
        <v>4.1799999999999997E-8</v>
      </c>
      <c r="Y731" s="99">
        <v>9.0115384615384607E-9</v>
      </c>
      <c r="Z731" s="99">
        <v>7.3615384615384599E-9</v>
      </c>
      <c r="AA731" s="99">
        <v>3.60884615384615E-9</v>
      </c>
      <c r="AB731" s="99">
        <v>1.8403846153846199E-9</v>
      </c>
      <c r="AC731" s="99">
        <v>8.0807692307692297E-10</v>
      </c>
    </row>
    <row r="732" spans="1:29" s="98" customFormat="1" x14ac:dyDescent="0.25">
      <c r="A732" s="98" t="s">
        <v>33</v>
      </c>
      <c r="B732" s="98" t="s">
        <v>237</v>
      </c>
      <c r="C732" s="98" t="s">
        <v>287</v>
      </c>
      <c r="D732" s="98">
        <v>2017</v>
      </c>
      <c r="E732" s="98">
        <v>2016</v>
      </c>
      <c r="F732" s="98" t="s">
        <v>280</v>
      </c>
      <c r="G732" s="98" t="s">
        <v>278</v>
      </c>
      <c r="H732" s="98" t="s">
        <v>275</v>
      </c>
      <c r="I732" s="99">
        <f t="shared" si="28"/>
        <v>4.0069693251533745E-8</v>
      </c>
      <c r="J732" s="99">
        <f t="shared" si="28"/>
        <v>8.0995576529809807E-6</v>
      </c>
      <c r="K732" s="99">
        <f t="shared" si="28"/>
        <v>4.8974069529652349E-5</v>
      </c>
      <c r="L732" s="99">
        <f t="shared" si="28"/>
        <v>9.9146805096743561E-5</v>
      </c>
      <c r="M732" s="99">
        <f t="shared" si="28"/>
        <v>2.2774654711341842E-4</v>
      </c>
      <c r="N732" s="99">
        <f t="shared" si="27"/>
        <v>6.4214252005662979E-5</v>
      </c>
      <c r="O732" s="99">
        <f t="shared" si="27"/>
        <v>4.006969325153374E-5</v>
      </c>
      <c r="P732" s="99">
        <f t="shared" si="27"/>
        <v>1.9178656599024705E-5</v>
      </c>
      <c r="Q732" s="99">
        <f t="shared" si="27"/>
        <v>9.9489281107440493E-6</v>
      </c>
      <c r="R732" s="99">
        <f t="shared" si="27"/>
        <v>4.4350643385244584E-6</v>
      </c>
      <c r="S732" s="101"/>
      <c r="T732" s="99">
        <v>9.8999999999999994E-12</v>
      </c>
      <c r="U732" s="99">
        <v>2.0011538461538499E-9</v>
      </c>
      <c r="V732" s="99">
        <v>1.2100000000000001E-8</v>
      </c>
      <c r="W732" s="99">
        <v>2.4496153846153799E-8</v>
      </c>
      <c r="X732" s="99">
        <v>5.62692307692308E-8</v>
      </c>
      <c r="Y732" s="99">
        <v>1.58653846153846E-8</v>
      </c>
      <c r="Z732" s="99">
        <v>9.8999999999999993E-9</v>
      </c>
      <c r="AA732" s="99">
        <v>4.73846153846154E-9</v>
      </c>
      <c r="AB732" s="99">
        <v>2.4580769230769202E-9</v>
      </c>
      <c r="AC732" s="99">
        <v>1.0957692307692299E-9</v>
      </c>
    </row>
    <row r="733" spans="1:29" s="98" customFormat="1" x14ac:dyDescent="0.25">
      <c r="A733" s="98" t="s">
        <v>33</v>
      </c>
      <c r="B733" s="98" t="s">
        <v>237</v>
      </c>
      <c r="C733" s="98" t="s">
        <v>287</v>
      </c>
      <c r="D733" s="98">
        <v>2017</v>
      </c>
      <c r="E733" s="98">
        <v>2016</v>
      </c>
      <c r="F733" s="98" t="s">
        <v>280</v>
      </c>
      <c r="G733" s="98" t="s">
        <v>278</v>
      </c>
      <c r="H733" s="98" t="s">
        <v>276</v>
      </c>
      <c r="I733" s="99">
        <f t="shared" si="28"/>
        <v>4.640549944942577E-8</v>
      </c>
      <c r="J733" s="99">
        <f t="shared" si="28"/>
        <v>9.8461853075350097E-6</v>
      </c>
      <c r="K733" s="99">
        <f t="shared" si="28"/>
        <v>1.1764050967437464E-4</v>
      </c>
      <c r="L733" s="99">
        <f t="shared" si="28"/>
        <v>1.9521132609721554E-4</v>
      </c>
      <c r="M733" s="99">
        <f t="shared" si="28"/>
        <v>5.1200163599182007E-4</v>
      </c>
      <c r="N733" s="99">
        <f t="shared" si="27"/>
        <v>2.2945892716690267E-4</v>
      </c>
      <c r="O733" s="99">
        <f t="shared" si="27"/>
        <v>1.253462199150544E-4</v>
      </c>
      <c r="P733" s="99">
        <f t="shared" si="27"/>
        <v>4.5549309422683839E-5</v>
      </c>
      <c r="Q733" s="99">
        <f t="shared" si="27"/>
        <v>1.9007418593676278E-5</v>
      </c>
      <c r="R733" s="99">
        <f t="shared" si="27"/>
        <v>7.8940720465628627E-6</v>
      </c>
      <c r="S733" s="101"/>
      <c r="T733" s="99">
        <v>1.14653846153846E-11</v>
      </c>
      <c r="U733" s="99">
        <v>2.43269230769231E-9</v>
      </c>
      <c r="V733" s="99">
        <v>2.9065384615384599E-8</v>
      </c>
      <c r="W733" s="99">
        <v>4.8230769230769202E-8</v>
      </c>
      <c r="X733" s="99">
        <v>1.265E-7</v>
      </c>
      <c r="Y733" s="99">
        <v>5.66923076923077E-8</v>
      </c>
      <c r="Z733" s="99">
        <v>3.0969230769230799E-8</v>
      </c>
      <c r="AA733" s="99">
        <v>1.12538461538462E-8</v>
      </c>
      <c r="AB733" s="99">
        <v>4.6961538461538498E-9</v>
      </c>
      <c r="AC733" s="99">
        <v>1.95038461538462E-9</v>
      </c>
    </row>
    <row r="734" spans="1:29" s="98" customFormat="1" x14ac:dyDescent="0.25">
      <c r="A734" s="98" t="s">
        <v>33</v>
      </c>
      <c r="B734" s="98" t="s">
        <v>237</v>
      </c>
      <c r="C734" s="98" t="s">
        <v>287</v>
      </c>
      <c r="D734" s="98">
        <v>2018</v>
      </c>
      <c r="E734" s="98">
        <v>2016</v>
      </c>
      <c r="F734" s="98" t="s">
        <v>272</v>
      </c>
      <c r="G734" s="98" t="s">
        <v>273</v>
      </c>
      <c r="H734" s="98" t="s">
        <v>274</v>
      </c>
      <c r="I734" s="99">
        <f t="shared" si="28"/>
        <v>2.460845807770961E-14</v>
      </c>
      <c r="J734" s="99">
        <f t="shared" si="28"/>
        <v>2.8736850715746425E-9</v>
      </c>
      <c r="K734" s="99">
        <f t="shared" si="28"/>
        <v>5.1402535787321063E-8</v>
      </c>
      <c r="L734" s="99">
        <f t="shared" si="28"/>
        <v>1.7282584867075662E-7</v>
      </c>
      <c r="M734" s="99">
        <f t="shared" si="28"/>
        <v>7.2853987730061349E-7</v>
      </c>
      <c r="N734" s="99">
        <f t="shared" si="27"/>
        <v>4.5331370143149283E-7</v>
      </c>
      <c r="O734" s="99">
        <f t="shared" si="27"/>
        <v>3.3027141104294482E-7</v>
      </c>
      <c r="P734" s="99">
        <f t="shared" si="27"/>
        <v>1.388273210633947E-7</v>
      </c>
      <c r="Q734" s="99">
        <f t="shared" si="27"/>
        <v>7.3663476482617584E-8</v>
      </c>
      <c r="R734" s="99">
        <f t="shared" si="27"/>
        <v>3.5941300613496931E-8</v>
      </c>
      <c r="S734" s="101"/>
      <c r="T734" s="99">
        <v>6.08E-18</v>
      </c>
      <c r="U734" s="99">
        <v>7.1E-13</v>
      </c>
      <c r="V734" s="99">
        <v>1.27E-11</v>
      </c>
      <c r="W734" s="99">
        <v>4.2699999999999999E-11</v>
      </c>
      <c r="X734" s="99">
        <v>1.8E-10</v>
      </c>
      <c r="Y734" s="99">
        <v>1.12E-10</v>
      </c>
      <c r="Z734" s="99">
        <v>8.1599999999999995E-11</v>
      </c>
      <c r="AA734" s="99">
        <v>3.43E-11</v>
      </c>
      <c r="AB734" s="99">
        <v>1.8199999999999999E-11</v>
      </c>
      <c r="AC734" s="99">
        <v>8.8799999999999993E-12</v>
      </c>
    </row>
    <row r="735" spans="1:29" s="98" customFormat="1" x14ac:dyDescent="0.25">
      <c r="A735" s="98" t="s">
        <v>33</v>
      </c>
      <c r="B735" s="98" t="s">
        <v>237</v>
      </c>
      <c r="C735" s="98" t="s">
        <v>287</v>
      </c>
      <c r="D735" s="98">
        <v>2018</v>
      </c>
      <c r="E735" s="98">
        <v>2016</v>
      </c>
      <c r="F735" s="98" t="s">
        <v>272</v>
      </c>
      <c r="G735" s="98" t="s">
        <v>273</v>
      </c>
      <c r="H735" s="98" t="s">
        <v>275</v>
      </c>
      <c r="I735" s="99">
        <f t="shared" si="28"/>
        <v>4.452188139059305</v>
      </c>
      <c r="J735" s="99">
        <f t="shared" si="28"/>
        <v>1.1535214723926379</v>
      </c>
      <c r="K735" s="99">
        <f t="shared" si="28"/>
        <v>0.51807280163599179</v>
      </c>
      <c r="L735" s="99">
        <f t="shared" si="28"/>
        <v>0.3213670347648262</v>
      </c>
      <c r="M735" s="99">
        <f t="shared" si="28"/>
        <v>9.9567116564417191E-2</v>
      </c>
      <c r="N735" s="99">
        <f t="shared" si="27"/>
        <v>4.2093415132924339E-4</v>
      </c>
      <c r="O735" s="99">
        <f t="shared" si="27"/>
        <v>6.7592310838445816E-5</v>
      </c>
      <c r="P735" s="99">
        <f t="shared" si="27"/>
        <v>1.2749447852760737E-6</v>
      </c>
      <c r="Q735" s="99">
        <f t="shared" si="27"/>
        <v>5.2212024539877306E-7</v>
      </c>
      <c r="R735" s="99">
        <f t="shared" si="27"/>
        <v>2.8939222903885479E-7</v>
      </c>
      <c r="S735" s="101"/>
      <c r="T735" s="99">
        <v>1.1000000000000001E-3</v>
      </c>
      <c r="U735" s="99">
        <v>2.8499999999999999E-4</v>
      </c>
      <c r="V735" s="99">
        <v>1.2799999999999999E-4</v>
      </c>
      <c r="W735" s="99">
        <v>7.9400000000000006E-5</v>
      </c>
      <c r="X735" s="99">
        <v>2.4600000000000002E-5</v>
      </c>
      <c r="Y735" s="99">
        <v>1.04E-7</v>
      </c>
      <c r="Z735" s="99">
        <v>1.6700000000000001E-8</v>
      </c>
      <c r="AA735" s="99">
        <v>3.15E-10</v>
      </c>
      <c r="AB735" s="99">
        <v>1.2899999999999999E-10</v>
      </c>
      <c r="AC735" s="99">
        <v>7.1499999999999999E-11</v>
      </c>
    </row>
    <row r="736" spans="1:29" s="98" customFormat="1" x14ac:dyDescent="0.25">
      <c r="A736" s="98" t="s">
        <v>33</v>
      </c>
      <c r="B736" s="98" t="s">
        <v>237</v>
      </c>
      <c r="C736" s="98" t="s">
        <v>287</v>
      </c>
      <c r="D736" s="98">
        <v>2018</v>
      </c>
      <c r="E736" s="98">
        <v>2016</v>
      </c>
      <c r="F736" s="98" t="s">
        <v>272</v>
      </c>
      <c r="G736" s="98" t="s">
        <v>273</v>
      </c>
      <c r="H736" s="98" t="s">
        <v>276</v>
      </c>
      <c r="I736" s="99">
        <f t="shared" si="28"/>
        <v>35.496081799591003</v>
      </c>
      <c r="J736" s="99">
        <f t="shared" si="28"/>
        <v>15.542184049079754</v>
      </c>
      <c r="K736" s="99">
        <f t="shared" si="28"/>
        <v>9.9567116564417173</v>
      </c>
      <c r="L736" s="99">
        <f t="shared" si="28"/>
        <v>6.5568588957055223</v>
      </c>
      <c r="M736" s="99">
        <f t="shared" si="28"/>
        <v>3.2055754601226991</v>
      </c>
      <c r="N736" s="99">
        <f t="shared" si="27"/>
        <v>0.24244188139059306</v>
      </c>
      <c r="O736" s="99">
        <f t="shared" si="27"/>
        <v>8.4996319018404917E-2</v>
      </c>
      <c r="P736" s="99">
        <f t="shared" si="27"/>
        <v>2.0156269938650308E-2</v>
      </c>
      <c r="Q736" s="99">
        <f t="shared" si="27"/>
        <v>7.0020777096114518E-3</v>
      </c>
      <c r="R736" s="99">
        <f t="shared" si="27"/>
        <v>2.4041815950920247E-3</v>
      </c>
      <c r="S736" s="101"/>
      <c r="T736" s="99">
        <v>8.77E-3</v>
      </c>
      <c r="U736" s="99">
        <v>3.8400000000000001E-3</v>
      </c>
      <c r="V736" s="99">
        <v>2.4599999999999999E-3</v>
      </c>
      <c r="W736" s="99">
        <v>1.6199999999999999E-3</v>
      </c>
      <c r="X736" s="99">
        <v>7.9199999999999995E-4</v>
      </c>
      <c r="Y736" s="99">
        <v>5.9899999999999999E-5</v>
      </c>
      <c r="Z736" s="99">
        <v>2.0999999999999999E-5</v>
      </c>
      <c r="AA736" s="99">
        <v>4.9799999999999998E-6</v>
      </c>
      <c r="AB736" s="99">
        <v>1.73E-6</v>
      </c>
      <c r="AC736" s="99">
        <v>5.9400000000000005E-7</v>
      </c>
    </row>
    <row r="737" spans="1:29" s="98" customFormat="1" x14ac:dyDescent="0.25">
      <c r="A737" s="98" t="s">
        <v>33</v>
      </c>
      <c r="B737" s="98" t="s">
        <v>237</v>
      </c>
      <c r="C737" s="98" t="s">
        <v>287</v>
      </c>
      <c r="D737" s="98">
        <v>2018</v>
      </c>
      <c r="E737" s="98">
        <v>2016</v>
      </c>
      <c r="F737" s="98" t="s">
        <v>272</v>
      </c>
      <c r="G737" s="98" t="s">
        <v>277</v>
      </c>
      <c r="H737" s="98" t="s">
        <v>274</v>
      </c>
      <c r="I737" s="99">
        <f t="shared" si="28"/>
        <v>6.678282208588957</v>
      </c>
      <c r="J737" s="99">
        <f t="shared" si="28"/>
        <v>2.5741742331288342</v>
      </c>
      <c r="K737" s="99">
        <f t="shared" si="28"/>
        <v>1.3639885480572598</v>
      </c>
      <c r="L737" s="99">
        <f t="shared" si="28"/>
        <v>1.0280507157464212</v>
      </c>
      <c r="M737" s="99">
        <f t="shared" si="28"/>
        <v>0.4735509202453988</v>
      </c>
      <c r="N737" s="99">
        <f t="shared" si="27"/>
        <v>1.3963680981595093E-2</v>
      </c>
      <c r="O737" s="99">
        <f t="shared" si="27"/>
        <v>9.7948139059304707E-3</v>
      </c>
      <c r="P737" s="99">
        <f t="shared" si="27"/>
        <v>2.0803860940695296E-3</v>
      </c>
      <c r="Q737" s="99">
        <f t="shared" si="27"/>
        <v>6.5568588957055224E-4</v>
      </c>
      <c r="R737" s="99">
        <f t="shared" si="27"/>
        <v>2.201809406952965E-4</v>
      </c>
      <c r="S737" s="101"/>
      <c r="T737" s="99">
        <v>1.65E-3</v>
      </c>
      <c r="U737" s="99">
        <v>6.3599999999999996E-4</v>
      </c>
      <c r="V737" s="99">
        <v>3.3700000000000001E-4</v>
      </c>
      <c r="W737" s="99">
        <v>2.5399999999999999E-4</v>
      </c>
      <c r="X737" s="99">
        <v>1.17E-4</v>
      </c>
      <c r="Y737" s="99">
        <v>3.45E-6</v>
      </c>
      <c r="Z737" s="99">
        <v>2.4200000000000001E-6</v>
      </c>
      <c r="AA737" s="99">
        <v>5.1399999999999997E-7</v>
      </c>
      <c r="AB737" s="99">
        <v>1.6199999999999999E-7</v>
      </c>
      <c r="AC737" s="99">
        <v>5.4399999999999997E-8</v>
      </c>
    </row>
    <row r="738" spans="1:29" s="98" customFormat="1" x14ac:dyDescent="0.25">
      <c r="A738" s="98" t="s">
        <v>33</v>
      </c>
      <c r="B738" s="98" t="s">
        <v>237</v>
      </c>
      <c r="C738" s="98" t="s">
        <v>287</v>
      </c>
      <c r="D738" s="98">
        <v>2018</v>
      </c>
      <c r="E738" s="98">
        <v>2016</v>
      </c>
      <c r="F738" s="98" t="s">
        <v>272</v>
      </c>
      <c r="G738" s="98" t="s">
        <v>277</v>
      </c>
      <c r="H738" s="98" t="s">
        <v>275</v>
      </c>
      <c r="I738" s="99">
        <f t="shared" si="28"/>
        <v>8.4591574642126783</v>
      </c>
      <c r="J738" s="99">
        <f t="shared" si="28"/>
        <v>3.4484220858895704</v>
      </c>
      <c r="K738" s="99">
        <f t="shared" si="28"/>
        <v>2.0561014314928423</v>
      </c>
      <c r="L738" s="99">
        <f t="shared" si="28"/>
        <v>1.3761308793456033</v>
      </c>
      <c r="M738" s="99">
        <f t="shared" si="28"/>
        <v>0.65163844580777097</v>
      </c>
      <c r="N738" s="99">
        <f t="shared" si="27"/>
        <v>3.0193930470347647E-2</v>
      </c>
      <c r="O738" s="99">
        <f t="shared" si="27"/>
        <v>1.4408899795501022E-2</v>
      </c>
      <c r="P738" s="99">
        <f t="shared" si="27"/>
        <v>3.0720098159509202E-3</v>
      </c>
      <c r="Q738" s="99">
        <f t="shared" si="27"/>
        <v>9.6329161554192225E-4</v>
      </c>
      <c r="R738" s="99">
        <f t="shared" si="27"/>
        <v>3.0962944785276075E-4</v>
      </c>
      <c r="S738" s="101"/>
      <c r="T738" s="99">
        <v>2.0899999999999998E-3</v>
      </c>
      <c r="U738" s="99">
        <v>8.52E-4</v>
      </c>
      <c r="V738" s="99">
        <v>5.0799999999999999E-4</v>
      </c>
      <c r="W738" s="99">
        <v>3.4000000000000002E-4</v>
      </c>
      <c r="X738" s="99">
        <v>1.6100000000000001E-4</v>
      </c>
      <c r="Y738" s="99">
        <v>7.4599999999999997E-6</v>
      </c>
      <c r="Z738" s="99">
        <v>3.5599999999999998E-6</v>
      </c>
      <c r="AA738" s="99">
        <v>7.5899999999999995E-7</v>
      </c>
      <c r="AB738" s="99">
        <v>2.3799999999999999E-7</v>
      </c>
      <c r="AC738" s="99">
        <v>7.6500000000000003E-8</v>
      </c>
    </row>
    <row r="739" spans="1:29" s="98" customFormat="1" x14ac:dyDescent="0.25">
      <c r="A739" s="98" t="s">
        <v>33</v>
      </c>
      <c r="B739" s="98" t="s">
        <v>237</v>
      </c>
      <c r="C739" s="98" t="s">
        <v>287</v>
      </c>
      <c r="D739" s="98">
        <v>2018</v>
      </c>
      <c r="E739" s="98">
        <v>2016</v>
      </c>
      <c r="F739" s="98" t="s">
        <v>272</v>
      </c>
      <c r="G739" s="98" t="s">
        <v>277</v>
      </c>
      <c r="H739" s="98" t="s">
        <v>276</v>
      </c>
      <c r="I739" s="99">
        <f t="shared" si="28"/>
        <v>15.46123517382413</v>
      </c>
      <c r="J739" s="99">
        <f t="shared" si="28"/>
        <v>6.3544867075664619</v>
      </c>
      <c r="K739" s="99">
        <f t="shared" si="28"/>
        <v>4.3307648261758693</v>
      </c>
      <c r="L739" s="99">
        <f t="shared" si="28"/>
        <v>2.541794683026585</v>
      </c>
      <c r="M739" s="99">
        <f t="shared" si="28"/>
        <v>1.1778061349693252</v>
      </c>
      <c r="N739" s="99">
        <f t="shared" si="27"/>
        <v>0.16270723926380368</v>
      </c>
      <c r="O739" s="99">
        <f t="shared" si="27"/>
        <v>2.6389333333333334E-2</v>
      </c>
      <c r="P739" s="99">
        <f t="shared" si="27"/>
        <v>5.828319018404908E-3</v>
      </c>
      <c r="Q739" s="99">
        <f t="shared" si="27"/>
        <v>1.8780139059304706E-3</v>
      </c>
      <c r="R739" s="99">
        <f t="shared" si="27"/>
        <v>6.1116400817995908E-4</v>
      </c>
      <c r="S739" s="101"/>
      <c r="T739" s="99">
        <v>3.82E-3</v>
      </c>
      <c r="U739" s="99">
        <v>1.57E-3</v>
      </c>
      <c r="V739" s="99">
        <v>1.07E-3</v>
      </c>
      <c r="W739" s="99">
        <v>6.2799999999999998E-4</v>
      </c>
      <c r="X739" s="99">
        <v>2.9100000000000003E-4</v>
      </c>
      <c r="Y739" s="99">
        <v>4.0200000000000001E-5</v>
      </c>
      <c r="Z739" s="99">
        <v>6.5200000000000003E-6</v>
      </c>
      <c r="AA739" s="99">
        <v>1.44E-6</v>
      </c>
      <c r="AB739" s="99">
        <v>4.6400000000000003E-7</v>
      </c>
      <c r="AC739" s="99">
        <v>1.5099999999999999E-7</v>
      </c>
    </row>
    <row r="740" spans="1:29" s="98" customFormat="1" x14ac:dyDescent="0.25">
      <c r="A740" s="98" t="s">
        <v>33</v>
      </c>
      <c r="B740" s="98" t="s">
        <v>237</v>
      </c>
      <c r="C740" s="98" t="s">
        <v>287</v>
      </c>
      <c r="D740" s="98">
        <v>2018</v>
      </c>
      <c r="E740" s="98">
        <v>2016</v>
      </c>
      <c r="F740" s="98" t="s">
        <v>272</v>
      </c>
      <c r="G740" s="98" t="s">
        <v>278</v>
      </c>
      <c r="H740" s="98" t="s">
        <v>274</v>
      </c>
      <c r="I740" s="99">
        <f t="shared" si="28"/>
        <v>2.8254270882491741</v>
      </c>
      <c r="J740" s="99">
        <f t="shared" si="28"/>
        <v>1.0890737140160449</v>
      </c>
      <c r="K740" s="99">
        <f t="shared" si="28"/>
        <v>0.577072078024225</v>
      </c>
      <c r="L740" s="99">
        <f t="shared" si="28"/>
        <v>0.43494453358502255</v>
      </c>
      <c r="M740" s="99">
        <f t="shared" si="28"/>
        <v>0.20034846625766869</v>
      </c>
      <c r="N740" s="99">
        <f t="shared" si="27"/>
        <v>5.9077111845209822E-3</v>
      </c>
      <c r="O740" s="99">
        <f t="shared" si="27"/>
        <v>4.1439597294321067E-3</v>
      </c>
      <c r="P740" s="99">
        <f t="shared" si="27"/>
        <v>8.80163347490953E-4</v>
      </c>
      <c r="Q740" s="99">
        <f t="shared" si="27"/>
        <v>2.774055686644642E-4</v>
      </c>
      <c r="R740" s="99">
        <f t="shared" si="27"/>
        <v>9.3153474909548489E-5</v>
      </c>
      <c r="S740" s="101"/>
      <c r="T740" s="99">
        <v>6.9807692307692301E-4</v>
      </c>
      <c r="U740" s="99">
        <v>2.6907692307692299E-4</v>
      </c>
      <c r="V740" s="99">
        <v>1.42576923076923E-4</v>
      </c>
      <c r="W740" s="99">
        <v>1.0746153846153801E-4</v>
      </c>
      <c r="X740" s="99">
        <v>4.9499999999999997E-5</v>
      </c>
      <c r="Y740" s="99">
        <v>1.4596153846153801E-6</v>
      </c>
      <c r="Z740" s="99">
        <v>1.02384615384615E-6</v>
      </c>
      <c r="AA740" s="99">
        <v>2.1746153846153799E-7</v>
      </c>
      <c r="AB740" s="99">
        <v>6.8538461538461498E-8</v>
      </c>
      <c r="AC740" s="99">
        <v>2.3015384615384601E-8</v>
      </c>
    </row>
    <row r="741" spans="1:29" s="98" customFormat="1" x14ac:dyDescent="0.25">
      <c r="A741" s="98" t="s">
        <v>33</v>
      </c>
      <c r="B741" s="98" t="s">
        <v>237</v>
      </c>
      <c r="C741" s="98" t="s">
        <v>287</v>
      </c>
      <c r="D741" s="98">
        <v>2018</v>
      </c>
      <c r="E741" s="98">
        <v>2016</v>
      </c>
      <c r="F741" s="98" t="s">
        <v>272</v>
      </c>
      <c r="G741" s="98" t="s">
        <v>278</v>
      </c>
      <c r="H741" s="98" t="s">
        <v>275</v>
      </c>
      <c r="I741" s="99">
        <f t="shared" si="28"/>
        <v>3.5788743117822865</v>
      </c>
      <c r="J741" s="99">
        <f t="shared" si="28"/>
        <v>1.4589478055686627</v>
      </c>
      <c r="K741" s="99">
        <f t="shared" si="28"/>
        <v>0.86988906717004899</v>
      </c>
      <c r="L741" s="99">
        <f t="shared" si="28"/>
        <v>0.58220921818467886</v>
      </c>
      <c r="M741" s="99">
        <f t="shared" si="28"/>
        <v>0.27569318861098002</v>
      </c>
      <c r="N741" s="99">
        <f t="shared" si="27"/>
        <v>1.2774355198993252E-2</v>
      </c>
      <c r="O741" s="99">
        <f t="shared" si="27"/>
        <v>6.0960729904042943E-3</v>
      </c>
      <c r="P741" s="99">
        <f t="shared" si="27"/>
        <v>1.2996964605946216E-3</v>
      </c>
      <c r="Q741" s="99">
        <f t="shared" si="27"/>
        <v>4.0754645272927606E-4</v>
      </c>
      <c r="R741" s="99">
        <f t="shared" si="27"/>
        <v>1.3099707409155255E-4</v>
      </c>
      <c r="S741" s="101"/>
      <c r="T741" s="99">
        <v>8.8423076923076899E-4</v>
      </c>
      <c r="U741" s="99">
        <v>3.6046153846153802E-4</v>
      </c>
      <c r="V741" s="99">
        <v>2.1492307692307699E-4</v>
      </c>
      <c r="W741" s="99">
        <v>1.4384615384615399E-4</v>
      </c>
      <c r="X741" s="99">
        <v>6.8115384615384606E-5</v>
      </c>
      <c r="Y741" s="99">
        <v>3.15615384615385E-6</v>
      </c>
      <c r="Z741" s="99">
        <v>1.5061538461538499E-6</v>
      </c>
      <c r="AA741" s="99">
        <v>3.2111538461538499E-7</v>
      </c>
      <c r="AB741" s="99">
        <v>1.0069230769230799E-7</v>
      </c>
      <c r="AC741" s="99">
        <v>3.2365384615384599E-8</v>
      </c>
    </row>
    <row r="742" spans="1:29" s="98" customFormat="1" x14ac:dyDescent="0.25">
      <c r="A742" s="98" t="s">
        <v>33</v>
      </c>
      <c r="B742" s="98" t="s">
        <v>237</v>
      </c>
      <c r="C742" s="98" t="s">
        <v>287</v>
      </c>
      <c r="D742" s="98">
        <v>2018</v>
      </c>
      <c r="E742" s="98">
        <v>2016</v>
      </c>
      <c r="F742" s="98" t="s">
        <v>272</v>
      </c>
      <c r="G742" s="98" t="s">
        <v>278</v>
      </c>
      <c r="H742" s="98" t="s">
        <v>276</v>
      </c>
      <c r="I742" s="99">
        <f t="shared" si="28"/>
        <v>6.5412918043102257</v>
      </c>
      <c r="J742" s="99">
        <f t="shared" si="28"/>
        <v>2.6884366839704255</v>
      </c>
      <c r="K742" s="99">
        <f t="shared" si="28"/>
        <v>1.8322466572282536</v>
      </c>
      <c r="L742" s="99">
        <f t="shared" si="28"/>
        <v>1.0753746735881717</v>
      </c>
      <c r="M742" s="99">
        <f t="shared" si="28"/>
        <v>0.49830259556394685</v>
      </c>
      <c r="N742" s="99">
        <f t="shared" si="27"/>
        <v>6.8837678150070747E-2</v>
      </c>
      <c r="O742" s="99">
        <f t="shared" si="27"/>
        <v>1.1164717948717956E-2</v>
      </c>
      <c r="P742" s="99">
        <f t="shared" si="27"/>
        <v>2.46582727701746E-3</v>
      </c>
      <c r="Q742" s="99">
        <f t="shared" si="27"/>
        <v>7.9454434481673625E-4</v>
      </c>
      <c r="R742" s="99">
        <f t="shared" si="27"/>
        <v>2.585693880761366E-4</v>
      </c>
      <c r="S742" s="101"/>
      <c r="T742" s="99">
        <v>1.6161538461538501E-3</v>
      </c>
      <c r="U742" s="99">
        <v>6.6423076923076895E-4</v>
      </c>
      <c r="V742" s="99">
        <v>4.5269230769230797E-4</v>
      </c>
      <c r="W742" s="99">
        <v>2.6569230769230798E-4</v>
      </c>
      <c r="X742" s="99">
        <v>1.2311538461538501E-4</v>
      </c>
      <c r="Y742" s="99">
        <v>1.7007692307692299E-5</v>
      </c>
      <c r="Z742" s="99">
        <v>2.7584615384615402E-6</v>
      </c>
      <c r="AA742" s="99">
        <v>6.0923076923076898E-7</v>
      </c>
      <c r="AB742" s="99">
        <v>1.96307692307692E-7</v>
      </c>
      <c r="AC742" s="99">
        <v>6.3884615384615399E-8</v>
      </c>
    </row>
    <row r="743" spans="1:29" s="98" customFormat="1" x14ac:dyDescent="0.25">
      <c r="A743" s="98" t="s">
        <v>33</v>
      </c>
      <c r="B743" s="98" t="s">
        <v>237</v>
      </c>
      <c r="C743" s="98" t="s">
        <v>287</v>
      </c>
      <c r="D743" s="98">
        <v>2018</v>
      </c>
      <c r="E743" s="98">
        <v>2016</v>
      </c>
      <c r="F743" s="98" t="s">
        <v>279</v>
      </c>
      <c r="G743" s="98" t="s">
        <v>273</v>
      </c>
      <c r="H743" s="98" t="s">
        <v>274</v>
      </c>
      <c r="I743" s="99">
        <f t="shared" si="28"/>
        <v>0</v>
      </c>
      <c r="J743" s="99">
        <f t="shared" si="28"/>
        <v>0</v>
      </c>
      <c r="K743" s="99">
        <f t="shared" si="28"/>
        <v>0</v>
      </c>
      <c r="L743" s="99">
        <f t="shared" si="28"/>
        <v>0</v>
      </c>
      <c r="M743" s="99">
        <f t="shared" si="28"/>
        <v>0</v>
      </c>
      <c r="N743" s="99">
        <f t="shared" si="27"/>
        <v>0</v>
      </c>
      <c r="O743" s="99">
        <f t="shared" si="27"/>
        <v>0</v>
      </c>
      <c r="P743" s="99">
        <f t="shared" si="27"/>
        <v>0</v>
      </c>
      <c r="Q743" s="99">
        <f t="shared" si="27"/>
        <v>0</v>
      </c>
      <c r="R743" s="99">
        <f t="shared" si="27"/>
        <v>0</v>
      </c>
      <c r="S743" s="101"/>
      <c r="T743" s="99">
        <v>0</v>
      </c>
      <c r="U743" s="99">
        <v>0</v>
      </c>
      <c r="V743" s="99">
        <v>0</v>
      </c>
      <c r="W743" s="99">
        <v>0</v>
      </c>
      <c r="X743" s="99">
        <v>0</v>
      </c>
      <c r="Y743" s="99">
        <v>0</v>
      </c>
      <c r="Z743" s="99">
        <v>0</v>
      </c>
      <c r="AA743" s="99">
        <v>0</v>
      </c>
      <c r="AB743" s="99">
        <v>0</v>
      </c>
      <c r="AC743" s="99">
        <v>0</v>
      </c>
    </row>
    <row r="744" spans="1:29" s="98" customFormat="1" x14ac:dyDescent="0.25">
      <c r="A744" s="98" t="s">
        <v>33</v>
      </c>
      <c r="B744" s="98" t="s">
        <v>237</v>
      </c>
      <c r="C744" s="98" t="s">
        <v>287</v>
      </c>
      <c r="D744" s="98">
        <v>2018</v>
      </c>
      <c r="E744" s="98">
        <v>2016</v>
      </c>
      <c r="F744" s="98" t="s">
        <v>279</v>
      </c>
      <c r="G744" s="98" t="s">
        <v>273</v>
      </c>
      <c r="H744" s="98" t="s">
        <v>275</v>
      </c>
      <c r="I744" s="99">
        <f t="shared" si="28"/>
        <v>4.452188139059305</v>
      </c>
      <c r="J744" s="99">
        <f t="shared" si="28"/>
        <v>1.1535214723926379</v>
      </c>
      <c r="K744" s="99">
        <f t="shared" si="28"/>
        <v>0.51807280163599179</v>
      </c>
      <c r="L744" s="99">
        <f t="shared" si="28"/>
        <v>0.3213670347648262</v>
      </c>
      <c r="M744" s="99">
        <f t="shared" si="28"/>
        <v>9.9162372188139059E-2</v>
      </c>
      <c r="N744" s="99">
        <f t="shared" ref="N744:R794" si="29">1000*98.96*Y744/24.45</f>
        <v>4.1688670756646217E-4</v>
      </c>
      <c r="O744" s="99">
        <f t="shared" si="29"/>
        <v>6.5568588957055224E-5</v>
      </c>
      <c r="P744" s="99">
        <f t="shared" si="29"/>
        <v>0</v>
      </c>
      <c r="Q744" s="99">
        <f t="shared" si="29"/>
        <v>0</v>
      </c>
      <c r="R744" s="99">
        <f t="shared" si="29"/>
        <v>0</v>
      </c>
      <c r="S744" s="101"/>
      <c r="T744" s="99">
        <v>1.1000000000000001E-3</v>
      </c>
      <c r="U744" s="99">
        <v>2.8499999999999999E-4</v>
      </c>
      <c r="V744" s="99">
        <v>1.2799999999999999E-4</v>
      </c>
      <c r="W744" s="99">
        <v>7.9400000000000006E-5</v>
      </c>
      <c r="X744" s="99">
        <v>2.4499999999999999E-5</v>
      </c>
      <c r="Y744" s="99">
        <v>1.03E-7</v>
      </c>
      <c r="Z744" s="99">
        <v>1.6199999999999999E-8</v>
      </c>
      <c r="AA744" s="99">
        <v>0</v>
      </c>
      <c r="AB744" s="99">
        <v>0</v>
      </c>
      <c r="AC744" s="99">
        <v>0</v>
      </c>
    </row>
    <row r="745" spans="1:29" s="98" customFormat="1" x14ac:dyDescent="0.25">
      <c r="A745" s="98" t="s">
        <v>33</v>
      </c>
      <c r="B745" s="98" t="s">
        <v>237</v>
      </c>
      <c r="C745" s="98" t="s">
        <v>287</v>
      </c>
      <c r="D745" s="98">
        <v>2018</v>
      </c>
      <c r="E745" s="98">
        <v>2016</v>
      </c>
      <c r="F745" s="98" t="s">
        <v>279</v>
      </c>
      <c r="G745" s="98" t="s">
        <v>273</v>
      </c>
      <c r="H745" s="98" t="s">
        <v>276</v>
      </c>
      <c r="I745" s="99">
        <f t="shared" ref="I745:M795" si="30">1000*98.96*T745/24.45</f>
        <v>35.496081799591003</v>
      </c>
      <c r="J745" s="99">
        <f t="shared" si="30"/>
        <v>15.542184049079754</v>
      </c>
      <c r="K745" s="99">
        <f t="shared" si="30"/>
        <v>9.9567116564417173</v>
      </c>
      <c r="L745" s="99">
        <f t="shared" si="30"/>
        <v>6.5568588957055223</v>
      </c>
      <c r="M745" s="99">
        <f t="shared" si="30"/>
        <v>3.2055754601226991</v>
      </c>
      <c r="N745" s="99">
        <f t="shared" si="29"/>
        <v>0.24203713701431492</v>
      </c>
      <c r="O745" s="99">
        <f t="shared" si="29"/>
        <v>8.4996319018404917E-2</v>
      </c>
      <c r="P745" s="99">
        <f t="shared" si="29"/>
        <v>2.0115795501022493E-2</v>
      </c>
      <c r="Q745" s="99">
        <f t="shared" si="29"/>
        <v>6.9616032719836407E-3</v>
      </c>
      <c r="R745" s="99">
        <f t="shared" si="29"/>
        <v>2.3960867075664624E-3</v>
      </c>
      <c r="S745" s="101"/>
      <c r="T745" s="99">
        <v>8.77E-3</v>
      </c>
      <c r="U745" s="99">
        <v>3.8400000000000001E-3</v>
      </c>
      <c r="V745" s="99">
        <v>2.4599999999999999E-3</v>
      </c>
      <c r="W745" s="99">
        <v>1.6199999999999999E-3</v>
      </c>
      <c r="X745" s="99">
        <v>7.9199999999999995E-4</v>
      </c>
      <c r="Y745" s="99">
        <v>5.9799999999999997E-5</v>
      </c>
      <c r="Z745" s="99">
        <v>2.0999999999999999E-5</v>
      </c>
      <c r="AA745" s="99">
        <v>4.9699999999999998E-6</v>
      </c>
      <c r="AB745" s="99">
        <v>1.72E-6</v>
      </c>
      <c r="AC745" s="99">
        <v>5.9200000000000001E-7</v>
      </c>
    </row>
    <row r="746" spans="1:29" s="98" customFormat="1" x14ac:dyDescent="0.25">
      <c r="A746" s="98" t="s">
        <v>33</v>
      </c>
      <c r="B746" s="98" t="s">
        <v>237</v>
      </c>
      <c r="C746" s="98" t="s">
        <v>287</v>
      </c>
      <c r="D746" s="98">
        <v>2018</v>
      </c>
      <c r="E746" s="98">
        <v>2016</v>
      </c>
      <c r="F746" s="98" t="s">
        <v>279</v>
      </c>
      <c r="G746" s="98" t="s">
        <v>277</v>
      </c>
      <c r="H746" s="98" t="s">
        <v>274</v>
      </c>
      <c r="I746" s="99">
        <f t="shared" si="30"/>
        <v>6.678282208588957</v>
      </c>
      <c r="J746" s="99">
        <f t="shared" si="30"/>
        <v>2.5741742331288342</v>
      </c>
      <c r="K746" s="99">
        <f t="shared" si="30"/>
        <v>1.3639885480572598</v>
      </c>
      <c r="L746" s="99">
        <f t="shared" si="30"/>
        <v>1.0280507157464212</v>
      </c>
      <c r="M746" s="99">
        <f t="shared" si="30"/>
        <v>0.4735509202453988</v>
      </c>
      <c r="N746" s="99">
        <f t="shared" si="29"/>
        <v>1.3963680981595093E-2</v>
      </c>
      <c r="O746" s="99">
        <f t="shared" si="29"/>
        <v>9.7543394683026578E-3</v>
      </c>
      <c r="P746" s="99">
        <f t="shared" si="29"/>
        <v>2.0763386503067486E-3</v>
      </c>
      <c r="Q746" s="99">
        <f t="shared" si="29"/>
        <v>6.5568588957055224E-4</v>
      </c>
      <c r="R746" s="99">
        <f t="shared" si="29"/>
        <v>2.1937145194274031E-4</v>
      </c>
      <c r="S746" s="101"/>
      <c r="T746" s="99">
        <v>1.65E-3</v>
      </c>
      <c r="U746" s="99">
        <v>6.3599999999999996E-4</v>
      </c>
      <c r="V746" s="99">
        <v>3.3700000000000001E-4</v>
      </c>
      <c r="W746" s="99">
        <v>2.5399999999999999E-4</v>
      </c>
      <c r="X746" s="99">
        <v>1.17E-4</v>
      </c>
      <c r="Y746" s="99">
        <v>3.45E-6</v>
      </c>
      <c r="Z746" s="99">
        <v>2.4099999999999998E-6</v>
      </c>
      <c r="AA746" s="99">
        <v>5.13E-7</v>
      </c>
      <c r="AB746" s="99">
        <v>1.6199999999999999E-7</v>
      </c>
      <c r="AC746" s="99">
        <v>5.4200000000000002E-8</v>
      </c>
    </row>
    <row r="747" spans="1:29" s="98" customFormat="1" x14ac:dyDescent="0.25">
      <c r="A747" s="98" t="s">
        <v>33</v>
      </c>
      <c r="B747" s="98" t="s">
        <v>237</v>
      </c>
      <c r="C747" s="98" t="s">
        <v>287</v>
      </c>
      <c r="D747" s="98">
        <v>2018</v>
      </c>
      <c r="E747" s="98">
        <v>2016</v>
      </c>
      <c r="F747" s="98" t="s">
        <v>279</v>
      </c>
      <c r="G747" s="98" t="s">
        <v>277</v>
      </c>
      <c r="H747" s="98" t="s">
        <v>275</v>
      </c>
      <c r="I747" s="99">
        <f t="shared" si="30"/>
        <v>8.4591574642126783</v>
      </c>
      <c r="J747" s="99">
        <f t="shared" si="30"/>
        <v>3.4484220858895704</v>
      </c>
      <c r="K747" s="99">
        <f t="shared" si="30"/>
        <v>2.0561014314928423</v>
      </c>
      <c r="L747" s="99">
        <f t="shared" si="30"/>
        <v>1.3761308793456033</v>
      </c>
      <c r="M747" s="99">
        <f t="shared" si="30"/>
        <v>0.65163844580777097</v>
      </c>
      <c r="N747" s="99">
        <f t="shared" si="29"/>
        <v>3.0153456032719839E-2</v>
      </c>
      <c r="O747" s="99">
        <f t="shared" si="29"/>
        <v>1.4408899795501022E-2</v>
      </c>
      <c r="P747" s="99">
        <f t="shared" si="29"/>
        <v>3.0639149284253579E-3</v>
      </c>
      <c r="Q747" s="99">
        <f t="shared" si="29"/>
        <v>9.5924417177914109E-4</v>
      </c>
      <c r="R747" s="99">
        <f t="shared" si="29"/>
        <v>3.0841521472392639E-4</v>
      </c>
      <c r="S747" s="101"/>
      <c r="T747" s="99">
        <v>2.0899999999999998E-3</v>
      </c>
      <c r="U747" s="99">
        <v>8.52E-4</v>
      </c>
      <c r="V747" s="99">
        <v>5.0799999999999999E-4</v>
      </c>
      <c r="W747" s="99">
        <v>3.4000000000000002E-4</v>
      </c>
      <c r="X747" s="99">
        <v>1.6100000000000001E-4</v>
      </c>
      <c r="Y747" s="99">
        <v>7.4499999999999998E-6</v>
      </c>
      <c r="Z747" s="99">
        <v>3.5599999999999998E-6</v>
      </c>
      <c r="AA747" s="99">
        <v>7.5700000000000002E-7</v>
      </c>
      <c r="AB747" s="99">
        <v>2.3699999999999999E-7</v>
      </c>
      <c r="AC747" s="99">
        <v>7.6199999999999994E-8</v>
      </c>
    </row>
    <row r="748" spans="1:29" s="98" customFormat="1" x14ac:dyDescent="0.25">
      <c r="A748" s="98" t="s">
        <v>33</v>
      </c>
      <c r="B748" s="98" t="s">
        <v>237</v>
      </c>
      <c r="C748" s="98" t="s">
        <v>287</v>
      </c>
      <c r="D748" s="98">
        <v>2018</v>
      </c>
      <c r="E748" s="98">
        <v>2016</v>
      </c>
      <c r="F748" s="98" t="s">
        <v>279</v>
      </c>
      <c r="G748" s="98" t="s">
        <v>277</v>
      </c>
      <c r="H748" s="98" t="s">
        <v>276</v>
      </c>
      <c r="I748" s="99">
        <f t="shared" si="30"/>
        <v>15.46123517382413</v>
      </c>
      <c r="J748" s="99">
        <f t="shared" si="30"/>
        <v>6.3544867075664619</v>
      </c>
      <c r="K748" s="99">
        <f t="shared" si="30"/>
        <v>4.3307648261758693</v>
      </c>
      <c r="L748" s="99">
        <f t="shared" si="30"/>
        <v>2.541794683026585</v>
      </c>
      <c r="M748" s="99">
        <f t="shared" si="30"/>
        <v>1.1778061349693252</v>
      </c>
      <c r="N748" s="99">
        <f t="shared" si="29"/>
        <v>0.16230249488752557</v>
      </c>
      <c r="O748" s="99">
        <f t="shared" si="29"/>
        <v>2.6348858895705526E-2</v>
      </c>
      <c r="P748" s="99">
        <f t="shared" si="29"/>
        <v>5.828319018404908E-3</v>
      </c>
      <c r="Q748" s="99">
        <f t="shared" si="29"/>
        <v>1.8739664621676892E-3</v>
      </c>
      <c r="R748" s="99">
        <f t="shared" si="29"/>
        <v>6.0711656441717792E-4</v>
      </c>
      <c r="S748" s="101"/>
      <c r="T748" s="99">
        <v>3.82E-3</v>
      </c>
      <c r="U748" s="99">
        <v>1.57E-3</v>
      </c>
      <c r="V748" s="99">
        <v>1.07E-3</v>
      </c>
      <c r="W748" s="99">
        <v>6.2799999999999998E-4</v>
      </c>
      <c r="X748" s="99">
        <v>2.9100000000000003E-4</v>
      </c>
      <c r="Y748" s="99">
        <v>4.0099999999999999E-5</v>
      </c>
      <c r="Z748" s="99">
        <v>6.5100000000000004E-6</v>
      </c>
      <c r="AA748" s="99">
        <v>1.44E-6</v>
      </c>
      <c r="AB748" s="99">
        <v>4.63E-7</v>
      </c>
      <c r="AC748" s="99">
        <v>1.4999999999999999E-7</v>
      </c>
    </row>
    <row r="749" spans="1:29" s="98" customFormat="1" x14ac:dyDescent="0.25">
      <c r="A749" s="98" t="s">
        <v>33</v>
      </c>
      <c r="B749" s="98" t="s">
        <v>237</v>
      </c>
      <c r="C749" s="98" t="s">
        <v>287</v>
      </c>
      <c r="D749" s="98">
        <v>2018</v>
      </c>
      <c r="E749" s="98">
        <v>2016</v>
      </c>
      <c r="F749" s="98" t="s">
        <v>279</v>
      </c>
      <c r="G749" s="98" t="s">
        <v>278</v>
      </c>
      <c r="H749" s="98" t="s">
        <v>274</v>
      </c>
      <c r="I749" s="99">
        <f t="shared" si="30"/>
        <v>2.8254270882491741</v>
      </c>
      <c r="J749" s="99">
        <f t="shared" si="30"/>
        <v>1.0890737140160449</v>
      </c>
      <c r="K749" s="99">
        <f t="shared" si="30"/>
        <v>0.577072078024225</v>
      </c>
      <c r="L749" s="99">
        <f t="shared" si="30"/>
        <v>0.43494453358502255</v>
      </c>
      <c r="M749" s="99">
        <f t="shared" si="30"/>
        <v>0.20034846625766869</v>
      </c>
      <c r="N749" s="99">
        <f t="shared" si="29"/>
        <v>5.9077111845209822E-3</v>
      </c>
      <c r="O749" s="99">
        <f t="shared" si="29"/>
        <v>4.1268359288972609E-3</v>
      </c>
      <c r="P749" s="99">
        <f t="shared" si="29"/>
        <v>8.7845096743747238E-4</v>
      </c>
      <c r="Q749" s="99">
        <f t="shared" si="29"/>
        <v>2.774055686644642E-4</v>
      </c>
      <c r="R749" s="99">
        <f t="shared" si="29"/>
        <v>9.2810998898851547E-5</v>
      </c>
      <c r="S749" s="101"/>
      <c r="T749" s="99">
        <v>6.9807692307692301E-4</v>
      </c>
      <c r="U749" s="99">
        <v>2.6907692307692299E-4</v>
      </c>
      <c r="V749" s="99">
        <v>1.42576923076923E-4</v>
      </c>
      <c r="W749" s="99">
        <v>1.0746153846153801E-4</v>
      </c>
      <c r="X749" s="99">
        <v>4.9499999999999997E-5</v>
      </c>
      <c r="Y749" s="99">
        <v>1.4596153846153801E-6</v>
      </c>
      <c r="Z749" s="99">
        <v>1.0196153846153801E-6</v>
      </c>
      <c r="AA749" s="99">
        <v>2.1703846153846199E-7</v>
      </c>
      <c r="AB749" s="99">
        <v>6.8538461538461498E-8</v>
      </c>
      <c r="AC749" s="99">
        <v>2.2930769230769201E-8</v>
      </c>
    </row>
    <row r="750" spans="1:29" s="98" customFormat="1" x14ac:dyDescent="0.25">
      <c r="A750" s="98" t="s">
        <v>33</v>
      </c>
      <c r="B750" s="98" t="s">
        <v>237</v>
      </c>
      <c r="C750" s="98" t="s">
        <v>287</v>
      </c>
      <c r="D750" s="98">
        <v>2018</v>
      </c>
      <c r="E750" s="98">
        <v>2016</v>
      </c>
      <c r="F750" s="98" t="s">
        <v>279</v>
      </c>
      <c r="G750" s="98" t="s">
        <v>278</v>
      </c>
      <c r="H750" s="98" t="s">
        <v>275</v>
      </c>
      <c r="I750" s="99">
        <f t="shared" si="30"/>
        <v>3.5788743117822865</v>
      </c>
      <c r="J750" s="99">
        <f t="shared" si="30"/>
        <v>1.4589478055686627</v>
      </c>
      <c r="K750" s="99">
        <f t="shared" si="30"/>
        <v>0.86988906717004899</v>
      </c>
      <c r="L750" s="99">
        <f t="shared" si="30"/>
        <v>0.58220921818467886</v>
      </c>
      <c r="M750" s="99">
        <f t="shared" si="30"/>
        <v>0.27569318861098002</v>
      </c>
      <c r="N750" s="99">
        <f t="shared" si="29"/>
        <v>1.2757231398458404E-2</v>
      </c>
      <c r="O750" s="99">
        <f t="shared" si="29"/>
        <v>6.0960729904042943E-3</v>
      </c>
      <c r="P750" s="99">
        <f t="shared" si="29"/>
        <v>1.2962717004876524E-3</v>
      </c>
      <c r="Q750" s="99">
        <f t="shared" si="29"/>
        <v>4.0583407267579143E-4</v>
      </c>
      <c r="R750" s="99">
        <f t="shared" si="29"/>
        <v>1.3048336007550715E-4</v>
      </c>
      <c r="S750" s="101"/>
      <c r="T750" s="99">
        <v>8.8423076923076899E-4</v>
      </c>
      <c r="U750" s="99">
        <v>3.6046153846153802E-4</v>
      </c>
      <c r="V750" s="99">
        <v>2.1492307692307699E-4</v>
      </c>
      <c r="W750" s="99">
        <v>1.4384615384615399E-4</v>
      </c>
      <c r="X750" s="99">
        <v>6.8115384615384606E-5</v>
      </c>
      <c r="Y750" s="99">
        <v>3.1519230769230801E-6</v>
      </c>
      <c r="Z750" s="99">
        <v>1.5061538461538499E-6</v>
      </c>
      <c r="AA750" s="99">
        <v>3.2026923076923102E-7</v>
      </c>
      <c r="AB750" s="99">
        <v>1.00269230769231E-7</v>
      </c>
      <c r="AC750" s="99">
        <v>3.2238461538461497E-8</v>
      </c>
    </row>
    <row r="751" spans="1:29" s="98" customFormat="1" x14ac:dyDescent="0.25">
      <c r="A751" s="98" t="s">
        <v>33</v>
      </c>
      <c r="B751" s="98" t="s">
        <v>237</v>
      </c>
      <c r="C751" s="98" t="s">
        <v>287</v>
      </c>
      <c r="D751" s="98">
        <v>2018</v>
      </c>
      <c r="E751" s="98">
        <v>2016</v>
      </c>
      <c r="F751" s="98" t="s">
        <v>279</v>
      </c>
      <c r="G751" s="98" t="s">
        <v>278</v>
      </c>
      <c r="H751" s="98" t="s">
        <v>276</v>
      </c>
      <c r="I751" s="99">
        <f t="shared" si="30"/>
        <v>6.5412918043102257</v>
      </c>
      <c r="J751" s="99">
        <f t="shared" si="30"/>
        <v>2.6884366839704255</v>
      </c>
      <c r="K751" s="99">
        <f t="shared" si="30"/>
        <v>1.8322466572282536</v>
      </c>
      <c r="L751" s="99">
        <f t="shared" si="30"/>
        <v>1.0753746735881717</v>
      </c>
      <c r="M751" s="99">
        <f t="shared" si="30"/>
        <v>0.49830259556394685</v>
      </c>
      <c r="N751" s="99">
        <f t="shared" si="29"/>
        <v>6.8666440144722299E-2</v>
      </c>
      <c r="O751" s="99">
        <f t="shared" si="29"/>
        <v>1.1147594148183108E-2</v>
      </c>
      <c r="P751" s="99">
        <f t="shared" si="29"/>
        <v>2.46582727701746E-3</v>
      </c>
      <c r="Q751" s="99">
        <f t="shared" si="29"/>
        <v>7.9283196476325152E-4</v>
      </c>
      <c r="R751" s="99">
        <f t="shared" si="29"/>
        <v>2.5685700802265235E-4</v>
      </c>
      <c r="S751" s="101"/>
      <c r="T751" s="99">
        <v>1.6161538461538501E-3</v>
      </c>
      <c r="U751" s="99">
        <v>6.6423076923076895E-4</v>
      </c>
      <c r="V751" s="99">
        <v>4.5269230769230797E-4</v>
      </c>
      <c r="W751" s="99">
        <v>2.6569230769230798E-4</v>
      </c>
      <c r="X751" s="99">
        <v>1.2311538461538501E-4</v>
      </c>
      <c r="Y751" s="99">
        <v>1.69653846153846E-5</v>
      </c>
      <c r="Z751" s="99">
        <v>2.7542307692307698E-6</v>
      </c>
      <c r="AA751" s="99">
        <v>6.0923076923076898E-7</v>
      </c>
      <c r="AB751" s="99">
        <v>1.9588461538461499E-7</v>
      </c>
      <c r="AC751" s="99">
        <v>6.3461538461538507E-8</v>
      </c>
    </row>
    <row r="752" spans="1:29" s="98" customFormat="1" x14ac:dyDescent="0.25">
      <c r="A752" s="98" t="s">
        <v>33</v>
      </c>
      <c r="B752" s="98" t="s">
        <v>237</v>
      </c>
      <c r="C752" s="98" t="s">
        <v>287</v>
      </c>
      <c r="D752" s="98">
        <v>2018</v>
      </c>
      <c r="E752" s="98">
        <v>2016</v>
      </c>
      <c r="F752" s="98" t="s">
        <v>280</v>
      </c>
      <c r="G752" s="98" t="s">
        <v>273</v>
      </c>
      <c r="H752" s="98" t="s">
        <v>274</v>
      </c>
      <c r="I752" s="99">
        <f t="shared" si="30"/>
        <v>2.1168130879345606E-15</v>
      </c>
      <c r="J752" s="99">
        <f t="shared" si="30"/>
        <v>1.606835173824131E-9</v>
      </c>
      <c r="K752" s="99">
        <f t="shared" si="30"/>
        <v>2.0318167689161554E-8</v>
      </c>
      <c r="L752" s="99">
        <f t="shared" si="30"/>
        <v>1.0159083844580777E-7</v>
      </c>
      <c r="M752" s="99">
        <f t="shared" si="30"/>
        <v>4.4926625766871168E-7</v>
      </c>
      <c r="N752" s="99">
        <f t="shared" si="29"/>
        <v>4.0879182004089981E-7</v>
      </c>
      <c r="O752" s="99">
        <f t="shared" si="29"/>
        <v>3.1003419222903886E-7</v>
      </c>
      <c r="P752" s="99">
        <f t="shared" si="29"/>
        <v>1.3720834355828222E-7</v>
      </c>
      <c r="Q752" s="99">
        <f t="shared" si="29"/>
        <v>7.2449243353783239E-8</v>
      </c>
      <c r="R752" s="99">
        <f t="shared" si="29"/>
        <v>3.5941300613496931E-8</v>
      </c>
      <c r="S752" s="101"/>
      <c r="T752" s="99">
        <v>5.2300000000000003E-19</v>
      </c>
      <c r="U752" s="99">
        <v>3.9700000000000002E-13</v>
      </c>
      <c r="V752" s="99">
        <v>5.02E-12</v>
      </c>
      <c r="W752" s="99">
        <v>2.5099999999999999E-11</v>
      </c>
      <c r="X752" s="99">
        <v>1.11E-10</v>
      </c>
      <c r="Y752" s="99">
        <v>1.01E-10</v>
      </c>
      <c r="Z752" s="99">
        <v>7.6599999999999999E-11</v>
      </c>
      <c r="AA752" s="99">
        <v>3.3900000000000001E-11</v>
      </c>
      <c r="AB752" s="99">
        <v>1.7900000000000001E-11</v>
      </c>
      <c r="AC752" s="99">
        <v>8.8799999999999993E-12</v>
      </c>
    </row>
    <row r="753" spans="1:29" s="98" customFormat="1" x14ac:dyDescent="0.25">
      <c r="A753" s="98" t="s">
        <v>33</v>
      </c>
      <c r="B753" s="98" t="s">
        <v>237</v>
      </c>
      <c r="C753" s="98" t="s">
        <v>287</v>
      </c>
      <c r="D753" s="98">
        <v>2018</v>
      </c>
      <c r="E753" s="98">
        <v>2016</v>
      </c>
      <c r="F753" s="98" t="s">
        <v>280</v>
      </c>
      <c r="G753" s="98" t="s">
        <v>273</v>
      </c>
      <c r="H753" s="98" t="s">
        <v>275</v>
      </c>
      <c r="I753" s="99">
        <f t="shared" si="30"/>
        <v>3.9341153374233133E-11</v>
      </c>
      <c r="J753" s="99">
        <f t="shared" si="30"/>
        <v>1.4368425357873211E-7</v>
      </c>
      <c r="K753" s="99">
        <f t="shared" si="30"/>
        <v>1.7525431492842538E-6</v>
      </c>
      <c r="L753" s="99">
        <f t="shared" si="30"/>
        <v>5.5449979550102243E-6</v>
      </c>
      <c r="M753" s="99">
        <f t="shared" si="30"/>
        <v>1.4287476482617587E-5</v>
      </c>
      <c r="N753" s="99">
        <f t="shared" si="29"/>
        <v>2.8736850715746423E-6</v>
      </c>
      <c r="O753" s="99">
        <f t="shared" si="29"/>
        <v>1.5380286298568506E-6</v>
      </c>
      <c r="P753" s="99">
        <f t="shared" si="29"/>
        <v>6.2330633946830265E-7</v>
      </c>
      <c r="Q753" s="99">
        <f t="shared" si="29"/>
        <v>3.4322323108384461E-7</v>
      </c>
      <c r="R753" s="99">
        <f t="shared" si="29"/>
        <v>2.1856196319018404E-7</v>
      </c>
      <c r="S753" s="101"/>
      <c r="T753" s="99">
        <v>9.7200000000000002E-15</v>
      </c>
      <c r="U753" s="99">
        <v>3.55E-11</v>
      </c>
      <c r="V753" s="99">
        <v>4.33E-10</v>
      </c>
      <c r="W753" s="99">
        <v>1.37E-9</v>
      </c>
      <c r="X753" s="99">
        <v>3.53E-9</v>
      </c>
      <c r="Y753" s="99">
        <v>7.1000000000000003E-10</v>
      </c>
      <c r="Z753" s="99">
        <v>3.7999999999999998E-10</v>
      </c>
      <c r="AA753" s="99">
        <v>1.5400000000000001E-10</v>
      </c>
      <c r="AB753" s="99">
        <v>8.4799999999999994E-11</v>
      </c>
      <c r="AC753" s="99">
        <v>5.4000000000000001E-11</v>
      </c>
    </row>
    <row r="754" spans="1:29" s="98" customFormat="1" x14ac:dyDescent="0.25">
      <c r="A754" s="98" t="s">
        <v>33</v>
      </c>
      <c r="B754" s="98" t="s">
        <v>237</v>
      </c>
      <c r="C754" s="98" t="s">
        <v>287</v>
      </c>
      <c r="D754" s="98">
        <v>2018</v>
      </c>
      <c r="E754" s="98">
        <v>2016</v>
      </c>
      <c r="F754" s="98" t="s">
        <v>280</v>
      </c>
      <c r="G754" s="98" t="s">
        <v>273</v>
      </c>
      <c r="H754" s="98" t="s">
        <v>276</v>
      </c>
      <c r="I754" s="99">
        <f t="shared" si="30"/>
        <v>4.1688670756646218E-8</v>
      </c>
      <c r="J754" s="99">
        <f t="shared" si="30"/>
        <v>1.3154192229038856E-5</v>
      </c>
      <c r="K754" s="99">
        <f t="shared" si="30"/>
        <v>8.7020040899795503E-5</v>
      </c>
      <c r="L754" s="99">
        <f t="shared" si="30"/>
        <v>1.6594519427402864E-4</v>
      </c>
      <c r="M754" s="99">
        <f t="shared" si="30"/>
        <v>3.6791263803680982E-4</v>
      </c>
      <c r="N754" s="99">
        <f t="shared" si="29"/>
        <v>1.3801783231083846E-4</v>
      </c>
      <c r="O754" s="99">
        <f t="shared" si="29"/>
        <v>8.2163108384458071E-5</v>
      </c>
      <c r="P754" s="99">
        <f t="shared" si="29"/>
        <v>3.6791263803680988E-5</v>
      </c>
      <c r="Q754" s="99">
        <f t="shared" si="29"/>
        <v>1.8901562372188139E-5</v>
      </c>
      <c r="R754" s="99">
        <f t="shared" si="29"/>
        <v>8.5805807770961159E-6</v>
      </c>
      <c r="S754" s="101"/>
      <c r="T754" s="99">
        <v>1.0299999999999999E-11</v>
      </c>
      <c r="U754" s="99">
        <v>3.2500000000000002E-9</v>
      </c>
      <c r="V754" s="99">
        <v>2.1500000000000001E-8</v>
      </c>
      <c r="W754" s="99">
        <v>4.1000000000000003E-8</v>
      </c>
      <c r="X754" s="99">
        <v>9.09E-8</v>
      </c>
      <c r="Y754" s="99">
        <v>3.4100000000000001E-8</v>
      </c>
      <c r="Z754" s="99">
        <v>2.03E-8</v>
      </c>
      <c r="AA754" s="99">
        <v>9.0900000000000007E-9</v>
      </c>
      <c r="AB754" s="99">
        <v>4.6699999999999998E-9</v>
      </c>
      <c r="AC754" s="99">
        <v>2.1200000000000001E-9</v>
      </c>
    </row>
    <row r="755" spans="1:29" s="98" customFormat="1" x14ac:dyDescent="0.25">
      <c r="A755" s="98" t="s">
        <v>33</v>
      </c>
      <c r="B755" s="98" t="s">
        <v>237</v>
      </c>
      <c r="C755" s="98" t="s">
        <v>287</v>
      </c>
      <c r="D755" s="98">
        <v>2018</v>
      </c>
      <c r="E755" s="98">
        <v>2016</v>
      </c>
      <c r="F755" s="98" t="s">
        <v>280</v>
      </c>
      <c r="G755" s="98" t="s">
        <v>277</v>
      </c>
      <c r="H755" s="98" t="s">
        <v>274</v>
      </c>
      <c r="I755" s="99">
        <f t="shared" si="30"/>
        <v>9.2281717791411041E-9</v>
      </c>
      <c r="J755" s="99">
        <f t="shared" si="30"/>
        <v>1.9630102249488754E-6</v>
      </c>
      <c r="K755" s="99">
        <f t="shared" si="30"/>
        <v>3.8612613496932516E-6</v>
      </c>
      <c r="L755" s="99">
        <f t="shared" si="30"/>
        <v>2.2463312883435586E-5</v>
      </c>
      <c r="M755" s="99">
        <f t="shared" si="30"/>
        <v>4.978355828220859E-5</v>
      </c>
      <c r="N755" s="99">
        <f t="shared" si="29"/>
        <v>1.0766200408997953E-5</v>
      </c>
      <c r="O755" s="99">
        <f t="shared" si="29"/>
        <v>8.8234274028629861E-6</v>
      </c>
      <c r="P755" s="99">
        <f t="shared" si="29"/>
        <v>4.3307648261758688E-6</v>
      </c>
      <c r="Q755" s="99">
        <f t="shared" si="29"/>
        <v>2.2018094069529653E-6</v>
      </c>
      <c r="R755" s="99">
        <f t="shared" si="29"/>
        <v>9.6733905930470354E-7</v>
      </c>
      <c r="S755" s="101"/>
      <c r="T755" s="99">
        <v>2.28E-12</v>
      </c>
      <c r="U755" s="99">
        <v>4.8499999999999998E-10</v>
      </c>
      <c r="V755" s="99">
        <v>9.5400000000000001E-10</v>
      </c>
      <c r="W755" s="99">
        <v>5.5500000000000001E-9</v>
      </c>
      <c r="X755" s="99">
        <v>1.2299999999999999E-8</v>
      </c>
      <c r="Y755" s="99">
        <v>2.6599999999999999E-9</v>
      </c>
      <c r="Z755" s="99">
        <v>2.1799999999999999E-9</v>
      </c>
      <c r="AA755" s="99">
        <v>1.07E-9</v>
      </c>
      <c r="AB755" s="99">
        <v>5.4399999999999998E-10</v>
      </c>
      <c r="AC755" s="99">
        <v>2.39E-10</v>
      </c>
    </row>
    <row r="756" spans="1:29" s="98" customFormat="1" x14ac:dyDescent="0.25">
      <c r="A756" s="98" t="s">
        <v>33</v>
      </c>
      <c r="B756" s="98" t="s">
        <v>237</v>
      </c>
      <c r="C756" s="98" t="s">
        <v>287</v>
      </c>
      <c r="D756" s="98">
        <v>2018</v>
      </c>
      <c r="E756" s="98">
        <v>2016</v>
      </c>
      <c r="F756" s="98" t="s">
        <v>280</v>
      </c>
      <c r="G756" s="98" t="s">
        <v>277</v>
      </c>
      <c r="H756" s="98" t="s">
        <v>275</v>
      </c>
      <c r="I756" s="99">
        <f t="shared" si="30"/>
        <v>1.1859010224948874E-8</v>
      </c>
      <c r="J756" s="99">
        <f t="shared" si="30"/>
        <v>2.3920392638036813E-6</v>
      </c>
      <c r="K756" s="99">
        <f t="shared" si="30"/>
        <v>1.4449374233128834E-5</v>
      </c>
      <c r="L756" s="99">
        <f t="shared" si="30"/>
        <v>2.9303492842535788E-5</v>
      </c>
      <c r="M756" s="99">
        <f t="shared" si="30"/>
        <v>6.7187566462167692E-5</v>
      </c>
      <c r="N756" s="99">
        <f t="shared" si="29"/>
        <v>1.8942036809815954E-5</v>
      </c>
      <c r="O756" s="99">
        <f t="shared" si="29"/>
        <v>1.1859010224948876E-5</v>
      </c>
      <c r="P756" s="99">
        <f t="shared" si="29"/>
        <v>5.6664212678936602E-6</v>
      </c>
      <c r="Q756" s="99">
        <f t="shared" si="29"/>
        <v>2.9384441717791411E-6</v>
      </c>
      <c r="R756" s="99">
        <f t="shared" si="29"/>
        <v>1.3113717791411045E-6</v>
      </c>
      <c r="S756" s="101"/>
      <c r="T756" s="99">
        <v>2.9299999999999998E-12</v>
      </c>
      <c r="U756" s="99">
        <v>5.9100000000000003E-10</v>
      </c>
      <c r="V756" s="99">
        <v>3.5699999999999999E-9</v>
      </c>
      <c r="W756" s="99">
        <v>7.2399999999999998E-9</v>
      </c>
      <c r="X756" s="99">
        <v>1.66E-8</v>
      </c>
      <c r="Y756" s="99">
        <v>4.6800000000000004E-9</v>
      </c>
      <c r="Z756" s="99">
        <v>2.93E-9</v>
      </c>
      <c r="AA756" s="99">
        <v>1.3999999999999999E-9</v>
      </c>
      <c r="AB756" s="99">
        <v>7.2599999999999997E-10</v>
      </c>
      <c r="AC756" s="99">
        <v>3.2400000000000002E-10</v>
      </c>
    </row>
    <row r="757" spans="1:29" s="98" customFormat="1" x14ac:dyDescent="0.25">
      <c r="A757" s="98" t="s">
        <v>33</v>
      </c>
      <c r="B757" s="98" t="s">
        <v>237</v>
      </c>
      <c r="C757" s="98" t="s">
        <v>287</v>
      </c>
      <c r="D757" s="98">
        <v>2018</v>
      </c>
      <c r="E757" s="98">
        <v>2016</v>
      </c>
      <c r="F757" s="98" t="s">
        <v>280</v>
      </c>
      <c r="G757" s="98" t="s">
        <v>277</v>
      </c>
      <c r="H757" s="98" t="s">
        <v>276</v>
      </c>
      <c r="I757" s="99">
        <f t="shared" si="30"/>
        <v>1.3720834355828221E-8</v>
      </c>
      <c r="J757" s="99">
        <f t="shared" si="30"/>
        <v>2.9101120654396731E-6</v>
      </c>
      <c r="K757" s="99">
        <f t="shared" si="30"/>
        <v>3.4767541922290389E-5</v>
      </c>
      <c r="L757" s="99">
        <f t="shared" si="30"/>
        <v>5.7878445807770966E-5</v>
      </c>
      <c r="M757" s="99">
        <f t="shared" si="30"/>
        <v>1.5137439672801634E-4</v>
      </c>
      <c r="N757" s="99">
        <f t="shared" si="29"/>
        <v>6.799705521472394E-5</v>
      </c>
      <c r="O757" s="99">
        <f t="shared" si="29"/>
        <v>3.6993635991820043E-5</v>
      </c>
      <c r="P757" s="99">
        <f t="shared" si="29"/>
        <v>1.3477987730061351E-5</v>
      </c>
      <c r="Q757" s="99">
        <f t="shared" si="29"/>
        <v>5.6259468302658485E-6</v>
      </c>
      <c r="R757" s="99">
        <f t="shared" si="29"/>
        <v>2.3313276073619629E-6</v>
      </c>
      <c r="S757" s="101"/>
      <c r="T757" s="99">
        <v>3.3899999999999999E-12</v>
      </c>
      <c r="U757" s="99">
        <v>7.19E-10</v>
      </c>
      <c r="V757" s="99">
        <v>8.5899999999999995E-9</v>
      </c>
      <c r="W757" s="99">
        <v>1.4300000000000001E-8</v>
      </c>
      <c r="X757" s="99">
        <v>3.7399999999999997E-8</v>
      </c>
      <c r="Y757" s="99">
        <v>1.6800000000000002E-8</v>
      </c>
      <c r="Z757" s="99">
        <v>9.1399999999999995E-9</v>
      </c>
      <c r="AA757" s="99">
        <v>3.3299999999999999E-9</v>
      </c>
      <c r="AB757" s="99">
        <v>1.39E-9</v>
      </c>
      <c r="AC757" s="99">
        <v>5.7599999999999998E-10</v>
      </c>
    </row>
    <row r="758" spans="1:29" s="98" customFormat="1" x14ac:dyDescent="0.25">
      <c r="A758" s="98" t="s">
        <v>33</v>
      </c>
      <c r="B758" s="98" t="s">
        <v>237</v>
      </c>
      <c r="C758" s="98" t="s">
        <v>287</v>
      </c>
      <c r="D758" s="98">
        <v>2018</v>
      </c>
      <c r="E758" s="98">
        <v>2016</v>
      </c>
      <c r="F758" s="98" t="s">
        <v>280</v>
      </c>
      <c r="G758" s="98" t="s">
        <v>278</v>
      </c>
      <c r="H758" s="98" t="s">
        <v>274</v>
      </c>
      <c r="I758" s="99">
        <f t="shared" si="30"/>
        <v>3.904226521944315E-9</v>
      </c>
      <c r="J758" s="99">
        <f t="shared" si="30"/>
        <v>8.3050432593991005E-7</v>
      </c>
      <c r="K758" s="99">
        <f t="shared" si="30"/>
        <v>1.6336105710240695E-6</v>
      </c>
      <c r="L758" s="99">
        <f t="shared" si="30"/>
        <v>9.5037092968381188E-6</v>
      </c>
      <c r="M758" s="99">
        <f t="shared" si="30"/>
        <v>2.1062274657857468E-5</v>
      </c>
      <c r="N758" s="99">
        <f t="shared" si="29"/>
        <v>4.5549309422683841E-6</v>
      </c>
      <c r="O758" s="99">
        <f t="shared" si="29"/>
        <v>3.7329885165958774E-6</v>
      </c>
      <c r="P758" s="99">
        <f t="shared" si="29"/>
        <v>1.8322466572282535E-6</v>
      </c>
      <c r="Q758" s="99">
        <f t="shared" si="29"/>
        <v>9.315347490954847E-7</v>
      </c>
      <c r="R758" s="99">
        <f t="shared" si="29"/>
        <v>4.0925883278276072E-7</v>
      </c>
      <c r="S758" s="101"/>
      <c r="T758" s="99">
        <v>9.6461538461538507E-13</v>
      </c>
      <c r="U758" s="99">
        <v>2.05192307692308E-10</v>
      </c>
      <c r="V758" s="99">
        <v>4.0361538461538502E-10</v>
      </c>
      <c r="W758" s="99">
        <v>2.3480769230769199E-9</v>
      </c>
      <c r="X758" s="99">
        <v>5.2038461538461504E-9</v>
      </c>
      <c r="Y758" s="99">
        <v>1.12538461538462E-9</v>
      </c>
      <c r="Z758" s="99">
        <v>9.2230769230769199E-10</v>
      </c>
      <c r="AA758" s="99">
        <v>4.5269230769230802E-10</v>
      </c>
      <c r="AB758" s="99">
        <v>2.3015384615384599E-10</v>
      </c>
      <c r="AC758" s="99">
        <v>1.01115384615385E-10</v>
      </c>
    </row>
    <row r="759" spans="1:29" s="98" customFormat="1" x14ac:dyDescent="0.25">
      <c r="A759" s="98" t="s">
        <v>33</v>
      </c>
      <c r="B759" s="98" t="s">
        <v>237</v>
      </c>
      <c r="C759" s="98" t="s">
        <v>287</v>
      </c>
      <c r="D759" s="98">
        <v>2018</v>
      </c>
      <c r="E759" s="98">
        <v>2016</v>
      </c>
      <c r="F759" s="98" t="s">
        <v>280</v>
      </c>
      <c r="G759" s="98" t="s">
        <v>278</v>
      </c>
      <c r="H759" s="98" t="s">
        <v>275</v>
      </c>
      <c r="I759" s="99">
        <f t="shared" si="30"/>
        <v>5.0172735567091204E-9</v>
      </c>
      <c r="J759" s="99">
        <f t="shared" si="30"/>
        <v>1.0120166116092515E-6</v>
      </c>
      <c r="K759" s="99">
        <f t="shared" si="30"/>
        <v>6.1131967909391416E-6</v>
      </c>
      <c r="L759" s="99">
        <f t="shared" si="30"/>
        <v>1.2397631587226668E-5</v>
      </c>
      <c r="M759" s="99">
        <f t="shared" si="30"/>
        <v>2.8425508887840165E-5</v>
      </c>
      <c r="N759" s="99">
        <f t="shared" si="29"/>
        <v>8.0139386503067503E-6</v>
      </c>
      <c r="O759" s="99">
        <f t="shared" si="29"/>
        <v>5.0172735567091212E-6</v>
      </c>
      <c r="P759" s="99">
        <f t="shared" si="29"/>
        <v>2.397332074878086E-6</v>
      </c>
      <c r="Q759" s="99">
        <f t="shared" si="29"/>
        <v>1.243187918829636E-6</v>
      </c>
      <c r="R759" s="99">
        <f t="shared" si="29"/>
        <v>5.5481113732892854E-7</v>
      </c>
      <c r="S759" s="101"/>
      <c r="T759" s="99">
        <v>1.23961538461538E-12</v>
      </c>
      <c r="U759" s="99">
        <v>2.5003846153846202E-10</v>
      </c>
      <c r="V759" s="99">
        <v>1.5103846153846201E-9</v>
      </c>
      <c r="W759" s="99">
        <v>3.06307692307692E-9</v>
      </c>
      <c r="X759" s="99">
        <v>7.0230769230769196E-9</v>
      </c>
      <c r="Y759" s="99">
        <v>1.9800000000000002E-9</v>
      </c>
      <c r="Z759" s="99">
        <v>1.23961538461538E-9</v>
      </c>
      <c r="AA759" s="99">
        <v>5.9230769230769199E-10</v>
      </c>
      <c r="AB759" s="99">
        <v>3.0715384615384601E-10</v>
      </c>
      <c r="AC759" s="99">
        <v>1.3707692307692301E-10</v>
      </c>
    </row>
    <row r="760" spans="1:29" s="98" customFormat="1" x14ac:dyDescent="0.25">
      <c r="A760" s="98" t="s">
        <v>33</v>
      </c>
      <c r="B760" s="98" t="s">
        <v>237</v>
      </c>
      <c r="C760" s="98" t="s">
        <v>287</v>
      </c>
      <c r="D760" s="98">
        <v>2018</v>
      </c>
      <c r="E760" s="98">
        <v>2016</v>
      </c>
      <c r="F760" s="98" t="s">
        <v>280</v>
      </c>
      <c r="G760" s="98" t="s">
        <v>278</v>
      </c>
      <c r="H760" s="98" t="s">
        <v>276</v>
      </c>
      <c r="I760" s="99">
        <f t="shared" si="30"/>
        <v>5.8049683813119422E-9</v>
      </c>
      <c r="J760" s="99">
        <f t="shared" si="30"/>
        <v>1.2312012584552475E-6</v>
      </c>
      <c r="K760" s="99">
        <f t="shared" si="30"/>
        <v>1.4709344659430554E-5</v>
      </c>
      <c r="L760" s="99">
        <f t="shared" si="30"/>
        <v>2.4487034764826175E-5</v>
      </c>
      <c r="M760" s="99">
        <f t="shared" si="30"/>
        <v>6.4043014000314522E-5</v>
      </c>
      <c r="N760" s="99">
        <f t="shared" si="29"/>
        <v>2.8767984898537056E-5</v>
      </c>
      <c r="O760" s="99">
        <f t="shared" si="29"/>
        <v>1.5651153688846951E-5</v>
      </c>
      <c r="P760" s="99">
        <f t="shared" si="29"/>
        <v>5.7022255781028633E-6</v>
      </c>
      <c r="Q760" s="99">
        <f t="shared" si="29"/>
        <v>2.3802082743432434E-6</v>
      </c>
      <c r="R760" s="99">
        <f t="shared" si="29"/>
        <v>9.8633091080698574E-7</v>
      </c>
      <c r="S760" s="101"/>
      <c r="T760" s="99">
        <v>1.4342307692307699E-12</v>
      </c>
      <c r="U760" s="99">
        <v>3.0419230769230802E-10</v>
      </c>
      <c r="V760" s="99">
        <v>3.6342307692307701E-9</v>
      </c>
      <c r="W760" s="99">
        <v>6.0500000000000004E-9</v>
      </c>
      <c r="X760" s="99">
        <v>1.5823076923076902E-8</v>
      </c>
      <c r="Y760" s="99">
        <v>7.1076923076923101E-9</v>
      </c>
      <c r="Z760" s="99">
        <v>3.8669230769230798E-9</v>
      </c>
      <c r="AA760" s="99">
        <v>1.4088461538461499E-9</v>
      </c>
      <c r="AB760" s="99">
        <v>5.88076923076923E-10</v>
      </c>
      <c r="AC760" s="99">
        <v>2.4369230769230802E-10</v>
      </c>
    </row>
    <row r="761" spans="1:29" s="98" customFormat="1" x14ac:dyDescent="0.25">
      <c r="A761" s="98" t="s">
        <v>33</v>
      </c>
      <c r="B761" s="98" t="s">
        <v>237</v>
      </c>
      <c r="C761" s="98" t="s">
        <v>287</v>
      </c>
      <c r="D761" s="98">
        <v>2019</v>
      </c>
      <c r="E761" s="98">
        <v>2019</v>
      </c>
      <c r="F761" s="98" t="s">
        <v>272</v>
      </c>
      <c r="G761" s="98" t="s">
        <v>273</v>
      </c>
      <c r="H761" s="98" t="s">
        <v>274</v>
      </c>
      <c r="I761" s="99">
        <f t="shared" si="30"/>
        <v>2.0358642126789369E-14</v>
      </c>
      <c r="J761" s="99">
        <f t="shared" si="30"/>
        <v>1.4085104294478528E-9</v>
      </c>
      <c r="K761" s="99">
        <f t="shared" si="30"/>
        <v>2.1613349693251537E-8</v>
      </c>
      <c r="L761" s="99">
        <f t="shared" si="30"/>
        <v>8.094887525562372E-8</v>
      </c>
      <c r="M761" s="99">
        <f t="shared" si="30"/>
        <v>3.1124842535787321E-7</v>
      </c>
      <c r="N761" s="99">
        <f t="shared" si="29"/>
        <v>2.3434699386503068E-7</v>
      </c>
      <c r="O761" s="99">
        <f t="shared" si="29"/>
        <v>1.7282584867075662E-7</v>
      </c>
      <c r="P761" s="99">
        <f t="shared" si="29"/>
        <v>7.2044498977505111E-8</v>
      </c>
      <c r="Q761" s="99">
        <f t="shared" si="29"/>
        <v>3.6062723926380371E-8</v>
      </c>
      <c r="R761" s="99">
        <f t="shared" si="29"/>
        <v>1.6675468302658487E-8</v>
      </c>
      <c r="S761" s="101"/>
      <c r="T761" s="99">
        <v>5.0300000000000002E-18</v>
      </c>
      <c r="U761" s="99">
        <v>3.4799999999999998E-13</v>
      </c>
      <c r="V761" s="99">
        <v>5.3400000000000003E-12</v>
      </c>
      <c r="W761" s="99">
        <v>1.9999999999999999E-11</v>
      </c>
      <c r="X761" s="99">
        <v>7.6900000000000001E-11</v>
      </c>
      <c r="Y761" s="99">
        <v>5.7900000000000002E-11</v>
      </c>
      <c r="Z761" s="99">
        <v>4.2699999999999999E-11</v>
      </c>
      <c r="AA761" s="99">
        <v>1.7799999999999999E-11</v>
      </c>
      <c r="AB761" s="99">
        <v>8.9099999999999998E-12</v>
      </c>
      <c r="AC761" s="99">
        <v>4.1200000000000002E-12</v>
      </c>
    </row>
    <row r="762" spans="1:29" s="98" customFormat="1" x14ac:dyDescent="0.25">
      <c r="A762" s="98" t="s">
        <v>33</v>
      </c>
      <c r="B762" s="98" t="s">
        <v>237</v>
      </c>
      <c r="C762" s="98" t="s">
        <v>287</v>
      </c>
      <c r="D762" s="98">
        <v>2019</v>
      </c>
      <c r="E762" s="98">
        <v>2019</v>
      </c>
      <c r="F762" s="98" t="s">
        <v>272</v>
      </c>
      <c r="G762" s="98" t="s">
        <v>273</v>
      </c>
      <c r="H762" s="98" t="s">
        <v>275</v>
      </c>
      <c r="I762" s="99">
        <f t="shared" si="30"/>
        <v>1.7849226993865031</v>
      </c>
      <c r="J762" s="99">
        <f t="shared" si="30"/>
        <v>0.44117137014314933</v>
      </c>
      <c r="K762" s="99">
        <f t="shared" si="30"/>
        <v>0.20277693251533743</v>
      </c>
      <c r="L762" s="99">
        <f t="shared" si="30"/>
        <v>0.1218280572597137</v>
      </c>
      <c r="M762" s="99">
        <f t="shared" si="30"/>
        <v>3.816739468302658E-2</v>
      </c>
      <c r="N762" s="99">
        <f t="shared" si="29"/>
        <v>1.8415869120654395E-4</v>
      </c>
      <c r="O762" s="99">
        <f t="shared" si="29"/>
        <v>2.8534478527607366E-5</v>
      </c>
      <c r="P762" s="99">
        <f t="shared" si="29"/>
        <v>5.3831002044989777E-7</v>
      </c>
      <c r="Q762" s="99">
        <f t="shared" si="29"/>
        <v>2.6267910020449899E-7</v>
      </c>
      <c r="R762" s="99">
        <f t="shared" si="29"/>
        <v>1.3194666666666667E-7</v>
      </c>
      <c r="S762" s="101"/>
      <c r="T762" s="99">
        <v>4.4099999999999999E-4</v>
      </c>
      <c r="U762" s="99">
        <v>1.0900000000000001E-4</v>
      </c>
      <c r="V762" s="99">
        <v>5.0099999999999998E-5</v>
      </c>
      <c r="W762" s="99">
        <v>3.01E-5</v>
      </c>
      <c r="X762" s="99">
        <v>9.4299999999999995E-6</v>
      </c>
      <c r="Y762" s="99">
        <v>4.5499999999999997E-8</v>
      </c>
      <c r="Z762" s="99">
        <v>7.0500000000000003E-9</v>
      </c>
      <c r="AA762" s="99">
        <v>1.3300000000000001E-10</v>
      </c>
      <c r="AB762" s="99">
        <v>6.4900000000000003E-11</v>
      </c>
      <c r="AC762" s="99">
        <v>3.2600000000000002E-11</v>
      </c>
    </row>
    <row r="763" spans="1:29" s="98" customFormat="1" x14ac:dyDescent="0.25">
      <c r="A763" s="98" t="s">
        <v>33</v>
      </c>
      <c r="B763" s="98" t="s">
        <v>237</v>
      </c>
      <c r="C763" s="98" t="s">
        <v>287</v>
      </c>
      <c r="D763" s="98">
        <v>2019</v>
      </c>
      <c r="E763" s="98">
        <v>2019</v>
      </c>
      <c r="F763" s="98" t="s">
        <v>272</v>
      </c>
      <c r="G763" s="98" t="s">
        <v>273</v>
      </c>
      <c r="H763" s="98" t="s">
        <v>276</v>
      </c>
      <c r="I763" s="99">
        <f t="shared" si="30"/>
        <v>13.397038854805725</v>
      </c>
      <c r="J763" s="99">
        <f t="shared" si="30"/>
        <v>6.1116400817995906</v>
      </c>
      <c r="K763" s="99">
        <f t="shared" si="30"/>
        <v>3.8288817995910023</v>
      </c>
      <c r="L763" s="99">
        <f t="shared" si="30"/>
        <v>2.5903640081799595</v>
      </c>
      <c r="M763" s="99">
        <f t="shared" si="30"/>
        <v>1.2668498977505114</v>
      </c>
      <c r="N763" s="99">
        <f t="shared" si="29"/>
        <v>9.390069529652352E-2</v>
      </c>
      <c r="O763" s="99">
        <f t="shared" si="29"/>
        <v>3.2055754601226998E-2</v>
      </c>
      <c r="P763" s="99">
        <f t="shared" si="29"/>
        <v>7.6901431492842533E-3</v>
      </c>
      <c r="Q763" s="99">
        <f t="shared" si="29"/>
        <v>2.6591705521472392E-3</v>
      </c>
      <c r="R763" s="99">
        <f t="shared" si="29"/>
        <v>8.9448507157464214E-4</v>
      </c>
      <c r="S763" s="101"/>
      <c r="T763" s="99">
        <v>3.31E-3</v>
      </c>
      <c r="U763" s="99">
        <v>1.5100000000000001E-3</v>
      </c>
      <c r="V763" s="99">
        <v>9.4600000000000001E-4</v>
      </c>
      <c r="W763" s="99">
        <v>6.4000000000000005E-4</v>
      </c>
      <c r="X763" s="99">
        <v>3.1300000000000002E-4</v>
      </c>
      <c r="Y763" s="99">
        <v>2.3200000000000001E-5</v>
      </c>
      <c r="Z763" s="99">
        <v>7.9200000000000004E-6</v>
      </c>
      <c r="AA763" s="99">
        <v>1.9E-6</v>
      </c>
      <c r="AB763" s="99">
        <v>6.5700000000000002E-7</v>
      </c>
      <c r="AC763" s="99">
        <v>2.2100000000000001E-7</v>
      </c>
    </row>
    <row r="764" spans="1:29" s="98" customFormat="1" x14ac:dyDescent="0.25">
      <c r="A764" s="98" t="s">
        <v>33</v>
      </c>
      <c r="B764" s="98" t="s">
        <v>237</v>
      </c>
      <c r="C764" s="98" t="s">
        <v>287</v>
      </c>
      <c r="D764" s="98">
        <v>2019</v>
      </c>
      <c r="E764" s="98">
        <v>2019</v>
      </c>
      <c r="F764" s="98" t="s">
        <v>272</v>
      </c>
      <c r="G764" s="98" t="s">
        <v>277</v>
      </c>
      <c r="H764" s="98" t="s">
        <v>274</v>
      </c>
      <c r="I764" s="99">
        <f t="shared" si="30"/>
        <v>2.5741742331288342</v>
      </c>
      <c r="J764" s="99">
        <f t="shared" si="30"/>
        <v>0.95924417177914101</v>
      </c>
      <c r="K764" s="99">
        <f t="shared" si="30"/>
        <v>0.46950347648261759</v>
      </c>
      <c r="L764" s="99">
        <f t="shared" si="30"/>
        <v>0.37681701431492848</v>
      </c>
      <c r="M764" s="99">
        <f t="shared" si="30"/>
        <v>0.17242110429447852</v>
      </c>
      <c r="N764" s="99">
        <f t="shared" si="29"/>
        <v>4.9783558282208594E-3</v>
      </c>
      <c r="O764" s="99">
        <f t="shared" si="29"/>
        <v>3.6750789366053172E-3</v>
      </c>
      <c r="P764" s="99">
        <f t="shared" si="29"/>
        <v>7.8925153374233129E-4</v>
      </c>
      <c r="Q764" s="99">
        <f t="shared" si="29"/>
        <v>2.4891779141104296E-4</v>
      </c>
      <c r="R764" s="99">
        <f t="shared" si="29"/>
        <v>7.8925153374233135E-5</v>
      </c>
      <c r="S764" s="101"/>
      <c r="T764" s="99">
        <v>6.3599999999999996E-4</v>
      </c>
      <c r="U764" s="99">
        <v>2.3699999999999999E-4</v>
      </c>
      <c r="V764" s="99">
        <v>1.16E-4</v>
      </c>
      <c r="W764" s="99">
        <v>9.31E-5</v>
      </c>
      <c r="X764" s="99">
        <v>4.2599999999999999E-5</v>
      </c>
      <c r="Y764" s="99">
        <v>1.2300000000000001E-6</v>
      </c>
      <c r="Z764" s="99">
        <v>9.0800000000000003E-7</v>
      </c>
      <c r="AA764" s="99">
        <v>1.9500000000000001E-7</v>
      </c>
      <c r="AB764" s="99">
        <v>6.1500000000000001E-8</v>
      </c>
      <c r="AC764" s="99">
        <v>1.9499999999999999E-8</v>
      </c>
    </row>
    <row r="765" spans="1:29" s="98" customFormat="1" x14ac:dyDescent="0.25">
      <c r="A765" s="98" t="s">
        <v>33</v>
      </c>
      <c r="B765" s="98" t="s">
        <v>237</v>
      </c>
      <c r="C765" s="98" t="s">
        <v>287</v>
      </c>
      <c r="D765" s="98">
        <v>2019</v>
      </c>
      <c r="E765" s="98">
        <v>2019</v>
      </c>
      <c r="F765" s="98" t="s">
        <v>272</v>
      </c>
      <c r="G765" s="98" t="s">
        <v>277</v>
      </c>
      <c r="H765" s="98" t="s">
        <v>275</v>
      </c>
      <c r="I765" s="99">
        <f t="shared" si="30"/>
        <v>2.7724989775051125</v>
      </c>
      <c r="J765" s="99">
        <f t="shared" si="30"/>
        <v>1.2061382413087935</v>
      </c>
      <c r="K765" s="99">
        <f t="shared" si="30"/>
        <v>0.760919427402863</v>
      </c>
      <c r="L765" s="99">
        <f t="shared" si="30"/>
        <v>0.48164580777096122</v>
      </c>
      <c r="M765" s="99">
        <f t="shared" si="30"/>
        <v>0.2278710838445808</v>
      </c>
      <c r="N765" s="99">
        <f t="shared" si="29"/>
        <v>1.1211419222903887E-2</v>
      </c>
      <c r="O765" s="99">
        <f t="shared" si="29"/>
        <v>5.4640490797546008E-3</v>
      </c>
      <c r="P765" s="99">
        <f t="shared" si="29"/>
        <v>1.2142331288343558E-3</v>
      </c>
      <c r="Q765" s="99">
        <f t="shared" si="29"/>
        <v>3.8936408997955013E-4</v>
      </c>
      <c r="R765" s="99">
        <f t="shared" si="29"/>
        <v>1.2506601226993866E-4</v>
      </c>
      <c r="S765" s="101"/>
      <c r="T765" s="99">
        <v>6.8499999999999995E-4</v>
      </c>
      <c r="U765" s="99">
        <v>2.9799999999999998E-4</v>
      </c>
      <c r="V765" s="99">
        <v>1.8799999999999999E-4</v>
      </c>
      <c r="W765" s="99">
        <v>1.1900000000000001E-4</v>
      </c>
      <c r="X765" s="99">
        <v>5.63E-5</v>
      </c>
      <c r="Y765" s="99">
        <v>2.7700000000000002E-6</v>
      </c>
      <c r="Z765" s="99">
        <v>1.35E-6</v>
      </c>
      <c r="AA765" s="99">
        <v>2.9999999999999999E-7</v>
      </c>
      <c r="AB765" s="99">
        <v>9.6200000000000001E-8</v>
      </c>
      <c r="AC765" s="99">
        <v>3.0899999999999999E-8</v>
      </c>
    </row>
    <row r="766" spans="1:29" s="98" customFormat="1" x14ac:dyDescent="0.25">
      <c r="A766" s="98" t="s">
        <v>33</v>
      </c>
      <c r="B766" s="98" t="s">
        <v>237</v>
      </c>
      <c r="C766" s="98" t="s">
        <v>287</v>
      </c>
      <c r="D766" s="98">
        <v>2019</v>
      </c>
      <c r="E766" s="98">
        <v>2019</v>
      </c>
      <c r="F766" s="98" t="s">
        <v>272</v>
      </c>
      <c r="G766" s="98" t="s">
        <v>277</v>
      </c>
      <c r="H766" s="98" t="s">
        <v>276</v>
      </c>
      <c r="I766" s="99">
        <f t="shared" si="30"/>
        <v>6.7997055214723927</v>
      </c>
      <c r="J766" s="99">
        <f t="shared" si="30"/>
        <v>2.8291631901840493</v>
      </c>
      <c r="K766" s="99">
        <f t="shared" si="30"/>
        <v>1.8699190184049082</v>
      </c>
      <c r="L766" s="99">
        <f t="shared" si="30"/>
        <v>1.1413791411042946</v>
      </c>
      <c r="M766" s="99">
        <f t="shared" si="30"/>
        <v>0.53426257668711663</v>
      </c>
      <c r="N766" s="99">
        <f t="shared" si="29"/>
        <v>6.880654396728017E-2</v>
      </c>
      <c r="O766" s="99">
        <f t="shared" si="29"/>
        <v>1.1656638036809816E-2</v>
      </c>
      <c r="P766" s="99">
        <f t="shared" si="29"/>
        <v>2.5336997955010226E-3</v>
      </c>
      <c r="Q766" s="99">
        <f t="shared" si="29"/>
        <v>8.1353619631901856E-4</v>
      </c>
      <c r="R766" s="99">
        <f t="shared" si="29"/>
        <v>2.6308384458077706E-4</v>
      </c>
      <c r="S766" s="101"/>
      <c r="T766" s="99">
        <v>1.6800000000000001E-3</v>
      </c>
      <c r="U766" s="99">
        <v>6.9899999999999997E-4</v>
      </c>
      <c r="V766" s="99">
        <v>4.6200000000000001E-4</v>
      </c>
      <c r="W766" s="99">
        <v>2.8200000000000002E-4</v>
      </c>
      <c r="X766" s="99">
        <v>1.3200000000000001E-4</v>
      </c>
      <c r="Y766" s="99">
        <v>1.7E-5</v>
      </c>
      <c r="Z766" s="99">
        <v>2.88E-6</v>
      </c>
      <c r="AA766" s="99">
        <v>6.2600000000000002E-7</v>
      </c>
      <c r="AB766" s="99">
        <v>2.0100000000000001E-7</v>
      </c>
      <c r="AC766" s="99">
        <v>6.5E-8</v>
      </c>
    </row>
    <row r="767" spans="1:29" s="98" customFormat="1" x14ac:dyDescent="0.25">
      <c r="A767" s="98" t="s">
        <v>33</v>
      </c>
      <c r="B767" s="98" t="s">
        <v>237</v>
      </c>
      <c r="C767" s="98" t="s">
        <v>287</v>
      </c>
      <c r="D767" s="98">
        <v>2019</v>
      </c>
      <c r="E767" s="98">
        <v>2019</v>
      </c>
      <c r="F767" s="98" t="s">
        <v>272</v>
      </c>
      <c r="G767" s="98" t="s">
        <v>278</v>
      </c>
      <c r="H767" s="98" t="s">
        <v>274</v>
      </c>
      <c r="I767" s="99">
        <f t="shared" si="30"/>
        <v>1.0890737140160449</v>
      </c>
      <c r="J767" s="99">
        <f t="shared" si="30"/>
        <v>0.40583407267579141</v>
      </c>
      <c r="K767" s="99">
        <f t="shared" si="30"/>
        <v>0.19863608620418446</v>
      </c>
      <c r="L767" s="99">
        <f t="shared" si="30"/>
        <v>0.15942258297939263</v>
      </c>
      <c r="M767" s="99">
        <f t="shared" si="30"/>
        <v>7.2947390278433138E-2</v>
      </c>
      <c r="N767" s="99">
        <f t="shared" si="29"/>
        <v>2.1062274657857464E-3</v>
      </c>
      <c r="O767" s="99">
        <f t="shared" si="29"/>
        <v>1.5548410885637873E-3</v>
      </c>
      <c r="P767" s="99">
        <f t="shared" si="29"/>
        <v>3.3391411042944785E-4</v>
      </c>
      <c r="Q767" s="99">
        <f t="shared" si="29"/>
        <v>1.0531137328928752E-4</v>
      </c>
      <c r="R767" s="99">
        <f t="shared" si="29"/>
        <v>3.3391411042944784E-5</v>
      </c>
      <c r="S767" s="101"/>
      <c r="T767" s="99">
        <v>2.6907692307692299E-4</v>
      </c>
      <c r="U767" s="99">
        <v>1.0026923076923099E-4</v>
      </c>
      <c r="V767" s="99">
        <v>4.9076923076923101E-5</v>
      </c>
      <c r="W767" s="99">
        <v>3.9388461538461498E-5</v>
      </c>
      <c r="X767" s="99">
        <v>1.80230769230769E-5</v>
      </c>
      <c r="Y767" s="99">
        <v>5.2038461538461502E-7</v>
      </c>
      <c r="Z767" s="99">
        <v>3.84153846153846E-7</v>
      </c>
      <c r="AA767" s="99">
        <v>8.2500000000000004E-8</v>
      </c>
      <c r="AB767" s="99">
        <v>2.6019230769230801E-8</v>
      </c>
      <c r="AC767" s="99">
        <v>8.2499999999999994E-9</v>
      </c>
    </row>
    <row r="768" spans="1:29" s="98" customFormat="1" x14ac:dyDescent="0.25">
      <c r="A768" s="98" t="s">
        <v>33</v>
      </c>
      <c r="B768" s="98" t="s">
        <v>237</v>
      </c>
      <c r="C768" s="98" t="s">
        <v>287</v>
      </c>
      <c r="D768" s="98">
        <v>2019</v>
      </c>
      <c r="E768" s="98">
        <v>2019</v>
      </c>
      <c r="F768" s="98" t="s">
        <v>272</v>
      </c>
      <c r="G768" s="98" t="s">
        <v>278</v>
      </c>
      <c r="H768" s="98" t="s">
        <v>275</v>
      </c>
      <c r="I768" s="99">
        <f t="shared" si="30"/>
        <v>1.1729803366367773</v>
      </c>
      <c r="J768" s="99">
        <f t="shared" si="30"/>
        <v>0.51028925593833541</v>
      </c>
      <c r="K768" s="99">
        <f t="shared" si="30"/>
        <v>0.32192745005505724</v>
      </c>
      <c r="L768" s="99">
        <f t="shared" si="30"/>
        <v>0.20377322636463721</v>
      </c>
      <c r="M768" s="99">
        <f t="shared" si="30"/>
        <v>9.6406997011168921E-2</v>
      </c>
      <c r="N768" s="99">
        <f t="shared" si="29"/>
        <v>4.7432927481516566E-3</v>
      </c>
      <c r="O768" s="99">
        <f t="shared" si="29"/>
        <v>2.3117130722038691E-3</v>
      </c>
      <c r="P768" s="99">
        <f t="shared" si="29"/>
        <v>5.137140160453047E-4</v>
      </c>
      <c r="Q768" s="99">
        <f t="shared" si="29"/>
        <v>1.6473096114519431E-4</v>
      </c>
      <c r="R768" s="99">
        <f t="shared" si="29"/>
        <v>5.2912543652666258E-5</v>
      </c>
      <c r="S768" s="101"/>
      <c r="T768" s="99">
        <v>2.8980769230769202E-4</v>
      </c>
      <c r="U768" s="99">
        <v>1.2607692307692301E-4</v>
      </c>
      <c r="V768" s="99">
        <v>7.9538461538461498E-5</v>
      </c>
      <c r="W768" s="99">
        <v>5.0346153846153802E-5</v>
      </c>
      <c r="X768" s="99">
        <v>2.3819230769230799E-5</v>
      </c>
      <c r="Y768" s="99">
        <v>1.17192307692308E-6</v>
      </c>
      <c r="Z768" s="99">
        <v>5.7115384615384596E-7</v>
      </c>
      <c r="AA768" s="99">
        <v>1.2692307692307701E-7</v>
      </c>
      <c r="AB768" s="99">
        <v>4.07E-8</v>
      </c>
      <c r="AC768" s="99">
        <v>1.30730769230769E-8</v>
      </c>
    </row>
    <row r="769" spans="1:29" s="98" customFormat="1" x14ac:dyDescent="0.25">
      <c r="A769" s="98" t="s">
        <v>33</v>
      </c>
      <c r="B769" s="98" t="s">
        <v>237</v>
      </c>
      <c r="C769" s="98" t="s">
        <v>287</v>
      </c>
      <c r="D769" s="98">
        <v>2019</v>
      </c>
      <c r="E769" s="98">
        <v>2019</v>
      </c>
      <c r="F769" s="98" t="s">
        <v>272</v>
      </c>
      <c r="G769" s="98" t="s">
        <v>278</v>
      </c>
      <c r="H769" s="98" t="s">
        <v>276</v>
      </c>
      <c r="I769" s="99">
        <f t="shared" si="30"/>
        <v>2.8767984898537056</v>
      </c>
      <c r="J769" s="99">
        <f t="shared" si="30"/>
        <v>1.1969536573855581</v>
      </c>
      <c r="K769" s="99">
        <f t="shared" si="30"/>
        <v>0.79111958470976695</v>
      </c>
      <c r="L769" s="99">
        <f t="shared" si="30"/>
        <v>0.48289117508258489</v>
      </c>
      <c r="M769" s="99">
        <f t="shared" si="30"/>
        <v>0.22603416705993376</v>
      </c>
      <c r="N769" s="99">
        <f t="shared" si="29"/>
        <v>2.9110460909233905E-2</v>
      </c>
      <c r="O769" s="99">
        <f t="shared" si="29"/>
        <v>4.9316545540349288E-3</v>
      </c>
      <c r="P769" s="99">
        <f t="shared" si="29"/>
        <v>1.0719499134812026E-3</v>
      </c>
      <c r="Q769" s="99">
        <f t="shared" si="29"/>
        <v>3.4418839075035383E-4</v>
      </c>
      <c r="R769" s="99">
        <f t="shared" si="29"/>
        <v>1.1130470347648262E-4</v>
      </c>
      <c r="S769" s="101"/>
      <c r="T769" s="99">
        <v>7.1076923076923097E-4</v>
      </c>
      <c r="U769" s="99">
        <v>2.95730769230769E-4</v>
      </c>
      <c r="V769" s="99">
        <v>1.9546153846153799E-4</v>
      </c>
      <c r="W769" s="99">
        <v>1.19307692307692E-4</v>
      </c>
      <c r="X769" s="99">
        <v>5.58461538461538E-5</v>
      </c>
      <c r="Y769" s="99">
        <v>7.1923076923076899E-6</v>
      </c>
      <c r="Z769" s="99">
        <v>1.2184615384615401E-6</v>
      </c>
      <c r="AA769" s="99">
        <v>2.6484615384615401E-7</v>
      </c>
      <c r="AB769" s="99">
        <v>8.5038461538461506E-8</v>
      </c>
      <c r="AC769" s="99">
        <v>2.7500000000000001E-8</v>
      </c>
    </row>
    <row r="770" spans="1:29" s="98" customFormat="1" x14ac:dyDescent="0.25">
      <c r="A770" s="98" t="s">
        <v>33</v>
      </c>
      <c r="B770" s="98" t="s">
        <v>237</v>
      </c>
      <c r="C770" s="98" t="s">
        <v>287</v>
      </c>
      <c r="D770" s="98">
        <v>2019</v>
      </c>
      <c r="E770" s="98">
        <v>2019</v>
      </c>
      <c r="F770" s="98" t="s">
        <v>279</v>
      </c>
      <c r="G770" s="98" t="s">
        <v>273</v>
      </c>
      <c r="H770" s="98" t="s">
        <v>274</v>
      </c>
      <c r="I770" s="99">
        <f t="shared" si="30"/>
        <v>0</v>
      </c>
      <c r="J770" s="99">
        <f t="shared" si="30"/>
        <v>0</v>
      </c>
      <c r="K770" s="99">
        <f t="shared" si="30"/>
        <v>0</v>
      </c>
      <c r="L770" s="99">
        <f t="shared" si="30"/>
        <v>0</v>
      </c>
      <c r="M770" s="99">
        <f t="shared" si="30"/>
        <v>0</v>
      </c>
      <c r="N770" s="99">
        <f t="shared" si="29"/>
        <v>0</v>
      </c>
      <c r="O770" s="99">
        <f t="shared" si="29"/>
        <v>0</v>
      </c>
      <c r="P770" s="99">
        <f t="shared" si="29"/>
        <v>0</v>
      </c>
      <c r="Q770" s="99">
        <f t="shared" si="29"/>
        <v>0</v>
      </c>
      <c r="R770" s="99">
        <f t="shared" si="29"/>
        <v>0</v>
      </c>
      <c r="S770" s="101"/>
      <c r="T770" s="99">
        <v>0</v>
      </c>
      <c r="U770" s="99">
        <v>0</v>
      </c>
      <c r="V770" s="99">
        <v>0</v>
      </c>
      <c r="W770" s="99">
        <v>0</v>
      </c>
      <c r="X770" s="99">
        <v>0</v>
      </c>
      <c r="Y770" s="99">
        <v>0</v>
      </c>
      <c r="Z770" s="99">
        <v>0</v>
      </c>
      <c r="AA770" s="99">
        <v>0</v>
      </c>
      <c r="AB770" s="99">
        <v>0</v>
      </c>
      <c r="AC770" s="99">
        <v>0</v>
      </c>
    </row>
    <row r="771" spans="1:29" s="98" customFormat="1" x14ac:dyDescent="0.25">
      <c r="A771" s="98" t="s">
        <v>33</v>
      </c>
      <c r="B771" s="98" t="s">
        <v>237</v>
      </c>
      <c r="C771" s="98" t="s">
        <v>287</v>
      </c>
      <c r="D771" s="98">
        <v>2019</v>
      </c>
      <c r="E771" s="98">
        <v>2019</v>
      </c>
      <c r="F771" s="98" t="s">
        <v>279</v>
      </c>
      <c r="G771" s="98" t="s">
        <v>273</v>
      </c>
      <c r="H771" s="98" t="s">
        <v>275</v>
      </c>
      <c r="I771" s="99">
        <f t="shared" si="30"/>
        <v>1.7849226993865031</v>
      </c>
      <c r="J771" s="99">
        <f t="shared" si="30"/>
        <v>0.44117137014314933</v>
      </c>
      <c r="K771" s="99">
        <f t="shared" si="30"/>
        <v>0.20277693251533743</v>
      </c>
      <c r="L771" s="99">
        <f t="shared" si="30"/>
        <v>0.1218280572597137</v>
      </c>
      <c r="M771" s="99">
        <f t="shared" si="30"/>
        <v>3.8126920245398772E-2</v>
      </c>
      <c r="N771" s="99">
        <f t="shared" si="29"/>
        <v>1.8213496932515338E-4</v>
      </c>
      <c r="O771" s="99">
        <f t="shared" si="29"/>
        <v>2.7644040899795501E-5</v>
      </c>
      <c r="P771" s="99">
        <f t="shared" si="29"/>
        <v>0</v>
      </c>
      <c r="Q771" s="99">
        <f t="shared" si="29"/>
        <v>0</v>
      </c>
      <c r="R771" s="99">
        <f t="shared" si="29"/>
        <v>0</v>
      </c>
      <c r="S771" s="101"/>
      <c r="T771" s="99">
        <v>4.4099999999999999E-4</v>
      </c>
      <c r="U771" s="99">
        <v>1.0900000000000001E-4</v>
      </c>
      <c r="V771" s="99">
        <v>5.0099999999999998E-5</v>
      </c>
      <c r="W771" s="99">
        <v>3.01E-5</v>
      </c>
      <c r="X771" s="99">
        <v>9.4199999999999996E-6</v>
      </c>
      <c r="Y771" s="99">
        <v>4.4999999999999999E-8</v>
      </c>
      <c r="Z771" s="99">
        <v>6.8299999999999998E-9</v>
      </c>
      <c r="AA771" s="99">
        <v>0</v>
      </c>
      <c r="AB771" s="99">
        <v>0</v>
      </c>
      <c r="AC771" s="99">
        <v>0</v>
      </c>
    </row>
    <row r="772" spans="1:29" s="98" customFormat="1" x14ac:dyDescent="0.25">
      <c r="A772" s="98" t="s">
        <v>33</v>
      </c>
      <c r="B772" s="98" t="s">
        <v>237</v>
      </c>
      <c r="C772" s="98" t="s">
        <v>287</v>
      </c>
      <c r="D772" s="98">
        <v>2019</v>
      </c>
      <c r="E772" s="98">
        <v>2019</v>
      </c>
      <c r="F772" s="98" t="s">
        <v>279</v>
      </c>
      <c r="G772" s="98" t="s">
        <v>273</v>
      </c>
      <c r="H772" s="98" t="s">
        <v>276</v>
      </c>
      <c r="I772" s="99">
        <f t="shared" si="30"/>
        <v>13.397038854805725</v>
      </c>
      <c r="J772" s="99">
        <f t="shared" si="30"/>
        <v>6.1116400817995906</v>
      </c>
      <c r="K772" s="99">
        <f t="shared" si="30"/>
        <v>3.8288817995910023</v>
      </c>
      <c r="L772" s="99">
        <f t="shared" si="30"/>
        <v>2.5903640081799595</v>
      </c>
      <c r="M772" s="99">
        <f t="shared" si="30"/>
        <v>1.2668498977505114</v>
      </c>
      <c r="N772" s="99">
        <f t="shared" si="29"/>
        <v>9.390069529652352E-2</v>
      </c>
      <c r="O772" s="99">
        <f t="shared" si="29"/>
        <v>3.2015280163599183E-2</v>
      </c>
      <c r="P772" s="99">
        <f t="shared" si="29"/>
        <v>7.6901431492842533E-3</v>
      </c>
      <c r="Q772" s="99">
        <f t="shared" si="29"/>
        <v>2.6510756646216768E-3</v>
      </c>
      <c r="R772" s="99">
        <f t="shared" si="29"/>
        <v>8.9043762781186098E-4</v>
      </c>
      <c r="S772" s="101"/>
      <c r="T772" s="99">
        <v>3.31E-3</v>
      </c>
      <c r="U772" s="99">
        <v>1.5100000000000001E-3</v>
      </c>
      <c r="V772" s="99">
        <v>9.4600000000000001E-4</v>
      </c>
      <c r="W772" s="99">
        <v>6.4000000000000005E-4</v>
      </c>
      <c r="X772" s="99">
        <v>3.1300000000000002E-4</v>
      </c>
      <c r="Y772" s="99">
        <v>2.3200000000000001E-5</v>
      </c>
      <c r="Z772" s="99">
        <v>7.9100000000000005E-6</v>
      </c>
      <c r="AA772" s="99">
        <v>1.9E-6</v>
      </c>
      <c r="AB772" s="99">
        <v>6.5499999999999998E-7</v>
      </c>
      <c r="AC772" s="99">
        <v>2.2000000000000001E-7</v>
      </c>
    </row>
    <row r="773" spans="1:29" s="98" customFormat="1" x14ac:dyDescent="0.25">
      <c r="A773" s="98" t="s">
        <v>33</v>
      </c>
      <c r="B773" s="98" t="s">
        <v>237</v>
      </c>
      <c r="C773" s="98" t="s">
        <v>287</v>
      </c>
      <c r="D773" s="98">
        <v>2019</v>
      </c>
      <c r="E773" s="98">
        <v>2019</v>
      </c>
      <c r="F773" s="98" t="s">
        <v>279</v>
      </c>
      <c r="G773" s="98" t="s">
        <v>277</v>
      </c>
      <c r="H773" s="98" t="s">
        <v>274</v>
      </c>
      <c r="I773" s="99">
        <f t="shared" si="30"/>
        <v>2.5741742331288342</v>
      </c>
      <c r="J773" s="99">
        <f t="shared" si="30"/>
        <v>0.95924417177914101</v>
      </c>
      <c r="K773" s="99">
        <f t="shared" si="30"/>
        <v>0.46950347648261759</v>
      </c>
      <c r="L773" s="99">
        <f t="shared" si="30"/>
        <v>0.37681701431492848</v>
      </c>
      <c r="M773" s="99">
        <f t="shared" si="30"/>
        <v>0.17242110429447852</v>
      </c>
      <c r="N773" s="99">
        <f t="shared" si="29"/>
        <v>4.9783558282208594E-3</v>
      </c>
      <c r="O773" s="99">
        <f t="shared" si="29"/>
        <v>3.6710314928425358E-3</v>
      </c>
      <c r="P773" s="99">
        <f t="shared" si="29"/>
        <v>7.8925153374233129E-4</v>
      </c>
      <c r="Q773" s="99">
        <f t="shared" si="29"/>
        <v>2.4770355828220865E-4</v>
      </c>
      <c r="R773" s="99">
        <f t="shared" si="29"/>
        <v>7.8520408997955011E-5</v>
      </c>
      <c r="S773" s="101"/>
      <c r="T773" s="99">
        <v>6.3599999999999996E-4</v>
      </c>
      <c r="U773" s="99">
        <v>2.3699999999999999E-4</v>
      </c>
      <c r="V773" s="99">
        <v>1.16E-4</v>
      </c>
      <c r="W773" s="99">
        <v>9.31E-5</v>
      </c>
      <c r="X773" s="99">
        <v>4.2599999999999999E-5</v>
      </c>
      <c r="Y773" s="99">
        <v>1.2300000000000001E-6</v>
      </c>
      <c r="Z773" s="99">
        <v>9.0699999999999996E-7</v>
      </c>
      <c r="AA773" s="99">
        <v>1.9500000000000001E-7</v>
      </c>
      <c r="AB773" s="99">
        <v>6.1200000000000005E-8</v>
      </c>
      <c r="AC773" s="99">
        <v>1.9399999999999998E-8</v>
      </c>
    </row>
    <row r="774" spans="1:29" s="98" customFormat="1" x14ac:dyDescent="0.25">
      <c r="A774" s="98" t="s">
        <v>33</v>
      </c>
      <c r="B774" s="98" t="s">
        <v>237</v>
      </c>
      <c r="C774" s="98" t="s">
        <v>287</v>
      </c>
      <c r="D774" s="98">
        <v>2019</v>
      </c>
      <c r="E774" s="98">
        <v>2019</v>
      </c>
      <c r="F774" s="98" t="s">
        <v>279</v>
      </c>
      <c r="G774" s="98" t="s">
        <v>277</v>
      </c>
      <c r="H774" s="98" t="s">
        <v>275</v>
      </c>
      <c r="I774" s="99">
        <f t="shared" si="30"/>
        <v>2.7724989775051125</v>
      </c>
      <c r="J774" s="99">
        <f t="shared" si="30"/>
        <v>1.2061382413087935</v>
      </c>
      <c r="K774" s="99">
        <f t="shared" si="30"/>
        <v>0.760919427402863</v>
      </c>
      <c r="L774" s="99">
        <f t="shared" si="30"/>
        <v>0.48164580777096122</v>
      </c>
      <c r="M774" s="99">
        <f t="shared" si="30"/>
        <v>0.2278710838445808</v>
      </c>
      <c r="N774" s="99">
        <f t="shared" si="29"/>
        <v>1.1170944785276072E-2</v>
      </c>
      <c r="O774" s="99">
        <f t="shared" si="29"/>
        <v>5.4640490797546008E-3</v>
      </c>
      <c r="P774" s="99">
        <f t="shared" si="29"/>
        <v>1.2101856850715747E-3</v>
      </c>
      <c r="Q774" s="99">
        <f t="shared" si="29"/>
        <v>3.8774511247443764E-4</v>
      </c>
      <c r="R774" s="99">
        <f t="shared" si="29"/>
        <v>1.2466126789366052E-4</v>
      </c>
      <c r="S774" s="101"/>
      <c r="T774" s="99">
        <v>6.8499999999999995E-4</v>
      </c>
      <c r="U774" s="99">
        <v>2.9799999999999998E-4</v>
      </c>
      <c r="V774" s="99">
        <v>1.8799999999999999E-4</v>
      </c>
      <c r="W774" s="99">
        <v>1.1900000000000001E-4</v>
      </c>
      <c r="X774" s="99">
        <v>5.63E-5</v>
      </c>
      <c r="Y774" s="99">
        <v>2.7599999999999998E-6</v>
      </c>
      <c r="Z774" s="99">
        <v>1.35E-6</v>
      </c>
      <c r="AA774" s="99">
        <v>2.9900000000000002E-7</v>
      </c>
      <c r="AB774" s="99">
        <v>9.5799999999999998E-8</v>
      </c>
      <c r="AC774" s="99">
        <v>3.0799999999999998E-8</v>
      </c>
    </row>
    <row r="775" spans="1:29" s="98" customFormat="1" x14ac:dyDescent="0.25">
      <c r="A775" s="98" t="s">
        <v>33</v>
      </c>
      <c r="B775" s="98" t="s">
        <v>237</v>
      </c>
      <c r="C775" s="98" t="s">
        <v>287</v>
      </c>
      <c r="D775" s="98">
        <v>2019</v>
      </c>
      <c r="E775" s="98">
        <v>2019</v>
      </c>
      <c r="F775" s="98" t="s">
        <v>279</v>
      </c>
      <c r="G775" s="98" t="s">
        <v>277</v>
      </c>
      <c r="H775" s="98" t="s">
        <v>276</v>
      </c>
      <c r="I775" s="99">
        <f t="shared" si="30"/>
        <v>6.7997055214723927</v>
      </c>
      <c r="J775" s="99">
        <f t="shared" si="30"/>
        <v>2.8291631901840493</v>
      </c>
      <c r="K775" s="99">
        <f t="shared" si="30"/>
        <v>1.8699190184049082</v>
      </c>
      <c r="L775" s="99">
        <f t="shared" si="30"/>
        <v>1.1413791411042946</v>
      </c>
      <c r="M775" s="99">
        <f t="shared" si="30"/>
        <v>0.53426257668711663</v>
      </c>
      <c r="N775" s="99">
        <f t="shared" si="29"/>
        <v>6.8401799591002052E-2</v>
      </c>
      <c r="O775" s="99">
        <f t="shared" si="29"/>
        <v>1.1616163599182005E-2</v>
      </c>
      <c r="P775" s="99">
        <f t="shared" si="29"/>
        <v>2.5256049079754603E-3</v>
      </c>
      <c r="Q775" s="99">
        <f t="shared" si="29"/>
        <v>8.094887525562373E-4</v>
      </c>
      <c r="R775" s="99">
        <f t="shared" si="29"/>
        <v>2.6186961145194276E-4</v>
      </c>
      <c r="S775" s="101"/>
      <c r="T775" s="99">
        <v>1.6800000000000001E-3</v>
      </c>
      <c r="U775" s="99">
        <v>6.9899999999999997E-4</v>
      </c>
      <c r="V775" s="99">
        <v>4.6200000000000001E-4</v>
      </c>
      <c r="W775" s="99">
        <v>2.8200000000000002E-4</v>
      </c>
      <c r="X775" s="99">
        <v>1.3200000000000001E-4</v>
      </c>
      <c r="Y775" s="99">
        <v>1.6900000000000001E-5</v>
      </c>
      <c r="Z775" s="99">
        <v>2.8700000000000001E-6</v>
      </c>
      <c r="AA775" s="99">
        <v>6.2399999999999998E-7</v>
      </c>
      <c r="AB775" s="99">
        <v>1.9999999999999999E-7</v>
      </c>
      <c r="AC775" s="99">
        <v>6.4700000000000004E-8</v>
      </c>
    </row>
    <row r="776" spans="1:29" s="98" customFormat="1" x14ac:dyDescent="0.25">
      <c r="A776" s="98" t="s">
        <v>33</v>
      </c>
      <c r="B776" s="98" t="s">
        <v>237</v>
      </c>
      <c r="C776" s="98" t="s">
        <v>287</v>
      </c>
      <c r="D776" s="98">
        <v>2019</v>
      </c>
      <c r="E776" s="98">
        <v>2019</v>
      </c>
      <c r="F776" s="98" t="s">
        <v>279</v>
      </c>
      <c r="G776" s="98" t="s">
        <v>278</v>
      </c>
      <c r="H776" s="98" t="s">
        <v>274</v>
      </c>
      <c r="I776" s="99">
        <f t="shared" si="30"/>
        <v>1.0890737140160449</v>
      </c>
      <c r="J776" s="99">
        <f t="shared" si="30"/>
        <v>0.40583407267579141</v>
      </c>
      <c r="K776" s="99">
        <f t="shared" si="30"/>
        <v>0.19863608620418446</v>
      </c>
      <c r="L776" s="99">
        <f t="shared" si="30"/>
        <v>0.15942258297939263</v>
      </c>
      <c r="M776" s="99">
        <f t="shared" si="30"/>
        <v>7.2947390278433138E-2</v>
      </c>
      <c r="N776" s="99">
        <f t="shared" si="29"/>
        <v>2.1062274657857464E-3</v>
      </c>
      <c r="O776" s="99">
        <f t="shared" si="29"/>
        <v>1.5531287085103025E-3</v>
      </c>
      <c r="P776" s="99">
        <f t="shared" si="29"/>
        <v>3.3391411042944785E-4</v>
      </c>
      <c r="Q776" s="99">
        <f t="shared" si="29"/>
        <v>1.0479765927324212E-4</v>
      </c>
      <c r="R776" s="99">
        <f t="shared" si="29"/>
        <v>3.3220173037596361E-5</v>
      </c>
      <c r="S776" s="101"/>
      <c r="T776" s="99">
        <v>2.6907692307692299E-4</v>
      </c>
      <c r="U776" s="99">
        <v>1.0026923076923099E-4</v>
      </c>
      <c r="V776" s="99">
        <v>4.9076923076923101E-5</v>
      </c>
      <c r="W776" s="99">
        <v>3.9388461538461498E-5</v>
      </c>
      <c r="X776" s="99">
        <v>1.80230769230769E-5</v>
      </c>
      <c r="Y776" s="99">
        <v>5.2038461538461502E-7</v>
      </c>
      <c r="Z776" s="99">
        <v>3.8373076923076898E-7</v>
      </c>
      <c r="AA776" s="99">
        <v>8.2500000000000004E-8</v>
      </c>
      <c r="AB776" s="99">
        <v>2.5892307692307698E-8</v>
      </c>
      <c r="AC776" s="99">
        <v>8.2076923076923108E-9</v>
      </c>
    </row>
    <row r="777" spans="1:29" s="98" customFormat="1" x14ac:dyDescent="0.25">
      <c r="A777" s="98" t="s">
        <v>33</v>
      </c>
      <c r="B777" s="98" t="s">
        <v>237</v>
      </c>
      <c r="C777" s="98" t="s">
        <v>287</v>
      </c>
      <c r="D777" s="98">
        <v>2019</v>
      </c>
      <c r="E777" s="98">
        <v>2019</v>
      </c>
      <c r="F777" s="98" t="s">
        <v>279</v>
      </c>
      <c r="G777" s="98" t="s">
        <v>278</v>
      </c>
      <c r="H777" s="98" t="s">
        <v>275</v>
      </c>
      <c r="I777" s="99">
        <f t="shared" si="30"/>
        <v>1.1729803366367773</v>
      </c>
      <c r="J777" s="99">
        <f t="shared" si="30"/>
        <v>0.51028925593833541</v>
      </c>
      <c r="K777" s="99">
        <f t="shared" si="30"/>
        <v>0.32192745005505724</v>
      </c>
      <c r="L777" s="99">
        <f t="shared" si="30"/>
        <v>0.20377322636463721</v>
      </c>
      <c r="M777" s="99">
        <f t="shared" si="30"/>
        <v>9.6406997011168921E-2</v>
      </c>
      <c r="N777" s="99">
        <f t="shared" si="29"/>
        <v>4.7261689476168108E-3</v>
      </c>
      <c r="O777" s="99">
        <f t="shared" si="29"/>
        <v>2.3117130722038691E-3</v>
      </c>
      <c r="P777" s="99">
        <f t="shared" si="29"/>
        <v>5.1200163599182007E-4</v>
      </c>
      <c r="Q777" s="99">
        <f t="shared" si="29"/>
        <v>1.6404600912380042E-4</v>
      </c>
      <c r="R777" s="99">
        <f t="shared" si="29"/>
        <v>5.2741305647317794E-5</v>
      </c>
      <c r="S777" s="101"/>
      <c r="T777" s="99">
        <v>2.8980769230769202E-4</v>
      </c>
      <c r="U777" s="99">
        <v>1.2607692307692301E-4</v>
      </c>
      <c r="V777" s="99">
        <v>7.9538461538461498E-5</v>
      </c>
      <c r="W777" s="99">
        <v>5.0346153846153802E-5</v>
      </c>
      <c r="X777" s="99">
        <v>2.3819230769230799E-5</v>
      </c>
      <c r="Y777" s="99">
        <v>1.1676923076923101E-6</v>
      </c>
      <c r="Z777" s="99">
        <v>5.7115384615384596E-7</v>
      </c>
      <c r="AA777" s="99">
        <v>1.265E-7</v>
      </c>
      <c r="AB777" s="99">
        <v>4.05307692307692E-8</v>
      </c>
      <c r="AC777" s="99">
        <v>1.30307692307692E-8</v>
      </c>
    </row>
    <row r="778" spans="1:29" s="98" customFormat="1" x14ac:dyDescent="0.25">
      <c r="A778" s="98" t="s">
        <v>33</v>
      </c>
      <c r="B778" s="98" t="s">
        <v>237</v>
      </c>
      <c r="C778" s="98" t="s">
        <v>287</v>
      </c>
      <c r="D778" s="98">
        <v>2019</v>
      </c>
      <c r="E778" s="98">
        <v>2019</v>
      </c>
      <c r="F778" s="98" t="s">
        <v>279</v>
      </c>
      <c r="G778" s="98" t="s">
        <v>278</v>
      </c>
      <c r="H778" s="98" t="s">
        <v>276</v>
      </c>
      <c r="I778" s="99">
        <f t="shared" si="30"/>
        <v>2.8767984898537056</v>
      </c>
      <c r="J778" s="99">
        <f t="shared" si="30"/>
        <v>1.1969536573855581</v>
      </c>
      <c r="K778" s="99">
        <f t="shared" si="30"/>
        <v>0.79111958470976695</v>
      </c>
      <c r="L778" s="99">
        <f t="shared" si="30"/>
        <v>0.48289117508258489</v>
      </c>
      <c r="M778" s="99">
        <f t="shared" si="30"/>
        <v>0.22603416705993376</v>
      </c>
      <c r="N778" s="99">
        <f t="shared" si="29"/>
        <v>2.8939222903885481E-2</v>
      </c>
      <c r="O778" s="99">
        <f t="shared" si="29"/>
        <v>4.9145307535000821E-3</v>
      </c>
      <c r="P778" s="99">
        <f t="shared" si="29"/>
        <v>1.0685251533742331E-3</v>
      </c>
      <c r="Q778" s="99">
        <f t="shared" si="29"/>
        <v>3.4247601069686953E-4</v>
      </c>
      <c r="R778" s="99">
        <f t="shared" si="29"/>
        <v>1.1079098946043722E-4</v>
      </c>
      <c r="S778" s="101"/>
      <c r="T778" s="99">
        <v>7.1076923076923097E-4</v>
      </c>
      <c r="U778" s="99">
        <v>2.95730769230769E-4</v>
      </c>
      <c r="V778" s="99">
        <v>1.9546153846153799E-4</v>
      </c>
      <c r="W778" s="99">
        <v>1.19307692307692E-4</v>
      </c>
      <c r="X778" s="99">
        <v>5.58461538461538E-5</v>
      </c>
      <c r="Y778" s="99">
        <v>7.1500000000000002E-6</v>
      </c>
      <c r="Z778" s="99">
        <v>1.21423076923077E-6</v>
      </c>
      <c r="AA778" s="99">
        <v>2.6399999999999998E-7</v>
      </c>
      <c r="AB778" s="99">
        <v>8.46153846153846E-8</v>
      </c>
      <c r="AC778" s="99">
        <v>2.7373076923076899E-8</v>
      </c>
    </row>
    <row r="779" spans="1:29" s="98" customFormat="1" x14ac:dyDescent="0.25">
      <c r="A779" s="98" t="s">
        <v>33</v>
      </c>
      <c r="B779" s="98" t="s">
        <v>237</v>
      </c>
      <c r="C779" s="98" t="s">
        <v>287</v>
      </c>
      <c r="D779" s="98">
        <v>2019</v>
      </c>
      <c r="E779" s="98">
        <v>2019</v>
      </c>
      <c r="F779" s="98" t="s">
        <v>280</v>
      </c>
      <c r="G779" s="98" t="s">
        <v>273</v>
      </c>
      <c r="H779" s="98" t="s">
        <v>274</v>
      </c>
      <c r="I779" s="99">
        <f t="shared" si="30"/>
        <v>1.3154192229038855E-15</v>
      </c>
      <c r="J779" s="99">
        <f t="shared" si="30"/>
        <v>6.192588957055215E-10</v>
      </c>
      <c r="K779" s="99">
        <f t="shared" si="30"/>
        <v>7.6901431492842537E-9</v>
      </c>
      <c r="L779" s="99">
        <f t="shared" si="30"/>
        <v>3.2824768916155418E-8</v>
      </c>
      <c r="M779" s="99">
        <f t="shared" si="30"/>
        <v>1.7484957055214725E-7</v>
      </c>
      <c r="N779" s="99">
        <f t="shared" si="29"/>
        <v>2.0925284253578734E-7</v>
      </c>
      <c r="O779" s="99">
        <f t="shared" si="29"/>
        <v>1.5946928425357875E-7</v>
      </c>
      <c r="P779" s="99">
        <f t="shared" si="29"/>
        <v>7.1235010224948868E-8</v>
      </c>
      <c r="Q779" s="99">
        <f t="shared" si="29"/>
        <v>3.6062723926380371E-8</v>
      </c>
      <c r="R779" s="99">
        <f t="shared" si="29"/>
        <v>1.6675468302658487E-8</v>
      </c>
      <c r="S779" s="101"/>
      <c r="T779" s="99">
        <v>3.25E-19</v>
      </c>
      <c r="U779" s="99">
        <v>1.53E-13</v>
      </c>
      <c r="V779" s="99">
        <v>1.9E-12</v>
      </c>
      <c r="W779" s="99">
        <v>8.11E-12</v>
      </c>
      <c r="X779" s="99">
        <v>4.3199999999999997E-11</v>
      </c>
      <c r="Y779" s="99">
        <v>5.17E-11</v>
      </c>
      <c r="Z779" s="99">
        <v>3.9400000000000001E-11</v>
      </c>
      <c r="AA779" s="99">
        <v>1.7599999999999999E-11</v>
      </c>
      <c r="AB779" s="99">
        <v>8.9099999999999998E-12</v>
      </c>
      <c r="AC779" s="99">
        <v>4.1200000000000002E-12</v>
      </c>
    </row>
    <row r="780" spans="1:29" s="98" customFormat="1" x14ac:dyDescent="0.25">
      <c r="A780" s="98" t="s">
        <v>33</v>
      </c>
      <c r="B780" s="98" t="s">
        <v>237</v>
      </c>
      <c r="C780" s="98" t="s">
        <v>287</v>
      </c>
      <c r="D780" s="98">
        <v>2019</v>
      </c>
      <c r="E780" s="98">
        <v>2019</v>
      </c>
      <c r="F780" s="98" t="s">
        <v>280</v>
      </c>
      <c r="G780" s="98" t="s">
        <v>273</v>
      </c>
      <c r="H780" s="98" t="s">
        <v>275</v>
      </c>
      <c r="I780" s="99">
        <f t="shared" si="30"/>
        <v>1.720163599182004E-11</v>
      </c>
      <c r="J780" s="99">
        <f t="shared" si="30"/>
        <v>6.1925889570552158E-8</v>
      </c>
      <c r="K780" s="99">
        <f t="shared" si="30"/>
        <v>8.0948875255623722E-7</v>
      </c>
      <c r="L780" s="99">
        <f t="shared" si="30"/>
        <v>2.5701267893660532E-6</v>
      </c>
      <c r="M780" s="99">
        <f t="shared" si="30"/>
        <v>7.0020777096114517E-6</v>
      </c>
      <c r="N780" s="99">
        <f t="shared" si="29"/>
        <v>1.3356564417177914E-6</v>
      </c>
      <c r="O780" s="99">
        <f t="shared" si="29"/>
        <v>7.1235010224948879E-7</v>
      </c>
      <c r="P780" s="99">
        <f t="shared" si="29"/>
        <v>3.1043893660531703E-7</v>
      </c>
      <c r="Q780" s="99">
        <f t="shared" si="29"/>
        <v>1.7849226993865034E-7</v>
      </c>
      <c r="R780" s="99">
        <f t="shared" si="29"/>
        <v>1.064477709611452E-7</v>
      </c>
      <c r="S780" s="101"/>
      <c r="T780" s="99">
        <v>4.25E-15</v>
      </c>
      <c r="U780" s="99">
        <v>1.5300000000000001E-11</v>
      </c>
      <c r="V780" s="99">
        <v>2.0000000000000001E-10</v>
      </c>
      <c r="W780" s="99">
        <v>6.3499999999999998E-10</v>
      </c>
      <c r="X780" s="99">
        <v>1.73E-9</v>
      </c>
      <c r="Y780" s="99">
        <v>3.3E-10</v>
      </c>
      <c r="Z780" s="99">
        <v>1.7600000000000001E-10</v>
      </c>
      <c r="AA780" s="99">
        <v>7.6700000000000004E-11</v>
      </c>
      <c r="AB780" s="99">
        <v>4.4100000000000002E-11</v>
      </c>
      <c r="AC780" s="99">
        <v>2.6299999999999999E-11</v>
      </c>
    </row>
    <row r="781" spans="1:29" s="98" customFormat="1" x14ac:dyDescent="0.25">
      <c r="A781" s="98" t="s">
        <v>33</v>
      </c>
      <c r="B781" s="98" t="s">
        <v>237</v>
      </c>
      <c r="C781" s="98" t="s">
        <v>287</v>
      </c>
      <c r="D781" s="98">
        <v>2019</v>
      </c>
      <c r="E781" s="98">
        <v>2019</v>
      </c>
      <c r="F781" s="98" t="s">
        <v>280</v>
      </c>
      <c r="G781" s="98" t="s">
        <v>273</v>
      </c>
      <c r="H781" s="98" t="s">
        <v>276</v>
      </c>
      <c r="I781" s="99">
        <f t="shared" si="30"/>
        <v>1.3639885480572598E-8</v>
      </c>
      <c r="J781" s="99">
        <f t="shared" si="30"/>
        <v>5.1402535787321063E-6</v>
      </c>
      <c r="K781" s="99">
        <f t="shared" si="30"/>
        <v>3.7681701431492845E-5</v>
      </c>
      <c r="L781" s="99">
        <f t="shared" si="30"/>
        <v>7.6901431492842543E-5</v>
      </c>
      <c r="M781" s="99">
        <f t="shared" si="30"/>
        <v>1.9346781186094071E-4</v>
      </c>
      <c r="N781" s="99">
        <f t="shared" si="29"/>
        <v>6.3949611451942742E-5</v>
      </c>
      <c r="O781" s="99">
        <f t="shared" si="29"/>
        <v>3.9098306748466259E-5</v>
      </c>
      <c r="P781" s="99">
        <f t="shared" si="29"/>
        <v>1.7525431492842537E-5</v>
      </c>
      <c r="Q781" s="99">
        <f t="shared" si="29"/>
        <v>8.7829529652351744E-6</v>
      </c>
      <c r="R781" s="99">
        <f t="shared" si="29"/>
        <v>4.047443762781186E-6</v>
      </c>
      <c r="S781" s="101"/>
      <c r="T781" s="99">
        <v>3.37E-12</v>
      </c>
      <c r="U781" s="99">
        <v>1.27E-9</v>
      </c>
      <c r="V781" s="99">
        <v>9.3100000000000003E-9</v>
      </c>
      <c r="W781" s="99">
        <v>1.9000000000000001E-8</v>
      </c>
      <c r="X781" s="99">
        <v>4.7799999999999998E-8</v>
      </c>
      <c r="Y781" s="99">
        <v>1.5799999999999999E-8</v>
      </c>
      <c r="Z781" s="99">
        <v>9.6600000000000001E-9</v>
      </c>
      <c r="AA781" s="99">
        <v>4.3299999999999997E-9</v>
      </c>
      <c r="AB781" s="99">
        <v>2.1700000000000002E-9</v>
      </c>
      <c r="AC781" s="99">
        <v>1.0000000000000001E-9</v>
      </c>
    </row>
    <row r="782" spans="1:29" s="98" customFormat="1" x14ac:dyDescent="0.25">
      <c r="A782" s="98" t="s">
        <v>33</v>
      </c>
      <c r="B782" s="98" t="s">
        <v>237</v>
      </c>
      <c r="C782" s="98" t="s">
        <v>287</v>
      </c>
      <c r="D782" s="98">
        <v>2019</v>
      </c>
      <c r="E782" s="98">
        <v>2019</v>
      </c>
      <c r="F782" s="98" t="s">
        <v>280</v>
      </c>
      <c r="G782" s="98" t="s">
        <v>277</v>
      </c>
      <c r="H782" s="98" t="s">
        <v>274</v>
      </c>
      <c r="I782" s="99">
        <f t="shared" si="30"/>
        <v>5.8283190184049077E-9</v>
      </c>
      <c r="J782" s="99">
        <f t="shared" si="30"/>
        <v>7.8520408997955022E-7</v>
      </c>
      <c r="K782" s="99">
        <f t="shared" si="30"/>
        <v>1.6877840490797547E-6</v>
      </c>
      <c r="L782" s="99">
        <f t="shared" si="30"/>
        <v>9.6733905930470337E-6</v>
      </c>
      <c r="M782" s="99">
        <f t="shared" si="30"/>
        <v>2.1613349693251537E-5</v>
      </c>
      <c r="N782" s="99">
        <f t="shared" si="29"/>
        <v>4.8164580777096118E-6</v>
      </c>
      <c r="O782" s="99">
        <f t="shared" si="29"/>
        <v>3.9664948875255626E-6</v>
      </c>
      <c r="P782" s="99">
        <f t="shared" si="29"/>
        <v>2.0439591002044993E-6</v>
      </c>
      <c r="Q782" s="99">
        <f t="shared" si="29"/>
        <v>9.9971860940695295E-7</v>
      </c>
      <c r="R782" s="99">
        <f t="shared" si="29"/>
        <v>4.4521881390593048E-7</v>
      </c>
      <c r="S782" s="101"/>
      <c r="T782" s="99">
        <v>1.4399999999999999E-12</v>
      </c>
      <c r="U782" s="99">
        <v>1.94E-10</v>
      </c>
      <c r="V782" s="99">
        <v>4.1700000000000001E-10</v>
      </c>
      <c r="W782" s="99">
        <v>2.3899999999999998E-9</v>
      </c>
      <c r="X782" s="99">
        <v>5.3400000000000002E-9</v>
      </c>
      <c r="Y782" s="99">
        <v>1.19E-9</v>
      </c>
      <c r="Z782" s="99">
        <v>9.7999999999999992E-10</v>
      </c>
      <c r="AA782" s="99">
        <v>5.0500000000000001E-10</v>
      </c>
      <c r="AB782" s="99">
        <v>2.4699999999999997E-10</v>
      </c>
      <c r="AC782" s="99">
        <v>1.0999999999999999E-10</v>
      </c>
    </row>
    <row r="783" spans="1:29" s="98" customFormat="1" x14ac:dyDescent="0.25">
      <c r="A783" s="98" t="s">
        <v>33</v>
      </c>
      <c r="B783" s="98" t="s">
        <v>237</v>
      </c>
      <c r="C783" s="98" t="s">
        <v>287</v>
      </c>
      <c r="D783" s="98">
        <v>2019</v>
      </c>
      <c r="E783" s="98">
        <v>2019</v>
      </c>
      <c r="F783" s="98" t="s">
        <v>280</v>
      </c>
      <c r="G783" s="98" t="s">
        <v>277</v>
      </c>
      <c r="H783" s="98" t="s">
        <v>275</v>
      </c>
      <c r="I783" s="99">
        <f t="shared" si="30"/>
        <v>6.8806543967280163E-9</v>
      </c>
      <c r="J783" s="99">
        <f t="shared" si="30"/>
        <v>9.5519672801635998E-7</v>
      </c>
      <c r="K783" s="99">
        <f t="shared" si="30"/>
        <v>6.1925889570552158E-6</v>
      </c>
      <c r="L783" s="99">
        <f t="shared" si="30"/>
        <v>1.2668498977505114E-5</v>
      </c>
      <c r="M783" s="99">
        <f t="shared" si="30"/>
        <v>2.9991558282208587E-5</v>
      </c>
      <c r="N783" s="99">
        <f t="shared" si="29"/>
        <v>8.985325153374233E-6</v>
      </c>
      <c r="O783" s="99">
        <f t="shared" si="29"/>
        <v>5.6664212678936602E-6</v>
      </c>
      <c r="P783" s="99">
        <f t="shared" si="29"/>
        <v>2.5053676891615544E-6</v>
      </c>
      <c r="Q783" s="99">
        <f t="shared" si="29"/>
        <v>1.3801783231083846E-6</v>
      </c>
      <c r="R783" s="99">
        <f t="shared" si="29"/>
        <v>6.3140122699386505E-7</v>
      </c>
      <c r="S783" s="101"/>
      <c r="T783" s="99">
        <v>1.7E-12</v>
      </c>
      <c r="U783" s="99">
        <v>2.3600000000000001E-10</v>
      </c>
      <c r="V783" s="99">
        <v>1.5300000000000001E-9</v>
      </c>
      <c r="W783" s="99">
        <v>3.1300000000000002E-9</v>
      </c>
      <c r="X783" s="99">
        <v>7.4099999999999998E-9</v>
      </c>
      <c r="Y783" s="99">
        <v>2.2200000000000002E-9</v>
      </c>
      <c r="Z783" s="99">
        <v>1.3999999999999999E-9</v>
      </c>
      <c r="AA783" s="99">
        <v>6.1900000000000003E-10</v>
      </c>
      <c r="AB783" s="99">
        <v>3.4100000000000001E-10</v>
      </c>
      <c r="AC783" s="99">
        <v>1.56E-10</v>
      </c>
    </row>
    <row r="784" spans="1:29" s="98" customFormat="1" x14ac:dyDescent="0.25">
      <c r="A784" s="98" t="s">
        <v>33</v>
      </c>
      <c r="B784" s="98" t="s">
        <v>237</v>
      </c>
      <c r="C784" s="98" t="s">
        <v>287</v>
      </c>
      <c r="D784" s="98">
        <v>2019</v>
      </c>
      <c r="E784" s="98">
        <v>2019</v>
      </c>
      <c r="F784" s="98" t="s">
        <v>280</v>
      </c>
      <c r="G784" s="98" t="s">
        <v>277</v>
      </c>
      <c r="H784" s="98" t="s">
        <v>276</v>
      </c>
      <c r="I784" s="99">
        <f t="shared" si="30"/>
        <v>9.632916155419224E-9</v>
      </c>
      <c r="J784" s="99">
        <f t="shared" si="30"/>
        <v>1.3761308793456036E-6</v>
      </c>
      <c r="K784" s="99">
        <f t="shared" si="30"/>
        <v>1.7404008179959099E-5</v>
      </c>
      <c r="L784" s="99">
        <f t="shared" si="30"/>
        <v>3.0355828220858893E-5</v>
      </c>
      <c r="M784" s="99">
        <f t="shared" si="30"/>
        <v>8.0948875255623727E-5</v>
      </c>
      <c r="N784" s="99">
        <f t="shared" si="29"/>
        <v>3.2541447852760735E-5</v>
      </c>
      <c r="O784" s="99">
        <f t="shared" si="29"/>
        <v>1.5704081799591004E-5</v>
      </c>
      <c r="P784" s="99">
        <f t="shared" si="29"/>
        <v>6.7592310838445814E-6</v>
      </c>
      <c r="Q784" s="99">
        <f t="shared" si="29"/>
        <v>3.1812907975460122E-6</v>
      </c>
      <c r="R784" s="99">
        <f t="shared" si="29"/>
        <v>1.3437513292433537E-6</v>
      </c>
      <c r="S784" s="101"/>
      <c r="T784" s="99">
        <v>2.38E-12</v>
      </c>
      <c r="U784" s="99">
        <v>3.4000000000000001E-10</v>
      </c>
      <c r="V784" s="99">
        <v>4.2999999999999996E-9</v>
      </c>
      <c r="W784" s="99">
        <v>7.4999999999999993E-9</v>
      </c>
      <c r="X784" s="99">
        <v>2E-8</v>
      </c>
      <c r="Y784" s="99">
        <v>8.0399999999999995E-9</v>
      </c>
      <c r="Z784" s="99">
        <v>3.8799999999999998E-9</v>
      </c>
      <c r="AA784" s="99">
        <v>1.67E-9</v>
      </c>
      <c r="AB784" s="99">
        <v>7.8599999999999997E-10</v>
      </c>
      <c r="AC784" s="99">
        <v>3.3199999999999999E-10</v>
      </c>
    </row>
    <row r="785" spans="1:29" s="98" customFormat="1" x14ac:dyDescent="0.25">
      <c r="A785" s="98" t="s">
        <v>33</v>
      </c>
      <c r="B785" s="98" t="s">
        <v>237</v>
      </c>
      <c r="C785" s="98" t="s">
        <v>287</v>
      </c>
      <c r="D785" s="98">
        <v>2019</v>
      </c>
      <c r="E785" s="98">
        <v>2019</v>
      </c>
      <c r="F785" s="98" t="s">
        <v>280</v>
      </c>
      <c r="G785" s="98" t="s">
        <v>278</v>
      </c>
      <c r="H785" s="98" t="s">
        <v>274</v>
      </c>
      <c r="I785" s="99">
        <f t="shared" si="30"/>
        <v>2.4658272770174603E-9</v>
      </c>
      <c r="J785" s="99">
        <f t="shared" si="30"/>
        <v>3.3220173037596362E-7</v>
      </c>
      <c r="K785" s="99">
        <f t="shared" si="30"/>
        <v>7.1406248230297334E-7</v>
      </c>
      <c r="L785" s="99">
        <f t="shared" si="30"/>
        <v>4.0925883278276072E-6</v>
      </c>
      <c r="M785" s="99">
        <f t="shared" si="30"/>
        <v>9.1441094856064221E-6</v>
      </c>
      <c r="N785" s="99">
        <f t="shared" si="29"/>
        <v>2.0377322636463724E-6</v>
      </c>
      <c r="O785" s="99">
        <f t="shared" si="29"/>
        <v>1.6781324524146625E-6</v>
      </c>
      <c r="P785" s="99">
        <f t="shared" si="29"/>
        <v>8.6475192700959504E-7</v>
      </c>
      <c r="Q785" s="99">
        <f t="shared" si="29"/>
        <v>4.2295787321063394E-7</v>
      </c>
      <c r="R785" s="99">
        <f t="shared" si="29"/>
        <v>1.8836180588327813E-7</v>
      </c>
      <c r="S785" s="101"/>
      <c r="T785" s="99">
        <v>6.09230769230769E-13</v>
      </c>
      <c r="U785" s="99">
        <v>8.2076923076923096E-11</v>
      </c>
      <c r="V785" s="99">
        <v>1.7642307692307699E-10</v>
      </c>
      <c r="W785" s="99">
        <v>1.01115384615385E-9</v>
      </c>
      <c r="X785" s="99">
        <v>2.2592307692307702E-9</v>
      </c>
      <c r="Y785" s="99">
        <v>5.0346153846153802E-10</v>
      </c>
      <c r="Z785" s="99">
        <v>4.1461538461538498E-10</v>
      </c>
      <c r="AA785" s="99">
        <v>2.1365384615384599E-10</v>
      </c>
      <c r="AB785" s="99">
        <v>1.045E-10</v>
      </c>
      <c r="AC785" s="99">
        <v>4.6538461538461503E-11</v>
      </c>
    </row>
    <row r="786" spans="1:29" s="98" customFormat="1" x14ac:dyDescent="0.25">
      <c r="A786" s="98" t="s">
        <v>33</v>
      </c>
      <c r="B786" s="98" t="s">
        <v>237</v>
      </c>
      <c r="C786" s="98" t="s">
        <v>287</v>
      </c>
      <c r="D786" s="98">
        <v>2019</v>
      </c>
      <c r="E786" s="98">
        <v>2019</v>
      </c>
      <c r="F786" s="98" t="s">
        <v>280</v>
      </c>
      <c r="G786" s="98" t="s">
        <v>278</v>
      </c>
      <c r="H786" s="98" t="s">
        <v>275</v>
      </c>
      <c r="I786" s="99">
        <f t="shared" si="30"/>
        <v>2.9110460909233908E-9</v>
      </c>
      <c r="J786" s="99">
        <f t="shared" si="30"/>
        <v>4.0412169262230636E-7</v>
      </c>
      <c r="K786" s="99">
        <f t="shared" si="30"/>
        <v>2.6199414818310513E-6</v>
      </c>
      <c r="L786" s="99">
        <f t="shared" si="30"/>
        <v>5.3597495674060121E-6</v>
      </c>
      <c r="M786" s="99">
        <f t="shared" si="30"/>
        <v>1.2688736196319019E-5</v>
      </c>
      <c r="N786" s="99">
        <f t="shared" si="29"/>
        <v>3.8014837187352512E-6</v>
      </c>
      <c r="O786" s="99">
        <f t="shared" si="29"/>
        <v>2.397332074878086E-6</v>
      </c>
      <c r="P786" s="99">
        <f t="shared" si="29"/>
        <v>1.0599632531068098E-6</v>
      </c>
      <c r="Q786" s="99">
        <f t="shared" si="29"/>
        <v>5.8392159823816357E-7</v>
      </c>
      <c r="R786" s="99">
        <f t="shared" si="29"/>
        <v>2.6713128834355831E-7</v>
      </c>
      <c r="S786" s="101"/>
      <c r="T786" s="99">
        <v>7.1923076923076904E-13</v>
      </c>
      <c r="U786" s="99">
        <v>9.9846153846153905E-11</v>
      </c>
      <c r="V786" s="99">
        <v>6.4730769230769201E-10</v>
      </c>
      <c r="W786" s="99">
        <v>1.32423076923077E-9</v>
      </c>
      <c r="X786" s="99">
        <v>3.135E-9</v>
      </c>
      <c r="Y786" s="99">
        <v>9.3923076923076896E-10</v>
      </c>
      <c r="Z786" s="99">
        <v>5.9230769230769199E-10</v>
      </c>
      <c r="AA786" s="99">
        <v>2.6188461538461501E-10</v>
      </c>
      <c r="AB786" s="99">
        <v>1.4426923076923099E-10</v>
      </c>
      <c r="AC786" s="99">
        <v>6.6000000000000005E-11</v>
      </c>
    </row>
    <row r="787" spans="1:29" s="98" customFormat="1" x14ac:dyDescent="0.25">
      <c r="A787" s="98" t="s">
        <v>33</v>
      </c>
      <c r="B787" s="98" t="s">
        <v>237</v>
      </c>
      <c r="C787" s="98" t="s">
        <v>287</v>
      </c>
      <c r="D787" s="98">
        <v>2019</v>
      </c>
      <c r="E787" s="98">
        <v>2019</v>
      </c>
      <c r="F787" s="98" t="s">
        <v>280</v>
      </c>
      <c r="G787" s="98" t="s">
        <v>278</v>
      </c>
      <c r="H787" s="98" t="s">
        <v>276</v>
      </c>
      <c r="I787" s="99">
        <f t="shared" si="30"/>
        <v>4.0754645272927607E-9</v>
      </c>
      <c r="J787" s="99">
        <f t="shared" si="30"/>
        <v>5.8220921818467901E-7</v>
      </c>
      <c r="K787" s="99">
        <f t="shared" si="30"/>
        <v>7.3632342299826993E-6</v>
      </c>
      <c r="L787" s="99">
        <f t="shared" si="30"/>
        <v>1.2842850401132598E-5</v>
      </c>
      <c r="M787" s="99">
        <f t="shared" si="30"/>
        <v>3.4247601069686956E-5</v>
      </c>
      <c r="N787" s="99">
        <f t="shared" si="29"/>
        <v>1.376753563001415E-5</v>
      </c>
      <c r="O787" s="99">
        <f t="shared" si="29"/>
        <v>6.6440346075192643E-6</v>
      </c>
      <c r="P787" s="99">
        <f t="shared" si="29"/>
        <v>2.8596746893188629E-6</v>
      </c>
      <c r="Q787" s="99">
        <f t="shared" si="29"/>
        <v>1.3459307220386994E-6</v>
      </c>
      <c r="R787" s="99">
        <f t="shared" si="29"/>
        <v>5.6851017775680171E-7</v>
      </c>
      <c r="S787" s="101"/>
      <c r="T787" s="99">
        <v>1.0069230769230801E-12</v>
      </c>
      <c r="U787" s="99">
        <v>1.4384615384615401E-10</v>
      </c>
      <c r="V787" s="99">
        <v>1.8192307692307701E-9</v>
      </c>
      <c r="W787" s="99">
        <v>3.1730769230769199E-9</v>
      </c>
      <c r="X787" s="99">
        <v>8.4615384615384607E-9</v>
      </c>
      <c r="Y787" s="99">
        <v>3.40153846153846E-9</v>
      </c>
      <c r="Z787" s="99">
        <v>1.6415384615384601E-9</v>
      </c>
      <c r="AA787" s="99">
        <v>7.0653846153846204E-10</v>
      </c>
      <c r="AB787" s="99">
        <v>3.3253846153846199E-10</v>
      </c>
      <c r="AC787" s="99">
        <v>1.4046153846153801E-10</v>
      </c>
    </row>
    <row r="788" spans="1:29" s="98" customFormat="1" x14ac:dyDescent="0.25">
      <c r="A788" s="98" t="s">
        <v>33</v>
      </c>
      <c r="B788" s="98" t="s">
        <v>237</v>
      </c>
      <c r="C788" s="98" t="s">
        <v>287</v>
      </c>
      <c r="D788" s="98">
        <v>2020</v>
      </c>
      <c r="E788" s="98">
        <v>2019</v>
      </c>
      <c r="F788" s="98" t="s">
        <v>272</v>
      </c>
      <c r="G788" s="98" t="s">
        <v>273</v>
      </c>
      <c r="H788" s="98" t="s">
        <v>274</v>
      </c>
      <c r="I788" s="99">
        <f t="shared" si="30"/>
        <v>2.0358642126789369E-14</v>
      </c>
      <c r="J788" s="99">
        <f t="shared" si="30"/>
        <v>1.4085104294478528E-9</v>
      </c>
      <c r="K788" s="99">
        <f t="shared" si="30"/>
        <v>2.1613349693251537E-8</v>
      </c>
      <c r="L788" s="99">
        <f t="shared" si="30"/>
        <v>8.094887525562372E-8</v>
      </c>
      <c r="M788" s="99">
        <f t="shared" si="30"/>
        <v>3.1124842535787321E-7</v>
      </c>
      <c r="N788" s="99">
        <f t="shared" si="29"/>
        <v>2.3434699386503068E-7</v>
      </c>
      <c r="O788" s="99">
        <f t="shared" si="29"/>
        <v>1.7282584867075662E-7</v>
      </c>
      <c r="P788" s="99">
        <f t="shared" si="29"/>
        <v>7.2044498977505111E-8</v>
      </c>
      <c r="Q788" s="99">
        <f t="shared" si="29"/>
        <v>3.6062723926380371E-8</v>
      </c>
      <c r="R788" s="99">
        <f t="shared" si="29"/>
        <v>1.6675468302658487E-8</v>
      </c>
      <c r="S788" s="101"/>
      <c r="T788" s="99">
        <v>5.0300000000000002E-18</v>
      </c>
      <c r="U788" s="99">
        <v>3.4799999999999998E-13</v>
      </c>
      <c r="V788" s="99">
        <v>5.3400000000000003E-12</v>
      </c>
      <c r="W788" s="99">
        <v>1.9999999999999999E-11</v>
      </c>
      <c r="X788" s="99">
        <v>7.6900000000000001E-11</v>
      </c>
      <c r="Y788" s="99">
        <v>5.7900000000000002E-11</v>
      </c>
      <c r="Z788" s="99">
        <v>4.2699999999999999E-11</v>
      </c>
      <c r="AA788" s="99">
        <v>1.7799999999999999E-11</v>
      </c>
      <c r="AB788" s="99">
        <v>8.9099999999999998E-12</v>
      </c>
      <c r="AC788" s="99">
        <v>4.1200000000000002E-12</v>
      </c>
    </row>
    <row r="789" spans="1:29" s="98" customFormat="1" x14ac:dyDescent="0.25">
      <c r="A789" s="98" t="s">
        <v>33</v>
      </c>
      <c r="B789" s="98" t="s">
        <v>237</v>
      </c>
      <c r="C789" s="98" t="s">
        <v>287</v>
      </c>
      <c r="D789" s="98">
        <v>2020</v>
      </c>
      <c r="E789" s="98">
        <v>2019</v>
      </c>
      <c r="F789" s="98" t="s">
        <v>272</v>
      </c>
      <c r="G789" s="98" t="s">
        <v>273</v>
      </c>
      <c r="H789" s="98" t="s">
        <v>275</v>
      </c>
      <c r="I789" s="99">
        <f t="shared" si="30"/>
        <v>2.1330028629856854</v>
      </c>
      <c r="J789" s="99">
        <f t="shared" si="30"/>
        <v>0.52616768916155421</v>
      </c>
      <c r="K789" s="99">
        <f t="shared" si="30"/>
        <v>0.24163239263803685</v>
      </c>
      <c r="L789" s="99">
        <f t="shared" si="30"/>
        <v>0.14530323108384458</v>
      </c>
      <c r="M789" s="99">
        <f t="shared" si="30"/>
        <v>4.5331370143149287E-2</v>
      </c>
      <c r="N789" s="99">
        <f t="shared" si="29"/>
        <v>2.1937145194274031E-4</v>
      </c>
      <c r="O789" s="99">
        <f t="shared" si="29"/>
        <v>3.3877104294478531E-5</v>
      </c>
      <c r="P789" s="99">
        <f t="shared" si="29"/>
        <v>5.3831002044989777E-7</v>
      </c>
      <c r="Q789" s="99">
        <f t="shared" si="29"/>
        <v>2.6348858895705522E-7</v>
      </c>
      <c r="R789" s="99">
        <f t="shared" si="29"/>
        <v>1.3194666666666667E-7</v>
      </c>
      <c r="S789" s="101"/>
      <c r="T789" s="99">
        <v>5.2700000000000002E-4</v>
      </c>
      <c r="U789" s="99">
        <v>1.2999999999999999E-4</v>
      </c>
      <c r="V789" s="99">
        <v>5.9700000000000001E-5</v>
      </c>
      <c r="W789" s="99">
        <v>3.5899999999999998E-5</v>
      </c>
      <c r="X789" s="99">
        <v>1.1199999999999999E-5</v>
      </c>
      <c r="Y789" s="99">
        <v>5.4200000000000002E-8</v>
      </c>
      <c r="Z789" s="99">
        <v>8.3699999999999998E-9</v>
      </c>
      <c r="AA789" s="99">
        <v>1.3300000000000001E-10</v>
      </c>
      <c r="AB789" s="99">
        <v>6.51E-11</v>
      </c>
      <c r="AC789" s="99">
        <v>3.2600000000000002E-11</v>
      </c>
    </row>
    <row r="790" spans="1:29" s="98" customFormat="1" x14ac:dyDescent="0.25">
      <c r="A790" s="98" t="s">
        <v>33</v>
      </c>
      <c r="B790" s="98" t="s">
        <v>237</v>
      </c>
      <c r="C790" s="98" t="s">
        <v>287</v>
      </c>
      <c r="D790" s="98">
        <v>2020</v>
      </c>
      <c r="E790" s="98">
        <v>2019</v>
      </c>
      <c r="F790" s="98" t="s">
        <v>272</v>
      </c>
      <c r="G790" s="98" t="s">
        <v>273</v>
      </c>
      <c r="H790" s="98" t="s">
        <v>276</v>
      </c>
      <c r="I790" s="99">
        <f t="shared" si="30"/>
        <v>15.987402862985688</v>
      </c>
      <c r="J790" s="99">
        <f t="shared" si="30"/>
        <v>7.2853987730061345</v>
      </c>
      <c r="K790" s="99">
        <f t="shared" si="30"/>
        <v>4.5736114519427407</v>
      </c>
      <c r="L790" s="99">
        <f t="shared" si="30"/>
        <v>3.0922470347648265</v>
      </c>
      <c r="M790" s="99">
        <f t="shared" si="30"/>
        <v>1.5096965235173825</v>
      </c>
      <c r="N790" s="99">
        <f t="shared" si="29"/>
        <v>0.11211419222903886</v>
      </c>
      <c r="O790" s="99">
        <f t="shared" si="29"/>
        <v>3.8248343558282202E-2</v>
      </c>
      <c r="P790" s="99">
        <f t="shared" si="29"/>
        <v>9.1876973415132915E-3</v>
      </c>
      <c r="Q790" s="99">
        <f t="shared" si="29"/>
        <v>3.1691484662576689E-3</v>
      </c>
      <c r="R790" s="99">
        <f t="shared" si="29"/>
        <v>1.0685251533742331E-3</v>
      </c>
      <c r="S790" s="101"/>
      <c r="T790" s="99">
        <v>3.9500000000000004E-3</v>
      </c>
      <c r="U790" s="99">
        <v>1.8E-3</v>
      </c>
      <c r="V790" s="99">
        <v>1.1299999999999999E-3</v>
      </c>
      <c r="W790" s="99">
        <v>7.6400000000000003E-4</v>
      </c>
      <c r="X790" s="99">
        <v>3.7300000000000001E-4</v>
      </c>
      <c r="Y790" s="99">
        <v>2.7699999999999999E-5</v>
      </c>
      <c r="Z790" s="99">
        <v>9.4499999999999993E-6</v>
      </c>
      <c r="AA790" s="99">
        <v>2.2699999999999999E-6</v>
      </c>
      <c r="AB790" s="99">
        <v>7.8299999999999996E-7</v>
      </c>
      <c r="AC790" s="99">
        <v>2.6399999999999998E-7</v>
      </c>
    </row>
    <row r="791" spans="1:29" s="98" customFormat="1" x14ac:dyDescent="0.25">
      <c r="A791" s="98" t="s">
        <v>33</v>
      </c>
      <c r="B791" s="98" t="s">
        <v>237</v>
      </c>
      <c r="C791" s="98" t="s">
        <v>287</v>
      </c>
      <c r="D791" s="98">
        <v>2020</v>
      </c>
      <c r="E791" s="98">
        <v>2019</v>
      </c>
      <c r="F791" s="98" t="s">
        <v>272</v>
      </c>
      <c r="G791" s="98" t="s">
        <v>277</v>
      </c>
      <c r="H791" s="98" t="s">
        <v>274</v>
      </c>
      <c r="I791" s="99">
        <f t="shared" si="30"/>
        <v>3.0720098159509206</v>
      </c>
      <c r="J791" s="99">
        <f t="shared" si="30"/>
        <v>1.1454265848670757</v>
      </c>
      <c r="K791" s="99">
        <f t="shared" si="30"/>
        <v>0.55854723926380367</v>
      </c>
      <c r="L791" s="99">
        <f t="shared" si="30"/>
        <v>0.4492662576687117</v>
      </c>
      <c r="M791" s="99">
        <f t="shared" si="30"/>
        <v>0.20561014314928427</v>
      </c>
      <c r="N791" s="99">
        <f t="shared" si="29"/>
        <v>5.9497423312883432E-3</v>
      </c>
      <c r="O791" s="99">
        <f t="shared" si="29"/>
        <v>4.371239263803681E-3</v>
      </c>
      <c r="P791" s="99">
        <f t="shared" si="29"/>
        <v>9.4305439672801646E-4</v>
      </c>
      <c r="Q791" s="99">
        <f t="shared" si="29"/>
        <v>2.9667762781186095E-4</v>
      </c>
      <c r="R791" s="99">
        <f t="shared" si="29"/>
        <v>9.4305439672801638E-5</v>
      </c>
      <c r="S791" s="101"/>
      <c r="T791" s="99">
        <v>7.5900000000000002E-4</v>
      </c>
      <c r="U791" s="99">
        <v>2.8299999999999999E-4</v>
      </c>
      <c r="V791" s="99">
        <v>1.3799999999999999E-4</v>
      </c>
      <c r="W791" s="99">
        <v>1.11E-4</v>
      </c>
      <c r="X791" s="99">
        <v>5.0800000000000002E-5</v>
      </c>
      <c r="Y791" s="99">
        <v>1.4699999999999999E-6</v>
      </c>
      <c r="Z791" s="99">
        <v>1.08E-6</v>
      </c>
      <c r="AA791" s="99">
        <v>2.3300000000000001E-7</v>
      </c>
      <c r="AB791" s="99">
        <v>7.3300000000000001E-8</v>
      </c>
      <c r="AC791" s="99">
        <v>2.33E-8</v>
      </c>
    </row>
    <row r="792" spans="1:29" s="98" customFormat="1" x14ac:dyDescent="0.25">
      <c r="A792" s="98" t="s">
        <v>33</v>
      </c>
      <c r="B792" s="98" t="s">
        <v>237</v>
      </c>
      <c r="C792" s="98" t="s">
        <v>287</v>
      </c>
      <c r="D792" s="98">
        <v>2020</v>
      </c>
      <c r="E792" s="98">
        <v>2019</v>
      </c>
      <c r="F792" s="98" t="s">
        <v>272</v>
      </c>
      <c r="G792" s="98" t="s">
        <v>277</v>
      </c>
      <c r="H792" s="98" t="s">
        <v>275</v>
      </c>
      <c r="I792" s="99">
        <f t="shared" si="30"/>
        <v>3.3108089979550104</v>
      </c>
      <c r="J792" s="99">
        <f t="shared" si="30"/>
        <v>1.4408899795501022</v>
      </c>
      <c r="K792" s="99">
        <f t="shared" si="30"/>
        <v>0.90662740286298571</v>
      </c>
      <c r="L792" s="99">
        <f t="shared" si="30"/>
        <v>0.57473701431492852</v>
      </c>
      <c r="M792" s="99">
        <f t="shared" si="30"/>
        <v>0.27198822085889568</v>
      </c>
      <c r="N792" s="99">
        <f t="shared" si="29"/>
        <v>1.3356564417177915E-2</v>
      </c>
      <c r="O792" s="99">
        <f t="shared" si="29"/>
        <v>6.5163844580777104E-3</v>
      </c>
      <c r="P792" s="99">
        <f t="shared" si="29"/>
        <v>1.4449374233128835E-3</v>
      </c>
      <c r="Q792" s="99">
        <f t="shared" si="29"/>
        <v>4.6545603271983644E-4</v>
      </c>
      <c r="R792" s="99">
        <f t="shared" si="29"/>
        <v>1.4935067484662576E-4</v>
      </c>
      <c r="S792" s="101"/>
      <c r="T792" s="99">
        <v>8.1800000000000004E-4</v>
      </c>
      <c r="U792" s="99">
        <v>3.5599999999999998E-4</v>
      </c>
      <c r="V792" s="99">
        <v>2.24E-4</v>
      </c>
      <c r="W792" s="99">
        <v>1.4200000000000001E-4</v>
      </c>
      <c r="X792" s="99">
        <v>6.7199999999999994E-5</v>
      </c>
      <c r="Y792" s="99">
        <v>3.3000000000000002E-6</v>
      </c>
      <c r="Z792" s="99">
        <v>1.61E-6</v>
      </c>
      <c r="AA792" s="99">
        <v>3.5699999999999998E-7</v>
      </c>
      <c r="AB792" s="99">
        <v>1.15E-7</v>
      </c>
      <c r="AC792" s="99">
        <v>3.69E-8</v>
      </c>
    </row>
    <row r="793" spans="1:29" s="98" customFormat="1" x14ac:dyDescent="0.25">
      <c r="A793" s="98" t="s">
        <v>33</v>
      </c>
      <c r="B793" s="98" t="s">
        <v>237</v>
      </c>
      <c r="C793" s="98" t="s">
        <v>287</v>
      </c>
      <c r="D793" s="98">
        <v>2020</v>
      </c>
      <c r="E793" s="98">
        <v>2019</v>
      </c>
      <c r="F793" s="98" t="s">
        <v>272</v>
      </c>
      <c r="G793" s="98" t="s">
        <v>277</v>
      </c>
      <c r="H793" s="98" t="s">
        <v>276</v>
      </c>
      <c r="I793" s="99">
        <f t="shared" si="30"/>
        <v>8.0948875255623722</v>
      </c>
      <c r="J793" s="99">
        <f t="shared" si="30"/>
        <v>3.3755680981595093</v>
      </c>
      <c r="K793" s="99">
        <f t="shared" si="30"/>
        <v>2.2301415132924336</v>
      </c>
      <c r="L793" s="99">
        <f t="shared" si="30"/>
        <v>1.3639885480572598</v>
      </c>
      <c r="M793" s="99">
        <f t="shared" si="30"/>
        <v>0.63544867075664624</v>
      </c>
      <c r="N793" s="99">
        <f t="shared" si="29"/>
        <v>8.1758364008179957E-2</v>
      </c>
      <c r="O793" s="99">
        <f t="shared" si="29"/>
        <v>1.388273210633947E-2</v>
      </c>
      <c r="P793" s="99">
        <f t="shared" si="29"/>
        <v>3.0234404907975459E-3</v>
      </c>
      <c r="Q793" s="99">
        <f t="shared" si="29"/>
        <v>9.6733905930470351E-4</v>
      </c>
      <c r="R793" s="99">
        <f t="shared" si="29"/>
        <v>3.1367689161554191E-4</v>
      </c>
      <c r="S793" s="101"/>
      <c r="T793" s="99">
        <v>2E-3</v>
      </c>
      <c r="U793" s="99">
        <v>8.34E-4</v>
      </c>
      <c r="V793" s="99">
        <v>5.5099999999999995E-4</v>
      </c>
      <c r="W793" s="99">
        <v>3.3700000000000001E-4</v>
      </c>
      <c r="X793" s="99">
        <v>1.5699999999999999E-4</v>
      </c>
      <c r="Y793" s="99">
        <v>2.02E-5</v>
      </c>
      <c r="Z793" s="99">
        <v>3.4300000000000002E-6</v>
      </c>
      <c r="AA793" s="99">
        <v>7.4700000000000001E-7</v>
      </c>
      <c r="AB793" s="99">
        <v>2.3900000000000001E-7</v>
      </c>
      <c r="AC793" s="99">
        <v>7.7499999999999999E-8</v>
      </c>
    </row>
    <row r="794" spans="1:29" s="98" customFormat="1" x14ac:dyDescent="0.25">
      <c r="A794" s="98" t="s">
        <v>33</v>
      </c>
      <c r="B794" s="98" t="s">
        <v>237</v>
      </c>
      <c r="C794" s="98" t="s">
        <v>287</v>
      </c>
      <c r="D794" s="98">
        <v>2020</v>
      </c>
      <c r="E794" s="98">
        <v>2019</v>
      </c>
      <c r="F794" s="98" t="s">
        <v>272</v>
      </c>
      <c r="G794" s="98" t="s">
        <v>278</v>
      </c>
      <c r="H794" s="98" t="s">
        <v>274</v>
      </c>
      <c r="I794" s="99">
        <f t="shared" si="30"/>
        <v>1.299696460594622</v>
      </c>
      <c r="J794" s="99">
        <f t="shared" si="30"/>
        <v>0.48460355513606956</v>
      </c>
      <c r="K794" s="99">
        <f t="shared" si="30"/>
        <v>0.23630844738084009</v>
      </c>
      <c r="L794" s="99">
        <f t="shared" si="30"/>
        <v>0.19007418593676279</v>
      </c>
      <c r="M794" s="99">
        <f t="shared" si="30"/>
        <v>8.6988906717004905E-2</v>
      </c>
      <c r="N794" s="99">
        <f t="shared" si="29"/>
        <v>2.5171986786219919E-3</v>
      </c>
      <c r="O794" s="99">
        <f t="shared" si="29"/>
        <v>1.8493704577630962E-3</v>
      </c>
      <c r="P794" s="99">
        <f t="shared" si="29"/>
        <v>3.9898455246185313E-4</v>
      </c>
      <c r="Q794" s="99">
        <f t="shared" si="29"/>
        <v>1.2551745792040286E-4</v>
      </c>
      <c r="R794" s="99">
        <f t="shared" si="29"/>
        <v>3.9898455246185323E-5</v>
      </c>
      <c r="S794" s="101"/>
      <c r="T794" s="99">
        <v>3.2111538461538502E-4</v>
      </c>
      <c r="U794" s="99">
        <v>1.19730769230769E-4</v>
      </c>
      <c r="V794" s="99">
        <v>5.8384615384615399E-5</v>
      </c>
      <c r="W794" s="99">
        <v>4.69615384615385E-5</v>
      </c>
      <c r="X794" s="99">
        <v>2.1492307692307699E-5</v>
      </c>
      <c r="Y794" s="99">
        <v>6.2192307692307701E-7</v>
      </c>
      <c r="Z794" s="99">
        <v>4.56923076923077E-7</v>
      </c>
      <c r="AA794" s="99">
        <v>9.8576923076923094E-8</v>
      </c>
      <c r="AB794" s="99">
        <v>3.1011538461538497E-8</v>
      </c>
      <c r="AC794" s="99">
        <v>9.8576923076923107E-9</v>
      </c>
    </row>
    <row r="795" spans="1:29" s="98" customFormat="1" x14ac:dyDescent="0.25">
      <c r="A795" s="98" t="s">
        <v>33</v>
      </c>
      <c r="B795" s="98" t="s">
        <v>237</v>
      </c>
      <c r="C795" s="98" t="s">
        <v>287</v>
      </c>
      <c r="D795" s="98">
        <v>2020</v>
      </c>
      <c r="E795" s="98">
        <v>2019</v>
      </c>
      <c r="F795" s="98" t="s">
        <v>272</v>
      </c>
      <c r="G795" s="98" t="s">
        <v>278</v>
      </c>
      <c r="H795" s="98" t="s">
        <v>275</v>
      </c>
      <c r="I795" s="99">
        <f t="shared" si="30"/>
        <v>1.4007268837501965</v>
      </c>
      <c r="J795" s="99">
        <f t="shared" si="30"/>
        <v>0.60960729904042943</v>
      </c>
      <c r="K795" s="99">
        <f t="shared" si="30"/>
        <v>0.38357313198049409</v>
      </c>
      <c r="L795" s="99">
        <f t="shared" si="30"/>
        <v>0.24315796759477751</v>
      </c>
      <c r="M795" s="99">
        <f t="shared" si="30"/>
        <v>0.11507193959414806</v>
      </c>
      <c r="N795" s="99">
        <f t="shared" ref="N795:R845" si="31">1000*98.96*Y795/24.45</f>
        <v>5.650854176498364E-3</v>
      </c>
      <c r="O795" s="99">
        <f t="shared" si="31"/>
        <v>2.7569318861097995E-3</v>
      </c>
      <c r="P795" s="99">
        <f t="shared" si="31"/>
        <v>6.1131967909391417E-4</v>
      </c>
      <c r="Q795" s="99">
        <f t="shared" si="31"/>
        <v>1.9692370615070019E-4</v>
      </c>
      <c r="R795" s="99">
        <f t="shared" si="31"/>
        <v>6.3186823973572601E-5</v>
      </c>
      <c r="S795" s="101"/>
      <c r="T795" s="99">
        <v>3.4607692307692302E-4</v>
      </c>
      <c r="U795" s="99">
        <v>1.50615384615385E-4</v>
      </c>
      <c r="V795" s="99">
        <v>9.4769230769230805E-5</v>
      </c>
      <c r="W795" s="99">
        <v>6.0076923076923098E-5</v>
      </c>
      <c r="X795" s="99">
        <v>2.8430769230769201E-5</v>
      </c>
      <c r="Y795" s="99">
        <v>1.3961538461538499E-6</v>
      </c>
      <c r="Z795" s="99">
        <v>6.8115384615384597E-7</v>
      </c>
      <c r="AA795" s="99">
        <v>1.51038461538462E-7</v>
      </c>
      <c r="AB795" s="99">
        <v>4.8653846153846201E-8</v>
      </c>
      <c r="AC795" s="99">
        <v>1.5611538461538502E-8</v>
      </c>
    </row>
    <row r="796" spans="1:29" s="98" customFormat="1" x14ac:dyDescent="0.25">
      <c r="A796" s="98" t="s">
        <v>33</v>
      </c>
      <c r="B796" s="98" t="s">
        <v>237</v>
      </c>
      <c r="C796" s="98" t="s">
        <v>287</v>
      </c>
      <c r="D796" s="98">
        <v>2020</v>
      </c>
      <c r="E796" s="98">
        <v>2019</v>
      </c>
      <c r="F796" s="98" t="s">
        <v>272</v>
      </c>
      <c r="G796" s="98" t="s">
        <v>278</v>
      </c>
      <c r="H796" s="98" t="s">
        <v>276</v>
      </c>
      <c r="I796" s="99">
        <f t="shared" ref="I796:M846" si="32">1000*98.96*T796/24.45</f>
        <v>3.4247601069686957</v>
      </c>
      <c r="J796" s="99">
        <f t="shared" si="32"/>
        <v>1.4281249646059468</v>
      </c>
      <c r="K796" s="99">
        <f t="shared" si="32"/>
        <v>0.94352140946987728</v>
      </c>
      <c r="L796" s="99">
        <f t="shared" si="32"/>
        <v>0.577072078024225</v>
      </c>
      <c r="M796" s="99">
        <f t="shared" si="32"/>
        <v>0.26884366839704255</v>
      </c>
      <c r="N796" s="99">
        <f t="shared" si="31"/>
        <v>3.4590077080383842E-2</v>
      </c>
      <c r="O796" s="99">
        <f t="shared" si="31"/>
        <v>5.8734635834513287E-3</v>
      </c>
      <c r="P796" s="99">
        <f t="shared" si="31"/>
        <v>1.2791478999528098E-3</v>
      </c>
      <c r="Q796" s="99">
        <f t="shared" si="31"/>
        <v>4.0925883278276074E-4</v>
      </c>
      <c r="R796" s="99">
        <f t="shared" si="31"/>
        <v>1.3270945414503682E-4</v>
      </c>
      <c r="S796" s="101"/>
      <c r="T796" s="99">
        <v>8.4615384615384598E-4</v>
      </c>
      <c r="U796" s="99">
        <v>3.52846153846154E-4</v>
      </c>
      <c r="V796" s="99">
        <v>2.33115384615385E-4</v>
      </c>
      <c r="W796" s="99">
        <v>1.42576923076923E-4</v>
      </c>
      <c r="X796" s="99">
        <v>6.6423076923076901E-5</v>
      </c>
      <c r="Y796" s="99">
        <v>8.5461538461538501E-6</v>
      </c>
      <c r="Z796" s="99">
        <v>1.45115384615385E-6</v>
      </c>
      <c r="AA796" s="99">
        <v>3.1603846153846201E-7</v>
      </c>
      <c r="AB796" s="99">
        <v>1.0111538461538501E-7</v>
      </c>
      <c r="AC796" s="99">
        <v>3.2788461538461498E-8</v>
      </c>
    </row>
    <row r="797" spans="1:29" s="98" customFormat="1" x14ac:dyDescent="0.25">
      <c r="A797" s="98" t="s">
        <v>33</v>
      </c>
      <c r="B797" s="98" t="s">
        <v>237</v>
      </c>
      <c r="C797" s="98" t="s">
        <v>287</v>
      </c>
      <c r="D797" s="98">
        <v>2020</v>
      </c>
      <c r="E797" s="98">
        <v>2019</v>
      </c>
      <c r="F797" s="98" t="s">
        <v>279</v>
      </c>
      <c r="G797" s="98" t="s">
        <v>273</v>
      </c>
      <c r="H797" s="98" t="s">
        <v>274</v>
      </c>
      <c r="I797" s="99">
        <f t="shared" si="32"/>
        <v>0</v>
      </c>
      <c r="J797" s="99">
        <f t="shared" si="32"/>
        <v>0</v>
      </c>
      <c r="K797" s="99">
        <f t="shared" si="32"/>
        <v>0</v>
      </c>
      <c r="L797" s="99">
        <f t="shared" si="32"/>
        <v>0</v>
      </c>
      <c r="M797" s="99">
        <f t="shared" si="32"/>
        <v>0</v>
      </c>
      <c r="N797" s="99">
        <f t="shared" si="31"/>
        <v>0</v>
      </c>
      <c r="O797" s="99">
        <f t="shared" si="31"/>
        <v>0</v>
      </c>
      <c r="P797" s="99">
        <f t="shared" si="31"/>
        <v>0</v>
      </c>
      <c r="Q797" s="99">
        <f t="shared" si="31"/>
        <v>0</v>
      </c>
      <c r="R797" s="99">
        <f t="shared" si="31"/>
        <v>0</v>
      </c>
      <c r="S797" s="101"/>
      <c r="T797" s="99">
        <v>0</v>
      </c>
      <c r="U797" s="99">
        <v>0</v>
      </c>
      <c r="V797" s="99">
        <v>0</v>
      </c>
      <c r="W797" s="99">
        <v>0</v>
      </c>
      <c r="X797" s="99">
        <v>0</v>
      </c>
      <c r="Y797" s="99">
        <v>0</v>
      </c>
      <c r="Z797" s="99">
        <v>0</v>
      </c>
      <c r="AA797" s="99">
        <v>0</v>
      </c>
      <c r="AB797" s="99">
        <v>0</v>
      </c>
      <c r="AC797" s="99">
        <v>0</v>
      </c>
    </row>
    <row r="798" spans="1:29" s="98" customFormat="1" x14ac:dyDescent="0.25">
      <c r="A798" s="98" t="s">
        <v>33</v>
      </c>
      <c r="B798" s="98" t="s">
        <v>237</v>
      </c>
      <c r="C798" s="98" t="s">
        <v>287</v>
      </c>
      <c r="D798" s="98">
        <v>2020</v>
      </c>
      <c r="E798" s="98">
        <v>2019</v>
      </c>
      <c r="F798" s="98" t="s">
        <v>279</v>
      </c>
      <c r="G798" s="98" t="s">
        <v>273</v>
      </c>
      <c r="H798" s="98" t="s">
        <v>275</v>
      </c>
      <c r="I798" s="99">
        <f t="shared" si="32"/>
        <v>2.1330028629856854</v>
      </c>
      <c r="J798" s="99">
        <f t="shared" si="32"/>
        <v>0.52616768916155421</v>
      </c>
      <c r="K798" s="99">
        <f t="shared" si="32"/>
        <v>0.24163239263803685</v>
      </c>
      <c r="L798" s="99">
        <f t="shared" si="32"/>
        <v>0.14530323108384458</v>
      </c>
      <c r="M798" s="99">
        <f t="shared" si="32"/>
        <v>4.5331370143149287E-2</v>
      </c>
      <c r="N798" s="99">
        <f t="shared" si="31"/>
        <v>2.173477300613497E-4</v>
      </c>
      <c r="O798" s="99">
        <f t="shared" si="31"/>
        <v>3.2986666666666667E-5</v>
      </c>
      <c r="P798" s="99">
        <f t="shared" si="31"/>
        <v>0</v>
      </c>
      <c r="Q798" s="99">
        <f t="shared" si="31"/>
        <v>0</v>
      </c>
      <c r="R798" s="99">
        <f t="shared" si="31"/>
        <v>0</v>
      </c>
      <c r="S798" s="101"/>
      <c r="T798" s="99">
        <v>5.2700000000000002E-4</v>
      </c>
      <c r="U798" s="99">
        <v>1.2999999999999999E-4</v>
      </c>
      <c r="V798" s="99">
        <v>5.9700000000000001E-5</v>
      </c>
      <c r="W798" s="99">
        <v>3.5899999999999998E-5</v>
      </c>
      <c r="X798" s="99">
        <v>1.1199999999999999E-5</v>
      </c>
      <c r="Y798" s="99">
        <v>5.3699999999999998E-8</v>
      </c>
      <c r="Z798" s="99">
        <v>8.1500000000000002E-9</v>
      </c>
      <c r="AA798" s="99">
        <v>0</v>
      </c>
      <c r="AB798" s="99">
        <v>0</v>
      </c>
      <c r="AC798" s="99">
        <v>0</v>
      </c>
    </row>
    <row r="799" spans="1:29" s="98" customFormat="1" x14ac:dyDescent="0.25">
      <c r="A799" s="98" t="s">
        <v>33</v>
      </c>
      <c r="B799" s="98" t="s">
        <v>237</v>
      </c>
      <c r="C799" s="98" t="s">
        <v>287</v>
      </c>
      <c r="D799" s="98">
        <v>2020</v>
      </c>
      <c r="E799" s="98">
        <v>2019</v>
      </c>
      <c r="F799" s="98" t="s">
        <v>279</v>
      </c>
      <c r="G799" s="98" t="s">
        <v>273</v>
      </c>
      <c r="H799" s="98" t="s">
        <v>276</v>
      </c>
      <c r="I799" s="99">
        <f t="shared" si="32"/>
        <v>15.987402862985688</v>
      </c>
      <c r="J799" s="99">
        <f t="shared" si="32"/>
        <v>7.2853987730061345</v>
      </c>
      <c r="K799" s="99">
        <f t="shared" si="32"/>
        <v>4.5736114519427407</v>
      </c>
      <c r="L799" s="99">
        <f t="shared" si="32"/>
        <v>3.0922470347648265</v>
      </c>
      <c r="M799" s="99">
        <f t="shared" si="32"/>
        <v>1.5096965235173825</v>
      </c>
      <c r="N799" s="99">
        <f t="shared" si="31"/>
        <v>0.11211419222903886</v>
      </c>
      <c r="O799" s="99">
        <f t="shared" si="31"/>
        <v>3.8207869120654395E-2</v>
      </c>
      <c r="P799" s="99">
        <f t="shared" si="31"/>
        <v>9.1876973415132915E-3</v>
      </c>
      <c r="Q799" s="99">
        <f t="shared" si="31"/>
        <v>3.1610535787321061E-3</v>
      </c>
      <c r="R799" s="99">
        <f t="shared" si="31"/>
        <v>1.0644777096114519E-3</v>
      </c>
      <c r="S799" s="101"/>
      <c r="T799" s="99">
        <v>3.9500000000000004E-3</v>
      </c>
      <c r="U799" s="99">
        <v>1.8E-3</v>
      </c>
      <c r="V799" s="99">
        <v>1.1299999999999999E-3</v>
      </c>
      <c r="W799" s="99">
        <v>7.6400000000000003E-4</v>
      </c>
      <c r="X799" s="99">
        <v>3.7300000000000001E-4</v>
      </c>
      <c r="Y799" s="99">
        <v>2.7699999999999999E-5</v>
      </c>
      <c r="Z799" s="99">
        <v>9.4399999999999994E-6</v>
      </c>
      <c r="AA799" s="99">
        <v>2.2699999999999999E-6</v>
      </c>
      <c r="AB799" s="99">
        <v>7.8100000000000002E-7</v>
      </c>
      <c r="AC799" s="99">
        <v>2.6300000000000001E-7</v>
      </c>
    </row>
    <row r="800" spans="1:29" s="98" customFormat="1" x14ac:dyDescent="0.25">
      <c r="A800" s="98" t="s">
        <v>33</v>
      </c>
      <c r="B800" s="98" t="s">
        <v>237</v>
      </c>
      <c r="C800" s="98" t="s">
        <v>287</v>
      </c>
      <c r="D800" s="98">
        <v>2020</v>
      </c>
      <c r="E800" s="98">
        <v>2019</v>
      </c>
      <c r="F800" s="98" t="s">
        <v>279</v>
      </c>
      <c r="G800" s="98" t="s">
        <v>277</v>
      </c>
      <c r="H800" s="98" t="s">
        <v>274</v>
      </c>
      <c r="I800" s="99">
        <f t="shared" si="32"/>
        <v>3.0720098159509206</v>
      </c>
      <c r="J800" s="99">
        <f t="shared" si="32"/>
        <v>1.1454265848670757</v>
      </c>
      <c r="K800" s="99">
        <f t="shared" si="32"/>
        <v>0.55854723926380367</v>
      </c>
      <c r="L800" s="99">
        <f t="shared" si="32"/>
        <v>0.4492662576687117</v>
      </c>
      <c r="M800" s="99">
        <f t="shared" si="32"/>
        <v>0.20561014314928427</v>
      </c>
      <c r="N800" s="99">
        <f t="shared" si="31"/>
        <v>5.9092678936605312E-3</v>
      </c>
      <c r="O800" s="99">
        <f t="shared" si="31"/>
        <v>4.371239263803681E-3</v>
      </c>
      <c r="P800" s="99">
        <f t="shared" si="31"/>
        <v>9.390069529652353E-4</v>
      </c>
      <c r="Q800" s="99">
        <f t="shared" si="31"/>
        <v>2.9586813905930467E-4</v>
      </c>
      <c r="R800" s="99">
        <f t="shared" si="31"/>
        <v>9.3900695296523514E-5</v>
      </c>
      <c r="S800" s="101"/>
      <c r="T800" s="99">
        <v>7.5900000000000002E-4</v>
      </c>
      <c r="U800" s="99">
        <v>2.8299999999999999E-4</v>
      </c>
      <c r="V800" s="99">
        <v>1.3799999999999999E-4</v>
      </c>
      <c r="W800" s="99">
        <v>1.11E-4</v>
      </c>
      <c r="X800" s="99">
        <v>5.0800000000000002E-5</v>
      </c>
      <c r="Y800" s="99">
        <v>1.46E-6</v>
      </c>
      <c r="Z800" s="99">
        <v>1.08E-6</v>
      </c>
      <c r="AA800" s="99">
        <v>2.3200000000000001E-7</v>
      </c>
      <c r="AB800" s="99">
        <v>7.3099999999999999E-8</v>
      </c>
      <c r="AC800" s="99">
        <v>2.3199999999999999E-8</v>
      </c>
    </row>
    <row r="801" spans="1:29" s="98" customFormat="1" x14ac:dyDescent="0.25">
      <c r="A801" s="98" t="s">
        <v>33</v>
      </c>
      <c r="B801" s="98" t="s">
        <v>237</v>
      </c>
      <c r="C801" s="98" t="s">
        <v>287</v>
      </c>
      <c r="D801" s="98">
        <v>2020</v>
      </c>
      <c r="E801" s="98">
        <v>2019</v>
      </c>
      <c r="F801" s="98" t="s">
        <v>279</v>
      </c>
      <c r="G801" s="98" t="s">
        <v>277</v>
      </c>
      <c r="H801" s="98" t="s">
        <v>275</v>
      </c>
      <c r="I801" s="99">
        <f t="shared" si="32"/>
        <v>3.3108089979550104</v>
      </c>
      <c r="J801" s="99">
        <f t="shared" si="32"/>
        <v>1.4408899795501022</v>
      </c>
      <c r="K801" s="99">
        <f t="shared" si="32"/>
        <v>0.90662740286298571</v>
      </c>
      <c r="L801" s="99">
        <f t="shared" si="32"/>
        <v>0.57473701431492852</v>
      </c>
      <c r="M801" s="99">
        <f t="shared" si="32"/>
        <v>0.27198822085889568</v>
      </c>
      <c r="N801" s="99">
        <f t="shared" si="31"/>
        <v>1.3356564417177915E-2</v>
      </c>
      <c r="O801" s="99">
        <f t="shared" si="31"/>
        <v>6.5163844580777104E-3</v>
      </c>
      <c r="P801" s="99">
        <f t="shared" si="31"/>
        <v>1.4449374233128835E-3</v>
      </c>
      <c r="Q801" s="99">
        <f t="shared" si="31"/>
        <v>4.6140858895705523E-4</v>
      </c>
      <c r="R801" s="99">
        <f t="shared" si="31"/>
        <v>1.4854118609406952E-4</v>
      </c>
      <c r="S801" s="101"/>
      <c r="T801" s="99">
        <v>8.1800000000000004E-4</v>
      </c>
      <c r="U801" s="99">
        <v>3.5599999999999998E-4</v>
      </c>
      <c r="V801" s="99">
        <v>2.24E-4</v>
      </c>
      <c r="W801" s="99">
        <v>1.4200000000000001E-4</v>
      </c>
      <c r="X801" s="99">
        <v>6.7199999999999994E-5</v>
      </c>
      <c r="Y801" s="99">
        <v>3.3000000000000002E-6</v>
      </c>
      <c r="Z801" s="99">
        <v>1.61E-6</v>
      </c>
      <c r="AA801" s="99">
        <v>3.5699999999999998E-7</v>
      </c>
      <c r="AB801" s="99">
        <v>1.14E-7</v>
      </c>
      <c r="AC801" s="99">
        <v>3.6699999999999998E-8</v>
      </c>
    </row>
    <row r="802" spans="1:29" s="98" customFormat="1" x14ac:dyDescent="0.25">
      <c r="A802" s="98" t="s">
        <v>33</v>
      </c>
      <c r="B802" s="98" t="s">
        <v>237</v>
      </c>
      <c r="C802" s="98" t="s">
        <v>287</v>
      </c>
      <c r="D802" s="98">
        <v>2020</v>
      </c>
      <c r="E802" s="98">
        <v>2019</v>
      </c>
      <c r="F802" s="98" t="s">
        <v>279</v>
      </c>
      <c r="G802" s="98" t="s">
        <v>277</v>
      </c>
      <c r="H802" s="98" t="s">
        <v>276</v>
      </c>
      <c r="I802" s="99">
        <f t="shared" si="32"/>
        <v>8.0948875255623722</v>
      </c>
      <c r="J802" s="99">
        <f t="shared" si="32"/>
        <v>3.3755680981595093</v>
      </c>
      <c r="K802" s="99">
        <f t="shared" si="32"/>
        <v>2.2301415132924336</v>
      </c>
      <c r="L802" s="99">
        <f t="shared" si="32"/>
        <v>1.3639885480572598</v>
      </c>
      <c r="M802" s="99">
        <f t="shared" si="32"/>
        <v>0.63544867075664624</v>
      </c>
      <c r="N802" s="99">
        <f t="shared" si="31"/>
        <v>8.1758364008179957E-2</v>
      </c>
      <c r="O802" s="99">
        <f t="shared" si="31"/>
        <v>1.388273210633947E-2</v>
      </c>
      <c r="P802" s="99">
        <f t="shared" si="31"/>
        <v>3.0153456032719832E-3</v>
      </c>
      <c r="Q802" s="99">
        <f t="shared" si="31"/>
        <v>9.6329161554192225E-4</v>
      </c>
      <c r="R802" s="99">
        <f t="shared" si="31"/>
        <v>3.1246265848670755E-4</v>
      </c>
      <c r="S802" s="101"/>
      <c r="T802" s="99">
        <v>2E-3</v>
      </c>
      <c r="U802" s="99">
        <v>8.34E-4</v>
      </c>
      <c r="V802" s="99">
        <v>5.5099999999999995E-4</v>
      </c>
      <c r="W802" s="99">
        <v>3.3700000000000001E-4</v>
      </c>
      <c r="X802" s="99">
        <v>1.5699999999999999E-4</v>
      </c>
      <c r="Y802" s="99">
        <v>2.02E-5</v>
      </c>
      <c r="Z802" s="99">
        <v>3.4300000000000002E-6</v>
      </c>
      <c r="AA802" s="99">
        <v>7.4499999999999996E-7</v>
      </c>
      <c r="AB802" s="99">
        <v>2.3799999999999999E-7</v>
      </c>
      <c r="AC802" s="99">
        <v>7.7200000000000003E-8</v>
      </c>
    </row>
    <row r="803" spans="1:29" s="98" customFormat="1" x14ac:dyDescent="0.25">
      <c r="A803" s="98" t="s">
        <v>33</v>
      </c>
      <c r="B803" s="98" t="s">
        <v>237</v>
      </c>
      <c r="C803" s="98" t="s">
        <v>287</v>
      </c>
      <c r="D803" s="98">
        <v>2020</v>
      </c>
      <c r="E803" s="98">
        <v>2019</v>
      </c>
      <c r="F803" s="98" t="s">
        <v>279</v>
      </c>
      <c r="G803" s="98" t="s">
        <v>278</v>
      </c>
      <c r="H803" s="98" t="s">
        <v>274</v>
      </c>
      <c r="I803" s="99">
        <f t="shared" si="32"/>
        <v>1.299696460594622</v>
      </c>
      <c r="J803" s="99">
        <f t="shared" si="32"/>
        <v>0.48460355513606956</v>
      </c>
      <c r="K803" s="99">
        <f t="shared" si="32"/>
        <v>0.23630844738084009</v>
      </c>
      <c r="L803" s="99">
        <f t="shared" si="32"/>
        <v>0.19007418593676279</v>
      </c>
      <c r="M803" s="99">
        <f t="shared" si="32"/>
        <v>8.6988906717004905E-2</v>
      </c>
      <c r="N803" s="99">
        <f t="shared" si="31"/>
        <v>2.5000748780871491E-3</v>
      </c>
      <c r="O803" s="99">
        <f t="shared" si="31"/>
        <v>1.8493704577630962E-3</v>
      </c>
      <c r="P803" s="99">
        <f t="shared" si="31"/>
        <v>3.9727217240836894E-4</v>
      </c>
      <c r="Q803" s="99">
        <f t="shared" si="31"/>
        <v>1.2517498190970592E-4</v>
      </c>
      <c r="R803" s="99">
        <f t="shared" si="31"/>
        <v>3.9727217240836893E-5</v>
      </c>
      <c r="S803" s="101"/>
      <c r="T803" s="99">
        <v>3.2111538461538502E-4</v>
      </c>
      <c r="U803" s="99">
        <v>1.19730769230769E-4</v>
      </c>
      <c r="V803" s="99">
        <v>5.8384615384615399E-5</v>
      </c>
      <c r="W803" s="99">
        <v>4.69615384615385E-5</v>
      </c>
      <c r="X803" s="99">
        <v>2.1492307692307699E-5</v>
      </c>
      <c r="Y803" s="99">
        <v>6.1769230769230795E-7</v>
      </c>
      <c r="Z803" s="99">
        <v>4.56923076923077E-7</v>
      </c>
      <c r="AA803" s="99">
        <v>9.8153846153846201E-8</v>
      </c>
      <c r="AB803" s="99">
        <v>3.09269230769231E-8</v>
      </c>
      <c r="AC803" s="99">
        <v>9.8153846153846204E-9</v>
      </c>
    </row>
    <row r="804" spans="1:29" s="98" customFormat="1" x14ac:dyDescent="0.25">
      <c r="A804" s="98" t="s">
        <v>33</v>
      </c>
      <c r="B804" s="98" t="s">
        <v>237</v>
      </c>
      <c r="C804" s="98" t="s">
        <v>287</v>
      </c>
      <c r="D804" s="98">
        <v>2020</v>
      </c>
      <c r="E804" s="98">
        <v>2019</v>
      </c>
      <c r="F804" s="98" t="s">
        <v>279</v>
      </c>
      <c r="G804" s="98" t="s">
        <v>278</v>
      </c>
      <c r="H804" s="98" t="s">
        <v>275</v>
      </c>
      <c r="I804" s="99">
        <f t="shared" si="32"/>
        <v>1.4007268837501965</v>
      </c>
      <c r="J804" s="99">
        <f t="shared" si="32"/>
        <v>0.60960729904042943</v>
      </c>
      <c r="K804" s="99">
        <f t="shared" si="32"/>
        <v>0.38357313198049409</v>
      </c>
      <c r="L804" s="99">
        <f t="shared" si="32"/>
        <v>0.24315796759477751</v>
      </c>
      <c r="M804" s="99">
        <f t="shared" si="32"/>
        <v>0.11507193959414806</v>
      </c>
      <c r="N804" s="99">
        <f t="shared" si="31"/>
        <v>5.650854176498364E-3</v>
      </c>
      <c r="O804" s="99">
        <f t="shared" si="31"/>
        <v>2.7569318861097995E-3</v>
      </c>
      <c r="P804" s="99">
        <f t="shared" si="31"/>
        <v>6.1131967909391417E-4</v>
      </c>
      <c r="Q804" s="99">
        <f t="shared" si="31"/>
        <v>1.9521132609721554E-4</v>
      </c>
      <c r="R804" s="99">
        <f t="shared" si="31"/>
        <v>6.2844347962875673E-5</v>
      </c>
      <c r="S804" s="101"/>
      <c r="T804" s="99">
        <v>3.4607692307692302E-4</v>
      </c>
      <c r="U804" s="99">
        <v>1.50615384615385E-4</v>
      </c>
      <c r="V804" s="99">
        <v>9.4769230769230805E-5</v>
      </c>
      <c r="W804" s="99">
        <v>6.0076923076923098E-5</v>
      </c>
      <c r="X804" s="99">
        <v>2.8430769230769201E-5</v>
      </c>
      <c r="Y804" s="99">
        <v>1.3961538461538499E-6</v>
      </c>
      <c r="Z804" s="99">
        <v>6.8115384615384597E-7</v>
      </c>
      <c r="AA804" s="99">
        <v>1.51038461538462E-7</v>
      </c>
      <c r="AB804" s="99">
        <v>4.8230769230769202E-8</v>
      </c>
      <c r="AC804" s="99">
        <v>1.5526923076923101E-8</v>
      </c>
    </row>
    <row r="805" spans="1:29" s="98" customFormat="1" x14ac:dyDescent="0.25">
      <c r="A805" s="98" t="s">
        <v>33</v>
      </c>
      <c r="B805" s="98" t="s">
        <v>237</v>
      </c>
      <c r="C805" s="98" t="s">
        <v>287</v>
      </c>
      <c r="D805" s="98">
        <v>2020</v>
      </c>
      <c r="E805" s="98">
        <v>2019</v>
      </c>
      <c r="F805" s="98" t="s">
        <v>279</v>
      </c>
      <c r="G805" s="98" t="s">
        <v>278</v>
      </c>
      <c r="H805" s="98" t="s">
        <v>276</v>
      </c>
      <c r="I805" s="99">
        <f t="shared" si="32"/>
        <v>3.4247601069686957</v>
      </c>
      <c r="J805" s="99">
        <f t="shared" si="32"/>
        <v>1.4281249646059468</v>
      </c>
      <c r="K805" s="99">
        <f t="shared" si="32"/>
        <v>0.94352140946987728</v>
      </c>
      <c r="L805" s="99">
        <f t="shared" si="32"/>
        <v>0.577072078024225</v>
      </c>
      <c r="M805" s="99">
        <f t="shared" si="32"/>
        <v>0.26884366839704255</v>
      </c>
      <c r="N805" s="99">
        <f t="shared" si="31"/>
        <v>3.4590077080383842E-2</v>
      </c>
      <c r="O805" s="99">
        <f t="shared" si="31"/>
        <v>5.8734635834513287E-3</v>
      </c>
      <c r="P805" s="99">
        <f t="shared" si="31"/>
        <v>1.2757231398458405E-3</v>
      </c>
      <c r="Q805" s="99">
        <f t="shared" si="31"/>
        <v>4.0754645272927606E-4</v>
      </c>
      <c r="R805" s="99">
        <f t="shared" si="31"/>
        <v>1.3219574012899183E-4</v>
      </c>
      <c r="S805" s="101"/>
      <c r="T805" s="99">
        <v>8.4615384615384598E-4</v>
      </c>
      <c r="U805" s="99">
        <v>3.52846153846154E-4</v>
      </c>
      <c r="V805" s="99">
        <v>2.33115384615385E-4</v>
      </c>
      <c r="W805" s="99">
        <v>1.42576923076923E-4</v>
      </c>
      <c r="X805" s="99">
        <v>6.6423076923076901E-5</v>
      </c>
      <c r="Y805" s="99">
        <v>8.5461538461538501E-6</v>
      </c>
      <c r="Z805" s="99">
        <v>1.45115384615385E-6</v>
      </c>
      <c r="AA805" s="99">
        <v>3.1519230769230799E-7</v>
      </c>
      <c r="AB805" s="99">
        <v>1.0069230769230799E-7</v>
      </c>
      <c r="AC805" s="99">
        <v>3.2661538461538502E-8</v>
      </c>
    </row>
    <row r="806" spans="1:29" s="98" customFormat="1" x14ac:dyDescent="0.25">
      <c r="A806" s="98" t="s">
        <v>33</v>
      </c>
      <c r="B806" s="98" t="s">
        <v>237</v>
      </c>
      <c r="C806" s="98" t="s">
        <v>287</v>
      </c>
      <c r="D806" s="98">
        <v>2020</v>
      </c>
      <c r="E806" s="98">
        <v>2019</v>
      </c>
      <c r="F806" s="98" t="s">
        <v>280</v>
      </c>
      <c r="G806" s="98" t="s">
        <v>273</v>
      </c>
      <c r="H806" s="98" t="s">
        <v>274</v>
      </c>
      <c r="I806" s="99">
        <f t="shared" si="32"/>
        <v>1.3154192229038855E-15</v>
      </c>
      <c r="J806" s="99">
        <f t="shared" si="32"/>
        <v>6.192588957055215E-10</v>
      </c>
      <c r="K806" s="99">
        <f t="shared" si="32"/>
        <v>7.6901431492842537E-9</v>
      </c>
      <c r="L806" s="99">
        <f t="shared" si="32"/>
        <v>3.2824768916155418E-8</v>
      </c>
      <c r="M806" s="99">
        <f t="shared" si="32"/>
        <v>1.7484957055214725E-7</v>
      </c>
      <c r="N806" s="99">
        <f t="shared" si="31"/>
        <v>2.0925284253578734E-7</v>
      </c>
      <c r="O806" s="99">
        <f t="shared" si="31"/>
        <v>1.5946928425357875E-7</v>
      </c>
      <c r="P806" s="99">
        <f t="shared" si="31"/>
        <v>7.1235010224948868E-8</v>
      </c>
      <c r="Q806" s="99">
        <f t="shared" si="31"/>
        <v>3.6062723926380371E-8</v>
      </c>
      <c r="R806" s="99">
        <f t="shared" si="31"/>
        <v>1.6675468302658487E-8</v>
      </c>
      <c r="S806" s="101"/>
      <c r="T806" s="99">
        <v>3.25E-19</v>
      </c>
      <c r="U806" s="99">
        <v>1.53E-13</v>
      </c>
      <c r="V806" s="99">
        <v>1.9E-12</v>
      </c>
      <c r="W806" s="99">
        <v>8.11E-12</v>
      </c>
      <c r="X806" s="99">
        <v>4.3199999999999997E-11</v>
      </c>
      <c r="Y806" s="99">
        <v>5.17E-11</v>
      </c>
      <c r="Z806" s="99">
        <v>3.9400000000000001E-11</v>
      </c>
      <c r="AA806" s="99">
        <v>1.7599999999999999E-11</v>
      </c>
      <c r="AB806" s="99">
        <v>8.9099999999999998E-12</v>
      </c>
      <c r="AC806" s="99">
        <v>4.1200000000000002E-12</v>
      </c>
    </row>
    <row r="807" spans="1:29" s="98" customFormat="1" x14ac:dyDescent="0.25">
      <c r="A807" s="98" t="s">
        <v>33</v>
      </c>
      <c r="B807" s="98" t="s">
        <v>237</v>
      </c>
      <c r="C807" s="98" t="s">
        <v>287</v>
      </c>
      <c r="D807" s="98">
        <v>2020</v>
      </c>
      <c r="E807" s="98">
        <v>2019</v>
      </c>
      <c r="F807" s="98" t="s">
        <v>280</v>
      </c>
      <c r="G807" s="98" t="s">
        <v>273</v>
      </c>
      <c r="H807" s="98" t="s">
        <v>275</v>
      </c>
      <c r="I807" s="99">
        <f t="shared" si="32"/>
        <v>1.720163599182004E-11</v>
      </c>
      <c r="J807" s="99">
        <f t="shared" si="32"/>
        <v>6.1925889570552158E-8</v>
      </c>
      <c r="K807" s="99">
        <f t="shared" si="32"/>
        <v>8.0948875255623722E-7</v>
      </c>
      <c r="L807" s="99">
        <f t="shared" si="32"/>
        <v>2.5701267893660532E-6</v>
      </c>
      <c r="M807" s="99">
        <f t="shared" si="32"/>
        <v>7.0020777096114517E-6</v>
      </c>
      <c r="N807" s="99">
        <f t="shared" si="31"/>
        <v>1.3356564417177914E-6</v>
      </c>
      <c r="O807" s="99">
        <f t="shared" si="31"/>
        <v>7.1235010224948879E-7</v>
      </c>
      <c r="P807" s="99">
        <f t="shared" si="31"/>
        <v>3.1043893660531703E-7</v>
      </c>
      <c r="Q807" s="99">
        <f t="shared" si="31"/>
        <v>1.7849226993865034E-7</v>
      </c>
      <c r="R807" s="99">
        <f t="shared" si="31"/>
        <v>1.064477709611452E-7</v>
      </c>
      <c r="S807" s="101"/>
      <c r="T807" s="99">
        <v>4.25E-15</v>
      </c>
      <c r="U807" s="99">
        <v>1.5300000000000001E-11</v>
      </c>
      <c r="V807" s="99">
        <v>2.0000000000000001E-10</v>
      </c>
      <c r="W807" s="99">
        <v>6.3499999999999998E-10</v>
      </c>
      <c r="X807" s="99">
        <v>1.73E-9</v>
      </c>
      <c r="Y807" s="99">
        <v>3.3E-10</v>
      </c>
      <c r="Z807" s="99">
        <v>1.7600000000000001E-10</v>
      </c>
      <c r="AA807" s="99">
        <v>7.6700000000000004E-11</v>
      </c>
      <c r="AB807" s="99">
        <v>4.4100000000000002E-11</v>
      </c>
      <c r="AC807" s="99">
        <v>2.6299999999999999E-11</v>
      </c>
    </row>
    <row r="808" spans="1:29" s="98" customFormat="1" x14ac:dyDescent="0.25">
      <c r="A808" s="98" t="s">
        <v>33</v>
      </c>
      <c r="B808" s="98" t="s">
        <v>237</v>
      </c>
      <c r="C808" s="98" t="s">
        <v>287</v>
      </c>
      <c r="D808" s="98">
        <v>2020</v>
      </c>
      <c r="E808" s="98">
        <v>2019</v>
      </c>
      <c r="F808" s="98" t="s">
        <v>280</v>
      </c>
      <c r="G808" s="98" t="s">
        <v>273</v>
      </c>
      <c r="H808" s="98" t="s">
        <v>276</v>
      </c>
      <c r="I808" s="99">
        <f t="shared" si="32"/>
        <v>1.3639885480572598E-8</v>
      </c>
      <c r="J808" s="99">
        <f t="shared" si="32"/>
        <v>5.1402535787321063E-6</v>
      </c>
      <c r="K808" s="99">
        <f t="shared" si="32"/>
        <v>3.7681701431492845E-5</v>
      </c>
      <c r="L808" s="99">
        <f t="shared" si="32"/>
        <v>7.6901431492842543E-5</v>
      </c>
      <c r="M808" s="99">
        <f t="shared" si="32"/>
        <v>1.9346781186094071E-4</v>
      </c>
      <c r="N808" s="99">
        <f t="shared" si="31"/>
        <v>6.3949611451942742E-5</v>
      </c>
      <c r="O808" s="99">
        <f t="shared" si="31"/>
        <v>3.9098306748466259E-5</v>
      </c>
      <c r="P808" s="99">
        <f t="shared" si="31"/>
        <v>1.7525431492842537E-5</v>
      </c>
      <c r="Q808" s="99">
        <f t="shared" si="31"/>
        <v>8.7829529652351744E-6</v>
      </c>
      <c r="R808" s="99">
        <f t="shared" si="31"/>
        <v>4.047443762781186E-6</v>
      </c>
      <c r="S808" s="101"/>
      <c r="T808" s="99">
        <v>3.37E-12</v>
      </c>
      <c r="U808" s="99">
        <v>1.27E-9</v>
      </c>
      <c r="V808" s="99">
        <v>9.3100000000000003E-9</v>
      </c>
      <c r="W808" s="99">
        <v>1.9000000000000001E-8</v>
      </c>
      <c r="X808" s="99">
        <v>4.7799999999999998E-8</v>
      </c>
      <c r="Y808" s="99">
        <v>1.5799999999999999E-8</v>
      </c>
      <c r="Z808" s="99">
        <v>9.6600000000000001E-9</v>
      </c>
      <c r="AA808" s="99">
        <v>4.3299999999999997E-9</v>
      </c>
      <c r="AB808" s="99">
        <v>2.1700000000000002E-9</v>
      </c>
      <c r="AC808" s="99">
        <v>1.0000000000000001E-9</v>
      </c>
    </row>
    <row r="809" spans="1:29" s="98" customFormat="1" x14ac:dyDescent="0.25">
      <c r="A809" s="98" t="s">
        <v>33</v>
      </c>
      <c r="B809" s="98" t="s">
        <v>237</v>
      </c>
      <c r="C809" s="98" t="s">
        <v>287</v>
      </c>
      <c r="D809" s="98">
        <v>2020</v>
      </c>
      <c r="E809" s="98">
        <v>2019</v>
      </c>
      <c r="F809" s="98" t="s">
        <v>280</v>
      </c>
      <c r="G809" s="98" t="s">
        <v>277</v>
      </c>
      <c r="H809" s="98" t="s">
        <v>274</v>
      </c>
      <c r="I809" s="99">
        <f t="shared" si="32"/>
        <v>5.8283190184049077E-9</v>
      </c>
      <c r="J809" s="99">
        <f t="shared" si="32"/>
        <v>7.8520408997955022E-7</v>
      </c>
      <c r="K809" s="99">
        <f t="shared" si="32"/>
        <v>1.6877840490797547E-6</v>
      </c>
      <c r="L809" s="99">
        <f t="shared" si="32"/>
        <v>9.6733905930470337E-6</v>
      </c>
      <c r="M809" s="99">
        <f t="shared" si="32"/>
        <v>2.1613349693251537E-5</v>
      </c>
      <c r="N809" s="99">
        <f t="shared" si="31"/>
        <v>4.8164580777096118E-6</v>
      </c>
      <c r="O809" s="99">
        <f t="shared" si="31"/>
        <v>3.9664948875255626E-6</v>
      </c>
      <c r="P809" s="99">
        <f t="shared" si="31"/>
        <v>2.0439591002044993E-6</v>
      </c>
      <c r="Q809" s="99">
        <f t="shared" si="31"/>
        <v>9.9971860940695295E-7</v>
      </c>
      <c r="R809" s="99">
        <f t="shared" si="31"/>
        <v>4.4521881390593048E-7</v>
      </c>
      <c r="S809" s="101"/>
      <c r="T809" s="99">
        <v>1.4399999999999999E-12</v>
      </c>
      <c r="U809" s="99">
        <v>1.94E-10</v>
      </c>
      <c r="V809" s="99">
        <v>4.1700000000000001E-10</v>
      </c>
      <c r="W809" s="99">
        <v>2.3899999999999998E-9</v>
      </c>
      <c r="X809" s="99">
        <v>5.3400000000000002E-9</v>
      </c>
      <c r="Y809" s="99">
        <v>1.19E-9</v>
      </c>
      <c r="Z809" s="99">
        <v>9.7999999999999992E-10</v>
      </c>
      <c r="AA809" s="99">
        <v>5.0500000000000001E-10</v>
      </c>
      <c r="AB809" s="99">
        <v>2.4699999999999997E-10</v>
      </c>
      <c r="AC809" s="99">
        <v>1.0999999999999999E-10</v>
      </c>
    </row>
    <row r="810" spans="1:29" s="98" customFormat="1" x14ac:dyDescent="0.25">
      <c r="A810" s="98" t="s">
        <v>33</v>
      </c>
      <c r="B810" s="98" t="s">
        <v>237</v>
      </c>
      <c r="C810" s="98" t="s">
        <v>287</v>
      </c>
      <c r="D810" s="98">
        <v>2020</v>
      </c>
      <c r="E810" s="98">
        <v>2019</v>
      </c>
      <c r="F810" s="98" t="s">
        <v>280</v>
      </c>
      <c r="G810" s="98" t="s">
        <v>277</v>
      </c>
      <c r="H810" s="98" t="s">
        <v>275</v>
      </c>
      <c r="I810" s="99">
        <f t="shared" si="32"/>
        <v>6.8806543967280163E-9</v>
      </c>
      <c r="J810" s="99">
        <f t="shared" si="32"/>
        <v>9.5519672801635998E-7</v>
      </c>
      <c r="K810" s="99">
        <f t="shared" si="32"/>
        <v>6.1925889570552158E-6</v>
      </c>
      <c r="L810" s="99">
        <f t="shared" si="32"/>
        <v>1.2668498977505114E-5</v>
      </c>
      <c r="M810" s="99">
        <f t="shared" si="32"/>
        <v>2.9991558282208587E-5</v>
      </c>
      <c r="N810" s="99">
        <f t="shared" si="31"/>
        <v>8.985325153374233E-6</v>
      </c>
      <c r="O810" s="99">
        <f t="shared" si="31"/>
        <v>5.6664212678936602E-6</v>
      </c>
      <c r="P810" s="99">
        <f t="shared" si="31"/>
        <v>2.5053676891615544E-6</v>
      </c>
      <c r="Q810" s="99">
        <f t="shared" si="31"/>
        <v>1.3801783231083846E-6</v>
      </c>
      <c r="R810" s="99">
        <f t="shared" si="31"/>
        <v>6.3140122699386505E-7</v>
      </c>
      <c r="S810" s="101"/>
      <c r="T810" s="99">
        <v>1.7E-12</v>
      </c>
      <c r="U810" s="99">
        <v>2.3600000000000001E-10</v>
      </c>
      <c r="V810" s="99">
        <v>1.5300000000000001E-9</v>
      </c>
      <c r="W810" s="99">
        <v>3.1300000000000002E-9</v>
      </c>
      <c r="X810" s="99">
        <v>7.4099999999999998E-9</v>
      </c>
      <c r="Y810" s="99">
        <v>2.2200000000000002E-9</v>
      </c>
      <c r="Z810" s="99">
        <v>1.3999999999999999E-9</v>
      </c>
      <c r="AA810" s="99">
        <v>6.1900000000000003E-10</v>
      </c>
      <c r="AB810" s="99">
        <v>3.4100000000000001E-10</v>
      </c>
      <c r="AC810" s="99">
        <v>1.56E-10</v>
      </c>
    </row>
    <row r="811" spans="1:29" s="98" customFormat="1" x14ac:dyDescent="0.25">
      <c r="A811" s="98" t="s">
        <v>33</v>
      </c>
      <c r="B811" s="98" t="s">
        <v>237</v>
      </c>
      <c r="C811" s="98" t="s">
        <v>287</v>
      </c>
      <c r="D811" s="98">
        <v>2020</v>
      </c>
      <c r="E811" s="98">
        <v>2019</v>
      </c>
      <c r="F811" s="98" t="s">
        <v>280</v>
      </c>
      <c r="G811" s="98" t="s">
        <v>277</v>
      </c>
      <c r="H811" s="98" t="s">
        <v>276</v>
      </c>
      <c r="I811" s="99">
        <f t="shared" si="32"/>
        <v>9.632916155419224E-9</v>
      </c>
      <c r="J811" s="99">
        <f t="shared" si="32"/>
        <v>1.3761308793456036E-6</v>
      </c>
      <c r="K811" s="99">
        <f t="shared" si="32"/>
        <v>1.7404008179959099E-5</v>
      </c>
      <c r="L811" s="99">
        <f t="shared" si="32"/>
        <v>3.0355828220858893E-5</v>
      </c>
      <c r="M811" s="99">
        <f t="shared" si="32"/>
        <v>8.0948875255623727E-5</v>
      </c>
      <c r="N811" s="99">
        <f t="shared" si="31"/>
        <v>3.2541447852760735E-5</v>
      </c>
      <c r="O811" s="99">
        <f t="shared" si="31"/>
        <v>1.5704081799591004E-5</v>
      </c>
      <c r="P811" s="99">
        <f t="shared" si="31"/>
        <v>6.7592310838445814E-6</v>
      </c>
      <c r="Q811" s="99">
        <f t="shared" si="31"/>
        <v>3.1812907975460122E-6</v>
      </c>
      <c r="R811" s="99">
        <f t="shared" si="31"/>
        <v>1.3437513292433537E-6</v>
      </c>
      <c r="S811" s="101"/>
      <c r="T811" s="99">
        <v>2.38E-12</v>
      </c>
      <c r="U811" s="99">
        <v>3.4000000000000001E-10</v>
      </c>
      <c r="V811" s="99">
        <v>4.2999999999999996E-9</v>
      </c>
      <c r="W811" s="99">
        <v>7.4999999999999993E-9</v>
      </c>
      <c r="X811" s="99">
        <v>2E-8</v>
      </c>
      <c r="Y811" s="99">
        <v>8.0399999999999995E-9</v>
      </c>
      <c r="Z811" s="99">
        <v>3.8799999999999998E-9</v>
      </c>
      <c r="AA811" s="99">
        <v>1.67E-9</v>
      </c>
      <c r="AB811" s="99">
        <v>7.8599999999999997E-10</v>
      </c>
      <c r="AC811" s="99">
        <v>3.3199999999999999E-10</v>
      </c>
    </row>
    <row r="812" spans="1:29" s="98" customFormat="1" x14ac:dyDescent="0.25">
      <c r="A812" s="98" t="s">
        <v>33</v>
      </c>
      <c r="B812" s="98" t="s">
        <v>237</v>
      </c>
      <c r="C812" s="98" t="s">
        <v>287</v>
      </c>
      <c r="D812" s="98">
        <v>2020</v>
      </c>
      <c r="E812" s="98">
        <v>2019</v>
      </c>
      <c r="F812" s="98" t="s">
        <v>280</v>
      </c>
      <c r="G812" s="98" t="s">
        <v>278</v>
      </c>
      <c r="H812" s="98" t="s">
        <v>274</v>
      </c>
      <c r="I812" s="99">
        <f t="shared" si="32"/>
        <v>2.4658272770174603E-9</v>
      </c>
      <c r="J812" s="99">
        <f t="shared" si="32"/>
        <v>3.3220173037596362E-7</v>
      </c>
      <c r="K812" s="99">
        <f t="shared" si="32"/>
        <v>7.1406248230297334E-7</v>
      </c>
      <c r="L812" s="99">
        <f t="shared" si="32"/>
        <v>4.0925883278276072E-6</v>
      </c>
      <c r="M812" s="99">
        <f t="shared" si="32"/>
        <v>9.1441094856064221E-6</v>
      </c>
      <c r="N812" s="99">
        <f t="shared" si="31"/>
        <v>2.0377322636463724E-6</v>
      </c>
      <c r="O812" s="99">
        <f t="shared" si="31"/>
        <v>1.6781324524146625E-6</v>
      </c>
      <c r="P812" s="99">
        <f t="shared" si="31"/>
        <v>8.6475192700959504E-7</v>
      </c>
      <c r="Q812" s="99">
        <f t="shared" si="31"/>
        <v>4.2295787321063394E-7</v>
      </c>
      <c r="R812" s="99">
        <f t="shared" si="31"/>
        <v>1.8836180588327813E-7</v>
      </c>
      <c r="S812" s="101"/>
      <c r="T812" s="99">
        <v>6.09230769230769E-13</v>
      </c>
      <c r="U812" s="99">
        <v>8.2076923076923096E-11</v>
      </c>
      <c r="V812" s="99">
        <v>1.7642307692307699E-10</v>
      </c>
      <c r="W812" s="99">
        <v>1.01115384615385E-9</v>
      </c>
      <c r="X812" s="99">
        <v>2.2592307692307702E-9</v>
      </c>
      <c r="Y812" s="99">
        <v>5.0346153846153802E-10</v>
      </c>
      <c r="Z812" s="99">
        <v>4.1461538461538498E-10</v>
      </c>
      <c r="AA812" s="99">
        <v>2.1365384615384599E-10</v>
      </c>
      <c r="AB812" s="99">
        <v>1.045E-10</v>
      </c>
      <c r="AC812" s="99">
        <v>4.6538461538461503E-11</v>
      </c>
    </row>
    <row r="813" spans="1:29" s="98" customFormat="1" x14ac:dyDescent="0.25">
      <c r="A813" s="98" t="s">
        <v>33</v>
      </c>
      <c r="B813" s="98" t="s">
        <v>237</v>
      </c>
      <c r="C813" s="98" t="s">
        <v>287</v>
      </c>
      <c r="D813" s="98">
        <v>2020</v>
      </c>
      <c r="E813" s="98">
        <v>2019</v>
      </c>
      <c r="F813" s="98" t="s">
        <v>280</v>
      </c>
      <c r="G813" s="98" t="s">
        <v>278</v>
      </c>
      <c r="H813" s="98" t="s">
        <v>275</v>
      </c>
      <c r="I813" s="99">
        <f t="shared" si="32"/>
        <v>2.9110460909233908E-9</v>
      </c>
      <c r="J813" s="99">
        <f t="shared" si="32"/>
        <v>4.0412169262230636E-7</v>
      </c>
      <c r="K813" s="99">
        <f t="shared" si="32"/>
        <v>2.6199414818310513E-6</v>
      </c>
      <c r="L813" s="99">
        <f t="shared" si="32"/>
        <v>5.3597495674060121E-6</v>
      </c>
      <c r="M813" s="99">
        <f t="shared" si="32"/>
        <v>1.2688736196319019E-5</v>
      </c>
      <c r="N813" s="99">
        <f t="shared" si="31"/>
        <v>3.8014837187352512E-6</v>
      </c>
      <c r="O813" s="99">
        <f t="shared" si="31"/>
        <v>2.397332074878086E-6</v>
      </c>
      <c r="P813" s="99">
        <f t="shared" si="31"/>
        <v>1.0599632531068098E-6</v>
      </c>
      <c r="Q813" s="99">
        <f t="shared" si="31"/>
        <v>5.8392159823816357E-7</v>
      </c>
      <c r="R813" s="99">
        <f t="shared" si="31"/>
        <v>2.6713128834355831E-7</v>
      </c>
      <c r="S813" s="101"/>
      <c r="T813" s="99">
        <v>7.1923076923076904E-13</v>
      </c>
      <c r="U813" s="99">
        <v>9.9846153846153905E-11</v>
      </c>
      <c r="V813" s="99">
        <v>6.4730769230769201E-10</v>
      </c>
      <c r="W813" s="99">
        <v>1.32423076923077E-9</v>
      </c>
      <c r="X813" s="99">
        <v>3.135E-9</v>
      </c>
      <c r="Y813" s="99">
        <v>9.3923076923076896E-10</v>
      </c>
      <c r="Z813" s="99">
        <v>5.9230769230769199E-10</v>
      </c>
      <c r="AA813" s="99">
        <v>2.6188461538461501E-10</v>
      </c>
      <c r="AB813" s="99">
        <v>1.4426923076923099E-10</v>
      </c>
      <c r="AC813" s="99">
        <v>6.6000000000000005E-11</v>
      </c>
    </row>
    <row r="814" spans="1:29" s="98" customFormat="1" x14ac:dyDescent="0.25">
      <c r="A814" s="98" t="s">
        <v>33</v>
      </c>
      <c r="B814" s="98" t="s">
        <v>237</v>
      </c>
      <c r="C814" s="98" t="s">
        <v>287</v>
      </c>
      <c r="D814" s="98">
        <v>2020</v>
      </c>
      <c r="E814" s="98">
        <v>2019</v>
      </c>
      <c r="F814" s="98" t="s">
        <v>280</v>
      </c>
      <c r="G814" s="98" t="s">
        <v>278</v>
      </c>
      <c r="H814" s="98" t="s">
        <v>276</v>
      </c>
      <c r="I814" s="99">
        <f t="shared" si="32"/>
        <v>4.0754645272927607E-9</v>
      </c>
      <c r="J814" s="99">
        <f t="shared" si="32"/>
        <v>5.8220921818467901E-7</v>
      </c>
      <c r="K814" s="99">
        <f t="shared" si="32"/>
        <v>7.3632342299826993E-6</v>
      </c>
      <c r="L814" s="99">
        <f t="shared" si="32"/>
        <v>1.2842850401132598E-5</v>
      </c>
      <c r="M814" s="99">
        <f t="shared" si="32"/>
        <v>3.4247601069686956E-5</v>
      </c>
      <c r="N814" s="99">
        <f t="shared" si="31"/>
        <v>1.376753563001415E-5</v>
      </c>
      <c r="O814" s="99">
        <f t="shared" si="31"/>
        <v>6.6440346075192643E-6</v>
      </c>
      <c r="P814" s="99">
        <f t="shared" si="31"/>
        <v>2.8596746893188629E-6</v>
      </c>
      <c r="Q814" s="99">
        <f t="shared" si="31"/>
        <v>1.3459307220386994E-6</v>
      </c>
      <c r="R814" s="99">
        <f t="shared" si="31"/>
        <v>5.6851017775680171E-7</v>
      </c>
      <c r="S814" s="101"/>
      <c r="T814" s="99">
        <v>1.0069230769230801E-12</v>
      </c>
      <c r="U814" s="99">
        <v>1.4384615384615401E-10</v>
      </c>
      <c r="V814" s="99">
        <v>1.8192307692307701E-9</v>
      </c>
      <c r="W814" s="99">
        <v>3.1730769230769199E-9</v>
      </c>
      <c r="X814" s="99">
        <v>8.4615384615384607E-9</v>
      </c>
      <c r="Y814" s="99">
        <v>3.40153846153846E-9</v>
      </c>
      <c r="Z814" s="99">
        <v>1.6415384615384601E-9</v>
      </c>
      <c r="AA814" s="99">
        <v>7.0653846153846204E-10</v>
      </c>
      <c r="AB814" s="99">
        <v>3.3253846153846199E-10</v>
      </c>
      <c r="AC814" s="99">
        <v>1.4046153846153801E-10</v>
      </c>
    </row>
    <row r="815" spans="1:29" s="98" customFormat="1" x14ac:dyDescent="0.25">
      <c r="A815" s="98" t="s">
        <v>33</v>
      </c>
      <c r="B815" s="98" t="s">
        <v>237</v>
      </c>
      <c r="C815" s="98" t="s">
        <v>287</v>
      </c>
      <c r="D815" s="98" t="s">
        <v>281</v>
      </c>
      <c r="E815" s="98" t="s">
        <v>282</v>
      </c>
      <c r="F815" s="98" t="s">
        <v>272</v>
      </c>
      <c r="G815" s="98" t="s">
        <v>273</v>
      </c>
      <c r="H815" s="98" t="s">
        <v>274</v>
      </c>
      <c r="I815" s="99">
        <f t="shared" si="32"/>
        <v>1.480669999999999E-13</v>
      </c>
      <c r="J815" s="99">
        <f t="shared" si="32"/>
        <v>1.2350499999999971E-8</v>
      </c>
      <c r="K815" s="99">
        <f t="shared" si="32"/>
        <v>1.1488299999999985E-7</v>
      </c>
      <c r="L815" s="99">
        <f t="shared" si="32"/>
        <v>5.8454199999999647E-7</v>
      </c>
      <c r="M815" s="99">
        <f t="shared" si="32"/>
        <v>1.6710399999999996E-6</v>
      </c>
      <c r="N815" s="99">
        <f t="shared" si="31"/>
        <v>3.8774810000000053E-7</v>
      </c>
      <c r="O815" s="99">
        <f t="shared" si="31"/>
        <v>2.48165E-7</v>
      </c>
      <c r="P815" s="99">
        <f t="shared" si="31"/>
        <v>9.3663699999999995E-8</v>
      </c>
      <c r="Q815" s="99">
        <f t="shared" si="31"/>
        <v>5.6252999999999637E-8</v>
      </c>
      <c r="R815" s="99">
        <f t="shared" si="31"/>
        <v>2.8936499999999992E-8</v>
      </c>
      <c r="S815" s="101"/>
      <c r="T815" s="99">
        <v>3.6582843067906199E-17</v>
      </c>
      <c r="U815" s="99">
        <v>3.05143214430072E-12</v>
      </c>
      <c r="V815" s="99">
        <v>2.8384088015359701E-11</v>
      </c>
      <c r="W815" s="99">
        <v>1.4442251313661999E-10</v>
      </c>
      <c r="X815" s="99">
        <v>4.1286305578011302E-10</v>
      </c>
      <c r="Y815" s="99">
        <v>9.5800738126515899E-11</v>
      </c>
      <c r="Z815" s="99">
        <v>6.1314008185125302E-11</v>
      </c>
      <c r="AA815" s="99">
        <v>2.31414456851253E-11</v>
      </c>
      <c r="AB815" s="99">
        <v>1.38984018795472E-11</v>
      </c>
      <c r="AC815" s="99">
        <v>7.1493272534357296E-12</v>
      </c>
    </row>
    <row r="816" spans="1:29" s="98" customFormat="1" x14ac:dyDescent="0.25">
      <c r="A816" s="98" t="s">
        <v>33</v>
      </c>
      <c r="B816" s="98" t="s">
        <v>237</v>
      </c>
      <c r="C816" s="98" t="s">
        <v>287</v>
      </c>
      <c r="D816" s="98" t="s">
        <v>281</v>
      </c>
      <c r="E816" s="98" t="s">
        <v>282</v>
      </c>
      <c r="F816" s="98" t="s">
        <v>272</v>
      </c>
      <c r="G816" s="98" t="s">
        <v>273</v>
      </c>
      <c r="H816" s="98" t="s">
        <v>275</v>
      </c>
      <c r="I816" s="99">
        <f t="shared" si="32"/>
        <v>2.8276849999999998</v>
      </c>
      <c r="J816" s="99">
        <f t="shared" si="32"/>
        <v>0.71969299999999825</v>
      </c>
      <c r="K816" s="99">
        <f t="shared" si="32"/>
        <v>0.32768449999999988</v>
      </c>
      <c r="L816" s="99">
        <f t="shared" si="32"/>
        <v>0.19341149999999999</v>
      </c>
      <c r="M816" s="99">
        <f t="shared" si="32"/>
        <v>6.2775999999999665E-2</v>
      </c>
      <c r="N816" s="99">
        <f t="shared" si="31"/>
        <v>4.3254449999999826E-4</v>
      </c>
      <c r="O816" s="99">
        <f t="shared" si="31"/>
        <v>1.3027349999999963E-4</v>
      </c>
      <c r="P816" s="99">
        <f t="shared" si="31"/>
        <v>2.3153799999999968E-5</v>
      </c>
      <c r="Q816" s="99">
        <f t="shared" si="31"/>
        <v>9.2482200000000004E-6</v>
      </c>
      <c r="R816" s="99">
        <f t="shared" si="31"/>
        <v>3.712569999999999E-6</v>
      </c>
      <c r="S816" s="101"/>
      <c r="T816" s="99">
        <v>6.9863478425626502E-4</v>
      </c>
      <c r="U816" s="99">
        <v>1.77814206244947E-4</v>
      </c>
      <c r="V816" s="99">
        <v>8.0960853122473704E-5</v>
      </c>
      <c r="W816" s="99">
        <v>4.7786087055375901E-5</v>
      </c>
      <c r="X816" s="99">
        <v>1.5510036378334599E-5</v>
      </c>
      <c r="Y816" s="99">
        <v>1.06868563308407E-7</v>
      </c>
      <c r="Z816" s="99">
        <v>3.21866115097008E-8</v>
      </c>
      <c r="AA816" s="99">
        <v>5.7205983225545598E-9</v>
      </c>
      <c r="AB816" s="99">
        <v>2.2849533043654001E-9</v>
      </c>
      <c r="AC816" s="99">
        <v>9.1726289915117196E-10</v>
      </c>
    </row>
    <row r="817" spans="1:29" s="98" customFormat="1" x14ac:dyDescent="0.25">
      <c r="A817" s="98" t="s">
        <v>33</v>
      </c>
      <c r="B817" s="98" t="s">
        <v>237</v>
      </c>
      <c r="C817" s="98" t="s">
        <v>287</v>
      </c>
      <c r="D817" s="98" t="s">
        <v>281</v>
      </c>
      <c r="E817" s="98" t="s">
        <v>282</v>
      </c>
      <c r="F817" s="98" t="s">
        <v>272</v>
      </c>
      <c r="G817" s="98" t="s">
        <v>273</v>
      </c>
      <c r="H817" s="98" t="s">
        <v>276</v>
      </c>
      <c r="I817" s="99">
        <f t="shared" si="32"/>
        <v>25.633829999999971</v>
      </c>
      <c r="J817" s="99">
        <f t="shared" si="32"/>
        <v>11.206749999999994</v>
      </c>
      <c r="K817" s="99">
        <f t="shared" si="32"/>
        <v>7.0652569999999608</v>
      </c>
      <c r="L817" s="99">
        <f t="shared" si="32"/>
        <v>4.7141409999999624</v>
      </c>
      <c r="M817" s="99">
        <f t="shared" si="32"/>
        <v>2.3006869999999968</v>
      </c>
      <c r="N817" s="99">
        <f t="shared" si="31"/>
        <v>0.16992609999999958</v>
      </c>
      <c r="O817" s="99">
        <f t="shared" si="31"/>
        <v>6.1553484999999561E-2</v>
      </c>
      <c r="P817" s="99">
        <f t="shared" si="31"/>
        <v>1.4944959999999964E-2</v>
      </c>
      <c r="Q817" s="99">
        <f t="shared" si="31"/>
        <v>5.2069964999999644E-3</v>
      </c>
      <c r="R817" s="99">
        <f t="shared" si="31"/>
        <v>1.8047994999999995E-3</v>
      </c>
      <c r="S817" s="101"/>
      <c r="T817" s="99">
        <v>6.3333381517784899E-3</v>
      </c>
      <c r="U817" s="99">
        <v>2.7688463773241699E-3</v>
      </c>
      <c r="V817" s="99">
        <v>1.74560967714227E-3</v>
      </c>
      <c r="W817" s="99">
        <v>1.16472056841147E-3</v>
      </c>
      <c r="X817" s="99">
        <v>5.6842963975343498E-4</v>
      </c>
      <c r="Y817" s="99">
        <v>4.1983560478981302E-5</v>
      </c>
      <c r="Z817" s="99">
        <v>1.52079901803758E-5</v>
      </c>
      <c r="AA817" s="99">
        <v>3.6924441390460698E-6</v>
      </c>
      <c r="AB817" s="99">
        <v>1.2864901417239199E-6</v>
      </c>
      <c r="AC817" s="99">
        <v>4.4591095164713E-7</v>
      </c>
    </row>
    <row r="818" spans="1:29" s="98" customFormat="1" x14ac:dyDescent="0.25">
      <c r="A818" s="98" t="s">
        <v>33</v>
      </c>
      <c r="B818" s="98" t="s">
        <v>237</v>
      </c>
      <c r="C818" s="98" t="s">
        <v>287</v>
      </c>
      <c r="D818" s="98" t="s">
        <v>281</v>
      </c>
      <c r="E818" s="98" t="s">
        <v>282</v>
      </c>
      <c r="F818" s="98" t="s">
        <v>272</v>
      </c>
      <c r="G818" s="98" t="s">
        <v>277</v>
      </c>
      <c r="H818" s="98" t="s">
        <v>274</v>
      </c>
      <c r="I818" s="99">
        <f t="shared" si="32"/>
        <v>4.5788749999999867</v>
      </c>
      <c r="J818" s="99">
        <f t="shared" si="32"/>
        <v>1.7459453333333335</v>
      </c>
      <c r="K818" s="99">
        <f t="shared" si="32"/>
        <v>0.90992191666666311</v>
      </c>
      <c r="L818" s="99">
        <f t="shared" si="32"/>
        <v>0.69556933333333126</v>
      </c>
      <c r="M818" s="99">
        <f t="shared" si="32"/>
        <v>0.32375541666666641</v>
      </c>
      <c r="N818" s="99">
        <f t="shared" si="31"/>
        <v>9.7371874999999941E-3</v>
      </c>
      <c r="O818" s="99">
        <f t="shared" si="31"/>
        <v>6.9132683333332934E-3</v>
      </c>
      <c r="P818" s="99">
        <f t="shared" si="31"/>
        <v>1.5254086666666635E-3</v>
      </c>
      <c r="Q818" s="99">
        <f t="shared" si="31"/>
        <v>4.9711116666666512E-4</v>
      </c>
      <c r="R818" s="99">
        <f t="shared" si="31"/>
        <v>1.6892509166666642E-4</v>
      </c>
      <c r="S818" s="101"/>
      <c r="T818" s="99">
        <v>1.1313004623080001E-3</v>
      </c>
      <c r="U818" s="99">
        <v>4.3136988075990302E-4</v>
      </c>
      <c r="V818" s="99">
        <v>2.24813973954122E-4</v>
      </c>
      <c r="W818" s="99">
        <v>1.7185398342764701E-4</v>
      </c>
      <c r="X818" s="99">
        <v>7.9990096377324102E-5</v>
      </c>
      <c r="Y818" s="99">
        <v>2.4057622713722701E-6</v>
      </c>
      <c r="Z818" s="99">
        <v>1.70805790976151E-6</v>
      </c>
      <c r="AA818" s="99">
        <v>3.7688199171382298E-7</v>
      </c>
      <c r="AB818" s="99">
        <v>1.22821018845998E-7</v>
      </c>
      <c r="AC818" s="99">
        <v>4.1736241827505997E-8</v>
      </c>
    </row>
    <row r="819" spans="1:29" s="98" customFormat="1" x14ac:dyDescent="0.25">
      <c r="A819" s="98" t="s">
        <v>33</v>
      </c>
      <c r="B819" s="98" t="s">
        <v>237</v>
      </c>
      <c r="C819" s="98" t="s">
        <v>287</v>
      </c>
      <c r="D819" s="98" t="s">
        <v>281</v>
      </c>
      <c r="E819" s="98" t="s">
        <v>282</v>
      </c>
      <c r="F819" s="98" t="s">
        <v>272</v>
      </c>
      <c r="G819" s="98" t="s">
        <v>277</v>
      </c>
      <c r="H819" s="98" t="s">
        <v>275</v>
      </c>
      <c r="I819" s="99">
        <f t="shared" si="32"/>
        <v>5.5998324999999687</v>
      </c>
      <c r="J819" s="99">
        <f t="shared" si="32"/>
        <v>2.3333358333333325</v>
      </c>
      <c r="K819" s="99">
        <f t="shared" si="32"/>
        <v>1.3733249166666659</v>
      </c>
      <c r="L819" s="99">
        <f t="shared" si="32"/>
        <v>0.93589566666666679</v>
      </c>
      <c r="M819" s="99">
        <f t="shared" si="32"/>
        <v>0.44632399999999689</v>
      </c>
      <c r="N819" s="99">
        <f t="shared" si="31"/>
        <v>2.1869741666666661E-2</v>
      </c>
      <c r="O819" s="99">
        <f t="shared" si="31"/>
        <v>1.0225256666666644E-2</v>
      </c>
      <c r="P819" s="99">
        <f t="shared" si="31"/>
        <v>2.2717066666666664E-3</v>
      </c>
      <c r="Q819" s="99">
        <f t="shared" si="31"/>
        <v>7.4305433333333136E-4</v>
      </c>
      <c r="R819" s="99">
        <f t="shared" si="31"/>
        <v>2.4747799999999965E-4</v>
      </c>
      <c r="S819" s="101"/>
      <c r="T819" s="99">
        <v>1.38354794487671E-3</v>
      </c>
      <c r="U819" s="99">
        <v>5.7649617143290196E-4</v>
      </c>
      <c r="V819" s="99">
        <v>3.3930673213924798E-4</v>
      </c>
      <c r="W819" s="99">
        <v>2.31231295978173E-4</v>
      </c>
      <c r="X819" s="99">
        <v>1.1027305780113099E-4</v>
      </c>
      <c r="Y819" s="99">
        <v>5.4033466425828603E-6</v>
      </c>
      <c r="Z819" s="99">
        <v>2.5263492875909402E-6</v>
      </c>
      <c r="AA819" s="99">
        <v>5.6126948261924003E-7</v>
      </c>
      <c r="AB819" s="99">
        <v>1.8358607972918301E-7</v>
      </c>
      <c r="AC819" s="99">
        <v>6.1144271422796997E-8</v>
      </c>
    </row>
    <row r="820" spans="1:29" s="98" customFormat="1" x14ac:dyDescent="0.25">
      <c r="A820" s="98" t="s">
        <v>33</v>
      </c>
      <c r="B820" s="98" t="s">
        <v>237</v>
      </c>
      <c r="C820" s="98" t="s">
        <v>287</v>
      </c>
      <c r="D820" s="98" t="s">
        <v>281</v>
      </c>
      <c r="E820" s="98" t="s">
        <v>282</v>
      </c>
      <c r="F820" s="98" t="s">
        <v>272</v>
      </c>
      <c r="G820" s="98" t="s">
        <v>277</v>
      </c>
      <c r="H820" s="98" t="s">
        <v>276</v>
      </c>
      <c r="I820" s="99">
        <f t="shared" si="32"/>
        <v>10.905762499999975</v>
      </c>
      <c r="J820" s="99">
        <f t="shared" si="32"/>
        <v>4.4874216666666511</v>
      </c>
      <c r="K820" s="99">
        <f t="shared" si="32"/>
        <v>3.0851916666666637</v>
      </c>
      <c r="L820" s="99">
        <f t="shared" si="32"/>
        <v>1.8038670833333308</v>
      </c>
      <c r="M820" s="99">
        <f t="shared" si="32"/>
        <v>0.84066191666666523</v>
      </c>
      <c r="N820" s="99">
        <f t="shared" si="31"/>
        <v>0.11474755583333329</v>
      </c>
      <c r="O820" s="99">
        <f t="shared" si="31"/>
        <v>1.8765069166666658E-2</v>
      </c>
      <c r="P820" s="99">
        <f t="shared" si="31"/>
        <v>4.2399424999999998E-3</v>
      </c>
      <c r="Q820" s="99">
        <f t="shared" si="31"/>
        <v>1.4070507083333301E-3</v>
      </c>
      <c r="R820" s="99">
        <f t="shared" si="31"/>
        <v>4.7292804166666633E-4</v>
      </c>
      <c r="S820" s="101"/>
      <c r="T820" s="99">
        <v>2.6944815392582798E-3</v>
      </c>
      <c r="U820" s="99">
        <v>1.1087051308609501E-3</v>
      </c>
      <c r="V820" s="99">
        <v>7.6225683356911803E-4</v>
      </c>
      <c r="W820" s="99">
        <v>4.4568057990602202E-4</v>
      </c>
      <c r="X820" s="99">
        <v>2.0770193878839901E-4</v>
      </c>
      <c r="Y820" s="99">
        <v>2.8350623889702902E-5</v>
      </c>
      <c r="Z820" s="99">
        <v>4.63627668881366E-6</v>
      </c>
      <c r="AA820" s="99">
        <v>1.0475605711903799E-6</v>
      </c>
      <c r="AB820" s="99">
        <v>3.4763934740046402E-7</v>
      </c>
      <c r="AC820" s="99">
        <v>1.16846105686641E-7</v>
      </c>
    </row>
    <row r="821" spans="1:29" s="98" customFormat="1" x14ac:dyDescent="0.25">
      <c r="A821" s="98" t="s">
        <v>33</v>
      </c>
      <c r="B821" s="98" t="s">
        <v>237</v>
      </c>
      <c r="C821" s="98" t="s">
        <v>287</v>
      </c>
      <c r="D821" s="98" t="s">
        <v>281</v>
      </c>
      <c r="E821" s="98" t="s">
        <v>282</v>
      </c>
      <c r="F821" s="98" t="s">
        <v>272</v>
      </c>
      <c r="G821" s="98" t="s">
        <v>278</v>
      </c>
      <c r="H821" s="98" t="s">
        <v>274</v>
      </c>
      <c r="I821" s="99">
        <f t="shared" si="32"/>
        <v>1.9372163461538396</v>
      </c>
      <c r="J821" s="99">
        <f t="shared" si="32"/>
        <v>0.73866917948717981</v>
      </c>
      <c r="K821" s="99">
        <f t="shared" si="32"/>
        <v>0.38496696474358844</v>
      </c>
      <c r="L821" s="99">
        <f t="shared" si="32"/>
        <v>0.29427933333333234</v>
      </c>
      <c r="M821" s="99">
        <f t="shared" si="32"/>
        <v>0.13697344551282037</v>
      </c>
      <c r="N821" s="99">
        <f t="shared" si="31"/>
        <v>4.1195793269230754E-3</v>
      </c>
      <c r="O821" s="99">
        <f t="shared" si="31"/>
        <v>2.9248442948717765E-3</v>
      </c>
      <c r="P821" s="99">
        <f t="shared" si="31"/>
        <v>6.4536520512820529E-4</v>
      </c>
      <c r="Q821" s="99">
        <f t="shared" si="31"/>
        <v>2.103162628205121E-4</v>
      </c>
      <c r="R821" s="99">
        <f t="shared" si="31"/>
        <v>7.1468308012820342E-5</v>
      </c>
      <c r="S821" s="101"/>
      <c r="T821" s="99">
        <v>4.7862711866876901E-4</v>
      </c>
      <c r="U821" s="99">
        <v>1.82502641859959E-4</v>
      </c>
      <c r="V821" s="99">
        <v>9.51136043652055E-5</v>
      </c>
      <c r="W821" s="99">
        <v>7.2707454527081399E-5</v>
      </c>
      <c r="X821" s="99">
        <v>3.3841963851944801E-5</v>
      </c>
      <c r="Y821" s="99">
        <v>1.0178224994267299E-6</v>
      </c>
      <c r="Z821" s="99">
        <v>7.2263988489909998E-7</v>
      </c>
      <c r="AA821" s="99">
        <v>1.5945007341738699E-7</v>
      </c>
      <c r="AB821" s="99">
        <v>5.1962738742537599E-8</v>
      </c>
      <c r="AC821" s="99">
        <v>1.7657640773175601E-8</v>
      </c>
    </row>
    <row r="822" spans="1:29" s="98" customFormat="1" x14ac:dyDescent="0.25">
      <c r="A822" s="98" t="s">
        <v>33</v>
      </c>
      <c r="B822" s="98" t="s">
        <v>237</v>
      </c>
      <c r="C822" s="98" t="s">
        <v>287</v>
      </c>
      <c r="D822" s="98" t="s">
        <v>281</v>
      </c>
      <c r="E822" s="98" t="s">
        <v>282</v>
      </c>
      <c r="F822" s="98" t="s">
        <v>272</v>
      </c>
      <c r="G822" s="98" t="s">
        <v>278</v>
      </c>
      <c r="H822" s="98" t="s">
        <v>275</v>
      </c>
      <c r="I822" s="99">
        <f t="shared" si="32"/>
        <v>2.3691599038461413</v>
      </c>
      <c r="J822" s="99">
        <f t="shared" si="32"/>
        <v>0.98718054487179641</v>
      </c>
      <c r="K822" s="99">
        <f t="shared" si="32"/>
        <v>0.58102208012820578</v>
      </c>
      <c r="L822" s="99">
        <f t="shared" si="32"/>
        <v>0.39595585897435881</v>
      </c>
      <c r="M822" s="99">
        <f t="shared" si="32"/>
        <v>0.18882938461538332</v>
      </c>
      <c r="N822" s="99">
        <f t="shared" si="31"/>
        <v>9.2525830128205137E-3</v>
      </c>
      <c r="O822" s="99">
        <f t="shared" si="31"/>
        <v>4.3260701282051119E-3</v>
      </c>
      <c r="P822" s="99">
        <f t="shared" si="31"/>
        <v>9.6110666666666814E-4</v>
      </c>
      <c r="Q822" s="99">
        <f t="shared" si="31"/>
        <v>3.1436914102564011E-4</v>
      </c>
      <c r="R822" s="99">
        <f t="shared" si="31"/>
        <v>1.0470223076923064E-4</v>
      </c>
      <c r="S822" s="101"/>
      <c r="T822" s="99">
        <v>5.8534720744783902E-4</v>
      </c>
      <c r="U822" s="99">
        <v>2.4390222637545901E-4</v>
      </c>
      <c r="V822" s="99">
        <v>1.4355284821275901E-4</v>
      </c>
      <c r="W822" s="99">
        <v>9.78286252215347E-5</v>
      </c>
      <c r="X822" s="99">
        <v>4.6653985992786199E-5</v>
      </c>
      <c r="Y822" s="99">
        <v>2.28603127186198E-6</v>
      </c>
      <c r="Z822" s="99">
        <v>1.0688400832115499E-6</v>
      </c>
      <c r="AA822" s="99">
        <v>2.3746016572352501E-7</v>
      </c>
      <c r="AB822" s="99">
        <v>7.7671033731577402E-8</v>
      </c>
      <c r="AC822" s="99">
        <v>2.5868730217337201E-8</v>
      </c>
    </row>
    <row r="823" spans="1:29" s="98" customFormat="1" x14ac:dyDescent="0.25">
      <c r="A823" s="98" t="s">
        <v>33</v>
      </c>
      <c r="B823" s="98" t="s">
        <v>237</v>
      </c>
      <c r="C823" s="98" t="s">
        <v>287</v>
      </c>
      <c r="D823" s="98" t="s">
        <v>281</v>
      </c>
      <c r="E823" s="98" t="s">
        <v>282</v>
      </c>
      <c r="F823" s="98" t="s">
        <v>272</v>
      </c>
      <c r="G823" s="98" t="s">
        <v>278</v>
      </c>
      <c r="H823" s="98" t="s">
        <v>276</v>
      </c>
      <c r="I823" s="99">
        <f t="shared" si="32"/>
        <v>4.6139764423076635</v>
      </c>
      <c r="J823" s="99">
        <f t="shared" si="32"/>
        <v>1.8985245512820443</v>
      </c>
      <c r="K823" s="99">
        <f t="shared" si="32"/>
        <v>1.3052733974358972</v>
      </c>
      <c r="L823" s="99">
        <f t="shared" si="32"/>
        <v>0.76317453525641099</v>
      </c>
      <c r="M823" s="99">
        <f t="shared" si="32"/>
        <v>0.35566465705128153</v>
      </c>
      <c r="N823" s="99">
        <f t="shared" si="31"/>
        <v>4.8547042852564032E-2</v>
      </c>
      <c r="O823" s="99">
        <f t="shared" si="31"/>
        <v>7.9390677243589766E-3</v>
      </c>
      <c r="P823" s="99">
        <f t="shared" si="31"/>
        <v>1.7938218269230772E-3</v>
      </c>
      <c r="Q823" s="99">
        <f t="shared" si="31"/>
        <v>5.9529068429487104E-4</v>
      </c>
      <c r="R823" s="99">
        <f t="shared" si="31"/>
        <v>2.0008494070512795E-4</v>
      </c>
      <c r="S823" s="101"/>
      <c r="T823" s="99">
        <v>1.1399729589169601E-3</v>
      </c>
      <c r="U823" s="99">
        <v>4.6906755536424801E-4</v>
      </c>
      <c r="V823" s="99">
        <v>3.2249327574078099E-4</v>
      </c>
      <c r="W823" s="99">
        <v>1.88557168421779E-4</v>
      </c>
      <c r="X823" s="99">
        <v>8.7873897179707294E-5</v>
      </c>
      <c r="Y823" s="99">
        <v>1.1994494722566599E-5</v>
      </c>
      <c r="Z823" s="99">
        <v>1.9615016760365498E-6</v>
      </c>
      <c r="AA823" s="99">
        <v>4.4319870319593E-7</v>
      </c>
      <c r="AB823" s="99">
        <v>1.4707818543865801E-7</v>
      </c>
      <c r="AC823" s="99">
        <v>4.9434890867424998E-8</v>
      </c>
    </row>
    <row r="824" spans="1:29" s="98" customFormat="1" x14ac:dyDescent="0.25">
      <c r="A824" s="98" t="s">
        <v>33</v>
      </c>
      <c r="B824" s="98" t="s">
        <v>237</v>
      </c>
      <c r="C824" s="98" t="s">
        <v>287</v>
      </c>
      <c r="D824" s="98" t="s">
        <v>281</v>
      </c>
      <c r="E824" s="98" t="s">
        <v>282</v>
      </c>
      <c r="F824" s="98" t="s">
        <v>279</v>
      </c>
      <c r="G824" s="98" t="s">
        <v>273</v>
      </c>
      <c r="H824" s="98" t="s">
        <v>274</v>
      </c>
      <c r="I824" s="99">
        <f t="shared" si="32"/>
        <v>0</v>
      </c>
      <c r="J824" s="99">
        <f t="shared" si="32"/>
        <v>0</v>
      </c>
      <c r="K824" s="99">
        <f t="shared" si="32"/>
        <v>0</v>
      </c>
      <c r="L824" s="99">
        <f t="shared" si="32"/>
        <v>0</v>
      </c>
      <c r="M824" s="99">
        <f t="shared" si="32"/>
        <v>0</v>
      </c>
      <c r="N824" s="99">
        <f t="shared" si="31"/>
        <v>0</v>
      </c>
      <c r="O824" s="99">
        <f t="shared" si="31"/>
        <v>0</v>
      </c>
      <c r="P824" s="99">
        <f t="shared" si="31"/>
        <v>0</v>
      </c>
      <c r="Q824" s="99">
        <f t="shared" si="31"/>
        <v>0</v>
      </c>
      <c r="R824" s="99">
        <f t="shared" si="31"/>
        <v>0</v>
      </c>
      <c r="S824" s="101"/>
      <c r="T824" s="99">
        <v>0</v>
      </c>
      <c r="U824" s="99">
        <v>0</v>
      </c>
      <c r="V824" s="99">
        <v>0</v>
      </c>
      <c r="W824" s="99">
        <v>0</v>
      </c>
      <c r="X824" s="99">
        <v>0</v>
      </c>
      <c r="Y824" s="99">
        <v>0</v>
      </c>
      <c r="Z824" s="99">
        <v>0</v>
      </c>
      <c r="AA824" s="99">
        <v>0</v>
      </c>
      <c r="AB824" s="99">
        <v>0</v>
      </c>
      <c r="AC824" s="99">
        <v>0</v>
      </c>
    </row>
    <row r="825" spans="1:29" s="98" customFormat="1" x14ac:dyDescent="0.25">
      <c r="A825" s="98" t="s">
        <v>33</v>
      </c>
      <c r="B825" s="98" t="s">
        <v>237</v>
      </c>
      <c r="C825" s="98" t="s">
        <v>287</v>
      </c>
      <c r="D825" s="98" t="s">
        <v>281</v>
      </c>
      <c r="E825" s="98" t="s">
        <v>282</v>
      </c>
      <c r="F825" s="98" t="s">
        <v>279</v>
      </c>
      <c r="G825" s="98" t="s">
        <v>273</v>
      </c>
      <c r="H825" s="98" t="s">
        <v>275</v>
      </c>
      <c r="I825" s="99">
        <f t="shared" si="32"/>
        <v>2.8276800000000004</v>
      </c>
      <c r="J825" s="99">
        <f t="shared" si="32"/>
        <v>0.71969249999999618</v>
      </c>
      <c r="K825" s="99">
        <f t="shared" si="32"/>
        <v>0.327482</v>
      </c>
      <c r="L825" s="99">
        <f t="shared" si="32"/>
        <v>0.19302349999999985</v>
      </c>
      <c r="M825" s="99">
        <f t="shared" si="32"/>
        <v>6.1770849999999947E-2</v>
      </c>
      <c r="N825" s="99">
        <f t="shared" si="31"/>
        <v>2.7348899999999986E-4</v>
      </c>
      <c r="O825" s="99">
        <f t="shared" si="31"/>
        <v>4.4377899999999615E-5</v>
      </c>
      <c r="P825" s="99">
        <f t="shared" si="31"/>
        <v>0</v>
      </c>
      <c r="Q825" s="99">
        <f t="shared" si="31"/>
        <v>0</v>
      </c>
      <c r="R825" s="99">
        <f t="shared" si="31"/>
        <v>0</v>
      </c>
      <c r="S825" s="101"/>
      <c r="T825" s="99">
        <v>6.9863354890865002E-4</v>
      </c>
      <c r="U825" s="99">
        <v>1.7781408271018499E-4</v>
      </c>
      <c r="V825" s="99">
        <v>8.0910821544058202E-5</v>
      </c>
      <c r="W825" s="99">
        <v>4.7690224080436497E-5</v>
      </c>
      <c r="X825" s="99">
        <v>1.5261694447251401E-5</v>
      </c>
      <c r="Y825" s="99">
        <v>6.7570796786580396E-8</v>
      </c>
      <c r="Z825" s="99">
        <v>1.0964426586499499E-8</v>
      </c>
      <c r="AA825" s="99">
        <v>0</v>
      </c>
      <c r="AB825" s="99">
        <v>0</v>
      </c>
      <c r="AC825" s="99">
        <v>0</v>
      </c>
    </row>
    <row r="826" spans="1:29" s="98" customFormat="1" x14ac:dyDescent="0.25">
      <c r="A826" s="98" t="s">
        <v>33</v>
      </c>
      <c r="B826" s="98" t="s">
        <v>237</v>
      </c>
      <c r="C826" s="98" t="s">
        <v>287</v>
      </c>
      <c r="D826" s="98" t="s">
        <v>281</v>
      </c>
      <c r="E826" s="98" t="s">
        <v>282</v>
      </c>
      <c r="F826" s="98" t="s">
        <v>279</v>
      </c>
      <c r="G826" s="98" t="s">
        <v>273</v>
      </c>
      <c r="H826" s="98" t="s">
        <v>276</v>
      </c>
      <c r="I826" s="99">
        <f t="shared" si="32"/>
        <v>25.633829999999971</v>
      </c>
      <c r="J826" s="99">
        <f t="shared" si="32"/>
        <v>11.206409999999966</v>
      </c>
      <c r="K826" s="99">
        <f t="shared" si="32"/>
        <v>7.0650124999999742</v>
      </c>
      <c r="L826" s="99">
        <f t="shared" si="32"/>
        <v>4.7100204999999811</v>
      </c>
      <c r="M826" s="99">
        <f t="shared" si="32"/>
        <v>2.2908884999999999</v>
      </c>
      <c r="N826" s="99">
        <f t="shared" si="31"/>
        <v>0.16728879999999866</v>
      </c>
      <c r="O826" s="99">
        <f t="shared" si="31"/>
        <v>6.0201934999999908E-2</v>
      </c>
      <c r="P826" s="99">
        <f t="shared" si="31"/>
        <v>1.4041184999999984E-2</v>
      </c>
      <c r="Q826" s="99">
        <f t="shared" si="31"/>
        <v>4.7327199999999498E-3</v>
      </c>
      <c r="R826" s="99">
        <f t="shared" si="31"/>
        <v>1.6050219999999954E-3</v>
      </c>
      <c r="S826" s="101"/>
      <c r="T826" s="99">
        <v>6.3333381517784899E-3</v>
      </c>
      <c r="U826" s="99">
        <v>2.7687623736863298E-3</v>
      </c>
      <c r="V826" s="99">
        <v>1.74554926864389E-3</v>
      </c>
      <c r="W826" s="99">
        <v>1.1637025184417899E-3</v>
      </c>
      <c r="X826" s="99">
        <v>5.6600872903193205E-4</v>
      </c>
      <c r="Y826" s="99">
        <v>4.1331964025868703E-5</v>
      </c>
      <c r="Z826" s="99">
        <v>1.4874063366511699E-5</v>
      </c>
      <c r="AA826" s="99">
        <v>3.4691488808609499E-6</v>
      </c>
      <c r="AB826" s="99">
        <v>1.16931087308002E-6</v>
      </c>
      <c r="AC826" s="99">
        <v>3.9655202000808298E-7</v>
      </c>
    </row>
    <row r="827" spans="1:29" s="98" customFormat="1" x14ac:dyDescent="0.25">
      <c r="A827" s="98" t="s">
        <v>33</v>
      </c>
      <c r="B827" s="98" t="s">
        <v>237</v>
      </c>
      <c r="C827" s="98" t="s">
        <v>287</v>
      </c>
      <c r="D827" s="98" t="s">
        <v>281</v>
      </c>
      <c r="E827" s="98" t="s">
        <v>282</v>
      </c>
      <c r="F827" s="98" t="s">
        <v>279</v>
      </c>
      <c r="G827" s="98" t="s">
        <v>277</v>
      </c>
      <c r="H827" s="98" t="s">
        <v>274</v>
      </c>
      <c r="I827" s="99">
        <f t="shared" si="32"/>
        <v>4.5788733333333136</v>
      </c>
      <c r="J827" s="99">
        <f t="shared" si="32"/>
        <v>1.7459018333333303</v>
      </c>
      <c r="K827" s="99">
        <f t="shared" si="32"/>
        <v>0.90934528333333153</v>
      </c>
      <c r="L827" s="99">
        <f t="shared" si="32"/>
        <v>0.6950729166666656</v>
      </c>
      <c r="M827" s="99">
        <f t="shared" si="32"/>
        <v>0.32241258333333328</v>
      </c>
      <c r="N827" s="99">
        <f t="shared" si="31"/>
        <v>9.5136851666666484E-3</v>
      </c>
      <c r="O827" s="99">
        <f t="shared" si="31"/>
        <v>6.6596383333333209E-3</v>
      </c>
      <c r="P827" s="99">
        <f t="shared" si="31"/>
        <v>1.4196161666666643E-3</v>
      </c>
      <c r="Q827" s="99">
        <f t="shared" si="31"/>
        <v>4.4742841666666632E-4</v>
      </c>
      <c r="R827" s="99">
        <f t="shared" si="31"/>
        <v>1.4792963333333314E-4</v>
      </c>
      <c r="S827" s="101"/>
      <c r="T827" s="99">
        <v>1.1313000505254599E-3</v>
      </c>
      <c r="U827" s="99">
        <v>4.3135913323565003E-4</v>
      </c>
      <c r="V827" s="99">
        <v>2.2467150543148699E-4</v>
      </c>
      <c r="W827" s="99">
        <v>1.71731333998585E-4</v>
      </c>
      <c r="X827" s="99">
        <v>7.9658323186135801E-5</v>
      </c>
      <c r="Y827" s="99">
        <v>2.3505416564773599E-6</v>
      </c>
      <c r="Z827" s="99">
        <v>1.6453936666329799E-6</v>
      </c>
      <c r="AA827" s="99">
        <v>3.5074388919765498E-7</v>
      </c>
      <c r="AB827" s="99">
        <v>1.10545925500202E-7</v>
      </c>
      <c r="AC827" s="99">
        <v>3.65489039510913E-8</v>
      </c>
    </row>
    <row r="828" spans="1:29" s="98" customFormat="1" x14ac:dyDescent="0.25">
      <c r="A828" s="98" t="s">
        <v>33</v>
      </c>
      <c r="B828" s="98" t="s">
        <v>237</v>
      </c>
      <c r="C828" s="98" t="s">
        <v>287</v>
      </c>
      <c r="D828" s="98" t="s">
        <v>281</v>
      </c>
      <c r="E828" s="98" t="s">
        <v>282</v>
      </c>
      <c r="F828" s="98" t="s">
        <v>279</v>
      </c>
      <c r="G828" s="98" t="s">
        <v>277</v>
      </c>
      <c r="H828" s="98" t="s">
        <v>275</v>
      </c>
      <c r="I828" s="99">
        <f t="shared" si="32"/>
        <v>5.5998316666666321</v>
      </c>
      <c r="J828" s="99">
        <f t="shared" si="32"/>
        <v>2.3332766666666669</v>
      </c>
      <c r="K828" s="99">
        <f t="shared" si="32"/>
        <v>1.3731615833333333</v>
      </c>
      <c r="L828" s="99">
        <f t="shared" si="32"/>
        <v>0.93530608333333243</v>
      </c>
      <c r="M828" s="99">
        <f t="shared" si="32"/>
        <v>0.44501691666666637</v>
      </c>
      <c r="N828" s="99">
        <f t="shared" si="31"/>
        <v>2.1289583333333341E-2</v>
      </c>
      <c r="O828" s="99">
        <f t="shared" si="31"/>
        <v>9.9512074999999617E-3</v>
      </c>
      <c r="P828" s="99">
        <f t="shared" si="31"/>
        <v>2.141227499999997E-3</v>
      </c>
      <c r="Q828" s="99">
        <f t="shared" si="31"/>
        <v>6.7742091666666638E-4</v>
      </c>
      <c r="R828" s="99">
        <f t="shared" si="31"/>
        <v>2.1822199999999999E-4</v>
      </c>
      <c r="S828" s="101"/>
      <c r="T828" s="99">
        <v>1.3835477389854401E-3</v>
      </c>
      <c r="U828" s="99">
        <v>5.7648155315278898E-4</v>
      </c>
      <c r="V828" s="99">
        <v>3.39266377450485E-4</v>
      </c>
      <c r="W828" s="99">
        <v>2.31085627905214E-4</v>
      </c>
      <c r="X828" s="99">
        <v>1.0995011734539201E-4</v>
      </c>
      <c r="Y828" s="99">
        <v>5.2600071998787399E-6</v>
      </c>
      <c r="Z828" s="99">
        <v>2.4586400906931999E-6</v>
      </c>
      <c r="AA828" s="99">
        <v>5.2903205714429997E-7</v>
      </c>
      <c r="AB828" s="99">
        <v>1.6737006277789E-7</v>
      </c>
      <c r="AC828" s="99">
        <v>5.3916005456750198E-8</v>
      </c>
    </row>
    <row r="829" spans="1:29" s="98" customFormat="1" x14ac:dyDescent="0.25">
      <c r="A829" s="98" t="s">
        <v>33</v>
      </c>
      <c r="B829" s="98" t="s">
        <v>237</v>
      </c>
      <c r="C829" s="98" t="s">
        <v>287</v>
      </c>
      <c r="D829" s="98" t="s">
        <v>281</v>
      </c>
      <c r="E829" s="98" t="s">
        <v>282</v>
      </c>
      <c r="F829" s="98" t="s">
        <v>279</v>
      </c>
      <c r="G829" s="98" t="s">
        <v>277</v>
      </c>
      <c r="H829" s="98" t="s">
        <v>276</v>
      </c>
      <c r="I829" s="99">
        <f t="shared" si="32"/>
        <v>10.905762499999975</v>
      </c>
      <c r="J829" s="99">
        <f t="shared" si="32"/>
        <v>4.4873599999999874</v>
      </c>
      <c r="K829" s="99">
        <f t="shared" si="32"/>
        <v>3.0848795833333309</v>
      </c>
      <c r="L829" s="99">
        <f t="shared" si="32"/>
        <v>1.8023929166666652</v>
      </c>
      <c r="M829" s="99">
        <f t="shared" si="32"/>
        <v>0.83680124999999972</v>
      </c>
      <c r="N829" s="99">
        <f t="shared" si="31"/>
        <v>0.11287837166666634</v>
      </c>
      <c r="O829" s="99">
        <f t="shared" si="31"/>
        <v>1.8363777083333321E-2</v>
      </c>
      <c r="P829" s="99">
        <f t="shared" si="31"/>
        <v>4.0403924999999983E-3</v>
      </c>
      <c r="Q829" s="99">
        <f t="shared" si="31"/>
        <v>1.2982073749999972E-3</v>
      </c>
      <c r="R829" s="99">
        <f t="shared" si="31"/>
        <v>4.2152295833332971E-4</v>
      </c>
      <c r="S829" s="101"/>
      <c r="T829" s="99">
        <v>2.6944815392582798E-3</v>
      </c>
      <c r="U829" s="99">
        <v>1.1086898949070299E-3</v>
      </c>
      <c r="V829" s="99">
        <v>7.6217972728880295E-4</v>
      </c>
      <c r="W829" s="99">
        <v>4.45316358250808E-4</v>
      </c>
      <c r="X829" s="99">
        <v>2.0674808571645101E-4</v>
      </c>
      <c r="Y829" s="99">
        <v>2.7888805449171299E-5</v>
      </c>
      <c r="Z829" s="99">
        <v>4.53712964518492E-6</v>
      </c>
      <c r="AA829" s="99">
        <v>9.9825784786782498E-7</v>
      </c>
      <c r="AB829" s="99">
        <v>3.2074747694775598E-7</v>
      </c>
      <c r="AC829" s="99">
        <v>1.04145476265662E-7</v>
      </c>
    </row>
    <row r="830" spans="1:29" s="98" customFormat="1" x14ac:dyDescent="0.25">
      <c r="A830" s="98" t="s">
        <v>33</v>
      </c>
      <c r="B830" s="98" t="s">
        <v>237</v>
      </c>
      <c r="C830" s="98" t="s">
        <v>287</v>
      </c>
      <c r="D830" s="98" t="s">
        <v>281</v>
      </c>
      <c r="E830" s="98" t="s">
        <v>282</v>
      </c>
      <c r="F830" s="98" t="s">
        <v>279</v>
      </c>
      <c r="G830" s="98" t="s">
        <v>278</v>
      </c>
      <c r="H830" s="98" t="s">
        <v>274</v>
      </c>
      <c r="I830" s="99">
        <f t="shared" si="32"/>
        <v>1.9372156410256318</v>
      </c>
      <c r="J830" s="99">
        <f t="shared" si="32"/>
        <v>0.73865077564102311</v>
      </c>
      <c r="K830" s="99">
        <f t="shared" si="32"/>
        <v>0.38472300448717855</v>
      </c>
      <c r="L830" s="99">
        <f t="shared" si="32"/>
        <v>0.29406931089743527</v>
      </c>
      <c r="M830" s="99">
        <f t="shared" si="32"/>
        <v>0.13640532371794889</v>
      </c>
      <c r="N830" s="99">
        <f t="shared" si="31"/>
        <v>4.0250206474358886E-3</v>
      </c>
      <c r="O830" s="99">
        <f t="shared" si="31"/>
        <v>2.8175392948717906E-3</v>
      </c>
      <c r="P830" s="99">
        <f t="shared" si="31"/>
        <v>6.0060683974358831E-4</v>
      </c>
      <c r="Q830" s="99">
        <f t="shared" si="31"/>
        <v>1.8929663782051251E-4</v>
      </c>
      <c r="R830" s="99">
        <f t="shared" si="31"/>
        <v>6.2585614102564005E-5</v>
      </c>
      <c r="S830" s="101"/>
      <c r="T830" s="99">
        <v>4.7862694445307901E-4</v>
      </c>
      <c r="U830" s="99">
        <v>1.8249809483046701E-4</v>
      </c>
      <c r="V830" s="99">
        <v>9.5053329221013704E-5</v>
      </c>
      <c r="W830" s="99">
        <v>7.2655564384016696E-5</v>
      </c>
      <c r="X830" s="99">
        <v>3.37015982710575E-5</v>
      </c>
      <c r="Y830" s="99">
        <v>9.9445993158657496E-7</v>
      </c>
      <c r="Z830" s="99">
        <v>6.9612808972933796E-7</v>
      </c>
      <c r="AA830" s="99">
        <v>1.4839164542977701E-7</v>
      </c>
      <c r="AB830" s="99">
        <v>4.6769430019316201E-8</v>
      </c>
      <c r="AC830" s="99">
        <v>1.5462997825461701E-8</v>
      </c>
    </row>
    <row r="831" spans="1:29" s="98" customFormat="1" x14ac:dyDescent="0.25">
      <c r="A831" s="98" t="s">
        <v>33</v>
      </c>
      <c r="B831" s="98" t="s">
        <v>237</v>
      </c>
      <c r="C831" s="98" t="s">
        <v>287</v>
      </c>
      <c r="D831" s="98" t="s">
        <v>281</v>
      </c>
      <c r="E831" s="98" t="s">
        <v>282</v>
      </c>
      <c r="F831" s="98" t="s">
        <v>279</v>
      </c>
      <c r="G831" s="98" t="s">
        <v>278</v>
      </c>
      <c r="H831" s="98" t="s">
        <v>275</v>
      </c>
      <c r="I831" s="99">
        <f t="shared" si="32"/>
        <v>2.3691595512820371</v>
      </c>
      <c r="J831" s="99">
        <f t="shared" si="32"/>
        <v>0.98715551282051417</v>
      </c>
      <c r="K831" s="99">
        <f t="shared" si="32"/>
        <v>0.58095297756410169</v>
      </c>
      <c r="L831" s="99">
        <f t="shared" si="32"/>
        <v>0.39570641987179456</v>
      </c>
      <c r="M831" s="99">
        <f t="shared" si="32"/>
        <v>0.18827638782051281</v>
      </c>
      <c r="N831" s="99">
        <f t="shared" si="31"/>
        <v>9.0071314102564155E-3</v>
      </c>
      <c r="O831" s="99">
        <f t="shared" si="31"/>
        <v>4.2101262499999997E-3</v>
      </c>
      <c r="P831" s="99">
        <f t="shared" si="31"/>
        <v>9.0590394230768956E-4</v>
      </c>
      <c r="Q831" s="99">
        <f t="shared" si="31"/>
        <v>2.8660115705128212E-4</v>
      </c>
      <c r="R831" s="99">
        <f t="shared" si="31"/>
        <v>9.2324692307692421E-5</v>
      </c>
      <c r="S831" s="101"/>
      <c r="T831" s="99">
        <v>5.85347120339994E-4</v>
      </c>
      <c r="U831" s="99">
        <v>2.43896041718488E-4</v>
      </c>
      <c r="V831" s="99">
        <v>1.43535775075205E-4</v>
      </c>
      <c r="W831" s="99">
        <v>9.7766996421436706E-5</v>
      </c>
      <c r="X831" s="99">
        <v>4.6517357338435103E-5</v>
      </c>
      <c r="Y831" s="99">
        <v>2.2253876614871599E-6</v>
      </c>
      <c r="Z831" s="99">
        <v>1.04019388452405E-6</v>
      </c>
      <c r="AA831" s="99">
        <v>2.2382125494566501E-7</v>
      </c>
      <c r="AB831" s="99">
        <v>7.0810411175261194E-8</v>
      </c>
      <c r="AC831" s="99">
        <v>2.2810617693240499E-8</v>
      </c>
    </row>
    <row r="832" spans="1:29" s="98" customFormat="1" x14ac:dyDescent="0.25">
      <c r="A832" s="98" t="s">
        <v>33</v>
      </c>
      <c r="B832" s="98" t="s">
        <v>237</v>
      </c>
      <c r="C832" s="98" t="s">
        <v>287</v>
      </c>
      <c r="D832" s="98" t="s">
        <v>281</v>
      </c>
      <c r="E832" s="98" t="s">
        <v>282</v>
      </c>
      <c r="F832" s="98" t="s">
        <v>279</v>
      </c>
      <c r="G832" s="98" t="s">
        <v>278</v>
      </c>
      <c r="H832" s="98" t="s">
        <v>276</v>
      </c>
      <c r="I832" s="99">
        <f t="shared" si="32"/>
        <v>4.6139764423076635</v>
      </c>
      <c r="J832" s="99">
        <f t="shared" si="32"/>
        <v>1.8984984615384541</v>
      </c>
      <c r="K832" s="99">
        <f t="shared" si="32"/>
        <v>1.3051413621794858</v>
      </c>
      <c r="L832" s="99">
        <f t="shared" si="32"/>
        <v>0.76255084935897521</v>
      </c>
      <c r="M832" s="99">
        <f t="shared" si="32"/>
        <v>0.3540312980769228</v>
      </c>
      <c r="N832" s="99">
        <f t="shared" si="31"/>
        <v>4.7756234166666453E-2</v>
      </c>
      <c r="O832" s="99">
        <f t="shared" si="31"/>
        <v>7.7692903044871845E-3</v>
      </c>
      <c r="P832" s="99">
        <f t="shared" si="31"/>
        <v>1.7093968269230782E-3</v>
      </c>
      <c r="Q832" s="99">
        <f t="shared" si="31"/>
        <v>5.4924158173076838E-4</v>
      </c>
      <c r="R832" s="99">
        <f t="shared" si="31"/>
        <v>1.7833663621794719E-4</v>
      </c>
      <c r="S832" s="101"/>
      <c r="T832" s="99">
        <v>1.1399729589169601E-3</v>
      </c>
      <c r="U832" s="99">
        <v>4.69061109383743E-4</v>
      </c>
      <c r="V832" s="99">
        <v>3.2246065385295501E-4</v>
      </c>
      <c r="W832" s="99">
        <v>1.8840307464457301E-4</v>
      </c>
      <c r="X832" s="99">
        <v>8.7470343956960002E-5</v>
      </c>
      <c r="Y832" s="99">
        <v>1.17991099977263E-5</v>
      </c>
      <c r="Z832" s="99">
        <v>1.9195548498859302E-6</v>
      </c>
      <c r="AA832" s="99">
        <v>4.2233985871331098E-7</v>
      </c>
      <c r="AB832" s="99">
        <v>1.3570085563174299E-7</v>
      </c>
      <c r="AC832" s="99">
        <v>4.4061547650856999E-8</v>
      </c>
    </row>
    <row r="833" spans="1:29" s="98" customFormat="1" x14ac:dyDescent="0.25">
      <c r="A833" s="98" t="s">
        <v>33</v>
      </c>
      <c r="B833" s="98" t="s">
        <v>237</v>
      </c>
      <c r="C833" s="98" t="s">
        <v>287</v>
      </c>
      <c r="D833" s="98" t="s">
        <v>281</v>
      </c>
      <c r="E833" s="98" t="s">
        <v>282</v>
      </c>
      <c r="F833" s="98" t="s">
        <v>280</v>
      </c>
      <c r="G833" s="98" t="s">
        <v>273</v>
      </c>
      <c r="H833" s="98" t="s">
        <v>274</v>
      </c>
      <c r="I833" s="99">
        <f t="shared" si="32"/>
        <v>5.669089999999985E-15</v>
      </c>
      <c r="J833" s="99">
        <f t="shared" si="32"/>
        <v>2.5086410000000034E-9</v>
      </c>
      <c r="K833" s="99">
        <f t="shared" si="32"/>
        <v>3.0061299999999977E-8</v>
      </c>
      <c r="L833" s="99">
        <f t="shared" si="32"/>
        <v>1.2542239999999989E-7</v>
      </c>
      <c r="M833" s="99">
        <f t="shared" si="32"/>
        <v>5.7256869999999724E-7</v>
      </c>
      <c r="N833" s="99">
        <f t="shared" si="31"/>
        <v>3.2960479999999998E-7</v>
      </c>
      <c r="O833" s="99">
        <f t="shared" si="31"/>
        <v>2.3069199999999975E-7</v>
      </c>
      <c r="P833" s="99">
        <f t="shared" si="31"/>
        <v>9.1322499999999751E-8</v>
      </c>
      <c r="Q833" s="99">
        <f t="shared" si="31"/>
        <v>5.5740179999999927E-8</v>
      </c>
      <c r="R833" s="99">
        <f t="shared" si="31"/>
        <v>2.8403199999999974E-8</v>
      </c>
      <c r="S833" s="101"/>
      <c r="T833" s="99">
        <v>1.4006593623686299E-18</v>
      </c>
      <c r="U833" s="99">
        <v>6.1980873534761601E-13</v>
      </c>
      <c r="V833" s="99">
        <v>7.4272310529506807E-12</v>
      </c>
      <c r="W833" s="99">
        <v>3.09880525464834E-11</v>
      </c>
      <c r="X833" s="99">
        <v>1.4146427561640999E-10</v>
      </c>
      <c r="Y833" s="99">
        <v>8.1435300727566696E-11</v>
      </c>
      <c r="Z833" s="99">
        <v>5.6996962409054101E-11</v>
      </c>
      <c r="AA833" s="99">
        <v>2.2563006517784901E-11</v>
      </c>
      <c r="AB833" s="99">
        <v>1.37716996867421E-11</v>
      </c>
      <c r="AC833" s="99">
        <v>7.0175650767986997E-12</v>
      </c>
    </row>
    <row r="834" spans="1:29" s="98" customFormat="1" x14ac:dyDescent="0.25">
      <c r="A834" s="98" t="s">
        <v>33</v>
      </c>
      <c r="B834" s="98" t="s">
        <v>237</v>
      </c>
      <c r="C834" s="98" t="s">
        <v>287</v>
      </c>
      <c r="D834" s="98" t="s">
        <v>281</v>
      </c>
      <c r="E834" s="98" t="s">
        <v>282</v>
      </c>
      <c r="F834" s="98" t="s">
        <v>280</v>
      </c>
      <c r="G834" s="98" t="s">
        <v>273</v>
      </c>
      <c r="H834" s="98" t="s">
        <v>275</v>
      </c>
      <c r="I834" s="99">
        <f t="shared" si="32"/>
        <v>1.1516649999999973E-10</v>
      </c>
      <c r="J834" s="99">
        <f t="shared" si="32"/>
        <v>6.0969699999999882E-7</v>
      </c>
      <c r="K834" s="99">
        <f t="shared" si="32"/>
        <v>5.7938999999999692E-6</v>
      </c>
      <c r="L834" s="99">
        <f t="shared" si="32"/>
        <v>1.8613799999999964E-5</v>
      </c>
      <c r="M834" s="99">
        <f t="shared" si="32"/>
        <v>5.414809999999995E-5</v>
      </c>
      <c r="N834" s="99">
        <f t="shared" si="31"/>
        <v>1.5216799999999969E-5</v>
      </c>
      <c r="O834" s="99">
        <f t="shared" si="31"/>
        <v>9.1524599999999727E-6</v>
      </c>
      <c r="P834" s="99">
        <f t="shared" si="31"/>
        <v>3.9937699999999994E-6</v>
      </c>
      <c r="Q834" s="99">
        <f t="shared" si="31"/>
        <v>2.1610699999999991E-6</v>
      </c>
      <c r="R834" s="99">
        <f t="shared" si="31"/>
        <v>1.0819899999999972E-6</v>
      </c>
      <c r="S834" s="101"/>
      <c r="T834" s="99">
        <v>2.8454132225141403E-14</v>
      </c>
      <c r="U834" s="99">
        <v>1.5063754698868199E-10</v>
      </c>
      <c r="V834" s="99">
        <v>1.4314961095391999E-9</v>
      </c>
      <c r="W834" s="99">
        <v>4.5989026879547199E-9</v>
      </c>
      <c r="X834" s="99">
        <v>1.33783452405012E-8</v>
      </c>
      <c r="Y834" s="99">
        <v>3.7596075181891599E-9</v>
      </c>
      <c r="Z834" s="99">
        <v>2.26129392683912E-9</v>
      </c>
      <c r="AA834" s="99">
        <v>9.86738849029911E-10</v>
      </c>
      <c r="AB834" s="99">
        <v>5.3393453415521396E-10</v>
      </c>
      <c r="AC834" s="99">
        <v>2.6732675323362902E-10</v>
      </c>
    </row>
    <row r="835" spans="1:29" s="98" customFormat="1" x14ac:dyDescent="0.25">
      <c r="A835" s="98" t="s">
        <v>33</v>
      </c>
      <c r="B835" s="98" t="s">
        <v>237</v>
      </c>
      <c r="C835" s="98" t="s">
        <v>287</v>
      </c>
      <c r="D835" s="98" t="s">
        <v>281</v>
      </c>
      <c r="E835" s="98" t="s">
        <v>282</v>
      </c>
      <c r="F835" s="98" t="s">
        <v>280</v>
      </c>
      <c r="G835" s="98" t="s">
        <v>273</v>
      </c>
      <c r="H835" s="98" t="s">
        <v>276</v>
      </c>
      <c r="I835" s="99">
        <f t="shared" si="32"/>
        <v>4.9132794999999875E-7</v>
      </c>
      <c r="J835" s="99">
        <f t="shared" si="32"/>
        <v>1.948578999999996E-4</v>
      </c>
      <c r="K835" s="99">
        <f t="shared" si="32"/>
        <v>1.422701499999998E-3</v>
      </c>
      <c r="L835" s="99">
        <f t="shared" si="32"/>
        <v>3.2997499999999854E-3</v>
      </c>
      <c r="M835" s="99">
        <f t="shared" si="32"/>
        <v>8.1194044999999635E-3</v>
      </c>
      <c r="N835" s="99">
        <f t="shared" si="31"/>
        <v>2.524419999999999E-3</v>
      </c>
      <c r="O835" s="99">
        <f t="shared" si="31"/>
        <v>1.5095869999999971E-3</v>
      </c>
      <c r="P835" s="99">
        <f t="shared" si="31"/>
        <v>6.9419664999999828E-4</v>
      </c>
      <c r="Q835" s="99">
        <f t="shared" si="31"/>
        <v>3.3322589999999948E-4</v>
      </c>
      <c r="R835" s="99">
        <f t="shared" si="31"/>
        <v>1.397911499999994E-4</v>
      </c>
      <c r="S835" s="101"/>
      <c r="T835" s="99">
        <v>1.2139216226252999E-10</v>
      </c>
      <c r="U835" s="99">
        <v>4.8143448413500303E-8</v>
      </c>
      <c r="V835" s="99">
        <v>3.5150618103274001E-7</v>
      </c>
      <c r="W835" s="99">
        <v>8.1526765864995596E-7</v>
      </c>
      <c r="X835" s="99">
        <v>2.0060573971806701E-6</v>
      </c>
      <c r="Y835" s="99">
        <v>6.2370724535165703E-7</v>
      </c>
      <c r="Z835" s="99">
        <v>3.72972940076798E-7</v>
      </c>
      <c r="AA835" s="99">
        <v>1.7151483521119599E-7</v>
      </c>
      <c r="AB835" s="99">
        <v>8.2329964177445301E-8</v>
      </c>
      <c r="AC835" s="99">
        <v>3.4538132755658703E-8</v>
      </c>
    </row>
    <row r="836" spans="1:29" s="98" customFormat="1" x14ac:dyDescent="0.25">
      <c r="A836" s="98" t="s">
        <v>33</v>
      </c>
      <c r="B836" s="98" t="s">
        <v>237</v>
      </c>
      <c r="C836" s="98" t="s">
        <v>287</v>
      </c>
      <c r="D836" s="98" t="s">
        <v>281</v>
      </c>
      <c r="E836" s="98" t="s">
        <v>282</v>
      </c>
      <c r="F836" s="98" t="s">
        <v>280</v>
      </c>
      <c r="G836" s="98" t="s">
        <v>277</v>
      </c>
      <c r="H836" s="98" t="s">
        <v>274</v>
      </c>
      <c r="I836" s="99">
        <f t="shared" si="32"/>
        <v>2.0638722916666656E-7</v>
      </c>
      <c r="J836" s="99">
        <f t="shared" si="32"/>
        <v>4.3765272333332967E-5</v>
      </c>
      <c r="K836" s="99">
        <f t="shared" si="32"/>
        <v>8.6115286499999856E-5</v>
      </c>
      <c r="L836" s="99">
        <f t="shared" si="32"/>
        <v>5.0152401833333219E-4</v>
      </c>
      <c r="M836" s="99">
        <f t="shared" si="32"/>
        <v>1.1148862999999971E-3</v>
      </c>
      <c r="N836" s="99">
        <f t="shared" si="31"/>
        <v>2.4030176933333323E-4</v>
      </c>
      <c r="O836" s="99">
        <f t="shared" si="31"/>
        <v>1.9700726333333332E-4</v>
      </c>
      <c r="P836" s="99">
        <f t="shared" si="31"/>
        <v>9.6398669999999797E-5</v>
      </c>
      <c r="Q836" s="99">
        <f t="shared" si="31"/>
        <v>4.9166376999999811E-5</v>
      </c>
      <c r="R836" s="99">
        <f t="shared" si="31"/>
        <v>2.1571223166666662E-5</v>
      </c>
      <c r="S836" s="101"/>
      <c r="T836" s="99">
        <v>5.0991994271675398E-11</v>
      </c>
      <c r="U836" s="99">
        <v>1.08130649610953E-8</v>
      </c>
      <c r="V836" s="99">
        <v>2.1276462761974501E-8</v>
      </c>
      <c r="W836" s="99">
        <v>1.2391130000252599E-7</v>
      </c>
      <c r="X836" s="99">
        <v>2.7545442638439701E-7</v>
      </c>
      <c r="Y836" s="99">
        <v>5.9371243534761497E-8</v>
      </c>
      <c r="Z836" s="99">
        <v>4.8674490587105899E-8</v>
      </c>
      <c r="AA836" s="99">
        <v>2.38171734185529E-8</v>
      </c>
      <c r="AB836" s="99">
        <v>1.2147513314975701E-8</v>
      </c>
      <c r="AC836" s="99">
        <v>5.32959181916936E-9</v>
      </c>
    </row>
    <row r="837" spans="1:29" s="98" customFormat="1" x14ac:dyDescent="0.25">
      <c r="A837" s="98" t="s">
        <v>33</v>
      </c>
      <c r="B837" s="98" t="s">
        <v>237</v>
      </c>
      <c r="C837" s="98" t="s">
        <v>287</v>
      </c>
      <c r="D837" s="98" t="s">
        <v>281</v>
      </c>
      <c r="E837" s="98" t="s">
        <v>282</v>
      </c>
      <c r="F837" s="98" t="s">
        <v>280</v>
      </c>
      <c r="G837" s="98" t="s">
        <v>277</v>
      </c>
      <c r="H837" s="98" t="s">
        <v>275</v>
      </c>
      <c r="I837" s="99">
        <f t="shared" si="32"/>
        <v>2.6469630666666631E-7</v>
      </c>
      <c r="J837" s="99">
        <f t="shared" si="32"/>
        <v>5.343433583333328E-5</v>
      </c>
      <c r="K837" s="99">
        <f t="shared" si="32"/>
        <v>3.2296491333333303E-4</v>
      </c>
      <c r="L837" s="99">
        <f t="shared" si="32"/>
        <v>6.53449008333333E-4</v>
      </c>
      <c r="M837" s="99">
        <f t="shared" si="32"/>
        <v>1.4975592583333305E-3</v>
      </c>
      <c r="N837" s="99">
        <f t="shared" si="31"/>
        <v>4.2276842833333317E-4</v>
      </c>
      <c r="O837" s="99">
        <f t="shared" si="31"/>
        <v>2.6519182333333333E-4</v>
      </c>
      <c r="P837" s="99">
        <f t="shared" si="31"/>
        <v>1.2629378249999962E-4</v>
      </c>
      <c r="Q837" s="99">
        <f t="shared" si="31"/>
        <v>6.5633921666666313E-5</v>
      </c>
      <c r="R837" s="99">
        <f t="shared" si="31"/>
        <v>2.9259972000000001E-5</v>
      </c>
      <c r="S837" s="101"/>
      <c r="T837" s="99">
        <v>6.5398390238480103E-11</v>
      </c>
      <c r="U837" s="99">
        <v>1.32019958682801E-8</v>
      </c>
      <c r="V837" s="99">
        <v>7.9794787095796199E-8</v>
      </c>
      <c r="W837" s="99">
        <v>1.6144733481962399E-7</v>
      </c>
      <c r="X837" s="99">
        <v>3.7000125167997099E-7</v>
      </c>
      <c r="Y837" s="99">
        <v>1.04453193944523E-7</v>
      </c>
      <c r="Z837" s="99">
        <v>6.5520817304971704E-8</v>
      </c>
      <c r="AA837" s="99">
        <v>3.1203344605143401E-8</v>
      </c>
      <c r="AB837" s="99">
        <v>1.6216141721402499E-8</v>
      </c>
      <c r="AC837" s="99">
        <v>7.2292473261924003E-9</v>
      </c>
    </row>
    <row r="838" spans="1:29" s="98" customFormat="1" x14ac:dyDescent="0.25">
      <c r="A838" s="98" t="s">
        <v>33</v>
      </c>
      <c r="B838" s="98" t="s">
        <v>237</v>
      </c>
      <c r="C838" s="98" t="s">
        <v>287</v>
      </c>
      <c r="D838" s="98" t="s">
        <v>281</v>
      </c>
      <c r="E838" s="98" t="s">
        <v>282</v>
      </c>
      <c r="F838" s="98" t="s">
        <v>280</v>
      </c>
      <c r="G838" s="98" t="s">
        <v>277</v>
      </c>
      <c r="H838" s="98" t="s">
        <v>276</v>
      </c>
      <c r="I838" s="99">
        <f t="shared" si="32"/>
        <v>3.0652135916666657E-7</v>
      </c>
      <c r="J838" s="99">
        <f t="shared" si="32"/>
        <v>6.4860105999999697E-5</v>
      </c>
      <c r="K838" s="99">
        <f t="shared" si="32"/>
        <v>7.7562021166666583E-4</v>
      </c>
      <c r="L838" s="99">
        <f t="shared" si="32"/>
        <v>1.2926957333333328E-3</v>
      </c>
      <c r="M838" s="99">
        <f t="shared" si="32"/>
        <v>3.3834404916666646E-3</v>
      </c>
      <c r="N838" s="99">
        <f t="shared" si="31"/>
        <v>1.5159667499999973E-3</v>
      </c>
      <c r="O838" s="99">
        <f t="shared" si="31"/>
        <v>8.2569976249999657E-4</v>
      </c>
      <c r="P838" s="99">
        <f t="shared" si="31"/>
        <v>3.004376808333332E-4</v>
      </c>
      <c r="Q838" s="99">
        <f t="shared" si="31"/>
        <v>1.2588485791666644E-4</v>
      </c>
      <c r="R838" s="99">
        <f t="shared" si="31"/>
        <v>5.2115149166666403E-5</v>
      </c>
      <c r="S838" s="101"/>
      <c r="T838" s="99">
        <v>7.57320860107619E-11</v>
      </c>
      <c r="U838" s="99">
        <v>1.60249554537186E-8</v>
      </c>
      <c r="V838" s="99">
        <v>1.9163211575636601E-7</v>
      </c>
      <c r="W838" s="99">
        <v>3.1938571827000799E-7</v>
      </c>
      <c r="X838" s="99">
        <v>8.3594502850899298E-7</v>
      </c>
      <c r="Y838" s="99">
        <v>3.7454918186641001E-7</v>
      </c>
      <c r="Z838" s="99">
        <v>2.0400524649479501E-7</v>
      </c>
      <c r="AA838" s="99">
        <v>7.4228994506618797E-8</v>
      </c>
      <c r="AB838" s="99">
        <v>3.1102311803380098E-8</v>
      </c>
      <c r="AC838" s="99">
        <v>1.2876065047746499E-8</v>
      </c>
    </row>
    <row r="839" spans="1:29" s="98" customFormat="1" x14ac:dyDescent="0.25">
      <c r="A839" s="98" t="s">
        <v>33</v>
      </c>
      <c r="B839" s="98" t="s">
        <v>237</v>
      </c>
      <c r="C839" s="98" t="s">
        <v>287</v>
      </c>
      <c r="D839" s="98" t="s">
        <v>281</v>
      </c>
      <c r="E839" s="98" t="s">
        <v>282</v>
      </c>
      <c r="F839" s="98" t="s">
        <v>280</v>
      </c>
      <c r="G839" s="98" t="s">
        <v>278</v>
      </c>
      <c r="H839" s="98" t="s">
        <v>274</v>
      </c>
      <c r="I839" s="99">
        <f t="shared" si="32"/>
        <v>8.7317673878205023E-8</v>
      </c>
      <c r="J839" s="99">
        <f t="shared" si="32"/>
        <v>1.8516076756410107E-5</v>
      </c>
      <c r="K839" s="99">
        <f t="shared" si="32"/>
        <v>3.6433390442307624E-5</v>
      </c>
      <c r="L839" s="99">
        <f t="shared" si="32"/>
        <v>2.1218323852564047E-4</v>
      </c>
      <c r="M839" s="99">
        <f t="shared" si="32"/>
        <v>4.7168266538461618E-4</v>
      </c>
      <c r="N839" s="99">
        <f t="shared" si="31"/>
        <v>1.0166613317948732E-4</v>
      </c>
      <c r="O839" s="99">
        <f t="shared" si="31"/>
        <v>8.3349226794871719E-5</v>
      </c>
      <c r="P839" s="99">
        <f t="shared" si="31"/>
        <v>4.0784052692307428E-5</v>
      </c>
      <c r="Q839" s="99">
        <f t="shared" si="31"/>
        <v>2.0801159499999908E-5</v>
      </c>
      <c r="R839" s="99">
        <f t="shared" si="31"/>
        <v>9.1262867243589555E-6</v>
      </c>
      <c r="S839" s="101"/>
      <c r="T839" s="99">
        <v>2.1573536038016499E-11</v>
      </c>
      <c r="U839" s="99">
        <v>4.5747582527710901E-9</v>
      </c>
      <c r="V839" s="99">
        <v>9.0015803992969002E-9</v>
      </c>
      <c r="W839" s="99">
        <v>5.2424011539530203E-8</v>
      </c>
      <c r="X839" s="99">
        <v>1.1653841116263E-7</v>
      </c>
      <c r="Y839" s="99">
        <v>2.51186030339376E-8</v>
      </c>
      <c r="Z839" s="99">
        <v>2.05930537099294E-8</v>
      </c>
      <c r="AA839" s="99">
        <v>1.00764964463108E-8</v>
      </c>
      <c r="AB839" s="99">
        <v>5.13933255633587E-9</v>
      </c>
      <c r="AC839" s="99">
        <v>2.2548273081101098E-9</v>
      </c>
    </row>
    <row r="840" spans="1:29" s="98" customFormat="1" x14ac:dyDescent="0.25">
      <c r="A840" s="98" t="s">
        <v>33</v>
      </c>
      <c r="B840" s="98" t="s">
        <v>237</v>
      </c>
      <c r="C840" s="98" t="s">
        <v>287</v>
      </c>
      <c r="D840" s="98" t="s">
        <v>281</v>
      </c>
      <c r="E840" s="98" t="s">
        <v>282</v>
      </c>
      <c r="F840" s="98" t="s">
        <v>280</v>
      </c>
      <c r="G840" s="98" t="s">
        <v>278</v>
      </c>
      <c r="H840" s="98" t="s">
        <v>275</v>
      </c>
      <c r="I840" s="99">
        <f t="shared" si="32"/>
        <v>1.1198689897435864E-7</v>
      </c>
      <c r="J840" s="99">
        <f t="shared" si="32"/>
        <v>2.2606834391025636E-5</v>
      </c>
      <c r="K840" s="99">
        <f t="shared" si="32"/>
        <v>1.3663900179487157E-4</v>
      </c>
      <c r="L840" s="99">
        <f t="shared" si="32"/>
        <v>2.7645919583333317E-4</v>
      </c>
      <c r="M840" s="99">
        <f t="shared" si="32"/>
        <v>6.3358276314102308E-4</v>
      </c>
      <c r="N840" s="99">
        <f t="shared" si="31"/>
        <v>1.7886356583333331E-4</v>
      </c>
      <c r="O840" s="99">
        <f t="shared" si="31"/>
        <v>1.1219654064102547E-4</v>
      </c>
      <c r="P840" s="99">
        <f t="shared" si="31"/>
        <v>5.3431984903846092E-5</v>
      </c>
      <c r="Q840" s="99">
        <f t="shared" si="31"/>
        <v>2.7768197628204989E-5</v>
      </c>
      <c r="R840" s="99">
        <f t="shared" si="31"/>
        <v>1.2379218923076906E-5</v>
      </c>
      <c r="S840" s="101"/>
      <c r="T840" s="99">
        <v>2.766854971628E-11</v>
      </c>
      <c r="U840" s="99">
        <v>5.5854597904262002E-9</v>
      </c>
      <c r="V840" s="99">
        <v>3.3759333002067602E-8</v>
      </c>
      <c r="W840" s="99">
        <v>6.8304641654456298E-8</v>
      </c>
      <c r="X840" s="99">
        <v>1.5653899109537201E-7</v>
      </c>
      <c r="Y840" s="99">
        <v>4.4191735899605901E-8</v>
      </c>
      <c r="Z840" s="99">
        <v>2.7720345782872601E-8</v>
      </c>
      <c r="AA840" s="99">
        <v>1.3201415025253E-8</v>
      </c>
      <c r="AB840" s="99">
        <v>6.86067534367029E-9</v>
      </c>
      <c r="AC840" s="99">
        <v>3.0585277149275502E-9</v>
      </c>
    </row>
    <row r="841" spans="1:29" s="98" customFormat="1" x14ac:dyDescent="0.25">
      <c r="A841" s="98" t="s">
        <v>33</v>
      </c>
      <c r="B841" s="98" t="s">
        <v>237</v>
      </c>
      <c r="C841" s="98" t="s">
        <v>287</v>
      </c>
      <c r="D841" s="98" t="s">
        <v>281</v>
      </c>
      <c r="E841" s="98" t="s">
        <v>282</v>
      </c>
      <c r="F841" s="98" t="s">
        <v>280</v>
      </c>
      <c r="G841" s="98" t="s">
        <v>278</v>
      </c>
      <c r="H841" s="98" t="s">
        <v>276</v>
      </c>
      <c r="I841" s="99">
        <f t="shared" si="32"/>
        <v>1.2968211349358955E-7</v>
      </c>
      <c r="J841" s="99">
        <f t="shared" si="32"/>
        <v>2.744081407692294E-5</v>
      </c>
      <c r="K841" s="99">
        <f t="shared" si="32"/>
        <v>3.2814701262820484E-4</v>
      </c>
      <c r="L841" s="99">
        <f t="shared" si="32"/>
        <v>5.4690973333333323E-4</v>
      </c>
      <c r="M841" s="99">
        <f t="shared" si="32"/>
        <v>1.4314555926282023E-3</v>
      </c>
      <c r="N841" s="99">
        <f t="shared" si="31"/>
        <v>6.4137054807692352E-4</v>
      </c>
      <c r="O841" s="99">
        <f t="shared" si="31"/>
        <v>3.4933451490384458E-4</v>
      </c>
      <c r="P841" s="99">
        <f t="shared" si="31"/>
        <v>1.2710824958333327E-4</v>
      </c>
      <c r="Q841" s="99">
        <f t="shared" si="31"/>
        <v>5.3258978349358806E-5</v>
      </c>
      <c r="R841" s="99">
        <f t="shared" si="31"/>
        <v>2.2048716955128082E-5</v>
      </c>
      <c r="S841" s="101"/>
      <c r="T841" s="99">
        <v>3.2040497927629997E-11</v>
      </c>
      <c r="U841" s="99">
        <v>6.7797888458040203E-9</v>
      </c>
      <c r="V841" s="99">
        <v>8.1075125896924094E-8</v>
      </c>
      <c r="W841" s="99">
        <v>1.35124726960388E-7</v>
      </c>
      <c r="X841" s="99">
        <v>3.5366905052303502E-7</v>
      </c>
      <c r="Y841" s="99">
        <v>1.5846311540502E-7</v>
      </c>
      <c r="Z841" s="99">
        <v>8.6309911978567097E-8</v>
      </c>
      <c r="AA841" s="99">
        <v>3.1404574598954102E-8</v>
      </c>
      <c r="AB841" s="99">
        <v>1.31586703783531E-8</v>
      </c>
      <c r="AC841" s="99">
        <v>5.4475659817389002E-9</v>
      </c>
    </row>
    <row r="842" spans="1:29" s="98" customFormat="1" x14ac:dyDescent="0.25">
      <c r="A842" s="98" t="s">
        <v>54</v>
      </c>
      <c r="B842" s="98" t="s">
        <v>236</v>
      </c>
      <c r="C842" s="98" t="s">
        <v>288</v>
      </c>
      <c r="D842" s="98">
        <v>2015</v>
      </c>
      <c r="E842" s="98">
        <v>2016</v>
      </c>
      <c r="F842" s="98" t="s">
        <v>272</v>
      </c>
      <c r="G842" s="98" t="s">
        <v>273</v>
      </c>
      <c r="H842" s="98" t="s">
        <v>274</v>
      </c>
      <c r="I842" s="99">
        <f t="shared" si="32"/>
        <v>0</v>
      </c>
      <c r="J842" s="99">
        <f t="shared" si="32"/>
        <v>0</v>
      </c>
      <c r="K842" s="99">
        <f t="shared" si="32"/>
        <v>0</v>
      </c>
      <c r="L842" s="99">
        <f t="shared" si="32"/>
        <v>0</v>
      </c>
      <c r="M842" s="99">
        <f t="shared" si="32"/>
        <v>0</v>
      </c>
      <c r="N842" s="99">
        <f t="shared" si="31"/>
        <v>0</v>
      </c>
      <c r="O842" s="99">
        <f t="shared" si="31"/>
        <v>0</v>
      </c>
      <c r="P842" s="99">
        <f t="shared" si="31"/>
        <v>0</v>
      </c>
      <c r="Q842" s="99">
        <f t="shared" si="31"/>
        <v>0</v>
      </c>
      <c r="R842" s="99">
        <f t="shared" si="31"/>
        <v>0</v>
      </c>
      <c r="S842" s="101"/>
      <c r="T842" s="99">
        <v>0</v>
      </c>
      <c r="U842" s="99">
        <v>0</v>
      </c>
      <c r="V842" s="99">
        <v>0</v>
      </c>
      <c r="W842" s="99">
        <v>0</v>
      </c>
      <c r="X842" s="99">
        <v>0</v>
      </c>
      <c r="Y842" s="99">
        <v>0</v>
      </c>
      <c r="Z842" s="99">
        <v>0</v>
      </c>
      <c r="AA842" s="99">
        <v>0</v>
      </c>
      <c r="AB842" s="99">
        <v>0</v>
      </c>
      <c r="AC842" s="99">
        <v>0</v>
      </c>
    </row>
    <row r="843" spans="1:29" s="98" customFormat="1" x14ac:dyDescent="0.25">
      <c r="A843" s="98" t="s">
        <v>54</v>
      </c>
      <c r="B843" s="98" t="s">
        <v>236</v>
      </c>
      <c r="C843" s="98" t="s">
        <v>288</v>
      </c>
      <c r="D843" s="98">
        <v>2015</v>
      </c>
      <c r="E843" s="98">
        <v>2016</v>
      </c>
      <c r="F843" s="98" t="s">
        <v>272</v>
      </c>
      <c r="G843" s="98" t="s">
        <v>273</v>
      </c>
      <c r="H843" s="98" t="s">
        <v>275</v>
      </c>
      <c r="I843" s="99">
        <f t="shared" si="32"/>
        <v>0.19913423312883438</v>
      </c>
      <c r="J843" s="99">
        <f t="shared" si="32"/>
        <v>4.3307648261758681E-2</v>
      </c>
      <c r="K843" s="99">
        <f t="shared" si="32"/>
        <v>2.0641963190184052E-2</v>
      </c>
      <c r="L843" s="99">
        <f t="shared" si="32"/>
        <v>1.1939959100204501E-2</v>
      </c>
      <c r="M843" s="99">
        <f t="shared" si="32"/>
        <v>4.0150642126789366E-3</v>
      </c>
      <c r="N843" s="99">
        <f t="shared" si="31"/>
        <v>2.8615427402862989E-5</v>
      </c>
      <c r="O843" s="99">
        <f t="shared" si="31"/>
        <v>7.447296523517383E-6</v>
      </c>
      <c r="P843" s="99">
        <f t="shared" si="31"/>
        <v>7.8925153374233132E-8</v>
      </c>
      <c r="Q843" s="99">
        <f t="shared" si="31"/>
        <v>0</v>
      </c>
      <c r="R843" s="99">
        <f t="shared" si="31"/>
        <v>0</v>
      </c>
      <c r="S843" s="101"/>
      <c r="T843" s="99">
        <v>4.9200000000000003E-5</v>
      </c>
      <c r="U843" s="99">
        <v>1.0699999999999999E-5</v>
      </c>
      <c r="V843" s="99">
        <v>5.1000000000000003E-6</v>
      </c>
      <c r="W843" s="99">
        <v>2.9500000000000001E-6</v>
      </c>
      <c r="X843" s="99">
        <v>9.9199999999999999E-7</v>
      </c>
      <c r="Y843" s="99">
        <v>7.0699999999999998E-9</v>
      </c>
      <c r="Z843" s="99">
        <v>1.8400000000000001E-9</v>
      </c>
      <c r="AA843" s="99">
        <v>1.9500000000000001E-11</v>
      </c>
      <c r="AB843" s="99">
        <v>0</v>
      </c>
      <c r="AC843" s="99">
        <v>0</v>
      </c>
    </row>
    <row r="844" spans="1:29" s="98" customFormat="1" x14ac:dyDescent="0.25">
      <c r="A844" s="98" t="s">
        <v>54</v>
      </c>
      <c r="B844" s="98" t="s">
        <v>236</v>
      </c>
      <c r="C844" s="98" t="s">
        <v>288</v>
      </c>
      <c r="D844" s="98">
        <v>2015</v>
      </c>
      <c r="E844" s="98">
        <v>2016</v>
      </c>
      <c r="F844" s="98" t="s">
        <v>272</v>
      </c>
      <c r="G844" s="98" t="s">
        <v>273</v>
      </c>
      <c r="H844" s="98" t="s">
        <v>276</v>
      </c>
      <c r="I844" s="99">
        <f t="shared" si="32"/>
        <v>1.2425652351738241</v>
      </c>
      <c r="J844" s="99">
        <f t="shared" si="32"/>
        <v>0.55045235173824136</v>
      </c>
      <c r="K844" s="99">
        <f t="shared" si="32"/>
        <v>0.35455607361963193</v>
      </c>
      <c r="L844" s="99">
        <f t="shared" si="32"/>
        <v>0.22908531697341517</v>
      </c>
      <c r="M844" s="99">
        <f t="shared" si="32"/>
        <v>0.11211419222903886</v>
      </c>
      <c r="N844" s="99">
        <f t="shared" si="31"/>
        <v>8.4591574642126788E-3</v>
      </c>
      <c r="O844" s="99">
        <f t="shared" si="31"/>
        <v>2.9789186094069534E-3</v>
      </c>
      <c r="P844" s="99">
        <f t="shared" si="31"/>
        <v>7.1639754601227003E-4</v>
      </c>
      <c r="Q844" s="99">
        <f t="shared" si="31"/>
        <v>2.432513701431493E-4</v>
      </c>
      <c r="R844" s="99">
        <f t="shared" si="31"/>
        <v>8.3377341513292429E-5</v>
      </c>
      <c r="S844" s="101"/>
      <c r="T844" s="99">
        <v>3.0699999999999998E-4</v>
      </c>
      <c r="U844" s="99">
        <v>1.36E-4</v>
      </c>
      <c r="V844" s="99">
        <v>8.7600000000000002E-5</v>
      </c>
      <c r="W844" s="99">
        <v>5.66E-5</v>
      </c>
      <c r="X844" s="99">
        <v>2.7699999999999999E-5</v>
      </c>
      <c r="Y844" s="99">
        <v>2.0899999999999999E-6</v>
      </c>
      <c r="Z844" s="99">
        <v>7.3600000000000003E-7</v>
      </c>
      <c r="AA844" s="99">
        <v>1.7700000000000001E-7</v>
      </c>
      <c r="AB844" s="99">
        <v>6.0100000000000002E-8</v>
      </c>
      <c r="AC844" s="99">
        <v>2.0599999999999999E-8</v>
      </c>
    </row>
    <row r="845" spans="1:29" s="98" customFormat="1" x14ac:dyDescent="0.25">
      <c r="A845" s="98" t="s">
        <v>54</v>
      </c>
      <c r="B845" s="98" t="s">
        <v>236</v>
      </c>
      <c r="C845" s="98" t="s">
        <v>288</v>
      </c>
      <c r="D845" s="98">
        <v>2015</v>
      </c>
      <c r="E845" s="98">
        <v>2016</v>
      </c>
      <c r="F845" s="98" t="s">
        <v>272</v>
      </c>
      <c r="G845" s="98" t="s">
        <v>277</v>
      </c>
      <c r="H845" s="98" t="s">
        <v>274</v>
      </c>
      <c r="I845" s="99">
        <f t="shared" si="32"/>
        <v>0.19953897750511246</v>
      </c>
      <c r="J845" s="99">
        <f t="shared" si="32"/>
        <v>6.9616032719836407E-2</v>
      </c>
      <c r="K845" s="99">
        <f t="shared" si="32"/>
        <v>4.0879182004089978E-2</v>
      </c>
      <c r="L845" s="99">
        <f t="shared" si="32"/>
        <v>2.7360719836400815E-2</v>
      </c>
      <c r="M845" s="99">
        <f t="shared" si="32"/>
        <v>1.2708973415132926E-2</v>
      </c>
      <c r="N845" s="99">
        <f t="shared" si="31"/>
        <v>4.2498159509202454E-4</v>
      </c>
      <c r="O845" s="99">
        <f t="shared" si="31"/>
        <v>2.7401194274028634E-4</v>
      </c>
      <c r="P845" s="99">
        <f t="shared" si="31"/>
        <v>5.9092678936605317E-5</v>
      </c>
      <c r="Q845" s="99">
        <f t="shared" si="31"/>
        <v>1.8861087934560327E-5</v>
      </c>
      <c r="R845" s="99">
        <f t="shared" si="31"/>
        <v>6.1925889570552158E-6</v>
      </c>
      <c r="S845" s="101"/>
      <c r="T845" s="99">
        <v>4.9299999999999999E-5</v>
      </c>
      <c r="U845" s="99">
        <v>1.7200000000000001E-5</v>
      </c>
      <c r="V845" s="99">
        <v>1.01E-5</v>
      </c>
      <c r="W845" s="99">
        <v>6.7599999999999997E-6</v>
      </c>
      <c r="X845" s="99">
        <v>3.14E-6</v>
      </c>
      <c r="Y845" s="99">
        <v>1.05E-7</v>
      </c>
      <c r="Z845" s="99">
        <v>6.7700000000000004E-8</v>
      </c>
      <c r="AA845" s="99">
        <v>1.46E-8</v>
      </c>
      <c r="AB845" s="99">
        <v>4.66E-9</v>
      </c>
      <c r="AC845" s="99">
        <v>1.5300000000000001E-9</v>
      </c>
    </row>
    <row r="846" spans="1:29" s="98" customFormat="1" x14ac:dyDescent="0.25">
      <c r="A846" s="98" t="s">
        <v>54</v>
      </c>
      <c r="B846" s="98" t="s">
        <v>236</v>
      </c>
      <c r="C846" s="98" t="s">
        <v>288</v>
      </c>
      <c r="D846" s="98">
        <v>2015</v>
      </c>
      <c r="E846" s="98">
        <v>2016</v>
      </c>
      <c r="F846" s="98" t="s">
        <v>272</v>
      </c>
      <c r="G846" s="98" t="s">
        <v>277</v>
      </c>
      <c r="H846" s="98" t="s">
        <v>275</v>
      </c>
      <c r="I846" s="99">
        <f t="shared" si="32"/>
        <v>0.42093415132924333</v>
      </c>
      <c r="J846" s="99">
        <f t="shared" si="32"/>
        <v>0.15501709611451944</v>
      </c>
      <c r="K846" s="99">
        <f t="shared" si="32"/>
        <v>7.9734642126789379E-2</v>
      </c>
      <c r="L846" s="99">
        <f t="shared" si="32"/>
        <v>5.8283190184049073E-2</v>
      </c>
      <c r="M846" s="99">
        <f t="shared" si="32"/>
        <v>2.5579844580777094E-2</v>
      </c>
      <c r="N846" s="99">
        <f t="shared" ref="N846:R896" si="33">1000*98.96*Y846/24.45</f>
        <v>1.0199558282208588E-3</v>
      </c>
      <c r="O846" s="99">
        <f t="shared" si="33"/>
        <v>5.1807280163599181E-4</v>
      </c>
      <c r="P846" s="99">
        <f t="shared" si="33"/>
        <v>1.0968572597137015E-4</v>
      </c>
      <c r="Q846" s="99">
        <f t="shared" si="33"/>
        <v>3.4565169734151334E-5</v>
      </c>
      <c r="R846" s="99">
        <f t="shared" si="33"/>
        <v>1.1049521472392637E-5</v>
      </c>
      <c r="S846" s="101"/>
      <c r="T846" s="99">
        <v>1.0399999999999999E-4</v>
      </c>
      <c r="U846" s="99">
        <v>3.8300000000000003E-5</v>
      </c>
      <c r="V846" s="99">
        <v>1.9700000000000001E-5</v>
      </c>
      <c r="W846" s="99">
        <v>1.4399999999999999E-5</v>
      </c>
      <c r="X846" s="99">
        <v>6.3199999999999996E-6</v>
      </c>
      <c r="Y846" s="99">
        <v>2.5199999999999998E-7</v>
      </c>
      <c r="Z846" s="99">
        <v>1.2800000000000001E-7</v>
      </c>
      <c r="AA846" s="99">
        <v>2.7100000000000001E-8</v>
      </c>
      <c r="AB846" s="99">
        <v>8.5400000000000007E-9</v>
      </c>
      <c r="AC846" s="99">
        <v>2.7299999999999999E-9</v>
      </c>
    </row>
    <row r="847" spans="1:29" s="98" customFormat="1" x14ac:dyDescent="0.25">
      <c r="A847" s="98" t="s">
        <v>54</v>
      </c>
      <c r="B847" s="98" t="s">
        <v>236</v>
      </c>
      <c r="C847" s="98" t="s">
        <v>288</v>
      </c>
      <c r="D847" s="98">
        <v>2015</v>
      </c>
      <c r="E847" s="98">
        <v>2016</v>
      </c>
      <c r="F847" s="98" t="s">
        <v>272</v>
      </c>
      <c r="G847" s="98" t="s">
        <v>277</v>
      </c>
      <c r="H847" s="98" t="s">
        <v>276</v>
      </c>
      <c r="I847" s="99">
        <f t="shared" ref="I847:M897" si="34">1000*98.96*T847/24.45</f>
        <v>0.50593047034764826</v>
      </c>
      <c r="J847" s="99">
        <f t="shared" si="34"/>
        <v>0.23353750511247443</v>
      </c>
      <c r="K847" s="99">
        <f t="shared" si="34"/>
        <v>0.15663607361963192</v>
      </c>
      <c r="L847" s="99">
        <f t="shared" si="34"/>
        <v>9.6733905930470362E-2</v>
      </c>
      <c r="M847" s="99">
        <f t="shared" si="34"/>
        <v>4.6545603271983642E-2</v>
      </c>
      <c r="N847" s="99">
        <f t="shared" si="33"/>
        <v>6.1925889570552152E-3</v>
      </c>
      <c r="O847" s="99">
        <f t="shared" si="33"/>
        <v>1.0928098159509203E-3</v>
      </c>
      <c r="P847" s="99">
        <f t="shared" si="33"/>
        <v>2.412276482617587E-4</v>
      </c>
      <c r="Q847" s="99">
        <f t="shared" si="33"/>
        <v>7.8520408997955011E-5</v>
      </c>
      <c r="R847" s="99">
        <f t="shared" si="33"/>
        <v>2.5822691206543968E-5</v>
      </c>
      <c r="S847" s="101"/>
      <c r="T847" s="99">
        <v>1.25E-4</v>
      </c>
      <c r="U847" s="99">
        <v>5.77E-5</v>
      </c>
      <c r="V847" s="99">
        <v>3.8699999999999999E-5</v>
      </c>
      <c r="W847" s="99">
        <v>2.3900000000000002E-5</v>
      </c>
      <c r="X847" s="99">
        <v>1.15E-5</v>
      </c>
      <c r="Y847" s="99">
        <v>1.53E-6</v>
      </c>
      <c r="Z847" s="99">
        <v>2.7000000000000001E-7</v>
      </c>
      <c r="AA847" s="99">
        <v>5.9599999999999998E-8</v>
      </c>
      <c r="AB847" s="99">
        <v>1.9399999999999998E-8</v>
      </c>
      <c r="AC847" s="99">
        <v>6.3799999999999999E-9</v>
      </c>
    </row>
    <row r="848" spans="1:29" s="98" customFormat="1" x14ac:dyDescent="0.25">
      <c r="A848" s="98" t="s">
        <v>54</v>
      </c>
      <c r="B848" s="98" t="s">
        <v>236</v>
      </c>
      <c r="C848" s="98" t="s">
        <v>288</v>
      </c>
      <c r="D848" s="98">
        <v>2015</v>
      </c>
      <c r="E848" s="98">
        <v>2016</v>
      </c>
      <c r="F848" s="98" t="s">
        <v>272</v>
      </c>
      <c r="G848" s="98" t="s">
        <v>278</v>
      </c>
      <c r="H848" s="98" t="s">
        <v>274</v>
      </c>
      <c r="I848" s="99">
        <f t="shared" si="34"/>
        <v>8.4420336636778323E-2</v>
      </c>
      <c r="J848" s="99">
        <f t="shared" si="34"/>
        <v>2.9452936919930801E-2</v>
      </c>
      <c r="K848" s="99">
        <f t="shared" si="34"/>
        <v>1.7295038540191904E-2</v>
      </c>
      <c r="L848" s="99">
        <f t="shared" si="34"/>
        <v>1.1575689161554192E-2</v>
      </c>
      <c r="M848" s="99">
        <f t="shared" si="34"/>
        <v>5.37687336794086E-3</v>
      </c>
      <c r="N848" s="99">
        <f t="shared" si="33"/>
        <v>1.7979990561585644E-4</v>
      </c>
      <c r="O848" s="99">
        <f t="shared" si="33"/>
        <v>1.159281296208904E-4</v>
      </c>
      <c r="P848" s="99">
        <f t="shared" si="33"/>
        <v>2.5000748780871496E-5</v>
      </c>
      <c r="Q848" s="99">
        <f t="shared" si="33"/>
        <v>7.9796910492370558E-6</v>
      </c>
      <c r="R848" s="99">
        <f t="shared" si="33"/>
        <v>2.6199414818310513E-6</v>
      </c>
      <c r="S848" s="101"/>
      <c r="T848" s="99">
        <v>2.0857692307692301E-5</v>
      </c>
      <c r="U848" s="99">
        <v>7.2769230769230804E-6</v>
      </c>
      <c r="V848" s="99">
        <v>4.27307692307692E-6</v>
      </c>
      <c r="W848" s="99">
        <v>2.8600000000000001E-6</v>
      </c>
      <c r="X848" s="99">
        <v>1.3284615384615401E-6</v>
      </c>
      <c r="Y848" s="99">
        <v>4.4423076923076903E-8</v>
      </c>
      <c r="Z848" s="99">
        <v>2.86423076923077E-8</v>
      </c>
      <c r="AA848" s="99">
        <v>6.1769230769230803E-9</v>
      </c>
      <c r="AB848" s="99">
        <v>1.9715384615384602E-9</v>
      </c>
      <c r="AC848" s="99">
        <v>6.4730769230769201E-10</v>
      </c>
    </row>
    <row r="849" spans="1:29" s="98" customFormat="1" x14ac:dyDescent="0.25">
      <c r="A849" s="98" t="s">
        <v>54</v>
      </c>
      <c r="B849" s="98" t="s">
        <v>236</v>
      </c>
      <c r="C849" s="98" t="s">
        <v>288</v>
      </c>
      <c r="D849" s="98">
        <v>2015</v>
      </c>
      <c r="E849" s="98">
        <v>2016</v>
      </c>
      <c r="F849" s="98" t="s">
        <v>272</v>
      </c>
      <c r="G849" s="98" t="s">
        <v>278</v>
      </c>
      <c r="H849" s="98" t="s">
        <v>275</v>
      </c>
      <c r="I849" s="99">
        <f t="shared" si="34"/>
        <v>0.1780875255623722</v>
      </c>
      <c r="J849" s="99">
        <f t="shared" si="34"/>
        <v>6.5584156048450706E-2</v>
      </c>
      <c r="K849" s="99">
        <f t="shared" si="34"/>
        <v>3.3733887053641678E-2</v>
      </c>
      <c r="L849" s="99">
        <f t="shared" si="34"/>
        <v>2.4658272770174603E-2</v>
      </c>
      <c r="M849" s="99">
        <f t="shared" si="34"/>
        <v>1.0822241938021065E-2</v>
      </c>
      <c r="N849" s="99">
        <f t="shared" si="33"/>
        <v>4.3151977347805726E-4</v>
      </c>
      <c r="O849" s="99">
        <f t="shared" si="33"/>
        <v>2.191846468459967E-4</v>
      </c>
      <c r="P849" s="99">
        <f t="shared" si="33"/>
        <v>4.6405499449425774E-5</v>
      </c>
      <c r="Q849" s="99">
        <f t="shared" si="33"/>
        <v>1.462372565675632E-5</v>
      </c>
      <c r="R849" s="99">
        <f t="shared" si="33"/>
        <v>4.6747975460122709E-6</v>
      </c>
      <c r="S849" s="101"/>
      <c r="T849" s="99">
        <v>4.3999999999999999E-5</v>
      </c>
      <c r="U849" s="99">
        <v>1.6203846153846199E-5</v>
      </c>
      <c r="V849" s="99">
        <v>8.3346153846153903E-6</v>
      </c>
      <c r="W849" s="99">
        <v>6.0923076923076903E-6</v>
      </c>
      <c r="X849" s="99">
        <v>2.6738461538461501E-6</v>
      </c>
      <c r="Y849" s="99">
        <v>1.06615384615385E-7</v>
      </c>
      <c r="Z849" s="99">
        <v>5.4153846153846197E-8</v>
      </c>
      <c r="AA849" s="99">
        <v>1.14653846153846E-8</v>
      </c>
      <c r="AB849" s="99">
        <v>3.61307692307692E-9</v>
      </c>
      <c r="AC849" s="99">
        <v>1.155E-9</v>
      </c>
    </row>
    <row r="850" spans="1:29" s="98" customFormat="1" x14ac:dyDescent="0.25">
      <c r="A850" s="98" t="s">
        <v>54</v>
      </c>
      <c r="B850" s="98" t="s">
        <v>236</v>
      </c>
      <c r="C850" s="98" t="s">
        <v>288</v>
      </c>
      <c r="D850" s="98">
        <v>2015</v>
      </c>
      <c r="E850" s="98">
        <v>2016</v>
      </c>
      <c r="F850" s="98" t="s">
        <v>272</v>
      </c>
      <c r="G850" s="98" t="s">
        <v>278</v>
      </c>
      <c r="H850" s="98" t="s">
        <v>276</v>
      </c>
      <c r="I850" s="99">
        <f t="shared" si="34"/>
        <v>0.21404750668554359</v>
      </c>
      <c r="J850" s="99">
        <f t="shared" si="34"/>
        <v>9.8804329086047041E-2</v>
      </c>
      <c r="K850" s="99">
        <f t="shared" si="34"/>
        <v>6.6269108069844179E-2</v>
      </c>
      <c r="L850" s="99">
        <f t="shared" si="34"/>
        <v>4.0925883278276079E-2</v>
      </c>
      <c r="M850" s="99">
        <f t="shared" si="34"/>
        <v>1.969237061507002E-2</v>
      </c>
      <c r="N850" s="99">
        <f t="shared" si="33"/>
        <v>2.6199414818310514E-3</v>
      </c>
      <c r="O850" s="99">
        <f t="shared" si="33"/>
        <v>4.6234261444077303E-4</v>
      </c>
      <c r="P850" s="99">
        <f t="shared" si="33"/>
        <v>1.0205785118766708E-4</v>
      </c>
      <c r="Q850" s="99">
        <f t="shared" si="33"/>
        <v>3.3220173037596361E-5</v>
      </c>
      <c r="R850" s="99">
        <f t="shared" si="33"/>
        <v>1.0924984741230142E-5</v>
      </c>
      <c r="S850" s="101"/>
      <c r="T850" s="99">
        <v>5.2884615384615401E-5</v>
      </c>
      <c r="U850" s="99">
        <v>2.4411538461538501E-5</v>
      </c>
      <c r="V850" s="99">
        <v>1.6373076923076901E-5</v>
      </c>
      <c r="W850" s="99">
        <v>1.0111538461538501E-5</v>
      </c>
      <c r="X850" s="99">
        <v>4.8653846153846197E-6</v>
      </c>
      <c r="Y850" s="99">
        <v>6.4730769230769201E-7</v>
      </c>
      <c r="Z850" s="99">
        <v>1.14230769230769E-7</v>
      </c>
      <c r="AA850" s="99">
        <v>2.5215384615384601E-8</v>
      </c>
      <c r="AB850" s="99">
        <v>8.2076923076923108E-9</v>
      </c>
      <c r="AC850" s="99">
        <v>2.6992307692307699E-9</v>
      </c>
    </row>
    <row r="851" spans="1:29" s="98" customFormat="1" x14ac:dyDescent="0.25">
      <c r="A851" s="98" t="s">
        <v>54</v>
      </c>
      <c r="B851" s="98" t="s">
        <v>236</v>
      </c>
      <c r="C851" s="98" t="s">
        <v>288</v>
      </c>
      <c r="D851" s="98">
        <v>2015</v>
      </c>
      <c r="E851" s="98">
        <v>2016</v>
      </c>
      <c r="F851" s="98" t="s">
        <v>279</v>
      </c>
      <c r="G851" s="98" t="s">
        <v>273</v>
      </c>
      <c r="H851" s="98" t="s">
        <v>274</v>
      </c>
      <c r="I851" s="99">
        <f t="shared" si="34"/>
        <v>0</v>
      </c>
      <c r="J851" s="99">
        <f t="shared" si="34"/>
        <v>0</v>
      </c>
      <c r="K851" s="99">
        <f t="shared" si="34"/>
        <v>0</v>
      </c>
      <c r="L851" s="99">
        <f t="shared" si="34"/>
        <v>0</v>
      </c>
      <c r="M851" s="99">
        <f t="shared" si="34"/>
        <v>0</v>
      </c>
      <c r="N851" s="99">
        <f t="shared" si="33"/>
        <v>0</v>
      </c>
      <c r="O851" s="99">
        <f t="shared" si="33"/>
        <v>0</v>
      </c>
      <c r="P851" s="99">
        <f t="shared" si="33"/>
        <v>0</v>
      </c>
      <c r="Q851" s="99">
        <f t="shared" si="33"/>
        <v>0</v>
      </c>
      <c r="R851" s="99">
        <f t="shared" si="33"/>
        <v>0</v>
      </c>
      <c r="S851" s="101"/>
      <c r="T851" s="99">
        <v>0</v>
      </c>
      <c r="U851" s="99">
        <v>0</v>
      </c>
      <c r="V851" s="99">
        <v>0</v>
      </c>
      <c r="W851" s="99">
        <v>0</v>
      </c>
      <c r="X851" s="99">
        <v>0</v>
      </c>
      <c r="Y851" s="99">
        <v>0</v>
      </c>
      <c r="Z851" s="99">
        <v>0</v>
      </c>
      <c r="AA851" s="99">
        <v>0</v>
      </c>
      <c r="AB851" s="99">
        <v>0</v>
      </c>
      <c r="AC851" s="99">
        <v>0</v>
      </c>
    </row>
    <row r="852" spans="1:29" s="98" customFormat="1" x14ac:dyDescent="0.25">
      <c r="A852" s="98" t="s">
        <v>54</v>
      </c>
      <c r="B852" s="98" t="s">
        <v>236</v>
      </c>
      <c r="C852" s="98" t="s">
        <v>288</v>
      </c>
      <c r="D852" s="98">
        <v>2015</v>
      </c>
      <c r="E852" s="98">
        <v>2016</v>
      </c>
      <c r="F852" s="98" t="s">
        <v>279</v>
      </c>
      <c r="G852" s="98" t="s">
        <v>273</v>
      </c>
      <c r="H852" s="98" t="s">
        <v>275</v>
      </c>
      <c r="I852" s="99">
        <f t="shared" si="34"/>
        <v>0.19913423312883438</v>
      </c>
      <c r="J852" s="99">
        <f t="shared" si="34"/>
        <v>4.3307648261758681E-2</v>
      </c>
      <c r="K852" s="99">
        <f t="shared" si="34"/>
        <v>2.0641963190184052E-2</v>
      </c>
      <c r="L852" s="99">
        <f t="shared" si="34"/>
        <v>1.1939959100204501E-2</v>
      </c>
      <c r="M852" s="99">
        <f t="shared" si="34"/>
        <v>4.0150642126789366E-3</v>
      </c>
      <c r="N852" s="99">
        <f t="shared" si="33"/>
        <v>2.8615427402862989E-5</v>
      </c>
      <c r="O852" s="99">
        <f t="shared" si="33"/>
        <v>7.447296523517383E-6</v>
      </c>
      <c r="P852" s="99">
        <f t="shared" si="33"/>
        <v>7.8925153374233132E-8</v>
      </c>
      <c r="Q852" s="99">
        <f t="shared" si="33"/>
        <v>0</v>
      </c>
      <c r="R852" s="99">
        <f t="shared" si="33"/>
        <v>0</v>
      </c>
      <c r="S852" s="101"/>
      <c r="T852" s="99">
        <v>4.9200000000000003E-5</v>
      </c>
      <c r="U852" s="99">
        <v>1.0699999999999999E-5</v>
      </c>
      <c r="V852" s="99">
        <v>5.1000000000000003E-6</v>
      </c>
      <c r="W852" s="99">
        <v>2.9500000000000001E-6</v>
      </c>
      <c r="X852" s="99">
        <v>9.9199999999999999E-7</v>
      </c>
      <c r="Y852" s="99">
        <v>7.0699999999999998E-9</v>
      </c>
      <c r="Z852" s="99">
        <v>1.8400000000000001E-9</v>
      </c>
      <c r="AA852" s="99">
        <v>1.9500000000000001E-11</v>
      </c>
      <c r="AB852" s="99">
        <v>0</v>
      </c>
      <c r="AC852" s="99">
        <v>0</v>
      </c>
    </row>
    <row r="853" spans="1:29" s="98" customFormat="1" x14ac:dyDescent="0.25">
      <c r="A853" s="98" t="s">
        <v>54</v>
      </c>
      <c r="B853" s="98" t="s">
        <v>236</v>
      </c>
      <c r="C853" s="98" t="s">
        <v>288</v>
      </c>
      <c r="D853" s="98">
        <v>2015</v>
      </c>
      <c r="E853" s="98">
        <v>2016</v>
      </c>
      <c r="F853" s="98" t="s">
        <v>279</v>
      </c>
      <c r="G853" s="98" t="s">
        <v>273</v>
      </c>
      <c r="H853" s="98" t="s">
        <v>276</v>
      </c>
      <c r="I853" s="99">
        <f t="shared" si="34"/>
        <v>1.2425652351738241</v>
      </c>
      <c r="J853" s="99">
        <f t="shared" si="34"/>
        <v>0.55045235173824136</v>
      </c>
      <c r="K853" s="99">
        <f t="shared" si="34"/>
        <v>0.35455607361963193</v>
      </c>
      <c r="L853" s="99">
        <f t="shared" si="34"/>
        <v>0.22908531697341517</v>
      </c>
      <c r="M853" s="99">
        <f t="shared" si="34"/>
        <v>0.11211419222903886</v>
      </c>
      <c r="N853" s="99">
        <f t="shared" si="33"/>
        <v>8.4591574642126788E-3</v>
      </c>
      <c r="O853" s="99">
        <f t="shared" si="33"/>
        <v>2.9789186094069534E-3</v>
      </c>
      <c r="P853" s="99">
        <f t="shared" si="33"/>
        <v>7.1639754601227003E-4</v>
      </c>
      <c r="Q853" s="99">
        <f t="shared" si="33"/>
        <v>2.432513701431493E-4</v>
      </c>
      <c r="R853" s="99">
        <f t="shared" si="33"/>
        <v>8.3377341513292429E-5</v>
      </c>
      <c r="S853" s="101"/>
      <c r="T853" s="99">
        <v>3.0699999999999998E-4</v>
      </c>
      <c r="U853" s="99">
        <v>1.36E-4</v>
      </c>
      <c r="V853" s="99">
        <v>8.7600000000000002E-5</v>
      </c>
      <c r="W853" s="99">
        <v>5.66E-5</v>
      </c>
      <c r="X853" s="99">
        <v>2.7699999999999999E-5</v>
      </c>
      <c r="Y853" s="99">
        <v>2.0899999999999999E-6</v>
      </c>
      <c r="Z853" s="99">
        <v>7.3600000000000003E-7</v>
      </c>
      <c r="AA853" s="99">
        <v>1.7700000000000001E-7</v>
      </c>
      <c r="AB853" s="99">
        <v>6.0100000000000002E-8</v>
      </c>
      <c r="AC853" s="99">
        <v>2.0599999999999999E-8</v>
      </c>
    </row>
    <row r="854" spans="1:29" s="98" customFormat="1" x14ac:dyDescent="0.25">
      <c r="A854" s="98" t="s">
        <v>54</v>
      </c>
      <c r="B854" s="98" t="s">
        <v>236</v>
      </c>
      <c r="C854" s="98" t="s">
        <v>288</v>
      </c>
      <c r="D854" s="98">
        <v>2015</v>
      </c>
      <c r="E854" s="98">
        <v>2016</v>
      </c>
      <c r="F854" s="98" t="s">
        <v>279</v>
      </c>
      <c r="G854" s="98" t="s">
        <v>277</v>
      </c>
      <c r="H854" s="98" t="s">
        <v>274</v>
      </c>
      <c r="I854" s="99">
        <f t="shared" si="34"/>
        <v>0.19953897750511246</v>
      </c>
      <c r="J854" s="99">
        <f t="shared" si="34"/>
        <v>6.9616032719836407E-2</v>
      </c>
      <c r="K854" s="99">
        <f t="shared" si="34"/>
        <v>4.0879182004089978E-2</v>
      </c>
      <c r="L854" s="99">
        <f t="shared" si="34"/>
        <v>2.7360719836400815E-2</v>
      </c>
      <c r="M854" s="99">
        <f t="shared" si="34"/>
        <v>1.2708973415132926E-2</v>
      </c>
      <c r="N854" s="99">
        <f t="shared" si="33"/>
        <v>4.2498159509202454E-4</v>
      </c>
      <c r="O854" s="99">
        <f t="shared" si="33"/>
        <v>2.7401194274028634E-4</v>
      </c>
      <c r="P854" s="99">
        <f t="shared" si="33"/>
        <v>5.9092678936605317E-5</v>
      </c>
      <c r="Q854" s="99">
        <f t="shared" si="33"/>
        <v>1.8861087934560327E-5</v>
      </c>
      <c r="R854" s="99">
        <f t="shared" si="33"/>
        <v>6.1925889570552158E-6</v>
      </c>
      <c r="S854" s="101"/>
      <c r="T854" s="99">
        <v>4.9299999999999999E-5</v>
      </c>
      <c r="U854" s="99">
        <v>1.7200000000000001E-5</v>
      </c>
      <c r="V854" s="99">
        <v>1.01E-5</v>
      </c>
      <c r="W854" s="99">
        <v>6.7599999999999997E-6</v>
      </c>
      <c r="X854" s="99">
        <v>3.14E-6</v>
      </c>
      <c r="Y854" s="99">
        <v>1.05E-7</v>
      </c>
      <c r="Z854" s="99">
        <v>6.7700000000000004E-8</v>
      </c>
      <c r="AA854" s="99">
        <v>1.46E-8</v>
      </c>
      <c r="AB854" s="99">
        <v>4.66E-9</v>
      </c>
      <c r="AC854" s="99">
        <v>1.5300000000000001E-9</v>
      </c>
    </row>
    <row r="855" spans="1:29" s="98" customFormat="1" x14ac:dyDescent="0.25">
      <c r="A855" s="98" t="s">
        <v>54</v>
      </c>
      <c r="B855" s="98" t="s">
        <v>236</v>
      </c>
      <c r="C855" s="98" t="s">
        <v>288</v>
      </c>
      <c r="D855" s="98">
        <v>2015</v>
      </c>
      <c r="E855" s="98">
        <v>2016</v>
      </c>
      <c r="F855" s="98" t="s">
        <v>279</v>
      </c>
      <c r="G855" s="98" t="s">
        <v>277</v>
      </c>
      <c r="H855" s="98" t="s">
        <v>275</v>
      </c>
      <c r="I855" s="99">
        <f t="shared" si="34"/>
        <v>0.42093415132924333</v>
      </c>
      <c r="J855" s="99">
        <f t="shared" si="34"/>
        <v>0.15501709611451944</v>
      </c>
      <c r="K855" s="99">
        <f t="shared" si="34"/>
        <v>7.9734642126789379E-2</v>
      </c>
      <c r="L855" s="99">
        <f t="shared" si="34"/>
        <v>5.8283190184049073E-2</v>
      </c>
      <c r="M855" s="99">
        <f t="shared" si="34"/>
        <v>2.5579844580777094E-2</v>
      </c>
      <c r="N855" s="99">
        <f t="shared" si="33"/>
        <v>1.0199558282208588E-3</v>
      </c>
      <c r="O855" s="99">
        <f t="shared" si="33"/>
        <v>5.1807280163599181E-4</v>
      </c>
      <c r="P855" s="99">
        <f t="shared" si="33"/>
        <v>1.0968572597137015E-4</v>
      </c>
      <c r="Q855" s="99">
        <f t="shared" si="33"/>
        <v>3.4565169734151334E-5</v>
      </c>
      <c r="R855" s="99">
        <f t="shared" si="33"/>
        <v>1.1049521472392637E-5</v>
      </c>
      <c r="S855" s="101"/>
      <c r="T855" s="99">
        <v>1.0399999999999999E-4</v>
      </c>
      <c r="U855" s="99">
        <v>3.8300000000000003E-5</v>
      </c>
      <c r="V855" s="99">
        <v>1.9700000000000001E-5</v>
      </c>
      <c r="W855" s="99">
        <v>1.4399999999999999E-5</v>
      </c>
      <c r="X855" s="99">
        <v>6.3199999999999996E-6</v>
      </c>
      <c r="Y855" s="99">
        <v>2.5199999999999998E-7</v>
      </c>
      <c r="Z855" s="99">
        <v>1.2800000000000001E-7</v>
      </c>
      <c r="AA855" s="99">
        <v>2.7100000000000001E-8</v>
      </c>
      <c r="AB855" s="99">
        <v>8.5400000000000007E-9</v>
      </c>
      <c r="AC855" s="99">
        <v>2.7299999999999999E-9</v>
      </c>
    </row>
    <row r="856" spans="1:29" s="98" customFormat="1" x14ac:dyDescent="0.25">
      <c r="A856" s="98" t="s">
        <v>54</v>
      </c>
      <c r="B856" s="98" t="s">
        <v>236</v>
      </c>
      <c r="C856" s="98" t="s">
        <v>288</v>
      </c>
      <c r="D856" s="98">
        <v>2015</v>
      </c>
      <c r="E856" s="98">
        <v>2016</v>
      </c>
      <c r="F856" s="98" t="s">
        <v>279</v>
      </c>
      <c r="G856" s="98" t="s">
        <v>277</v>
      </c>
      <c r="H856" s="98" t="s">
        <v>276</v>
      </c>
      <c r="I856" s="99">
        <f t="shared" si="34"/>
        <v>0.50593047034764826</v>
      </c>
      <c r="J856" s="99">
        <f t="shared" si="34"/>
        <v>0.23353750511247443</v>
      </c>
      <c r="K856" s="99">
        <f t="shared" si="34"/>
        <v>0.15663607361963192</v>
      </c>
      <c r="L856" s="99">
        <f t="shared" si="34"/>
        <v>9.6733905930470362E-2</v>
      </c>
      <c r="M856" s="99">
        <f t="shared" si="34"/>
        <v>4.6545603271983642E-2</v>
      </c>
      <c r="N856" s="99">
        <f t="shared" si="33"/>
        <v>6.1925889570552152E-3</v>
      </c>
      <c r="O856" s="99">
        <f t="shared" si="33"/>
        <v>1.0928098159509203E-3</v>
      </c>
      <c r="P856" s="99">
        <f t="shared" si="33"/>
        <v>2.412276482617587E-4</v>
      </c>
      <c r="Q856" s="99">
        <f t="shared" si="33"/>
        <v>7.8520408997955011E-5</v>
      </c>
      <c r="R856" s="99">
        <f t="shared" si="33"/>
        <v>2.5822691206543968E-5</v>
      </c>
      <c r="S856" s="101"/>
      <c r="T856" s="99">
        <v>1.25E-4</v>
      </c>
      <c r="U856" s="99">
        <v>5.77E-5</v>
      </c>
      <c r="V856" s="99">
        <v>3.8699999999999999E-5</v>
      </c>
      <c r="W856" s="99">
        <v>2.3900000000000002E-5</v>
      </c>
      <c r="X856" s="99">
        <v>1.15E-5</v>
      </c>
      <c r="Y856" s="99">
        <v>1.53E-6</v>
      </c>
      <c r="Z856" s="99">
        <v>2.7000000000000001E-7</v>
      </c>
      <c r="AA856" s="99">
        <v>5.9599999999999998E-8</v>
      </c>
      <c r="AB856" s="99">
        <v>1.9399999999999998E-8</v>
      </c>
      <c r="AC856" s="99">
        <v>6.3799999999999999E-9</v>
      </c>
    </row>
    <row r="857" spans="1:29" s="98" customFormat="1" x14ac:dyDescent="0.25">
      <c r="A857" s="98" t="s">
        <v>54</v>
      </c>
      <c r="B857" s="98" t="s">
        <v>236</v>
      </c>
      <c r="C857" s="98" t="s">
        <v>288</v>
      </c>
      <c r="D857" s="98">
        <v>2015</v>
      </c>
      <c r="E857" s="98">
        <v>2016</v>
      </c>
      <c r="F857" s="98" t="s">
        <v>279</v>
      </c>
      <c r="G857" s="98" t="s">
        <v>278</v>
      </c>
      <c r="H857" s="98" t="s">
        <v>274</v>
      </c>
      <c r="I857" s="99">
        <f t="shared" si="34"/>
        <v>8.4420336636778323E-2</v>
      </c>
      <c r="J857" s="99">
        <f t="shared" si="34"/>
        <v>2.9452936919930801E-2</v>
      </c>
      <c r="K857" s="99">
        <f t="shared" si="34"/>
        <v>1.7295038540191904E-2</v>
      </c>
      <c r="L857" s="99">
        <f t="shared" si="34"/>
        <v>1.1575689161554192E-2</v>
      </c>
      <c r="M857" s="99">
        <f t="shared" si="34"/>
        <v>5.37687336794086E-3</v>
      </c>
      <c r="N857" s="99">
        <f t="shared" si="33"/>
        <v>1.7979990561585644E-4</v>
      </c>
      <c r="O857" s="99">
        <f t="shared" si="33"/>
        <v>1.159281296208904E-4</v>
      </c>
      <c r="P857" s="99">
        <f t="shared" si="33"/>
        <v>2.5000748780871496E-5</v>
      </c>
      <c r="Q857" s="99">
        <f t="shared" si="33"/>
        <v>7.9796910492370558E-6</v>
      </c>
      <c r="R857" s="99">
        <f t="shared" si="33"/>
        <v>2.6199414818310513E-6</v>
      </c>
      <c r="S857" s="101"/>
      <c r="T857" s="99">
        <v>2.0857692307692301E-5</v>
      </c>
      <c r="U857" s="99">
        <v>7.2769230769230804E-6</v>
      </c>
      <c r="V857" s="99">
        <v>4.27307692307692E-6</v>
      </c>
      <c r="W857" s="99">
        <v>2.8600000000000001E-6</v>
      </c>
      <c r="X857" s="99">
        <v>1.3284615384615401E-6</v>
      </c>
      <c r="Y857" s="99">
        <v>4.4423076923076903E-8</v>
      </c>
      <c r="Z857" s="99">
        <v>2.86423076923077E-8</v>
      </c>
      <c r="AA857" s="99">
        <v>6.1769230769230803E-9</v>
      </c>
      <c r="AB857" s="99">
        <v>1.9715384615384602E-9</v>
      </c>
      <c r="AC857" s="99">
        <v>6.4730769230769201E-10</v>
      </c>
    </row>
    <row r="858" spans="1:29" s="98" customFormat="1" x14ac:dyDescent="0.25">
      <c r="A858" s="98" t="s">
        <v>54</v>
      </c>
      <c r="B858" s="98" t="s">
        <v>236</v>
      </c>
      <c r="C858" s="98" t="s">
        <v>288</v>
      </c>
      <c r="D858" s="98">
        <v>2015</v>
      </c>
      <c r="E858" s="98">
        <v>2016</v>
      </c>
      <c r="F858" s="98" t="s">
        <v>279</v>
      </c>
      <c r="G858" s="98" t="s">
        <v>278</v>
      </c>
      <c r="H858" s="98" t="s">
        <v>275</v>
      </c>
      <c r="I858" s="99">
        <f t="shared" si="34"/>
        <v>0.1780875255623722</v>
      </c>
      <c r="J858" s="99">
        <f t="shared" si="34"/>
        <v>6.5584156048450706E-2</v>
      </c>
      <c r="K858" s="99">
        <f t="shared" si="34"/>
        <v>3.3733887053641678E-2</v>
      </c>
      <c r="L858" s="99">
        <f t="shared" si="34"/>
        <v>2.4658272770174603E-2</v>
      </c>
      <c r="M858" s="99">
        <f t="shared" si="34"/>
        <v>1.0822241938021065E-2</v>
      </c>
      <c r="N858" s="99">
        <f t="shared" si="33"/>
        <v>4.3151977347805726E-4</v>
      </c>
      <c r="O858" s="99">
        <f t="shared" si="33"/>
        <v>2.191846468459967E-4</v>
      </c>
      <c r="P858" s="99">
        <f t="shared" si="33"/>
        <v>4.6405499449425774E-5</v>
      </c>
      <c r="Q858" s="99">
        <f t="shared" si="33"/>
        <v>1.462372565675632E-5</v>
      </c>
      <c r="R858" s="99">
        <f t="shared" si="33"/>
        <v>4.6747975460122709E-6</v>
      </c>
      <c r="S858" s="101"/>
      <c r="T858" s="99">
        <v>4.3999999999999999E-5</v>
      </c>
      <c r="U858" s="99">
        <v>1.6203846153846199E-5</v>
      </c>
      <c r="V858" s="99">
        <v>8.3346153846153903E-6</v>
      </c>
      <c r="W858" s="99">
        <v>6.0923076923076903E-6</v>
      </c>
      <c r="X858" s="99">
        <v>2.6738461538461501E-6</v>
      </c>
      <c r="Y858" s="99">
        <v>1.06615384615385E-7</v>
      </c>
      <c r="Z858" s="99">
        <v>5.4153846153846197E-8</v>
      </c>
      <c r="AA858" s="99">
        <v>1.14653846153846E-8</v>
      </c>
      <c r="AB858" s="99">
        <v>3.61307692307692E-9</v>
      </c>
      <c r="AC858" s="99">
        <v>1.155E-9</v>
      </c>
    </row>
    <row r="859" spans="1:29" s="98" customFormat="1" x14ac:dyDescent="0.25">
      <c r="A859" s="98" t="s">
        <v>54</v>
      </c>
      <c r="B859" s="98" t="s">
        <v>236</v>
      </c>
      <c r="C859" s="98" t="s">
        <v>288</v>
      </c>
      <c r="D859" s="98">
        <v>2015</v>
      </c>
      <c r="E859" s="98">
        <v>2016</v>
      </c>
      <c r="F859" s="98" t="s">
        <v>279</v>
      </c>
      <c r="G859" s="98" t="s">
        <v>278</v>
      </c>
      <c r="H859" s="98" t="s">
        <v>276</v>
      </c>
      <c r="I859" s="99">
        <f t="shared" si="34"/>
        <v>0.21404750668554359</v>
      </c>
      <c r="J859" s="99">
        <f t="shared" si="34"/>
        <v>9.8804329086047041E-2</v>
      </c>
      <c r="K859" s="99">
        <f t="shared" si="34"/>
        <v>6.6269108069844179E-2</v>
      </c>
      <c r="L859" s="99">
        <f t="shared" si="34"/>
        <v>4.0925883278276079E-2</v>
      </c>
      <c r="M859" s="99">
        <f t="shared" si="34"/>
        <v>1.969237061507002E-2</v>
      </c>
      <c r="N859" s="99">
        <f t="shared" si="33"/>
        <v>2.6199414818310514E-3</v>
      </c>
      <c r="O859" s="99">
        <f t="shared" si="33"/>
        <v>4.6234261444077303E-4</v>
      </c>
      <c r="P859" s="99">
        <f t="shared" si="33"/>
        <v>1.0205785118766708E-4</v>
      </c>
      <c r="Q859" s="99">
        <f t="shared" si="33"/>
        <v>3.3220173037596361E-5</v>
      </c>
      <c r="R859" s="99">
        <f t="shared" si="33"/>
        <v>1.0924984741230142E-5</v>
      </c>
      <c r="S859" s="101"/>
      <c r="T859" s="99">
        <v>5.2884615384615401E-5</v>
      </c>
      <c r="U859" s="99">
        <v>2.4411538461538501E-5</v>
      </c>
      <c r="V859" s="99">
        <v>1.6373076923076901E-5</v>
      </c>
      <c r="W859" s="99">
        <v>1.0111538461538501E-5</v>
      </c>
      <c r="X859" s="99">
        <v>4.8653846153846197E-6</v>
      </c>
      <c r="Y859" s="99">
        <v>6.4730769230769201E-7</v>
      </c>
      <c r="Z859" s="99">
        <v>1.14230769230769E-7</v>
      </c>
      <c r="AA859" s="99">
        <v>2.5215384615384601E-8</v>
      </c>
      <c r="AB859" s="99">
        <v>8.2076923076923108E-9</v>
      </c>
      <c r="AC859" s="99">
        <v>2.6992307692307699E-9</v>
      </c>
    </row>
    <row r="860" spans="1:29" s="98" customFormat="1" x14ac:dyDescent="0.25">
      <c r="A860" s="98" t="s">
        <v>54</v>
      </c>
      <c r="B860" s="98" t="s">
        <v>236</v>
      </c>
      <c r="C860" s="98" t="s">
        <v>288</v>
      </c>
      <c r="D860" s="98">
        <v>2015</v>
      </c>
      <c r="E860" s="98">
        <v>2016</v>
      </c>
      <c r="F860" s="98" t="s">
        <v>280</v>
      </c>
      <c r="G860" s="98" t="s">
        <v>273</v>
      </c>
      <c r="H860" s="98" t="s">
        <v>274</v>
      </c>
      <c r="I860" s="99">
        <f t="shared" si="34"/>
        <v>0</v>
      </c>
      <c r="J860" s="99">
        <f t="shared" si="34"/>
        <v>0</v>
      </c>
      <c r="K860" s="99">
        <f t="shared" si="34"/>
        <v>0</v>
      </c>
      <c r="L860" s="99">
        <f t="shared" si="34"/>
        <v>0</v>
      </c>
      <c r="M860" s="99">
        <f t="shared" si="34"/>
        <v>0</v>
      </c>
      <c r="N860" s="99">
        <f t="shared" si="33"/>
        <v>0</v>
      </c>
      <c r="O860" s="99">
        <f t="shared" si="33"/>
        <v>0</v>
      </c>
      <c r="P860" s="99">
        <f t="shared" si="33"/>
        <v>0</v>
      </c>
      <c r="Q860" s="99">
        <f t="shared" si="33"/>
        <v>0</v>
      </c>
      <c r="R860" s="99">
        <f t="shared" si="33"/>
        <v>0</v>
      </c>
      <c r="S860" s="101"/>
      <c r="T860" s="99">
        <v>0</v>
      </c>
      <c r="U860" s="99">
        <v>0</v>
      </c>
      <c r="V860" s="99">
        <v>0</v>
      </c>
      <c r="W860" s="99">
        <v>0</v>
      </c>
      <c r="X860" s="99">
        <v>0</v>
      </c>
      <c r="Y860" s="99">
        <v>0</v>
      </c>
      <c r="Z860" s="99">
        <v>0</v>
      </c>
      <c r="AA860" s="99">
        <v>0</v>
      </c>
      <c r="AB860" s="99">
        <v>0</v>
      </c>
      <c r="AC860" s="99">
        <v>0</v>
      </c>
    </row>
    <row r="861" spans="1:29" s="98" customFormat="1" x14ac:dyDescent="0.25">
      <c r="A861" s="98" t="s">
        <v>54</v>
      </c>
      <c r="B861" s="98" t="s">
        <v>236</v>
      </c>
      <c r="C861" s="98" t="s">
        <v>288</v>
      </c>
      <c r="D861" s="98">
        <v>2015</v>
      </c>
      <c r="E861" s="98">
        <v>2016</v>
      </c>
      <c r="F861" s="98" t="s">
        <v>280</v>
      </c>
      <c r="G861" s="98" t="s">
        <v>273</v>
      </c>
      <c r="H861" s="98" t="s">
        <v>275</v>
      </c>
      <c r="I861" s="99">
        <f t="shared" si="34"/>
        <v>0</v>
      </c>
      <c r="J861" s="99">
        <f t="shared" si="34"/>
        <v>0</v>
      </c>
      <c r="K861" s="99">
        <f t="shared" si="34"/>
        <v>0</v>
      </c>
      <c r="L861" s="99">
        <f t="shared" si="34"/>
        <v>0</v>
      </c>
      <c r="M861" s="99">
        <f t="shared" si="34"/>
        <v>0</v>
      </c>
      <c r="N861" s="99">
        <f t="shared" si="33"/>
        <v>0</v>
      </c>
      <c r="O861" s="99">
        <f t="shared" si="33"/>
        <v>0</v>
      </c>
      <c r="P861" s="99">
        <f t="shared" si="33"/>
        <v>0</v>
      </c>
      <c r="Q861" s="99">
        <f t="shared" si="33"/>
        <v>0</v>
      </c>
      <c r="R861" s="99">
        <f t="shared" si="33"/>
        <v>0</v>
      </c>
      <c r="S861" s="101"/>
      <c r="T861" s="99">
        <v>0</v>
      </c>
      <c r="U861" s="99">
        <v>0</v>
      </c>
      <c r="V861" s="99">
        <v>0</v>
      </c>
      <c r="W861" s="99">
        <v>0</v>
      </c>
      <c r="X861" s="99">
        <v>0</v>
      </c>
      <c r="Y861" s="99">
        <v>0</v>
      </c>
      <c r="Z861" s="99">
        <v>0</v>
      </c>
      <c r="AA861" s="99">
        <v>0</v>
      </c>
      <c r="AB861" s="99">
        <v>0</v>
      </c>
      <c r="AC861" s="99">
        <v>0</v>
      </c>
    </row>
    <row r="862" spans="1:29" s="98" customFormat="1" x14ac:dyDescent="0.25">
      <c r="A862" s="98" t="s">
        <v>54</v>
      </c>
      <c r="B862" s="98" t="s">
        <v>236</v>
      </c>
      <c r="C862" s="98" t="s">
        <v>288</v>
      </c>
      <c r="D862" s="98">
        <v>2015</v>
      </c>
      <c r="E862" s="98">
        <v>2016</v>
      </c>
      <c r="F862" s="98" t="s">
        <v>280</v>
      </c>
      <c r="G862" s="98" t="s">
        <v>273</v>
      </c>
      <c r="H862" s="98" t="s">
        <v>276</v>
      </c>
      <c r="I862" s="99">
        <f t="shared" si="34"/>
        <v>0</v>
      </c>
      <c r="J862" s="99">
        <f t="shared" si="34"/>
        <v>0</v>
      </c>
      <c r="K862" s="99">
        <f t="shared" si="34"/>
        <v>0</v>
      </c>
      <c r="L862" s="99">
        <f t="shared" si="34"/>
        <v>0</v>
      </c>
      <c r="M862" s="99">
        <f t="shared" si="34"/>
        <v>0</v>
      </c>
      <c r="N862" s="99">
        <f t="shared" si="33"/>
        <v>0</v>
      </c>
      <c r="O862" s="99">
        <f t="shared" si="33"/>
        <v>0</v>
      </c>
      <c r="P862" s="99">
        <f t="shared" si="33"/>
        <v>0</v>
      </c>
      <c r="Q862" s="99">
        <f t="shared" si="33"/>
        <v>0</v>
      </c>
      <c r="R862" s="99">
        <f t="shared" si="33"/>
        <v>0</v>
      </c>
      <c r="S862" s="101"/>
      <c r="T862" s="99">
        <v>0</v>
      </c>
      <c r="U862" s="99">
        <v>0</v>
      </c>
      <c r="V862" s="99">
        <v>0</v>
      </c>
      <c r="W862" s="99">
        <v>0</v>
      </c>
      <c r="X862" s="99">
        <v>0</v>
      </c>
      <c r="Y862" s="99">
        <v>0</v>
      </c>
      <c r="Z862" s="99">
        <v>0</v>
      </c>
      <c r="AA862" s="99">
        <v>0</v>
      </c>
      <c r="AB862" s="99">
        <v>0</v>
      </c>
      <c r="AC862" s="99">
        <v>0</v>
      </c>
    </row>
    <row r="863" spans="1:29" s="98" customFormat="1" x14ac:dyDescent="0.25">
      <c r="A863" s="98" t="s">
        <v>54</v>
      </c>
      <c r="B863" s="98" t="s">
        <v>236</v>
      </c>
      <c r="C863" s="98" t="s">
        <v>288</v>
      </c>
      <c r="D863" s="98">
        <v>2015</v>
      </c>
      <c r="E863" s="98">
        <v>2016</v>
      </c>
      <c r="F863" s="98" t="s">
        <v>280</v>
      </c>
      <c r="G863" s="98" t="s">
        <v>277</v>
      </c>
      <c r="H863" s="98" t="s">
        <v>274</v>
      </c>
      <c r="I863" s="99">
        <f t="shared" si="34"/>
        <v>0</v>
      </c>
      <c r="J863" s="99">
        <f t="shared" si="34"/>
        <v>0</v>
      </c>
      <c r="K863" s="99">
        <f t="shared" si="34"/>
        <v>0</v>
      </c>
      <c r="L863" s="99">
        <f t="shared" si="34"/>
        <v>0</v>
      </c>
      <c r="M863" s="99">
        <f t="shared" si="34"/>
        <v>0</v>
      </c>
      <c r="N863" s="99">
        <f t="shared" si="33"/>
        <v>0</v>
      </c>
      <c r="O863" s="99">
        <f t="shared" si="33"/>
        <v>0</v>
      </c>
      <c r="P863" s="99">
        <f t="shared" si="33"/>
        <v>0</v>
      </c>
      <c r="Q863" s="99">
        <f t="shared" si="33"/>
        <v>0</v>
      </c>
      <c r="R863" s="99">
        <f t="shared" si="33"/>
        <v>0</v>
      </c>
      <c r="S863" s="101"/>
      <c r="T863" s="99">
        <v>0</v>
      </c>
      <c r="U863" s="99">
        <v>0</v>
      </c>
      <c r="V863" s="99">
        <v>0</v>
      </c>
      <c r="W863" s="99">
        <v>0</v>
      </c>
      <c r="X863" s="99">
        <v>0</v>
      </c>
      <c r="Y863" s="99">
        <v>0</v>
      </c>
      <c r="Z863" s="99">
        <v>0</v>
      </c>
      <c r="AA863" s="99">
        <v>0</v>
      </c>
      <c r="AB863" s="99">
        <v>0</v>
      </c>
      <c r="AC863" s="99">
        <v>0</v>
      </c>
    </row>
    <row r="864" spans="1:29" s="98" customFormat="1" x14ac:dyDescent="0.25">
      <c r="A864" s="98" t="s">
        <v>54</v>
      </c>
      <c r="B864" s="98" t="s">
        <v>236</v>
      </c>
      <c r="C864" s="98" t="s">
        <v>288</v>
      </c>
      <c r="D864" s="98">
        <v>2015</v>
      </c>
      <c r="E864" s="98">
        <v>2016</v>
      </c>
      <c r="F864" s="98" t="s">
        <v>280</v>
      </c>
      <c r="G864" s="98" t="s">
        <v>277</v>
      </c>
      <c r="H864" s="98" t="s">
        <v>275</v>
      </c>
      <c r="I864" s="99">
        <f t="shared" si="34"/>
        <v>0</v>
      </c>
      <c r="J864" s="99">
        <f t="shared" si="34"/>
        <v>0</v>
      </c>
      <c r="K864" s="99">
        <f t="shared" si="34"/>
        <v>0</v>
      </c>
      <c r="L864" s="99">
        <f t="shared" si="34"/>
        <v>0</v>
      </c>
      <c r="M864" s="99">
        <f t="shared" si="34"/>
        <v>0</v>
      </c>
      <c r="N864" s="99">
        <f t="shared" si="33"/>
        <v>0</v>
      </c>
      <c r="O864" s="99">
        <f t="shared" si="33"/>
        <v>0</v>
      </c>
      <c r="P864" s="99">
        <f t="shared" si="33"/>
        <v>0</v>
      </c>
      <c r="Q864" s="99">
        <f t="shared" si="33"/>
        <v>0</v>
      </c>
      <c r="R864" s="99">
        <f t="shared" si="33"/>
        <v>0</v>
      </c>
      <c r="S864" s="101"/>
      <c r="T864" s="99">
        <v>0</v>
      </c>
      <c r="U864" s="99">
        <v>0</v>
      </c>
      <c r="V864" s="99">
        <v>0</v>
      </c>
      <c r="W864" s="99">
        <v>0</v>
      </c>
      <c r="X864" s="99">
        <v>0</v>
      </c>
      <c r="Y864" s="99">
        <v>0</v>
      </c>
      <c r="Z864" s="99">
        <v>0</v>
      </c>
      <c r="AA864" s="99">
        <v>0</v>
      </c>
      <c r="AB864" s="99">
        <v>0</v>
      </c>
      <c r="AC864" s="99">
        <v>0</v>
      </c>
    </row>
    <row r="865" spans="1:29" s="98" customFormat="1" x14ac:dyDescent="0.25">
      <c r="A865" s="98" t="s">
        <v>54</v>
      </c>
      <c r="B865" s="98" t="s">
        <v>236</v>
      </c>
      <c r="C865" s="98" t="s">
        <v>288</v>
      </c>
      <c r="D865" s="98">
        <v>2015</v>
      </c>
      <c r="E865" s="98">
        <v>2016</v>
      </c>
      <c r="F865" s="98" t="s">
        <v>280</v>
      </c>
      <c r="G865" s="98" t="s">
        <v>277</v>
      </c>
      <c r="H865" s="98" t="s">
        <v>276</v>
      </c>
      <c r="I865" s="99">
        <f t="shared" si="34"/>
        <v>0</v>
      </c>
      <c r="J865" s="99">
        <f t="shared" si="34"/>
        <v>0</v>
      </c>
      <c r="K865" s="99">
        <f t="shared" si="34"/>
        <v>0</v>
      </c>
      <c r="L865" s="99">
        <f t="shared" si="34"/>
        <v>0</v>
      </c>
      <c r="M865" s="99">
        <f t="shared" si="34"/>
        <v>0</v>
      </c>
      <c r="N865" s="99">
        <f t="shared" si="33"/>
        <v>0</v>
      </c>
      <c r="O865" s="99">
        <f t="shared" si="33"/>
        <v>0</v>
      </c>
      <c r="P865" s="99">
        <f t="shared" si="33"/>
        <v>0</v>
      </c>
      <c r="Q865" s="99">
        <f t="shared" si="33"/>
        <v>0</v>
      </c>
      <c r="R865" s="99">
        <f t="shared" si="33"/>
        <v>0</v>
      </c>
      <c r="S865" s="101"/>
      <c r="T865" s="99">
        <v>0</v>
      </c>
      <c r="U865" s="99">
        <v>0</v>
      </c>
      <c r="V865" s="99">
        <v>0</v>
      </c>
      <c r="W865" s="99">
        <v>0</v>
      </c>
      <c r="X865" s="99">
        <v>0</v>
      </c>
      <c r="Y865" s="99">
        <v>0</v>
      </c>
      <c r="Z865" s="99">
        <v>0</v>
      </c>
      <c r="AA865" s="99">
        <v>0</v>
      </c>
      <c r="AB865" s="99">
        <v>0</v>
      </c>
      <c r="AC865" s="99">
        <v>0</v>
      </c>
    </row>
    <row r="866" spans="1:29" s="98" customFormat="1" x14ac:dyDescent="0.25">
      <c r="A866" s="98" t="s">
        <v>54</v>
      </c>
      <c r="B866" s="98" t="s">
        <v>236</v>
      </c>
      <c r="C866" s="98" t="s">
        <v>288</v>
      </c>
      <c r="D866" s="98">
        <v>2015</v>
      </c>
      <c r="E866" s="98">
        <v>2016</v>
      </c>
      <c r="F866" s="98" t="s">
        <v>280</v>
      </c>
      <c r="G866" s="98" t="s">
        <v>278</v>
      </c>
      <c r="H866" s="98" t="s">
        <v>274</v>
      </c>
      <c r="I866" s="99">
        <f t="shared" si="34"/>
        <v>0</v>
      </c>
      <c r="J866" s="99">
        <f t="shared" si="34"/>
        <v>0</v>
      </c>
      <c r="K866" s="99">
        <f t="shared" si="34"/>
        <v>0</v>
      </c>
      <c r="L866" s="99">
        <f t="shared" si="34"/>
        <v>0</v>
      </c>
      <c r="M866" s="99">
        <f t="shared" si="34"/>
        <v>0</v>
      </c>
      <c r="N866" s="99">
        <f t="shared" si="33"/>
        <v>0</v>
      </c>
      <c r="O866" s="99">
        <f t="shared" si="33"/>
        <v>0</v>
      </c>
      <c r="P866" s="99">
        <f t="shared" si="33"/>
        <v>0</v>
      </c>
      <c r="Q866" s="99">
        <f t="shared" si="33"/>
        <v>0</v>
      </c>
      <c r="R866" s="99">
        <f t="shared" si="33"/>
        <v>0</v>
      </c>
      <c r="S866" s="101"/>
      <c r="T866" s="99">
        <v>0</v>
      </c>
      <c r="U866" s="99">
        <v>0</v>
      </c>
      <c r="V866" s="99">
        <v>0</v>
      </c>
      <c r="W866" s="99">
        <v>0</v>
      </c>
      <c r="X866" s="99">
        <v>0</v>
      </c>
      <c r="Y866" s="99">
        <v>0</v>
      </c>
      <c r="Z866" s="99">
        <v>0</v>
      </c>
      <c r="AA866" s="99">
        <v>0</v>
      </c>
      <c r="AB866" s="99">
        <v>0</v>
      </c>
      <c r="AC866" s="99">
        <v>0</v>
      </c>
    </row>
    <row r="867" spans="1:29" s="98" customFormat="1" x14ac:dyDescent="0.25">
      <c r="A867" s="98" t="s">
        <v>54</v>
      </c>
      <c r="B867" s="98" t="s">
        <v>236</v>
      </c>
      <c r="C867" s="98" t="s">
        <v>288</v>
      </c>
      <c r="D867" s="98">
        <v>2015</v>
      </c>
      <c r="E867" s="98">
        <v>2016</v>
      </c>
      <c r="F867" s="98" t="s">
        <v>280</v>
      </c>
      <c r="G867" s="98" t="s">
        <v>278</v>
      </c>
      <c r="H867" s="98" t="s">
        <v>275</v>
      </c>
      <c r="I867" s="99">
        <f t="shared" si="34"/>
        <v>0</v>
      </c>
      <c r="J867" s="99">
        <f t="shared" si="34"/>
        <v>0</v>
      </c>
      <c r="K867" s="99">
        <f t="shared" si="34"/>
        <v>0</v>
      </c>
      <c r="L867" s="99">
        <f t="shared" si="34"/>
        <v>0</v>
      </c>
      <c r="M867" s="99">
        <f t="shared" si="34"/>
        <v>0</v>
      </c>
      <c r="N867" s="99">
        <f t="shared" si="33"/>
        <v>0</v>
      </c>
      <c r="O867" s="99">
        <f t="shared" si="33"/>
        <v>0</v>
      </c>
      <c r="P867" s="99">
        <f t="shared" si="33"/>
        <v>0</v>
      </c>
      <c r="Q867" s="99">
        <f t="shared" si="33"/>
        <v>0</v>
      </c>
      <c r="R867" s="99">
        <f t="shared" si="33"/>
        <v>0</v>
      </c>
      <c r="S867" s="101"/>
      <c r="T867" s="99">
        <v>0</v>
      </c>
      <c r="U867" s="99">
        <v>0</v>
      </c>
      <c r="V867" s="99">
        <v>0</v>
      </c>
      <c r="W867" s="99">
        <v>0</v>
      </c>
      <c r="X867" s="99">
        <v>0</v>
      </c>
      <c r="Y867" s="99">
        <v>0</v>
      </c>
      <c r="Z867" s="99">
        <v>0</v>
      </c>
      <c r="AA867" s="99">
        <v>0</v>
      </c>
      <c r="AB867" s="99">
        <v>0</v>
      </c>
      <c r="AC867" s="99">
        <v>0</v>
      </c>
    </row>
    <row r="868" spans="1:29" s="98" customFormat="1" x14ac:dyDescent="0.25">
      <c r="A868" s="98" t="s">
        <v>54</v>
      </c>
      <c r="B868" s="98" t="s">
        <v>236</v>
      </c>
      <c r="C868" s="98" t="s">
        <v>288</v>
      </c>
      <c r="D868" s="98">
        <v>2015</v>
      </c>
      <c r="E868" s="98">
        <v>2016</v>
      </c>
      <c r="F868" s="98" t="s">
        <v>280</v>
      </c>
      <c r="G868" s="98" t="s">
        <v>278</v>
      </c>
      <c r="H868" s="98" t="s">
        <v>276</v>
      </c>
      <c r="I868" s="99">
        <f t="shared" si="34"/>
        <v>0</v>
      </c>
      <c r="J868" s="99">
        <f t="shared" si="34"/>
        <v>0</v>
      </c>
      <c r="K868" s="99">
        <f t="shared" si="34"/>
        <v>0</v>
      </c>
      <c r="L868" s="99">
        <f t="shared" si="34"/>
        <v>0</v>
      </c>
      <c r="M868" s="99">
        <f t="shared" si="34"/>
        <v>0</v>
      </c>
      <c r="N868" s="99">
        <f t="shared" si="33"/>
        <v>0</v>
      </c>
      <c r="O868" s="99">
        <f t="shared" si="33"/>
        <v>0</v>
      </c>
      <c r="P868" s="99">
        <f t="shared" si="33"/>
        <v>0</v>
      </c>
      <c r="Q868" s="99">
        <f t="shared" si="33"/>
        <v>0</v>
      </c>
      <c r="R868" s="99">
        <f t="shared" si="33"/>
        <v>0</v>
      </c>
      <c r="S868" s="101"/>
      <c r="T868" s="99">
        <v>0</v>
      </c>
      <c r="U868" s="99">
        <v>0</v>
      </c>
      <c r="V868" s="99">
        <v>0</v>
      </c>
      <c r="W868" s="99">
        <v>0</v>
      </c>
      <c r="X868" s="99">
        <v>0</v>
      </c>
      <c r="Y868" s="99">
        <v>0</v>
      </c>
      <c r="Z868" s="99">
        <v>0</v>
      </c>
      <c r="AA868" s="99">
        <v>0</v>
      </c>
      <c r="AB868" s="99">
        <v>0</v>
      </c>
      <c r="AC868" s="99">
        <v>0</v>
      </c>
    </row>
    <row r="869" spans="1:29" s="98" customFormat="1" x14ac:dyDescent="0.25">
      <c r="A869" s="98" t="s">
        <v>54</v>
      </c>
      <c r="B869" s="98" t="s">
        <v>236</v>
      </c>
      <c r="C869" s="98" t="s">
        <v>288</v>
      </c>
      <c r="D869" s="98">
        <v>2016</v>
      </c>
      <c r="E869" s="98">
        <v>2016</v>
      </c>
      <c r="F869" s="98" t="s">
        <v>272</v>
      </c>
      <c r="G869" s="98" t="s">
        <v>273</v>
      </c>
      <c r="H869" s="98" t="s">
        <v>274</v>
      </c>
      <c r="I869" s="99">
        <f t="shared" si="34"/>
        <v>0</v>
      </c>
      <c r="J869" s="99">
        <f t="shared" si="34"/>
        <v>0</v>
      </c>
      <c r="K869" s="99">
        <f t="shared" si="34"/>
        <v>0</v>
      </c>
      <c r="L869" s="99">
        <f t="shared" si="34"/>
        <v>0</v>
      </c>
      <c r="M869" s="99">
        <f t="shared" si="34"/>
        <v>0</v>
      </c>
      <c r="N869" s="99">
        <f t="shared" si="33"/>
        <v>0</v>
      </c>
      <c r="O869" s="99">
        <f t="shared" si="33"/>
        <v>0</v>
      </c>
      <c r="P869" s="99">
        <f t="shared" si="33"/>
        <v>0</v>
      </c>
      <c r="Q869" s="99">
        <f t="shared" si="33"/>
        <v>0</v>
      </c>
      <c r="R869" s="99">
        <f t="shared" si="33"/>
        <v>0</v>
      </c>
      <c r="S869" s="101"/>
      <c r="T869" s="99">
        <v>0</v>
      </c>
      <c r="U869" s="99">
        <v>0</v>
      </c>
      <c r="V869" s="99">
        <v>0</v>
      </c>
      <c r="W869" s="99">
        <v>0</v>
      </c>
      <c r="X869" s="99">
        <v>0</v>
      </c>
      <c r="Y869" s="99">
        <v>0</v>
      </c>
      <c r="Z869" s="99">
        <v>0</v>
      </c>
      <c r="AA869" s="99">
        <v>0</v>
      </c>
      <c r="AB869" s="99">
        <v>0</v>
      </c>
      <c r="AC869" s="99">
        <v>0</v>
      </c>
    </row>
    <row r="870" spans="1:29" s="98" customFormat="1" x14ac:dyDescent="0.25">
      <c r="A870" s="98" t="s">
        <v>54</v>
      </c>
      <c r="B870" s="98" t="s">
        <v>236</v>
      </c>
      <c r="C870" s="98" t="s">
        <v>288</v>
      </c>
      <c r="D870" s="98">
        <v>2016</v>
      </c>
      <c r="E870" s="98">
        <v>2016</v>
      </c>
      <c r="F870" s="98" t="s">
        <v>272</v>
      </c>
      <c r="G870" s="98" t="s">
        <v>273</v>
      </c>
      <c r="H870" s="98" t="s">
        <v>275</v>
      </c>
      <c r="I870" s="99">
        <f t="shared" si="34"/>
        <v>6.6378077709611447E-2</v>
      </c>
      <c r="J870" s="99">
        <f t="shared" si="34"/>
        <v>1.4489848670756646E-2</v>
      </c>
      <c r="K870" s="99">
        <f t="shared" si="34"/>
        <v>6.8806543967280158E-3</v>
      </c>
      <c r="L870" s="99">
        <f t="shared" si="34"/>
        <v>3.9826846625766873E-3</v>
      </c>
      <c r="M870" s="99">
        <f t="shared" si="34"/>
        <v>1.3397038854805728E-3</v>
      </c>
      <c r="N870" s="99">
        <f t="shared" si="33"/>
        <v>9.5519672801636003E-6</v>
      </c>
      <c r="O870" s="99">
        <f t="shared" si="33"/>
        <v>2.4891779141104298E-6</v>
      </c>
      <c r="P870" s="99">
        <f t="shared" si="33"/>
        <v>2.6348858895705523E-8</v>
      </c>
      <c r="Q870" s="99">
        <f t="shared" si="33"/>
        <v>0</v>
      </c>
      <c r="R870" s="99">
        <f t="shared" si="33"/>
        <v>0</v>
      </c>
      <c r="S870" s="101"/>
      <c r="T870" s="99">
        <v>1.6399999999999999E-5</v>
      </c>
      <c r="U870" s="99">
        <v>3.58E-6</v>
      </c>
      <c r="V870" s="99">
        <v>1.7E-6</v>
      </c>
      <c r="W870" s="99">
        <v>9.8400000000000002E-7</v>
      </c>
      <c r="X870" s="99">
        <v>3.3099999999999999E-7</v>
      </c>
      <c r="Y870" s="99">
        <v>2.3600000000000001E-9</v>
      </c>
      <c r="Z870" s="99">
        <v>6.1500000000000005E-10</v>
      </c>
      <c r="AA870" s="99">
        <v>6.5100000000000003E-12</v>
      </c>
      <c r="AB870" s="99">
        <v>0</v>
      </c>
      <c r="AC870" s="99">
        <v>0</v>
      </c>
    </row>
    <row r="871" spans="1:29" s="98" customFormat="1" x14ac:dyDescent="0.25">
      <c r="A871" s="98" t="s">
        <v>54</v>
      </c>
      <c r="B871" s="98" t="s">
        <v>236</v>
      </c>
      <c r="C871" s="98" t="s">
        <v>288</v>
      </c>
      <c r="D871" s="98">
        <v>2016</v>
      </c>
      <c r="E871" s="98">
        <v>2016</v>
      </c>
      <c r="F871" s="98" t="s">
        <v>272</v>
      </c>
      <c r="G871" s="98" t="s">
        <v>273</v>
      </c>
      <c r="H871" s="98" t="s">
        <v>276</v>
      </c>
      <c r="I871" s="99">
        <f t="shared" si="34"/>
        <v>0.41283926380368102</v>
      </c>
      <c r="J871" s="99">
        <f t="shared" si="34"/>
        <v>0.18375394683026586</v>
      </c>
      <c r="K871" s="99">
        <f t="shared" si="34"/>
        <v>0.11818535787321065</v>
      </c>
      <c r="L871" s="99">
        <f t="shared" si="34"/>
        <v>7.6496687116564405E-2</v>
      </c>
      <c r="M871" s="99">
        <f t="shared" si="34"/>
        <v>3.7398380368098158E-2</v>
      </c>
      <c r="N871" s="99">
        <f t="shared" si="33"/>
        <v>2.8251157464212677E-3</v>
      </c>
      <c r="O871" s="99">
        <f t="shared" si="33"/>
        <v>9.9162372188139046E-4</v>
      </c>
      <c r="P871" s="99">
        <f t="shared" si="33"/>
        <v>2.3879918200408998E-4</v>
      </c>
      <c r="Q871" s="99">
        <f t="shared" si="33"/>
        <v>8.0948875255623727E-5</v>
      </c>
      <c r="R871" s="99">
        <f t="shared" si="33"/>
        <v>2.7846413087934563E-5</v>
      </c>
      <c r="S871" s="101"/>
      <c r="T871" s="99">
        <v>1.02E-4</v>
      </c>
      <c r="U871" s="99">
        <v>4.5399999999999999E-5</v>
      </c>
      <c r="V871" s="99">
        <v>2.9200000000000002E-5</v>
      </c>
      <c r="W871" s="99">
        <v>1.8899999999999999E-5</v>
      </c>
      <c r="X871" s="99">
        <v>9.2399999999999996E-6</v>
      </c>
      <c r="Y871" s="99">
        <v>6.9800000000000003E-7</v>
      </c>
      <c r="Z871" s="99">
        <v>2.4499999999999998E-7</v>
      </c>
      <c r="AA871" s="99">
        <v>5.8999999999999999E-8</v>
      </c>
      <c r="AB871" s="99">
        <v>2E-8</v>
      </c>
      <c r="AC871" s="99">
        <v>6.8800000000000002E-9</v>
      </c>
    </row>
    <row r="872" spans="1:29" s="98" customFormat="1" x14ac:dyDescent="0.25">
      <c r="A872" s="98" t="s">
        <v>54</v>
      </c>
      <c r="B872" s="98" t="s">
        <v>236</v>
      </c>
      <c r="C872" s="98" t="s">
        <v>288</v>
      </c>
      <c r="D872" s="98">
        <v>2016</v>
      </c>
      <c r="E872" s="98">
        <v>2016</v>
      </c>
      <c r="F872" s="98" t="s">
        <v>272</v>
      </c>
      <c r="G872" s="98" t="s">
        <v>277</v>
      </c>
      <c r="H872" s="98" t="s">
        <v>274</v>
      </c>
      <c r="I872" s="99">
        <f t="shared" si="34"/>
        <v>6.6378077709611447E-2</v>
      </c>
      <c r="J872" s="99">
        <f t="shared" si="34"/>
        <v>2.323232719836401E-2</v>
      </c>
      <c r="K872" s="99">
        <f t="shared" si="34"/>
        <v>1.3599411042944785E-2</v>
      </c>
      <c r="L872" s="99">
        <f t="shared" si="34"/>
        <v>9.1067484662576692E-3</v>
      </c>
      <c r="M872" s="99">
        <f t="shared" si="34"/>
        <v>4.249815950920245E-3</v>
      </c>
      <c r="N872" s="99">
        <f t="shared" si="33"/>
        <v>1.4206527607361964E-4</v>
      </c>
      <c r="O872" s="99">
        <f t="shared" si="33"/>
        <v>9.1472229038854812E-5</v>
      </c>
      <c r="P872" s="99">
        <f t="shared" si="33"/>
        <v>1.9711051124744376E-5</v>
      </c>
      <c r="Q872" s="99">
        <f t="shared" si="33"/>
        <v>6.2735378323108384E-6</v>
      </c>
      <c r="R872" s="99">
        <f t="shared" si="33"/>
        <v>2.068243762781186E-6</v>
      </c>
      <c r="S872" s="101"/>
      <c r="T872" s="99">
        <v>1.6399999999999999E-5</v>
      </c>
      <c r="U872" s="99">
        <v>5.7400000000000001E-6</v>
      </c>
      <c r="V872" s="99">
        <v>3.36E-6</v>
      </c>
      <c r="W872" s="99">
        <v>2.2500000000000001E-6</v>
      </c>
      <c r="X872" s="99">
        <v>1.0499999999999999E-6</v>
      </c>
      <c r="Y872" s="99">
        <v>3.5100000000000003E-8</v>
      </c>
      <c r="Z872" s="99">
        <v>2.2600000000000001E-8</v>
      </c>
      <c r="AA872" s="99">
        <v>4.8699999999999999E-9</v>
      </c>
      <c r="AB872" s="99">
        <v>1.55E-9</v>
      </c>
      <c r="AC872" s="99">
        <v>5.1099999999999999E-10</v>
      </c>
    </row>
    <row r="873" spans="1:29" s="98" customFormat="1" x14ac:dyDescent="0.25">
      <c r="A873" s="98" t="s">
        <v>54</v>
      </c>
      <c r="B873" s="98" t="s">
        <v>236</v>
      </c>
      <c r="C873" s="98" t="s">
        <v>288</v>
      </c>
      <c r="D873" s="98">
        <v>2016</v>
      </c>
      <c r="E873" s="98">
        <v>2016</v>
      </c>
      <c r="F873" s="98" t="s">
        <v>272</v>
      </c>
      <c r="G873" s="98" t="s">
        <v>277</v>
      </c>
      <c r="H873" s="98" t="s">
        <v>275</v>
      </c>
      <c r="I873" s="99">
        <f t="shared" si="34"/>
        <v>0.14085104294478526</v>
      </c>
      <c r="J873" s="99">
        <f t="shared" si="34"/>
        <v>5.1807280163599187E-2</v>
      </c>
      <c r="K873" s="99">
        <f t="shared" si="34"/>
        <v>2.6551231083844582E-2</v>
      </c>
      <c r="L873" s="99">
        <f t="shared" si="34"/>
        <v>1.9427730061349693E-2</v>
      </c>
      <c r="M873" s="99">
        <f t="shared" si="34"/>
        <v>8.5401063394683029E-3</v>
      </c>
      <c r="N873" s="99">
        <f t="shared" si="33"/>
        <v>3.4039002044989778E-4</v>
      </c>
      <c r="O873" s="99">
        <f t="shared" si="33"/>
        <v>1.720163599182004E-4</v>
      </c>
      <c r="P873" s="99">
        <f t="shared" si="33"/>
        <v>3.6588891615541926E-5</v>
      </c>
      <c r="Q873" s="99">
        <f t="shared" si="33"/>
        <v>1.1535214723926381E-5</v>
      </c>
      <c r="R873" s="99">
        <f t="shared" si="33"/>
        <v>3.6791263803680977E-6</v>
      </c>
      <c r="S873" s="101"/>
      <c r="T873" s="99">
        <v>3.4799999999999999E-5</v>
      </c>
      <c r="U873" s="99">
        <v>1.2799999999999999E-5</v>
      </c>
      <c r="V873" s="99">
        <v>6.5599999999999999E-6</v>
      </c>
      <c r="W873" s="99">
        <v>4.7999999999999998E-6</v>
      </c>
      <c r="X873" s="99">
        <v>2.1100000000000001E-6</v>
      </c>
      <c r="Y873" s="99">
        <v>8.4100000000000005E-8</v>
      </c>
      <c r="Z873" s="99">
        <v>4.2499999999999997E-8</v>
      </c>
      <c r="AA873" s="99">
        <v>9.0400000000000002E-9</v>
      </c>
      <c r="AB873" s="99">
        <v>2.8499999999999999E-9</v>
      </c>
      <c r="AC873" s="99">
        <v>9.0899999999999996E-10</v>
      </c>
    </row>
    <row r="874" spans="1:29" s="98" customFormat="1" x14ac:dyDescent="0.25">
      <c r="A874" s="98" t="s">
        <v>54</v>
      </c>
      <c r="B874" s="98" t="s">
        <v>236</v>
      </c>
      <c r="C874" s="98" t="s">
        <v>288</v>
      </c>
      <c r="D874" s="98">
        <v>2016</v>
      </c>
      <c r="E874" s="98">
        <v>2016</v>
      </c>
      <c r="F874" s="98" t="s">
        <v>272</v>
      </c>
      <c r="G874" s="98" t="s">
        <v>277</v>
      </c>
      <c r="H874" s="98" t="s">
        <v>276</v>
      </c>
      <c r="I874" s="99">
        <f t="shared" si="34"/>
        <v>0.1691831492842536</v>
      </c>
      <c r="J874" s="99">
        <f t="shared" si="34"/>
        <v>7.7710920245398774E-2</v>
      </c>
      <c r="K874" s="99">
        <f t="shared" si="34"/>
        <v>5.2212024539877298E-2</v>
      </c>
      <c r="L874" s="99">
        <f t="shared" si="34"/>
        <v>3.2217652351738242E-2</v>
      </c>
      <c r="M874" s="99">
        <f t="shared" si="34"/>
        <v>1.5501709611451942E-2</v>
      </c>
      <c r="N874" s="99">
        <f t="shared" si="33"/>
        <v>2.060148875255624E-3</v>
      </c>
      <c r="O874" s="99">
        <f t="shared" si="33"/>
        <v>3.6426993865030675E-4</v>
      </c>
      <c r="P874" s="99">
        <f t="shared" si="33"/>
        <v>8.0544130879345603E-5</v>
      </c>
      <c r="Q874" s="99">
        <f t="shared" si="33"/>
        <v>2.6146486707566461E-5</v>
      </c>
      <c r="R874" s="99">
        <f t="shared" si="33"/>
        <v>8.6210552147239259E-6</v>
      </c>
      <c r="S874" s="101"/>
      <c r="T874" s="99">
        <v>4.18E-5</v>
      </c>
      <c r="U874" s="99">
        <v>1.9199999999999999E-5</v>
      </c>
      <c r="V874" s="99">
        <v>1.29E-5</v>
      </c>
      <c r="W874" s="99">
        <v>7.96E-6</v>
      </c>
      <c r="X874" s="99">
        <v>3.8299999999999998E-6</v>
      </c>
      <c r="Y874" s="99">
        <v>5.0900000000000002E-7</v>
      </c>
      <c r="Z874" s="99">
        <v>8.9999999999999999E-8</v>
      </c>
      <c r="AA874" s="99">
        <v>1.99E-8</v>
      </c>
      <c r="AB874" s="99">
        <v>6.4599999999999996E-9</v>
      </c>
      <c r="AC874" s="99">
        <v>2.1299999999999999E-9</v>
      </c>
    </row>
    <row r="875" spans="1:29" s="98" customFormat="1" x14ac:dyDescent="0.25">
      <c r="A875" s="98" t="s">
        <v>54</v>
      </c>
      <c r="B875" s="98" t="s">
        <v>236</v>
      </c>
      <c r="C875" s="98" t="s">
        <v>288</v>
      </c>
      <c r="D875" s="98">
        <v>2016</v>
      </c>
      <c r="E875" s="98">
        <v>2016</v>
      </c>
      <c r="F875" s="98" t="s">
        <v>272</v>
      </c>
      <c r="G875" s="98" t="s">
        <v>278</v>
      </c>
      <c r="H875" s="98" t="s">
        <v>274</v>
      </c>
      <c r="I875" s="99">
        <f t="shared" si="34"/>
        <v>2.8083032877143314E-2</v>
      </c>
      <c r="J875" s="99">
        <f t="shared" si="34"/>
        <v>9.8290615070001641E-3</v>
      </c>
      <c r="K875" s="99">
        <f t="shared" si="34"/>
        <v>5.7535969797074035E-3</v>
      </c>
      <c r="L875" s="99">
        <f t="shared" si="34"/>
        <v>3.8528551203397834E-3</v>
      </c>
      <c r="M875" s="99">
        <f t="shared" si="34"/>
        <v>1.7979990561585646E-3</v>
      </c>
      <c r="N875" s="99">
        <f t="shared" si="33"/>
        <v>6.010453987730062E-5</v>
      </c>
      <c r="O875" s="99">
        <f t="shared" si="33"/>
        <v>3.8699789208746257E-5</v>
      </c>
      <c r="P875" s="99">
        <f t="shared" si="33"/>
        <v>8.3392908604687932E-6</v>
      </c>
      <c r="Q875" s="99">
        <f t="shared" si="33"/>
        <v>2.6541890829007407E-6</v>
      </c>
      <c r="R875" s="99">
        <f t="shared" si="33"/>
        <v>8.7502620733050312E-7</v>
      </c>
      <c r="S875" s="101"/>
      <c r="T875" s="99">
        <v>6.9384615384615404E-6</v>
      </c>
      <c r="U875" s="99">
        <v>2.4284615384615399E-6</v>
      </c>
      <c r="V875" s="99">
        <v>1.42153846153846E-6</v>
      </c>
      <c r="W875" s="99">
        <v>9.5192307692307703E-7</v>
      </c>
      <c r="X875" s="99">
        <v>4.4423076923076898E-7</v>
      </c>
      <c r="Y875" s="99">
        <v>1.4850000000000001E-8</v>
      </c>
      <c r="Z875" s="99">
        <v>9.5615384615384606E-9</v>
      </c>
      <c r="AA875" s="99">
        <v>2.0603846153846198E-9</v>
      </c>
      <c r="AB875" s="99">
        <v>6.5576923076923101E-10</v>
      </c>
      <c r="AC875" s="99">
        <v>2.1619230769230801E-10</v>
      </c>
    </row>
    <row r="876" spans="1:29" s="98" customFormat="1" x14ac:dyDescent="0.25">
      <c r="A876" s="98" t="s">
        <v>54</v>
      </c>
      <c r="B876" s="98" t="s">
        <v>236</v>
      </c>
      <c r="C876" s="98" t="s">
        <v>288</v>
      </c>
      <c r="D876" s="98">
        <v>2016</v>
      </c>
      <c r="E876" s="98">
        <v>2016</v>
      </c>
      <c r="F876" s="98" t="s">
        <v>272</v>
      </c>
      <c r="G876" s="98" t="s">
        <v>278</v>
      </c>
      <c r="H876" s="98" t="s">
        <v>275</v>
      </c>
      <c r="I876" s="99">
        <f t="shared" si="34"/>
        <v>5.9590825861255213E-2</v>
      </c>
      <c r="J876" s="99">
        <f t="shared" si="34"/>
        <v>2.1918464684599674E-2</v>
      </c>
      <c r="K876" s="99">
        <f t="shared" si="34"/>
        <v>1.1233213150857341E-2</v>
      </c>
      <c r="L876" s="99">
        <f t="shared" si="34"/>
        <v>8.2194242567248683E-3</v>
      </c>
      <c r="M876" s="99">
        <f t="shared" si="34"/>
        <v>3.6131219128519754E-3</v>
      </c>
      <c r="N876" s="99">
        <f t="shared" si="33"/>
        <v>1.4401116249803352E-4</v>
      </c>
      <c r="O876" s="99">
        <f t="shared" si="33"/>
        <v>7.2776152273084667E-5</v>
      </c>
      <c r="P876" s="99">
        <f t="shared" si="33"/>
        <v>1.5479915683498487E-5</v>
      </c>
      <c r="Q876" s="99">
        <f t="shared" si="33"/>
        <v>4.8802831524303888E-6</v>
      </c>
      <c r="R876" s="99">
        <f t="shared" si="33"/>
        <v>1.5565534686172721E-6</v>
      </c>
      <c r="S876" s="101"/>
      <c r="T876" s="99">
        <v>1.47230769230769E-5</v>
      </c>
      <c r="U876" s="99">
        <v>5.4153846153846204E-6</v>
      </c>
      <c r="V876" s="99">
        <v>2.7753846153846198E-6</v>
      </c>
      <c r="W876" s="99">
        <v>2.0307692307692301E-6</v>
      </c>
      <c r="X876" s="99">
        <v>8.9269230769230797E-7</v>
      </c>
      <c r="Y876" s="99">
        <v>3.5580769230769198E-8</v>
      </c>
      <c r="Z876" s="99">
        <v>1.79807692307692E-8</v>
      </c>
      <c r="AA876" s="99">
        <v>3.8246153846153796E-9</v>
      </c>
      <c r="AB876" s="99">
        <v>1.2057692307692299E-9</v>
      </c>
      <c r="AC876" s="99">
        <v>3.8457692307692298E-10</v>
      </c>
    </row>
    <row r="877" spans="1:29" s="98" customFormat="1" x14ac:dyDescent="0.25">
      <c r="A877" s="98" t="s">
        <v>54</v>
      </c>
      <c r="B877" s="98" t="s">
        <v>236</v>
      </c>
      <c r="C877" s="98" t="s">
        <v>288</v>
      </c>
      <c r="D877" s="98">
        <v>2016</v>
      </c>
      <c r="E877" s="98">
        <v>2016</v>
      </c>
      <c r="F877" s="98" t="s">
        <v>272</v>
      </c>
      <c r="G877" s="98" t="s">
        <v>278</v>
      </c>
      <c r="H877" s="98" t="s">
        <v>276</v>
      </c>
      <c r="I877" s="99">
        <f t="shared" si="34"/>
        <v>7.1577486235645804E-2</v>
      </c>
      <c r="J877" s="99">
        <f t="shared" si="34"/>
        <v>3.2877697026899473E-2</v>
      </c>
      <c r="K877" s="99">
        <f t="shared" si="34"/>
        <v>2.2089702689948098E-2</v>
      </c>
      <c r="L877" s="99">
        <f t="shared" si="34"/>
        <v>1.3630545225735421E-2</v>
      </c>
      <c r="M877" s="99">
        <f t="shared" si="34"/>
        <v>6.5584156048450713E-3</v>
      </c>
      <c r="N877" s="99">
        <f t="shared" si="33"/>
        <v>8.7160144722353376E-4</v>
      </c>
      <c r="O877" s="99">
        <f t="shared" si="33"/>
        <v>1.5411420481359142E-4</v>
      </c>
      <c r="P877" s="99">
        <f t="shared" si="33"/>
        <v>3.4076363064338532E-5</v>
      </c>
      <c r="Q877" s="99">
        <f t="shared" si="33"/>
        <v>1.1061975145508876E-5</v>
      </c>
      <c r="R877" s="99">
        <f t="shared" si="33"/>
        <v>3.6473695139216606E-6</v>
      </c>
      <c r="S877" s="101"/>
      <c r="T877" s="99">
        <v>1.7684615384615399E-5</v>
      </c>
      <c r="U877" s="99">
        <v>8.1230769230769204E-6</v>
      </c>
      <c r="V877" s="99">
        <v>5.4576923076923101E-6</v>
      </c>
      <c r="W877" s="99">
        <v>3.3676923076923102E-6</v>
      </c>
      <c r="X877" s="99">
        <v>1.6203846153846201E-6</v>
      </c>
      <c r="Y877" s="99">
        <v>2.1534615384615399E-7</v>
      </c>
      <c r="Z877" s="99">
        <v>3.8076923076923101E-8</v>
      </c>
      <c r="AA877" s="99">
        <v>8.4192307692307704E-9</v>
      </c>
      <c r="AB877" s="99">
        <v>2.7330769230769201E-9</v>
      </c>
      <c r="AC877" s="99">
        <v>9.0115384615384602E-10</v>
      </c>
    </row>
    <row r="878" spans="1:29" s="98" customFormat="1" x14ac:dyDescent="0.25">
      <c r="A878" s="98" t="s">
        <v>54</v>
      </c>
      <c r="B878" s="98" t="s">
        <v>236</v>
      </c>
      <c r="C878" s="98" t="s">
        <v>288</v>
      </c>
      <c r="D878" s="98">
        <v>2016</v>
      </c>
      <c r="E878" s="98">
        <v>2016</v>
      </c>
      <c r="F878" s="98" t="s">
        <v>279</v>
      </c>
      <c r="G878" s="98" t="s">
        <v>273</v>
      </c>
      <c r="H878" s="98" t="s">
        <v>274</v>
      </c>
      <c r="I878" s="99">
        <f t="shared" si="34"/>
        <v>0</v>
      </c>
      <c r="J878" s="99">
        <f t="shared" si="34"/>
        <v>0</v>
      </c>
      <c r="K878" s="99">
        <f t="shared" si="34"/>
        <v>0</v>
      </c>
      <c r="L878" s="99">
        <f t="shared" si="34"/>
        <v>0</v>
      </c>
      <c r="M878" s="99">
        <f t="shared" si="34"/>
        <v>0</v>
      </c>
      <c r="N878" s="99">
        <f t="shared" si="33"/>
        <v>0</v>
      </c>
      <c r="O878" s="99">
        <f t="shared" si="33"/>
        <v>0</v>
      </c>
      <c r="P878" s="99">
        <f t="shared" si="33"/>
        <v>0</v>
      </c>
      <c r="Q878" s="99">
        <f t="shared" si="33"/>
        <v>0</v>
      </c>
      <c r="R878" s="99">
        <f t="shared" si="33"/>
        <v>0</v>
      </c>
      <c r="S878" s="101"/>
      <c r="T878" s="99">
        <v>0</v>
      </c>
      <c r="U878" s="99">
        <v>0</v>
      </c>
      <c r="V878" s="99">
        <v>0</v>
      </c>
      <c r="W878" s="99">
        <v>0</v>
      </c>
      <c r="X878" s="99">
        <v>0</v>
      </c>
      <c r="Y878" s="99">
        <v>0</v>
      </c>
      <c r="Z878" s="99">
        <v>0</v>
      </c>
      <c r="AA878" s="99">
        <v>0</v>
      </c>
      <c r="AB878" s="99">
        <v>0</v>
      </c>
      <c r="AC878" s="99">
        <v>0</v>
      </c>
    </row>
    <row r="879" spans="1:29" s="98" customFormat="1" x14ac:dyDescent="0.25">
      <c r="A879" s="98" t="s">
        <v>54</v>
      </c>
      <c r="B879" s="98" t="s">
        <v>236</v>
      </c>
      <c r="C879" s="98" t="s">
        <v>288</v>
      </c>
      <c r="D879" s="98">
        <v>2016</v>
      </c>
      <c r="E879" s="98">
        <v>2016</v>
      </c>
      <c r="F879" s="98" t="s">
        <v>279</v>
      </c>
      <c r="G879" s="98" t="s">
        <v>273</v>
      </c>
      <c r="H879" s="98" t="s">
        <v>275</v>
      </c>
      <c r="I879" s="99">
        <f t="shared" si="34"/>
        <v>6.6378077709611447E-2</v>
      </c>
      <c r="J879" s="99">
        <f t="shared" si="34"/>
        <v>1.4489848670756646E-2</v>
      </c>
      <c r="K879" s="99">
        <f t="shared" si="34"/>
        <v>6.8806543967280158E-3</v>
      </c>
      <c r="L879" s="99">
        <f t="shared" si="34"/>
        <v>3.9826846625766873E-3</v>
      </c>
      <c r="M879" s="99">
        <f t="shared" si="34"/>
        <v>1.3397038854805728E-3</v>
      </c>
      <c r="N879" s="99">
        <f t="shared" si="33"/>
        <v>9.5519672801636003E-6</v>
      </c>
      <c r="O879" s="99">
        <f t="shared" si="33"/>
        <v>2.4891779141104298E-6</v>
      </c>
      <c r="P879" s="99">
        <f t="shared" si="33"/>
        <v>2.6348858895705523E-8</v>
      </c>
      <c r="Q879" s="99">
        <f t="shared" si="33"/>
        <v>0</v>
      </c>
      <c r="R879" s="99">
        <f t="shared" si="33"/>
        <v>0</v>
      </c>
      <c r="S879" s="101"/>
      <c r="T879" s="99">
        <v>1.6399999999999999E-5</v>
      </c>
      <c r="U879" s="99">
        <v>3.58E-6</v>
      </c>
      <c r="V879" s="99">
        <v>1.7E-6</v>
      </c>
      <c r="W879" s="99">
        <v>9.8400000000000002E-7</v>
      </c>
      <c r="X879" s="99">
        <v>3.3099999999999999E-7</v>
      </c>
      <c r="Y879" s="99">
        <v>2.3600000000000001E-9</v>
      </c>
      <c r="Z879" s="99">
        <v>6.1500000000000005E-10</v>
      </c>
      <c r="AA879" s="99">
        <v>6.5100000000000003E-12</v>
      </c>
      <c r="AB879" s="99">
        <v>0</v>
      </c>
      <c r="AC879" s="99">
        <v>0</v>
      </c>
    </row>
    <row r="880" spans="1:29" s="98" customFormat="1" x14ac:dyDescent="0.25">
      <c r="A880" s="98" t="s">
        <v>54</v>
      </c>
      <c r="B880" s="98" t="s">
        <v>236</v>
      </c>
      <c r="C880" s="98" t="s">
        <v>288</v>
      </c>
      <c r="D880" s="98">
        <v>2016</v>
      </c>
      <c r="E880" s="98">
        <v>2016</v>
      </c>
      <c r="F880" s="98" t="s">
        <v>279</v>
      </c>
      <c r="G880" s="98" t="s">
        <v>273</v>
      </c>
      <c r="H880" s="98" t="s">
        <v>276</v>
      </c>
      <c r="I880" s="99">
        <f t="shared" si="34"/>
        <v>0.41283926380368102</v>
      </c>
      <c r="J880" s="99">
        <f t="shared" si="34"/>
        <v>0.18375394683026586</v>
      </c>
      <c r="K880" s="99">
        <f t="shared" si="34"/>
        <v>0.11818535787321065</v>
      </c>
      <c r="L880" s="99">
        <f t="shared" si="34"/>
        <v>7.6496687116564405E-2</v>
      </c>
      <c r="M880" s="99">
        <f t="shared" si="34"/>
        <v>3.7398380368098158E-2</v>
      </c>
      <c r="N880" s="99">
        <f t="shared" si="33"/>
        <v>2.8251157464212677E-3</v>
      </c>
      <c r="O880" s="99">
        <f t="shared" si="33"/>
        <v>9.9162372188139046E-4</v>
      </c>
      <c r="P880" s="99">
        <f t="shared" si="33"/>
        <v>2.3879918200408998E-4</v>
      </c>
      <c r="Q880" s="99">
        <f t="shared" si="33"/>
        <v>8.0948875255623727E-5</v>
      </c>
      <c r="R880" s="99">
        <f t="shared" si="33"/>
        <v>2.7846413087934563E-5</v>
      </c>
      <c r="S880" s="101"/>
      <c r="T880" s="99">
        <v>1.02E-4</v>
      </c>
      <c r="U880" s="99">
        <v>4.5399999999999999E-5</v>
      </c>
      <c r="V880" s="99">
        <v>2.9200000000000002E-5</v>
      </c>
      <c r="W880" s="99">
        <v>1.8899999999999999E-5</v>
      </c>
      <c r="X880" s="99">
        <v>9.2399999999999996E-6</v>
      </c>
      <c r="Y880" s="99">
        <v>6.9800000000000003E-7</v>
      </c>
      <c r="Z880" s="99">
        <v>2.4499999999999998E-7</v>
      </c>
      <c r="AA880" s="99">
        <v>5.8999999999999999E-8</v>
      </c>
      <c r="AB880" s="99">
        <v>2E-8</v>
      </c>
      <c r="AC880" s="99">
        <v>6.8800000000000002E-9</v>
      </c>
    </row>
    <row r="881" spans="1:29" s="98" customFormat="1" x14ac:dyDescent="0.25">
      <c r="A881" s="98" t="s">
        <v>54</v>
      </c>
      <c r="B881" s="98" t="s">
        <v>236</v>
      </c>
      <c r="C881" s="98" t="s">
        <v>288</v>
      </c>
      <c r="D881" s="98">
        <v>2016</v>
      </c>
      <c r="E881" s="98">
        <v>2016</v>
      </c>
      <c r="F881" s="98" t="s">
        <v>279</v>
      </c>
      <c r="G881" s="98" t="s">
        <v>277</v>
      </c>
      <c r="H881" s="98" t="s">
        <v>274</v>
      </c>
      <c r="I881" s="99">
        <f t="shared" si="34"/>
        <v>6.6378077709611447E-2</v>
      </c>
      <c r="J881" s="99">
        <f t="shared" si="34"/>
        <v>2.323232719836401E-2</v>
      </c>
      <c r="K881" s="99">
        <f t="shared" si="34"/>
        <v>1.3599411042944785E-2</v>
      </c>
      <c r="L881" s="99">
        <f t="shared" si="34"/>
        <v>9.1067484662576692E-3</v>
      </c>
      <c r="M881" s="99">
        <f t="shared" si="34"/>
        <v>4.249815950920245E-3</v>
      </c>
      <c r="N881" s="99">
        <f t="shared" si="33"/>
        <v>1.4206527607361964E-4</v>
      </c>
      <c r="O881" s="99">
        <f t="shared" si="33"/>
        <v>9.1472229038854812E-5</v>
      </c>
      <c r="P881" s="99">
        <f t="shared" si="33"/>
        <v>1.9711051124744376E-5</v>
      </c>
      <c r="Q881" s="99">
        <f t="shared" si="33"/>
        <v>6.2735378323108384E-6</v>
      </c>
      <c r="R881" s="99">
        <f t="shared" si="33"/>
        <v>2.068243762781186E-6</v>
      </c>
      <c r="S881" s="101"/>
      <c r="T881" s="99">
        <v>1.6399999999999999E-5</v>
      </c>
      <c r="U881" s="99">
        <v>5.7400000000000001E-6</v>
      </c>
      <c r="V881" s="99">
        <v>3.36E-6</v>
      </c>
      <c r="W881" s="99">
        <v>2.2500000000000001E-6</v>
      </c>
      <c r="X881" s="99">
        <v>1.0499999999999999E-6</v>
      </c>
      <c r="Y881" s="99">
        <v>3.5100000000000003E-8</v>
      </c>
      <c r="Z881" s="99">
        <v>2.2600000000000001E-8</v>
      </c>
      <c r="AA881" s="99">
        <v>4.8699999999999999E-9</v>
      </c>
      <c r="AB881" s="99">
        <v>1.55E-9</v>
      </c>
      <c r="AC881" s="99">
        <v>5.1099999999999999E-10</v>
      </c>
    </row>
    <row r="882" spans="1:29" s="98" customFormat="1" x14ac:dyDescent="0.25">
      <c r="A882" s="98" t="s">
        <v>54</v>
      </c>
      <c r="B882" s="98" t="s">
        <v>236</v>
      </c>
      <c r="C882" s="98" t="s">
        <v>288</v>
      </c>
      <c r="D882" s="98">
        <v>2016</v>
      </c>
      <c r="E882" s="98">
        <v>2016</v>
      </c>
      <c r="F882" s="98" t="s">
        <v>279</v>
      </c>
      <c r="G882" s="98" t="s">
        <v>277</v>
      </c>
      <c r="H882" s="98" t="s">
        <v>275</v>
      </c>
      <c r="I882" s="99">
        <f t="shared" si="34"/>
        <v>0.14085104294478526</v>
      </c>
      <c r="J882" s="99">
        <f t="shared" si="34"/>
        <v>5.1807280163599187E-2</v>
      </c>
      <c r="K882" s="99">
        <f t="shared" si="34"/>
        <v>2.6551231083844582E-2</v>
      </c>
      <c r="L882" s="99">
        <f t="shared" si="34"/>
        <v>1.9427730061349693E-2</v>
      </c>
      <c r="M882" s="99">
        <f t="shared" si="34"/>
        <v>8.5401063394683029E-3</v>
      </c>
      <c r="N882" s="99">
        <f t="shared" si="33"/>
        <v>3.4039002044989778E-4</v>
      </c>
      <c r="O882" s="99">
        <f t="shared" si="33"/>
        <v>1.720163599182004E-4</v>
      </c>
      <c r="P882" s="99">
        <f t="shared" si="33"/>
        <v>3.6588891615541926E-5</v>
      </c>
      <c r="Q882" s="99">
        <f t="shared" si="33"/>
        <v>1.1535214723926381E-5</v>
      </c>
      <c r="R882" s="99">
        <f t="shared" si="33"/>
        <v>3.6791263803680977E-6</v>
      </c>
      <c r="S882" s="101"/>
      <c r="T882" s="99">
        <v>3.4799999999999999E-5</v>
      </c>
      <c r="U882" s="99">
        <v>1.2799999999999999E-5</v>
      </c>
      <c r="V882" s="99">
        <v>6.5599999999999999E-6</v>
      </c>
      <c r="W882" s="99">
        <v>4.7999999999999998E-6</v>
      </c>
      <c r="X882" s="99">
        <v>2.1100000000000001E-6</v>
      </c>
      <c r="Y882" s="99">
        <v>8.4100000000000005E-8</v>
      </c>
      <c r="Z882" s="99">
        <v>4.2499999999999997E-8</v>
      </c>
      <c r="AA882" s="99">
        <v>9.0400000000000002E-9</v>
      </c>
      <c r="AB882" s="99">
        <v>2.8499999999999999E-9</v>
      </c>
      <c r="AC882" s="99">
        <v>9.0899999999999996E-10</v>
      </c>
    </row>
    <row r="883" spans="1:29" s="98" customFormat="1" x14ac:dyDescent="0.25">
      <c r="A883" s="98" t="s">
        <v>54</v>
      </c>
      <c r="B883" s="98" t="s">
        <v>236</v>
      </c>
      <c r="C883" s="98" t="s">
        <v>288</v>
      </c>
      <c r="D883" s="98">
        <v>2016</v>
      </c>
      <c r="E883" s="98">
        <v>2016</v>
      </c>
      <c r="F883" s="98" t="s">
        <v>279</v>
      </c>
      <c r="G883" s="98" t="s">
        <v>277</v>
      </c>
      <c r="H883" s="98" t="s">
        <v>276</v>
      </c>
      <c r="I883" s="99">
        <f t="shared" si="34"/>
        <v>0.1691831492842536</v>
      </c>
      <c r="J883" s="99">
        <f t="shared" si="34"/>
        <v>7.7710920245398774E-2</v>
      </c>
      <c r="K883" s="99">
        <f t="shared" si="34"/>
        <v>5.2212024539877298E-2</v>
      </c>
      <c r="L883" s="99">
        <f t="shared" si="34"/>
        <v>3.2217652351738242E-2</v>
      </c>
      <c r="M883" s="99">
        <f t="shared" si="34"/>
        <v>1.5501709611451942E-2</v>
      </c>
      <c r="N883" s="99">
        <f t="shared" si="33"/>
        <v>2.060148875255624E-3</v>
      </c>
      <c r="O883" s="99">
        <f t="shared" si="33"/>
        <v>3.6426993865030675E-4</v>
      </c>
      <c r="P883" s="99">
        <f t="shared" si="33"/>
        <v>8.0544130879345603E-5</v>
      </c>
      <c r="Q883" s="99">
        <f t="shared" si="33"/>
        <v>2.6146486707566461E-5</v>
      </c>
      <c r="R883" s="99">
        <f t="shared" si="33"/>
        <v>8.6210552147239259E-6</v>
      </c>
      <c r="S883" s="101"/>
      <c r="T883" s="99">
        <v>4.18E-5</v>
      </c>
      <c r="U883" s="99">
        <v>1.9199999999999999E-5</v>
      </c>
      <c r="V883" s="99">
        <v>1.29E-5</v>
      </c>
      <c r="W883" s="99">
        <v>7.96E-6</v>
      </c>
      <c r="X883" s="99">
        <v>3.8299999999999998E-6</v>
      </c>
      <c r="Y883" s="99">
        <v>5.0900000000000002E-7</v>
      </c>
      <c r="Z883" s="99">
        <v>8.9999999999999999E-8</v>
      </c>
      <c r="AA883" s="99">
        <v>1.99E-8</v>
      </c>
      <c r="AB883" s="99">
        <v>6.4599999999999996E-9</v>
      </c>
      <c r="AC883" s="99">
        <v>2.1299999999999999E-9</v>
      </c>
    </row>
    <row r="884" spans="1:29" s="98" customFormat="1" x14ac:dyDescent="0.25">
      <c r="A884" s="98" t="s">
        <v>54</v>
      </c>
      <c r="B884" s="98" t="s">
        <v>236</v>
      </c>
      <c r="C884" s="98" t="s">
        <v>288</v>
      </c>
      <c r="D884" s="98">
        <v>2016</v>
      </c>
      <c r="E884" s="98">
        <v>2016</v>
      </c>
      <c r="F884" s="98" t="s">
        <v>279</v>
      </c>
      <c r="G884" s="98" t="s">
        <v>278</v>
      </c>
      <c r="H884" s="98" t="s">
        <v>274</v>
      </c>
      <c r="I884" s="99">
        <f t="shared" si="34"/>
        <v>2.8083032877143314E-2</v>
      </c>
      <c r="J884" s="99">
        <f t="shared" si="34"/>
        <v>9.8290615070001641E-3</v>
      </c>
      <c r="K884" s="99">
        <f t="shared" si="34"/>
        <v>5.7535969797074035E-3</v>
      </c>
      <c r="L884" s="99">
        <f t="shared" si="34"/>
        <v>3.8528551203397834E-3</v>
      </c>
      <c r="M884" s="99">
        <f t="shared" si="34"/>
        <v>1.7979990561585646E-3</v>
      </c>
      <c r="N884" s="99">
        <f t="shared" si="33"/>
        <v>6.010453987730062E-5</v>
      </c>
      <c r="O884" s="99">
        <f t="shared" si="33"/>
        <v>3.8699789208746257E-5</v>
      </c>
      <c r="P884" s="99">
        <f t="shared" si="33"/>
        <v>8.3392908604687932E-6</v>
      </c>
      <c r="Q884" s="99">
        <f t="shared" si="33"/>
        <v>2.6541890829007407E-6</v>
      </c>
      <c r="R884" s="99">
        <f t="shared" si="33"/>
        <v>8.7502620733050312E-7</v>
      </c>
      <c r="S884" s="101"/>
      <c r="T884" s="99">
        <v>6.9384615384615404E-6</v>
      </c>
      <c r="U884" s="99">
        <v>2.4284615384615399E-6</v>
      </c>
      <c r="V884" s="99">
        <v>1.42153846153846E-6</v>
      </c>
      <c r="W884" s="99">
        <v>9.5192307692307703E-7</v>
      </c>
      <c r="X884" s="99">
        <v>4.4423076923076898E-7</v>
      </c>
      <c r="Y884" s="99">
        <v>1.4850000000000001E-8</v>
      </c>
      <c r="Z884" s="99">
        <v>9.5615384615384606E-9</v>
      </c>
      <c r="AA884" s="99">
        <v>2.0603846153846198E-9</v>
      </c>
      <c r="AB884" s="99">
        <v>6.5576923076923101E-10</v>
      </c>
      <c r="AC884" s="99">
        <v>2.1619230769230801E-10</v>
      </c>
    </row>
    <row r="885" spans="1:29" s="98" customFormat="1" x14ac:dyDescent="0.25">
      <c r="A885" s="98" t="s">
        <v>54</v>
      </c>
      <c r="B885" s="98" t="s">
        <v>236</v>
      </c>
      <c r="C885" s="98" t="s">
        <v>288</v>
      </c>
      <c r="D885" s="98">
        <v>2016</v>
      </c>
      <c r="E885" s="98">
        <v>2016</v>
      </c>
      <c r="F885" s="98" t="s">
        <v>279</v>
      </c>
      <c r="G885" s="98" t="s">
        <v>278</v>
      </c>
      <c r="H885" s="98" t="s">
        <v>275</v>
      </c>
      <c r="I885" s="99">
        <f t="shared" si="34"/>
        <v>5.9590825861255213E-2</v>
      </c>
      <c r="J885" s="99">
        <f t="shared" si="34"/>
        <v>2.1918464684599674E-2</v>
      </c>
      <c r="K885" s="99">
        <f t="shared" si="34"/>
        <v>1.1233213150857341E-2</v>
      </c>
      <c r="L885" s="99">
        <f t="shared" si="34"/>
        <v>8.2194242567248683E-3</v>
      </c>
      <c r="M885" s="99">
        <f t="shared" si="34"/>
        <v>3.6131219128519754E-3</v>
      </c>
      <c r="N885" s="99">
        <f t="shared" si="33"/>
        <v>1.4401116249803352E-4</v>
      </c>
      <c r="O885" s="99">
        <f t="shared" si="33"/>
        <v>7.2776152273084667E-5</v>
      </c>
      <c r="P885" s="99">
        <f t="shared" si="33"/>
        <v>1.5479915683498487E-5</v>
      </c>
      <c r="Q885" s="99">
        <f t="shared" si="33"/>
        <v>4.8802831524303888E-6</v>
      </c>
      <c r="R885" s="99">
        <f t="shared" si="33"/>
        <v>1.5565534686172721E-6</v>
      </c>
      <c r="S885" s="101"/>
      <c r="T885" s="99">
        <v>1.47230769230769E-5</v>
      </c>
      <c r="U885" s="99">
        <v>5.4153846153846204E-6</v>
      </c>
      <c r="V885" s="99">
        <v>2.7753846153846198E-6</v>
      </c>
      <c r="W885" s="99">
        <v>2.0307692307692301E-6</v>
      </c>
      <c r="X885" s="99">
        <v>8.9269230769230797E-7</v>
      </c>
      <c r="Y885" s="99">
        <v>3.5580769230769198E-8</v>
      </c>
      <c r="Z885" s="99">
        <v>1.79807692307692E-8</v>
      </c>
      <c r="AA885" s="99">
        <v>3.8246153846153796E-9</v>
      </c>
      <c r="AB885" s="99">
        <v>1.2057692307692299E-9</v>
      </c>
      <c r="AC885" s="99">
        <v>3.8457692307692298E-10</v>
      </c>
    </row>
    <row r="886" spans="1:29" s="98" customFormat="1" x14ac:dyDescent="0.25">
      <c r="A886" s="98" t="s">
        <v>54</v>
      </c>
      <c r="B886" s="98" t="s">
        <v>236</v>
      </c>
      <c r="C886" s="98" t="s">
        <v>288</v>
      </c>
      <c r="D886" s="98">
        <v>2016</v>
      </c>
      <c r="E886" s="98">
        <v>2016</v>
      </c>
      <c r="F886" s="98" t="s">
        <v>279</v>
      </c>
      <c r="G886" s="98" t="s">
        <v>278</v>
      </c>
      <c r="H886" s="98" t="s">
        <v>276</v>
      </c>
      <c r="I886" s="99">
        <f t="shared" si="34"/>
        <v>7.1577486235645804E-2</v>
      </c>
      <c r="J886" s="99">
        <f t="shared" si="34"/>
        <v>3.2877697026899473E-2</v>
      </c>
      <c r="K886" s="99">
        <f t="shared" si="34"/>
        <v>2.2089702689948098E-2</v>
      </c>
      <c r="L886" s="99">
        <f t="shared" si="34"/>
        <v>1.3630545225735421E-2</v>
      </c>
      <c r="M886" s="99">
        <f t="shared" si="34"/>
        <v>6.5584156048450713E-3</v>
      </c>
      <c r="N886" s="99">
        <f t="shared" si="33"/>
        <v>8.7160144722353376E-4</v>
      </c>
      <c r="O886" s="99">
        <f t="shared" si="33"/>
        <v>1.5411420481359142E-4</v>
      </c>
      <c r="P886" s="99">
        <f t="shared" si="33"/>
        <v>3.4076363064338532E-5</v>
      </c>
      <c r="Q886" s="99">
        <f t="shared" si="33"/>
        <v>1.1061975145508876E-5</v>
      </c>
      <c r="R886" s="99">
        <f t="shared" si="33"/>
        <v>3.6473695139216606E-6</v>
      </c>
      <c r="S886" s="101"/>
      <c r="T886" s="99">
        <v>1.7684615384615399E-5</v>
      </c>
      <c r="U886" s="99">
        <v>8.1230769230769204E-6</v>
      </c>
      <c r="V886" s="99">
        <v>5.4576923076923101E-6</v>
      </c>
      <c r="W886" s="99">
        <v>3.3676923076923102E-6</v>
      </c>
      <c r="X886" s="99">
        <v>1.6203846153846201E-6</v>
      </c>
      <c r="Y886" s="99">
        <v>2.1534615384615399E-7</v>
      </c>
      <c r="Z886" s="99">
        <v>3.8076923076923101E-8</v>
      </c>
      <c r="AA886" s="99">
        <v>8.4192307692307704E-9</v>
      </c>
      <c r="AB886" s="99">
        <v>2.7330769230769201E-9</v>
      </c>
      <c r="AC886" s="99">
        <v>9.0115384615384602E-10</v>
      </c>
    </row>
    <row r="887" spans="1:29" s="98" customFormat="1" x14ac:dyDescent="0.25">
      <c r="A887" s="98" t="s">
        <v>54</v>
      </c>
      <c r="B887" s="98" t="s">
        <v>236</v>
      </c>
      <c r="C887" s="98" t="s">
        <v>288</v>
      </c>
      <c r="D887" s="98">
        <v>2016</v>
      </c>
      <c r="E887" s="98">
        <v>2016</v>
      </c>
      <c r="F887" s="98" t="s">
        <v>280</v>
      </c>
      <c r="G887" s="98" t="s">
        <v>273</v>
      </c>
      <c r="H887" s="98" t="s">
        <v>274</v>
      </c>
      <c r="I887" s="99">
        <f t="shared" si="34"/>
        <v>0</v>
      </c>
      <c r="J887" s="99">
        <f t="shared" si="34"/>
        <v>0</v>
      </c>
      <c r="K887" s="99">
        <f t="shared" si="34"/>
        <v>0</v>
      </c>
      <c r="L887" s="99">
        <f t="shared" si="34"/>
        <v>0</v>
      </c>
      <c r="M887" s="99">
        <f t="shared" si="34"/>
        <v>0</v>
      </c>
      <c r="N887" s="99">
        <f t="shared" si="33"/>
        <v>0</v>
      </c>
      <c r="O887" s="99">
        <f t="shared" si="33"/>
        <v>0</v>
      </c>
      <c r="P887" s="99">
        <f t="shared" si="33"/>
        <v>0</v>
      </c>
      <c r="Q887" s="99">
        <f t="shared" si="33"/>
        <v>0</v>
      </c>
      <c r="R887" s="99">
        <f t="shared" si="33"/>
        <v>0</v>
      </c>
      <c r="S887" s="101"/>
      <c r="T887" s="99">
        <v>0</v>
      </c>
      <c r="U887" s="99">
        <v>0</v>
      </c>
      <c r="V887" s="99">
        <v>0</v>
      </c>
      <c r="W887" s="99">
        <v>0</v>
      </c>
      <c r="X887" s="99">
        <v>0</v>
      </c>
      <c r="Y887" s="99">
        <v>0</v>
      </c>
      <c r="Z887" s="99">
        <v>0</v>
      </c>
      <c r="AA887" s="99">
        <v>0</v>
      </c>
      <c r="AB887" s="99">
        <v>0</v>
      </c>
      <c r="AC887" s="99">
        <v>0</v>
      </c>
    </row>
    <row r="888" spans="1:29" s="98" customFormat="1" x14ac:dyDescent="0.25">
      <c r="A888" s="98" t="s">
        <v>54</v>
      </c>
      <c r="B888" s="98" t="s">
        <v>236</v>
      </c>
      <c r="C888" s="98" t="s">
        <v>288</v>
      </c>
      <c r="D888" s="98">
        <v>2016</v>
      </c>
      <c r="E888" s="98">
        <v>2016</v>
      </c>
      <c r="F888" s="98" t="s">
        <v>280</v>
      </c>
      <c r="G888" s="98" t="s">
        <v>273</v>
      </c>
      <c r="H888" s="98" t="s">
        <v>275</v>
      </c>
      <c r="I888" s="99">
        <f t="shared" si="34"/>
        <v>0</v>
      </c>
      <c r="J888" s="99">
        <f t="shared" si="34"/>
        <v>0</v>
      </c>
      <c r="K888" s="99">
        <f t="shared" si="34"/>
        <v>0</v>
      </c>
      <c r="L888" s="99">
        <f t="shared" si="34"/>
        <v>0</v>
      </c>
      <c r="M888" s="99">
        <f t="shared" si="34"/>
        <v>0</v>
      </c>
      <c r="N888" s="99">
        <f t="shared" si="33"/>
        <v>0</v>
      </c>
      <c r="O888" s="99">
        <f t="shared" si="33"/>
        <v>0</v>
      </c>
      <c r="P888" s="99">
        <f t="shared" si="33"/>
        <v>0</v>
      </c>
      <c r="Q888" s="99">
        <f t="shared" si="33"/>
        <v>0</v>
      </c>
      <c r="R888" s="99">
        <f t="shared" si="33"/>
        <v>0</v>
      </c>
      <c r="S888" s="101"/>
      <c r="T888" s="99">
        <v>0</v>
      </c>
      <c r="U888" s="99">
        <v>0</v>
      </c>
      <c r="V888" s="99">
        <v>0</v>
      </c>
      <c r="W888" s="99">
        <v>0</v>
      </c>
      <c r="X888" s="99">
        <v>0</v>
      </c>
      <c r="Y888" s="99">
        <v>0</v>
      </c>
      <c r="Z888" s="99">
        <v>0</v>
      </c>
      <c r="AA888" s="99">
        <v>0</v>
      </c>
      <c r="AB888" s="99">
        <v>0</v>
      </c>
      <c r="AC888" s="99">
        <v>0</v>
      </c>
    </row>
    <row r="889" spans="1:29" s="98" customFormat="1" x14ac:dyDescent="0.25">
      <c r="A889" s="98" t="s">
        <v>54</v>
      </c>
      <c r="B889" s="98" t="s">
        <v>236</v>
      </c>
      <c r="C889" s="98" t="s">
        <v>288</v>
      </c>
      <c r="D889" s="98">
        <v>2016</v>
      </c>
      <c r="E889" s="98">
        <v>2016</v>
      </c>
      <c r="F889" s="98" t="s">
        <v>280</v>
      </c>
      <c r="G889" s="98" t="s">
        <v>273</v>
      </c>
      <c r="H889" s="98" t="s">
        <v>276</v>
      </c>
      <c r="I889" s="99">
        <f t="shared" si="34"/>
        <v>0</v>
      </c>
      <c r="J889" s="99">
        <f t="shared" si="34"/>
        <v>0</v>
      </c>
      <c r="K889" s="99">
        <f t="shared" si="34"/>
        <v>0</v>
      </c>
      <c r="L889" s="99">
        <f t="shared" si="34"/>
        <v>0</v>
      </c>
      <c r="M889" s="99">
        <f t="shared" si="34"/>
        <v>0</v>
      </c>
      <c r="N889" s="99">
        <f t="shared" si="33"/>
        <v>0</v>
      </c>
      <c r="O889" s="99">
        <f t="shared" si="33"/>
        <v>0</v>
      </c>
      <c r="P889" s="99">
        <f t="shared" si="33"/>
        <v>0</v>
      </c>
      <c r="Q889" s="99">
        <f t="shared" si="33"/>
        <v>0</v>
      </c>
      <c r="R889" s="99">
        <f t="shared" si="33"/>
        <v>0</v>
      </c>
      <c r="S889" s="101"/>
      <c r="T889" s="99">
        <v>0</v>
      </c>
      <c r="U889" s="99">
        <v>0</v>
      </c>
      <c r="V889" s="99">
        <v>0</v>
      </c>
      <c r="W889" s="99">
        <v>0</v>
      </c>
      <c r="X889" s="99">
        <v>0</v>
      </c>
      <c r="Y889" s="99">
        <v>0</v>
      </c>
      <c r="Z889" s="99">
        <v>0</v>
      </c>
      <c r="AA889" s="99">
        <v>0</v>
      </c>
      <c r="AB889" s="99">
        <v>0</v>
      </c>
      <c r="AC889" s="99">
        <v>0</v>
      </c>
    </row>
    <row r="890" spans="1:29" s="98" customFormat="1" x14ac:dyDescent="0.25">
      <c r="A890" s="98" t="s">
        <v>54</v>
      </c>
      <c r="B890" s="98" t="s">
        <v>236</v>
      </c>
      <c r="C890" s="98" t="s">
        <v>288</v>
      </c>
      <c r="D890" s="98">
        <v>2016</v>
      </c>
      <c r="E890" s="98">
        <v>2016</v>
      </c>
      <c r="F890" s="98" t="s">
        <v>280</v>
      </c>
      <c r="G890" s="98" t="s">
        <v>277</v>
      </c>
      <c r="H890" s="98" t="s">
        <v>274</v>
      </c>
      <c r="I890" s="99">
        <f t="shared" si="34"/>
        <v>0</v>
      </c>
      <c r="J890" s="99">
        <f t="shared" si="34"/>
        <v>0</v>
      </c>
      <c r="K890" s="99">
        <f t="shared" si="34"/>
        <v>0</v>
      </c>
      <c r="L890" s="99">
        <f t="shared" si="34"/>
        <v>0</v>
      </c>
      <c r="M890" s="99">
        <f t="shared" si="34"/>
        <v>0</v>
      </c>
      <c r="N890" s="99">
        <f t="shared" si="33"/>
        <v>0</v>
      </c>
      <c r="O890" s="99">
        <f t="shared" si="33"/>
        <v>0</v>
      </c>
      <c r="P890" s="99">
        <f t="shared" si="33"/>
        <v>0</v>
      </c>
      <c r="Q890" s="99">
        <f t="shared" si="33"/>
        <v>0</v>
      </c>
      <c r="R890" s="99">
        <f t="shared" si="33"/>
        <v>0</v>
      </c>
      <c r="S890" s="101"/>
      <c r="T890" s="99">
        <v>0</v>
      </c>
      <c r="U890" s="99">
        <v>0</v>
      </c>
      <c r="V890" s="99">
        <v>0</v>
      </c>
      <c r="W890" s="99">
        <v>0</v>
      </c>
      <c r="X890" s="99">
        <v>0</v>
      </c>
      <c r="Y890" s="99">
        <v>0</v>
      </c>
      <c r="Z890" s="99">
        <v>0</v>
      </c>
      <c r="AA890" s="99">
        <v>0</v>
      </c>
      <c r="AB890" s="99">
        <v>0</v>
      </c>
      <c r="AC890" s="99">
        <v>0</v>
      </c>
    </row>
    <row r="891" spans="1:29" s="98" customFormat="1" x14ac:dyDescent="0.25">
      <c r="A891" s="98" t="s">
        <v>54</v>
      </c>
      <c r="B891" s="98" t="s">
        <v>236</v>
      </c>
      <c r="C891" s="98" t="s">
        <v>288</v>
      </c>
      <c r="D891" s="98">
        <v>2016</v>
      </c>
      <c r="E891" s="98">
        <v>2016</v>
      </c>
      <c r="F891" s="98" t="s">
        <v>280</v>
      </c>
      <c r="G891" s="98" t="s">
        <v>277</v>
      </c>
      <c r="H891" s="98" t="s">
        <v>275</v>
      </c>
      <c r="I891" s="99">
        <f t="shared" si="34"/>
        <v>0</v>
      </c>
      <c r="J891" s="99">
        <f t="shared" si="34"/>
        <v>0</v>
      </c>
      <c r="K891" s="99">
        <f t="shared" si="34"/>
        <v>0</v>
      </c>
      <c r="L891" s="99">
        <f t="shared" si="34"/>
        <v>0</v>
      </c>
      <c r="M891" s="99">
        <f t="shared" si="34"/>
        <v>0</v>
      </c>
      <c r="N891" s="99">
        <f t="shared" si="33"/>
        <v>0</v>
      </c>
      <c r="O891" s="99">
        <f t="shared" si="33"/>
        <v>0</v>
      </c>
      <c r="P891" s="99">
        <f t="shared" si="33"/>
        <v>0</v>
      </c>
      <c r="Q891" s="99">
        <f t="shared" si="33"/>
        <v>0</v>
      </c>
      <c r="R891" s="99">
        <f t="shared" si="33"/>
        <v>0</v>
      </c>
      <c r="S891" s="101"/>
      <c r="T891" s="99">
        <v>0</v>
      </c>
      <c r="U891" s="99">
        <v>0</v>
      </c>
      <c r="V891" s="99">
        <v>0</v>
      </c>
      <c r="W891" s="99">
        <v>0</v>
      </c>
      <c r="X891" s="99">
        <v>0</v>
      </c>
      <c r="Y891" s="99">
        <v>0</v>
      </c>
      <c r="Z891" s="99">
        <v>0</v>
      </c>
      <c r="AA891" s="99">
        <v>0</v>
      </c>
      <c r="AB891" s="99">
        <v>0</v>
      </c>
      <c r="AC891" s="99">
        <v>0</v>
      </c>
    </row>
    <row r="892" spans="1:29" s="98" customFormat="1" x14ac:dyDescent="0.25">
      <c r="A892" s="98" t="s">
        <v>54</v>
      </c>
      <c r="B892" s="98" t="s">
        <v>236</v>
      </c>
      <c r="C892" s="98" t="s">
        <v>288</v>
      </c>
      <c r="D892" s="98">
        <v>2016</v>
      </c>
      <c r="E892" s="98">
        <v>2016</v>
      </c>
      <c r="F892" s="98" t="s">
        <v>280</v>
      </c>
      <c r="G892" s="98" t="s">
        <v>277</v>
      </c>
      <c r="H892" s="98" t="s">
        <v>276</v>
      </c>
      <c r="I892" s="99">
        <f t="shared" si="34"/>
        <v>0</v>
      </c>
      <c r="J892" s="99">
        <f t="shared" si="34"/>
        <v>0</v>
      </c>
      <c r="K892" s="99">
        <f t="shared" si="34"/>
        <v>0</v>
      </c>
      <c r="L892" s="99">
        <f t="shared" si="34"/>
        <v>0</v>
      </c>
      <c r="M892" s="99">
        <f t="shared" si="34"/>
        <v>0</v>
      </c>
      <c r="N892" s="99">
        <f t="shared" si="33"/>
        <v>0</v>
      </c>
      <c r="O892" s="99">
        <f t="shared" si="33"/>
        <v>0</v>
      </c>
      <c r="P892" s="99">
        <f t="shared" si="33"/>
        <v>0</v>
      </c>
      <c r="Q892" s="99">
        <f t="shared" si="33"/>
        <v>0</v>
      </c>
      <c r="R892" s="99">
        <f t="shared" si="33"/>
        <v>0</v>
      </c>
      <c r="S892" s="101"/>
      <c r="T892" s="99">
        <v>0</v>
      </c>
      <c r="U892" s="99">
        <v>0</v>
      </c>
      <c r="V892" s="99">
        <v>0</v>
      </c>
      <c r="W892" s="99">
        <v>0</v>
      </c>
      <c r="X892" s="99">
        <v>0</v>
      </c>
      <c r="Y892" s="99">
        <v>0</v>
      </c>
      <c r="Z892" s="99">
        <v>0</v>
      </c>
      <c r="AA892" s="99">
        <v>0</v>
      </c>
      <c r="AB892" s="99">
        <v>0</v>
      </c>
      <c r="AC892" s="99">
        <v>0</v>
      </c>
    </row>
    <row r="893" spans="1:29" s="98" customFormat="1" x14ac:dyDescent="0.25">
      <c r="A893" s="98" t="s">
        <v>54</v>
      </c>
      <c r="B893" s="98" t="s">
        <v>236</v>
      </c>
      <c r="C893" s="98" t="s">
        <v>288</v>
      </c>
      <c r="D893" s="98">
        <v>2016</v>
      </c>
      <c r="E893" s="98">
        <v>2016</v>
      </c>
      <c r="F893" s="98" t="s">
        <v>280</v>
      </c>
      <c r="G893" s="98" t="s">
        <v>278</v>
      </c>
      <c r="H893" s="98" t="s">
        <v>274</v>
      </c>
      <c r="I893" s="99">
        <f t="shared" si="34"/>
        <v>0</v>
      </c>
      <c r="J893" s="99">
        <f t="shared" si="34"/>
        <v>0</v>
      </c>
      <c r="K893" s="99">
        <f t="shared" si="34"/>
        <v>0</v>
      </c>
      <c r="L893" s="99">
        <f t="shared" si="34"/>
        <v>0</v>
      </c>
      <c r="M893" s="99">
        <f t="shared" si="34"/>
        <v>0</v>
      </c>
      <c r="N893" s="99">
        <f t="shared" si="33"/>
        <v>0</v>
      </c>
      <c r="O893" s="99">
        <f t="shared" si="33"/>
        <v>0</v>
      </c>
      <c r="P893" s="99">
        <f t="shared" si="33"/>
        <v>0</v>
      </c>
      <c r="Q893" s="99">
        <f t="shared" si="33"/>
        <v>0</v>
      </c>
      <c r="R893" s="99">
        <f t="shared" si="33"/>
        <v>0</v>
      </c>
      <c r="S893" s="101"/>
      <c r="T893" s="99">
        <v>0</v>
      </c>
      <c r="U893" s="99">
        <v>0</v>
      </c>
      <c r="V893" s="99">
        <v>0</v>
      </c>
      <c r="W893" s="99">
        <v>0</v>
      </c>
      <c r="X893" s="99">
        <v>0</v>
      </c>
      <c r="Y893" s="99">
        <v>0</v>
      </c>
      <c r="Z893" s="99">
        <v>0</v>
      </c>
      <c r="AA893" s="99">
        <v>0</v>
      </c>
      <c r="AB893" s="99">
        <v>0</v>
      </c>
      <c r="AC893" s="99">
        <v>0</v>
      </c>
    </row>
    <row r="894" spans="1:29" s="98" customFormat="1" x14ac:dyDescent="0.25">
      <c r="A894" s="98" t="s">
        <v>54</v>
      </c>
      <c r="B894" s="98" t="s">
        <v>236</v>
      </c>
      <c r="C894" s="98" t="s">
        <v>288</v>
      </c>
      <c r="D894" s="98">
        <v>2016</v>
      </c>
      <c r="E894" s="98">
        <v>2016</v>
      </c>
      <c r="F894" s="98" t="s">
        <v>280</v>
      </c>
      <c r="G894" s="98" t="s">
        <v>278</v>
      </c>
      <c r="H894" s="98" t="s">
        <v>275</v>
      </c>
      <c r="I894" s="99">
        <f t="shared" si="34"/>
        <v>0</v>
      </c>
      <c r="J894" s="99">
        <f t="shared" si="34"/>
        <v>0</v>
      </c>
      <c r="K894" s="99">
        <f t="shared" si="34"/>
        <v>0</v>
      </c>
      <c r="L894" s="99">
        <f t="shared" si="34"/>
        <v>0</v>
      </c>
      <c r="M894" s="99">
        <f t="shared" si="34"/>
        <v>0</v>
      </c>
      <c r="N894" s="99">
        <f t="shared" si="33"/>
        <v>0</v>
      </c>
      <c r="O894" s="99">
        <f t="shared" si="33"/>
        <v>0</v>
      </c>
      <c r="P894" s="99">
        <f t="shared" si="33"/>
        <v>0</v>
      </c>
      <c r="Q894" s="99">
        <f t="shared" si="33"/>
        <v>0</v>
      </c>
      <c r="R894" s="99">
        <f t="shared" si="33"/>
        <v>0</v>
      </c>
      <c r="S894" s="101"/>
      <c r="T894" s="99">
        <v>0</v>
      </c>
      <c r="U894" s="99">
        <v>0</v>
      </c>
      <c r="V894" s="99">
        <v>0</v>
      </c>
      <c r="W894" s="99">
        <v>0</v>
      </c>
      <c r="X894" s="99">
        <v>0</v>
      </c>
      <c r="Y894" s="99">
        <v>0</v>
      </c>
      <c r="Z894" s="99">
        <v>0</v>
      </c>
      <c r="AA894" s="99">
        <v>0</v>
      </c>
      <c r="AB894" s="99">
        <v>0</v>
      </c>
      <c r="AC894" s="99">
        <v>0</v>
      </c>
    </row>
    <row r="895" spans="1:29" s="98" customFormat="1" x14ac:dyDescent="0.25">
      <c r="A895" s="98" t="s">
        <v>54</v>
      </c>
      <c r="B895" s="98" t="s">
        <v>236</v>
      </c>
      <c r="C895" s="98" t="s">
        <v>288</v>
      </c>
      <c r="D895" s="98">
        <v>2016</v>
      </c>
      <c r="E895" s="98">
        <v>2016</v>
      </c>
      <c r="F895" s="98" t="s">
        <v>280</v>
      </c>
      <c r="G895" s="98" t="s">
        <v>278</v>
      </c>
      <c r="H895" s="98" t="s">
        <v>276</v>
      </c>
      <c r="I895" s="99">
        <f t="shared" si="34"/>
        <v>0</v>
      </c>
      <c r="J895" s="99">
        <f t="shared" si="34"/>
        <v>0</v>
      </c>
      <c r="K895" s="99">
        <f t="shared" si="34"/>
        <v>0</v>
      </c>
      <c r="L895" s="99">
        <f t="shared" si="34"/>
        <v>0</v>
      </c>
      <c r="M895" s="99">
        <f t="shared" si="34"/>
        <v>0</v>
      </c>
      <c r="N895" s="99">
        <f t="shared" si="33"/>
        <v>0</v>
      </c>
      <c r="O895" s="99">
        <f t="shared" si="33"/>
        <v>0</v>
      </c>
      <c r="P895" s="99">
        <f t="shared" si="33"/>
        <v>0</v>
      </c>
      <c r="Q895" s="99">
        <f t="shared" si="33"/>
        <v>0</v>
      </c>
      <c r="R895" s="99">
        <f t="shared" si="33"/>
        <v>0</v>
      </c>
      <c r="S895" s="101"/>
      <c r="T895" s="99">
        <v>0</v>
      </c>
      <c r="U895" s="99">
        <v>0</v>
      </c>
      <c r="V895" s="99">
        <v>0</v>
      </c>
      <c r="W895" s="99">
        <v>0</v>
      </c>
      <c r="X895" s="99">
        <v>0</v>
      </c>
      <c r="Y895" s="99">
        <v>0</v>
      </c>
      <c r="Z895" s="99">
        <v>0</v>
      </c>
      <c r="AA895" s="99">
        <v>0</v>
      </c>
      <c r="AB895" s="99">
        <v>0</v>
      </c>
      <c r="AC895" s="99">
        <v>0</v>
      </c>
    </row>
    <row r="896" spans="1:29" s="98" customFormat="1" x14ac:dyDescent="0.25">
      <c r="A896" s="98" t="s">
        <v>54</v>
      </c>
      <c r="B896" s="98" t="s">
        <v>236</v>
      </c>
      <c r="C896" s="98" t="s">
        <v>288</v>
      </c>
      <c r="D896" s="98">
        <v>2017</v>
      </c>
      <c r="E896" s="98">
        <v>2016</v>
      </c>
      <c r="F896" s="98" t="s">
        <v>272</v>
      </c>
      <c r="G896" s="98" t="s">
        <v>273</v>
      </c>
      <c r="H896" s="98" t="s">
        <v>274</v>
      </c>
      <c r="I896" s="99">
        <f t="shared" si="34"/>
        <v>5.5045235173824133E-14</v>
      </c>
      <c r="J896" s="99">
        <f t="shared" si="34"/>
        <v>3.4281848670756643E-8</v>
      </c>
      <c r="K896" s="99">
        <f t="shared" si="34"/>
        <v>4.2093415132924337E-7</v>
      </c>
      <c r="L896" s="99">
        <f t="shared" si="34"/>
        <v>1.7201635991820039E-6</v>
      </c>
      <c r="M896" s="99">
        <f t="shared" si="34"/>
        <v>4.7759836400818001E-6</v>
      </c>
      <c r="N896" s="99">
        <f t="shared" si="33"/>
        <v>7.3663476482617579E-7</v>
      </c>
      <c r="O896" s="99">
        <f t="shared" si="33"/>
        <v>5.0997791411042951E-7</v>
      </c>
      <c r="P896" s="99">
        <f t="shared" si="33"/>
        <v>1.7039738241308796E-7</v>
      </c>
      <c r="Q896" s="99">
        <f t="shared" si="33"/>
        <v>7.2853987730061341E-8</v>
      </c>
      <c r="R896" s="99">
        <f t="shared" si="33"/>
        <v>2.9465390593047036E-8</v>
      </c>
      <c r="S896" s="101"/>
      <c r="T896" s="99">
        <v>1.36E-17</v>
      </c>
      <c r="U896" s="99">
        <v>8.4699999999999993E-12</v>
      </c>
      <c r="V896" s="99">
        <v>1.04E-10</v>
      </c>
      <c r="W896" s="99">
        <v>4.2499999999999998E-10</v>
      </c>
      <c r="X896" s="99">
        <v>1.1800000000000001E-9</v>
      </c>
      <c r="Y896" s="99">
        <v>1.8199999999999999E-10</v>
      </c>
      <c r="Z896" s="99">
        <v>1.26E-10</v>
      </c>
      <c r="AA896" s="99">
        <v>4.2100000000000002E-11</v>
      </c>
      <c r="AB896" s="99">
        <v>1.7999999999999999E-11</v>
      </c>
      <c r="AC896" s="99">
        <v>7.2799999999999997E-12</v>
      </c>
    </row>
    <row r="897" spans="1:29" s="98" customFormat="1" x14ac:dyDescent="0.25">
      <c r="A897" s="98" t="s">
        <v>54</v>
      </c>
      <c r="B897" s="98" t="s">
        <v>236</v>
      </c>
      <c r="C897" s="98" t="s">
        <v>288</v>
      </c>
      <c r="D897" s="98">
        <v>2017</v>
      </c>
      <c r="E897" s="98">
        <v>2016</v>
      </c>
      <c r="F897" s="98" t="s">
        <v>272</v>
      </c>
      <c r="G897" s="98" t="s">
        <v>273</v>
      </c>
      <c r="H897" s="98" t="s">
        <v>275</v>
      </c>
      <c r="I897" s="99">
        <f t="shared" si="34"/>
        <v>0.12142331288343558</v>
      </c>
      <c r="J897" s="99">
        <f t="shared" si="34"/>
        <v>2.6551231083844582E-2</v>
      </c>
      <c r="K897" s="99">
        <f t="shared" si="34"/>
        <v>1.2628024539877301E-2</v>
      </c>
      <c r="L897" s="99">
        <f t="shared" si="34"/>
        <v>7.366347648261759E-3</v>
      </c>
      <c r="M897" s="99">
        <f t="shared" si="34"/>
        <v>2.5539370143149282E-3</v>
      </c>
      <c r="N897" s="99">
        <f t="shared" ref="N897:R947" si="35">1000*98.96*Y897/24.45</f>
        <v>2.485130470347648E-5</v>
      </c>
      <c r="O897" s="99">
        <f t="shared" si="35"/>
        <v>8.4996319018404925E-6</v>
      </c>
      <c r="P897" s="99">
        <f t="shared" si="35"/>
        <v>1.238517791411043E-6</v>
      </c>
      <c r="Q897" s="99">
        <f t="shared" si="35"/>
        <v>4.8164580777096114E-7</v>
      </c>
      <c r="R897" s="99">
        <f t="shared" si="35"/>
        <v>2.602506339468303E-7</v>
      </c>
      <c r="S897" s="101"/>
      <c r="T897" s="99">
        <v>3.0000000000000001E-5</v>
      </c>
      <c r="U897" s="99">
        <v>6.5599999999999999E-6</v>
      </c>
      <c r="V897" s="99">
        <v>3.1200000000000002E-6</v>
      </c>
      <c r="W897" s="99">
        <v>1.8199999999999999E-6</v>
      </c>
      <c r="X897" s="99">
        <v>6.3099999999999997E-7</v>
      </c>
      <c r="Y897" s="99">
        <v>6.1399999999999999E-9</v>
      </c>
      <c r="Z897" s="99">
        <v>2.1000000000000002E-9</v>
      </c>
      <c r="AA897" s="99">
        <v>3.0599999999999998E-10</v>
      </c>
      <c r="AB897" s="99">
        <v>1.19E-10</v>
      </c>
      <c r="AC897" s="99">
        <v>6.43E-11</v>
      </c>
    </row>
    <row r="898" spans="1:29" s="98" customFormat="1" x14ac:dyDescent="0.25">
      <c r="A898" s="98" t="s">
        <v>54</v>
      </c>
      <c r="B898" s="98" t="s">
        <v>236</v>
      </c>
      <c r="C898" s="98" t="s">
        <v>288</v>
      </c>
      <c r="D898" s="98">
        <v>2017</v>
      </c>
      <c r="E898" s="98">
        <v>2016</v>
      </c>
      <c r="F898" s="98" t="s">
        <v>272</v>
      </c>
      <c r="G898" s="98" t="s">
        <v>273</v>
      </c>
      <c r="H898" s="98" t="s">
        <v>276</v>
      </c>
      <c r="I898" s="99">
        <f t="shared" ref="I898:M948" si="36">1000*98.96*T898/24.45</f>
        <v>0.760919427402863</v>
      </c>
      <c r="J898" s="99">
        <f t="shared" si="36"/>
        <v>0.33674732106339472</v>
      </c>
      <c r="K898" s="99">
        <f t="shared" si="36"/>
        <v>0.21694298568507162</v>
      </c>
      <c r="L898" s="99">
        <f t="shared" si="36"/>
        <v>0.14004155419222905</v>
      </c>
      <c r="M898" s="99">
        <f t="shared" si="36"/>
        <v>6.9211288343558289E-2</v>
      </c>
      <c r="N898" s="99">
        <f t="shared" si="35"/>
        <v>5.3426257668711657E-3</v>
      </c>
      <c r="O898" s="99">
        <f t="shared" si="35"/>
        <v>1.9387255623721882E-3</v>
      </c>
      <c r="P898" s="99">
        <f t="shared" si="35"/>
        <v>4.7759836400817997E-4</v>
      </c>
      <c r="Q898" s="99">
        <f t="shared" si="35"/>
        <v>1.6837366053169735E-4</v>
      </c>
      <c r="R898" s="99">
        <f t="shared" si="35"/>
        <v>5.9092678936605317E-5</v>
      </c>
      <c r="S898" s="101"/>
      <c r="T898" s="99">
        <v>1.8799999999999999E-4</v>
      </c>
      <c r="U898" s="99">
        <v>8.3200000000000003E-5</v>
      </c>
      <c r="V898" s="99">
        <v>5.3600000000000002E-5</v>
      </c>
      <c r="W898" s="99">
        <v>3.4600000000000001E-5</v>
      </c>
      <c r="X898" s="99">
        <v>1.7099999999999999E-5</v>
      </c>
      <c r="Y898" s="99">
        <v>1.3200000000000001E-6</v>
      </c>
      <c r="Z898" s="99">
        <v>4.7899999999999999E-7</v>
      </c>
      <c r="AA898" s="99">
        <v>1.18E-7</v>
      </c>
      <c r="AB898" s="99">
        <v>4.1600000000000002E-8</v>
      </c>
      <c r="AC898" s="99">
        <v>1.46E-8</v>
      </c>
    </row>
    <row r="899" spans="1:29" s="98" customFormat="1" x14ac:dyDescent="0.25">
      <c r="A899" s="98" t="s">
        <v>54</v>
      </c>
      <c r="B899" s="98" t="s">
        <v>236</v>
      </c>
      <c r="C899" s="98" t="s">
        <v>288</v>
      </c>
      <c r="D899" s="98">
        <v>2017</v>
      </c>
      <c r="E899" s="98">
        <v>2016</v>
      </c>
      <c r="F899" s="98" t="s">
        <v>272</v>
      </c>
      <c r="G899" s="98" t="s">
        <v>277</v>
      </c>
      <c r="H899" s="98" t="s">
        <v>274</v>
      </c>
      <c r="I899" s="99">
        <f t="shared" si="36"/>
        <v>0.1218280572597137</v>
      </c>
      <c r="J899" s="99">
        <f t="shared" si="36"/>
        <v>4.2498159509202459E-2</v>
      </c>
      <c r="K899" s="99">
        <f t="shared" si="36"/>
        <v>2.4932253578732109E-2</v>
      </c>
      <c r="L899" s="99">
        <f t="shared" si="36"/>
        <v>1.6756417177914113E-2</v>
      </c>
      <c r="M899" s="99">
        <f t="shared" si="36"/>
        <v>7.8520408997955014E-3</v>
      </c>
      <c r="N899" s="99">
        <f t="shared" si="35"/>
        <v>2.7724989775051127E-4</v>
      </c>
      <c r="O899" s="99">
        <f t="shared" si="35"/>
        <v>1.7727803680981597E-4</v>
      </c>
      <c r="P899" s="99">
        <f t="shared" si="35"/>
        <v>3.9786372188139054E-5</v>
      </c>
      <c r="Q899" s="99">
        <f t="shared" si="35"/>
        <v>1.3194666666666668E-5</v>
      </c>
      <c r="R899" s="99">
        <f t="shared" si="35"/>
        <v>4.533137014314929E-6</v>
      </c>
      <c r="S899" s="101"/>
      <c r="T899" s="99">
        <v>3.01E-5</v>
      </c>
      <c r="U899" s="99">
        <v>1.0499999999999999E-5</v>
      </c>
      <c r="V899" s="99">
        <v>6.1600000000000003E-6</v>
      </c>
      <c r="W899" s="99">
        <v>4.1400000000000002E-6</v>
      </c>
      <c r="X899" s="99">
        <v>1.9400000000000001E-6</v>
      </c>
      <c r="Y899" s="99">
        <v>6.8499999999999998E-8</v>
      </c>
      <c r="Z899" s="99">
        <v>4.3800000000000002E-8</v>
      </c>
      <c r="AA899" s="99">
        <v>9.8299999999999993E-9</v>
      </c>
      <c r="AB899" s="99">
        <v>3.2599999999999999E-9</v>
      </c>
      <c r="AC899" s="99">
        <v>1.1200000000000001E-9</v>
      </c>
    </row>
    <row r="900" spans="1:29" s="98" customFormat="1" x14ac:dyDescent="0.25">
      <c r="A900" s="98" t="s">
        <v>54</v>
      </c>
      <c r="B900" s="98" t="s">
        <v>236</v>
      </c>
      <c r="C900" s="98" t="s">
        <v>288</v>
      </c>
      <c r="D900" s="98">
        <v>2017</v>
      </c>
      <c r="E900" s="98">
        <v>2016</v>
      </c>
      <c r="F900" s="98" t="s">
        <v>272</v>
      </c>
      <c r="G900" s="98" t="s">
        <v>277</v>
      </c>
      <c r="H900" s="98" t="s">
        <v>275</v>
      </c>
      <c r="I900" s="99">
        <f t="shared" si="36"/>
        <v>0.25822691206543968</v>
      </c>
      <c r="J900" s="99">
        <f t="shared" si="36"/>
        <v>9.4710184049079757E-2</v>
      </c>
      <c r="K900" s="99">
        <f t="shared" si="36"/>
        <v>4.856932515337424E-2</v>
      </c>
      <c r="L900" s="99">
        <f t="shared" si="36"/>
        <v>3.5738928425357877E-2</v>
      </c>
      <c r="M900" s="99">
        <f t="shared" si="36"/>
        <v>1.5865979550102247E-2</v>
      </c>
      <c r="N900" s="99">
        <f t="shared" si="35"/>
        <v>6.5163844580777086E-4</v>
      </c>
      <c r="O900" s="99">
        <f t="shared" si="35"/>
        <v>3.3796155419222907E-4</v>
      </c>
      <c r="P900" s="99">
        <f t="shared" si="35"/>
        <v>7.487770961145195E-5</v>
      </c>
      <c r="Q900" s="99">
        <f t="shared" si="35"/>
        <v>2.4365611451942743E-5</v>
      </c>
      <c r="R900" s="99">
        <f t="shared" si="35"/>
        <v>8.0139386503067503E-6</v>
      </c>
      <c r="S900" s="101"/>
      <c r="T900" s="99">
        <v>6.3800000000000006E-5</v>
      </c>
      <c r="U900" s="99">
        <v>2.34E-5</v>
      </c>
      <c r="V900" s="99">
        <v>1.2E-5</v>
      </c>
      <c r="W900" s="99">
        <v>8.8300000000000002E-6</v>
      </c>
      <c r="X900" s="99">
        <v>3.9199999999999997E-6</v>
      </c>
      <c r="Y900" s="99">
        <v>1.61E-7</v>
      </c>
      <c r="Z900" s="99">
        <v>8.35E-8</v>
      </c>
      <c r="AA900" s="99">
        <v>1.85E-8</v>
      </c>
      <c r="AB900" s="99">
        <v>6.0200000000000003E-9</v>
      </c>
      <c r="AC900" s="99">
        <v>1.9800000000000002E-9</v>
      </c>
    </row>
    <row r="901" spans="1:29" s="98" customFormat="1" x14ac:dyDescent="0.25">
      <c r="A901" s="98" t="s">
        <v>54</v>
      </c>
      <c r="B901" s="98" t="s">
        <v>236</v>
      </c>
      <c r="C901" s="98" t="s">
        <v>288</v>
      </c>
      <c r="D901" s="98">
        <v>2017</v>
      </c>
      <c r="E901" s="98">
        <v>2016</v>
      </c>
      <c r="F901" s="98" t="s">
        <v>272</v>
      </c>
      <c r="G901" s="98" t="s">
        <v>277</v>
      </c>
      <c r="H901" s="98" t="s">
        <v>276</v>
      </c>
      <c r="I901" s="99">
        <f t="shared" si="36"/>
        <v>0.31003419222903889</v>
      </c>
      <c r="J901" s="99">
        <f t="shared" si="36"/>
        <v>0.14287476482617587</v>
      </c>
      <c r="K901" s="99">
        <f t="shared" si="36"/>
        <v>9.5519672801636007E-2</v>
      </c>
      <c r="L901" s="99">
        <f t="shared" si="36"/>
        <v>5.9092678936605324E-2</v>
      </c>
      <c r="M901" s="99">
        <f t="shared" si="36"/>
        <v>2.8494004089979551E-2</v>
      </c>
      <c r="N901" s="99">
        <f t="shared" si="35"/>
        <v>3.9057832310838451E-3</v>
      </c>
      <c r="O901" s="99">
        <f t="shared" si="35"/>
        <v>7.0020777096114518E-4</v>
      </c>
      <c r="P901" s="99">
        <f t="shared" si="35"/>
        <v>1.6230249488752559E-4</v>
      </c>
      <c r="Q901" s="99">
        <f t="shared" si="35"/>
        <v>5.4640490797546015E-5</v>
      </c>
      <c r="R901" s="99">
        <f t="shared" si="35"/>
        <v>1.845634355828221E-5</v>
      </c>
      <c r="S901" s="101"/>
      <c r="T901" s="99">
        <v>7.6600000000000005E-5</v>
      </c>
      <c r="U901" s="99">
        <v>3.5299999999999997E-5</v>
      </c>
      <c r="V901" s="99">
        <v>2.3600000000000001E-5</v>
      </c>
      <c r="W901" s="99">
        <v>1.4600000000000001E-5</v>
      </c>
      <c r="X901" s="99">
        <v>7.0400000000000004E-6</v>
      </c>
      <c r="Y901" s="99">
        <v>9.6500000000000008E-7</v>
      </c>
      <c r="Z901" s="99">
        <v>1.73E-7</v>
      </c>
      <c r="AA901" s="99">
        <v>4.0100000000000002E-8</v>
      </c>
      <c r="AB901" s="99">
        <v>1.35E-8</v>
      </c>
      <c r="AC901" s="99">
        <v>4.56E-9</v>
      </c>
    </row>
    <row r="902" spans="1:29" s="98" customFormat="1" x14ac:dyDescent="0.25">
      <c r="A902" s="98" t="s">
        <v>54</v>
      </c>
      <c r="B902" s="98" t="s">
        <v>236</v>
      </c>
      <c r="C902" s="98" t="s">
        <v>288</v>
      </c>
      <c r="D902" s="98">
        <v>2017</v>
      </c>
      <c r="E902" s="98">
        <v>2016</v>
      </c>
      <c r="F902" s="98" t="s">
        <v>272</v>
      </c>
      <c r="G902" s="98" t="s">
        <v>278</v>
      </c>
      <c r="H902" s="98" t="s">
        <v>274</v>
      </c>
      <c r="I902" s="99">
        <f t="shared" si="36"/>
        <v>5.1542639609878933E-2</v>
      </c>
      <c r="J902" s="99">
        <f t="shared" si="36"/>
        <v>1.7979990561585647E-2</v>
      </c>
      <c r="K902" s="99">
        <f t="shared" si="36"/>
        <v>1.0548261129463601E-2</v>
      </c>
      <c r="L902" s="99">
        <f t="shared" si="36"/>
        <v>7.0892534214251953E-3</v>
      </c>
      <c r="M902" s="99">
        <f t="shared" si="36"/>
        <v>3.322017303759636E-3</v>
      </c>
      <c r="N902" s="99">
        <f t="shared" si="35"/>
        <v>1.1729803366367771E-4</v>
      </c>
      <c r="O902" s="99">
        <f t="shared" si="35"/>
        <v>7.5002246342614315E-5</v>
      </c>
      <c r="P902" s="99">
        <f t="shared" si="35"/>
        <v>1.6832695925751123E-5</v>
      </c>
      <c r="Q902" s="99">
        <f t="shared" si="35"/>
        <v>5.5823589743589774E-6</v>
      </c>
      <c r="R902" s="99">
        <f t="shared" si="35"/>
        <v>1.9178656599024703E-6</v>
      </c>
      <c r="S902" s="101"/>
      <c r="T902" s="99">
        <v>1.2734615384615401E-5</v>
      </c>
      <c r="U902" s="99">
        <v>4.44230769230769E-6</v>
      </c>
      <c r="V902" s="99">
        <v>2.6061538461538502E-6</v>
      </c>
      <c r="W902" s="99">
        <v>1.7515384615384601E-6</v>
      </c>
      <c r="X902" s="99">
        <v>8.2076923076923098E-7</v>
      </c>
      <c r="Y902" s="99">
        <v>2.8980769230769199E-8</v>
      </c>
      <c r="Z902" s="99">
        <v>1.8530769230769201E-8</v>
      </c>
      <c r="AA902" s="99">
        <v>4.1588461538461499E-9</v>
      </c>
      <c r="AB902" s="99">
        <v>1.3792307692307699E-9</v>
      </c>
      <c r="AC902" s="99">
        <v>4.7384615384615398E-10</v>
      </c>
    </row>
    <row r="903" spans="1:29" s="98" customFormat="1" x14ac:dyDescent="0.25">
      <c r="A903" s="98" t="s">
        <v>54</v>
      </c>
      <c r="B903" s="98" t="s">
        <v>236</v>
      </c>
      <c r="C903" s="98" t="s">
        <v>288</v>
      </c>
      <c r="D903" s="98">
        <v>2017</v>
      </c>
      <c r="E903" s="98">
        <v>2016</v>
      </c>
      <c r="F903" s="98" t="s">
        <v>272</v>
      </c>
      <c r="G903" s="98" t="s">
        <v>278</v>
      </c>
      <c r="H903" s="98" t="s">
        <v>275</v>
      </c>
      <c r="I903" s="99">
        <f t="shared" si="36"/>
        <v>0.10924984741230143</v>
      </c>
      <c r="J903" s="99">
        <f t="shared" si="36"/>
        <v>4.0069693251533742E-2</v>
      </c>
      <c r="K903" s="99">
        <f t="shared" si="36"/>
        <v>2.0548560641812191E-2</v>
      </c>
      <c r="L903" s="99">
        <f t="shared" si="36"/>
        <v>1.5120315872266789E-2</v>
      </c>
      <c r="M903" s="99">
        <f t="shared" si="36"/>
        <v>6.7125298096586492E-3</v>
      </c>
      <c r="N903" s="99">
        <f t="shared" si="35"/>
        <v>2.7569318861098E-4</v>
      </c>
      <c r="O903" s="99">
        <f t="shared" si="35"/>
        <v>1.4298373446594315E-4</v>
      </c>
      <c r="P903" s="99">
        <f t="shared" si="35"/>
        <v>3.1679030989460455E-5</v>
      </c>
      <c r="Q903" s="99">
        <f t="shared" si="35"/>
        <v>1.0308527921975787E-5</v>
      </c>
      <c r="R903" s="99">
        <f t="shared" si="35"/>
        <v>3.3905125058990106E-6</v>
      </c>
      <c r="S903" s="101"/>
      <c r="T903" s="99">
        <v>2.69923076923077E-5</v>
      </c>
      <c r="U903" s="99">
        <v>9.9000000000000001E-6</v>
      </c>
      <c r="V903" s="99">
        <v>5.0769230769230803E-6</v>
      </c>
      <c r="W903" s="99">
        <v>3.7357692307692299E-6</v>
      </c>
      <c r="X903" s="99">
        <v>1.6584615384615399E-6</v>
      </c>
      <c r="Y903" s="99">
        <v>6.8115384615384605E-8</v>
      </c>
      <c r="Z903" s="99">
        <v>3.53269230769231E-8</v>
      </c>
      <c r="AA903" s="99">
        <v>7.8269230769230802E-9</v>
      </c>
      <c r="AB903" s="99">
        <v>2.5469230769230798E-9</v>
      </c>
      <c r="AC903" s="99">
        <v>8.3769230769230804E-10</v>
      </c>
    </row>
    <row r="904" spans="1:29" s="98" customFormat="1" x14ac:dyDescent="0.25">
      <c r="A904" s="98" t="s">
        <v>54</v>
      </c>
      <c r="B904" s="98" t="s">
        <v>236</v>
      </c>
      <c r="C904" s="98" t="s">
        <v>288</v>
      </c>
      <c r="D904" s="98">
        <v>2017</v>
      </c>
      <c r="E904" s="98">
        <v>2016</v>
      </c>
      <c r="F904" s="98" t="s">
        <v>272</v>
      </c>
      <c r="G904" s="98" t="s">
        <v>278</v>
      </c>
      <c r="H904" s="98" t="s">
        <v>276</v>
      </c>
      <c r="I904" s="99">
        <f t="shared" si="36"/>
        <v>0.131168312096901</v>
      </c>
      <c r="J904" s="99">
        <f t="shared" si="36"/>
        <v>6.044701588799755E-2</v>
      </c>
      <c r="K904" s="99">
        <f t="shared" si="36"/>
        <v>4.0412169262230596E-2</v>
      </c>
      <c r="L904" s="99">
        <f t="shared" si="36"/>
        <v>2.5000748780871492E-2</v>
      </c>
      <c r="M904" s="99">
        <f t="shared" si="36"/>
        <v>1.2055155576529817E-2</v>
      </c>
      <c r="N904" s="99">
        <f t="shared" si="35"/>
        <v>1.652446751612397E-3</v>
      </c>
      <c r="O904" s="99">
        <f t="shared" si="35"/>
        <v>2.9624174925279223E-4</v>
      </c>
      <c r="P904" s="99">
        <f t="shared" si="35"/>
        <v>6.8666440144722287E-5</v>
      </c>
      <c r="Q904" s="99">
        <f t="shared" si="35"/>
        <v>2.3117130722038695E-5</v>
      </c>
      <c r="R904" s="99">
        <f t="shared" si="35"/>
        <v>7.8084530438886289E-6</v>
      </c>
      <c r="S904" s="101"/>
      <c r="T904" s="99">
        <v>3.2407692307692297E-5</v>
      </c>
      <c r="U904" s="99">
        <v>1.49346153846154E-5</v>
      </c>
      <c r="V904" s="99">
        <v>9.9846153846153796E-6</v>
      </c>
      <c r="W904" s="99">
        <v>6.1769230769230799E-6</v>
      </c>
      <c r="X904" s="99">
        <v>2.9784615384615402E-6</v>
      </c>
      <c r="Y904" s="99">
        <v>4.0826923076923101E-7</v>
      </c>
      <c r="Z904" s="99">
        <v>7.3192307692307702E-8</v>
      </c>
      <c r="AA904" s="99">
        <v>1.69653846153846E-8</v>
      </c>
      <c r="AB904" s="99">
        <v>5.7115384615384601E-9</v>
      </c>
      <c r="AC904" s="99">
        <v>1.9292307692307699E-9</v>
      </c>
    </row>
    <row r="905" spans="1:29" s="98" customFormat="1" x14ac:dyDescent="0.25">
      <c r="A905" s="98" t="s">
        <v>54</v>
      </c>
      <c r="B905" s="98" t="s">
        <v>236</v>
      </c>
      <c r="C905" s="98" t="s">
        <v>288</v>
      </c>
      <c r="D905" s="98">
        <v>2017</v>
      </c>
      <c r="E905" s="98">
        <v>2016</v>
      </c>
      <c r="F905" s="98" t="s">
        <v>279</v>
      </c>
      <c r="G905" s="98" t="s">
        <v>273</v>
      </c>
      <c r="H905" s="98" t="s">
        <v>274</v>
      </c>
      <c r="I905" s="99">
        <f t="shared" si="36"/>
        <v>0</v>
      </c>
      <c r="J905" s="99">
        <f t="shared" si="36"/>
        <v>0</v>
      </c>
      <c r="K905" s="99">
        <f t="shared" si="36"/>
        <v>0</v>
      </c>
      <c r="L905" s="99">
        <f t="shared" si="36"/>
        <v>0</v>
      </c>
      <c r="M905" s="99">
        <f t="shared" si="36"/>
        <v>0</v>
      </c>
      <c r="N905" s="99">
        <f t="shared" si="35"/>
        <v>0</v>
      </c>
      <c r="O905" s="99">
        <f t="shared" si="35"/>
        <v>0</v>
      </c>
      <c r="P905" s="99">
        <f t="shared" si="35"/>
        <v>0</v>
      </c>
      <c r="Q905" s="99">
        <f t="shared" si="35"/>
        <v>0</v>
      </c>
      <c r="R905" s="99">
        <f t="shared" si="35"/>
        <v>0</v>
      </c>
      <c r="S905" s="101"/>
      <c r="T905" s="99">
        <v>0</v>
      </c>
      <c r="U905" s="99">
        <v>0</v>
      </c>
      <c r="V905" s="99">
        <v>0</v>
      </c>
      <c r="W905" s="99">
        <v>0</v>
      </c>
      <c r="X905" s="99">
        <v>0</v>
      </c>
      <c r="Y905" s="99">
        <v>0</v>
      </c>
      <c r="Z905" s="99">
        <v>0</v>
      </c>
      <c r="AA905" s="99">
        <v>0</v>
      </c>
      <c r="AB905" s="99">
        <v>0</v>
      </c>
      <c r="AC905" s="99">
        <v>0</v>
      </c>
    </row>
    <row r="906" spans="1:29" s="98" customFormat="1" x14ac:dyDescent="0.25">
      <c r="A906" s="98" t="s">
        <v>54</v>
      </c>
      <c r="B906" s="98" t="s">
        <v>236</v>
      </c>
      <c r="C906" s="98" t="s">
        <v>288</v>
      </c>
      <c r="D906" s="98">
        <v>2017</v>
      </c>
      <c r="E906" s="98">
        <v>2016</v>
      </c>
      <c r="F906" s="98" t="s">
        <v>279</v>
      </c>
      <c r="G906" s="98" t="s">
        <v>273</v>
      </c>
      <c r="H906" s="98" t="s">
        <v>275</v>
      </c>
      <c r="I906" s="99">
        <f t="shared" si="36"/>
        <v>0.12142331288343558</v>
      </c>
      <c r="J906" s="99">
        <f t="shared" si="36"/>
        <v>2.6551231083844582E-2</v>
      </c>
      <c r="K906" s="99">
        <f t="shared" si="36"/>
        <v>1.2587550102249488E-2</v>
      </c>
      <c r="L906" s="99">
        <f t="shared" si="36"/>
        <v>7.2853987730061342E-3</v>
      </c>
      <c r="M906" s="99">
        <f t="shared" si="36"/>
        <v>2.4527509202453986E-3</v>
      </c>
      <c r="N906" s="99">
        <f t="shared" si="35"/>
        <v>1.7484957055214725E-5</v>
      </c>
      <c r="O906" s="99">
        <f t="shared" si="35"/>
        <v>4.5736114519427407E-6</v>
      </c>
      <c r="P906" s="99">
        <f t="shared" si="35"/>
        <v>4.8164580777096117E-8</v>
      </c>
      <c r="Q906" s="99">
        <f t="shared" si="35"/>
        <v>0</v>
      </c>
      <c r="R906" s="99">
        <f t="shared" si="35"/>
        <v>0</v>
      </c>
      <c r="S906" s="101"/>
      <c r="T906" s="99">
        <v>3.0000000000000001E-5</v>
      </c>
      <c r="U906" s="99">
        <v>6.5599999999999999E-6</v>
      </c>
      <c r="V906" s="99">
        <v>3.1099999999999999E-6</v>
      </c>
      <c r="W906" s="99">
        <v>1.7999999999999999E-6</v>
      </c>
      <c r="X906" s="99">
        <v>6.06E-7</v>
      </c>
      <c r="Y906" s="99">
        <v>4.32E-9</v>
      </c>
      <c r="Z906" s="99">
        <v>1.13E-9</v>
      </c>
      <c r="AA906" s="99">
        <v>1.1900000000000001E-11</v>
      </c>
      <c r="AB906" s="99">
        <v>0</v>
      </c>
      <c r="AC906" s="99">
        <v>0</v>
      </c>
    </row>
    <row r="907" spans="1:29" s="98" customFormat="1" x14ac:dyDescent="0.25">
      <c r="A907" s="98" t="s">
        <v>54</v>
      </c>
      <c r="B907" s="98" t="s">
        <v>236</v>
      </c>
      <c r="C907" s="98" t="s">
        <v>288</v>
      </c>
      <c r="D907" s="98">
        <v>2017</v>
      </c>
      <c r="E907" s="98">
        <v>2016</v>
      </c>
      <c r="F907" s="98" t="s">
        <v>279</v>
      </c>
      <c r="G907" s="98" t="s">
        <v>273</v>
      </c>
      <c r="H907" s="98" t="s">
        <v>276</v>
      </c>
      <c r="I907" s="99">
        <f t="shared" si="36"/>
        <v>0.760919427402863</v>
      </c>
      <c r="J907" s="99">
        <f t="shared" si="36"/>
        <v>0.33674732106339472</v>
      </c>
      <c r="K907" s="99">
        <f t="shared" si="36"/>
        <v>0.21653824130879348</v>
      </c>
      <c r="L907" s="99">
        <f t="shared" si="36"/>
        <v>0.14004155419222905</v>
      </c>
      <c r="M907" s="99">
        <f t="shared" si="36"/>
        <v>6.8401799591002052E-2</v>
      </c>
      <c r="N907" s="99">
        <f t="shared" si="35"/>
        <v>5.1807280163599185E-3</v>
      </c>
      <c r="O907" s="99">
        <f t="shared" si="35"/>
        <v>1.8213496932515335E-3</v>
      </c>
      <c r="P907" s="99">
        <f t="shared" si="35"/>
        <v>4.3712392638036812E-4</v>
      </c>
      <c r="Q907" s="99">
        <f t="shared" si="35"/>
        <v>1.4854118609406952E-4</v>
      </c>
      <c r="R907" s="99">
        <f t="shared" si="35"/>
        <v>5.0997791411042941E-5</v>
      </c>
      <c r="S907" s="101"/>
      <c r="T907" s="99">
        <v>1.8799999999999999E-4</v>
      </c>
      <c r="U907" s="99">
        <v>8.3200000000000003E-5</v>
      </c>
      <c r="V907" s="99">
        <v>5.3499999999999999E-5</v>
      </c>
      <c r="W907" s="99">
        <v>3.4600000000000001E-5</v>
      </c>
      <c r="X907" s="99">
        <v>1.6900000000000001E-5</v>
      </c>
      <c r="Y907" s="99">
        <v>1.28E-6</v>
      </c>
      <c r="Z907" s="99">
        <v>4.4999999999999998E-7</v>
      </c>
      <c r="AA907" s="99">
        <v>1.08E-7</v>
      </c>
      <c r="AB907" s="99">
        <v>3.6699999999999998E-8</v>
      </c>
      <c r="AC907" s="99">
        <v>1.26E-8</v>
      </c>
    </row>
    <row r="908" spans="1:29" s="98" customFormat="1" x14ac:dyDescent="0.25">
      <c r="A908" s="98" t="s">
        <v>54</v>
      </c>
      <c r="B908" s="98" t="s">
        <v>236</v>
      </c>
      <c r="C908" s="98" t="s">
        <v>288</v>
      </c>
      <c r="D908" s="98">
        <v>2017</v>
      </c>
      <c r="E908" s="98">
        <v>2016</v>
      </c>
      <c r="F908" s="98" t="s">
        <v>279</v>
      </c>
      <c r="G908" s="98" t="s">
        <v>277</v>
      </c>
      <c r="H908" s="98" t="s">
        <v>274</v>
      </c>
      <c r="I908" s="99">
        <f t="shared" si="36"/>
        <v>0.1218280572597137</v>
      </c>
      <c r="J908" s="99">
        <f t="shared" si="36"/>
        <v>4.2498159509202459E-2</v>
      </c>
      <c r="K908" s="99">
        <f t="shared" si="36"/>
        <v>2.4891779141104298E-2</v>
      </c>
      <c r="L908" s="99">
        <f t="shared" si="36"/>
        <v>1.6715942740286302E-2</v>
      </c>
      <c r="M908" s="99">
        <f t="shared" si="36"/>
        <v>7.7710920245398765E-3</v>
      </c>
      <c r="N908" s="99">
        <f t="shared" si="35"/>
        <v>2.606553783231084E-4</v>
      </c>
      <c r="O908" s="99">
        <f t="shared" si="35"/>
        <v>1.6756417177914111E-4</v>
      </c>
      <c r="P908" s="99">
        <f t="shared" si="35"/>
        <v>3.6103198364008179E-5</v>
      </c>
      <c r="Q908" s="99">
        <f t="shared" si="35"/>
        <v>1.1535214723926381E-5</v>
      </c>
      <c r="R908" s="99">
        <f t="shared" si="35"/>
        <v>3.7884073619631903E-6</v>
      </c>
      <c r="S908" s="101"/>
      <c r="T908" s="99">
        <v>3.01E-5</v>
      </c>
      <c r="U908" s="99">
        <v>1.0499999999999999E-5</v>
      </c>
      <c r="V908" s="99">
        <v>6.1500000000000004E-6</v>
      </c>
      <c r="W908" s="99">
        <v>4.1300000000000003E-6</v>
      </c>
      <c r="X908" s="99">
        <v>1.9199999999999998E-6</v>
      </c>
      <c r="Y908" s="99">
        <v>6.4399999999999994E-8</v>
      </c>
      <c r="Z908" s="99">
        <v>4.14E-8</v>
      </c>
      <c r="AA908" s="99">
        <v>8.9199999999999998E-9</v>
      </c>
      <c r="AB908" s="99">
        <v>2.8499999999999999E-9</v>
      </c>
      <c r="AC908" s="99">
        <v>9.3600000000000008E-10</v>
      </c>
    </row>
    <row r="909" spans="1:29" s="98" customFormat="1" x14ac:dyDescent="0.25">
      <c r="A909" s="98" t="s">
        <v>54</v>
      </c>
      <c r="B909" s="98" t="s">
        <v>236</v>
      </c>
      <c r="C909" s="98" t="s">
        <v>288</v>
      </c>
      <c r="D909" s="98">
        <v>2017</v>
      </c>
      <c r="E909" s="98">
        <v>2016</v>
      </c>
      <c r="F909" s="98" t="s">
        <v>279</v>
      </c>
      <c r="G909" s="98" t="s">
        <v>277</v>
      </c>
      <c r="H909" s="98" t="s">
        <v>275</v>
      </c>
      <c r="I909" s="99">
        <f t="shared" si="36"/>
        <v>0.25822691206543968</v>
      </c>
      <c r="J909" s="99">
        <f t="shared" si="36"/>
        <v>9.4710184049079757E-2</v>
      </c>
      <c r="K909" s="99">
        <f t="shared" si="36"/>
        <v>4.856932515337424E-2</v>
      </c>
      <c r="L909" s="99">
        <f t="shared" si="36"/>
        <v>3.561750511247444E-2</v>
      </c>
      <c r="M909" s="99">
        <f t="shared" si="36"/>
        <v>1.562313292433538E-2</v>
      </c>
      <c r="N909" s="99">
        <f t="shared" si="35"/>
        <v>6.2330633946830276E-4</v>
      </c>
      <c r="O909" s="99">
        <f t="shared" si="35"/>
        <v>3.1570061349693254E-4</v>
      </c>
      <c r="P909" s="99">
        <f t="shared" si="35"/>
        <v>6.7187566462167692E-5</v>
      </c>
      <c r="Q909" s="99">
        <f t="shared" si="35"/>
        <v>2.1127656441717793E-5</v>
      </c>
      <c r="R909" s="99">
        <f t="shared" si="35"/>
        <v>6.7592310838445814E-6</v>
      </c>
      <c r="S909" s="101"/>
      <c r="T909" s="99">
        <v>6.3800000000000006E-5</v>
      </c>
      <c r="U909" s="99">
        <v>2.34E-5</v>
      </c>
      <c r="V909" s="99">
        <v>1.2E-5</v>
      </c>
      <c r="W909" s="99">
        <v>8.8000000000000004E-6</v>
      </c>
      <c r="X909" s="99">
        <v>3.8600000000000003E-6</v>
      </c>
      <c r="Y909" s="99">
        <v>1.54E-7</v>
      </c>
      <c r="Z909" s="99">
        <v>7.7999999999999997E-8</v>
      </c>
      <c r="AA909" s="99">
        <v>1.66E-8</v>
      </c>
      <c r="AB909" s="99">
        <v>5.2199999999999998E-9</v>
      </c>
      <c r="AC909" s="99">
        <v>1.67E-9</v>
      </c>
    </row>
    <row r="910" spans="1:29" s="98" customFormat="1" x14ac:dyDescent="0.25">
      <c r="A910" s="98" t="s">
        <v>54</v>
      </c>
      <c r="B910" s="98" t="s">
        <v>236</v>
      </c>
      <c r="C910" s="98" t="s">
        <v>288</v>
      </c>
      <c r="D910" s="98">
        <v>2017</v>
      </c>
      <c r="E910" s="98">
        <v>2016</v>
      </c>
      <c r="F910" s="98" t="s">
        <v>279</v>
      </c>
      <c r="G910" s="98" t="s">
        <v>277</v>
      </c>
      <c r="H910" s="98" t="s">
        <v>276</v>
      </c>
      <c r="I910" s="99">
        <f t="shared" si="36"/>
        <v>0.31003419222903889</v>
      </c>
      <c r="J910" s="99">
        <f t="shared" si="36"/>
        <v>0.14287476482617587</v>
      </c>
      <c r="K910" s="99">
        <f t="shared" si="36"/>
        <v>9.5519672801636007E-2</v>
      </c>
      <c r="L910" s="99">
        <f t="shared" si="36"/>
        <v>5.9092678936605324E-2</v>
      </c>
      <c r="M910" s="99">
        <f t="shared" si="36"/>
        <v>2.8372580777096111E-2</v>
      </c>
      <c r="N910" s="99">
        <f t="shared" si="35"/>
        <v>3.7803124744376277E-3</v>
      </c>
      <c r="O910" s="99">
        <f t="shared" si="35"/>
        <v>6.6782822085889571E-4</v>
      </c>
      <c r="P910" s="99">
        <f t="shared" si="35"/>
        <v>1.4732695296523518E-4</v>
      </c>
      <c r="Q910" s="99">
        <f t="shared" si="35"/>
        <v>4.7759836400817998E-5</v>
      </c>
      <c r="R910" s="99">
        <f t="shared" si="35"/>
        <v>1.5785030674846627E-5</v>
      </c>
      <c r="S910" s="101"/>
      <c r="T910" s="99">
        <v>7.6600000000000005E-5</v>
      </c>
      <c r="U910" s="99">
        <v>3.5299999999999997E-5</v>
      </c>
      <c r="V910" s="99">
        <v>2.3600000000000001E-5</v>
      </c>
      <c r="W910" s="99">
        <v>1.4600000000000001E-5</v>
      </c>
      <c r="X910" s="99">
        <v>7.0099999999999998E-6</v>
      </c>
      <c r="Y910" s="99">
        <v>9.3399999999999997E-7</v>
      </c>
      <c r="Z910" s="99">
        <v>1.6500000000000001E-7</v>
      </c>
      <c r="AA910" s="99">
        <v>3.6400000000000002E-8</v>
      </c>
      <c r="AB910" s="99">
        <v>1.18E-8</v>
      </c>
      <c r="AC910" s="99">
        <v>3.9000000000000002E-9</v>
      </c>
    </row>
    <row r="911" spans="1:29" s="98" customFormat="1" x14ac:dyDescent="0.25">
      <c r="A911" s="98" t="s">
        <v>54</v>
      </c>
      <c r="B911" s="98" t="s">
        <v>236</v>
      </c>
      <c r="C911" s="98" t="s">
        <v>288</v>
      </c>
      <c r="D911" s="98">
        <v>2017</v>
      </c>
      <c r="E911" s="98">
        <v>2016</v>
      </c>
      <c r="F911" s="98" t="s">
        <v>279</v>
      </c>
      <c r="G911" s="98" t="s">
        <v>278</v>
      </c>
      <c r="H911" s="98" t="s">
        <v>274</v>
      </c>
      <c r="I911" s="99">
        <f t="shared" si="36"/>
        <v>5.1542639609878933E-2</v>
      </c>
      <c r="J911" s="99">
        <f t="shared" si="36"/>
        <v>1.7979990561585647E-2</v>
      </c>
      <c r="K911" s="99">
        <f t="shared" si="36"/>
        <v>1.0531137328928752E-2</v>
      </c>
      <c r="L911" s="99">
        <f t="shared" si="36"/>
        <v>7.0721296208903477E-3</v>
      </c>
      <c r="M911" s="99">
        <f t="shared" si="36"/>
        <v>3.2877697026899469E-3</v>
      </c>
      <c r="N911" s="99">
        <f t="shared" si="35"/>
        <v>1.1027727544439182E-4</v>
      </c>
      <c r="O911" s="99">
        <f t="shared" si="35"/>
        <v>7.0892534214251935E-5</v>
      </c>
      <c r="P911" s="99">
        <f t="shared" si="35"/>
        <v>1.527443007708037E-5</v>
      </c>
      <c r="Q911" s="99">
        <f t="shared" si="35"/>
        <v>4.8802831524303888E-6</v>
      </c>
      <c r="R911" s="99">
        <f t="shared" si="35"/>
        <v>1.6027877300613496E-6</v>
      </c>
      <c r="S911" s="101"/>
      <c r="T911" s="99">
        <v>1.2734615384615401E-5</v>
      </c>
      <c r="U911" s="99">
        <v>4.44230769230769E-6</v>
      </c>
      <c r="V911" s="99">
        <v>2.6019230769230799E-6</v>
      </c>
      <c r="W911" s="99">
        <v>1.7473076923076899E-6</v>
      </c>
      <c r="X911" s="99">
        <v>8.1230769230769202E-7</v>
      </c>
      <c r="Y911" s="99">
        <v>2.72461538461538E-8</v>
      </c>
      <c r="Z911" s="99">
        <v>1.7515384615384598E-8</v>
      </c>
      <c r="AA911" s="99">
        <v>3.7738461538461501E-9</v>
      </c>
      <c r="AB911" s="99">
        <v>1.2057692307692299E-9</v>
      </c>
      <c r="AC911" s="99">
        <v>3.9599999999999998E-10</v>
      </c>
    </row>
    <row r="912" spans="1:29" s="98" customFormat="1" x14ac:dyDescent="0.25">
      <c r="A912" s="98" t="s">
        <v>54</v>
      </c>
      <c r="B912" s="98" t="s">
        <v>236</v>
      </c>
      <c r="C912" s="98" t="s">
        <v>288</v>
      </c>
      <c r="D912" s="98">
        <v>2017</v>
      </c>
      <c r="E912" s="98">
        <v>2016</v>
      </c>
      <c r="F912" s="98" t="s">
        <v>279</v>
      </c>
      <c r="G912" s="98" t="s">
        <v>278</v>
      </c>
      <c r="H912" s="98" t="s">
        <v>275</v>
      </c>
      <c r="I912" s="99">
        <f t="shared" si="36"/>
        <v>0.10924984741230143</v>
      </c>
      <c r="J912" s="99">
        <f t="shared" si="36"/>
        <v>4.0069693251533742E-2</v>
      </c>
      <c r="K912" s="99">
        <f t="shared" si="36"/>
        <v>2.0548560641812191E-2</v>
      </c>
      <c r="L912" s="99">
        <f t="shared" si="36"/>
        <v>1.5068944470662251E-2</v>
      </c>
      <c r="M912" s="99">
        <f t="shared" si="36"/>
        <v>6.6097870064495707E-3</v>
      </c>
      <c r="N912" s="99">
        <f t="shared" si="35"/>
        <v>2.6370652823658978E-4</v>
      </c>
      <c r="O912" s="99">
        <f t="shared" si="35"/>
        <v>1.3356564417177914E-4</v>
      </c>
      <c r="P912" s="99">
        <f t="shared" si="35"/>
        <v>2.8425508887840165E-5</v>
      </c>
      <c r="Q912" s="99">
        <f t="shared" si="35"/>
        <v>8.9386238791883024E-6</v>
      </c>
      <c r="R912" s="99">
        <f t="shared" si="35"/>
        <v>2.8596746893188629E-6</v>
      </c>
      <c r="S912" s="101"/>
      <c r="T912" s="99">
        <v>2.69923076923077E-5</v>
      </c>
      <c r="U912" s="99">
        <v>9.9000000000000001E-6</v>
      </c>
      <c r="V912" s="99">
        <v>5.0769230769230803E-6</v>
      </c>
      <c r="W912" s="99">
        <v>3.7230769230769201E-6</v>
      </c>
      <c r="X912" s="99">
        <v>1.63307692307692E-6</v>
      </c>
      <c r="Y912" s="99">
        <v>6.5153846153846197E-8</v>
      </c>
      <c r="Z912" s="99">
        <v>3.2999999999999998E-8</v>
      </c>
      <c r="AA912" s="99">
        <v>7.0230769230769196E-9</v>
      </c>
      <c r="AB912" s="99">
        <v>2.2084615384615399E-9</v>
      </c>
      <c r="AC912" s="99">
        <v>7.0653846153846204E-10</v>
      </c>
    </row>
    <row r="913" spans="1:29" s="98" customFormat="1" x14ac:dyDescent="0.25">
      <c r="A913" s="98" t="s">
        <v>54</v>
      </c>
      <c r="B913" s="98" t="s">
        <v>236</v>
      </c>
      <c r="C913" s="98" t="s">
        <v>288</v>
      </c>
      <c r="D913" s="98">
        <v>2017</v>
      </c>
      <c r="E913" s="98">
        <v>2016</v>
      </c>
      <c r="F913" s="98" t="s">
        <v>279</v>
      </c>
      <c r="G913" s="98" t="s">
        <v>278</v>
      </c>
      <c r="H913" s="98" t="s">
        <v>276</v>
      </c>
      <c r="I913" s="99">
        <f t="shared" si="36"/>
        <v>0.131168312096901</v>
      </c>
      <c r="J913" s="99">
        <f t="shared" si="36"/>
        <v>6.044701588799755E-2</v>
      </c>
      <c r="K913" s="99">
        <f t="shared" si="36"/>
        <v>4.0412169262230596E-2</v>
      </c>
      <c r="L913" s="99">
        <f t="shared" si="36"/>
        <v>2.5000748780871492E-2</v>
      </c>
      <c r="M913" s="99">
        <f t="shared" si="36"/>
        <v>1.2003784174925277E-2</v>
      </c>
      <c r="N913" s="99">
        <f t="shared" si="35"/>
        <v>1.5993629699543803E-3</v>
      </c>
      <c r="O913" s="99">
        <f t="shared" si="35"/>
        <v>2.8254270882491737E-4</v>
      </c>
      <c r="P913" s="99">
        <f t="shared" si="35"/>
        <v>6.233063394683026E-5</v>
      </c>
      <c r="Q913" s="99">
        <f t="shared" si="35"/>
        <v>2.0206084631115297E-5</v>
      </c>
      <c r="R913" s="99">
        <f t="shared" si="35"/>
        <v>6.6782822085889572E-6</v>
      </c>
      <c r="S913" s="101"/>
      <c r="T913" s="99">
        <v>3.2407692307692297E-5</v>
      </c>
      <c r="U913" s="99">
        <v>1.49346153846154E-5</v>
      </c>
      <c r="V913" s="99">
        <v>9.9846153846153796E-6</v>
      </c>
      <c r="W913" s="99">
        <v>6.1769230769230799E-6</v>
      </c>
      <c r="X913" s="99">
        <v>2.96576923076923E-6</v>
      </c>
      <c r="Y913" s="99">
        <v>3.9515384615384598E-7</v>
      </c>
      <c r="Z913" s="99">
        <v>6.9807692307692295E-8</v>
      </c>
      <c r="AA913" s="99">
        <v>1.5399999999999999E-8</v>
      </c>
      <c r="AB913" s="99">
        <v>4.9923076923076899E-9</v>
      </c>
      <c r="AC913" s="99">
        <v>1.6500000000000001E-9</v>
      </c>
    </row>
    <row r="914" spans="1:29" s="98" customFormat="1" x14ac:dyDescent="0.25">
      <c r="A914" s="98" t="s">
        <v>54</v>
      </c>
      <c r="B914" s="98" t="s">
        <v>236</v>
      </c>
      <c r="C914" s="98" t="s">
        <v>288</v>
      </c>
      <c r="D914" s="98">
        <v>2017</v>
      </c>
      <c r="E914" s="98">
        <v>2016</v>
      </c>
      <c r="F914" s="98" t="s">
        <v>280</v>
      </c>
      <c r="G914" s="98" t="s">
        <v>273</v>
      </c>
      <c r="H914" s="98" t="s">
        <v>274</v>
      </c>
      <c r="I914" s="99">
        <f t="shared" si="36"/>
        <v>9.268646216768916E-15</v>
      </c>
      <c r="J914" s="99">
        <f t="shared" si="36"/>
        <v>2.2422838445807773E-8</v>
      </c>
      <c r="K914" s="99">
        <f t="shared" si="36"/>
        <v>1.7484957055214725E-7</v>
      </c>
      <c r="L914" s="99">
        <f t="shared" si="36"/>
        <v>1.2587550102249491E-6</v>
      </c>
      <c r="M914" s="99">
        <f t="shared" si="36"/>
        <v>3.905783231083845E-6</v>
      </c>
      <c r="N914" s="99">
        <f t="shared" si="35"/>
        <v>7.0425521472392638E-7</v>
      </c>
      <c r="O914" s="99">
        <f t="shared" si="35"/>
        <v>4.9783558282208585E-7</v>
      </c>
      <c r="P914" s="99">
        <f t="shared" si="35"/>
        <v>1.7039738241308796E-7</v>
      </c>
      <c r="Q914" s="99">
        <f t="shared" si="35"/>
        <v>7.2853987730061341E-8</v>
      </c>
      <c r="R914" s="99">
        <f t="shared" si="35"/>
        <v>2.9465390593047036E-8</v>
      </c>
      <c r="S914" s="101"/>
      <c r="T914" s="99">
        <v>2.2900000000000001E-18</v>
      </c>
      <c r="U914" s="99">
        <v>5.5400000000000002E-12</v>
      </c>
      <c r="V914" s="99">
        <v>4.3199999999999997E-11</v>
      </c>
      <c r="W914" s="99">
        <v>3.1100000000000001E-10</v>
      </c>
      <c r="X914" s="99">
        <v>9.6500000000000008E-10</v>
      </c>
      <c r="Y914" s="99">
        <v>1.7399999999999999E-10</v>
      </c>
      <c r="Z914" s="99">
        <v>1.2299999999999999E-10</v>
      </c>
      <c r="AA914" s="99">
        <v>4.2100000000000002E-11</v>
      </c>
      <c r="AB914" s="99">
        <v>1.7999999999999999E-11</v>
      </c>
      <c r="AC914" s="99">
        <v>7.2799999999999997E-12</v>
      </c>
    </row>
    <row r="915" spans="1:29" s="98" customFormat="1" x14ac:dyDescent="0.25">
      <c r="A915" s="98" t="s">
        <v>54</v>
      </c>
      <c r="B915" s="98" t="s">
        <v>236</v>
      </c>
      <c r="C915" s="98" t="s">
        <v>288</v>
      </c>
      <c r="D915" s="98">
        <v>2017</v>
      </c>
      <c r="E915" s="98">
        <v>2016</v>
      </c>
      <c r="F915" s="98" t="s">
        <v>280</v>
      </c>
      <c r="G915" s="98" t="s">
        <v>273</v>
      </c>
      <c r="H915" s="98" t="s">
        <v>275</v>
      </c>
      <c r="I915" s="99">
        <f t="shared" si="36"/>
        <v>1.5461235173824131E-11</v>
      </c>
      <c r="J915" s="99">
        <f t="shared" si="36"/>
        <v>4.2093415132924337E-7</v>
      </c>
      <c r="K915" s="99">
        <f t="shared" si="36"/>
        <v>4.4117137014314931E-6</v>
      </c>
      <c r="L915" s="99">
        <f t="shared" si="36"/>
        <v>1.3194666666666668E-5</v>
      </c>
      <c r="M915" s="99">
        <f t="shared" si="36"/>
        <v>2.7886887525562372E-5</v>
      </c>
      <c r="N915" s="99">
        <f t="shared" si="35"/>
        <v>5.1402535787321063E-6</v>
      </c>
      <c r="O915" s="99">
        <f t="shared" si="35"/>
        <v>2.4406085889570555E-6</v>
      </c>
      <c r="P915" s="99">
        <f t="shared" si="35"/>
        <v>8.0139386503067482E-7</v>
      </c>
      <c r="Q915" s="99">
        <f t="shared" si="35"/>
        <v>4.0879182004089981E-7</v>
      </c>
      <c r="R915" s="99">
        <f t="shared" si="35"/>
        <v>2.242283844580777E-7</v>
      </c>
      <c r="S915" s="101"/>
      <c r="T915" s="99">
        <v>3.8199999999999998E-15</v>
      </c>
      <c r="U915" s="99">
        <v>1.04E-10</v>
      </c>
      <c r="V915" s="99">
        <v>1.09E-9</v>
      </c>
      <c r="W915" s="99">
        <v>3.2599999999999999E-9</v>
      </c>
      <c r="X915" s="99">
        <v>6.89E-9</v>
      </c>
      <c r="Y915" s="99">
        <v>1.27E-9</v>
      </c>
      <c r="Z915" s="99">
        <v>6.0299999999999999E-10</v>
      </c>
      <c r="AA915" s="99">
        <v>1.9799999999999999E-10</v>
      </c>
      <c r="AB915" s="99">
        <v>1.01E-10</v>
      </c>
      <c r="AC915" s="99">
        <v>5.5399999999999997E-11</v>
      </c>
    </row>
    <row r="916" spans="1:29" s="98" customFormat="1" x14ac:dyDescent="0.25">
      <c r="A916" s="98" t="s">
        <v>54</v>
      </c>
      <c r="B916" s="98" t="s">
        <v>236</v>
      </c>
      <c r="C916" s="98" t="s">
        <v>288</v>
      </c>
      <c r="D916" s="98">
        <v>2017</v>
      </c>
      <c r="E916" s="98">
        <v>2016</v>
      </c>
      <c r="F916" s="98" t="s">
        <v>280</v>
      </c>
      <c r="G916" s="98" t="s">
        <v>273</v>
      </c>
      <c r="H916" s="98" t="s">
        <v>276</v>
      </c>
      <c r="I916" s="99">
        <f t="shared" si="36"/>
        <v>1.1575689161554193E-8</v>
      </c>
      <c r="J916" s="99">
        <f t="shared" si="36"/>
        <v>1.0604302658486708E-5</v>
      </c>
      <c r="K916" s="99">
        <f t="shared" si="36"/>
        <v>9.7948139059304698E-5</v>
      </c>
      <c r="L916" s="99">
        <f t="shared" si="36"/>
        <v>2.1653824130879348E-4</v>
      </c>
      <c r="M916" s="99">
        <f t="shared" si="36"/>
        <v>5.9092678936605329E-4</v>
      </c>
      <c r="N916" s="99">
        <f t="shared" si="35"/>
        <v>2.0601488752556237E-4</v>
      </c>
      <c r="O916" s="99">
        <f t="shared" si="35"/>
        <v>1.2304229038854808E-4</v>
      </c>
      <c r="P916" s="99">
        <f t="shared" si="35"/>
        <v>4.4117137014314931E-5</v>
      </c>
      <c r="Q916" s="99">
        <f t="shared" si="35"/>
        <v>1.9225357873210636E-5</v>
      </c>
      <c r="R916" s="99">
        <f t="shared" si="35"/>
        <v>7.8115664621676901E-6</v>
      </c>
      <c r="S916" s="101"/>
      <c r="T916" s="99">
        <v>2.8599999999999999E-12</v>
      </c>
      <c r="U916" s="99">
        <v>2.6200000000000001E-9</v>
      </c>
      <c r="V916" s="99">
        <v>2.4200000000000002E-8</v>
      </c>
      <c r="W916" s="99">
        <v>5.3500000000000003E-8</v>
      </c>
      <c r="X916" s="99">
        <v>1.4600000000000001E-7</v>
      </c>
      <c r="Y916" s="99">
        <v>5.0899999999999999E-8</v>
      </c>
      <c r="Z916" s="99">
        <v>3.0400000000000001E-8</v>
      </c>
      <c r="AA916" s="99">
        <v>1.09E-8</v>
      </c>
      <c r="AB916" s="99">
        <v>4.7500000000000003E-9</v>
      </c>
      <c r="AC916" s="99">
        <v>1.9300000000000002E-9</v>
      </c>
    </row>
    <row r="917" spans="1:29" s="98" customFormat="1" x14ac:dyDescent="0.25">
      <c r="A917" s="98" t="s">
        <v>54</v>
      </c>
      <c r="B917" s="98" t="s">
        <v>236</v>
      </c>
      <c r="C917" s="98" t="s">
        <v>288</v>
      </c>
      <c r="D917" s="98">
        <v>2017</v>
      </c>
      <c r="E917" s="98">
        <v>2016</v>
      </c>
      <c r="F917" s="98" t="s">
        <v>280</v>
      </c>
      <c r="G917" s="98" t="s">
        <v>277</v>
      </c>
      <c r="H917" s="98" t="s">
        <v>274</v>
      </c>
      <c r="I917" s="99">
        <f t="shared" si="36"/>
        <v>1.9630102249488752E-9</v>
      </c>
      <c r="J917" s="99">
        <f t="shared" si="36"/>
        <v>1.3801783231083846E-6</v>
      </c>
      <c r="K917" s="99">
        <f t="shared" si="36"/>
        <v>3.5334184049079755E-6</v>
      </c>
      <c r="L917" s="99">
        <f t="shared" si="36"/>
        <v>2.3839443762781184E-5</v>
      </c>
      <c r="M917" s="99">
        <f t="shared" si="36"/>
        <v>5.8687934560327206E-5</v>
      </c>
      <c r="N917" s="99">
        <f t="shared" si="35"/>
        <v>1.3518462167689163E-5</v>
      </c>
      <c r="O917" s="99">
        <f t="shared" si="35"/>
        <v>1.0078134969325154E-5</v>
      </c>
      <c r="P917" s="99">
        <f t="shared" si="35"/>
        <v>3.6710314928425356E-6</v>
      </c>
      <c r="Q917" s="99">
        <f t="shared" si="35"/>
        <v>1.6756417177914112E-6</v>
      </c>
      <c r="R917" s="99">
        <f t="shared" si="35"/>
        <v>7.4068220858895704E-7</v>
      </c>
      <c r="S917" s="101"/>
      <c r="T917" s="99">
        <v>4.8499999999999995E-13</v>
      </c>
      <c r="U917" s="99">
        <v>3.4100000000000001E-10</v>
      </c>
      <c r="V917" s="99">
        <v>8.7299999999999998E-10</v>
      </c>
      <c r="W917" s="99">
        <v>5.8900000000000001E-9</v>
      </c>
      <c r="X917" s="99">
        <v>1.4500000000000001E-8</v>
      </c>
      <c r="Y917" s="99">
        <v>3.34E-9</v>
      </c>
      <c r="Z917" s="99">
        <v>2.4899999999999999E-9</v>
      </c>
      <c r="AA917" s="99">
        <v>9.0699999999999997E-10</v>
      </c>
      <c r="AB917" s="99">
        <v>4.1400000000000002E-10</v>
      </c>
      <c r="AC917" s="99">
        <v>1.8299999999999999E-10</v>
      </c>
    </row>
    <row r="918" spans="1:29" s="98" customFormat="1" x14ac:dyDescent="0.25">
      <c r="A918" s="98" t="s">
        <v>54</v>
      </c>
      <c r="B918" s="98" t="s">
        <v>236</v>
      </c>
      <c r="C918" s="98" t="s">
        <v>288</v>
      </c>
      <c r="D918" s="98">
        <v>2017</v>
      </c>
      <c r="E918" s="98">
        <v>2016</v>
      </c>
      <c r="F918" s="98" t="s">
        <v>280</v>
      </c>
      <c r="G918" s="98" t="s">
        <v>277</v>
      </c>
      <c r="H918" s="98" t="s">
        <v>275</v>
      </c>
      <c r="I918" s="99">
        <f t="shared" si="36"/>
        <v>2.6632179959100208E-9</v>
      </c>
      <c r="J918" s="99">
        <f t="shared" si="36"/>
        <v>1.9508678936605317E-6</v>
      </c>
      <c r="K918" s="99">
        <f t="shared" si="36"/>
        <v>1.9468204498977503E-5</v>
      </c>
      <c r="L918" s="99">
        <f t="shared" si="36"/>
        <v>4.2498159509202456E-5</v>
      </c>
      <c r="M918" s="99">
        <f t="shared" si="36"/>
        <v>1.1292368098159509E-4</v>
      </c>
      <c r="N918" s="99">
        <f t="shared" si="35"/>
        <v>3.4524695296523519E-5</v>
      </c>
      <c r="O918" s="99">
        <f t="shared" si="35"/>
        <v>2.4567983640081801E-5</v>
      </c>
      <c r="P918" s="99">
        <f t="shared" si="35"/>
        <v>7.9329897750511252E-6</v>
      </c>
      <c r="Q918" s="99">
        <f t="shared" si="35"/>
        <v>3.2339075664621676E-6</v>
      </c>
      <c r="R918" s="99">
        <f t="shared" si="35"/>
        <v>1.2628024539877301E-6</v>
      </c>
      <c r="S918" s="101"/>
      <c r="T918" s="99">
        <v>6.5800000000000002E-13</v>
      </c>
      <c r="U918" s="99">
        <v>4.8199999999999999E-10</v>
      </c>
      <c r="V918" s="99">
        <v>4.8099999999999997E-9</v>
      </c>
      <c r="W918" s="99">
        <v>1.05E-8</v>
      </c>
      <c r="X918" s="99">
        <v>2.7899999999999998E-8</v>
      </c>
      <c r="Y918" s="99">
        <v>8.5299999999999993E-9</v>
      </c>
      <c r="Z918" s="99">
        <v>6.0699999999999999E-9</v>
      </c>
      <c r="AA918" s="99">
        <v>1.9599999999999998E-9</v>
      </c>
      <c r="AB918" s="99">
        <v>7.9900000000000003E-10</v>
      </c>
      <c r="AC918" s="99">
        <v>3.1200000000000001E-10</v>
      </c>
    </row>
    <row r="919" spans="1:29" s="98" customFormat="1" x14ac:dyDescent="0.25">
      <c r="A919" s="98" t="s">
        <v>54</v>
      </c>
      <c r="B919" s="98" t="s">
        <v>236</v>
      </c>
      <c r="C919" s="98" t="s">
        <v>288</v>
      </c>
      <c r="D919" s="98">
        <v>2017</v>
      </c>
      <c r="E919" s="98">
        <v>2016</v>
      </c>
      <c r="F919" s="98" t="s">
        <v>280</v>
      </c>
      <c r="G919" s="98" t="s">
        <v>277</v>
      </c>
      <c r="H919" s="98" t="s">
        <v>276</v>
      </c>
      <c r="I919" s="99">
        <f t="shared" si="36"/>
        <v>4.2902903885480573E-9</v>
      </c>
      <c r="J919" s="99">
        <f t="shared" si="36"/>
        <v>1.3073243353783231E-5</v>
      </c>
      <c r="K919" s="99">
        <f t="shared" si="36"/>
        <v>9.6329161554192244E-5</v>
      </c>
      <c r="L919" s="99">
        <f t="shared" si="36"/>
        <v>1.7849226993865027E-4</v>
      </c>
      <c r="M919" s="99">
        <f t="shared" si="36"/>
        <v>3.1327214723926382E-4</v>
      </c>
      <c r="N919" s="99">
        <f t="shared" si="35"/>
        <v>1.044240490797546E-4</v>
      </c>
      <c r="O919" s="99">
        <f t="shared" si="35"/>
        <v>3.9260204498977505E-5</v>
      </c>
      <c r="P919" s="99">
        <f t="shared" si="35"/>
        <v>1.4692220858895706E-5</v>
      </c>
      <c r="Q919" s="99">
        <f t="shared" si="35"/>
        <v>6.5973333333333338E-6</v>
      </c>
      <c r="R919" s="99">
        <f t="shared" si="35"/>
        <v>2.6591705521472391E-6</v>
      </c>
      <c r="S919" s="101"/>
      <c r="T919" s="99">
        <v>1.0599999999999999E-12</v>
      </c>
      <c r="U919" s="99">
        <v>3.2299999999999998E-9</v>
      </c>
      <c r="V919" s="99">
        <v>2.3800000000000001E-8</v>
      </c>
      <c r="W919" s="99">
        <v>4.4099999999999998E-8</v>
      </c>
      <c r="X919" s="99">
        <v>7.7400000000000005E-8</v>
      </c>
      <c r="Y919" s="99">
        <v>2.5799999999999999E-8</v>
      </c>
      <c r="Z919" s="99">
        <v>9.6999999999999992E-9</v>
      </c>
      <c r="AA919" s="99">
        <v>3.6300000000000001E-9</v>
      </c>
      <c r="AB919" s="99">
        <v>1.63E-9</v>
      </c>
      <c r="AC919" s="99">
        <v>6.5700000000000001E-10</v>
      </c>
    </row>
    <row r="920" spans="1:29" s="98" customFormat="1" x14ac:dyDescent="0.25">
      <c r="A920" s="98" t="s">
        <v>54</v>
      </c>
      <c r="B920" s="98" t="s">
        <v>236</v>
      </c>
      <c r="C920" s="98" t="s">
        <v>288</v>
      </c>
      <c r="D920" s="98">
        <v>2017</v>
      </c>
      <c r="E920" s="98">
        <v>2016</v>
      </c>
      <c r="F920" s="98" t="s">
        <v>280</v>
      </c>
      <c r="G920" s="98" t="s">
        <v>278</v>
      </c>
      <c r="H920" s="98" t="s">
        <v>274</v>
      </c>
      <c r="I920" s="99">
        <f t="shared" si="36"/>
        <v>8.3050432593991004E-10</v>
      </c>
      <c r="J920" s="99">
        <f t="shared" si="36"/>
        <v>5.8392159823816357E-7</v>
      </c>
      <c r="K920" s="99">
        <f t="shared" si="36"/>
        <v>1.4949077866918363E-6</v>
      </c>
      <c r="L920" s="99">
        <f t="shared" si="36"/>
        <v>1.0085918515022822E-5</v>
      </c>
      <c r="M920" s="99">
        <f t="shared" si="36"/>
        <v>2.4829510775523069E-5</v>
      </c>
      <c r="N920" s="99">
        <f t="shared" si="35"/>
        <v>5.7193493786377097E-6</v>
      </c>
      <c r="O920" s="99">
        <f t="shared" si="35"/>
        <v>4.2638263331760324E-6</v>
      </c>
      <c r="P920" s="99">
        <f t="shared" si="35"/>
        <v>1.5531287085103028E-6</v>
      </c>
      <c r="Q920" s="99">
        <f t="shared" si="35"/>
        <v>7.0892534214251946E-7</v>
      </c>
      <c r="R920" s="99">
        <f t="shared" si="35"/>
        <v>3.1336554978763556E-7</v>
      </c>
      <c r="S920" s="101"/>
      <c r="T920" s="99">
        <v>2.0519230769230799E-13</v>
      </c>
      <c r="U920" s="99">
        <v>1.4426923076923099E-10</v>
      </c>
      <c r="V920" s="99">
        <v>3.6934615384615398E-10</v>
      </c>
      <c r="W920" s="99">
        <v>2.4919230769230799E-9</v>
      </c>
      <c r="X920" s="99">
        <v>6.13461538461539E-9</v>
      </c>
      <c r="Y920" s="99">
        <v>1.4130769230769199E-9</v>
      </c>
      <c r="Z920" s="99">
        <v>1.05346153846154E-9</v>
      </c>
      <c r="AA920" s="99">
        <v>3.8373076923076902E-10</v>
      </c>
      <c r="AB920" s="99">
        <v>1.75153846153846E-10</v>
      </c>
      <c r="AC920" s="99">
        <v>7.7423076923076896E-11</v>
      </c>
    </row>
    <row r="921" spans="1:29" s="98" customFormat="1" x14ac:dyDescent="0.25">
      <c r="A921" s="98" t="s">
        <v>54</v>
      </c>
      <c r="B921" s="98" t="s">
        <v>236</v>
      </c>
      <c r="C921" s="98" t="s">
        <v>288</v>
      </c>
      <c r="D921" s="98">
        <v>2017</v>
      </c>
      <c r="E921" s="98">
        <v>2016</v>
      </c>
      <c r="F921" s="98" t="s">
        <v>280</v>
      </c>
      <c r="G921" s="98" t="s">
        <v>278</v>
      </c>
      <c r="H921" s="98" t="s">
        <v>275</v>
      </c>
      <c r="I921" s="99">
        <f t="shared" si="36"/>
        <v>1.1267460751926994E-9</v>
      </c>
      <c r="J921" s="99">
        <f t="shared" si="36"/>
        <v>8.2536718577945607E-7</v>
      </c>
      <c r="K921" s="99">
        <f t="shared" si="36"/>
        <v>8.2365480572597147E-6</v>
      </c>
      <c r="L921" s="99">
        <f t="shared" si="36"/>
        <v>1.7979990561585643E-5</v>
      </c>
      <c r="M921" s="99">
        <f t="shared" si="36"/>
        <v>4.7775403492213493E-5</v>
      </c>
      <c r="N921" s="99">
        <f t="shared" si="35"/>
        <v>1.4606601856221474E-5</v>
      </c>
      <c r="O921" s="99">
        <f t="shared" si="35"/>
        <v>1.039414692464998E-5</v>
      </c>
      <c r="P921" s="99">
        <f t="shared" si="35"/>
        <v>3.3562649048293212E-6</v>
      </c>
      <c r="Q921" s="99">
        <f t="shared" si="35"/>
        <v>1.3681916627339959E-6</v>
      </c>
      <c r="R921" s="99">
        <f t="shared" si="35"/>
        <v>5.3426257668711662E-7</v>
      </c>
      <c r="S921" s="101"/>
      <c r="T921" s="99">
        <v>2.7838461538461498E-13</v>
      </c>
      <c r="U921" s="99">
        <v>2.03923076923077E-10</v>
      </c>
      <c r="V921" s="99">
        <v>2.0350000000000001E-9</v>
      </c>
      <c r="W921" s="99">
        <v>4.44230769230769E-9</v>
      </c>
      <c r="X921" s="99">
        <v>1.18038461538462E-8</v>
      </c>
      <c r="Y921" s="99">
        <v>3.60884615384615E-9</v>
      </c>
      <c r="Z921" s="99">
        <v>2.56807692307692E-9</v>
      </c>
      <c r="AA921" s="99">
        <v>8.2923076923076903E-10</v>
      </c>
      <c r="AB921" s="99">
        <v>3.3803846153846202E-10</v>
      </c>
      <c r="AC921" s="99">
        <v>1.3200000000000001E-10</v>
      </c>
    </row>
    <row r="922" spans="1:29" s="98" customFormat="1" x14ac:dyDescent="0.25">
      <c r="A922" s="98" t="s">
        <v>54</v>
      </c>
      <c r="B922" s="98" t="s">
        <v>236</v>
      </c>
      <c r="C922" s="98" t="s">
        <v>288</v>
      </c>
      <c r="D922" s="98">
        <v>2017</v>
      </c>
      <c r="E922" s="98">
        <v>2016</v>
      </c>
      <c r="F922" s="98" t="s">
        <v>280</v>
      </c>
      <c r="G922" s="98" t="s">
        <v>278</v>
      </c>
      <c r="H922" s="98" t="s">
        <v>276</v>
      </c>
      <c r="I922" s="99">
        <f t="shared" si="36"/>
        <v>1.8151228566934071E-9</v>
      </c>
      <c r="J922" s="99">
        <f t="shared" si="36"/>
        <v>5.5309875727544381E-6</v>
      </c>
      <c r="K922" s="99">
        <f t="shared" si="36"/>
        <v>4.075464527292761E-5</v>
      </c>
      <c r="L922" s="99">
        <f t="shared" si="36"/>
        <v>7.5515960358659714E-5</v>
      </c>
      <c r="M922" s="99">
        <f t="shared" si="36"/>
        <v>1.3253821613968834E-4</v>
      </c>
      <c r="N922" s="99">
        <f t="shared" si="35"/>
        <v>4.417940537989612E-5</v>
      </c>
      <c r="O922" s="99">
        <f t="shared" si="35"/>
        <v>1.6610086518798157E-5</v>
      </c>
      <c r="P922" s="99">
        <f t="shared" si="35"/>
        <v>6.2159395941481794E-6</v>
      </c>
      <c r="Q922" s="99">
        <f t="shared" si="35"/>
        <v>2.7911794871794887E-6</v>
      </c>
      <c r="R922" s="99">
        <f t="shared" si="35"/>
        <v>1.1250336951392149E-6</v>
      </c>
      <c r="S922" s="101"/>
      <c r="T922" s="99">
        <v>4.4846153846153801E-13</v>
      </c>
      <c r="U922" s="99">
        <v>1.3665384615384601E-9</v>
      </c>
      <c r="V922" s="99">
        <v>1.00692307692308E-8</v>
      </c>
      <c r="W922" s="99">
        <v>1.86576923076923E-8</v>
      </c>
      <c r="X922" s="99">
        <v>3.27461538461538E-8</v>
      </c>
      <c r="Y922" s="99">
        <v>1.0915384615384601E-8</v>
      </c>
      <c r="Z922" s="99">
        <v>4.1038461538461496E-9</v>
      </c>
      <c r="AA922" s="99">
        <v>1.53576923076923E-9</v>
      </c>
      <c r="AB922" s="99">
        <v>6.8961538461538496E-10</v>
      </c>
      <c r="AC922" s="99">
        <v>2.7796153846153802E-10</v>
      </c>
    </row>
    <row r="923" spans="1:29" s="98" customFormat="1" x14ac:dyDescent="0.25">
      <c r="A923" s="98" t="s">
        <v>54</v>
      </c>
      <c r="B923" s="98" t="s">
        <v>236</v>
      </c>
      <c r="C923" s="98" t="s">
        <v>288</v>
      </c>
      <c r="D923" s="98">
        <v>2018</v>
      </c>
      <c r="E923" s="98">
        <v>2016</v>
      </c>
      <c r="F923" s="98" t="s">
        <v>272</v>
      </c>
      <c r="G923" s="98" t="s">
        <v>273</v>
      </c>
      <c r="H923" s="98" t="s">
        <v>274</v>
      </c>
      <c r="I923" s="99">
        <f t="shared" si="36"/>
        <v>2.7603566462167691E-14</v>
      </c>
      <c r="J923" s="99">
        <f t="shared" si="36"/>
        <v>1.7242110429447853E-8</v>
      </c>
      <c r="K923" s="99">
        <f t="shared" si="36"/>
        <v>2.1208605316973414E-7</v>
      </c>
      <c r="L923" s="99">
        <f t="shared" si="36"/>
        <v>8.5805807770961144E-7</v>
      </c>
      <c r="M923" s="99">
        <f t="shared" si="36"/>
        <v>2.4446560327198364E-6</v>
      </c>
      <c r="N923" s="99">
        <f t="shared" si="35"/>
        <v>3.6953161554192229E-7</v>
      </c>
      <c r="O923" s="99">
        <f t="shared" si="35"/>
        <v>2.5417946830265852E-7</v>
      </c>
      <c r="P923" s="99">
        <f t="shared" si="35"/>
        <v>8.5401063394683024E-8</v>
      </c>
      <c r="Q923" s="99">
        <f t="shared" si="35"/>
        <v>3.6588891615541926E-8</v>
      </c>
      <c r="R923" s="99">
        <f t="shared" si="35"/>
        <v>1.4732695296523518E-8</v>
      </c>
      <c r="S923" s="101"/>
      <c r="T923" s="99">
        <v>6.8199999999999999E-18</v>
      </c>
      <c r="U923" s="99">
        <v>4.26E-12</v>
      </c>
      <c r="V923" s="99">
        <v>5.2400000000000001E-11</v>
      </c>
      <c r="W923" s="99">
        <v>2.1199999999999999E-10</v>
      </c>
      <c r="X923" s="99">
        <v>6.0399999999999998E-10</v>
      </c>
      <c r="Y923" s="99">
        <v>9.1299999999999997E-11</v>
      </c>
      <c r="Z923" s="99">
        <v>6.2800000000000005E-11</v>
      </c>
      <c r="AA923" s="99">
        <v>2.11E-11</v>
      </c>
      <c r="AB923" s="99">
        <v>9.0400000000000003E-12</v>
      </c>
      <c r="AC923" s="99">
        <v>3.6399999999999998E-12</v>
      </c>
    </row>
    <row r="924" spans="1:29" s="98" customFormat="1" x14ac:dyDescent="0.25">
      <c r="A924" s="98" t="s">
        <v>54</v>
      </c>
      <c r="B924" s="98" t="s">
        <v>236</v>
      </c>
      <c r="C924" s="98" t="s">
        <v>288</v>
      </c>
      <c r="D924" s="98">
        <v>2018</v>
      </c>
      <c r="E924" s="98">
        <v>2016</v>
      </c>
      <c r="F924" s="98" t="s">
        <v>272</v>
      </c>
      <c r="G924" s="98" t="s">
        <v>273</v>
      </c>
      <c r="H924" s="98" t="s">
        <v>275</v>
      </c>
      <c r="I924" s="99">
        <f t="shared" si="36"/>
        <v>0.59902167689161556</v>
      </c>
      <c r="J924" s="99">
        <f t="shared" si="36"/>
        <v>0.13032768916155418</v>
      </c>
      <c r="K924" s="99">
        <f t="shared" si="36"/>
        <v>6.1925889570552145E-2</v>
      </c>
      <c r="L924" s="99">
        <f t="shared" si="36"/>
        <v>3.5860351738241307E-2</v>
      </c>
      <c r="M924" s="99">
        <f t="shared" si="36"/>
        <v>1.214233128834356E-2</v>
      </c>
      <c r="N924" s="99">
        <f t="shared" si="35"/>
        <v>8.9043762781186096E-5</v>
      </c>
      <c r="O924" s="99">
        <f t="shared" si="35"/>
        <v>2.4487034764826175E-5</v>
      </c>
      <c r="P924" s="99">
        <f t="shared" si="35"/>
        <v>1.019955828220859E-6</v>
      </c>
      <c r="Q924" s="99">
        <f t="shared" si="35"/>
        <v>2.7684515337423317E-7</v>
      </c>
      <c r="R924" s="99">
        <f t="shared" si="35"/>
        <v>1.4125578732106339E-7</v>
      </c>
      <c r="S924" s="101"/>
      <c r="T924" s="99">
        <v>1.4799999999999999E-4</v>
      </c>
      <c r="U924" s="99">
        <v>3.2199999999999997E-5</v>
      </c>
      <c r="V924" s="99">
        <v>1.5299999999999999E-5</v>
      </c>
      <c r="W924" s="99">
        <v>8.8599999999999999E-6</v>
      </c>
      <c r="X924" s="99">
        <v>3.0000000000000001E-6</v>
      </c>
      <c r="Y924" s="99">
        <v>2.1999999999999998E-8</v>
      </c>
      <c r="Z924" s="99">
        <v>6.0500000000000004E-9</v>
      </c>
      <c r="AA924" s="99">
        <v>2.5200000000000001E-10</v>
      </c>
      <c r="AB924" s="99">
        <v>6.8400000000000004E-11</v>
      </c>
      <c r="AC924" s="99">
        <v>3.4899999999999997E-11</v>
      </c>
    </row>
    <row r="925" spans="1:29" s="98" customFormat="1" x14ac:dyDescent="0.25">
      <c r="A925" s="98" t="s">
        <v>54</v>
      </c>
      <c r="B925" s="98" t="s">
        <v>236</v>
      </c>
      <c r="C925" s="98" t="s">
        <v>288</v>
      </c>
      <c r="D925" s="98">
        <v>2018</v>
      </c>
      <c r="E925" s="98">
        <v>2016</v>
      </c>
      <c r="F925" s="98" t="s">
        <v>272</v>
      </c>
      <c r="G925" s="98" t="s">
        <v>273</v>
      </c>
      <c r="H925" s="98" t="s">
        <v>276</v>
      </c>
      <c r="I925" s="99">
        <f t="shared" si="36"/>
        <v>3.7276957055214726</v>
      </c>
      <c r="J925" s="99">
        <f t="shared" si="36"/>
        <v>1.6513570552147241</v>
      </c>
      <c r="K925" s="99">
        <f t="shared" si="36"/>
        <v>1.0644777096114519</v>
      </c>
      <c r="L925" s="99">
        <f t="shared" si="36"/>
        <v>0.68806543967280165</v>
      </c>
      <c r="M925" s="99">
        <f t="shared" si="36"/>
        <v>0.33674732106339472</v>
      </c>
      <c r="N925" s="99">
        <f t="shared" si="35"/>
        <v>2.5498895705521472E-2</v>
      </c>
      <c r="O925" s="99">
        <f t="shared" si="35"/>
        <v>8.9853251533742341E-3</v>
      </c>
      <c r="P925" s="99">
        <f t="shared" si="35"/>
        <v>2.1694298568507159E-3</v>
      </c>
      <c r="Q925" s="99">
        <f t="shared" si="35"/>
        <v>7.3663476482617582E-4</v>
      </c>
      <c r="R925" s="99">
        <f t="shared" si="35"/>
        <v>2.5377472392638039E-4</v>
      </c>
      <c r="S925" s="101"/>
      <c r="T925" s="99">
        <v>9.2100000000000005E-4</v>
      </c>
      <c r="U925" s="99">
        <v>4.08E-4</v>
      </c>
      <c r="V925" s="99">
        <v>2.63E-4</v>
      </c>
      <c r="W925" s="99">
        <v>1.7000000000000001E-4</v>
      </c>
      <c r="X925" s="99">
        <v>8.3200000000000003E-5</v>
      </c>
      <c r="Y925" s="99">
        <v>6.2999999999999998E-6</v>
      </c>
      <c r="Z925" s="99">
        <v>2.2199999999999999E-6</v>
      </c>
      <c r="AA925" s="99">
        <v>5.3600000000000004E-7</v>
      </c>
      <c r="AB925" s="99">
        <v>1.8199999999999999E-7</v>
      </c>
      <c r="AC925" s="99">
        <v>6.2699999999999999E-8</v>
      </c>
    </row>
    <row r="926" spans="1:29" s="98" customFormat="1" x14ac:dyDescent="0.25">
      <c r="A926" s="98" t="s">
        <v>54</v>
      </c>
      <c r="B926" s="98" t="s">
        <v>236</v>
      </c>
      <c r="C926" s="98" t="s">
        <v>288</v>
      </c>
      <c r="D926" s="98">
        <v>2018</v>
      </c>
      <c r="E926" s="98">
        <v>2016</v>
      </c>
      <c r="F926" s="98" t="s">
        <v>272</v>
      </c>
      <c r="G926" s="98" t="s">
        <v>277</v>
      </c>
      <c r="H926" s="98" t="s">
        <v>274</v>
      </c>
      <c r="I926" s="99">
        <f t="shared" si="36"/>
        <v>0.59902167689161556</v>
      </c>
      <c r="J926" s="99">
        <f t="shared" si="36"/>
        <v>0.20884809815950919</v>
      </c>
      <c r="K926" s="99">
        <f t="shared" si="36"/>
        <v>0.12223280163599182</v>
      </c>
      <c r="L926" s="99">
        <f t="shared" si="36"/>
        <v>8.2163108384458075E-2</v>
      </c>
      <c r="M926" s="99">
        <f t="shared" si="36"/>
        <v>3.8207869120654395E-2</v>
      </c>
      <c r="N926" s="99">
        <f t="shared" si="35"/>
        <v>1.2951820040899796E-3</v>
      </c>
      <c r="O926" s="99">
        <f t="shared" si="35"/>
        <v>8.2567852760736193E-4</v>
      </c>
      <c r="P926" s="99">
        <f t="shared" si="35"/>
        <v>1.7889701431492844E-4</v>
      </c>
      <c r="Q926" s="99">
        <f t="shared" si="35"/>
        <v>5.7473701431492842E-5</v>
      </c>
      <c r="R926" s="99">
        <f t="shared" si="35"/>
        <v>1.8982511247443762E-5</v>
      </c>
      <c r="S926" s="101"/>
      <c r="T926" s="99">
        <v>1.4799999999999999E-4</v>
      </c>
      <c r="U926" s="99">
        <v>5.1600000000000001E-5</v>
      </c>
      <c r="V926" s="99">
        <v>3.0199999999999999E-5</v>
      </c>
      <c r="W926" s="99">
        <v>2.0299999999999999E-5</v>
      </c>
      <c r="X926" s="99">
        <v>9.4399999999999994E-6</v>
      </c>
      <c r="Y926" s="99">
        <v>3.2000000000000001E-7</v>
      </c>
      <c r="Z926" s="99">
        <v>2.04E-7</v>
      </c>
      <c r="AA926" s="99">
        <v>4.4199999999999999E-8</v>
      </c>
      <c r="AB926" s="99">
        <v>1.42E-8</v>
      </c>
      <c r="AC926" s="99">
        <v>4.6900000000000001E-9</v>
      </c>
    </row>
    <row r="927" spans="1:29" s="98" customFormat="1" x14ac:dyDescent="0.25">
      <c r="A927" s="98" t="s">
        <v>54</v>
      </c>
      <c r="B927" s="98" t="s">
        <v>236</v>
      </c>
      <c r="C927" s="98" t="s">
        <v>288</v>
      </c>
      <c r="D927" s="98">
        <v>2018</v>
      </c>
      <c r="E927" s="98">
        <v>2016</v>
      </c>
      <c r="F927" s="98" t="s">
        <v>272</v>
      </c>
      <c r="G927" s="98" t="s">
        <v>277</v>
      </c>
      <c r="H927" s="98" t="s">
        <v>275</v>
      </c>
      <c r="I927" s="99">
        <f t="shared" si="36"/>
        <v>1.2668498977505114</v>
      </c>
      <c r="J927" s="99">
        <f t="shared" si="36"/>
        <v>0.46545603271983643</v>
      </c>
      <c r="K927" s="99">
        <f t="shared" si="36"/>
        <v>0.23920392638036811</v>
      </c>
      <c r="L927" s="99">
        <f t="shared" si="36"/>
        <v>0.17484957055214723</v>
      </c>
      <c r="M927" s="99">
        <f t="shared" si="36"/>
        <v>7.6901431492842537E-2</v>
      </c>
      <c r="N927" s="99">
        <f t="shared" si="35"/>
        <v>3.0760572597137016E-3</v>
      </c>
      <c r="O927" s="99">
        <f t="shared" si="35"/>
        <v>1.562313292433538E-3</v>
      </c>
      <c r="P927" s="99">
        <f t="shared" si="35"/>
        <v>3.3350936605316972E-4</v>
      </c>
      <c r="Q927" s="99">
        <f t="shared" si="35"/>
        <v>1.0523353783231085E-4</v>
      </c>
      <c r="R927" s="99">
        <f t="shared" si="35"/>
        <v>3.3755680981595093E-5</v>
      </c>
      <c r="S927" s="101"/>
      <c r="T927" s="99">
        <v>3.1300000000000002E-4</v>
      </c>
      <c r="U927" s="99">
        <v>1.15E-4</v>
      </c>
      <c r="V927" s="99">
        <v>5.91E-5</v>
      </c>
      <c r="W927" s="99">
        <v>4.32E-5</v>
      </c>
      <c r="X927" s="99">
        <v>1.9000000000000001E-5</v>
      </c>
      <c r="Y927" s="99">
        <v>7.6000000000000003E-7</v>
      </c>
      <c r="Z927" s="99">
        <v>3.8599999999999999E-7</v>
      </c>
      <c r="AA927" s="99">
        <v>8.2399999999999997E-8</v>
      </c>
      <c r="AB927" s="99">
        <v>2.6000000000000001E-8</v>
      </c>
      <c r="AC927" s="99">
        <v>8.3400000000000006E-9</v>
      </c>
    </row>
    <row r="928" spans="1:29" s="98" customFormat="1" x14ac:dyDescent="0.25">
      <c r="A928" s="98" t="s">
        <v>54</v>
      </c>
      <c r="B928" s="98" t="s">
        <v>236</v>
      </c>
      <c r="C928" s="98" t="s">
        <v>288</v>
      </c>
      <c r="D928" s="98">
        <v>2018</v>
      </c>
      <c r="E928" s="98">
        <v>2016</v>
      </c>
      <c r="F928" s="98" t="s">
        <v>272</v>
      </c>
      <c r="G928" s="98" t="s">
        <v>277</v>
      </c>
      <c r="H928" s="98" t="s">
        <v>276</v>
      </c>
      <c r="I928" s="99">
        <f t="shared" si="36"/>
        <v>1.521838854805726</v>
      </c>
      <c r="J928" s="99">
        <f t="shared" si="36"/>
        <v>0.70020777096114528</v>
      </c>
      <c r="K928" s="99">
        <f t="shared" si="36"/>
        <v>0.46950347648261759</v>
      </c>
      <c r="L928" s="99">
        <f t="shared" si="36"/>
        <v>0.28979697341513294</v>
      </c>
      <c r="M928" s="99">
        <f t="shared" si="36"/>
        <v>0.13923206543967281</v>
      </c>
      <c r="N928" s="99">
        <f t="shared" si="35"/>
        <v>1.8618241308793457E-2</v>
      </c>
      <c r="O928" s="99">
        <f t="shared" si="35"/>
        <v>3.294619222903885E-3</v>
      </c>
      <c r="P928" s="99">
        <f t="shared" si="35"/>
        <v>7.3258732106339466E-4</v>
      </c>
      <c r="Q928" s="99">
        <f t="shared" si="35"/>
        <v>2.3879918200408998E-4</v>
      </c>
      <c r="R928" s="99">
        <f t="shared" si="35"/>
        <v>7.8925153374233135E-5</v>
      </c>
      <c r="S928" s="101"/>
      <c r="T928" s="99">
        <v>3.7599999999999998E-4</v>
      </c>
      <c r="U928" s="99">
        <v>1.73E-4</v>
      </c>
      <c r="V928" s="99">
        <v>1.16E-4</v>
      </c>
      <c r="W928" s="99">
        <v>7.1600000000000006E-5</v>
      </c>
      <c r="X928" s="99">
        <v>3.4400000000000003E-5</v>
      </c>
      <c r="Y928" s="99">
        <v>4.6E-6</v>
      </c>
      <c r="Z928" s="99">
        <v>8.1399999999999996E-7</v>
      </c>
      <c r="AA928" s="99">
        <v>1.8099999999999999E-7</v>
      </c>
      <c r="AB928" s="99">
        <v>5.8999999999999999E-8</v>
      </c>
      <c r="AC928" s="99">
        <v>1.9499999999999999E-8</v>
      </c>
    </row>
    <row r="929" spans="1:29" s="98" customFormat="1" x14ac:dyDescent="0.25">
      <c r="A929" s="98" t="s">
        <v>54</v>
      </c>
      <c r="B929" s="98" t="s">
        <v>236</v>
      </c>
      <c r="C929" s="98" t="s">
        <v>288</v>
      </c>
      <c r="D929" s="98">
        <v>2018</v>
      </c>
      <c r="E929" s="98">
        <v>2016</v>
      </c>
      <c r="F929" s="98" t="s">
        <v>272</v>
      </c>
      <c r="G929" s="98" t="s">
        <v>278</v>
      </c>
      <c r="H929" s="98" t="s">
        <v>274</v>
      </c>
      <c r="I929" s="99">
        <f t="shared" si="36"/>
        <v>0.25343224791568342</v>
      </c>
      <c r="J929" s="99">
        <f t="shared" si="36"/>
        <v>8.8358810759792225E-2</v>
      </c>
      <c r="K929" s="99">
        <f t="shared" si="36"/>
        <v>5.1713877615227402E-2</v>
      </c>
      <c r="L929" s="99">
        <f t="shared" si="36"/>
        <v>3.4761315085732276E-2</v>
      </c>
      <c r="M929" s="99">
        <f t="shared" si="36"/>
        <v>1.6164867704892231E-2</v>
      </c>
      <c r="N929" s="99">
        <f t="shared" si="35"/>
        <v>5.4796161711498988E-4</v>
      </c>
      <c r="O929" s="99">
        <f t="shared" si="35"/>
        <v>3.4932553091080701E-4</v>
      </c>
      <c r="P929" s="99">
        <f t="shared" si="35"/>
        <v>7.5687198364008171E-5</v>
      </c>
      <c r="Q929" s="99">
        <f t="shared" si="35"/>
        <v>2.4315796759477751E-5</v>
      </c>
      <c r="R929" s="99">
        <f t="shared" si="35"/>
        <v>8.0310624508415933E-6</v>
      </c>
      <c r="S929" s="101"/>
      <c r="T929" s="99">
        <v>6.2615384615384594E-5</v>
      </c>
      <c r="U929" s="99">
        <v>2.18307692307692E-5</v>
      </c>
      <c r="V929" s="99">
        <v>1.27769230769231E-5</v>
      </c>
      <c r="W929" s="99">
        <v>8.5884615384615407E-6</v>
      </c>
      <c r="X929" s="99">
        <v>3.9938461538461501E-6</v>
      </c>
      <c r="Y929" s="99">
        <v>1.35384615384615E-7</v>
      </c>
      <c r="Z929" s="99">
        <v>8.6307692307692304E-8</v>
      </c>
      <c r="AA929" s="99">
        <v>1.8699999999999999E-8</v>
      </c>
      <c r="AB929" s="99">
        <v>6.0076923076923101E-9</v>
      </c>
      <c r="AC929" s="99">
        <v>1.9842307692307698E-9</v>
      </c>
    </row>
    <row r="930" spans="1:29" s="98" customFormat="1" x14ac:dyDescent="0.25">
      <c r="A930" s="98" t="s">
        <v>54</v>
      </c>
      <c r="B930" s="98" t="s">
        <v>236</v>
      </c>
      <c r="C930" s="98" t="s">
        <v>288</v>
      </c>
      <c r="D930" s="98">
        <v>2018</v>
      </c>
      <c r="E930" s="98">
        <v>2016</v>
      </c>
      <c r="F930" s="98" t="s">
        <v>272</v>
      </c>
      <c r="G930" s="98" t="s">
        <v>278</v>
      </c>
      <c r="H930" s="98" t="s">
        <v>275</v>
      </c>
      <c r="I930" s="99">
        <f t="shared" si="36"/>
        <v>0.53597495674060114</v>
      </c>
      <c r="J930" s="99">
        <f t="shared" si="36"/>
        <v>0.19692370615070021</v>
      </c>
      <c r="K930" s="99">
        <f t="shared" si="36"/>
        <v>0.10120166116092515</v>
      </c>
      <c r="L930" s="99">
        <f t="shared" si="36"/>
        <v>7.3974818310523924E-2</v>
      </c>
      <c r="M930" s="99">
        <f t="shared" si="36"/>
        <v>3.2535221016202619E-2</v>
      </c>
      <c r="N930" s="99">
        <f t="shared" si="35"/>
        <v>1.3014088406481065E-3</v>
      </c>
      <c r="O930" s="99">
        <f t="shared" si="35"/>
        <v>6.6097870064495709E-4</v>
      </c>
      <c r="P930" s="99">
        <f t="shared" si="35"/>
        <v>1.4110011640711045E-4</v>
      </c>
      <c r="Q930" s="99">
        <f t="shared" si="35"/>
        <v>4.4521881390593048E-5</v>
      </c>
      <c r="R930" s="99">
        <f t="shared" si="35"/>
        <v>1.4281249646059468E-5</v>
      </c>
      <c r="S930" s="101"/>
      <c r="T930" s="99">
        <v>1.3242307692307699E-4</v>
      </c>
      <c r="U930" s="99">
        <v>4.8653846153846199E-5</v>
      </c>
      <c r="V930" s="99">
        <v>2.50038461538462E-5</v>
      </c>
      <c r="W930" s="99">
        <v>1.8276923076923101E-5</v>
      </c>
      <c r="X930" s="99">
        <v>8.0384615384615392E-6</v>
      </c>
      <c r="Y930" s="99">
        <v>3.21538461538462E-7</v>
      </c>
      <c r="Z930" s="99">
        <v>1.6330769230769199E-7</v>
      </c>
      <c r="AA930" s="99">
        <v>3.4861538461538502E-8</v>
      </c>
      <c r="AB930" s="99">
        <v>1.0999999999999999E-8</v>
      </c>
      <c r="AC930" s="99">
        <v>3.5284615384615399E-9</v>
      </c>
    </row>
    <row r="931" spans="1:29" s="98" customFormat="1" x14ac:dyDescent="0.25">
      <c r="A931" s="98" t="s">
        <v>54</v>
      </c>
      <c r="B931" s="98" t="s">
        <v>236</v>
      </c>
      <c r="C931" s="98" t="s">
        <v>288</v>
      </c>
      <c r="D931" s="98">
        <v>2018</v>
      </c>
      <c r="E931" s="98">
        <v>2016</v>
      </c>
      <c r="F931" s="98" t="s">
        <v>272</v>
      </c>
      <c r="G931" s="98" t="s">
        <v>278</v>
      </c>
      <c r="H931" s="98" t="s">
        <v>276</v>
      </c>
      <c r="I931" s="99">
        <f t="shared" si="36"/>
        <v>0.64385490011011448</v>
      </c>
      <c r="J931" s="99">
        <f t="shared" si="36"/>
        <v>0.29624174925279223</v>
      </c>
      <c r="K931" s="99">
        <f t="shared" si="36"/>
        <v>0.19863608620418446</v>
      </c>
      <c r="L931" s="99">
        <f t="shared" si="36"/>
        <v>0.12260641182947934</v>
      </c>
      <c r="M931" s="99">
        <f t="shared" si="36"/>
        <v>5.8905873839861754E-2</v>
      </c>
      <c r="N931" s="99">
        <f t="shared" si="35"/>
        <v>7.8769482460280173E-3</v>
      </c>
      <c r="O931" s="99">
        <f t="shared" si="35"/>
        <v>1.3938773635362577E-3</v>
      </c>
      <c r="P931" s="99">
        <f t="shared" si="35"/>
        <v>3.0994078968066703E-4</v>
      </c>
      <c r="Q931" s="99">
        <f t="shared" si="35"/>
        <v>1.0103042315557669E-4</v>
      </c>
      <c r="R931" s="99">
        <f t="shared" si="35"/>
        <v>3.3391411042944784E-5</v>
      </c>
      <c r="S931" s="101"/>
      <c r="T931" s="99">
        <v>1.59076923076923E-4</v>
      </c>
      <c r="U931" s="99">
        <v>7.3192307692307695E-5</v>
      </c>
      <c r="V931" s="99">
        <v>4.9076923076923101E-5</v>
      </c>
      <c r="W931" s="99">
        <v>3.0292307692307699E-5</v>
      </c>
      <c r="X931" s="99">
        <v>1.45538461538462E-5</v>
      </c>
      <c r="Y931" s="99">
        <v>1.9461538461538502E-6</v>
      </c>
      <c r="Z931" s="99">
        <v>3.4438461538461498E-7</v>
      </c>
      <c r="AA931" s="99">
        <v>7.6576923076923095E-8</v>
      </c>
      <c r="AB931" s="99">
        <v>2.4961538461538499E-8</v>
      </c>
      <c r="AC931" s="99">
        <v>8.2499999999999994E-9</v>
      </c>
    </row>
    <row r="932" spans="1:29" s="98" customFormat="1" x14ac:dyDescent="0.25">
      <c r="A932" s="98" t="s">
        <v>54</v>
      </c>
      <c r="B932" s="98" t="s">
        <v>236</v>
      </c>
      <c r="C932" s="98" t="s">
        <v>288</v>
      </c>
      <c r="D932" s="98">
        <v>2018</v>
      </c>
      <c r="E932" s="98">
        <v>2016</v>
      </c>
      <c r="F932" s="98" t="s">
        <v>279</v>
      </c>
      <c r="G932" s="98" t="s">
        <v>273</v>
      </c>
      <c r="H932" s="98" t="s">
        <v>274</v>
      </c>
      <c r="I932" s="99">
        <f t="shared" si="36"/>
        <v>0</v>
      </c>
      <c r="J932" s="99">
        <f t="shared" si="36"/>
        <v>0</v>
      </c>
      <c r="K932" s="99">
        <f t="shared" si="36"/>
        <v>0</v>
      </c>
      <c r="L932" s="99">
        <f t="shared" si="36"/>
        <v>0</v>
      </c>
      <c r="M932" s="99">
        <f t="shared" si="36"/>
        <v>0</v>
      </c>
      <c r="N932" s="99">
        <f t="shared" si="35"/>
        <v>0</v>
      </c>
      <c r="O932" s="99">
        <f t="shared" si="35"/>
        <v>0</v>
      </c>
      <c r="P932" s="99">
        <f t="shared" si="35"/>
        <v>0</v>
      </c>
      <c r="Q932" s="99">
        <f t="shared" si="35"/>
        <v>0</v>
      </c>
      <c r="R932" s="99">
        <f t="shared" si="35"/>
        <v>0</v>
      </c>
      <c r="S932" s="101"/>
      <c r="T932" s="99">
        <v>0</v>
      </c>
      <c r="U932" s="99">
        <v>0</v>
      </c>
      <c r="V932" s="99">
        <v>0</v>
      </c>
      <c r="W932" s="99">
        <v>0</v>
      </c>
      <c r="X932" s="99">
        <v>0</v>
      </c>
      <c r="Y932" s="99">
        <v>0</v>
      </c>
      <c r="Z932" s="99">
        <v>0</v>
      </c>
      <c r="AA932" s="99">
        <v>0</v>
      </c>
      <c r="AB932" s="99">
        <v>0</v>
      </c>
      <c r="AC932" s="99">
        <v>0</v>
      </c>
    </row>
    <row r="933" spans="1:29" s="98" customFormat="1" x14ac:dyDescent="0.25">
      <c r="A933" s="98" t="s">
        <v>54</v>
      </c>
      <c r="B933" s="98" t="s">
        <v>236</v>
      </c>
      <c r="C933" s="98" t="s">
        <v>288</v>
      </c>
      <c r="D933" s="98">
        <v>2018</v>
      </c>
      <c r="E933" s="98">
        <v>2016</v>
      </c>
      <c r="F933" s="98" t="s">
        <v>279</v>
      </c>
      <c r="G933" s="98" t="s">
        <v>273</v>
      </c>
      <c r="H933" s="98" t="s">
        <v>275</v>
      </c>
      <c r="I933" s="99">
        <f t="shared" si="36"/>
        <v>0.59902167689161556</v>
      </c>
      <c r="J933" s="99">
        <f t="shared" si="36"/>
        <v>0.13032768916155418</v>
      </c>
      <c r="K933" s="99">
        <f t="shared" si="36"/>
        <v>6.1925889570552145E-2</v>
      </c>
      <c r="L933" s="99">
        <f t="shared" si="36"/>
        <v>3.5860351738241307E-2</v>
      </c>
      <c r="M933" s="99">
        <f t="shared" si="36"/>
        <v>1.2061382413087933E-2</v>
      </c>
      <c r="N933" s="99">
        <f t="shared" si="35"/>
        <v>8.5805807770961159E-5</v>
      </c>
      <c r="O933" s="99">
        <f t="shared" si="35"/>
        <v>2.2382364008179959E-5</v>
      </c>
      <c r="P933" s="99">
        <f t="shared" si="35"/>
        <v>2.3718020449897751E-7</v>
      </c>
      <c r="Q933" s="99">
        <f t="shared" si="35"/>
        <v>0</v>
      </c>
      <c r="R933" s="99">
        <f t="shared" si="35"/>
        <v>0</v>
      </c>
      <c r="S933" s="101"/>
      <c r="T933" s="99">
        <v>1.4799999999999999E-4</v>
      </c>
      <c r="U933" s="99">
        <v>3.2199999999999997E-5</v>
      </c>
      <c r="V933" s="99">
        <v>1.5299999999999999E-5</v>
      </c>
      <c r="W933" s="99">
        <v>8.8599999999999999E-6</v>
      </c>
      <c r="X933" s="99">
        <v>2.9799999999999998E-6</v>
      </c>
      <c r="Y933" s="99">
        <v>2.1200000000000001E-8</v>
      </c>
      <c r="Z933" s="99">
        <v>5.5299999999999997E-9</v>
      </c>
      <c r="AA933" s="99">
        <v>5.8599999999999997E-11</v>
      </c>
      <c r="AB933" s="99">
        <v>0</v>
      </c>
      <c r="AC933" s="99">
        <v>0</v>
      </c>
    </row>
    <row r="934" spans="1:29" s="98" customFormat="1" x14ac:dyDescent="0.25">
      <c r="A934" s="98" t="s">
        <v>54</v>
      </c>
      <c r="B934" s="98" t="s">
        <v>236</v>
      </c>
      <c r="C934" s="98" t="s">
        <v>288</v>
      </c>
      <c r="D934" s="98">
        <v>2018</v>
      </c>
      <c r="E934" s="98">
        <v>2016</v>
      </c>
      <c r="F934" s="98" t="s">
        <v>279</v>
      </c>
      <c r="G934" s="98" t="s">
        <v>273</v>
      </c>
      <c r="H934" s="98" t="s">
        <v>276</v>
      </c>
      <c r="I934" s="99">
        <f t="shared" si="36"/>
        <v>3.7276957055214726</v>
      </c>
      <c r="J934" s="99">
        <f t="shared" si="36"/>
        <v>1.6513570552147241</v>
      </c>
      <c r="K934" s="99">
        <f t="shared" si="36"/>
        <v>1.0644777096114519</v>
      </c>
      <c r="L934" s="99">
        <f t="shared" si="36"/>
        <v>0.68806543967280165</v>
      </c>
      <c r="M934" s="99">
        <f t="shared" si="36"/>
        <v>0.33674732106339472</v>
      </c>
      <c r="N934" s="99">
        <f t="shared" si="35"/>
        <v>2.5417946830265853E-2</v>
      </c>
      <c r="O934" s="99">
        <f t="shared" si="35"/>
        <v>8.9448507157464212E-3</v>
      </c>
      <c r="P934" s="99">
        <f t="shared" si="35"/>
        <v>2.1491926380368099E-3</v>
      </c>
      <c r="Q934" s="99">
        <f t="shared" si="35"/>
        <v>7.285398773006135E-4</v>
      </c>
      <c r="R934" s="99">
        <f t="shared" si="35"/>
        <v>2.5053676891615545E-4</v>
      </c>
      <c r="S934" s="101"/>
      <c r="T934" s="99">
        <v>9.2100000000000005E-4</v>
      </c>
      <c r="U934" s="99">
        <v>4.08E-4</v>
      </c>
      <c r="V934" s="99">
        <v>2.63E-4</v>
      </c>
      <c r="W934" s="99">
        <v>1.7000000000000001E-4</v>
      </c>
      <c r="X934" s="99">
        <v>8.3200000000000003E-5</v>
      </c>
      <c r="Y934" s="99">
        <v>6.28E-6</v>
      </c>
      <c r="Z934" s="99">
        <v>2.21E-6</v>
      </c>
      <c r="AA934" s="99">
        <v>5.3099999999999998E-7</v>
      </c>
      <c r="AB934" s="99">
        <v>1.8E-7</v>
      </c>
      <c r="AC934" s="99">
        <v>6.1900000000000005E-8</v>
      </c>
    </row>
    <row r="935" spans="1:29" s="98" customFormat="1" x14ac:dyDescent="0.25">
      <c r="A935" s="98" t="s">
        <v>54</v>
      </c>
      <c r="B935" s="98" t="s">
        <v>236</v>
      </c>
      <c r="C935" s="98" t="s">
        <v>288</v>
      </c>
      <c r="D935" s="98">
        <v>2018</v>
      </c>
      <c r="E935" s="98">
        <v>2016</v>
      </c>
      <c r="F935" s="98" t="s">
        <v>279</v>
      </c>
      <c r="G935" s="98" t="s">
        <v>277</v>
      </c>
      <c r="H935" s="98" t="s">
        <v>274</v>
      </c>
      <c r="I935" s="99">
        <f t="shared" si="36"/>
        <v>0.59902167689161556</v>
      </c>
      <c r="J935" s="99">
        <f t="shared" si="36"/>
        <v>0.20884809815950919</v>
      </c>
      <c r="K935" s="99">
        <f t="shared" si="36"/>
        <v>0.12223280163599182</v>
      </c>
      <c r="L935" s="99">
        <f t="shared" si="36"/>
        <v>8.2163108384458075E-2</v>
      </c>
      <c r="M935" s="99">
        <f t="shared" si="36"/>
        <v>3.816739468302658E-2</v>
      </c>
      <c r="N935" s="99">
        <f t="shared" si="35"/>
        <v>1.278992229038855E-3</v>
      </c>
      <c r="O935" s="99">
        <f t="shared" si="35"/>
        <v>8.2163108384458077E-4</v>
      </c>
      <c r="P935" s="99">
        <f t="shared" si="35"/>
        <v>1.7727803680981597E-4</v>
      </c>
      <c r="Q935" s="99">
        <f t="shared" si="35"/>
        <v>5.6664212678936607E-5</v>
      </c>
      <c r="R935" s="99">
        <f t="shared" si="35"/>
        <v>1.8577766871165645E-5</v>
      </c>
      <c r="S935" s="101"/>
      <c r="T935" s="99">
        <v>1.4799999999999999E-4</v>
      </c>
      <c r="U935" s="99">
        <v>5.1600000000000001E-5</v>
      </c>
      <c r="V935" s="99">
        <v>3.0199999999999999E-5</v>
      </c>
      <c r="W935" s="99">
        <v>2.0299999999999999E-5</v>
      </c>
      <c r="X935" s="99">
        <v>9.4299999999999995E-6</v>
      </c>
      <c r="Y935" s="99">
        <v>3.1600000000000002E-7</v>
      </c>
      <c r="Z935" s="99">
        <v>2.03E-7</v>
      </c>
      <c r="AA935" s="99">
        <v>4.3800000000000002E-8</v>
      </c>
      <c r="AB935" s="99">
        <v>1.4E-8</v>
      </c>
      <c r="AC935" s="99">
        <v>4.5900000000000001E-9</v>
      </c>
    </row>
    <row r="936" spans="1:29" s="98" customFormat="1" x14ac:dyDescent="0.25">
      <c r="A936" s="98" t="s">
        <v>54</v>
      </c>
      <c r="B936" s="98" t="s">
        <v>236</v>
      </c>
      <c r="C936" s="98" t="s">
        <v>288</v>
      </c>
      <c r="D936" s="98">
        <v>2018</v>
      </c>
      <c r="E936" s="98">
        <v>2016</v>
      </c>
      <c r="F936" s="98" t="s">
        <v>279</v>
      </c>
      <c r="G936" s="98" t="s">
        <v>277</v>
      </c>
      <c r="H936" s="98" t="s">
        <v>275</v>
      </c>
      <c r="I936" s="99">
        <f t="shared" si="36"/>
        <v>1.2668498977505114</v>
      </c>
      <c r="J936" s="99">
        <f t="shared" si="36"/>
        <v>0.46545603271983643</v>
      </c>
      <c r="K936" s="99">
        <f t="shared" si="36"/>
        <v>0.23920392638036811</v>
      </c>
      <c r="L936" s="99">
        <f t="shared" si="36"/>
        <v>0.17484957055214723</v>
      </c>
      <c r="M936" s="99">
        <f t="shared" si="36"/>
        <v>7.6901431492842537E-2</v>
      </c>
      <c r="N936" s="99">
        <f t="shared" si="35"/>
        <v>3.0639149284253579E-3</v>
      </c>
      <c r="O936" s="99">
        <f t="shared" si="35"/>
        <v>1.5501709611451943E-3</v>
      </c>
      <c r="P936" s="99">
        <f t="shared" si="35"/>
        <v>3.2946192229038861E-4</v>
      </c>
      <c r="Q936" s="99">
        <f t="shared" si="35"/>
        <v>1.0361456032719836E-4</v>
      </c>
      <c r="R936" s="99">
        <f t="shared" si="35"/>
        <v>3.3108089979550099E-5</v>
      </c>
      <c r="S936" s="101"/>
      <c r="T936" s="99">
        <v>3.1300000000000002E-4</v>
      </c>
      <c r="U936" s="99">
        <v>1.15E-4</v>
      </c>
      <c r="V936" s="99">
        <v>5.91E-5</v>
      </c>
      <c r="W936" s="99">
        <v>4.32E-5</v>
      </c>
      <c r="X936" s="99">
        <v>1.9000000000000001E-5</v>
      </c>
      <c r="Y936" s="99">
        <v>7.5700000000000002E-7</v>
      </c>
      <c r="Z936" s="99">
        <v>3.8299999999999998E-7</v>
      </c>
      <c r="AA936" s="99">
        <v>8.1400000000000001E-8</v>
      </c>
      <c r="AB936" s="99">
        <v>2.5600000000000001E-8</v>
      </c>
      <c r="AC936" s="99">
        <v>8.1799999999999995E-9</v>
      </c>
    </row>
    <row r="937" spans="1:29" s="98" customFormat="1" x14ac:dyDescent="0.25">
      <c r="A937" s="98" t="s">
        <v>54</v>
      </c>
      <c r="B937" s="98" t="s">
        <v>236</v>
      </c>
      <c r="C937" s="98" t="s">
        <v>288</v>
      </c>
      <c r="D937" s="98">
        <v>2018</v>
      </c>
      <c r="E937" s="98">
        <v>2016</v>
      </c>
      <c r="F937" s="98" t="s">
        <v>279</v>
      </c>
      <c r="G937" s="98" t="s">
        <v>277</v>
      </c>
      <c r="H937" s="98" t="s">
        <v>276</v>
      </c>
      <c r="I937" s="99">
        <f t="shared" si="36"/>
        <v>1.521838854805726</v>
      </c>
      <c r="J937" s="99">
        <f t="shared" si="36"/>
        <v>0.70020777096114528</v>
      </c>
      <c r="K937" s="99">
        <f t="shared" si="36"/>
        <v>0.46950347648261759</v>
      </c>
      <c r="L937" s="99">
        <f t="shared" si="36"/>
        <v>0.28979697341513294</v>
      </c>
      <c r="M937" s="99">
        <f t="shared" si="36"/>
        <v>0.13923206543967281</v>
      </c>
      <c r="N937" s="99">
        <f t="shared" si="35"/>
        <v>1.8537292433537831E-2</v>
      </c>
      <c r="O937" s="99">
        <f t="shared" si="35"/>
        <v>3.2784294478527608E-3</v>
      </c>
      <c r="P937" s="99">
        <f t="shared" si="35"/>
        <v>7.2449243353783234E-4</v>
      </c>
      <c r="Q937" s="99">
        <f t="shared" si="35"/>
        <v>2.3515648261758694E-4</v>
      </c>
      <c r="R937" s="99">
        <f t="shared" si="35"/>
        <v>7.7306175869120653E-5</v>
      </c>
      <c r="S937" s="101"/>
      <c r="T937" s="99">
        <v>3.7599999999999998E-4</v>
      </c>
      <c r="U937" s="99">
        <v>1.73E-4</v>
      </c>
      <c r="V937" s="99">
        <v>1.16E-4</v>
      </c>
      <c r="W937" s="99">
        <v>7.1600000000000006E-5</v>
      </c>
      <c r="X937" s="99">
        <v>3.4400000000000003E-5</v>
      </c>
      <c r="Y937" s="99">
        <v>4.5800000000000002E-6</v>
      </c>
      <c r="Z937" s="99">
        <v>8.0999999999999997E-7</v>
      </c>
      <c r="AA937" s="99">
        <v>1.79E-7</v>
      </c>
      <c r="AB937" s="99">
        <v>5.8099999999999997E-8</v>
      </c>
      <c r="AC937" s="99">
        <v>1.9099999999999999E-8</v>
      </c>
    </row>
    <row r="938" spans="1:29" s="98" customFormat="1" x14ac:dyDescent="0.25">
      <c r="A938" s="98" t="s">
        <v>54</v>
      </c>
      <c r="B938" s="98" t="s">
        <v>236</v>
      </c>
      <c r="C938" s="98" t="s">
        <v>288</v>
      </c>
      <c r="D938" s="98">
        <v>2018</v>
      </c>
      <c r="E938" s="98">
        <v>2016</v>
      </c>
      <c r="F938" s="98" t="s">
        <v>279</v>
      </c>
      <c r="G938" s="98" t="s">
        <v>278</v>
      </c>
      <c r="H938" s="98" t="s">
        <v>274</v>
      </c>
      <c r="I938" s="99">
        <f t="shared" si="36"/>
        <v>0.25343224791568342</v>
      </c>
      <c r="J938" s="99">
        <f t="shared" si="36"/>
        <v>8.8358810759792225E-2</v>
      </c>
      <c r="K938" s="99">
        <f t="shared" si="36"/>
        <v>5.1713877615227402E-2</v>
      </c>
      <c r="L938" s="99">
        <f t="shared" si="36"/>
        <v>3.4761315085732276E-2</v>
      </c>
      <c r="M938" s="99">
        <f t="shared" si="36"/>
        <v>1.6147743904357383E-2</v>
      </c>
      <c r="N938" s="99">
        <f t="shared" si="35"/>
        <v>5.4111209690105527E-4</v>
      </c>
      <c r="O938" s="99">
        <f t="shared" si="35"/>
        <v>3.4761315085732265E-4</v>
      </c>
      <c r="P938" s="99">
        <f t="shared" si="35"/>
        <v>7.5002246342614315E-5</v>
      </c>
      <c r="Q938" s="99">
        <f t="shared" si="35"/>
        <v>2.3973320748780857E-5</v>
      </c>
      <c r="R938" s="99">
        <f t="shared" si="35"/>
        <v>7.8598244454931699E-6</v>
      </c>
      <c r="S938" s="101"/>
      <c r="T938" s="99">
        <v>6.2615384615384594E-5</v>
      </c>
      <c r="U938" s="99">
        <v>2.18307692307692E-5</v>
      </c>
      <c r="V938" s="99">
        <v>1.27769230769231E-5</v>
      </c>
      <c r="W938" s="99">
        <v>8.5884615384615407E-6</v>
      </c>
      <c r="X938" s="99">
        <v>3.9896153846153802E-6</v>
      </c>
      <c r="Y938" s="99">
        <v>1.3369230769230801E-7</v>
      </c>
      <c r="Z938" s="99">
        <v>8.5884615384615398E-8</v>
      </c>
      <c r="AA938" s="99">
        <v>1.8530769230769201E-8</v>
      </c>
      <c r="AB938" s="99">
        <v>5.9230769230769197E-9</v>
      </c>
      <c r="AC938" s="99">
        <v>1.9419230769230799E-9</v>
      </c>
    </row>
    <row r="939" spans="1:29" s="98" customFormat="1" x14ac:dyDescent="0.25">
      <c r="A939" s="98" t="s">
        <v>54</v>
      </c>
      <c r="B939" s="98" t="s">
        <v>236</v>
      </c>
      <c r="C939" s="98" t="s">
        <v>288</v>
      </c>
      <c r="D939" s="98">
        <v>2018</v>
      </c>
      <c r="E939" s="98">
        <v>2016</v>
      </c>
      <c r="F939" s="98" t="s">
        <v>279</v>
      </c>
      <c r="G939" s="98" t="s">
        <v>278</v>
      </c>
      <c r="H939" s="98" t="s">
        <v>275</v>
      </c>
      <c r="I939" s="99">
        <f t="shared" si="36"/>
        <v>0.53597495674060114</v>
      </c>
      <c r="J939" s="99">
        <f t="shared" si="36"/>
        <v>0.19692370615070021</v>
      </c>
      <c r="K939" s="99">
        <f t="shared" si="36"/>
        <v>0.10120166116092515</v>
      </c>
      <c r="L939" s="99">
        <f t="shared" si="36"/>
        <v>7.3974818310523924E-2</v>
      </c>
      <c r="M939" s="99">
        <f t="shared" si="36"/>
        <v>3.2535221016202619E-2</v>
      </c>
      <c r="N939" s="99">
        <f t="shared" si="35"/>
        <v>1.2962717004876524E-3</v>
      </c>
      <c r="O939" s="99">
        <f t="shared" si="35"/>
        <v>6.5584156048450722E-4</v>
      </c>
      <c r="P939" s="99">
        <f t="shared" si="35"/>
        <v>1.3938773635362579E-4</v>
      </c>
      <c r="Q939" s="99">
        <f t="shared" si="35"/>
        <v>4.3836929369199191E-5</v>
      </c>
      <c r="R939" s="99">
        <f t="shared" si="35"/>
        <v>1.4007268837501963E-5</v>
      </c>
      <c r="S939" s="101"/>
      <c r="T939" s="99">
        <v>1.3242307692307699E-4</v>
      </c>
      <c r="U939" s="99">
        <v>4.8653846153846199E-5</v>
      </c>
      <c r="V939" s="99">
        <v>2.50038461538462E-5</v>
      </c>
      <c r="W939" s="99">
        <v>1.8276923076923101E-5</v>
      </c>
      <c r="X939" s="99">
        <v>8.0384615384615392E-6</v>
      </c>
      <c r="Y939" s="99">
        <v>3.2026923076923102E-7</v>
      </c>
      <c r="Z939" s="99">
        <v>1.6203846153846201E-7</v>
      </c>
      <c r="AA939" s="99">
        <v>3.4438461538461503E-8</v>
      </c>
      <c r="AB939" s="99">
        <v>1.08307692307692E-8</v>
      </c>
      <c r="AC939" s="99">
        <v>3.4607692307692299E-9</v>
      </c>
    </row>
    <row r="940" spans="1:29" s="98" customFormat="1" x14ac:dyDescent="0.25">
      <c r="A940" s="98" t="s">
        <v>54</v>
      </c>
      <c r="B940" s="98" t="s">
        <v>236</v>
      </c>
      <c r="C940" s="98" t="s">
        <v>288</v>
      </c>
      <c r="D940" s="98">
        <v>2018</v>
      </c>
      <c r="E940" s="98">
        <v>2016</v>
      </c>
      <c r="F940" s="98" t="s">
        <v>279</v>
      </c>
      <c r="G940" s="98" t="s">
        <v>278</v>
      </c>
      <c r="H940" s="98" t="s">
        <v>276</v>
      </c>
      <c r="I940" s="99">
        <f t="shared" si="36"/>
        <v>0.64385490011011448</v>
      </c>
      <c r="J940" s="99">
        <f t="shared" si="36"/>
        <v>0.29624174925279223</v>
      </c>
      <c r="K940" s="99">
        <f t="shared" si="36"/>
        <v>0.19863608620418446</v>
      </c>
      <c r="L940" s="99">
        <f t="shared" si="36"/>
        <v>0.12260641182947934</v>
      </c>
      <c r="M940" s="99">
        <f t="shared" si="36"/>
        <v>5.8905873839861754E-2</v>
      </c>
      <c r="N940" s="99">
        <f t="shared" si="35"/>
        <v>7.8427006449583222E-3</v>
      </c>
      <c r="O940" s="99">
        <f t="shared" si="35"/>
        <v>1.3870278433223233E-3</v>
      </c>
      <c r="P940" s="99">
        <f t="shared" si="35"/>
        <v>3.065160295736982E-4</v>
      </c>
      <c r="Q940" s="99">
        <f t="shared" si="35"/>
        <v>9.9489281107440489E-5</v>
      </c>
      <c r="R940" s="99">
        <f t="shared" si="35"/>
        <v>3.2706459021551043E-5</v>
      </c>
      <c r="S940" s="101"/>
      <c r="T940" s="99">
        <v>1.59076923076923E-4</v>
      </c>
      <c r="U940" s="99">
        <v>7.3192307692307695E-5</v>
      </c>
      <c r="V940" s="99">
        <v>4.9076923076923101E-5</v>
      </c>
      <c r="W940" s="99">
        <v>3.0292307692307699E-5</v>
      </c>
      <c r="X940" s="99">
        <v>1.45538461538462E-5</v>
      </c>
      <c r="Y940" s="99">
        <v>1.9376923076923099E-6</v>
      </c>
      <c r="Z940" s="99">
        <v>3.4269230769230799E-7</v>
      </c>
      <c r="AA940" s="99">
        <v>7.5730769230769204E-8</v>
      </c>
      <c r="AB940" s="99">
        <v>2.4580769230769199E-8</v>
      </c>
      <c r="AC940" s="99">
        <v>8.0807692307692301E-9</v>
      </c>
    </row>
    <row r="941" spans="1:29" s="98" customFormat="1" x14ac:dyDescent="0.25">
      <c r="A941" s="98" t="s">
        <v>54</v>
      </c>
      <c r="B941" s="98" t="s">
        <v>236</v>
      </c>
      <c r="C941" s="98" t="s">
        <v>288</v>
      </c>
      <c r="D941" s="98">
        <v>2018</v>
      </c>
      <c r="E941" s="98">
        <v>2016</v>
      </c>
      <c r="F941" s="98" t="s">
        <v>280</v>
      </c>
      <c r="G941" s="98" t="s">
        <v>273</v>
      </c>
      <c r="H941" s="98" t="s">
        <v>274</v>
      </c>
      <c r="I941" s="99">
        <f t="shared" si="36"/>
        <v>4.614085889570552E-15</v>
      </c>
      <c r="J941" s="99">
        <f t="shared" si="36"/>
        <v>1.1211419222903887E-8</v>
      </c>
      <c r="K941" s="99">
        <f t="shared" si="36"/>
        <v>8.7424785276073625E-8</v>
      </c>
      <c r="L941" s="99">
        <f t="shared" si="36"/>
        <v>6.273537832310838E-7</v>
      </c>
      <c r="M941" s="99">
        <f t="shared" si="36"/>
        <v>1.9508678936605317E-6</v>
      </c>
      <c r="N941" s="99">
        <f t="shared" si="35"/>
        <v>3.5253235173824131E-7</v>
      </c>
      <c r="O941" s="99">
        <f t="shared" si="35"/>
        <v>2.4932253578732104E-7</v>
      </c>
      <c r="P941" s="99">
        <f t="shared" si="35"/>
        <v>8.5401063394683024E-8</v>
      </c>
      <c r="Q941" s="99">
        <f t="shared" si="35"/>
        <v>3.6386519427402862E-8</v>
      </c>
      <c r="R941" s="99">
        <f t="shared" si="35"/>
        <v>1.4732695296523518E-8</v>
      </c>
      <c r="S941" s="101"/>
      <c r="T941" s="99">
        <v>1.1399999999999999E-18</v>
      </c>
      <c r="U941" s="99">
        <v>2.7700000000000001E-12</v>
      </c>
      <c r="V941" s="99">
        <v>2.1599999999999998E-11</v>
      </c>
      <c r="W941" s="99">
        <v>1.5500000000000001E-10</v>
      </c>
      <c r="X941" s="99">
        <v>4.8199999999999999E-10</v>
      </c>
      <c r="Y941" s="99">
        <v>8.7100000000000002E-11</v>
      </c>
      <c r="Z941" s="99">
        <v>6.1599999999999999E-11</v>
      </c>
      <c r="AA941" s="99">
        <v>2.11E-11</v>
      </c>
      <c r="AB941" s="99">
        <v>8.9899999999999995E-12</v>
      </c>
      <c r="AC941" s="99">
        <v>3.6399999999999998E-12</v>
      </c>
    </row>
    <row r="942" spans="1:29" s="98" customFormat="1" x14ac:dyDescent="0.25">
      <c r="A942" s="98" t="s">
        <v>54</v>
      </c>
      <c r="B942" s="98" t="s">
        <v>236</v>
      </c>
      <c r="C942" s="98" t="s">
        <v>288</v>
      </c>
      <c r="D942" s="98">
        <v>2018</v>
      </c>
      <c r="E942" s="98">
        <v>2016</v>
      </c>
      <c r="F942" s="98" t="s">
        <v>280</v>
      </c>
      <c r="G942" s="98" t="s">
        <v>273</v>
      </c>
      <c r="H942" s="98" t="s">
        <v>275</v>
      </c>
      <c r="I942" s="99">
        <f t="shared" si="36"/>
        <v>7.7306175869120655E-12</v>
      </c>
      <c r="J942" s="99">
        <f t="shared" si="36"/>
        <v>2.1087182004089983E-7</v>
      </c>
      <c r="K942" s="99">
        <f t="shared" si="36"/>
        <v>2.2018094069529653E-6</v>
      </c>
      <c r="L942" s="99">
        <f t="shared" si="36"/>
        <v>6.5973333333333338E-6</v>
      </c>
      <c r="M942" s="99">
        <f t="shared" si="36"/>
        <v>1.3963680981595092E-5</v>
      </c>
      <c r="N942" s="99">
        <f t="shared" si="35"/>
        <v>2.5620319018404907E-6</v>
      </c>
      <c r="O942" s="99">
        <f t="shared" si="35"/>
        <v>1.2182805725971369E-6</v>
      </c>
      <c r="P942" s="99">
        <f t="shared" si="35"/>
        <v>3.9988744376278118E-7</v>
      </c>
      <c r="Q942" s="99">
        <f t="shared" si="35"/>
        <v>2.0358642126789365E-7</v>
      </c>
      <c r="R942" s="99">
        <f t="shared" si="35"/>
        <v>1.1211419222903885E-7</v>
      </c>
      <c r="S942" s="101"/>
      <c r="T942" s="99">
        <v>1.9099999999999999E-15</v>
      </c>
      <c r="U942" s="99">
        <v>5.21E-11</v>
      </c>
      <c r="V942" s="99">
        <v>5.4399999999999998E-10</v>
      </c>
      <c r="W942" s="99">
        <v>1.63E-9</v>
      </c>
      <c r="X942" s="99">
        <v>3.4499999999999999E-9</v>
      </c>
      <c r="Y942" s="99">
        <v>6.3299999999999999E-10</v>
      </c>
      <c r="Z942" s="99">
        <v>3.0099999999999999E-10</v>
      </c>
      <c r="AA942" s="99">
        <v>9.8799999999999997E-11</v>
      </c>
      <c r="AB942" s="99">
        <v>5.0299999999999997E-11</v>
      </c>
      <c r="AC942" s="99">
        <v>2.7699999999999999E-11</v>
      </c>
    </row>
    <row r="943" spans="1:29" s="98" customFormat="1" x14ac:dyDescent="0.25">
      <c r="A943" s="98" t="s">
        <v>54</v>
      </c>
      <c r="B943" s="98" t="s">
        <v>236</v>
      </c>
      <c r="C943" s="98" t="s">
        <v>288</v>
      </c>
      <c r="D943" s="98">
        <v>2018</v>
      </c>
      <c r="E943" s="98">
        <v>2016</v>
      </c>
      <c r="F943" s="98" t="s">
        <v>280</v>
      </c>
      <c r="G943" s="98" t="s">
        <v>273</v>
      </c>
      <c r="H943" s="98" t="s">
        <v>276</v>
      </c>
      <c r="I943" s="99">
        <f t="shared" si="36"/>
        <v>5.7878445807770964E-9</v>
      </c>
      <c r="J943" s="99">
        <f t="shared" si="36"/>
        <v>5.302151329243354E-6</v>
      </c>
      <c r="K943" s="99">
        <f t="shared" si="36"/>
        <v>4.8974069529652349E-5</v>
      </c>
      <c r="L943" s="99">
        <f t="shared" si="36"/>
        <v>1.0847149284253578E-4</v>
      </c>
      <c r="M943" s="99">
        <f t="shared" si="36"/>
        <v>2.9627288343558281E-4</v>
      </c>
      <c r="N943" s="99">
        <f t="shared" si="35"/>
        <v>1.0280507157464213E-4</v>
      </c>
      <c r="O943" s="99">
        <f t="shared" si="35"/>
        <v>6.152114519427404E-5</v>
      </c>
      <c r="P943" s="99">
        <f t="shared" si="35"/>
        <v>2.2139517382413089E-5</v>
      </c>
      <c r="Q943" s="99">
        <f t="shared" si="35"/>
        <v>9.6329161554192237E-6</v>
      </c>
      <c r="R943" s="99">
        <f t="shared" si="35"/>
        <v>3.905783231083845E-6</v>
      </c>
      <c r="S943" s="101"/>
      <c r="T943" s="99">
        <v>1.43E-12</v>
      </c>
      <c r="U943" s="99">
        <v>1.31E-9</v>
      </c>
      <c r="V943" s="99">
        <v>1.2100000000000001E-8</v>
      </c>
      <c r="W943" s="99">
        <v>2.6799999999999998E-8</v>
      </c>
      <c r="X943" s="99">
        <v>7.3199999999999994E-8</v>
      </c>
      <c r="Y943" s="99">
        <v>2.5399999999999999E-8</v>
      </c>
      <c r="Z943" s="99">
        <v>1.52E-8</v>
      </c>
      <c r="AA943" s="99">
        <v>5.4700000000000003E-9</v>
      </c>
      <c r="AB943" s="99">
        <v>2.3800000000000001E-9</v>
      </c>
      <c r="AC943" s="99">
        <v>9.6500000000000008E-10</v>
      </c>
    </row>
    <row r="944" spans="1:29" s="98" customFormat="1" x14ac:dyDescent="0.25">
      <c r="A944" s="98" t="s">
        <v>54</v>
      </c>
      <c r="B944" s="98" t="s">
        <v>236</v>
      </c>
      <c r="C944" s="98" t="s">
        <v>288</v>
      </c>
      <c r="D944" s="98">
        <v>2018</v>
      </c>
      <c r="E944" s="98">
        <v>2016</v>
      </c>
      <c r="F944" s="98" t="s">
        <v>280</v>
      </c>
      <c r="G944" s="98" t="s">
        <v>277</v>
      </c>
      <c r="H944" s="98" t="s">
        <v>274</v>
      </c>
      <c r="I944" s="99">
        <f t="shared" si="36"/>
        <v>9.7948139059304693E-10</v>
      </c>
      <c r="J944" s="99">
        <f t="shared" si="36"/>
        <v>6.8806543967280178E-7</v>
      </c>
      <c r="K944" s="99">
        <f t="shared" si="36"/>
        <v>1.7687329243353784E-6</v>
      </c>
      <c r="L944" s="99">
        <f t="shared" si="36"/>
        <v>1.1939959100204499E-5</v>
      </c>
      <c r="M944" s="99">
        <f t="shared" si="36"/>
        <v>2.9303492842535788E-5</v>
      </c>
      <c r="N944" s="99">
        <f t="shared" si="35"/>
        <v>6.7592310838445814E-6</v>
      </c>
      <c r="O944" s="99">
        <f t="shared" si="35"/>
        <v>5.0593047034764829E-6</v>
      </c>
      <c r="P944" s="99">
        <f t="shared" si="35"/>
        <v>1.8334920245398774E-6</v>
      </c>
      <c r="Q944" s="99">
        <f t="shared" si="35"/>
        <v>8.3782085889570559E-7</v>
      </c>
      <c r="R944" s="99">
        <f t="shared" si="35"/>
        <v>3.7115059304703481E-7</v>
      </c>
      <c r="S944" s="101"/>
      <c r="T944" s="99">
        <v>2.4199999999999998E-13</v>
      </c>
      <c r="U944" s="99">
        <v>1.7000000000000001E-10</v>
      </c>
      <c r="V944" s="99">
        <v>4.3699999999999999E-10</v>
      </c>
      <c r="W944" s="99">
        <v>2.9499999999999999E-9</v>
      </c>
      <c r="X944" s="99">
        <v>7.2399999999999998E-9</v>
      </c>
      <c r="Y944" s="99">
        <v>1.67E-9</v>
      </c>
      <c r="Z944" s="99">
        <v>1.25E-9</v>
      </c>
      <c r="AA944" s="99">
        <v>4.5299999999999999E-10</v>
      </c>
      <c r="AB944" s="99">
        <v>2.0700000000000001E-10</v>
      </c>
      <c r="AC944" s="99">
        <v>9.1700000000000004E-11</v>
      </c>
    </row>
    <row r="945" spans="1:29" s="98" customFormat="1" x14ac:dyDescent="0.25">
      <c r="A945" s="98" t="s">
        <v>54</v>
      </c>
      <c r="B945" s="98" t="s">
        <v>236</v>
      </c>
      <c r="C945" s="98" t="s">
        <v>288</v>
      </c>
      <c r="D945" s="98">
        <v>2018</v>
      </c>
      <c r="E945" s="98">
        <v>2016</v>
      </c>
      <c r="F945" s="98" t="s">
        <v>280</v>
      </c>
      <c r="G945" s="98" t="s">
        <v>277</v>
      </c>
      <c r="H945" s="98" t="s">
        <v>275</v>
      </c>
      <c r="I945" s="99">
        <f t="shared" si="36"/>
        <v>1.3316089979550104E-9</v>
      </c>
      <c r="J945" s="99">
        <f t="shared" si="36"/>
        <v>9.7543394683026584E-7</v>
      </c>
      <c r="K945" s="99">
        <f t="shared" si="36"/>
        <v>9.7543394683026588E-6</v>
      </c>
      <c r="L945" s="99">
        <f t="shared" si="36"/>
        <v>2.1168130879345608E-5</v>
      </c>
      <c r="M945" s="99">
        <f t="shared" si="36"/>
        <v>5.625946830265849E-5</v>
      </c>
      <c r="N945" s="99">
        <f t="shared" si="35"/>
        <v>1.7242110429447852E-5</v>
      </c>
      <c r="O945" s="99">
        <f t="shared" si="35"/>
        <v>1.2304229038854805E-5</v>
      </c>
      <c r="P945" s="99">
        <f t="shared" si="35"/>
        <v>3.9664948875255626E-6</v>
      </c>
      <c r="Q945" s="99">
        <f t="shared" si="35"/>
        <v>1.6189775051124744E-6</v>
      </c>
      <c r="R945" s="99">
        <f t="shared" si="35"/>
        <v>6.3140122699386505E-7</v>
      </c>
      <c r="S945" s="101"/>
      <c r="T945" s="99">
        <v>3.2900000000000001E-13</v>
      </c>
      <c r="U945" s="99">
        <v>2.4099999999999999E-10</v>
      </c>
      <c r="V945" s="99">
        <v>2.4100000000000002E-9</v>
      </c>
      <c r="W945" s="99">
        <v>5.2300000000000003E-9</v>
      </c>
      <c r="X945" s="99">
        <v>1.39E-8</v>
      </c>
      <c r="Y945" s="99">
        <v>4.2599999999999998E-9</v>
      </c>
      <c r="Z945" s="99">
        <v>3.0399999999999998E-9</v>
      </c>
      <c r="AA945" s="99">
        <v>9.7999999999999992E-10</v>
      </c>
      <c r="AB945" s="99">
        <v>4.0000000000000001E-10</v>
      </c>
      <c r="AC945" s="99">
        <v>1.56E-10</v>
      </c>
    </row>
    <row r="946" spans="1:29" s="98" customFormat="1" x14ac:dyDescent="0.25">
      <c r="A946" s="98" t="s">
        <v>54</v>
      </c>
      <c r="B946" s="98" t="s">
        <v>236</v>
      </c>
      <c r="C946" s="98" t="s">
        <v>288</v>
      </c>
      <c r="D946" s="98">
        <v>2018</v>
      </c>
      <c r="E946" s="98">
        <v>2016</v>
      </c>
      <c r="F946" s="98" t="s">
        <v>280</v>
      </c>
      <c r="G946" s="98" t="s">
        <v>277</v>
      </c>
      <c r="H946" s="98" t="s">
        <v>276</v>
      </c>
      <c r="I946" s="99">
        <f t="shared" si="36"/>
        <v>2.1410977505112473E-9</v>
      </c>
      <c r="J946" s="99">
        <f t="shared" si="36"/>
        <v>6.556858895705522E-6</v>
      </c>
      <c r="K946" s="99">
        <f t="shared" si="36"/>
        <v>4.8164580777096122E-5</v>
      </c>
      <c r="L946" s="99">
        <f t="shared" si="36"/>
        <v>8.9043762781186096E-5</v>
      </c>
      <c r="M946" s="99">
        <f t="shared" si="36"/>
        <v>1.5663607361963191E-4</v>
      </c>
      <c r="N946" s="99">
        <f t="shared" si="35"/>
        <v>5.2212024539877299E-5</v>
      </c>
      <c r="O946" s="99">
        <f t="shared" si="35"/>
        <v>1.9630102249488753E-5</v>
      </c>
      <c r="P946" s="99">
        <f t="shared" si="35"/>
        <v>7.3663476482617587E-6</v>
      </c>
      <c r="Q946" s="99">
        <f t="shared" si="35"/>
        <v>3.2986666666666669E-6</v>
      </c>
      <c r="R946" s="99">
        <f t="shared" si="35"/>
        <v>1.3316089979550102E-6</v>
      </c>
      <c r="S946" s="101"/>
      <c r="T946" s="99">
        <v>5.2899999999999997E-13</v>
      </c>
      <c r="U946" s="99">
        <v>1.62E-9</v>
      </c>
      <c r="V946" s="99">
        <v>1.1900000000000001E-8</v>
      </c>
      <c r="W946" s="99">
        <v>2.1999999999999998E-8</v>
      </c>
      <c r="X946" s="99">
        <v>3.8700000000000002E-8</v>
      </c>
      <c r="Y946" s="99">
        <v>1.29E-8</v>
      </c>
      <c r="Z946" s="99">
        <v>4.8499999999999996E-9</v>
      </c>
      <c r="AA946" s="99">
        <v>1.8199999999999999E-9</v>
      </c>
      <c r="AB946" s="99">
        <v>8.1499999999999998E-10</v>
      </c>
      <c r="AC946" s="99">
        <v>3.29E-10</v>
      </c>
    </row>
    <row r="947" spans="1:29" s="98" customFormat="1" x14ac:dyDescent="0.25">
      <c r="A947" s="98" t="s">
        <v>54</v>
      </c>
      <c r="B947" s="98" t="s">
        <v>236</v>
      </c>
      <c r="C947" s="98" t="s">
        <v>288</v>
      </c>
      <c r="D947" s="98">
        <v>2018</v>
      </c>
      <c r="E947" s="98">
        <v>2016</v>
      </c>
      <c r="F947" s="98" t="s">
        <v>280</v>
      </c>
      <c r="G947" s="98" t="s">
        <v>278</v>
      </c>
      <c r="H947" s="98" t="s">
        <v>274</v>
      </c>
      <c r="I947" s="99">
        <f t="shared" si="36"/>
        <v>4.1439597294321065E-10</v>
      </c>
      <c r="J947" s="99">
        <f t="shared" si="36"/>
        <v>2.9110460909233908E-7</v>
      </c>
      <c r="K947" s="99">
        <f t="shared" si="36"/>
        <v>7.4831008337265844E-7</v>
      </c>
      <c r="L947" s="99">
        <f t="shared" si="36"/>
        <v>5.051521157778814E-6</v>
      </c>
      <c r="M947" s="99">
        <f t="shared" si="36"/>
        <v>1.2397631587226668E-5</v>
      </c>
      <c r="N947" s="99">
        <f t="shared" si="35"/>
        <v>2.8596746893188629E-6</v>
      </c>
      <c r="O947" s="99">
        <f t="shared" si="35"/>
        <v>2.1404750668554356E-6</v>
      </c>
      <c r="P947" s="99">
        <f t="shared" si="35"/>
        <v>7.7570816422840901E-7</v>
      </c>
      <c r="Q947" s="99">
        <f t="shared" si="35"/>
        <v>3.544626710712601E-7</v>
      </c>
      <c r="R947" s="99">
        <f t="shared" si="35"/>
        <v>1.5702525090451453E-7</v>
      </c>
      <c r="S947" s="101"/>
      <c r="T947" s="99">
        <v>1.02384615384615E-13</v>
      </c>
      <c r="U947" s="99">
        <v>7.1923076923076902E-11</v>
      </c>
      <c r="V947" s="99">
        <v>1.8488461538461499E-10</v>
      </c>
      <c r="W947" s="99">
        <v>1.24807692307692E-9</v>
      </c>
      <c r="X947" s="99">
        <v>3.06307692307692E-9</v>
      </c>
      <c r="Y947" s="99">
        <v>7.0653846153846204E-10</v>
      </c>
      <c r="Z947" s="99">
        <v>5.28846153846154E-10</v>
      </c>
      <c r="AA947" s="99">
        <v>1.9165384615384599E-10</v>
      </c>
      <c r="AB947" s="99">
        <v>8.7576923076923103E-11</v>
      </c>
      <c r="AC947" s="99">
        <v>3.8796153846153803E-11</v>
      </c>
    </row>
    <row r="948" spans="1:29" s="98" customFormat="1" x14ac:dyDescent="0.25">
      <c r="A948" s="98" t="s">
        <v>54</v>
      </c>
      <c r="B948" s="98" t="s">
        <v>236</v>
      </c>
      <c r="C948" s="98" t="s">
        <v>288</v>
      </c>
      <c r="D948" s="98">
        <v>2018</v>
      </c>
      <c r="E948" s="98">
        <v>2016</v>
      </c>
      <c r="F948" s="98" t="s">
        <v>280</v>
      </c>
      <c r="G948" s="98" t="s">
        <v>278</v>
      </c>
      <c r="H948" s="98" t="s">
        <v>275</v>
      </c>
      <c r="I948" s="99">
        <f t="shared" si="36"/>
        <v>5.6337303759635178E-10</v>
      </c>
      <c r="J948" s="99">
        <f t="shared" si="36"/>
        <v>4.1268359288972602E-7</v>
      </c>
      <c r="K948" s="99">
        <f t="shared" si="36"/>
        <v>4.1268359288972602E-6</v>
      </c>
      <c r="L948" s="99">
        <f t="shared" si="36"/>
        <v>8.9557476797231488E-6</v>
      </c>
      <c r="M948" s="99">
        <f t="shared" si="36"/>
        <v>2.3802082743432437E-5</v>
      </c>
      <c r="N948" s="99">
        <f t="shared" ref="N948:R998" si="37">1000*98.96*Y948/24.45</f>
        <v>7.2947390278433128E-6</v>
      </c>
      <c r="O948" s="99">
        <f t="shared" si="37"/>
        <v>5.2056353625924334E-6</v>
      </c>
      <c r="P948" s="99">
        <f t="shared" si="37"/>
        <v>1.6781324524146625E-6</v>
      </c>
      <c r="Q948" s="99">
        <f t="shared" si="37"/>
        <v>6.8495202139373832E-7</v>
      </c>
      <c r="R948" s="99">
        <f t="shared" si="37"/>
        <v>2.6713128834355831E-7</v>
      </c>
      <c r="S948" s="101"/>
      <c r="T948" s="99">
        <v>1.39192307692308E-13</v>
      </c>
      <c r="U948" s="99">
        <v>1.01961538461538E-10</v>
      </c>
      <c r="V948" s="99">
        <v>1.0196153846153801E-9</v>
      </c>
      <c r="W948" s="99">
        <v>2.2126923076923099E-9</v>
      </c>
      <c r="X948" s="99">
        <v>5.8807692307692302E-9</v>
      </c>
      <c r="Y948" s="99">
        <v>1.80230769230769E-9</v>
      </c>
      <c r="Z948" s="99">
        <v>1.28615384615385E-9</v>
      </c>
      <c r="AA948" s="99">
        <v>4.1461538461538498E-10</v>
      </c>
      <c r="AB948" s="99">
        <v>1.6923076923076901E-10</v>
      </c>
      <c r="AC948" s="99">
        <v>6.6000000000000005E-11</v>
      </c>
    </row>
    <row r="949" spans="1:29" s="98" customFormat="1" x14ac:dyDescent="0.25">
      <c r="A949" s="98" t="s">
        <v>54</v>
      </c>
      <c r="B949" s="98" t="s">
        <v>236</v>
      </c>
      <c r="C949" s="98" t="s">
        <v>288</v>
      </c>
      <c r="D949" s="98">
        <v>2018</v>
      </c>
      <c r="E949" s="98">
        <v>2016</v>
      </c>
      <c r="F949" s="98" t="s">
        <v>280</v>
      </c>
      <c r="G949" s="98" t="s">
        <v>278</v>
      </c>
      <c r="H949" s="98" t="s">
        <v>276</v>
      </c>
      <c r="I949" s="99">
        <f t="shared" ref="I949:M999" si="38">1000*98.96*T949/24.45</f>
        <v>9.0584904829321883E-10</v>
      </c>
      <c r="J949" s="99">
        <f t="shared" si="38"/>
        <v>2.7740556866446427E-6</v>
      </c>
      <c r="K949" s="99">
        <f t="shared" si="38"/>
        <v>2.0377322636463761E-5</v>
      </c>
      <c r="L949" s="99">
        <f t="shared" si="38"/>
        <v>3.7672361176655669E-5</v>
      </c>
      <c r="M949" s="99">
        <f t="shared" si="38"/>
        <v>6.6269108069844169E-5</v>
      </c>
      <c r="N949" s="99">
        <f t="shared" si="37"/>
        <v>2.20897026899481E-5</v>
      </c>
      <c r="O949" s="99">
        <f t="shared" si="37"/>
        <v>8.3050432593991003E-6</v>
      </c>
      <c r="P949" s="99">
        <f t="shared" si="37"/>
        <v>3.1165316973415138E-6</v>
      </c>
      <c r="Q949" s="99">
        <f t="shared" si="37"/>
        <v>1.3955897435897422E-6</v>
      </c>
      <c r="R949" s="99">
        <f t="shared" si="37"/>
        <v>5.6337303759635175E-7</v>
      </c>
      <c r="S949" s="101"/>
      <c r="T949" s="99">
        <v>2.23807692307692E-13</v>
      </c>
      <c r="U949" s="99">
        <v>6.8538461538461505E-10</v>
      </c>
      <c r="V949" s="99">
        <v>5.0346153846153901E-9</v>
      </c>
      <c r="W949" s="99">
        <v>9.3076923076923107E-9</v>
      </c>
      <c r="X949" s="99">
        <v>1.63730769230769E-8</v>
      </c>
      <c r="Y949" s="99">
        <v>5.4576923076923102E-9</v>
      </c>
      <c r="Z949" s="99">
        <v>2.0519230769230802E-9</v>
      </c>
      <c r="AA949" s="99">
        <v>7.7000000000000003E-10</v>
      </c>
      <c r="AB949" s="99">
        <v>3.4480769230769202E-10</v>
      </c>
      <c r="AC949" s="99">
        <v>1.3919230769230799E-10</v>
      </c>
    </row>
    <row r="950" spans="1:29" s="98" customFormat="1" x14ac:dyDescent="0.25">
      <c r="A950" s="98" t="s">
        <v>54</v>
      </c>
      <c r="B950" s="98" t="s">
        <v>236</v>
      </c>
      <c r="C950" s="98" t="s">
        <v>288</v>
      </c>
      <c r="D950" s="98">
        <v>2019</v>
      </c>
      <c r="E950" s="98">
        <v>2019</v>
      </c>
      <c r="F950" s="98" t="s">
        <v>272</v>
      </c>
      <c r="G950" s="98" t="s">
        <v>273</v>
      </c>
      <c r="H950" s="98" t="s">
        <v>274</v>
      </c>
      <c r="I950" s="99">
        <f t="shared" si="38"/>
        <v>1.6432621676891617E-14</v>
      </c>
      <c r="J950" s="99">
        <f t="shared" si="38"/>
        <v>1.5987402862985683E-8</v>
      </c>
      <c r="K950" s="99">
        <f t="shared" si="38"/>
        <v>1.7363533742331291E-7</v>
      </c>
      <c r="L950" s="99">
        <f t="shared" si="38"/>
        <v>7.3663476482617579E-7</v>
      </c>
      <c r="M950" s="99">
        <f t="shared" si="38"/>
        <v>2.145145194274029E-6</v>
      </c>
      <c r="N950" s="99">
        <f t="shared" si="37"/>
        <v>3.5131811860940696E-7</v>
      </c>
      <c r="O950" s="99">
        <f t="shared" si="37"/>
        <v>2.4284662576687115E-7</v>
      </c>
      <c r="P950" s="99">
        <f t="shared" si="37"/>
        <v>7.8115664621676902E-8</v>
      </c>
      <c r="Q950" s="99">
        <f t="shared" si="37"/>
        <v>3.1772433537832315E-8</v>
      </c>
      <c r="R950" s="99">
        <f t="shared" si="37"/>
        <v>1.3316089979550102E-8</v>
      </c>
      <c r="S950" s="101"/>
      <c r="T950" s="99">
        <v>4.06E-18</v>
      </c>
      <c r="U950" s="99">
        <v>3.9499999999999999E-12</v>
      </c>
      <c r="V950" s="99">
        <v>4.2900000000000002E-11</v>
      </c>
      <c r="W950" s="99">
        <v>1.8199999999999999E-10</v>
      </c>
      <c r="X950" s="99">
        <v>5.3000000000000003E-10</v>
      </c>
      <c r="Y950" s="99">
        <v>8.68E-11</v>
      </c>
      <c r="Z950" s="99">
        <v>6E-11</v>
      </c>
      <c r="AA950" s="99">
        <v>1.9300000000000001E-11</v>
      </c>
      <c r="AB950" s="99">
        <v>7.8500000000000007E-12</v>
      </c>
      <c r="AC950" s="99">
        <v>3.2899999999999999E-12</v>
      </c>
    </row>
    <row r="951" spans="1:29" s="98" customFormat="1" x14ac:dyDescent="0.25">
      <c r="A951" s="98" t="s">
        <v>54</v>
      </c>
      <c r="B951" s="98" t="s">
        <v>236</v>
      </c>
      <c r="C951" s="98" t="s">
        <v>288</v>
      </c>
      <c r="D951" s="98">
        <v>2019</v>
      </c>
      <c r="E951" s="98">
        <v>2019</v>
      </c>
      <c r="F951" s="98" t="s">
        <v>272</v>
      </c>
      <c r="G951" s="98" t="s">
        <v>273</v>
      </c>
      <c r="H951" s="98" t="s">
        <v>275</v>
      </c>
      <c r="I951" s="99">
        <f t="shared" si="38"/>
        <v>0.40312539877300613</v>
      </c>
      <c r="J951" s="99">
        <f t="shared" si="38"/>
        <v>6.9211288343558289E-2</v>
      </c>
      <c r="K951" s="99">
        <f t="shared" si="38"/>
        <v>3.0477251533742332E-2</v>
      </c>
      <c r="L951" s="99">
        <f t="shared" si="38"/>
        <v>1.7282584867075665E-2</v>
      </c>
      <c r="M951" s="99">
        <f t="shared" si="38"/>
        <v>5.1807280163599185E-3</v>
      </c>
      <c r="N951" s="99">
        <f t="shared" si="37"/>
        <v>1.7525431492842537E-5</v>
      </c>
      <c r="O951" s="99">
        <f t="shared" si="37"/>
        <v>3.85721390593047E-6</v>
      </c>
      <c r="P951" s="99">
        <f t="shared" si="37"/>
        <v>6.7997055214723927E-7</v>
      </c>
      <c r="Q951" s="99">
        <f t="shared" si="37"/>
        <v>2.5013202453987727E-7</v>
      </c>
      <c r="R951" s="99">
        <f t="shared" si="37"/>
        <v>1.19399591002045E-7</v>
      </c>
      <c r="S951" s="101"/>
      <c r="T951" s="99">
        <v>9.9599999999999995E-5</v>
      </c>
      <c r="U951" s="99">
        <v>1.7099999999999999E-5</v>
      </c>
      <c r="V951" s="99">
        <v>7.5299999999999999E-6</v>
      </c>
      <c r="W951" s="99">
        <v>4.2699999999999998E-6</v>
      </c>
      <c r="X951" s="99">
        <v>1.28E-6</v>
      </c>
      <c r="Y951" s="99">
        <v>4.3299999999999997E-9</v>
      </c>
      <c r="Z951" s="99">
        <v>9.5299999999999991E-10</v>
      </c>
      <c r="AA951" s="99">
        <v>1.6799999999999999E-10</v>
      </c>
      <c r="AB951" s="99">
        <v>6.1799999999999996E-11</v>
      </c>
      <c r="AC951" s="99">
        <v>2.9500000000000002E-11</v>
      </c>
    </row>
    <row r="952" spans="1:29" s="98" customFormat="1" x14ac:dyDescent="0.25">
      <c r="A952" s="98" t="s">
        <v>54</v>
      </c>
      <c r="B952" s="98" t="s">
        <v>236</v>
      </c>
      <c r="C952" s="98" t="s">
        <v>288</v>
      </c>
      <c r="D952" s="98">
        <v>2019</v>
      </c>
      <c r="E952" s="98">
        <v>2019</v>
      </c>
      <c r="F952" s="98" t="s">
        <v>272</v>
      </c>
      <c r="G952" s="98" t="s">
        <v>273</v>
      </c>
      <c r="H952" s="98" t="s">
        <v>276</v>
      </c>
      <c r="I952" s="99">
        <f t="shared" si="38"/>
        <v>3.3269987730061352</v>
      </c>
      <c r="J952" s="99">
        <f t="shared" si="38"/>
        <v>1.4894593047034765</v>
      </c>
      <c r="K952" s="99">
        <f t="shared" si="38"/>
        <v>0.92686462167689165</v>
      </c>
      <c r="L952" s="99">
        <f t="shared" si="38"/>
        <v>0.62330633946830272</v>
      </c>
      <c r="M952" s="99">
        <f t="shared" si="38"/>
        <v>0.30112981595092025</v>
      </c>
      <c r="N952" s="99">
        <f t="shared" si="37"/>
        <v>2.1451451942740285E-2</v>
      </c>
      <c r="O952" s="99">
        <f t="shared" si="37"/>
        <v>7.7710920245398765E-3</v>
      </c>
      <c r="P952" s="99">
        <f t="shared" si="37"/>
        <v>1.9103934560327199E-3</v>
      </c>
      <c r="Q952" s="99">
        <f t="shared" si="37"/>
        <v>6.5568588957055224E-4</v>
      </c>
      <c r="R952" s="99">
        <f t="shared" si="37"/>
        <v>2.1653824130879348E-4</v>
      </c>
      <c r="S952" s="101"/>
      <c r="T952" s="99">
        <v>8.2200000000000003E-4</v>
      </c>
      <c r="U952" s="99">
        <v>3.68E-4</v>
      </c>
      <c r="V952" s="99">
        <v>2.2900000000000001E-4</v>
      </c>
      <c r="W952" s="99">
        <v>1.54E-4</v>
      </c>
      <c r="X952" s="99">
        <v>7.4400000000000006E-5</v>
      </c>
      <c r="Y952" s="99">
        <v>5.3000000000000001E-6</v>
      </c>
      <c r="Z952" s="99">
        <v>1.9199999999999998E-6</v>
      </c>
      <c r="AA952" s="99">
        <v>4.7199999999999999E-7</v>
      </c>
      <c r="AB952" s="99">
        <v>1.6199999999999999E-7</v>
      </c>
      <c r="AC952" s="99">
        <v>5.3500000000000003E-8</v>
      </c>
    </row>
    <row r="953" spans="1:29" s="98" customFormat="1" x14ac:dyDescent="0.25">
      <c r="A953" s="98" t="s">
        <v>54</v>
      </c>
      <c r="B953" s="98" t="s">
        <v>236</v>
      </c>
      <c r="C953" s="98" t="s">
        <v>288</v>
      </c>
      <c r="D953" s="98">
        <v>2019</v>
      </c>
      <c r="E953" s="98">
        <v>2019</v>
      </c>
      <c r="F953" s="98" t="s">
        <v>272</v>
      </c>
      <c r="G953" s="98" t="s">
        <v>277</v>
      </c>
      <c r="H953" s="98" t="s">
        <v>274</v>
      </c>
      <c r="I953" s="99">
        <f t="shared" si="38"/>
        <v>0.48569325153374232</v>
      </c>
      <c r="J953" s="99">
        <f t="shared" si="38"/>
        <v>0.18294445807770965</v>
      </c>
      <c r="K953" s="99">
        <f t="shared" si="38"/>
        <v>9.0257995910020455E-2</v>
      </c>
      <c r="L953" s="99">
        <f t="shared" si="38"/>
        <v>7.2044498977505117E-2</v>
      </c>
      <c r="M953" s="99">
        <f t="shared" si="38"/>
        <v>3.4079476482617589E-2</v>
      </c>
      <c r="N953" s="99">
        <f t="shared" si="37"/>
        <v>1.0604302658486708E-3</v>
      </c>
      <c r="O953" s="99">
        <f t="shared" si="37"/>
        <v>7.1639754601227003E-4</v>
      </c>
      <c r="P953" s="99">
        <f t="shared" si="37"/>
        <v>1.5380286298568509E-4</v>
      </c>
      <c r="Q953" s="99">
        <f t="shared" si="37"/>
        <v>4.8569325153374239E-5</v>
      </c>
      <c r="R953" s="99">
        <f t="shared" si="37"/>
        <v>1.538028629856851E-5</v>
      </c>
      <c r="S953" s="101"/>
      <c r="T953" s="99">
        <v>1.2E-4</v>
      </c>
      <c r="U953" s="99">
        <v>4.5200000000000001E-5</v>
      </c>
      <c r="V953" s="99">
        <v>2.23E-5</v>
      </c>
      <c r="W953" s="99">
        <v>1.7799999999999999E-5</v>
      </c>
      <c r="X953" s="99">
        <v>8.4200000000000007E-6</v>
      </c>
      <c r="Y953" s="99">
        <v>2.6199999999999999E-7</v>
      </c>
      <c r="Z953" s="99">
        <v>1.7700000000000001E-7</v>
      </c>
      <c r="AA953" s="99">
        <v>3.8000000000000003E-8</v>
      </c>
      <c r="AB953" s="99">
        <v>1.2E-8</v>
      </c>
      <c r="AC953" s="99">
        <v>3.8000000000000001E-9</v>
      </c>
    </row>
    <row r="954" spans="1:29" s="98" customFormat="1" x14ac:dyDescent="0.25">
      <c r="A954" s="98" t="s">
        <v>54</v>
      </c>
      <c r="B954" s="98" t="s">
        <v>236</v>
      </c>
      <c r="C954" s="98" t="s">
        <v>288</v>
      </c>
      <c r="D954" s="98">
        <v>2019</v>
      </c>
      <c r="E954" s="98">
        <v>2019</v>
      </c>
      <c r="F954" s="98" t="s">
        <v>272</v>
      </c>
      <c r="G954" s="98" t="s">
        <v>277</v>
      </c>
      <c r="H954" s="98" t="s">
        <v>275</v>
      </c>
      <c r="I954" s="99">
        <f t="shared" si="38"/>
        <v>1.0280507157464212</v>
      </c>
      <c r="J954" s="99">
        <f t="shared" si="38"/>
        <v>0.38976883435582821</v>
      </c>
      <c r="K954" s="99">
        <f t="shared" si="38"/>
        <v>0.20763386503067482</v>
      </c>
      <c r="L954" s="99">
        <f t="shared" si="38"/>
        <v>0.15461235173824131</v>
      </c>
      <c r="M954" s="99">
        <f t="shared" si="38"/>
        <v>7.123501022494888E-2</v>
      </c>
      <c r="N954" s="99">
        <f t="shared" si="37"/>
        <v>2.6470282208588959E-3</v>
      </c>
      <c r="O954" s="99">
        <f t="shared" si="37"/>
        <v>1.3235141104294479E-3</v>
      </c>
      <c r="P954" s="99">
        <f t="shared" si="37"/>
        <v>2.8372580777096115E-4</v>
      </c>
      <c r="Q954" s="99">
        <f t="shared" si="37"/>
        <v>9.0257995910020467E-5</v>
      </c>
      <c r="R954" s="99">
        <f t="shared" si="37"/>
        <v>2.9141595092024541E-5</v>
      </c>
      <c r="S954" s="101"/>
      <c r="T954" s="99">
        <v>2.5399999999999999E-4</v>
      </c>
      <c r="U954" s="99">
        <v>9.6299999999999996E-5</v>
      </c>
      <c r="V954" s="99">
        <v>5.13E-5</v>
      </c>
      <c r="W954" s="99">
        <v>3.82E-5</v>
      </c>
      <c r="X954" s="99">
        <v>1.7600000000000001E-5</v>
      </c>
      <c r="Y954" s="99">
        <v>6.5400000000000001E-7</v>
      </c>
      <c r="Z954" s="99">
        <v>3.27E-7</v>
      </c>
      <c r="AA954" s="99">
        <v>7.0099999999999999E-8</v>
      </c>
      <c r="AB954" s="99">
        <v>2.2300000000000001E-8</v>
      </c>
      <c r="AC954" s="99">
        <v>7.2E-9</v>
      </c>
    </row>
    <row r="955" spans="1:29" s="98" customFormat="1" x14ac:dyDescent="0.25">
      <c r="A955" s="98" t="s">
        <v>54</v>
      </c>
      <c r="B955" s="98" t="s">
        <v>236</v>
      </c>
      <c r="C955" s="98" t="s">
        <v>288</v>
      </c>
      <c r="D955" s="98">
        <v>2019</v>
      </c>
      <c r="E955" s="98">
        <v>2019</v>
      </c>
      <c r="F955" s="98" t="s">
        <v>272</v>
      </c>
      <c r="G955" s="98" t="s">
        <v>277</v>
      </c>
      <c r="H955" s="98" t="s">
        <v>276</v>
      </c>
      <c r="I955" s="99">
        <f t="shared" si="38"/>
        <v>1.3558936605316974</v>
      </c>
      <c r="J955" s="99">
        <f t="shared" si="38"/>
        <v>0.52616768916155421</v>
      </c>
      <c r="K955" s="99">
        <f t="shared" si="38"/>
        <v>0.40474437627811866</v>
      </c>
      <c r="L955" s="99">
        <f t="shared" si="38"/>
        <v>0.21613349693251532</v>
      </c>
      <c r="M955" s="99">
        <f t="shared" si="38"/>
        <v>0.10240032719836401</v>
      </c>
      <c r="N955" s="99">
        <f t="shared" si="37"/>
        <v>1.4247002044989776E-2</v>
      </c>
      <c r="O955" s="99">
        <f t="shared" si="37"/>
        <v>2.3394224948875258E-3</v>
      </c>
      <c r="P955" s="99">
        <f t="shared" si="37"/>
        <v>5.1807280163599181E-4</v>
      </c>
      <c r="Q955" s="99">
        <f t="shared" si="37"/>
        <v>1.67159427402863E-4</v>
      </c>
      <c r="R955" s="99">
        <f t="shared" si="37"/>
        <v>5.4640490797546015E-5</v>
      </c>
      <c r="S955" s="101"/>
      <c r="T955" s="99">
        <v>3.3500000000000001E-4</v>
      </c>
      <c r="U955" s="99">
        <v>1.2999999999999999E-4</v>
      </c>
      <c r="V955" s="99">
        <v>1E-4</v>
      </c>
      <c r="W955" s="99">
        <v>5.3399999999999997E-5</v>
      </c>
      <c r="X955" s="99">
        <v>2.5299999999999998E-5</v>
      </c>
      <c r="Y955" s="99">
        <v>3.5200000000000002E-6</v>
      </c>
      <c r="Z955" s="99">
        <v>5.7800000000000001E-7</v>
      </c>
      <c r="AA955" s="99">
        <v>1.2800000000000001E-7</v>
      </c>
      <c r="AB955" s="99">
        <v>4.1299999999999999E-8</v>
      </c>
      <c r="AC955" s="99">
        <v>1.35E-8</v>
      </c>
    </row>
    <row r="956" spans="1:29" s="98" customFormat="1" x14ac:dyDescent="0.25">
      <c r="A956" s="98" t="s">
        <v>54</v>
      </c>
      <c r="B956" s="98" t="s">
        <v>236</v>
      </c>
      <c r="C956" s="98" t="s">
        <v>288</v>
      </c>
      <c r="D956" s="98">
        <v>2019</v>
      </c>
      <c r="E956" s="98">
        <v>2019</v>
      </c>
      <c r="F956" s="98" t="s">
        <v>272</v>
      </c>
      <c r="G956" s="98" t="s">
        <v>278</v>
      </c>
      <c r="H956" s="98" t="s">
        <v>274</v>
      </c>
      <c r="I956" s="99">
        <f t="shared" si="38"/>
        <v>0.20548560641812189</v>
      </c>
      <c r="J956" s="99">
        <f t="shared" si="38"/>
        <v>7.7399578417492426E-2</v>
      </c>
      <c r="K956" s="99">
        <f t="shared" si="38"/>
        <v>3.8186075192700938E-2</v>
      </c>
      <c r="L956" s="99">
        <f t="shared" si="38"/>
        <v>3.0480364952021392E-2</v>
      </c>
      <c r="M956" s="99">
        <f t="shared" si="38"/>
        <v>1.4418240050338201E-2</v>
      </c>
      <c r="N956" s="99">
        <f t="shared" si="37"/>
        <v>4.4864357401289986E-4</v>
      </c>
      <c r="O956" s="99">
        <f t="shared" si="37"/>
        <v>3.0309126946672965E-4</v>
      </c>
      <c r="P956" s="99">
        <f t="shared" si="37"/>
        <v>6.507044203240532E-5</v>
      </c>
      <c r="Q956" s="99">
        <f t="shared" si="37"/>
        <v>2.0548560641812191E-5</v>
      </c>
      <c r="R956" s="99">
        <f t="shared" si="37"/>
        <v>6.507044203240532E-6</v>
      </c>
      <c r="S956" s="101"/>
      <c r="T956" s="99">
        <v>5.07692307692308E-5</v>
      </c>
      <c r="U956" s="99">
        <v>1.91230769230769E-5</v>
      </c>
      <c r="V956" s="99">
        <v>9.4346153846153798E-6</v>
      </c>
      <c r="W956" s="99">
        <v>7.5307692307692299E-6</v>
      </c>
      <c r="X956" s="99">
        <v>3.5623076923076899E-6</v>
      </c>
      <c r="Y956" s="99">
        <v>1.10846153846154E-7</v>
      </c>
      <c r="Z956" s="99">
        <v>7.4884615384615405E-8</v>
      </c>
      <c r="AA956" s="99">
        <v>1.6076923076923099E-8</v>
      </c>
      <c r="AB956" s="99">
        <v>5.0769230769230804E-9</v>
      </c>
      <c r="AC956" s="99">
        <v>1.60769230769231E-9</v>
      </c>
    </row>
    <row r="957" spans="1:29" s="98" customFormat="1" x14ac:dyDescent="0.25">
      <c r="A957" s="98" t="s">
        <v>54</v>
      </c>
      <c r="B957" s="98" t="s">
        <v>236</v>
      </c>
      <c r="C957" s="98" t="s">
        <v>288</v>
      </c>
      <c r="D957" s="98">
        <v>2019</v>
      </c>
      <c r="E957" s="98">
        <v>2019</v>
      </c>
      <c r="F957" s="98" t="s">
        <v>272</v>
      </c>
      <c r="G957" s="98" t="s">
        <v>278</v>
      </c>
      <c r="H957" s="98" t="s">
        <v>275</v>
      </c>
      <c r="I957" s="99">
        <f t="shared" si="38"/>
        <v>0.43494453358502255</v>
      </c>
      <c r="J957" s="99">
        <f t="shared" si="38"/>
        <v>0.16490219915054272</v>
      </c>
      <c r="K957" s="99">
        <f t="shared" si="38"/>
        <v>8.7845096743747256E-2</v>
      </c>
      <c r="L957" s="99">
        <f t="shared" si="38"/>
        <v>6.5412918043102244E-2</v>
      </c>
      <c r="M957" s="99">
        <f t="shared" si="38"/>
        <v>3.0137888941324537E-2</v>
      </c>
      <c r="N957" s="99">
        <f t="shared" si="37"/>
        <v>1.119896554978765E-3</v>
      </c>
      <c r="O957" s="99">
        <f t="shared" si="37"/>
        <v>5.5994827748938249E-4</v>
      </c>
      <c r="P957" s="99">
        <f t="shared" si="37"/>
        <v>1.2003784174925275E-4</v>
      </c>
      <c r="Q957" s="99">
        <f t="shared" si="37"/>
        <v>3.8186075192700939E-5</v>
      </c>
      <c r="R957" s="99">
        <f t="shared" si="37"/>
        <v>1.2329136385087321E-5</v>
      </c>
      <c r="S957" s="101"/>
      <c r="T957" s="99">
        <v>1.0746153846153801E-4</v>
      </c>
      <c r="U957" s="99">
        <v>4.0742307692307699E-5</v>
      </c>
      <c r="V957" s="99">
        <v>2.1703846153846201E-5</v>
      </c>
      <c r="W957" s="99">
        <v>1.61615384615385E-5</v>
      </c>
      <c r="X957" s="99">
        <v>7.4461538461538496E-6</v>
      </c>
      <c r="Y957" s="99">
        <v>2.7669230769230801E-7</v>
      </c>
      <c r="Z957" s="99">
        <v>1.38346153846154E-7</v>
      </c>
      <c r="AA957" s="99">
        <v>2.9657692307692299E-8</v>
      </c>
      <c r="AB957" s="99">
        <v>9.4346153846153799E-9</v>
      </c>
      <c r="AC957" s="99">
        <v>3.0461538461538499E-9</v>
      </c>
    </row>
    <row r="958" spans="1:29" s="98" customFormat="1" x14ac:dyDescent="0.25">
      <c r="A958" s="98" t="s">
        <v>54</v>
      </c>
      <c r="B958" s="98" t="s">
        <v>236</v>
      </c>
      <c r="C958" s="98" t="s">
        <v>288</v>
      </c>
      <c r="D958" s="98">
        <v>2019</v>
      </c>
      <c r="E958" s="98">
        <v>2019</v>
      </c>
      <c r="F958" s="98" t="s">
        <v>272</v>
      </c>
      <c r="G958" s="98" t="s">
        <v>278</v>
      </c>
      <c r="H958" s="98" t="s">
        <v>276</v>
      </c>
      <c r="I958" s="99">
        <f t="shared" si="38"/>
        <v>0.57364731791725565</v>
      </c>
      <c r="J958" s="99">
        <f t="shared" si="38"/>
        <v>0.22260940695296524</v>
      </c>
      <c r="K958" s="99">
        <f t="shared" si="38"/>
        <v>0.17123800534843478</v>
      </c>
      <c r="L958" s="99">
        <f t="shared" si="38"/>
        <v>9.1441094856064206E-2</v>
      </c>
      <c r="M958" s="99">
        <f t="shared" si="38"/>
        <v>4.3323215353154185E-2</v>
      </c>
      <c r="N958" s="99">
        <f t="shared" si="37"/>
        <v>6.0275777882649083E-3</v>
      </c>
      <c r="O958" s="99">
        <f t="shared" si="37"/>
        <v>9.8975567091395497E-4</v>
      </c>
      <c r="P958" s="99">
        <f t="shared" si="37"/>
        <v>2.191846468459967E-4</v>
      </c>
      <c r="Q958" s="99">
        <f t="shared" si="37"/>
        <v>7.0721296208903477E-5</v>
      </c>
      <c r="R958" s="99">
        <f t="shared" si="37"/>
        <v>2.3117130722038695E-5</v>
      </c>
      <c r="S958" s="101"/>
      <c r="T958" s="99">
        <v>1.4173076923076899E-4</v>
      </c>
      <c r="U958" s="99">
        <v>5.5000000000000002E-5</v>
      </c>
      <c r="V958" s="99">
        <v>4.23076923076923E-5</v>
      </c>
      <c r="W958" s="99">
        <v>2.2592307692307698E-5</v>
      </c>
      <c r="X958" s="99">
        <v>1.0703846153846199E-5</v>
      </c>
      <c r="Y958" s="99">
        <v>1.4892307692307701E-6</v>
      </c>
      <c r="Z958" s="99">
        <v>2.4453846153846199E-7</v>
      </c>
      <c r="AA958" s="99">
        <v>5.4153846153846197E-8</v>
      </c>
      <c r="AB958" s="99">
        <v>1.74730769230769E-8</v>
      </c>
      <c r="AC958" s="99">
        <v>5.7115384615384601E-9</v>
      </c>
    </row>
    <row r="959" spans="1:29" s="98" customFormat="1" x14ac:dyDescent="0.25">
      <c r="A959" s="98" t="s">
        <v>54</v>
      </c>
      <c r="B959" s="98" t="s">
        <v>236</v>
      </c>
      <c r="C959" s="98" t="s">
        <v>288</v>
      </c>
      <c r="D959" s="98">
        <v>2019</v>
      </c>
      <c r="E959" s="98">
        <v>2019</v>
      </c>
      <c r="F959" s="98" t="s">
        <v>279</v>
      </c>
      <c r="G959" s="98" t="s">
        <v>273</v>
      </c>
      <c r="H959" s="98" t="s">
        <v>274</v>
      </c>
      <c r="I959" s="99">
        <f t="shared" si="38"/>
        <v>0</v>
      </c>
      <c r="J959" s="99">
        <f t="shared" si="38"/>
        <v>0</v>
      </c>
      <c r="K959" s="99">
        <f t="shared" si="38"/>
        <v>0</v>
      </c>
      <c r="L959" s="99">
        <f t="shared" si="38"/>
        <v>0</v>
      </c>
      <c r="M959" s="99">
        <f t="shared" si="38"/>
        <v>0</v>
      </c>
      <c r="N959" s="99">
        <f t="shared" si="37"/>
        <v>0</v>
      </c>
      <c r="O959" s="99">
        <f t="shared" si="37"/>
        <v>0</v>
      </c>
      <c r="P959" s="99">
        <f t="shared" si="37"/>
        <v>0</v>
      </c>
      <c r="Q959" s="99">
        <f t="shared" si="37"/>
        <v>0</v>
      </c>
      <c r="R959" s="99">
        <f t="shared" si="37"/>
        <v>0</v>
      </c>
      <c r="S959" s="101"/>
      <c r="T959" s="99">
        <v>0</v>
      </c>
      <c r="U959" s="99">
        <v>0</v>
      </c>
      <c r="V959" s="99">
        <v>0</v>
      </c>
      <c r="W959" s="99">
        <v>0</v>
      </c>
      <c r="X959" s="99">
        <v>0</v>
      </c>
      <c r="Y959" s="99">
        <v>0</v>
      </c>
      <c r="Z959" s="99">
        <v>0</v>
      </c>
      <c r="AA959" s="99">
        <v>0</v>
      </c>
      <c r="AB959" s="99">
        <v>0</v>
      </c>
      <c r="AC959" s="99">
        <v>0</v>
      </c>
    </row>
    <row r="960" spans="1:29" s="98" customFormat="1" x14ac:dyDescent="0.25">
      <c r="A960" s="98" t="s">
        <v>54</v>
      </c>
      <c r="B960" s="98" t="s">
        <v>236</v>
      </c>
      <c r="C960" s="98" t="s">
        <v>288</v>
      </c>
      <c r="D960" s="98">
        <v>2019</v>
      </c>
      <c r="E960" s="98">
        <v>2019</v>
      </c>
      <c r="F960" s="98" t="s">
        <v>279</v>
      </c>
      <c r="G960" s="98" t="s">
        <v>273</v>
      </c>
      <c r="H960" s="98" t="s">
        <v>275</v>
      </c>
      <c r="I960" s="99">
        <f t="shared" si="38"/>
        <v>0.40312539877300613</v>
      </c>
      <c r="J960" s="99">
        <f t="shared" si="38"/>
        <v>6.9211288343558289E-2</v>
      </c>
      <c r="K960" s="99">
        <f t="shared" si="38"/>
        <v>3.0477251533742332E-2</v>
      </c>
      <c r="L960" s="99">
        <f t="shared" si="38"/>
        <v>1.7282584867075665E-2</v>
      </c>
      <c r="M960" s="99">
        <f t="shared" si="38"/>
        <v>5.1807280163599185E-3</v>
      </c>
      <c r="N960" s="99">
        <f t="shared" si="37"/>
        <v>1.3761308793456031E-5</v>
      </c>
      <c r="O960" s="99">
        <f t="shared" si="37"/>
        <v>9.6329161554192228E-7</v>
      </c>
      <c r="P960" s="99">
        <f t="shared" si="37"/>
        <v>0</v>
      </c>
      <c r="Q960" s="99">
        <f t="shared" si="37"/>
        <v>0</v>
      </c>
      <c r="R960" s="99">
        <f t="shared" si="37"/>
        <v>0</v>
      </c>
      <c r="S960" s="101"/>
      <c r="T960" s="99">
        <v>9.9599999999999995E-5</v>
      </c>
      <c r="U960" s="99">
        <v>1.7099999999999999E-5</v>
      </c>
      <c r="V960" s="99">
        <v>7.5299999999999999E-6</v>
      </c>
      <c r="W960" s="99">
        <v>4.2699999999999998E-6</v>
      </c>
      <c r="X960" s="99">
        <v>1.28E-6</v>
      </c>
      <c r="Y960" s="99">
        <v>3.3999999999999998E-9</v>
      </c>
      <c r="Z960" s="99">
        <v>2.3800000000000001E-10</v>
      </c>
      <c r="AA960" s="99">
        <v>0</v>
      </c>
      <c r="AB960" s="99">
        <v>0</v>
      </c>
      <c r="AC960" s="99">
        <v>0</v>
      </c>
    </row>
    <row r="961" spans="1:29" s="98" customFormat="1" x14ac:dyDescent="0.25">
      <c r="A961" s="98" t="s">
        <v>54</v>
      </c>
      <c r="B961" s="98" t="s">
        <v>236</v>
      </c>
      <c r="C961" s="98" t="s">
        <v>288</v>
      </c>
      <c r="D961" s="98">
        <v>2019</v>
      </c>
      <c r="E961" s="98">
        <v>2019</v>
      </c>
      <c r="F961" s="98" t="s">
        <v>279</v>
      </c>
      <c r="G961" s="98" t="s">
        <v>273</v>
      </c>
      <c r="H961" s="98" t="s">
        <v>276</v>
      </c>
      <c r="I961" s="99">
        <f t="shared" si="38"/>
        <v>3.3269987730061352</v>
      </c>
      <c r="J961" s="99">
        <f t="shared" si="38"/>
        <v>1.4894593047034765</v>
      </c>
      <c r="K961" s="99">
        <f t="shared" si="38"/>
        <v>0.92686462167689165</v>
      </c>
      <c r="L961" s="99">
        <f t="shared" si="38"/>
        <v>0.62330633946830272</v>
      </c>
      <c r="M961" s="99">
        <f t="shared" si="38"/>
        <v>0.30072507157464212</v>
      </c>
      <c r="N961" s="99">
        <f t="shared" si="37"/>
        <v>2.1330028629856855E-2</v>
      </c>
      <c r="O961" s="99">
        <f t="shared" si="37"/>
        <v>7.7306175869120662E-3</v>
      </c>
      <c r="P961" s="99">
        <f t="shared" si="37"/>
        <v>1.8861087934560329E-3</v>
      </c>
      <c r="Q961" s="99">
        <f t="shared" si="37"/>
        <v>6.4354355828220866E-4</v>
      </c>
      <c r="R961" s="99">
        <f t="shared" si="37"/>
        <v>2.1289554192229038E-4</v>
      </c>
      <c r="S961" s="101"/>
      <c r="T961" s="99">
        <v>8.2200000000000003E-4</v>
      </c>
      <c r="U961" s="99">
        <v>3.68E-4</v>
      </c>
      <c r="V961" s="99">
        <v>2.2900000000000001E-4</v>
      </c>
      <c r="W961" s="99">
        <v>1.54E-4</v>
      </c>
      <c r="X961" s="99">
        <v>7.4300000000000004E-5</v>
      </c>
      <c r="Y961" s="99">
        <v>5.2700000000000004E-6</v>
      </c>
      <c r="Z961" s="99">
        <v>1.9099999999999999E-6</v>
      </c>
      <c r="AA961" s="99">
        <v>4.6600000000000002E-7</v>
      </c>
      <c r="AB961" s="99">
        <v>1.5900000000000001E-7</v>
      </c>
      <c r="AC961" s="99">
        <v>5.2600000000000001E-8</v>
      </c>
    </row>
    <row r="962" spans="1:29" s="98" customFormat="1" x14ac:dyDescent="0.25">
      <c r="A962" s="98" t="s">
        <v>54</v>
      </c>
      <c r="B962" s="98" t="s">
        <v>236</v>
      </c>
      <c r="C962" s="98" t="s">
        <v>288</v>
      </c>
      <c r="D962" s="98">
        <v>2019</v>
      </c>
      <c r="E962" s="98">
        <v>2019</v>
      </c>
      <c r="F962" s="98" t="s">
        <v>279</v>
      </c>
      <c r="G962" s="98" t="s">
        <v>277</v>
      </c>
      <c r="H962" s="98" t="s">
        <v>274</v>
      </c>
      <c r="I962" s="99">
        <f t="shared" si="38"/>
        <v>0.48569325153374232</v>
      </c>
      <c r="J962" s="99">
        <f t="shared" si="38"/>
        <v>0.18294445807770965</v>
      </c>
      <c r="K962" s="99">
        <f t="shared" si="38"/>
        <v>9.0257995910020455E-2</v>
      </c>
      <c r="L962" s="99">
        <f t="shared" si="38"/>
        <v>7.2044498977505117E-2</v>
      </c>
      <c r="M962" s="99">
        <f t="shared" si="38"/>
        <v>3.4039002044989775E-2</v>
      </c>
      <c r="N962" s="99">
        <f t="shared" si="37"/>
        <v>1.0523353783231082E-3</v>
      </c>
      <c r="O962" s="99">
        <f t="shared" si="37"/>
        <v>7.1235010224948876E-4</v>
      </c>
      <c r="P962" s="99">
        <f t="shared" si="37"/>
        <v>1.5177914110429448E-4</v>
      </c>
      <c r="Q962" s="99">
        <f t="shared" si="37"/>
        <v>4.7759836400817998E-5</v>
      </c>
      <c r="R962" s="99">
        <f t="shared" si="37"/>
        <v>1.5056490797546013E-5</v>
      </c>
      <c r="S962" s="101"/>
      <c r="T962" s="99">
        <v>1.2E-4</v>
      </c>
      <c r="U962" s="99">
        <v>4.5200000000000001E-5</v>
      </c>
      <c r="V962" s="99">
        <v>2.23E-5</v>
      </c>
      <c r="W962" s="99">
        <v>1.7799999999999999E-5</v>
      </c>
      <c r="X962" s="99">
        <v>8.4100000000000008E-6</v>
      </c>
      <c r="Y962" s="99">
        <v>2.6E-7</v>
      </c>
      <c r="Z962" s="99">
        <v>1.7599999999999999E-7</v>
      </c>
      <c r="AA962" s="99">
        <v>3.7499999999999998E-8</v>
      </c>
      <c r="AB962" s="99">
        <v>1.18E-8</v>
      </c>
      <c r="AC962" s="99">
        <v>3.72E-9</v>
      </c>
    </row>
    <row r="963" spans="1:29" s="98" customFormat="1" x14ac:dyDescent="0.25">
      <c r="A963" s="98" t="s">
        <v>54</v>
      </c>
      <c r="B963" s="98" t="s">
        <v>236</v>
      </c>
      <c r="C963" s="98" t="s">
        <v>288</v>
      </c>
      <c r="D963" s="98">
        <v>2019</v>
      </c>
      <c r="E963" s="98">
        <v>2019</v>
      </c>
      <c r="F963" s="98" t="s">
        <v>279</v>
      </c>
      <c r="G963" s="98" t="s">
        <v>277</v>
      </c>
      <c r="H963" s="98" t="s">
        <v>275</v>
      </c>
      <c r="I963" s="99">
        <f t="shared" si="38"/>
        <v>1.0280507157464212</v>
      </c>
      <c r="J963" s="99">
        <f t="shared" si="38"/>
        <v>0.38976883435582821</v>
      </c>
      <c r="K963" s="99">
        <f t="shared" si="38"/>
        <v>0.20763386503067482</v>
      </c>
      <c r="L963" s="99">
        <f t="shared" si="38"/>
        <v>0.15461235173824131</v>
      </c>
      <c r="M963" s="99">
        <f t="shared" si="38"/>
        <v>7.123501022494888E-2</v>
      </c>
      <c r="N963" s="99">
        <f t="shared" si="37"/>
        <v>2.6308384458077713E-3</v>
      </c>
      <c r="O963" s="99">
        <f t="shared" si="37"/>
        <v>1.3113717791411045E-3</v>
      </c>
      <c r="P963" s="99">
        <f t="shared" si="37"/>
        <v>2.7967836400817999E-4</v>
      </c>
      <c r="Q963" s="99">
        <f t="shared" si="37"/>
        <v>8.8639018404907985E-5</v>
      </c>
      <c r="R963" s="99">
        <f t="shared" si="37"/>
        <v>2.8534478527607366E-5</v>
      </c>
      <c r="S963" s="101"/>
      <c r="T963" s="99">
        <v>2.5399999999999999E-4</v>
      </c>
      <c r="U963" s="99">
        <v>9.6299999999999996E-5</v>
      </c>
      <c r="V963" s="99">
        <v>5.13E-5</v>
      </c>
      <c r="W963" s="99">
        <v>3.82E-5</v>
      </c>
      <c r="X963" s="99">
        <v>1.7600000000000001E-5</v>
      </c>
      <c r="Y963" s="99">
        <v>6.5000000000000002E-7</v>
      </c>
      <c r="Z963" s="99">
        <v>3.2399999999999999E-7</v>
      </c>
      <c r="AA963" s="99">
        <v>6.9100000000000003E-8</v>
      </c>
      <c r="AB963" s="99">
        <v>2.1900000000000001E-8</v>
      </c>
      <c r="AC963" s="99">
        <v>7.0500000000000003E-9</v>
      </c>
    </row>
    <row r="964" spans="1:29" s="98" customFormat="1" x14ac:dyDescent="0.25">
      <c r="A964" s="98" t="s">
        <v>54</v>
      </c>
      <c r="B964" s="98" t="s">
        <v>236</v>
      </c>
      <c r="C964" s="98" t="s">
        <v>288</v>
      </c>
      <c r="D964" s="98">
        <v>2019</v>
      </c>
      <c r="E964" s="98">
        <v>2019</v>
      </c>
      <c r="F964" s="98" t="s">
        <v>279</v>
      </c>
      <c r="G964" s="98" t="s">
        <v>277</v>
      </c>
      <c r="H964" s="98" t="s">
        <v>276</v>
      </c>
      <c r="I964" s="99">
        <f t="shared" si="38"/>
        <v>1.3558936605316974</v>
      </c>
      <c r="J964" s="99">
        <f t="shared" si="38"/>
        <v>0.52616768916155421</v>
      </c>
      <c r="K964" s="99">
        <f t="shared" si="38"/>
        <v>0.40474437627811866</v>
      </c>
      <c r="L964" s="99">
        <f t="shared" si="38"/>
        <v>0.21613349693251532</v>
      </c>
      <c r="M964" s="99">
        <f t="shared" si="38"/>
        <v>0.10240032719836401</v>
      </c>
      <c r="N964" s="99">
        <f t="shared" si="37"/>
        <v>1.4206527607361963E-2</v>
      </c>
      <c r="O964" s="99">
        <f t="shared" si="37"/>
        <v>2.3232327198364012E-3</v>
      </c>
      <c r="P964" s="99">
        <f t="shared" si="37"/>
        <v>5.0997791411042939E-4</v>
      </c>
      <c r="Q964" s="99">
        <f t="shared" si="37"/>
        <v>1.6432621676891614E-4</v>
      </c>
      <c r="R964" s="99">
        <f t="shared" si="37"/>
        <v>5.3831002044989774E-5</v>
      </c>
      <c r="S964" s="101"/>
      <c r="T964" s="99">
        <v>3.3500000000000001E-4</v>
      </c>
      <c r="U964" s="99">
        <v>1.2999999999999999E-4</v>
      </c>
      <c r="V964" s="99">
        <v>1E-4</v>
      </c>
      <c r="W964" s="99">
        <v>5.3399999999999997E-5</v>
      </c>
      <c r="X964" s="99">
        <v>2.5299999999999998E-5</v>
      </c>
      <c r="Y964" s="99">
        <v>3.5099999999999999E-6</v>
      </c>
      <c r="Z964" s="99">
        <v>5.7400000000000003E-7</v>
      </c>
      <c r="AA964" s="99">
        <v>1.2599999999999999E-7</v>
      </c>
      <c r="AB964" s="99">
        <v>4.06E-8</v>
      </c>
      <c r="AC964" s="99">
        <v>1.33E-8</v>
      </c>
    </row>
    <row r="965" spans="1:29" s="98" customFormat="1" x14ac:dyDescent="0.25">
      <c r="A965" s="98" t="s">
        <v>54</v>
      </c>
      <c r="B965" s="98" t="s">
        <v>236</v>
      </c>
      <c r="C965" s="98" t="s">
        <v>288</v>
      </c>
      <c r="D965" s="98">
        <v>2019</v>
      </c>
      <c r="E965" s="98">
        <v>2019</v>
      </c>
      <c r="F965" s="98" t="s">
        <v>279</v>
      </c>
      <c r="G965" s="98" t="s">
        <v>278</v>
      </c>
      <c r="H965" s="98" t="s">
        <v>274</v>
      </c>
      <c r="I965" s="99">
        <f t="shared" si="38"/>
        <v>0.20548560641812189</v>
      </c>
      <c r="J965" s="99">
        <f t="shared" si="38"/>
        <v>7.7399578417492426E-2</v>
      </c>
      <c r="K965" s="99">
        <f t="shared" si="38"/>
        <v>3.8186075192700938E-2</v>
      </c>
      <c r="L965" s="99">
        <f t="shared" si="38"/>
        <v>3.0480364952021392E-2</v>
      </c>
      <c r="M965" s="99">
        <f t="shared" si="38"/>
        <v>1.4401116249803354E-2</v>
      </c>
      <c r="N965" s="99">
        <f t="shared" si="37"/>
        <v>4.4521881390593049E-4</v>
      </c>
      <c r="O965" s="99">
        <f t="shared" si="37"/>
        <v>3.013788894132454E-4</v>
      </c>
      <c r="P965" s="99">
        <f t="shared" si="37"/>
        <v>6.4214252005662979E-5</v>
      </c>
      <c r="Q965" s="99">
        <f t="shared" si="37"/>
        <v>2.0206084631115297E-5</v>
      </c>
      <c r="R965" s="99">
        <f t="shared" si="37"/>
        <v>6.3700537989617599E-6</v>
      </c>
      <c r="S965" s="101"/>
      <c r="T965" s="99">
        <v>5.07692307692308E-5</v>
      </c>
      <c r="U965" s="99">
        <v>1.91230769230769E-5</v>
      </c>
      <c r="V965" s="99">
        <v>9.4346153846153798E-6</v>
      </c>
      <c r="W965" s="99">
        <v>7.5307692307692299E-6</v>
      </c>
      <c r="X965" s="99">
        <v>3.55807692307692E-6</v>
      </c>
      <c r="Y965" s="99">
        <v>1.1000000000000001E-7</v>
      </c>
      <c r="Z965" s="99">
        <v>7.4461538461538499E-8</v>
      </c>
      <c r="AA965" s="99">
        <v>1.58653846153846E-8</v>
      </c>
      <c r="AB965" s="99">
        <v>4.9923076923076899E-9</v>
      </c>
      <c r="AC965" s="99">
        <v>1.5738461538461501E-9</v>
      </c>
    </row>
    <row r="966" spans="1:29" s="98" customFormat="1" x14ac:dyDescent="0.25">
      <c r="A966" s="98" t="s">
        <v>54</v>
      </c>
      <c r="B966" s="98" t="s">
        <v>236</v>
      </c>
      <c r="C966" s="98" t="s">
        <v>288</v>
      </c>
      <c r="D966" s="98">
        <v>2019</v>
      </c>
      <c r="E966" s="98">
        <v>2019</v>
      </c>
      <c r="F966" s="98" t="s">
        <v>279</v>
      </c>
      <c r="G966" s="98" t="s">
        <v>278</v>
      </c>
      <c r="H966" s="98" t="s">
        <v>275</v>
      </c>
      <c r="I966" s="99">
        <f t="shared" si="38"/>
        <v>0.43494453358502255</v>
      </c>
      <c r="J966" s="99">
        <f t="shared" si="38"/>
        <v>0.16490219915054272</v>
      </c>
      <c r="K966" s="99">
        <f t="shared" si="38"/>
        <v>8.7845096743747256E-2</v>
      </c>
      <c r="L966" s="99">
        <f t="shared" si="38"/>
        <v>6.5412918043102244E-2</v>
      </c>
      <c r="M966" s="99">
        <f t="shared" si="38"/>
        <v>3.0137888941324537E-2</v>
      </c>
      <c r="N966" s="99">
        <f t="shared" si="37"/>
        <v>1.1130470347648263E-3</v>
      </c>
      <c r="O966" s="99">
        <f t="shared" si="37"/>
        <v>5.5481113732892839E-4</v>
      </c>
      <c r="P966" s="99">
        <f t="shared" si="37"/>
        <v>1.1832546169576851E-4</v>
      </c>
      <c r="Q966" s="99">
        <f t="shared" si="37"/>
        <v>3.7501123171307239E-5</v>
      </c>
      <c r="R966" s="99">
        <f t="shared" si="37"/>
        <v>1.2072279377064662E-5</v>
      </c>
      <c r="S966" s="101"/>
      <c r="T966" s="99">
        <v>1.0746153846153801E-4</v>
      </c>
      <c r="U966" s="99">
        <v>4.0742307692307699E-5</v>
      </c>
      <c r="V966" s="99">
        <v>2.1703846153846201E-5</v>
      </c>
      <c r="W966" s="99">
        <v>1.61615384615385E-5</v>
      </c>
      <c r="X966" s="99">
        <v>7.4461538461538496E-6</v>
      </c>
      <c r="Y966" s="99">
        <v>2.7500000000000001E-7</v>
      </c>
      <c r="Z966" s="99">
        <v>1.37076923076923E-7</v>
      </c>
      <c r="AA966" s="99">
        <v>2.92346153846154E-8</v>
      </c>
      <c r="AB966" s="99">
        <v>9.2653846153846205E-9</v>
      </c>
      <c r="AC966" s="99">
        <v>2.9826923076923099E-9</v>
      </c>
    </row>
    <row r="967" spans="1:29" s="98" customFormat="1" x14ac:dyDescent="0.25">
      <c r="A967" s="98" t="s">
        <v>54</v>
      </c>
      <c r="B967" s="98" t="s">
        <v>236</v>
      </c>
      <c r="C967" s="98" t="s">
        <v>288</v>
      </c>
      <c r="D967" s="98">
        <v>2019</v>
      </c>
      <c r="E967" s="98">
        <v>2019</v>
      </c>
      <c r="F967" s="98" t="s">
        <v>279</v>
      </c>
      <c r="G967" s="98" t="s">
        <v>278</v>
      </c>
      <c r="H967" s="98" t="s">
        <v>276</v>
      </c>
      <c r="I967" s="99">
        <f t="shared" si="38"/>
        <v>0.57364731791725565</v>
      </c>
      <c r="J967" s="99">
        <f t="shared" si="38"/>
        <v>0.22260940695296524</v>
      </c>
      <c r="K967" s="99">
        <f t="shared" si="38"/>
        <v>0.17123800534843478</v>
      </c>
      <c r="L967" s="99">
        <f t="shared" si="38"/>
        <v>9.1441094856064206E-2</v>
      </c>
      <c r="M967" s="99">
        <f t="shared" si="38"/>
        <v>4.3323215353154185E-2</v>
      </c>
      <c r="N967" s="99">
        <f t="shared" si="37"/>
        <v>6.0104539877300616E-3</v>
      </c>
      <c r="O967" s="99">
        <f t="shared" si="37"/>
        <v>9.8290615070001624E-4</v>
      </c>
      <c r="P967" s="99">
        <f t="shared" si="37"/>
        <v>2.1575988673902782E-4</v>
      </c>
      <c r="Q967" s="99">
        <f t="shared" si="37"/>
        <v>6.9522630171464628E-5</v>
      </c>
      <c r="R967" s="99">
        <f t="shared" si="37"/>
        <v>2.2774654711341842E-5</v>
      </c>
      <c r="S967" s="101"/>
      <c r="T967" s="99">
        <v>1.4173076923076899E-4</v>
      </c>
      <c r="U967" s="99">
        <v>5.5000000000000002E-5</v>
      </c>
      <c r="V967" s="99">
        <v>4.23076923076923E-5</v>
      </c>
      <c r="W967" s="99">
        <v>2.2592307692307698E-5</v>
      </c>
      <c r="X967" s="99">
        <v>1.0703846153846199E-5</v>
      </c>
      <c r="Y967" s="99">
        <v>1.485E-6</v>
      </c>
      <c r="Z967" s="99">
        <v>2.4284615384615399E-7</v>
      </c>
      <c r="AA967" s="99">
        <v>5.3307692307692299E-8</v>
      </c>
      <c r="AB967" s="99">
        <v>1.7176923076923099E-8</v>
      </c>
      <c r="AC967" s="99">
        <v>5.6269230769230804E-9</v>
      </c>
    </row>
    <row r="968" spans="1:29" s="98" customFormat="1" x14ac:dyDescent="0.25">
      <c r="A968" s="98" t="s">
        <v>54</v>
      </c>
      <c r="B968" s="98" t="s">
        <v>236</v>
      </c>
      <c r="C968" s="98" t="s">
        <v>288</v>
      </c>
      <c r="D968" s="98">
        <v>2019</v>
      </c>
      <c r="E968" s="98">
        <v>2019</v>
      </c>
      <c r="F968" s="98" t="s">
        <v>280</v>
      </c>
      <c r="G968" s="98" t="s">
        <v>273</v>
      </c>
      <c r="H968" s="98" t="s">
        <v>274</v>
      </c>
      <c r="I968" s="99">
        <f t="shared" si="38"/>
        <v>3.48080163599182E-15</v>
      </c>
      <c r="J968" s="99">
        <f t="shared" si="38"/>
        <v>7.771092024539878E-9</v>
      </c>
      <c r="K968" s="99">
        <f t="shared" si="38"/>
        <v>7.4877709611451942E-8</v>
      </c>
      <c r="L968" s="99">
        <f t="shared" si="38"/>
        <v>4.5736114519427403E-7</v>
      </c>
      <c r="M968" s="99">
        <f t="shared" si="38"/>
        <v>1.521838854805726E-6</v>
      </c>
      <c r="N968" s="99">
        <f t="shared" si="37"/>
        <v>3.3391411042944786E-7</v>
      </c>
      <c r="O968" s="99">
        <f t="shared" si="37"/>
        <v>2.3879918200409E-7</v>
      </c>
      <c r="P968" s="99">
        <f t="shared" si="37"/>
        <v>7.7710920245398773E-8</v>
      </c>
      <c r="Q968" s="99">
        <f t="shared" si="37"/>
        <v>3.1691484662576691E-8</v>
      </c>
      <c r="R968" s="99">
        <f t="shared" si="37"/>
        <v>1.3316089979550102E-8</v>
      </c>
      <c r="S968" s="101"/>
      <c r="T968" s="99">
        <v>8.6000000000000005E-19</v>
      </c>
      <c r="U968" s="99">
        <v>1.9199999999999999E-12</v>
      </c>
      <c r="V968" s="99">
        <v>1.8500000000000001E-11</v>
      </c>
      <c r="W968" s="99">
        <v>1.13E-10</v>
      </c>
      <c r="X968" s="99">
        <v>3.7599999999999999E-10</v>
      </c>
      <c r="Y968" s="99">
        <v>8.2499999999999999E-11</v>
      </c>
      <c r="Z968" s="99">
        <v>5.9000000000000003E-11</v>
      </c>
      <c r="AA968" s="99">
        <v>1.9199999999999999E-11</v>
      </c>
      <c r="AB968" s="99">
        <v>7.8300000000000004E-12</v>
      </c>
      <c r="AC968" s="99">
        <v>3.2899999999999999E-12</v>
      </c>
    </row>
    <row r="969" spans="1:29" s="98" customFormat="1" x14ac:dyDescent="0.25">
      <c r="A969" s="98" t="s">
        <v>54</v>
      </c>
      <c r="B969" s="98" t="s">
        <v>236</v>
      </c>
      <c r="C969" s="98" t="s">
        <v>288</v>
      </c>
      <c r="D969" s="98">
        <v>2019</v>
      </c>
      <c r="E969" s="98">
        <v>2019</v>
      </c>
      <c r="F969" s="98" t="s">
        <v>280</v>
      </c>
      <c r="G969" s="98" t="s">
        <v>273</v>
      </c>
      <c r="H969" s="98" t="s">
        <v>275</v>
      </c>
      <c r="I969" s="99">
        <f t="shared" si="38"/>
        <v>2.2463312883435583E-12</v>
      </c>
      <c r="J969" s="99">
        <f t="shared" si="38"/>
        <v>2.0399116564417179E-7</v>
      </c>
      <c r="K969" s="99">
        <f t="shared" si="38"/>
        <v>2.2422838445807774E-6</v>
      </c>
      <c r="L969" s="99">
        <f t="shared" si="38"/>
        <v>6.4354355828220869E-6</v>
      </c>
      <c r="M969" s="99">
        <f t="shared" si="38"/>
        <v>1.3437513292433539E-5</v>
      </c>
      <c r="N969" s="99">
        <f t="shared" si="37"/>
        <v>2.4406085889570555E-6</v>
      </c>
      <c r="O969" s="99">
        <f t="shared" si="37"/>
        <v>1.1494740286298569E-6</v>
      </c>
      <c r="P969" s="99">
        <f t="shared" si="37"/>
        <v>4.0069693251533741E-7</v>
      </c>
      <c r="Q969" s="99">
        <f t="shared" si="37"/>
        <v>1.8334920245398774E-7</v>
      </c>
      <c r="R969" s="99">
        <f t="shared" si="37"/>
        <v>9.9971860940695295E-8</v>
      </c>
      <c r="S969" s="101"/>
      <c r="T969" s="99">
        <v>5.5500000000000005E-16</v>
      </c>
      <c r="U969" s="99">
        <v>5.0400000000000002E-11</v>
      </c>
      <c r="V969" s="99">
        <v>5.5400000000000005E-10</v>
      </c>
      <c r="W969" s="99">
        <v>1.5900000000000001E-9</v>
      </c>
      <c r="X969" s="99">
        <v>3.3200000000000001E-9</v>
      </c>
      <c r="Y969" s="99">
        <v>6.0299999999999999E-10</v>
      </c>
      <c r="Z969" s="99">
        <v>2.84E-10</v>
      </c>
      <c r="AA969" s="99">
        <v>9.8999999999999994E-11</v>
      </c>
      <c r="AB969" s="99">
        <v>4.5300000000000001E-11</v>
      </c>
      <c r="AC969" s="99">
        <v>2.4699999999999999E-11</v>
      </c>
    </row>
    <row r="970" spans="1:29" s="98" customFormat="1" x14ac:dyDescent="0.25">
      <c r="A970" s="98" t="s">
        <v>54</v>
      </c>
      <c r="B970" s="98" t="s">
        <v>236</v>
      </c>
      <c r="C970" s="98" t="s">
        <v>288</v>
      </c>
      <c r="D970" s="98">
        <v>2019</v>
      </c>
      <c r="E970" s="98">
        <v>2019</v>
      </c>
      <c r="F970" s="98" t="s">
        <v>280</v>
      </c>
      <c r="G970" s="98" t="s">
        <v>273</v>
      </c>
      <c r="H970" s="98" t="s">
        <v>276</v>
      </c>
      <c r="I970" s="99">
        <f t="shared" si="38"/>
        <v>8.6210552147239267E-9</v>
      </c>
      <c r="J970" s="99">
        <f t="shared" si="38"/>
        <v>6.5973333333333338E-6</v>
      </c>
      <c r="K970" s="99">
        <f t="shared" si="38"/>
        <v>5.7473701431492842E-5</v>
      </c>
      <c r="L970" s="99">
        <f t="shared" si="38"/>
        <v>1.3235141104294478E-4</v>
      </c>
      <c r="M970" s="99">
        <f t="shared" si="38"/>
        <v>3.3108089979550106E-4</v>
      </c>
      <c r="N970" s="99">
        <f t="shared" si="37"/>
        <v>1.1413791411042946E-4</v>
      </c>
      <c r="O970" s="99">
        <f t="shared" si="37"/>
        <v>6.233063394683026E-5</v>
      </c>
      <c r="P970" s="99">
        <f t="shared" si="37"/>
        <v>2.2625210633946833E-5</v>
      </c>
      <c r="Q970" s="99">
        <f t="shared" si="37"/>
        <v>9.3900695296523517E-6</v>
      </c>
      <c r="R970" s="99">
        <f t="shared" si="37"/>
        <v>3.8491190184049075E-6</v>
      </c>
      <c r="S970" s="101"/>
      <c r="T970" s="99">
        <v>2.13E-12</v>
      </c>
      <c r="U970" s="99">
        <v>1.63E-9</v>
      </c>
      <c r="V970" s="99">
        <v>1.42E-8</v>
      </c>
      <c r="W970" s="99">
        <v>3.2700000000000002E-8</v>
      </c>
      <c r="X970" s="99">
        <v>8.1800000000000005E-8</v>
      </c>
      <c r="Y970" s="99">
        <v>2.8200000000000001E-8</v>
      </c>
      <c r="Z970" s="99">
        <v>1.5399999999999999E-8</v>
      </c>
      <c r="AA970" s="99">
        <v>5.5899999999999999E-9</v>
      </c>
      <c r="AB970" s="99">
        <v>2.3199999999999998E-9</v>
      </c>
      <c r="AC970" s="99">
        <v>9.5099999999999992E-10</v>
      </c>
    </row>
    <row r="971" spans="1:29" s="98" customFormat="1" x14ac:dyDescent="0.25">
      <c r="A971" s="98" t="s">
        <v>54</v>
      </c>
      <c r="B971" s="98" t="s">
        <v>236</v>
      </c>
      <c r="C971" s="98" t="s">
        <v>288</v>
      </c>
      <c r="D971" s="98">
        <v>2019</v>
      </c>
      <c r="E971" s="98">
        <v>2019</v>
      </c>
      <c r="F971" s="98" t="s">
        <v>280</v>
      </c>
      <c r="G971" s="98" t="s">
        <v>277</v>
      </c>
      <c r="H971" s="98" t="s">
        <v>274</v>
      </c>
      <c r="I971" s="99">
        <f t="shared" si="38"/>
        <v>2.0844335378323108E-9</v>
      </c>
      <c r="J971" s="99">
        <f t="shared" si="38"/>
        <v>7.8520408997955022E-7</v>
      </c>
      <c r="K971" s="99">
        <f t="shared" si="38"/>
        <v>2.6875026584867075E-6</v>
      </c>
      <c r="L971" s="99">
        <f t="shared" si="38"/>
        <v>1.1535214723926381E-5</v>
      </c>
      <c r="M971" s="99">
        <f t="shared" si="38"/>
        <v>3.0274879345603269E-5</v>
      </c>
      <c r="N971" s="99">
        <f t="shared" si="37"/>
        <v>7.8115664621676901E-6</v>
      </c>
      <c r="O971" s="99">
        <f t="shared" si="37"/>
        <v>5.9092678936605322E-6</v>
      </c>
      <c r="P971" s="99">
        <f t="shared" si="37"/>
        <v>2.0439591002044993E-6</v>
      </c>
      <c r="Q971" s="99">
        <f t="shared" si="37"/>
        <v>8.8234274028629866E-7</v>
      </c>
      <c r="R971" s="99">
        <f t="shared" si="37"/>
        <v>3.5819877300613502E-7</v>
      </c>
      <c r="S971" s="101"/>
      <c r="T971" s="99">
        <v>5.1500000000000003E-13</v>
      </c>
      <c r="U971" s="99">
        <v>1.94E-10</v>
      </c>
      <c r="V971" s="99">
        <v>6.6399999999999998E-10</v>
      </c>
      <c r="W971" s="99">
        <v>2.8499999999999999E-9</v>
      </c>
      <c r="X971" s="99">
        <v>7.4799999999999998E-9</v>
      </c>
      <c r="Y971" s="99">
        <v>1.9300000000000002E-9</v>
      </c>
      <c r="Z971" s="99">
        <v>1.4599999999999999E-9</v>
      </c>
      <c r="AA971" s="99">
        <v>5.0500000000000001E-10</v>
      </c>
      <c r="AB971" s="99">
        <v>2.18E-10</v>
      </c>
      <c r="AC971" s="99">
        <v>8.8500000000000005E-11</v>
      </c>
    </row>
    <row r="972" spans="1:29" s="98" customFormat="1" x14ac:dyDescent="0.25">
      <c r="A972" s="98" t="s">
        <v>54</v>
      </c>
      <c r="B972" s="98" t="s">
        <v>236</v>
      </c>
      <c r="C972" s="98" t="s">
        <v>288</v>
      </c>
      <c r="D972" s="98">
        <v>2019</v>
      </c>
      <c r="E972" s="98">
        <v>2019</v>
      </c>
      <c r="F972" s="98" t="s">
        <v>280</v>
      </c>
      <c r="G972" s="98" t="s">
        <v>277</v>
      </c>
      <c r="H972" s="98" t="s">
        <v>275</v>
      </c>
      <c r="I972" s="99">
        <f t="shared" si="38"/>
        <v>2.6308384458077712E-9</v>
      </c>
      <c r="J972" s="99">
        <f t="shared" si="38"/>
        <v>1.347798773006135E-6</v>
      </c>
      <c r="K972" s="99">
        <f t="shared" si="38"/>
        <v>1.133284253578732E-5</v>
      </c>
      <c r="L972" s="99">
        <f t="shared" si="38"/>
        <v>2.1937145194274027E-5</v>
      </c>
      <c r="M972" s="99">
        <f t="shared" si="38"/>
        <v>5.7068957055214731E-5</v>
      </c>
      <c r="N972" s="99">
        <f t="shared" si="37"/>
        <v>1.8334920245398771E-5</v>
      </c>
      <c r="O972" s="99">
        <f t="shared" si="37"/>
        <v>1.3397038854805726E-5</v>
      </c>
      <c r="P972" s="99">
        <f t="shared" si="37"/>
        <v>4.2498159509202462E-6</v>
      </c>
      <c r="Q972" s="99">
        <f t="shared" si="37"/>
        <v>1.6432621676891616E-6</v>
      </c>
      <c r="R972" s="99">
        <f t="shared" si="37"/>
        <v>6.1521145194274024E-7</v>
      </c>
      <c r="S972" s="101"/>
      <c r="T972" s="99">
        <v>6.4999999999999996E-13</v>
      </c>
      <c r="U972" s="99">
        <v>3.3299999999999999E-10</v>
      </c>
      <c r="V972" s="99">
        <v>2.7999999999999998E-9</v>
      </c>
      <c r="W972" s="99">
        <v>5.4199999999999999E-9</v>
      </c>
      <c r="X972" s="99">
        <v>1.4100000000000001E-8</v>
      </c>
      <c r="Y972" s="99">
        <v>4.5299999999999999E-9</v>
      </c>
      <c r="Z972" s="99">
        <v>3.3099999999999999E-9</v>
      </c>
      <c r="AA972" s="99">
        <v>1.0500000000000001E-9</v>
      </c>
      <c r="AB972" s="99">
        <v>4.0599999999999999E-10</v>
      </c>
      <c r="AC972" s="99">
        <v>1.5199999999999999E-10</v>
      </c>
    </row>
    <row r="973" spans="1:29" s="98" customFormat="1" x14ac:dyDescent="0.25">
      <c r="A973" s="98" t="s">
        <v>54</v>
      </c>
      <c r="B973" s="98" t="s">
        <v>236</v>
      </c>
      <c r="C973" s="98" t="s">
        <v>288</v>
      </c>
      <c r="D973" s="98">
        <v>2019</v>
      </c>
      <c r="E973" s="98">
        <v>2019</v>
      </c>
      <c r="F973" s="98" t="s">
        <v>280</v>
      </c>
      <c r="G973" s="98" t="s">
        <v>277</v>
      </c>
      <c r="H973" s="98" t="s">
        <v>276</v>
      </c>
      <c r="I973" s="99">
        <f t="shared" si="38"/>
        <v>8.1758364008179963E-9</v>
      </c>
      <c r="J973" s="99">
        <f t="shared" si="38"/>
        <v>8.7829529652351744E-6</v>
      </c>
      <c r="K973" s="99">
        <f t="shared" si="38"/>
        <v>5.9497423312883434E-5</v>
      </c>
      <c r="L973" s="99">
        <f t="shared" si="38"/>
        <v>1.0685251533742331E-4</v>
      </c>
      <c r="M973" s="99">
        <f t="shared" si="38"/>
        <v>1.9427730061349696E-4</v>
      </c>
      <c r="N973" s="99">
        <f t="shared" si="37"/>
        <v>5.5854723926380367E-5</v>
      </c>
      <c r="O973" s="99">
        <f t="shared" si="37"/>
        <v>2.003484662576687E-5</v>
      </c>
      <c r="P973" s="99">
        <f t="shared" si="37"/>
        <v>6.0711656441717799E-6</v>
      </c>
      <c r="Q973" s="99">
        <f t="shared" si="37"/>
        <v>2.6186961145194278E-6</v>
      </c>
      <c r="R973" s="99">
        <f t="shared" si="37"/>
        <v>1.0361456032719836E-6</v>
      </c>
      <c r="S973" s="101"/>
      <c r="T973" s="99">
        <v>2.0199999999999999E-12</v>
      </c>
      <c r="U973" s="99">
        <v>2.1700000000000002E-9</v>
      </c>
      <c r="V973" s="99">
        <v>1.4699999999999999E-8</v>
      </c>
      <c r="W973" s="99">
        <v>2.6400000000000001E-8</v>
      </c>
      <c r="X973" s="99">
        <v>4.8E-8</v>
      </c>
      <c r="Y973" s="99">
        <v>1.3799999999999999E-8</v>
      </c>
      <c r="Z973" s="99">
        <v>4.9499999999999997E-9</v>
      </c>
      <c r="AA973" s="99">
        <v>1.5E-9</v>
      </c>
      <c r="AB973" s="99">
        <v>6.4700000000000004E-10</v>
      </c>
      <c r="AC973" s="99">
        <v>2.5599999999999999E-10</v>
      </c>
    </row>
    <row r="974" spans="1:29" s="98" customFormat="1" x14ac:dyDescent="0.25">
      <c r="A974" s="98" t="s">
        <v>54</v>
      </c>
      <c r="B974" s="98" t="s">
        <v>236</v>
      </c>
      <c r="C974" s="98" t="s">
        <v>288</v>
      </c>
      <c r="D974" s="98">
        <v>2019</v>
      </c>
      <c r="E974" s="98">
        <v>2019</v>
      </c>
      <c r="F974" s="98" t="s">
        <v>280</v>
      </c>
      <c r="G974" s="98" t="s">
        <v>278</v>
      </c>
      <c r="H974" s="98" t="s">
        <v>274</v>
      </c>
      <c r="I974" s="99">
        <f t="shared" si="38"/>
        <v>8.8187572754443759E-10</v>
      </c>
      <c r="J974" s="99">
        <f t="shared" si="38"/>
        <v>3.3220173037596362E-7</v>
      </c>
      <c r="K974" s="99">
        <f t="shared" si="38"/>
        <v>1.1370203555136074E-6</v>
      </c>
      <c r="L974" s="99">
        <f t="shared" si="38"/>
        <v>4.8802831524303888E-6</v>
      </c>
      <c r="M974" s="99">
        <f t="shared" si="38"/>
        <v>1.2808602800062904E-5</v>
      </c>
      <c r="N974" s="99">
        <f t="shared" si="37"/>
        <v>3.3048935032247938E-6</v>
      </c>
      <c r="O974" s="99">
        <f t="shared" si="37"/>
        <v>2.5000748780871488E-6</v>
      </c>
      <c r="P974" s="99">
        <f t="shared" si="37"/>
        <v>8.6475192700959504E-7</v>
      </c>
      <c r="Q974" s="99">
        <f t="shared" si="37"/>
        <v>3.7329885165958773E-7</v>
      </c>
      <c r="R974" s="99">
        <f t="shared" si="37"/>
        <v>1.5154563473336483E-7</v>
      </c>
      <c r="S974" s="101"/>
      <c r="T974" s="99">
        <v>2.1788461538461499E-13</v>
      </c>
      <c r="U974" s="99">
        <v>8.2076923076923096E-11</v>
      </c>
      <c r="V974" s="99">
        <v>2.8092307692307699E-10</v>
      </c>
      <c r="W974" s="99">
        <v>1.2057692307692299E-9</v>
      </c>
      <c r="X974" s="99">
        <v>3.1646153846153798E-9</v>
      </c>
      <c r="Y974" s="99">
        <v>8.1653846153846197E-10</v>
      </c>
      <c r="Z974" s="99">
        <v>6.1769230769230797E-10</v>
      </c>
      <c r="AA974" s="99">
        <v>2.1365384615384599E-10</v>
      </c>
      <c r="AB974" s="99">
        <v>9.2230769230769199E-11</v>
      </c>
      <c r="AC974" s="99">
        <v>3.7442307692307698E-11</v>
      </c>
    </row>
    <row r="975" spans="1:29" s="98" customFormat="1" x14ac:dyDescent="0.25">
      <c r="A975" s="98" t="s">
        <v>54</v>
      </c>
      <c r="B975" s="98" t="s">
        <v>236</v>
      </c>
      <c r="C975" s="98" t="s">
        <v>288</v>
      </c>
      <c r="D975" s="98">
        <v>2019</v>
      </c>
      <c r="E975" s="98">
        <v>2019</v>
      </c>
      <c r="F975" s="98" t="s">
        <v>280</v>
      </c>
      <c r="G975" s="98" t="s">
        <v>278</v>
      </c>
      <c r="H975" s="98" t="s">
        <v>275</v>
      </c>
      <c r="I975" s="99">
        <f t="shared" si="38"/>
        <v>1.1130470347648261E-9</v>
      </c>
      <c r="J975" s="99">
        <f t="shared" si="38"/>
        <v>5.7022255781028627E-7</v>
      </c>
      <c r="K975" s="99">
        <f t="shared" si="38"/>
        <v>4.7946641497561559E-6</v>
      </c>
      <c r="L975" s="99">
        <f t="shared" si="38"/>
        <v>9.2810998898851544E-6</v>
      </c>
      <c r="M975" s="99">
        <f t="shared" si="38"/>
        <v>2.4144558754129324E-5</v>
      </c>
      <c r="N975" s="99">
        <f t="shared" si="37"/>
        <v>7.7570816422840897E-6</v>
      </c>
      <c r="O975" s="99">
        <f t="shared" si="37"/>
        <v>5.6679779770332103E-6</v>
      </c>
      <c r="P975" s="99">
        <f t="shared" si="37"/>
        <v>1.7979990561585647E-6</v>
      </c>
      <c r="Q975" s="99">
        <f t="shared" si="37"/>
        <v>6.9522630171464629E-7</v>
      </c>
      <c r="R975" s="99">
        <f t="shared" si="37"/>
        <v>2.6028176812962088E-7</v>
      </c>
      <c r="S975" s="101"/>
      <c r="T975" s="99">
        <v>2.7499999999999999E-13</v>
      </c>
      <c r="U975" s="99">
        <v>1.4088461538461499E-10</v>
      </c>
      <c r="V975" s="99">
        <v>1.18461538461538E-9</v>
      </c>
      <c r="W975" s="99">
        <v>2.29307692307692E-9</v>
      </c>
      <c r="X975" s="99">
        <v>5.9653846153846199E-9</v>
      </c>
      <c r="Y975" s="99">
        <v>1.9165384615384598E-9</v>
      </c>
      <c r="Z975" s="99">
        <v>1.40038461538462E-9</v>
      </c>
      <c r="AA975" s="99">
        <v>4.4423076923076902E-10</v>
      </c>
      <c r="AB975" s="99">
        <v>1.71769230769231E-10</v>
      </c>
      <c r="AC975" s="99">
        <v>6.4307692307692299E-11</v>
      </c>
    </row>
    <row r="976" spans="1:29" s="98" customFormat="1" x14ac:dyDescent="0.25">
      <c r="A976" s="98" t="s">
        <v>54</v>
      </c>
      <c r="B976" s="98" t="s">
        <v>236</v>
      </c>
      <c r="C976" s="98" t="s">
        <v>288</v>
      </c>
      <c r="D976" s="98">
        <v>2019</v>
      </c>
      <c r="E976" s="98">
        <v>2019</v>
      </c>
      <c r="F976" s="98" t="s">
        <v>280</v>
      </c>
      <c r="G976" s="98" t="s">
        <v>278</v>
      </c>
      <c r="H976" s="98" t="s">
        <v>276</v>
      </c>
      <c r="I976" s="99">
        <f t="shared" si="38"/>
        <v>3.4590077080383846E-9</v>
      </c>
      <c r="J976" s="99">
        <f t="shared" si="38"/>
        <v>3.7158647160610348E-6</v>
      </c>
      <c r="K976" s="99">
        <f t="shared" si="38"/>
        <v>2.5171986786219916E-5</v>
      </c>
      <c r="L976" s="99">
        <f t="shared" si="38"/>
        <v>4.5206833411986911E-5</v>
      </c>
      <c r="M976" s="99">
        <f t="shared" si="38"/>
        <v>8.2194242567248669E-5</v>
      </c>
      <c r="N976" s="99">
        <f t="shared" si="37"/>
        <v>2.363084473808401E-5</v>
      </c>
      <c r="O976" s="99">
        <f t="shared" si="37"/>
        <v>8.4762812647475255E-6</v>
      </c>
      <c r="P976" s="99">
        <f t="shared" si="37"/>
        <v>2.5685700802265239E-6</v>
      </c>
      <c r="Q976" s="99">
        <f t="shared" si="37"/>
        <v>1.1079098946043721E-6</v>
      </c>
      <c r="R976" s="99">
        <f t="shared" si="37"/>
        <v>4.3836929369199188E-7</v>
      </c>
      <c r="S976" s="101"/>
      <c r="T976" s="99">
        <v>8.5461538461538504E-13</v>
      </c>
      <c r="U976" s="99">
        <v>9.18076923076923E-10</v>
      </c>
      <c r="V976" s="99">
        <v>6.2192307692307698E-9</v>
      </c>
      <c r="W976" s="99">
        <v>1.11692307692308E-8</v>
      </c>
      <c r="X976" s="99">
        <v>2.0307692307692298E-8</v>
      </c>
      <c r="Y976" s="99">
        <v>5.83846153846154E-9</v>
      </c>
      <c r="Z976" s="99">
        <v>2.09423076923077E-9</v>
      </c>
      <c r="AA976" s="99">
        <v>6.3461538461538505E-10</v>
      </c>
      <c r="AB976" s="99">
        <v>2.7373076923076899E-10</v>
      </c>
      <c r="AC976" s="99">
        <v>1.0830769230769201E-10</v>
      </c>
    </row>
    <row r="977" spans="1:29" s="98" customFormat="1" x14ac:dyDescent="0.25">
      <c r="A977" s="98" t="s">
        <v>54</v>
      </c>
      <c r="B977" s="98" t="s">
        <v>236</v>
      </c>
      <c r="C977" s="98" t="s">
        <v>288</v>
      </c>
      <c r="D977" s="98">
        <v>2020</v>
      </c>
      <c r="E977" s="98">
        <v>2019</v>
      </c>
      <c r="F977" s="98" t="s">
        <v>272</v>
      </c>
      <c r="G977" s="98" t="s">
        <v>273</v>
      </c>
      <c r="H977" s="98" t="s">
        <v>274</v>
      </c>
      <c r="I977" s="99">
        <f t="shared" si="38"/>
        <v>1.6432621676891617E-14</v>
      </c>
      <c r="J977" s="99">
        <f t="shared" si="38"/>
        <v>1.5987402862985683E-8</v>
      </c>
      <c r="K977" s="99">
        <f t="shared" si="38"/>
        <v>1.7282584867075662E-7</v>
      </c>
      <c r="L977" s="99">
        <f t="shared" si="38"/>
        <v>7.3663476482617579E-7</v>
      </c>
      <c r="M977" s="99">
        <f t="shared" si="38"/>
        <v>2.145145194274029E-6</v>
      </c>
      <c r="N977" s="99">
        <f t="shared" si="37"/>
        <v>3.5091337423312885E-7</v>
      </c>
      <c r="O977" s="99">
        <f t="shared" si="37"/>
        <v>2.4284662576687115E-7</v>
      </c>
      <c r="P977" s="99">
        <f t="shared" si="37"/>
        <v>7.8115664621676902E-8</v>
      </c>
      <c r="Q977" s="99">
        <f t="shared" si="37"/>
        <v>3.1772433537832315E-8</v>
      </c>
      <c r="R977" s="99">
        <f t="shared" si="37"/>
        <v>1.3316089979550102E-8</v>
      </c>
      <c r="S977" s="101"/>
      <c r="T977" s="99">
        <v>4.06E-18</v>
      </c>
      <c r="U977" s="99">
        <v>3.9499999999999999E-12</v>
      </c>
      <c r="V977" s="99">
        <v>4.2699999999999999E-11</v>
      </c>
      <c r="W977" s="99">
        <v>1.8199999999999999E-10</v>
      </c>
      <c r="X977" s="99">
        <v>5.3000000000000003E-10</v>
      </c>
      <c r="Y977" s="99">
        <v>8.6699999999999995E-11</v>
      </c>
      <c r="Z977" s="99">
        <v>6E-11</v>
      </c>
      <c r="AA977" s="99">
        <v>1.9300000000000001E-11</v>
      </c>
      <c r="AB977" s="99">
        <v>7.8500000000000007E-12</v>
      </c>
      <c r="AC977" s="99">
        <v>3.2899999999999999E-12</v>
      </c>
    </row>
    <row r="978" spans="1:29" s="98" customFormat="1" x14ac:dyDescent="0.25">
      <c r="A978" s="98" t="s">
        <v>54</v>
      </c>
      <c r="B978" s="98" t="s">
        <v>236</v>
      </c>
      <c r="C978" s="98" t="s">
        <v>288</v>
      </c>
      <c r="D978" s="98">
        <v>2020</v>
      </c>
      <c r="E978" s="98">
        <v>2019</v>
      </c>
      <c r="F978" s="98" t="s">
        <v>272</v>
      </c>
      <c r="G978" s="98" t="s">
        <v>273</v>
      </c>
      <c r="H978" s="98" t="s">
        <v>275</v>
      </c>
      <c r="I978" s="99">
        <f t="shared" si="38"/>
        <v>0.35253235173824138</v>
      </c>
      <c r="J978" s="99">
        <f t="shared" si="38"/>
        <v>6.071165644171779E-2</v>
      </c>
      <c r="K978" s="99">
        <f t="shared" si="38"/>
        <v>2.6672654396728012E-2</v>
      </c>
      <c r="L978" s="99">
        <f t="shared" si="38"/>
        <v>1.5137439672801636E-2</v>
      </c>
      <c r="M978" s="99">
        <f t="shared" si="38"/>
        <v>4.533137014314929E-3</v>
      </c>
      <c r="N978" s="99">
        <f t="shared" si="37"/>
        <v>1.6068351738241309E-5</v>
      </c>
      <c r="O978" s="99">
        <f t="shared" si="37"/>
        <v>3.8450715746421275E-6</v>
      </c>
      <c r="P978" s="99">
        <f t="shared" si="37"/>
        <v>6.7997055214723927E-7</v>
      </c>
      <c r="Q978" s="99">
        <f t="shared" si="37"/>
        <v>2.5013202453987727E-7</v>
      </c>
      <c r="R978" s="99">
        <f t="shared" si="37"/>
        <v>1.1899484662576688E-7</v>
      </c>
      <c r="S978" s="101"/>
      <c r="T978" s="99">
        <v>8.7100000000000003E-5</v>
      </c>
      <c r="U978" s="99">
        <v>1.5E-5</v>
      </c>
      <c r="V978" s="99">
        <v>6.5899999999999996E-6</v>
      </c>
      <c r="W978" s="99">
        <v>3.7400000000000002E-6</v>
      </c>
      <c r="X978" s="99">
        <v>1.1200000000000001E-6</v>
      </c>
      <c r="Y978" s="99">
        <v>3.9700000000000001E-9</v>
      </c>
      <c r="Z978" s="99">
        <v>9.5000000000000003E-10</v>
      </c>
      <c r="AA978" s="99">
        <v>1.6799999999999999E-10</v>
      </c>
      <c r="AB978" s="99">
        <v>6.1799999999999996E-11</v>
      </c>
      <c r="AC978" s="99">
        <v>2.9400000000000003E-11</v>
      </c>
    </row>
    <row r="979" spans="1:29" s="98" customFormat="1" x14ac:dyDescent="0.25">
      <c r="A979" s="98" t="s">
        <v>54</v>
      </c>
      <c r="B979" s="98" t="s">
        <v>236</v>
      </c>
      <c r="C979" s="98" t="s">
        <v>288</v>
      </c>
      <c r="D979" s="98">
        <v>2020</v>
      </c>
      <c r="E979" s="98">
        <v>2019</v>
      </c>
      <c r="F979" s="98" t="s">
        <v>272</v>
      </c>
      <c r="G979" s="98" t="s">
        <v>273</v>
      </c>
      <c r="H979" s="98" t="s">
        <v>276</v>
      </c>
      <c r="I979" s="99">
        <f t="shared" si="38"/>
        <v>2.910112065439673</v>
      </c>
      <c r="J979" s="99">
        <f t="shared" si="38"/>
        <v>1.3032768916155419</v>
      </c>
      <c r="K979" s="99">
        <f t="shared" si="38"/>
        <v>0.81353619631901841</v>
      </c>
      <c r="L979" s="99">
        <f t="shared" si="38"/>
        <v>0.54640490797546015</v>
      </c>
      <c r="M979" s="99">
        <f t="shared" si="38"/>
        <v>0.26389333333333337</v>
      </c>
      <c r="N979" s="99">
        <f t="shared" si="37"/>
        <v>1.8780139059304705E-2</v>
      </c>
      <c r="O979" s="99">
        <f t="shared" si="37"/>
        <v>6.7997055214723927E-3</v>
      </c>
      <c r="P979" s="99">
        <f t="shared" si="37"/>
        <v>1.675641717791411E-3</v>
      </c>
      <c r="Q979" s="99">
        <f t="shared" si="37"/>
        <v>5.7473701431492844E-4</v>
      </c>
      <c r="R979" s="99">
        <f t="shared" si="37"/>
        <v>1.8982511247443763E-4</v>
      </c>
      <c r="S979" s="101"/>
      <c r="T979" s="99">
        <v>7.1900000000000002E-4</v>
      </c>
      <c r="U979" s="99">
        <v>3.2200000000000002E-4</v>
      </c>
      <c r="V979" s="99">
        <v>2.0100000000000001E-4</v>
      </c>
      <c r="W979" s="99">
        <v>1.35E-4</v>
      </c>
      <c r="X979" s="99">
        <v>6.5199999999999999E-5</v>
      </c>
      <c r="Y979" s="99">
        <v>4.6399999999999996E-6</v>
      </c>
      <c r="Z979" s="99">
        <v>1.68E-6</v>
      </c>
      <c r="AA979" s="99">
        <v>4.1399999999999997E-7</v>
      </c>
      <c r="AB979" s="99">
        <v>1.42E-7</v>
      </c>
      <c r="AC979" s="99">
        <v>4.6900000000000003E-8</v>
      </c>
    </row>
    <row r="980" spans="1:29" s="98" customFormat="1" x14ac:dyDescent="0.25">
      <c r="A980" s="98" t="s">
        <v>54</v>
      </c>
      <c r="B980" s="98" t="s">
        <v>236</v>
      </c>
      <c r="C980" s="98" t="s">
        <v>288</v>
      </c>
      <c r="D980" s="98">
        <v>2020</v>
      </c>
      <c r="E980" s="98">
        <v>2019</v>
      </c>
      <c r="F980" s="98" t="s">
        <v>272</v>
      </c>
      <c r="G980" s="98" t="s">
        <v>277</v>
      </c>
      <c r="H980" s="98" t="s">
        <v>274</v>
      </c>
      <c r="I980" s="99">
        <f t="shared" si="38"/>
        <v>0.42498159509202454</v>
      </c>
      <c r="J980" s="99">
        <f t="shared" si="38"/>
        <v>0.15987402862985683</v>
      </c>
      <c r="K980" s="99">
        <f t="shared" si="38"/>
        <v>7.9329897750511247E-2</v>
      </c>
      <c r="L980" s="99">
        <f t="shared" si="38"/>
        <v>6.31401226993865E-2</v>
      </c>
      <c r="M980" s="99">
        <f t="shared" si="38"/>
        <v>2.982966053169734E-2</v>
      </c>
      <c r="N980" s="99">
        <f t="shared" si="37"/>
        <v>9.3091206543967288E-4</v>
      </c>
      <c r="O980" s="99">
        <f t="shared" si="37"/>
        <v>6.2735378323108381E-4</v>
      </c>
      <c r="P980" s="99">
        <f t="shared" si="37"/>
        <v>1.3477987730061349E-4</v>
      </c>
      <c r="Q980" s="99">
        <f t="shared" si="37"/>
        <v>4.2902903885480579E-5</v>
      </c>
      <c r="R980" s="99">
        <f t="shared" si="37"/>
        <v>1.3518462167689163E-5</v>
      </c>
      <c r="S980" s="101"/>
      <c r="T980" s="99">
        <v>1.05E-4</v>
      </c>
      <c r="U980" s="99">
        <v>3.9499999999999998E-5</v>
      </c>
      <c r="V980" s="99">
        <v>1.9599999999999999E-5</v>
      </c>
      <c r="W980" s="99">
        <v>1.56E-5</v>
      </c>
      <c r="X980" s="99">
        <v>7.3699999999999997E-6</v>
      </c>
      <c r="Y980" s="99">
        <v>2.2999999999999999E-7</v>
      </c>
      <c r="Z980" s="99">
        <v>1.55E-7</v>
      </c>
      <c r="AA980" s="99">
        <v>3.33E-8</v>
      </c>
      <c r="AB980" s="99">
        <v>1.0600000000000001E-8</v>
      </c>
      <c r="AC980" s="99">
        <v>3.34E-9</v>
      </c>
    </row>
    <row r="981" spans="1:29" s="98" customFormat="1" x14ac:dyDescent="0.25">
      <c r="A981" s="98" t="s">
        <v>54</v>
      </c>
      <c r="B981" s="98" t="s">
        <v>236</v>
      </c>
      <c r="C981" s="98" t="s">
        <v>288</v>
      </c>
      <c r="D981" s="98">
        <v>2020</v>
      </c>
      <c r="E981" s="98">
        <v>2019</v>
      </c>
      <c r="F981" s="98" t="s">
        <v>272</v>
      </c>
      <c r="G981" s="98" t="s">
        <v>277</v>
      </c>
      <c r="H981" s="98" t="s">
        <v>275</v>
      </c>
      <c r="I981" s="99">
        <f t="shared" si="38"/>
        <v>0.8985325153374234</v>
      </c>
      <c r="J981" s="99">
        <f t="shared" si="38"/>
        <v>0.34119950920245401</v>
      </c>
      <c r="K981" s="99">
        <f t="shared" si="38"/>
        <v>0.18173022494887528</v>
      </c>
      <c r="L981" s="99">
        <f t="shared" si="38"/>
        <v>0.13558936605316974</v>
      </c>
      <c r="M981" s="99">
        <f t="shared" si="38"/>
        <v>6.2330633946830277E-2</v>
      </c>
      <c r="N981" s="99">
        <f t="shared" si="37"/>
        <v>2.3191852760736198E-3</v>
      </c>
      <c r="O981" s="99">
        <f t="shared" si="37"/>
        <v>1.1616163599182006E-3</v>
      </c>
      <c r="P981" s="99">
        <f t="shared" si="37"/>
        <v>2.4891779141104296E-4</v>
      </c>
      <c r="Q981" s="99">
        <f t="shared" si="37"/>
        <v>7.9329897750511245E-5</v>
      </c>
      <c r="R981" s="99">
        <f t="shared" si="37"/>
        <v>2.5579844580777097E-5</v>
      </c>
      <c r="S981" s="101"/>
      <c r="T981" s="99">
        <v>2.22E-4</v>
      </c>
      <c r="U981" s="99">
        <v>8.4300000000000003E-5</v>
      </c>
      <c r="V981" s="99">
        <v>4.49E-5</v>
      </c>
      <c r="W981" s="99">
        <v>3.3500000000000001E-5</v>
      </c>
      <c r="X981" s="99">
        <v>1.5400000000000002E-5</v>
      </c>
      <c r="Y981" s="99">
        <v>5.7299999999999996E-7</v>
      </c>
      <c r="Z981" s="99">
        <v>2.8700000000000002E-7</v>
      </c>
      <c r="AA981" s="99">
        <v>6.1500000000000001E-8</v>
      </c>
      <c r="AB981" s="99">
        <v>1.96E-8</v>
      </c>
      <c r="AC981" s="99">
        <v>6.3199999999999997E-9</v>
      </c>
    </row>
    <row r="982" spans="1:29" s="98" customFormat="1" x14ac:dyDescent="0.25">
      <c r="A982" s="98" t="s">
        <v>54</v>
      </c>
      <c r="B982" s="98" t="s">
        <v>236</v>
      </c>
      <c r="C982" s="98" t="s">
        <v>288</v>
      </c>
      <c r="D982" s="98">
        <v>2020</v>
      </c>
      <c r="E982" s="98">
        <v>2019</v>
      </c>
      <c r="F982" s="98" t="s">
        <v>272</v>
      </c>
      <c r="G982" s="98" t="s">
        <v>277</v>
      </c>
      <c r="H982" s="98" t="s">
        <v>276</v>
      </c>
      <c r="I982" s="99">
        <f t="shared" si="38"/>
        <v>1.1859010224948876</v>
      </c>
      <c r="J982" s="99">
        <f t="shared" si="38"/>
        <v>0.46140858895705522</v>
      </c>
      <c r="K982" s="99">
        <f t="shared" si="38"/>
        <v>0.35455607361963193</v>
      </c>
      <c r="L982" s="99">
        <f t="shared" si="38"/>
        <v>0.18901562372188138</v>
      </c>
      <c r="M982" s="99">
        <f t="shared" si="38"/>
        <v>8.9853251533742337E-2</v>
      </c>
      <c r="N982" s="99">
        <f t="shared" si="37"/>
        <v>1.2466126789366054E-2</v>
      </c>
      <c r="O982" s="99">
        <f t="shared" si="37"/>
        <v>2.0520539877300612E-3</v>
      </c>
      <c r="P982" s="99">
        <f t="shared" si="37"/>
        <v>4.5331370143149286E-4</v>
      </c>
      <c r="Q982" s="99">
        <f t="shared" si="37"/>
        <v>1.4651746421267894E-4</v>
      </c>
      <c r="R982" s="99">
        <f t="shared" si="37"/>
        <v>4.8164580777096122E-5</v>
      </c>
      <c r="S982" s="101"/>
      <c r="T982" s="99">
        <v>2.9300000000000002E-4</v>
      </c>
      <c r="U982" s="99">
        <v>1.1400000000000001E-4</v>
      </c>
      <c r="V982" s="99">
        <v>8.7600000000000002E-5</v>
      </c>
      <c r="W982" s="99">
        <v>4.6699999999999997E-5</v>
      </c>
      <c r="X982" s="99">
        <v>2.2200000000000001E-5</v>
      </c>
      <c r="Y982" s="99">
        <v>3.0800000000000002E-6</v>
      </c>
      <c r="Z982" s="99">
        <v>5.0699999999999997E-7</v>
      </c>
      <c r="AA982" s="99">
        <v>1.12E-7</v>
      </c>
      <c r="AB982" s="99">
        <v>3.62E-8</v>
      </c>
      <c r="AC982" s="99">
        <v>1.1900000000000001E-8</v>
      </c>
    </row>
    <row r="983" spans="1:29" s="98" customFormat="1" x14ac:dyDescent="0.25">
      <c r="A983" s="98" t="s">
        <v>54</v>
      </c>
      <c r="B983" s="98" t="s">
        <v>236</v>
      </c>
      <c r="C983" s="98" t="s">
        <v>288</v>
      </c>
      <c r="D983" s="98">
        <v>2020</v>
      </c>
      <c r="E983" s="98">
        <v>2019</v>
      </c>
      <c r="F983" s="98" t="s">
        <v>272</v>
      </c>
      <c r="G983" s="98" t="s">
        <v>278</v>
      </c>
      <c r="H983" s="98" t="s">
        <v>274</v>
      </c>
      <c r="I983" s="99">
        <f t="shared" si="38"/>
        <v>0.17979990561585646</v>
      </c>
      <c r="J983" s="99">
        <f t="shared" si="38"/>
        <v>6.7639012112631902E-2</v>
      </c>
      <c r="K983" s="99">
        <f t="shared" si="38"/>
        <v>3.356264904829321E-2</v>
      </c>
      <c r="L983" s="99">
        <f t="shared" si="38"/>
        <v>2.671312883435583E-2</v>
      </c>
      <c r="M983" s="99">
        <f t="shared" si="38"/>
        <v>1.2620240994179632E-2</v>
      </c>
      <c r="N983" s="99">
        <f t="shared" si="37"/>
        <v>3.9384741230140001E-4</v>
      </c>
      <c r="O983" s="99">
        <f t="shared" si="37"/>
        <v>2.6541890829007402E-4</v>
      </c>
      <c r="P983" s="99">
        <f t="shared" si="37"/>
        <v>5.7022255781028638E-5</v>
      </c>
      <c r="Q983" s="99">
        <f t="shared" si="37"/>
        <v>1.8151228566934113E-5</v>
      </c>
      <c r="R983" s="99">
        <f t="shared" si="37"/>
        <v>5.7193493786377097E-6</v>
      </c>
      <c r="S983" s="101"/>
      <c r="T983" s="99">
        <v>4.4423076923076901E-5</v>
      </c>
      <c r="U983" s="99">
        <v>1.67115384615385E-5</v>
      </c>
      <c r="V983" s="99">
        <v>8.2923076923076895E-6</v>
      </c>
      <c r="W983" s="99">
        <v>6.6000000000000003E-6</v>
      </c>
      <c r="X983" s="99">
        <v>3.11807692307692E-6</v>
      </c>
      <c r="Y983" s="99">
        <v>9.7307692307692296E-8</v>
      </c>
      <c r="Z983" s="99">
        <v>6.5576923076923103E-8</v>
      </c>
      <c r="AA983" s="99">
        <v>1.40884615384615E-8</v>
      </c>
      <c r="AB983" s="99">
        <v>4.4846153846153902E-9</v>
      </c>
      <c r="AC983" s="99">
        <v>1.4130769230769199E-9</v>
      </c>
    </row>
    <row r="984" spans="1:29" s="98" customFormat="1" x14ac:dyDescent="0.25">
      <c r="A984" s="98" t="s">
        <v>54</v>
      </c>
      <c r="B984" s="98" t="s">
        <v>236</v>
      </c>
      <c r="C984" s="98" t="s">
        <v>288</v>
      </c>
      <c r="D984" s="98">
        <v>2020</v>
      </c>
      <c r="E984" s="98">
        <v>2019</v>
      </c>
      <c r="F984" s="98" t="s">
        <v>272</v>
      </c>
      <c r="G984" s="98" t="s">
        <v>278</v>
      </c>
      <c r="H984" s="98" t="s">
        <v>275</v>
      </c>
      <c r="I984" s="99">
        <f t="shared" si="38"/>
        <v>0.38014837187352518</v>
      </c>
      <c r="J984" s="99">
        <f t="shared" si="38"/>
        <v>0.14435363850873045</v>
      </c>
      <c r="K984" s="99">
        <f t="shared" si="38"/>
        <v>7.688586440144704E-2</v>
      </c>
      <c r="L984" s="99">
        <f t="shared" si="38"/>
        <v>5.7364731791725562E-2</v>
      </c>
      <c r="M984" s="99">
        <f t="shared" si="38"/>
        <v>2.6370652823658976E-2</v>
      </c>
      <c r="N984" s="99">
        <f t="shared" si="37"/>
        <v>9.8119377064653161E-4</v>
      </c>
      <c r="O984" s="99">
        <f t="shared" si="37"/>
        <v>4.9145307535000812E-4</v>
      </c>
      <c r="P984" s="99">
        <f t="shared" si="37"/>
        <v>1.0531137328928752E-4</v>
      </c>
      <c r="Q984" s="99">
        <f t="shared" si="37"/>
        <v>3.3562649048293214E-5</v>
      </c>
      <c r="R984" s="99">
        <f t="shared" si="37"/>
        <v>1.0822241938021064E-5</v>
      </c>
      <c r="S984" s="101"/>
      <c r="T984" s="99">
        <v>9.3923076923076905E-5</v>
      </c>
      <c r="U984" s="99">
        <v>3.5665384615384597E-5</v>
      </c>
      <c r="V984" s="99">
        <v>1.8996153846153799E-5</v>
      </c>
      <c r="W984" s="99">
        <v>1.41730769230769E-5</v>
      </c>
      <c r="X984" s="99">
        <v>6.51538461538462E-6</v>
      </c>
      <c r="Y984" s="99">
        <v>2.4242307692307698E-7</v>
      </c>
      <c r="Z984" s="99">
        <v>1.21423076923077E-7</v>
      </c>
      <c r="AA984" s="99">
        <v>2.6019230769230801E-8</v>
      </c>
      <c r="AB984" s="99">
        <v>8.2923076923076897E-9</v>
      </c>
      <c r="AC984" s="99">
        <v>2.6738461538461498E-9</v>
      </c>
    </row>
    <row r="985" spans="1:29" s="98" customFormat="1" x14ac:dyDescent="0.25">
      <c r="A985" s="98" t="s">
        <v>54</v>
      </c>
      <c r="B985" s="98" t="s">
        <v>236</v>
      </c>
      <c r="C985" s="98" t="s">
        <v>288</v>
      </c>
      <c r="D985" s="98">
        <v>2020</v>
      </c>
      <c r="E985" s="98">
        <v>2019</v>
      </c>
      <c r="F985" s="98" t="s">
        <v>272</v>
      </c>
      <c r="G985" s="98" t="s">
        <v>278</v>
      </c>
      <c r="H985" s="98" t="s">
        <v>276</v>
      </c>
      <c r="I985" s="99">
        <f t="shared" si="38"/>
        <v>0.50172735567091198</v>
      </c>
      <c r="J985" s="99">
        <f t="shared" si="38"/>
        <v>0.19521132609721556</v>
      </c>
      <c r="K985" s="99">
        <f t="shared" si="38"/>
        <v>0.15000449268522906</v>
      </c>
      <c r="L985" s="99">
        <f t="shared" si="38"/>
        <v>7.9968148497719022E-2</v>
      </c>
      <c r="M985" s="99">
        <f t="shared" si="38"/>
        <v>3.8014837187352511E-2</v>
      </c>
      <c r="N985" s="99">
        <f t="shared" si="37"/>
        <v>5.2741305647317797E-3</v>
      </c>
      <c r="O985" s="99">
        <f t="shared" si="37"/>
        <v>8.681766871165644E-4</v>
      </c>
      <c r="P985" s="99">
        <f t="shared" si="37"/>
        <v>1.9178656599024704E-4</v>
      </c>
      <c r="Q985" s="99">
        <f t="shared" si="37"/>
        <v>6.1988157936133332E-5</v>
      </c>
      <c r="R985" s="99">
        <f t="shared" si="37"/>
        <v>2.0377322636463761E-5</v>
      </c>
      <c r="S985" s="101"/>
      <c r="T985" s="99">
        <v>1.2396153846153799E-4</v>
      </c>
      <c r="U985" s="99">
        <v>4.8230769230769201E-5</v>
      </c>
      <c r="V985" s="99">
        <v>3.7061538461538503E-5</v>
      </c>
      <c r="W985" s="99">
        <v>1.9757692307692301E-5</v>
      </c>
      <c r="X985" s="99">
        <v>9.3923076923076892E-6</v>
      </c>
      <c r="Y985" s="99">
        <v>1.30307692307692E-6</v>
      </c>
      <c r="Z985" s="99">
        <v>2.145E-7</v>
      </c>
      <c r="AA985" s="99">
        <v>4.7384615384615397E-8</v>
      </c>
      <c r="AB985" s="99">
        <v>1.5315384615384599E-8</v>
      </c>
      <c r="AC985" s="99">
        <v>5.0346153846153901E-9</v>
      </c>
    </row>
    <row r="986" spans="1:29" s="98" customFormat="1" x14ac:dyDescent="0.25">
      <c r="A986" s="98" t="s">
        <v>54</v>
      </c>
      <c r="B986" s="98" t="s">
        <v>236</v>
      </c>
      <c r="C986" s="98" t="s">
        <v>288</v>
      </c>
      <c r="D986" s="98">
        <v>2020</v>
      </c>
      <c r="E986" s="98">
        <v>2019</v>
      </c>
      <c r="F986" s="98" t="s">
        <v>279</v>
      </c>
      <c r="G986" s="98" t="s">
        <v>273</v>
      </c>
      <c r="H986" s="98" t="s">
        <v>274</v>
      </c>
      <c r="I986" s="99">
        <f t="shared" si="38"/>
        <v>0</v>
      </c>
      <c r="J986" s="99">
        <f t="shared" si="38"/>
        <v>0</v>
      </c>
      <c r="K986" s="99">
        <f t="shared" si="38"/>
        <v>0</v>
      </c>
      <c r="L986" s="99">
        <f t="shared" si="38"/>
        <v>0</v>
      </c>
      <c r="M986" s="99">
        <f t="shared" si="38"/>
        <v>0</v>
      </c>
      <c r="N986" s="99">
        <f t="shared" si="37"/>
        <v>0</v>
      </c>
      <c r="O986" s="99">
        <f t="shared" si="37"/>
        <v>0</v>
      </c>
      <c r="P986" s="99">
        <f t="shared" si="37"/>
        <v>0</v>
      </c>
      <c r="Q986" s="99">
        <f t="shared" si="37"/>
        <v>0</v>
      </c>
      <c r="R986" s="99">
        <f t="shared" si="37"/>
        <v>0</v>
      </c>
      <c r="S986" s="101"/>
      <c r="T986" s="99">
        <v>0</v>
      </c>
      <c r="U986" s="99">
        <v>0</v>
      </c>
      <c r="V986" s="99">
        <v>0</v>
      </c>
      <c r="W986" s="99">
        <v>0</v>
      </c>
      <c r="X986" s="99">
        <v>0</v>
      </c>
      <c r="Y986" s="99">
        <v>0</v>
      </c>
      <c r="Z986" s="99">
        <v>0</v>
      </c>
      <c r="AA986" s="99">
        <v>0</v>
      </c>
      <c r="AB986" s="99">
        <v>0</v>
      </c>
      <c r="AC986" s="99">
        <v>0</v>
      </c>
    </row>
    <row r="987" spans="1:29" s="98" customFormat="1" x14ac:dyDescent="0.25">
      <c r="A987" s="98" t="s">
        <v>54</v>
      </c>
      <c r="B987" s="98" t="s">
        <v>236</v>
      </c>
      <c r="C987" s="98" t="s">
        <v>288</v>
      </c>
      <c r="D987" s="98">
        <v>2020</v>
      </c>
      <c r="E987" s="98">
        <v>2019</v>
      </c>
      <c r="F987" s="98" t="s">
        <v>279</v>
      </c>
      <c r="G987" s="98" t="s">
        <v>273</v>
      </c>
      <c r="H987" s="98" t="s">
        <v>275</v>
      </c>
      <c r="I987" s="99">
        <f t="shared" si="38"/>
        <v>0.35253235173824138</v>
      </c>
      <c r="J987" s="99">
        <f t="shared" si="38"/>
        <v>6.071165644171779E-2</v>
      </c>
      <c r="K987" s="99">
        <f t="shared" si="38"/>
        <v>2.6632179959100204E-2</v>
      </c>
      <c r="L987" s="99">
        <f t="shared" si="38"/>
        <v>1.5137439672801636E-2</v>
      </c>
      <c r="M987" s="99">
        <f t="shared" si="38"/>
        <v>4.533137014314929E-3</v>
      </c>
      <c r="N987" s="99">
        <f t="shared" si="37"/>
        <v>1.2020907975460123E-5</v>
      </c>
      <c r="O987" s="99">
        <f t="shared" si="37"/>
        <v>8.4186830265848674E-7</v>
      </c>
      <c r="P987" s="99">
        <f t="shared" si="37"/>
        <v>0</v>
      </c>
      <c r="Q987" s="99">
        <f t="shared" si="37"/>
        <v>0</v>
      </c>
      <c r="R987" s="99">
        <f t="shared" si="37"/>
        <v>0</v>
      </c>
      <c r="S987" s="101"/>
      <c r="T987" s="99">
        <v>8.7100000000000003E-5</v>
      </c>
      <c r="U987" s="99">
        <v>1.5E-5</v>
      </c>
      <c r="V987" s="99">
        <v>6.5799999999999997E-6</v>
      </c>
      <c r="W987" s="99">
        <v>3.7400000000000002E-6</v>
      </c>
      <c r="X987" s="99">
        <v>1.1200000000000001E-6</v>
      </c>
      <c r="Y987" s="99">
        <v>2.9699999999999999E-9</v>
      </c>
      <c r="Z987" s="99">
        <v>2.0800000000000001E-10</v>
      </c>
      <c r="AA987" s="99">
        <v>0</v>
      </c>
      <c r="AB987" s="99">
        <v>0</v>
      </c>
      <c r="AC987" s="99">
        <v>0</v>
      </c>
    </row>
    <row r="988" spans="1:29" s="98" customFormat="1" x14ac:dyDescent="0.25">
      <c r="A988" s="98" t="s">
        <v>54</v>
      </c>
      <c r="B988" s="98" t="s">
        <v>236</v>
      </c>
      <c r="C988" s="98" t="s">
        <v>288</v>
      </c>
      <c r="D988" s="98">
        <v>2020</v>
      </c>
      <c r="E988" s="98">
        <v>2019</v>
      </c>
      <c r="F988" s="98" t="s">
        <v>279</v>
      </c>
      <c r="G988" s="98" t="s">
        <v>273</v>
      </c>
      <c r="H988" s="98" t="s">
        <v>276</v>
      </c>
      <c r="I988" s="99">
        <f t="shared" si="38"/>
        <v>2.910112065439673</v>
      </c>
      <c r="J988" s="99">
        <f t="shared" si="38"/>
        <v>1.3032768916155419</v>
      </c>
      <c r="K988" s="99">
        <f t="shared" si="38"/>
        <v>0.81353619631901841</v>
      </c>
      <c r="L988" s="99">
        <f t="shared" si="38"/>
        <v>0.54640490797546015</v>
      </c>
      <c r="M988" s="99">
        <f t="shared" si="38"/>
        <v>0.2630838445807771</v>
      </c>
      <c r="N988" s="99">
        <f t="shared" si="37"/>
        <v>1.8658715746421268E-2</v>
      </c>
      <c r="O988" s="99">
        <f t="shared" si="37"/>
        <v>6.7592310838445807E-3</v>
      </c>
      <c r="P988" s="99">
        <f t="shared" si="37"/>
        <v>1.6513570552147239E-3</v>
      </c>
      <c r="Q988" s="99">
        <f t="shared" si="37"/>
        <v>5.6259468302658486E-4</v>
      </c>
      <c r="R988" s="99">
        <f t="shared" si="37"/>
        <v>1.8618241308793459E-4</v>
      </c>
      <c r="S988" s="101"/>
      <c r="T988" s="99">
        <v>7.1900000000000002E-4</v>
      </c>
      <c r="U988" s="99">
        <v>3.2200000000000002E-4</v>
      </c>
      <c r="V988" s="99">
        <v>2.0100000000000001E-4</v>
      </c>
      <c r="W988" s="99">
        <v>1.35E-4</v>
      </c>
      <c r="X988" s="99">
        <v>6.4999999999999994E-5</v>
      </c>
      <c r="Y988" s="99">
        <v>4.6099999999999999E-6</v>
      </c>
      <c r="Z988" s="99">
        <v>1.6700000000000001E-6</v>
      </c>
      <c r="AA988" s="99">
        <v>4.08E-7</v>
      </c>
      <c r="AB988" s="99">
        <v>1.3899999999999999E-7</v>
      </c>
      <c r="AC988" s="99">
        <v>4.6000000000000002E-8</v>
      </c>
    </row>
    <row r="989" spans="1:29" s="98" customFormat="1" x14ac:dyDescent="0.25">
      <c r="A989" s="98" t="s">
        <v>54</v>
      </c>
      <c r="B989" s="98" t="s">
        <v>236</v>
      </c>
      <c r="C989" s="98" t="s">
        <v>288</v>
      </c>
      <c r="D989" s="98">
        <v>2020</v>
      </c>
      <c r="E989" s="98">
        <v>2019</v>
      </c>
      <c r="F989" s="98" t="s">
        <v>279</v>
      </c>
      <c r="G989" s="98" t="s">
        <v>277</v>
      </c>
      <c r="H989" s="98" t="s">
        <v>274</v>
      </c>
      <c r="I989" s="99">
        <f t="shared" si="38"/>
        <v>0.42498159509202454</v>
      </c>
      <c r="J989" s="99">
        <f t="shared" si="38"/>
        <v>0.15987402862985683</v>
      </c>
      <c r="K989" s="99">
        <f t="shared" si="38"/>
        <v>7.9329897750511247E-2</v>
      </c>
      <c r="L989" s="99">
        <f t="shared" si="38"/>
        <v>6.31401226993865E-2</v>
      </c>
      <c r="M989" s="99">
        <f t="shared" si="38"/>
        <v>2.9789186094069532E-2</v>
      </c>
      <c r="N989" s="99">
        <f t="shared" si="37"/>
        <v>9.187697341513293E-4</v>
      </c>
      <c r="O989" s="99">
        <f t="shared" si="37"/>
        <v>6.2330633946830276E-4</v>
      </c>
      <c r="P989" s="99">
        <f t="shared" si="37"/>
        <v>1.3275615541922292E-4</v>
      </c>
      <c r="Q989" s="99">
        <f t="shared" si="37"/>
        <v>4.1688670756646215E-5</v>
      </c>
      <c r="R989" s="99">
        <f t="shared" si="37"/>
        <v>1.3154192229038856E-5</v>
      </c>
      <c r="S989" s="101"/>
      <c r="T989" s="99">
        <v>1.05E-4</v>
      </c>
      <c r="U989" s="99">
        <v>3.9499999999999998E-5</v>
      </c>
      <c r="V989" s="99">
        <v>1.9599999999999999E-5</v>
      </c>
      <c r="W989" s="99">
        <v>1.56E-5</v>
      </c>
      <c r="X989" s="99">
        <v>7.3599999999999998E-6</v>
      </c>
      <c r="Y989" s="99">
        <v>2.2700000000000001E-7</v>
      </c>
      <c r="Z989" s="99">
        <v>1.54E-7</v>
      </c>
      <c r="AA989" s="99">
        <v>3.2800000000000003E-8</v>
      </c>
      <c r="AB989" s="99">
        <v>1.03E-8</v>
      </c>
      <c r="AC989" s="99">
        <v>3.2500000000000002E-9</v>
      </c>
    </row>
    <row r="990" spans="1:29" s="98" customFormat="1" x14ac:dyDescent="0.25">
      <c r="A990" s="98" t="s">
        <v>54</v>
      </c>
      <c r="B990" s="98" t="s">
        <v>236</v>
      </c>
      <c r="C990" s="98" t="s">
        <v>288</v>
      </c>
      <c r="D990" s="98">
        <v>2020</v>
      </c>
      <c r="E990" s="98">
        <v>2019</v>
      </c>
      <c r="F990" s="98" t="s">
        <v>279</v>
      </c>
      <c r="G990" s="98" t="s">
        <v>277</v>
      </c>
      <c r="H990" s="98" t="s">
        <v>275</v>
      </c>
      <c r="I990" s="99">
        <f t="shared" si="38"/>
        <v>0.8985325153374234</v>
      </c>
      <c r="J990" s="99">
        <f t="shared" si="38"/>
        <v>0.34119950920245401</v>
      </c>
      <c r="K990" s="99">
        <f t="shared" si="38"/>
        <v>0.18173022494887528</v>
      </c>
      <c r="L990" s="99">
        <f t="shared" si="38"/>
        <v>0.1351846216768916</v>
      </c>
      <c r="M990" s="99">
        <f t="shared" si="38"/>
        <v>6.2330633946830277E-2</v>
      </c>
      <c r="N990" s="99">
        <f t="shared" si="37"/>
        <v>2.3029955010224947E-3</v>
      </c>
      <c r="O990" s="99">
        <f t="shared" si="37"/>
        <v>1.1454265848670755E-3</v>
      </c>
      <c r="P990" s="99">
        <f t="shared" si="37"/>
        <v>2.4446560327198366E-4</v>
      </c>
      <c r="Q990" s="99">
        <f t="shared" si="37"/>
        <v>7.7710920245398777E-5</v>
      </c>
      <c r="R990" s="99">
        <f t="shared" si="37"/>
        <v>2.4972728016359918E-5</v>
      </c>
      <c r="S990" s="101"/>
      <c r="T990" s="99">
        <v>2.22E-4</v>
      </c>
      <c r="U990" s="99">
        <v>8.4300000000000003E-5</v>
      </c>
      <c r="V990" s="99">
        <v>4.49E-5</v>
      </c>
      <c r="W990" s="99">
        <v>3.3399999999999999E-5</v>
      </c>
      <c r="X990" s="99">
        <v>1.5400000000000002E-5</v>
      </c>
      <c r="Y990" s="99">
        <v>5.6899999999999997E-7</v>
      </c>
      <c r="Z990" s="99">
        <v>2.8299999999999998E-7</v>
      </c>
      <c r="AA990" s="99">
        <v>6.0399999999999998E-8</v>
      </c>
      <c r="AB990" s="99">
        <v>1.92E-8</v>
      </c>
      <c r="AC990" s="99">
        <v>6.17E-9</v>
      </c>
    </row>
    <row r="991" spans="1:29" s="98" customFormat="1" x14ac:dyDescent="0.25">
      <c r="A991" s="98" t="s">
        <v>54</v>
      </c>
      <c r="B991" s="98" t="s">
        <v>236</v>
      </c>
      <c r="C991" s="98" t="s">
        <v>288</v>
      </c>
      <c r="D991" s="98">
        <v>2020</v>
      </c>
      <c r="E991" s="98">
        <v>2019</v>
      </c>
      <c r="F991" s="98" t="s">
        <v>279</v>
      </c>
      <c r="G991" s="98" t="s">
        <v>277</v>
      </c>
      <c r="H991" s="98" t="s">
        <v>276</v>
      </c>
      <c r="I991" s="99">
        <f t="shared" si="38"/>
        <v>1.1859010224948876</v>
      </c>
      <c r="J991" s="99">
        <f t="shared" si="38"/>
        <v>0.46140858895705522</v>
      </c>
      <c r="K991" s="99">
        <f t="shared" si="38"/>
        <v>0.35455607361963193</v>
      </c>
      <c r="L991" s="99">
        <f t="shared" si="38"/>
        <v>0.18901562372188138</v>
      </c>
      <c r="M991" s="99">
        <f t="shared" si="38"/>
        <v>8.9853251533742337E-2</v>
      </c>
      <c r="N991" s="99">
        <f t="shared" si="37"/>
        <v>1.2425652351738242E-2</v>
      </c>
      <c r="O991" s="99">
        <f t="shared" si="37"/>
        <v>2.0318167689161557E-3</v>
      </c>
      <c r="P991" s="99">
        <f t="shared" si="37"/>
        <v>4.4521881390593049E-4</v>
      </c>
      <c r="Q991" s="99">
        <f t="shared" si="37"/>
        <v>1.4368425357873211E-4</v>
      </c>
      <c r="R991" s="99">
        <f t="shared" si="37"/>
        <v>4.6950347648261757E-5</v>
      </c>
      <c r="S991" s="101"/>
      <c r="T991" s="99">
        <v>2.9300000000000002E-4</v>
      </c>
      <c r="U991" s="99">
        <v>1.1400000000000001E-4</v>
      </c>
      <c r="V991" s="99">
        <v>8.7600000000000002E-5</v>
      </c>
      <c r="W991" s="99">
        <v>4.6699999999999997E-5</v>
      </c>
      <c r="X991" s="99">
        <v>2.2200000000000001E-5</v>
      </c>
      <c r="Y991" s="99">
        <v>3.0699999999999998E-6</v>
      </c>
      <c r="Z991" s="99">
        <v>5.0200000000000002E-7</v>
      </c>
      <c r="AA991" s="99">
        <v>1.1000000000000001E-7</v>
      </c>
      <c r="AB991" s="99">
        <v>3.55E-8</v>
      </c>
      <c r="AC991" s="99">
        <v>1.16E-8</v>
      </c>
    </row>
    <row r="992" spans="1:29" s="98" customFormat="1" x14ac:dyDescent="0.25">
      <c r="A992" s="98" t="s">
        <v>54</v>
      </c>
      <c r="B992" s="98" t="s">
        <v>236</v>
      </c>
      <c r="C992" s="98" t="s">
        <v>288</v>
      </c>
      <c r="D992" s="98">
        <v>2020</v>
      </c>
      <c r="E992" s="98">
        <v>2019</v>
      </c>
      <c r="F992" s="98" t="s">
        <v>279</v>
      </c>
      <c r="G992" s="98" t="s">
        <v>278</v>
      </c>
      <c r="H992" s="98" t="s">
        <v>274</v>
      </c>
      <c r="I992" s="99">
        <f t="shared" si="38"/>
        <v>0.17979990561585646</v>
      </c>
      <c r="J992" s="99">
        <f t="shared" si="38"/>
        <v>6.7639012112631902E-2</v>
      </c>
      <c r="K992" s="99">
        <f t="shared" si="38"/>
        <v>3.356264904829321E-2</v>
      </c>
      <c r="L992" s="99">
        <f t="shared" si="38"/>
        <v>2.671312883435583E-2</v>
      </c>
      <c r="M992" s="99">
        <f t="shared" si="38"/>
        <v>1.2603117193644786E-2</v>
      </c>
      <c r="N992" s="99">
        <f t="shared" si="37"/>
        <v>3.8871027214094683E-4</v>
      </c>
      <c r="O992" s="99">
        <f t="shared" si="37"/>
        <v>2.6370652823658978E-4</v>
      </c>
      <c r="P992" s="99">
        <f t="shared" si="37"/>
        <v>5.6166065754286704E-5</v>
      </c>
      <c r="Q992" s="99">
        <f t="shared" si="37"/>
        <v>1.7637514550888796E-5</v>
      </c>
      <c r="R992" s="99">
        <f t="shared" si="37"/>
        <v>5.565235173824131E-6</v>
      </c>
      <c r="S992" s="101"/>
      <c r="T992" s="99">
        <v>4.4423076923076901E-5</v>
      </c>
      <c r="U992" s="99">
        <v>1.67115384615385E-5</v>
      </c>
      <c r="V992" s="99">
        <v>8.2923076923076895E-6</v>
      </c>
      <c r="W992" s="99">
        <v>6.6000000000000003E-6</v>
      </c>
      <c r="X992" s="99">
        <v>3.1138461538461501E-6</v>
      </c>
      <c r="Y992" s="99">
        <v>9.6038461538461499E-8</v>
      </c>
      <c r="Z992" s="99">
        <v>6.5153846153846197E-8</v>
      </c>
      <c r="AA992" s="99">
        <v>1.38769230769231E-8</v>
      </c>
      <c r="AB992" s="99">
        <v>4.3576923076923103E-9</v>
      </c>
      <c r="AC992" s="99">
        <v>1.3749999999999999E-9</v>
      </c>
    </row>
    <row r="993" spans="1:29" s="98" customFormat="1" x14ac:dyDescent="0.25">
      <c r="A993" s="98" t="s">
        <v>54</v>
      </c>
      <c r="B993" s="98" t="s">
        <v>236</v>
      </c>
      <c r="C993" s="98" t="s">
        <v>288</v>
      </c>
      <c r="D993" s="98">
        <v>2020</v>
      </c>
      <c r="E993" s="98">
        <v>2019</v>
      </c>
      <c r="F993" s="98" t="s">
        <v>279</v>
      </c>
      <c r="G993" s="98" t="s">
        <v>278</v>
      </c>
      <c r="H993" s="98" t="s">
        <v>275</v>
      </c>
      <c r="I993" s="99">
        <f t="shared" si="38"/>
        <v>0.38014837187352518</v>
      </c>
      <c r="J993" s="99">
        <f t="shared" si="38"/>
        <v>0.14435363850873045</v>
      </c>
      <c r="K993" s="99">
        <f t="shared" si="38"/>
        <v>7.688586440144704E-2</v>
      </c>
      <c r="L993" s="99">
        <f t="shared" si="38"/>
        <v>5.7193493786377107E-2</v>
      </c>
      <c r="M993" s="99">
        <f t="shared" si="38"/>
        <v>2.6370652823658976E-2</v>
      </c>
      <c r="N993" s="99">
        <f t="shared" si="37"/>
        <v>9.743442504325931E-4</v>
      </c>
      <c r="O993" s="99">
        <f t="shared" si="37"/>
        <v>4.8460355513606961E-4</v>
      </c>
      <c r="P993" s="99">
        <f t="shared" si="37"/>
        <v>1.034277552304548E-4</v>
      </c>
      <c r="Q993" s="99">
        <f t="shared" si="37"/>
        <v>3.2877697026899473E-5</v>
      </c>
      <c r="R993" s="99">
        <f t="shared" si="37"/>
        <v>1.0565384929998446E-5</v>
      </c>
      <c r="S993" s="101"/>
      <c r="T993" s="99">
        <v>9.3923076923076905E-5</v>
      </c>
      <c r="U993" s="99">
        <v>3.5665384615384597E-5</v>
      </c>
      <c r="V993" s="99">
        <v>1.8996153846153799E-5</v>
      </c>
      <c r="W993" s="99">
        <v>1.4130769230769201E-5</v>
      </c>
      <c r="X993" s="99">
        <v>6.51538461538462E-6</v>
      </c>
      <c r="Y993" s="99">
        <v>2.4073076923076899E-7</v>
      </c>
      <c r="Z993" s="99">
        <v>1.19730769230769E-7</v>
      </c>
      <c r="AA993" s="99">
        <v>2.5553846153846199E-8</v>
      </c>
      <c r="AB993" s="99">
        <v>8.1230769230769204E-9</v>
      </c>
      <c r="AC993" s="99">
        <v>2.6103846153846202E-9</v>
      </c>
    </row>
    <row r="994" spans="1:29" s="98" customFormat="1" x14ac:dyDescent="0.25">
      <c r="A994" s="98" t="s">
        <v>54</v>
      </c>
      <c r="B994" s="98" t="s">
        <v>236</v>
      </c>
      <c r="C994" s="98" t="s">
        <v>288</v>
      </c>
      <c r="D994" s="98">
        <v>2020</v>
      </c>
      <c r="E994" s="98">
        <v>2019</v>
      </c>
      <c r="F994" s="98" t="s">
        <v>279</v>
      </c>
      <c r="G994" s="98" t="s">
        <v>278</v>
      </c>
      <c r="H994" s="98" t="s">
        <v>276</v>
      </c>
      <c r="I994" s="99">
        <f t="shared" si="38"/>
        <v>0.50172735567091198</v>
      </c>
      <c r="J994" s="99">
        <f t="shared" si="38"/>
        <v>0.19521132609721556</v>
      </c>
      <c r="K994" s="99">
        <f t="shared" si="38"/>
        <v>0.15000449268522906</v>
      </c>
      <c r="L994" s="99">
        <f t="shared" si="38"/>
        <v>7.9968148497719022E-2</v>
      </c>
      <c r="M994" s="99">
        <f t="shared" si="38"/>
        <v>3.8014837187352511E-2</v>
      </c>
      <c r="N994" s="99">
        <f t="shared" si="37"/>
        <v>5.257006764196933E-3</v>
      </c>
      <c r="O994" s="99">
        <f t="shared" si="37"/>
        <v>8.5961478684914105E-4</v>
      </c>
      <c r="P994" s="99">
        <f t="shared" si="37"/>
        <v>1.8836180588327814E-4</v>
      </c>
      <c r="Q994" s="99">
        <f t="shared" si="37"/>
        <v>6.0789491898694483E-5</v>
      </c>
      <c r="R994" s="99">
        <f t="shared" si="37"/>
        <v>1.9863608620418446E-5</v>
      </c>
      <c r="S994" s="101"/>
      <c r="T994" s="99">
        <v>1.2396153846153799E-4</v>
      </c>
      <c r="U994" s="99">
        <v>4.8230769230769201E-5</v>
      </c>
      <c r="V994" s="99">
        <v>3.7061538461538503E-5</v>
      </c>
      <c r="W994" s="99">
        <v>1.9757692307692301E-5</v>
      </c>
      <c r="X994" s="99">
        <v>9.3923076923076892E-6</v>
      </c>
      <c r="Y994" s="99">
        <v>1.2988461538461499E-6</v>
      </c>
      <c r="Z994" s="99">
        <v>2.1238461538461499E-7</v>
      </c>
      <c r="AA994" s="99">
        <v>4.6538461538461499E-8</v>
      </c>
      <c r="AB994" s="99">
        <v>1.5019230769230801E-8</v>
      </c>
      <c r="AC994" s="99">
        <v>4.9076923076923102E-9</v>
      </c>
    </row>
    <row r="995" spans="1:29" s="98" customFormat="1" x14ac:dyDescent="0.25">
      <c r="A995" s="98" t="s">
        <v>54</v>
      </c>
      <c r="B995" s="98" t="s">
        <v>236</v>
      </c>
      <c r="C995" s="98" t="s">
        <v>288</v>
      </c>
      <c r="D995" s="98">
        <v>2020</v>
      </c>
      <c r="E995" s="98">
        <v>2019</v>
      </c>
      <c r="F995" s="98" t="s">
        <v>280</v>
      </c>
      <c r="G995" s="98" t="s">
        <v>273</v>
      </c>
      <c r="H995" s="98" t="s">
        <v>274</v>
      </c>
      <c r="I995" s="99">
        <f t="shared" si="38"/>
        <v>3.48080163599182E-15</v>
      </c>
      <c r="J995" s="99">
        <f t="shared" si="38"/>
        <v>7.771092024539878E-9</v>
      </c>
      <c r="K995" s="99">
        <f t="shared" si="38"/>
        <v>7.4877709611451942E-8</v>
      </c>
      <c r="L995" s="99">
        <f t="shared" si="38"/>
        <v>4.5736114519427403E-7</v>
      </c>
      <c r="M995" s="99">
        <f t="shared" si="38"/>
        <v>1.521838854805726E-6</v>
      </c>
      <c r="N995" s="99">
        <f t="shared" si="37"/>
        <v>3.3391411042944786E-7</v>
      </c>
      <c r="O995" s="99">
        <f t="shared" si="37"/>
        <v>2.3879918200409E-7</v>
      </c>
      <c r="P995" s="99">
        <f t="shared" si="37"/>
        <v>7.7710920245398773E-8</v>
      </c>
      <c r="Q995" s="99">
        <f t="shared" si="37"/>
        <v>3.1691484662576691E-8</v>
      </c>
      <c r="R995" s="99">
        <f t="shared" si="37"/>
        <v>1.3316089979550102E-8</v>
      </c>
      <c r="S995" s="101"/>
      <c r="T995" s="99">
        <v>8.6000000000000005E-19</v>
      </c>
      <c r="U995" s="99">
        <v>1.9199999999999999E-12</v>
      </c>
      <c r="V995" s="99">
        <v>1.8500000000000001E-11</v>
      </c>
      <c r="W995" s="99">
        <v>1.13E-10</v>
      </c>
      <c r="X995" s="99">
        <v>3.7599999999999999E-10</v>
      </c>
      <c r="Y995" s="99">
        <v>8.2499999999999999E-11</v>
      </c>
      <c r="Z995" s="99">
        <v>5.9000000000000003E-11</v>
      </c>
      <c r="AA995" s="99">
        <v>1.9199999999999999E-11</v>
      </c>
      <c r="AB995" s="99">
        <v>7.8300000000000004E-12</v>
      </c>
      <c r="AC995" s="99">
        <v>3.2899999999999999E-12</v>
      </c>
    </row>
    <row r="996" spans="1:29" s="98" customFormat="1" x14ac:dyDescent="0.25">
      <c r="A996" s="98" t="s">
        <v>54</v>
      </c>
      <c r="B996" s="98" t="s">
        <v>236</v>
      </c>
      <c r="C996" s="98" t="s">
        <v>288</v>
      </c>
      <c r="D996" s="98">
        <v>2020</v>
      </c>
      <c r="E996" s="98">
        <v>2019</v>
      </c>
      <c r="F996" s="98" t="s">
        <v>280</v>
      </c>
      <c r="G996" s="98" t="s">
        <v>273</v>
      </c>
      <c r="H996" s="98" t="s">
        <v>275</v>
      </c>
      <c r="I996" s="99">
        <f t="shared" si="38"/>
        <v>2.2463312883435583E-12</v>
      </c>
      <c r="J996" s="99">
        <f t="shared" si="38"/>
        <v>2.0399116564417179E-7</v>
      </c>
      <c r="K996" s="99">
        <f t="shared" si="38"/>
        <v>2.2422838445807774E-6</v>
      </c>
      <c r="L996" s="99">
        <f t="shared" si="38"/>
        <v>6.4354355828220869E-6</v>
      </c>
      <c r="M996" s="99">
        <f t="shared" si="38"/>
        <v>1.3437513292433539E-5</v>
      </c>
      <c r="N996" s="99">
        <f t="shared" si="37"/>
        <v>2.4406085889570555E-6</v>
      </c>
      <c r="O996" s="99">
        <f t="shared" si="37"/>
        <v>1.1494740286298569E-6</v>
      </c>
      <c r="P996" s="99">
        <f t="shared" si="37"/>
        <v>4.0069693251533741E-7</v>
      </c>
      <c r="Q996" s="99">
        <f t="shared" si="37"/>
        <v>1.8334920245398774E-7</v>
      </c>
      <c r="R996" s="99">
        <f t="shared" si="37"/>
        <v>9.9971860940695295E-8</v>
      </c>
      <c r="S996" s="101"/>
      <c r="T996" s="99">
        <v>5.5500000000000005E-16</v>
      </c>
      <c r="U996" s="99">
        <v>5.0400000000000002E-11</v>
      </c>
      <c r="V996" s="99">
        <v>5.5400000000000005E-10</v>
      </c>
      <c r="W996" s="99">
        <v>1.5900000000000001E-9</v>
      </c>
      <c r="X996" s="99">
        <v>3.3200000000000001E-9</v>
      </c>
      <c r="Y996" s="99">
        <v>6.0299999999999999E-10</v>
      </c>
      <c r="Z996" s="99">
        <v>2.84E-10</v>
      </c>
      <c r="AA996" s="99">
        <v>9.8999999999999994E-11</v>
      </c>
      <c r="AB996" s="99">
        <v>4.5300000000000001E-11</v>
      </c>
      <c r="AC996" s="99">
        <v>2.4699999999999999E-11</v>
      </c>
    </row>
    <row r="997" spans="1:29" s="98" customFormat="1" x14ac:dyDescent="0.25">
      <c r="A997" s="98" t="s">
        <v>54</v>
      </c>
      <c r="B997" s="98" t="s">
        <v>236</v>
      </c>
      <c r="C997" s="98" t="s">
        <v>288</v>
      </c>
      <c r="D997" s="98">
        <v>2020</v>
      </c>
      <c r="E997" s="98">
        <v>2019</v>
      </c>
      <c r="F997" s="98" t="s">
        <v>280</v>
      </c>
      <c r="G997" s="98" t="s">
        <v>273</v>
      </c>
      <c r="H997" s="98" t="s">
        <v>276</v>
      </c>
      <c r="I997" s="99">
        <f t="shared" si="38"/>
        <v>8.6210552147239267E-9</v>
      </c>
      <c r="J997" s="99">
        <f t="shared" si="38"/>
        <v>6.5973333333333338E-6</v>
      </c>
      <c r="K997" s="99">
        <f t="shared" si="38"/>
        <v>5.7473701431492842E-5</v>
      </c>
      <c r="L997" s="99">
        <f t="shared" si="38"/>
        <v>1.3235141104294478E-4</v>
      </c>
      <c r="M997" s="99">
        <f t="shared" si="38"/>
        <v>3.3108089979550106E-4</v>
      </c>
      <c r="N997" s="99">
        <f t="shared" si="37"/>
        <v>1.1413791411042946E-4</v>
      </c>
      <c r="O997" s="99">
        <f t="shared" si="37"/>
        <v>6.233063394683026E-5</v>
      </c>
      <c r="P997" s="99">
        <f t="shared" si="37"/>
        <v>2.2625210633946833E-5</v>
      </c>
      <c r="Q997" s="99">
        <f t="shared" si="37"/>
        <v>9.3900695296523517E-6</v>
      </c>
      <c r="R997" s="99">
        <f t="shared" si="37"/>
        <v>3.8491190184049075E-6</v>
      </c>
      <c r="S997" s="101"/>
      <c r="T997" s="99">
        <v>2.13E-12</v>
      </c>
      <c r="U997" s="99">
        <v>1.63E-9</v>
      </c>
      <c r="V997" s="99">
        <v>1.42E-8</v>
      </c>
      <c r="W997" s="99">
        <v>3.2700000000000002E-8</v>
      </c>
      <c r="X997" s="99">
        <v>8.1800000000000005E-8</v>
      </c>
      <c r="Y997" s="99">
        <v>2.8200000000000001E-8</v>
      </c>
      <c r="Z997" s="99">
        <v>1.5399999999999999E-8</v>
      </c>
      <c r="AA997" s="99">
        <v>5.5899999999999999E-9</v>
      </c>
      <c r="AB997" s="99">
        <v>2.3199999999999998E-9</v>
      </c>
      <c r="AC997" s="99">
        <v>9.5099999999999992E-10</v>
      </c>
    </row>
    <row r="998" spans="1:29" s="98" customFormat="1" x14ac:dyDescent="0.25">
      <c r="A998" s="98" t="s">
        <v>54</v>
      </c>
      <c r="B998" s="98" t="s">
        <v>236</v>
      </c>
      <c r="C998" s="98" t="s">
        <v>288</v>
      </c>
      <c r="D998" s="98">
        <v>2020</v>
      </c>
      <c r="E998" s="98">
        <v>2019</v>
      </c>
      <c r="F998" s="98" t="s">
        <v>280</v>
      </c>
      <c r="G998" s="98" t="s">
        <v>277</v>
      </c>
      <c r="H998" s="98" t="s">
        <v>274</v>
      </c>
      <c r="I998" s="99">
        <f t="shared" si="38"/>
        <v>2.0844335378323108E-9</v>
      </c>
      <c r="J998" s="99">
        <f t="shared" si="38"/>
        <v>7.8520408997955022E-7</v>
      </c>
      <c r="K998" s="99">
        <f t="shared" si="38"/>
        <v>2.6875026584867075E-6</v>
      </c>
      <c r="L998" s="99">
        <f t="shared" si="38"/>
        <v>1.1535214723926381E-5</v>
      </c>
      <c r="M998" s="99">
        <f t="shared" si="38"/>
        <v>3.0274879345603269E-5</v>
      </c>
      <c r="N998" s="99">
        <f t="shared" si="37"/>
        <v>7.8115664621676901E-6</v>
      </c>
      <c r="O998" s="99">
        <f t="shared" si="37"/>
        <v>5.9092678936605322E-6</v>
      </c>
      <c r="P998" s="99">
        <f t="shared" si="37"/>
        <v>2.0439591002044993E-6</v>
      </c>
      <c r="Q998" s="99">
        <f t="shared" si="37"/>
        <v>8.8234274028629866E-7</v>
      </c>
      <c r="R998" s="99">
        <f t="shared" si="37"/>
        <v>3.5819877300613502E-7</v>
      </c>
      <c r="S998" s="101"/>
      <c r="T998" s="99">
        <v>5.1500000000000003E-13</v>
      </c>
      <c r="U998" s="99">
        <v>1.94E-10</v>
      </c>
      <c r="V998" s="99">
        <v>6.6399999999999998E-10</v>
      </c>
      <c r="W998" s="99">
        <v>2.8499999999999999E-9</v>
      </c>
      <c r="X998" s="99">
        <v>7.4799999999999998E-9</v>
      </c>
      <c r="Y998" s="99">
        <v>1.9300000000000002E-9</v>
      </c>
      <c r="Z998" s="99">
        <v>1.4599999999999999E-9</v>
      </c>
      <c r="AA998" s="99">
        <v>5.0500000000000001E-10</v>
      </c>
      <c r="AB998" s="99">
        <v>2.18E-10</v>
      </c>
      <c r="AC998" s="99">
        <v>8.8500000000000005E-11</v>
      </c>
    </row>
    <row r="999" spans="1:29" s="98" customFormat="1" x14ac:dyDescent="0.25">
      <c r="A999" s="98" t="s">
        <v>54</v>
      </c>
      <c r="B999" s="98" t="s">
        <v>236</v>
      </c>
      <c r="C999" s="98" t="s">
        <v>288</v>
      </c>
      <c r="D999" s="98">
        <v>2020</v>
      </c>
      <c r="E999" s="98">
        <v>2019</v>
      </c>
      <c r="F999" s="98" t="s">
        <v>280</v>
      </c>
      <c r="G999" s="98" t="s">
        <v>277</v>
      </c>
      <c r="H999" s="98" t="s">
        <v>275</v>
      </c>
      <c r="I999" s="99">
        <f t="shared" si="38"/>
        <v>2.6308384458077712E-9</v>
      </c>
      <c r="J999" s="99">
        <f t="shared" si="38"/>
        <v>1.347798773006135E-6</v>
      </c>
      <c r="K999" s="99">
        <f t="shared" si="38"/>
        <v>1.133284253578732E-5</v>
      </c>
      <c r="L999" s="99">
        <f t="shared" si="38"/>
        <v>2.1937145194274027E-5</v>
      </c>
      <c r="M999" s="99">
        <f t="shared" si="38"/>
        <v>5.7068957055214731E-5</v>
      </c>
      <c r="N999" s="99">
        <f t="shared" ref="N999:R1049" si="39">1000*98.96*Y999/24.45</f>
        <v>1.8334920245398771E-5</v>
      </c>
      <c r="O999" s="99">
        <f t="shared" si="39"/>
        <v>1.3397038854805726E-5</v>
      </c>
      <c r="P999" s="99">
        <f t="shared" si="39"/>
        <v>4.2498159509202462E-6</v>
      </c>
      <c r="Q999" s="99">
        <f t="shared" si="39"/>
        <v>1.6432621676891616E-6</v>
      </c>
      <c r="R999" s="99">
        <f t="shared" si="39"/>
        <v>6.1521145194274024E-7</v>
      </c>
      <c r="S999" s="101"/>
      <c r="T999" s="99">
        <v>6.4999999999999996E-13</v>
      </c>
      <c r="U999" s="99">
        <v>3.3299999999999999E-10</v>
      </c>
      <c r="V999" s="99">
        <v>2.7999999999999998E-9</v>
      </c>
      <c r="W999" s="99">
        <v>5.4199999999999999E-9</v>
      </c>
      <c r="X999" s="99">
        <v>1.4100000000000001E-8</v>
      </c>
      <c r="Y999" s="99">
        <v>4.5299999999999999E-9</v>
      </c>
      <c r="Z999" s="99">
        <v>3.3099999999999999E-9</v>
      </c>
      <c r="AA999" s="99">
        <v>1.0500000000000001E-9</v>
      </c>
      <c r="AB999" s="99">
        <v>4.0599999999999999E-10</v>
      </c>
      <c r="AC999" s="99">
        <v>1.5199999999999999E-10</v>
      </c>
    </row>
    <row r="1000" spans="1:29" s="98" customFormat="1" x14ac:dyDescent="0.25">
      <c r="A1000" s="98" t="s">
        <v>54</v>
      </c>
      <c r="B1000" s="98" t="s">
        <v>236</v>
      </c>
      <c r="C1000" s="98" t="s">
        <v>288</v>
      </c>
      <c r="D1000" s="98">
        <v>2020</v>
      </c>
      <c r="E1000" s="98">
        <v>2019</v>
      </c>
      <c r="F1000" s="98" t="s">
        <v>280</v>
      </c>
      <c r="G1000" s="98" t="s">
        <v>277</v>
      </c>
      <c r="H1000" s="98" t="s">
        <v>276</v>
      </c>
      <c r="I1000" s="99">
        <f t="shared" ref="I1000:M1050" si="40">1000*98.96*T1000/24.45</f>
        <v>8.1758364008179963E-9</v>
      </c>
      <c r="J1000" s="99">
        <f t="shared" si="40"/>
        <v>8.7829529652351744E-6</v>
      </c>
      <c r="K1000" s="99">
        <f t="shared" si="40"/>
        <v>5.9497423312883434E-5</v>
      </c>
      <c r="L1000" s="99">
        <f t="shared" si="40"/>
        <v>1.0685251533742331E-4</v>
      </c>
      <c r="M1000" s="99">
        <f t="shared" si="40"/>
        <v>1.9427730061349696E-4</v>
      </c>
      <c r="N1000" s="99">
        <f t="shared" si="39"/>
        <v>5.5854723926380367E-5</v>
      </c>
      <c r="O1000" s="99">
        <f t="shared" si="39"/>
        <v>2.003484662576687E-5</v>
      </c>
      <c r="P1000" s="99">
        <f t="shared" si="39"/>
        <v>6.0711656441717799E-6</v>
      </c>
      <c r="Q1000" s="99">
        <f t="shared" si="39"/>
        <v>2.6186961145194278E-6</v>
      </c>
      <c r="R1000" s="99">
        <f t="shared" si="39"/>
        <v>1.0361456032719836E-6</v>
      </c>
      <c r="S1000" s="101"/>
      <c r="T1000" s="99">
        <v>2.0199999999999999E-12</v>
      </c>
      <c r="U1000" s="99">
        <v>2.1700000000000002E-9</v>
      </c>
      <c r="V1000" s="99">
        <v>1.4699999999999999E-8</v>
      </c>
      <c r="W1000" s="99">
        <v>2.6400000000000001E-8</v>
      </c>
      <c r="X1000" s="99">
        <v>4.8E-8</v>
      </c>
      <c r="Y1000" s="99">
        <v>1.3799999999999999E-8</v>
      </c>
      <c r="Z1000" s="99">
        <v>4.9499999999999997E-9</v>
      </c>
      <c r="AA1000" s="99">
        <v>1.5E-9</v>
      </c>
      <c r="AB1000" s="99">
        <v>6.4700000000000004E-10</v>
      </c>
      <c r="AC1000" s="99">
        <v>2.5599999999999999E-10</v>
      </c>
    </row>
    <row r="1001" spans="1:29" s="98" customFormat="1" x14ac:dyDescent="0.25">
      <c r="A1001" s="98" t="s">
        <v>54</v>
      </c>
      <c r="B1001" s="98" t="s">
        <v>236</v>
      </c>
      <c r="C1001" s="98" t="s">
        <v>288</v>
      </c>
      <c r="D1001" s="98">
        <v>2020</v>
      </c>
      <c r="E1001" s="98">
        <v>2019</v>
      </c>
      <c r="F1001" s="98" t="s">
        <v>280</v>
      </c>
      <c r="G1001" s="98" t="s">
        <v>278</v>
      </c>
      <c r="H1001" s="98" t="s">
        <v>274</v>
      </c>
      <c r="I1001" s="99">
        <f t="shared" si="40"/>
        <v>8.8187572754443759E-10</v>
      </c>
      <c r="J1001" s="99">
        <f t="shared" si="40"/>
        <v>3.3220173037596362E-7</v>
      </c>
      <c r="K1001" s="99">
        <f t="shared" si="40"/>
        <v>1.1370203555136074E-6</v>
      </c>
      <c r="L1001" s="99">
        <f t="shared" si="40"/>
        <v>4.8802831524303888E-6</v>
      </c>
      <c r="M1001" s="99">
        <f t="shared" si="40"/>
        <v>1.2808602800062904E-5</v>
      </c>
      <c r="N1001" s="99">
        <f t="shared" si="39"/>
        <v>3.3048935032247938E-6</v>
      </c>
      <c r="O1001" s="99">
        <f t="shared" si="39"/>
        <v>2.5000748780871488E-6</v>
      </c>
      <c r="P1001" s="99">
        <f t="shared" si="39"/>
        <v>8.6475192700959504E-7</v>
      </c>
      <c r="Q1001" s="99">
        <f t="shared" si="39"/>
        <v>3.7329885165958773E-7</v>
      </c>
      <c r="R1001" s="99">
        <f t="shared" si="39"/>
        <v>1.5154563473336483E-7</v>
      </c>
      <c r="S1001" s="101"/>
      <c r="T1001" s="99">
        <v>2.1788461538461499E-13</v>
      </c>
      <c r="U1001" s="99">
        <v>8.2076923076923096E-11</v>
      </c>
      <c r="V1001" s="99">
        <v>2.8092307692307699E-10</v>
      </c>
      <c r="W1001" s="99">
        <v>1.2057692307692299E-9</v>
      </c>
      <c r="X1001" s="99">
        <v>3.1646153846153798E-9</v>
      </c>
      <c r="Y1001" s="99">
        <v>8.1653846153846197E-10</v>
      </c>
      <c r="Z1001" s="99">
        <v>6.1769230769230797E-10</v>
      </c>
      <c r="AA1001" s="99">
        <v>2.1365384615384599E-10</v>
      </c>
      <c r="AB1001" s="99">
        <v>9.2230769230769199E-11</v>
      </c>
      <c r="AC1001" s="99">
        <v>3.7442307692307698E-11</v>
      </c>
    </row>
    <row r="1002" spans="1:29" s="98" customFormat="1" x14ac:dyDescent="0.25">
      <c r="A1002" s="98" t="s">
        <v>54</v>
      </c>
      <c r="B1002" s="98" t="s">
        <v>236</v>
      </c>
      <c r="C1002" s="98" t="s">
        <v>288</v>
      </c>
      <c r="D1002" s="98">
        <v>2020</v>
      </c>
      <c r="E1002" s="98">
        <v>2019</v>
      </c>
      <c r="F1002" s="98" t="s">
        <v>280</v>
      </c>
      <c r="G1002" s="98" t="s">
        <v>278</v>
      </c>
      <c r="H1002" s="98" t="s">
        <v>275</v>
      </c>
      <c r="I1002" s="99">
        <f t="shared" si="40"/>
        <v>1.1130470347648261E-9</v>
      </c>
      <c r="J1002" s="99">
        <f t="shared" si="40"/>
        <v>5.7022255781028627E-7</v>
      </c>
      <c r="K1002" s="99">
        <f t="shared" si="40"/>
        <v>4.7946641497561559E-6</v>
      </c>
      <c r="L1002" s="99">
        <f t="shared" si="40"/>
        <v>9.2810998898851544E-6</v>
      </c>
      <c r="M1002" s="99">
        <f t="shared" si="40"/>
        <v>2.4144558754129324E-5</v>
      </c>
      <c r="N1002" s="99">
        <f t="shared" si="39"/>
        <v>7.7570816422840897E-6</v>
      </c>
      <c r="O1002" s="99">
        <f t="shared" si="39"/>
        <v>5.6679779770332103E-6</v>
      </c>
      <c r="P1002" s="99">
        <f t="shared" si="39"/>
        <v>1.7979990561585647E-6</v>
      </c>
      <c r="Q1002" s="99">
        <f t="shared" si="39"/>
        <v>6.9522630171464629E-7</v>
      </c>
      <c r="R1002" s="99">
        <f t="shared" si="39"/>
        <v>2.6028176812962088E-7</v>
      </c>
      <c r="S1002" s="101"/>
      <c r="T1002" s="99">
        <v>2.7499999999999999E-13</v>
      </c>
      <c r="U1002" s="99">
        <v>1.4088461538461499E-10</v>
      </c>
      <c r="V1002" s="99">
        <v>1.18461538461538E-9</v>
      </c>
      <c r="W1002" s="99">
        <v>2.29307692307692E-9</v>
      </c>
      <c r="X1002" s="99">
        <v>5.9653846153846199E-9</v>
      </c>
      <c r="Y1002" s="99">
        <v>1.9165384615384598E-9</v>
      </c>
      <c r="Z1002" s="99">
        <v>1.40038461538462E-9</v>
      </c>
      <c r="AA1002" s="99">
        <v>4.4423076923076902E-10</v>
      </c>
      <c r="AB1002" s="99">
        <v>1.71769230769231E-10</v>
      </c>
      <c r="AC1002" s="99">
        <v>6.4307692307692299E-11</v>
      </c>
    </row>
    <row r="1003" spans="1:29" s="98" customFormat="1" x14ac:dyDescent="0.25">
      <c r="A1003" s="98" t="s">
        <v>54</v>
      </c>
      <c r="B1003" s="98" t="s">
        <v>236</v>
      </c>
      <c r="C1003" s="98" t="s">
        <v>288</v>
      </c>
      <c r="D1003" s="98">
        <v>2020</v>
      </c>
      <c r="E1003" s="98">
        <v>2019</v>
      </c>
      <c r="F1003" s="98" t="s">
        <v>280</v>
      </c>
      <c r="G1003" s="98" t="s">
        <v>278</v>
      </c>
      <c r="H1003" s="98" t="s">
        <v>276</v>
      </c>
      <c r="I1003" s="99">
        <f t="shared" si="40"/>
        <v>3.4590077080383846E-9</v>
      </c>
      <c r="J1003" s="99">
        <f t="shared" si="40"/>
        <v>3.7158647160610348E-6</v>
      </c>
      <c r="K1003" s="99">
        <f t="shared" si="40"/>
        <v>2.5171986786219916E-5</v>
      </c>
      <c r="L1003" s="99">
        <f t="shared" si="40"/>
        <v>4.5206833411986911E-5</v>
      </c>
      <c r="M1003" s="99">
        <f t="shared" si="40"/>
        <v>8.2194242567248669E-5</v>
      </c>
      <c r="N1003" s="99">
        <f t="shared" si="39"/>
        <v>2.363084473808401E-5</v>
      </c>
      <c r="O1003" s="99">
        <f t="shared" si="39"/>
        <v>8.4762812647475255E-6</v>
      </c>
      <c r="P1003" s="99">
        <f t="shared" si="39"/>
        <v>2.5685700802265239E-6</v>
      </c>
      <c r="Q1003" s="99">
        <f t="shared" si="39"/>
        <v>1.1079098946043721E-6</v>
      </c>
      <c r="R1003" s="99">
        <f t="shared" si="39"/>
        <v>4.3836929369199188E-7</v>
      </c>
      <c r="S1003" s="101"/>
      <c r="T1003" s="99">
        <v>8.5461538461538504E-13</v>
      </c>
      <c r="U1003" s="99">
        <v>9.18076923076923E-10</v>
      </c>
      <c r="V1003" s="99">
        <v>6.2192307692307698E-9</v>
      </c>
      <c r="W1003" s="99">
        <v>1.11692307692308E-8</v>
      </c>
      <c r="X1003" s="99">
        <v>2.0307692307692298E-8</v>
      </c>
      <c r="Y1003" s="99">
        <v>5.83846153846154E-9</v>
      </c>
      <c r="Z1003" s="99">
        <v>2.09423076923077E-9</v>
      </c>
      <c r="AA1003" s="99">
        <v>6.3461538461538505E-10</v>
      </c>
      <c r="AB1003" s="99">
        <v>2.7373076923076899E-10</v>
      </c>
      <c r="AC1003" s="99">
        <v>1.0830769230769201E-10</v>
      </c>
    </row>
    <row r="1004" spans="1:29" s="98" customFormat="1" x14ac:dyDescent="0.25">
      <c r="A1004" s="98" t="s">
        <v>54</v>
      </c>
      <c r="B1004" s="98" t="s">
        <v>236</v>
      </c>
      <c r="C1004" s="98" t="s">
        <v>288</v>
      </c>
      <c r="D1004" s="98" t="s">
        <v>281</v>
      </c>
      <c r="E1004" s="98" t="s">
        <v>282</v>
      </c>
      <c r="F1004" s="98" t="s">
        <v>272</v>
      </c>
      <c r="G1004" s="98" t="s">
        <v>273</v>
      </c>
      <c r="H1004" s="98" t="s">
        <v>274</v>
      </c>
      <c r="I1004" s="99">
        <f t="shared" si="40"/>
        <v>3.2191599999999988E-15</v>
      </c>
      <c r="J1004" s="99">
        <f t="shared" si="40"/>
        <v>0</v>
      </c>
      <c r="K1004" s="99">
        <f t="shared" si="40"/>
        <v>0</v>
      </c>
      <c r="L1004" s="99">
        <f t="shared" si="40"/>
        <v>0</v>
      </c>
      <c r="M1004" s="99">
        <f t="shared" si="40"/>
        <v>0</v>
      </c>
      <c r="N1004" s="99">
        <f t="shared" si="39"/>
        <v>0</v>
      </c>
      <c r="O1004" s="99">
        <f t="shared" si="39"/>
        <v>0</v>
      </c>
      <c r="P1004" s="99">
        <f t="shared" si="39"/>
        <v>0</v>
      </c>
      <c r="Q1004" s="99">
        <f t="shared" si="39"/>
        <v>0</v>
      </c>
      <c r="R1004" s="99">
        <f t="shared" si="39"/>
        <v>0</v>
      </c>
      <c r="S1004" s="101"/>
      <c r="T1004" s="99">
        <v>7.9535632578819696E-19</v>
      </c>
      <c r="U1004" s="99">
        <v>0</v>
      </c>
      <c r="V1004" s="99">
        <v>0</v>
      </c>
      <c r="W1004" s="99">
        <v>0</v>
      </c>
      <c r="X1004" s="99">
        <v>0</v>
      </c>
      <c r="Y1004" s="99">
        <v>0</v>
      </c>
      <c r="Z1004" s="99">
        <v>0</v>
      </c>
      <c r="AA1004" s="99">
        <v>0</v>
      </c>
      <c r="AB1004" s="99">
        <v>0</v>
      </c>
      <c r="AC1004" s="99">
        <v>0</v>
      </c>
    </row>
    <row r="1005" spans="1:29" s="98" customFormat="1" x14ac:dyDescent="0.25">
      <c r="A1005" s="98" t="s">
        <v>54</v>
      </c>
      <c r="B1005" s="98" t="s">
        <v>236</v>
      </c>
      <c r="C1005" s="98" t="s">
        <v>288</v>
      </c>
      <c r="D1005" s="98" t="s">
        <v>281</v>
      </c>
      <c r="E1005" s="98" t="s">
        <v>282</v>
      </c>
      <c r="F1005" s="98" t="s">
        <v>272</v>
      </c>
      <c r="G1005" s="98" t="s">
        <v>273</v>
      </c>
      <c r="H1005" s="98" t="s">
        <v>275</v>
      </c>
      <c r="I1005" s="99">
        <f t="shared" si="40"/>
        <v>0.17956449999999999</v>
      </c>
      <c r="J1005" s="99">
        <f t="shared" si="40"/>
        <v>3.8389100000000009E-2</v>
      </c>
      <c r="K1005" s="99">
        <f t="shared" si="40"/>
        <v>1.8022899999999991E-2</v>
      </c>
      <c r="L1005" s="99">
        <f t="shared" si="40"/>
        <v>1.0557749999999986E-2</v>
      </c>
      <c r="M1005" s="99">
        <f t="shared" si="40"/>
        <v>3.4150550000000002E-3</v>
      </c>
      <c r="N1005" s="99">
        <f t="shared" si="39"/>
        <v>2.2353649999999992E-5</v>
      </c>
      <c r="O1005" s="99">
        <f t="shared" si="39"/>
        <v>5.7124100000000013E-6</v>
      </c>
      <c r="P1005" s="99">
        <f t="shared" si="39"/>
        <v>6.8047999999999933E-7</v>
      </c>
      <c r="Q1005" s="99">
        <f t="shared" si="39"/>
        <v>2.4642699999999978E-7</v>
      </c>
      <c r="R1005" s="99">
        <f t="shared" si="39"/>
        <v>1.1613499999999987E-7</v>
      </c>
      <c r="S1005" s="101"/>
      <c r="T1005" s="99">
        <v>4.43649153698464E-5</v>
      </c>
      <c r="U1005" s="99">
        <v>9.4847766269199692E-6</v>
      </c>
      <c r="V1005" s="99">
        <v>4.4529093067906204E-6</v>
      </c>
      <c r="W1005" s="99">
        <v>2.6084982568714598E-6</v>
      </c>
      <c r="X1005" s="99">
        <v>8.43756010004042E-7</v>
      </c>
      <c r="Y1005" s="99">
        <v>5.5229056436944201E-9</v>
      </c>
      <c r="Z1005" s="99">
        <v>1.41136241410671E-9</v>
      </c>
      <c r="AA1005" s="99">
        <v>1.68125869037995E-10</v>
      </c>
      <c r="AB1005" s="99">
        <v>6.0884601354082404E-11</v>
      </c>
      <c r="AC1005" s="99">
        <v>2.86934190582053E-11</v>
      </c>
    </row>
    <row r="1006" spans="1:29" s="98" customFormat="1" x14ac:dyDescent="0.25">
      <c r="A1006" s="98" t="s">
        <v>54</v>
      </c>
      <c r="B1006" s="98" t="s">
        <v>236</v>
      </c>
      <c r="C1006" s="98" t="s">
        <v>288</v>
      </c>
      <c r="D1006" s="98" t="s">
        <v>281</v>
      </c>
      <c r="E1006" s="98" t="s">
        <v>282</v>
      </c>
      <c r="F1006" s="98" t="s">
        <v>272</v>
      </c>
      <c r="G1006" s="98" t="s">
        <v>273</v>
      </c>
      <c r="H1006" s="98" t="s">
        <v>276</v>
      </c>
      <c r="I1006" s="99">
        <f t="shared" si="40"/>
        <v>2.6945669999999993</v>
      </c>
      <c r="J1006" s="99">
        <f t="shared" si="40"/>
        <v>1.1342509999999963</v>
      </c>
      <c r="K1006" s="99">
        <f t="shared" si="40"/>
        <v>0.69194604999999798</v>
      </c>
      <c r="L1006" s="99">
        <f t="shared" si="40"/>
        <v>0.46429394999999823</v>
      </c>
      <c r="M1006" s="99">
        <f t="shared" si="40"/>
        <v>0.22144904999999968</v>
      </c>
      <c r="N1006" s="99">
        <f t="shared" si="39"/>
        <v>1.4124304999999974E-2</v>
      </c>
      <c r="O1006" s="99">
        <f t="shared" si="39"/>
        <v>5.51123549999997E-3</v>
      </c>
      <c r="P1006" s="99">
        <f t="shared" si="39"/>
        <v>1.2404609999999954E-3</v>
      </c>
      <c r="Q1006" s="99">
        <f t="shared" si="39"/>
        <v>3.9308324999999978E-4</v>
      </c>
      <c r="R1006" s="99">
        <f t="shared" si="39"/>
        <v>1.2614734999999964E-4</v>
      </c>
      <c r="S1006" s="101"/>
      <c r="T1006" s="99">
        <v>6.6574538348827795E-4</v>
      </c>
      <c r="U1006" s="99">
        <v>2.8023885357720201E-4</v>
      </c>
      <c r="V1006" s="99">
        <v>1.70958780542643E-4</v>
      </c>
      <c r="W1006" s="99">
        <v>1.14712884776677E-4</v>
      </c>
      <c r="X1006" s="99">
        <v>5.4713311161075099E-5</v>
      </c>
      <c r="Y1006" s="99">
        <v>3.489685299616E-6</v>
      </c>
      <c r="Z1006" s="99">
        <v>1.36165832634397E-6</v>
      </c>
      <c r="AA1006" s="99">
        <v>3.0648010761923899E-7</v>
      </c>
      <c r="AB1006" s="99">
        <v>9.7118891092360498E-8</v>
      </c>
      <c r="AC1006" s="99">
        <v>3.1167165597210903E-8</v>
      </c>
    </row>
    <row r="1007" spans="1:29" s="98" customFormat="1" x14ac:dyDescent="0.25">
      <c r="A1007" s="98" t="s">
        <v>54</v>
      </c>
      <c r="B1007" s="98" t="s">
        <v>236</v>
      </c>
      <c r="C1007" s="98" t="s">
        <v>288</v>
      </c>
      <c r="D1007" s="98" t="s">
        <v>281</v>
      </c>
      <c r="E1007" s="98" t="s">
        <v>282</v>
      </c>
      <c r="F1007" s="98" t="s">
        <v>272</v>
      </c>
      <c r="G1007" s="98" t="s">
        <v>277</v>
      </c>
      <c r="H1007" s="98" t="s">
        <v>274</v>
      </c>
      <c r="I1007" s="99">
        <f t="shared" si="40"/>
        <v>0.32105786666666641</v>
      </c>
      <c r="J1007" s="99">
        <f t="shared" si="40"/>
        <v>0.11455428333333317</v>
      </c>
      <c r="K1007" s="99">
        <f t="shared" si="40"/>
        <v>5.993748499999961E-2</v>
      </c>
      <c r="L1007" s="99">
        <f t="shared" si="40"/>
        <v>4.5019289999999712E-2</v>
      </c>
      <c r="M1007" s="99">
        <f t="shared" si="40"/>
        <v>2.0943937499999989E-2</v>
      </c>
      <c r="N1007" s="99">
        <f t="shared" si="39"/>
        <v>6.7596066666666466E-4</v>
      </c>
      <c r="O1007" s="99">
        <f t="shared" si="39"/>
        <v>4.5270997499999733E-4</v>
      </c>
      <c r="P1007" s="99">
        <f t="shared" si="39"/>
        <v>9.7716783333333051E-5</v>
      </c>
      <c r="Q1007" s="99">
        <f t="shared" si="39"/>
        <v>3.1229969166666661E-5</v>
      </c>
      <c r="R1007" s="99">
        <f t="shared" si="39"/>
        <v>1.0222126666666659E-5</v>
      </c>
      <c r="S1007" s="101"/>
      <c r="T1007" s="99">
        <v>7.9323613985448596E-5</v>
      </c>
      <c r="U1007" s="99">
        <v>2.8302872145311199E-5</v>
      </c>
      <c r="V1007" s="99">
        <v>1.4808725831143799E-5</v>
      </c>
      <c r="W1007" s="99">
        <v>1.1122894507881901E-5</v>
      </c>
      <c r="X1007" s="99">
        <v>5.1746086486964402E-6</v>
      </c>
      <c r="Y1007" s="99">
        <v>1.6700927950687099E-7</v>
      </c>
      <c r="Z1007" s="99">
        <v>1.1185083759852399E-7</v>
      </c>
      <c r="AA1007" s="99">
        <v>2.4142839051131701E-8</v>
      </c>
      <c r="AB1007" s="99">
        <v>7.7159735865501203E-9</v>
      </c>
      <c r="AC1007" s="99">
        <v>2.5255759599838299E-9</v>
      </c>
    </row>
    <row r="1008" spans="1:29" s="98" customFormat="1" x14ac:dyDescent="0.25">
      <c r="A1008" s="98" t="s">
        <v>54</v>
      </c>
      <c r="B1008" s="98" t="s">
        <v>236</v>
      </c>
      <c r="C1008" s="98" t="s">
        <v>288</v>
      </c>
      <c r="D1008" s="98" t="s">
        <v>281</v>
      </c>
      <c r="E1008" s="98" t="s">
        <v>282</v>
      </c>
      <c r="F1008" s="98" t="s">
        <v>272</v>
      </c>
      <c r="G1008" s="98" t="s">
        <v>277</v>
      </c>
      <c r="H1008" s="98" t="s">
        <v>275</v>
      </c>
      <c r="I1008" s="99">
        <f t="shared" si="40"/>
        <v>0.66925333333333303</v>
      </c>
      <c r="J1008" s="99">
        <f t="shared" si="40"/>
        <v>0.25647156666666637</v>
      </c>
      <c r="K1008" s="99">
        <f t="shared" si="40"/>
        <v>0.13259764999999998</v>
      </c>
      <c r="L1008" s="99">
        <f t="shared" si="40"/>
        <v>9.9213383333333127E-2</v>
      </c>
      <c r="M1008" s="99">
        <f t="shared" si="40"/>
        <v>4.3707130833332983E-2</v>
      </c>
      <c r="N1008" s="99">
        <f t="shared" si="39"/>
        <v>1.6873138333333294E-3</v>
      </c>
      <c r="O1008" s="99">
        <f t="shared" si="39"/>
        <v>8.1417808333333289E-4</v>
      </c>
      <c r="P1008" s="99">
        <f t="shared" si="39"/>
        <v>1.748047166666665E-4</v>
      </c>
      <c r="Q1008" s="99">
        <f t="shared" si="39"/>
        <v>5.5604058333333225E-5</v>
      </c>
      <c r="R1008" s="99">
        <f t="shared" si="39"/>
        <v>1.8014110833333319E-5</v>
      </c>
      <c r="S1008" s="101"/>
      <c r="T1008" s="99">
        <v>1.65352101859337E-4</v>
      </c>
      <c r="U1008" s="99">
        <v>6.3366307649555302E-5</v>
      </c>
      <c r="V1008" s="99">
        <v>3.27608381416734E-5</v>
      </c>
      <c r="W1008" s="99">
        <v>2.4512603299312802E-5</v>
      </c>
      <c r="X1008" s="99">
        <v>1.0798699968421499E-5</v>
      </c>
      <c r="Y1008" s="99">
        <v>4.1688382401980502E-7</v>
      </c>
      <c r="Z1008" s="99">
        <v>2.0115859071847201E-7</v>
      </c>
      <c r="AA1008" s="99">
        <v>4.3188917971907799E-8</v>
      </c>
      <c r="AB1008" s="99">
        <v>1.3738068171483401E-8</v>
      </c>
      <c r="AC1008" s="99">
        <v>4.4507377715743696E-9</v>
      </c>
    </row>
    <row r="1009" spans="1:29" s="98" customFormat="1" x14ac:dyDescent="0.25">
      <c r="A1009" s="98" t="s">
        <v>54</v>
      </c>
      <c r="B1009" s="98" t="s">
        <v>236</v>
      </c>
      <c r="C1009" s="98" t="s">
        <v>288</v>
      </c>
      <c r="D1009" s="98" t="s">
        <v>281</v>
      </c>
      <c r="E1009" s="98" t="s">
        <v>282</v>
      </c>
      <c r="F1009" s="98" t="s">
        <v>272</v>
      </c>
      <c r="G1009" s="98" t="s">
        <v>277</v>
      </c>
      <c r="H1009" s="98" t="s">
        <v>276</v>
      </c>
      <c r="I1009" s="99">
        <f t="shared" si="40"/>
        <v>0.8314905833333317</v>
      </c>
      <c r="J1009" s="99">
        <f t="shared" si="40"/>
        <v>0.35661365833333331</v>
      </c>
      <c r="K1009" s="99">
        <f t="shared" si="40"/>
        <v>0.24684939999999964</v>
      </c>
      <c r="L1009" s="99">
        <f t="shared" si="40"/>
        <v>0.14703370833333299</v>
      </c>
      <c r="M1009" s="99">
        <f t="shared" si="40"/>
        <v>7.0531458333333213E-2</v>
      </c>
      <c r="N1009" s="99">
        <f t="shared" si="39"/>
        <v>9.750114249999985E-3</v>
      </c>
      <c r="O1009" s="99">
        <f t="shared" si="39"/>
        <v>1.6241682499999991E-3</v>
      </c>
      <c r="P1009" s="99">
        <f t="shared" si="39"/>
        <v>3.5930348750000006E-4</v>
      </c>
      <c r="Q1009" s="99">
        <f t="shared" si="39"/>
        <v>1.1633349166666663E-4</v>
      </c>
      <c r="R1009" s="99">
        <f t="shared" si="39"/>
        <v>3.8001499166666651E-5</v>
      </c>
      <c r="S1009" s="101"/>
      <c r="T1009" s="99">
        <v>2.05435981836095E-4</v>
      </c>
      <c r="U1009" s="99">
        <v>8.8108366473827797E-5</v>
      </c>
      <c r="V1009" s="99">
        <v>6.09889635206143E-5</v>
      </c>
      <c r="W1009" s="99">
        <v>3.6327548188661998E-5</v>
      </c>
      <c r="X1009" s="99">
        <v>1.7426173769704899E-5</v>
      </c>
      <c r="Y1009" s="99">
        <v>2.4089560773292201E-6</v>
      </c>
      <c r="Z1009" s="99">
        <v>4.0128247486358099E-7</v>
      </c>
      <c r="AA1009" s="99">
        <v>8.8772941283094195E-8</v>
      </c>
      <c r="AB1009" s="99">
        <v>2.8742460299615999E-8</v>
      </c>
      <c r="AC1009" s="99">
        <v>9.3890122738985403E-9</v>
      </c>
    </row>
    <row r="1010" spans="1:29" s="98" customFormat="1" x14ac:dyDescent="0.25">
      <c r="A1010" s="98" t="s">
        <v>54</v>
      </c>
      <c r="B1010" s="98" t="s">
        <v>236</v>
      </c>
      <c r="C1010" s="98" t="s">
        <v>288</v>
      </c>
      <c r="D1010" s="98" t="s">
        <v>281</v>
      </c>
      <c r="E1010" s="98" t="s">
        <v>282</v>
      </c>
      <c r="F1010" s="98" t="s">
        <v>272</v>
      </c>
      <c r="G1010" s="98" t="s">
        <v>278</v>
      </c>
      <c r="H1010" s="98" t="s">
        <v>274</v>
      </c>
      <c r="I1010" s="99">
        <f t="shared" si="40"/>
        <v>0.13583217435897435</v>
      </c>
      <c r="J1010" s="99">
        <f t="shared" si="40"/>
        <v>4.8465273717948593E-2</v>
      </c>
      <c r="K1010" s="99">
        <f t="shared" si="40"/>
        <v>2.5358166730769065E-2</v>
      </c>
      <c r="L1010" s="99">
        <f t="shared" si="40"/>
        <v>1.9046622692307568E-2</v>
      </c>
      <c r="M1010" s="99">
        <f t="shared" si="40"/>
        <v>8.8608966346153603E-3</v>
      </c>
      <c r="N1010" s="99">
        <f t="shared" si="39"/>
        <v>2.8598335897435812E-4</v>
      </c>
      <c r="O1010" s="99">
        <f t="shared" si="39"/>
        <v>1.9153114326922943E-4</v>
      </c>
      <c r="P1010" s="99">
        <f t="shared" si="39"/>
        <v>4.1341716025640983E-5</v>
      </c>
      <c r="Q1010" s="99">
        <f t="shared" si="39"/>
        <v>1.3212679262820529E-5</v>
      </c>
      <c r="R1010" s="99">
        <f t="shared" si="39"/>
        <v>4.3247458974358741E-6</v>
      </c>
      <c r="S1010" s="101"/>
      <c r="T1010" s="99">
        <v>3.3559990532305201E-5</v>
      </c>
      <c r="U1010" s="99">
        <v>1.19742920614778E-5</v>
      </c>
      <c r="V1010" s="99">
        <v>6.2652301593300697E-6</v>
      </c>
      <c r="W1010" s="99">
        <v>4.7058399841038802E-6</v>
      </c>
      <c r="X1010" s="99">
        <v>2.1892575052177199E-6</v>
      </c>
      <c r="Y1010" s="99">
        <v>7.0657772099060798E-8</v>
      </c>
      <c r="Z1010" s="99">
        <v>4.7321508214760102E-8</v>
      </c>
      <c r="AA1010" s="99">
        <v>1.0214278060094201E-8</v>
      </c>
      <c r="AB1010" s="99">
        <v>3.2644503635404399E-9</v>
      </c>
      <c r="AC1010" s="99">
        <v>1.0685129061469999E-9</v>
      </c>
    </row>
    <row r="1011" spans="1:29" s="98" customFormat="1" x14ac:dyDescent="0.25">
      <c r="A1011" s="98" t="s">
        <v>54</v>
      </c>
      <c r="B1011" s="98" t="s">
        <v>236</v>
      </c>
      <c r="C1011" s="98" t="s">
        <v>288</v>
      </c>
      <c r="D1011" s="98" t="s">
        <v>281</v>
      </c>
      <c r="E1011" s="98" t="s">
        <v>282</v>
      </c>
      <c r="F1011" s="98" t="s">
        <v>272</v>
      </c>
      <c r="G1011" s="98" t="s">
        <v>278</v>
      </c>
      <c r="H1011" s="98" t="s">
        <v>275</v>
      </c>
      <c r="I1011" s="99">
        <f t="shared" si="40"/>
        <v>0.28314564102564099</v>
      </c>
      <c r="J1011" s="99">
        <f t="shared" si="40"/>
        <v>0.10850720128205135</v>
      </c>
      <c r="K1011" s="99">
        <f t="shared" si="40"/>
        <v>5.6099005769230825E-2</v>
      </c>
      <c r="L1011" s="99">
        <f t="shared" si="40"/>
        <v>4.1974892948717889E-2</v>
      </c>
      <c r="M1011" s="99">
        <f t="shared" si="40"/>
        <v>1.8491478429487018E-2</v>
      </c>
      <c r="N1011" s="99">
        <f t="shared" si="39"/>
        <v>7.1386354487179495E-4</v>
      </c>
      <c r="O1011" s="99">
        <f t="shared" si="39"/>
        <v>3.4445995833333302E-4</v>
      </c>
      <c r="P1011" s="99">
        <f t="shared" si="39"/>
        <v>7.3955841666666693E-5</v>
      </c>
      <c r="Q1011" s="99">
        <f t="shared" si="39"/>
        <v>2.3524793910256374E-5</v>
      </c>
      <c r="R1011" s="99">
        <f t="shared" si="39"/>
        <v>7.6213545833333444E-6</v>
      </c>
      <c r="S1011" s="101"/>
      <c r="T1011" s="99">
        <v>6.99566584789503E-5</v>
      </c>
      <c r="U1011" s="99">
        <v>2.6808822467119599E-5</v>
      </c>
      <c r="V1011" s="99">
        <v>1.3860354598400299E-5</v>
      </c>
      <c r="W1011" s="99">
        <v>1.03707167804785E-5</v>
      </c>
      <c r="X1011" s="99">
        <v>4.5686807558706302E-6</v>
      </c>
      <c r="Y1011" s="99">
        <v>1.7637392554684101E-7</v>
      </c>
      <c r="Z1011" s="99">
        <v>8.5105557611661194E-8</v>
      </c>
      <c r="AA1011" s="99">
        <v>1.82722345265764E-8</v>
      </c>
      <c r="AB1011" s="99">
        <v>5.8122596110122102E-9</v>
      </c>
      <c r="AC1011" s="99">
        <v>1.8830044418199298E-9</v>
      </c>
    </row>
    <row r="1012" spans="1:29" s="98" customFormat="1" x14ac:dyDescent="0.25">
      <c r="A1012" s="98" t="s">
        <v>54</v>
      </c>
      <c r="B1012" s="98" t="s">
        <v>236</v>
      </c>
      <c r="C1012" s="98" t="s">
        <v>288</v>
      </c>
      <c r="D1012" s="98" t="s">
        <v>281</v>
      </c>
      <c r="E1012" s="98" t="s">
        <v>282</v>
      </c>
      <c r="F1012" s="98" t="s">
        <v>272</v>
      </c>
      <c r="G1012" s="98" t="s">
        <v>278</v>
      </c>
      <c r="H1012" s="98" t="s">
        <v>276</v>
      </c>
      <c r="I1012" s="99">
        <f t="shared" si="40"/>
        <v>0.35178447756410175</v>
      </c>
      <c r="J1012" s="99">
        <f t="shared" si="40"/>
        <v>0.1508750092948718</v>
      </c>
      <c r="K1012" s="99">
        <f t="shared" si="40"/>
        <v>0.10443628461538444</v>
      </c>
      <c r="L1012" s="99">
        <f t="shared" si="40"/>
        <v>6.2206568910256388E-2</v>
      </c>
      <c r="M1012" s="99">
        <f t="shared" si="40"/>
        <v>2.9840232371794801E-2</v>
      </c>
      <c r="N1012" s="99">
        <f t="shared" si="39"/>
        <v>4.1250483365384517E-3</v>
      </c>
      <c r="O1012" s="99">
        <f t="shared" si="39"/>
        <v>6.8714810576923208E-4</v>
      </c>
      <c r="P1012" s="99">
        <f t="shared" si="39"/>
        <v>1.5201301394230792E-4</v>
      </c>
      <c r="Q1012" s="99">
        <f t="shared" si="39"/>
        <v>4.9218015705128382E-5</v>
      </c>
      <c r="R1012" s="99">
        <f t="shared" si="39"/>
        <v>1.6077557339743586E-5</v>
      </c>
      <c r="S1012" s="101"/>
      <c r="T1012" s="99">
        <v>8.6915223084501695E-5</v>
      </c>
      <c r="U1012" s="99">
        <v>3.7276616585081E-5</v>
      </c>
      <c r="V1012" s="99">
        <v>2.5803023027952199E-5</v>
      </c>
      <c r="W1012" s="99">
        <v>1.5369347310587799E-5</v>
      </c>
      <c r="X1012" s="99">
        <v>7.3726119794905302E-6</v>
      </c>
      <c r="Y1012" s="99">
        <v>1.0191737250239001E-6</v>
      </c>
      <c r="Z1012" s="99">
        <v>1.6977335474997701E-7</v>
      </c>
      <c r="AA1012" s="99">
        <v>3.7557782850539903E-8</v>
      </c>
      <c r="AB1012" s="99">
        <v>1.21602716652222E-8</v>
      </c>
      <c r="AC1012" s="99">
        <v>3.9722744235724601E-9</v>
      </c>
    </row>
    <row r="1013" spans="1:29" s="98" customFormat="1" x14ac:dyDescent="0.25">
      <c r="A1013" s="98" t="s">
        <v>54</v>
      </c>
      <c r="B1013" s="98" t="s">
        <v>236</v>
      </c>
      <c r="C1013" s="98" t="s">
        <v>288</v>
      </c>
      <c r="D1013" s="98" t="s">
        <v>281</v>
      </c>
      <c r="E1013" s="98" t="s">
        <v>282</v>
      </c>
      <c r="F1013" s="98" t="s">
        <v>279</v>
      </c>
      <c r="G1013" s="98" t="s">
        <v>273</v>
      </c>
      <c r="H1013" s="98" t="s">
        <v>274</v>
      </c>
      <c r="I1013" s="99">
        <f t="shared" si="40"/>
        <v>0</v>
      </c>
      <c r="J1013" s="99">
        <f t="shared" si="40"/>
        <v>0</v>
      </c>
      <c r="K1013" s="99">
        <f t="shared" si="40"/>
        <v>0</v>
      </c>
      <c r="L1013" s="99">
        <f t="shared" si="40"/>
        <v>0</v>
      </c>
      <c r="M1013" s="99">
        <f t="shared" si="40"/>
        <v>0</v>
      </c>
      <c r="N1013" s="99">
        <f t="shared" si="39"/>
        <v>0</v>
      </c>
      <c r="O1013" s="99">
        <f t="shared" si="39"/>
        <v>0</v>
      </c>
      <c r="P1013" s="99">
        <f t="shared" si="39"/>
        <v>0</v>
      </c>
      <c r="Q1013" s="99">
        <f t="shared" si="39"/>
        <v>0</v>
      </c>
      <c r="R1013" s="99">
        <f t="shared" si="39"/>
        <v>0</v>
      </c>
      <c r="S1013" s="101"/>
      <c r="T1013" s="99">
        <v>0</v>
      </c>
      <c r="U1013" s="99">
        <v>0</v>
      </c>
      <c r="V1013" s="99">
        <v>0</v>
      </c>
      <c r="W1013" s="99">
        <v>0</v>
      </c>
      <c r="X1013" s="99">
        <v>0</v>
      </c>
      <c r="Y1013" s="99">
        <v>0</v>
      </c>
      <c r="Z1013" s="99">
        <v>0</v>
      </c>
      <c r="AA1013" s="99">
        <v>0</v>
      </c>
      <c r="AB1013" s="99">
        <v>0</v>
      </c>
      <c r="AC1013" s="99">
        <v>0</v>
      </c>
    </row>
    <row r="1014" spans="1:29" s="98" customFormat="1" x14ac:dyDescent="0.25">
      <c r="A1014" s="98" t="s">
        <v>54</v>
      </c>
      <c r="B1014" s="98" t="s">
        <v>236</v>
      </c>
      <c r="C1014" s="98" t="s">
        <v>288</v>
      </c>
      <c r="D1014" s="98" t="s">
        <v>281</v>
      </c>
      <c r="E1014" s="98" t="s">
        <v>282</v>
      </c>
      <c r="F1014" s="98" t="s">
        <v>279</v>
      </c>
      <c r="G1014" s="98" t="s">
        <v>273</v>
      </c>
      <c r="H1014" s="98" t="s">
        <v>275</v>
      </c>
      <c r="I1014" s="99">
        <f t="shared" si="40"/>
        <v>0.17956449999999999</v>
      </c>
      <c r="J1014" s="99">
        <f t="shared" si="40"/>
        <v>3.838904999999998E-2</v>
      </c>
      <c r="K1014" s="99">
        <f t="shared" si="40"/>
        <v>1.8010749999999996E-2</v>
      </c>
      <c r="L1014" s="99">
        <f t="shared" si="40"/>
        <v>1.0554749999999983E-2</v>
      </c>
      <c r="M1014" s="99">
        <f t="shared" si="40"/>
        <v>3.3875749999999981E-3</v>
      </c>
      <c r="N1014" s="99">
        <f t="shared" si="39"/>
        <v>1.9674399999999996E-5</v>
      </c>
      <c r="O1014" s="99">
        <f t="shared" si="39"/>
        <v>4.3527599999999939E-6</v>
      </c>
      <c r="P1014" s="99">
        <f t="shared" si="39"/>
        <v>4.9383299999999713E-9</v>
      </c>
      <c r="Q1014" s="99">
        <f t="shared" si="39"/>
        <v>0</v>
      </c>
      <c r="R1014" s="99">
        <f t="shared" si="39"/>
        <v>0</v>
      </c>
      <c r="S1014" s="101"/>
      <c r="T1014" s="99">
        <v>4.43649153698464E-5</v>
      </c>
      <c r="U1014" s="99">
        <v>9.4847642734438102E-6</v>
      </c>
      <c r="V1014" s="99">
        <v>4.4499074120856898E-6</v>
      </c>
      <c r="W1014" s="99">
        <v>2.6077570483023398E-6</v>
      </c>
      <c r="X1014" s="99">
        <v>8.3696653951091296E-7</v>
      </c>
      <c r="Y1014" s="99">
        <v>4.8609446240905403E-9</v>
      </c>
      <c r="Z1014" s="99">
        <v>1.0754343371058999E-9</v>
      </c>
      <c r="AA1014" s="99">
        <v>1.2201108377121999E-12</v>
      </c>
      <c r="AB1014" s="99">
        <v>0</v>
      </c>
      <c r="AC1014" s="99">
        <v>0</v>
      </c>
    </row>
    <row r="1015" spans="1:29" s="98" customFormat="1" x14ac:dyDescent="0.25">
      <c r="A1015" s="98" t="s">
        <v>54</v>
      </c>
      <c r="B1015" s="98" t="s">
        <v>236</v>
      </c>
      <c r="C1015" s="98" t="s">
        <v>288</v>
      </c>
      <c r="D1015" s="98" t="s">
        <v>281</v>
      </c>
      <c r="E1015" s="98" t="s">
        <v>282</v>
      </c>
      <c r="F1015" s="98" t="s">
        <v>279</v>
      </c>
      <c r="G1015" s="98" t="s">
        <v>273</v>
      </c>
      <c r="H1015" s="98" t="s">
        <v>276</v>
      </c>
      <c r="I1015" s="99">
        <f t="shared" si="40"/>
        <v>2.6945669999999993</v>
      </c>
      <c r="J1015" s="99">
        <f t="shared" si="40"/>
        <v>1.1342509999999963</v>
      </c>
      <c r="K1015" s="99">
        <f t="shared" si="40"/>
        <v>0.69190234999999722</v>
      </c>
      <c r="L1015" s="99">
        <f t="shared" si="40"/>
        <v>0.46425784999999709</v>
      </c>
      <c r="M1015" s="99">
        <f t="shared" si="40"/>
        <v>0.22126249999999986</v>
      </c>
      <c r="N1015" s="99">
        <f t="shared" si="39"/>
        <v>1.4045619999999941E-2</v>
      </c>
      <c r="O1015" s="99">
        <f t="shared" si="39"/>
        <v>5.4745029999999804E-3</v>
      </c>
      <c r="P1015" s="99">
        <f t="shared" si="39"/>
        <v>1.2242644999999959E-3</v>
      </c>
      <c r="Q1015" s="99">
        <f t="shared" si="39"/>
        <v>3.8607834999999978E-4</v>
      </c>
      <c r="R1015" s="99">
        <f t="shared" si="39"/>
        <v>1.2353599999999958E-4</v>
      </c>
      <c r="S1015" s="101"/>
      <c r="T1015" s="99">
        <v>6.6574538348827795E-4</v>
      </c>
      <c r="U1015" s="99">
        <v>2.8023885357720201E-4</v>
      </c>
      <c r="V1015" s="99">
        <v>1.7094798360448599E-4</v>
      </c>
      <c r="W1015" s="99">
        <v>1.14703965566895E-4</v>
      </c>
      <c r="X1015" s="99">
        <v>5.4667220341552103E-5</v>
      </c>
      <c r="Y1015" s="99">
        <v>3.4702446341956199E-6</v>
      </c>
      <c r="Z1015" s="99">
        <v>1.3525828450889199E-6</v>
      </c>
      <c r="AA1015" s="99">
        <v>3.0247844608932801E-7</v>
      </c>
      <c r="AB1015" s="99">
        <v>9.5388193790420301E-8</v>
      </c>
      <c r="AC1015" s="99">
        <v>3.05219805982214E-8</v>
      </c>
    </row>
    <row r="1016" spans="1:29" s="98" customFormat="1" x14ac:dyDescent="0.25">
      <c r="A1016" s="98" t="s">
        <v>54</v>
      </c>
      <c r="B1016" s="98" t="s">
        <v>236</v>
      </c>
      <c r="C1016" s="98" t="s">
        <v>288</v>
      </c>
      <c r="D1016" s="98" t="s">
        <v>281</v>
      </c>
      <c r="E1016" s="98" t="s">
        <v>282</v>
      </c>
      <c r="F1016" s="98" t="s">
        <v>279</v>
      </c>
      <c r="G1016" s="98" t="s">
        <v>277</v>
      </c>
      <c r="H1016" s="98" t="s">
        <v>274</v>
      </c>
      <c r="I1016" s="99">
        <f t="shared" si="40"/>
        <v>0.32105786666666641</v>
      </c>
      <c r="J1016" s="99">
        <f t="shared" si="40"/>
        <v>0.11455380833333297</v>
      </c>
      <c r="K1016" s="99">
        <f t="shared" si="40"/>
        <v>5.9927213333333167E-2</v>
      </c>
      <c r="L1016" s="99">
        <f t="shared" si="40"/>
        <v>4.5009214999999811E-2</v>
      </c>
      <c r="M1016" s="99">
        <f t="shared" si="40"/>
        <v>2.0918729999999993E-2</v>
      </c>
      <c r="N1016" s="99">
        <f t="shared" si="39"/>
        <v>6.6922713333333146E-4</v>
      </c>
      <c r="O1016" s="99">
        <f t="shared" si="39"/>
        <v>4.4820797499999876E-4</v>
      </c>
      <c r="P1016" s="99">
        <f t="shared" si="39"/>
        <v>9.6096924999999742E-5</v>
      </c>
      <c r="Q1016" s="99">
        <f t="shared" si="39"/>
        <v>3.0512235833333322E-5</v>
      </c>
      <c r="R1016" s="99">
        <f t="shared" si="39"/>
        <v>9.9153191666666429E-6</v>
      </c>
      <c r="S1016" s="101"/>
      <c r="T1016" s="99">
        <v>7.9323613985448596E-5</v>
      </c>
      <c r="U1016" s="99">
        <v>2.8302754787287699E-5</v>
      </c>
      <c r="V1016" s="99">
        <v>1.48061880153597E-5</v>
      </c>
      <c r="W1016" s="99">
        <v>1.11204052824373E-5</v>
      </c>
      <c r="X1016" s="99">
        <v>5.1683806436944202E-6</v>
      </c>
      <c r="Y1016" s="99">
        <v>1.6534562863783299E-7</v>
      </c>
      <c r="Z1016" s="99">
        <v>1.107385306058E-7</v>
      </c>
      <c r="AA1016" s="99">
        <v>2.3742621425323299E-8</v>
      </c>
      <c r="AB1016" s="99">
        <v>7.5386435542138204E-9</v>
      </c>
      <c r="AC1016" s="99">
        <v>2.4497731772938501E-9</v>
      </c>
    </row>
    <row r="1017" spans="1:29" s="98" customFormat="1" x14ac:dyDescent="0.25">
      <c r="A1017" s="98" t="s">
        <v>54</v>
      </c>
      <c r="B1017" s="98" t="s">
        <v>236</v>
      </c>
      <c r="C1017" s="98" t="s">
        <v>288</v>
      </c>
      <c r="D1017" s="98" t="s">
        <v>281</v>
      </c>
      <c r="E1017" s="98" t="s">
        <v>282</v>
      </c>
      <c r="F1017" s="98" t="s">
        <v>279</v>
      </c>
      <c r="G1017" s="98" t="s">
        <v>277</v>
      </c>
      <c r="H1017" s="98" t="s">
        <v>275</v>
      </c>
      <c r="I1017" s="99">
        <f t="shared" si="40"/>
        <v>0.66925333333333303</v>
      </c>
      <c r="J1017" s="99">
        <f t="shared" si="40"/>
        <v>0.2564700583333332</v>
      </c>
      <c r="K1017" s="99">
        <f t="shared" si="40"/>
        <v>0.13255510833333309</v>
      </c>
      <c r="L1017" s="99">
        <f t="shared" si="40"/>
        <v>9.9150358333333008E-2</v>
      </c>
      <c r="M1017" s="99">
        <f t="shared" si="40"/>
        <v>4.3594072499999741E-2</v>
      </c>
      <c r="N1017" s="99">
        <f t="shared" si="39"/>
        <v>1.6696193333333312E-3</v>
      </c>
      <c r="O1017" s="99">
        <f t="shared" si="39"/>
        <v>8.0464816666666456E-4</v>
      </c>
      <c r="P1017" s="99">
        <f t="shared" si="39"/>
        <v>1.7164679166666637E-4</v>
      </c>
      <c r="Q1017" s="99">
        <f t="shared" si="39"/>
        <v>5.4305149999999661E-5</v>
      </c>
      <c r="R1017" s="99">
        <f t="shared" si="39"/>
        <v>1.7506749999999973E-5</v>
      </c>
      <c r="S1017" s="101"/>
      <c r="T1017" s="99">
        <v>1.65352101859337E-4</v>
      </c>
      <c r="U1017" s="99">
        <v>6.3365934986358099E-5</v>
      </c>
      <c r="V1017" s="99">
        <v>3.2750327392380699E-5</v>
      </c>
      <c r="W1017" s="99">
        <v>2.4497031742623202E-5</v>
      </c>
      <c r="X1017" s="99">
        <v>1.07707666999292E-5</v>
      </c>
      <c r="Y1017" s="99">
        <v>4.12512052344381E-7</v>
      </c>
      <c r="Z1017" s="99">
        <v>1.9880403875303099E-7</v>
      </c>
      <c r="AA1017" s="99">
        <v>4.2408690948362903E-8</v>
      </c>
      <c r="AB1017" s="99">
        <v>1.3417147509094499E-8</v>
      </c>
      <c r="AC1017" s="99">
        <v>4.3253843724737196E-9</v>
      </c>
    </row>
    <row r="1018" spans="1:29" s="98" customFormat="1" x14ac:dyDescent="0.25">
      <c r="A1018" s="98" t="s">
        <v>54</v>
      </c>
      <c r="B1018" s="98" t="s">
        <v>236</v>
      </c>
      <c r="C1018" s="98" t="s">
        <v>288</v>
      </c>
      <c r="D1018" s="98" t="s">
        <v>281</v>
      </c>
      <c r="E1018" s="98" t="s">
        <v>282</v>
      </c>
      <c r="F1018" s="98" t="s">
        <v>279</v>
      </c>
      <c r="G1018" s="98" t="s">
        <v>277</v>
      </c>
      <c r="H1018" s="98" t="s">
        <v>276</v>
      </c>
      <c r="I1018" s="99">
        <f t="shared" si="40"/>
        <v>0.8314905833333317</v>
      </c>
      <c r="J1018" s="99">
        <f t="shared" si="40"/>
        <v>0.35661253333333298</v>
      </c>
      <c r="K1018" s="99">
        <f t="shared" si="40"/>
        <v>0.24684715833333318</v>
      </c>
      <c r="L1018" s="99">
        <f t="shared" si="40"/>
        <v>0.14701623333333305</v>
      </c>
      <c r="M1018" s="99">
        <f t="shared" si="40"/>
        <v>7.0483779166666372E-2</v>
      </c>
      <c r="N1018" s="99">
        <f t="shared" si="39"/>
        <v>9.7162531666666555E-3</v>
      </c>
      <c r="O1018" s="99">
        <f t="shared" si="39"/>
        <v>1.610101499999997E-3</v>
      </c>
      <c r="P1018" s="99">
        <f t="shared" si="39"/>
        <v>3.536673624999998E-4</v>
      </c>
      <c r="Q1018" s="99">
        <f t="shared" si="39"/>
        <v>1.1386494583333325E-4</v>
      </c>
      <c r="R1018" s="99">
        <f t="shared" si="39"/>
        <v>3.7011319999999997E-5</v>
      </c>
      <c r="S1018" s="101"/>
      <c r="T1018" s="99">
        <v>2.05435981836095E-4</v>
      </c>
      <c r="U1018" s="99">
        <v>8.8108088520614305E-5</v>
      </c>
      <c r="V1018" s="99">
        <v>6.0988409673100198E-5</v>
      </c>
      <c r="W1018" s="99">
        <v>3.6323230648746898E-5</v>
      </c>
      <c r="X1018" s="99">
        <v>1.7414393700737599E-5</v>
      </c>
      <c r="Y1018" s="99">
        <v>2.4005900356204498E-6</v>
      </c>
      <c r="Z1018" s="99">
        <v>3.97807009650363E-7</v>
      </c>
      <c r="AA1018" s="99">
        <v>8.7380426567552496E-8</v>
      </c>
      <c r="AB1018" s="99">
        <v>2.8132557857972899E-8</v>
      </c>
      <c r="AC1018" s="99">
        <v>9.1443691794664499E-9</v>
      </c>
    </row>
    <row r="1019" spans="1:29" s="98" customFormat="1" x14ac:dyDescent="0.25">
      <c r="A1019" s="98" t="s">
        <v>54</v>
      </c>
      <c r="B1019" s="98" t="s">
        <v>236</v>
      </c>
      <c r="C1019" s="98" t="s">
        <v>288</v>
      </c>
      <c r="D1019" s="98" t="s">
        <v>281</v>
      </c>
      <c r="E1019" s="98" t="s">
        <v>282</v>
      </c>
      <c r="F1019" s="98" t="s">
        <v>279</v>
      </c>
      <c r="G1019" s="98" t="s">
        <v>278</v>
      </c>
      <c r="H1019" s="98" t="s">
        <v>274</v>
      </c>
      <c r="I1019" s="99">
        <f t="shared" si="40"/>
        <v>0.13583217435897435</v>
      </c>
      <c r="J1019" s="99">
        <f t="shared" si="40"/>
        <v>4.846507275640996E-2</v>
      </c>
      <c r="K1019" s="99">
        <f t="shared" si="40"/>
        <v>2.5353821025640974E-2</v>
      </c>
      <c r="L1019" s="99">
        <f t="shared" si="40"/>
        <v>1.9042360192307591E-2</v>
      </c>
      <c r="M1019" s="99">
        <f t="shared" si="40"/>
        <v>8.8502319230769101E-3</v>
      </c>
      <c r="N1019" s="99">
        <f t="shared" si="39"/>
        <v>2.831345564102558E-4</v>
      </c>
      <c r="O1019" s="99">
        <f t="shared" si="39"/>
        <v>1.8962645096153776E-4</v>
      </c>
      <c r="P1019" s="99">
        <f t="shared" si="39"/>
        <v>4.0656391346153696E-5</v>
      </c>
      <c r="Q1019" s="99">
        <f t="shared" si="39"/>
        <v>1.2909022852564086E-5</v>
      </c>
      <c r="R1019" s="99">
        <f t="shared" si="39"/>
        <v>4.1949427243589656E-6</v>
      </c>
      <c r="S1019" s="101"/>
      <c r="T1019" s="99">
        <v>3.3559990532305201E-5</v>
      </c>
      <c r="U1019" s="99">
        <v>1.1974242410006299E-5</v>
      </c>
      <c r="V1019" s="99">
        <v>6.2641564680368003E-6</v>
      </c>
      <c r="W1019" s="99">
        <v>4.7047868502619303E-6</v>
      </c>
      <c r="X1019" s="99">
        <v>2.1866225800245598E-6</v>
      </c>
      <c r="Y1019" s="99">
        <v>6.9953919808314002E-8</v>
      </c>
      <c r="Z1019" s="99">
        <v>4.6850916794761499E-8</v>
      </c>
      <c r="AA1019" s="99">
        <v>1.0044955218406E-8</v>
      </c>
      <c r="AB1019" s="99">
        <v>3.1894261190904598E-9</v>
      </c>
      <c r="AC1019" s="99">
        <v>1.03644249808586E-9</v>
      </c>
    </row>
    <row r="1020" spans="1:29" s="98" customFormat="1" x14ac:dyDescent="0.25">
      <c r="A1020" s="98" t="s">
        <v>54</v>
      </c>
      <c r="B1020" s="98" t="s">
        <v>236</v>
      </c>
      <c r="C1020" s="98" t="s">
        <v>288</v>
      </c>
      <c r="D1020" s="98" t="s">
        <v>281</v>
      </c>
      <c r="E1020" s="98" t="s">
        <v>282</v>
      </c>
      <c r="F1020" s="98" t="s">
        <v>279</v>
      </c>
      <c r="G1020" s="98" t="s">
        <v>278</v>
      </c>
      <c r="H1020" s="98" t="s">
        <v>275</v>
      </c>
      <c r="I1020" s="99">
        <f t="shared" si="40"/>
        <v>0.28314564102564099</v>
      </c>
      <c r="J1020" s="99">
        <f t="shared" si="40"/>
        <v>0.10850656314102547</v>
      </c>
      <c r="K1020" s="99">
        <f t="shared" si="40"/>
        <v>5.6081007371794792E-2</v>
      </c>
      <c r="L1020" s="99">
        <f t="shared" si="40"/>
        <v>4.1948228525640723E-2</v>
      </c>
      <c r="M1020" s="99">
        <f t="shared" si="40"/>
        <v>1.8443646057692196E-2</v>
      </c>
      <c r="N1020" s="99">
        <f t="shared" si="39"/>
        <v>7.0637741025640784E-4</v>
      </c>
      <c r="O1020" s="99">
        <f t="shared" si="39"/>
        <v>3.4042807051281947E-4</v>
      </c>
      <c r="P1020" s="99">
        <f t="shared" si="39"/>
        <v>7.2619796474358706E-5</v>
      </c>
      <c r="Q1020" s="99">
        <f t="shared" si="39"/>
        <v>2.297525576923061E-5</v>
      </c>
      <c r="R1020" s="99">
        <f t="shared" si="39"/>
        <v>7.4067019230769149E-6</v>
      </c>
      <c r="S1020" s="101"/>
      <c r="T1020" s="99">
        <v>6.99566584789503E-5</v>
      </c>
      <c r="U1020" s="99">
        <v>2.6808664801920699E-5</v>
      </c>
      <c r="V1020" s="99">
        <v>1.3855907742930301E-5</v>
      </c>
      <c r="W1020" s="99">
        <v>1.03641288141867E-5</v>
      </c>
      <c r="X1020" s="99">
        <v>4.5568628345854302E-6</v>
      </c>
      <c r="Y1020" s="99">
        <v>1.74524329838007E-7</v>
      </c>
      <c r="Z1020" s="99">
        <v>8.4109401010897702E-8</v>
      </c>
      <c r="AA1020" s="99">
        <v>1.7942138478153501E-8</v>
      </c>
      <c r="AB1020" s="99">
        <v>5.6764854846168997E-9</v>
      </c>
      <c r="AC1020" s="99">
        <v>1.8299703114311899E-9</v>
      </c>
    </row>
    <row r="1021" spans="1:29" s="98" customFormat="1" x14ac:dyDescent="0.25">
      <c r="A1021" s="98" t="s">
        <v>54</v>
      </c>
      <c r="B1021" s="98" t="s">
        <v>236</v>
      </c>
      <c r="C1021" s="98" t="s">
        <v>288</v>
      </c>
      <c r="D1021" s="98" t="s">
        <v>281</v>
      </c>
      <c r="E1021" s="98" t="s">
        <v>282</v>
      </c>
      <c r="F1021" s="98" t="s">
        <v>279</v>
      </c>
      <c r="G1021" s="98" t="s">
        <v>278</v>
      </c>
      <c r="H1021" s="98" t="s">
        <v>276</v>
      </c>
      <c r="I1021" s="99">
        <f t="shared" si="40"/>
        <v>0.35178447756410175</v>
      </c>
      <c r="J1021" s="99">
        <f t="shared" si="40"/>
        <v>0.15087453333333334</v>
      </c>
      <c r="K1021" s="99">
        <f t="shared" si="40"/>
        <v>0.1044353362179487</v>
      </c>
      <c r="L1021" s="99">
        <f t="shared" si="40"/>
        <v>6.2199175641025409E-2</v>
      </c>
      <c r="M1021" s="99">
        <f t="shared" si="40"/>
        <v>2.9820060416666523E-2</v>
      </c>
      <c r="N1021" s="99">
        <f t="shared" si="39"/>
        <v>4.110722493589734E-3</v>
      </c>
      <c r="O1021" s="99">
        <f t="shared" si="39"/>
        <v>6.8119678846153544E-4</v>
      </c>
      <c r="P1021" s="99">
        <f t="shared" si="39"/>
        <v>1.4962849951923057E-4</v>
      </c>
      <c r="Q1021" s="99">
        <f t="shared" si="39"/>
        <v>4.8173630929487198E-5</v>
      </c>
      <c r="R1021" s="99">
        <f t="shared" si="39"/>
        <v>1.5658635384615369E-5</v>
      </c>
      <c r="S1021" s="101"/>
      <c r="T1021" s="99">
        <v>8.6915223084501695E-5</v>
      </c>
      <c r="U1021" s="99">
        <v>3.7276498989490698E-5</v>
      </c>
      <c r="V1021" s="99">
        <v>2.58027887078501E-5</v>
      </c>
      <c r="W1021" s="99">
        <v>1.5367520659085199E-5</v>
      </c>
      <c r="X1021" s="99">
        <v>7.3676281041582104E-6</v>
      </c>
      <c r="Y1021" s="99">
        <v>1.0156342458394199E-6</v>
      </c>
      <c r="Z1021" s="99">
        <v>1.6830296562130701E-7</v>
      </c>
      <c r="AA1021" s="99">
        <v>3.6968642009349103E-8</v>
      </c>
      <c r="AB1021" s="99">
        <v>1.1902236016834699E-8</v>
      </c>
      <c r="AC1021" s="99">
        <v>3.86877157592811E-9</v>
      </c>
    </row>
    <row r="1022" spans="1:29" s="98" customFormat="1" x14ac:dyDescent="0.25">
      <c r="A1022" s="98" t="s">
        <v>54</v>
      </c>
      <c r="B1022" s="98" t="s">
        <v>236</v>
      </c>
      <c r="C1022" s="98" t="s">
        <v>288</v>
      </c>
      <c r="D1022" s="98" t="s">
        <v>281</v>
      </c>
      <c r="E1022" s="98" t="s">
        <v>282</v>
      </c>
      <c r="F1022" s="98" t="s">
        <v>280</v>
      </c>
      <c r="G1022" s="98" t="s">
        <v>273</v>
      </c>
      <c r="H1022" s="98" t="s">
        <v>274</v>
      </c>
      <c r="I1022" s="99">
        <f t="shared" si="40"/>
        <v>0</v>
      </c>
      <c r="J1022" s="99">
        <f t="shared" si="40"/>
        <v>0</v>
      </c>
      <c r="K1022" s="99">
        <f t="shared" si="40"/>
        <v>0</v>
      </c>
      <c r="L1022" s="99">
        <f t="shared" si="40"/>
        <v>0</v>
      </c>
      <c r="M1022" s="99">
        <f t="shared" si="40"/>
        <v>0</v>
      </c>
      <c r="N1022" s="99">
        <f t="shared" si="39"/>
        <v>0</v>
      </c>
      <c r="O1022" s="99">
        <f t="shared" si="39"/>
        <v>0</v>
      </c>
      <c r="P1022" s="99">
        <f t="shared" si="39"/>
        <v>0</v>
      </c>
      <c r="Q1022" s="99">
        <f t="shared" si="39"/>
        <v>0</v>
      </c>
      <c r="R1022" s="99">
        <f t="shared" si="39"/>
        <v>0</v>
      </c>
      <c r="S1022" s="101"/>
      <c r="T1022" s="99">
        <v>0</v>
      </c>
      <c r="U1022" s="99">
        <v>0</v>
      </c>
      <c r="V1022" s="99">
        <v>0</v>
      </c>
      <c r="W1022" s="99">
        <v>0</v>
      </c>
      <c r="X1022" s="99">
        <v>0</v>
      </c>
      <c r="Y1022" s="99">
        <v>0</v>
      </c>
      <c r="Z1022" s="99">
        <v>0</v>
      </c>
      <c r="AA1022" s="99">
        <v>0</v>
      </c>
      <c r="AB1022" s="99">
        <v>0</v>
      </c>
      <c r="AC1022" s="99">
        <v>0</v>
      </c>
    </row>
    <row r="1023" spans="1:29" s="98" customFormat="1" x14ac:dyDescent="0.25">
      <c r="A1023" s="98" t="s">
        <v>54</v>
      </c>
      <c r="B1023" s="98" t="s">
        <v>236</v>
      </c>
      <c r="C1023" s="98" t="s">
        <v>288</v>
      </c>
      <c r="D1023" s="98" t="s">
        <v>281</v>
      </c>
      <c r="E1023" s="98" t="s">
        <v>282</v>
      </c>
      <c r="F1023" s="98" t="s">
        <v>280</v>
      </c>
      <c r="G1023" s="98" t="s">
        <v>273</v>
      </c>
      <c r="H1023" s="98" t="s">
        <v>275</v>
      </c>
      <c r="I1023" s="99">
        <f t="shared" si="40"/>
        <v>7.2185099999999613E-14</v>
      </c>
      <c r="J1023" s="99">
        <f t="shared" si="40"/>
        <v>4.3922099999999835E-8</v>
      </c>
      <c r="K1023" s="99">
        <f t="shared" si="40"/>
        <v>5.3855499999999909E-7</v>
      </c>
      <c r="L1023" s="99">
        <f t="shared" si="40"/>
        <v>1.9647999999999973E-6</v>
      </c>
      <c r="M1023" s="99">
        <f t="shared" si="40"/>
        <v>4.746199999999975E-6</v>
      </c>
      <c r="N1023" s="99">
        <f t="shared" si="39"/>
        <v>7.8070999999999826E-7</v>
      </c>
      <c r="O1023" s="99">
        <f t="shared" si="39"/>
        <v>4.2540199999999993E-7</v>
      </c>
      <c r="P1023" s="99">
        <f t="shared" si="39"/>
        <v>1.5095199999999999E-7</v>
      </c>
      <c r="Q1023" s="99">
        <f t="shared" si="39"/>
        <v>7.8200999999999616E-8</v>
      </c>
      <c r="R1023" s="99">
        <f t="shared" si="39"/>
        <v>3.9374899999999968E-8</v>
      </c>
      <c r="S1023" s="101"/>
      <c r="T1023" s="99">
        <v>1.78347382275666E-17</v>
      </c>
      <c r="U1023" s="99">
        <v>1.0851812297898099E-11</v>
      </c>
      <c r="V1023" s="99">
        <v>1.3306052698059799E-10</v>
      </c>
      <c r="W1023" s="99">
        <v>4.8544219886822895E-10</v>
      </c>
      <c r="X1023" s="99">
        <v>1.1726413702506001E-9</v>
      </c>
      <c r="Y1023" s="99">
        <v>1.9288964733225501E-10</v>
      </c>
      <c r="Z1023" s="99">
        <v>1.05103869240097E-10</v>
      </c>
      <c r="AA1023" s="99">
        <v>3.7295638641875501E-11</v>
      </c>
      <c r="AB1023" s="99">
        <v>1.9321083771220599E-11</v>
      </c>
      <c r="AC1023" s="99">
        <v>9.7283377627324099E-12</v>
      </c>
    </row>
    <row r="1024" spans="1:29" s="98" customFormat="1" x14ac:dyDescent="0.25">
      <c r="A1024" s="98" t="s">
        <v>54</v>
      </c>
      <c r="B1024" s="98" t="s">
        <v>236</v>
      </c>
      <c r="C1024" s="98" t="s">
        <v>288</v>
      </c>
      <c r="D1024" s="98" t="s">
        <v>281</v>
      </c>
      <c r="E1024" s="98" t="s">
        <v>282</v>
      </c>
      <c r="F1024" s="98" t="s">
        <v>280</v>
      </c>
      <c r="G1024" s="98" t="s">
        <v>273</v>
      </c>
      <c r="H1024" s="98" t="s">
        <v>276</v>
      </c>
      <c r="I1024" s="99">
        <f t="shared" si="40"/>
        <v>4.8850904999999614E-9</v>
      </c>
      <c r="J1024" s="99">
        <f t="shared" si="40"/>
        <v>5.1655669999999626E-6</v>
      </c>
      <c r="K1024" s="99">
        <f t="shared" si="40"/>
        <v>4.6489819999999951E-5</v>
      </c>
      <c r="L1024" s="99">
        <f t="shared" si="40"/>
        <v>1.0308084999999965E-4</v>
      </c>
      <c r="M1024" s="99">
        <f t="shared" si="40"/>
        <v>2.7835109999999985E-4</v>
      </c>
      <c r="N1024" s="99">
        <f t="shared" si="39"/>
        <v>9.7172744999999446E-5</v>
      </c>
      <c r="O1024" s="99">
        <f t="shared" si="39"/>
        <v>5.729119999999993E-5</v>
      </c>
      <c r="P1024" s="99">
        <f t="shared" si="39"/>
        <v>2.1067974999999967E-5</v>
      </c>
      <c r="Q1024" s="99">
        <f t="shared" si="39"/>
        <v>8.9988314999999785E-6</v>
      </c>
      <c r="R1024" s="99">
        <f t="shared" si="39"/>
        <v>3.5689039999999944E-6</v>
      </c>
      <c r="S1024" s="101"/>
      <c r="T1024" s="99">
        <v>1.20695697984033E-12</v>
      </c>
      <c r="U1024" s="99">
        <v>1.27625417491915E-9</v>
      </c>
      <c r="V1024" s="99">
        <v>1.14862176535974E-8</v>
      </c>
      <c r="W1024" s="99">
        <v>2.5468136444017699E-8</v>
      </c>
      <c r="X1024" s="99">
        <v>6.8772073514551302E-8</v>
      </c>
      <c r="Y1024" s="99">
        <v>2.40084237595997E-8</v>
      </c>
      <c r="Z1024" s="99">
        <v>1.4154909458367E-8</v>
      </c>
      <c r="AA1024" s="99">
        <v>5.2052545346604602E-9</v>
      </c>
      <c r="AB1024" s="99">
        <v>2.2233370066188302E-9</v>
      </c>
      <c r="AC1024" s="99">
        <v>8.8176740905416197E-10</v>
      </c>
    </row>
    <row r="1025" spans="1:29" s="98" customFormat="1" x14ac:dyDescent="0.25">
      <c r="A1025" s="98" t="s">
        <v>54</v>
      </c>
      <c r="B1025" s="98" t="s">
        <v>236</v>
      </c>
      <c r="C1025" s="98" t="s">
        <v>288</v>
      </c>
      <c r="D1025" s="98" t="s">
        <v>281</v>
      </c>
      <c r="E1025" s="98" t="s">
        <v>282</v>
      </c>
      <c r="F1025" s="98" t="s">
        <v>280</v>
      </c>
      <c r="G1025" s="98" t="s">
        <v>277</v>
      </c>
      <c r="H1025" s="98" t="s">
        <v>274</v>
      </c>
      <c r="I1025" s="99">
        <f t="shared" si="40"/>
        <v>1.1854888333333306E-9</v>
      </c>
      <c r="J1025" s="99">
        <f t="shared" si="40"/>
        <v>6.065992499999986E-7</v>
      </c>
      <c r="K1025" s="99">
        <f t="shared" si="40"/>
        <v>1.8816559999999998E-6</v>
      </c>
      <c r="L1025" s="99">
        <f t="shared" si="40"/>
        <v>1.0065099999999966E-5</v>
      </c>
      <c r="M1025" s="99">
        <f t="shared" si="40"/>
        <v>2.5524774999999991E-5</v>
      </c>
      <c r="N1025" s="99">
        <f t="shared" si="39"/>
        <v>5.9565904999999845E-6</v>
      </c>
      <c r="O1025" s="99">
        <f t="shared" si="39"/>
        <v>4.5021183333332956E-6</v>
      </c>
      <c r="P1025" s="99">
        <f t="shared" si="39"/>
        <v>1.6198033333333321E-6</v>
      </c>
      <c r="Q1025" s="99">
        <f t="shared" si="39"/>
        <v>7.1772908333333104E-7</v>
      </c>
      <c r="R1025" s="99">
        <f t="shared" si="39"/>
        <v>3.0681374999999982E-7</v>
      </c>
      <c r="S1025" s="101"/>
      <c r="T1025" s="99">
        <v>2.9289816062045202E-13</v>
      </c>
      <c r="U1025" s="99">
        <v>1.49872187373686E-10</v>
      </c>
      <c r="V1025" s="99">
        <v>4.6489985044462403E-10</v>
      </c>
      <c r="W1025" s="99">
        <v>2.4867794563459901E-9</v>
      </c>
      <c r="X1025" s="99">
        <v>6.3063939849434097E-9</v>
      </c>
      <c r="Y1025" s="99">
        <v>1.4716919737772799E-9</v>
      </c>
      <c r="Z1025" s="99">
        <v>1.11233622928455E-9</v>
      </c>
      <c r="AA1025" s="99">
        <v>4.0020403698463998E-10</v>
      </c>
      <c r="AB1025" s="99">
        <v>1.77328982290824E-10</v>
      </c>
      <c r="AC1025" s="99">
        <v>7.5804326874494699E-11</v>
      </c>
    </row>
    <row r="1026" spans="1:29" s="98" customFormat="1" x14ac:dyDescent="0.25">
      <c r="A1026" s="98" t="s">
        <v>54</v>
      </c>
      <c r="B1026" s="98" t="s">
        <v>236</v>
      </c>
      <c r="C1026" s="98" t="s">
        <v>288</v>
      </c>
      <c r="D1026" s="98" t="s">
        <v>281</v>
      </c>
      <c r="E1026" s="98" t="s">
        <v>282</v>
      </c>
      <c r="F1026" s="98" t="s">
        <v>280</v>
      </c>
      <c r="G1026" s="98" t="s">
        <v>277</v>
      </c>
      <c r="H1026" s="98" t="s">
        <v>275</v>
      </c>
      <c r="I1026" s="99">
        <f t="shared" si="40"/>
        <v>1.7558833333333305E-9</v>
      </c>
      <c r="J1026" s="99">
        <f t="shared" si="40"/>
        <v>9.8058241666666526E-7</v>
      </c>
      <c r="K1026" s="99">
        <f t="shared" si="40"/>
        <v>8.6585041666666423E-6</v>
      </c>
      <c r="L1026" s="99">
        <f t="shared" si="40"/>
        <v>1.7585583333333309E-5</v>
      </c>
      <c r="M1026" s="99">
        <f t="shared" si="40"/>
        <v>4.6692424999999785E-5</v>
      </c>
      <c r="N1026" s="99">
        <f t="shared" si="39"/>
        <v>1.4830041666666647E-5</v>
      </c>
      <c r="O1026" s="99">
        <f t="shared" si="39"/>
        <v>1.0490624999999962E-5</v>
      </c>
      <c r="P1026" s="99">
        <f t="shared" si="39"/>
        <v>3.4895591666666665E-6</v>
      </c>
      <c r="Q1026" s="99">
        <f t="shared" si="39"/>
        <v>1.3082374999999988E-6</v>
      </c>
      <c r="R1026" s="99">
        <f t="shared" si="39"/>
        <v>5.0736816666666389E-7</v>
      </c>
      <c r="S1026" s="101"/>
      <c r="T1026" s="99">
        <v>4.3382525767987001E-13</v>
      </c>
      <c r="U1026" s="99">
        <v>2.42272029986863E-10</v>
      </c>
      <c r="V1026" s="99">
        <v>2.1392524946948201E-9</v>
      </c>
      <c r="W1026" s="99">
        <v>4.3448616865400103E-9</v>
      </c>
      <c r="X1026" s="99">
        <v>1.1536275174312799E-8</v>
      </c>
      <c r="Y1026" s="99">
        <v>3.6640513212409E-9</v>
      </c>
      <c r="Z1026" s="99">
        <v>2.59191371513742E-9</v>
      </c>
      <c r="AA1026" s="99">
        <v>8.6216371892683901E-10</v>
      </c>
      <c r="AB1026" s="99">
        <v>3.2322561514753401E-10</v>
      </c>
      <c r="AC1026" s="99">
        <v>1.25355210943815E-10</v>
      </c>
    </row>
    <row r="1027" spans="1:29" s="98" customFormat="1" x14ac:dyDescent="0.25">
      <c r="A1027" s="98" t="s">
        <v>54</v>
      </c>
      <c r="B1027" s="98" t="s">
        <v>236</v>
      </c>
      <c r="C1027" s="98" t="s">
        <v>288</v>
      </c>
      <c r="D1027" s="98" t="s">
        <v>281</v>
      </c>
      <c r="E1027" s="98" t="s">
        <v>282</v>
      </c>
      <c r="F1027" s="98" t="s">
        <v>280</v>
      </c>
      <c r="G1027" s="98" t="s">
        <v>277</v>
      </c>
      <c r="H1027" s="98" t="s">
        <v>276</v>
      </c>
      <c r="I1027" s="99">
        <f t="shared" si="40"/>
        <v>3.3939158333333303E-9</v>
      </c>
      <c r="J1027" s="99">
        <f t="shared" si="40"/>
        <v>6.2023895833333161E-6</v>
      </c>
      <c r="K1027" s="99">
        <f t="shared" si="40"/>
        <v>4.4597919999999712E-5</v>
      </c>
      <c r="L1027" s="99">
        <f t="shared" si="40"/>
        <v>8.0230175000000001E-5</v>
      </c>
      <c r="M1027" s="99">
        <f t="shared" si="40"/>
        <v>1.4481383333333323E-4</v>
      </c>
      <c r="N1027" s="99">
        <f t="shared" si="39"/>
        <v>4.4687440833333143E-5</v>
      </c>
      <c r="O1027" s="99">
        <f t="shared" si="39"/>
        <v>1.516994166666663E-5</v>
      </c>
      <c r="P1027" s="99">
        <f t="shared" si="39"/>
        <v>5.6049512499999726E-6</v>
      </c>
      <c r="Q1027" s="99">
        <f t="shared" si="39"/>
        <v>2.468430416666663E-6</v>
      </c>
      <c r="R1027" s="99">
        <f t="shared" si="39"/>
        <v>9.901829999999996E-7</v>
      </c>
      <c r="S1027" s="101"/>
      <c r="T1027" s="99">
        <v>8.3853316617825304E-13</v>
      </c>
      <c r="U1027" s="99">
        <v>1.53242143606002E-9</v>
      </c>
      <c r="V1027" s="99">
        <v>1.10187868229587E-8</v>
      </c>
      <c r="W1027" s="99">
        <v>1.9822431070634599E-8</v>
      </c>
      <c r="X1027" s="99">
        <v>3.57790847312045E-8</v>
      </c>
      <c r="Y1027" s="99">
        <v>1.10409046925525E-8</v>
      </c>
      <c r="Z1027" s="99">
        <v>3.7480302521220603E-9</v>
      </c>
      <c r="AA1027" s="99">
        <v>1.38481263199777E-9</v>
      </c>
      <c r="AB1027" s="99">
        <v>6.0987392570230301E-10</v>
      </c>
      <c r="AC1027" s="99">
        <v>2.4464404153193198E-10</v>
      </c>
    </row>
    <row r="1028" spans="1:29" s="98" customFormat="1" x14ac:dyDescent="0.25">
      <c r="A1028" s="98" t="s">
        <v>54</v>
      </c>
      <c r="B1028" s="98" t="s">
        <v>236</v>
      </c>
      <c r="C1028" s="98" t="s">
        <v>288</v>
      </c>
      <c r="D1028" s="98" t="s">
        <v>281</v>
      </c>
      <c r="E1028" s="98" t="s">
        <v>282</v>
      </c>
      <c r="F1028" s="98" t="s">
        <v>280</v>
      </c>
      <c r="G1028" s="98" t="s">
        <v>278</v>
      </c>
      <c r="H1028" s="98" t="s">
        <v>274</v>
      </c>
      <c r="I1028" s="99">
        <f t="shared" si="40"/>
        <v>5.0155296794871583E-10</v>
      </c>
      <c r="J1028" s="99">
        <f t="shared" si="40"/>
        <v>2.5663814423076845E-7</v>
      </c>
      <c r="K1028" s="99">
        <f t="shared" si="40"/>
        <v>7.9608523076922967E-7</v>
      </c>
      <c r="L1028" s="99">
        <f t="shared" si="40"/>
        <v>4.2583115384615445E-6</v>
      </c>
      <c r="M1028" s="99">
        <f t="shared" si="40"/>
        <v>1.0798943269230752E-5</v>
      </c>
      <c r="N1028" s="99">
        <f t="shared" si="39"/>
        <v>2.5200959807692224E-6</v>
      </c>
      <c r="O1028" s="99">
        <f t="shared" si="39"/>
        <v>1.9047423717948549E-6</v>
      </c>
      <c r="P1028" s="99">
        <f t="shared" si="39"/>
        <v>6.8530141025641144E-7</v>
      </c>
      <c r="Q1028" s="99">
        <f t="shared" si="39"/>
        <v>3.0365461217948617E-7</v>
      </c>
      <c r="R1028" s="99">
        <f t="shared" si="39"/>
        <v>1.2980581730769212E-7</v>
      </c>
      <c r="S1028" s="101"/>
      <c r="T1028" s="99">
        <v>1.23918452570191E-13</v>
      </c>
      <c r="U1028" s="99">
        <v>6.3407463888867096E-11</v>
      </c>
      <c r="V1028" s="99">
        <v>1.96688398265033E-10</v>
      </c>
      <c r="W1028" s="99">
        <v>1.0520990007617701E-9</v>
      </c>
      <c r="X1028" s="99">
        <v>2.6680897628606699E-9</v>
      </c>
      <c r="Y1028" s="99">
        <v>6.2263891198269499E-10</v>
      </c>
      <c r="Z1028" s="99">
        <v>4.7060378931269401E-10</v>
      </c>
      <c r="AA1028" s="99">
        <v>1.6931709257042501E-10</v>
      </c>
      <c r="AB1028" s="99">
        <v>7.5023800199963998E-11</v>
      </c>
      <c r="AC1028" s="99">
        <v>3.2071061369978498E-11</v>
      </c>
    </row>
    <row r="1029" spans="1:29" s="98" customFormat="1" x14ac:dyDescent="0.25">
      <c r="A1029" s="98" t="s">
        <v>54</v>
      </c>
      <c r="B1029" s="98" t="s">
        <v>236</v>
      </c>
      <c r="C1029" s="98" t="s">
        <v>288</v>
      </c>
      <c r="D1029" s="98" t="s">
        <v>281</v>
      </c>
      <c r="E1029" s="98" t="s">
        <v>282</v>
      </c>
      <c r="F1029" s="98" t="s">
        <v>280</v>
      </c>
      <c r="G1029" s="98" t="s">
        <v>278</v>
      </c>
      <c r="H1029" s="98" t="s">
        <v>275</v>
      </c>
      <c r="I1029" s="99">
        <f t="shared" si="40"/>
        <v>7.4287371794871809E-10</v>
      </c>
      <c r="J1029" s="99">
        <f t="shared" si="40"/>
        <v>4.1486179166666589E-7</v>
      </c>
      <c r="K1029" s="99">
        <f t="shared" si="40"/>
        <v>3.6632133012820402E-6</v>
      </c>
      <c r="L1029" s="99">
        <f t="shared" si="40"/>
        <v>7.4400544871794845E-6</v>
      </c>
      <c r="M1029" s="99">
        <f t="shared" si="40"/>
        <v>1.9754487499999893E-5</v>
      </c>
      <c r="N1029" s="99">
        <f t="shared" si="39"/>
        <v>6.2742483974358697E-6</v>
      </c>
      <c r="O1029" s="99">
        <f t="shared" si="39"/>
        <v>4.4383413461538459E-6</v>
      </c>
      <c r="P1029" s="99">
        <f t="shared" si="39"/>
        <v>1.4763519551282042E-6</v>
      </c>
      <c r="Q1029" s="99">
        <f t="shared" si="39"/>
        <v>5.5348509615384407E-7</v>
      </c>
      <c r="R1029" s="99">
        <f t="shared" si="39"/>
        <v>2.1465576282051171E-7</v>
      </c>
      <c r="S1029" s="101"/>
      <c r="T1029" s="99">
        <v>1.8354145517225301E-13</v>
      </c>
      <c r="U1029" s="99">
        <v>1.02499704994442E-10</v>
      </c>
      <c r="V1029" s="99">
        <v>9.0506836314011605E-10</v>
      </c>
      <c r="W1029" s="99">
        <v>1.83821071353616E-9</v>
      </c>
      <c r="X1029" s="99">
        <v>4.8807318045169501E-9</v>
      </c>
      <c r="Y1029" s="99">
        <v>1.55017555898653E-9</v>
      </c>
      <c r="Z1029" s="99">
        <v>1.09657887948122E-9</v>
      </c>
      <c r="AA1029" s="99">
        <v>3.6476157339212403E-10</v>
      </c>
      <c r="AB1029" s="99">
        <v>1.36749298716264E-10</v>
      </c>
      <c r="AC1029" s="99">
        <v>5.30348969377679E-11</v>
      </c>
    </row>
    <row r="1030" spans="1:29" s="98" customFormat="1" x14ac:dyDescent="0.25">
      <c r="A1030" s="98" t="s">
        <v>54</v>
      </c>
      <c r="B1030" s="98" t="s">
        <v>236</v>
      </c>
      <c r="C1030" s="98" t="s">
        <v>288</v>
      </c>
      <c r="D1030" s="98" t="s">
        <v>281</v>
      </c>
      <c r="E1030" s="98" t="s">
        <v>282</v>
      </c>
      <c r="F1030" s="98" t="s">
        <v>280</v>
      </c>
      <c r="G1030" s="98" t="s">
        <v>278</v>
      </c>
      <c r="H1030" s="98" t="s">
        <v>276</v>
      </c>
      <c r="I1030" s="99">
        <f t="shared" si="40"/>
        <v>1.4358874679487186E-9</v>
      </c>
      <c r="J1030" s="99">
        <f t="shared" si="40"/>
        <v>2.6240879006410182E-6</v>
      </c>
      <c r="K1030" s="99">
        <f t="shared" si="40"/>
        <v>1.8868350769230644E-5</v>
      </c>
      <c r="L1030" s="99">
        <f t="shared" si="40"/>
        <v>3.3943535576923058E-5</v>
      </c>
      <c r="M1030" s="99">
        <f t="shared" si="40"/>
        <v>6.1267391025640898E-5</v>
      </c>
      <c r="N1030" s="99">
        <f t="shared" si="39"/>
        <v>1.8906224967948626E-5</v>
      </c>
      <c r="O1030" s="99">
        <f t="shared" si="39"/>
        <v>6.4180522435897468E-6</v>
      </c>
      <c r="P1030" s="99">
        <f t="shared" si="39"/>
        <v>2.3713255288461426E-6</v>
      </c>
      <c r="Q1030" s="99">
        <f t="shared" si="39"/>
        <v>1.0443359455128174E-6</v>
      </c>
      <c r="R1030" s="99">
        <f t="shared" si="39"/>
        <v>4.1892357692307771E-7</v>
      </c>
      <c r="S1030" s="101"/>
      <c r="T1030" s="99">
        <v>3.5476403184464598E-13</v>
      </c>
      <c r="U1030" s="99">
        <v>6.4833214602539296E-10</v>
      </c>
      <c r="V1030" s="99">
        <v>4.6617944250979101E-9</v>
      </c>
      <c r="W1030" s="99">
        <v>8.3864131452684805E-9</v>
      </c>
      <c r="X1030" s="99">
        <v>1.5137305078586499E-8</v>
      </c>
      <c r="Y1030" s="99">
        <v>4.67115198531067E-9</v>
      </c>
      <c r="Z1030" s="99">
        <v>1.58570510666703E-9</v>
      </c>
      <c r="AA1030" s="99">
        <v>5.85882267383672E-10</v>
      </c>
      <c r="AB1030" s="99">
        <v>2.5802358395097399E-10</v>
      </c>
      <c r="AC1030" s="99">
        <v>1.03503248340433E-10</v>
      </c>
    </row>
    <row r="1031" spans="1:29" s="98" customFormat="1" x14ac:dyDescent="0.25">
      <c r="A1031" s="98" t="s">
        <v>63</v>
      </c>
      <c r="B1031" s="98" t="s">
        <v>236</v>
      </c>
      <c r="C1031" s="98" t="s">
        <v>289</v>
      </c>
      <c r="D1031" s="98">
        <v>2015</v>
      </c>
      <c r="E1031" s="98">
        <v>2016</v>
      </c>
      <c r="F1031" s="98" t="s">
        <v>272</v>
      </c>
      <c r="G1031" s="98" t="s">
        <v>273</v>
      </c>
      <c r="H1031" s="98" t="s">
        <v>274</v>
      </c>
      <c r="I1031" s="99">
        <f t="shared" si="40"/>
        <v>3.3148564417177913E-11</v>
      </c>
      <c r="J1031" s="99">
        <f t="shared" si="40"/>
        <v>2.0561014314928425E-5</v>
      </c>
      <c r="K1031" s="99">
        <f t="shared" si="40"/>
        <v>2.5134625766871162E-4</v>
      </c>
      <c r="L1031" s="99">
        <f t="shared" si="40"/>
        <v>1.0320981595092025E-3</v>
      </c>
      <c r="M1031" s="99">
        <f t="shared" si="40"/>
        <v>2.8332106339468304E-3</v>
      </c>
      <c r="N1031" s="99">
        <f t="shared" si="39"/>
        <v>4.3712392638036812E-4</v>
      </c>
      <c r="O1031" s="99">
        <f t="shared" si="39"/>
        <v>2.995108384458078E-4</v>
      </c>
      <c r="P1031" s="99">
        <f t="shared" si="39"/>
        <v>1.0037660531697341E-4</v>
      </c>
      <c r="Q1031" s="99">
        <f t="shared" si="39"/>
        <v>4.3712392638036814E-5</v>
      </c>
      <c r="R1031" s="99">
        <f t="shared" si="39"/>
        <v>1.7161161554192232E-5</v>
      </c>
      <c r="S1031" s="101"/>
      <c r="T1031" s="99">
        <v>8.1899999999999994E-15</v>
      </c>
      <c r="U1031" s="99">
        <v>5.0799999999999998E-9</v>
      </c>
      <c r="V1031" s="99">
        <v>6.2099999999999994E-8</v>
      </c>
      <c r="W1031" s="99">
        <v>2.5499999999999999E-7</v>
      </c>
      <c r="X1031" s="99">
        <v>6.9999999999999997E-7</v>
      </c>
      <c r="Y1031" s="99">
        <v>1.08E-7</v>
      </c>
      <c r="Z1031" s="99">
        <v>7.4000000000000001E-8</v>
      </c>
      <c r="AA1031" s="99">
        <v>2.48E-8</v>
      </c>
      <c r="AB1031" s="99">
        <v>1.0800000000000001E-8</v>
      </c>
      <c r="AC1031" s="99">
        <v>4.2400000000000002E-9</v>
      </c>
    </row>
    <row r="1032" spans="1:29" s="98" customFormat="1" x14ac:dyDescent="0.25">
      <c r="A1032" s="98" t="s">
        <v>63</v>
      </c>
      <c r="B1032" s="98" t="s">
        <v>236</v>
      </c>
      <c r="C1032" s="98" t="s">
        <v>289</v>
      </c>
      <c r="D1032" s="98">
        <v>2015</v>
      </c>
      <c r="E1032" s="98">
        <v>2016</v>
      </c>
      <c r="F1032" s="98" t="s">
        <v>272</v>
      </c>
      <c r="G1032" s="98" t="s">
        <v>273</v>
      </c>
      <c r="H1032" s="98" t="s">
        <v>275</v>
      </c>
      <c r="I1032" s="99">
        <f t="shared" si="40"/>
        <v>53.021513292433539</v>
      </c>
      <c r="J1032" s="99">
        <f t="shared" si="40"/>
        <v>11.53521472392638</v>
      </c>
      <c r="K1032" s="99">
        <f t="shared" si="40"/>
        <v>5.4640490797546013</v>
      </c>
      <c r="L1032" s="99">
        <f t="shared" si="40"/>
        <v>3.1691484662576688</v>
      </c>
      <c r="M1032" s="99">
        <f t="shared" si="40"/>
        <v>1.0968572597137014</v>
      </c>
      <c r="N1032" s="99">
        <f t="shared" si="39"/>
        <v>1.2020907975460123E-2</v>
      </c>
      <c r="O1032" s="99">
        <f t="shared" si="39"/>
        <v>4.330764826175869E-3</v>
      </c>
      <c r="P1032" s="99">
        <f t="shared" si="39"/>
        <v>6.7997055214723929E-4</v>
      </c>
      <c r="Q1032" s="99">
        <f t="shared" si="39"/>
        <v>2.8210683026584865E-4</v>
      </c>
      <c r="R1032" s="99">
        <f t="shared" si="39"/>
        <v>1.5096965235173826E-4</v>
      </c>
      <c r="S1032" s="101"/>
      <c r="T1032" s="99">
        <v>1.3100000000000001E-2</v>
      </c>
      <c r="U1032" s="99">
        <v>2.8500000000000001E-3</v>
      </c>
      <c r="V1032" s="99">
        <v>1.3500000000000001E-3</v>
      </c>
      <c r="W1032" s="99">
        <v>7.8299999999999995E-4</v>
      </c>
      <c r="X1032" s="99">
        <v>2.7099999999999997E-4</v>
      </c>
      <c r="Y1032" s="99">
        <v>2.9699999999999999E-6</v>
      </c>
      <c r="Z1032" s="99">
        <v>1.0699999999999999E-6</v>
      </c>
      <c r="AA1032" s="99">
        <v>1.68E-7</v>
      </c>
      <c r="AB1032" s="99">
        <v>6.9699999999999995E-8</v>
      </c>
      <c r="AC1032" s="99">
        <v>3.7300000000000003E-8</v>
      </c>
    </row>
    <row r="1033" spans="1:29" s="98" customFormat="1" x14ac:dyDescent="0.25">
      <c r="A1033" s="98" t="s">
        <v>63</v>
      </c>
      <c r="B1033" s="98" t="s">
        <v>236</v>
      </c>
      <c r="C1033" s="98" t="s">
        <v>289</v>
      </c>
      <c r="D1033" s="98">
        <v>2015</v>
      </c>
      <c r="E1033" s="98">
        <v>2016</v>
      </c>
      <c r="F1033" s="98" t="s">
        <v>272</v>
      </c>
      <c r="G1033" s="98" t="s">
        <v>273</v>
      </c>
      <c r="H1033" s="98" t="s">
        <v>276</v>
      </c>
      <c r="I1033" s="99">
        <f t="shared" si="40"/>
        <v>331.08089979550101</v>
      </c>
      <c r="J1033" s="99">
        <f t="shared" si="40"/>
        <v>145.7079754601227</v>
      </c>
      <c r="K1033" s="99">
        <f t="shared" si="40"/>
        <v>94.30543967280164</v>
      </c>
      <c r="L1033" s="99">
        <f t="shared" si="40"/>
        <v>60.711656441717786</v>
      </c>
      <c r="M1033" s="99">
        <f t="shared" si="40"/>
        <v>30.032032719836405</v>
      </c>
      <c r="N1033" s="99">
        <f t="shared" si="39"/>
        <v>2.3556122699386504</v>
      </c>
      <c r="O1033" s="99">
        <f t="shared" si="39"/>
        <v>0.8540106339468303</v>
      </c>
      <c r="P1033" s="99">
        <f t="shared" si="39"/>
        <v>0.21330028629856851</v>
      </c>
      <c r="Q1033" s="99">
        <f t="shared" si="39"/>
        <v>7.60919427402863E-2</v>
      </c>
      <c r="R1033" s="99">
        <f t="shared" si="39"/>
        <v>2.6551231083844582E-2</v>
      </c>
      <c r="S1033" s="101"/>
      <c r="T1033" s="99">
        <v>8.1799999999999998E-2</v>
      </c>
      <c r="U1033" s="99">
        <v>3.5999999999999997E-2</v>
      </c>
      <c r="V1033" s="99">
        <v>2.3300000000000001E-2</v>
      </c>
      <c r="W1033" s="99">
        <v>1.4999999999999999E-2</v>
      </c>
      <c r="X1033" s="99">
        <v>7.4200000000000004E-3</v>
      </c>
      <c r="Y1033" s="99">
        <v>5.8200000000000005E-4</v>
      </c>
      <c r="Z1033" s="99">
        <v>2.1100000000000001E-4</v>
      </c>
      <c r="AA1033" s="99">
        <v>5.27E-5</v>
      </c>
      <c r="AB1033" s="99">
        <v>1.88E-5</v>
      </c>
      <c r="AC1033" s="99">
        <v>6.5599999999999999E-6</v>
      </c>
    </row>
    <row r="1034" spans="1:29" s="98" customFormat="1" x14ac:dyDescent="0.25">
      <c r="A1034" s="98" t="s">
        <v>63</v>
      </c>
      <c r="B1034" s="98" t="s">
        <v>236</v>
      </c>
      <c r="C1034" s="98" t="s">
        <v>289</v>
      </c>
      <c r="D1034" s="98">
        <v>2015</v>
      </c>
      <c r="E1034" s="98">
        <v>2016</v>
      </c>
      <c r="F1034" s="98" t="s">
        <v>272</v>
      </c>
      <c r="G1034" s="98" t="s">
        <v>277</v>
      </c>
      <c r="H1034" s="98" t="s">
        <v>274</v>
      </c>
      <c r="I1034" s="99">
        <f t="shared" si="40"/>
        <v>53.021513292433539</v>
      </c>
      <c r="J1034" s="99">
        <f t="shared" si="40"/>
        <v>18.496817995910021</v>
      </c>
      <c r="K1034" s="99">
        <f t="shared" si="40"/>
        <v>10.766200408997957</v>
      </c>
      <c r="L1034" s="99">
        <f t="shared" si="40"/>
        <v>7.2449243353783226</v>
      </c>
      <c r="M1034" s="99">
        <f t="shared" si="40"/>
        <v>3.4039002044989775</v>
      </c>
      <c r="N1034" s="99">
        <f t="shared" si="39"/>
        <v>0.11980433537832312</v>
      </c>
      <c r="O1034" s="99">
        <f t="shared" si="39"/>
        <v>7.8115664621676892E-2</v>
      </c>
      <c r="P1034" s="99">
        <f t="shared" si="39"/>
        <v>1.7727803680981598E-2</v>
      </c>
      <c r="Q1034" s="99">
        <f t="shared" si="39"/>
        <v>5.9497423312883432E-3</v>
      </c>
      <c r="R1034" s="99">
        <f t="shared" si="39"/>
        <v>2.0722912065439672E-3</v>
      </c>
      <c r="S1034" s="101"/>
      <c r="T1034" s="99">
        <v>1.3100000000000001E-2</v>
      </c>
      <c r="U1034" s="99">
        <v>4.5700000000000003E-3</v>
      </c>
      <c r="V1034" s="99">
        <v>2.66E-3</v>
      </c>
      <c r="W1034" s="99">
        <v>1.7899999999999999E-3</v>
      </c>
      <c r="X1034" s="99">
        <v>8.4099999999999995E-4</v>
      </c>
      <c r="Y1034" s="99">
        <v>2.9600000000000001E-5</v>
      </c>
      <c r="Z1034" s="99">
        <v>1.9300000000000002E-5</v>
      </c>
      <c r="AA1034" s="99">
        <v>4.3800000000000004E-6</v>
      </c>
      <c r="AB1034" s="99">
        <v>1.4699999999999999E-6</v>
      </c>
      <c r="AC1034" s="99">
        <v>5.1200000000000003E-7</v>
      </c>
    </row>
    <row r="1035" spans="1:29" s="98" customFormat="1" x14ac:dyDescent="0.25">
      <c r="A1035" s="98" t="s">
        <v>63</v>
      </c>
      <c r="B1035" s="98" t="s">
        <v>236</v>
      </c>
      <c r="C1035" s="98" t="s">
        <v>289</v>
      </c>
      <c r="D1035" s="98">
        <v>2015</v>
      </c>
      <c r="E1035" s="98">
        <v>2016</v>
      </c>
      <c r="F1035" s="98" t="s">
        <v>272</v>
      </c>
      <c r="G1035" s="98" t="s">
        <v>277</v>
      </c>
      <c r="H1035" s="98" t="s">
        <v>275</v>
      </c>
      <c r="I1035" s="99">
        <f t="shared" si="40"/>
        <v>112.51893660531697</v>
      </c>
      <c r="J1035" s="99">
        <f t="shared" si="40"/>
        <v>41.283926380368101</v>
      </c>
      <c r="K1035" s="99">
        <f t="shared" si="40"/>
        <v>21.168130879345604</v>
      </c>
      <c r="L1035" s="99">
        <f t="shared" si="40"/>
        <v>15.582658486707569</v>
      </c>
      <c r="M1035" s="99">
        <f t="shared" si="40"/>
        <v>6.9616032719836403</v>
      </c>
      <c r="N1035" s="99">
        <f t="shared" si="39"/>
        <v>0.28817799591002047</v>
      </c>
      <c r="O1035" s="99">
        <f t="shared" si="39"/>
        <v>0.14813644171779142</v>
      </c>
      <c r="P1035" s="99">
        <f t="shared" si="39"/>
        <v>3.3148564417177916E-2</v>
      </c>
      <c r="Q1035" s="99">
        <f t="shared" si="39"/>
        <v>1.0847149284253579E-2</v>
      </c>
      <c r="R1035" s="99">
        <f t="shared" si="39"/>
        <v>3.5900826175869122E-3</v>
      </c>
      <c r="S1035" s="101"/>
      <c r="T1035" s="99">
        <v>2.7799999999999998E-2</v>
      </c>
      <c r="U1035" s="99">
        <v>1.0200000000000001E-2</v>
      </c>
      <c r="V1035" s="99">
        <v>5.2300000000000003E-3</v>
      </c>
      <c r="W1035" s="99">
        <v>3.8500000000000001E-3</v>
      </c>
      <c r="X1035" s="99">
        <v>1.72E-3</v>
      </c>
      <c r="Y1035" s="99">
        <v>7.1199999999999996E-5</v>
      </c>
      <c r="Z1035" s="99">
        <v>3.6600000000000002E-5</v>
      </c>
      <c r="AA1035" s="99">
        <v>8.1899999999999995E-6</v>
      </c>
      <c r="AB1035" s="99">
        <v>2.6800000000000002E-6</v>
      </c>
      <c r="AC1035" s="99">
        <v>8.8700000000000004E-7</v>
      </c>
    </row>
    <row r="1036" spans="1:29" s="98" customFormat="1" x14ac:dyDescent="0.25">
      <c r="A1036" s="98" t="s">
        <v>63</v>
      </c>
      <c r="B1036" s="98" t="s">
        <v>236</v>
      </c>
      <c r="C1036" s="98" t="s">
        <v>289</v>
      </c>
      <c r="D1036" s="98">
        <v>2015</v>
      </c>
      <c r="E1036" s="98">
        <v>2016</v>
      </c>
      <c r="F1036" s="98" t="s">
        <v>272</v>
      </c>
      <c r="G1036" s="98" t="s">
        <v>277</v>
      </c>
      <c r="H1036" s="98" t="s">
        <v>276</v>
      </c>
      <c r="I1036" s="99">
        <f t="shared" si="40"/>
        <v>135.18462167689162</v>
      </c>
      <c r="J1036" s="99">
        <f t="shared" si="40"/>
        <v>62.330633946830275</v>
      </c>
      <c r="K1036" s="99">
        <f t="shared" si="40"/>
        <v>41.688670756646218</v>
      </c>
      <c r="L1036" s="99">
        <f t="shared" si="40"/>
        <v>25.782216768916154</v>
      </c>
      <c r="M1036" s="99">
        <f t="shared" si="40"/>
        <v>12.466126789366053</v>
      </c>
      <c r="N1036" s="99">
        <f t="shared" si="39"/>
        <v>1.7201635991820041</v>
      </c>
      <c r="O1036" s="99">
        <f t="shared" si="39"/>
        <v>0.31165316973415136</v>
      </c>
      <c r="P1036" s="99">
        <f t="shared" si="39"/>
        <v>7.3258732106339472E-2</v>
      </c>
      <c r="Q1036" s="99">
        <f t="shared" si="39"/>
        <v>2.4851304703476483E-2</v>
      </c>
      <c r="R1036" s="99">
        <f t="shared" si="39"/>
        <v>8.418683026584866E-3</v>
      </c>
      <c r="S1036" s="101"/>
      <c r="T1036" s="99">
        <v>3.3399999999999999E-2</v>
      </c>
      <c r="U1036" s="99">
        <v>1.54E-2</v>
      </c>
      <c r="V1036" s="99">
        <v>1.03E-2</v>
      </c>
      <c r="W1036" s="99">
        <v>6.3699999999999998E-3</v>
      </c>
      <c r="X1036" s="99">
        <v>3.0799999999999998E-3</v>
      </c>
      <c r="Y1036" s="99">
        <v>4.2499999999999998E-4</v>
      </c>
      <c r="Z1036" s="99">
        <v>7.7000000000000001E-5</v>
      </c>
      <c r="AA1036" s="99">
        <v>1.8099999999999999E-5</v>
      </c>
      <c r="AB1036" s="99">
        <v>6.1399999999999997E-6</v>
      </c>
      <c r="AC1036" s="99">
        <v>2.08E-6</v>
      </c>
    </row>
    <row r="1037" spans="1:29" s="98" customFormat="1" x14ac:dyDescent="0.25">
      <c r="A1037" s="98" t="s">
        <v>63</v>
      </c>
      <c r="B1037" s="98" t="s">
        <v>236</v>
      </c>
      <c r="C1037" s="98" t="s">
        <v>289</v>
      </c>
      <c r="D1037" s="98">
        <v>2015</v>
      </c>
      <c r="E1037" s="98">
        <v>2016</v>
      </c>
      <c r="F1037" s="98" t="s">
        <v>272</v>
      </c>
      <c r="G1037" s="98" t="s">
        <v>278</v>
      </c>
      <c r="H1037" s="98" t="s">
        <v>274</v>
      </c>
      <c r="I1037" s="99">
        <f t="shared" si="40"/>
        <v>22.43217870064495</v>
      </c>
      <c r="J1037" s="99">
        <f t="shared" si="40"/>
        <v>7.8255768444234768</v>
      </c>
      <c r="K1037" s="99">
        <f t="shared" si="40"/>
        <v>4.5549309422683848</v>
      </c>
      <c r="L1037" s="99">
        <f t="shared" si="40"/>
        <v>3.0651602957369817</v>
      </c>
      <c r="M1037" s="99">
        <f t="shared" si="40"/>
        <v>1.4401116249803356</v>
      </c>
      <c r="N1037" s="99">
        <f t="shared" si="39"/>
        <v>5.0686449583136603E-2</v>
      </c>
      <c r="O1037" s="99">
        <f t="shared" si="39"/>
        <v>3.3048935032247935E-2</v>
      </c>
      <c r="P1037" s="99">
        <f t="shared" si="39"/>
        <v>7.5002246342614322E-3</v>
      </c>
      <c r="Q1037" s="99">
        <f t="shared" si="39"/>
        <v>2.5171986786219919E-3</v>
      </c>
      <c r="R1037" s="99">
        <f t="shared" si="39"/>
        <v>8.7673858738398765E-4</v>
      </c>
      <c r="S1037" s="101"/>
      <c r="T1037" s="99">
        <v>5.5423076923076901E-3</v>
      </c>
      <c r="U1037" s="99">
        <v>1.9334615384615399E-3</v>
      </c>
      <c r="V1037" s="99">
        <v>1.1253846153846201E-3</v>
      </c>
      <c r="W1037" s="99">
        <v>7.57307692307692E-4</v>
      </c>
      <c r="X1037" s="99">
        <v>3.55807692307692E-4</v>
      </c>
      <c r="Y1037" s="99">
        <v>1.25230769230769E-5</v>
      </c>
      <c r="Z1037" s="99">
        <v>8.1653846153846194E-6</v>
      </c>
      <c r="AA1037" s="99">
        <v>1.85307692307692E-6</v>
      </c>
      <c r="AB1037" s="99">
        <v>6.2192307692307701E-7</v>
      </c>
      <c r="AC1037" s="99">
        <v>2.16615384615385E-7</v>
      </c>
    </row>
    <row r="1038" spans="1:29" s="98" customFormat="1" x14ac:dyDescent="0.25">
      <c r="A1038" s="98" t="s">
        <v>63</v>
      </c>
      <c r="B1038" s="98" t="s">
        <v>236</v>
      </c>
      <c r="C1038" s="98" t="s">
        <v>289</v>
      </c>
      <c r="D1038" s="98">
        <v>2015</v>
      </c>
      <c r="E1038" s="98">
        <v>2016</v>
      </c>
      <c r="F1038" s="98" t="s">
        <v>272</v>
      </c>
      <c r="G1038" s="98" t="s">
        <v>278</v>
      </c>
      <c r="H1038" s="98" t="s">
        <v>275</v>
      </c>
      <c r="I1038" s="99">
        <f t="shared" si="40"/>
        <v>47.604165486865035</v>
      </c>
      <c r="J1038" s="99">
        <f t="shared" si="40"/>
        <v>17.466276545540367</v>
      </c>
      <c r="K1038" s="99">
        <f t="shared" si="40"/>
        <v>8.9557476797231494</v>
      </c>
      <c r="L1038" s="99">
        <f t="shared" si="40"/>
        <v>6.5926632059147243</v>
      </c>
      <c r="M1038" s="99">
        <f t="shared" si="40"/>
        <v>2.9452936919930801</v>
      </c>
      <c r="N1038" s="99">
        <f t="shared" si="39"/>
        <v>0.12192145980808548</v>
      </c>
      <c r="O1038" s="99">
        <f t="shared" si="39"/>
        <v>6.2673109957527201E-2</v>
      </c>
      <c r="P1038" s="99">
        <f t="shared" si="39"/>
        <v>1.4024392638036809E-2</v>
      </c>
      <c r="Q1038" s="99">
        <f t="shared" si="39"/>
        <v>4.5891785433380371E-3</v>
      </c>
      <c r="R1038" s="99">
        <f t="shared" si="39"/>
        <v>1.5188811074406177E-3</v>
      </c>
      <c r="S1038" s="101"/>
      <c r="T1038" s="99">
        <v>1.17615384615385E-2</v>
      </c>
      <c r="U1038" s="99">
        <v>4.3153846153846202E-3</v>
      </c>
      <c r="V1038" s="99">
        <v>2.21269230769231E-3</v>
      </c>
      <c r="W1038" s="99">
        <v>1.62884615384615E-3</v>
      </c>
      <c r="X1038" s="99">
        <v>7.2769230769230799E-4</v>
      </c>
      <c r="Y1038" s="99">
        <v>3.0123076923076899E-5</v>
      </c>
      <c r="Z1038" s="99">
        <v>1.54846153846154E-5</v>
      </c>
      <c r="AA1038" s="99">
        <v>3.4649999999999999E-6</v>
      </c>
      <c r="AB1038" s="99">
        <v>1.13384615384615E-6</v>
      </c>
      <c r="AC1038" s="99">
        <v>3.7526923076923102E-7</v>
      </c>
    </row>
    <row r="1039" spans="1:29" s="98" customFormat="1" x14ac:dyDescent="0.25">
      <c r="A1039" s="98" t="s">
        <v>63</v>
      </c>
      <c r="B1039" s="98" t="s">
        <v>236</v>
      </c>
      <c r="C1039" s="98" t="s">
        <v>289</v>
      </c>
      <c r="D1039" s="98">
        <v>2015</v>
      </c>
      <c r="E1039" s="98">
        <v>2016</v>
      </c>
      <c r="F1039" s="98" t="s">
        <v>272</v>
      </c>
      <c r="G1039" s="98" t="s">
        <v>278</v>
      </c>
      <c r="H1039" s="98" t="s">
        <v>276</v>
      </c>
      <c r="I1039" s="99">
        <f t="shared" si="40"/>
        <v>57.193493786377097</v>
      </c>
      <c r="J1039" s="99">
        <f t="shared" si="40"/>
        <v>26.370652823658975</v>
      </c>
      <c r="K1039" s="99">
        <f t="shared" si="40"/>
        <v>17.637514550888792</v>
      </c>
      <c r="L1039" s="99">
        <f t="shared" si="40"/>
        <v>10.907860940695297</v>
      </c>
      <c r="M1039" s="99">
        <f t="shared" si="40"/>
        <v>5.27413056473178</v>
      </c>
      <c r="N1039" s="99">
        <f t="shared" si="39"/>
        <v>0.72776152273084671</v>
      </c>
      <c r="O1039" s="99">
        <f t="shared" si="39"/>
        <v>0.1318532641182949</v>
      </c>
      <c r="P1039" s="99">
        <f t="shared" si="39"/>
        <v>3.0994078968066708E-2</v>
      </c>
      <c r="Q1039" s="99">
        <f t="shared" si="39"/>
        <v>1.0514013528393906E-2</v>
      </c>
      <c r="R1039" s="99">
        <f t="shared" si="39"/>
        <v>3.5617505112474439E-3</v>
      </c>
      <c r="S1039" s="101"/>
      <c r="T1039" s="99">
        <v>1.41307692307692E-2</v>
      </c>
      <c r="U1039" s="99">
        <v>6.5153846153846199E-3</v>
      </c>
      <c r="V1039" s="99">
        <v>4.3576923076923098E-3</v>
      </c>
      <c r="W1039" s="99">
        <v>2.6949999999999999E-3</v>
      </c>
      <c r="X1039" s="99">
        <v>1.30307692307692E-3</v>
      </c>
      <c r="Y1039" s="99">
        <v>1.79807692307692E-4</v>
      </c>
      <c r="Z1039" s="99">
        <v>3.25769230769231E-5</v>
      </c>
      <c r="AA1039" s="99">
        <v>7.6576923076923102E-6</v>
      </c>
      <c r="AB1039" s="99">
        <v>2.59769230769231E-6</v>
      </c>
      <c r="AC1039" s="99">
        <v>8.8000000000000004E-7</v>
      </c>
    </row>
    <row r="1040" spans="1:29" s="98" customFormat="1" x14ac:dyDescent="0.25">
      <c r="A1040" s="98" t="s">
        <v>63</v>
      </c>
      <c r="B1040" s="98" t="s">
        <v>236</v>
      </c>
      <c r="C1040" s="98" t="s">
        <v>289</v>
      </c>
      <c r="D1040" s="98">
        <v>2015</v>
      </c>
      <c r="E1040" s="98">
        <v>2016</v>
      </c>
      <c r="F1040" s="98" t="s">
        <v>279</v>
      </c>
      <c r="G1040" s="98" t="s">
        <v>273</v>
      </c>
      <c r="H1040" s="98" t="s">
        <v>274</v>
      </c>
      <c r="I1040" s="99">
        <f t="shared" si="40"/>
        <v>0</v>
      </c>
      <c r="J1040" s="99">
        <f t="shared" si="40"/>
        <v>0</v>
      </c>
      <c r="K1040" s="99">
        <f t="shared" si="40"/>
        <v>0</v>
      </c>
      <c r="L1040" s="99">
        <f t="shared" si="40"/>
        <v>0</v>
      </c>
      <c r="M1040" s="99">
        <f t="shared" si="40"/>
        <v>0</v>
      </c>
      <c r="N1040" s="99">
        <f t="shared" si="39"/>
        <v>0</v>
      </c>
      <c r="O1040" s="99">
        <f t="shared" si="39"/>
        <v>0</v>
      </c>
      <c r="P1040" s="99">
        <f t="shared" si="39"/>
        <v>0</v>
      </c>
      <c r="Q1040" s="99">
        <f t="shared" si="39"/>
        <v>0</v>
      </c>
      <c r="R1040" s="99">
        <f t="shared" si="39"/>
        <v>0</v>
      </c>
      <c r="S1040" s="101"/>
      <c r="T1040" s="99">
        <v>0</v>
      </c>
      <c r="U1040" s="99">
        <v>0</v>
      </c>
      <c r="V1040" s="99">
        <v>0</v>
      </c>
      <c r="W1040" s="99">
        <v>0</v>
      </c>
      <c r="X1040" s="99">
        <v>0</v>
      </c>
      <c r="Y1040" s="99">
        <v>0</v>
      </c>
      <c r="Z1040" s="99">
        <v>0</v>
      </c>
      <c r="AA1040" s="99">
        <v>0</v>
      </c>
      <c r="AB1040" s="99">
        <v>0</v>
      </c>
      <c r="AC1040" s="99">
        <v>0</v>
      </c>
    </row>
    <row r="1041" spans="1:29" s="98" customFormat="1" x14ac:dyDescent="0.25">
      <c r="A1041" s="98" t="s">
        <v>63</v>
      </c>
      <c r="B1041" s="98" t="s">
        <v>236</v>
      </c>
      <c r="C1041" s="98" t="s">
        <v>289</v>
      </c>
      <c r="D1041" s="98">
        <v>2015</v>
      </c>
      <c r="E1041" s="98">
        <v>2016</v>
      </c>
      <c r="F1041" s="98" t="s">
        <v>279</v>
      </c>
      <c r="G1041" s="98" t="s">
        <v>273</v>
      </c>
      <c r="H1041" s="98" t="s">
        <v>275</v>
      </c>
      <c r="I1041" s="99">
        <f t="shared" si="40"/>
        <v>53.021513292433539</v>
      </c>
      <c r="J1041" s="99">
        <f t="shared" si="40"/>
        <v>11.53521472392638</v>
      </c>
      <c r="K1041" s="99">
        <f t="shared" si="40"/>
        <v>5.4640490797546013</v>
      </c>
      <c r="L1041" s="99">
        <f t="shared" si="40"/>
        <v>3.1448638036809817</v>
      </c>
      <c r="M1041" s="99">
        <f t="shared" si="40"/>
        <v>1.0563828220858895</v>
      </c>
      <c r="N1041" s="99">
        <f t="shared" si="39"/>
        <v>7.487770961145195E-3</v>
      </c>
      <c r="O1041" s="99">
        <f t="shared" si="39"/>
        <v>1.9468204498977507E-3</v>
      </c>
      <c r="P1041" s="99">
        <f t="shared" si="39"/>
        <v>2.0965758691206546E-5</v>
      </c>
      <c r="Q1041" s="99">
        <f t="shared" si="39"/>
        <v>0</v>
      </c>
      <c r="R1041" s="99">
        <f t="shared" si="39"/>
        <v>0</v>
      </c>
      <c r="S1041" s="101"/>
      <c r="T1041" s="99">
        <v>1.3100000000000001E-2</v>
      </c>
      <c r="U1041" s="99">
        <v>2.8500000000000001E-3</v>
      </c>
      <c r="V1041" s="99">
        <v>1.3500000000000001E-3</v>
      </c>
      <c r="W1041" s="99">
        <v>7.7700000000000002E-4</v>
      </c>
      <c r="X1041" s="99">
        <v>2.61E-4</v>
      </c>
      <c r="Y1041" s="99">
        <v>1.8500000000000001E-6</v>
      </c>
      <c r="Z1041" s="99">
        <v>4.8100000000000003E-7</v>
      </c>
      <c r="AA1041" s="99">
        <v>5.1799999999999999E-9</v>
      </c>
      <c r="AB1041" s="99">
        <v>0</v>
      </c>
      <c r="AC1041" s="99">
        <v>0</v>
      </c>
    </row>
    <row r="1042" spans="1:29" s="98" customFormat="1" x14ac:dyDescent="0.25">
      <c r="A1042" s="98" t="s">
        <v>63</v>
      </c>
      <c r="B1042" s="98" t="s">
        <v>236</v>
      </c>
      <c r="C1042" s="98" t="s">
        <v>289</v>
      </c>
      <c r="D1042" s="98">
        <v>2015</v>
      </c>
      <c r="E1042" s="98">
        <v>2016</v>
      </c>
      <c r="F1042" s="98" t="s">
        <v>279</v>
      </c>
      <c r="G1042" s="98" t="s">
        <v>273</v>
      </c>
      <c r="H1042" s="98" t="s">
        <v>276</v>
      </c>
      <c r="I1042" s="99">
        <f t="shared" si="40"/>
        <v>331.08089979550101</v>
      </c>
      <c r="J1042" s="99">
        <f t="shared" si="40"/>
        <v>145.7079754601227</v>
      </c>
      <c r="K1042" s="99">
        <f t="shared" si="40"/>
        <v>94.30543967280164</v>
      </c>
      <c r="L1042" s="99">
        <f t="shared" si="40"/>
        <v>60.711656441717786</v>
      </c>
      <c r="M1042" s="99">
        <f t="shared" si="40"/>
        <v>29.789186094069532</v>
      </c>
      <c r="N1042" s="99">
        <f t="shared" si="39"/>
        <v>2.2463312883435584</v>
      </c>
      <c r="O1042" s="99">
        <f t="shared" si="39"/>
        <v>0.79329897750511247</v>
      </c>
      <c r="P1042" s="99">
        <f t="shared" si="39"/>
        <v>0.19063460122699388</v>
      </c>
      <c r="Q1042" s="99">
        <f t="shared" si="39"/>
        <v>6.4354355828220855E-2</v>
      </c>
      <c r="R1042" s="99">
        <f t="shared" si="39"/>
        <v>2.2018094069529651E-2</v>
      </c>
      <c r="S1042" s="101"/>
      <c r="T1042" s="99">
        <v>8.1799999999999998E-2</v>
      </c>
      <c r="U1042" s="99">
        <v>3.5999999999999997E-2</v>
      </c>
      <c r="V1042" s="99">
        <v>2.3300000000000001E-2</v>
      </c>
      <c r="W1042" s="99">
        <v>1.4999999999999999E-2</v>
      </c>
      <c r="X1042" s="99">
        <v>7.3600000000000002E-3</v>
      </c>
      <c r="Y1042" s="99">
        <v>5.5500000000000005E-4</v>
      </c>
      <c r="Z1042" s="99">
        <v>1.9599999999999999E-4</v>
      </c>
      <c r="AA1042" s="99">
        <v>4.71E-5</v>
      </c>
      <c r="AB1042" s="99">
        <v>1.59E-5</v>
      </c>
      <c r="AC1042" s="99">
        <v>5.4399999999999996E-6</v>
      </c>
    </row>
    <row r="1043" spans="1:29" s="98" customFormat="1" x14ac:dyDescent="0.25">
      <c r="A1043" s="98" t="s">
        <v>63</v>
      </c>
      <c r="B1043" s="98" t="s">
        <v>236</v>
      </c>
      <c r="C1043" s="98" t="s">
        <v>289</v>
      </c>
      <c r="D1043" s="98">
        <v>2015</v>
      </c>
      <c r="E1043" s="98">
        <v>2016</v>
      </c>
      <c r="F1043" s="98" t="s">
        <v>279</v>
      </c>
      <c r="G1043" s="98" t="s">
        <v>277</v>
      </c>
      <c r="H1043" s="98" t="s">
        <v>274</v>
      </c>
      <c r="I1043" s="99">
        <f t="shared" si="40"/>
        <v>53.021513292433539</v>
      </c>
      <c r="J1043" s="99">
        <f t="shared" si="40"/>
        <v>18.496817995910021</v>
      </c>
      <c r="K1043" s="99">
        <f t="shared" si="40"/>
        <v>10.725725971370144</v>
      </c>
      <c r="L1043" s="99">
        <f t="shared" si="40"/>
        <v>7.2449243353783226</v>
      </c>
      <c r="M1043" s="99">
        <f t="shared" si="40"/>
        <v>3.3674732106339467</v>
      </c>
      <c r="N1043" s="99">
        <f t="shared" si="39"/>
        <v>0.11211419222903886</v>
      </c>
      <c r="O1043" s="99">
        <f t="shared" si="39"/>
        <v>7.2044498977505117E-2</v>
      </c>
      <c r="P1043" s="99">
        <f t="shared" si="39"/>
        <v>1.5582658486707569E-2</v>
      </c>
      <c r="Q1043" s="99">
        <f t="shared" si="39"/>
        <v>4.9783558282208594E-3</v>
      </c>
      <c r="R1043" s="99">
        <f t="shared" si="39"/>
        <v>1.6311198364008181E-3</v>
      </c>
      <c r="S1043" s="101"/>
      <c r="T1043" s="99">
        <v>1.3100000000000001E-2</v>
      </c>
      <c r="U1043" s="99">
        <v>4.5700000000000003E-3</v>
      </c>
      <c r="V1043" s="99">
        <v>2.65E-3</v>
      </c>
      <c r="W1043" s="99">
        <v>1.7899999999999999E-3</v>
      </c>
      <c r="X1043" s="99">
        <v>8.3199999999999995E-4</v>
      </c>
      <c r="Y1043" s="99">
        <v>2.7699999999999999E-5</v>
      </c>
      <c r="Z1043" s="99">
        <v>1.7799999999999999E-5</v>
      </c>
      <c r="AA1043" s="99">
        <v>3.8500000000000004E-6</v>
      </c>
      <c r="AB1043" s="99">
        <v>1.2300000000000001E-6</v>
      </c>
      <c r="AC1043" s="99">
        <v>4.03E-7</v>
      </c>
    </row>
    <row r="1044" spans="1:29" s="98" customFormat="1" x14ac:dyDescent="0.25">
      <c r="A1044" s="98" t="s">
        <v>63</v>
      </c>
      <c r="B1044" s="98" t="s">
        <v>236</v>
      </c>
      <c r="C1044" s="98" t="s">
        <v>289</v>
      </c>
      <c r="D1044" s="98">
        <v>2015</v>
      </c>
      <c r="E1044" s="98">
        <v>2016</v>
      </c>
      <c r="F1044" s="98" t="s">
        <v>279</v>
      </c>
      <c r="G1044" s="98" t="s">
        <v>277</v>
      </c>
      <c r="H1044" s="98" t="s">
        <v>275</v>
      </c>
      <c r="I1044" s="99">
        <f t="shared" si="40"/>
        <v>112.51893660531697</v>
      </c>
      <c r="J1044" s="99">
        <f t="shared" si="40"/>
        <v>41.283926380368101</v>
      </c>
      <c r="K1044" s="99">
        <f t="shared" si="40"/>
        <v>21.127656441717789</v>
      </c>
      <c r="L1044" s="99">
        <f t="shared" si="40"/>
        <v>15.501709611451943</v>
      </c>
      <c r="M1044" s="99">
        <f t="shared" si="40"/>
        <v>6.7997055214723927</v>
      </c>
      <c r="N1044" s="99">
        <f t="shared" si="39"/>
        <v>0.26875026584867073</v>
      </c>
      <c r="O1044" s="99">
        <f t="shared" si="39"/>
        <v>0.13477987730061353</v>
      </c>
      <c r="P1044" s="99">
        <f t="shared" si="39"/>
        <v>2.8615427402862988E-2</v>
      </c>
      <c r="Q1044" s="99">
        <f t="shared" si="39"/>
        <v>8.9853251533742341E-3</v>
      </c>
      <c r="R1044" s="99">
        <f t="shared" si="39"/>
        <v>2.8534478527607364E-3</v>
      </c>
      <c r="S1044" s="101"/>
      <c r="T1044" s="99">
        <v>2.7799999999999998E-2</v>
      </c>
      <c r="U1044" s="99">
        <v>1.0200000000000001E-2</v>
      </c>
      <c r="V1044" s="99">
        <v>5.2199999999999998E-3</v>
      </c>
      <c r="W1044" s="99">
        <v>3.8300000000000001E-3</v>
      </c>
      <c r="X1044" s="99">
        <v>1.6800000000000001E-3</v>
      </c>
      <c r="Y1044" s="99">
        <v>6.6400000000000001E-5</v>
      </c>
      <c r="Z1044" s="99">
        <v>3.3300000000000003E-5</v>
      </c>
      <c r="AA1044" s="99">
        <v>7.0700000000000001E-6</v>
      </c>
      <c r="AB1044" s="99">
        <v>2.2199999999999999E-6</v>
      </c>
      <c r="AC1044" s="99">
        <v>7.0500000000000003E-7</v>
      </c>
    </row>
    <row r="1045" spans="1:29" s="98" customFormat="1" x14ac:dyDescent="0.25">
      <c r="A1045" s="98" t="s">
        <v>63</v>
      </c>
      <c r="B1045" s="98" t="s">
        <v>236</v>
      </c>
      <c r="C1045" s="98" t="s">
        <v>289</v>
      </c>
      <c r="D1045" s="98">
        <v>2015</v>
      </c>
      <c r="E1045" s="98">
        <v>2016</v>
      </c>
      <c r="F1045" s="98" t="s">
        <v>279</v>
      </c>
      <c r="G1045" s="98" t="s">
        <v>277</v>
      </c>
      <c r="H1045" s="98" t="s">
        <v>276</v>
      </c>
      <c r="I1045" s="99">
        <f t="shared" si="40"/>
        <v>135.18462167689162</v>
      </c>
      <c r="J1045" s="99">
        <f t="shared" si="40"/>
        <v>62.330633946830275</v>
      </c>
      <c r="K1045" s="99">
        <f t="shared" si="40"/>
        <v>41.688670756646218</v>
      </c>
      <c r="L1045" s="99">
        <f t="shared" si="40"/>
        <v>25.741742331288346</v>
      </c>
      <c r="M1045" s="99">
        <f t="shared" si="40"/>
        <v>12.385177914110429</v>
      </c>
      <c r="N1045" s="99">
        <f t="shared" si="39"/>
        <v>1.6392147239263806</v>
      </c>
      <c r="O1045" s="99">
        <f t="shared" si="39"/>
        <v>0.29101120654396728</v>
      </c>
      <c r="P1045" s="99">
        <f t="shared" si="39"/>
        <v>6.4354355828220855E-2</v>
      </c>
      <c r="Q1045" s="99">
        <f t="shared" si="39"/>
        <v>2.0884809815950922E-2</v>
      </c>
      <c r="R1045" s="99">
        <f t="shared" si="39"/>
        <v>6.8401799591002038E-3</v>
      </c>
      <c r="S1045" s="101"/>
      <c r="T1045" s="99">
        <v>3.3399999999999999E-2</v>
      </c>
      <c r="U1045" s="99">
        <v>1.54E-2</v>
      </c>
      <c r="V1045" s="99">
        <v>1.03E-2</v>
      </c>
      <c r="W1045" s="99">
        <v>6.3600000000000002E-3</v>
      </c>
      <c r="X1045" s="99">
        <v>3.0599999999999998E-3</v>
      </c>
      <c r="Y1045" s="99">
        <v>4.0499999999999998E-4</v>
      </c>
      <c r="Z1045" s="99">
        <v>7.1899999999999999E-5</v>
      </c>
      <c r="AA1045" s="99">
        <v>1.59E-5</v>
      </c>
      <c r="AB1045" s="99">
        <v>5.1599999999999997E-6</v>
      </c>
      <c r="AC1045" s="99">
        <v>1.6899999999999999E-6</v>
      </c>
    </row>
    <row r="1046" spans="1:29" s="98" customFormat="1" x14ac:dyDescent="0.25">
      <c r="A1046" s="98" t="s">
        <v>63</v>
      </c>
      <c r="B1046" s="98" t="s">
        <v>236</v>
      </c>
      <c r="C1046" s="98" t="s">
        <v>289</v>
      </c>
      <c r="D1046" s="98">
        <v>2015</v>
      </c>
      <c r="E1046" s="98">
        <v>2016</v>
      </c>
      <c r="F1046" s="98" t="s">
        <v>279</v>
      </c>
      <c r="G1046" s="98" t="s">
        <v>278</v>
      </c>
      <c r="H1046" s="98" t="s">
        <v>274</v>
      </c>
      <c r="I1046" s="99">
        <f t="shared" si="40"/>
        <v>22.43217870064495</v>
      </c>
      <c r="J1046" s="99">
        <f t="shared" si="40"/>
        <v>7.8255768444234768</v>
      </c>
      <c r="K1046" s="99">
        <f t="shared" si="40"/>
        <v>4.5378071417335377</v>
      </c>
      <c r="L1046" s="99">
        <f t="shared" si="40"/>
        <v>3.0651602957369817</v>
      </c>
      <c r="M1046" s="99">
        <f t="shared" si="40"/>
        <v>1.4247002044989776</v>
      </c>
      <c r="N1046" s="99">
        <f t="shared" si="39"/>
        <v>4.7432927481516562E-2</v>
      </c>
      <c r="O1046" s="99">
        <f t="shared" si="39"/>
        <v>3.0480364952021392E-2</v>
      </c>
      <c r="P1046" s="99">
        <f t="shared" si="39"/>
        <v>6.592663205914724E-3</v>
      </c>
      <c r="Q1046" s="99">
        <f t="shared" si="39"/>
        <v>2.1062274657857464E-3</v>
      </c>
      <c r="R1046" s="99">
        <f t="shared" si="39"/>
        <v>6.9008916155419229E-4</v>
      </c>
      <c r="S1046" s="101"/>
      <c r="T1046" s="99">
        <v>5.5423076923076901E-3</v>
      </c>
      <c r="U1046" s="99">
        <v>1.9334615384615399E-3</v>
      </c>
      <c r="V1046" s="99">
        <v>1.1211538461538501E-3</v>
      </c>
      <c r="W1046" s="99">
        <v>7.57307692307692E-4</v>
      </c>
      <c r="X1046" s="99">
        <v>3.5199999999999999E-4</v>
      </c>
      <c r="Y1046" s="99">
        <v>1.1719230769230799E-5</v>
      </c>
      <c r="Z1046" s="99">
        <v>7.5307692307692299E-6</v>
      </c>
      <c r="AA1046" s="99">
        <v>1.6288461538461499E-6</v>
      </c>
      <c r="AB1046" s="99">
        <v>5.2038461538461502E-7</v>
      </c>
      <c r="AC1046" s="99">
        <v>1.705E-7</v>
      </c>
    </row>
    <row r="1047" spans="1:29" s="98" customFormat="1" x14ac:dyDescent="0.25">
      <c r="A1047" s="98" t="s">
        <v>63</v>
      </c>
      <c r="B1047" s="98" t="s">
        <v>236</v>
      </c>
      <c r="C1047" s="98" t="s">
        <v>289</v>
      </c>
      <c r="D1047" s="98">
        <v>2015</v>
      </c>
      <c r="E1047" s="98">
        <v>2016</v>
      </c>
      <c r="F1047" s="98" t="s">
        <v>279</v>
      </c>
      <c r="G1047" s="98" t="s">
        <v>278</v>
      </c>
      <c r="H1047" s="98" t="s">
        <v>275</v>
      </c>
      <c r="I1047" s="99">
        <f t="shared" si="40"/>
        <v>47.604165486865035</v>
      </c>
      <c r="J1047" s="99">
        <f t="shared" si="40"/>
        <v>17.466276545540367</v>
      </c>
      <c r="K1047" s="99">
        <f t="shared" si="40"/>
        <v>8.9386238791883006</v>
      </c>
      <c r="L1047" s="99">
        <f t="shared" si="40"/>
        <v>6.5584156048450719</v>
      </c>
      <c r="M1047" s="99">
        <f t="shared" si="40"/>
        <v>2.8767984898537056</v>
      </c>
      <c r="N1047" s="99">
        <f t="shared" si="39"/>
        <v>0.11370203555136074</v>
      </c>
      <c r="O1047" s="99">
        <f t="shared" si="39"/>
        <v>5.7022255781028632E-2</v>
      </c>
      <c r="P1047" s="99">
        <f t="shared" si="39"/>
        <v>1.2106526978134356E-2</v>
      </c>
      <c r="Q1047" s="99">
        <f t="shared" si="39"/>
        <v>3.8014837187352515E-3</v>
      </c>
      <c r="R1047" s="99">
        <f t="shared" si="39"/>
        <v>1.2072279377064662E-3</v>
      </c>
      <c r="S1047" s="101"/>
      <c r="T1047" s="99">
        <v>1.17615384615385E-2</v>
      </c>
      <c r="U1047" s="99">
        <v>4.3153846153846202E-3</v>
      </c>
      <c r="V1047" s="99">
        <v>2.2084615384615398E-3</v>
      </c>
      <c r="W1047" s="99">
        <v>1.6203846153846201E-3</v>
      </c>
      <c r="X1047" s="99">
        <v>7.1076923076923097E-4</v>
      </c>
      <c r="Y1047" s="99">
        <v>2.80923076923077E-5</v>
      </c>
      <c r="Z1047" s="99">
        <v>1.40884615384615E-5</v>
      </c>
      <c r="AA1047" s="99">
        <v>2.9911538461538499E-6</v>
      </c>
      <c r="AB1047" s="99">
        <v>9.39230769230769E-7</v>
      </c>
      <c r="AC1047" s="99">
        <v>2.9826923076923101E-7</v>
      </c>
    </row>
    <row r="1048" spans="1:29" s="98" customFormat="1" x14ac:dyDescent="0.25">
      <c r="A1048" s="98" t="s">
        <v>63</v>
      </c>
      <c r="B1048" s="98" t="s">
        <v>236</v>
      </c>
      <c r="C1048" s="98" t="s">
        <v>289</v>
      </c>
      <c r="D1048" s="98">
        <v>2015</v>
      </c>
      <c r="E1048" s="98">
        <v>2016</v>
      </c>
      <c r="F1048" s="98" t="s">
        <v>279</v>
      </c>
      <c r="G1048" s="98" t="s">
        <v>278</v>
      </c>
      <c r="H1048" s="98" t="s">
        <v>276</v>
      </c>
      <c r="I1048" s="99">
        <f t="shared" si="40"/>
        <v>57.193493786377097</v>
      </c>
      <c r="J1048" s="99">
        <f t="shared" si="40"/>
        <v>26.370652823658975</v>
      </c>
      <c r="K1048" s="99">
        <f t="shared" si="40"/>
        <v>17.637514550888792</v>
      </c>
      <c r="L1048" s="99">
        <f t="shared" si="40"/>
        <v>10.890737140160452</v>
      </c>
      <c r="M1048" s="99">
        <f t="shared" si="40"/>
        <v>5.2398829636620867</v>
      </c>
      <c r="N1048" s="99">
        <f t="shared" si="39"/>
        <v>0.69351392166116155</v>
      </c>
      <c r="O1048" s="99">
        <f t="shared" si="39"/>
        <v>0.12312012584552474</v>
      </c>
      <c r="P1048" s="99">
        <f t="shared" si="39"/>
        <v>2.7226842850401143E-2</v>
      </c>
      <c r="Q1048" s="99">
        <f t="shared" si="39"/>
        <v>8.8358810759792232E-3</v>
      </c>
      <c r="R1048" s="99">
        <f t="shared" si="39"/>
        <v>2.893922290388548E-3</v>
      </c>
      <c r="S1048" s="101"/>
      <c r="T1048" s="99">
        <v>1.41307692307692E-2</v>
      </c>
      <c r="U1048" s="99">
        <v>6.5153846153846199E-3</v>
      </c>
      <c r="V1048" s="99">
        <v>4.3576923076923098E-3</v>
      </c>
      <c r="W1048" s="99">
        <v>2.6907692307692301E-3</v>
      </c>
      <c r="X1048" s="99">
        <v>1.29461538461538E-3</v>
      </c>
      <c r="Y1048" s="99">
        <v>1.7134615384615401E-4</v>
      </c>
      <c r="Z1048" s="99">
        <v>3.04192307692308E-5</v>
      </c>
      <c r="AA1048" s="99">
        <v>6.7269230769230798E-6</v>
      </c>
      <c r="AB1048" s="99">
        <v>2.1830769230769201E-6</v>
      </c>
      <c r="AC1048" s="99">
        <v>7.1500000000000004E-7</v>
      </c>
    </row>
    <row r="1049" spans="1:29" s="98" customFormat="1" x14ac:dyDescent="0.25">
      <c r="A1049" s="98" t="s">
        <v>63</v>
      </c>
      <c r="B1049" s="98" t="s">
        <v>236</v>
      </c>
      <c r="C1049" s="98" t="s">
        <v>289</v>
      </c>
      <c r="D1049" s="98">
        <v>2015</v>
      </c>
      <c r="E1049" s="98">
        <v>2016</v>
      </c>
      <c r="F1049" s="98" t="s">
        <v>280</v>
      </c>
      <c r="G1049" s="98" t="s">
        <v>273</v>
      </c>
      <c r="H1049" s="98" t="s">
        <v>274</v>
      </c>
      <c r="I1049" s="99">
        <f t="shared" si="40"/>
        <v>5.5449979550102256E-12</v>
      </c>
      <c r="J1049" s="99">
        <f t="shared" si="40"/>
        <v>1.3437513292433539E-5</v>
      </c>
      <c r="K1049" s="99">
        <f t="shared" si="40"/>
        <v>1.0482879345603272E-4</v>
      </c>
      <c r="L1049" s="99">
        <f t="shared" si="40"/>
        <v>7.5282453987730055E-4</v>
      </c>
      <c r="M1049" s="99">
        <f t="shared" si="40"/>
        <v>2.3434699386503067E-3</v>
      </c>
      <c r="N1049" s="99">
        <f t="shared" si="39"/>
        <v>4.1688670756646217E-4</v>
      </c>
      <c r="O1049" s="99">
        <f t="shared" si="39"/>
        <v>2.9748711656441717E-4</v>
      </c>
      <c r="P1049" s="99">
        <f t="shared" si="39"/>
        <v>1.0037660531697341E-4</v>
      </c>
      <c r="Q1049" s="99">
        <f t="shared" si="39"/>
        <v>4.2902903885480579E-5</v>
      </c>
      <c r="R1049" s="99">
        <f t="shared" si="39"/>
        <v>1.7161161554192232E-5</v>
      </c>
      <c r="S1049" s="101"/>
      <c r="T1049" s="99">
        <v>1.37E-15</v>
      </c>
      <c r="U1049" s="99">
        <v>3.3200000000000001E-9</v>
      </c>
      <c r="V1049" s="99">
        <v>2.59E-8</v>
      </c>
      <c r="W1049" s="99">
        <v>1.86E-7</v>
      </c>
      <c r="X1049" s="99">
        <v>5.7899999999999998E-7</v>
      </c>
      <c r="Y1049" s="99">
        <v>1.03E-7</v>
      </c>
      <c r="Z1049" s="99">
        <v>7.3500000000000003E-8</v>
      </c>
      <c r="AA1049" s="99">
        <v>2.48E-8</v>
      </c>
      <c r="AB1049" s="99">
        <v>1.0600000000000001E-8</v>
      </c>
      <c r="AC1049" s="99">
        <v>4.2400000000000002E-9</v>
      </c>
    </row>
    <row r="1050" spans="1:29" s="98" customFormat="1" x14ac:dyDescent="0.25">
      <c r="A1050" s="98" t="s">
        <v>63</v>
      </c>
      <c r="B1050" s="98" t="s">
        <v>236</v>
      </c>
      <c r="C1050" s="98" t="s">
        <v>289</v>
      </c>
      <c r="D1050" s="98">
        <v>2015</v>
      </c>
      <c r="E1050" s="98">
        <v>2016</v>
      </c>
      <c r="F1050" s="98" t="s">
        <v>280</v>
      </c>
      <c r="G1050" s="98" t="s">
        <v>273</v>
      </c>
      <c r="H1050" s="98" t="s">
        <v>275</v>
      </c>
      <c r="I1050" s="99">
        <f t="shared" si="40"/>
        <v>9.2686462167689179E-9</v>
      </c>
      <c r="J1050" s="99">
        <f t="shared" si="40"/>
        <v>2.5296523517382411E-4</v>
      </c>
      <c r="K1050" s="99">
        <f t="shared" si="40"/>
        <v>2.642980777096115E-3</v>
      </c>
      <c r="L1050" s="99">
        <f t="shared" si="40"/>
        <v>7.9329897750511236E-3</v>
      </c>
      <c r="M1050" s="99">
        <f t="shared" si="40"/>
        <v>1.6756417177914113E-2</v>
      </c>
      <c r="N1050" s="99">
        <f t="shared" ref="N1050:R1100" si="41">1000*98.96*Y1050/24.45</f>
        <v>3.0558200408997956E-3</v>
      </c>
      <c r="O1050" s="99">
        <f t="shared" si="41"/>
        <v>1.4449374233128835E-3</v>
      </c>
      <c r="P1050" s="99">
        <f t="shared" si="41"/>
        <v>4.7759836400817997E-4</v>
      </c>
      <c r="Q1050" s="99">
        <f t="shared" si="41"/>
        <v>2.4284662576687114E-4</v>
      </c>
      <c r="R1050" s="99">
        <f t="shared" si="41"/>
        <v>1.3154192229038853E-4</v>
      </c>
      <c r="S1050" s="101"/>
      <c r="T1050" s="99">
        <v>2.2900000000000001E-12</v>
      </c>
      <c r="U1050" s="99">
        <v>6.2499999999999997E-8</v>
      </c>
      <c r="V1050" s="99">
        <v>6.5300000000000004E-7</v>
      </c>
      <c r="W1050" s="99">
        <v>1.9599999999999999E-6</v>
      </c>
      <c r="X1050" s="99">
        <v>4.1400000000000002E-6</v>
      </c>
      <c r="Y1050" s="99">
        <v>7.5499999999999997E-7</v>
      </c>
      <c r="Z1050" s="99">
        <v>3.5699999999999998E-7</v>
      </c>
      <c r="AA1050" s="99">
        <v>1.18E-7</v>
      </c>
      <c r="AB1050" s="99">
        <v>5.9999999999999995E-8</v>
      </c>
      <c r="AC1050" s="99">
        <v>3.25E-8</v>
      </c>
    </row>
    <row r="1051" spans="1:29" s="98" customFormat="1" x14ac:dyDescent="0.25">
      <c r="A1051" s="98" t="s">
        <v>63</v>
      </c>
      <c r="B1051" s="98" t="s">
        <v>236</v>
      </c>
      <c r="C1051" s="98" t="s">
        <v>289</v>
      </c>
      <c r="D1051" s="98">
        <v>2015</v>
      </c>
      <c r="E1051" s="98">
        <v>2016</v>
      </c>
      <c r="F1051" s="98" t="s">
        <v>280</v>
      </c>
      <c r="G1051" s="98" t="s">
        <v>273</v>
      </c>
      <c r="H1051" s="98" t="s">
        <v>276</v>
      </c>
      <c r="I1051" s="99">
        <f t="shared" ref="I1051:M1101" si="42">1000*98.96*T1051/24.45</f>
        <v>6.9616032719836408E-6</v>
      </c>
      <c r="J1051" s="99">
        <f t="shared" si="42"/>
        <v>6.3544867075664632E-3</v>
      </c>
      <c r="K1051" s="99">
        <f t="shared" si="42"/>
        <v>5.8687934560327198E-2</v>
      </c>
      <c r="L1051" s="99">
        <f t="shared" si="42"/>
        <v>0.12992294478527608</v>
      </c>
      <c r="M1051" s="99">
        <f t="shared" si="42"/>
        <v>0.35536556237218819</v>
      </c>
      <c r="N1051" s="99">
        <f t="shared" si="41"/>
        <v>0.12304229038854805</v>
      </c>
      <c r="O1051" s="99">
        <f t="shared" si="41"/>
        <v>7.2853987730061354E-2</v>
      </c>
      <c r="P1051" s="99">
        <f t="shared" si="41"/>
        <v>2.6267910020449897E-2</v>
      </c>
      <c r="Q1051" s="99">
        <f t="shared" si="41"/>
        <v>1.1373316973415135E-2</v>
      </c>
      <c r="R1051" s="99">
        <f t="shared" si="41"/>
        <v>4.614085889570553E-3</v>
      </c>
      <c r="S1051" s="101"/>
      <c r="T1051" s="99">
        <v>1.7200000000000001E-9</v>
      </c>
      <c r="U1051" s="99">
        <v>1.57E-6</v>
      </c>
      <c r="V1051" s="99">
        <v>1.45E-5</v>
      </c>
      <c r="W1051" s="99">
        <v>3.2100000000000001E-5</v>
      </c>
      <c r="X1051" s="99">
        <v>8.7800000000000006E-5</v>
      </c>
      <c r="Y1051" s="99">
        <v>3.04E-5</v>
      </c>
      <c r="Z1051" s="99">
        <v>1.8E-5</v>
      </c>
      <c r="AA1051" s="99">
        <v>6.4899999999999997E-6</v>
      </c>
      <c r="AB1051" s="99">
        <v>2.8100000000000002E-6</v>
      </c>
      <c r="AC1051" s="99">
        <v>1.1400000000000001E-6</v>
      </c>
    </row>
    <row r="1052" spans="1:29" s="98" customFormat="1" x14ac:dyDescent="0.25">
      <c r="A1052" s="98" t="s">
        <v>63</v>
      </c>
      <c r="B1052" s="98" t="s">
        <v>236</v>
      </c>
      <c r="C1052" s="98" t="s">
        <v>289</v>
      </c>
      <c r="D1052" s="98">
        <v>2015</v>
      </c>
      <c r="E1052" s="98">
        <v>2016</v>
      </c>
      <c r="F1052" s="98" t="s">
        <v>280</v>
      </c>
      <c r="G1052" s="98" t="s">
        <v>277</v>
      </c>
      <c r="H1052" s="98" t="s">
        <v>274</v>
      </c>
      <c r="I1052" s="99">
        <f t="shared" si="42"/>
        <v>1.177806134969325E-6</v>
      </c>
      <c r="J1052" s="99">
        <f t="shared" si="42"/>
        <v>8.2972597137014319E-4</v>
      </c>
      <c r="K1052" s="99">
        <f t="shared" si="42"/>
        <v>2.1208605316973416E-3</v>
      </c>
      <c r="L1052" s="99">
        <f t="shared" si="42"/>
        <v>1.4287476482617587E-2</v>
      </c>
      <c r="M1052" s="99">
        <f t="shared" si="42"/>
        <v>3.5091337423312885E-2</v>
      </c>
      <c r="N1052" s="99">
        <f t="shared" si="41"/>
        <v>8.0139386503067494E-3</v>
      </c>
      <c r="O1052" s="99">
        <f t="shared" si="41"/>
        <v>5.990216768916156E-3</v>
      </c>
      <c r="P1052" s="99">
        <f t="shared" si="41"/>
        <v>2.1775247443762782E-3</v>
      </c>
      <c r="Q1052" s="99">
        <f t="shared" si="41"/>
        <v>9.9567116564417183E-4</v>
      </c>
      <c r="R1052" s="99">
        <f t="shared" si="41"/>
        <v>4.4117137014314928E-4</v>
      </c>
      <c r="S1052" s="101"/>
      <c r="T1052" s="99">
        <v>2.9099999999999998E-10</v>
      </c>
      <c r="U1052" s="99">
        <v>2.05E-7</v>
      </c>
      <c r="V1052" s="99">
        <v>5.2399999999999998E-7</v>
      </c>
      <c r="W1052" s="99">
        <v>3.5300000000000001E-6</v>
      </c>
      <c r="X1052" s="99">
        <v>8.67E-6</v>
      </c>
      <c r="Y1052" s="99">
        <v>1.9800000000000001E-6</v>
      </c>
      <c r="Z1052" s="99">
        <v>1.48E-6</v>
      </c>
      <c r="AA1052" s="99">
        <v>5.3799999999999997E-7</v>
      </c>
      <c r="AB1052" s="99">
        <v>2.4600000000000001E-7</v>
      </c>
      <c r="AC1052" s="99">
        <v>1.09E-7</v>
      </c>
    </row>
    <row r="1053" spans="1:29" s="98" customFormat="1" x14ac:dyDescent="0.25">
      <c r="A1053" s="98" t="s">
        <v>63</v>
      </c>
      <c r="B1053" s="98" t="s">
        <v>236</v>
      </c>
      <c r="C1053" s="98" t="s">
        <v>289</v>
      </c>
      <c r="D1053" s="98">
        <v>2015</v>
      </c>
      <c r="E1053" s="98">
        <v>2016</v>
      </c>
      <c r="F1053" s="98" t="s">
        <v>280</v>
      </c>
      <c r="G1053" s="98" t="s">
        <v>277</v>
      </c>
      <c r="H1053" s="98" t="s">
        <v>275</v>
      </c>
      <c r="I1053" s="99">
        <f t="shared" si="42"/>
        <v>1.5987402862985686E-6</v>
      </c>
      <c r="J1053" s="99">
        <f t="shared" si="42"/>
        <v>1.1697112474437629E-3</v>
      </c>
      <c r="K1053" s="99">
        <f t="shared" si="42"/>
        <v>1.1697112474437627E-2</v>
      </c>
      <c r="L1053" s="99">
        <f t="shared" si="42"/>
        <v>2.5377472392638038E-2</v>
      </c>
      <c r="M1053" s="99">
        <f t="shared" si="42"/>
        <v>6.7592310838445802E-2</v>
      </c>
      <c r="N1053" s="99">
        <f t="shared" si="41"/>
        <v>2.0601488752556237E-2</v>
      </c>
      <c r="O1053" s="99">
        <f t="shared" si="41"/>
        <v>1.4651746421267896E-2</v>
      </c>
      <c r="P1053" s="99">
        <f t="shared" si="41"/>
        <v>4.7355092024539882E-3</v>
      </c>
      <c r="Q1053" s="99">
        <f t="shared" si="41"/>
        <v>1.894203680981595E-3</v>
      </c>
      <c r="R1053" s="99">
        <f t="shared" si="41"/>
        <v>7.3663476482617582E-4</v>
      </c>
      <c r="S1053" s="101"/>
      <c r="T1053" s="99">
        <v>3.9499999999999998E-10</v>
      </c>
      <c r="U1053" s="99">
        <v>2.8900000000000001E-7</v>
      </c>
      <c r="V1053" s="99">
        <v>2.8899999999999999E-6</v>
      </c>
      <c r="W1053" s="99">
        <v>6.2700000000000001E-6</v>
      </c>
      <c r="X1053" s="99">
        <v>1.6699999999999999E-5</v>
      </c>
      <c r="Y1053" s="99">
        <v>5.0900000000000004E-6</v>
      </c>
      <c r="Z1053" s="99">
        <v>3.6200000000000001E-6</v>
      </c>
      <c r="AA1053" s="99">
        <v>1.17E-6</v>
      </c>
      <c r="AB1053" s="99">
        <v>4.6800000000000001E-7</v>
      </c>
      <c r="AC1053" s="99">
        <v>1.8199999999999999E-7</v>
      </c>
    </row>
    <row r="1054" spans="1:29" s="98" customFormat="1" x14ac:dyDescent="0.25">
      <c r="A1054" s="98" t="s">
        <v>63</v>
      </c>
      <c r="B1054" s="98" t="s">
        <v>236</v>
      </c>
      <c r="C1054" s="98" t="s">
        <v>289</v>
      </c>
      <c r="D1054" s="98">
        <v>2015</v>
      </c>
      <c r="E1054" s="98">
        <v>2016</v>
      </c>
      <c r="F1054" s="98" t="s">
        <v>280</v>
      </c>
      <c r="G1054" s="98" t="s">
        <v>277</v>
      </c>
      <c r="H1054" s="98" t="s">
        <v>276</v>
      </c>
      <c r="I1054" s="99">
        <f t="shared" si="42"/>
        <v>2.5701267893660532E-6</v>
      </c>
      <c r="J1054" s="99">
        <f t="shared" si="42"/>
        <v>7.8520408997955014E-3</v>
      </c>
      <c r="K1054" s="99">
        <f t="shared" si="42"/>
        <v>5.7878445807770962E-2</v>
      </c>
      <c r="L1054" s="99">
        <f t="shared" si="42"/>
        <v>0.10685251533742332</v>
      </c>
      <c r="M1054" s="99">
        <f t="shared" si="42"/>
        <v>0.18780139059304704</v>
      </c>
      <c r="N1054" s="99">
        <f t="shared" si="41"/>
        <v>6.2330633946830277E-2</v>
      </c>
      <c r="O1054" s="99">
        <f t="shared" si="41"/>
        <v>2.347517382413088E-2</v>
      </c>
      <c r="P1054" s="99">
        <f t="shared" si="41"/>
        <v>8.8234274028629843E-3</v>
      </c>
      <c r="Q1054" s="99">
        <f t="shared" si="41"/>
        <v>3.9300678936605325E-3</v>
      </c>
      <c r="R1054" s="99">
        <f t="shared" si="41"/>
        <v>1.5825505112474437E-3</v>
      </c>
      <c r="S1054" s="101"/>
      <c r="T1054" s="99">
        <v>6.3499999999999998E-10</v>
      </c>
      <c r="U1054" s="99">
        <v>1.9400000000000001E-6</v>
      </c>
      <c r="V1054" s="99">
        <v>1.43E-5</v>
      </c>
      <c r="W1054" s="99">
        <v>2.6400000000000001E-5</v>
      </c>
      <c r="X1054" s="99">
        <v>4.6400000000000003E-5</v>
      </c>
      <c r="Y1054" s="99">
        <v>1.5400000000000002E-5</v>
      </c>
      <c r="Z1054" s="99">
        <v>5.8000000000000004E-6</v>
      </c>
      <c r="AA1054" s="99">
        <v>2.1799999999999999E-6</v>
      </c>
      <c r="AB1054" s="99">
        <v>9.7100000000000011E-7</v>
      </c>
      <c r="AC1054" s="99">
        <v>3.9099999999999999E-7</v>
      </c>
    </row>
    <row r="1055" spans="1:29" s="98" customFormat="1" x14ac:dyDescent="0.25">
      <c r="A1055" s="98" t="s">
        <v>63</v>
      </c>
      <c r="B1055" s="98" t="s">
        <v>236</v>
      </c>
      <c r="C1055" s="98" t="s">
        <v>289</v>
      </c>
      <c r="D1055" s="98">
        <v>2015</v>
      </c>
      <c r="E1055" s="98">
        <v>2016</v>
      </c>
      <c r="F1055" s="98" t="s">
        <v>280</v>
      </c>
      <c r="G1055" s="98" t="s">
        <v>278</v>
      </c>
      <c r="H1055" s="98" t="s">
        <v>274</v>
      </c>
      <c r="I1055" s="99">
        <f t="shared" si="42"/>
        <v>4.9830259556394686E-7</v>
      </c>
      <c r="J1055" s="99">
        <f t="shared" si="42"/>
        <v>3.510379109642912E-4</v>
      </c>
      <c r="K1055" s="99">
        <f t="shared" si="42"/>
        <v>8.9728714802579971E-4</v>
      </c>
      <c r="L1055" s="99">
        <f t="shared" si="42"/>
        <v>6.0447015887997542E-3</v>
      </c>
      <c r="M1055" s="99">
        <f t="shared" si="42"/>
        <v>1.4846335063709285E-2</v>
      </c>
      <c r="N1055" s="99">
        <f t="shared" si="41"/>
        <v>3.3905125058990102E-3</v>
      </c>
      <c r="O1055" s="99">
        <f t="shared" si="41"/>
        <v>2.5343224791568343E-3</v>
      </c>
      <c r="P1055" s="99">
        <f t="shared" si="41"/>
        <v>9.2126046877458081E-4</v>
      </c>
      <c r="Q1055" s="99">
        <f t="shared" si="41"/>
        <v>4.2124549315714934E-4</v>
      </c>
      <c r="R1055" s="99">
        <f t="shared" si="41"/>
        <v>1.8664942582979387E-4</v>
      </c>
      <c r="S1055" s="101"/>
      <c r="T1055" s="99">
        <v>1.2311538461538501E-10</v>
      </c>
      <c r="U1055" s="99">
        <v>8.6730769230769197E-8</v>
      </c>
      <c r="V1055" s="99">
        <v>2.2169230769230801E-7</v>
      </c>
      <c r="W1055" s="99">
        <v>1.49346153846154E-6</v>
      </c>
      <c r="X1055" s="99">
        <v>3.6680769230769198E-6</v>
      </c>
      <c r="Y1055" s="99">
        <v>8.3769230769230796E-7</v>
      </c>
      <c r="Z1055" s="99">
        <v>6.2615384615384597E-7</v>
      </c>
      <c r="AA1055" s="99">
        <v>2.2761538461538501E-7</v>
      </c>
      <c r="AB1055" s="99">
        <v>1.04076923076923E-7</v>
      </c>
      <c r="AC1055" s="99">
        <v>4.61153846153846E-8</v>
      </c>
    </row>
    <row r="1056" spans="1:29" s="98" customFormat="1" x14ac:dyDescent="0.25">
      <c r="A1056" s="98" t="s">
        <v>63</v>
      </c>
      <c r="B1056" s="98" t="s">
        <v>236</v>
      </c>
      <c r="C1056" s="98" t="s">
        <v>289</v>
      </c>
      <c r="D1056" s="98">
        <v>2015</v>
      </c>
      <c r="E1056" s="98">
        <v>2016</v>
      </c>
      <c r="F1056" s="98" t="s">
        <v>280</v>
      </c>
      <c r="G1056" s="98" t="s">
        <v>278</v>
      </c>
      <c r="H1056" s="98" t="s">
        <v>275</v>
      </c>
      <c r="I1056" s="99">
        <f t="shared" si="42"/>
        <v>6.7639012112631913E-7</v>
      </c>
      <c r="J1056" s="99">
        <f t="shared" si="42"/>
        <v>4.9487783545697748E-4</v>
      </c>
      <c r="K1056" s="99">
        <f t="shared" si="42"/>
        <v>4.9487783545697746E-3</v>
      </c>
      <c r="L1056" s="99">
        <f t="shared" si="42"/>
        <v>1.0736622935346871E-2</v>
      </c>
      <c r="M1056" s="99">
        <f t="shared" si="42"/>
        <v>2.8596746893188588E-2</v>
      </c>
      <c r="N1056" s="99">
        <f t="shared" si="41"/>
        <v>8.7160144722353387E-3</v>
      </c>
      <c r="O1056" s="99">
        <f t="shared" si="41"/>
        <v>6.1988157936133338E-3</v>
      </c>
      <c r="P1056" s="99">
        <f t="shared" si="41"/>
        <v>2.0034846625766873E-3</v>
      </c>
      <c r="Q1056" s="99">
        <f t="shared" si="41"/>
        <v>8.0139386503067487E-4</v>
      </c>
      <c r="R1056" s="99">
        <f t="shared" si="41"/>
        <v>3.1165316973415138E-4</v>
      </c>
      <c r="S1056" s="101"/>
      <c r="T1056" s="99">
        <v>1.6711538461538501E-10</v>
      </c>
      <c r="U1056" s="99">
        <v>1.2226923076923099E-7</v>
      </c>
      <c r="V1056" s="99">
        <v>1.22269230769231E-6</v>
      </c>
      <c r="W1056" s="99">
        <v>2.6526923076923099E-6</v>
      </c>
      <c r="X1056" s="99">
        <v>7.0653846153846096E-6</v>
      </c>
      <c r="Y1056" s="99">
        <v>2.15346153846154E-6</v>
      </c>
      <c r="Z1056" s="99">
        <v>1.5315384615384601E-6</v>
      </c>
      <c r="AA1056" s="99">
        <v>4.9500000000000003E-7</v>
      </c>
      <c r="AB1056" s="99">
        <v>1.98E-7</v>
      </c>
      <c r="AC1056" s="99">
        <v>7.7000000000000001E-8</v>
      </c>
    </row>
    <row r="1057" spans="1:29" s="98" customFormat="1" x14ac:dyDescent="0.25">
      <c r="A1057" s="98" t="s">
        <v>63</v>
      </c>
      <c r="B1057" s="98" t="s">
        <v>236</v>
      </c>
      <c r="C1057" s="98" t="s">
        <v>289</v>
      </c>
      <c r="D1057" s="98">
        <v>2015</v>
      </c>
      <c r="E1057" s="98">
        <v>2016</v>
      </c>
      <c r="F1057" s="98" t="s">
        <v>280</v>
      </c>
      <c r="G1057" s="98" t="s">
        <v>278</v>
      </c>
      <c r="H1057" s="98" t="s">
        <v>276</v>
      </c>
      <c r="I1057" s="99">
        <f t="shared" si="42"/>
        <v>1.0873613339625604E-6</v>
      </c>
      <c r="J1057" s="99">
        <f t="shared" si="42"/>
        <v>3.322017303759636E-3</v>
      </c>
      <c r="K1057" s="99">
        <f t="shared" si="42"/>
        <v>2.4487034764826176E-2</v>
      </c>
      <c r="L1057" s="99">
        <f t="shared" si="42"/>
        <v>4.5206833411986912E-2</v>
      </c>
      <c r="M1057" s="99">
        <f t="shared" si="42"/>
        <v>7.9454434481673622E-2</v>
      </c>
      <c r="N1057" s="99">
        <f t="shared" si="41"/>
        <v>2.6370652823658976E-2</v>
      </c>
      <c r="O1057" s="99">
        <f t="shared" si="41"/>
        <v>9.9318043102092027E-3</v>
      </c>
      <c r="P1057" s="99">
        <f t="shared" si="41"/>
        <v>3.7329885165958776E-3</v>
      </c>
      <c r="Q1057" s="99">
        <f t="shared" si="41"/>
        <v>1.6627210319333004E-3</v>
      </c>
      <c r="R1057" s="99">
        <f t="shared" si="41"/>
        <v>6.6954060091238034E-4</v>
      </c>
      <c r="S1057" s="101"/>
      <c r="T1057" s="99">
        <v>2.6865384615384599E-10</v>
      </c>
      <c r="U1057" s="99">
        <v>8.2076923076923098E-7</v>
      </c>
      <c r="V1057" s="99">
        <v>6.0499999999999997E-6</v>
      </c>
      <c r="W1057" s="99">
        <v>1.1169230769230799E-5</v>
      </c>
      <c r="X1057" s="99">
        <v>1.96307692307692E-5</v>
      </c>
      <c r="Y1057" s="99">
        <v>6.51538461538462E-6</v>
      </c>
      <c r="Z1057" s="99">
        <v>2.4538461538461501E-6</v>
      </c>
      <c r="AA1057" s="99">
        <v>9.2230769230769202E-7</v>
      </c>
      <c r="AB1057" s="99">
        <v>4.1080769230769197E-7</v>
      </c>
      <c r="AC1057" s="99">
        <v>1.6542307692307699E-7</v>
      </c>
    </row>
    <row r="1058" spans="1:29" s="98" customFormat="1" x14ac:dyDescent="0.25">
      <c r="A1058" s="98" t="s">
        <v>63</v>
      </c>
      <c r="B1058" s="98" t="s">
        <v>236</v>
      </c>
      <c r="C1058" s="98" t="s">
        <v>289</v>
      </c>
      <c r="D1058" s="98">
        <v>2016</v>
      </c>
      <c r="E1058" s="98">
        <v>2016</v>
      </c>
      <c r="F1058" s="98" t="s">
        <v>272</v>
      </c>
      <c r="G1058" s="98" t="s">
        <v>273</v>
      </c>
      <c r="H1058" s="98" t="s">
        <v>274</v>
      </c>
      <c r="I1058" s="99">
        <f t="shared" si="42"/>
        <v>2.2625210633946831E-11</v>
      </c>
      <c r="J1058" s="99">
        <f t="shared" si="42"/>
        <v>1.4044629856850715E-5</v>
      </c>
      <c r="K1058" s="99">
        <f t="shared" si="42"/>
        <v>1.720163599182004E-4</v>
      </c>
      <c r="L1058" s="99">
        <f t="shared" si="42"/>
        <v>7.0425521472392634E-4</v>
      </c>
      <c r="M1058" s="99">
        <f t="shared" si="42"/>
        <v>1.9589627811860944E-3</v>
      </c>
      <c r="N1058" s="99">
        <f t="shared" si="41"/>
        <v>2.9910609406952966E-4</v>
      </c>
      <c r="O1058" s="99">
        <f t="shared" si="41"/>
        <v>2.0439591002044993E-4</v>
      </c>
      <c r="P1058" s="99">
        <f t="shared" si="41"/>
        <v>6.8401799591002037E-5</v>
      </c>
      <c r="Q1058" s="99">
        <f t="shared" si="41"/>
        <v>2.9748711656441717E-5</v>
      </c>
      <c r="R1058" s="99">
        <f t="shared" si="41"/>
        <v>1.1737586912065439E-5</v>
      </c>
      <c r="S1058" s="101"/>
      <c r="T1058" s="99">
        <v>5.5899999999999997E-15</v>
      </c>
      <c r="U1058" s="99">
        <v>3.4699999999999998E-9</v>
      </c>
      <c r="V1058" s="99">
        <v>4.2499999999999997E-8</v>
      </c>
      <c r="W1058" s="99">
        <v>1.74E-7</v>
      </c>
      <c r="X1058" s="99">
        <v>4.8400000000000005E-7</v>
      </c>
      <c r="Y1058" s="99">
        <v>7.3900000000000007E-8</v>
      </c>
      <c r="Z1058" s="99">
        <v>5.0500000000000002E-8</v>
      </c>
      <c r="AA1058" s="99">
        <v>1.6899999999999999E-8</v>
      </c>
      <c r="AB1058" s="99">
        <v>7.3499999999999996E-9</v>
      </c>
      <c r="AC1058" s="99">
        <v>2.8999999999999999E-9</v>
      </c>
    </row>
    <row r="1059" spans="1:29" s="98" customFormat="1" x14ac:dyDescent="0.25">
      <c r="A1059" s="98" t="s">
        <v>63</v>
      </c>
      <c r="B1059" s="98" t="s">
        <v>236</v>
      </c>
      <c r="C1059" s="98" t="s">
        <v>289</v>
      </c>
      <c r="D1059" s="98">
        <v>2016</v>
      </c>
      <c r="E1059" s="98">
        <v>2016</v>
      </c>
      <c r="F1059" s="98" t="s">
        <v>272</v>
      </c>
      <c r="G1059" s="98" t="s">
        <v>273</v>
      </c>
      <c r="H1059" s="98" t="s">
        <v>275</v>
      </c>
      <c r="I1059" s="99">
        <f t="shared" si="42"/>
        <v>47.355092024539886</v>
      </c>
      <c r="J1059" s="99">
        <f t="shared" si="42"/>
        <v>10.320981595092025</v>
      </c>
      <c r="K1059" s="99">
        <f t="shared" si="42"/>
        <v>4.8974069529652349</v>
      </c>
      <c r="L1059" s="99">
        <f t="shared" si="42"/>
        <v>2.8332106339468304</v>
      </c>
      <c r="M1059" s="99">
        <f t="shared" si="42"/>
        <v>0.97138650306748464</v>
      </c>
      <c r="N1059" s="99">
        <f t="shared" si="41"/>
        <v>9.7138650306748467E-3</v>
      </c>
      <c r="O1059" s="99">
        <f t="shared" si="41"/>
        <v>3.3674732106339471E-3</v>
      </c>
      <c r="P1059" s="99">
        <f t="shared" si="41"/>
        <v>5.0188302658486707E-4</v>
      </c>
      <c r="Q1059" s="99">
        <f t="shared" si="41"/>
        <v>1.958962781186094E-4</v>
      </c>
      <c r="R1059" s="99">
        <f t="shared" si="41"/>
        <v>1.0482879345603272E-4</v>
      </c>
      <c r="S1059" s="101"/>
      <c r="T1059" s="99">
        <v>1.17E-2</v>
      </c>
      <c r="U1059" s="99">
        <v>2.5500000000000002E-3</v>
      </c>
      <c r="V1059" s="99">
        <v>1.2099999999999999E-3</v>
      </c>
      <c r="W1059" s="99">
        <v>6.9999999999999999E-4</v>
      </c>
      <c r="X1059" s="99">
        <v>2.4000000000000001E-4</v>
      </c>
      <c r="Y1059" s="99">
        <v>2.3999999999999999E-6</v>
      </c>
      <c r="Z1059" s="99">
        <v>8.3200000000000004E-7</v>
      </c>
      <c r="AA1059" s="99">
        <v>1.24E-7</v>
      </c>
      <c r="AB1059" s="99">
        <v>4.8400000000000003E-8</v>
      </c>
      <c r="AC1059" s="99">
        <v>2.59E-8</v>
      </c>
    </row>
    <row r="1060" spans="1:29" s="98" customFormat="1" x14ac:dyDescent="0.25">
      <c r="A1060" s="98" t="s">
        <v>63</v>
      </c>
      <c r="B1060" s="98" t="s">
        <v>236</v>
      </c>
      <c r="C1060" s="98" t="s">
        <v>289</v>
      </c>
      <c r="D1060" s="98">
        <v>2016</v>
      </c>
      <c r="E1060" s="98">
        <v>2016</v>
      </c>
      <c r="F1060" s="98" t="s">
        <v>272</v>
      </c>
      <c r="G1060" s="98" t="s">
        <v>273</v>
      </c>
      <c r="H1060" s="98" t="s">
        <v>276</v>
      </c>
      <c r="I1060" s="99">
        <f t="shared" si="42"/>
        <v>296.67762781186093</v>
      </c>
      <c r="J1060" s="99">
        <f t="shared" si="42"/>
        <v>130.73243353783232</v>
      </c>
      <c r="K1060" s="99">
        <f t="shared" si="42"/>
        <v>84.591574642126773</v>
      </c>
      <c r="L1060" s="99">
        <f t="shared" si="42"/>
        <v>54.640490797546015</v>
      </c>
      <c r="M1060" s="99">
        <f t="shared" si="42"/>
        <v>26.875026584867076</v>
      </c>
      <c r="N1060" s="99">
        <f t="shared" si="41"/>
        <v>2.0803860940695298</v>
      </c>
      <c r="O1060" s="99">
        <f t="shared" si="41"/>
        <v>0.7568719836400819</v>
      </c>
      <c r="P1060" s="99">
        <f t="shared" si="41"/>
        <v>0.1865871574642127</v>
      </c>
      <c r="Q1060" s="99">
        <f t="shared" si="41"/>
        <v>6.5973333333333342E-2</v>
      </c>
      <c r="R1060" s="99">
        <f t="shared" si="41"/>
        <v>2.2827582822085891E-2</v>
      </c>
      <c r="S1060" s="101"/>
      <c r="T1060" s="99">
        <v>7.3300000000000004E-2</v>
      </c>
      <c r="U1060" s="99">
        <v>3.2300000000000002E-2</v>
      </c>
      <c r="V1060" s="99">
        <v>2.0899999999999998E-2</v>
      </c>
      <c r="W1060" s="99">
        <v>1.35E-2</v>
      </c>
      <c r="X1060" s="99">
        <v>6.6400000000000001E-3</v>
      </c>
      <c r="Y1060" s="99">
        <v>5.1400000000000003E-4</v>
      </c>
      <c r="Z1060" s="99">
        <v>1.8699999999999999E-4</v>
      </c>
      <c r="AA1060" s="99">
        <v>4.6100000000000002E-5</v>
      </c>
      <c r="AB1060" s="99">
        <v>1.63E-5</v>
      </c>
      <c r="AC1060" s="99">
        <v>5.6400000000000002E-6</v>
      </c>
    </row>
    <row r="1061" spans="1:29" s="98" customFormat="1" x14ac:dyDescent="0.25">
      <c r="A1061" s="98" t="s">
        <v>63</v>
      </c>
      <c r="B1061" s="98" t="s">
        <v>236</v>
      </c>
      <c r="C1061" s="98" t="s">
        <v>289</v>
      </c>
      <c r="D1061" s="98">
        <v>2016</v>
      </c>
      <c r="E1061" s="98">
        <v>2016</v>
      </c>
      <c r="F1061" s="98" t="s">
        <v>272</v>
      </c>
      <c r="G1061" s="98" t="s">
        <v>277</v>
      </c>
      <c r="H1061" s="98" t="s">
        <v>274</v>
      </c>
      <c r="I1061" s="99">
        <f t="shared" si="42"/>
        <v>47.355092024539886</v>
      </c>
      <c r="J1061" s="99">
        <f t="shared" si="42"/>
        <v>16.554044989775051</v>
      </c>
      <c r="K1061" s="99">
        <f t="shared" si="42"/>
        <v>9.632916155419224</v>
      </c>
      <c r="L1061" s="99">
        <f t="shared" si="42"/>
        <v>6.5163844580777104</v>
      </c>
      <c r="M1061" s="99">
        <f t="shared" si="42"/>
        <v>3.0396302658486709</v>
      </c>
      <c r="N1061" s="99">
        <f t="shared" si="41"/>
        <v>0.10563828220858897</v>
      </c>
      <c r="O1061" s="99">
        <f t="shared" si="41"/>
        <v>6.880654396728017E-2</v>
      </c>
      <c r="P1061" s="99">
        <f t="shared" si="41"/>
        <v>1.5420760736196318E-2</v>
      </c>
      <c r="Q1061" s="99">
        <f t="shared" si="41"/>
        <v>5.1402535787321065E-3</v>
      </c>
      <c r="R1061" s="99">
        <f t="shared" si="41"/>
        <v>1.7646854805725971E-3</v>
      </c>
      <c r="S1061" s="101"/>
      <c r="T1061" s="99">
        <v>1.17E-2</v>
      </c>
      <c r="U1061" s="99">
        <v>4.0899999999999999E-3</v>
      </c>
      <c r="V1061" s="99">
        <v>2.3800000000000002E-3</v>
      </c>
      <c r="W1061" s="99">
        <v>1.6100000000000001E-3</v>
      </c>
      <c r="X1061" s="99">
        <v>7.5100000000000004E-4</v>
      </c>
      <c r="Y1061" s="99">
        <v>2.6100000000000001E-5</v>
      </c>
      <c r="Z1061" s="99">
        <v>1.7E-5</v>
      </c>
      <c r="AA1061" s="99">
        <v>3.8099999999999999E-6</v>
      </c>
      <c r="AB1061" s="99">
        <v>1.2699999999999999E-6</v>
      </c>
      <c r="AC1061" s="99">
        <v>4.3599999999999999E-7</v>
      </c>
    </row>
    <row r="1062" spans="1:29" s="98" customFormat="1" x14ac:dyDescent="0.25">
      <c r="A1062" s="98" t="s">
        <v>63</v>
      </c>
      <c r="B1062" s="98" t="s">
        <v>236</v>
      </c>
      <c r="C1062" s="98" t="s">
        <v>289</v>
      </c>
      <c r="D1062" s="98">
        <v>2016</v>
      </c>
      <c r="E1062" s="98">
        <v>2016</v>
      </c>
      <c r="F1062" s="98" t="s">
        <v>272</v>
      </c>
      <c r="G1062" s="98" t="s">
        <v>277</v>
      </c>
      <c r="H1062" s="98" t="s">
        <v>275</v>
      </c>
      <c r="I1062" s="99">
        <f t="shared" si="42"/>
        <v>100.78134969325153</v>
      </c>
      <c r="J1062" s="99">
        <f t="shared" si="42"/>
        <v>37.034110429447857</v>
      </c>
      <c r="K1062" s="99">
        <f t="shared" si="42"/>
        <v>18.982511247443764</v>
      </c>
      <c r="L1062" s="99">
        <f t="shared" si="42"/>
        <v>13.963680981595092</v>
      </c>
      <c r="M1062" s="99">
        <f t="shared" si="42"/>
        <v>6.1925889570552144</v>
      </c>
      <c r="N1062" s="99">
        <f t="shared" si="41"/>
        <v>0.25296523517382413</v>
      </c>
      <c r="O1062" s="99">
        <f t="shared" si="41"/>
        <v>0.12992294478527608</v>
      </c>
      <c r="P1062" s="99">
        <f t="shared" si="41"/>
        <v>2.8736850715746422E-2</v>
      </c>
      <c r="Q1062" s="99">
        <f t="shared" si="41"/>
        <v>9.3091206543967284E-3</v>
      </c>
      <c r="R1062" s="99">
        <f t="shared" si="41"/>
        <v>3.059867484662577E-3</v>
      </c>
      <c r="S1062" s="101"/>
      <c r="T1062" s="99">
        <v>2.4899999999999999E-2</v>
      </c>
      <c r="U1062" s="99">
        <v>9.1500000000000001E-3</v>
      </c>
      <c r="V1062" s="99">
        <v>4.6899999999999997E-3</v>
      </c>
      <c r="W1062" s="99">
        <v>3.4499999999999999E-3</v>
      </c>
      <c r="X1062" s="99">
        <v>1.5299999999999999E-3</v>
      </c>
      <c r="Y1062" s="99">
        <v>6.2500000000000001E-5</v>
      </c>
      <c r="Z1062" s="99">
        <v>3.2100000000000001E-5</v>
      </c>
      <c r="AA1062" s="99">
        <v>7.0999999999999998E-6</v>
      </c>
      <c r="AB1062" s="99">
        <v>2.3E-6</v>
      </c>
      <c r="AC1062" s="99">
        <v>7.5600000000000005E-7</v>
      </c>
    </row>
    <row r="1063" spans="1:29" s="98" customFormat="1" x14ac:dyDescent="0.25">
      <c r="A1063" s="98" t="s">
        <v>63</v>
      </c>
      <c r="B1063" s="98" t="s">
        <v>236</v>
      </c>
      <c r="C1063" s="98" t="s">
        <v>289</v>
      </c>
      <c r="D1063" s="98">
        <v>2016</v>
      </c>
      <c r="E1063" s="98">
        <v>2016</v>
      </c>
      <c r="F1063" s="98" t="s">
        <v>272</v>
      </c>
      <c r="G1063" s="98" t="s">
        <v>277</v>
      </c>
      <c r="H1063" s="98" t="s">
        <v>276</v>
      </c>
      <c r="I1063" s="99">
        <f t="shared" si="42"/>
        <v>121.01856850715747</v>
      </c>
      <c r="J1063" s="99">
        <f t="shared" si="42"/>
        <v>55.854723926380366</v>
      </c>
      <c r="K1063" s="99">
        <f t="shared" si="42"/>
        <v>37.398380368098159</v>
      </c>
      <c r="L1063" s="99">
        <f t="shared" si="42"/>
        <v>23.07042944785276</v>
      </c>
      <c r="M1063" s="99">
        <f t="shared" si="42"/>
        <v>11.130470347648261</v>
      </c>
      <c r="N1063" s="99">
        <f t="shared" si="41"/>
        <v>1.5258862985685073</v>
      </c>
      <c r="O1063" s="99">
        <f t="shared" si="41"/>
        <v>0.27482143149284255</v>
      </c>
      <c r="P1063" s="99">
        <f t="shared" si="41"/>
        <v>6.3544867075664618E-2</v>
      </c>
      <c r="Q1063" s="99">
        <f t="shared" si="41"/>
        <v>2.1410977505112477E-2</v>
      </c>
      <c r="R1063" s="99">
        <f t="shared" si="41"/>
        <v>7.204449897750511E-3</v>
      </c>
      <c r="S1063" s="101"/>
      <c r="T1063" s="99">
        <v>2.9899999999999999E-2</v>
      </c>
      <c r="U1063" s="99">
        <v>1.38E-2</v>
      </c>
      <c r="V1063" s="99">
        <v>9.2399999999999999E-3</v>
      </c>
      <c r="W1063" s="99">
        <v>5.7000000000000002E-3</v>
      </c>
      <c r="X1063" s="99">
        <v>2.7499999999999998E-3</v>
      </c>
      <c r="Y1063" s="99">
        <v>3.77E-4</v>
      </c>
      <c r="Z1063" s="99">
        <v>6.7899999999999997E-5</v>
      </c>
      <c r="AA1063" s="99">
        <v>1.5699999999999999E-5</v>
      </c>
      <c r="AB1063" s="99">
        <v>5.2900000000000002E-6</v>
      </c>
      <c r="AC1063" s="99">
        <v>1.7799999999999999E-6</v>
      </c>
    </row>
    <row r="1064" spans="1:29" s="98" customFormat="1" x14ac:dyDescent="0.25">
      <c r="A1064" s="98" t="s">
        <v>63</v>
      </c>
      <c r="B1064" s="98" t="s">
        <v>236</v>
      </c>
      <c r="C1064" s="98" t="s">
        <v>289</v>
      </c>
      <c r="D1064" s="98">
        <v>2016</v>
      </c>
      <c r="E1064" s="98">
        <v>2016</v>
      </c>
      <c r="F1064" s="98" t="s">
        <v>272</v>
      </c>
      <c r="G1064" s="98" t="s">
        <v>278</v>
      </c>
      <c r="H1064" s="98" t="s">
        <v>274</v>
      </c>
      <c r="I1064" s="99">
        <f t="shared" si="42"/>
        <v>20.034846625766875</v>
      </c>
      <c r="J1064" s="99">
        <f t="shared" si="42"/>
        <v>7.0036344187510027</v>
      </c>
      <c r="K1064" s="99">
        <f t="shared" si="42"/>
        <v>4.0754645272927608</v>
      </c>
      <c r="L1064" s="99">
        <f t="shared" si="42"/>
        <v>2.7569318861097996</v>
      </c>
      <c r="M1064" s="99">
        <f t="shared" si="42"/>
        <v>1.2859974201667443</v>
      </c>
      <c r="N1064" s="99">
        <f t="shared" si="41"/>
        <v>4.4693119395941512E-2</v>
      </c>
      <c r="O1064" s="99">
        <f t="shared" si="41"/>
        <v>2.9110460909233905E-2</v>
      </c>
      <c r="P1064" s="99">
        <f t="shared" si="41"/>
        <v>6.5241680037753788E-3</v>
      </c>
      <c r="Q1064" s="99">
        <f t="shared" si="41"/>
        <v>2.1747226679251206E-3</v>
      </c>
      <c r="R1064" s="99">
        <f t="shared" si="41"/>
        <v>7.4659770331917384E-4</v>
      </c>
      <c r="S1064" s="101"/>
      <c r="T1064" s="99">
        <v>4.9500000000000004E-3</v>
      </c>
      <c r="U1064" s="99">
        <v>1.73038461538462E-3</v>
      </c>
      <c r="V1064" s="99">
        <v>1.0069230769230799E-3</v>
      </c>
      <c r="W1064" s="99">
        <v>6.8115384615384598E-4</v>
      </c>
      <c r="X1064" s="99">
        <v>3.1773076923076899E-4</v>
      </c>
      <c r="Y1064" s="99">
        <v>1.10423076923077E-5</v>
      </c>
      <c r="Z1064" s="99">
        <v>7.1923076923076899E-6</v>
      </c>
      <c r="AA1064" s="99">
        <v>1.61192307692308E-6</v>
      </c>
      <c r="AB1064" s="99">
        <v>5.37307692307692E-7</v>
      </c>
      <c r="AC1064" s="99">
        <v>1.84461538461538E-7</v>
      </c>
    </row>
    <row r="1065" spans="1:29" s="98" customFormat="1" x14ac:dyDescent="0.25">
      <c r="A1065" s="98" t="s">
        <v>63</v>
      </c>
      <c r="B1065" s="98" t="s">
        <v>236</v>
      </c>
      <c r="C1065" s="98" t="s">
        <v>289</v>
      </c>
      <c r="D1065" s="98">
        <v>2016</v>
      </c>
      <c r="E1065" s="98">
        <v>2016</v>
      </c>
      <c r="F1065" s="98" t="s">
        <v>272</v>
      </c>
      <c r="G1065" s="98" t="s">
        <v>278</v>
      </c>
      <c r="H1065" s="98" t="s">
        <v>275</v>
      </c>
      <c r="I1065" s="99">
        <f t="shared" si="42"/>
        <v>42.638263331760321</v>
      </c>
      <c r="J1065" s="99">
        <f t="shared" si="42"/>
        <v>15.668277489381801</v>
      </c>
      <c r="K1065" s="99">
        <f t="shared" si="42"/>
        <v>8.0310624508415938</v>
      </c>
      <c r="L1065" s="99">
        <f t="shared" si="42"/>
        <v>5.9077111845209815</v>
      </c>
      <c r="M1065" s="99">
        <f t="shared" si="42"/>
        <v>2.6199414818310514</v>
      </c>
      <c r="N1065" s="99">
        <f t="shared" si="41"/>
        <v>0.1070237533427718</v>
      </c>
      <c r="O1065" s="99">
        <f t="shared" si="41"/>
        <v>5.496739971684745E-2</v>
      </c>
      <c r="P1065" s="99">
        <f t="shared" si="41"/>
        <v>1.2157898379738855E-2</v>
      </c>
      <c r="Q1065" s="99">
        <f t="shared" si="41"/>
        <v>3.938474123014E-3</v>
      </c>
      <c r="R1065" s="99">
        <f t="shared" si="41"/>
        <v>1.2945593204341677E-3</v>
      </c>
      <c r="S1065" s="101"/>
      <c r="T1065" s="99">
        <v>1.0534615384615399E-2</v>
      </c>
      <c r="U1065" s="99">
        <v>3.8711538461538501E-3</v>
      </c>
      <c r="V1065" s="99">
        <v>1.9842307692307698E-3</v>
      </c>
      <c r="W1065" s="99">
        <v>1.45961538461538E-3</v>
      </c>
      <c r="X1065" s="99">
        <v>6.4730769230769204E-4</v>
      </c>
      <c r="Y1065" s="99">
        <v>2.64423076923077E-5</v>
      </c>
      <c r="Z1065" s="99">
        <v>1.3580769230769201E-5</v>
      </c>
      <c r="AA1065" s="99">
        <v>3.0038461538461499E-6</v>
      </c>
      <c r="AB1065" s="99">
        <v>9.7307692307692296E-7</v>
      </c>
      <c r="AC1065" s="99">
        <v>3.1984615384615401E-7</v>
      </c>
    </row>
    <row r="1066" spans="1:29" s="98" customFormat="1" x14ac:dyDescent="0.25">
      <c r="A1066" s="98" t="s">
        <v>63</v>
      </c>
      <c r="B1066" s="98" t="s">
        <v>236</v>
      </c>
      <c r="C1066" s="98" t="s">
        <v>289</v>
      </c>
      <c r="D1066" s="98">
        <v>2016</v>
      </c>
      <c r="E1066" s="98">
        <v>2016</v>
      </c>
      <c r="F1066" s="98" t="s">
        <v>272</v>
      </c>
      <c r="G1066" s="98" t="s">
        <v>278</v>
      </c>
      <c r="H1066" s="98" t="s">
        <v>276</v>
      </c>
      <c r="I1066" s="99">
        <f t="shared" si="42"/>
        <v>51.200163599182005</v>
      </c>
      <c r="J1066" s="99">
        <f t="shared" si="42"/>
        <v>23.630844738084004</v>
      </c>
      <c r="K1066" s="99">
        <f t="shared" si="42"/>
        <v>15.822391694195378</v>
      </c>
      <c r="L1066" s="99">
        <f t="shared" si="42"/>
        <v>9.7605663048607774</v>
      </c>
      <c r="M1066" s="99">
        <f t="shared" si="42"/>
        <v>4.7090451470819632</v>
      </c>
      <c r="N1066" s="99">
        <f t="shared" si="41"/>
        <v>0.64556728016359921</v>
      </c>
      <c r="O1066" s="99">
        <f t="shared" si="41"/>
        <v>0.11627060563158734</v>
      </c>
      <c r="P1066" s="99">
        <f t="shared" si="41"/>
        <v>2.6884366839704257E-2</v>
      </c>
      <c r="Q1066" s="99">
        <f t="shared" si="41"/>
        <v>9.0584904829321879E-3</v>
      </c>
      <c r="R1066" s="99">
        <f t="shared" si="41"/>
        <v>3.0480364952021393E-3</v>
      </c>
      <c r="S1066" s="101"/>
      <c r="T1066" s="99">
        <v>1.265E-2</v>
      </c>
      <c r="U1066" s="99">
        <v>5.8384615384615398E-3</v>
      </c>
      <c r="V1066" s="99">
        <v>3.9092307692307699E-3</v>
      </c>
      <c r="W1066" s="99">
        <v>2.4115384615384602E-3</v>
      </c>
      <c r="X1066" s="99">
        <v>1.1634615384615401E-3</v>
      </c>
      <c r="Y1066" s="99">
        <v>1.595E-4</v>
      </c>
      <c r="Z1066" s="99">
        <v>2.8726923076923101E-5</v>
      </c>
      <c r="AA1066" s="99">
        <v>6.6423076923076901E-6</v>
      </c>
      <c r="AB1066" s="99">
        <v>2.23807692307692E-6</v>
      </c>
      <c r="AC1066" s="99">
        <v>7.5307692307692295E-7</v>
      </c>
    </row>
    <row r="1067" spans="1:29" s="98" customFormat="1" x14ac:dyDescent="0.25">
      <c r="A1067" s="98" t="s">
        <v>63</v>
      </c>
      <c r="B1067" s="98" t="s">
        <v>236</v>
      </c>
      <c r="C1067" s="98" t="s">
        <v>289</v>
      </c>
      <c r="D1067" s="98">
        <v>2016</v>
      </c>
      <c r="E1067" s="98">
        <v>2016</v>
      </c>
      <c r="F1067" s="98" t="s">
        <v>279</v>
      </c>
      <c r="G1067" s="98" t="s">
        <v>273</v>
      </c>
      <c r="H1067" s="98" t="s">
        <v>274</v>
      </c>
      <c r="I1067" s="99">
        <f t="shared" si="42"/>
        <v>0</v>
      </c>
      <c r="J1067" s="99">
        <f t="shared" si="42"/>
        <v>0</v>
      </c>
      <c r="K1067" s="99">
        <f t="shared" si="42"/>
        <v>0</v>
      </c>
      <c r="L1067" s="99">
        <f t="shared" si="42"/>
        <v>0</v>
      </c>
      <c r="M1067" s="99">
        <f t="shared" si="42"/>
        <v>0</v>
      </c>
      <c r="N1067" s="99">
        <f t="shared" si="41"/>
        <v>0</v>
      </c>
      <c r="O1067" s="99">
        <f t="shared" si="41"/>
        <v>0</v>
      </c>
      <c r="P1067" s="99">
        <f t="shared" si="41"/>
        <v>0</v>
      </c>
      <c r="Q1067" s="99">
        <f t="shared" si="41"/>
        <v>0</v>
      </c>
      <c r="R1067" s="99">
        <f t="shared" si="41"/>
        <v>0</v>
      </c>
      <c r="S1067" s="101"/>
      <c r="T1067" s="99">
        <v>0</v>
      </c>
      <c r="U1067" s="99">
        <v>0</v>
      </c>
      <c r="V1067" s="99">
        <v>0</v>
      </c>
      <c r="W1067" s="99">
        <v>0</v>
      </c>
      <c r="X1067" s="99">
        <v>0</v>
      </c>
      <c r="Y1067" s="99">
        <v>0</v>
      </c>
      <c r="Z1067" s="99">
        <v>0</v>
      </c>
      <c r="AA1067" s="99">
        <v>0</v>
      </c>
      <c r="AB1067" s="99">
        <v>0</v>
      </c>
      <c r="AC1067" s="99">
        <v>0</v>
      </c>
    </row>
    <row r="1068" spans="1:29" s="98" customFormat="1" x14ac:dyDescent="0.25">
      <c r="A1068" s="98" t="s">
        <v>63</v>
      </c>
      <c r="B1068" s="98" t="s">
        <v>236</v>
      </c>
      <c r="C1068" s="98" t="s">
        <v>289</v>
      </c>
      <c r="D1068" s="98">
        <v>2016</v>
      </c>
      <c r="E1068" s="98">
        <v>2016</v>
      </c>
      <c r="F1068" s="98" t="s">
        <v>279</v>
      </c>
      <c r="G1068" s="98" t="s">
        <v>273</v>
      </c>
      <c r="H1068" s="98" t="s">
        <v>275</v>
      </c>
      <c r="I1068" s="99">
        <f t="shared" si="42"/>
        <v>47.355092024539886</v>
      </c>
      <c r="J1068" s="99">
        <f t="shared" si="42"/>
        <v>10.320981595092025</v>
      </c>
      <c r="K1068" s="99">
        <f t="shared" si="42"/>
        <v>4.8974069529652349</v>
      </c>
      <c r="L1068" s="99">
        <f t="shared" si="42"/>
        <v>2.8170208588957055</v>
      </c>
      <c r="M1068" s="99">
        <f t="shared" si="42"/>
        <v>0.9471018404907976</v>
      </c>
      <c r="N1068" s="99">
        <f t="shared" si="41"/>
        <v>6.7187566462167687E-3</v>
      </c>
      <c r="O1068" s="99">
        <f t="shared" si="41"/>
        <v>1.7444482617586911E-3</v>
      </c>
      <c r="P1068" s="99">
        <f t="shared" si="41"/>
        <v>1.8780139059304703E-5</v>
      </c>
      <c r="Q1068" s="99">
        <f t="shared" si="41"/>
        <v>0</v>
      </c>
      <c r="R1068" s="99">
        <f t="shared" si="41"/>
        <v>0</v>
      </c>
      <c r="S1068" s="101"/>
      <c r="T1068" s="99">
        <v>1.17E-2</v>
      </c>
      <c r="U1068" s="99">
        <v>2.5500000000000002E-3</v>
      </c>
      <c r="V1068" s="99">
        <v>1.2099999999999999E-3</v>
      </c>
      <c r="W1068" s="99">
        <v>6.96E-4</v>
      </c>
      <c r="X1068" s="99">
        <v>2.34E-4</v>
      </c>
      <c r="Y1068" s="99">
        <v>1.66E-6</v>
      </c>
      <c r="Z1068" s="99">
        <v>4.3099999999999998E-7</v>
      </c>
      <c r="AA1068" s="99">
        <v>4.6399999999999997E-9</v>
      </c>
      <c r="AB1068" s="99">
        <v>0</v>
      </c>
      <c r="AC1068" s="99">
        <v>0</v>
      </c>
    </row>
    <row r="1069" spans="1:29" s="98" customFormat="1" x14ac:dyDescent="0.25">
      <c r="A1069" s="98" t="s">
        <v>63</v>
      </c>
      <c r="B1069" s="98" t="s">
        <v>236</v>
      </c>
      <c r="C1069" s="98" t="s">
        <v>289</v>
      </c>
      <c r="D1069" s="98">
        <v>2016</v>
      </c>
      <c r="E1069" s="98">
        <v>2016</v>
      </c>
      <c r="F1069" s="98" t="s">
        <v>279</v>
      </c>
      <c r="G1069" s="98" t="s">
        <v>273</v>
      </c>
      <c r="H1069" s="98" t="s">
        <v>276</v>
      </c>
      <c r="I1069" s="99">
        <f t="shared" si="42"/>
        <v>296.67762781186093</v>
      </c>
      <c r="J1069" s="99">
        <f t="shared" si="42"/>
        <v>130.73243353783232</v>
      </c>
      <c r="K1069" s="99">
        <f t="shared" si="42"/>
        <v>84.591574642126773</v>
      </c>
      <c r="L1069" s="99">
        <f t="shared" si="42"/>
        <v>54.640490797546015</v>
      </c>
      <c r="M1069" s="99">
        <f t="shared" si="42"/>
        <v>26.672654396728021</v>
      </c>
      <c r="N1069" s="99">
        <f t="shared" si="41"/>
        <v>2.0115795501022498</v>
      </c>
      <c r="O1069" s="99">
        <f t="shared" si="41"/>
        <v>0.7123501022494888</v>
      </c>
      <c r="P1069" s="99">
        <f t="shared" si="41"/>
        <v>0.17080212678936604</v>
      </c>
      <c r="Q1069" s="99">
        <f t="shared" si="41"/>
        <v>5.7473701431492843E-2</v>
      </c>
      <c r="R1069" s="99">
        <f t="shared" si="41"/>
        <v>1.9751525562372189E-2</v>
      </c>
      <c r="S1069" s="101"/>
      <c r="T1069" s="99">
        <v>7.3300000000000004E-2</v>
      </c>
      <c r="U1069" s="99">
        <v>3.2300000000000002E-2</v>
      </c>
      <c r="V1069" s="99">
        <v>2.0899999999999998E-2</v>
      </c>
      <c r="W1069" s="99">
        <v>1.35E-2</v>
      </c>
      <c r="X1069" s="99">
        <v>6.5900000000000004E-3</v>
      </c>
      <c r="Y1069" s="99">
        <v>4.9700000000000005E-4</v>
      </c>
      <c r="Z1069" s="99">
        <v>1.76E-4</v>
      </c>
      <c r="AA1069" s="99">
        <v>4.2200000000000003E-5</v>
      </c>
      <c r="AB1069" s="99">
        <v>1.42E-5</v>
      </c>
      <c r="AC1069" s="99">
        <v>4.8799999999999999E-6</v>
      </c>
    </row>
    <row r="1070" spans="1:29" s="98" customFormat="1" x14ac:dyDescent="0.25">
      <c r="A1070" s="98" t="s">
        <v>63</v>
      </c>
      <c r="B1070" s="98" t="s">
        <v>236</v>
      </c>
      <c r="C1070" s="98" t="s">
        <v>289</v>
      </c>
      <c r="D1070" s="98">
        <v>2016</v>
      </c>
      <c r="E1070" s="98">
        <v>2016</v>
      </c>
      <c r="F1070" s="98" t="s">
        <v>279</v>
      </c>
      <c r="G1070" s="98" t="s">
        <v>277</v>
      </c>
      <c r="H1070" s="98" t="s">
        <v>274</v>
      </c>
      <c r="I1070" s="99">
        <f t="shared" si="42"/>
        <v>47.355092024539886</v>
      </c>
      <c r="J1070" s="99">
        <f t="shared" si="42"/>
        <v>16.554044989775051</v>
      </c>
      <c r="K1070" s="99">
        <f t="shared" si="42"/>
        <v>9.632916155419224</v>
      </c>
      <c r="L1070" s="99">
        <f t="shared" si="42"/>
        <v>6.4759100204498985</v>
      </c>
      <c r="M1070" s="99">
        <f t="shared" si="42"/>
        <v>3.0153456032719839</v>
      </c>
      <c r="N1070" s="99">
        <f t="shared" si="41"/>
        <v>0.10078134969325153</v>
      </c>
      <c r="O1070" s="99">
        <f t="shared" si="41"/>
        <v>6.4759100204498973E-2</v>
      </c>
      <c r="P1070" s="99">
        <f t="shared" si="41"/>
        <v>1.3923206543967281E-2</v>
      </c>
      <c r="Q1070" s="99">
        <f t="shared" si="41"/>
        <v>4.452188139059305E-3</v>
      </c>
      <c r="R1070" s="99">
        <f t="shared" si="41"/>
        <v>1.4611271983640084E-3</v>
      </c>
      <c r="S1070" s="101"/>
      <c r="T1070" s="99">
        <v>1.17E-2</v>
      </c>
      <c r="U1070" s="99">
        <v>4.0899999999999999E-3</v>
      </c>
      <c r="V1070" s="99">
        <v>2.3800000000000002E-3</v>
      </c>
      <c r="W1070" s="99">
        <v>1.6000000000000001E-3</v>
      </c>
      <c r="X1070" s="99">
        <v>7.45E-4</v>
      </c>
      <c r="Y1070" s="99">
        <v>2.4899999999999999E-5</v>
      </c>
      <c r="Z1070" s="99">
        <v>1.5999999999999999E-5</v>
      </c>
      <c r="AA1070" s="99">
        <v>3.4400000000000001E-6</v>
      </c>
      <c r="AB1070" s="99">
        <v>1.1000000000000001E-6</v>
      </c>
      <c r="AC1070" s="99">
        <v>3.6100000000000002E-7</v>
      </c>
    </row>
    <row r="1071" spans="1:29" s="98" customFormat="1" x14ac:dyDescent="0.25">
      <c r="A1071" s="98" t="s">
        <v>63</v>
      </c>
      <c r="B1071" s="98" t="s">
        <v>236</v>
      </c>
      <c r="C1071" s="98" t="s">
        <v>289</v>
      </c>
      <c r="D1071" s="98">
        <v>2016</v>
      </c>
      <c r="E1071" s="98">
        <v>2016</v>
      </c>
      <c r="F1071" s="98" t="s">
        <v>279</v>
      </c>
      <c r="G1071" s="98" t="s">
        <v>277</v>
      </c>
      <c r="H1071" s="98" t="s">
        <v>275</v>
      </c>
      <c r="I1071" s="99">
        <f t="shared" si="42"/>
        <v>100.78134969325153</v>
      </c>
      <c r="J1071" s="99">
        <f t="shared" si="42"/>
        <v>37.034110429447857</v>
      </c>
      <c r="K1071" s="99">
        <f t="shared" si="42"/>
        <v>18.942036809815953</v>
      </c>
      <c r="L1071" s="99">
        <f t="shared" si="42"/>
        <v>13.882732106339468</v>
      </c>
      <c r="M1071" s="99">
        <f t="shared" si="42"/>
        <v>6.1116400817995906</v>
      </c>
      <c r="N1071" s="99">
        <f t="shared" si="41"/>
        <v>0.24082290388548061</v>
      </c>
      <c r="O1071" s="99">
        <f t="shared" si="41"/>
        <v>0.12101856850715746</v>
      </c>
      <c r="P1071" s="99">
        <f t="shared" si="41"/>
        <v>2.5620319018404909E-2</v>
      </c>
      <c r="Q1071" s="99">
        <f t="shared" si="41"/>
        <v>8.0544130879345605E-3</v>
      </c>
      <c r="R1071" s="99">
        <f t="shared" si="41"/>
        <v>2.5539370143149282E-3</v>
      </c>
      <c r="S1071" s="101"/>
      <c r="T1071" s="99">
        <v>2.4899999999999999E-2</v>
      </c>
      <c r="U1071" s="99">
        <v>9.1500000000000001E-3</v>
      </c>
      <c r="V1071" s="99">
        <v>4.6800000000000001E-3</v>
      </c>
      <c r="W1071" s="99">
        <v>3.4299999999999999E-3</v>
      </c>
      <c r="X1071" s="99">
        <v>1.5100000000000001E-3</v>
      </c>
      <c r="Y1071" s="99">
        <v>5.9500000000000003E-5</v>
      </c>
      <c r="Z1071" s="99">
        <v>2.9899999999999998E-5</v>
      </c>
      <c r="AA1071" s="99">
        <v>6.3300000000000004E-6</v>
      </c>
      <c r="AB1071" s="99">
        <v>1.99E-6</v>
      </c>
      <c r="AC1071" s="99">
        <v>6.3099999999999997E-7</v>
      </c>
    </row>
    <row r="1072" spans="1:29" s="98" customFormat="1" x14ac:dyDescent="0.25">
      <c r="A1072" s="98" t="s">
        <v>63</v>
      </c>
      <c r="B1072" s="98" t="s">
        <v>236</v>
      </c>
      <c r="C1072" s="98" t="s">
        <v>289</v>
      </c>
      <c r="D1072" s="98">
        <v>2016</v>
      </c>
      <c r="E1072" s="98">
        <v>2016</v>
      </c>
      <c r="F1072" s="98" t="s">
        <v>279</v>
      </c>
      <c r="G1072" s="98" t="s">
        <v>277</v>
      </c>
      <c r="H1072" s="98" t="s">
        <v>276</v>
      </c>
      <c r="I1072" s="99">
        <f t="shared" si="42"/>
        <v>121.01856850715747</v>
      </c>
      <c r="J1072" s="99">
        <f t="shared" si="42"/>
        <v>55.854723926380366</v>
      </c>
      <c r="K1072" s="99">
        <f t="shared" si="42"/>
        <v>37.398380368098159</v>
      </c>
      <c r="L1072" s="99">
        <f t="shared" si="42"/>
        <v>23.07042944785276</v>
      </c>
      <c r="M1072" s="99">
        <f t="shared" si="42"/>
        <v>11.08999591002045</v>
      </c>
      <c r="N1072" s="99">
        <f t="shared" si="41"/>
        <v>1.4692220858895706</v>
      </c>
      <c r="O1072" s="99">
        <f t="shared" si="41"/>
        <v>0.26065537832310837</v>
      </c>
      <c r="P1072" s="99">
        <f t="shared" si="41"/>
        <v>5.7473701431492843E-2</v>
      </c>
      <c r="Q1072" s="99">
        <f t="shared" si="41"/>
        <v>1.8699190184049079E-2</v>
      </c>
      <c r="R1072" s="99">
        <f t="shared" si="41"/>
        <v>6.1116400817995912E-3</v>
      </c>
      <c r="S1072" s="101"/>
      <c r="T1072" s="99">
        <v>2.9899999999999999E-2</v>
      </c>
      <c r="U1072" s="99">
        <v>1.38E-2</v>
      </c>
      <c r="V1072" s="99">
        <v>9.2399999999999999E-3</v>
      </c>
      <c r="W1072" s="99">
        <v>5.7000000000000002E-3</v>
      </c>
      <c r="X1072" s="99">
        <v>2.7399999999999998E-3</v>
      </c>
      <c r="Y1072" s="99">
        <v>3.6299999999999999E-4</v>
      </c>
      <c r="Z1072" s="99">
        <v>6.4399999999999993E-5</v>
      </c>
      <c r="AA1072" s="99">
        <v>1.42E-5</v>
      </c>
      <c r="AB1072" s="99">
        <v>4.6199999999999998E-6</v>
      </c>
      <c r="AC1072" s="99">
        <v>1.5099999999999999E-6</v>
      </c>
    </row>
    <row r="1073" spans="1:29" s="98" customFormat="1" x14ac:dyDescent="0.25">
      <c r="A1073" s="98" t="s">
        <v>63</v>
      </c>
      <c r="B1073" s="98" t="s">
        <v>236</v>
      </c>
      <c r="C1073" s="98" t="s">
        <v>289</v>
      </c>
      <c r="D1073" s="98">
        <v>2016</v>
      </c>
      <c r="E1073" s="98">
        <v>2016</v>
      </c>
      <c r="F1073" s="98" t="s">
        <v>279</v>
      </c>
      <c r="G1073" s="98" t="s">
        <v>278</v>
      </c>
      <c r="H1073" s="98" t="s">
        <v>274</v>
      </c>
      <c r="I1073" s="99">
        <f t="shared" si="42"/>
        <v>20.034846625766875</v>
      </c>
      <c r="J1073" s="99">
        <f t="shared" si="42"/>
        <v>7.0036344187510027</v>
      </c>
      <c r="K1073" s="99">
        <f t="shared" si="42"/>
        <v>4.0754645272927608</v>
      </c>
      <c r="L1073" s="99">
        <f t="shared" si="42"/>
        <v>2.7398080855749569</v>
      </c>
      <c r="M1073" s="99">
        <f t="shared" si="42"/>
        <v>1.2757231398458404</v>
      </c>
      <c r="N1073" s="99">
        <f t="shared" si="41"/>
        <v>4.263826333176033E-2</v>
      </c>
      <c r="O1073" s="99">
        <f t="shared" si="41"/>
        <v>2.7398080855749574E-2</v>
      </c>
      <c r="P1073" s="99">
        <f t="shared" si="41"/>
        <v>5.8905873839861763E-3</v>
      </c>
      <c r="Q1073" s="99">
        <f t="shared" si="41"/>
        <v>1.8836180588327814E-3</v>
      </c>
      <c r="R1073" s="99">
        <f t="shared" si="41"/>
        <v>6.1816919930784866E-4</v>
      </c>
      <c r="S1073" s="101"/>
      <c r="T1073" s="99">
        <v>4.9500000000000004E-3</v>
      </c>
      <c r="U1073" s="99">
        <v>1.73038461538462E-3</v>
      </c>
      <c r="V1073" s="99">
        <v>1.0069230769230799E-3</v>
      </c>
      <c r="W1073" s="99">
        <v>6.7692307692307702E-4</v>
      </c>
      <c r="X1073" s="99">
        <v>3.1519230769230799E-4</v>
      </c>
      <c r="Y1073" s="99">
        <v>1.05346153846154E-5</v>
      </c>
      <c r="Z1073" s="99">
        <v>6.7692307692307704E-6</v>
      </c>
      <c r="AA1073" s="99">
        <v>1.4553846153846199E-6</v>
      </c>
      <c r="AB1073" s="99">
        <v>4.6538461538461502E-7</v>
      </c>
      <c r="AC1073" s="99">
        <v>1.5273076923076899E-7</v>
      </c>
    </row>
    <row r="1074" spans="1:29" s="98" customFormat="1" x14ac:dyDescent="0.25">
      <c r="A1074" s="98" t="s">
        <v>63</v>
      </c>
      <c r="B1074" s="98" t="s">
        <v>236</v>
      </c>
      <c r="C1074" s="98" t="s">
        <v>289</v>
      </c>
      <c r="D1074" s="98">
        <v>2016</v>
      </c>
      <c r="E1074" s="98">
        <v>2016</v>
      </c>
      <c r="F1074" s="98" t="s">
        <v>279</v>
      </c>
      <c r="G1074" s="98" t="s">
        <v>278</v>
      </c>
      <c r="H1074" s="98" t="s">
        <v>275</v>
      </c>
      <c r="I1074" s="99">
        <f t="shared" si="42"/>
        <v>42.638263331760321</v>
      </c>
      <c r="J1074" s="99">
        <f t="shared" si="42"/>
        <v>15.668277489381801</v>
      </c>
      <c r="K1074" s="99">
        <f t="shared" si="42"/>
        <v>8.0139386503067485</v>
      </c>
      <c r="L1074" s="99">
        <f t="shared" si="42"/>
        <v>5.8734635834513291</v>
      </c>
      <c r="M1074" s="99">
        <f t="shared" si="42"/>
        <v>2.5856938807613661</v>
      </c>
      <c r="N1074" s="99">
        <f t="shared" si="41"/>
        <v>0.10188661318231861</v>
      </c>
      <c r="O1074" s="99">
        <f t="shared" si="41"/>
        <v>5.1200163599182003E-2</v>
      </c>
      <c r="P1074" s="99">
        <f t="shared" si="41"/>
        <v>1.0839365738555909E-2</v>
      </c>
      <c r="Q1074" s="99">
        <f t="shared" si="41"/>
        <v>3.407636306433853E-3</v>
      </c>
      <c r="R1074" s="99">
        <f t="shared" si="41"/>
        <v>1.0805118137486218E-3</v>
      </c>
      <c r="S1074" s="101"/>
      <c r="T1074" s="99">
        <v>1.0534615384615399E-2</v>
      </c>
      <c r="U1074" s="99">
        <v>3.8711538461538501E-3</v>
      </c>
      <c r="V1074" s="99">
        <v>1.98E-3</v>
      </c>
      <c r="W1074" s="99">
        <v>1.4511538461538501E-3</v>
      </c>
      <c r="X1074" s="99">
        <v>6.3884615384615401E-4</v>
      </c>
      <c r="Y1074" s="99">
        <v>2.5173076923076901E-5</v>
      </c>
      <c r="Z1074" s="99">
        <v>1.2649999999999999E-5</v>
      </c>
      <c r="AA1074" s="99">
        <v>2.67807692307692E-6</v>
      </c>
      <c r="AB1074" s="99">
        <v>8.4192307692307702E-7</v>
      </c>
      <c r="AC1074" s="99">
        <v>2.6696153846153801E-7</v>
      </c>
    </row>
    <row r="1075" spans="1:29" s="98" customFormat="1" x14ac:dyDescent="0.25">
      <c r="A1075" s="98" t="s">
        <v>63</v>
      </c>
      <c r="B1075" s="98" t="s">
        <v>236</v>
      </c>
      <c r="C1075" s="98" t="s">
        <v>289</v>
      </c>
      <c r="D1075" s="98">
        <v>2016</v>
      </c>
      <c r="E1075" s="98">
        <v>2016</v>
      </c>
      <c r="F1075" s="98" t="s">
        <v>279</v>
      </c>
      <c r="G1075" s="98" t="s">
        <v>278</v>
      </c>
      <c r="H1075" s="98" t="s">
        <v>276</v>
      </c>
      <c r="I1075" s="99">
        <f t="shared" si="42"/>
        <v>51.200163599182005</v>
      </c>
      <c r="J1075" s="99">
        <f t="shared" si="42"/>
        <v>23.630844738084004</v>
      </c>
      <c r="K1075" s="99">
        <f t="shared" si="42"/>
        <v>15.822391694195378</v>
      </c>
      <c r="L1075" s="99">
        <f t="shared" si="42"/>
        <v>9.7605663048607774</v>
      </c>
      <c r="M1075" s="99">
        <f t="shared" si="42"/>
        <v>4.691921346547117</v>
      </c>
      <c r="N1075" s="99">
        <f t="shared" si="41"/>
        <v>0.62159395941481799</v>
      </c>
      <c r="O1075" s="99">
        <f t="shared" si="41"/>
        <v>0.11027727544439182</v>
      </c>
      <c r="P1075" s="99">
        <f t="shared" si="41"/>
        <v>2.4315796759477752E-2</v>
      </c>
      <c r="Q1075" s="99">
        <f t="shared" si="41"/>
        <v>7.9111958470976691E-3</v>
      </c>
      <c r="R1075" s="99">
        <f t="shared" si="41"/>
        <v>2.5856938807613662E-3</v>
      </c>
      <c r="S1075" s="101"/>
      <c r="T1075" s="99">
        <v>1.265E-2</v>
      </c>
      <c r="U1075" s="99">
        <v>5.8384615384615398E-3</v>
      </c>
      <c r="V1075" s="99">
        <v>3.9092307692307699E-3</v>
      </c>
      <c r="W1075" s="99">
        <v>2.4115384615384602E-3</v>
      </c>
      <c r="X1075" s="99">
        <v>1.15923076923077E-3</v>
      </c>
      <c r="Y1075" s="99">
        <v>1.53576923076923E-4</v>
      </c>
      <c r="Z1075" s="99">
        <v>2.72461538461538E-5</v>
      </c>
      <c r="AA1075" s="99">
        <v>6.0076923076923099E-6</v>
      </c>
      <c r="AB1075" s="99">
        <v>1.9546153846153798E-6</v>
      </c>
      <c r="AC1075" s="99">
        <v>6.3884615384615399E-7</v>
      </c>
    </row>
    <row r="1076" spans="1:29" s="98" customFormat="1" x14ac:dyDescent="0.25">
      <c r="A1076" s="98" t="s">
        <v>63</v>
      </c>
      <c r="B1076" s="98" t="s">
        <v>236</v>
      </c>
      <c r="C1076" s="98" t="s">
        <v>289</v>
      </c>
      <c r="D1076" s="98">
        <v>2016</v>
      </c>
      <c r="E1076" s="98">
        <v>2016</v>
      </c>
      <c r="F1076" s="98" t="s">
        <v>280</v>
      </c>
      <c r="G1076" s="98" t="s">
        <v>273</v>
      </c>
      <c r="H1076" s="98" t="s">
        <v>274</v>
      </c>
      <c r="I1076" s="99">
        <f t="shared" si="42"/>
        <v>3.7924548057259712E-12</v>
      </c>
      <c r="J1076" s="99">
        <f t="shared" si="42"/>
        <v>9.1876973415132915E-6</v>
      </c>
      <c r="K1076" s="99">
        <f t="shared" si="42"/>
        <v>7.1639754601227E-5</v>
      </c>
      <c r="L1076" s="99">
        <f t="shared" si="42"/>
        <v>5.1402535787321076E-4</v>
      </c>
      <c r="M1076" s="99">
        <f t="shared" si="42"/>
        <v>1.6027877300613497E-3</v>
      </c>
      <c r="N1076" s="99">
        <f t="shared" si="41"/>
        <v>2.8574952965235173E-4</v>
      </c>
      <c r="O1076" s="99">
        <f t="shared" si="41"/>
        <v>2.0318167689161552E-4</v>
      </c>
      <c r="P1076" s="99">
        <f t="shared" si="41"/>
        <v>6.8401799591002037E-5</v>
      </c>
      <c r="Q1076" s="99">
        <f t="shared" si="41"/>
        <v>2.9222543967280165E-5</v>
      </c>
      <c r="R1076" s="99">
        <f t="shared" si="41"/>
        <v>1.1737586912065439E-5</v>
      </c>
      <c r="S1076" s="101"/>
      <c r="T1076" s="99">
        <v>9.3700000000000004E-16</v>
      </c>
      <c r="U1076" s="99">
        <v>2.2699999999999998E-9</v>
      </c>
      <c r="V1076" s="99">
        <v>1.77E-8</v>
      </c>
      <c r="W1076" s="99">
        <v>1.2700000000000001E-7</v>
      </c>
      <c r="X1076" s="99">
        <v>3.96E-7</v>
      </c>
      <c r="Y1076" s="99">
        <v>7.0599999999999997E-8</v>
      </c>
      <c r="Z1076" s="99">
        <v>5.02E-8</v>
      </c>
      <c r="AA1076" s="99">
        <v>1.6899999999999999E-8</v>
      </c>
      <c r="AB1076" s="99">
        <v>7.2200000000000003E-9</v>
      </c>
      <c r="AC1076" s="99">
        <v>2.8999999999999999E-9</v>
      </c>
    </row>
    <row r="1077" spans="1:29" s="98" customFormat="1" x14ac:dyDescent="0.25">
      <c r="A1077" s="98" t="s">
        <v>63</v>
      </c>
      <c r="B1077" s="98" t="s">
        <v>236</v>
      </c>
      <c r="C1077" s="98" t="s">
        <v>289</v>
      </c>
      <c r="D1077" s="98">
        <v>2016</v>
      </c>
      <c r="E1077" s="98">
        <v>2016</v>
      </c>
      <c r="F1077" s="98" t="s">
        <v>280</v>
      </c>
      <c r="G1077" s="98" t="s">
        <v>273</v>
      </c>
      <c r="H1077" s="98" t="s">
        <v>275</v>
      </c>
      <c r="I1077" s="99">
        <f t="shared" si="42"/>
        <v>6.3544867075664624E-9</v>
      </c>
      <c r="J1077" s="99">
        <f t="shared" si="42"/>
        <v>1.7282584867075665E-4</v>
      </c>
      <c r="K1077" s="99">
        <f t="shared" si="42"/>
        <v>1.8051599182004091E-3</v>
      </c>
      <c r="L1077" s="99">
        <f t="shared" si="42"/>
        <v>5.4235746421267897E-3</v>
      </c>
      <c r="M1077" s="99">
        <f t="shared" si="42"/>
        <v>1.1454265848670757E-2</v>
      </c>
      <c r="N1077" s="99">
        <f t="shared" si="41"/>
        <v>2.0884809815950923E-3</v>
      </c>
      <c r="O1077" s="99">
        <f t="shared" si="41"/>
        <v>9.8757627811860951E-4</v>
      </c>
      <c r="P1077" s="99">
        <f t="shared" si="41"/>
        <v>3.2581922290388543E-4</v>
      </c>
      <c r="Q1077" s="99">
        <f t="shared" si="41"/>
        <v>1.6594519427402864E-4</v>
      </c>
      <c r="R1077" s="99">
        <f t="shared" si="41"/>
        <v>8.9853251533742343E-5</v>
      </c>
      <c r="S1077" s="101"/>
      <c r="T1077" s="99">
        <v>1.57E-12</v>
      </c>
      <c r="U1077" s="99">
        <v>4.2699999999999999E-8</v>
      </c>
      <c r="V1077" s="99">
        <v>4.46E-7</v>
      </c>
      <c r="W1077" s="99">
        <v>1.3400000000000001E-6</v>
      </c>
      <c r="X1077" s="99">
        <v>2.83E-6</v>
      </c>
      <c r="Y1077" s="99">
        <v>5.1600000000000001E-7</v>
      </c>
      <c r="Z1077" s="99">
        <v>2.4400000000000001E-7</v>
      </c>
      <c r="AA1077" s="99">
        <v>8.05E-8</v>
      </c>
      <c r="AB1077" s="99">
        <v>4.1000000000000003E-8</v>
      </c>
      <c r="AC1077" s="99">
        <v>2.22E-8</v>
      </c>
    </row>
    <row r="1078" spans="1:29" s="98" customFormat="1" x14ac:dyDescent="0.25">
      <c r="A1078" s="98" t="s">
        <v>63</v>
      </c>
      <c r="B1078" s="98" t="s">
        <v>236</v>
      </c>
      <c r="C1078" s="98" t="s">
        <v>289</v>
      </c>
      <c r="D1078" s="98">
        <v>2016</v>
      </c>
      <c r="E1078" s="98">
        <v>2016</v>
      </c>
      <c r="F1078" s="98" t="s">
        <v>280</v>
      </c>
      <c r="G1078" s="98" t="s">
        <v>273</v>
      </c>
      <c r="H1078" s="98" t="s">
        <v>276</v>
      </c>
      <c r="I1078" s="99">
        <f t="shared" si="42"/>
        <v>4.7355092024539884E-6</v>
      </c>
      <c r="J1078" s="99">
        <f t="shared" si="42"/>
        <v>4.330764826175869E-3</v>
      </c>
      <c r="K1078" s="99">
        <f t="shared" si="42"/>
        <v>4.0231591002044986E-2</v>
      </c>
      <c r="L1078" s="99">
        <f t="shared" si="42"/>
        <v>8.8639018404907982E-2</v>
      </c>
      <c r="M1078" s="99">
        <f t="shared" si="42"/>
        <v>0.24284662576687116</v>
      </c>
      <c r="N1078" s="99">
        <f t="shared" si="41"/>
        <v>8.4186830265848681E-2</v>
      </c>
      <c r="O1078" s="99">
        <f t="shared" si="41"/>
        <v>4.9783558282208595E-2</v>
      </c>
      <c r="P1078" s="99">
        <f t="shared" si="41"/>
        <v>1.7930175869120654E-2</v>
      </c>
      <c r="Q1078" s="99">
        <f t="shared" si="41"/>
        <v>7.7710920245398765E-3</v>
      </c>
      <c r="R1078" s="99">
        <f t="shared" si="41"/>
        <v>3.1610535787321061E-3</v>
      </c>
      <c r="S1078" s="101"/>
      <c r="T1078" s="99">
        <v>1.1700000000000001E-9</v>
      </c>
      <c r="U1078" s="99">
        <v>1.0699999999999999E-6</v>
      </c>
      <c r="V1078" s="99">
        <v>9.9399999999999997E-6</v>
      </c>
      <c r="W1078" s="99">
        <v>2.19E-5</v>
      </c>
      <c r="X1078" s="99">
        <v>6.0000000000000002E-5</v>
      </c>
      <c r="Y1078" s="99">
        <v>2.0800000000000001E-5</v>
      </c>
      <c r="Z1078" s="99">
        <v>1.2300000000000001E-5</v>
      </c>
      <c r="AA1078" s="99">
        <v>4.4299999999999999E-6</v>
      </c>
      <c r="AB1078" s="99">
        <v>1.9199999999999998E-6</v>
      </c>
      <c r="AC1078" s="99">
        <v>7.8100000000000002E-7</v>
      </c>
    </row>
    <row r="1079" spans="1:29" s="98" customFormat="1" x14ac:dyDescent="0.25">
      <c r="A1079" s="98" t="s">
        <v>63</v>
      </c>
      <c r="B1079" s="98" t="s">
        <v>236</v>
      </c>
      <c r="C1079" s="98" t="s">
        <v>289</v>
      </c>
      <c r="D1079" s="98">
        <v>2016</v>
      </c>
      <c r="E1079" s="98">
        <v>2016</v>
      </c>
      <c r="F1079" s="98" t="s">
        <v>280</v>
      </c>
      <c r="G1079" s="98" t="s">
        <v>277</v>
      </c>
      <c r="H1079" s="98" t="s">
        <v>274</v>
      </c>
      <c r="I1079" s="99">
        <f t="shared" si="42"/>
        <v>8.0544130879345618E-7</v>
      </c>
      <c r="J1079" s="99">
        <f t="shared" si="42"/>
        <v>5.6664212678936613E-4</v>
      </c>
      <c r="K1079" s="99">
        <f t="shared" si="42"/>
        <v>1.4489848670756647E-3</v>
      </c>
      <c r="L1079" s="99">
        <f t="shared" si="42"/>
        <v>9.7948139059304707E-3</v>
      </c>
      <c r="M1079" s="99">
        <f t="shared" si="42"/>
        <v>2.4001341513292435E-2</v>
      </c>
      <c r="N1079" s="99">
        <f t="shared" si="41"/>
        <v>5.5045235173824128E-3</v>
      </c>
      <c r="O1079" s="99">
        <f t="shared" si="41"/>
        <v>4.0879182004089987E-3</v>
      </c>
      <c r="P1079" s="99">
        <f t="shared" si="41"/>
        <v>1.4894593047034767E-3</v>
      </c>
      <c r="Q1079" s="99">
        <f t="shared" si="41"/>
        <v>6.7997055214723929E-4</v>
      </c>
      <c r="R1079" s="99">
        <f t="shared" si="41"/>
        <v>3.0032032719836402E-4</v>
      </c>
      <c r="S1079" s="101"/>
      <c r="T1079" s="99">
        <v>1.9900000000000001E-10</v>
      </c>
      <c r="U1079" s="99">
        <v>1.4000000000000001E-7</v>
      </c>
      <c r="V1079" s="99">
        <v>3.58E-7</v>
      </c>
      <c r="W1079" s="99">
        <v>2.4200000000000001E-6</v>
      </c>
      <c r="X1079" s="99">
        <v>5.93E-6</v>
      </c>
      <c r="Y1079" s="99">
        <v>1.3599999999999999E-6</v>
      </c>
      <c r="Z1079" s="99">
        <v>1.0100000000000001E-6</v>
      </c>
      <c r="AA1079" s="99">
        <v>3.6800000000000001E-7</v>
      </c>
      <c r="AB1079" s="99">
        <v>1.68E-7</v>
      </c>
      <c r="AC1079" s="99">
        <v>7.4200000000000003E-8</v>
      </c>
    </row>
    <row r="1080" spans="1:29" s="98" customFormat="1" x14ac:dyDescent="0.25">
      <c r="A1080" s="98" t="s">
        <v>63</v>
      </c>
      <c r="B1080" s="98" t="s">
        <v>236</v>
      </c>
      <c r="C1080" s="98" t="s">
        <v>289</v>
      </c>
      <c r="D1080" s="98">
        <v>2016</v>
      </c>
      <c r="E1080" s="98">
        <v>2016</v>
      </c>
      <c r="F1080" s="98" t="s">
        <v>280</v>
      </c>
      <c r="G1080" s="98" t="s">
        <v>277</v>
      </c>
      <c r="H1080" s="98" t="s">
        <v>275</v>
      </c>
      <c r="I1080" s="99">
        <f t="shared" si="42"/>
        <v>1.0928098159509203E-6</v>
      </c>
      <c r="J1080" s="99">
        <f t="shared" si="42"/>
        <v>8.0139386503067487E-4</v>
      </c>
      <c r="K1080" s="99">
        <f t="shared" si="42"/>
        <v>7.9734642126789382E-3</v>
      </c>
      <c r="L1080" s="99">
        <f t="shared" si="42"/>
        <v>1.7363533742331287E-2</v>
      </c>
      <c r="M1080" s="99">
        <f t="shared" si="42"/>
        <v>4.6140858895705524E-2</v>
      </c>
      <c r="N1080" s="99">
        <f t="shared" si="41"/>
        <v>1.4085104294478528E-2</v>
      </c>
      <c r="O1080" s="99">
        <f t="shared" si="41"/>
        <v>9.9971860940695299E-3</v>
      </c>
      <c r="P1080" s="99">
        <f t="shared" si="41"/>
        <v>3.2258126789366051E-3</v>
      </c>
      <c r="Q1080" s="99">
        <f t="shared" si="41"/>
        <v>1.2951820040899796E-3</v>
      </c>
      <c r="R1080" s="99">
        <f t="shared" si="41"/>
        <v>5.0188302658486707E-4</v>
      </c>
      <c r="S1080" s="101"/>
      <c r="T1080" s="99">
        <v>2.7E-10</v>
      </c>
      <c r="U1080" s="99">
        <v>1.98E-7</v>
      </c>
      <c r="V1080" s="99">
        <v>1.9700000000000002E-6</v>
      </c>
      <c r="W1080" s="99">
        <v>4.2899999999999996E-6</v>
      </c>
      <c r="X1080" s="99">
        <v>1.1399999999999999E-5</v>
      </c>
      <c r="Y1080" s="99">
        <v>3.4800000000000001E-6</v>
      </c>
      <c r="Z1080" s="99">
        <v>2.4700000000000001E-6</v>
      </c>
      <c r="AA1080" s="99">
        <v>7.9699999999999995E-7</v>
      </c>
      <c r="AB1080" s="99">
        <v>3.2000000000000001E-7</v>
      </c>
      <c r="AC1080" s="99">
        <v>1.24E-7</v>
      </c>
    </row>
    <row r="1081" spans="1:29" s="98" customFormat="1" x14ac:dyDescent="0.25">
      <c r="A1081" s="98" t="s">
        <v>63</v>
      </c>
      <c r="B1081" s="98" t="s">
        <v>236</v>
      </c>
      <c r="C1081" s="98" t="s">
        <v>289</v>
      </c>
      <c r="D1081" s="98">
        <v>2016</v>
      </c>
      <c r="E1081" s="98">
        <v>2016</v>
      </c>
      <c r="F1081" s="98" t="s">
        <v>280</v>
      </c>
      <c r="G1081" s="98" t="s">
        <v>277</v>
      </c>
      <c r="H1081" s="98" t="s">
        <v>276</v>
      </c>
      <c r="I1081" s="99">
        <f t="shared" si="42"/>
        <v>1.7565905930470348E-6</v>
      </c>
      <c r="J1081" s="99">
        <f t="shared" si="42"/>
        <v>5.3831002044989777E-3</v>
      </c>
      <c r="K1081" s="99">
        <f t="shared" si="42"/>
        <v>3.9503051124744379E-2</v>
      </c>
      <c r="L1081" s="99">
        <f t="shared" si="42"/>
        <v>7.3258732106339472E-2</v>
      </c>
      <c r="M1081" s="99">
        <f t="shared" si="42"/>
        <v>0.12830396728016358</v>
      </c>
      <c r="N1081" s="99">
        <f t="shared" si="41"/>
        <v>4.2498159509202459E-2</v>
      </c>
      <c r="O1081" s="99">
        <f t="shared" si="41"/>
        <v>1.6027877300613499E-2</v>
      </c>
      <c r="P1081" s="99">
        <f t="shared" si="41"/>
        <v>6.0306912065439663E-3</v>
      </c>
      <c r="Q1081" s="99">
        <f t="shared" si="41"/>
        <v>2.6875026584867079E-3</v>
      </c>
      <c r="R1081" s="99">
        <f t="shared" si="41"/>
        <v>1.0806674846625768E-3</v>
      </c>
      <c r="S1081" s="101"/>
      <c r="T1081" s="99">
        <v>4.34E-10</v>
      </c>
      <c r="U1081" s="99">
        <v>1.33E-6</v>
      </c>
      <c r="V1081" s="99">
        <v>9.7599999999999997E-6</v>
      </c>
      <c r="W1081" s="99">
        <v>1.8099999999999999E-5</v>
      </c>
      <c r="X1081" s="99">
        <v>3.1699999999999998E-5</v>
      </c>
      <c r="Y1081" s="99">
        <v>1.0499999999999999E-5</v>
      </c>
      <c r="Z1081" s="99">
        <v>3.9600000000000002E-6</v>
      </c>
      <c r="AA1081" s="99">
        <v>1.4899999999999999E-6</v>
      </c>
      <c r="AB1081" s="99">
        <v>6.6400000000000002E-7</v>
      </c>
      <c r="AC1081" s="99">
        <v>2.67E-7</v>
      </c>
    </row>
    <row r="1082" spans="1:29" s="98" customFormat="1" x14ac:dyDescent="0.25">
      <c r="A1082" s="98" t="s">
        <v>63</v>
      </c>
      <c r="B1082" s="98" t="s">
        <v>236</v>
      </c>
      <c r="C1082" s="98" t="s">
        <v>289</v>
      </c>
      <c r="D1082" s="98">
        <v>2016</v>
      </c>
      <c r="E1082" s="98">
        <v>2016</v>
      </c>
      <c r="F1082" s="98" t="s">
        <v>280</v>
      </c>
      <c r="G1082" s="98" t="s">
        <v>278</v>
      </c>
      <c r="H1082" s="98" t="s">
        <v>274</v>
      </c>
      <c r="I1082" s="99">
        <f t="shared" si="42"/>
        <v>3.4076363064338529E-7</v>
      </c>
      <c r="J1082" s="99">
        <f t="shared" si="42"/>
        <v>2.3973320748780862E-4</v>
      </c>
      <c r="K1082" s="99">
        <f t="shared" si="42"/>
        <v>6.1303205914739478E-4</v>
      </c>
      <c r="L1082" s="99">
        <f t="shared" si="42"/>
        <v>4.1439597294321067E-3</v>
      </c>
      <c r="M1082" s="99">
        <f t="shared" si="42"/>
        <v>1.0154413717162167E-2</v>
      </c>
      <c r="N1082" s="99">
        <f t="shared" si="41"/>
        <v>2.328836872738712E-3</v>
      </c>
      <c r="O1082" s="99">
        <f t="shared" si="41"/>
        <v>1.7295038540191903E-3</v>
      </c>
      <c r="P1082" s="99">
        <f t="shared" si="41"/>
        <v>6.3015585968224127E-4</v>
      </c>
      <c r="Q1082" s="99">
        <f t="shared" si="41"/>
        <v>2.8767984898537061E-4</v>
      </c>
      <c r="R1082" s="99">
        <f t="shared" si="41"/>
        <v>1.2705859996853865E-4</v>
      </c>
      <c r="S1082" s="101"/>
      <c r="T1082" s="99">
        <v>8.4192307692307705E-11</v>
      </c>
      <c r="U1082" s="99">
        <v>5.9230769230769202E-8</v>
      </c>
      <c r="V1082" s="99">
        <v>1.5146153846153801E-7</v>
      </c>
      <c r="W1082" s="99">
        <v>1.02384615384615E-6</v>
      </c>
      <c r="X1082" s="99">
        <v>2.50884615384615E-6</v>
      </c>
      <c r="Y1082" s="99">
        <v>5.7538461538461502E-7</v>
      </c>
      <c r="Z1082" s="99">
        <v>4.27307692307692E-7</v>
      </c>
      <c r="AA1082" s="99">
        <v>1.55692307692308E-7</v>
      </c>
      <c r="AB1082" s="99">
        <v>7.1076923076923106E-8</v>
      </c>
      <c r="AC1082" s="99">
        <v>3.1392307692307698E-8</v>
      </c>
    </row>
    <row r="1083" spans="1:29" s="98" customFormat="1" x14ac:dyDescent="0.25">
      <c r="A1083" s="98" t="s">
        <v>63</v>
      </c>
      <c r="B1083" s="98" t="s">
        <v>236</v>
      </c>
      <c r="C1083" s="98" t="s">
        <v>289</v>
      </c>
      <c r="D1083" s="98">
        <v>2016</v>
      </c>
      <c r="E1083" s="98">
        <v>2016</v>
      </c>
      <c r="F1083" s="98" t="s">
        <v>280</v>
      </c>
      <c r="G1083" s="98" t="s">
        <v>278</v>
      </c>
      <c r="H1083" s="98" t="s">
        <v>275</v>
      </c>
      <c r="I1083" s="99">
        <f t="shared" si="42"/>
        <v>4.6234261444077308E-7</v>
      </c>
      <c r="J1083" s="99">
        <f t="shared" si="42"/>
        <v>3.3905125058990109E-4</v>
      </c>
      <c r="K1083" s="99">
        <f t="shared" si="42"/>
        <v>3.3733887053641678E-3</v>
      </c>
      <c r="L1083" s="99">
        <f t="shared" si="42"/>
        <v>7.3461104294478535E-3</v>
      </c>
      <c r="M1083" s="99">
        <f t="shared" si="42"/>
        <v>1.9521132609721555E-2</v>
      </c>
      <c r="N1083" s="99">
        <f t="shared" si="41"/>
        <v>5.9590825861255223E-3</v>
      </c>
      <c r="O1083" s="99">
        <f t="shared" si="41"/>
        <v>4.2295787321063394E-3</v>
      </c>
      <c r="P1083" s="99">
        <f t="shared" si="41"/>
        <v>1.3647669026270266E-3</v>
      </c>
      <c r="Q1083" s="99">
        <f t="shared" si="41"/>
        <v>5.4796161711498988E-4</v>
      </c>
      <c r="R1083" s="99">
        <f t="shared" si="41"/>
        <v>2.123351266320593E-4</v>
      </c>
      <c r="S1083" s="101"/>
      <c r="T1083" s="99">
        <v>1.1423076923076901E-10</v>
      </c>
      <c r="U1083" s="99">
        <v>8.3769230769230802E-8</v>
      </c>
      <c r="V1083" s="99">
        <v>8.3346153846153901E-7</v>
      </c>
      <c r="W1083" s="99">
        <v>1.815E-6</v>
      </c>
      <c r="X1083" s="99">
        <v>4.8230769230769198E-6</v>
      </c>
      <c r="Y1083" s="99">
        <v>1.47230769230769E-6</v>
      </c>
      <c r="Z1083" s="99">
        <v>1.0449999999999999E-6</v>
      </c>
      <c r="AA1083" s="99">
        <v>3.37192307692308E-7</v>
      </c>
      <c r="AB1083" s="99">
        <v>1.35384615384615E-7</v>
      </c>
      <c r="AC1083" s="99">
        <v>5.2461538461538501E-8</v>
      </c>
    </row>
    <row r="1084" spans="1:29" s="98" customFormat="1" x14ac:dyDescent="0.25">
      <c r="A1084" s="98" t="s">
        <v>63</v>
      </c>
      <c r="B1084" s="98" t="s">
        <v>236</v>
      </c>
      <c r="C1084" s="98" t="s">
        <v>289</v>
      </c>
      <c r="D1084" s="98">
        <v>2016</v>
      </c>
      <c r="E1084" s="98">
        <v>2016</v>
      </c>
      <c r="F1084" s="98" t="s">
        <v>280</v>
      </c>
      <c r="G1084" s="98" t="s">
        <v>278</v>
      </c>
      <c r="H1084" s="98" t="s">
        <v>276</v>
      </c>
      <c r="I1084" s="99">
        <f t="shared" si="42"/>
        <v>7.4317294321220858E-7</v>
      </c>
      <c r="J1084" s="99">
        <f t="shared" si="42"/>
        <v>2.277465471134184E-3</v>
      </c>
      <c r="K1084" s="99">
        <f t="shared" si="42"/>
        <v>1.6712829322007242E-2</v>
      </c>
      <c r="L1084" s="99">
        <f t="shared" si="42"/>
        <v>3.0994078968066708E-2</v>
      </c>
      <c r="M1084" s="99">
        <f t="shared" si="42"/>
        <v>5.4282447695453984E-2</v>
      </c>
      <c r="N1084" s="99">
        <f t="shared" si="41"/>
        <v>1.7979990561585647E-2</v>
      </c>
      <c r="O1084" s="99">
        <f t="shared" si="41"/>
        <v>6.7810250117980369E-3</v>
      </c>
      <c r="P1084" s="99">
        <f t="shared" si="41"/>
        <v>2.5514462796916771E-3</v>
      </c>
      <c r="Q1084" s="99">
        <f t="shared" si="41"/>
        <v>1.1370203555136074E-3</v>
      </c>
      <c r="R1084" s="99">
        <f t="shared" si="41"/>
        <v>4.5720547428031909E-4</v>
      </c>
      <c r="S1084" s="101"/>
      <c r="T1084" s="99">
        <v>1.83615384615385E-10</v>
      </c>
      <c r="U1084" s="99">
        <v>5.6269230769230795E-7</v>
      </c>
      <c r="V1084" s="99">
        <v>4.1292307692307702E-6</v>
      </c>
      <c r="W1084" s="99">
        <v>7.6576923076923102E-6</v>
      </c>
      <c r="X1084" s="99">
        <v>1.3411538461538499E-5</v>
      </c>
      <c r="Y1084" s="99">
        <v>4.44230769230769E-6</v>
      </c>
      <c r="Z1084" s="99">
        <v>1.6753846153846199E-6</v>
      </c>
      <c r="AA1084" s="99">
        <v>6.3038461538461503E-7</v>
      </c>
      <c r="AB1084" s="99">
        <v>2.8092307692307702E-7</v>
      </c>
      <c r="AC1084" s="99">
        <v>1.12961538461538E-7</v>
      </c>
    </row>
    <row r="1085" spans="1:29" s="98" customFormat="1" x14ac:dyDescent="0.25">
      <c r="A1085" s="98" t="s">
        <v>63</v>
      </c>
      <c r="B1085" s="98" t="s">
        <v>236</v>
      </c>
      <c r="C1085" s="98" t="s">
        <v>289</v>
      </c>
      <c r="D1085" s="98">
        <v>2017</v>
      </c>
      <c r="E1085" s="98">
        <v>2016</v>
      </c>
      <c r="F1085" s="98" t="s">
        <v>272</v>
      </c>
      <c r="G1085" s="98" t="s">
        <v>273</v>
      </c>
      <c r="H1085" s="98" t="s">
        <v>274</v>
      </c>
      <c r="I1085" s="99">
        <f t="shared" si="42"/>
        <v>3.0355828220858898E-11</v>
      </c>
      <c r="J1085" s="99">
        <f t="shared" si="42"/>
        <v>1.8861087934560327E-5</v>
      </c>
      <c r="K1085" s="99">
        <f t="shared" si="42"/>
        <v>2.3070429447852761E-4</v>
      </c>
      <c r="L1085" s="99">
        <f t="shared" si="42"/>
        <v>9.4305439672801646E-4</v>
      </c>
      <c r="M1085" s="99">
        <f t="shared" si="42"/>
        <v>2.5984588957055211E-3</v>
      </c>
      <c r="N1085" s="99">
        <f t="shared" si="41"/>
        <v>4.0150642126789366E-4</v>
      </c>
      <c r="O1085" s="99">
        <f t="shared" si="41"/>
        <v>2.7441668711656442E-4</v>
      </c>
      <c r="P1085" s="99">
        <f t="shared" si="41"/>
        <v>9.1876973415132935E-5</v>
      </c>
      <c r="Q1085" s="99">
        <f t="shared" si="41"/>
        <v>3.9867321063394684E-5</v>
      </c>
      <c r="R1085" s="99">
        <f t="shared" si="41"/>
        <v>1.5744556237218812E-5</v>
      </c>
      <c r="S1085" s="101"/>
      <c r="T1085" s="99">
        <v>7.4999999999999996E-15</v>
      </c>
      <c r="U1085" s="99">
        <v>4.66E-9</v>
      </c>
      <c r="V1085" s="99">
        <v>5.7000000000000001E-8</v>
      </c>
      <c r="W1085" s="99">
        <v>2.3300000000000001E-7</v>
      </c>
      <c r="X1085" s="99">
        <v>6.4199999999999995E-7</v>
      </c>
      <c r="Y1085" s="99">
        <v>9.9200000000000002E-8</v>
      </c>
      <c r="Z1085" s="99">
        <v>6.7799999999999998E-8</v>
      </c>
      <c r="AA1085" s="99">
        <v>2.2700000000000001E-8</v>
      </c>
      <c r="AB1085" s="99">
        <v>9.8500000000000005E-9</v>
      </c>
      <c r="AC1085" s="99">
        <v>3.8899999999999996E-9</v>
      </c>
    </row>
    <row r="1086" spans="1:29" s="98" customFormat="1" x14ac:dyDescent="0.25">
      <c r="A1086" s="98" t="s">
        <v>63</v>
      </c>
      <c r="B1086" s="98" t="s">
        <v>236</v>
      </c>
      <c r="C1086" s="98" t="s">
        <v>289</v>
      </c>
      <c r="D1086" s="98">
        <v>2017</v>
      </c>
      <c r="E1086" s="98">
        <v>2016</v>
      </c>
      <c r="F1086" s="98" t="s">
        <v>272</v>
      </c>
      <c r="G1086" s="98" t="s">
        <v>273</v>
      </c>
      <c r="H1086" s="98" t="s">
        <v>275</v>
      </c>
      <c r="I1086" s="99">
        <f t="shared" si="42"/>
        <v>47.355092024539886</v>
      </c>
      <c r="J1086" s="99">
        <f t="shared" si="42"/>
        <v>10.320981595092025</v>
      </c>
      <c r="K1086" s="99">
        <f t="shared" si="42"/>
        <v>4.8974069529652349</v>
      </c>
      <c r="L1086" s="99">
        <f t="shared" si="42"/>
        <v>2.8372580777096115</v>
      </c>
      <c r="M1086" s="99">
        <f t="shared" si="42"/>
        <v>0.98352883435582827</v>
      </c>
      <c r="N1086" s="99">
        <f t="shared" si="41"/>
        <v>1.0847149284253579E-2</v>
      </c>
      <c r="O1086" s="99">
        <f t="shared" si="41"/>
        <v>3.9179255623721888E-3</v>
      </c>
      <c r="P1086" s="99">
        <f t="shared" si="41"/>
        <v>6.2330633946830276E-4</v>
      </c>
      <c r="Q1086" s="99">
        <f t="shared" si="41"/>
        <v>2.5782216768916155E-4</v>
      </c>
      <c r="R1086" s="99">
        <f t="shared" si="41"/>
        <v>1.3842257668711657E-4</v>
      </c>
      <c r="S1086" s="101"/>
      <c r="T1086" s="99">
        <v>1.17E-2</v>
      </c>
      <c r="U1086" s="99">
        <v>2.5500000000000002E-3</v>
      </c>
      <c r="V1086" s="99">
        <v>1.2099999999999999E-3</v>
      </c>
      <c r="W1086" s="99">
        <v>7.0100000000000002E-4</v>
      </c>
      <c r="X1086" s="99">
        <v>2.43E-4</v>
      </c>
      <c r="Y1086" s="99">
        <v>2.6800000000000002E-6</v>
      </c>
      <c r="Z1086" s="99">
        <v>9.6800000000000009E-7</v>
      </c>
      <c r="AA1086" s="99">
        <v>1.54E-7</v>
      </c>
      <c r="AB1086" s="99">
        <v>6.3699999999999995E-8</v>
      </c>
      <c r="AC1086" s="99">
        <v>3.4200000000000002E-8</v>
      </c>
    </row>
    <row r="1087" spans="1:29" s="98" customFormat="1" x14ac:dyDescent="0.25">
      <c r="A1087" s="98" t="s">
        <v>63</v>
      </c>
      <c r="B1087" s="98" t="s">
        <v>236</v>
      </c>
      <c r="C1087" s="98" t="s">
        <v>289</v>
      </c>
      <c r="D1087" s="98">
        <v>2017</v>
      </c>
      <c r="E1087" s="98">
        <v>2016</v>
      </c>
      <c r="F1087" s="98" t="s">
        <v>272</v>
      </c>
      <c r="G1087" s="98" t="s">
        <v>273</v>
      </c>
      <c r="H1087" s="98" t="s">
        <v>276</v>
      </c>
      <c r="I1087" s="99">
        <f t="shared" si="42"/>
        <v>296.67762781186093</v>
      </c>
      <c r="J1087" s="99">
        <f t="shared" si="42"/>
        <v>130.73243353783232</v>
      </c>
      <c r="K1087" s="99">
        <f t="shared" si="42"/>
        <v>84.591574642126773</v>
      </c>
      <c r="L1087" s="99">
        <f t="shared" si="42"/>
        <v>54.640490797546015</v>
      </c>
      <c r="M1087" s="99">
        <f t="shared" si="42"/>
        <v>26.915501022494887</v>
      </c>
      <c r="N1087" s="99">
        <f t="shared" si="41"/>
        <v>2.112765644171779</v>
      </c>
      <c r="O1087" s="99">
        <f t="shared" si="41"/>
        <v>0.76496687116564421</v>
      </c>
      <c r="P1087" s="99">
        <f t="shared" si="41"/>
        <v>0.19144408997955009</v>
      </c>
      <c r="Q1087" s="99">
        <f t="shared" si="41"/>
        <v>6.8401799591002052E-2</v>
      </c>
      <c r="R1087" s="99">
        <f t="shared" si="41"/>
        <v>2.392039263803681E-2</v>
      </c>
      <c r="S1087" s="101"/>
      <c r="T1087" s="99">
        <v>7.3300000000000004E-2</v>
      </c>
      <c r="U1087" s="99">
        <v>3.2300000000000002E-2</v>
      </c>
      <c r="V1087" s="99">
        <v>2.0899999999999998E-2</v>
      </c>
      <c r="W1087" s="99">
        <v>1.35E-2</v>
      </c>
      <c r="X1087" s="99">
        <v>6.6499999999999997E-3</v>
      </c>
      <c r="Y1087" s="99">
        <v>5.22E-4</v>
      </c>
      <c r="Z1087" s="99">
        <v>1.8900000000000001E-4</v>
      </c>
      <c r="AA1087" s="99">
        <v>4.7299999999999998E-5</v>
      </c>
      <c r="AB1087" s="99">
        <v>1.6900000000000001E-5</v>
      </c>
      <c r="AC1087" s="99">
        <v>5.9100000000000002E-6</v>
      </c>
    </row>
    <row r="1088" spans="1:29" s="98" customFormat="1" x14ac:dyDescent="0.25">
      <c r="A1088" s="98" t="s">
        <v>63</v>
      </c>
      <c r="B1088" s="98" t="s">
        <v>236</v>
      </c>
      <c r="C1088" s="98" t="s">
        <v>289</v>
      </c>
      <c r="D1088" s="98">
        <v>2017</v>
      </c>
      <c r="E1088" s="98">
        <v>2016</v>
      </c>
      <c r="F1088" s="98" t="s">
        <v>272</v>
      </c>
      <c r="G1088" s="98" t="s">
        <v>277</v>
      </c>
      <c r="H1088" s="98" t="s">
        <v>274</v>
      </c>
      <c r="I1088" s="99">
        <f t="shared" si="42"/>
        <v>47.355092024539886</v>
      </c>
      <c r="J1088" s="99">
        <f t="shared" si="42"/>
        <v>16.554044989775051</v>
      </c>
      <c r="K1088" s="99">
        <f t="shared" si="42"/>
        <v>9.632916155419224</v>
      </c>
      <c r="L1088" s="99">
        <f t="shared" si="42"/>
        <v>6.5163844580777104</v>
      </c>
      <c r="M1088" s="99">
        <f t="shared" si="42"/>
        <v>3.0477251533742331</v>
      </c>
      <c r="N1088" s="99">
        <f t="shared" si="41"/>
        <v>0.10766200408997956</v>
      </c>
      <c r="O1088" s="99">
        <f t="shared" si="41"/>
        <v>7.0020777096114525E-2</v>
      </c>
      <c r="P1088" s="99">
        <f t="shared" si="41"/>
        <v>1.5946928425357876E-2</v>
      </c>
      <c r="Q1088" s="99">
        <f t="shared" si="41"/>
        <v>5.3831002044989777E-3</v>
      </c>
      <c r="R1088" s="99">
        <f t="shared" si="41"/>
        <v>1.8658715746421269E-3</v>
      </c>
      <c r="S1088" s="101"/>
      <c r="T1088" s="99">
        <v>1.17E-2</v>
      </c>
      <c r="U1088" s="99">
        <v>4.0899999999999999E-3</v>
      </c>
      <c r="V1088" s="99">
        <v>2.3800000000000002E-3</v>
      </c>
      <c r="W1088" s="99">
        <v>1.6100000000000001E-3</v>
      </c>
      <c r="X1088" s="99">
        <v>7.5299999999999998E-4</v>
      </c>
      <c r="Y1088" s="99">
        <v>2.6599999999999999E-5</v>
      </c>
      <c r="Z1088" s="99">
        <v>1.73E-5</v>
      </c>
      <c r="AA1088" s="99">
        <v>3.9400000000000004E-6</v>
      </c>
      <c r="AB1088" s="99">
        <v>1.33E-6</v>
      </c>
      <c r="AC1088" s="99">
        <v>4.6100000000000001E-7</v>
      </c>
    </row>
    <row r="1089" spans="1:29" s="98" customFormat="1" x14ac:dyDescent="0.25">
      <c r="A1089" s="98" t="s">
        <v>63</v>
      </c>
      <c r="B1089" s="98" t="s">
        <v>236</v>
      </c>
      <c r="C1089" s="98" t="s">
        <v>289</v>
      </c>
      <c r="D1089" s="98">
        <v>2017</v>
      </c>
      <c r="E1089" s="98">
        <v>2016</v>
      </c>
      <c r="F1089" s="98" t="s">
        <v>272</v>
      </c>
      <c r="G1089" s="98" t="s">
        <v>277</v>
      </c>
      <c r="H1089" s="98" t="s">
        <v>275</v>
      </c>
      <c r="I1089" s="99">
        <f t="shared" si="42"/>
        <v>100.78134969325153</v>
      </c>
      <c r="J1089" s="99">
        <f t="shared" si="42"/>
        <v>37.034110429447857</v>
      </c>
      <c r="K1089" s="99">
        <f t="shared" si="42"/>
        <v>18.982511247443764</v>
      </c>
      <c r="L1089" s="99">
        <f t="shared" si="42"/>
        <v>13.963680981595092</v>
      </c>
      <c r="M1089" s="99">
        <f t="shared" si="42"/>
        <v>6.2330633946830263</v>
      </c>
      <c r="N1089" s="99">
        <f t="shared" si="41"/>
        <v>0.25903640081799589</v>
      </c>
      <c r="O1089" s="99">
        <f t="shared" si="41"/>
        <v>0.13316089979550103</v>
      </c>
      <c r="P1089" s="99">
        <f t="shared" si="41"/>
        <v>2.9789186094069532E-2</v>
      </c>
      <c r="Q1089" s="99">
        <f t="shared" si="41"/>
        <v>9.7543394683026578E-3</v>
      </c>
      <c r="R1089" s="99">
        <f t="shared" si="41"/>
        <v>3.2298601226993864E-3</v>
      </c>
      <c r="S1089" s="101"/>
      <c r="T1089" s="99">
        <v>2.4899999999999999E-2</v>
      </c>
      <c r="U1089" s="99">
        <v>9.1500000000000001E-3</v>
      </c>
      <c r="V1089" s="99">
        <v>4.6899999999999997E-3</v>
      </c>
      <c r="W1089" s="99">
        <v>3.4499999999999999E-3</v>
      </c>
      <c r="X1089" s="99">
        <v>1.5399999999999999E-3</v>
      </c>
      <c r="Y1089" s="99">
        <v>6.3999999999999997E-5</v>
      </c>
      <c r="Z1089" s="99">
        <v>3.29E-5</v>
      </c>
      <c r="AA1089" s="99">
        <v>7.3599999999999998E-6</v>
      </c>
      <c r="AB1089" s="99">
        <v>2.4099999999999998E-6</v>
      </c>
      <c r="AC1089" s="99">
        <v>7.9800000000000003E-7</v>
      </c>
    </row>
    <row r="1090" spans="1:29" s="98" customFormat="1" x14ac:dyDescent="0.25">
      <c r="A1090" s="98" t="s">
        <v>63</v>
      </c>
      <c r="B1090" s="98" t="s">
        <v>236</v>
      </c>
      <c r="C1090" s="98" t="s">
        <v>289</v>
      </c>
      <c r="D1090" s="98">
        <v>2017</v>
      </c>
      <c r="E1090" s="98">
        <v>2016</v>
      </c>
      <c r="F1090" s="98" t="s">
        <v>272</v>
      </c>
      <c r="G1090" s="98" t="s">
        <v>277</v>
      </c>
      <c r="H1090" s="98" t="s">
        <v>276</v>
      </c>
      <c r="I1090" s="99">
        <f t="shared" si="42"/>
        <v>121.01856850715747</v>
      </c>
      <c r="J1090" s="99">
        <f t="shared" si="42"/>
        <v>55.854723926380366</v>
      </c>
      <c r="K1090" s="99">
        <f t="shared" si="42"/>
        <v>37.398380368098159</v>
      </c>
      <c r="L1090" s="99">
        <f t="shared" si="42"/>
        <v>23.110903885480575</v>
      </c>
      <c r="M1090" s="99">
        <f t="shared" si="42"/>
        <v>11.170944785276074</v>
      </c>
      <c r="N1090" s="99">
        <f t="shared" si="41"/>
        <v>1.5420760736196319</v>
      </c>
      <c r="O1090" s="99">
        <f t="shared" si="41"/>
        <v>0.27927361963190184</v>
      </c>
      <c r="P1090" s="99">
        <f t="shared" si="41"/>
        <v>6.5568588957055224E-2</v>
      </c>
      <c r="Q1090" s="99">
        <f t="shared" si="41"/>
        <v>2.2341889570552144E-2</v>
      </c>
      <c r="R1090" s="99">
        <f t="shared" si="41"/>
        <v>7.5687198364008182E-3</v>
      </c>
      <c r="S1090" s="101"/>
      <c r="T1090" s="99">
        <v>2.9899999999999999E-2</v>
      </c>
      <c r="U1090" s="99">
        <v>1.38E-2</v>
      </c>
      <c r="V1090" s="99">
        <v>9.2399999999999999E-3</v>
      </c>
      <c r="W1090" s="99">
        <v>5.7099999999999998E-3</v>
      </c>
      <c r="X1090" s="99">
        <v>2.7599999999999999E-3</v>
      </c>
      <c r="Y1090" s="99">
        <v>3.8099999999999999E-4</v>
      </c>
      <c r="Z1090" s="99">
        <v>6.8999999999999997E-5</v>
      </c>
      <c r="AA1090" s="99">
        <v>1.6200000000000001E-5</v>
      </c>
      <c r="AB1090" s="99">
        <v>5.5199999999999997E-6</v>
      </c>
      <c r="AC1090" s="99">
        <v>1.8700000000000001E-6</v>
      </c>
    </row>
    <row r="1091" spans="1:29" s="98" customFormat="1" x14ac:dyDescent="0.25">
      <c r="A1091" s="98" t="s">
        <v>63</v>
      </c>
      <c r="B1091" s="98" t="s">
        <v>236</v>
      </c>
      <c r="C1091" s="98" t="s">
        <v>289</v>
      </c>
      <c r="D1091" s="98">
        <v>2017</v>
      </c>
      <c r="E1091" s="98">
        <v>2016</v>
      </c>
      <c r="F1091" s="98" t="s">
        <v>272</v>
      </c>
      <c r="G1091" s="98" t="s">
        <v>278</v>
      </c>
      <c r="H1091" s="98" t="s">
        <v>274</v>
      </c>
      <c r="I1091" s="99">
        <f t="shared" si="42"/>
        <v>20.034846625766875</v>
      </c>
      <c r="J1091" s="99">
        <f t="shared" si="42"/>
        <v>7.0036344187510027</v>
      </c>
      <c r="K1091" s="99">
        <f t="shared" si="42"/>
        <v>4.0754645272927608</v>
      </c>
      <c r="L1091" s="99">
        <f t="shared" si="42"/>
        <v>2.7569318861097996</v>
      </c>
      <c r="M1091" s="99">
        <f t="shared" si="42"/>
        <v>1.2894221802737136</v>
      </c>
      <c r="N1091" s="99">
        <f t="shared" si="41"/>
        <v>4.5549309422683842E-2</v>
      </c>
      <c r="O1091" s="99">
        <f t="shared" si="41"/>
        <v>2.9624174925279224E-2</v>
      </c>
      <c r="P1091" s="99">
        <f t="shared" si="41"/>
        <v>6.7467774107283435E-3</v>
      </c>
      <c r="Q1091" s="99">
        <f t="shared" si="41"/>
        <v>2.277465471134184E-3</v>
      </c>
      <c r="R1091" s="99">
        <f t="shared" si="41"/>
        <v>7.8940720465628627E-4</v>
      </c>
      <c r="S1091" s="101"/>
      <c r="T1091" s="99">
        <v>4.9500000000000004E-3</v>
      </c>
      <c r="U1091" s="99">
        <v>1.73038461538462E-3</v>
      </c>
      <c r="V1091" s="99">
        <v>1.0069230769230799E-3</v>
      </c>
      <c r="W1091" s="99">
        <v>6.8115384615384598E-4</v>
      </c>
      <c r="X1091" s="99">
        <v>3.18576923076923E-4</v>
      </c>
      <c r="Y1091" s="99">
        <v>1.1253846153846199E-5</v>
      </c>
      <c r="Z1091" s="99">
        <v>7.3192307692307702E-6</v>
      </c>
      <c r="AA1091" s="99">
        <v>1.6669230769230799E-6</v>
      </c>
      <c r="AB1091" s="99">
        <v>5.6269230769230795E-7</v>
      </c>
      <c r="AC1091" s="99">
        <v>1.95038461538462E-7</v>
      </c>
    </row>
    <row r="1092" spans="1:29" s="98" customFormat="1" x14ac:dyDescent="0.25">
      <c r="A1092" s="98" t="s">
        <v>63</v>
      </c>
      <c r="B1092" s="98" t="s">
        <v>236</v>
      </c>
      <c r="C1092" s="98" t="s">
        <v>289</v>
      </c>
      <c r="D1092" s="98">
        <v>2017</v>
      </c>
      <c r="E1092" s="98">
        <v>2016</v>
      </c>
      <c r="F1092" s="98" t="s">
        <v>272</v>
      </c>
      <c r="G1092" s="98" t="s">
        <v>278</v>
      </c>
      <c r="H1092" s="98" t="s">
        <v>275</v>
      </c>
      <c r="I1092" s="99">
        <f t="shared" si="42"/>
        <v>42.638263331760321</v>
      </c>
      <c r="J1092" s="99">
        <f t="shared" si="42"/>
        <v>15.668277489381801</v>
      </c>
      <c r="K1092" s="99">
        <f t="shared" si="42"/>
        <v>8.0310624508415938</v>
      </c>
      <c r="L1092" s="99">
        <f t="shared" si="42"/>
        <v>5.9077111845209815</v>
      </c>
      <c r="M1092" s="99">
        <f t="shared" si="42"/>
        <v>2.6370652823658975</v>
      </c>
      <c r="N1092" s="99">
        <f t="shared" si="41"/>
        <v>0.10959232342299836</v>
      </c>
      <c r="O1092" s="99">
        <f t="shared" si="41"/>
        <v>5.6337303759635173E-2</v>
      </c>
      <c r="P1092" s="99">
        <f t="shared" si="41"/>
        <v>1.2603117193644786E-2</v>
      </c>
      <c r="Q1092" s="99">
        <f t="shared" si="41"/>
        <v>4.1268359288972609E-3</v>
      </c>
      <c r="R1092" s="99">
        <f t="shared" si="41"/>
        <v>1.3664792826805112E-3</v>
      </c>
      <c r="S1092" s="101"/>
      <c r="T1092" s="99">
        <v>1.0534615384615399E-2</v>
      </c>
      <c r="U1092" s="99">
        <v>3.8711538461538501E-3</v>
      </c>
      <c r="V1092" s="99">
        <v>1.9842307692307698E-3</v>
      </c>
      <c r="W1092" s="99">
        <v>1.45961538461538E-3</v>
      </c>
      <c r="X1092" s="99">
        <v>6.5153846153846197E-4</v>
      </c>
      <c r="Y1092" s="99">
        <v>2.7076923076923098E-5</v>
      </c>
      <c r="Z1092" s="99">
        <v>1.39192307692308E-5</v>
      </c>
      <c r="AA1092" s="99">
        <v>3.1138461538461501E-6</v>
      </c>
      <c r="AB1092" s="99">
        <v>1.0196153846153801E-6</v>
      </c>
      <c r="AC1092" s="99">
        <v>3.3761538461538501E-7</v>
      </c>
    </row>
    <row r="1093" spans="1:29" s="98" customFormat="1" x14ac:dyDescent="0.25">
      <c r="A1093" s="98" t="s">
        <v>63</v>
      </c>
      <c r="B1093" s="98" t="s">
        <v>236</v>
      </c>
      <c r="C1093" s="98" t="s">
        <v>289</v>
      </c>
      <c r="D1093" s="98">
        <v>2017</v>
      </c>
      <c r="E1093" s="98">
        <v>2016</v>
      </c>
      <c r="F1093" s="98" t="s">
        <v>272</v>
      </c>
      <c r="G1093" s="98" t="s">
        <v>278</v>
      </c>
      <c r="H1093" s="98" t="s">
        <v>276</v>
      </c>
      <c r="I1093" s="99">
        <f t="shared" si="42"/>
        <v>51.200163599182005</v>
      </c>
      <c r="J1093" s="99">
        <f t="shared" si="42"/>
        <v>23.630844738084004</v>
      </c>
      <c r="K1093" s="99">
        <f t="shared" si="42"/>
        <v>15.822391694195378</v>
      </c>
      <c r="L1093" s="99">
        <f t="shared" si="42"/>
        <v>9.7776901053956244</v>
      </c>
      <c r="M1093" s="99">
        <f t="shared" si="42"/>
        <v>4.7261689476168094</v>
      </c>
      <c r="N1093" s="99">
        <f t="shared" si="41"/>
        <v>0.6524168003775378</v>
      </c>
      <c r="O1093" s="99">
        <f t="shared" si="41"/>
        <v>0.11815422369042004</v>
      </c>
      <c r="P1093" s="99">
        <f t="shared" si="41"/>
        <v>2.7740556866446421E-2</v>
      </c>
      <c r="Q1093" s="99">
        <f t="shared" si="41"/>
        <v>9.4523378952336215E-3</v>
      </c>
      <c r="R1093" s="99">
        <f t="shared" si="41"/>
        <v>3.2021507000157302E-3</v>
      </c>
      <c r="S1093" s="101"/>
      <c r="T1093" s="99">
        <v>1.265E-2</v>
      </c>
      <c r="U1093" s="99">
        <v>5.8384615384615398E-3</v>
      </c>
      <c r="V1093" s="99">
        <v>3.9092307692307699E-3</v>
      </c>
      <c r="W1093" s="99">
        <v>2.41576923076923E-3</v>
      </c>
      <c r="X1093" s="99">
        <v>1.1676923076923099E-3</v>
      </c>
      <c r="Y1093" s="99">
        <v>1.6119230769230799E-4</v>
      </c>
      <c r="Z1093" s="99">
        <v>2.9192307692307699E-5</v>
      </c>
      <c r="AA1093" s="99">
        <v>6.8538461538461499E-6</v>
      </c>
      <c r="AB1093" s="99">
        <v>2.3353846153846202E-6</v>
      </c>
      <c r="AC1093" s="99">
        <v>7.9115384615384597E-7</v>
      </c>
    </row>
    <row r="1094" spans="1:29" s="98" customFormat="1" x14ac:dyDescent="0.25">
      <c r="A1094" s="98" t="s">
        <v>63</v>
      </c>
      <c r="B1094" s="98" t="s">
        <v>236</v>
      </c>
      <c r="C1094" s="98" t="s">
        <v>289</v>
      </c>
      <c r="D1094" s="98">
        <v>2017</v>
      </c>
      <c r="E1094" s="98">
        <v>2016</v>
      </c>
      <c r="F1094" s="98" t="s">
        <v>279</v>
      </c>
      <c r="G1094" s="98" t="s">
        <v>273</v>
      </c>
      <c r="H1094" s="98" t="s">
        <v>274</v>
      </c>
      <c r="I1094" s="99">
        <f t="shared" si="42"/>
        <v>0</v>
      </c>
      <c r="J1094" s="99">
        <f t="shared" si="42"/>
        <v>0</v>
      </c>
      <c r="K1094" s="99">
        <f t="shared" si="42"/>
        <v>0</v>
      </c>
      <c r="L1094" s="99">
        <f t="shared" si="42"/>
        <v>0</v>
      </c>
      <c r="M1094" s="99">
        <f t="shared" si="42"/>
        <v>0</v>
      </c>
      <c r="N1094" s="99">
        <f t="shared" si="41"/>
        <v>0</v>
      </c>
      <c r="O1094" s="99">
        <f t="shared" si="41"/>
        <v>0</v>
      </c>
      <c r="P1094" s="99">
        <f t="shared" si="41"/>
        <v>0</v>
      </c>
      <c r="Q1094" s="99">
        <f t="shared" si="41"/>
        <v>0</v>
      </c>
      <c r="R1094" s="99">
        <f t="shared" si="41"/>
        <v>0</v>
      </c>
      <c r="S1094" s="101"/>
      <c r="T1094" s="99">
        <v>0</v>
      </c>
      <c r="U1094" s="99">
        <v>0</v>
      </c>
      <c r="V1094" s="99">
        <v>0</v>
      </c>
      <c r="W1094" s="99">
        <v>0</v>
      </c>
      <c r="X1094" s="99">
        <v>0</v>
      </c>
      <c r="Y1094" s="99">
        <v>0</v>
      </c>
      <c r="Z1094" s="99">
        <v>0</v>
      </c>
      <c r="AA1094" s="99">
        <v>0</v>
      </c>
      <c r="AB1094" s="99">
        <v>0</v>
      </c>
      <c r="AC1094" s="99">
        <v>0</v>
      </c>
    </row>
    <row r="1095" spans="1:29" s="98" customFormat="1" x14ac:dyDescent="0.25">
      <c r="A1095" s="98" t="s">
        <v>63</v>
      </c>
      <c r="B1095" s="98" t="s">
        <v>236</v>
      </c>
      <c r="C1095" s="98" t="s">
        <v>289</v>
      </c>
      <c r="D1095" s="98">
        <v>2017</v>
      </c>
      <c r="E1095" s="98">
        <v>2016</v>
      </c>
      <c r="F1095" s="98" t="s">
        <v>279</v>
      </c>
      <c r="G1095" s="98" t="s">
        <v>273</v>
      </c>
      <c r="H1095" s="98" t="s">
        <v>275</v>
      </c>
      <c r="I1095" s="99">
        <f t="shared" si="42"/>
        <v>47.355092024539886</v>
      </c>
      <c r="J1095" s="99">
        <f t="shared" si="42"/>
        <v>10.320981595092025</v>
      </c>
      <c r="K1095" s="99">
        <f t="shared" si="42"/>
        <v>4.8974069529652349</v>
      </c>
      <c r="L1095" s="99">
        <f t="shared" si="42"/>
        <v>2.8170208588957055</v>
      </c>
      <c r="M1095" s="99">
        <f t="shared" si="42"/>
        <v>0.9471018404907976</v>
      </c>
      <c r="N1095" s="99">
        <f t="shared" si="41"/>
        <v>6.7187566462167687E-3</v>
      </c>
      <c r="O1095" s="99">
        <f t="shared" si="41"/>
        <v>1.7444482617586911E-3</v>
      </c>
      <c r="P1095" s="99">
        <f t="shared" si="41"/>
        <v>1.8780139059304703E-5</v>
      </c>
      <c r="Q1095" s="99">
        <f t="shared" si="41"/>
        <v>0</v>
      </c>
      <c r="R1095" s="99">
        <f t="shared" si="41"/>
        <v>0</v>
      </c>
      <c r="S1095" s="101"/>
      <c r="T1095" s="99">
        <v>1.17E-2</v>
      </c>
      <c r="U1095" s="99">
        <v>2.5500000000000002E-3</v>
      </c>
      <c r="V1095" s="99">
        <v>1.2099999999999999E-3</v>
      </c>
      <c r="W1095" s="99">
        <v>6.96E-4</v>
      </c>
      <c r="X1095" s="99">
        <v>2.34E-4</v>
      </c>
      <c r="Y1095" s="99">
        <v>1.66E-6</v>
      </c>
      <c r="Z1095" s="99">
        <v>4.3099999999999998E-7</v>
      </c>
      <c r="AA1095" s="99">
        <v>4.6399999999999997E-9</v>
      </c>
      <c r="AB1095" s="99">
        <v>0</v>
      </c>
      <c r="AC1095" s="99">
        <v>0</v>
      </c>
    </row>
    <row r="1096" spans="1:29" s="98" customFormat="1" x14ac:dyDescent="0.25">
      <c r="A1096" s="98" t="s">
        <v>63</v>
      </c>
      <c r="B1096" s="98" t="s">
        <v>236</v>
      </c>
      <c r="C1096" s="98" t="s">
        <v>289</v>
      </c>
      <c r="D1096" s="98">
        <v>2017</v>
      </c>
      <c r="E1096" s="98">
        <v>2016</v>
      </c>
      <c r="F1096" s="98" t="s">
        <v>279</v>
      </c>
      <c r="G1096" s="98" t="s">
        <v>273</v>
      </c>
      <c r="H1096" s="98" t="s">
        <v>276</v>
      </c>
      <c r="I1096" s="99">
        <f t="shared" si="42"/>
        <v>296.67762781186093</v>
      </c>
      <c r="J1096" s="99">
        <f t="shared" si="42"/>
        <v>130.73243353783232</v>
      </c>
      <c r="K1096" s="99">
        <f t="shared" si="42"/>
        <v>84.591574642126773</v>
      </c>
      <c r="L1096" s="99">
        <f t="shared" si="42"/>
        <v>54.640490797546015</v>
      </c>
      <c r="M1096" s="99">
        <f t="shared" si="42"/>
        <v>26.672654396728021</v>
      </c>
      <c r="N1096" s="99">
        <f t="shared" si="41"/>
        <v>2.0115795501022498</v>
      </c>
      <c r="O1096" s="99">
        <f t="shared" si="41"/>
        <v>0.7123501022494888</v>
      </c>
      <c r="P1096" s="99">
        <f t="shared" si="41"/>
        <v>0.17080212678936604</v>
      </c>
      <c r="Q1096" s="99">
        <f t="shared" si="41"/>
        <v>5.7473701431492843E-2</v>
      </c>
      <c r="R1096" s="99">
        <f t="shared" si="41"/>
        <v>1.9751525562372189E-2</v>
      </c>
      <c r="S1096" s="101"/>
      <c r="T1096" s="99">
        <v>7.3300000000000004E-2</v>
      </c>
      <c r="U1096" s="99">
        <v>3.2300000000000002E-2</v>
      </c>
      <c r="V1096" s="99">
        <v>2.0899999999999998E-2</v>
      </c>
      <c r="W1096" s="99">
        <v>1.35E-2</v>
      </c>
      <c r="X1096" s="99">
        <v>6.5900000000000004E-3</v>
      </c>
      <c r="Y1096" s="99">
        <v>4.9700000000000005E-4</v>
      </c>
      <c r="Z1096" s="99">
        <v>1.76E-4</v>
      </c>
      <c r="AA1096" s="99">
        <v>4.2200000000000003E-5</v>
      </c>
      <c r="AB1096" s="99">
        <v>1.42E-5</v>
      </c>
      <c r="AC1096" s="99">
        <v>4.8799999999999999E-6</v>
      </c>
    </row>
    <row r="1097" spans="1:29" s="98" customFormat="1" x14ac:dyDescent="0.25">
      <c r="A1097" s="98" t="s">
        <v>63</v>
      </c>
      <c r="B1097" s="98" t="s">
        <v>236</v>
      </c>
      <c r="C1097" s="98" t="s">
        <v>289</v>
      </c>
      <c r="D1097" s="98">
        <v>2017</v>
      </c>
      <c r="E1097" s="98">
        <v>2016</v>
      </c>
      <c r="F1097" s="98" t="s">
        <v>279</v>
      </c>
      <c r="G1097" s="98" t="s">
        <v>277</v>
      </c>
      <c r="H1097" s="98" t="s">
        <v>274</v>
      </c>
      <c r="I1097" s="99">
        <f t="shared" si="42"/>
        <v>47.355092024539886</v>
      </c>
      <c r="J1097" s="99">
        <f t="shared" si="42"/>
        <v>16.554044989775051</v>
      </c>
      <c r="K1097" s="99">
        <f t="shared" si="42"/>
        <v>9.632916155419224</v>
      </c>
      <c r="L1097" s="99">
        <f t="shared" si="42"/>
        <v>6.4759100204498985</v>
      </c>
      <c r="M1097" s="99">
        <f t="shared" si="42"/>
        <v>3.0153456032719839</v>
      </c>
      <c r="N1097" s="99">
        <f t="shared" si="41"/>
        <v>0.10078134969325153</v>
      </c>
      <c r="O1097" s="99">
        <f t="shared" si="41"/>
        <v>6.4759100204498973E-2</v>
      </c>
      <c r="P1097" s="99">
        <f t="shared" si="41"/>
        <v>1.3923206543967281E-2</v>
      </c>
      <c r="Q1097" s="99">
        <f t="shared" si="41"/>
        <v>4.452188139059305E-3</v>
      </c>
      <c r="R1097" s="99">
        <f t="shared" si="41"/>
        <v>1.4611271983640084E-3</v>
      </c>
      <c r="S1097" s="101"/>
      <c r="T1097" s="99">
        <v>1.17E-2</v>
      </c>
      <c r="U1097" s="99">
        <v>4.0899999999999999E-3</v>
      </c>
      <c r="V1097" s="99">
        <v>2.3800000000000002E-3</v>
      </c>
      <c r="W1097" s="99">
        <v>1.6000000000000001E-3</v>
      </c>
      <c r="X1097" s="99">
        <v>7.45E-4</v>
      </c>
      <c r="Y1097" s="99">
        <v>2.4899999999999999E-5</v>
      </c>
      <c r="Z1097" s="99">
        <v>1.5999999999999999E-5</v>
      </c>
      <c r="AA1097" s="99">
        <v>3.4400000000000001E-6</v>
      </c>
      <c r="AB1097" s="99">
        <v>1.1000000000000001E-6</v>
      </c>
      <c r="AC1097" s="99">
        <v>3.6100000000000002E-7</v>
      </c>
    </row>
    <row r="1098" spans="1:29" s="98" customFormat="1" x14ac:dyDescent="0.25">
      <c r="A1098" s="98" t="s">
        <v>63</v>
      </c>
      <c r="B1098" s="98" t="s">
        <v>236</v>
      </c>
      <c r="C1098" s="98" t="s">
        <v>289</v>
      </c>
      <c r="D1098" s="98">
        <v>2017</v>
      </c>
      <c r="E1098" s="98">
        <v>2016</v>
      </c>
      <c r="F1098" s="98" t="s">
        <v>279</v>
      </c>
      <c r="G1098" s="98" t="s">
        <v>277</v>
      </c>
      <c r="H1098" s="98" t="s">
        <v>275</v>
      </c>
      <c r="I1098" s="99">
        <f t="shared" si="42"/>
        <v>100.78134969325153</v>
      </c>
      <c r="J1098" s="99">
        <f t="shared" si="42"/>
        <v>37.034110429447857</v>
      </c>
      <c r="K1098" s="99">
        <f t="shared" si="42"/>
        <v>18.942036809815953</v>
      </c>
      <c r="L1098" s="99">
        <f t="shared" si="42"/>
        <v>13.882732106339468</v>
      </c>
      <c r="M1098" s="99">
        <f t="shared" si="42"/>
        <v>6.1116400817995906</v>
      </c>
      <c r="N1098" s="99">
        <f t="shared" si="41"/>
        <v>0.24082290388548061</v>
      </c>
      <c r="O1098" s="99">
        <f t="shared" si="41"/>
        <v>0.12101856850715746</v>
      </c>
      <c r="P1098" s="99">
        <f t="shared" si="41"/>
        <v>2.5620319018404909E-2</v>
      </c>
      <c r="Q1098" s="99">
        <f t="shared" si="41"/>
        <v>8.0544130879345605E-3</v>
      </c>
      <c r="R1098" s="99">
        <f t="shared" si="41"/>
        <v>2.5539370143149282E-3</v>
      </c>
      <c r="S1098" s="101"/>
      <c r="T1098" s="99">
        <v>2.4899999999999999E-2</v>
      </c>
      <c r="U1098" s="99">
        <v>9.1500000000000001E-3</v>
      </c>
      <c r="V1098" s="99">
        <v>4.6800000000000001E-3</v>
      </c>
      <c r="W1098" s="99">
        <v>3.4299999999999999E-3</v>
      </c>
      <c r="X1098" s="99">
        <v>1.5100000000000001E-3</v>
      </c>
      <c r="Y1098" s="99">
        <v>5.9500000000000003E-5</v>
      </c>
      <c r="Z1098" s="99">
        <v>2.9899999999999998E-5</v>
      </c>
      <c r="AA1098" s="99">
        <v>6.3300000000000004E-6</v>
      </c>
      <c r="AB1098" s="99">
        <v>1.99E-6</v>
      </c>
      <c r="AC1098" s="99">
        <v>6.3099999999999997E-7</v>
      </c>
    </row>
    <row r="1099" spans="1:29" s="98" customFormat="1" x14ac:dyDescent="0.25">
      <c r="A1099" s="98" t="s">
        <v>63</v>
      </c>
      <c r="B1099" s="98" t="s">
        <v>236</v>
      </c>
      <c r="C1099" s="98" t="s">
        <v>289</v>
      </c>
      <c r="D1099" s="98">
        <v>2017</v>
      </c>
      <c r="E1099" s="98">
        <v>2016</v>
      </c>
      <c r="F1099" s="98" t="s">
        <v>279</v>
      </c>
      <c r="G1099" s="98" t="s">
        <v>277</v>
      </c>
      <c r="H1099" s="98" t="s">
        <v>276</v>
      </c>
      <c r="I1099" s="99">
        <f t="shared" si="42"/>
        <v>121.01856850715747</v>
      </c>
      <c r="J1099" s="99">
        <f t="shared" si="42"/>
        <v>55.854723926380366</v>
      </c>
      <c r="K1099" s="99">
        <f t="shared" si="42"/>
        <v>37.398380368098159</v>
      </c>
      <c r="L1099" s="99">
        <f t="shared" si="42"/>
        <v>23.07042944785276</v>
      </c>
      <c r="M1099" s="99">
        <f t="shared" si="42"/>
        <v>11.08999591002045</v>
      </c>
      <c r="N1099" s="99">
        <f t="shared" si="41"/>
        <v>1.4692220858895706</v>
      </c>
      <c r="O1099" s="99">
        <f t="shared" si="41"/>
        <v>0.26065537832310837</v>
      </c>
      <c r="P1099" s="99">
        <f t="shared" si="41"/>
        <v>5.7473701431492843E-2</v>
      </c>
      <c r="Q1099" s="99">
        <f t="shared" si="41"/>
        <v>1.8699190184049079E-2</v>
      </c>
      <c r="R1099" s="99">
        <f t="shared" si="41"/>
        <v>6.1116400817995912E-3</v>
      </c>
      <c r="S1099" s="101"/>
      <c r="T1099" s="99">
        <v>2.9899999999999999E-2</v>
      </c>
      <c r="U1099" s="99">
        <v>1.38E-2</v>
      </c>
      <c r="V1099" s="99">
        <v>9.2399999999999999E-3</v>
      </c>
      <c r="W1099" s="99">
        <v>5.7000000000000002E-3</v>
      </c>
      <c r="X1099" s="99">
        <v>2.7399999999999998E-3</v>
      </c>
      <c r="Y1099" s="99">
        <v>3.6299999999999999E-4</v>
      </c>
      <c r="Z1099" s="99">
        <v>6.4399999999999993E-5</v>
      </c>
      <c r="AA1099" s="99">
        <v>1.42E-5</v>
      </c>
      <c r="AB1099" s="99">
        <v>4.6199999999999998E-6</v>
      </c>
      <c r="AC1099" s="99">
        <v>1.5099999999999999E-6</v>
      </c>
    </row>
    <row r="1100" spans="1:29" s="98" customFormat="1" x14ac:dyDescent="0.25">
      <c r="A1100" s="98" t="s">
        <v>63</v>
      </c>
      <c r="B1100" s="98" t="s">
        <v>236</v>
      </c>
      <c r="C1100" s="98" t="s">
        <v>289</v>
      </c>
      <c r="D1100" s="98">
        <v>2017</v>
      </c>
      <c r="E1100" s="98">
        <v>2016</v>
      </c>
      <c r="F1100" s="98" t="s">
        <v>279</v>
      </c>
      <c r="G1100" s="98" t="s">
        <v>278</v>
      </c>
      <c r="H1100" s="98" t="s">
        <v>274</v>
      </c>
      <c r="I1100" s="99">
        <f t="shared" si="42"/>
        <v>20.034846625766875</v>
      </c>
      <c r="J1100" s="99">
        <f t="shared" si="42"/>
        <v>7.0036344187510027</v>
      </c>
      <c r="K1100" s="99">
        <f t="shared" si="42"/>
        <v>4.0754645272927608</v>
      </c>
      <c r="L1100" s="99">
        <f t="shared" si="42"/>
        <v>2.7398080855749569</v>
      </c>
      <c r="M1100" s="99">
        <f t="shared" si="42"/>
        <v>1.2757231398458404</v>
      </c>
      <c r="N1100" s="99">
        <f t="shared" si="41"/>
        <v>4.263826333176033E-2</v>
      </c>
      <c r="O1100" s="99">
        <f t="shared" si="41"/>
        <v>2.7398080855749574E-2</v>
      </c>
      <c r="P1100" s="99">
        <f t="shared" si="41"/>
        <v>5.8905873839861763E-3</v>
      </c>
      <c r="Q1100" s="99">
        <f t="shared" si="41"/>
        <v>1.8836180588327814E-3</v>
      </c>
      <c r="R1100" s="99">
        <f t="shared" si="41"/>
        <v>6.1816919930784866E-4</v>
      </c>
      <c r="S1100" s="101"/>
      <c r="T1100" s="99">
        <v>4.9500000000000004E-3</v>
      </c>
      <c r="U1100" s="99">
        <v>1.73038461538462E-3</v>
      </c>
      <c r="V1100" s="99">
        <v>1.0069230769230799E-3</v>
      </c>
      <c r="W1100" s="99">
        <v>6.7692307692307702E-4</v>
      </c>
      <c r="X1100" s="99">
        <v>3.1519230769230799E-4</v>
      </c>
      <c r="Y1100" s="99">
        <v>1.05346153846154E-5</v>
      </c>
      <c r="Z1100" s="99">
        <v>6.7692307692307704E-6</v>
      </c>
      <c r="AA1100" s="99">
        <v>1.4553846153846199E-6</v>
      </c>
      <c r="AB1100" s="99">
        <v>4.6538461538461502E-7</v>
      </c>
      <c r="AC1100" s="99">
        <v>1.5273076923076899E-7</v>
      </c>
    </row>
    <row r="1101" spans="1:29" s="98" customFormat="1" x14ac:dyDescent="0.25">
      <c r="A1101" s="98" t="s">
        <v>63</v>
      </c>
      <c r="B1101" s="98" t="s">
        <v>236</v>
      </c>
      <c r="C1101" s="98" t="s">
        <v>289</v>
      </c>
      <c r="D1101" s="98">
        <v>2017</v>
      </c>
      <c r="E1101" s="98">
        <v>2016</v>
      </c>
      <c r="F1101" s="98" t="s">
        <v>279</v>
      </c>
      <c r="G1101" s="98" t="s">
        <v>278</v>
      </c>
      <c r="H1101" s="98" t="s">
        <v>275</v>
      </c>
      <c r="I1101" s="99">
        <f t="shared" si="42"/>
        <v>42.638263331760321</v>
      </c>
      <c r="J1101" s="99">
        <f t="shared" si="42"/>
        <v>15.668277489381801</v>
      </c>
      <c r="K1101" s="99">
        <f t="shared" si="42"/>
        <v>8.0139386503067485</v>
      </c>
      <c r="L1101" s="99">
        <f t="shared" si="42"/>
        <v>5.8734635834513291</v>
      </c>
      <c r="M1101" s="99">
        <f t="shared" si="42"/>
        <v>2.5856938807613661</v>
      </c>
      <c r="N1101" s="99">
        <f t="shared" ref="N1101:R1151" si="43">1000*98.96*Y1101/24.45</f>
        <v>0.10188661318231861</v>
      </c>
      <c r="O1101" s="99">
        <f t="shared" si="43"/>
        <v>5.1200163599182003E-2</v>
      </c>
      <c r="P1101" s="99">
        <f t="shared" si="43"/>
        <v>1.0839365738555909E-2</v>
      </c>
      <c r="Q1101" s="99">
        <f t="shared" si="43"/>
        <v>3.407636306433853E-3</v>
      </c>
      <c r="R1101" s="99">
        <f t="shared" si="43"/>
        <v>1.0805118137486218E-3</v>
      </c>
      <c r="S1101" s="101"/>
      <c r="T1101" s="99">
        <v>1.0534615384615399E-2</v>
      </c>
      <c r="U1101" s="99">
        <v>3.8711538461538501E-3</v>
      </c>
      <c r="V1101" s="99">
        <v>1.98E-3</v>
      </c>
      <c r="W1101" s="99">
        <v>1.4511538461538501E-3</v>
      </c>
      <c r="X1101" s="99">
        <v>6.3884615384615401E-4</v>
      </c>
      <c r="Y1101" s="99">
        <v>2.5173076923076901E-5</v>
      </c>
      <c r="Z1101" s="99">
        <v>1.2649999999999999E-5</v>
      </c>
      <c r="AA1101" s="99">
        <v>2.67807692307692E-6</v>
      </c>
      <c r="AB1101" s="99">
        <v>8.4192307692307702E-7</v>
      </c>
      <c r="AC1101" s="99">
        <v>2.6696153846153801E-7</v>
      </c>
    </row>
    <row r="1102" spans="1:29" s="98" customFormat="1" x14ac:dyDescent="0.25">
      <c r="A1102" s="98" t="s">
        <v>63</v>
      </c>
      <c r="B1102" s="98" t="s">
        <v>236</v>
      </c>
      <c r="C1102" s="98" t="s">
        <v>289</v>
      </c>
      <c r="D1102" s="98">
        <v>2017</v>
      </c>
      <c r="E1102" s="98">
        <v>2016</v>
      </c>
      <c r="F1102" s="98" t="s">
        <v>279</v>
      </c>
      <c r="G1102" s="98" t="s">
        <v>278</v>
      </c>
      <c r="H1102" s="98" t="s">
        <v>276</v>
      </c>
      <c r="I1102" s="99">
        <f t="shared" ref="I1102:M1152" si="44">1000*98.96*T1102/24.45</f>
        <v>51.200163599182005</v>
      </c>
      <c r="J1102" s="99">
        <f t="shared" si="44"/>
        <v>23.630844738084004</v>
      </c>
      <c r="K1102" s="99">
        <f t="shared" si="44"/>
        <v>15.822391694195378</v>
      </c>
      <c r="L1102" s="99">
        <f t="shared" si="44"/>
        <v>9.7605663048607774</v>
      </c>
      <c r="M1102" s="99">
        <f t="shared" si="44"/>
        <v>4.691921346547117</v>
      </c>
      <c r="N1102" s="99">
        <f t="shared" si="43"/>
        <v>0.62159395941481799</v>
      </c>
      <c r="O1102" s="99">
        <f t="shared" si="43"/>
        <v>0.11027727544439182</v>
      </c>
      <c r="P1102" s="99">
        <f t="shared" si="43"/>
        <v>2.4315796759477752E-2</v>
      </c>
      <c r="Q1102" s="99">
        <f t="shared" si="43"/>
        <v>7.9111958470976691E-3</v>
      </c>
      <c r="R1102" s="99">
        <f t="shared" si="43"/>
        <v>2.5856938807613662E-3</v>
      </c>
      <c r="S1102" s="101"/>
      <c r="T1102" s="99">
        <v>1.265E-2</v>
      </c>
      <c r="U1102" s="99">
        <v>5.8384615384615398E-3</v>
      </c>
      <c r="V1102" s="99">
        <v>3.9092307692307699E-3</v>
      </c>
      <c r="W1102" s="99">
        <v>2.4115384615384602E-3</v>
      </c>
      <c r="X1102" s="99">
        <v>1.15923076923077E-3</v>
      </c>
      <c r="Y1102" s="99">
        <v>1.53576923076923E-4</v>
      </c>
      <c r="Z1102" s="99">
        <v>2.72461538461538E-5</v>
      </c>
      <c r="AA1102" s="99">
        <v>6.0076923076923099E-6</v>
      </c>
      <c r="AB1102" s="99">
        <v>1.9546153846153798E-6</v>
      </c>
      <c r="AC1102" s="99">
        <v>6.3884615384615399E-7</v>
      </c>
    </row>
    <row r="1103" spans="1:29" s="98" customFormat="1" x14ac:dyDescent="0.25">
      <c r="A1103" s="98" t="s">
        <v>63</v>
      </c>
      <c r="B1103" s="98" t="s">
        <v>236</v>
      </c>
      <c r="C1103" s="98" t="s">
        <v>289</v>
      </c>
      <c r="D1103" s="98">
        <v>2017</v>
      </c>
      <c r="E1103" s="98">
        <v>2016</v>
      </c>
      <c r="F1103" s="98" t="s">
        <v>280</v>
      </c>
      <c r="G1103" s="98" t="s">
        <v>273</v>
      </c>
      <c r="H1103" s="98" t="s">
        <v>274</v>
      </c>
      <c r="I1103" s="99">
        <f t="shared" si="44"/>
        <v>5.0997791411042943E-12</v>
      </c>
      <c r="J1103" s="99">
        <f t="shared" si="44"/>
        <v>1.2344703476482618E-5</v>
      </c>
      <c r="K1103" s="99">
        <f t="shared" si="44"/>
        <v>9.6329161554192244E-5</v>
      </c>
      <c r="L1103" s="99">
        <f t="shared" si="44"/>
        <v>6.9211288343558298E-4</v>
      </c>
      <c r="M1103" s="99">
        <f t="shared" si="44"/>
        <v>2.1491926380368099E-3</v>
      </c>
      <c r="N1103" s="99">
        <f t="shared" si="43"/>
        <v>3.8369766871165648E-4</v>
      </c>
      <c r="O1103" s="99">
        <f t="shared" si="43"/>
        <v>2.7279770961145193E-4</v>
      </c>
      <c r="P1103" s="99">
        <f t="shared" si="43"/>
        <v>9.1876973415132935E-5</v>
      </c>
      <c r="Q1103" s="99">
        <f t="shared" si="43"/>
        <v>3.9219730061349697E-5</v>
      </c>
      <c r="R1103" s="99">
        <f t="shared" si="43"/>
        <v>1.5744556237218812E-5</v>
      </c>
      <c r="S1103" s="101"/>
      <c r="T1103" s="99">
        <v>1.26E-15</v>
      </c>
      <c r="U1103" s="99">
        <v>3.05E-9</v>
      </c>
      <c r="V1103" s="99">
        <v>2.3800000000000001E-8</v>
      </c>
      <c r="W1103" s="99">
        <v>1.7100000000000001E-7</v>
      </c>
      <c r="X1103" s="99">
        <v>5.3099999999999998E-7</v>
      </c>
      <c r="Y1103" s="99">
        <v>9.4800000000000002E-8</v>
      </c>
      <c r="Z1103" s="99">
        <v>6.7399999999999995E-8</v>
      </c>
      <c r="AA1103" s="99">
        <v>2.2700000000000001E-8</v>
      </c>
      <c r="AB1103" s="99">
        <v>9.6899999999999994E-9</v>
      </c>
      <c r="AC1103" s="99">
        <v>3.8899999999999996E-9</v>
      </c>
    </row>
    <row r="1104" spans="1:29" s="98" customFormat="1" x14ac:dyDescent="0.25">
      <c r="A1104" s="98" t="s">
        <v>63</v>
      </c>
      <c r="B1104" s="98" t="s">
        <v>236</v>
      </c>
      <c r="C1104" s="98" t="s">
        <v>289</v>
      </c>
      <c r="D1104" s="98">
        <v>2017</v>
      </c>
      <c r="E1104" s="98">
        <v>2016</v>
      </c>
      <c r="F1104" s="98" t="s">
        <v>280</v>
      </c>
      <c r="G1104" s="98" t="s">
        <v>273</v>
      </c>
      <c r="H1104" s="98" t="s">
        <v>275</v>
      </c>
      <c r="I1104" s="99">
        <f t="shared" si="44"/>
        <v>8.4996319018404902E-9</v>
      </c>
      <c r="J1104" s="99">
        <f t="shared" si="44"/>
        <v>2.3191852760736197E-4</v>
      </c>
      <c r="K1104" s="99">
        <f t="shared" si="44"/>
        <v>2.4244188139059307E-3</v>
      </c>
      <c r="L1104" s="99">
        <f t="shared" si="44"/>
        <v>7.244924335378323E-3</v>
      </c>
      <c r="M1104" s="99">
        <f t="shared" si="44"/>
        <v>1.5339811860940696E-2</v>
      </c>
      <c r="N1104" s="99">
        <f t="shared" si="43"/>
        <v>2.8008310838445807E-3</v>
      </c>
      <c r="O1104" s="99">
        <f t="shared" si="43"/>
        <v>1.3235141104294479E-3</v>
      </c>
      <c r="P1104" s="99">
        <f t="shared" si="43"/>
        <v>4.3712392638036812E-4</v>
      </c>
      <c r="Q1104" s="99">
        <f t="shared" si="43"/>
        <v>2.2260940695296525E-4</v>
      </c>
      <c r="R1104" s="99">
        <f t="shared" si="43"/>
        <v>1.2061382413087935E-4</v>
      </c>
      <c r="S1104" s="101"/>
      <c r="T1104" s="99">
        <v>2.0999999999999999E-12</v>
      </c>
      <c r="U1104" s="99">
        <v>5.7299999999999997E-8</v>
      </c>
      <c r="V1104" s="99">
        <v>5.99E-7</v>
      </c>
      <c r="W1104" s="99">
        <v>1.79E-6</v>
      </c>
      <c r="X1104" s="99">
        <v>3.7900000000000001E-6</v>
      </c>
      <c r="Y1104" s="99">
        <v>6.92E-7</v>
      </c>
      <c r="Z1104" s="99">
        <v>3.27E-7</v>
      </c>
      <c r="AA1104" s="99">
        <v>1.08E-7</v>
      </c>
      <c r="AB1104" s="99">
        <v>5.5000000000000003E-8</v>
      </c>
      <c r="AC1104" s="99">
        <v>2.9799999999999999E-8</v>
      </c>
    </row>
    <row r="1105" spans="1:29" s="98" customFormat="1" x14ac:dyDescent="0.25">
      <c r="A1105" s="98" t="s">
        <v>63</v>
      </c>
      <c r="B1105" s="98" t="s">
        <v>236</v>
      </c>
      <c r="C1105" s="98" t="s">
        <v>289</v>
      </c>
      <c r="D1105" s="98">
        <v>2017</v>
      </c>
      <c r="E1105" s="98">
        <v>2016</v>
      </c>
      <c r="F1105" s="98" t="s">
        <v>280</v>
      </c>
      <c r="G1105" s="98" t="s">
        <v>273</v>
      </c>
      <c r="H1105" s="98" t="s">
        <v>276</v>
      </c>
      <c r="I1105" s="99">
        <f t="shared" si="44"/>
        <v>6.3544867075664618E-6</v>
      </c>
      <c r="J1105" s="99">
        <f t="shared" si="44"/>
        <v>5.828319018404908E-3</v>
      </c>
      <c r="K1105" s="99">
        <f t="shared" si="44"/>
        <v>5.3831002044989779E-2</v>
      </c>
      <c r="L1105" s="99">
        <f t="shared" si="44"/>
        <v>0.11899484662576687</v>
      </c>
      <c r="M1105" s="99">
        <f t="shared" si="44"/>
        <v>0.32581922290388549</v>
      </c>
      <c r="N1105" s="99">
        <f t="shared" si="43"/>
        <v>0.1129236809815951</v>
      </c>
      <c r="O1105" s="99">
        <f t="shared" si="43"/>
        <v>6.6782822085889579E-2</v>
      </c>
      <c r="P1105" s="99">
        <f t="shared" si="43"/>
        <v>2.4082290388548058E-2</v>
      </c>
      <c r="Q1105" s="99">
        <f t="shared" si="43"/>
        <v>1.0442404907975461E-2</v>
      </c>
      <c r="R1105" s="99">
        <f t="shared" si="43"/>
        <v>4.249815950920245E-3</v>
      </c>
      <c r="S1105" s="101"/>
      <c r="T1105" s="99">
        <v>1.57E-9</v>
      </c>
      <c r="U1105" s="99">
        <v>1.44E-6</v>
      </c>
      <c r="V1105" s="99">
        <v>1.33E-5</v>
      </c>
      <c r="W1105" s="99">
        <v>2.94E-5</v>
      </c>
      <c r="X1105" s="99">
        <v>8.0500000000000005E-5</v>
      </c>
      <c r="Y1105" s="99">
        <v>2.7900000000000001E-5</v>
      </c>
      <c r="Z1105" s="99">
        <v>1.6500000000000001E-5</v>
      </c>
      <c r="AA1105" s="99">
        <v>5.9499999999999998E-6</v>
      </c>
      <c r="AB1105" s="99">
        <v>2.5799999999999999E-6</v>
      </c>
      <c r="AC1105" s="99">
        <v>1.0499999999999999E-6</v>
      </c>
    </row>
    <row r="1106" spans="1:29" s="98" customFormat="1" x14ac:dyDescent="0.25">
      <c r="A1106" s="98" t="s">
        <v>63</v>
      </c>
      <c r="B1106" s="98" t="s">
        <v>236</v>
      </c>
      <c r="C1106" s="98" t="s">
        <v>289</v>
      </c>
      <c r="D1106" s="98">
        <v>2017</v>
      </c>
      <c r="E1106" s="98">
        <v>2016</v>
      </c>
      <c r="F1106" s="98" t="s">
        <v>280</v>
      </c>
      <c r="G1106" s="98" t="s">
        <v>277</v>
      </c>
      <c r="H1106" s="98" t="s">
        <v>274</v>
      </c>
      <c r="I1106" s="99">
        <f t="shared" si="44"/>
        <v>1.0806674846625768E-6</v>
      </c>
      <c r="J1106" s="99">
        <f t="shared" si="44"/>
        <v>7.6091942740286298E-4</v>
      </c>
      <c r="K1106" s="99">
        <f t="shared" si="44"/>
        <v>1.9427730061349691E-3</v>
      </c>
      <c r="L1106" s="99">
        <f t="shared" si="44"/>
        <v>1.3113717791411043E-2</v>
      </c>
      <c r="M1106" s="99">
        <f t="shared" si="44"/>
        <v>3.2177177914110427E-2</v>
      </c>
      <c r="N1106" s="99">
        <f t="shared" si="43"/>
        <v>7.366347648261759E-3</v>
      </c>
      <c r="O1106" s="99">
        <f t="shared" si="43"/>
        <v>5.5045235173824128E-3</v>
      </c>
      <c r="P1106" s="99">
        <f t="shared" si="43"/>
        <v>1.999437218813906E-3</v>
      </c>
      <c r="Q1106" s="99">
        <f t="shared" si="43"/>
        <v>9.1067484662576677E-4</v>
      </c>
      <c r="R1106" s="99">
        <f t="shared" si="43"/>
        <v>4.0272065439672802E-4</v>
      </c>
      <c r="S1106" s="101"/>
      <c r="T1106" s="99">
        <v>2.6700000000000001E-10</v>
      </c>
      <c r="U1106" s="99">
        <v>1.8799999999999999E-7</v>
      </c>
      <c r="V1106" s="99">
        <v>4.7999999999999996E-7</v>
      </c>
      <c r="W1106" s="99">
        <v>3.2399999999999999E-6</v>
      </c>
      <c r="X1106" s="99">
        <v>7.9500000000000001E-6</v>
      </c>
      <c r="Y1106" s="99">
        <v>1.8199999999999999E-6</v>
      </c>
      <c r="Z1106" s="99">
        <v>1.3599999999999999E-6</v>
      </c>
      <c r="AA1106" s="99">
        <v>4.9399999999999995E-7</v>
      </c>
      <c r="AB1106" s="99">
        <v>2.2499999999999999E-7</v>
      </c>
      <c r="AC1106" s="99">
        <v>9.9499999999999998E-8</v>
      </c>
    </row>
    <row r="1107" spans="1:29" s="98" customFormat="1" x14ac:dyDescent="0.25">
      <c r="A1107" s="98" t="s">
        <v>63</v>
      </c>
      <c r="B1107" s="98" t="s">
        <v>236</v>
      </c>
      <c r="C1107" s="98" t="s">
        <v>289</v>
      </c>
      <c r="D1107" s="98">
        <v>2017</v>
      </c>
      <c r="E1107" s="98">
        <v>2016</v>
      </c>
      <c r="F1107" s="98" t="s">
        <v>280</v>
      </c>
      <c r="G1107" s="98" t="s">
        <v>277</v>
      </c>
      <c r="H1107" s="98" t="s">
        <v>275</v>
      </c>
      <c r="I1107" s="99">
        <f t="shared" si="44"/>
        <v>1.4651746421267895E-6</v>
      </c>
      <c r="J1107" s="99">
        <f t="shared" si="44"/>
        <v>1.0725725971370145E-3</v>
      </c>
      <c r="K1107" s="99">
        <f t="shared" si="44"/>
        <v>1.0725725971370142E-2</v>
      </c>
      <c r="L1107" s="99">
        <f t="shared" si="44"/>
        <v>2.3272801635991821E-2</v>
      </c>
      <c r="M1107" s="99">
        <f t="shared" si="44"/>
        <v>6.1925889570552145E-2</v>
      </c>
      <c r="N1107" s="99">
        <f t="shared" si="43"/>
        <v>1.8901562372188142E-2</v>
      </c>
      <c r="O1107" s="99">
        <f t="shared" si="43"/>
        <v>1.3437513292433537E-2</v>
      </c>
      <c r="P1107" s="99">
        <f t="shared" si="43"/>
        <v>4.330764826175869E-3</v>
      </c>
      <c r="Q1107" s="99">
        <f t="shared" si="43"/>
        <v>1.7363533742331288E-3</v>
      </c>
      <c r="R1107" s="99">
        <f t="shared" si="43"/>
        <v>6.7592310838445813E-4</v>
      </c>
      <c r="S1107" s="101"/>
      <c r="T1107" s="99">
        <v>3.6199999999999999E-10</v>
      </c>
      <c r="U1107" s="99">
        <v>2.65E-7</v>
      </c>
      <c r="V1107" s="99">
        <v>2.65E-6</v>
      </c>
      <c r="W1107" s="99">
        <v>5.75E-6</v>
      </c>
      <c r="X1107" s="99">
        <v>1.5299999999999999E-5</v>
      </c>
      <c r="Y1107" s="99">
        <v>4.6700000000000002E-6</v>
      </c>
      <c r="Z1107" s="99">
        <v>3.32E-6</v>
      </c>
      <c r="AA1107" s="99">
        <v>1.0699999999999999E-6</v>
      </c>
      <c r="AB1107" s="99">
        <v>4.2899999999999999E-7</v>
      </c>
      <c r="AC1107" s="99">
        <v>1.67E-7</v>
      </c>
    </row>
    <row r="1108" spans="1:29" s="98" customFormat="1" x14ac:dyDescent="0.25">
      <c r="A1108" s="98" t="s">
        <v>63</v>
      </c>
      <c r="B1108" s="98" t="s">
        <v>236</v>
      </c>
      <c r="C1108" s="98" t="s">
        <v>289</v>
      </c>
      <c r="D1108" s="98">
        <v>2017</v>
      </c>
      <c r="E1108" s="98">
        <v>2016</v>
      </c>
      <c r="F1108" s="98" t="s">
        <v>280</v>
      </c>
      <c r="G1108" s="98" t="s">
        <v>277</v>
      </c>
      <c r="H1108" s="98" t="s">
        <v>276</v>
      </c>
      <c r="I1108" s="99">
        <f t="shared" si="44"/>
        <v>2.35561226993865E-6</v>
      </c>
      <c r="J1108" s="99">
        <f t="shared" si="44"/>
        <v>7.204449897750511E-3</v>
      </c>
      <c r="K1108" s="99">
        <f t="shared" si="44"/>
        <v>5.3021513292433535E-2</v>
      </c>
      <c r="L1108" s="99">
        <f t="shared" si="44"/>
        <v>9.7948139059304704E-2</v>
      </c>
      <c r="M1108" s="99">
        <f t="shared" si="44"/>
        <v>0.17201635991820041</v>
      </c>
      <c r="N1108" s="99">
        <f t="shared" si="43"/>
        <v>5.7068957055214732E-2</v>
      </c>
      <c r="O1108" s="99">
        <f t="shared" si="43"/>
        <v>2.1532400817995911E-2</v>
      </c>
      <c r="P1108" s="99">
        <f t="shared" si="43"/>
        <v>8.0544130879345605E-3</v>
      </c>
      <c r="Q1108" s="99">
        <f t="shared" si="43"/>
        <v>3.6062723926380373E-3</v>
      </c>
      <c r="R1108" s="99">
        <f t="shared" si="43"/>
        <v>1.4489848670756647E-3</v>
      </c>
      <c r="S1108" s="101"/>
      <c r="T1108" s="99">
        <v>5.8199999999999995E-10</v>
      </c>
      <c r="U1108" s="99">
        <v>1.7799999999999999E-6</v>
      </c>
      <c r="V1108" s="99">
        <v>1.31E-5</v>
      </c>
      <c r="W1108" s="99">
        <v>2.4199999999999999E-5</v>
      </c>
      <c r="X1108" s="99">
        <v>4.2500000000000003E-5</v>
      </c>
      <c r="Y1108" s="99">
        <v>1.4100000000000001E-5</v>
      </c>
      <c r="Z1108" s="99">
        <v>5.3199999999999999E-6</v>
      </c>
      <c r="AA1108" s="99">
        <v>1.99E-6</v>
      </c>
      <c r="AB1108" s="99">
        <v>8.9100000000000002E-7</v>
      </c>
      <c r="AC1108" s="99">
        <v>3.58E-7</v>
      </c>
    </row>
    <row r="1109" spans="1:29" s="98" customFormat="1" x14ac:dyDescent="0.25">
      <c r="A1109" s="98" t="s">
        <v>63</v>
      </c>
      <c r="B1109" s="98" t="s">
        <v>236</v>
      </c>
      <c r="C1109" s="98" t="s">
        <v>289</v>
      </c>
      <c r="D1109" s="98">
        <v>2017</v>
      </c>
      <c r="E1109" s="98">
        <v>2016</v>
      </c>
      <c r="F1109" s="98" t="s">
        <v>280</v>
      </c>
      <c r="G1109" s="98" t="s">
        <v>278</v>
      </c>
      <c r="H1109" s="98" t="s">
        <v>274</v>
      </c>
      <c r="I1109" s="99">
        <f t="shared" si="44"/>
        <v>4.5720547428031904E-7</v>
      </c>
      <c r="J1109" s="99">
        <f t="shared" si="44"/>
        <v>3.219274500550573E-4</v>
      </c>
      <c r="K1109" s="99">
        <f t="shared" si="44"/>
        <v>8.2194242567248672E-4</v>
      </c>
      <c r="L1109" s="99">
        <f t="shared" si="44"/>
        <v>5.5481113732892846E-3</v>
      </c>
      <c r="M1109" s="99">
        <f t="shared" si="44"/>
        <v>1.3613421425200571E-2</v>
      </c>
      <c r="N1109" s="99">
        <f t="shared" si="43"/>
        <v>3.1165316973415136E-3</v>
      </c>
      <c r="O1109" s="99">
        <f t="shared" si="43"/>
        <v>2.328836872738712E-3</v>
      </c>
      <c r="P1109" s="99">
        <f t="shared" si="43"/>
        <v>8.4591574642126804E-4</v>
      </c>
      <c r="Q1109" s="99">
        <f t="shared" si="43"/>
        <v>3.8528551203397828E-4</v>
      </c>
      <c r="R1109" s="99">
        <f t="shared" si="43"/>
        <v>1.7038181532169245E-4</v>
      </c>
      <c r="S1109" s="101"/>
      <c r="T1109" s="99">
        <v>1.12961538461538E-10</v>
      </c>
      <c r="U1109" s="99">
        <v>7.9538461538461503E-8</v>
      </c>
      <c r="V1109" s="99">
        <v>2.03076923076923E-7</v>
      </c>
      <c r="W1109" s="99">
        <v>1.3707692307692301E-6</v>
      </c>
      <c r="X1109" s="99">
        <v>3.3634615384615399E-6</v>
      </c>
      <c r="Y1109" s="99">
        <v>7.7000000000000004E-7</v>
      </c>
      <c r="Z1109" s="99">
        <v>5.7538461538461502E-7</v>
      </c>
      <c r="AA1109" s="99">
        <v>2.0900000000000001E-7</v>
      </c>
      <c r="AB1109" s="99">
        <v>9.51923076923077E-8</v>
      </c>
      <c r="AC1109" s="99">
        <v>4.2096153846153801E-8</v>
      </c>
    </row>
    <row r="1110" spans="1:29" s="98" customFormat="1" x14ac:dyDescent="0.25">
      <c r="A1110" s="98" t="s">
        <v>63</v>
      </c>
      <c r="B1110" s="98" t="s">
        <v>236</v>
      </c>
      <c r="C1110" s="98" t="s">
        <v>289</v>
      </c>
      <c r="D1110" s="98">
        <v>2017</v>
      </c>
      <c r="E1110" s="98">
        <v>2016</v>
      </c>
      <c r="F1110" s="98" t="s">
        <v>280</v>
      </c>
      <c r="G1110" s="98" t="s">
        <v>278</v>
      </c>
      <c r="H1110" s="98" t="s">
        <v>275</v>
      </c>
      <c r="I1110" s="99">
        <f t="shared" si="44"/>
        <v>6.1988157936133332E-7</v>
      </c>
      <c r="J1110" s="99">
        <f t="shared" si="44"/>
        <v>4.5378071417335374E-4</v>
      </c>
      <c r="K1110" s="99">
        <f t="shared" si="44"/>
        <v>4.5378071417335377E-3</v>
      </c>
      <c r="L1110" s="99">
        <f t="shared" si="44"/>
        <v>9.84618530753501E-3</v>
      </c>
      <c r="M1110" s="99">
        <f t="shared" si="44"/>
        <v>2.619941481831051E-2</v>
      </c>
      <c r="N1110" s="99">
        <f t="shared" si="43"/>
        <v>7.9968148497719035E-3</v>
      </c>
      <c r="O1110" s="99">
        <f t="shared" si="43"/>
        <v>5.6851017775680175E-3</v>
      </c>
      <c r="P1110" s="99">
        <f t="shared" si="43"/>
        <v>1.8322466572282534E-3</v>
      </c>
      <c r="Q1110" s="99">
        <f t="shared" si="43"/>
        <v>7.3461104294478524E-4</v>
      </c>
      <c r="R1110" s="99">
        <f t="shared" si="43"/>
        <v>2.8596746893188587E-4</v>
      </c>
      <c r="S1110" s="101"/>
      <c r="T1110" s="99">
        <v>1.53153846153846E-10</v>
      </c>
      <c r="U1110" s="99">
        <v>1.12115384615385E-7</v>
      </c>
      <c r="V1110" s="99">
        <v>1.12115384615385E-6</v>
      </c>
      <c r="W1110" s="99">
        <v>2.4326923076923098E-6</v>
      </c>
      <c r="X1110" s="99">
        <v>6.4730769230769201E-6</v>
      </c>
      <c r="Y1110" s="99">
        <v>1.9757692307692302E-6</v>
      </c>
      <c r="Z1110" s="99">
        <v>1.40461538461538E-6</v>
      </c>
      <c r="AA1110" s="99">
        <v>4.52692307692308E-7</v>
      </c>
      <c r="AB1110" s="99">
        <v>1.815E-7</v>
      </c>
      <c r="AC1110" s="99">
        <v>7.0653846153846094E-8</v>
      </c>
    </row>
    <row r="1111" spans="1:29" s="98" customFormat="1" x14ac:dyDescent="0.25">
      <c r="A1111" s="98" t="s">
        <v>63</v>
      </c>
      <c r="B1111" s="98" t="s">
        <v>236</v>
      </c>
      <c r="C1111" s="98" t="s">
        <v>289</v>
      </c>
      <c r="D1111" s="98">
        <v>2017</v>
      </c>
      <c r="E1111" s="98">
        <v>2016</v>
      </c>
      <c r="F1111" s="98" t="s">
        <v>280</v>
      </c>
      <c r="G1111" s="98" t="s">
        <v>278</v>
      </c>
      <c r="H1111" s="98" t="s">
        <v>276</v>
      </c>
      <c r="I1111" s="99">
        <f t="shared" si="44"/>
        <v>9.9660519112788948E-7</v>
      </c>
      <c r="J1111" s="99">
        <f t="shared" si="44"/>
        <v>3.0480364952021393E-3</v>
      </c>
      <c r="K1111" s="99">
        <f t="shared" si="44"/>
        <v>2.2432178700644949E-2</v>
      </c>
      <c r="L1111" s="99">
        <f t="shared" si="44"/>
        <v>4.1439597294321069E-2</v>
      </c>
      <c r="M1111" s="99">
        <f t="shared" si="44"/>
        <v>7.2776152273084663E-2</v>
      </c>
      <c r="N1111" s="99">
        <f t="shared" si="43"/>
        <v>2.4144558754129328E-2</v>
      </c>
      <c r="O1111" s="99">
        <f t="shared" si="43"/>
        <v>9.1098618845367289E-3</v>
      </c>
      <c r="P1111" s="99">
        <f t="shared" si="43"/>
        <v>3.407636306433853E-3</v>
      </c>
      <c r="Q1111" s="99">
        <f t="shared" si="43"/>
        <v>1.5257306276545521E-3</v>
      </c>
      <c r="R1111" s="99">
        <f t="shared" si="43"/>
        <v>6.1303205914739478E-4</v>
      </c>
      <c r="S1111" s="101"/>
      <c r="T1111" s="99">
        <v>2.4623076923076898E-10</v>
      </c>
      <c r="U1111" s="99">
        <v>7.5307692307692295E-7</v>
      </c>
      <c r="V1111" s="99">
        <v>5.5423076923076896E-6</v>
      </c>
      <c r="W1111" s="99">
        <v>1.0238461538461499E-5</v>
      </c>
      <c r="X1111" s="99">
        <v>1.7980769230769201E-5</v>
      </c>
      <c r="Y1111" s="99">
        <v>5.9653846153846202E-6</v>
      </c>
      <c r="Z1111" s="99">
        <v>2.2507692307692301E-6</v>
      </c>
      <c r="AA1111" s="99">
        <v>8.4192307692307702E-7</v>
      </c>
      <c r="AB1111" s="99">
        <v>3.7696153846153801E-7</v>
      </c>
      <c r="AC1111" s="99">
        <v>1.5146153846153801E-7</v>
      </c>
    </row>
    <row r="1112" spans="1:29" s="98" customFormat="1" x14ac:dyDescent="0.25">
      <c r="A1112" s="98" t="s">
        <v>63</v>
      </c>
      <c r="B1112" s="98" t="s">
        <v>236</v>
      </c>
      <c r="C1112" s="98" t="s">
        <v>289</v>
      </c>
      <c r="D1112" s="98">
        <v>2018</v>
      </c>
      <c r="E1112" s="98">
        <v>2016</v>
      </c>
      <c r="F1112" s="98" t="s">
        <v>272</v>
      </c>
      <c r="G1112" s="98" t="s">
        <v>273</v>
      </c>
      <c r="H1112" s="98" t="s">
        <v>274</v>
      </c>
      <c r="I1112" s="99">
        <f t="shared" si="44"/>
        <v>2.5134625766871167E-11</v>
      </c>
      <c r="J1112" s="99">
        <f t="shared" si="44"/>
        <v>1.562313292433538E-5</v>
      </c>
      <c r="K1112" s="99">
        <f t="shared" si="44"/>
        <v>1.9063460122699385E-4</v>
      </c>
      <c r="L1112" s="99">
        <f t="shared" si="44"/>
        <v>7.8115664621676898E-4</v>
      </c>
      <c r="M1112" s="99">
        <f t="shared" si="44"/>
        <v>2.1734773006134968E-3</v>
      </c>
      <c r="N1112" s="99">
        <f t="shared" si="43"/>
        <v>3.3229513292433536E-4</v>
      </c>
      <c r="O1112" s="99">
        <f t="shared" si="43"/>
        <v>2.2706159509202457E-4</v>
      </c>
      <c r="P1112" s="99">
        <f t="shared" si="43"/>
        <v>7.6091942740286295E-5</v>
      </c>
      <c r="Q1112" s="99">
        <f t="shared" si="43"/>
        <v>3.2986666666666667E-5</v>
      </c>
      <c r="R1112" s="99">
        <f t="shared" si="43"/>
        <v>1.3032768916155419E-5</v>
      </c>
      <c r="S1112" s="101"/>
      <c r="T1112" s="99">
        <v>6.2100000000000003E-15</v>
      </c>
      <c r="U1112" s="99">
        <v>3.8600000000000003E-9</v>
      </c>
      <c r="V1112" s="99">
        <v>4.7099999999999998E-8</v>
      </c>
      <c r="W1112" s="99">
        <v>1.9299999999999999E-7</v>
      </c>
      <c r="X1112" s="99">
        <v>5.37E-7</v>
      </c>
      <c r="Y1112" s="99">
        <v>8.2100000000000001E-8</v>
      </c>
      <c r="Z1112" s="99">
        <v>5.6099999999999999E-8</v>
      </c>
      <c r="AA1112" s="99">
        <v>1.88E-8</v>
      </c>
      <c r="AB1112" s="99">
        <v>8.1500000000000002E-9</v>
      </c>
      <c r="AC1112" s="99">
        <v>3.22E-9</v>
      </c>
    </row>
    <row r="1113" spans="1:29" s="98" customFormat="1" x14ac:dyDescent="0.25">
      <c r="A1113" s="98" t="s">
        <v>63</v>
      </c>
      <c r="B1113" s="98" t="s">
        <v>236</v>
      </c>
      <c r="C1113" s="98" t="s">
        <v>289</v>
      </c>
      <c r="D1113" s="98">
        <v>2018</v>
      </c>
      <c r="E1113" s="98">
        <v>2016</v>
      </c>
      <c r="F1113" s="98" t="s">
        <v>272</v>
      </c>
      <c r="G1113" s="98" t="s">
        <v>273</v>
      </c>
      <c r="H1113" s="98" t="s">
        <v>275</v>
      </c>
      <c r="I1113" s="99">
        <f t="shared" si="44"/>
        <v>56.259468302658483</v>
      </c>
      <c r="J1113" s="99">
        <f t="shared" si="44"/>
        <v>12.263754601226996</v>
      </c>
      <c r="K1113" s="99">
        <f t="shared" si="44"/>
        <v>5.8283190184049092</v>
      </c>
      <c r="L1113" s="99">
        <f t="shared" si="44"/>
        <v>3.3593783231083845</v>
      </c>
      <c r="M1113" s="99">
        <f t="shared" si="44"/>
        <v>1.149474028629857</v>
      </c>
      <c r="N1113" s="99">
        <f t="shared" si="43"/>
        <v>1.1292368098159511E-2</v>
      </c>
      <c r="O1113" s="99">
        <f t="shared" si="43"/>
        <v>3.9057832310838451E-3</v>
      </c>
      <c r="P1113" s="99">
        <f t="shared" si="43"/>
        <v>5.6259468302658486E-4</v>
      </c>
      <c r="Q1113" s="99">
        <f t="shared" si="43"/>
        <v>2.173477300613497E-4</v>
      </c>
      <c r="R1113" s="99">
        <f t="shared" si="43"/>
        <v>1.1656638036809817E-4</v>
      </c>
      <c r="S1113" s="101"/>
      <c r="T1113" s="99">
        <v>1.3899999999999999E-2</v>
      </c>
      <c r="U1113" s="99">
        <v>3.0300000000000001E-3</v>
      </c>
      <c r="V1113" s="99">
        <v>1.4400000000000001E-3</v>
      </c>
      <c r="W1113" s="99">
        <v>8.3000000000000001E-4</v>
      </c>
      <c r="X1113" s="99">
        <v>2.8400000000000002E-4</v>
      </c>
      <c r="Y1113" s="99">
        <v>2.79E-6</v>
      </c>
      <c r="Z1113" s="99">
        <v>9.6500000000000008E-7</v>
      </c>
      <c r="AA1113" s="99">
        <v>1.3899999999999999E-7</v>
      </c>
      <c r="AB1113" s="99">
        <v>5.3699999999999998E-8</v>
      </c>
      <c r="AC1113" s="99">
        <v>2.88E-8</v>
      </c>
    </row>
    <row r="1114" spans="1:29" s="98" customFormat="1" x14ac:dyDescent="0.25">
      <c r="A1114" s="98" t="s">
        <v>63</v>
      </c>
      <c r="B1114" s="98" t="s">
        <v>236</v>
      </c>
      <c r="C1114" s="98" t="s">
        <v>289</v>
      </c>
      <c r="D1114" s="98">
        <v>2018</v>
      </c>
      <c r="E1114" s="98">
        <v>2016</v>
      </c>
      <c r="F1114" s="98" t="s">
        <v>272</v>
      </c>
      <c r="G1114" s="98" t="s">
        <v>273</v>
      </c>
      <c r="H1114" s="98" t="s">
        <v>276</v>
      </c>
      <c r="I1114" s="99">
        <f t="shared" si="44"/>
        <v>352.12760736196316</v>
      </c>
      <c r="J1114" s="99">
        <f t="shared" si="44"/>
        <v>155.01709611451943</v>
      </c>
      <c r="K1114" s="99">
        <f t="shared" si="44"/>
        <v>100.37660531697342</v>
      </c>
      <c r="L1114" s="99">
        <f t="shared" si="44"/>
        <v>64.759100204498978</v>
      </c>
      <c r="M1114" s="99">
        <f t="shared" si="44"/>
        <v>31.853382413087935</v>
      </c>
      <c r="N1114" s="99">
        <f t="shared" si="43"/>
        <v>2.4608458077709612</v>
      </c>
      <c r="O1114" s="99">
        <f t="shared" si="43"/>
        <v>0.89448507157464219</v>
      </c>
      <c r="P1114" s="99">
        <f t="shared" si="43"/>
        <v>0.22058568507157467</v>
      </c>
      <c r="Q1114" s="99">
        <f t="shared" si="43"/>
        <v>7.7710920245398774E-2</v>
      </c>
      <c r="R1114" s="99">
        <f t="shared" si="43"/>
        <v>2.6834552147239267E-2</v>
      </c>
      <c r="S1114" s="101"/>
      <c r="T1114" s="99">
        <v>8.6999999999999994E-2</v>
      </c>
      <c r="U1114" s="99">
        <v>3.8300000000000001E-2</v>
      </c>
      <c r="V1114" s="99">
        <v>2.4799999999999999E-2</v>
      </c>
      <c r="W1114" s="99">
        <v>1.6E-2</v>
      </c>
      <c r="X1114" s="99">
        <v>7.8700000000000003E-3</v>
      </c>
      <c r="Y1114" s="99">
        <v>6.0800000000000003E-4</v>
      </c>
      <c r="Z1114" s="99">
        <v>2.2100000000000001E-4</v>
      </c>
      <c r="AA1114" s="99">
        <v>5.4500000000000003E-5</v>
      </c>
      <c r="AB1114" s="99">
        <v>1.9199999999999999E-5</v>
      </c>
      <c r="AC1114" s="99">
        <v>6.63E-6</v>
      </c>
    </row>
    <row r="1115" spans="1:29" s="98" customFormat="1" x14ac:dyDescent="0.25">
      <c r="A1115" s="98" t="s">
        <v>63</v>
      </c>
      <c r="B1115" s="98" t="s">
        <v>236</v>
      </c>
      <c r="C1115" s="98" t="s">
        <v>289</v>
      </c>
      <c r="D1115" s="98">
        <v>2018</v>
      </c>
      <c r="E1115" s="98">
        <v>2016</v>
      </c>
      <c r="F1115" s="98" t="s">
        <v>272</v>
      </c>
      <c r="G1115" s="98" t="s">
        <v>277</v>
      </c>
      <c r="H1115" s="98" t="s">
        <v>274</v>
      </c>
      <c r="I1115" s="99">
        <f t="shared" si="44"/>
        <v>56.259468302658483</v>
      </c>
      <c r="J1115" s="99">
        <f t="shared" si="44"/>
        <v>19.630102249488754</v>
      </c>
      <c r="K1115" s="99">
        <f t="shared" si="44"/>
        <v>11.413791411042945</v>
      </c>
      <c r="L1115" s="99">
        <f t="shared" si="44"/>
        <v>7.7306175869120652</v>
      </c>
      <c r="M1115" s="99">
        <f t="shared" si="44"/>
        <v>3.6062723926380369</v>
      </c>
      <c r="N1115" s="99">
        <f t="shared" si="43"/>
        <v>0.12506601226993866</v>
      </c>
      <c r="O1115" s="99">
        <f t="shared" si="43"/>
        <v>8.1353619631901838E-2</v>
      </c>
      <c r="P1115" s="99">
        <f t="shared" si="43"/>
        <v>1.8173022494887527E-2</v>
      </c>
      <c r="Q1115" s="99">
        <f t="shared" si="43"/>
        <v>6.0306912065439663E-3</v>
      </c>
      <c r="R1115" s="99">
        <f t="shared" si="43"/>
        <v>2.0682437627811863E-3</v>
      </c>
      <c r="S1115" s="101"/>
      <c r="T1115" s="99">
        <v>1.3899999999999999E-2</v>
      </c>
      <c r="U1115" s="99">
        <v>4.8500000000000001E-3</v>
      </c>
      <c r="V1115" s="99">
        <v>2.82E-3</v>
      </c>
      <c r="W1115" s="99">
        <v>1.91E-3</v>
      </c>
      <c r="X1115" s="99">
        <v>8.9099999999999997E-4</v>
      </c>
      <c r="Y1115" s="99">
        <v>3.0899999999999999E-5</v>
      </c>
      <c r="Z1115" s="99">
        <v>2.0100000000000001E-5</v>
      </c>
      <c r="AA1115" s="99">
        <v>4.4900000000000002E-6</v>
      </c>
      <c r="AB1115" s="99">
        <v>1.4899999999999999E-6</v>
      </c>
      <c r="AC1115" s="99">
        <v>5.1099999999999996E-7</v>
      </c>
    </row>
    <row r="1116" spans="1:29" s="98" customFormat="1" x14ac:dyDescent="0.25">
      <c r="A1116" s="98" t="s">
        <v>63</v>
      </c>
      <c r="B1116" s="98" t="s">
        <v>236</v>
      </c>
      <c r="C1116" s="98" t="s">
        <v>289</v>
      </c>
      <c r="D1116" s="98">
        <v>2018</v>
      </c>
      <c r="E1116" s="98">
        <v>2016</v>
      </c>
      <c r="F1116" s="98" t="s">
        <v>272</v>
      </c>
      <c r="G1116" s="98" t="s">
        <v>277</v>
      </c>
      <c r="H1116" s="98" t="s">
        <v>275</v>
      </c>
      <c r="I1116" s="99">
        <f t="shared" si="44"/>
        <v>119.39959100204499</v>
      </c>
      <c r="J1116" s="99">
        <f t="shared" si="44"/>
        <v>44.117137014314928</v>
      </c>
      <c r="K1116" s="99">
        <f t="shared" si="44"/>
        <v>22.503787321063392</v>
      </c>
      <c r="L1116" s="99">
        <f t="shared" si="44"/>
        <v>16.554044989775051</v>
      </c>
      <c r="M1116" s="99">
        <f t="shared" si="44"/>
        <v>7.3663476482617591</v>
      </c>
      <c r="N1116" s="99">
        <f t="shared" si="43"/>
        <v>0.29910609406952965</v>
      </c>
      <c r="O1116" s="99">
        <f t="shared" si="43"/>
        <v>0.15339811860940694</v>
      </c>
      <c r="P1116" s="99">
        <f t="shared" si="43"/>
        <v>3.3836629856850715E-2</v>
      </c>
      <c r="Q1116" s="99">
        <f t="shared" si="43"/>
        <v>1.0968572597137013E-2</v>
      </c>
      <c r="R1116" s="99">
        <f t="shared" si="43"/>
        <v>3.5900826175869122E-3</v>
      </c>
      <c r="S1116" s="101"/>
      <c r="T1116" s="99">
        <v>2.9499999999999998E-2</v>
      </c>
      <c r="U1116" s="99">
        <v>1.09E-2</v>
      </c>
      <c r="V1116" s="99">
        <v>5.5599999999999998E-3</v>
      </c>
      <c r="W1116" s="99">
        <v>4.0899999999999999E-3</v>
      </c>
      <c r="X1116" s="99">
        <v>1.82E-3</v>
      </c>
      <c r="Y1116" s="99">
        <v>7.3899999999999994E-5</v>
      </c>
      <c r="Z1116" s="99">
        <v>3.79E-5</v>
      </c>
      <c r="AA1116" s="99">
        <v>8.3599999999999996E-6</v>
      </c>
      <c r="AB1116" s="99">
        <v>2.7099999999999999E-6</v>
      </c>
      <c r="AC1116" s="99">
        <v>8.8700000000000004E-7</v>
      </c>
    </row>
    <row r="1117" spans="1:29" s="98" customFormat="1" x14ac:dyDescent="0.25">
      <c r="A1117" s="98" t="s">
        <v>63</v>
      </c>
      <c r="B1117" s="98" t="s">
        <v>236</v>
      </c>
      <c r="C1117" s="98" t="s">
        <v>289</v>
      </c>
      <c r="D1117" s="98">
        <v>2018</v>
      </c>
      <c r="E1117" s="98">
        <v>2016</v>
      </c>
      <c r="F1117" s="98" t="s">
        <v>272</v>
      </c>
      <c r="G1117" s="98" t="s">
        <v>277</v>
      </c>
      <c r="H1117" s="98" t="s">
        <v>276</v>
      </c>
      <c r="I1117" s="99">
        <f t="shared" si="44"/>
        <v>143.6842535787321</v>
      </c>
      <c r="J1117" s="99">
        <f t="shared" si="44"/>
        <v>65.973333333333329</v>
      </c>
      <c r="K1117" s="99">
        <f t="shared" si="44"/>
        <v>44.521881390593045</v>
      </c>
      <c r="L1117" s="99">
        <f t="shared" si="44"/>
        <v>27.360719836400818</v>
      </c>
      <c r="M1117" s="99">
        <f t="shared" si="44"/>
        <v>13.194666666666667</v>
      </c>
      <c r="N1117" s="99">
        <f t="shared" si="43"/>
        <v>1.8092073619631903</v>
      </c>
      <c r="O1117" s="99">
        <f t="shared" si="43"/>
        <v>0.32460498977505114</v>
      </c>
      <c r="P1117" s="99">
        <f t="shared" si="43"/>
        <v>7.4877709611451945E-2</v>
      </c>
      <c r="Q1117" s="99">
        <f t="shared" si="43"/>
        <v>2.5175100204498976E-2</v>
      </c>
      <c r="R1117" s="99">
        <f t="shared" si="43"/>
        <v>8.4591574642126788E-3</v>
      </c>
      <c r="S1117" s="101"/>
      <c r="T1117" s="99">
        <v>3.5499999999999997E-2</v>
      </c>
      <c r="U1117" s="99">
        <v>1.6299999999999999E-2</v>
      </c>
      <c r="V1117" s="99">
        <v>1.0999999999999999E-2</v>
      </c>
      <c r="W1117" s="99">
        <v>6.7600000000000004E-3</v>
      </c>
      <c r="X1117" s="99">
        <v>3.2599999999999999E-3</v>
      </c>
      <c r="Y1117" s="99">
        <v>4.4700000000000002E-4</v>
      </c>
      <c r="Z1117" s="99">
        <v>8.0199999999999998E-5</v>
      </c>
      <c r="AA1117" s="99">
        <v>1.8499999999999999E-5</v>
      </c>
      <c r="AB1117" s="99">
        <v>6.2199999999999997E-6</v>
      </c>
      <c r="AC1117" s="99">
        <v>2.0899999999999999E-6</v>
      </c>
    </row>
    <row r="1118" spans="1:29" s="98" customFormat="1" x14ac:dyDescent="0.25">
      <c r="A1118" s="98" t="s">
        <v>63</v>
      </c>
      <c r="B1118" s="98" t="s">
        <v>236</v>
      </c>
      <c r="C1118" s="98" t="s">
        <v>289</v>
      </c>
      <c r="D1118" s="98">
        <v>2018</v>
      </c>
      <c r="E1118" s="98">
        <v>2016</v>
      </c>
      <c r="F1118" s="98" t="s">
        <v>272</v>
      </c>
      <c r="G1118" s="98" t="s">
        <v>278</v>
      </c>
      <c r="H1118" s="98" t="s">
        <v>274</v>
      </c>
      <c r="I1118" s="99">
        <f t="shared" si="44"/>
        <v>23.802082743432432</v>
      </c>
      <c r="J1118" s="99">
        <f t="shared" si="44"/>
        <v>8.3050432593991008</v>
      </c>
      <c r="K1118" s="99">
        <f t="shared" si="44"/>
        <v>4.8289117508258492</v>
      </c>
      <c r="L1118" s="99">
        <f t="shared" si="44"/>
        <v>3.2706459021551044</v>
      </c>
      <c r="M1118" s="99">
        <f t="shared" si="44"/>
        <v>1.5257306276545521</v>
      </c>
      <c r="N1118" s="99">
        <f t="shared" si="43"/>
        <v>5.2912543652666261E-2</v>
      </c>
      <c r="O1118" s="99">
        <f t="shared" si="43"/>
        <v>3.4418839075035373E-2</v>
      </c>
      <c r="P1118" s="99">
        <f t="shared" si="43"/>
        <v>7.6885864401447035E-3</v>
      </c>
      <c r="Q1118" s="99">
        <f t="shared" si="43"/>
        <v>2.5514462796916771E-3</v>
      </c>
      <c r="R1118" s="99">
        <f t="shared" si="43"/>
        <v>8.7502620733050313E-4</v>
      </c>
      <c r="S1118" s="101"/>
      <c r="T1118" s="99">
        <v>5.8807692307692302E-3</v>
      </c>
      <c r="U1118" s="99">
        <v>2.0519230769230801E-3</v>
      </c>
      <c r="V1118" s="99">
        <v>1.19307692307692E-3</v>
      </c>
      <c r="W1118" s="99">
        <v>8.0807692307692297E-4</v>
      </c>
      <c r="X1118" s="99">
        <v>3.7696153846153798E-4</v>
      </c>
      <c r="Y1118" s="99">
        <v>1.30730769230769E-5</v>
      </c>
      <c r="Z1118" s="99">
        <v>8.5038461538461493E-6</v>
      </c>
      <c r="AA1118" s="99">
        <v>1.8996153846153799E-6</v>
      </c>
      <c r="AB1118" s="99">
        <v>6.3038461538461503E-7</v>
      </c>
      <c r="AC1118" s="99">
        <v>2.1619230769230799E-7</v>
      </c>
    </row>
    <row r="1119" spans="1:29" s="98" customFormat="1" x14ac:dyDescent="0.25">
      <c r="A1119" s="98" t="s">
        <v>63</v>
      </c>
      <c r="B1119" s="98" t="s">
        <v>236</v>
      </c>
      <c r="C1119" s="98" t="s">
        <v>289</v>
      </c>
      <c r="D1119" s="98">
        <v>2018</v>
      </c>
      <c r="E1119" s="98">
        <v>2016</v>
      </c>
      <c r="F1119" s="98" t="s">
        <v>272</v>
      </c>
      <c r="G1119" s="98" t="s">
        <v>278</v>
      </c>
      <c r="H1119" s="98" t="s">
        <v>275</v>
      </c>
      <c r="I1119" s="99">
        <f t="shared" si="44"/>
        <v>50.515211577788143</v>
      </c>
      <c r="J1119" s="99">
        <f t="shared" si="44"/>
        <v>18.664942582979389</v>
      </c>
      <c r="K1119" s="99">
        <f t="shared" si="44"/>
        <v>9.5208330973729662</v>
      </c>
      <c r="L1119" s="99">
        <f t="shared" si="44"/>
        <v>7.0036344187510027</v>
      </c>
      <c r="M1119" s="99">
        <f t="shared" si="44"/>
        <v>3.1165316973415131</v>
      </c>
      <c r="N1119" s="99">
        <f t="shared" si="43"/>
        <v>0.12654488595249325</v>
      </c>
      <c r="O1119" s="99">
        <f t="shared" si="43"/>
        <v>6.4899204027056845E-2</v>
      </c>
      <c r="P1119" s="99">
        <f t="shared" si="43"/>
        <v>1.4315497247129163E-2</v>
      </c>
      <c r="Q1119" s="99">
        <f t="shared" si="43"/>
        <v>4.6405499449425772E-3</v>
      </c>
      <c r="R1119" s="99">
        <f t="shared" si="43"/>
        <v>1.5188811074406177E-3</v>
      </c>
      <c r="S1119" s="101"/>
      <c r="T1119" s="99">
        <v>1.24807692307692E-2</v>
      </c>
      <c r="U1119" s="99">
        <v>4.6115384615384603E-3</v>
      </c>
      <c r="V1119" s="99">
        <v>2.35230769230769E-3</v>
      </c>
      <c r="W1119" s="99">
        <v>1.73038461538462E-3</v>
      </c>
      <c r="X1119" s="99">
        <v>7.6999999999999996E-4</v>
      </c>
      <c r="Y1119" s="99">
        <v>3.1265384615384598E-5</v>
      </c>
      <c r="Z1119" s="99">
        <v>1.60346153846154E-5</v>
      </c>
      <c r="AA1119" s="99">
        <v>3.5369230769230798E-6</v>
      </c>
      <c r="AB1119" s="99">
        <v>1.1465384615384599E-6</v>
      </c>
      <c r="AC1119" s="99">
        <v>3.7526923076923102E-7</v>
      </c>
    </row>
    <row r="1120" spans="1:29" s="98" customFormat="1" x14ac:dyDescent="0.25">
      <c r="A1120" s="98" t="s">
        <v>63</v>
      </c>
      <c r="B1120" s="98" t="s">
        <v>236</v>
      </c>
      <c r="C1120" s="98" t="s">
        <v>289</v>
      </c>
      <c r="D1120" s="98">
        <v>2018</v>
      </c>
      <c r="E1120" s="98">
        <v>2016</v>
      </c>
      <c r="F1120" s="98" t="s">
        <v>272</v>
      </c>
      <c r="G1120" s="98" t="s">
        <v>278</v>
      </c>
      <c r="H1120" s="98" t="s">
        <v>276</v>
      </c>
      <c r="I1120" s="99">
        <f t="shared" si="44"/>
        <v>60.789491898694479</v>
      </c>
      <c r="J1120" s="99">
        <f t="shared" si="44"/>
        <v>27.911794871794886</v>
      </c>
      <c r="K1120" s="99">
        <f t="shared" si="44"/>
        <v>18.83618058832781</v>
      </c>
      <c r="L1120" s="99">
        <f t="shared" si="44"/>
        <v>11.575689161554193</v>
      </c>
      <c r="M1120" s="99">
        <f t="shared" si="44"/>
        <v>5.5823589743589777</v>
      </c>
      <c r="N1120" s="99">
        <f t="shared" si="43"/>
        <v>0.76543388390750522</v>
      </c>
      <c r="O1120" s="99">
        <f t="shared" si="43"/>
        <v>0.1373328802894446</v>
      </c>
      <c r="P1120" s="99">
        <f t="shared" si="43"/>
        <v>3.1679030989460448E-2</v>
      </c>
      <c r="Q1120" s="99">
        <f t="shared" si="43"/>
        <v>1.0651003932672638E-2</v>
      </c>
      <c r="R1120" s="99">
        <f t="shared" si="43"/>
        <v>3.5788743117822867E-3</v>
      </c>
      <c r="S1120" s="101"/>
      <c r="T1120" s="99">
        <v>1.50192307692308E-2</v>
      </c>
      <c r="U1120" s="99">
        <v>6.8961538461538496E-3</v>
      </c>
      <c r="V1120" s="99">
        <v>4.6538461538461499E-3</v>
      </c>
      <c r="W1120" s="99">
        <v>2.8600000000000001E-3</v>
      </c>
      <c r="X1120" s="99">
        <v>1.37923076923077E-3</v>
      </c>
      <c r="Y1120" s="99">
        <v>1.8911538461538501E-4</v>
      </c>
      <c r="Z1120" s="99">
        <v>3.3930769230769199E-5</v>
      </c>
      <c r="AA1120" s="99">
        <v>7.8269230769230794E-6</v>
      </c>
      <c r="AB1120" s="99">
        <v>2.6315384615384599E-6</v>
      </c>
      <c r="AC1120" s="99">
        <v>8.84230769230769E-7</v>
      </c>
    </row>
    <row r="1121" spans="1:29" s="98" customFormat="1" x14ac:dyDescent="0.25">
      <c r="A1121" s="98" t="s">
        <v>63</v>
      </c>
      <c r="B1121" s="98" t="s">
        <v>236</v>
      </c>
      <c r="C1121" s="98" t="s">
        <v>289</v>
      </c>
      <c r="D1121" s="98">
        <v>2018</v>
      </c>
      <c r="E1121" s="98">
        <v>2016</v>
      </c>
      <c r="F1121" s="98" t="s">
        <v>279</v>
      </c>
      <c r="G1121" s="98" t="s">
        <v>273</v>
      </c>
      <c r="H1121" s="98" t="s">
        <v>274</v>
      </c>
      <c r="I1121" s="99">
        <f t="shared" si="44"/>
        <v>0</v>
      </c>
      <c r="J1121" s="99">
        <f t="shared" si="44"/>
        <v>0</v>
      </c>
      <c r="K1121" s="99">
        <f t="shared" si="44"/>
        <v>0</v>
      </c>
      <c r="L1121" s="99">
        <f t="shared" si="44"/>
        <v>0</v>
      </c>
      <c r="M1121" s="99">
        <f t="shared" si="44"/>
        <v>0</v>
      </c>
      <c r="N1121" s="99">
        <f t="shared" si="43"/>
        <v>0</v>
      </c>
      <c r="O1121" s="99">
        <f t="shared" si="43"/>
        <v>0</v>
      </c>
      <c r="P1121" s="99">
        <f t="shared" si="43"/>
        <v>0</v>
      </c>
      <c r="Q1121" s="99">
        <f t="shared" si="43"/>
        <v>0</v>
      </c>
      <c r="R1121" s="99">
        <f t="shared" si="43"/>
        <v>0</v>
      </c>
      <c r="S1121" s="101"/>
      <c r="T1121" s="99">
        <v>0</v>
      </c>
      <c r="U1121" s="99">
        <v>0</v>
      </c>
      <c r="V1121" s="99">
        <v>0</v>
      </c>
      <c r="W1121" s="99">
        <v>0</v>
      </c>
      <c r="X1121" s="99">
        <v>0</v>
      </c>
      <c r="Y1121" s="99">
        <v>0</v>
      </c>
      <c r="Z1121" s="99">
        <v>0</v>
      </c>
      <c r="AA1121" s="99">
        <v>0</v>
      </c>
      <c r="AB1121" s="99">
        <v>0</v>
      </c>
      <c r="AC1121" s="99">
        <v>0</v>
      </c>
    </row>
    <row r="1122" spans="1:29" s="98" customFormat="1" x14ac:dyDescent="0.25">
      <c r="A1122" s="98" t="s">
        <v>63</v>
      </c>
      <c r="B1122" s="98" t="s">
        <v>236</v>
      </c>
      <c r="C1122" s="98" t="s">
        <v>289</v>
      </c>
      <c r="D1122" s="98">
        <v>2018</v>
      </c>
      <c r="E1122" s="98">
        <v>2016</v>
      </c>
      <c r="F1122" s="98" t="s">
        <v>279</v>
      </c>
      <c r="G1122" s="98" t="s">
        <v>273</v>
      </c>
      <c r="H1122" s="98" t="s">
        <v>275</v>
      </c>
      <c r="I1122" s="99">
        <f t="shared" si="44"/>
        <v>56.259468302658483</v>
      </c>
      <c r="J1122" s="99">
        <f t="shared" si="44"/>
        <v>12.263754601226996</v>
      </c>
      <c r="K1122" s="99">
        <f t="shared" si="44"/>
        <v>5.8283190184049092</v>
      </c>
      <c r="L1122" s="99">
        <f t="shared" si="44"/>
        <v>3.3391411042944785</v>
      </c>
      <c r="M1122" s="99">
        <f t="shared" si="44"/>
        <v>1.1211419222903887</v>
      </c>
      <c r="N1122" s="99">
        <f t="shared" si="43"/>
        <v>7.9734642126789382E-3</v>
      </c>
      <c r="O1122" s="99">
        <f t="shared" si="43"/>
        <v>2.0682437627811863E-3</v>
      </c>
      <c r="P1122" s="99">
        <f t="shared" si="43"/>
        <v>2.2260940695296524E-5</v>
      </c>
      <c r="Q1122" s="99">
        <f t="shared" si="43"/>
        <v>0</v>
      </c>
      <c r="R1122" s="99">
        <f t="shared" si="43"/>
        <v>0</v>
      </c>
      <c r="S1122" s="101"/>
      <c r="T1122" s="99">
        <v>1.3899999999999999E-2</v>
      </c>
      <c r="U1122" s="99">
        <v>3.0300000000000001E-3</v>
      </c>
      <c r="V1122" s="99">
        <v>1.4400000000000001E-3</v>
      </c>
      <c r="W1122" s="99">
        <v>8.25E-4</v>
      </c>
      <c r="X1122" s="99">
        <v>2.7700000000000001E-4</v>
      </c>
      <c r="Y1122" s="99">
        <v>1.9700000000000002E-6</v>
      </c>
      <c r="Z1122" s="99">
        <v>5.1099999999999996E-7</v>
      </c>
      <c r="AA1122" s="99">
        <v>5.4999999999999996E-9</v>
      </c>
      <c r="AB1122" s="99">
        <v>0</v>
      </c>
      <c r="AC1122" s="99">
        <v>0</v>
      </c>
    </row>
    <row r="1123" spans="1:29" s="98" customFormat="1" x14ac:dyDescent="0.25">
      <c r="A1123" s="98" t="s">
        <v>63</v>
      </c>
      <c r="B1123" s="98" t="s">
        <v>236</v>
      </c>
      <c r="C1123" s="98" t="s">
        <v>289</v>
      </c>
      <c r="D1123" s="98">
        <v>2018</v>
      </c>
      <c r="E1123" s="98">
        <v>2016</v>
      </c>
      <c r="F1123" s="98" t="s">
        <v>279</v>
      </c>
      <c r="G1123" s="98" t="s">
        <v>273</v>
      </c>
      <c r="H1123" s="98" t="s">
        <v>276</v>
      </c>
      <c r="I1123" s="99">
        <f t="shared" si="44"/>
        <v>352.12760736196316</v>
      </c>
      <c r="J1123" s="99">
        <f t="shared" si="44"/>
        <v>155.01709611451943</v>
      </c>
      <c r="K1123" s="99">
        <f t="shared" si="44"/>
        <v>100.37660531697342</v>
      </c>
      <c r="L1123" s="99">
        <f t="shared" si="44"/>
        <v>64.759100204498978</v>
      </c>
      <c r="M1123" s="99">
        <f t="shared" si="44"/>
        <v>31.610535787321066</v>
      </c>
      <c r="N1123" s="99">
        <f t="shared" si="43"/>
        <v>2.3839443762781189</v>
      </c>
      <c r="O1123" s="99">
        <f t="shared" si="43"/>
        <v>0.84186830265848667</v>
      </c>
      <c r="P1123" s="99">
        <f t="shared" si="43"/>
        <v>0.20277693251533743</v>
      </c>
      <c r="Q1123" s="99">
        <f t="shared" si="43"/>
        <v>6.8401799591002052E-2</v>
      </c>
      <c r="R1123" s="99">
        <f t="shared" si="43"/>
        <v>2.3394224948875254E-2</v>
      </c>
      <c r="S1123" s="101"/>
      <c r="T1123" s="99">
        <v>8.6999999999999994E-2</v>
      </c>
      <c r="U1123" s="99">
        <v>3.8300000000000001E-2</v>
      </c>
      <c r="V1123" s="99">
        <v>2.4799999999999999E-2</v>
      </c>
      <c r="W1123" s="99">
        <v>1.6E-2</v>
      </c>
      <c r="X1123" s="99">
        <v>7.8100000000000001E-3</v>
      </c>
      <c r="Y1123" s="99">
        <v>5.8900000000000001E-4</v>
      </c>
      <c r="Z1123" s="99">
        <v>2.0799999999999999E-4</v>
      </c>
      <c r="AA1123" s="99">
        <v>5.0099999999999998E-5</v>
      </c>
      <c r="AB1123" s="99">
        <v>1.6900000000000001E-5</v>
      </c>
      <c r="AC1123" s="99">
        <v>5.7799999999999997E-6</v>
      </c>
    </row>
    <row r="1124" spans="1:29" s="98" customFormat="1" x14ac:dyDescent="0.25">
      <c r="A1124" s="98" t="s">
        <v>63</v>
      </c>
      <c r="B1124" s="98" t="s">
        <v>236</v>
      </c>
      <c r="C1124" s="98" t="s">
        <v>289</v>
      </c>
      <c r="D1124" s="98">
        <v>2018</v>
      </c>
      <c r="E1124" s="98">
        <v>2016</v>
      </c>
      <c r="F1124" s="98" t="s">
        <v>279</v>
      </c>
      <c r="G1124" s="98" t="s">
        <v>277</v>
      </c>
      <c r="H1124" s="98" t="s">
        <v>274</v>
      </c>
      <c r="I1124" s="99">
        <f t="shared" si="44"/>
        <v>56.259468302658483</v>
      </c>
      <c r="J1124" s="99">
        <f t="shared" si="44"/>
        <v>19.630102249488754</v>
      </c>
      <c r="K1124" s="99">
        <f t="shared" si="44"/>
        <v>11.413791411042945</v>
      </c>
      <c r="L1124" s="99">
        <f t="shared" si="44"/>
        <v>7.6901431492842542</v>
      </c>
      <c r="M1124" s="99">
        <f t="shared" si="44"/>
        <v>3.5779402862985688</v>
      </c>
      <c r="N1124" s="99">
        <f t="shared" si="43"/>
        <v>0.11939959100204499</v>
      </c>
      <c r="O1124" s="99">
        <f t="shared" si="43"/>
        <v>7.6496687116564405E-2</v>
      </c>
      <c r="P1124" s="99">
        <f t="shared" si="43"/>
        <v>1.6554044989775051E-2</v>
      </c>
      <c r="Q1124" s="99">
        <f t="shared" si="43"/>
        <v>5.3021513292433537E-3</v>
      </c>
      <c r="R1124" s="99">
        <f t="shared" si="43"/>
        <v>1.7363533742331288E-3</v>
      </c>
      <c r="S1124" s="101"/>
      <c r="T1124" s="99">
        <v>1.3899999999999999E-2</v>
      </c>
      <c r="U1124" s="99">
        <v>4.8500000000000001E-3</v>
      </c>
      <c r="V1124" s="99">
        <v>2.82E-3</v>
      </c>
      <c r="W1124" s="99">
        <v>1.9E-3</v>
      </c>
      <c r="X1124" s="99">
        <v>8.8400000000000002E-4</v>
      </c>
      <c r="Y1124" s="99">
        <v>2.9499999999999999E-5</v>
      </c>
      <c r="Z1124" s="99">
        <v>1.8899999999999999E-5</v>
      </c>
      <c r="AA1124" s="99">
        <v>4.0899999999999998E-6</v>
      </c>
      <c r="AB1124" s="99">
        <v>1.31E-6</v>
      </c>
      <c r="AC1124" s="99">
        <v>4.2899999999999999E-7</v>
      </c>
    </row>
    <row r="1125" spans="1:29" s="98" customFormat="1" x14ac:dyDescent="0.25">
      <c r="A1125" s="98" t="s">
        <v>63</v>
      </c>
      <c r="B1125" s="98" t="s">
        <v>236</v>
      </c>
      <c r="C1125" s="98" t="s">
        <v>289</v>
      </c>
      <c r="D1125" s="98">
        <v>2018</v>
      </c>
      <c r="E1125" s="98">
        <v>2016</v>
      </c>
      <c r="F1125" s="98" t="s">
        <v>279</v>
      </c>
      <c r="G1125" s="98" t="s">
        <v>277</v>
      </c>
      <c r="H1125" s="98" t="s">
        <v>275</v>
      </c>
      <c r="I1125" s="99">
        <f t="shared" si="44"/>
        <v>119.39959100204499</v>
      </c>
      <c r="J1125" s="99">
        <f t="shared" si="44"/>
        <v>44.117137014314928</v>
      </c>
      <c r="K1125" s="99">
        <f t="shared" si="44"/>
        <v>22.463312883435584</v>
      </c>
      <c r="L1125" s="99">
        <f t="shared" si="44"/>
        <v>16.473096114519429</v>
      </c>
      <c r="M1125" s="99">
        <f t="shared" si="44"/>
        <v>7.2449243353783226</v>
      </c>
      <c r="N1125" s="99">
        <f t="shared" si="43"/>
        <v>0.28574952965235173</v>
      </c>
      <c r="O1125" s="99">
        <f t="shared" si="43"/>
        <v>0.143279509202454</v>
      </c>
      <c r="P1125" s="99">
        <f t="shared" si="43"/>
        <v>3.039630265848671E-2</v>
      </c>
      <c r="Q1125" s="99">
        <f t="shared" si="43"/>
        <v>9.5114928425357875E-3</v>
      </c>
      <c r="R1125" s="99">
        <f t="shared" si="43"/>
        <v>3.0315353783231087E-3</v>
      </c>
      <c r="S1125" s="101"/>
      <c r="T1125" s="99">
        <v>2.9499999999999998E-2</v>
      </c>
      <c r="U1125" s="99">
        <v>1.09E-2</v>
      </c>
      <c r="V1125" s="99">
        <v>5.5500000000000002E-3</v>
      </c>
      <c r="W1125" s="99">
        <v>4.0699999999999998E-3</v>
      </c>
      <c r="X1125" s="99">
        <v>1.7899999999999999E-3</v>
      </c>
      <c r="Y1125" s="99">
        <v>7.0599999999999995E-5</v>
      </c>
      <c r="Z1125" s="99">
        <v>3.54E-5</v>
      </c>
      <c r="AA1125" s="99">
        <v>7.5100000000000001E-6</v>
      </c>
      <c r="AB1125" s="99">
        <v>2.3499999999999999E-6</v>
      </c>
      <c r="AC1125" s="99">
        <v>7.4900000000000005E-7</v>
      </c>
    </row>
    <row r="1126" spans="1:29" s="98" customFormat="1" x14ac:dyDescent="0.25">
      <c r="A1126" s="98" t="s">
        <v>63</v>
      </c>
      <c r="B1126" s="98" t="s">
        <v>236</v>
      </c>
      <c r="C1126" s="98" t="s">
        <v>289</v>
      </c>
      <c r="D1126" s="98">
        <v>2018</v>
      </c>
      <c r="E1126" s="98">
        <v>2016</v>
      </c>
      <c r="F1126" s="98" t="s">
        <v>279</v>
      </c>
      <c r="G1126" s="98" t="s">
        <v>277</v>
      </c>
      <c r="H1126" s="98" t="s">
        <v>276</v>
      </c>
      <c r="I1126" s="99">
        <f t="shared" si="44"/>
        <v>143.6842535787321</v>
      </c>
      <c r="J1126" s="99">
        <f t="shared" si="44"/>
        <v>65.973333333333329</v>
      </c>
      <c r="K1126" s="99">
        <f t="shared" si="44"/>
        <v>44.521881390593045</v>
      </c>
      <c r="L1126" s="99">
        <f t="shared" si="44"/>
        <v>27.360719836400818</v>
      </c>
      <c r="M1126" s="99">
        <f t="shared" si="44"/>
        <v>13.154192229038856</v>
      </c>
      <c r="N1126" s="99">
        <f t="shared" si="43"/>
        <v>1.7404008179959101</v>
      </c>
      <c r="O1126" s="99">
        <f t="shared" si="43"/>
        <v>0.30922470347648262</v>
      </c>
      <c r="P1126" s="99">
        <f t="shared" si="43"/>
        <v>6.8401799591002052E-2</v>
      </c>
      <c r="Q1126" s="99">
        <f t="shared" si="43"/>
        <v>2.2179991820040903E-2</v>
      </c>
      <c r="R1126" s="99">
        <f t="shared" si="43"/>
        <v>7.2853987730061342E-3</v>
      </c>
      <c r="S1126" s="101"/>
      <c r="T1126" s="99">
        <v>3.5499999999999997E-2</v>
      </c>
      <c r="U1126" s="99">
        <v>1.6299999999999999E-2</v>
      </c>
      <c r="V1126" s="99">
        <v>1.0999999999999999E-2</v>
      </c>
      <c r="W1126" s="99">
        <v>6.7600000000000004E-3</v>
      </c>
      <c r="X1126" s="99">
        <v>3.2499999999999999E-3</v>
      </c>
      <c r="Y1126" s="99">
        <v>4.2999999999999999E-4</v>
      </c>
      <c r="Z1126" s="99">
        <v>7.64E-5</v>
      </c>
      <c r="AA1126" s="99">
        <v>1.6900000000000001E-5</v>
      </c>
      <c r="AB1126" s="99">
        <v>5.48E-6</v>
      </c>
      <c r="AC1126" s="99">
        <v>1.7999999999999999E-6</v>
      </c>
    </row>
    <row r="1127" spans="1:29" s="98" customFormat="1" x14ac:dyDescent="0.25">
      <c r="A1127" s="98" t="s">
        <v>63</v>
      </c>
      <c r="B1127" s="98" t="s">
        <v>236</v>
      </c>
      <c r="C1127" s="98" t="s">
        <v>289</v>
      </c>
      <c r="D1127" s="98">
        <v>2018</v>
      </c>
      <c r="E1127" s="98">
        <v>2016</v>
      </c>
      <c r="F1127" s="98" t="s">
        <v>279</v>
      </c>
      <c r="G1127" s="98" t="s">
        <v>278</v>
      </c>
      <c r="H1127" s="98" t="s">
        <v>274</v>
      </c>
      <c r="I1127" s="99">
        <f t="shared" si="44"/>
        <v>23.802082743432432</v>
      </c>
      <c r="J1127" s="99">
        <f t="shared" si="44"/>
        <v>8.3050432593991008</v>
      </c>
      <c r="K1127" s="99">
        <f t="shared" si="44"/>
        <v>4.8289117508258492</v>
      </c>
      <c r="L1127" s="99">
        <f t="shared" si="44"/>
        <v>3.2535221016202618</v>
      </c>
      <c r="M1127" s="99">
        <f t="shared" si="44"/>
        <v>1.5137439672801638</v>
      </c>
      <c r="N1127" s="99">
        <f t="shared" si="43"/>
        <v>5.0515211577788141E-2</v>
      </c>
      <c r="O1127" s="99">
        <f t="shared" si="43"/>
        <v>3.2363983010854198E-2</v>
      </c>
      <c r="P1127" s="99">
        <f t="shared" si="43"/>
        <v>7.0036344187510017E-3</v>
      </c>
      <c r="Q1127" s="99">
        <f t="shared" si="43"/>
        <v>2.2432178700644949E-3</v>
      </c>
      <c r="R1127" s="99">
        <f t="shared" si="43"/>
        <v>7.3461104294478524E-4</v>
      </c>
      <c r="S1127" s="101"/>
      <c r="T1127" s="99">
        <v>5.8807692307692302E-3</v>
      </c>
      <c r="U1127" s="99">
        <v>2.0519230769230801E-3</v>
      </c>
      <c r="V1127" s="99">
        <v>1.19307692307692E-3</v>
      </c>
      <c r="W1127" s="99">
        <v>8.0384615384615401E-4</v>
      </c>
      <c r="X1127" s="99">
        <v>3.7399999999999998E-4</v>
      </c>
      <c r="Y1127" s="99">
        <v>1.2480769230769199E-5</v>
      </c>
      <c r="Z1127" s="99">
        <v>7.9961538461538503E-6</v>
      </c>
      <c r="AA1127" s="99">
        <v>1.7303846153846201E-6</v>
      </c>
      <c r="AB1127" s="99">
        <v>5.5423076923076898E-7</v>
      </c>
      <c r="AC1127" s="99">
        <v>1.815E-7</v>
      </c>
    </row>
    <row r="1128" spans="1:29" s="98" customFormat="1" x14ac:dyDescent="0.25">
      <c r="A1128" s="98" t="s">
        <v>63</v>
      </c>
      <c r="B1128" s="98" t="s">
        <v>236</v>
      </c>
      <c r="C1128" s="98" t="s">
        <v>289</v>
      </c>
      <c r="D1128" s="98">
        <v>2018</v>
      </c>
      <c r="E1128" s="98">
        <v>2016</v>
      </c>
      <c r="F1128" s="98" t="s">
        <v>279</v>
      </c>
      <c r="G1128" s="98" t="s">
        <v>278</v>
      </c>
      <c r="H1128" s="98" t="s">
        <v>275</v>
      </c>
      <c r="I1128" s="99">
        <f t="shared" si="44"/>
        <v>50.515211577788143</v>
      </c>
      <c r="J1128" s="99">
        <f t="shared" si="44"/>
        <v>18.664942582979389</v>
      </c>
      <c r="K1128" s="99">
        <f t="shared" si="44"/>
        <v>9.5037092968381209</v>
      </c>
      <c r="L1128" s="99">
        <f t="shared" si="44"/>
        <v>6.9693868176813094</v>
      </c>
      <c r="M1128" s="99">
        <f t="shared" si="44"/>
        <v>3.0651602957369817</v>
      </c>
      <c r="N1128" s="99">
        <f t="shared" si="43"/>
        <v>0.1208940317759951</v>
      </c>
      <c r="O1128" s="99">
        <f t="shared" si="43"/>
        <v>6.0618253893346019E-2</v>
      </c>
      <c r="P1128" s="99">
        <f t="shared" si="43"/>
        <v>1.2859974201667445E-2</v>
      </c>
      <c r="Q1128" s="99">
        <f t="shared" si="43"/>
        <v>4.0240931256882162E-3</v>
      </c>
      <c r="R1128" s="99">
        <f t="shared" si="43"/>
        <v>1.2825726600597751E-3</v>
      </c>
      <c r="S1128" s="101"/>
      <c r="T1128" s="99">
        <v>1.24807692307692E-2</v>
      </c>
      <c r="U1128" s="99">
        <v>4.6115384615384603E-3</v>
      </c>
      <c r="V1128" s="99">
        <v>2.3480769230769202E-3</v>
      </c>
      <c r="W1128" s="99">
        <v>1.7219230769230801E-3</v>
      </c>
      <c r="X1128" s="99">
        <v>7.57307692307692E-4</v>
      </c>
      <c r="Y1128" s="99">
        <v>2.98692307692308E-5</v>
      </c>
      <c r="Z1128" s="99">
        <v>1.4976923076923101E-5</v>
      </c>
      <c r="AA1128" s="99">
        <v>3.1773076923076898E-6</v>
      </c>
      <c r="AB1128" s="99">
        <v>9.942307692307689E-7</v>
      </c>
      <c r="AC1128" s="99">
        <v>3.1688461538461498E-7</v>
      </c>
    </row>
    <row r="1129" spans="1:29" s="98" customFormat="1" x14ac:dyDescent="0.25">
      <c r="A1129" s="98" t="s">
        <v>63</v>
      </c>
      <c r="B1129" s="98" t="s">
        <v>236</v>
      </c>
      <c r="C1129" s="98" t="s">
        <v>289</v>
      </c>
      <c r="D1129" s="98">
        <v>2018</v>
      </c>
      <c r="E1129" s="98">
        <v>2016</v>
      </c>
      <c r="F1129" s="98" t="s">
        <v>279</v>
      </c>
      <c r="G1129" s="98" t="s">
        <v>278</v>
      </c>
      <c r="H1129" s="98" t="s">
        <v>276</v>
      </c>
      <c r="I1129" s="99">
        <f t="shared" si="44"/>
        <v>60.789491898694479</v>
      </c>
      <c r="J1129" s="99">
        <f t="shared" si="44"/>
        <v>27.911794871794886</v>
      </c>
      <c r="K1129" s="99">
        <f t="shared" si="44"/>
        <v>18.83618058832781</v>
      </c>
      <c r="L1129" s="99">
        <f t="shared" si="44"/>
        <v>11.575689161554193</v>
      </c>
      <c r="M1129" s="99">
        <f t="shared" si="44"/>
        <v>5.5652351738241306</v>
      </c>
      <c r="N1129" s="99">
        <f t="shared" si="43"/>
        <v>0.73632342299827003</v>
      </c>
      <c r="O1129" s="99">
        <f t="shared" si="43"/>
        <v>0.1308258360862041</v>
      </c>
      <c r="P1129" s="99">
        <f t="shared" si="43"/>
        <v>2.8939222903885481E-2</v>
      </c>
      <c r="Q1129" s="99">
        <f t="shared" si="43"/>
        <v>9.3838426930942329E-3</v>
      </c>
      <c r="R1129" s="99">
        <f t="shared" si="43"/>
        <v>3.0822840962718241E-3</v>
      </c>
      <c r="S1129" s="101"/>
      <c r="T1129" s="99">
        <v>1.50192307692308E-2</v>
      </c>
      <c r="U1129" s="99">
        <v>6.8961538461538496E-3</v>
      </c>
      <c r="V1129" s="99">
        <v>4.6538461538461499E-3</v>
      </c>
      <c r="W1129" s="99">
        <v>2.8600000000000001E-3</v>
      </c>
      <c r="X1129" s="99">
        <v>1.3749999999999999E-3</v>
      </c>
      <c r="Y1129" s="99">
        <v>1.81923076923077E-4</v>
      </c>
      <c r="Z1129" s="99">
        <v>3.2323076923076899E-5</v>
      </c>
      <c r="AA1129" s="99">
        <v>7.1500000000000002E-6</v>
      </c>
      <c r="AB1129" s="99">
        <v>2.3184615384615401E-6</v>
      </c>
      <c r="AC1129" s="99">
        <v>7.6153846153846097E-7</v>
      </c>
    </row>
    <row r="1130" spans="1:29" s="98" customFormat="1" x14ac:dyDescent="0.25">
      <c r="A1130" s="98" t="s">
        <v>63</v>
      </c>
      <c r="B1130" s="98" t="s">
        <v>236</v>
      </c>
      <c r="C1130" s="98" t="s">
        <v>289</v>
      </c>
      <c r="D1130" s="98">
        <v>2018</v>
      </c>
      <c r="E1130" s="98">
        <v>2016</v>
      </c>
      <c r="F1130" s="98" t="s">
        <v>280</v>
      </c>
      <c r="G1130" s="98" t="s">
        <v>273</v>
      </c>
      <c r="H1130" s="98" t="s">
        <v>274</v>
      </c>
      <c r="I1130" s="99">
        <f t="shared" si="44"/>
        <v>4.2093415132924334E-12</v>
      </c>
      <c r="J1130" s="99">
        <f t="shared" si="44"/>
        <v>1.0199558282208589E-5</v>
      </c>
      <c r="K1130" s="99">
        <f t="shared" si="44"/>
        <v>7.9734642126789369E-5</v>
      </c>
      <c r="L1130" s="99">
        <f t="shared" si="44"/>
        <v>5.7068957055214729E-4</v>
      </c>
      <c r="M1130" s="99">
        <f t="shared" si="44"/>
        <v>1.7768278118609408E-3</v>
      </c>
      <c r="N1130" s="99">
        <f t="shared" si="43"/>
        <v>3.1731959100204498E-4</v>
      </c>
      <c r="O1130" s="99">
        <f t="shared" si="43"/>
        <v>2.254426175869121E-4</v>
      </c>
      <c r="P1130" s="99">
        <f t="shared" si="43"/>
        <v>7.6091942740286295E-5</v>
      </c>
      <c r="Q1130" s="99">
        <f t="shared" si="43"/>
        <v>3.2460498977505111E-5</v>
      </c>
      <c r="R1130" s="99">
        <f t="shared" si="43"/>
        <v>1.3032768916155419E-5</v>
      </c>
      <c r="S1130" s="101"/>
      <c r="T1130" s="99">
        <v>1.0399999999999999E-15</v>
      </c>
      <c r="U1130" s="99">
        <v>2.52E-9</v>
      </c>
      <c r="V1130" s="99">
        <v>1.9700000000000001E-8</v>
      </c>
      <c r="W1130" s="99">
        <v>1.4100000000000001E-7</v>
      </c>
      <c r="X1130" s="99">
        <v>4.39E-7</v>
      </c>
      <c r="Y1130" s="99">
        <v>7.8400000000000001E-8</v>
      </c>
      <c r="Z1130" s="99">
        <v>5.5700000000000002E-8</v>
      </c>
      <c r="AA1130" s="99">
        <v>1.88E-8</v>
      </c>
      <c r="AB1130" s="99">
        <v>8.02E-9</v>
      </c>
      <c r="AC1130" s="99">
        <v>3.22E-9</v>
      </c>
    </row>
    <row r="1131" spans="1:29" s="98" customFormat="1" x14ac:dyDescent="0.25">
      <c r="A1131" s="98" t="s">
        <v>63</v>
      </c>
      <c r="B1131" s="98" t="s">
        <v>236</v>
      </c>
      <c r="C1131" s="98" t="s">
        <v>289</v>
      </c>
      <c r="D1131" s="98">
        <v>2018</v>
      </c>
      <c r="E1131" s="98">
        <v>2016</v>
      </c>
      <c r="F1131" s="98" t="s">
        <v>280</v>
      </c>
      <c r="G1131" s="98" t="s">
        <v>273</v>
      </c>
      <c r="H1131" s="98" t="s">
        <v>275</v>
      </c>
      <c r="I1131" s="99">
        <f t="shared" si="44"/>
        <v>7.0425521472392641E-9</v>
      </c>
      <c r="J1131" s="99">
        <f t="shared" si="44"/>
        <v>1.9184883435582824E-4</v>
      </c>
      <c r="K1131" s="99">
        <f t="shared" si="44"/>
        <v>2.0034846625766873E-3</v>
      </c>
      <c r="L1131" s="99">
        <f t="shared" si="44"/>
        <v>5.990216768916156E-3</v>
      </c>
      <c r="M1131" s="99">
        <f t="shared" si="44"/>
        <v>1.2708973415132926E-2</v>
      </c>
      <c r="N1131" s="99">
        <f t="shared" si="43"/>
        <v>2.3151378323108384E-3</v>
      </c>
      <c r="O1131" s="99">
        <f t="shared" si="43"/>
        <v>1.0968572597137014E-3</v>
      </c>
      <c r="P1131" s="99">
        <f t="shared" si="43"/>
        <v>3.614367280163599E-4</v>
      </c>
      <c r="Q1131" s="99">
        <f t="shared" si="43"/>
        <v>1.8415869120654395E-4</v>
      </c>
      <c r="R1131" s="99">
        <f t="shared" si="43"/>
        <v>9.956711656441718E-5</v>
      </c>
      <c r="S1131" s="101"/>
      <c r="T1131" s="99">
        <v>1.7400000000000001E-12</v>
      </c>
      <c r="U1131" s="99">
        <v>4.7400000000000001E-8</v>
      </c>
      <c r="V1131" s="99">
        <v>4.9500000000000003E-7</v>
      </c>
      <c r="W1131" s="99">
        <v>1.48E-6</v>
      </c>
      <c r="X1131" s="99">
        <v>3.14E-6</v>
      </c>
      <c r="Y1131" s="99">
        <v>5.7199999999999999E-7</v>
      </c>
      <c r="Z1131" s="99">
        <v>2.7099999999999998E-7</v>
      </c>
      <c r="AA1131" s="99">
        <v>8.9299999999999999E-8</v>
      </c>
      <c r="AB1131" s="99">
        <v>4.5499999999999997E-8</v>
      </c>
      <c r="AC1131" s="99">
        <v>2.4599999999999999E-8</v>
      </c>
    </row>
    <row r="1132" spans="1:29" s="98" customFormat="1" x14ac:dyDescent="0.25">
      <c r="A1132" s="98" t="s">
        <v>63</v>
      </c>
      <c r="B1132" s="98" t="s">
        <v>236</v>
      </c>
      <c r="C1132" s="98" t="s">
        <v>289</v>
      </c>
      <c r="D1132" s="98">
        <v>2018</v>
      </c>
      <c r="E1132" s="98">
        <v>2016</v>
      </c>
      <c r="F1132" s="98" t="s">
        <v>280</v>
      </c>
      <c r="G1132" s="98" t="s">
        <v>273</v>
      </c>
      <c r="H1132" s="98" t="s">
        <v>276</v>
      </c>
      <c r="I1132" s="99">
        <f t="shared" si="44"/>
        <v>5.2616768916155423E-6</v>
      </c>
      <c r="J1132" s="99">
        <f t="shared" si="44"/>
        <v>4.8164580777096113E-3</v>
      </c>
      <c r="K1132" s="99">
        <f t="shared" si="44"/>
        <v>4.452188139059305E-2</v>
      </c>
      <c r="L1132" s="99">
        <f t="shared" si="44"/>
        <v>9.8352883435582822E-2</v>
      </c>
      <c r="M1132" s="99">
        <f t="shared" si="44"/>
        <v>0.26955975460122705</v>
      </c>
      <c r="N1132" s="99">
        <f t="shared" si="43"/>
        <v>9.3091206543967284E-2</v>
      </c>
      <c r="O1132" s="99">
        <f t="shared" si="43"/>
        <v>5.5449979550102245E-2</v>
      </c>
      <c r="P1132" s="99">
        <f t="shared" si="43"/>
        <v>1.9913423312883437E-2</v>
      </c>
      <c r="Q1132" s="99">
        <f t="shared" si="43"/>
        <v>8.6210552147239269E-3</v>
      </c>
      <c r="R1132" s="99">
        <f t="shared" si="43"/>
        <v>3.5091337423312882E-3</v>
      </c>
      <c r="S1132" s="101"/>
      <c r="T1132" s="99">
        <v>1.3000000000000001E-9</v>
      </c>
      <c r="U1132" s="99">
        <v>1.19E-6</v>
      </c>
      <c r="V1132" s="99">
        <v>1.1E-5</v>
      </c>
      <c r="W1132" s="99">
        <v>2.4300000000000001E-5</v>
      </c>
      <c r="X1132" s="99">
        <v>6.6600000000000006E-5</v>
      </c>
      <c r="Y1132" s="99">
        <v>2.3E-5</v>
      </c>
      <c r="Z1132" s="99">
        <v>1.3699999999999999E-5</v>
      </c>
      <c r="AA1132" s="99">
        <v>4.9200000000000003E-6</v>
      </c>
      <c r="AB1132" s="99">
        <v>2.1299999999999999E-6</v>
      </c>
      <c r="AC1132" s="99">
        <v>8.6700000000000002E-7</v>
      </c>
    </row>
    <row r="1133" spans="1:29" s="98" customFormat="1" x14ac:dyDescent="0.25">
      <c r="A1133" s="98" t="s">
        <v>63</v>
      </c>
      <c r="B1133" s="98" t="s">
        <v>236</v>
      </c>
      <c r="C1133" s="98" t="s">
        <v>289</v>
      </c>
      <c r="D1133" s="98">
        <v>2018</v>
      </c>
      <c r="E1133" s="98">
        <v>2016</v>
      </c>
      <c r="F1133" s="98" t="s">
        <v>280</v>
      </c>
      <c r="G1133" s="98" t="s">
        <v>277</v>
      </c>
      <c r="H1133" s="98" t="s">
        <v>274</v>
      </c>
      <c r="I1133" s="99">
        <f t="shared" si="44"/>
        <v>8.9448507157464211E-7</v>
      </c>
      <c r="J1133" s="99">
        <f t="shared" si="44"/>
        <v>6.2735378323108381E-4</v>
      </c>
      <c r="K1133" s="99">
        <f t="shared" si="44"/>
        <v>1.6068351738241309E-3</v>
      </c>
      <c r="L1133" s="99">
        <f t="shared" si="44"/>
        <v>1.0847149284253579E-2</v>
      </c>
      <c r="M1133" s="99">
        <f t="shared" si="44"/>
        <v>2.6632179959100204E-2</v>
      </c>
      <c r="N1133" s="99">
        <f t="shared" si="43"/>
        <v>6.07116564417178E-3</v>
      </c>
      <c r="O1133" s="99">
        <f t="shared" si="43"/>
        <v>4.533137014314929E-3</v>
      </c>
      <c r="P1133" s="99">
        <f t="shared" si="43"/>
        <v>1.6513570552147239E-3</v>
      </c>
      <c r="Q1133" s="99">
        <f t="shared" si="43"/>
        <v>7.5282453987730055E-4</v>
      </c>
      <c r="R1133" s="99">
        <f t="shared" si="43"/>
        <v>3.3310462167689163E-4</v>
      </c>
      <c r="S1133" s="101"/>
      <c r="T1133" s="99">
        <v>2.2100000000000001E-10</v>
      </c>
      <c r="U1133" s="99">
        <v>1.55E-7</v>
      </c>
      <c r="V1133" s="99">
        <v>3.9700000000000002E-7</v>
      </c>
      <c r="W1133" s="99">
        <v>2.6800000000000002E-6</v>
      </c>
      <c r="X1133" s="99">
        <v>6.5799999999999997E-6</v>
      </c>
      <c r="Y1133" s="99">
        <v>1.5E-6</v>
      </c>
      <c r="Z1133" s="99">
        <v>1.1200000000000001E-6</v>
      </c>
      <c r="AA1133" s="99">
        <v>4.08E-7</v>
      </c>
      <c r="AB1133" s="99">
        <v>1.86E-7</v>
      </c>
      <c r="AC1133" s="99">
        <v>8.2300000000000002E-8</v>
      </c>
    </row>
    <row r="1134" spans="1:29" s="98" customFormat="1" x14ac:dyDescent="0.25">
      <c r="A1134" s="98" t="s">
        <v>63</v>
      </c>
      <c r="B1134" s="98" t="s">
        <v>236</v>
      </c>
      <c r="C1134" s="98" t="s">
        <v>289</v>
      </c>
      <c r="D1134" s="98">
        <v>2018</v>
      </c>
      <c r="E1134" s="98">
        <v>2016</v>
      </c>
      <c r="F1134" s="98" t="s">
        <v>280</v>
      </c>
      <c r="G1134" s="98" t="s">
        <v>277</v>
      </c>
      <c r="H1134" s="98" t="s">
        <v>275</v>
      </c>
      <c r="I1134" s="99">
        <f t="shared" si="44"/>
        <v>1.2101856850715746E-6</v>
      </c>
      <c r="J1134" s="99">
        <f t="shared" si="44"/>
        <v>8.8639018404907972E-4</v>
      </c>
      <c r="K1134" s="99">
        <f t="shared" si="44"/>
        <v>8.8639018404907989E-3</v>
      </c>
      <c r="L1134" s="99">
        <f t="shared" si="44"/>
        <v>1.9265832310838445E-2</v>
      </c>
      <c r="M1134" s="99">
        <f t="shared" si="44"/>
        <v>5.1402535787321069E-2</v>
      </c>
      <c r="N1134" s="99">
        <f t="shared" si="43"/>
        <v>1.562313292433538E-2</v>
      </c>
      <c r="O1134" s="99">
        <f t="shared" si="43"/>
        <v>1.1089995910020451E-2</v>
      </c>
      <c r="P1134" s="99">
        <f t="shared" si="43"/>
        <v>3.5779402862985686E-3</v>
      </c>
      <c r="Q1134" s="99">
        <f t="shared" si="43"/>
        <v>1.436842535787321E-3</v>
      </c>
      <c r="R1134" s="99">
        <f t="shared" si="43"/>
        <v>5.585472392638036E-4</v>
      </c>
      <c r="S1134" s="101"/>
      <c r="T1134" s="99">
        <v>2.99E-10</v>
      </c>
      <c r="U1134" s="99">
        <v>2.1899999999999999E-7</v>
      </c>
      <c r="V1134" s="99">
        <v>2.1900000000000002E-6</v>
      </c>
      <c r="W1134" s="99">
        <v>4.7600000000000002E-6</v>
      </c>
      <c r="X1134" s="99">
        <v>1.27E-5</v>
      </c>
      <c r="Y1134" s="99">
        <v>3.8600000000000003E-6</v>
      </c>
      <c r="Z1134" s="99">
        <v>2.74E-6</v>
      </c>
      <c r="AA1134" s="99">
        <v>8.8400000000000003E-7</v>
      </c>
      <c r="AB1134" s="99">
        <v>3.5499999999999999E-7</v>
      </c>
      <c r="AC1134" s="99">
        <v>1.3799999999999999E-7</v>
      </c>
    </row>
    <row r="1135" spans="1:29" s="98" customFormat="1" x14ac:dyDescent="0.25">
      <c r="A1135" s="98" t="s">
        <v>63</v>
      </c>
      <c r="B1135" s="98" t="s">
        <v>236</v>
      </c>
      <c r="C1135" s="98" t="s">
        <v>289</v>
      </c>
      <c r="D1135" s="98">
        <v>2018</v>
      </c>
      <c r="E1135" s="98">
        <v>2016</v>
      </c>
      <c r="F1135" s="98" t="s">
        <v>280</v>
      </c>
      <c r="G1135" s="98" t="s">
        <v>277</v>
      </c>
      <c r="H1135" s="98" t="s">
        <v>276</v>
      </c>
      <c r="I1135" s="99">
        <f t="shared" si="44"/>
        <v>1.9508678936605317E-6</v>
      </c>
      <c r="J1135" s="99">
        <f t="shared" si="44"/>
        <v>5.9497423312883432E-3</v>
      </c>
      <c r="K1135" s="99">
        <f t="shared" si="44"/>
        <v>4.3712392638036807E-2</v>
      </c>
      <c r="L1135" s="99">
        <f t="shared" si="44"/>
        <v>8.0948875255623734E-2</v>
      </c>
      <c r="M1135" s="99">
        <f t="shared" si="44"/>
        <v>0.14247002044989776</v>
      </c>
      <c r="N1135" s="99">
        <f t="shared" si="43"/>
        <v>4.7355092024539878E-2</v>
      </c>
      <c r="O1135" s="99">
        <f t="shared" si="43"/>
        <v>1.780875255623722E-2</v>
      </c>
      <c r="P1135" s="99">
        <f t="shared" si="43"/>
        <v>6.6782822085889575E-3</v>
      </c>
      <c r="Q1135" s="99">
        <f t="shared" si="43"/>
        <v>2.9829660531697343E-3</v>
      </c>
      <c r="R1135" s="99">
        <f t="shared" si="43"/>
        <v>1.1980433537832312E-3</v>
      </c>
      <c r="S1135" s="101"/>
      <c r="T1135" s="99">
        <v>4.8199999999999999E-10</v>
      </c>
      <c r="U1135" s="99">
        <v>1.4699999999999999E-6</v>
      </c>
      <c r="V1135" s="99">
        <v>1.08E-5</v>
      </c>
      <c r="W1135" s="99">
        <v>2.0000000000000002E-5</v>
      </c>
      <c r="X1135" s="99">
        <v>3.5200000000000002E-5</v>
      </c>
      <c r="Y1135" s="99">
        <v>1.17E-5</v>
      </c>
      <c r="Z1135" s="99">
        <v>4.4000000000000002E-6</v>
      </c>
      <c r="AA1135" s="99">
        <v>1.6500000000000001E-6</v>
      </c>
      <c r="AB1135" s="99">
        <v>7.37E-7</v>
      </c>
      <c r="AC1135" s="99">
        <v>2.96E-7</v>
      </c>
    </row>
    <row r="1136" spans="1:29" s="98" customFormat="1" x14ac:dyDescent="0.25">
      <c r="A1136" s="98" t="s">
        <v>63</v>
      </c>
      <c r="B1136" s="98" t="s">
        <v>236</v>
      </c>
      <c r="C1136" s="98" t="s">
        <v>289</v>
      </c>
      <c r="D1136" s="98">
        <v>2018</v>
      </c>
      <c r="E1136" s="98">
        <v>2016</v>
      </c>
      <c r="F1136" s="98" t="s">
        <v>280</v>
      </c>
      <c r="G1136" s="98" t="s">
        <v>278</v>
      </c>
      <c r="H1136" s="98" t="s">
        <v>274</v>
      </c>
      <c r="I1136" s="99">
        <f t="shared" si="44"/>
        <v>3.7843599182004087E-7</v>
      </c>
      <c r="J1136" s="99">
        <f t="shared" si="44"/>
        <v>2.6541890829007402E-4</v>
      </c>
      <c r="K1136" s="99">
        <f t="shared" si="44"/>
        <v>6.7981488123328431E-4</v>
      </c>
      <c r="L1136" s="99">
        <f t="shared" si="44"/>
        <v>4.5891785433380371E-3</v>
      </c>
      <c r="M1136" s="99">
        <f t="shared" si="44"/>
        <v>1.1267460751926993E-2</v>
      </c>
      <c r="N1136" s="99">
        <f t="shared" si="43"/>
        <v>2.5685700802265238E-3</v>
      </c>
      <c r="O1136" s="99">
        <f t="shared" si="43"/>
        <v>1.9178656599024703E-3</v>
      </c>
      <c r="P1136" s="99">
        <f t="shared" si="43"/>
        <v>6.9865106182161554E-4</v>
      </c>
      <c r="Q1136" s="99">
        <f t="shared" si="43"/>
        <v>3.1850268994808875E-4</v>
      </c>
      <c r="R1136" s="99">
        <f t="shared" si="43"/>
        <v>1.4092887840176196E-4</v>
      </c>
      <c r="S1136" s="101"/>
      <c r="T1136" s="99">
        <v>9.35E-11</v>
      </c>
      <c r="U1136" s="99">
        <v>6.5576923076923103E-8</v>
      </c>
      <c r="V1136" s="99">
        <v>1.6796153846153801E-7</v>
      </c>
      <c r="W1136" s="99">
        <v>1.13384615384615E-6</v>
      </c>
      <c r="X1136" s="99">
        <v>2.7838461538461499E-6</v>
      </c>
      <c r="Y1136" s="99">
        <v>6.3461538461538504E-7</v>
      </c>
      <c r="Z1136" s="99">
        <v>4.7384615384615398E-7</v>
      </c>
      <c r="AA1136" s="99">
        <v>1.72615384615385E-7</v>
      </c>
      <c r="AB1136" s="99">
        <v>7.8692307692307705E-8</v>
      </c>
      <c r="AC1136" s="99">
        <v>3.4819230769230797E-8</v>
      </c>
    </row>
    <row r="1137" spans="1:29" s="98" customFormat="1" x14ac:dyDescent="0.25">
      <c r="A1137" s="98" t="s">
        <v>63</v>
      </c>
      <c r="B1137" s="98" t="s">
        <v>236</v>
      </c>
      <c r="C1137" s="98" t="s">
        <v>289</v>
      </c>
      <c r="D1137" s="98">
        <v>2018</v>
      </c>
      <c r="E1137" s="98">
        <v>2016</v>
      </c>
      <c r="F1137" s="98" t="s">
        <v>280</v>
      </c>
      <c r="G1137" s="98" t="s">
        <v>278</v>
      </c>
      <c r="H1137" s="98" t="s">
        <v>275</v>
      </c>
      <c r="I1137" s="99">
        <f t="shared" si="44"/>
        <v>5.1200163599182003E-7</v>
      </c>
      <c r="J1137" s="99">
        <f t="shared" si="44"/>
        <v>3.7501123171307203E-4</v>
      </c>
      <c r="K1137" s="99">
        <f t="shared" si="44"/>
        <v>3.7501123171307243E-3</v>
      </c>
      <c r="L1137" s="99">
        <f t="shared" si="44"/>
        <v>8.1509290545854814E-3</v>
      </c>
      <c r="M1137" s="99">
        <f t="shared" si="44"/>
        <v>2.1747226679251209E-2</v>
      </c>
      <c r="N1137" s="99">
        <f t="shared" si="43"/>
        <v>6.6097870064495707E-3</v>
      </c>
      <c r="O1137" s="99">
        <f t="shared" si="43"/>
        <v>4.6919213465471165E-3</v>
      </c>
      <c r="P1137" s="99">
        <f t="shared" si="43"/>
        <v>1.5137439672801636E-3</v>
      </c>
      <c r="Q1137" s="99">
        <f t="shared" si="43"/>
        <v>6.078949189869448E-4</v>
      </c>
      <c r="R1137" s="99">
        <f t="shared" si="43"/>
        <v>2.363084473808401E-4</v>
      </c>
      <c r="S1137" s="101"/>
      <c r="T1137" s="99">
        <v>1.265E-10</v>
      </c>
      <c r="U1137" s="99">
        <v>9.2653846153846105E-8</v>
      </c>
      <c r="V1137" s="99">
        <v>9.2653846153846203E-7</v>
      </c>
      <c r="W1137" s="99">
        <v>2.01384615384615E-6</v>
      </c>
      <c r="X1137" s="99">
        <v>5.3730769230769196E-6</v>
      </c>
      <c r="Y1137" s="99">
        <v>1.63307692307692E-6</v>
      </c>
      <c r="Z1137" s="99">
        <v>1.1592307692307701E-6</v>
      </c>
      <c r="AA1137" s="99">
        <v>3.7399999999999999E-7</v>
      </c>
      <c r="AB1137" s="99">
        <v>1.5019230769230801E-7</v>
      </c>
      <c r="AC1137" s="99">
        <v>5.8384615384615403E-8</v>
      </c>
    </row>
    <row r="1138" spans="1:29" s="98" customFormat="1" x14ac:dyDescent="0.25">
      <c r="A1138" s="98" t="s">
        <v>63</v>
      </c>
      <c r="B1138" s="98" t="s">
        <v>236</v>
      </c>
      <c r="C1138" s="98" t="s">
        <v>289</v>
      </c>
      <c r="D1138" s="98">
        <v>2018</v>
      </c>
      <c r="E1138" s="98">
        <v>2016</v>
      </c>
      <c r="F1138" s="98" t="s">
        <v>280</v>
      </c>
      <c r="G1138" s="98" t="s">
        <v>278</v>
      </c>
      <c r="H1138" s="98" t="s">
        <v>276</v>
      </c>
      <c r="I1138" s="99">
        <f t="shared" si="44"/>
        <v>8.2536718577945607E-7</v>
      </c>
      <c r="J1138" s="99">
        <f t="shared" si="44"/>
        <v>2.5171986786219919E-3</v>
      </c>
      <c r="K1138" s="99">
        <f t="shared" si="44"/>
        <v>1.8493704577630964E-2</v>
      </c>
      <c r="L1138" s="99">
        <f t="shared" si="44"/>
        <v>3.4247601069686953E-2</v>
      </c>
      <c r="M1138" s="99">
        <f t="shared" si="44"/>
        <v>6.0275777882649074E-2</v>
      </c>
      <c r="N1138" s="99">
        <f t="shared" si="43"/>
        <v>2.0034846625766871E-2</v>
      </c>
      <c r="O1138" s="99">
        <f t="shared" si="43"/>
        <v>7.5344722353311256E-3</v>
      </c>
      <c r="P1138" s="99">
        <f t="shared" si="43"/>
        <v>2.8254270882491733E-3</v>
      </c>
      <c r="Q1138" s="99">
        <f t="shared" si="43"/>
        <v>1.2620240994179633E-3</v>
      </c>
      <c r="R1138" s="99">
        <f t="shared" si="43"/>
        <v>5.0686449583136597E-4</v>
      </c>
      <c r="S1138" s="101"/>
      <c r="T1138" s="99">
        <v>2.03923076923077E-10</v>
      </c>
      <c r="U1138" s="99">
        <v>6.2192307692307701E-7</v>
      </c>
      <c r="V1138" s="99">
        <v>4.5692307692307702E-6</v>
      </c>
      <c r="W1138" s="99">
        <v>8.4615384615384604E-6</v>
      </c>
      <c r="X1138" s="99">
        <v>1.4892307692307699E-5</v>
      </c>
      <c r="Y1138" s="99">
        <v>4.95E-6</v>
      </c>
      <c r="Z1138" s="99">
        <v>1.8615384615384601E-6</v>
      </c>
      <c r="AA1138" s="99">
        <v>6.9807692307692295E-7</v>
      </c>
      <c r="AB1138" s="99">
        <v>3.11807692307692E-7</v>
      </c>
      <c r="AC1138" s="99">
        <v>1.2523076923076899E-7</v>
      </c>
    </row>
    <row r="1139" spans="1:29" s="98" customFormat="1" x14ac:dyDescent="0.25">
      <c r="A1139" s="98" t="s">
        <v>63</v>
      </c>
      <c r="B1139" s="98" t="s">
        <v>236</v>
      </c>
      <c r="C1139" s="98" t="s">
        <v>289</v>
      </c>
      <c r="D1139" s="98">
        <v>2019</v>
      </c>
      <c r="E1139" s="98">
        <v>2019</v>
      </c>
      <c r="F1139" s="98" t="s">
        <v>272</v>
      </c>
      <c r="G1139" s="98" t="s">
        <v>273</v>
      </c>
      <c r="H1139" s="98" t="s">
        <v>274</v>
      </c>
      <c r="I1139" s="99">
        <f t="shared" si="44"/>
        <v>1.8092073619631901E-11</v>
      </c>
      <c r="J1139" s="99">
        <f t="shared" si="44"/>
        <v>1.7606380368098161E-5</v>
      </c>
      <c r="K1139" s="99">
        <f t="shared" si="44"/>
        <v>1.8820613496932514E-4</v>
      </c>
      <c r="L1139" s="99">
        <f t="shared" si="44"/>
        <v>8.0139386503067487E-4</v>
      </c>
      <c r="M1139" s="99">
        <f t="shared" si="44"/>
        <v>2.3475173824130881E-3</v>
      </c>
      <c r="N1139" s="99">
        <f t="shared" si="43"/>
        <v>3.8086445807770963E-4</v>
      </c>
      <c r="O1139" s="99">
        <f t="shared" si="43"/>
        <v>2.6429807770961142E-4</v>
      </c>
      <c r="P1139" s="99">
        <f t="shared" si="43"/>
        <v>8.2972597137014319E-5</v>
      </c>
      <c r="Q1139" s="99">
        <f t="shared" si="43"/>
        <v>3.3269987730061352E-5</v>
      </c>
      <c r="R1139" s="99">
        <f t="shared" si="43"/>
        <v>1.2911345603271984E-5</v>
      </c>
      <c r="S1139" s="101"/>
      <c r="T1139" s="99">
        <v>4.4699999999999997E-15</v>
      </c>
      <c r="U1139" s="99">
        <v>4.3500000000000001E-9</v>
      </c>
      <c r="V1139" s="99">
        <v>4.6499999999999999E-8</v>
      </c>
      <c r="W1139" s="99">
        <v>1.98E-7</v>
      </c>
      <c r="X1139" s="99">
        <v>5.7999999999999995E-7</v>
      </c>
      <c r="Y1139" s="99">
        <v>9.4100000000000002E-8</v>
      </c>
      <c r="Z1139" s="99">
        <v>6.5299999999999996E-8</v>
      </c>
      <c r="AA1139" s="99">
        <v>2.0500000000000002E-8</v>
      </c>
      <c r="AB1139" s="99">
        <v>8.2200000000000002E-9</v>
      </c>
      <c r="AC1139" s="99">
        <v>3.1899999999999999E-9</v>
      </c>
    </row>
    <row r="1140" spans="1:29" s="98" customFormat="1" x14ac:dyDescent="0.25">
      <c r="A1140" s="98" t="s">
        <v>63</v>
      </c>
      <c r="B1140" s="98" t="s">
        <v>236</v>
      </c>
      <c r="C1140" s="98" t="s">
        <v>289</v>
      </c>
      <c r="D1140" s="98">
        <v>2019</v>
      </c>
      <c r="E1140" s="98">
        <v>2019</v>
      </c>
      <c r="F1140" s="98" t="s">
        <v>272</v>
      </c>
      <c r="G1140" s="98" t="s">
        <v>273</v>
      </c>
      <c r="H1140" s="98" t="s">
        <v>275</v>
      </c>
      <c r="I1140" s="99">
        <f t="shared" si="44"/>
        <v>29.99155828220859</v>
      </c>
      <c r="J1140" s="99">
        <f t="shared" si="44"/>
        <v>5.1402535787321071</v>
      </c>
      <c r="K1140" s="99">
        <f t="shared" si="44"/>
        <v>2.2665685071574639</v>
      </c>
      <c r="L1140" s="99">
        <f t="shared" si="44"/>
        <v>1.2911345603271984</v>
      </c>
      <c r="M1140" s="99">
        <f t="shared" si="44"/>
        <v>0.40879182004089981</v>
      </c>
      <c r="N1140" s="99">
        <f t="shared" si="43"/>
        <v>6.07116564417178E-3</v>
      </c>
      <c r="O1140" s="99">
        <f t="shared" si="43"/>
        <v>2.4487034764826177E-3</v>
      </c>
      <c r="P1140" s="99">
        <f t="shared" si="43"/>
        <v>5.6259468302658486E-4</v>
      </c>
      <c r="Q1140" s="99">
        <f t="shared" si="43"/>
        <v>2.3758494887525562E-4</v>
      </c>
      <c r="R1140" s="99">
        <f t="shared" si="43"/>
        <v>1.1616163599182004E-4</v>
      </c>
      <c r="S1140" s="101"/>
      <c r="T1140" s="99">
        <v>7.4099999999999999E-3</v>
      </c>
      <c r="U1140" s="99">
        <v>1.2700000000000001E-3</v>
      </c>
      <c r="V1140" s="99">
        <v>5.5999999999999995E-4</v>
      </c>
      <c r="W1140" s="99">
        <v>3.19E-4</v>
      </c>
      <c r="X1140" s="99">
        <v>1.01E-4</v>
      </c>
      <c r="Y1140" s="99">
        <v>1.5E-6</v>
      </c>
      <c r="Z1140" s="99">
        <v>6.0500000000000003E-7</v>
      </c>
      <c r="AA1140" s="99">
        <v>1.3899999999999999E-7</v>
      </c>
      <c r="AB1140" s="99">
        <v>5.8700000000000003E-8</v>
      </c>
      <c r="AC1140" s="99">
        <v>2.8699999999999999E-8</v>
      </c>
    </row>
    <row r="1141" spans="1:29" s="98" customFormat="1" x14ac:dyDescent="0.25">
      <c r="A1141" s="98" t="s">
        <v>63</v>
      </c>
      <c r="B1141" s="98" t="s">
        <v>236</v>
      </c>
      <c r="C1141" s="98" t="s">
        <v>289</v>
      </c>
      <c r="D1141" s="98">
        <v>2019</v>
      </c>
      <c r="E1141" s="98">
        <v>2019</v>
      </c>
      <c r="F1141" s="98" t="s">
        <v>272</v>
      </c>
      <c r="G1141" s="98" t="s">
        <v>273</v>
      </c>
      <c r="H1141" s="98" t="s">
        <v>276</v>
      </c>
      <c r="I1141" s="99">
        <f t="shared" si="44"/>
        <v>249.3225357873211</v>
      </c>
      <c r="J1141" s="99">
        <f t="shared" si="44"/>
        <v>111.30470347648263</v>
      </c>
      <c r="K1141" s="99">
        <f t="shared" si="44"/>
        <v>69.616032719836412</v>
      </c>
      <c r="L1141" s="99">
        <f t="shared" si="44"/>
        <v>46.950347648261754</v>
      </c>
      <c r="M1141" s="99">
        <f t="shared" si="44"/>
        <v>22.706159509202458</v>
      </c>
      <c r="N1141" s="99">
        <f t="shared" si="43"/>
        <v>1.6958789366053169</v>
      </c>
      <c r="O1141" s="99">
        <f t="shared" si="43"/>
        <v>0.63544867075664624</v>
      </c>
      <c r="P1141" s="99">
        <f t="shared" si="43"/>
        <v>0.1610882617586912</v>
      </c>
      <c r="Q1141" s="99">
        <f t="shared" si="43"/>
        <v>5.8283190184049073E-2</v>
      </c>
      <c r="R1141" s="99">
        <f t="shared" si="43"/>
        <v>1.9872948875255626E-2</v>
      </c>
      <c r="S1141" s="101"/>
      <c r="T1141" s="99">
        <v>6.1600000000000002E-2</v>
      </c>
      <c r="U1141" s="99">
        <v>2.75E-2</v>
      </c>
      <c r="V1141" s="99">
        <v>1.72E-2</v>
      </c>
      <c r="W1141" s="99">
        <v>1.1599999999999999E-2</v>
      </c>
      <c r="X1141" s="99">
        <v>5.6100000000000004E-3</v>
      </c>
      <c r="Y1141" s="99">
        <v>4.1899999999999999E-4</v>
      </c>
      <c r="Z1141" s="99">
        <v>1.5699999999999999E-4</v>
      </c>
      <c r="AA1141" s="99">
        <v>3.9799999999999998E-5</v>
      </c>
      <c r="AB1141" s="99">
        <v>1.4399999999999999E-5</v>
      </c>
      <c r="AC1141" s="99">
        <v>4.9100000000000004E-6</v>
      </c>
    </row>
    <row r="1142" spans="1:29" s="98" customFormat="1" x14ac:dyDescent="0.25">
      <c r="A1142" s="98" t="s">
        <v>63</v>
      </c>
      <c r="B1142" s="98" t="s">
        <v>236</v>
      </c>
      <c r="C1142" s="98" t="s">
        <v>289</v>
      </c>
      <c r="D1142" s="98">
        <v>2019</v>
      </c>
      <c r="E1142" s="98">
        <v>2019</v>
      </c>
      <c r="F1142" s="98" t="s">
        <v>272</v>
      </c>
      <c r="G1142" s="98" t="s">
        <v>277</v>
      </c>
      <c r="H1142" s="98" t="s">
        <v>274</v>
      </c>
      <c r="I1142" s="99">
        <f t="shared" si="44"/>
        <v>36.143672801635994</v>
      </c>
      <c r="J1142" s="99">
        <f t="shared" si="44"/>
        <v>13.599411042944785</v>
      </c>
      <c r="K1142" s="99">
        <f t="shared" si="44"/>
        <v>6.7187566462167689</v>
      </c>
      <c r="L1142" s="99">
        <f t="shared" si="44"/>
        <v>5.3426257668711656</v>
      </c>
      <c r="M1142" s="99">
        <f t="shared" si="44"/>
        <v>2.5377472392638039</v>
      </c>
      <c r="N1142" s="99">
        <f t="shared" si="43"/>
        <v>8.4591574642126799E-2</v>
      </c>
      <c r="O1142" s="99">
        <f t="shared" si="43"/>
        <v>5.8283190184049073E-2</v>
      </c>
      <c r="P1142" s="99">
        <f t="shared" si="43"/>
        <v>1.3154192229038854E-2</v>
      </c>
      <c r="Q1142" s="99">
        <f t="shared" si="43"/>
        <v>4.2902903885480579E-3</v>
      </c>
      <c r="R1142" s="99">
        <f t="shared" si="43"/>
        <v>1.457079754601227E-3</v>
      </c>
      <c r="S1142" s="101"/>
      <c r="T1142" s="99">
        <v>8.9300000000000004E-3</v>
      </c>
      <c r="U1142" s="99">
        <v>3.3600000000000001E-3</v>
      </c>
      <c r="V1142" s="99">
        <v>1.66E-3</v>
      </c>
      <c r="W1142" s="99">
        <v>1.32E-3</v>
      </c>
      <c r="X1142" s="99">
        <v>6.2699999999999995E-4</v>
      </c>
      <c r="Y1142" s="99">
        <v>2.09E-5</v>
      </c>
      <c r="Z1142" s="99">
        <v>1.4399999999999999E-5</v>
      </c>
      <c r="AA1142" s="99">
        <v>3.2499999999999998E-6</v>
      </c>
      <c r="AB1142" s="99">
        <v>1.06E-6</v>
      </c>
      <c r="AC1142" s="99">
        <v>3.5999999999999999E-7</v>
      </c>
    </row>
    <row r="1143" spans="1:29" s="98" customFormat="1" x14ac:dyDescent="0.25">
      <c r="A1143" s="98" t="s">
        <v>63</v>
      </c>
      <c r="B1143" s="98" t="s">
        <v>236</v>
      </c>
      <c r="C1143" s="98" t="s">
        <v>289</v>
      </c>
      <c r="D1143" s="98">
        <v>2019</v>
      </c>
      <c r="E1143" s="98">
        <v>2019</v>
      </c>
      <c r="F1143" s="98" t="s">
        <v>272</v>
      </c>
      <c r="G1143" s="98" t="s">
        <v>277</v>
      </c>
      <c r="H1143" s="98" t="s">
        <v>275</v>
      </c>
      <c r="I1143" s="99">
        <f t="shared" si="44"/>
        <v>76.901431492842534</v>
      </c>
      <c r="J1143" s="99">
        <f t="shared" si="44"/>
        <v>29.182069529652356</v>
      </c>
      <c r="K1143" s="99">
        <f t="shared" si="44"/>
        <v>15.542184049079754</v>
      </c>
      <c r="L1143" s="99">
        <f t="shared" si="44"/>
        <v>11.616163599182004</v>
      </c>
      <c r="M1143" s="99">
        <f t="shared" si="44"/>
        <v>5.4235746421267894</v>
      </c>
      <c r="N1143" s="99">
        <f t="shared" si="43"/>
        <v>0.21613349693251532</v>
      </c>
      <c r="O1143" s="99">
        <f t="shared" si="43"/>
        <v>0.11413791411042946</v>
      </c>
      <c r="P1143" s="99">
        <f t="shared" si="43"/>
        <v>2.4770355828220861E-2</v>
      </c>
      <c r="Q1143" s="99">
        <f t="shared" si="43"/>
        <v>7.9734642126789382E-3</v>
      </c>
      <c r="R1143" s="99">
        <f t="shared" si="43"/>
        <v>2.6389333333333331E-3</v>
      </c>
      <c r="S1143" s="101"/>
      <c r="T1143" s="99">
        <v>1.9E-2</v>
      </c>
      <c r="U1143" s="99">
        <v>7.2100000000000003E-3</v>
      </c>
      <c r="V1143" s="99">
        <v>3.8400000000000001E-3</v>
      </c>
      <c r="W1143" s="99">
        <v>2.8700000000000002E-3</v>
      </c>
      <c r="X1143" s="99">
        <v>1.34E-3</v>
      </c>
      <c r="Y1143" s="99">
        <v>5.3399999999999997E-5</v>
      </c>
      <c r="Z1143" s="99">
        <v>2.8200000000000001E-5</v>
      </c>
      <c r="AA1143" s="99">
        <v>6.1199999999999999E-6</v>
      </c>
      <c r="AB1143" s="99">
        <v>1.9700000000000002E-6</v>
      </c>
      <c r="AC1143" s="99">
        <v>6.5199999999999996E-7</v>
      </c>
    </row>
    <row r="1144" spans="1:29" s="98" customFormat="1" x14ac:dyDescent="0.25">
      <c r="A1144" s="98" t="s">
        <v>63</v>
      </c>
      <c r="B1144" s="98" t="s">
        <v>236</v>
      </c>
      <c r="C1144" s="98" t="s">
        <v>289</v>
      </c>
      <c r="D1144" s="98">
        <v>2019</v>
      </c>
      <c r="E1144" s="98">
        <v>2019</v>
      </c>
      <c r="F1144" s="98" t="s">
        <v>272</v>
      </c>
      <c r="G1144" s="98" t="s">
        <v>277</v>
      </c>
      <c r="H1144" s="98" t="s">
        <v>276</v>
      </c>
      <c r="I1144" s="99">
        <f t="shared" si="44"/>
        <v>101.59083844580778</v>
      </c>
      <c r="J1144" s="99">
        <f t="shared" si="44"/>
        <v>39.543525562372182</v>
      </c>
      <c r="K1144" s="99">
        <f t="shared" si="44"/>
        <v>30.396302658486711</v>
      </c>
      <c r="L1144" s="99">
        <f t="shared" si="44"/>
        <v>16.230249488752555</v>
      </c>
      <c r="M1144" s="99">
        <f t="shared" si="44"/>
        <v>7.7710920245398771</v>
      </c>
      <c r="N1144" s="99">
        <f t="shared" si="43"/>
        <v>1.1089995910020451</v>
      </c>
      <c r="O1144" s="99">
        <f t="shared" si="43"/>
        <v>0.19427730061349696</v>
      </c>
      <c r="P1144" s="99">
        <f t="shared" si="43"/>
        <v>4.5331370143149287E-2</v>
      </c>
      <c r="Q1144" s="99">
        <f t="shared" si="43"/>
        <v>1.5258862985685072E-2</v>
      </c>
      <c r="R1144" s="99">
        <f t="shared" si="43"/>
        <v>5.1807280163599185E-3</v>
      </c>
      <c r="S1144" s="101"/>
      <c r="T1144" s="99">
        <v>2.5100000000000001E-2</v>
      </c>
      <c r="U1144" s="99">
        <v>9.7699999999999992E-3</v>
      </c>
      <c r="V1144" s="99">
        <v>7.5100000000000002E-3</v>
      </c>
      <c r="W1144" s="99">
        <v>4.0099999999999997E-3</v>
      </c>
      <c r="X1144" s="99">
        <v>1.92E-3</v>
      </c>
      <c r="Y1144" s="99">
        <v>2.7399999999999999E-4</v>
      </c>
      <c r="Z1144" s="99">
        <v>4.8000000000000001E-5</v>
      </c>
      <c r="AA1144" s="99">
        <v>1.1199999999999999E-5</v>
      </c>
      <c r="AB1144" s="99">
        <v>3.7699999999999999E-6</v>
      </c>
      <c r="AC1144" s="99">
        <v>1.28E-6</v>
      </c>
    </row>
    <row r="1145" spans="1:29" s="98" customFormat="1" x14ac:dyDescent="0.25">
      <c r="A1145" s="98" t="s">
        <v>63</v>
      </c>
      <c r="B1145" s="98" t="s">
        <v>236</v>
      </c>
      <c r="C1145" s="98" t="s">
        <v>289</v>
      </c>
      <c r="D1145" s="98">
        <v>2019</v>
      </c>
      <c r="E1145" s="98">
        <v>2019</v>
      </c>
      <c r="F1145" s="98" t="s">
        <v>272</v>
      </c>
      <c r="G1145" s="98" t="s">
        <v>278</v>
      </c>
      <c r="H1145" s="98" t="s">
        <v>274</v>
      </c>
      <c r="I1145" s="99">
        <f t="shared" si="44"/>
        <v>15.291553877615215</v>
      </c>
      <c r="J1145" s="99">
        <f t="shared" si="44"/>
        <v>5.7535969797074031</v>
      </c>
      <c r="K1145" s="99">
        <f t="shared" si="44"/>
        <v>2.8425508887840163</v>
      </c>
      <c r="L1145" s="99">
        <f t="shared" si="44"/>
        <v>2.2603416705993373</v>
      </c>
      <c r="M1145" s="99">
        <f t="shared" si="44"/>
        <v>1.0736622935346869</v>
      </c>
      <c r="N1145" s="99">
        <f t="shared" si="43"/>
        <v>3.578874311782286E-2</v>
      </c>
      <c r="O1145" s="99">
        <f t="shared" si="43"/>
        <v>2.4658272770174603E-2</v>
      </c>
      <c r="P1145" s="99">
        <f t="shared" si="43"/>
        <v>5.5652351738241313E-3</v>
      </c>
      <c r="Q1145" s="99">
        <f t="shared" si="43"/>
        <v>1.8151228566934069E-3</v>
      </c>
      <c r="R1145" s="99">
        <f t="shared" si="43"/>
        <v>6.1645681925436404E-4</v>
      </c>
      <c r="S1145" s="101"/>
      <c r="T1145" s="99">
        <v>3.77807692307692E-3</v>
      </c>
      <c r="U1145" s="99">
        <v>1.42153846153846E-3</v>
      </c>
      <c r="V1145" s="99">
        <v>7.0230769230769196E-4</v>
      </c>
      <c r="W1145" s="99">
        <v>5.5846153846153795E-4</v>
      </c>
      <c r="X1145" s="99">
        <v>2.6526923076923098E-4</v>
      </c>
      <c r="Y1145" s="99">
        <v>8.8423076923076894E-6</v>
      </c>
      <c r="Z1145" s="99">
        <v>6.0923076923076903E-6</v>
      </c>
      <c r="AA1145" s="99">
        <v>1.375E-6</v>
      </c>
      <c r="AB1145" s="99">
        <v>4.4846153846153798E-7</v>
      </c>
      <c r="AC1145" s="99">
        <v>1.5230769230769201E-7</v>
      </c>
    </row>
    <row r="1146" spans="1:29" s="98" customFormat="1" x14ac:dyDescent="0.25">
      <c r="A1146" s="98" t="s">
        <v>63</v>
      </c>
      <c r="B1146" s="98" t="s">
        <v>236</v>
      </c>
      <c r="C1146" s="98" t="s">
        <v>289</v>
      </c>
      <c r="D1146" s="98">
        <v>2019</v>
      </c>
      <c r="E1146" s="98">
        <v>2019</v>
      </c>
      <c r="F1146" s="98" t="s">
        <v>272</v>
      </c>
      <c r="G1146" s="98" t="s">
        <v>278</v>
      </c>
      <c r="H1146" s="98" t="s">
        <v>275</v>
      </c>
      <c r="I1146" s="99">
        <f t="shared" si="44"/>
        <v>32.535221016202613</v>
      </c>
      <c r="J1146" s="99">
        <f t="shared" si="44"/>
        <v>12.346260185622169</v>
      </c>
      <c r="K1146" s="99">
        <f t="shared" si="44"/>
        <v>6.5755394053798781</v>
      </c>
      <c r="L1146" s="99">
        <f t="shared" si="44"/>
        <v>4.9145307535000819</v>
      </c>
      <c r="M1146" s="99">
        <f t="shared" si="44"/>
        <v>2.2945892716690266</v>
      </c>
      <c r="N1146" s="99">
        <f t="shared" si="43"/>
        <v>9.1441094856064206E-2</v>
      </c>
      <c r="O1146" s="99">
        <f t="shared" si="43"/>
        <v>4.828911750825849E-2</v>
      </c>
      <c r="P1146" s="99">
        <f t="shared" si="43"/>
        <v>1.0479765927324214E-2</v>
      </c>
      <c r="Q1146" s="99">
        <f t="shared" si="43"/>
        <v>3.3733887053641678E-3</v>
      </c>
      <c r="R1146" s="99">
        <f t="shared" si="43"/>
        <v>1.1164717948717955E-3</v>
      </c>
      <c r="S1146" s="101"/>
      <c r="T1146" s="99">
        <v>8.0384615384615395E-3</v>
      </c>
      <c r="U1146" s="99">
        <v>3.0503846153846202E-3</v>
      </c>
      <c r="V1146" s="99">
        <v>1.62461538461538E-3</v>
      </c>
      <c r="W1146" s="99">
        <v>1.21423076923077E-3</v>
      </c>
      <c r="X1146" s="99">
        <v>5.6692307692307695E-4</v>
      </c>
      <c r="Y1146" s="99">
        <v>2.2592307692307698E-5</v>
      </c>
      <c r="Z1146" s="99">
        <v>1.19307692307692E-5</v>
      </c>
      <c r="AA1146" s="99">
        <v>2.5892307692307701E-6</v>
      </c>
      <c r="AB1146" s="99">
        <v>8.3346153846153901E-7</v>
      </c>
      <c r="AC1146" s="99">
        <v>2.7584615384615398E-7</v>
      </c>
    </row>
    <row r="1147" spans="1:29" s="98" customFormat="1" x14ac:dyDescent="0.25">
      <c r="A1147" s="98" t="s">
        <v>63</v>
      </c>
      <c r="B1147" s="98" t="s">
        <v>236</v>
      </c>
      <c r="C1147" s="98" t="s">
        <v>289</v>
      </c>
      <c r="D1147" s="98">
        <v>2019</v>
      </c>
      <c r="E1147" s="98">
        <v>2019</v>
      </c>
      <c r="F1147" s="98" t="s">
        <v>272</v>
      </c>
      <c r="G1147" s="98" t="s">
        <v>278</v>
      </c>
      <c r="H1147" s="98" t="s">
        <v>276</v>
      </c>
      <c r="I1147" s="99">
        <f t="shared" si="44"/>
        <v>42.980739342457262</v>
      </c>
      <c r="J1147" s="99">
        <f t="shared" si="44"/>
        <v>16.729953122542089</v>
      </c>
      <c r="K1147" s="99">
        <f t="shared" si="44"/>
        <v>12.859974201667445</v>
      </c>
      <c r="L1147" s="99">
        <f t="shared" si="44"/>
        <v>6.8666440144722287</v>
      </c>
      <c r="M1147" s="99">
        <f t="shared" si="44"/>
        <v>3.2877697026899471</v>
      </c>
      <c r="N1147" s="99">
        <f t="shared" si="43"/>
        <v>0.46919213465471166</v>
      </c>
      <c r="O1147" s="99">
        <f t="shared" si="43"/>
        <v>8.2194242567248665E-2</v>
      </c>
      <c r="P1147" s="99">
        <f t="shared" si="43"/>
        <v>1.9178656599024707E-2</v>
      </c>
      <c r="Q1147" s="99">
        <f t="shared" si="43"/>
        <v>6.4556728016359911E-3</v>
      </c>
      <c r="R1147" s="99">
        <f t="shared" si="43"/>
        <v>2.1918464684599673E-3</v>
      </c>
      <c r="S1147" s="101"/>
      <c r="T1147" s="99">
        <v>1.0619230769230799E-2</v>
      </c>
      <c r="U1147" s="99">
        <v>4.1334615384615398E-3</v>
      </c>
      <c r="V1147" s="99">
        <v>3.1773076923076902E-3</v>
      </c>
      <c r="W1147" s="99">
        <v>1.6965384615384601E-3</v>
      </c>
      <c r="X1147" s="99">
        <v>8.1230769230769204E-4</v>
      </c>
      <c r="Y1147" s="99">
        <v>1.1592307692307701E-4</v>
      </c>
      <c r="Z1147" s="99">
        <v>2.0307692307692301E-5</v>
      </c>
      <c r="AA1147" s="99">
        <v>4.7384615384615403E-6</v>
      </c>
      <c r="AB1147" s="99">
        <v>1.595E-6</v>
      </c>
      <c r="AC1147" s="99">
        <v>5.4153846153846201E-7</v>
      </c>
    </row>
    <row r="1148" spans="1:29" s="98" customFormat="1" x14ac:dyDescent="0.25">
      <c r="A1148" s="98" t="s">
        <v>63</v>
      </c>
      <c r="B1148" s="98" t="s">
        <v>236</v>
      </c>
      <c r="C1148" s="98" t="s">
        <v>289</v>
      </c>
      <c r="D1148" s="98">
        <v>2019</v>
      </c>
      <c r="E1148" s="98">
        <v>2019</v>
      </c>
      <c r="F1148" s="98" t="s">
        <v>279</v>
      </c>
      <c r="G1148" s="98" t="s">
        <v>273</v>
      </c>
      <c r="H1148" s="98" t="s">
        <v>274</v>
      </c>
      <c r="I1148" s="99">
        <f t="shared" si="44"/>
        <v>0</v>
      </c>
      <c r="J1148" s="99">
        <f t="shared" si="44"/>
        <v>0</v>
      </c>
      <c r="K1148" s="99">
        <f t="shared" si="44"/>
        <v>0</v>
      </c>
      <c r="L1148" s="99">
        <f t="shared" si="44"/>
        <v>0</v>
      </c>
      <c r="M1148" s="99">
        <f t="shared" si="44"/>
        <v>0</v>
      </c>
      <c r="N1148" s="99">
        <f t="shared" si="43"/>
        <v>0</v>
      </c>
      <c r="O1148" s="99">
        <f t="shared" si="43"/>
        <v>0</v>
      </c>
      <c r="P1148" s="99">
        <f t="shared" si="43"/>
        <v>0</v>
      </c>
      <c r="Q1148" s="99">
        <f t="shared" si="43"/>
        <v>0</v>
      </c>
      <c r="R1148" s="99">
        <f t="shared" si="43"/>
        <v>0</v>
      </c>
      <c r="S1148" s="101"/>
      <c r="T1148" s="99">
        <v>0</v>
      </c>
      <c r="U1148" s="99">
        <v>0</v>
      </c>
      <c r="V1148" s="99">
        <v>0</v>
      </c>
      <c r="W1148" s="99">
        <v>0</v>
      </c>
      <c r="X1148" s="99">
        <v>0</v>
      </c>
      <c r="Y1148" s="99">
        <v>0</v>
      </c>
      <c r="Z1148" s="99">
        <v>0</v>
      </c>
      <c r="AA1148" s="99">
        <v>0</v>
      </c>
      <c r="AB1148" s="99">
        <v>0</v>
      </c>
      <c r="AC1148" s="99">
        <v>0</v>
      </c>
    </row>
    <row r="1149" spans="1:29" s="98" customFormat="1" x14ac:dyDescent="0.25">
      <c r="A1149" s="98" t="s">
        <v>63</v>
      </c>
      <c r="B1149" s="98" t="s">
        <v>236</v>
      </c>
      <c r="C1149" s="98" t="s">
        <v>289</v>
      </c>
      <c r="D1149" s="98">
        <v>2019</v>
      </c>
      <c r="E1149" s="98">
        <v>2019</v>
      </c>
      <c r="F1149" s="98" t="s">
        <v>279</v>
      </c>
      <c r="G1149" s="98" t="s">
        <v>273</v>
      </c>
      <c r="H1149" s="98" t="s">
        <v>275</v>
      </c>
      <c r="I1149" s="99">
        <f t="shared" si="44"/>
        <v>29.99155828220859</v>
      </c>
      <c r="J1149" s="99">
        <f t="shared" si="44"/>
        <v>5.1402535787321071</v>
      </c>
      <c r="K1149" s="99">
        <f t="shared" si="44"/>
        <v>2.2544261758691206</v>
      </c>
      <c r="L1149" s="99">
        <f t="shared" si="44"/>
        <v>1.2749447852760736</v>
      </c>
      <c r="M1149" s="99">
        <f t="shared" si="44"/>
        <v>0.38248343558282211</v>
      </c>
      <c r="N1149" s="99">
        <f t="shared" si="43"/>
        <v>1.0037660531697341E-3</v>
      </c>
      <c r="O1149" s="99">
        <f t="shared" si="43"/>
        <v>7.2044498977505124E-5</v>
      </c>
      <c r="P1149" s="99">
        <f t="shared" si="43"/>
        <v>0</v>
      </c>
      <c r="Q1149" s="99">
        <f t="shared" si="43"/>
        <v>0</v>
      </c>
      <c r="R1149" s="99">
        <f t="shared" si="43"/>
        <v>0</v>
      </c>
      <c r="S1149" s="101"/>
      <c r="T1149" s="99">
        <v>7.4099999999999999E-3</v>
      </c>
      <c r="U1149" s="99">
        <v>1.2700000000000001E-3</v>
      </c>
      <c r="V1149" s="99">
        <v>5.5699999999999999E-4</v>
      </c>
      <c r="W1149" s="99">
        <v>3.1500000000000001E-4</v>
      </c>
      <c r="X1149" s="99">
        <v>9.4500000000000007E-5</v>
      </c>
      <c r="Y1149" s="99">
        <v>2.48E-7</v>
      </c>
      <c r="Z1149" s="99">
        <v>1.7800000000000001E-8</v>
      </c>
      <c r="AA1149" s="99">
        <v>0</v>
      </c>
      <c r="AB1149" s="99">
        <v>0</v>
      </c>
      <c r="AC1149" s="99">
        <v>0</v>
      </c>
    </row>
    <row r="1150" spans="1:29" s="98" customFormat="1" x14ac:dyDescent="0.25">
      <c r="A1150" s="98" t="s">
        <v>63</v>
      </c>
      <c r="B1150" s="98" t="s">
        <v>236</v>
      </c>
      <c r="C1150" s="98" t="s">
        <v>289</v>
      </c>
      <c r="D1150" s="98">
        <v>2019</v>
      </c>
      <c r="E1150" s="98">
        <v>2019</v>
      </c>
      <c r="F1150" s="98" t="s">
        <v>279</v>
      </c>
      <c r="G1150" s="98" t="s">
        <v>273</v>
      </c>
      <c r="H1150" s="98" t="s">
        <v>276</v>
      </c>
      <c r="I1150" s="99">
        <f t="shared" si="44"/>
        <v>249.3225357873211</v>
      </c>
      <c r="J1150" s="99">
        <f t="shared" si="44"/>
        <v>111.30470347648263</v>
      </c>
      <c r="K1150" s="99">
        <f t="shared" si="44"/>
        <v>69.616032719836412</v>
      </c>
      <c r="L1150" s="99">
        <f t="shared" si="44"/>
        <v>46.545603271983637</v>
      </c>
      <c r="M1150" s="99">
        <f t="shared" si="44"/>
        <v>22.503787321063392</v>
      </c>
      <c r="N1150" s="99">
        <f t="shared" si="43"/>
        <v>1.5865979550102249</v>
      </c>
      <c r="O1150" s="99">
        <f t="shared" si="43"/>
        <v>0.57068957055214731</v>
      </c>
      <c r="P1150" s="99">
        <f t="shared" si="43"/>
        <v>0.13963680981595092</v>
      </c>
      <c r="Q1150" s="99">
        <f t="shared" si="43"/>
        <v>4.7759836400818004E-2</v>
      </c>
      <c r="R1150" s="99">
        <f t="shared" si="43"/>
        <v>1.562313292433538E-2</v>
      </c>
      <c r="S1150" s="101"/>
      <c r="T1150" s="99">
        <v>6.1600000000000002E-2</v>
      </c>
      <c r="U1150" s="99">
        <v>2.75E-2</v>
      </c>
      <c r="V1150" s="99">
        <v>1.72E-2</v>
      </c>
      <c r="W1150" s="99">
        <v>1.15E-2</v>
      </c>
      <c r="X1150" s="99">
        <v>5.5599999999999998E-3</v>
      </c>
      <c r="Y1150" s="99">
        <v>3.9199999999999999E-4</v>
      </c>
      <c r="Z1150" s="99">
        <v>1.4100000000000001E-4</v>
      </c>
      <c r="AA1150" s="99">
        <v>3.4499999999999998E-5</v>
      </c>
      <c r="AB1150" s="99">
        <v>1.1800000000000001E-5</v>
      </c>
      <c r="AC1150" s="99">
        <v>3.8600000000000003E-6</v>
      </c>
    </row>
    <row r="1151" spans="1:29" s="98" customFormat="1" x14ac:dyDescent="0.25">
      <c r="A1151" s="98" t="s">
        <v>63</v>
      </c>
      <c r="B1151" s="98" t="s">
        <v>236</v>
      </c>
      <c r="C1151" s="98" t="s">
        <v>289</v>
      </c>
      <c r="D1151" s="98">
        <v>2019</v>
      </c>
      <c r="E1151" s="98">
        <v>2019</v>
      </c>
      <c r="F1151" s="98" t="s">
        <v>279</v>
      </c>
      <c r="G1151" s="98" t="s">
        <v>277</v>
      </c>
      <c r="H1151" s="98" t="s">
        <v>274</v>
      </c>
      <c r="I1151" s="99">
        <f t="shared" si="44"/>
        <v>36.143672801635994</v>
      </c>
      <c r="J1151" s="99">
        <f t="shared" si="44"/>
        <v>13.599411042944785</v>
      </c>
      <c r="K1151" s="99">
        <f t="shared" si="44"/>
        <v>6.7187566462167689</v>
      </c>
      <c r="L1151" s="99">
        <f t="shared" si="44"/>
        <v>5.3426257668711656</v>
      </c>
      <c r="M1151" s="99">
        <f t="shared" si="44"/>
        <v>2.5094151329243357</v>
      </c>
      <c r="N1151" s="99">
        <f t="shared" si="43"/>
        <v>7.60919427402863E-2</v>
      </c>
      <c r="O1151" s="99">
        <f t="shared" si="43"/>
        <v>5.1807280163599187E-2</v>
      </c>
      <c r="P1151" s="99">
        <f t="shared" si="43"/>
        <v>1.0887623721881391E-2</v>
      </c>
      <c r="Q1151" s="99">
        <f t="shared" si="43"/>
        <v>3.3593783231083843E-3</v>
      </c>
      <c r="R1151" s="99">
        <f t="shared" si="43"/>
        <v>1.0766200408997956E-3</v>
      </c>
      <c r="S1151" s="101"/>
      <c r="T1151" s="99">
        <v>8.9300000000000004E-3</v>
      </c>
      <c r="U1151" s="99">
        <v>3.3600000000000001E-3</v>
      </c>
      <c r="V1151" s="99">
        <v>1.66E-3</v>
      </c>
      <c r="W1151" s="99">
        <v>1.32E-3</v>
      </c>
      <c r="X1151" s="99">
        <v>6.2E-4</v>
      </c>
      <c r="Y1151" s="99">
        <v>1.88E-5</v>
      </c>
      <c r="Z1151" s="99">
        <v>1.2799999999999999E-5</v>
      </c>
      <c r="AA1151" s="99">
        <v>2.6900000000000001E-6</v>
      </c>
      <c r="AB1151" s="99">
        <v>8.2999999999999999E-7</v>
      </c>
      <c r="AC1151" s="99">
        <v>2.6600000000000003E-7</v>
      </c>
    </row>
    <row r="1152" spans="1:29" s="98" customFormat="1" x14ac:dyDescent="0.25">
      <c r="A1152" s="98" t="s">
        <v>63</v>
      </c>
      <c r="B1152" s="98" t="s">
        <v>236</v>
      </c>
      <c r="C1152" s="98" t="s">
        <v>289</v>
      </c>
      <c r="D1152" s="98">
        <v>2019</v>
      </c>
      <c r="E1152" s="98">
        <v>2019</v>
      </c>
      <c r="F1152" s="98" t="s">
        <v>279</v>
      </c>
      <c r="G1152" s="98" t="s">
        <v>277</v>
      </c>
      <c r="H1152" s="98" t="s">
        <v>275</v>
      </c>
      <c r="I1152" s="99">
        <f t="shared" si="44"/>
        <v>76.901431492842534</v>
      </c>
      <c r="J1152" s="99">
        <f t="shared" si="44"/>
        <v>29.182069529652356</v>
      </c>
      <c r="K1152" s="99">
        <f t="shared" si="44"/>
        <v>15.542184049079754</v>
      </c>
      <c r="L1152" s="99">
        <f t="shared" si="44"/>
        <v>11.575689161554193</v>
      </c>
      <c r="M1152" s="99">
        <f t="shared" si="44"/>
        <v>5.3021513292433538</v>
      </c>
      <c r="N1152" s="99">
        <f t="shared" ref="N1152:R1202" si="45">1000*98.96*Y1152/24.45</f>
        <v>0.19346781186094072</v>
      </c>
      <c r="O1152" s="99">
        <f t="shared" si="45"/>
        <v>9.632916155419223E-2</v>
      </c>
      <c r="P1152" s="99">
        <f t="shared" si="45"/>
        <v>1.999437218813906E-2</v>
      </c>
      <c r="Q1152" s="99">
        <f t="shared" si="45"/>
        <v>6.2735378323108383E-3</v>
      </c>
      <c r="R1152" s="99">
        <f t="shared" si="45"/>
        <v>2.0034846625766873E-3</v>
      </c>
      <c r="S1152" s="101"/>
      <c r="T1152" s="99">
        <v>1.9E-2</v>
      </c>
      <c r="U1152" s="99">
        <v>7.2100000000000003E-3</v>
      </c>
      <c r="V1152" s="99">
        <v>3.8400000000000001E-3</v>
      </c>
      <c r="W1152" s="99">
        <v>2.8600000000000001E-3</v>
      </c>
      <c r="X1152" s="99">
        <v>1.31E-3</v>
      </c>
      <c r="Y1152" s="99">
        <v>4.7800000000000003E-5</v>
      </c>
      <c r="Z1152" s="99">
        <v>2.3799999999999999E-5</v>
      </c>
      <c r="AA1152" s="99">
        <v>4.9400000000000001E-6</v>
      </c>
      <c r="AB1152" s="99">
        <v>1.55E-6</v>
      </c>
      <c r="AC1152" s="99">
        <v>4.9500000000000003E-7</v>
      </c>
    </row>
    <row r="1153" spans="1:29" s="98" customFormat="1" x14ac:dyDescent="0.25">
      <c r="A1153" s="98" t="s">
        <v>63</v>
      </c>
      <c r="B1153" s="98" t="s">
        <v>236</v>
      </c>
      <c r="C1153" s="98" t="s">
        <v>289</v>
      </c>
      <c r="D1153" s="98">
        <v>2019</v>
      </c>
      <c r="E1153" s="98">
        <v>2019</v>
      </c>
      <c r="F1153" s="98" t="s">
        <v>279</v>
      </c>
      <c r="G1153" s="98" t="s">
        <v>277</v>
      </c>
      <c r="H1153" s="98" t="s">
        <v>276</v>
      </c>
      <c r="I1153" s="99">
        <f t="shared" ref="I1153:M1203" si="46">1000*98.96*T1153/24.45</f>
        <v>101.59083844580778</v>
      </c>
      <c r="J1153" s="99">
        <f t="shared" si="46"/>
        <v>39.543525562372182</v>
      </c>
      <c r="K1153" s="99">
        <f t="shared" si="46"/>
        <v>30.396302658486711</v>
      </c>
      <c r="L1153" s="99">
        <f t="shared" si="46"/>
        <v>16.189775051124744</v>
      </c>
      <c r="M1153" s="99">
        <f t="shared" si="46"/>
        <v>7.6901431492842542</v>
      </c>
      <c r="N1153" s="99">
        <f t="shared" si="45"/>
        <v>1.0644777096114519</v>
      </c>
      <c r="O1153" s="99">
        <f t="shared" si="45"/>
        <v>0.17404008179959102</v>
      </c>
      <c r="P1153" s="99">
        <f t="shared" si="45"/>
        <v>3.8288817995910017E-2</v>
      </c>
      <c r="Q1153" s="99">
        <f t="shared" si="45"/>
        <v>1.2344703476482618E-2</v>
      </c>
      <c r="R1153" s="99">
        <f t="shared" si="45"/>
        <v>4.0312539877300621E-3</v>
      </c>
      <c r="S1153" s="101"/>
      <c r="T1153" s="99">
        <v>2.5100000000000001E-2</v>
      </c>
      <c r="U1153" s="99">
        <v>9.7699999999999992E-3</v>
      </c>
      <c r="V1153" s="99">
        <v>7.5100000000000002E-3</v>
      </c>
      <c r="W1153" s="99">
        <v>4.0000000000000001E-3</v>
      </c>
      <c r="X1153" s="99">
        <v>1.9E-3</v>
      </c>
      <c r="Y1153" s="99">
        <v>2.63E-4</v>
      </c>
      <c r="Z1153" s="99">
        <v>4.3000000000000002E-5</v>
      </c>
      <c r="AA1153" s="99">
        <v>9.4599999999999992E-6</v>
      </c>
      <c r="AB1153" s="99">
        <v>3.05E-6</v>
      </c>
      <c r="AC1153" s="99">
        <v>9.9600000000000008E-7</v>
      </c>
    </row>
    <row r="1154" spans="1:29" s="98" customFormat="1" x14ac:dyDescent="0.25">
      <c r="A1154" s="98" t="s">
        <v>63</v>
      </c>
      <c r="B1154" s="98" t="s">
        <v>236</v>
      </c>
      <c r="C1154" s="98" t="s">
        <v>289</v>
      </c>
      <c r="D1154" s="98">
        <v>2019</v>
      </c>
      <c r="E1154" s="98">
        <v>2019</v>
      </c>
      <c r="F1154" s="98" t="s">
        <v>279</v>
      </c>
      <c r="G1154" s="98" t="s">
        <v>278</v>
      </c>
      <c r="H1154" s="98" t="s">
        <v>274</v>
      </c>
      <c r="I1154" s="99">
        <f t="shared" si="46"/>
        <v>15.291553877615215</v>
      </c>
      <c r="J1154" s="99">
        <f t="shared" si="46"/>
        <v>5.7535969797074031</v>
      </c>
      <c r="K1154" s="99">
        <f t="shared" si="46"/>
        <v>2.8425508887840163</v>
      </c>
      <c r="L1154" s="99">
        <f t="shared" si="46"/>
        <v>2.2603416705993373</v>
      </c>
      <c r="M1154" s="99">
        <f t="shared" si="46"/>
        <v>1.0616756331602946</v>
      </c>
      <c r="N1154" s="99">
        <f t="shared" si="45"/>
        <v>3.2192745005505723E-2</v>
      </c>
      <c r="O1154" s="99">
        <f t="shared" si="45"/>
        <v>2.1918464684599674E-2</v>
      </c>
      <c r="P1154" s="99">
        <f t="shared" si="45"/>
        <v>4.6063023438728829E-3</v>
      </c>
      <c r="Q1154" s="99">
        <f t="shared" si="45"/>
        <v>1.4212754443920083E-3</v>
      </c>
      <c r="R1154" s="99">
        <f t="shared" si="45"/>
        <v>4.5549309422683842E-4</v>
      </c>
      <c r="S1154" s="101"/>
      <c r="T1154" s="99">
        <v>3.77807692307692E-3</v>
      </c>
      <c r="U1154" s="99">
        <v>1.42153846153846E-3</v>
      </c>
      <c r="V1154" s="99">
        <v>7.0230769230769196E-4</v>
      </c>
      <c r="W1154" s="99">
        <v>5.5846153846153795E-4</v>
      </c>
      <c r="X1154" s="99">
        <v>2.62307692307692E-4</v>
      </c>
      <c r="Y1154" s="99">
        <v>7.9538461538461495E-6</v>
      </c>
      <c r="Z1154" s="99">
        <v>5.4153846153846204E-6</v>
      </c>
      <c r="AA1154" s="99">
        <v>1.1380769230769199E-6</v>
      </c>
      <c r="AB1154" s="99">
        <v>3.51153846153846E-7</v>
      </c>
      <c r="AC1154" s="99">
        <v>1.12538461538462E-7</v>
      </c>
    </row>
    <row r="1155" spans="1:29" s="98" customFormat="1" x14ac:dyDescent="0.25">
      <c r="A1155" s="98" t="s">
        <v>63</v>
      </c>
      <c r="B1155" s="98" t="s">
        <v>236</v>
      </c>
      <c r="C1155" s="98" t="s">
        <v>289</v>
      </c>
      <c r="D1155" s="98">
        <v>2019</v>
      </c>
      <c r="E1155" s="98">
        <v>2019</v>
      </c>
      <c r="F1155" s="98" t="s">
        <v>279</v>
      </c>
      <c r="G1155" s="98" t="s">
        <v>278</v>
      </c>
      <c r="H1155" s="98" t="s">
        <v>275</v>
      </c>
      <c r="I1155" s="99">
        <f t="shared" si="46"/>
        <v>32.535221016202613</v>
      </c>
      <c r="J1155" s="99">
        <f t="shared" si="46"/>
        <v>12.346260185622169</v>
      </c>
      <c r="K1155" s="99">
        <f t="shared" si="46"/>
        <v>6.5755394053798781</v>
      </c>
      <c r="L1155" s="99">
        <f t="shared" si="46"/>
        <v>4.8974069529652349</v>
      </c>
      <c r="M1155" s="99">
        <f t="shared" si="46"/>
        <v>2.2432178700644947</v>
      </c>
      <c r="N1155" s="99">
        <f t="shared" si="45"/>
        <v>8.1851766556551742E-2</v>
      </c>
      <c r="O1155" s="99">
        <f t="shared" si="45"/>
        <v>4.075464527292761E-2</v>
      </c>
      <c r="P1155" s="99">
        <f t="shared" si="45"/>
        <v>8.4591574642126788E-3</v>
      </c>
      <c r="Q1155" s="99">
        <f t="shared" si="45"/>
        <v>2.6541890829007405E-3</v>
      </c>
      <c r="R1155" s="99">
        <f t="shared" si="45"/>
        <v>8.4762812647475256E-4</v>
      </c>
      <c r="S1155" s="101"/>
      <c r="T1155" s="99">
        <v>8.0384615384615395E-3</v>
      </c>
      <c r="U1155" s="99">
        <v>3.0503846153846202E-3</v>
      </c>
      <c r="V1155" s="99">
        <v>1.62461538461538E-3</v>
      </c>
      <c r="W1155" s="99">
        <v>1.2099999999999999E-3</v>
      </c>
      <c r="X1155" s="99">
        <v>5.5423076923076899E-4</v>
      </c>
      <c r="Y1155" s="99">
        <v>2.0223076923076899E-5</v>
      </c>
      <c r="Z1155" s="99">
        <v>1.00692307692308E-5</v>
      </c>
      <c r="AA1155" s="99">
        <v>2.0899999999999999E-6</v>
      </c>
      <c r="AB1155" s="99">
        <v>6.5576923076923097E-7</v>
      </c>
      <c r="AC1155" s="99">
        <v>2.0942307692307699E-7</v>
      </c>
    </row>
    <row r="1156" spans="1:29" s="98" customFormat="1" x14ac:dyDescent="0.25">
      <c r="A1156" s="98" t="s">
        <v>63</v>
      </c>
      <c r="B1156" s="98" t="s">
        <v>236</v>
      </c>
      <c r="C1156" s="98" t="s">
        <v>289</v>
      </c>
      <c r="D1156" s="98">
        <v>2019</v>
      </c>
      <c r="E1156" s="98">
        <v>2019</v>
      </c>
      <c r="F1156" s="98" t="s">
        <v>279</v>
      </c>
      <c r="G1156" s="98" t="s">
        <v>278</v>
      </c>
      <c r="H1156" s="98" t="s">
        <v>276</v>
      </c>
      <c r="I1156" s="99">
        <f t="shared" si="46"/>
        <v>42.980739342457262</v>
      </c>
      <c r="J1156" s="99">
        <f t="shared" si="46"/>
        <v>16.729953122542089</v>
      </c>
      <c r="K1156" s="99">
        <f t="shared" si="46"/>
        <v>12.859974201667445</v>
      </c>
      <c r="L1156" s="99">
        <f t="shared" si="46"/>
        <v>6.8495202139373825</v>
      </c>
      <c r="M1156" s="99">
        <f t="shared" si="46"/>
        <v>3.2535221016202618</v>
      </c>
      <c r="N1156" s="99">
        <f t="shared" si="45"/>
        <v>0.45035595406638451</v>
      </c>
      <c r="O1156" s="99">
        <f t="shared" si="45"/>
        <v>7.3632342299827E-2</v>
      </c>
      <c r="P1156" s="99">
        <f t="shared" si="45"/>
        <v>1.6199115305961923E-2</v>
      </c>
      <c r="Q1156" s="99">
        <f t="shared" si="45"/>
        <v>5.2227591631272803E-3</v>
      </c>
      <c r="R1156" s="99">
        <f t="shared" si="45"/>
        <v>1.705530533270409E-3</v>
      </c>
      <c r="S1156" s="101"/>
      <c r="T1156" s="99">
        <v>1.0619230769230799E-2</v>
      </c>
      <c r="U1156" s="99">
        <v>4.1334615384615398E-3</v>
      </c>
      <c r="V1156" s="99">
        <v>3.1773076923076902E-3</v>
      </c>
      <c r="W1156" s="99">
        <v>1.69230769230769E-3</v>
      </c>
      <c r="X1156" s="99">
        <v>8.0384615384615401E-4</v>
      </c>
      <c r="Y1156" s="99">
        <v>1.11269230769231E-4</v>
      </c>
      <c r="Z1156" s="99">
        <v>1.81923076923077E-5</v>
      </c>
      <c r="AA1156" s="99">
        <v>4.00230769230769E-6</v>
      </c>
      <c r="AB1156" s="99">
        <v>1.29038461538462E-6</v>
      </c>
      <c r="AC1156" s="99">
        <v>4.2138461538461499E-7</v>
      </c>
    </row>
    <row r="1157" spans="1:29" s="98" customFormat="1" x14ac:dyDescent="0.25">
      <c r="A1157" s="98" t="s">
        <v>63</v>
      </c>
      <c r="B1157" s="98" t="s">
        <v>236</v>
      </c>
      <c r="C1157" s="98" t="s">
        <v>289</v>
      </c>
      <c r="D1157" s="98">
        <v>2019</v>
      </c>
      <c r="E1157" s="98">
        <v>2019</v>
      </c>
      <c r="F1157" s="98" t="s">
        <v>280</v>
      </c>
      <c r="G1157" s="98" t="s">
        <v>273</v>
      </c>
      <c r="H1157" s="98" t="s">
        <v>274</v>
      </c>
      <c r="I1157" s="99">
        <f t="shared" si="46"/>
        <v>3.8288817995910024E-12</v>
      </c>
      <c r="J1157" s="99">
        <f t="shared" si="46"/>
        <v>8.5805807770961159E-6</v>
      </c>
      <c r="K1157" s="99">
        <f t="shared" si="46"/>
        <v>8.2567852760736195E-5</v>
      </c>
      <c r="L1157" s="99">
        <f t="shared" si="46"/>
        <v>5.0188302658486707E-4</v>
      </c>
      <c r="M1157" s="99">
        <f t="shared" si="46"/>
        <v>1.675641717791411E-3</v>
      </c>
      <c r="N1157" s="99">
        <f t="shared" si="45"/>
        <v>3.6386519427402867E-4</v>
      </c>
      <c r="O1157" s="99">
        <f t="shared" si="45"/>
        <v>2.622743558282209E-4</v>
      </c>
      <c r="P1157" s="99">
        <f t="shared" si="45"/>
        <v>8.2972597137014319E-5</v>
      </c>
      <c r="Q1157" s="99">
        <f t="shared" si="45"/>
        <v>3.3269987730061352E-5</v>
      </c>
      <c r="R1157" s="99">
        <f t="shared" si="45"/>
        <v>1.2911345603271984E-5</v>
      </c>
      <c r="S1157" s="101"/>
      <c r="T1157" s="99">
        <v>9.4599999999999999E-16</v>
      </c>
      <c r="U1157" s="99">
        <v>2.1200000000000001E-9</v>
      </c>
      <c r="V1157" s="99">
        <v>2.0400000000000001E-8</v>
      </c>
      <c r="W1157" s="99">
        <v>1.24E-7</v>
      </c>
      <c r="X1157" s="99">
        <v>4.1399999999999997E-7</v>
      </c>
      <c r="Y1157" s="99">
        <v>8.9900000000000004E-8</v>
      </c>
      <c r="Z1157" s="99">
        <v>6.4799999999999998E-8</v>
      </c>
      <c r="AA1157" s="99">
        <v>2.0500000000000002E-8</v>
      </c>
      <c r="AB1157" s="99">
        <v>8.2200000000000002E-9</v>
      </c>
      <c r="AC1157" s="99">
        <v>3.1899999999999999E-9</v>
      </c>
    </row>
    <row r="1158" spans="1:29" s="98" customFormat="1" x14ac:dyDescent="0.25">
      <c r="A1158" s="98" t="s">
        <v>63</v>
      </c>
      <c r="B1158" s="98" t="s">
        <v>236</v>
      </c>
      <c r="C1158" s="98" t="s">
        <v>289</v>
      </c>
      <c r="D1158" s="98">
        <v>2019</v>
      </c>
      <c r="E1158" s="98">
        <v>2019</v>
      </c>
      <c r="F1158" s="98" t="s">
        <v>280</v>
      </c>
      <c r="G1158" s="98" t="s">
        <v>273</v>
      </c>
      <c r="H1158" s="98" t="s">
        <v>275</v>
      </c>
      <c r="I1158" s="99">
        <f t="shared" si="46"/>
        <v>2.4729881390593047E-9</v>
      </c>
      <c r="J1158" s="99">
        <f t="shared" si="46"/>
        <v>2.2422838445807771E-4</v>
      </c>
      <c r="K1158" s="99">
        <f t="shared" si="46"/>
        <v>2.4648932515337427E-3</v>
      </c>
      <c r="L1158" s="99">
        <f t="shared" si="46"/>
        <v>7.0830265848670759E-3</v>
      </c>
      <c r="M1158" s="99">
        <f t="shared" si="46"/>
        <v>1.4813644171779142E-2</v>
      </c>
      <c r="N1158" s="99">
        <f t="shared" si="45"/>
        <v>2.6713128834355828E-3</v>
      </c>
      <c r="O1158" s="99">
        <f t="shared" si="45"/>
        <v>1.2547075664621676E-3</v>
      </c>
      <c r="P1158" s="99">
        <f t="shared" si="45"/>
        <v>4.2093415132924339E-4</v>
      </c>
      <c r="Q1158" s="99">
        <f t="shared" si="45"/>
        <v>1.9832474437627811E-4</v>
      </c>
      <c r="R1158" s="99">
        <f t="shared" si="45"/>
        <v>1.0766200408997955E-4</v>
      </c>
      <c r="S1158" s="101"/>
      <c r="T1158" s="99">
        <v>6.1100000000000002E-13</v>
      </c>
      <c r="U1158" s="99">
        <v>5.54E-8</v>
      </c>
      <c r="V1158" s="99">
        <v>6.0900000000000001E-7</v>
      </c>
      <c r="W1158" s="99">
        <v>1.75E-6</v>
      </c>
      <c r="X1158" s="99">
        <v>3.6600000000000001E-6</v>
      </c>
      <c r="Y1158" s="99">
        <v>6.6000000000000003E-7</v>
      </c>
      <c r="Z1158" s="99">
        <v>3.1E-7</v>
      </c>
      <c r="AA1158" s="99">
        <v>1.04E-7</v>
      </c>
      <c r="AB1158" s="99">
        <v>4.9000000000000002E-8</v>
      </c>
      <c r="AC1158" s="99">
        <v>2.66E-8</v>
      </c>
    </row>
    <row r="1159" spans="1:29" s="98" customFormat="1" x14ac:dyDescent="0.25">
      <c r="A1159" s="98" t="s">
        <v>63</v>
      </c>
      <c r="B1159" s="98" t="s">
        <v>236</v>
      </c>
      <c r="C1159" s="98" t="s">
        <v>289</v>
      </c>
      <c r="D1159" s="98">
        <v>2019</v>
      </c>
      <c r="E1159" s="98">
        <v>2019</v>
      </c>
      <c r="F1159" s="98" t="s">
        <v>280</v>
      </c>
      <c r="G1159" s="98" t="s">
        <v>273</v>
      </c>
      <c r="H1159" s="98" t="s">
        <v>276</v>
      </c>
      <c r="I1159" s="99">
        <f t="shared" si="46"/>
        <v>9.5114928425357869E-6</v>
      </c>
      <c r="J1159" s="99">
        <f t="shared" si="46"/>
        <v>7.244924335378323E-3</v>
      </c>
      <c r="K1159" s="99">
        <f t="shared" si="46"/>
        <v>6.31401226993865E-2</v>
      </c>
      <c r="L1159" s="99">
        <f t="shared" si="46"/>
        <v>0.14570797546012271</v>
      </c>
      <c r="M1159" s="99">
        <f t="shared" si="46"/>
        <v>0.36386519427402864</v>
      </c>
      <c r="N1159" s="99">
        <f t="shared" si="45"/>
        <v>0.12506601226993866</v>
      </c>
      <c r="O1159" s="99">
        <f t="shared" si="45"/>
        <v>6.799705521472392E-2</v>
      </c>
      <c r="P1159" s="99">
        <f t="shared" si="45"/>
        <v>2.4527509202453987E-2</v>
      </c>
      <c r="Q1159" s="99">
        <f t="shared" si="45"/>
        <v>1.0280507157464213E-2</v>
      </c>
      <c r="R1159" s="99">
        <f t="shared" si="45"/>
        <v>4.1688670756646227E-3</v>
      </c>
      <c r="S1159" s="101"/>
      <c r="T1159" s="99">
        <v>2.3499999999999999E-9</v>
      </c>
      <c r="U1159" s="99">
        <v>1.79E-6</v>
      </c>
      <c r="V1159" s="99">
        <v>1.56E-5</v>
      </c>
      <c r="W1159" s="99">
        <v>3.6000000000000001E-5</v>
      </c>
      <c r="X1159" s="99">
        <v>8.9900000000000003E-5</v>
      </c>
      <c r="Y1159" s="99">
        <v>3.0899999999999999E-5</v>
      </c>
      <c r="Z1159" s="99">
        <v>1.6799999999999998E-5</v>
      </c>
      <c r="AA1159" s="99">
        <v>6.0599999999999996E-6</v>
      </c>
      <c r="AB1159" s="99">
        <v>2.5399999999999998E-6</v>
      </c>
      <c r="AC1159" s="99">
        <v>1.0300000000000001E-6</v>
      </c>
    </row>
    <row r="1160" spans="1:29" s="98" customFormat="1" x14ac:dyDescent="0.25">
      <c r="A1160" s="98" t="s">
        <v>63</v>
      </c>
      <c r="B1160" s="98" t="s">
        <v>236</v>
      </c>
      <c r="C1160" s="98" t="s">
        <v>289</v>
      </c>
      <c r="D1160" s="98">
        <v>2019</v>
      </c>
      <c r="E1160" s="98">
        <v>2019</v>
      </c>
      <c r="F1160" s="98" t="s">
        <v>280</v>
      </c>
      <c r="G1160" s="98" t="s">
        <v>277</v>
      </c>
      <c r="H1160" s="98" t="s">
        <v>274</v>
      </c>
      <c r="I1160" s="99">
        <f t="shared" si="46"/>
        <v>2.2949006134969325E-6</v>
      </c>
      <c r="J1160" s="99">
        <f t="shared" si="46"/>
        <v>8.6210552147239267E-4</v>
      </c>
      <c r="K1160" s="99">
        <f t="shared" si="46"/>
        <v>2.9586813905930474E-3</v>
      </c>
      <c r="L1160" s="99">
        <f t="shared" si="46"/>
        <v>1.2708973415132926E-2</v>
      </c>
      <c r="M1160" s="99">
        <f t="shared" si="46"/>
        <v>3.3269987730061346E-2</v>
      </c>
      <c r="N1160" s="99">
        <f t="shared" si="45"/>
        <v>8.4591574642126788E-3</v>
      </c>
      <c r="O1160" s="99">
        <f t="shared" si="45"/>
        <v>6.3544867075664632E-3</v>
      </c>
      <c r="P1160" s="99">
        <f t="shared" si="45"/>
        <v>2.2058568507157461E-3</v>
      </c>
      <c r="Q1160" s="99">
        <f t="shared" si="45"/>
        <v>9.3495950920245404E-4</v>
      </c>
      <c r="R1160" s="99">
        <f t="shared" si="45"/>
        <v>3.7276957055214726E-4</v>
      </c>
      <c r="S1160" s="101"/>
      <c r="T1160" s="99">
        <v>5.6700000000000001E-10</v>
      </c>
      <c r="U1160" s="99">
        <v>2.1299999999999999E-7</v>
      </c>
      <c r="V1160" s="99">
        <v>7.3099999999999997E-7</v>
      </c>
      <c r="W1160" s="99">
        <v>3.14E-6</v>
      </c>
      <c r="X1160" s="99">
        <v>8.2199999999999992E-6</v>
      </c>
      <c r="Y1160" s="99">
        <v>2.0899999999999999E-6</v>
      </c>
      <c r="Z1160" s="99">
        <v>1.57E-6</v>
      </c>
      <c r="AA1160" s="99">
        <v>5.4499999999999997E-7</v>
      </c>
      <c r="AB1160" s="99">
        <v>2.3099999999999999E-7</v>
      </c>
      <c r="AC1160" s="99">
        <v>9.2099999999999998E-8</v>
      </c>
    </row>
    <row r="1161" spans="1:29" s="98" customFormat="1" x14ac:dyDescent="0.25">
      <c r="A1161" s="98" t="s">
        <v>63</v>
      </c>
      <c r="B1161" s="98" t="s">
        <v>236</v>
      </c>
      <c r="C1161" s="98" t="s">
        <v>289</v>
      </c>
      <c r="D1161" s="98">
        <v>2019</v>
      </c>
      <c r="E1161" s="98">
        <v>2019</v>
      </c>
      <c r="F1161" s="98" t="s">
        <v>280</v>
      </c>
      <c r="G1161" s="98" t="s">
        <v>277</v>
      </c>
      <c r="H1161" s="98" t="s">
        <v>275</v>
      </c>
      <c r="I1161" s="99">
        <f t="shared" si="46"/>
        <v>2.8939222903885481E-6</v>
      </c>
      <c r="J1161" s="99">
        <f t="shared" si="46"/>
        <v>1.4813644171779142E-3</v>
      </c>
      <c r="K1161" s="99">
        <f t="shared" si="46"/>
        <v>1.2466126789366054E-2</v>
      </c>
      <c r="L1161" s="99">
        <f t="shared" si="46"/>
        <v>2.4122764826175865E-2</v>
      </c>
      <c r="M1161" s="99">
        <f t="shared" si="46"/>
        <v>6.2735378323108396E-2</v>
      </c>
      <c r="N1161" s="99">
        <f t="shared" si="45"/>
        <v>2.0075321063394682E-2</v>
      </c>
      <c r="O1161" s="99">
        <f t="shared" si="45"/>
        <v>1.4732695296523518E-2</v>
      </c>
      <c r="P1161" s="99">
        <f t="shared" si="45"/>
        <v>4.6545603271983642E-3</v>
      </c>
      <c r="Q1161" s="99">
        <f t="shared" si="45"/>
        <v>1.7849226993865029E-3</v>
      </c>
      <c r="R1161" s="99">
        <f t="shared" si="45"/>
        <v>6.394961145194275E-4</v>
      </c>
      <c r="S1161" s="101"/>
      <c r="T1161" s="99">
        <v>7.1500000000000001E-10</v>
      </c>
      <c r="U1161" s="99">
        <v>3.6600000000000002E-7</v>
      </c>
      <c r="V1161" s="99">
        <v>3.0800000000000002E-6</v>
      </c>
      <c r="W1161" s="99">
        <v>5.9599999999999997E-6</v>
      </c>
      <c r="X1161" s="99">
        <v>1.5500000000000001E-5</v>
      </c>
      <c r="Y1161" s="99">
        <v>4.9599999999999999E-6</v>
      </c>
      <c r="Z1161" s="99">
        <v>3.6399999999999999E-6</v>
      </c>
      <c r="AA1161" s="99">
        <v>1.15E-6</v>
      </c>
      <c r="AB1161" s="99">
        <v>4.4099999999999999E-7</v>
      </c>
      <c r="AC1161" s="99">
        <v>1.5800000000000001E-7</v>
      </c>
    </row>
    <row r="1162" spans="1:29" s="98" customFormat="1" x14ac:dyDescent="0.25">
      <c r="A1162" s="98" t="s">
        <v>63</v>
      </c>
      <c r="B1162" s="98" t="s">
        <v>236</v>
      </c>
      <c r="C1162" s="98" t="s">
        <v>289</v>
      </c>
      <c r="D1162" s="98">
        <v>2019</v>
      </c>
      <c r="E1162" s="98">
        <v>2019</v>
      </c>
      <c r="F1162" s="98" t="s">
        <v>280</v>
      </c>
      <c r="G1162" s="98" t="s">
        <v>277</v>
      </c>
      <c r="H1162" s="98" t="s">
        <v>276</v>
      </c>
      <c r="I1162" s="99">
        <f t="shared" si="46"/>
        <v>8.985325153374233E-6</v>
      </c>
      <c r="J1162" s="99">
        <f t="shared" si="46"/>
        <v>9.6733905930470338E-3</v>
      </c>
      <c r="K1162" s="99">
        <f t="shared" si="46"/>
        <v>6.5568588957055224E-2</v>
      </c>
      <c r="L1162" s="99">
        <f t="shared" si="46"/>
        <v>0.1173758691206544</v>
      </c>
      <c r="M1162" s="99">
        <f t="shared" si="46"/>
        <v>0.21370503067484664</v>
      </c>
      <c r="N1162" s="99">
        <f t="shared" si="45"/>
        <v>6.1116400817995908E-2</v>
      </c>
      <c r="O1162" s="99">
        <f t="shared" si="45"/>
        <v>2.2018094069529651E-2</v>
      </c>
      <c r="P1162" s="99">
        <f t="shared" si="45"/>
        <v>6.6378077709611455E-3</v>
      </c>
      <c r="Q1162" s="99">
        <f t="shared" si="45"/>
        <v>2.8777325153374229E-3</v>
      </c>
      <c r="R1162" s="99">
        <f t="shared" si="45"/>
        <v>1.1413791411042946E-3</v>
      </c>
      <c r="S1162" s="101"/>
      <c r="T1162" s="99">
        <v>2.2200000000000002E-9</v>
      </c>
      <c r="U1162" s="99">
        <v>2.39E-6</v>
      </c>
      <c r="V1162" s="99">
        <v>1.6200000000000001E-5</v>
      </c>
      <c r="W1162" s="99">
        <v>2.9E-5</v>
      </c>
      <c r="X1162" s="99">
        <v>5.2800000000000003E-5</v>
      </c>
      <c r="Y1162" s="99">
        <v>1.5099999999999999E-5</v>
      </c>
      <c r="Z1162" s="99">
        <v>5.4399999999999996E-6</v>
      </c>
      <c r="AA1162" s="99">
        <v>1.64E-6</v>
      </c>
      <c r="AB1162" s="99">
        <v>7.1099999999999995E-7</v>
      </c>
      <c r="AC1162" s="99">
        <v>2.8200000000000001E-7</v>
      </c>
    </row>
    <row r="1163" spans="1:29" s="98" customFormat="1" x14ac:dyDescent="0.25">
      <c r="A1163" s="98" t="s">
        <v>63</v>
      </c>
      <c r="B1163" s="98" t="s">
        <v>236</v>
      </c>
      <c r="C1163" s="98" t="s">
        <v>289</v>
      </c>
      <c r="D1163" s="98">
        <v>2019</v>
      </c>
      <c r="E1163" s="98">
        <v>2019</v>
      </c>
      <c r="F1163" s="98" t="s">
        <v>280</v>
      </c>
      <c r="G1163" s="98" t="s">
        <v>278</v>
      </c>
      <c r="H1163" s="98" t="s">
        <v>274</v>
      </c>
      <c r="I1163" s="99">
        <f t="shared" si="46"/>
        <v>9.7091949032562368E-7</v>
      </c>
      <c r="J1163" s="99">
        <f t="shared" si="46"/>
        <v>3.6473695139216611E-4</v>
      </c>
      <c r="K1163" s="99">
        <f t="shared" si="46"/>
        <v>1.2517498190970592E-3</v>
      </c>
      <c r="L1163" s="99">
        <f t="shared" si="46"/>
        <v>5.37687336794086E-3</v>
      </c>
      <c r="M1163" s="99">
        <f t="shared" si="46"/>
        <v>1.407576403964135E-2</v>
      </c>
      <c r="N1163" s="99">
        <f t="shared" si="45"/>
        <v>3.5788743117822867E-3</v>
      </c>
      <c r="O1163" s="99">
        <f t="shared" si="45"/>
        <v>2.6884366839704252E-3</v>
      </c>
      <c r="P1163" s="99">
        <f t="shared" si="45"/>
        <v>9.3324712914896941E-4</v>
      </c>
      <c r="Q1163" s="99">
        <f t="shared" si="45"/>
        <v>3.9555979235488431E-4</v>
      </c>
      <c r="R1163" s="99">
        <f t="shared" si="45"/>
        <v>1.577102029259084E-4</v>
      </c>
      <c r="S1163" s="101"/>
      <c r="T1163" s="99">
        <v>2.3988461538461498E-10</v>
      </c>
      <c r="U1163" s="99">
        <v>9.0115384615384603E-8</v>
      </c>
      <c r="V1163" s="99">
        <v>3.0926923076923099E-7</v>
      </c>
      <c r="W1163" s="99">
        <v>1.3284615384615401E-6</v>
      </c>
      <c r="X1163" s="99">
        <v>3.47769230769231E-6</v>
      </c>
      <c r="Y1163" s="99">
        <v>8.84230769230769E-7</v>
      </c>
      <c r="Z1163" s="99">
        <v>6.6423076923076899E-7</v>
      </c>
      <c r="AA1163" s="99">
        <v>2.3057692307692301E-7</v>
      </c>
      <c r="AB1163" s="99">
        <v>9.7730769230769202E-8</v>
      </c>
      <c r="AC1163" s="99">
        <v>3.8965384615384599E-8</v>
      </c>
    </row>
    <row r="1164" spans="1:29" s="98" customFormat="1" x14ac:dyDescent="0.25">
      <c r="A1164" s="98" t="s">
        <v>63</v>
      </c>
      <c r="B1164" s="98" t="s">
        <v>236</v>
      </c>
      <c r="C1164" s="98" t="s">
        <v>289</v>
      </c>
      <c r="D1164" s="98">
        <v>2019</v>
      </c>
      <c r="E1164" s="98">
        <v>2019</v>
      </c>
      <c r="F1164" s="98" t="s">
        <v>280</v>
      </c>
      <c r="G1164" s="98" t="s">
        <v>278</v>
      </c>
      <c r="H1164" s="98" t="s">
        <v>275</v>
      </c>
      <c r="I1164" s="99">
        <f t="shared" si="46"/>
        <v>1.2243517382413088E-6</v>
      </c>
      <c r="J1164" s="99">
        <f t="shared" si="46"/>
        <v>6.2673109957527202E-4</v>
      </c>
      <c r="K1164" s="99">
        <f t="shared" si="46"/>
        <v>5.2741305647317797E-3</v>
      </c>
      <c r="L1164" s="99">
        <f t="shared" si="46"/>
        <v>1.0205785118766708E-2</v>
      </c>
      <c r="M1164" s="99">
        <f t="shared" si="46"/>
        <v>2.6541890829007403E-2</v>
      </c>
      <c r="N1164" s="99">
        <f t="shared" si="45"/>
        <v>8.4934050652823723E-3</v>
      </c>
      <c r="O1164" s="99">
        <f t="shared" si="45"/>
        <v>6.2330633946830272E-3</v>
      </c>
      <c r="P1164" s="99">
        <f t="shared" si="45"/>
        <v>1.9692370615069978E-3</v>
      </c>
      <c r="Q1164" s="99">
        <f t="shared" si="45"/>
        <v>7.5515960358659708E-4</v>
      </c>
      <c r="R1164" s="99">
        <f t="shared" si="45"/>
        <v>2.7055604845052677E-4</v>
      </c>
      <c r="S1164" s="101"/>
      <c r="T1164" s="99">
        <v>3.0249999999999999E-10</v>
      </c>
      <c r="U1164" s="99">
        <v>1.54846153846154E-7</v>
      </c>
      <c r="V1164" s="99">
        <v>1.30307692307692E-6</v>
      </c>
      <c r="W1164" s="99">
        <v>2.5215384615384601E-6</v>
      </c>
      <c r="X1164" s="99">
        <v>6.5576923076923097E-6</v>
      </c>
      <c r="Y1164" s="99">
        <v>2.0984615384615401E-6</v>
      </c>
      <c r="Z1164" s="99">
        <v>1.5400000000000001E-6</v>
      </c>
      <c r="AA1164" s="99">
        <v>4.8653846153846095E-7</v>
      </c>
      <c r="AB1164" s="99">
        <v>1.8657692307692301E-7</v>
      </c>
      <c r="AC1164" s="99">
        <v>6.6846153846153794E-8</v>
      </c>
    </row>
    <row r="1165" spans="1:29" s="98" customFormat="1" x14ac:dyDescent="0.25">
      <c r="A1165" s="98" t="s">
        <v>63</v>
      </c>
      <c r="B1165" s="98" t="s">
        <v>236</v>
      </c>
      <c r="C1165" s="98" t="s">
        <v>289</v>
      </c>
      <c r="D1165" s="98">
        <v>2019</v>
      </c>
      <c r="E1165" s="98">
        <v>2019</v>
      </c>
      <c r="F1165" s="98" t="s">
        <v>280</v>
      </c>
      <c r="G1165" s="98" t="s">
        <v>278</v>
      </c>
      <c r="H1165" s="98" t="s">
        <v>276</v>
      </c>
      <c r="I1165" s="99">
        <f t="shared" si="46"/>
        <v>3.8014837187352512E-6</v>
      </c>
      <c r="J1165" s="99">
        <f t="shared" si="46"/>
        <v>4.0925883278276074E-3</v>
      </c>
      <c r="K1165" s="99">
        <f t="shared" si="46"/>
        <v>2.7740556866446421E-2</v>
      </c>
      <c r="L1165" s="99">
        <f t="shared" si="46"/>
        <v>4.965902155104622E-2</v>
      </c>
      <c r="M1165" s="99">
        <f t="shared" si="46"/>
        <v>9.0413666823973421E-2</v>
      </c>
      <c r="N1165" s="99">
        <f t="shared" si="45"/>
        <v>2.5856938807613659E-2</v>
      </c>
      <c r="O1165" s="99">
        <f t="shared" si="45"/>
        <v>9.3153474909548478E-3</v>
      </c>
      <c r="P1165" s="99">
        <f t="shared" si="45"/>
        <v>2.8083032877143314E-3</v>
      </c>
      <c r="Q1165" s="99">
        <f t="shared" si="45"/>
        <v>1.2175022180273701E-3</v>
      </c>
      <c r="R1165" s="99">
        <f t="shared" si="45"/>
        <v>4.8289117508258487E-4</v>
      </c>
      <c r="S1165" s="101"/>
      <c r="T1165" s="99">
        <v>9.3923076923076896E-10</v>
      </c>
      <c r="U1165" s="99">
        <v>1.01115384615385E-6</v>
      </c>
      <c r="V1165" s="99">
        <v>6.8538461538461499E-6</v>
      </c>
      <c r="W1165" s="99">
        <v>1.2269230769230801E-5</v>
      </c>
      <c r="X1165" s="99">
        <v>2.2338461538461501E-5</v>
      </c>
      <c r="Y1165" s="99">
        <v>6.3884615384615397E-6</v>
      </c>
      <c r="Z1165" s="99">
        <v>2.3015384615384601E-6</v>
      </c>
      <c r="AA1165" s="99">
        <v>6.93846153846154E-7</v>
      </c>
      <c r="AB1165" s="99">
        <v>3.0080769230769202E-7</v>
      </c>
      <c r="AC1165" s="99">
        <v>1.1930769230769199E-7</v>
      </c>
    </row>
    <row r="1166" spans="1:29" s="98" customFormat="1" x14ac:dyDescent="0.25">
      <c r="A1166" s="98" t="s">
        <v>63</v>
      </c>
      <c r="B1166" s="98" t="s">
        <v>236</v>
      </c>
      <c r="C1166" s="98" t="s">
        <v>289</v>
      </c>
      <c r="D1166" s="98">
        <v>2020</v>
      </c>
      <c r="E1166" s="98">
        <v>2019</v>
      </c>
      <c r="F1166" s="98" t="s">
        <v>272</v>
      </c>
      <c r="G1166" s="98" t="s">
        <v>273</v>
      </c>
      <c r="H1166" s="98" t="s">
        <v>274</v>
      </c>
      <c r="I1166" s="99">
        <f t="shared" si="46"/>
        <v>1.4166053169734154E-11</v>
      </c>
      <c r="J1166" s="99">
        <f t="shared" si="46"/>
        <v>1.3761308793456031E-5</v>
      </c>
      <c r="K1166" s="99">
        <f t="shared" si="46"/>
        <v>1.4732695296523518E-4</v>
      </c>
      <c r="L1166" s="99">
        <f t="shared" si="46"/>
        <v>6.2735378323108381E-4</v>
      </c>
      <c r="M1166" s="99">
        <f t="shared" si="46"/>
        <v>1.8375394683026586E-3</v>
      </c>
      <c r="N1166" s="99">
        <f t="shared" si="45"/>
        <v>2.9789186094069531E-4</v>
      </c>
      <c r="O1166" s="99">
        <f t="shared" si="45"/>
        <v>2.0682437627811862E-4</v>
      </c>
      <c r="P1166" s="99">
        <f t="shared" si="45"/>
        <v>6.5568588957055224E-5</v>
      </c>
      <c r="Q1166" s="99">
        <f t="shared" si="45"/>
        <v>2.602506339468303E-5</v>
      </c>
      <c r="R1166" s="99">
        <f t="shared" si="45"/>
        <v>1.0118609406952966E-5</v>
      </c>
      <c r="S1166" s="101"/>
      <c r="T1166" s="99">
        <v>3.5000000000000001E-15</v>
      </c>
      <c r="U1166" s="99">
        <v>3.3999999999999998E-9</v>
      </c>
      <c r="V1166" s="99">
        <v>3.6400000000000002E-8</v>
      </c>
      <c r="W1166" s="99">
        <v>1.55E-7</v>
      </c>
      <c r="X1166" s="99">
        <v>4.5400000000000002E-7</v>
      </c>
      <c r="Y1166" s="99">
        <v>7.3599999999999997E-8</v>
      </c>
      <c r="Z1166" s="99">
        <v>5.1100000000000001E-8</v>
      </c>
      <c r="AA1166" s="99">
        <v>1.6199999999999999E-8</v>
      </c>
      <c r="AB1166" s="99">
        <v>6.4300000000000003E-9</v>
      </c>
      <c r="AC1166" s="99">
        <v>2.5000000000000001E-9</v>
      </c>
    </row>
    <row r="1167" spans="1:29" s="98" customFormat="1" x14ac:dyDescent="0.25">
      <c r="A1167" s="98" t="s">
        <v>63</v>
      </c>
      <c r="B1167" s="98" t="s">
        <v>236</v>
      </c>
      <c r="C1167" s="98" t="s">
        <v>289</v>
      </c>
      <c r="D1167" s="98">
        <v>2020</v>
      </c>
      <c r="E1167" s="98">
        <v>2019</v>
      </c>
      <c r="F1167" s="98" t="s">
        <v>272</v>
      </c>
      <c r="G1167" s="98" t="s">
        <v>273</v>
      </c>
      <c r="H1167" s="98" t="s">
        <v>275</v>
      </c>
      <c r="I1167" s="99">
        <f t="shared" si="46"/>
        <v>68.401799591002032</v>
      </c>
      <c r="J1167" s="99">
        <f t="shared" si="46"/>
        <v>11.737586912065439</v>
      </c>
      <c r="K1167" s="99">
        <f t="shared" si="46"/>
        <v>5.1402535787321071</v>
      </c>
      <c r="L1167" s="99">
        <f t="shared" si="46"/>
        <v>2.9222543967280163</v>
      </c>
      <c r="M1167" s="99">
        <f t="shared" si="46"/>
        <v>0.89043762781186098</v>
      </c>
      <c r="N1167" s="99">
        <f t="shared" si="45"/>
        <v>6.7187566462167687E-3</v>
      </c>
      <c r="O1167" s="99">
        <f t="shared" si="45"/>
        <v>2.2341889570552144E-3</v>
      </c>
      <c r="P1167" s="99">
        <f t="shared" si="45"/>
        <v>4.8164580777096112E-4</v>
      </c>
      <c r="Q1167" s="99">
        <f t="shared" si="45"/>
        <v>1.9265832310838449E-4</v>
      </c>
      <c r="R1167" s="99">
        <f t="shared" si="45"/>
        <v>9.6733905930470354E-5</v>
      </c>
      <c r="S1167" s="101"/>
      <c r="T1167" s="99">
        <v>1.6899999999999998E-2</v>
      </c>
      <c r="U1167" s="99">
        <v>2.8999999999999998E-3</v>
      </c>
      <c r="V1167" s="99">
        <v>1.2700000000000001E-3</v>
      </c>
      <c r="W1167" s="99">
        <v>7.2199999999999999E-4</v>
      </c>
      <c r="X1167" s="99">
        <v>2.2000000000000001E-4</v>
      </c>
      <c r="Y1167" s="99">
        <v>1.66E-6</v>
      </c>
      <c r="Z1167" s="99">
        <v>5.5199999999999997E-7</v>
      </c>
      <c r="AA1167" s="99">
        <v>1.1899999999999999E-7</v>
      </c>
      <c r="AB1167" s="99">
        <v>4.7600000000000003E-8</v>
      </c>
      <c r="AC1167" s="99">
        <v>2.3899999999999999E-8</v>
      </c>
    </row>
    <row r="1168" spans="1:29" s="98" customFormat="1" x14ac:dyDescent="0.25">
      <c r="A1168" s="98" t="s">
        <v>63</v>
      </c>
      <c r="B1168" s="98" t="s">
        <v>236</v>
      </c>
      <c r="C1168" s="98" t="s">
        <v>289</v>
      </c>
      <c r="D1168" s="98">
        <v>2020</v>
      </c>
      <c r="E1168" s="98">
        <v>2019</v>
      </c>
      <c r="F1168" s="98" t="s">
        <v>272</v>
      </c>
      <c r="G1168" s="98" t="s">
        <v>273</v>
      </c>
      <c r="H1168" s="98" t="s">
        <v>276</v>
      </c>
      <c r="I1168" s="99">
        <f t="shared" si="46"/>
        <v>566.6421267893661</v>
      </c>
      <c r="J1168" s="99">
        <f t="shared" si="46"/>
        <v>253.7747239263804</v>
      </c>
      <c r="K1168" s="99">
        <f t="shared" si="46"/>
        <v>158.2550511247444</v>
      </c>
      <c r="L1168" s="99">
        <f t="shared" si="46"/>
        <v>106.44777096114521</v>
      </c>
      <c r="M1168" s="99">
        <f t="shared" si="46"/>
        <v>51.402535787321064</v>
      </c>
      <c r="N1168" s="99">
        <f t="shared" si="45"/>
        <v>3.7074584867075666</v>
      </c>
      <c r="O1168" s="99">
        <f t="shared" si="45"/>
        <v>1.351846216768916</v>
      </c>
      <c r="P1168" s="99">
        <f t="shared" si="45"/>
        <v>0.3371520654396728</v>
      </c>
      <c r="Q1168" s="99">
        <f t="shared" si="45"/>
        <v>0.1173758691206544</v>
      </c>
      <c r="R1168" s="99">
        <f t="shared" si="45"/>
        <v>3.8855460122699387E-2</v>
      </c>
      <c r="S1168" s="101"/>
      <c r="T1168" s="99">
        <v>0.14000000000000001</v>
      </c>
      <c r="U1168" s="99">
        <v>6.2700000000000006E-2</v>
      </c>
      <c r="V1168" s="99">
        <v>3.9100000000000003E-2</v>
      </c>
      <c r="W1168" s="99">
        <v>2.63E-2</v>
      </c>
      <c r="X1168" s="99">
        <v>1.2699999999999999E-2</v>
      </c>
      <c r="Y1168" s="99">
        <v>9.1600000000000004E-4</v>
      </c>
      <c r="Z1168" s="99">
        <v>3.3399999999999999E-4</v>
      </c>
      <c r="AA1168" s="99">
        <v>8.3300000000000005E-5</v>
      </c>
      <c r="AB1168" s="99">
        <v>2.9E-5</v>
      </c>
      <c r="AC1168" s="99">
        <v>9.5999999999999996E-6</v>
      </c>
    </row>
    <row r="1169" spans="1:29" s="98" customFormat="1" x14ac:dyDescent="0.25">
      <c r="A1169" s="98" t="s">
        <v>63</v>
      </c>
      <c r="B1169" s="98" t="s">
        <v>236</v>
      </c>
      <c r="C1169" s="98" t="s">
        <v>289</v>
      </c>
      <c r="D1169" s="98">
        <v>2020</v>
      </c>
      <c r="E1169" s="98">
        <v>2019</v>
      </c>
      <c r="F1169" s="98" t="s">
        <v>272</v>
      </c>
      <c r="G1169" s="98" t="s">
        <v>277</v>
      </c>
      <c r="H1169" s="98" t="s">
        <v>274</v>
      </c>
      <c r="I1169" s="99">
        <f t="shared" si="46"/>
        <v>82.16310838445807</v>
      </c>
      <c r="J1169" s="99">
        <f t="shared" si="46"/>
        <v>31.003419222903887</v>
      </c>
      <c r="K1169" s="99">
        <f t="shared" si="46"/>
        <v>15.299337423312885</v>
      </c>
      <c r="L1169" s="99">
        <f t="shared" si="46"/>
        <v>12.142331288343559</v>
      </c>
      <c r="M1169" s="99">
        <f t="shared" si="46"/>
        <v>5.7473701431492845</v>
      </c>
      <c r="N1169" s="99">
        <f t="shared" si="45"/>
        <v>0.18011124744376278</v>
      </c>
      <c r="O1169" s="99">
        <f t="shared" si="45"/>
        <v>0.12263754601226995</v>
      </c>
      <c r="P1169" s="99">
        <f t="shared" si="45"/>
        <v>2.6551231083844582E-2</v>
      </c>
      <c r="Q1169" s="99">
        <f t="shared" si="45"/>
        <v>8.3782085889570566E-3</v>
      </c>
      <c r="R1169" s="99">
        <f t="shared" si="45"/>
        <v>2.7522617586912064E-3</v>
      </c>
      <c r="S1169" s="101"/>
      <c r="T1169" s="99">
        <v>2.0299999999999999E-2</v>
      </c>
      <c r="U1169" s="99">
        <v>7.6600000000000001E-3</v>
      </c>
      <c r="V1169" s="99">
        <v>3.7799999999999999E-3</v>
      </c>
      <c r="W1169" s="99">
        <v>3.0000000000000001E-3</v>
      </c>
      <c r="X1169" s="99">
        <v>1.42E-3</v>
      </c>
      <c r="Y1169" s="99">
        <v>4.4499999999999997E-5</v>
      </c>
      <c r="Z1169" s="99">
        <v>3.0300000000000001E-5</v>
      </c>
      <c r="AA1169" s="99">
        <v>6.5599999999999999E-6</v>
      </c>
      <c r="AB1169" s="99">
        <v>2.0700000000000001E-6</v>
      </c>
      <c r="AC1169" s="99">
        <v>6.7999999999999995E-7</v>
      </c>
    </row>
    <row r="1170" spans="1:29" s="98" customFormat="1" x14ac:dyDescent="0.25">
      <c r="A1170" s="98" t="s">
        <v>63</v>
      </c>
      <c r="B1170" s="98" t="s">
        <v>236</v>
      </c>
      <c r="C1170" s="98" t="s">
        <v>289</v>
      </c>
      <c r="D1170" s="98">
        <v>2020</v>
      </c>
      <c r="E1170" s="98">
        <v>2019</v>
      </c>
      <c r="F1170" s="98" t="s">
        <v>272</v>
      </c>
      <c r="G1170" s="98" t="s">
        <v>277</v>
      </c>
      <c r="H1170" s="98" t="s">
        <v>275</v>
      </c>
      <c r="I1170" s="99">
        <f t="shared" si="46"/>
        <v>175.25431492842534</v>
      </c>
      <c r="J1170" s="99">
        <f t="shared" si="46"/>
        <v>66.37807770961146</v>
      </c>
      <c r="K1170" s="99">
        <f t="shared" si="46"/>
        <v>35.374658486707567</v>
      </c>
      <c r="L1170" s="99">
        <f t="shared" si="46"/>
        <v>26.389333333333333</v>
      </c>
      <c r="M1170" s="99">
        <f t="shared" si="46"/>
        <v>12.18280572597137</v>
      </c>
      <c r="N1170" s="99">
        <f t="shared" si="45"/>
        <v>0.45736114519427407</v>
      </c>
      <c r="O1170" s="99">
        <f t="shared" si="45"/>
        <v>0.23313276073619629</v>
      </c>
      <c r="P1170" s="99">
        <f t="shared" si="45"/>
        <v>4.8974069529652352E-2</v>
      </c>
      <c r="Q1170" s="99">
        <f t="shared" si="45"/>
        <v>1.562313292433538E-2</v>
      </c>
      <c r="R1170" s="99">
        <f t="shared" si="45"/>
        <v>5.0593047034764834E-3</v>
      </c>
      <c r="S1170" s="101"/>
      <c r="T1170" s="99">
        <v>4.3299999999999998E-2</v>
      </c>
      <c r="U1170" s="99">
        <v>1.6400000000000001E-2</v>
      </c>
      <c r="V1170" s="99">
        <v>8.7399999999999995E-3</v>
      </c>
      <c r="W1170" s="99">
        <v>6.5199999999999998E-3</v>
      </c>
      <c r="X1170" s="99">
        <v>3.0100000000000001E-3</v>
      </c>
      <c r="Y1170" s="99">
        <v>1.13E-4</v>
      </c>
      <c r="Z1170" s="99">
        <v>5.7599999999999997E-5</v>
      </c>
      <c r="AA1170" s="99">
        <v>1.2099999999999999E-5</v>
      </c>
      <c r="AB1170" s="99">
        <v>3.8600000000000003E-6</v>
      </c>
      <c r="AC1170" s="99">
        <v>1.2500000000000001E-6</v>
      </c>
    </row>
    <row r="1171" spans="1:29" s="98" customFormat="1" x14ac:dyDescent="0.25">
      <c r="A1171" s="98" t="s">
        <v>63</v>
      </c>
      <c r="B1171" s="98" t="s">
        <v>236</v>
      </c>
      <c r="C1171" s="98" t="s">
        <v>289</v>
      </c>
      <c r="D1171" s="98">
        <v>2020</v>
      </c>
      <c r="E1171" s="98">
        <v>2019</v>
      </c>
      <c r="F1171" s="98" t="s">
        <v>272</v>
      </c>
      <c r="G1171" s="98" t="s">
        <v>277</v>
      </c>
      <c r="H1171" s="98" t="s">
        <v>276</v>
      </c>
      <c r="I1171" s="99">
        <f t="shared" si="46"/>
        <v>231.51378323108383</v>
      </c>
      <c r="J1171" s="99">
        <f t="shared" si="46"/>
        <v>89.853251533742338</v>
      </c>
      <c r="K1171" s="99">
        <f t="shared" si="46"/>
        <v>69.211288343558294</v>
      </c>
      <c r="L1171" s="99">
        <f t="shared" si="46"/>
        <v>36.912687116564413</v>
      </c>
      <c r="M1171" s="99">
        <f t="shared" si="46"/>
        <v>17.565905930470347</v>
      </c>
      <c r="N1171" s="99">
        <f t="shared" si="45"/>
        <v>2.4567983640081801</v>
      </c>
      <c r="O1171" s="99">
        <f t="shared" si="45"/>
        <v>0.41283926380368102</v>
      </c>
      <c r="P1171" s="99">
        <f t="shared" si="45"/>
        <v>9.2686462167689165E-2</v>
      </c>
      <c r="Q1171" s="99">
        <f t="shared" si="45"/>
        <v>3.039630265848671E-2</v>
      </c>
      <c r="R1171" s="99">
        <f t="shared" si="45"/>
        <v>1.0078134969325154E-2</v>
      </c>
      <c r="S1171" s="101"/>
      <c r="T1171" s="99">
        <v>5.7200000000000001E-2</v>
      </c>
      <c r="U1171" s="99">
        <v>2.2200000000000001E-2</v>
      </c>
      <c r="V1171" s="99">
        <v>1.7100000000000001E-2</v>
      </c>
      <c r="W1171" s="99">
        <v>9.1199999999999996E-3</v>
      </c>
      <c r="X1171" s="99">
        <v>4.3400000000000001E-3</v>
      </c>
      <c r="Y1171" s="99">
        <v>6.0700000000000001E-4</v>
      </c>
      <c r="Z1171" s="99">
        <v>1.02E-4</v>
      </c>
      <c r="AA1171" s="99">
        <v>2.2900000000000001E-5</v>
      </c>
      <c r="AB1171" s="99">
        <v>7.5100000000000001E-6</v>
      </c>
      <c r="AC1171" s="99">
        <v>2.4899999999999999E-6</v>
      </c>
    </row>
    <row r="1172" spans="1:29" s="98" customFormat="1" x14ac:dyDescent="0.25">
      <c r="A1172" s="98" t="s">
        <v>63</v>
      </c>
      <c r="B1172" s="98" t="s">
        <v>236</v>
      </c>
      <c r="C1172" s="98" t="s">
        <v>289</v>
      </c>
      <c r="D1172" s="98">
        <v>2020</v>
      </c>
      <c r="E1172" s="98">
        <v>2019</v>
      </c>
      <c r="F1172" s="98" t="s">
        <v>272</v>
      </c>
      <c r="G1172" s="98" t="s">
        <v>278</v>
      </c>
      <c r="H1172" s="98" t="s">
        <v>274</v>
      </c>
      <c r="I1172" s="99">
        <f t="shared" si="46"/>
        <v>34.761315085732264</v>
      </c>
      <c r="J1172" s="99">
        <f t="shared" si="46"/>
        <v>13.116831209690101</v>
      </c>
      <c r="K1172" s="99">
        <f t="shared" si="46"/>
        <v>6.4727966021708383</v>
      </c>
      <c r="L1172" s="99">
        <f t="shared" si="46"/>
        <v>5.1371401604530478</v>
      </c>
      <c r="M1172" s="99">
        <f t="shared" si="46"/>
        <v>2.4315796759477752</v>
      </c>
      <c r="N1172" s="99">
        <f t="shared" si="45"/>
        <v>7.6200912380053581E-2</v>
      </c>
      <c r="O1172" s="99">
        <f t="shared" si="45"/>
        <v>5.1885115620575871E-2</v>
      </c>
      <c r="P1172" s="99">
        <f t="shared" si="45"/>
        <v>1.1233213150857341E-2</v>
      </c>
      <c r="Q1172" s="99">
        <f t="shared" si="45"/>
        <v>3.5446267107126016E-3</v>
      </c>
      <c r="R1172" s="99">
        <f t="shared" si="45"/>
        <v>1.1644184363693577E-3</v>
      </c>
      <c r="S1172" s="101"/>
      <c r="T1172" s="99">
        <v>8.5884615384615396E-3</v>
      </c>
      <c r="U1172" s="99">
        <v>3.2407692307692298E-3</v>
      </c>
      <c r="V1172" s="99">
        <v>1.5992307692307701E-3</v>
      </c>
      <c r="W1172" s="99">
        <v>1.2692307692307701E-3</v>
      </c>
      <c r="X1172" s="99">
        <v>6.00769230769231E-4</v>
      </c>
      <c r="Y1172" s="99">
        <v>1.8826923076923101E-5</v>
      </c>
      <c r="Z1172" s="99">
        <v>1.2819230769230801E-5</v>
      </c>
      <c r="AA1172" s="99">
        <v>2.7753846153846198E-6</v>
      </c>
      <c r="AB1172" s="99">
        <v>8.7576923076923098E-7</v>
      </c>
      <c r="AC1172" s="99">
        <v>2.8769230769230799E-7</v>
      </c>
    </row>
    <row r="1173" spans="1:29" s="98" customFormat="1" x14ac:dyDescent="0.25">
      <c r="A1173" s="98" t="s">
        <v>63</v>
      </c>
      <c r="B1173" s="98" t="s">
        <v>236</v>
      </c>
      <c r="C1173" s="98" t="s">
        <v>289</v>
      </c>
      <c r="D1173" s="98">
        <v>2020</v>
      </c>
      <c r="E1173" s="98">
        <v>2019</v>
      </c>
      <c r="F1173" s="98" t="s">
        <v>272</v>
      </c>
      <c r="G1173" s="98" t="s">
        <v>278</v>
      </c>
      <c r="H1173" s="98" t="s">
        <v>275</v>
      </c>
      <c r="I1173" s="99">
        <f t="shared" si="46"/>
        <v>74.1460563158724</v>
      </c>
      <c r="J1173" s="99">
        <f t="shared" si="46"/>
        <v>28.083032877143314</v>
      </c>
      <c r="K1173" s="99">
        <f t="shared" si="46"/>
        <v>14.966201667453209</v>
      </c>
      <c r="L1173" s="99">
        <f t="shared" si="46"/>
        <v>11.164717948717955</v>
      </c>
      <c r="M1173" s="99">
        <f t="shared" si="46"/>
        <v>5.154263960987894</v>
      </c>
      <c r="N1173" s="99">
        <f t="shared" si="45"/>
        <v>0.1934989460437313</v>
      </c>
      <c r="O1173" s="99">
        <f t="shared" si="45"/>
        <v>9.8633091080698551E-2</v>
      </c>
      <c r="P1173" s="99">
        <f t="shared" si="45"/>
        <v>2.0719798647160614E-2</v>
      </c>
      <c r="Q1173" s="99">
        <f t="shared" si="45"/>
        <v>6.6097870064495707E-3</v>
      </c>
      <c r="R1173" s="99">
        <f t="shared" si="45"/>
        <v>2.1404750668554354E-3</v>
      </c>
      <c r="S1173" s="101"/>
      <c r="T1173" s="99">
        <v>1.8319230769230799E-2</v>
      </c>
      <c r="U1173" s="99">
        <v>6.93846153846154E-3</v>
      </c>
      <c r="V1173" s="99">
        <v>3.6976923076923098E-3</v>
      </c>
      <c r="W1173" s="99">
        <v>2.7584615384615399E-3</v>
      </c>
      <c r="X1173" s="99">
        <v>1.2734615384615399E-3</v>
      </c>
      <c r="Y1173" s="99">
        <v>4.7807692307692299E-5</v>
      </c>
      <c r="Z1173" s="99">
        <v>2.4369230769230798E-5</v>
      </c>
      <c r="AA1173" s="99">
        <v>5.1192307692307701E-6</v>
      </c>
      <c r="AB1173" s="99">
        <v>1.63307692307692E-6</v>
      </c>
      <c r="AC1173" s="99">
        <v>5.2884615384615399E-7</v>
      </c>
    </row>
    <row r="1174" spans="1:29" s="98" customFormat="1" x14ac:dyDescent="0.25">
      <c r="A1174" s="98" t="s">
        <v>63</v>
      </c>
      <c r="B1174" s="98" t="s">
        <v>236</v>
      </c>
      <c r="C1174" s="98" t="s">
        <v>289</v>
      </c>
      <c r="D1174" s="98">
        <v>2020</v>
      </c>
      <c r="E1174" s="98">
        <v>2019</v>
      </c>
      <c r="F1174" s="98" t="s">
        <v>272</v>
      </c>
      <c r="G1174" s="98" t="s">
        <v>278</v>
      </c>
      <c r="H1174" s="98" t="s">
        <v>276</v>
      </c>
      <c r="I1174" s="99">
        <f t="shared" si="46"/>
        <v>97.948139059304708</v>
      </c>
      <c r="J1174" s="99">
        <f t="shared" si="46"/>
        <v>38.014837187352512</v>
      </c>
      <c r="K1174" s="99">
        <f t="shared" si="46"/>
        <v>29.281698914582332</v>
      </c>
      <c r="L1174" s="99">
        <f t="shared" si="46"/>
        <v>15.616906087777261</v>
      </c>
      <c r="M1174" s="99">
        <f t="shared" si="46"/>
        <v>7.4317294321220864</v>
      </c>
      <c r="N1174" s="99">
        <f t="shared" si="45"/>
        <v>1.0394146924649978</v>
      </c>
      <c r="O1174" s="99">
        <f t="shared" si="45"/>
        <v>0.17466276545540366</v>
      </c>
      <c r="P1174" s="99">
        <f t="shared" si="45"/>
        <v>3.9213503224791578E-2</v>
      </c>
      <c r="Q1174" s="99">
        <f t="shared" si="45"/>
        <v>1.2859974201667445E-2</v>
      </c>
      <c r="R1174" s="99">
        <f t="shared" si="45"/>
        <v>4.2638263331760328E-3</v>
      </c>
      <c r="S1174" s="101"/>
      <c r="T1174" s="99">
        <v>2.4199999999999999E-2</v>
      </c>
      <c r="U1174" s="99">
        <v>9.3923076923076894E-3</v>
      </c>
      <c r="V1174" s="99">
        <v>7.2346153846153801E-3</v>
      </c>
      <c r="W1174" s="99">
        <v>3.8584615384615402E-3</v>
      </c>
      <c r="X1174" s="99">
        <v>1.83615384615385E-3</v>
      </c>
      <c r="Y1174" s="99">
        <v>2.5680769230769198E-4</v>
      </c>
      <c r="Z1174" s="99">
        <v>4.31538461538462E-5</v>
      </c>
      <c r="AA1174" s="99">
        <v>9.6884615384615403E-6</v>
      </c>
      <c r="AB1174" s="99">
        <v>3.1773076923076898E-6</v>
      </c>
      <c r="AC1174" s="99">
        <v>1.05346153846154E-6</v>
      </c>
    </row>
    <row r="1175" spans="1:29" s="98" customFormat="1" x14ac:dyDescent="0.25">
      <c r="A1175" s="98" t="s">
        <v>63</v>
      </c>
      <c r="B1175" s="98" t="s">
        <v>236</v>
      </c>
      <c r="C1175" s="98" t="s">
        <v>289</v>
      </c>
      <c r="D1175" s="98">
        <v>2020</v>
      </c>
      <c r="E1175" s="98">
        <v>2019</v>
      </c>
      <c r="F1175" s="98" t="s">
        <v>279</v>
      </c>
      <c r="G1175" s="98" t="s">
        <v>273</v>
      </c>
      <c r="H1175" s="98" t="s">
        <v>274</v>
      </c>
      <c r="I1175" s="99">
        <f t="shared" si="46"/>
        <v>0</v>
      </c>
      <c r="J1175" s="99">
        <f t="shared" si="46"/>
        <v>0</v>
      </c>
      <c r="K1175" s="99">
        <f t="shared" si="46"/>
        <v>0</v>
      </c>
      <c r="L1175" s="99">
        <f t="shared" si="46"/>
        <v>0</v>
      </c>
      <c r="M1175" s="99">
        <f t="shared" si="46"/>
        <v>0</v>
      </c>
      <c r="N1175" s="99">
        <f t="shared" si="45"/>
        <v>0</v>
      </c>
      <c r="O1175" s="99">
        <f t="shared" si="45"/>
        <v>0</v>
      </c>
      <c r="P1175" s="99">
        <f t="shared" si="45"/>
        <v>0</v>
      </c>
      <c r="Q1175" s="99">
        <f t="shared" si="45"/>
        <v>0</v>
      </c>
      <c r="R1175" s="99">
        <f t="shared" si="45"/>
        <v>0</v>
      </c>
      <c r="S1175" s="101"/>
      <c r="T1175" s="99">
        <v>0</v>
      </c>
      <c r="U1175" s="99">
        <v>0</v>
      </c>
      <c r="V1175" s="99">
        <v>0</v>
      </c>
      <c r="W1175" s="99">
        <v>0</v>
      </c>
      <c r="X1175" s="99">
        <v>0</v>
      </c>
      <c r="Y1175" s="99">
        <v>0</v>
      </c>
      <c r="Z1175" s="99">
        <v>0</v>
      </c>
      <c r="AA1175" s="99">
        <v>0</v>
      </c>
      <c r="AB1175" s="99">
        <v>0</v>
      </c>
      <c r="AC1175" s="99">
        <v>0</v>
      </c>
    </row>
    <row r="1176" spans="1:29" s="98" customFormat="1" x14ac:dyDescent="0.25">
      <c r="A1176" s="98" t="s">
        <v>63</v>
      </c>
      <c r="B1176" s="98" t="s">
        <v>236</v>
      </c>
      <c r="C1176" s="98" t="s">
        <v>289</v>
      </c>
      <c r="D1176" s="98">
        <v>2020</v>
      </c>
      <c r="E1176" s="98">
        <v>2019</v>
      </c>
      <c r="F1176" s="98" t="s">
        <v>279</v>
      </c>
      <c r="G1176" s="98" t="s">
        <v>273</v>
      </c>
      <c r="H1176" s="98" t="s">
        <v>275</v>
      </c>
      <c r="I1176" s="99">
        <f t="shared" si="46"/>
        <v>68.401799591002032</v>
      </c>
      <c r="J1176" s="99">
        <f t="shared" si="46"/>
        <v>11.737586912065439</v>
      </c>
      <c r="K1176" s="99">
        <f t="shared" si="46"/>
        <v>5.1402535787321071</v>
      </c>
      <c r="L1176" s="99">
        <f t="shared" si="46"/>
        <v>2.9060646216768919</v>
      </c>
      <c r="M1176" s="99">
        <f t="shared" si="46"/>
        <v>0.87020040899795503</v>
      </c>
      <c r="N1176" s="99">
        <f t="shared" si="45"/>
        <v>2.2868057259713701E-3</v>
      </c>
      <c r="O1176" s="99">
        <f t="shared" si="45"/>
        <v>1.6432621676891614E-4</v>
      </c>
      <c r="P1176" s="99">
        <f t="shared" si="45"/>
        <v>0</v>
      </c>
      <c r="Q1176" s="99">
        <f t="shared" si="45"/>
        <v>0</v>
      </c>
      <c r="R1176" s="99">
        <f t="shared" si="45"/>
        <v>0</v>
      </c>
      <c r="S1176" s="101"/>
      <c r="T1176" s="99">
        <v>1.6899999999999998E-2</v>
      </c>
      <c r="U1176" s="99">
        <v>2.8999999999999998E-3</v>
      </c>
      <c r="V1176" s="99">
        <v>1.2700000000000001E-3</v>
      </c>
      <c r="W1176" s="99">
        <v>7.18E-4</v>
      </c>
      <c r="X1176" s="99">
        <v>2.1499999999999999E-4</v>
      </c>
      <c r="Y1176" s="99">
        <v>5.6499999999999999E-7</v>
      </c>
      <c r="Z1176" s="99">
        <v>4.06E-8</v>
      </c>
      <c r="AA1176" s="99">
        <v>0</v>
      </c>
      <c r="AB1176" s="99">
        <v>0</v>
      </c>
      <c r="AC1176" s="99">
        <v>0</v>
      </c>
    </row>
    <row r="1177" spans="1:29" s="98" customFormat="1" x14ac:dyDescent="0.25">
      <c r="A1177" s="98" t="s">
        <v>63</v>
      </c>
      <c r="B1177" s="98" t="s">
        <v>236</v>
      </c>
      <c r="C1177" s="98" t="s">
        <v>289</v>
      </c>
      <c r="D1177" s="98">
        <v>2020</v>
      </c>
      <c r="E1177" s="98">
        <v>2019</v>
      </c>
      <c r="F1177" s="98" t="s">
        <v>279</v>
      </c>
      <c r="G1177" s="98" t="s">
        <v>273</v>
      </c>
      <c r="H1177" s="98" t="s">
        <v>276</v>
      </c>
      <c r="I1177" s="99">
        <f t="shared" si="46"/>
        <v>566.6421267893661</v>
      </c>
      <c r="J1177" s="99">
        <f t="shared" si="46"/>
        <v>253.7747239263804</v>
      </c>
      <c r="K1177" s="99">
        <f t="shared" si="46"/>
        <v>158.2550511247444</v>
      </c>
      <c r="L1177" s="99">
        <f t="shared" si="46"/>
        <v>106.44777096114521</v>
      </c>
      <c r="M1177" s="99">
        <f t="shared" si="46"/>
        <v>51.402535787321064</v>
      </c>
      <c r="N1177" s="99">
        <f t="shared" si="45"/>
        <v>3.6184147239263806</v>
      </c>
      <c r="O1177" s="99">
        <f t="shared" si="45"/>
        <v>1.2992294478527608</v>
      </c>
      <c r="P1177" s="99">
        <f t="shared" si="45"/>
        <v>0.31853382413087938</v>
      </c>
      <c r="Q1177" s="99">
        <f t="shared" si="45"/>
        <v>0.10887623721881391</v>
      </c>
      <c r="R1177" s="99">
        <f t="shared" si="45"/>
        <v>3.561750511247444E-2</v>
      </c>
      <c r="S1177" s="101"/>
      <c r="T1177" s="99">
        <v>0.14000000000000001</v>
      </c>
      <c r="U1177" s="99">
        <v>6.2700000000000006E-2</v>
      </c>
      <c r="V1177" s="99">
        <v>3.9100000000000003E-2</v>
      </c>
      <c r="W1177" s="99">
        <v>2.63E-2</v>
      </c>
      <c r="X1177" s="99">
        <v>1.2699999999999999E-2</v>
      </c>
      <c r="Y1177" s="99">
        <v>8.9400000000000005E-4</v>
      </c>
      <c r="Z1177" s="99">
        <v>3.21E-4</v>
      </c>
      <c r="AA1177" s="99">
        <v>7.8700000000000002E-5</v>
      </c>
      <c r="AB1177" s="99">
        <v>2.69E-5</v>
      </c>
      <c r="AC1177" s="99">
        <v>8.8000000000000004E-6</v>
      </c>
    </row>
    <row r="1178" spans="1:29" s="98" customFormat="1" x14ac:dyDescent="0.25">
      <c r="A1178" s="98" t="s">
        <v>63</v>
      </c>
      <c r="B1178" s="98" t="s">
        <v>236</v>
      </c>
      <c r="C1178" s="98" t="s">
        <v>289</v>
      </c>
      <c r="D1178" s="98">
        <v>2020</v>
      </c>
      <c r="E1178" s="98">
        <v>2019</v>
      </c>
      <c r="F1178" s="98" t="s">
        <v>279</v>
      </c>
      <c r="G1178" s="98" t="s">
        <v>277</v>
      </c>
      <c r="H1178" s="98" t="s">
        <v>274</v>
      </c>
      <c r="I1178" s="99">
        <f t="shared" si="46"/>
        <v>82.16310838445807</v>
      </c>
      <c r="J1178" s="99">
        <f t="shared" si="46"/>
        <v>31.003419222903887</v>
      </c>
      <c r="K1178" s="99">
        <f t="shared" si="46"/>
        <v>15.299337423312885</v>
      </c>
      <c r="L1178" s="99">
        <f t="shared" si="46"/>
        <v>12.142331288343559</v>
      </c>
      <c r="M1178" s="99">
        <f t="shared" si="46"/>
        <v>5.7068957055214726</v>
      </c>
      <c r="N1178" s="99">
        <f t="shared" si="45"/>
        <v>0.17363533742331289</v>
      </c>
      <c r="O1178" s="99">
        <f t="shared" si="45"/>
        <v>0.11778061349693252</v>
      </c>
      <c r="P1178" s="99">
        <f t="shared" si="45"/>
        <v>2.4770355828220861E-2</v>
      </c>
      <c r="Q1178" s="99">
        <f t="shared" si="45"/>
        <v>7.6496687116564413E-3</v>
      </c>
      <c r="R1178" s="99">
        <f t="shared" si="45"/>
        <v>2.45679836400818E-3</v>
      </c>
      <c r="S1178" s="101"/>
      <c r="T1178" s="99">
        <v>2.0299999999999999E-2</v>
      </c>
      <c r="U1178" s="99">
        <v>7.6600000000000001E-3</v>
      </c>
      <c r="V1178" s="99">
        <v>3.7799999999999999E-3</v>
      </c>
      <c r="W1178" s="99">
        <v>3.0000000000000001E-3</v>
      </c>
      <c r="X1178" s="99">
        <v>1.41E-3</v>
      </c>
      <c r="Y1178" s="99">
        <v>4.2899999999999999E-5</v>
      </c>
      <c r="Z1178" s="99">
        <v>2.9099999999999999E-5</v>
      </c>
      <c r="AA1178" s="99">
        <v>6.1199999999999999E-6</v>
      </c>
      <c r="AB1178" s="99">
        <v>1.8899999999999999E-6</v>
      </c>
      <c r="AC1178" s="99">
        <v>6.0699999999999997E-7</v>
      </c>
    </row>
    <row r="1179" spans="1:29" s="98" customFormat="1" x14ac:dyDescent="0.25">
      <c r="A1179" s="98" t="s">
        <v>63</v>
      </c>
      <c r="B1179" s="98" t="s">
        <v>236</v>
      </c>
      <c r="C1179" s="98" t="s">
        <v>289</v>
      </c>
      <c r="D1179" s="98">
        <v>2020</v>
      </c>
      <c r="E1179" s="98">
        <v>2019</v>
      </c>
      <c r="F1179" s="98" t="s">
        <v>279</v>
      </c>
      <c r="G1179" s="98" t="s">
        <v>277</v>
      </c>
      <c r="H1179" s="98" t="s">
        <v>275</v>
      </c>
      <c r="I1179" s="99">
        <f t="shared" si="46"/>
        <v>175.25431492842534</v>
      </c>
      <c r="J1179" s="99">
        <f t="shared" si="46"/>
        <v>66.37807770961146</v>
      </c>
      <c r="K1179" s="99">
        <f t="shared" si="46"/>
        <v>35.374658486707567</v>
      </c>
      <c r="L1179" s="99">
        <f t="shared" si="46"/>
        <v>26.348858895705522</v>
      </c>
      <c r="M1179" s="99">
        <f t="shared" si="46"/>
        <v>12.101856850715746</v>
      </c>
      <c r="N1179" s="99">
        <f t="shared" si="45"/>
        <v>0.44117137014314933</v>
      </c>
      <c r="O1179" s="99">
        <f t="shared" si="45"/>
        <v>0.21896670756646217</v>
      </c>
      <c r="P1179" s="99">
        <f t="shared" si="45"/>
        <v>4.5736114519427412E-2</v>
      </c>
      <c r="Q1179" s="99">
        <f t="shared" si="45"/>
        <v>1.4287476482617587E-2</v>
      </c>
      <c r="R1179" s="99">
        <f t="shared" si="45"/>
        <v>4.5736114519427402E-3</v>
      </c>
      <c r="S1179" s="101"/>
      <c r="T1179" s="99">
        <v>4.3299999999999998E-2</v>
      </c>
      <c r="U1179" s="99">
        <v>1.6400000000000001E-2</v>
      </c>
      <c r="V1179" s="99">
        <v>8.7399999999999995E-3</v>
      </c>
      <c r="W1179" s="99">
        <v>6.5100000000000002E-3</v>
      </c>
      <c r="X1179" s="99">
        <v>2.99E-3</v>
      </c>
      <c r="Y1179" s="99">
        <v>1.0900000000000001E-4</v>
      </c>
      <c r="Z1179" s="99">
        <v>5.41E-5</v>
      </c>
      <c r="AA1179" s="99">
        <v>1.13E-5</v>
      </c>
      <c r="AB1179" s="99">
        <v>3.5300000000000001E-6</v>
      </c>
      <c r="AC1179" s="99">
        <v>1.13E-6</v>
      </c>
    </row>
    <row r="1180" spans="1:29" s="98" customFormat="1" x14ac:dyDescent="0.25">
      <c r="A1180" s="98" t="s">
        <v>63</v>
      </c>
      <c r="B1180" s="98" t="s">
        <v>236</v>
      </c>
      <c r="C1180" s="98" t="s">
        <v>289</v>
      </c>
      <c r="D1180" s="98">
        <v>2020</v>
      </c>
      <c r="E1180" s="98">
        <v>2019</v>
      </c>
      <c r="F1180" s="98" t="s">
        <v>279</v>
      </c>
      <c r="G1180" s="98" t="s">
        <v>277</v>
      </c>
      <c r="H1180" s="98" t="s">
        <v>276</v>
      </c>
      <c r="I1180" s="99">
        <f t="shared" si="46"/>
        <v>231.51378323108383</v>
      </c>
      <c r="J1180" s="99">
        <f t="shared" si="46"/>
        <v>89.853251533742338</v>
      </c>
      <c r="K1180" s="99">
        <f t="shared" si="46"/>
        <v>69.211288343558294</v>
      </c>
      <c r="L1180" s="99">
        <f t="shared" si="46"/>
        <v>36.912687116564413</v>
      </c>
      <c r="M1180" s="99">
        <f t="shared" si="46"/>
        <v>17.484957055214725</v>
      </c>
      <c r="N1180" s="99">
        <f t="shared" si="45"/>
        <v>2.4203713701431493</v>
      </c>
      <c r="O1180" s="99">
        <f t="shared" si="45"/>
        <v>0.39664948875255623</v>
      </c>
      <c r="P1180" s="99">
        <f t="shared" si="45"/>
        <v>8.7020040899795509E-2</v>
      </c>
      <c r="Q1180" s="99">
        <f t="shared" si="45"/>
        <v>2.8089259713701433E-2</v>
      </c>
      <c r="R1180" s="99">
        <f t="shared" si="45"/>
        <v>9.1876973415132915E-3</v>
      </c>
      <c r="S1180" s="101"/>
      <c r="T1180" s="99">
        <v>5.7200000000000001E-2</v>
      </c>
      <c r="U1180" s="99">
        <v>2.2200000000000001E-2</v>
      </c>
      <c r="V1180" s="99">
        <v>1.7100000000000001E-2</v>
      </c>
      <c r="W1180" s="99">
        <v>9.1199999999999996E-3</v>
      </c>
      <c r="X1180" s="99">
        <v>4.3200000000000001E-3</v>
      </c>
      <c r="Y1180" s="99">
        <v>5.9800000000000001E-4</v>
      </c>
      <c r="Z1180" s="99">
        <v>9.7999999999999997E-5</v>
      </c>
      <c r="AA1180" s="99">
        <v>2.1500000000000001E-5</v>
      </c>
      <c r="AB1180" s="99">
        <v>6.9399999999999996E-6</v>
      </c>
      <c r="AC1180" s="99">
        <v>2.2699999999999999E-6</v>
      </c>
    </row>
    <row r="1181" spans="1:29" s="98" customFormat="1" x14ac:dyDescent="0.25">
      <c r="A1181" s="98" t="s">
        <v>63</v>
      </c>
      <c r="B1181" s="98" t="s">
        <v>236</v>
      </c>
      <c r="C1181" s="98" t="s">
        <v>289</v>
      </c>
      <c r="D1181" s="98">
        <v>2020</v>
      </c>
      <c r="E1181" s="98">
        <v>2019</v>
      </c>
      <c r="F1181" s="98" t="s">
        <v>279</v>
      </c>
      <c r="G1181" s="98" t="s">
        <v>278</v>
      </c>
      <c r="H1181" s="98" t="s">
        <v>274</v>
      </c>
      <c r="I1181" s="99">
        <f t="shared" si="46"/>
        <v>34.761315085732264</v>
      </c>
      <c r="J1181" s="99">
        <f t="shared" si="46"/>
        <v>13.116831209690101</v>
      </c>
      <c r="K1181" s="99">
        <f t="shared" si="46"/>
        <v>6.4727966021708383</v>
      </c>
      <c r="L1181" s="99">
        <f t="shared" si="46"/>
        <v>5.1371401604530478</v>
      </c>
      <c r="M1181" s="99">
        <f t="shared" si="46"/>
        <v>2.4144558754129331</v>
      </c>
      <c r="N1181" s="99">
        <f t="shared" si="45"/>
        <v>7.3461104294478538E-2</v>
      </c>
      <c r="O1181" s="99">
        <f t="shared" si="45"/>
        <v>4.9830259556394682E-2</v>
      </c>
      <c r="P1181" s="99">
        <f t="shared" si="45"/>
        <v>1.0479765927324214E-2</v>
      </c>
      <c r="Q1181" s="99">
        <f t="shared" si="45"/>
        <v>3.2363983010854193E-3</v>
      </c>
      <c r="R1181" s="99">
        <f t="shared" si="45"/>
        <v>1.0394146924649979E-3</v>
      </c>
      <c r="S1181" s="101"/>
      <c r="T1181" s="99">
        <v>8.5884615384615396E-3</v>
      </c>
      <c r="U1181" s="99">
        <v>3.2407692307692298E-3</v>
      </c>
      <c r="V1181" s="99">
        <v>1.5992307692307701E-3</v>
      </c>
      <c r="W1181" s="99">
        <v>1.2692307692307701E-3</v>
      </c>
      <c r="X1181" s="99">
        <v>5.9653846153846204E-4</v>
      </c>
      <c r="Y1181" s="99">
        <v>1.8150000000000001E-5</v>
      </c>
      <c r="Z1181" s="99">
        <v>1.23115384615385E-5</v>
      </c>
      <c r="AA1181" s="99">
        <v>2.5892307692307701E-6</v>
      </c>
      <c r="AB1181" s="99">
        <v>7.9961538461538505E-7</v>
      </c>
      <c r="AC1181" s="99">
        <v>2.56807692307692E-7</v>
      </c>
    </row>
    <row r="1182" spans="1:29" s="98" customFormat="1" x14ac:dyDescent="0.25">
      <c r="A1182" s="98" t="s">
        <v>63</v>
      </c>
      <c r="B1182" s="98" t="s">
        <v>236</v>
      </c>
      <c r="C1182" s="98" t="s">
        <v>289</v>
      </c>
      <c r="D1182" s="98">
        <v>2020</v>
      </c>
      <c r="E1182" s="98">
        <v>2019</v>
      </c>
      <c r="F1182" s="98" t="s">
        <v>279</v>
      </c>
      <c r="G1182" s="98" t="s">
        <v>278</v>
      </c>
      <c r="H1182" s="98" t="s">
        <v>275</v>
      </c>
      <c r="I1182" s="99">
        <f t="shared" si="46"/>
        <v>74.1460563158724</v>
      </c>
      <c r="J1182" s="99">
        <f t="shared" si="46"/>
        <v>28.083032877143314</v>
      </c>
      <c r="K1182" s="99">
        <f t="shared" si="46"/>
        <v>14.966201667453209</v>
      </c>
      <c r="L1182" s="99">
        <f t="shared" si="46"/>
        <v>11.14759414818311</v>
      </c>
      <c r="M1182" s="99">
        <f t="shared" si="46"/>
        <v>5.1200163599182007</v>
      </c>
      <c r="N1182" s="99">
        <f t="shared" si="45"/>
        <v>0.18664942582979385</v>
      </c>
      <c r="O1182" s="99">
        <f t="shared" si="45"/>
        <v>9.2639760893503079E-2</v>
      </c>
      <c r="P1182" s="99">
        <f t="shared" si="45"/>
        <v>1.9349894604373127E-2</v>
      </c>
      <c r="Q1182" s="99">
        <f t="shared" si="45"/>
        <v>6.0447015887997542E-3</v>
      </c>
      <c r="R1182" s="99">
        <f t="shared" si="45"/>
        <v>1.9349894604373131E-3</v>
      </c>
      <c r="S1182" s="101"/>
      <c r="T1182" s="99">
        <v>1.8319230769230799E-2</v>
      </c>
      <c r="U1182" s="99">
        <v>6.93846153846154E-3</v>
      </c>
      <c r="V1182" s="99">
        <v>3.6976923076923098E-3</v>
      </c>
      <c r="W1182" s="99">
        <v>2.7542307692307701E-3</v>
      </c>
      <c r="X1182" s="99">
        <v>1.2650000000000001E-3</v>
      </c>
      <c r="Y1182" s="99">
        <v>4.61153846153846E-5</v>
      </c>
      <c r="Z1182" s="99">
        <v>2.28884615384615E-5</v>
      </c>
      <c r="AA1182" s="99">
        <v>4.78076923076923E-6</v>
      </c>
      <c r="AB1182" s="99">
        <v>1.49346153846154E-6</v>
      </c>
      <c r="AC1182" s="99">
        <v>4.7807692307692304E-7</v>
      </c>
    </row>
    <row r="1183" spans="1:29" s="98" customFormat="1" x14ac:dyDescent="0.25">
      <c r="A1183" s="98" t="s">
        <v>63</v>
      </c>
      <c r="B1183" s="98" t="s">
        <v>236</v>
      </c>
      <c r="C1183" s="98" t="s">
        <v>289</v>
      </c>
      <c r="D1183" s="98">
        <v>2020</v>
      </c>
      <c r="E1183" s="98">
        <v>2019</v>
      </c>
      <c r="F1183" s="98" t="s">
        <v>279</v>
      </c>
      <c r="G1183" s="98" t="s">
        <v>278</v>
      </c>
      <c r="H1183" s="98" t="s">
        <v>276</v>
      </c>
      <c r="I1183" s="99">
        <f t="shared" si="46"/>
        <v>97.948139059304708</v>
      </c>
      <c r="J1183" s="99">
        <f t="shared" si="46"/>
        <v>38.014837187352512</v>
      </c>
      <c r="K1183" s="99">
        <f t="shared" si="46"/>
        <v>29.281698914582332</v>
      </c>
      <c r="L1183" s="99">
        <f t="shared" si="46"/>
        <v>15.616906087777261</v>
      </c>
      <c r="M1183" s="99">
        <f t="shared" si="46"/>
        <v>7.3974818310523931</v>
      </c>
      <c r="N1183" s="99">
        <f t="shared" si="45"/>
        <v>1.0240032719836403</v>
      </c>
      <c r="O1183" s="99">
        <f t="shared" si="45"/>
        <v>0.16781324524146626</v>
      </c>
      <c r="P1183" s="99">
        <f t="shared" si="45"/>
        <v>3.68161711499135E-2</v>
      </c>
      <c r="Q1183" s="99">
        <f t="shared" si="45"/>
        <v>1.1883917571181391E-2</v>
      </c>
      <c r="R1183" s="99">
        <f t="shared" si="45"/>
        <v>3.8871027214094681E-3</v>
      </c>
      <c r="S1183" s="101"/>
      <c r="T1183" s="99">
        <v>2.4199999999999999E-2</v>
      </c>
      <c r="U1183" s="99">
        <v>9.3923076923076894E-3</v>
      </c>
      <c r="V1183" s="99">
        <v>7.2346153846153801E-3</v>
      </c>
      <c r="W1183" s="99">
        <v>3.8584615384615402E-3</v>
      </c>
      <c r="X1183" s="99">
        <v>1.8276923076923099E-3</v>
      </c>
      <c r="Y1183" s="99">
        <v>2.5300000000000002E-4</v>
      </c>
      <c r="Z1183" s="99">
        <v>4.1461538461538502E-5</v>
      </c>
      <c r="AA1183" s="99">
        <v>9.0961538461538499E-6</v>
      </c>
      <c r="AB1183" s="99">
        <v>2.93615384615385E-6</v>
      </c>
      <c r="AC1183" s="99">
        <v>9.6038461538461494E-7</v>
      </c>
    </row>
    <row r="1184" spans="1:29" s="98" customFormat="1" x14ac:dyDescent="0.25">
      <c r="A1184" s="98" t="s">
        <v>63</v>
      </c>
      <c r="B1184" s="98" t="s">
        <v>236</v>
      </c>
      <c r="C1184" s="98" t="s">
        <v>289</v>
      </c>
      <c r="D1184" s="98">
        <v>2020</v>
      </c>
      <c r="E1184" s="98">
        <v>2019</v>
      </c>
      <c r="F1184" s="98" t="s">
        <v>280</v>
      </c>
      <c r="G1184" s="98" t="s">
        <v>273</v>
      </c>
      <c r="H1184" s="98" t="s">
        <v>274</v>
      </c>
      <c r="I1184" s="99">
        <f t="shared" si="46"/>
        <v>2.9910609406952966E-12</v>
      </c>
      <c r="J1184" s="99">
        <f t="shared" si="46"/>
        <v>6.6782822085889572E-6</v>
      </c>
      <c r="K1184" s="99">
        <f t="shared" si="46"/>
        <v>6.4354355828220866E-5</v>
      </c>
      <c r="L1184" s="99">
        <f t="shared" si="46"/>
        <v>3.9260204498977501E-4</v>
      </c>
      <c r="M1184" s="99">
        <f t="shared" si="46"/>
        <v>1.3073243353783231E-3</v>
      </c>
      <c r="N1184" s="99">
        <f t="shared" si="45"/>
        <v>2.8453529652351742E-4</v>
      </c>
      <c r="O1184" s="99">
        <f t="shared" si="45"/>
        <v>2.0480065439672801E-4</v>
      </c>
      <c r="P1184" s="99">
        <f t="shared" si="45"/>
        <v>6.4759100204498976E-5</v>
      </c>
      <c r="Q1184" s="99">
        <f t="shared" si="45"/>
        <v>2.602506339468303E-5</v>
      </c>
      <c r="R1184" s="99">
        <f t="shared" si="45"/>
        <v>1.0078134969325154E-5</v>
      </c>
      <c r="S1184" s="101"/>
      <c r="T1184" s="99">
        <v>7.3899999999999998E-16</v>
      </c>
      <c r="U1184" s="99">
        <v>1.6500000000000001E-9</v>
      </c>
      <c r="V1184" s="99">
        <v>1.59E-8</v>
      </c>
      <c r="W1184" s="99">
        <v>9.6999999999999995E-8</v>
      </c>
      <c r="X1184" s="99">
        <v>3.2300000000000002E-7</v>
      </c>
      <c r="Y1184" s="99">
        <v>7.0300000000000001E-8</v>
      </c>
      <c r="Z1184" s="99">
        <v>5.0600000000000003E-8</v>
      </c>
      <c r="AA1184" s="99">
        <v>1.6000000000000001E-8</v>
      </c>
      <c r="AB1184" s="99">
        <v>6.4300000000000003E-9</v>
      </c>
      <c r="AC1184" s="99">
        <v>2.4899999999999999E-9</v>
      </c>
    </row>
    <row r="1185" spans="1:29" s="98" customFormat="1" x14ac:dyDescent="0.25">
      <c r="A1185" s="98" t="s">
        <v>63</v>
      </c>
      <c r="B1185" s="98" t="s">
        <v>236</v>
      </c>
      <c r="C1185" s="98" t="s">
        <v>289</v>
      </c>
      <c r="D1185" s="98">
        <v>2020</v>
      </c>
      <c r="E1185" s="98">
        <v>2019</v>
      </c>
      <c r="F1185" s="98" t="s">
        <v>280</v>
      </c>
      <c r="G1185" s="98" t="s">
        <v>273</v>
      </c>
      <c r="H1185" s="98" t="s">
        <v>275</v>
      </c>
      <c r="I1185" s="99">
        <f t="shared" si="46"/>
        <v>1.9346781186094069E-9</v>
      </c>
      <c r="J1185" s="99">
        <f t="shared" si="46"/>
        <v>1.7525431492842536E-4</v>
      </c>
      <c r="K1185" s="99">
        <f t="shared" si="46"/>
        <v>1.9265832310838445E-3</v>
      </c>
      <c r="L1185" s="99">
        <f t="shared" si="46"/>
        <v>5.5449979550102257E-3</v>
      </c>
      <c r="M1185" s="99">
        <f t="shared" si="46"/>
        <v>1.1575689161554192E-2</v>
      </c>
      <c r="N1185" s="99">
        <f t="shared" si="45"/>
        <v>2.0884809815950923E-3</v>
      </c>
      <c r="O1185" s="99">
        <f t="shared" si="45"/>
        <v>9.8352883435582836E-4</v>
      </c>
      <c r="P1185" s="99">
        <f t="shared" si="45"/>
        <v>3.2986666666666664E-4</v>
      </c>
      <c r="Q1185" s="99">
        <f t="shared" si="45"/>
        <v>1.5501709611451944E-4</v>
      </c>
      <c r="R1185" s="99">
        <f t="shared" si="45"/>
        <v>8.4186830265848677E-5</v>
      </c>
      <c r="S1185" s="101"/>
      <c r="T1185" s="99">
        <v>4.7799999999999998E-13</v>
      </c>
      <c r="U1185" s="99">
        <v>4.3299999999999997E-8</v>
      </c>
      <c r="V1185" s="99">
        <v>4.7599999999999997E-7</v>
      </c>
      <c r="W1185" s="99">
        <v>1.37E-6</v>
      </c>
      <c r="X1185" s="99">
        <v>2.8600000000000001E-6</v>
      </c>
      <c r="Y1185" s="99">
        <v>5.1600000000000001E-7</v>
      </c>
      <c r="Z1185" s="99">
        <v>2.4299999999999999E-7</v>
      </c>
      <c r="AA1185" s="99">
        <v>8.1499999999999995E-8</v>
      </c>
      <c r="AB1185" s="99">
        <v>3.8299999999999999E-8</v>
      </c>
      <c r="AC1185" s="99">
        <v>2.0800000000000001E-8</v>
      </c>
    </row>
    <row r="1186" spans="1:29" s="98" customFormat="1" x14ac:dyDescent="0.25">
      <c r="A1186" s="98" t="s">
        <v>63</v>
      </c>
      <c r="B1186" s="98" t="s">
        <v>236</v>
      </c>
      <c r="C1186" s="98" t="s">
        <v>289</v>
      </c>
      <c r="D1186" s="98">
        <v>2020</v>
      </c>
      <c r="E1186" s="98">
        <v>2019</v>
      </c>
      <c r="F1186" s="98" t="s">
        <v>280</v>
      </c>
      <c r="G1186" s="98" t="s">
        <v>273</v>
      </c>
      <c r="H1186" s="98" t="s">
        <v>276</v>
      </c>
      <c r="I1186" s="99">
        <f t="shared" si="46"/>
        <v>7.4068220858895713E-6</v>
      </c>
      <c r="J1186" s="99">
        <f t="shared" si="46"/>
        <v>5.6664212678936609E-3</v>
      </c>
      <c r="K1186" s="99">
        <f t="shared" si="46"/>
        <v>4.937881390593047E-2</v>
      </c>
      <c r="L1186" s="99">
        <f t="shared" si="46"/>
        <v>0.11373316973415133</v>
      </c>
      <c r="M1186" s="99">
        <f t="shared" si="46"/>
        <v>0.28453529652351739</v>
      </c>
      <c r="N1186" s="99">
        <f t="shared" si="45"/>
        <v>9.7543394683026599E-2</v>
      </c>
      <c r="O1186" s="99">
        <f t="shared" si="45"/>
        <v>5.342625766871166E-2</v>
      </c>
      <c r="P1186" s="99">
        <f t="shared" si="45"/>
        <v>1.9184883435582827E-2</v>
      </c>
      <c r="Q1186" s="99">
        <f t="shared" si="45"/>
        <v>8.0544130879345605E-3</v>
      </c>
      <c r="R1186" s="99">
        <f t="shared" si="45"/>
        <v>3.2622396728016361E-3</v>
      </c>
      <c r="S1186" s="101"/>
      <c r="T1186" s="99">
        <v>1.8300000000000001E-9</v>
      </c>
      <c r="U1186" s="99">
        <v>1.3999999999999999E-6</v>
      </c>
      <c r="V1186" s="99">
        <v>1.22E-5</v>
      </c>
      <c r="W1186" s="99">
        <v>2.8099999999999999E-5</v>
      </c>
      <c r="X1186" s="99">
        <v>7.0300000000000001E-5</v>
      </c>
      <c r="Y1186" s="99">
        <v>2.41E-5</v>
      </c>
      <c r="Z1186" s="99">
        <v>1.3200000000000001E-5</v>
      </c>
      <c r="AA1186" s="99">
        <v>4.7400000000000004E-6</v>
      </c>
      <c r="AB1186" s="99">
        <v>1.99E-6</v>
      </c>
      <c r="AC1186" s="99">
        <v>8.0599999999999999E-7</v>
      </c>
    </row>
    <row r="1187" spans="1:29" s="98" customFormat="1" x14ac:dyDescent="0.25">
      <c r="A1187" s="98" t="s">
        <v>63</v>
      </c>
      <c r="B1187" s="98" t="s">
        <v>236</v>
      </c>
      <c r="C1187" s="98" t="s">
        <v>289</v>
      </c>
      <c r="D1187" s="98">
        <v>2020</v>
      </c>
      <c r="E1187" s="98">
        <v>2019</v>
      </c>
      <c r="F1187" s="98" t="s">
        <v>280</v>
      </c>
      <c r="G1187" s="98" t="s">
        <v>277</v>
      </c>
      <c r="H1187" s="98" t="s">
        <v>274</v>
      </c>
      <c r="I1187" s="99">
        <f t="shared" si="46"/>
        <v>1.7930175869120657E-6</v>
      </c>
      <c r="J1187" s="99">
        <f t="shared" si="46"/>
        <v>6.7592310838445813E-4</v>
      </c>
      <c r="K1187" s="99">
        <f t="shared" si="46"/>
        <v>2.3110903885480575E-3</v>
      </c>
      <c r="L1187" s="99">
        <f t="shared" si="46"/>
        <v>9.9162372188139059E-3</v>
      </c>
      <c r="M1187" s="99">
        <f t="shared" si="46"/>
        <v>2.5984588957055219E-2</v>
      </c>
      <c r="N1187" s="99">
        <f t="shared" si="45"/>
        <v>6.5973333333333335E-3</v>
      </c>
      <c r="O1187" s="99">
        <f t="shared" si="45"/>
        <v>4.9783558282208594E-3</v>
      </c>
      <c r="P1187" s="99">
        <f t="shared" si="45"/>
        <v>1.7242110429447853E-3</v>
      </c>
      <c r="Q1187" s="99">
        <f t="shared" si="45"/>
        <v>7.285398773006135E-4</v>
      </c>
      <c r="R1187" s="99">
        <f t="shared" si="45"/>
        <v>2.9141595092024538E-4</v>
      </c>
      <c r="S1187" s="101"/>
      <c r="T1187" s="99">
        <v>4.4300000000000002E-10</v>
      </c>
      <c r="U1187" s="99">
        <v>1.67E-7</v>
      </c>
      <c r="V1187" s="99">
        <v>5.7100000000000002E-7</v>
      </c>
      <c r="W1187" s="99">
        <v>2.4499999999999998E-6</v>
      </c>
      <c r="X1187" s="99">
        <v>6.4200000000000004E-6</v>
      </c>
      <c r="Y1187" s="99">
        <v>1.6300000000000001E-6</v>
      </c>
      <c r="Z1187" s="99">
        <v>1.2300000000000001E-6</v>
      </c>
      <c r="AA1187" s="99">
        <v>4.2599999999999998E-7</v>
      </c>
      <c r="AB1187" s="99">
        <v>1.8E-7</v>
      </c>
      <c r="AC1187" s="99">
        <v>7.1999999999999996E-8</v>
      </c>
    </row>
    <row r="1188" spans="1:29" s="98" customFormat="1" x14ac:dyDescent="0.25">
      <c r="A1188" s="98" t="s">
        <v>63</v>
      </c>
      <c r="B1188" s="98" t="s">
        <v>236</v>
      </c>
      <c r="C1188" s="98" t="s">
        <v>289</v>
      </c>
      <c r="D1188" s="98">
        <v>2020</v>
      </c>
      <c r="E1188" s="98">
        <v>2019</v>
      </c>
      <c r="F1188" s="98" t="s">
        <v>280</v>
      </c>
      <c r="G1188" s="98" t="s">
        <v>277</v>
      </c>
      <c r="H1188" s="98" t="s">
        <v>275</v>
      </c>
      <c r="I1188" s="99">
        <f t="shared" si="46"/>
        <v>2.2625210633946833E-6</v>
      </c>
      <c r="J1188" s="99">
        <f t="shared" si="46"/>
        <v>1.1575689161554192E-3</v>
      </c>
      <c r="K1188" s="99">
        <f t="shared" si="46"/>
        <v>9.7543394683026578E-3</v>
      </c>
      <c r="L1188" s="99">
        <f t="shared" si="46"/>
        <v>1.8861087934560331E-2</v>
      </c>
      <c r="M1188" s="99">
        <f t="shared" si="46"/>
        <v>4.8974069529652352E-2</v>
      </c>
      <c r="N1188" s="99">
        <f t="shared" si="45"/>
        <v>1.5663607361963192E-2</v>
      </c>
      <c r="O1188" s="99">
        <f t="shared" si="45"/>
        <v>1.1494740286298568E-2</v>
      </c>
      <c r="P1188" s="99">
        <f t="shared" si="45"/>
        <v>3.6386519427402861E-3</v>
      </c>
      <c r="Q1188" s="99">
        <f t="shared" si="45"/>
        <v>1.3923206543967281E-3</v>
      </c>
      <c r="R1188" s="99">
        <f t="shared" si="45"/>
        <v>4.9783558282208591E-4</v>
      </c>
      <c r="S1188" s="101"/>
      <c r="T1188" s="99">
        <v>5.5900000000000003E-10</v>
      </c>
      <c r="U1188" s="99">
        <v>2.8599999999999999E-7</v>
      </c>
      <c r="V1188" s="99">
        <v>2.4099999999999998E-6</v>
      </c>
      <c r="W1188" s="99">
        <v>4.6600000000000003E-6</v>
      </c>
      <c r="X1188" s="99">
        <v>1.2099999999999999E-5</v>
      </c>
      <c r="Y1188" s="99">
        <v>3.8700000000000002E-6</v>
      </c>
      <c r="Z1188" s="99">
        <v>2.8399999999999999E-6</v>
      </c>
      <c r="AA1188" s="99">
        <v>8.9899999999999999E-7</v>
      </c>
      <c r="AB1188" s="99">
        <v>3.4400000000000001E-7</v>
      </c>
      <c r="AC1188" s="99">
        <v>1.23E-7</v>
      </c>
    </row>
    <row r="1189" spans="1:29" s="98" customFormat="1" x14ac:dyDescent="0.25">
      <c r="A1189" s="98" t="s">
        <v>63</v>
      </c>
      <c r="B1189" s="98" t="s">
        <v>236</v>
      </c>
      <c r="C1189" s="98" t="s">
        <v>289</v>
      </c>
      <c r="D1189" s="98">
        <v>2020</v>
      </c>
      <c r="E1189" s="98">
        <v>2019</v>
      </c>
      <c r="F1189" s="98" t="s">
        <v>280</v>
      </c>
      <c r="G1189" s="98" t="s">
        <v>277</v>
      </c>
      <c r="H1189" s="98" t="s">
        <v>276</v>
      </c>
      <c r="I1189" s="99">
        <f t="shared" si="46"/>
        <v>7.0425521472392634E-6</v>
      </c>
      <c r="J1189" s="99">
        <f t="shared" si="46"/>
        <v>7.5687198364008182E-3</v>
      </c>
      <c r="K1189" s="99">
        <f t="shared" si="46"/>
        <v>5.0997791411042943E-2</v>
      </c>
      <c r="L1189" s="99">
        <f t="shared" si="46"/>
        <v>9.1876973415132929E-2</v>
      </c>
      <c r="M1189" s="99">
        <f t="shared" si="46"/>
        <v>0.16715942740286299</v>
      </c>
      <c r="N1189" s="99">
        <f t="shared" si="45"/>
        <v>4.7759836400818004E-2</v>
      </c>
      <c r="O1189" s="99">
        <f t="shared" si="45"/>
        <v>1.7201635991820043E-2</v>
      </c>
      <c r="P1189" s="99">
        <f t="shared" si="45"/>
        <v>5.2212024539877305E-3</v>
      </c>
      <c r="Q1189" s="99">
        <f t="shared" si="45"/>
        <v>2.2503787321063395E-3</v>
      </c>
      <c r="R1189" s="99">
        <f t="shared" si="45"/>
        <v>8.9043762781186098E-4</v>
      </c>
      <c r="S1189" s="101"/>
      <c r="T1189" s="99">
        <v>1.74E-9</v>
      </c>
      <c r="U1189" s="99">
        <v>1.8700000000000001E-6</v>
      </c>
      <c r="V1189" s="99">
        <v>1.26E-5</v>
      </c>
      <c r="W1189" s="99">
        <v>2.27E-5</v>
      </c>
      <c r="X1189" s="99">
        <v>4.1300000000000001E-5</v>
      </c>
      <c r="Y1189" s="99">
        <v>1.1800000000000001E-5</v>
      </c>
      <c r="Z1189" s="99">
        <v>4.25E-6</v>
      </c>
      <c r="AA1189" s="99">
        <v>1.2899999999999999E-6</v>
      </c>
      <c r="AB1189" s="99">
        <v>5.5599999999999995E-7</v>
      </c>
      <c r="AC1189" s="99">
        <v>2.2000000000000001E-7</v>
      </c>
    </row>
    <row r="1190" spans="1:29" s="98" customFormat="1" x14ac:dyDescent="0.25">
      <c r="A1190" s="98" t="s">
        <v>63</v>
      </c>
      <c r="B1190" s="98" t="s">
        <v>236</v>
      </c>
      <c r="C1190" s="98" t="s">
        <v>289</v>
      </c>
      <c r="D1190" s="98">
        <v>2020</v>
      </c>
      <c r="E1190" s="98">
        <v>2019</v>
      </c>
      <c r="F1190" s="98" t="s">
        <v>280</v>
      </c>
      <c r="G1190" s="98" t="s">
        <v>278</v>
      </c>
      <c r="H1190" s="98" t="s">
        <v>274</v>
      </c>
      <c r="I1190" s="99">
        <f t="shared" si="46"/>
        <v>7.5858436369356652E-7</v>
      </c>
      <c r="J1190" s="99">
        <f t="shared" si="46"/>
        <v>2.8596746893188587E-4</v>
      </c>
      <c r="K1190" s="99">
        <f t="shared" si="46"/>
        <v>9.7776901053956236E-4</v>
      </c>
      <c r="L1190" s="99">
        <f t="shared" si="46"/>
        <v>4.195331131036646E-3</v>
      </c>
      <c r="M1190" s="99">
        <f t="shared" si="46"/>
        <v>1.0993479943369531E-2</v>
      </c>
      <c r="N1190" s="99">
        <f t="shared" si="45"/>
        <v>2.791179487179489E-3</v>
      </c>
      <c r="O1190" s="99">
        <f t="shared" si="45"/>
        <v>2.1062274657857464E-3</v>
      </c>
      <c r="P1190" s="99">
        <f t="shared" si="45"/>
        <v>7.2947390278433125E-4</v>
      </c>
      <c r="Q1190" s="99">
        <f t="shared" si="45"/>
        <v>3.082284096271824E-4</v>
      </c>
      <c r="R1190" s="99">
        <f t="shared" si="45"/>
        <v>1.2329136385087321E-4</v>
      </c>
      <c r="S1190" s="101"/>
      <c r="T1190" s="99">
        <v>1.8742307692307701E-10</v>
      </c>
      <c r="U1190" s="99">
        <v>7.0653846153846094E-8</v>
      </c>
      <c r="V1190" s="99">
        <v>2.4157692307692301E-7</v>
      </c>
      <c r="W1190" s="99">
        <v>1.0365384615384599E-6</v>
      </c>
      <c r="X1190" s="99">
        <v>2.71615384615385E-6</v>
      </c>
      <c r="Y1190" s="99">
        <v>6.8961538461538504E-7</v>
      </c>
      <c r="Z1190" s="99">
        <v>5.2038461538461502E-7</v>
      </c>
      <c r="AA1190" s="99">
        <v>1.8023076923076899E-7</v>
      </c>
      <c r="AB1190" s="99">
        <v>7.6153846153846097E-8</v>
      </c>
      <c r="AC1190" s="99">
        <v>3.0461538461538502E-8</v>
      </c>
    </row>
    <row r="1191" spans="1:29" s="98" customFormat="1" x14ac:dyDescent="0.25">
      <c r="A1191" s="98" t="s">
        <v>63</v>
      </c>
      <c r="B1191" s="98" t="s">
        <v>236</v>
      </c>
      <c r="C1191" s="98" t="s">
        <v>289</v>
      </c>
      <c r="D1191" s="98">
        <v>2020</v>
      </c>
      <c r="E1191" s="98">
        <v>2019</v>
      </c>
      <c r="F1191" s="98" t="s">
        <v>280</v>
      </c>
      <c r="G1191" s="98" t="s">
        <v>278</v>
      </c>
      <c r="H1191" s="98" t="s">
        <v>275</v>
      </c>
      <c r="I1191" s="99">
        <f t="shared" si="46"/>
        <v>9.5722044989775061E-7</v>
      </c>
      <c r="J1191" s="99">
        <f t="shared" si="46"/>
        <v>4.897406952965236E-4</v>
      </c>
      <c r="K1191" s="99">
        <f t="shared" si="46"/>
        <v>4.1268359288972609E-3</v>
      </c>
      <c r="L1191" s="99">
        <f t="shared" si="46"/>
        <v>7.9796910492370542E-3</v>
      </c>
      <c r="M1191" s="99">
        <f t="shared" si="46"/>
        <v>2.0719798647160614E-2</v>
      </c>
      <c r="N1191" s="99">
        <f t="shared" si="45"/>
        <v>6.6269108069844174E-3</v>
      </c>
      <c r="O1191" s="99">
        <f t="shared" si="45"/>
        <v>4.8631593518955428E-3</v>
      </c>
      <c r="P1191" s="99">
        <f t="shared" si="45"/>
        <v>1.5394296680824296E-3</v>
      </c>
      <c r="Q1191" s="99">
        <f t="shared" si="45"/>
        <v>5.8905873839861758E-4</v>
      </c>
      <c r="R1191" s="99">
        <f t="shared" si="45"/>
        <v>2.1062274657857467E-4</v>
      </c>
      <c r="S1191" s="101"/>
      <c r="T1191" s="99">
        <v>2.3650000000000001E-10</v>
      </c>
      <c r="U1191" s="99">
        <v>1.2100000000000001E-7</v>
      </c>
      <c r="V1191" s="99">
        <v>1.0196153846153801E-6</v>
      </c>
      <c r="W1191" s="99">
        <v>1.9715384615384599E-6</v>
      </c>
      <c r="X1191" s="99">
        <v>5.1192307692307701E-6</v>
      </c>
      <c r="Y1191" s="99">
        <v>1.6373076923076899E-6</v>
      </c>
      <c r="Z1191" s="99">
        <v>1.20153846153846E-6</v>
      </c>
      <c r="AA1191" s="99">
        <v>3.80346153846154E-7</v>
      </c>
      <c r="AB1191" s="99">
        <v>1.4553846153846199E-7</v>
      </c>
      <c r="AC1191" s="99">
        <v>5.2038461538461502E-8</v>
      </c>
    </row>
    <row r="1192" spans="1:29" s="98" customFormat="1" x14ac:dyDescent="0.25">
      <c r="A1192" s="98" t="s">
        <v>63</v>
      </c>
      <c r="B1192" s="98" t="s">
        <v>236</v>
      </c>
      <c r="C1192" s="98" t="s">
        <v>289</v>
      </c>
      <c r="D1192" s="98">
        <v>2020</v>
      </c>
      <c r="E1192" s="98">
        <v>2019</v>
      </c>
      <c r="F1192" s="98" t="s">
        <v>280</v>
      </c>
      <c r="G1192" s="98" t="s">
        <v>278</v>
      </c>
      <c r="H1192" s="98" t="s">
        <v>276</v>
      </c>
      <c r="I1192" s="99">
        <f t="shared" si="46"/>
        <v>2.9795412930627645E-6</v>
      </c>
      <c r="J1192" s="99">
        <f t="shared" si="46"/>
        <v>3.2021507000157302E-3</v>
      </c>
      <c r="K1192" s="99">
        <f t="shared" si="46"/>
        <v>2.1575988673902782E-2</v>
      </c>
      <c r="L1192" s="99">
        <f t="shared" si="46"/>
        <v>3.8871027214094689E-2</v>
      </c>
      <c r="M1192" s="99">
        <f t="shared" si="46"/>
        <v>7.0721296208903481E-2</v>
      </c>
      <c r="N1192" s="99">
        <f t="shared" si="45"/>
        <v>2.0206084631115298E-2</v>
      </c>
      <c r="O1192" s="99">
        <f t="shared" si="45"/>
        <v>7.2776152273084658E-3</v>
      </c>
      <c r="P1192" s="99">
        <f t="shared" si="45"/>
        <v>2.2089702689948097E-3</v>
      </c>
      <c r="Q1192" s="99">
        <f t="shared" si="45"/>
        <v>9.5208330973729652E-4</v>
      </c>
      <c r="R1192" s="99">
        <f t="shared" si="45"/>
        <v>3.7672361176655672E-4</v>
      </c>
      <c r="S1192" s="101"/>
      <c r="T1192" s="99">
        <v>7.3615384615384597E-10</v>
      </c>
      <c r="U1192" s="99">
        <v>7.9115384615384597E-7</v>
      </c>
      <c r="V1192" s="99">
        <v>5.3307692307692298E-6</v>
      </c>
      <c r="W1192" s="99">
        <v>9.6038461538461506E-6</v>
      </c>
      <c r="X1192" s="99">
        <v>1.74730769230769E-5</v>
      </c>
      <c r="Y1192" s="99">
        <v>4.9923076923076898E-6</v>
      </c>
      <c r="Z1192" s="99">
        <v>1.7980769230769199E-6</v>
      </c>
      <c r="AA1192" s="99">
        <v>5.4576923076923097E-7</v>
      </c>
      <c r="AB1192" s="99">
        <v>2.35230769230769E-7</v>
      </c>
      <c r="AC1192" s="99">
        <v>9.3076923076923104E-8</v>
      </c>
    </row>
    <row r="1193" spans="1:29" s="98" customFormat="1" x14ac:dyDescent="0.25">
      <c r="A1193" s="98" t="s">
        <v>63</v>
      </c>
      <c r="B1193" s="98" t="s">
        <v>236</v>
      </c>
      <c r="C1193" s="98" t="s">
        <v>289</v>
      </c>
      <c r="D1193" s="98" t="s">
        <v>281</v>
      </c>
      <c r="E1193" s="98" t="s">
        <v>282</v>
      </c>
      <c r="F1193" s="98" t="s">
        <v>272</v>
      </c>
      <c r="G1193" s="98" t="s">
        <v>273</v>
      </c>
      <c r="H1193" s="98" t="s">
        <v>274</v>
      </c>
      <c r="I1193" s="99">
        <f t="shared" si="46"/>
        <v>2.2196799999999964E-11</v>
      </c>
      <c r="J1193" s="99">
        <f t="shared" si="46"/>
        <v>1.6824299999999987E-5</v>
      </c>
      <c r="K1193" s="99">
        <f t="shared" si="46"/>
        <v>1.9183199999999985E-4</v>
      </c>
      <c r="L1193" s="99">
        <f t="shared" si="46"/>
        <v>7.8654899999999707E-4</v>
      </c>
      <c r="M1193" s="99">
        <f t="shared" si="46"/>
        <v>2.2227999999999983E-3</v>
      </c>
      <c r="N1193" s="99">
        <f t="shared" si="45"/>
        <v>3.480729999999998E-4</v>
      </c>
      <c r="O1193" s="99">
        <f t="shared" si="45"/>
        <v>2.3576999999999995E-4</v>
      </c>
      <c r="P1193" s="99">
        <f t="shared" si="45"/>
        <v>7.7558599999999803E-5</v>
      </c>
      <c r="Q1193" s="99">
        <f t="shared" si="45"/>
        <v>3.122073999999998E-5</v>
      </c>
      <c r="R1193" s="99">
        <f t="shared" si="45"/>
        <v>1.2567699999999995E-5</v>
      </c>
      <c r="S1193" s="101"/>
      <c r="T1193" s="99">
        <v>5.4841527890056504E-15</v>
      </c>
      <c r="U1193" s="99">
        <v>4.1567717764753404E-9</v>
      </c>
      <c r="V1193" s="99">
        <v>4.7395840743734803E-8</v>
      </c>
      <c r="W1193" s="99">
        <v>1.9433228627728301E-7</v>
      </c>
      <c r="X1193" s="99">
        <v>5.4918613581244898E-7</v>
      </c>
      <c r="Y1193" s="99">
        <v>8.5998230092966803E-8</v>
      </c>
      <c r="Z1193" s="99">
        <v>5.8251581447049299E-8</v>
      </c>
      <c r="AA1193" s="99">
        <v>1.916236630962E-8</v>
      </c>
      <c r="AB1193" s="99">
        <v>7.7136933407437293E-9</v>
      </c>
      <c r="AC1193" s="99">
        <v>3.1050956447049301E-9</v>
      </c>
    </row>
    <row r="1194" spans="1:29" s="98" customFormat="1" x14ac:dyDescent="0.25">
      <c r="A1194" s="98" t="s">
        <v>63</v>
      </c>
      <c r="B1194" s="98" t="s">
        <v>236</v>
      </c>
      <c r="C1194" s="98" t="s">
        <v>289</v>
      </c>
      <c r="D1194" s="98" t="s">
        <v>281</v>
      </c>
      <c r="E1194" s="98" t="s">
        <v>282</v>
      </c>
      <c r="F1194" s="98" t="s">
        <v>272</v>
      </c>
      <c r="G1194" s="98" t="s">
        <v>273</v>
      </c>
      <c r="H1194" s="98" t="s">
        <v>275</v>
      </c>
      <c r="I1194" s="99">
        <f t="shared" si="46"/>
        <v>48.57819999999969</v>
      </c>
      <c r="J1194" s="99">
        <f t="shared" si="46"/>
        <v>10.061649999999993</v>
      </c>
      <c r="K1194" s="99">
        <f t="shared" si="46"/>
        <v>4.6878450000000011</v>
      </c>
      <c r="L1194" s="99">
        <f t="shared" si="46"/>
        <v>2.7459999999999987</v>
      </c>
      <c r="M1194" s="99">
        <f t="shared" si="46"/>
        <v>0.91304649999999987</v>
      </c>
      <c r="N1194" s="99">
        <f t="shared" si="45"/>
        <v>9.1588749999999761E-3</v>
      </c>
      <c r="O1194" s="99">
        <f t="shared" si="45"/>
        <v>3.0733899999999996E-3</v>
      </c>
      <c r="P1194" s="99">
        <f t="shared" si="45"/>
        <v>5.7672849999999658E-4</v>
      </c>
      <c r="Q1194" s="99">
        <f t="shared" si="45"/>
        <v>2.3265099999999973E-4</v>
      </c>
      <c r="R1194" s="99">
        <f t="shared" si="45"/>
        <v>1.2013599999999991E-4</v>
      </c>
      <c r="S1194" s="101"/>
      <c r="T1194" s="99">
        <v>1.20021927041228E-2</v>
      </c>
      <c r="U1194" s="99">
        <v>2.48592706649151E-3</v>
      </c>
      <c r="V1194" s="99">
        <v>1.1582236282336299E-3</v>
      </c>
      <c r="W1194" s="99">
        <v>6.7845291026677403E-4</v>
      </c>
      <c r="X1194" s="99">
        <v>2.2558596326798701E-4</v>
      </c>
      <c r="Y1194" s="99">
        <v>2.2628788778294201E-6</v>
      </c>
      <c r="Z1194" s="99">
        <v>7.59341001414713E-7</v>
      </c>
      <c r="AA1194" s="99">
        <v>1.4249203541834999E-7</v>
      </c>
      <c r="AB1194" s="99">
        <v>5.7480971604688699E-8</v>
      </c>
      <c r="AC1194" s="99">
        <v>2.9681944219886801E-8</v>
      </c>
    </row>
    <row r="1195" spans="1:29" s="98" customFormat="1" x14ac:dyDescent="0.25">
      <c r="A1195" s="98" t="s">
        <v>63</v>
      </c>
      <c r="B1195" s="98" t="s">
        <v>236</v>
      </c>
      <c r="C1195" s="98" t="s">
        <v>289</v>
      </c>
      <c r="D1195" s="98" t="s">
        <v>281</v>
      </c>
      <c r="E1195" s="98" t="s">
        <v>282</v>
      </c>
      <c r="F1195" s="98" t="s">
        <v>272</v>
      </c>
      <c r="G1195" s="98" t="s">
        <v>273</v>
      </c>
      <c r="H1195" s="98" t="s">
        <v>276</v>
      </c>
      <c r="I1195" s="99">
        <f t="shared" si="46"/>
        <v>355.20069999999964</v>
      </c>
      <c r="J1195" s="99">
        <f t="shared" si="46"/>
        <v>156.6647499999998</v>
      </c>
      <c r="K1195" s="99">
        <f t="shared" si="46"/>
        <v>99.600064999999816</v>
      </c>
      <c r="L1195" s="99">
        <f t="shared" si="46"/>
        <v>65.548824999999624</v>
      </c>
      <c r="M1195" s="99">
        <f t="shared" si="46"/>
        <v>31.727724999999992</v>
      </c>
      <c r="N1195" s="99">
        <f t="shared" si="45"/>
        <v>2.4011704999999979</v>
      </c>
      <c r="O1195" s="99">
        <f t="shared" si="45"/>
        <v>0.87677639999999579</v>
      </c>
      <c r="P1195" s="99">
        <f t="shared" si="45"/>
        <v>0.21382254999999967</v>
      </c>
      <c r="Q1195" s="99">
        <f t="shared" si="45"/>
        <v>7.4939364999999633E-2</v>
      </c>
      <c r="R1195" s="99">
        <f t="shared" si="45"/>
        <v>2.6011229999999975E-2</v>
      </c>
      <c r="S1195" s="101"/>
      <c r="T1195" s="99">
        <v>8.7759267532336205E-2</v>
      </c>
      <c r="U1195" s="99">
        <v>3.8707085059619999E-2</v>
      </c>
      <c r="V1195" s="99">
        <v>2.4608140554264302E-2</v>
      </c>
      <c r="W1195" s="99">
        <v>1.61951169285569E-2</v>
      </c>
      <c r="X1195" s="99">
        <v>7.8389538828819699E-3</v>
      </c>
      <c r="Y1195" s="99">
        <v>5.9325605017178601E-4</v>
      </c>
      <c r="Z1195" s="99">
        <v>2.1662472696038699E-4</v>
      </c>
      <c r="AA1195" s="99">
        <v>5.2829035443613497E-5</v>
      </c>
      <c r="AB1195" s="99">
        <v>1.8515233167441299E-5</v>
      </c>
      <c r="AC1195" s="99">
        <v>6.4265821897736402E-6</v>
      </c>
    </row>
    <row r="1196" spans="1:29" s="98" customFormat="1" x14ac:dyDescent="0.25">
      <c r="A1196" s="98" t="s">
        <v>63</v>
      </c>
      <c r="B1196" s="98" t="s">
        <v>236</v>
      </c>
      <c r="C1196" s="98" t="s">
        <v>289</v>
      </c>
      <c r="D1196" s="98" t="s">
        <v>281</v>
      </c>
      <c r="E1196" s="98" t="s">
        <v>282</v>
      </c>
      <c r="F1196" s="98" t="s">
        <v>272</v>
      </c>
      <c r="G1196" s="98" t="s">
        <v>277</v>
      </c>
      <c r="H1196" s="98" t="s">
        <v>274</v>
      </c>
      <c r="I1196" s="99">
        <f t="shared" si="46"/>
        <v>54.500149999999969</v>
      </c>
      <c r="J1196" s="99">
        <f t="shared" si="46"/>
        <v>19.307516666666661</v>
      </c>
      <c r="K1196" s="99">
        <f t="shared" si="46"/>
        <v>10.307085166666655</v>
      </c>
      <c r="L1196" s="99">
        <f t="shared" si="46"/>
        <v>7.5811999999999751</v>
      </c>
      <c r="M1196" s="99">
        <f t="shared" si="46"/>
        <v>3.542276666666667</v>
      </c>
      <c r="N1196" s="99">
        <f t="shared" si="45"/>
        <v>0.12001657999999987</v>
      </c>
      <c r="O1196" s="99">
        <f t="shared" si="45"/>
        <v>7.9830599999999821E-2</v>
      </c>
      <c r="P1196" s="99">
        <f t="shared" si="45"/>
        <v>1.7829583333333326E-2</v>
      </c>
      <c r="Q1196" s="99">
        <f t="shared" si="45"/>
        <v>5.8861666666666429E-3</v>
      </c>
      <c r="R1196" s="99">
        <f t="shared" si="45"/>
        <v>1.9953574999999981E-3</v>
      </c>
      <c r="S1196" s="101"/>
      <c r="T1196" s="99">
        <v>1.34653260660873E-2</v>
      </c>
      <c r="U1196" s="99">
        <v>4.7702989339126903E-3</v>
      </c>
      <c r="V1196" s="99">
        <v>2.5465666160569898E-3</v>
      </c>
      <c r="W1196" s="99">
        <v>1.8730834680679E-3</v>
      </c>
      <c r="X1196" s="99">
        <v>8.7518860650767996E-4</v>
      </c>
      <c r="Y1196" s="99">
        <v>2.9652439177445401E-5</v>
      </c>
      <c r="Z1196" s="99">
        <v>1.9723708265966002E-5</v>
      </c>
      <c r="AA1196" s="99">
        <v>4.40514665016168E-6</v>
      </c>
      <c r="AB1196" s="99">
        <v>1.45429239086499E-6</v>
      </c>
      <c r="AC1196" s="99">
        <v>4.9299202581851203E-7</v>
      </c>
    </row>
    <row r="1197" spans="1:29" s="98" customFormat="1" x14ac:dyDescent="0.25">
      <c r="A1197" s="98" t="s">
        <v>63</v>
      </c>
      <c r="B1197" s="98" t="s">
        <v>236</v>
      </c>
      <c r="C1197" s="98" t="s">
        <v>289</v>
      </c>
      <c r="D1197" s="98" t="s">
        <v>281</v>
      </c>
      <c r="E1197" s="98" t="s">
        <v>282</v>
      </c>
      <c r="F1197" s="98" t="s">
        <v>272</v>
      </c>
      <c r="G1197" s="98" t="s">
        <v>277</v>
      </c>
      <c r="H1197" s="98" t="s">
        <v>275</v>
      </c>
      <c r="I1197" s="99">
        <f t="shared" si="46"/>
        <v>114.27696666666638</v>
      </c>
      <c r="J1197" s="99">
        <f t="shared" si="46"/>
        <v>43.850149999999836</v>
      </c>
      <c r="K1197" s="99">
        <f t="shared" si="46"/>
        <v>22.331108333333329</v>
      </c>
      <c r="L1197" s="99">
        <f t="shared" si="46"/>
        <v>16.731341666666669</v>
      </c>
      <c r="M1197" s="99">
        <f t="shared" si="46"/>
        <v>7.4505599999999941</v>
      </c>
      <c r="N1197" s="99">
        <f t="shared" si="45"/>
        <v>0.30339641666666661</v>
      </c>
      <c r="O1197" s="99">
        <f t="shared" si="45"/>
        <v>0.14622682499999998</v>
      </c>
      <c r="P1197" s="99">
        <f t="shared" si="45"/>
        <v>3.2335824999999999E-2</v>
      </c>
      <c r="Q1197" s="99">
        <f t="shared" si="45"/>
        <v>1.052269999999998E-2</v>
      </c>
      <c r="R1197" s="99">
        <f t="shared" si="45"/>
        <v>3.4715649999999981E-3</v>
      </c>
      <c r="S1197" s="101"/>
      <c r="T1197" s="99">
        <v>2.8234355648746899E-2</v>
      </c>
      <c r="U1197" s="99">
        <v>1.08340356457154E-2</v>
      </c>
      <c r="V1197" s="99">
        <v>5.5173362848625696E-3</v>
      </c>
      <c r="W1197" s="99">
        <v>4.13380460539612E-3</v>
      </c>
      <c r="X1197" s="99">
        <v>1.8408063055780099E-3</v>
      </c>
      <c r="Y1197" s="99">
        <v>7.4960007957760699E-5</v>
      </c>
      <c r="Z1197" s="99">
        <v>3.6128191908346802E-5</v>
      </c>
      <c r="AA1197" s="99">
        <v>7.9891968598423593E-6</v>
      </c>
      <c r="AB1197" s="99">
        <v>2.5998384700889199E-6</v>
      </c>
      <c r="AC1197" s="99">
        <v>8.5771790875101003E-7</v>
      </c>
    </row>
    <row r="1198" spans="1:29" s="98" customFormat="1" x14ac:dyDescent="0.25">
      <c r="A1198" s="98" t="s">
        <v>63</v>
      </c>
      <c r="B1198" s="98" t="s">
        <v>236</v>
      </c>
      <c r="C1198" s="98" t="s">
        <v>289</v>
      </c>
      <c r="D1198" s="98" t="s">
        <v>281</v>
      </c>
      <c r="E1198" s="98" t="s">
        <v>282</v>
      </c>
      <c r="F1198" s="98" t="s">
        <v>272</v>
      </c>
      <c r="G1198" s="98" t="s">
        <v>277</v>
      </c>
      <c r="H1198" s="98" t="s">
        <v>276</v>
      </c>
      <c r="I1198" s="99">
        <f t="shared" si="46"/>
        <v>140.22891666666658</v>
      </c>
      <c r="J1198" s="99">
        <f t="shared" si="46"/>
        <v>61.68855416666667</v>
      </c>
      <c r="K1198" s="99">
        <f t="shared" si="46"/>
        <v>42.208327499999854</v>
      </c>
      <c r="L1198" s="99">
        <f t="shared" si="46"/>
        <v>25.494816666666654</v>
      </c>
      <c r="M1198" s="99">
        <f t="shared" si="46"/>
        <v>12.257852916666668</v>
      </c>
      <c r="N1198" s="99">
        <f t="shared" si="45"/>
        <v>1.7275675000000008</v>
      </c>
      <c r="O1198" s="99">
        <f t="shared" si="45"/>
        <v>0.29809141666666639</v>
      </c>
      <c r="P1198" s="99">
        <f t="shared" si="45"/>
        <v>6.8595216666666362E-2</v>
      </c>
      <c r="Q1198" s="99">
        <f t="shared" si="45"/>
        <v>2.2859933333333318E-2</v>
      </c>
      <c r="R1198" s="99">
        <f t="shared" si="45"/>
        <v>7.6347495833333223E-3</v>
      </c>
      <c r="S1198" s="101"/>
      <c r="T1198" s="99">
        <v>3.46462915571948E-2</v>
      </c>
      <c r="U1198" s="99">
        <v>1.5241361654961601E-2</v>
      </c>
      <c r="V1198" s="99">
        <v>1.04283913437247E-2</v>
      </c>
      <c r="W1198" s="99">
        <v>6.2989921938156803E-3</v>
      </c>
      <c r="X1198" s="99">
        <v>3.0285418736105498E-3</v>
      </c>
      <c r="Y1198" s="99">
        <v>4.2682927824373501E-4</v>
      </c>
      <c r="Z1198" s="99">
        <v>7.3649304138035502E-5</v>
      </c>
      <c r="AA1198" s="99">
        <v>1.6947787464632098E-5</v>
      </c>
      <c r="AB1198" s="99">
        <v>5.6479928253839902E-6</v>
      </c>
      <c r="AC1198" s="99">
        <v>1.8863139380810401E-6</v>
      </c>
    </row>
    <row r="1199" spans="1:29" s="98" customFormat="1" x14ac:dyDescent="0.25">
      <c r="A1199" s="98" t="s">
        <v>63</v>
      </c>
      <c r="B1199" s="98" t="s">
        <v>236</v>
      </c>
      <c r="C1199" s="98" t="s">
        <v>289</v>
      </c>
      <c r="D1199" s="98" t="s">
        <v>281</v>
      </c>
      <c r="E1199" s="98" t="s">
        <v>282</v>
      </c>
      <c r="F1199" s="98" t="s">
        <v>272</v>
      </c>
      <c r="G1199" s="98" t="s">
        <v>278</v>
      </c>
      <c r="H1199" s="98" t="s">
        <v>274</v>
      </c>
      <c r="I1199" s="99">
        <f t="shared" si="46"/>
        <v>23.057755769230742</v>
      </c>
      <c r="J1199" s="99">
        <f t="shared" si="46"/>
        <v>8.1685647435897533</v>
      </c>
      <c r="K1199" s="99">
        <f t="shared" si="46"/>
        <v>4.3606898782051102</v>
      </c>
      <c r="L1199" s="99">
        <f t="shared" si="46"/>
        <v>3.2074307692307578</v>
      </c>
      <c r="M1199" s="99">
        <f t="shared" si="46"/>
        <v>1.4986555128205123</v>
      </c>
      <c r="N1199" s="99">
        <f t="shared" si="45"/>
        <v>5.0776245384615296E-2</v>
      </c>
      <c r="O1199" s="99">
        <f t="shared" si="45"/>
        <v>3.3774484615384542E-2</v>
      </c>
      <c r="P1199" s="99">
        <f t="shared" si="45"/>
        <v>7.5432852564102605E-3</v>
      </c>
      <c r="Q1199" s="99">
        <f t="shared" si="45"/>
        <v>2.4903012820512724E-3</v>
      </c>
      <c r="R1199" s="99">
        <f t="shared" si="45"/>
        <v>8.4418971153846039E-4</v>
      </c>
      <c r="S1199" s="101"/>
      <c r="T1199" s="99">
        <v>5.6968687202677004E-3</v>
      </c>
      <c r="U1199" s="99">
        <v>2.0182033951169102E-3</v>
      </c>
      <c r="V1199" s="99">
        <v>1.0773935683318001E-3</v>
      </c>
      <c r="W1199" s="99">
        <v>7.9245839033641901E-4</v>
      </c>
      <c r="X1199" s="99">
        <v>3.7027210275324899E-4</v>
      </c>
      <c r="Y1199" s="99">
        <v>1.25452627289192E-5</v>
      </c>
      <c r="Z1199" s="99">
        <v>8.3446458048317697E-6</v>
      </c>
      <c r="AA1199" s="99">
        <v>1.86371589045302E-6</v>
      </c>
      <c r="AB1199" s="99">
        <v>6.1527754998134203E-7</v>
      </c>
      <c r="AC1199" s="99">
        <v>2.0857354938475501E-7</v>
      </c>
    </row>
    <row r="1200" spans="1:29" s="98" customFormat="1" x14ac:dyDescent="0.25">
      <c r="A1200" s="98" t="s">
        <v>63</v>
      </c>
      <c r="B1200" s="98" t="s">
        <v>236</v>
      </c>
      <c r="C1200" s="98" t="s">
        <v>289</v>
      </c>
      <c r="D1200" s="98" t="s">
        <v>281</v>
      </c>
      <c r="E1200" s="98" t="s">
        <v>282</v>
      </c>
      <c r="F1200" s="98" t="s">
        <v>272</v>
      </c>
      <c r="G1200" s="98" t="s">
        <v>278</v>
      </c>
      <c r="H1200" s="98" t="s">
        <v>275</v>
      </c>
      <c r="I1200" s="99">
        <f t="shared" si="46"/>
        <v>48.347947435897403</v>
      </c>
      <c r="J1200" s="99">
        <f t="shared" si="46"/>
        <v>18.551986538461481</v>
      </c>
      <c r="K1200" s="99">
        <f t="shared" si="46"/>
        <v>9.4477766025641099</v>
      </c>
      <c r="L1200" s="99">
        <f t="shared" si="46"/>
        <v>7.0786445512820331</v>
      </c>
      <c r="M1200" s="99">
        <f t="shared" si="46"/>
        <v>3.152159999999999</v>
      </c>
      <c r="N1200" s="99">
        <f t="shared" si="45"/>
        <v>0.12836002243589756</v>
      </c>
      <c r="O1200" s="99">
        <f t="shared" si="45"/>
        <v>6.1865195192307876E-2</v>
      </c>
      <c r="P1200" s="99">
        <f t="shared" si="45"/>
        <v>1.3680541346153839E-2</v>
      </c>
      <c r="Q1200" s="99">
        <f t="shared" si="45"/>
        <v>4.4519115384615482E-3</v>
      </c>
      <c r="R1200" s="99">
        <f t="shared" si="45"/>
        <v>1.4687390384615362E-3</v>
      </c>
      <c r="S1200" s="101"/>
      <c r="T1200" s="99">
        <v>1.19453043129314E-2</v>
      </c>
      <c r="U1200" s="99">
        <v>4.5836304654949802E-3</v>
      </c>
      <c r="V1200" s="99">
        <v>2.3342576589803201E-3</v>
      </c>
      <c r="W1200" s="99">
        <v>1.7489173330522E-3</v>
      </c>
      <c r="X1200" s="99">
        <v>7.7880266774454302E-4</v>
      </c>
      <c r="Y1200" s="99">
        <v>3.17138495205911E-5</v>
      </c>
      <c r="Z1200" s="99">
        <v>1.5285004268916001E-5</v>
      </c>
      <c r="AA1200" s="99">
        <v>3.38004482531792E-6</v>
      </c>
      <c r="AB1200" s="99">
        <v>1.0999316604222399E-6</v>
      </c>
      <c r="AC1200" s="99">
        <v>3.6288065370235E-7</v>
      </c>
    </row>
    <row r="1201" spans="1:29" s="98" customFormat="1" x14ac:dyDescent="0.25">
      <c r="A1201" s="98" t="s">
        <v>63</v>
      </c>
      <c r="B1201" s="98" t="s">
        <v>236</v>
      </c>
      <c r="C1201" s="98" t="s">
        <v>289</v>
      </c>
      <c r="D1201" s="98" t="s">
        <v>281</v>
      </c>
      <c r="E1201" s="98" t="s">
        <v>282</v>
      </c>
      <c r="F1201" s="98" t="s">
        <v>272</v>
      </c>
      <c r="G1201" s="98" t="s">
        <v>278</v>
      </c>
      <c r="H1201" s="98" t="s">
        <v>276</v>
      </c>
      <c r="I1201" s="99">
        <f t="shared" si="46"/>
        <v>59.327618589743736</v>
      </c>
      <c r="J1201" s="99">
        <f t="shared" si="46"/>
        <v>26.099003685897422</v>
      </c>
      <c r="K1201" s="99">
        <f t="shared" si="46"/>
        <v>17.857369326923031</v>
      </c>
      <c r="L1201" s="99">
        <f t="shared" si="46"/>
        <v>10.786268589743603</v>
      </c>
      <c r="M1201" s="99">
        <f t="shared" si="46"/>
        <v>5.1860146955128164</v>
      </c>
      <c r="N1201" s="99">
        <f t="shared" si="45"/>
        <v>0.73089394230769156</v>
      </c>
      <c r="O1201" s="99">
        <f t="shared" si="45"/>
        <v>0.1261155993589744</v>
      </c>
      <c r="P1201" s="99">
        <f t="shared" si="45"/>
        <v>2.9021053205128093E-2</v>
      </c>
      <c r="Q1201" s="99">
        <f t="shared" si="45"/>
        <v>9.6715102564102675E-3</v>
      </c>
      <c r="R1201" s="99">
        <f t="shared" si="45"/>
        <v>3.2300863621794827E-3</v>
      </c>
      <c r="S1201" s="101"/>
      <c r="T1201" s="99">
        <v>1.4658046428044001E-2</v>
      </c>
      <c r="U1201" s="99">
        <v>6.4482683924837504E-3</v>
      </c>
      <c r="V1201" s="99">
        <v>4.4120117223450696E-3</v>
      </c>
      <c r="W1201" s="99">
        <v>2.6649582358450998E-3</v>
      </c>
      <c r="X1201" s="99">
        <v>1.28130617729677E-3</v>
      </c>
      <c r="Y1201" s="99">
        <v>1.80581617718503E-4</v>
      </c>
      <c r="Z1201" s="99">
        <v>3.1159320981476598E-5</v>
      </c>
      <c r="AA1201" s="99">
        <v>7.1702177734981998E-6</v>
      </c>
      <c r="AB1201" s="99">
        <v>2.3895354261239998E-6</v>
      </c>
      <c r="AC1201" s="99">
        <v>7.9805589688043996E-7</v>
      </c>
    </row>
    <row r="1202" spans="1:29" s="98" customFormat="1" x14ac:dyDescent="0.25">
      <c r="A1202" s="98" t="s">
        <v>63</v>
      </c>
      <c r="B1202" s="98" t="s">
        <v>236</v>
      </c>
      <c r="C1202" s="98" t="s">
        <v>289</v>
      </c>
      <c r="D1202" s="98" t="s">
        <v>281</v>
      </c>
      <c r="E1202" s="98" t="s">
        <v>282</v>
      </c>
      <c r="F1202" s="98" t="s">
        <v>279</v>
      </c>
      <c r="G1202" s="98" t="s">
        <v>273</v>
      </c>
      <c r="H1202" s="98" t="s">
        <v>274</v>
      </c>
      <c r="I1202" s="99">
        <f t="shared" si="46"/>
        <v>0</v>
      </c>
      <c r="J1202" s="99">
        <f t="shared" si="46"/>
        <v>0</v>
      </c>
      <c r="K1202" s="99">
        <f t="shared" si="46"/>
        <v>0</v>
      </c>
      <c r="L1202" s="99">
        <f t="shared" si="46"/>
        <v>0</v>
      </c>
      <c r="M1202" s="99">
        <f t="shared" si="46"/>
        <v>0</v>
      </c>
      <c r="N1202" s="99">
        <f t="shared" si="45"/>
        <v>0</v>
      </c>
      <c r="O1202" s="99">
        <f t="shared" si="45"/>
        <v>0</v>
      </c>
      <c r="P1202" s="99">
        <f t="shared" si="45"/>
        <v>0</v>
      </c>
      <c r="Q1202" s="99">
        <f t="shared" si="45"/>
        <v>0</v>
      </c>
      <c r="R1202" s="99">
        <f t="shared" si="45"/>
        <v>0</v>
      </c>
      <c r="S1202" s="101"/>
      <c r="T1202" s="99">
        <v>0</v>
      </c>
      <c r="U1202" s="99">
        <v>0</v>
      </c>
      <c r="V1202" s="99">
        <v>0</v>
      </c>
      <c r="W1202" s="99">
        <v>0</v>
      </c>
      <c r="X1202" s="99">
        <v>0</v>
      </c>
      <c r="Y1202" s="99">
        <v>0</v>
      </c>
      <c r="Z1202" s="99">
        <v>0</v>
      </c>
      <c r="AA1202" s="99">
        <v>0</v>
      </c>
      <c r="AB1202" s="99">
        <v>0</v>
      </c>
      <c r="AC1202" s="99">
        <v>0</v>
      </c>
    </row>
    <row r="1203" spans="1:29" s="98" customFormat="1" x14ac:dyDescent="0.25">
      <c r="A1203" s="98" t="s">
        <v>63</v>
      </c>
      <c r="B1203" s="98" t="s">
        <v>236</v>
      </c>
      <c r="C1203" s="98" t="s">
        <v>289</v>
      </c>
      <c r="D1203" s="98" t="s">
        <v>281</v>
      </c>
      <c r="E1203" s="98" t="s">
        <v>282</v>
      </c>
      <c r="F1203" s="98" t="s">
        <v>279</v>
      </c>
      <c r="G1203" s="98" t="s">
        <v>273</v>
      </c>
      <c r="H1203" s="98" t="s">
        <v>275</v>
      </c>
      <c r="I1203" s="99">
        <f t="shared" si="46"/>
        <v>48.57819999999969</v>
      </c>
      <c r="J1203" s="99">
        <f t="shared" si="46"/>
        <v>10.060899999999991</v>
      </c>
      <c r="K1203" s="99">
        <f t="shared" si="46"/>
        <v>4.6756299999999964</v>
      </c>
      <c r="L1203" s="99">
        <f t="shared" si="46"/>
        <v>2.7251799999999973</v>
      </c>
      <c r="M1203" s="99">
        <f t="shared" si="46"/>
        <v>0.88010349999999948</v>
      </c>
      <c r="N1203" s="99">
        <f t="shared" ref="N1203:R1253" si="47">1000*98.96*Y1203/24.45</f>
        <v>5.0635099999999777E-3</v>
      </c>
      <c r="O1203" s="99">
        <f t="shared" si="47"/>
        <v>1.1004649999999977E-3</v>
      </c>
      <c r="P1203" s="99">
        <f t="shared" si="47"/>
        <v>1.6458849999999972E-6</v>
      </c>
      <c r="Q1203" s="99">
        <f t="shared" si="47"/>
        <v>0</v>
      </c>
      <c r="R1203" s="99">
        <f t="shared" si="47"/>
        <v>0</v>
      </c>
      <c r="S1203" s="101"/>
      <c r="T1203" s="99">
        <v>1.20021927041228E-2</v>
      </c>
      <c r="U1203" s="99">
        <v>2.4857417643492298E-3</v>
      </c>
      <c r="V1203" s="99">
        <v>1.1552056740096999E-3</v>
      </c>
      <c r="W1203" s="99">
        <v>6.7330892279708903E-4</v>
      </c>
      <c r="X1203" s="99">
        <v>2.17446751970493E-4</v>
      </c>
      <c r="Y1203" s="99">
        <v>1.2510390006063E-6</v>
      </c>
      <c r="Z1203" s="99">
        <v>2.7189136267178601E-7</v>
      </c>
      <c r="AA1203" s="99">
        <v>4.06648021928051E-10</v>
      </c>
      <c r="AB1203" s="99">
        <v>0</v>
      </c>
      <c r="AC1203" s="99">
        <v>0</v>
      </c>
    </row>
    <row r="1204" spans="1:29" s="98" customFormat="1" x14ac:dyDescent="0.25">
      <c r="A1204" s="98" t="s">
        <v>63</v>
      </c>
      <c r="B1204" s="98" t="s">
        <v>236</v>
      </c>
      <c r="C1204" s="98" t="s">
        <v>289</v>
      </c>
      <c r="D1204" s="98" t="s">
        <v>281</v>
      </c>
      <c r="E1204" s="98" t="s">
        <v>282</v>
      </c>
      <c r="F1204" s="98" t="s">
        <v>279</v>
      </c>
      <c r="G1204" s="98" t="s">
        <v>273</v>
      </c>
      <c r="H1204" s="98" t="s">
        <v>276</v>
      </c>
      <c r="I1204" s="99">
        <f t="shared" ref="I1204:M1254" si="48">1000*98.96*T1204/24.45</f>
        <v>355.20069999999964</v>
      </c>
      <c r="J1204" s="99">
        <f t="shared" si="48"/>
        <v>156.6647499999998</v>
      </c>
      <c r="K1204" s="99">
        <f t="shared" si="48"/>
        <v>99.562344999999624</v>
      </c>
      <c r="L1204" s="99">
        <f t="shared" si="48"/>
        <v>65.435474999999784</v>
      </c>
      <c r="M1204" s="99">
        <f t="shared" si="48"/>
        <v>31.57473499999999</v>
      </c>
      <c r="N1204" s="99">
        <f t="shared" si="47"/>
        <v>2.3137229999999955</v>
      </c>
      <c r="O1204" s="99">
        <f t="shared" si="47"/>
        <v>0.82641299999999662</v>
      </c>
      <c r="P1204" s="99">
        <f t="shared" si="47"/>
        <v>0.19311124999999973</v>
      </c>
      <c r="Q1204" s="99">
        <f t="shared" si="47"/>
        <v>6.550129999999986E-2</v>
      </c>
      <c r="R1204" s="99">
        <f t="shared" si="47"/>
        <v>2.2066909999999943E-2</v>
      </c>
      <c r="S1204" s="101"/>
      <c r="T1204" s="99">
        <v>8.7759267532336205E-2</v>
      </c>
      <c r="U1204" s="99">
        <v>3.8707085059619999E-2</v>
      </c>
      <c r="V1204" s="99">
        <v>2.45988210918552E-2</v>
      </c>
      <c r="W1204" s="99">
        <v>1.6167111598120398E-2</v>
      </c>
      <c r="X1204" s="99">
        <v>7.8011547165521399E-3</v>
      </c>
      <c r="Y1204" s="99">
        <v>5.7165043805577898E-4</v>
      </c>
      <c r="Z1204" s="99">
        <v>2.04181465743734E-4</v>
      </c>
      <c r="AA1204" s="99">
        <v>4.7711904431083199E-5</v>
      </c>
      <c r="AB1204" s="99">
        <v>1.6183374949474502E-5</v>
      </c>
      <c r="AC1204" s="99">
        <v>5.4520609286580298E-6</v>
      </c>
    </row>
    <row r="1205" spans="1:29" s="98" customFormat="1" x14ac:dyDescent="0.25">
      <c r="A1205" s="98" t="s">
        <v>63</v>
      </c>
      <c r="B1205" s="98" t="s">
        <v>236</v>
      </c>
      <c r="C1205" s="98" t="s">
        <v>289</v>
      </c>
      <c r="D1205" s="98" t="s">
        <v>281</v>
      </c>
      <c r="E1205" s="98" t="s">
        <v>282</v>
      </c>
      <c r="F1205" s="98" t="s">
        <v>279</v>
      </c>
      <c r="G1205" s="98" t="s">
        <v>277</v>
      </c>
      <c r="H1205" s="98" t="s">
        <v>274</v>
      </c>
      <c r="I1205" s="99">
        <f t="shared" si="48"/>
        <v>54.500149999999969</v>
      </c>
      <c r="J1205" s="99">
        <f t="shared" si="48"/>
        <v>19.306808333333326</v>
      </c>
      <c r="K1205" s="99">
        <f t="shared" si="48"/>
        <v>10.295018166666651</v>
      </c>
      <c r="L1205" s="99">
        <f t="shared" si="48"/>
        <v>7.5690841666666584</v>
      </c>
      <c r="M1205" s="99">
        <f t="shared" si="48"/>
        <v>3.5120249999999995</v>
      </c>
      <c r="N1205" s="99">
        <f t="shared" si="47"/>
        <v>0.11246207833333316</v>
      </c>
      <c r="O1205" s="99">
        <f t="shared" si="47"/>
        <v>7.4554249999999642E-2</v>
      </c>
      <c r="P1205" s="99">
        <f t="shared" si="47"/>
        <v>1.5938983333333327E-2</v>
      </c>
      <c r="Q1205" s="99">
        <f t="shared" si="47"/>
        <v>5.0488191666666488E-3</v>
      </c>
      <c r="R1205" s="99">
        <f t="shared" si="47"/>
        <v>1.6367224999999988E-3</v>
      </c>
      <c r="S1205" s="101"/>
      <c r="T1205" s="99">
        <v>1.34653260660873E-2</v>
      </c>
      <c r="U1205" s="99">
        <v>4.7701239263338701E-3</v>
      </c>
      <c r="V1205" s="99">
        <v>2.5435852281224698E-3</v>
      </c>
      <c r="W1205" s="99">
        <v>1.87009001490501E-3</v>
      </c>
      <c r="X1205" s="99">
        <v>8.6771434165319305E-4</v>
      </c>
      <c r="Y1205" s="99">
        <v>2.7785952053860101E-5</v>
      </c>
      <c r="Z1205" s="99">
        <v>1.8420082988075901E-5</v>
      </c>
      <c r="AA1205" s="99">
        <v>3.9380370099029898E-6</v>
      </c>
      <c r="AB1205" s="99">
        <v>1.24740934342158E-6</v>
      </c>
      <c r="AC1205" s="99">
        <v>4.0438424742320098E-7</v>
      </c>
    </row>
    <row r="1206" spans="1:29" s="98" customFormat="1" x14ac:dyDescent="0.25">
      <c r="A1206" s="98" t="s">
        <v>63</v>
      </c>
      <c r="B1206" s="98" t="s">
        <v>236</v>
      </c>
      <c r="C1206" s="98" t="s">
        <v>289</v>
      </c>
      <c r="D1206" s="98" t="s">
        <v>281</v>
      </c>
      <c r="E1206" s="98" t="s">
        <v>282</v>
      </c>
      <c r="F1206" s="98" t="s">
        <v>279</v>
      </c>
      <c r="G1206" s="98" t="s">
        <v>277</v>
      </c>
      <c r="H1206" s="98" t="s">
        <v>275</v>
      </c>
      <c r="I1206" s="99">
        <f t="shared" si="48"/>
        <v>114.27696666666638</v>
      </c>
      <c r="J1206" s="99">
        <f t="shared" si="48"/>
        <v>43.848633333332948</v>
      </c>
      <c r="K1206" s="99">
        <f t="shared" si="48"/>
        <v>22.281158333333327</v>
      </c>
      <c r="L1206" s="99">
        <f t="shared" si="48"/>
        <v>16.656916666666643</v>
      </c>
      <c r="M1206" s="99">
        <f t="shared" si="48"/>
        <v>7.3172191666666659</v>
      </c>
      <c r="N1206" s="99">
        <f t="shared" si="47"/>
        <v>0.28353116666666645</v>
      </c>
      <c r="O1206" s="99">
        <f t="shared" si="47"/>
        <v>0.13501298333333317</v>
      </c>
      <c r="P1206" s="99">
        <f t="shared" si="47"/>
        <v>2.8621091666666647E-2</v>
      </c>
      <c r="Q1206" s="99">
        <f t="shared" si="47"/>
        <v>9.0007174999999651E-3</v>
      </c>
      <c r="R1206" s="99">
        <f t="shared" si="47"/>
        <v>2.8801399999999998E-3</v>
      </c>
      <c r="S1206" s="101"/>
      <c r="T1206" s="99">
        <v>2.8234355648746899E-2</v>
      </c>
      <c r="U1206" s="99">
        <v>1.0833660923605401E-2</v>
      </c>
      <c r="V1206" s="99">
        <v>5.5049951621867401E-3</v>
      </c>
      <c r="W1206" s="99">
        <v>4.1154164561438902E-3</v>
      </c>
      <c r="X1206" s="99">
        <v>1.80786184948464E-3</v>
      </c>
      <c r="Y1206" s="99">
        <v>7.0051910115198005E-5</v>
      </c>
      <c r="Z1206" s="99">
        <v>3.3357593396321703E-5</v>
      </c>
      <c r="AA1206" s="99">
        <v>7.0713994669563402E-6</v>
      </c>
      <c r="AB1206" s="99">
        <v>2.2238029797392799E-6</v>
      </c>
      <c r="AC1206" s="99">
        <v>7.1159481608730796E-7</v>
      </c>
    </row>
    <row r="1207" spans="1:29" s="98" customFormat="1" x14ac:dyDescent="0.25">
      <c r="A1207" s="98" t="s">
        <v>63</v>
      </c>
      <c r="B1207" s="98" t="s">
        <v>236</v>
      </c>
      <c r="C1207" s="98" t="s">
        <v>289</v>
      </c>
      <c r="D1207" s="98" t="s">
        <v>281</v>
      </c>
      <c r="E1207" s="98" t="s">
        <v>282</v>
      </c>
      <c r="F1207" s="98" t="s">
        <v>279</v>
      </c>
      <c r="G1207" s="98" t="s">
        <v>277</v>
      </c>
      <c r="H1207" s="98" t="s">
        <v>276</v>
      </c>
      <c r="I1207" s="99">
        <f t="shared" si="48"/>
        <v>140.22891666666658</v>
      </c>
      <c r="J1207" s="99">
        <f t="shared" si="48"/>
        <v>61.687541666666576</v>
      </c>
      <c r="K1207" s="99">
        <f t="shared" si="48"/>
        <v>42.205705833333198</v>
      </c>
      <c r="L1207" s="99">
        <f t="shared" si="48"/>
        <v>25.473920833333331</v>
      </c>
      <c r="M1207" s="99">
        <f t="shared" si="48"/>
        <v>12.199746666666629</v>
      </c>
      <c r="N1207" s="99">
        <f t="shared" si="47"/>
        <v>1.6869028333333305</v>
      </c>
      <c r="O1207" s="99">
        <f t="shared" si="47"/>
        <v>0.28101579166666668</v>
      </c>
      <c r="P1207" s="99">
        <f t="shared" si="47"/>
        <v>6.1751258333333212E-2</v>
      </c>
      <c r="Q1207" s="99">
        <f t="shared" si="47"/>
        <v>1.9862054166666664E-2</v>
      </c>
      <c r="R1207" s="99">
        <f t="shared" si="47"/>
        <v>6.4332416666666604E-3</v>
      </c>
      <c r="S1207" s="101"/>
      <c r="T1207" s="99">
        <v>3.46462915571948E-2</v>
      </c>
      <c r="U1207" s="99">
        <v>1.52411114970695E-2</v>
      </c>
      <c r="V1207" s="99">
        <v>1.04277436097918E-2</v>
      </c>
      <c r="W1207" s="99">
        <v>6.2938294702405001E-3</v>
      </c>
      <c r="X1207" s="99">
        <v>3.0141855901374198E-3</v>
      </c>
      <c r="Y1207" s="99">
        <v>4.1678227844583598E-4</v>
      </c>
      <c r="Z1207" s="99">
        <v>6.9430437613682302E-5</v>
      </c>
      <c r="AA1207" s="99">
        <v>1.52568539435125E-5</v>
      </c>
      <c r="AB1207" s="99">
        <v>4.90730824954527E-6</v>
      </c>
      <c r="AC1207" s="99">
        <v>1.5894579501818901E-6</v>
      </c>
    </row>
    <row r="1208" spans="1:29" s="98" customFormat="1" x14ac:dyDescent="0.25">
      <c r="A1208" s="98" t="s">
        <v>63</v>
      </c>
      <c r="B1208" s="98" t="s">
        <v>236</v>
      </c>
      <c r="C1208" s="98" t="s">
        <v>289</v>
      </c>
      <c r="D1208" s="98" t="s">
        <v>281</v>
      </c>
      <c r="E1208" s="98" t="s">
        <v>282</v>
      </c>
      <c r="F1208" s="98" t="s">
        <v>279</v>
      </c>
      <c r="G1208" s="98" t="s">
        <v>278</v>
      </c>
      <c r="H1208" s="98" t="s">
        <v>274</v>
      </c>
      <c r="I1208" s="99">
        <f t="shared" si="48"/>
        <v>23.057755769230742</v>
      </c>
      <c r="J1208" s="99">
        <f t="shared" si="48"/>
        <v>8.1682650641025809</v>
      </c>
      <c r="K1208" s="99">
        <f t="shared" si="48"/>
        <v>4.3555846089743602</v>
      </c>
      <c r="L1208" s="99">
        <f t="shared" si="48"/>
        <v>3.2023048397435869</v>
      </c>
      <c r="M1208" s="99">
        <f t="shared" si="48"/>
        <v>1.485856730769231</v>
      </c>
      <c r="N1208" s="99">
        <f t="shared" si="47"/>
        <v>4.7580110064102316E-2</v>
      </c>
      <c r="O1208" s="99">
        <f t="shared" si="47"/>
        <v>3.1542182692307547E-2</v>
      </c>
      <c r="P1208" s="99">
        <f t="shared" si="47"/>
        <v>6.7434160256410088E-3</v>
      </c>
      <c r="Q1208" s="99">
        <f t="shared" si="47"/>
        <v>2.1360388782051209E-3</v>
      </c>
      <c r="R1208" s="99">
        <f t="shared" si="47"/>
        <v>6.924595192307686E-4</v>
      </c>
      <c r="S1208" s="101"/>
      <c r="T1208" s="99">
        <v>5.6968687202677004E-3</v>
      </c>
      <c r="U1208" s="99">
        <v>2.0181293534489498E-3</v>
      </c>
      <c r="V1208" s="99">
        <v>1.0761322118979699E-3</v>
      </c>
      <c r="W1208" s="99">
        <v>7.9119192938288902E-4</v>
      </c>
      <c r="X1208" s="99">
        <v>3.6710991377635098E-4</v>
      </c>
      <c r="Y1208" s="99">
        <v>1.1755595099710001E-5</v>
      </c>
      <c r="Z1208" s="99">
        <v>7.7931120334167299E-6</v>
      </c>
      <c r="AA1208" s="99">
        <v>1.6660925811127999E-6</v>
      </c>
      <c r="AB1208" s="99">
        <v>5.2775010683220702E-7</v>
      </c>
      <c r="AC1208" s="99">
        <v>1.71085643140585E-7</v>
      </c>
    </row>
    <row r="1209" spans="1:29" s="98" customFormat="1" x14ac:dyDescent="0.25">
      <c r="A1209" s="98" t="s">
        <v>63</v>
      </c>
      <c r="B1209" s="98" t="s">
        <v>236</v>
      </c>
      <c r="C1209" s="98" t="s">
        <v>289</v>
      </c>
      <c r="D1209" s="98" t="s">
        <v>281</v>
      </c>
      <c r="E1209" s="98" t="s">
        <v>282</v>
      </c>
      <c r="F1209" s="98" t="s">
        <v>279</v>
      </c>
      <c r="G1209" s="98" t="s">
        <v>278</v>
      </c>
      <c r="H1209" s="98" t="s">
        <v>275</v>
      </c>
      <c r="I1209" s="99">
        <f t="shared" si="48"/>
        <v>48.347947435897403</v>
      </c>
      <c r="J1209" s="99">
        <f t="shared" si="48"/>
        <v>18.551344871794711</v>
      </c>
      <c r="K1209" s="99">
        <f t="shared" si="48"/>
        <v>9.4266439102563933</v>
      </c>
      <c r="L1209" s="99">
        <f t="shared" si="48"/>
        <v>7.0471570512820323</v>
      </c>
      <c r="M1209" s="99">
        <f t="shared" si="48"/>
        <v>3.0957465705128202</v>
      </c>
      <c r="N1209" s="99">
        <f t="shared" si="47"/>
        <v>0.11995549358974369</v>
      </c>
      <c r="O1209" s="99">
        <f t="shared" si="47"/>
        <v>5.7120877564102591E-2</v>
      </c>
      <c r="P1209" s="99">
        <f t="shared" si="47"/>
        <v>1.2108923397435878E-2</v>
      </c>
      <c r="Q1209" s="99">
        <f t="shared" si="47"/>
        <v>3.8079958653846019E-3</v>
      </c>
      <c r="R1209" s="99">
        <f t="shared" si="47"/>
        <v>1.2185207692307683E-3</v>
      </c>
      <c r="S1209" s="101"/>
      <c r="T1209" s="99">
        <v>1.19453043129314E-2</v>
      </c>
      <c r="U1209" s="99">
        <v>4.5834719292176702E-3</v>
      </c>
      <c r="V1209" s="99">
        <v>2.3290364147713098E-3</v>
      </c>
      <c r="W1209" s="99">
        <v>1.7411377314454899E-3</v>
      </c>
      <c r="X1209" s="99">
        <v>7.6486462862811698E-4</v>
      </c>
      <c r="Y1209" s="99">
        <v>2.9637346587199201E-5</v>
      </c>
      <c r="Z1209" s="99">
        <v>1.4112827975366899E-5</v>
      </c>
      <c r="AA1209" s="99">
        <v>2.99174592832768E-6</v>
      </c>
      <c r="AB1209" s="99">
        <v>9.4083972219738795E-7</v>
      </c>
      <c r="AC1209" s="99">
        <v>3.0105934526770702E-7</v>
      </c>
    </row>
    <row r="1210" spans="1:29" s="98" customFormat="1" x14ac:dyDescent="0.25">
      <c r="A1210" s="98" t="s">
        <v>63</v>
      </c>
      <c r="B1210" s="98" t="s">
        <v>236</v>
      </c>
      <c r="C1210" s="98" t="s">
        <v>289</v>
      </c>
      <c r="D1210" s="98" t="s">
        <v>281</v>
      </c>
      <c r="E1210" s="98" t="s">
        <v>282</v>
      </c>
      <c r="F1210" s="98" t="s">
        <v>279</v>
      </c>
      <c r="G1210" s="98" t="s">
        <v>278</v>
      </c>
      <c r="H1210" s="98" t="s">
        <v>276</v>
      </c>
      <c r="I1210" s="99">
        <f t="shared" si="48"/>
        <v>59.327618589743736</v>
      </c>
      <c r="J1210" s="99">
        <f t="shared" si="48"/>
        <v>26.098575320512776</v>
      </c>
      <c r="K1210" s="99">
        <f t="shared" si="48"/>
        <v>17.856260160256344</v>
      </c>
      <c r="L1210" s="99">
        <f t="shared" si="48"/>
        <v>10.777428044871789</v>
      </c>
      <c r="M1210" s="99">
        <f t="shared" si="48"/>
        <v>5.1614312820512698</v>
      </c>
      <c r="N1210" s="99">
        <f t="shared" si="47"/>
        <v>0.71368966025641034</v>
      </c>
      <c r="O1210" s="99">
        <f t="shared" si="47"/>
        <v>0.1188912964743591</v>
      </c>
      <c r="P1210" s="99">
        <f t="shared" si="47"/>
        <v>2.6125532371794831E-2</v>
      </c>
      <c r="Q1210" s="99">
        <f t="shared" si="47"/>
        <v>8.4031767628204943E-3</v>
      </c>
      <c r="R1210" s="99">
        <f t="shared" si="47"/>
        <v>2.7217560897435855E-3</v>
      </c>
      <c r="S1210" s="101"/>
      <c r="T1210" s="99">
        <v>1.4658046428044001E-2</v>
      </c>
      <c r="U1210" s="99">
        <v>6.4481625564524799E-3</v>
      </c>
      <c r="V1210" s="99">
        <v>4.41173768106576E-3</v>
      </c>
      <c r="W1210" s="99">
        <v>2.6627740066402102E-3</v>
      </c>
      <c r="X1210" s="99">
        <v>1.27523236505814E-3</v>
      </c>
      <c r="Y1210" s="99">
        <v>1.7633096395785401E-4</v>
      </c>
      <c r="Z1210" s="99">
        <v>2.9374415913481E-5</v>
      </c>
      <c r="AA1210" s="99">
        <v>6.4548228222552902E-6</v>
      </c>
      <c r="AB1210" s="99">
        <v>2.07616887480761E-6</v>
      </c>
      <c r="AC1210" s="99">
        <v>6.7246297892310697E-7</v>
      </c>
    </row>
    <row r="1211" spans="1:29" s="98" customFormat="1" x14ac:dyDescent="0.25">
      <c r="A1211" s="98" t="s">
        <v>63</v>
      </c>
      <c r="B1211" s="98" t="s">
        <v>236</v>
      </c>
      <c r="C1211" s="98" t="s">
        <v>289</v>
      </c>
      <c r="D1211" s="98" t="s">
        <v>281</v>
      </c>
      <c r="E1211" s="98" t="s">
        <v>282</v>
      </c>
      <c r="F1211" s="98" t="s">
        <v>280</v>
      </c>
      <c r="G1211" s="98" t="s">
        <v>273</v>
      </c>
      <c r="H1211" s="98" t="s">
        <v>274</v>
      </c>
      <c r="I1211" s="99">
        <f t="shared" si="48"/>
        <v>4.2396699999999934E-12</v>
      </c>
      <c r="J1211" s="99">
        <f t="shared" si="48"/>
        <v>9.8598199999999726E-6</v>
      </c>
      <c r="K1211" s="99">
        <f t="shared" si="48"/>
        <v>8.0944999999999626E-5</v>
      </c>
      <c r="L1211" s="99">
        <f t="shared" si="48"/>
        <v>5.4547079999999772E-4</v>
      </c>
      <c r="M1211" s="99">
        <f t="shared" si="48"/>
        <v>1.7905829999999979E-3</v>
      </c>
      <c r="N1211" s="99">
        <f t="shared" si="47"/>
        <v>3.3196659999999977E-4</v>
      </c>
      <c r="O1211" s="99">
        <f t="shared" si="47"/>
        <v>2.2954999999999989E-4</v>
      </c>
      <c r="P1211" s="99">
        <f t="shared" si="47"/>
        <v>7.7370499999999601E-5</v>
      </c>
      <c r="Q1211" s="99">
        <f t="shared" si="47"/>
        <v>3.1121929999999993E-5</v>
      </c>
      <c r="R1211" s="99">
        <f t="shared" si="47"/>
        <v>1.2535379999999997E-5</v>
      </c>
      <c r="S1211" s="101"/>
      <c r="T1211" s="99">
        <v>1.04749324474535E-15</v>
      </c>
      <c r="U1211" s="99">
        <v>2.4360610246564201E-9</v>
      </c>
      <c r="V1211" s="99">
        <v>1.9999042542441298E-8</v>
      </c>
      <c r="W1211" s="99">
        <v>1.3476921038803501E-7</v>
      </c>
      <c r="X1211" s="99">
        <v>4.42398487772837E-7</v>
      </c>
      <c r="Y1211" s="99">
        <v>8.2018829527081594E-8</v>
      </c>
      <c r="Z1211" s="99">
        <v>5.6714809013742902E-8</v>
      </c>
      <c r="AA1211" s="99">
        <v>1.9115892532336198E-8</v>
      </c>
      <c r="AB1211" s="99">
        <v>7.6892804011721897E-9</v>
      </c>
      <c r="AC1211" s="99">
        <v>3.09711035772029E-9</v>
      </c>
    </row>
    <row r="1212" spans="1:29" s="98" customFormat="1" x14ac:dyDescent="0.25">
      <c r="A1212" s="98" t="s">
        <v>63</v>
      </c>
      <c r="B1212" s="98" t="s">
        <v>236</v>
      </c>
      <c r="C1212" s="98" t="s">
        <v>289</v>
      </c>
      <c r="D1212" s="98" t="s">
        <v>281</v>
      </c>
      <c r="E1212" s="98" t="s">
        <v>282</v>
      </c>
      <c r="F1212" s="98" t="s">
        <v>280</v>
      </c>
      <c r="G1212" s="98" t="s">
        <v>273</v>
      </c>
      <c r="H1212" s="98" t="s">
        <v>275</v>
      </c>
      <c r="I1212" s="99">
        <f t="shared" si="48"/>
        <v>5.5112100000000013E-9</v>
      </c>
      <c r="J1212" s="99">
        <f t="shared" si="48"/>
        <v>2.0218199999999992E-4</v>
      </c>
      <c r="K1212" s="99">
        <f t="shared" si="48"/>
        <v>2.1809550000000005E-3</v>
      </c>
      <c r="L1212" s="99">
        <f t="shared" si="48"/>
        <v>6.2717199999999798E-3</v>
      </c>
      <c r="M1212" s="99">
        <f t="shared" si="48"/>
        <v>1.36951E-2</v>
      </c>
      <c r="N1212" s="99">
        <f t="shared" si="47"/>
        <v>2.4719299999999998E-3</v>
      </c>
      <c r="O1212" s="99">
        <f t="shared" si="47"/>
        <v>1.1969699999999988E-3</v>
      </c>
      <c r="P1212" s="99">
        <f t="shared" si="47"/>
        <v>3.9613449999999971E-4</v>
      </c>
      <c r="Q1212" s="99">
        <f t="shared" si="47"/>
        <v>1.943269999999997E-4</v>
      </c>
      <c r="R1212" s="99">
        <f t="shared" si="47"/>
        <v>1.048899999999996E-4</v>
      </c>
      <c r="S1212" s="101"/>
      <c r="T1212" s="99">
        <v>1.36165202607114E-12</v>
      </c>
      <c r="U1212" s="99">
        <v>4.9953010307194803E-8</v>
      </c>
      <c r="V1212" s="99">
        <v>5.3884751162085695E-7</v>
      </c>
      <c r="W1212" s="99">
        <v>1.54955086903799E-6</v>
      </c>
      <c r="X1212" s="99">
        <v>3.3836418249797899E-6</v>
      </c>
      <c r="Y1212" s="99">
        <v>6.1073856608730799E-7</v>
      </c>
      <c r="Z1212" s="99">
        <v>2.9573480699272402E-7</v>
      </c>
      <c r="AA1212" s="99">
        <v>9.7872761974535095E-8</v>
      </c>
      <c r="AB1212" s="99">
        <v>4.8012279203718597E-8</v>
      </c>
      <c r="AC1212" s="99">
        <v>2.5915122271624802E-8</v>
      </c>
    </row>
    <row r="1213" spans="1:29" s="98" customFormat="1" x14ac:dyDescent="0.25">
      <c r="A1213" s="98" t="s">
        <v>63</v>
      </c>
      <c r="B1213" s="98" t="s">
        <v>236</v>
      </c>
      <c r="C1213" s="98" t="s">
        <v>289</v>
      </c>
      <c r="D1213" s="98" t="s">
        <v>281</v>
      </c>
      <c r="E1213" s="98" t="s">
        <v>282</v>
      </c>
      <c r="F1213" s="98" t="s">
        <v>280</v>
      </c>
      <c r="G1213" s="98" t="s">
        <v>273</v>
      </c>
      <c r="H1213" s="98" t="s">
        <v>276</v>
      </c>
      <c r="I1213" s="99">
        <f t="shared" si="48"/>
        <v>6.4180564999999955E-6</v>
      </c>
      <c r="J1213" s="99">
        <f t="shared" si="48"/>
        <v>5.7380439999999708E-3</v>
      </c>
      <c r="K1213" s="99">
        <f t="shared" si="48"/>
        <v>5.1965754999999877E-2</v>
      </c>
      <c r="L1213" s="99">
        <f t="shared" si="48"/>
        <v>0.11639904999999981</v>
      </c>
      <c r="M1213" s="99">
        <f t="shared" si="48"/>
        <v>0.3068091999999995</v>
      </c>
      <c r="N1213" s="99">
        <f t="shared" si="47"/>
        <v>0.10577524999999954</v>
      </c>
      <c r="O1213" s="99">
        <f t="shared" si="47"/>
        <v>6.0841129999999896E-2</v>
      </c>
      <c r="P1213" s="99">
        <f t="shared" si="47"/>
        <v>2.2069114999999979E-2</v>
      </c>
      <c r="Q1213" s="99">
        <f t="shared" si="47"/>
        <v>9.4605629999999583E-3</v>
      </c>
      <c r="R1213" s="99">
        <f t="shared" si="47"/>
        <v>3.8550009999999955E-3</v>
      </c>
      <c r="S1213" s="101"/>
      <c r="T1213" s="99">
        <v>1.58570615829628E-9</v>
      </c>
      <c r="U1213" s="99">
        <v>1.4176957942603E-6</v>
      </c>
      <c r="V1213" s="99">
        <v>1.28391543022433E-5</v>
      </c>
      <c r="W1213" s="99">
        <v>2.8758657765763899E-5</v>
      </c>
      <c r="X1213" s="99">
        <v>7.5803202708164794E-5</v>
      </c>
      <c r="Y1213" s="99">
        <v>2.6133840566895601E-5</v>
      </c>
      <c r="Z1213" s="99">
        <v>1.5031988970291E-5</v>
      </c>
      <c r="AA1213" s="99">
        <v>5.4526057169563401E-6</v>
      </c>
      <c r="AB1213" s="99">
        <v>2.3374167880961901E-6</v>
      </c>
      <c r="AC1213" s="99">
        <v>9.5245325838722603E-7</v>
      </c>
    </row>
    <row r="1214" spans="1:29" s="98" customFormat="1" x14ac:dyDescent="0.25">
      <c r="A1214" s="98" t="s">
        <v>63</v>
      </c>
      <c r="B1214" s="98" t="s">
        <v>236</v>
      </c>
      <c r="C1214" s="98" t="s">
        <v>289</v>
      </c>
      <c r="D1214" s="98" t="s">
        <v>281</v>
      </c>
      <c r="E1214" s="98" t="s">
        <v>282</v>
      </c>
      <c r="F1214" s="98" t="s">
        <v>280</v>
      </c>
      <c r="G1214" s="98" t="s">
        <v>277</v>
      </c>
      <c r="H1214" s="98" t="s">
        <v>274</v>
      </c>
      <c r="I1214" s="99">
        <f t="shared" si="48"/>
        <v>1.3399555833333308E-6</v>
      </c>
      <c r="J1214" s="99">
        <f t="shared" si="48"/>
        <v>7.1981083333333212E-4</v>
      </c>
      <c r="K1214" s="99">
        <f t="shared" si="48"/>
        <v>2.1837238333333301E-3</v>
      </c>
      <c r="L1214" s="99">
        <f t="shared" si="48"/>
        <v>1.2119775833333324E-2</v>
      </c>
      <c r="M1214" s="99">
        <f t="shared" si="48"/>
        <v>3.0298958333333324E-2</v>
      </c>
      <c r="N1214" s="99">
        <f t="shared" si="47"/>
        <v>6.9953769999999936E-3</v>
      </c>
      <c r="O1214" s="99">
        <f t="shared" si="47"/>
        <v>5.2763483333333003E-3</v>
      </c>
      <c r="P1214" s="99">
        <f t="shared" si="47"/>
        <v>1.8905733333333336E-3</v>
      </c>
      <c r="Q1214" s="99">
        <f t="shared" si="47"/>
        <v>8.3735008333333334E-4</v>
      </c>
      <c r="R1214" s="99">
        <f t="shared" si="47"/>
        <v>3.5863608333333292E-4</v>
      </c>
      <c r="S1214" s="101"/>
      <c r="T1214" s="99">
        <v>3.3106218686843102E-10</v>
      </c>
      <c r="U1214" s="99">
        <v>1.7784331927041199E-7</v>
      </c>
      <c r="V1214" s="99">
        <v>5.3953160595189897E-7</v>
      </c>
      <c r="W1214" s="99">
        <v>2.99442723448868E-6</v>
      </c>
      <c r="X1214" s="99">
        <v>7.48594918401374E-6</v>
      </c>
      <c r="Y1214" s="99">
        <v>1.72834445887227E-6</v>
      </c>
      <c r="Z1214" s="99">
        <v>1.30362486610751E-6</v>
      </c>
      <c r="AA1214" s="99">
        <v>4.6710305173807603E-7</v>
      </c>
      <c r="AB1214" s="99">
        <v>2.06883685706346E-7</v>
      </c>
      <c r="AC1214" s="99">
        <v>8.8608046053961097E-8</v>
      </c>
    </row>
    <row r="1215" spans="1:29" s="98" customFormat="1" x14ac:dyDescent="0.25">
      <c r="A1215" s="98" t="s">
        <v>63</v>
      </c>
      <c r="B1215" s="98" t="s">
        <v>236</v>
      </c>
      <c r="C1215" s="98" t="s">
        <v>289</v>
      </c>
      <c r="D1215" s="98" t="s">
        <v>281</v>
      </c>
      <c r="E1215" s="98" t="s">
        <v>282</v>
      </c>
      <c r="F1215" s="98" t="s">
        <v>280</v>
      </c>
      <c r="G1215" s="98" t="s">
        <v>277</v>
      </c>
      <c r="H1215" s="98" t="s">
        <v>275</v>
      </c>
      <c r="I1215" s="99">
        <f t="shared" si="48"/>
        <v>1.9770599166666653E-6</v>
      </c>
      <c r="J1215" s="99">
        <f t="shared" si="48"/>
        <v>1.1529114999999977E-3</v>
      </c>
      <c r="K1215" s="99">
        <f t="shared" si="48"/>
        <v>1.0255137499999966E-2</v>
      </c>
      <c r="L1215" s="99">
        <f t="shared" si="48"/>
        <v>2.1123525000000004E-2</v>
      </c>
      <c r="M1215" s="99">
        <f t="shared" si="48"/>
        <v>5.5877449999999732E-2</v>
      </c>
      <c r="N1215" s="99">
        <f t="shared" si="47"/>
        <v>1.7330316666666661E-2</v>
      </c>
      <c r="O1215" s="99">
        <f t="shared" si="47"/>
        <v>1.2421780833333333E-2</v>
      </c>
      <c r="P1215" s="99">
        <f t="shared" si="47"/>
        <v>4.105104166666638E-3</v>
      </c>
      <c r="Q1215" s="99">
        <f t="shared" si="47"/>
        <v>1.5410249999999999E-3</v>
      </c>
      <c r="R1215" s="99">
        <f t="shared" si="47"/>
        <v>5.9142583333333053E-4</v>
      </c>
      <c r="S1215" s="101"/>
      <c r="T1215" s="99">
        <v>4.8847125063156796E-10</v>
      </c>
      <c r="U1215" s="99">
        <v>2.84849294411883E-7</v>
      </c>
      <c r="V1215" s="99">
        <v>2.5337319308306301E-6</v>
      </c>
      <c r="W1215" s="99">
        <v>5.2189792466653196E-6</v>
      </c>
      <c r="X1215" s="99">
        <v>1.3805614920169699E-5</v>
      </c>
      <c r="Y1215" s="99">
        <v>4.2817930729587698E-6</v>
      </c>
      <c r="Z1215" s="99">
        <v>3.06904346579426E-6</v>
      </c>
      <c r="AA1215" s="99">
        <v>1.0142461284862501E-6</v>
      </c>
      <c r="AB1215" s="99">
        <v>3.8074031174211799E-7</v>
      </c>
      <c r="AC1215" s="99">
        <v>1.46123298554971E-7</v>
      </c>
    </row>
    <row r="1216" spans="1:29" s="98" customFormat="1" x14ac:dyDescent="0.25">
      <c r="A1216" s="98" t="s">
        <v>63</v>
      </c>
      <c r="B1216" s="98" t="s">
        <v>236</v>
      </c>
      <c r="C1216" s="98" t="s">
        <v>289</v>
      </c>
      <c r="D1216" s="98" t="s">
        <v>281</v>
      </c>
      <c r="E1216" s="98" t="s">
        <v>282</v>
      </c>
      <c r="F1216" s="98" t="s">
        <v>280</v>
      </c>
      <c r="G1216" s="98" t="s">
        <v>277</v>
      </c>
      <c r="H1216" s="98" t="s">
        <v>276</v>
      </c>
      <c r="I1216" s="99">
        <f t="shared" si="48"/>
        <v>3.6241037499999996E-6</v>
      </c>
      <c r="J1216" s="99">
        <f t="shared" si="48"/>
        <v>7.2662620833333176E-3</v>
      </c>
      <c r="K1216" s="99">
        <f t="shared" si="48"/>
        <v>5.2696556666666602E-2</v>
      </c>
      <c r="L1216" s="99">
        <f t="shared" si="48"/>
        <v>9.4804929166666552E-2</v>
      </c>
      <c r="M1216" s="99">
        <f t="shared" si="48"/>
        <v>0.17021758333333306</v>
      </c>
      <c r="N1216" s="99">
        <f t="shared" si="47"/>
        <v>5.3388007499999897E-2</v>
      </c>
      <c r="O1216" s="99">
        <f t="shared" si="47"/>
        <v>1.8369812499999992E-2</v>
      </c>
      <c r="P1216" s="99">
        <f t="shared" si="47"/>
        <v>6.8138187499999798E-3</v>
      </c>
      <c r="Q1216" s="99">
        <f t="shared" si="47"/>
        <v>2.9978687499999973E-3</v>
      </c>
      <c r="R1216" s="99">
        <f t="shared" si="47"/>
        <v>1.2015057916666637E-3</v>
      </c>
      <c r="S1216" s="101"/>
      <c r="T1216" s="99">
        <v>8.95405584958569E-10</v>
      </c>
      <c r="U1216" s="99">
        <v>1.7952719072099799E-6</v>
      </c>
      <c r="V1216" s="99">
        <v>1.30197131214632E-5</v>
      </c>
      <c r="W1216" s="99">
        <v>2.34234086310125E-5</v>
      </c>
      <c r="X1216" s="99">
        <v>4.2055577127122001E-5</v>
      </c>
      <c r="Y1216" s="99">
        <v>1.31905495490602E-5</v>
      </c>
      <c r="Z1216" s="99">
        <v>4.5386208127021003E-6</v>
      </c>
      <c r="AA1216" s="99">
        <v>1.68348694864086E-6</v>
      </c>
      <c r="AB1216" s="99">
        <v>7.4068200219785705E-7</v>
      </c>
      <c r="AC1216" s="99">
        <v>2.9685546287641401E-7</v>
      </c>
    </row>
    <row r="1217" spans="1:29" s="98" customFormat="1" x14ac:dyDescent="0.25">
      <c r="A1217" s="98" t="s">
        <v>63</v>
      </c>
      <c r="B1217" s="98" t="s">
        <v>236</v>
      </c>
      <c r="C1217" s="98" t="s">
        <v>289</v>
      </c>
      <c r="D1217" s="98" t="s">
        <v>281</v>
      </c>
      <c r="E1217" s="98" t="s">
        <v>282</v>
      </c>
      <c r="F1217" s="98" t="s">
        <v>280</v>
      </c>
      <c r="G1217" s="98" t="s">
        <v>278</v>
      </c>
      <c r="H1217" s="98" t="s">
        <v>274</v>
      </c>
      <c r="I1217" s="99">
        <f t="shared" si="48"/>
        <v>5.6690428525640863E-7</v>
      </c>
      <c r="J1217" s="99">
        <f t="shared" si="48"/>
        <v>3.0453535256410219E-4</v>
      </c>
      <c r="K1217" s="99">
        <f t="shared" si="48"/>
        <v>9.2388316025640755E-4</v>
      </c>
      <c r="L1217" s="99">
        <f t="shared" si="48"/>
        <v>5.1275974679487113E-3</v>
      </c>
      <c r="M1217" s="99">
        <f t="shared" si="48"/>
        <v>1.2818790064102576E-2</v>
      </c>
      <c r="N1217" s="99">
        <f t="shared" si="47"/>
        <v>2.9595825769230758E-3</v>
      </c>
      <c r="O1217" s="99">
        <f t="shared" si="47"/>
        <v>2.2323012179487033E-3</v>
      </c>
      <c r="P1217" s="99">
        <f t="shared" si="47"/>
        <v>7.9985794871794877E-4</v>
      </c>
      <c r="Q1217" s="99">
        <f t="shared" si="47"/>
        <v>3.542634967948719E-4</v>
      </c>
      <c r="R1217" s="99">
        <f t="shared" si="47"/>
        <v>1.5173065064102566E-4</v>
      </c>
      <c r="S1217" s="101"/>
      <c r="T1217" s="99">
        <v>1.40064771367413E-10</v>
      </c>
      <c r="U1217" s="99">
        <v>7.5241404306712802E-8</v>
      </c>
      <c r="V1217" s="99">
        <v>2.2826337174887999E-7</v>
      </c>
      <c r="W1217" s="99">
        <v>1.2668730607452101E-6</v>
      </c>
      <c r="X1217" s="99">
        <v>3.1671323470827401E-6</v>
      </c>
      <c r="Y1217" s="99">
        <v>7.3122265567672999E-7</v>
      </c>
      <c r="Z1217" s="99">
        <v>5.5153359719933103E-7</v>
      </c>
      <c r="AA1217" s="99">
        <v>1.9762052188918599E-7</v>
      </c>
      <c r="AB1217" s="99">
        <v>8.7527713183454094E-8</v>
      </c>
      <c r="AC1217" s="99">
        <v>3.7488019484368201E-8</v>
      </c>
    </row>
    <row r="1218" spans="1:29" s="98" customFormat="1" x14ac:dyDescent="0.25">
      <c r="A1218" s="98" t="s">
        <v>63</v>
      </c>
      <c r="B1218" s="98" t="s">
        <v>236</v>
      </c>
      <c r="C1218" s="98" t="s">
        <v>289</v>
      </c>
      <c r="D1218" s="98" t="s">
        <v>281</v>
      </c>
      <c r="E1218" s="98" t="s">
        <v>282</v>
      </c>
      <c r="F1218" s="98" t="s">
        <v>280</v>
      </c>
      <c r="G1218" s="98" t="s">
        <v>278</v>
      </c>
      <c r="H1218" s="98" t="s">
        <v>275</v>
      </c>
      <c r="I1218" s="99">
        <f t="shared" si="48"/>
        <v>8.3644842628204954E-7</v>
      </c>
      <c r="J1218" s="99">
        <f t="shared" si="48"/>
        <v>4.8777024999999889E-4</v>
      </c>
      <c r="K1218" s="99">
        <f t="shared" si="48"/>
        <v>4.3387120192307374E-3</v>
      </c>
      <c r="L1218" s="99">
        <f t="shared" si="48"/>
        <v>8.9368759615384569E-3</v>
      </c>
      <c r="M1218" s="99">
        <f t="shared" si="48"/>
        <v>2.3640459615384517E-2</v>
      </c>
      <c r="N1218" s="99">
        <f t="shared" si="47"/>
        <v>7.332057051282051E-3</v>
      </c>
      <c r="O1218" s="99">
        <f t="shared" si="47"/>
        <v>5.2553688141025578E-3</v>
      </c>
      <c r="P1218" s="99">
        <f t="shared" si="47"/>
        <v>1.7367748397435767E-3</v>
      </c>
      <c r="Q1218" s="99">
        <f t="shared" si="47"/>
        <v>6.5197211538461637E-4</v>
      </c>
      <c r="R1218" s="99">
        <f t="shared" si="47"/>
        <v>2.502186217948705E-4</v>
      </c>
      <c r="S1218" s="101"/>
      <c r="T1218" s="99">
        <v>2.0666091372874001E-10</v>
      </c>
      <c r="U1218" s="99">
        <v>1.2051316302041201E-7</v>
      </c>
      <c r="V1218" s="99">
        <v>1.07196350919757E-6</v>
      </c>
      <c r="W1218" s="99">
        <v>2.2080296812814799E-6</v>
      </c>
      <c r="X1218" s="99">
        <v>5.8408370816102603E-6</v>
      </c>
      <c r="Y1218" s="99">
        <v>1.81152783855948E-6</v>
      </c>
      <c r="Z1218" s="99">
        <v>1.2984414662975701E-6</v>
      </c>
      <c r="AA1218" s="99">
        <v>4.2910413128264399E-7</v>
      </c>
      <c r="AB1218" s="99">
        <v>1.6108243958320401E-7</v>
      </c>
      <c r="AC1218" s="99">
        <v>6.1821395542487702E-8</v>
      </c>
    </row>
    <row r="1219" spans="1:29" s="98" customFormat="1" x14ac:dyDescent="0.25">
      <c r="A1219" s="98" t="s">
        <v>63</v>
      </c>
      <c r="B1219" s="98" t="s">
        <v>236</v>
      </c>
      <c r="C1219" s="98" t="s">
        <v>289</v>
      </c>
      <c r="D1219" s="98" t="s">
        <v>281</v>
      </c>
      <c r="E1219" s="98" t="s">
        <v>282</v>
      </c>
      <c r="F1219" s="98" t="s">
        <v>280</v>
      </c>
      <c r="G1219" s="98" t="s">
        <v>278</v>
      </c>
      <c r="H1219" s="98" t="s">
        <v>276</v>
      </c>
      <c r="I1219" s="99">
        <f t="shared" si="48"/>
        <v>1.5332746634615392E-6</v>
      </c>
      <c r="J1219" s="99">
        <f t="shared" si="48"/>
        <v>3.0741878044871743E-3</v>
      </c>
      <c r="K1219" s="99">
        <f t="shared" si="48"/>
        <v>2.2294697051282012E-2</v>
      </c>
      <c r="L1219" s="99">
        <f t="shared" si="48"/>
        <v>4.0109777724358919E-2</v>
      </c>
      <c r="M1219" s="99">
        <f t="shared" si="48"/>
        <v>7.2015131410256297E-2</v>
      </c>
      <c r="N1219" s="99">
        <f t="shared" si="47"/>
        <v>2.2587233942307633E-2</v>
      </c>
      <c r="O1219" s="99">
        <f t="shared" si="47"/>
        <v>7.7718437500000036E-3</v>
      </c>
      <c r="P1219" s="99">
        <f t="shared" si="47"/>
        <v>2.8827694711538376E-3</v>
      </c>
      <c r="Q1219" s="99">
        <f t="shared" si="47"/>
        <v>1.2683290865384599E-3</v>
      </c>
      <c r="R1219" s="99">
        <f t="shared" si="47"/>
        <v>5.0832937339743468E-4</v>
      </c>
      <c r="S1219" s="101"/>
      <c r="T1219" s="99">
        <v>3.78825439790164E-10</v>
      </c>
      <c r="U1219" s="99">
        <v>7.5953811458883801E-7</v>
      </c>
      <c r="V1219" s="99">
        <v>5.5083401667728901E-6</v>
      </c>
      <c r="W1219" s="99">
        <v>9.9099036515822102E-6</v>
      </c>
      <c r="X1219" s="99">
        <v>1.7792744169167001E-5</v>
      </c>
      <c r="Y1219" s="99">
        <v>5.5806171169100804E-6</v>
      </c>
      <c r="Z1219" s="99">
        <v>1.9201857284508902E-6</v>
      </c>
      <c r="AA1219" s="99">
        <v>7.1224447827113304E-7</v>
      </c>
      <c r="AB1219" s="99">
        <v>3.13365462468324E-7</v>
      </c>
      <c r="AC1219" s="99">
        <v>1.25592695832329E-7</v>
      </c>
    </row>
    <row r="1220" spans="1:29" s="98" customFormat="1" x14ac:dyDescent="0.25">
      <c r="A1220" s="98" t="s">
        <v>86</v>
      </c>
      <c r="B1220" s="98" t="s">
        <v>237</v>
      </c>
      <c r="C1220" s="98" t="s">
        <v>290</v>
      </c>
      <c r="D1220" s="98">
        <v>2015</v>
      </c>
      <c r="E1220" s="98">
        <v>2016</v>
      </c>
      <c r="F1220" s="98" t="s">
        <v>272</v>
      </c>
      <c r="G1220" s="98" t="s">
        <v>273</v>
      </c>
      <c r="H1220" s="98" t="s">
        <v>274</v>
      </c>
      <c r="I1220" s="99">
        <f t="shared" si="48"/>
        <v>1.2304229038854807E-11</v>
      </c>
      <c r="J1220" s="99">
        <f t="shared" si="48"/>
        <v>8.7020040899795493E-6</v>
      </c>
      <c r="K1220" s="99">
        <f t="shared" si="48"/>
        <v>8.2163108384458071E-5</v>
      </c>
      <c r="L1220" s="99">
        <f t="shared" si="48"/>
        <v>3.8653087934560328E-4</v>
      </c>
      <c r="M1220" s="99">
        <f t="shared" si="48"/>
        <v>1.0401930470347648E-3</v>
      </c>
      <c r="N1220" s="99">
        <f t="shared" si="47"/>
        <v>1.8334920245398773E-4</v>
      </c>
      <c r="O1220" s="99">
        <f t="shared" si="47"/>
        <v>1.3397038854805725E-4</v>
      </c>
      <c r="P1220" s="99">
        <f t="shared" si="47"/>
        <v>5.0188302658486707E-5</v>
      </c>
      <c r="Q1220" s="99">
        <f t="shared" si="47"/>
        <v>2.2301415132924336E-5</v>
      </c>
      <c r="R1220" s="99">
        <f t="shared" si="47"/>
        <v>1.0199558282208589E-5</v>
      </c>
      <c r="S1220" s="101"/>
      <c r="T1220" s="99">
        <v>3.0400000000000001E-15</v>
      </c>
      <c r="U1220" s="99">
        <v>2.1499999999999998E-9</v>
      </c>
      <c r="V1220" s="99">
        <v>2.03E-8</v>
      </c>
      <c r="W1220" s="99">
        <v>9.5500000000000002E-8</v>
      </c>
      <c r="X1220" s="99">
        <v>2.5699999999999999E-7</v>
      </c>
      <c r="Y1220" s="99">
        <v>4.5300000000000002E-8</v>
      </c>
      <c r="Z1220" s="99">
        <v>3.3099999999999999E-8</v>
      </c>
      <c r="AA1220" s="99">
        <v>1.24E-8</v>
      </c>
      <c r="AB1220" s="99">
        <v>5.5100000000000002E-9</v>
      </c>
      <c r="AC1220" s="99">
        <v>2.52E-9</v>
      </c>
    </row>
    <row r="1221" spans="1:29" s="98" customFormat="1" x14ac:dyDescent="0.25">
      <c r="A1221" s="98" t="s">
        <v>86</v>
      </c>
      <c r="B1221" s="98" t="s">
        <v>237</v>
      </c>
      <c r="C1221" s="98" t="s">
        <v>290</v>
      </c>
      <c r="D1221" s="98">
        <v>2015</v>
      </c>
      <c r="E1221" s="98">
        <v>2016</v>
      </c>
      <c r="F1221" s="98" t="s">
        <v>272</v>
      </c>
      <c r="G1221" s="98" t="s">
        <v>273</v>
      </c>
      <c r="H1221" s="98" t="s">
        <v>275</v>
      </c>
      <c r="I1221" s="99">
        <f t="shared" si="48"/>
        <v>0.82972597137014314</v>
      </c>
      <c r="J1221" s="99">
        <f t="shared" si="48"/>
        <v>0.18901562372188138</v>
      </c>
      <c r="K1221" s="99">
        <f t="shared" si="48"/>
        <v>8.9853251533742337E-2</v>
      </c>
      <c r="L1221" s="99">
        <f t="shared" si="48"/>
        <v>6.1925889570552145E-2</v>
      </c>
      <c r="M1221" s="99">
        <f t="shared" si="48"/>
        <v>3.5131811860940693E-2</v>
      </c>
      <c r="N1221" s="99">
        <f t="shared" si="47"/>
        <v>2.0237218813905929E-3</v>
      </c>
      <c r="O1221" s="99">
        <f t="shared" si="47"/>
        <v>8.3377341513292435E-4</v>
      </c>
      <c r="P1221" s="99">
        <f t="shared" si="47"/>
        <v>2.6106012269938654E-4</v>
      </c>
      <c r="Q1221" s="99">
        <f t="shared" si="47"/>
        <v>1.3518462167689163E-4</v>
      </c>
      <c r="R1221" s="99">
        <f t="shared" si="47"/>
        <v>7.3258732106339469E-5</v>
      </c>
      <c r="S1221" s="101"/>
      <c r="T1221" s="99">
        <v>2.05E-4</v>
      </c>
      <c r="U1221" s="99">
        <v>4.6699999999999997E-5</v>
      </c>
      <c r="V1221" s="99">
        <v>2.2200000000000001E-5</v>
      </c>
      <c r="W1221" s="99">
        <v>1.5299999999999999E-5</v>
      </c>
      <c r="X1221" s="99">
        <v>8.6799999999999999E-6</v>
      </c>
      <c r="Y1221" s="99">
        <v>4.9999999999999998E-7</v>
      </c>
      <c r="Z1221" s="99">
        <v>2.0599999999999999E-7</v>
      </c>
      <c r="AA1221" s="99">
        <v>6.4500000000000002E-8</v>
      </c>
      <c r="AB1221" s="99">
        <v>3.3400000000000001E-8</v>
      </c>
      <c r="AC1221" s="99">
        <v>1.81E-8</v>
      </c>
    </row>
    <row r="1222" spans="1:29" s="98" customFormat="1" x14ac:dyDescent="0.25">
      <c r="A1222" s="98" t="s">
        <v>86</v>
      </c>
      <c r="B1222" s="98" t="s">
        <v>237</v>
      </c>
      <c r="C1222" s="98" t="s">
        <v>290</v>
      </c>
      <c r="D1222" s="98">
        <v>2015</v>
      </c>
      <c r="E1222" s="98">
        <v>2016</v>
      </c>
      <c r="F1222" s="98" t="s">
        <v>272</v>
      </c>
      <c r="G1222" s="98" t="s">
        <v>273</v>
      </c>
      <c r="H1222" s="98" t="s">
        <v>276</v>
      </c>
      <c r="I1222" s="99">
        <f t="shared" si="48"/>
        <v>7.1235010224948878</v>
      </c>
      <c r="J1222" s="99">
        <f t="shared" si="48"/>
        <v>3.4241374233128834</v>
      </c>
      <c r="K1222" s="99">
        <f t="shared" si="48"/>
        <v>2.1491926380368098</v>
      </c>
      <c r="L1222" s="99">
        <f t="shared" si="48"/>
        <v>1.4935067484662579</v>
      </c>
      <c r="M1222" s="99">
        <f t="shared" si="48"/>
        <v>0.80948875255623731</v>
      </c>
      <c r="N1222" s="99">
        <f t="shared" si="47"/>
        <v>9.632916155419223E-2</v>
      </c>
      <c r="O1222" s="99">
        <f t="shared" si="47"/>
        <v>4.7355092024539878E-2</v>
      </c>
      <c r="P1222" s="99">
        <f t="shared" si="47"/>
        <v>1.7444482617586913E-2</v>
      </c>
      <c r="Q1222" s="99">
        <f t="shared" si="47"/>
        <v>7.7306175869120662E-3</v>
      </c>
      <c r="R1222" s="99">
        <f t="shared" si="47"/>
        <v>3.1327214723926382E-3</v>
      </c>
      <c r="S1222" s="101"/>
      <c r="T1222" s="99">
        <v>1.7600000000000001E-3</v>
      </c>
      <c r="U1222" s="99">
        <v>8.4599999999999996E-4</v>
      </c>
      <c r="V1222" s="99">
        <v>5.31E-4</v>
      </c>
      <c r="W1222" s="99">
        <v>3.6900000000000002E-4</v>
      </c>
      <c r="X1222" s="99">
        <v>2.0000000000000001E-4</v>
      </c>
      <c r="Y1222" s="99">
        <v>2.3799999999999999E-5</v>
      </c>
      <c r="Z1222" s="99">
        <v>1.17E-5</v>
      </c>
      <c r="AA1222" s="99">
        <v>4.3100000000000002E-6</v>
      </c>
      <c r="AB1222" s="99">
        <v>1.9099999999999999E-6</v>
      </c>
      <c r="AC1222" s="99">
        <v>7.7400000000000002E-7</v>
      </c>
    </row>
    <row r="1223" spans="1:29" s="98" customFormat="1" x14ac:dyDescent="0.25">
      <c r="A1223" s="98" t="s">
        <v>86</v>
      </c>
      <c r="B1223" s="98" t="s">
        <v>237</v>
      </c>
      <c r="C1223" s="98" t="s">
        <v>290</v>
      </c>
      <c r="D1223" s="98">
        <v>2015</v>
      </c>
      <c r="E1223" s="98">
        <v>2016</v>
      </c>
      <c r="F1223" s="98" t="s">
        <v>272</v>
      </c>
      <c r="G1223" s="98" t="s">
        <v>277</v>
      </c>
      <c r="H1223" s="98" t="s">
        <v>274</v>
      </c>
      <c r="I1223" s="99">
        <f t="shared" si="48"/>
        <v>0.760919427402863</v>
      </c>
      <c r="J1223" s="99">
        <f t="shared" si="48"/>
        <v>0.28979697341513294</v>
      </c>
      <c r="K1223" s="99">
        <f t="shared" si="48"/>
        <v>0.15096965235173826</v>
      </c>
      <c r="L1223" s="99">
        <f t="shared" si="48"/>
        <v>0.12385177914110429</v>
      </c>
      <c r="M1223" s="99">
        <f t="shared" si="48"/>
        <v>7.6901431492842537E-2</v>
      </c>
      <c r="N1223" s="99">
        <f t="shared" si="47"/>
        <v>5.3426257668711657E-3</v>
      </c>
      <c r="O1223" s="99">
        <f t="shared" si="47"/>
        <v>3.954352556237219E-3</v>
      </c>
      <c r="P1223" s="99">
        <f t="shared" si="47"/>
        <v>1.0968572597137014E-3</v>
      </c>
      <c r="Q1223" s="99">
        <f t="shared" si="47"/>
        <v>4.4117137014314928E-4</v>
      </c>
      <c r="R1223" s="99">
        <f t="shared" si="47"/>
        <v>1.8375394683026587E-4</v>
      </c>
      <c r="S1223" s="101"/>
      <c r="T1223" s="99">
        <v>1.8799999999999999E-4</v>
      </c>
      <c r="U1223" s="99">
        <v>7.1600000000000006E-5</v>
      </c>
      <c r="V1223" s="99">
        <v>3.7299999999999999E-5</v>
      </c>
      <c r="W1223" s="99">
        <v>3.0599999999999998E-5</v>
      </c>
      <c r="X1223" s="99">
        <v>1.9000000000000001E-5</v>
      </c>
      <c r="Y1223" s="99">
        <v>1.3200000000000001E-6</v>
      </c>
      <c r="Z1223" s="99">
        <v>9.7699999999999992E-7</v>
      </c>
      <c r="AA1223" s="99">
        <v>2.7099999999999998E-7</v>
      </c>
      <c r="AB1223" s="99">
        <v>1.09E-7</v>
      </c>
      <c r="AC1223" s="99">
        <v>4.5400000000000003E-8</v>
      </c>
    </row>
    <row r="1224" spans="1:29" s="98" customFormat="1" x14ac:dyDescent="0.25">
      <c r="A1224" s="98" t="s">
        <v>86</v>
      </c>
      <c r="B1224" s="98" t="s">
        <v>237</v>
      </c>
      <c r="C1224" s="98" t="s">
        <v>290</v>
      </c>
      <c r="D1224" s="98">
        <v>2015</v>
      </c>
      <c r="E1224" s="98">
        <v>2016</v>
      </c>
      <c r="F1224" s="98" t="s">
        <v>272</v>
      </c>
      <c r="G1224" s="98" t="s">
        <v>277</v>
      </c>
      <c r="H1224" s="98" t="s">
        <v>275</v>
      </c>
      <c r="I1224" s="99">
        <f t="shared" si="48"/>
        <v>1.4327950920245398</v>
      </c>
      <c r="J1224" s="99">
        <f t="shared" si="48"/>
        <v>0.47759836400817995</v>
      </c>
      <c r="K1224" s="99">
        <f t="shared" si="48"/>
        <v>0.29627288343558283</v>
      </c>
      <c r="L1224" s="99">
        <f t="shared" si="48"/>
        <v>0.19225357873210636</v>
      </c>
      <c r="M1224" s="99">
        <f t="shared" si="48"/>
        <v>0.11332842535787321</v>
      </c>
      <c r="N1224" s="99">
        <f t="shared" si="47"/>
        <v>1.3437513292433537E-2</v>
      </c>
      <c r="O1224" s="99">
        <f t="shared" si="47"/>
        <v>6.0306912065439663E-3</v>
      </c>
      <c r="P1224" s="99">
        <f t="shared" si="47"/>
        <v>1.8456343558282209E-3</v>
      </c>
      <c r="Q1224" s="99">
        <f t="shared" si="47"/>
        <v>7.285398773006135E-4</v>
      </c>
      <c r="R1224" s="99">
        <f t="shared" si="47"/>
        <v>2.8615427402862986E-4</v>
      </c>
      <c r="S1224" s="101"/>
      <c r="T1224" s="99">
        <v>3.5399999999999999E-4</v>
      </c>
      <c r="U1224" s="99">
        <v>1.18E-4</v>
      </c>
      <c r="V1224" s="99">
        <v>7.3200000000000004E-5</v>
      </c>
      <c r="W1224" s="99">
        <v>4.7500000000000003E-5</v>
      </c>
      <c r="X1224" s="99">
        <v>2.8E-5</v>
      </c>
      <c r="Y1224" s="99">
        <v>3.32E-6</v>
      </c>
      <c r="Z1224" s="99">
        <v>1.4899999999999999E-6</v>
      </c>
      <c r="AA1224" s="99">
        <v>4.5600000000000001E-7</v>
      </c>
      <c r="AB1224" s="99">
        <v>1.8E-7</v>
      </c>
      <c r="AC1224" s="99">
        <v>7.0700000000000004E-8</v>
      </c>
    </row>
    <row r="1225" spans="1:29" s="98" customFormat="1" x14ac:dyDescent="0.25">
      <c r="A1225" s="98" t="s">
        <v>86</v>
      </c>
      <c r="B1225" s="98" t="s">
        <v>237</v>
      </c>
      <c r="C1225" s="98" t="s">
        <v>290</v>
      </c>
      <c r="D1225" s="98">
        <v>2015</v>
      </c>
      <c r="E1225" s="98">
        <v>2016</v>
      </c>
      <c r="F1225" s="98" t="s">
        <v>272</v>
      </c>
      <c r="G1225" s="98" t="s">
        <v>277</v>
      </c>
      <c r="H1225" s="98" t="s">
        <v>276</v>
      </c>
      <c r="I1225" s="99">
        <f t="shared" si="48"/>
        <v>3.954352556237219</v>
      </c>
      <c r="J1225" s="99">
        <f t="shared" si="48"/>
        <v>1.9022985685071574</v>
      </c>
      <c r="K1225" s="99">
        <f t="shared" si="48"/>
        <v>1.307324335378323</v>
      </c>
      <c r="L1225" s="99">
        <f t="shared" si="48"/>
        <v>0.81758364008179962</v>
      </c>
      <c r="M1225" s="99">
        <f t="shared" si="48"/>
        <v>0.42902903885480576</v>
      </c>
      <c r="N1225" s="99">
        <f t="shared" si="47"/>
        <v>5.8283190184049073E-2</v>
      </c>
      <c r="O1225" s="99">
        <f t="shared" si="47"/>
        <v>1.9508678936605316E-2</v>
      </c>
      <c r="P1225" s="99">
        <f t="shared" si="47"/>
        <v>7.8520408997955014E-3</v>
      </c>
      <c r="Q1225" s="99">
        <f t="shared" si="47"/>
        <v>3.6386519427402861E-3</v>
      </c>
      <c r="R1225" s="99">
        <f t="shared" si="47"/>
        <v>1.4449374233128835E-3</v>
      </c>
      <c r="S1225" s="101"/>
      <c r="T1225" s="99">
        <v>9.77E-4</v>
      </c>
      <c r="U1225" s="99">
        <v>4.6999999999999999E-4</v>
      </c>
      <c r="V1225" s="99">
        <v>3.2299999999999999E-4</v>
      </c>
      <c r="W1225" s="99">
        <v>2.02E-4</v>
      </c>
      <c r="X1225" s="99">
        <v>1.06E-4</v>
      </c>
      <c r="Y1225" s="99">
        <v>1.4399999999999999E-5</v>
      </c>
      <c r="Z1225" s="99">
        <v>4.8199999999999996E-6</v>
      </c>
      <c r="AA1225" s="99">
        <v>1.9400000000000001E-6</v>
      </c>
      <c r="AB1225" s="99">
        <v>8.9899999999999999E-7</v>
      </c>
      <c r="AC1225" s="99">
        <v>3.5699999999999998E-7</v>
      </c>
    </row>
    <row r="1226" spans="1:29" s="98" customFormat="1" x14ac:dyDescent="0.25">
      <c r="A1226" s="98" t="s">
        <v>86</v>
      </c>
      <c r="B1226" s="98" t="s">
        <v>237</v>
      </c>
      <c r="C1226" s="98" t="s">
        <v>290</v>
      </c>
      <c r="D1226" s="98">
        <v>2015</v>
      </c>
      <c r="E1226" s="98">
        <v>2016</v>
      </c>
      <c r="F1226" s="98" t="s">
        <v>272</v>
      </c>
      <c r="G1226" s="98" t="s">
        <v>278</v>
      </c>
      <c r="H1226" s="98" t="s">
        <v>274</v>
      </c>
      <c r="I1226" s="99">
        <f t="shared" si="48"/>
        <v>0.32192745005505724</v>
      </c>
      <c r="J1226" s="99">
        <f t="shared" si="48"/>
        <v>0.12260641182947934</v>
      </c>
      <c r="K1226" s="99">
        <f t="shared" si="48"/>
        <v>6.387177599496606E-2</v>
      </c>
      <c r="L1226" s="99">
        <f t="shared" si="48"/>
        <v>5.2398829636620854E-2</v>
      </c>
      <c r="M1226" s="99">
        <f t="shared" si="48"/>
        <v>3.2535221016202619E-2</v>
      </c>
      <c r="N1226" s="99">
        <f t="shared" si="47"/>
        <v>2.2603416705993377E-3</v>
      </c>
      <c r="O1226" s="99">
        <f t="shared" si="47"/>
        <v>1.6729953122542086E-3</v>
      </c>
      <c r="P1226" s="99">
        <f t="shared" si="47"/>
        <v>4.6405499449425765E-4</v>
      </c>
      <c r="Q1226" s="99">
        <f t="shared" si="47"/>
        <v>1.8664942582979387E-4</v>
      </c>
      <c r="R1226" s="99">
        <f t="shared" si="47"/>
        <v>7.7742054428189361E-5</v>
      </c>
      <c r="S1226" s="101"/>
      <c r="T1226" s="99">
        <v>7.9538461538461498E-5</v>
      </c>
      <c r="U1226" s="99">
        <v>3.0292307692307699E-5</v>
      </c>
      <c r="V1226" s="99">
        <v>1.5780769230769198E-5</v>
      </c>
      <c r="W1226" s="99">
        <v>1.2946153846153799E-5</v>
      </c>
      <c r="X1226" s="99">
        <v>8.0384615384615392E-6</v>
      </c>
      <c r="Y1226" s="99">
        <v>5.5846153846153804E-7</v>
      </c>
      <c r="Z1226" s="99">
        <v>4.1334615384615399E-7</v>
      </c>
      <c r="AA1226" s="99">
        <v>1.14653846153846E-7</v>
      </c>
      <c r="AB1226" s="99">
        <v>4.61153846153846E-8</v>
      </c>
      <c r="AC1226" s="99">
        <v>1.9207692307692298E-8</v>
      </c>
    </row>
    <row r="1227" spans="1:29" s="98" customFormat="1" x14ac:dyDescent="0.25">
      <c r="A1227" s="98" t="s">
        <v>86</v>
      </c>
      <c r="B1227" s="98" t="s">
        <v>237</v>
      </c>
      <c r="C1227" s="98" t="s">
        <v>290</v>
      </c>
      <c r="D1227" s="98">
        <v>2015</v>
      </c>
      <c r="E1227" s="98">
        <v>2016</v>
      </c>
      <c r="F1227" s="98" t="s">
        <v>272</v>
      </c>
      <c r="G1227" s="98" t="s">
        <v>278</v>
      </c>
      <c r="H1227" s="98" t="s">
        <v>275</v>
      </c>
      <c r="I1227" s="99">
        <f t="shared" si="48"/>
        <v>0.60618253893346008</v>
      </c>
      <c r="J1227" s="99">
        <f t="shared" si="48"/>
        <v>0.20206084631115295</v>
      </c>
      <c r="K1227" s="99">
        <f t="shared" si="48"/>
        <v>0.1253462199150544</v>
      </c>
      <c r="L1227" s="99">
        <f t="shared" si="48"/>
        <v>8.1338052540506342E-2</v>
      </c>
      <c r="M1227" s="99">
        <f t="shared" si="48"/>
        <v>4.794664149756156E-2</v>
      </c>
      <c r="N1227" s="99">
        <f t="shared" si="47"/>
        <v>5.6851017775680175E-3</v>
      </c>
      <c r="O1227" s="99">
        <f t="shared" si="47"/>
        <v>2.5514462796916771E-3</v>
      </c>
      <c r="P1227" s="99">
        <f t="shared" si="47"/>
        <v>7.8084530438886303E-4</v>
      </c>
      <c r="Q1227" s="99">
        <f t="shared" si="47"/>
        <v>3.082284096271824E-4</v>
      </c>
      <c r="R1227" s="99">
        <f t="shared" si="47"/>
        <v>1.2106526978134355E-4</v>
      </c>
      <c r="S1227" s="101"/>
      <c r="T1227" s="99">
        <v>1.4976923076923099E-4</v>
      </c>
      <c r="U1227" s="99">
        <v>4.99230769230769E-5</v>
      </c>
      <c r="V1227" s="99">
        <v>3.09692307692308E-5</v>
      </c>
      <c r="W1227" s="99">
        <v>2.0096153846153799E-5</v>
      </c>
      <c r="X1227" s="99">
        <v>1.18461538461538E-5</v>
      </c>
      <c r="Y1227" s="99">
        <v>1.40461538461538E-6</v>
      </c>
      <c r="Z1227" s="99">
        <v>6.3038461538461503E-7</v>
      </c>
      <c r="AA1227" s="99">
        <v>1.92923076923077E-7</v>
      </c>
      <c r="AB1227" s="99">
        <v>7.6153846153846097E-8</v>
      </c>
      <c r="AC1227" s="99">
        <v>2.9911538461538501E-8</v>
      </c>
    </row>
    <row r="1228" spans="1:29" s="98" customFormat="1" x14ac:dyDescent="0.25">
      <c r="A1228" s="98" t="s">
        <v>86</v>
      </c>
      <c r="B1228" s="98" t="s">
        <v>237</v>
      </c>
      <c r="C1228" s="98" t="s">
        <v>290</v>
      </c>
      <c r="D1228" s="98">
        <v>2015</v>
      </c>
      <c r="E1228" s="98">
        <v>2016</v>
      </c>
      <c r="F1228" s="98" t="s">
        <v>272</v>
      </c>
      <c r="G1228" s="98" t="s">
        <v>278</v>
      </c>
      <c r="H1228" s="98" t="s">
        <v>276</v>
      </c>
      <c r="I1228" s="99">
        <f t="shared" si="48"/>
        <v>1.6729953122542087</v>
      </c>
      <c r="J1228" s="99">
        <f t="shared" si="48"/>
        <v>0.80481862513764424</v>
      </c>
      <c r="K1228" s="99">
        <f t="shared" si="48"/>
        <v>0.55309875727544378</v>
      </c>
      <c r="L1228" s="99">
        <f t="shared" si="48"/>
        <v>0.34590077080383846</v>
      </c>
      <c r="M1228" s="99">
        <f t="shared" si="48"/>
        <v>0.18151228566934072</v>
      </c>
      <c r="N1228" s="99">
        <f t="shared" si="47"/>
        <v>2.4658272770174603E-2</v>
      </c>
      <c r="O1228" s="99">
        <f t="shared" si="47"/>
        <v>8.25367185779456E-3</v>
      </c>
      <c r="P1228" s="99">
        <f t="shared" si="47"/>
        <v>3.322017303759636E-3</v>
      </c>
      <c r="Q1228" s="99">
        <f t="shared" si="47"/>
        <v>1.5394296680824296E-3</v>
      </c>
      <c r="R1228" s="99">
        <f t="shared" si="47"/>
        <v>6.1131967909391417E-4</v>
      </c>
      <c r="S1228" s="101"/>
      <c r="T1228" s="99">
        <v>4.1334615384615401E-4</v>
      </c>
      <c r="U1228" s="99">
        <v>1.98846153846154E-4</v>
      </c>
      <c r="V1228" s="99">
        <v>1.36653846153846E-4</v>
      </c>
      <c r="W1228" s="99">
        <v>8.5461538461538501E-5</v>
      </c>
      <c r="X1228" s="99">
        <v>4.4846153846153797E-5</v>
      </c>
      <c r="Y1228" s="99">
        <v>6.0923076923076903E-6</v>
      </c>
      <c r="Z1228" s="99">
        <v>2.0392307692307699E-6</v>
      </c>
      <c r="AA1228" s="99">
        <v>8.2076923076923098E-7</v>
      </c>
      <c r="AB1228" s="99">
        <v>3.80346153846154E-7</v>
      </c>
      <c r="AC1228" s="99">
        <v>1.51038461538462E-7</v>
      </c>
    </row>
    <row r="1229" spans="1:29" s="98" customFormat="1" x14ac:dyDescent="0.25">
      <c r="A1229" s="98" t="s">
        <v>86</v>
      </c>
      <c r="B1229" s="98" t="s">
        <v>237</v>
      </c>
      <c r="C1229" s="98" t="s">
        <v>290</v>
      </c>
      <c r="D1229" s="98">
        <v>2015</v>
      </c>
      <c r="E1229" s="98">
        <v>2016</v>
      </c>
      <c r="F1229" s="98" t="s">
        <v>279</v>
      </c>
      <c r="G1229" s="98" t="s">
        <v>273</v>
      </c>
      <c r="H1229" s="98" t="s">
        <v>274</v>
      </c>
      <c r="I1229" s="99">
        <f t="shared" si="48"/>
        <v>0</v>
      </c>
      <c r="J1229" s="99">
        <f t="shared" si="48"/>
        <v>0</v>
      </c>
      <c r="K1229" s="99">
        <f t="shared" si="48"/>
        <v>0</v>
      </c>
      <c r="L1229" s="99">
        <f t="shared" si="48"/>
        <v>0</v>
      </c>
      <c r="M1229" s="99">
        <f t="shared" si="48"/>
        <v>0</v>
      </c>
      <c r="N1229" s="99">
        <f t="shared" si="47"/>
        <v>0</v>
      </c>
      <c r="O1229" s="99">
        <f t="shared" si="47"/>
        <v>0</v>
      </c>
      <c r="P1229" s="99">
        <f t="shared" si="47"/>
        <v>0</v>
      </c>
      <c r="Q1229" s="99">
        <f t="shared" si="47"/>
        <v>0</v>
      </c>
      <c r="R1229" s="99">
        <f t="shared" si="47"/>
        <v>0</v>
      </c>
      <c r="S1229" s="101"/>
      <c r="T1229" s="99">
        <v>0</v>
      </c>
      <c r="U1229" s="99">
        <v>0</v>
      </c>
      <c r="V1229" s="99">
        <v>0</v>
      </c>
      <c r="W1229" s="99">
        <v>0</v>
      </c>
      <c r="X1229" s="99">
        <v>0</v>
      </c>
      <c r="Y1229" s="99">
        <v>0</v>
      </c>
      <c r="Z1229" s="99">
        <v>0</v>
      </c>
      <c r="AA1229" s="99">
        <v>0</v>
      </c>
      <c r="AB1229" s="99">
        <v>0</v>
      </c>
      <c r="AC1229" s="99">
        <v>0</v>
      </c>
    </row>
    <row r="1230" spans="1:29" s="98" customFormat="1" x14ac:dyDescent="0.25">
      <c r="A1230" s="98" t="s">
        <v>86</v>
      </c>
      <c r="B1230" s="98" t="s">
        <v>237</v>
      </c>
      <c r="C1230" s="98" t="s">
        <v>290</v>
      </c>
      <c r="D1230" s="98">
        <v>2015</v>
      </c>
      <c r="E1230" s="98">
        <v>2016</v>
      </c>
      <c r="F1230" s="98" t="s">
        <v>279</v>
      </c>
      <c r="G1230" s="98" t="s">
        <v>273</v>
      </c>
      <c r="H1230" s="98" t="s">
        <v>275</v>
      </c>
      <c r="I1230" s="99">
        <f t="shared" si="48"/>
        <v>0.82972597137014314</v>
      </c>
      <c r="J1230" s="99">
        <f t="shared" si="48"/>
        <v>0.18780139059304704</v>
      </c>
      <c r="K1230" s="99">
        <f t="shared" si="48"/>
        <v>8.2972597137014326E-2</v>
      </c>
      <c r="L1230" s="99">
        <f t="shared" si="48"/>
        <v>5.0593047034764832E-2</v>
      </c>
      <c r="M1230" s="99">
        <f t="shared" si="48"/>
        <v>1.631119836400818E-2</v>
      </c>
      <c r="N1230" s="99">
        <f t="shared" si="47"/>
        <v>1.0644777096114519E-4</v>
      </c>
      <c r="O1230" s="99">
        <f t="shared" si="47"/>
        <v>2.4163239263803681E-5</v>
      </c>
      <c r="P1230" s="99">
        <f t="shared" si="47"/>
        <v>3.403900204498978E-7</v>
      </c>
      <c r="Q1230" s="99">
        <f t="shared" si="47"/>
        <v>0</v>
      </c>
      <c r="R1230" s="99">
        <f t="shared" si="47"/>
        <v>0</v>
      </c>
      <c r="S1230" s="101"/>
      <c r="T1230" s="99">
        <v>2.05E-4</v>
      </c>
      <c r="U1230" s="99">
        <v>4.6400000000000003E-5</v>
      </c>
      <c r="V1230" s="99">
        <v>2.05E-5</v>
      </c>
      <c r="W1230" s="99">
        <v>1.2500000000000001E-5</v>
      </c>
      <c r="X1230" s="99">
        <v>4.0300000000000004E-6</v>
      </c>
      <c r="Y1230" s="99">
        <v>2.6300000000000001E-8</v>
      </c>
      <c r="Z1230" s="99">
        <v>5.9699999999999999E-9</v>
      </c>
      <c r="AA1230" s="99">
        <v>8.4099999999999999E-11</v>
      </c>
      <c r="AB1230" s="99">
        <v>0</v>
      </c>
      <c r="AC1230" s="99">
        <v>0</v>
      </c>
    </row>
    <row r="1231" spans="1:29" s="98" customFormat="1" x14ac:dyDescent="0.25">
      <c r="A1231" s="98" t="s">
        <v>86</v>
      </c>
      <c r="B1231" s="98" t="s">
        <v>237</v>
      </c>
      <c r="C1231" s="98" t="s">
        <v>290</v>
      </c>
      <c r="D1231" s="98">
        <v>2015</v>
      </c>
      <c r="E1231" s="98">
        <v>2016</v>
      </c>
      <c r="F1231" s="98" t="s">
        <v>279</v>
      </c>
      <c r="G1231" s="98" t="s">
        <v>273</v>
      </c>
      <c r="H1231" s="98" t="s">
        <v>276</v>
      </c>
      <c r="I1231" s="99">
        <f t="shared" si="48"/>
        <v>7.1235010224948878</v>
      </c>
      <c r="J1231" s="99">
        <f t="shared" si="48"/>
        <v>3.4200899795501023</v>
      </c>
      <c r="K1231" s="99">
        <f t="shared" si="48"/>
        <v>2.1370503067484665</v>
      </c>
      <c r="L1231" s="99">
        <f t="shared" si="48"/>
        <v>1.4692220858895706</v>
      </c>
      <c r="M1231" s="99">
        <f t="shared" si="48"/>
        <v>0.72449243353783221</v>
      </c>
      <c r="N1231" s="99">
        <f t="shared" si="47"/>
        <v>5.1402535787321069E-2</v>
      </c>
      <c r="O1231" s="99">
        <f t="shared" si="47"/>
        <v>1.8658715746421268E-2</v>
      </c>
      <c r="P1231" s="99">
        <f t="shared" si="47"/>
        <v>4.330764826175869E-3</v>
      </c>
      <c r="Q1231" s="99">
        <f t="shared" si="47"/>
        <v>1.4530323108384461E-3</v>
      </c>
      <c r="R1231" s="99">
        <f t="shared" si="47"/>
        <v>4.9378813905930476E-4</v>
      </c>
      <c r="S1231" s="101"/>
      <c r="T1231" s="99">
        <v>1.7600000000000001E-3</v>
      </c>
      <c r="U1231" s="99">
        <v>8.4500000000000005E-4</v>
      </c>
      <c r="V1231" s="99">
        <v>5.2800000000000004E-4</v>
      </c>
      <c r="W1231" s="99">
        <v>3.6299999999999999E-4</v>
      </c>
      <c r="X1231" s="99">
        <v>1.7899999999999999E-4</v>
      </c>
      <c r="Y1231" s="99">
        <v>1.27E-5</v>
      </c>
      <c r="Z1231" s="99">
        <v>4.6099999999999999E-6</v>
      </c>
      <c r="AA1231" s="99">
        <v>1.0699999999999999E-6</v>
      </c>
      <c r="AB1231" s="99">
        <v>3.5900000000000003E-7</v>
      </c>
      <c r="AC1231" s="99">
        <v>1.2200000000000001E-7</v>
      </c>
    </row>
    <row r="1232" spans="1:29" s="98" customFormat="1" x14ac:dyDescent="0.25">
      <c r="A1232" s="98" t="s">
        <v>86</v>
      </c>
      <c r="B1232" s="98" t="s">
        <v>237</v>
      </c>
      <c r="C1232" s="98" t="s">
        <v>290</v>
      </c>
      <c r="D1232" s="98">
        <v>2015</v>
      </c>
      <c r="E1232" s="98">
        <v>2016</v>
      </c>
      <c r="F1232" s="98" t="s">
        <v>279</v>
      </c>
      <c r="G1232" s="98" t="s">
        <v>277</v>
      </c>
      <c r="H1232" s="98" t="s">
        <v>274</v>
      </c>
      <c r="I1232" s="99">
        <f t="shared" si="48"/>
        <v>0.760919427402863</v>
      </c>
      <c r="J1232" s="99">
        <f t="shared" si="48"/>
        <v>0.28898748466257673</v>
      </c>
      <c r="K1232" s="99">
        <f t="shared" si="48"/>
        <v>0.143279509202454</v>
      </c>
      <c r="L1232" s="99">
        <f t="shared" si="48"/>
        <v>0.11130470347648262</v>
      </c>
      <c r="M1232" s="99">
        <f t="shared" si="48"/>
        <v>4.9783558282208595E-2</v>
      </c>
      <c r="N1232" s="99">
        <f t="shared" si="47"/>
        <v>1.2951820040899796E-3</v>
      </c>
      <c r="O1232" s="99">
        <f t="shared" si="47"/>
        <v>9.3091206543967288E-4</v>
      </c>
      <c r="P1232" s="99">
        <f t="shared" si="47"/>
        <v>1.9630102249488751E-4</v>
      </c>
      <c r="Q1232" s="99">
        <f t="shared" si="47"/>
        <v>6.152114519427404E-5</v>
      </c>
      <c r="R1232" s="99">
        <f t="shared" si="47"/>
        <v>1.9063460122699385E-5</v>
      </c>
      <c r="S1232" s="101"/>
      <c r="T1232" s="99">
        <v>1.8799999999999999E-4</v>
      </c>
      <c r="U1232" s="99">
        <v>7.1400000000000001E-5</v>
      </c>
      <c r="V1232" s="99">
        <v>3.54E-5</v>
      </c>
      <c r="W1232" s="99">
        <v>2.7500000000000001E-5</v>
      </c>
      <c r="X1232" s="99">
        <v>1.2300000000000001E-5</v>
      </c>
      <c r="Y1232" s="99">
        <v>3.2000000000000001E-7</v>
      </c>
      <c r="Z1232" s="99">
        <v>2.2999999999999999E-7</v>
      </c>
      <c r="AA1232" s="99">
        <v>4.8499999999999998E-8</v>
      </c>
      <c r="AB1232" s="99">
        <v>1.52E-8</v>
      </c>
      <c r="AC1232" s="99">
        <v>4.7099999999999997E-9</v>
      </c>
    </row>
    <row r="1233" spans="1:29" s="98" customFormat="1" x14ac:dyDescent="0.25">
      <c r="A1233" s="98" t="s">
        <v>86</v>
      </c>
      <c r="B1233" s="98" t="s">
        <v>237</v>
      </c>
      <c r="C1233" s="98" t="s">
        <v>290</v>
      </c>
      <c r="D1233" s="98">
        <v>2015</v>
      </c>
      <c r="E1233" s="98">
        <v>2016</v>
      </c>
      <c r="F1233" s="98" t="s">
        <v>279</v>
      </c>
      <c r="G1233" s="98" t="s">
        <v>277</v>
      </c>
      <c r="H1233" s="98" t="s">
        <v>275</v>
      </c>
      <c r="I1233" s="99">
        <f t="shared" si="48"/>
        <v>1.4327950920245398</v>
      </c>
      <c r="J1233" s="99">
        <f t="shared" si="48"/>
        <v>0.47759836400817995</v>
      </c>
      <c r="K1233" s="99">
        <f t="shared" si="48"/>
        <v>0.29101120654396728</v>
      </c>
      <c r="L1233" s="99">
        <f t="shared" si="48"/>
        <v>0.1776827811860941</v>
      </c>
      <c r="M1233" s="99">
        <f t="shared" si="48"/>
        <v>7.8115664621676892E-2</v>
      </c>
      <c r="N1233" s="99">
        <f t="shared" si="47"/>
        <v>4.492662576687117E-3</v>
      </c>
      <c r="O1233" s="99">
        <f t="shared" si="47"/>
        <v>1.5825505112474437E-3</v>
      </c>
      <c r="P1233" s="99">
        <f t="shared" si="47"/>
        <v>3.3796155419222907E-4</v>
      </c>
      <c r="Q1233" s="99">
        <f t="shared" si="47"/>
        <v>1.0685251533742331E-4</v>
      </c>
      <c r="R1233" s="99">
        <f t="shared" si="47"/>
        <v>3.416042535787321E-5</v>
      </c>
      <c r="S1233" s="101"/>
      <c r="T1233" s="99">
        <v>3.5399999999999999E-4</v>
      </c>
      <c r="U1233" s="99">
        <v>1.18E-4</v>
      </c>
      <c r="V1233" s="99">
        <v>7.1899999999999999E-5</v>
      </c>
      <c r="W1233" s="99">
        <v>4.3900000000000003E-5</v>
      </c>
      <c r="X1233" s="99">
        <v>1.9300000000000002E-5</v>
      </c>
      <c r="Y1233" s="99">
        <v>1.11E-6</v>
      </c>
      <c r="Z1233" s="99">
        <v>3.9099999999999999E-7</v>
      </c>
      <c r="AA1233" s="99">
        <v>8.35E-8</v>
      </c>
      <c r="AB1233" s="99">
        <v>2.6400000000000001E-8</v>
      </c>
      <c r="AC1233" s="99">
        <v>8.4399999999999998E-9</v>
      </c>
    </row>
    <row r="1234" spans="1:29" s="98" customFormat="1" x14ac:dyDescent="0.25">
      <c r="A1234" s="98" t="s">
        <v>86</v>
      </c>
      <c r="B1234" s="98" t="s">
        <v>237</v>
      </c>
      <c r="C1234" s="98" t="s">
        <v>290</v>
      </c>
      <c r="D1234" s="98">
        <v>2015</v>
      </c>
      <c r="E1234" s="98">
        <v>2016</v>
      </c>
      <c r="F1234" s="98" t="s">
        <v>279</v>
      </c>
      <c r="G1234" s="98" t="s">
        <v>277</v>
      </c>
      <c r="H1234" s="98" t="s">
        <v>276</v>
      </c>
      <c r="I1234" s="99">
        <f t="shared" si="48"/>
        <v>3.954352556237219</v>
      </c>
      <c r="J1234" s="99">
        <f t="shared" si="48"/>
        <v>1.8982511247443765</v>
      </c>
      <c r="K1234" s="99">
        <f t="shared" si="48"/>
        <v>1.3032768916155419</v>
      </c>
      <c r="L1234" s="99">
        <f t="shared" si="48"/>
        <v>0.8054413087934561</v>
      </c>
      <c r="M1234" s="99">
        <f t="shared" si="48"/>
        <v>0.40029218813905937</v>
      </c>
      <c r="N1234" s="99">
        <f t="shared" si="47"/>
        <v>3.8329292433537838E-2</v>
      </c>
      <c r="O1234" s="99">
        <f t="shared" si="47"/>
        <v>9.8352883435582836E-3</v>
      </c>
      <c r="P1234" s="99">
        <f t="shared" si="47"/>
        <v>2.1087182004089979E-3</v>
      </c>
      <c r="Q1234" s="99">
        <f t="shared" si="47"/>
        <v>6.6378077709611455E-4</v>
      </c>
      <c r="R1234" s="99">
        <f t="shared" si="47"/>
        <v>2.1006233128834358E-4</v>
      </c>
      <c r="S1234" s="101"/>
      <c r="T1234" s="99">
        <v>9.77E-4</v>
      </c>
      <c r="U1234" s="99">
        <v>4.6900000000000002E-4</v>
      </c>
      <c r="V1234" s="99">
        <v>3.2200000000000002E-4</v>
      </c>
      <c r="W1234" s="99">
        <v>1.9900000000000001E-4</v>
      </c>
      <c r="X1234" s="99">
        <v>9.8900000000000005E-5</v>
      </c>
      <c r="Y1234" s="99">
        <v>9.4700000000000008E-6</v>
      </c>
      <c r="Z1234" s="99">
        <v>2.43E-6</v>
      </c>
      <c r="AA1234" s="99">
        <v>5.2099999999999997E-7</v>
      </c>
      <c r="AB1234" s="99">
        <v>1.6400000000000001E-7</v>
      </c>
      <c r="AC1234" s="99">
        <v>5.1900000000000002E-8</v>
      </c>
    </row>
    <row r="1235" spans="1:29" s="98" customFormat="1" x14ac:dyDescent="0.25">
      <c r="A1235" s="98" t="s">
        <v>86</v>
      </c>
      <c r="B1235" s="98" t="s">
        <v>237</v>
      </c>
      <c r="C1235" s="98" t="s">
        <v>290</v>
      </c>
      <c r="D1235" s="98">
        <v>2015</v>
      </c>
      <c r="E1235" s="98">
        <v>2016</v>
      </c>
      <c r="F1235" s="98" t="s">
        <v>279</v>
      </c>
      <c r="G1235" s="98" t="s">
        <v>278</v>
      </c>
      <c r="H1235" s="98" t="s">
        <v>274</v>
      </c>
      <c r="I1235" s="99">
        <f t="shared" si="48"/>
        <v>0.32192745005505724</v>
      </c>
      <c r="J1235" s="99">
        <f t="shared" si="48"/>
        <v>0.12226393581878243</v>
      </c>
      <c r="K1235" s="99">
        <f t="shared" si="48"/>
        <v>6.0618253893346019E-2</v>
      </c>
      <c r="L1235" s="99">
        <f t="shared" si="48"/>
        <v>4.7090451470819632E-2</v>
      </c>
      <c r="M1235" s="99">
        <f t="shared" si="48"/>
        <v>2.1062274657857465E-2</v>
      </c>
      <c r="N1235" s="99">
        <f t="shared" si="47"/>
        <v>5.4796161711498988E-4</v>
      </c>
      <c r="O1235" s="99">
        <f t="shared" si="47"/>
        <v>3.9384741230140001E-4</v>
      </c>
      <c r="P1235" s="99">
        <f t="shared" si="47"/>
        <v>8.305043259399101E-5</v>
      </c>
      <c r="Q1235" s="99">
        <f t="shared" si="47"/>
        <v>2.6028176812962087E-5</v>
      </c>
      <c r="R1235" s="99">
        <f t="shared" si="47"/>
        <v>8.0653100519112878E-6</v>
      </c>
      <c r="S1235" s="101"/>
      <c r="T1235" s="99">
        <v>7.9538461538461498E-5</v>
      </c>
      <c r="U1235" s="99">
        <v>3.0207692307692301E-5</v>
      </c>
      <c r="V1235" s="99">
        <v>1.4976923076923101E-5</v>
      </c>
      <c r="W1235" s="99">
        <v>1.1634615384615399E-5</v>
      </c>
      <c r="X1235" s="99">
        <v>5.2038461538461504E-6</v>
      </c>
      <c r="Y1235" s="99">
        <v>1.35384615384615E-7</v>
      </c>
      <c r="Z1235" s="99">
        <v>9.7307692307692296E-8</v>
      </c>
      <c r="AA1235" s="99">
        <v>2.0519230769230801E-8</v>
      </c>
      <c r="AB1235" s="99">
        <v>6.4307692307692302E-9</v>
      </c>
      <c r="AC1235" s="99">
        <v>1.9926923076923098E-9</v>
      </c>
    </row>
    <row r="1236" spans="1:29" s="98" customFormat="1" x14ac:dyDescent="0.25">
      <c r="A1236" s="98" t="s">
        <v>86</v>
      </c>
      <c r="B1236" s="98" t="s">
        <v>237</v>
      </c>
      <c r="C1236" s="98" t="s">
        <v>290</v>
      </c>
      <c r="D1236" s="98">
        <v>2015</v>
      </c>
      <c r="E1236" s="98">
        <v>2016</v>
      </c>
      <c r="F1236" s="98" t="s">
        <v>279</v>
      </c>
      <c r="G1236" s="98" t="s">
        <v>278</v>
      </c>
      <c r="H1236" s="98" t="s">
        <v>275</v>
      </c>
      <c r="I1236" s="99">
        <f t="shared" si="48"/>
        <v>0.60618253893346008</v>
      </c>
      <c r="J1236" s="99">
        <f t="shared" si="48"/>
        <v>0.20206084631115295</v>
      </c>
      <c r="K1236" s="99">
        <f t="shared" si="48"/>
        <v>0.12312012584552474</v>
      </c>
      <c r="L1236" s="99">
        <f t="shared" si="48"/>
        <v>7.5173484347962782E-2</v>
      </c>
      <c r="M1236" s="99">
        <f t="shared" si="48"/>
        <v>3.3048935032247935E-2</v>
      </c>
      <c r="N1236" s="99">
        <f t="shared" si="47"/>
        <v>1.9007418593676279E-3</v>
      </c>
      <c r="O1236" s="99">
        <f t="shared" si="47"/>
        <v>6.6954060091238034E-4</v>
      </c>
      <c r="P1236" s="99">
        <f t="shared" si="47"/>
        <v>1.4298373446594315E-4</v>
      </c>
      <c r="Q1236" s="99">
        <f t="shared" si="47"/>
        <v>4.5206833411986911E-5</v>
      </c>
      <c r="R1236" s="99">
        <f t="shared" si="47"/>
        <v>1.4452487651407893E-5</v>
      </c>
      <c r="S1236" s="101"/>
      <c r="T1236" s="99">
        <v>1.4976923076923099E-4</v>
      </c>
      <c r="U1236" s="99">
        <v>4.99230769230769E-5</v>
      </c>
      <c r="V1236" s="99">
        <v>3.04192307692308E-5</v>
      </c>
      <c r="W1236" s="99">
        <v>1.85730769230769E-5</v>
      </c>
      <c r="X1236" s="99">
        <v>8.1653846153846194E-6</v>
      </c>
      <c r="Y1236" s="99">
        <v>4.6961538461538498E-7</v>
      </c>
      <c r="Z1236" s="99">
        <v>1.6542307692307699E-7</v>
      </c>
      <c r="AA1236" s="99">
        <v>3.53269230769231E-8</v>
      </c>
      <c r="AB1236" s="99">
        <v>1.11692307692308E-8</v>
      </c>
      <c r="AC1236" s="99">
        <v>3.5707692307692301E-9</v>
      </c>
    </row>
    <row r="1237" spans="1:29" s="98" customFormat="1" x14ac:dyDescent="0.25">
      <c r="A1237" s="98" t="s">
        <v>86</v>
      </c>
      <c r="B1237" s="98" t="s">
        <v>237</v>
      </c>
      <c r="C1237" s="98" t="s">
        <v>290</v>
      </c>
      <c r="D1237" s="98">
        <v>2015</v>
      </c>
      <c r="E1237" s="98">
        <v>2016</v>
      </c>
      <c r="F1237" s="98" t="s">
        <v>279</v>
      </c>
      <c r="G1237" s="98" t="s">
        <v>278</v>
      </c>
      <c r="H1237" s="98" t="s">
        <v>276</v>
      </c>
      <c r="I1237" s="99">
        <f t="shared" si="48"/>
        <v>1.6729953122542087</v>
      </c>
      <c r="J1237" s="99">
        <f t="shared" si="48"/>
        <v>0.80310624508415951</v>
      </c>
      <c r="K1237" s="99">
        <f t="shared" si="48"/>
        <v>0.55138637722195916</v>
      </c>
      <c r="L1237" s="99">
        <f t="shared" si="48"/>
        <v>0.34076363064338533</v>
      </c>
      <c r="M1237" s="99">
        <f t="shared" si="48"/>
        <v>0.16935438728960203</v>
      </c>
      <c r="N1237" s="99">
        <f t="shared" si="47"/>
        <v>1.621623910649677E-2</v>
      </c>
      <c r="O1237" s="99">
        <f t="shared" si="47"/>
        <v>4.1610835299669526E-3</v>
      </c>
      <c r="P1237" s="99">
        <f t="shared" si="47"/>
        <v>8.9215000786534561E-4</v>
      </c>
      <c r="Q1237" s="99">
        <f t="shared" si="47"/>
        <v>2.8083032877143313E-4</v>
      </c>
      <c r="R1237" s="99">
        <f t="shared" si="47"/>
        <v>8.8872524775837625E-5</v>
      </c>
      <c r="S1237" s="101"/>
      <c r="T1237" s="99">
        <v>4.1334615384615401E-4</v>
      </c>
      <c r="U1237" s="99">
        <v>1.9842307692307699E-4</v>
      </c>
      <c r="V1237" s="99">
        <v>1.36230769230769E-4</v>
      </c>
      <c r="W1237" s="99">
        <v>8.4192307692307705E-5</v>
      </c>
      <c r="X1237" s="99">
        <v>4.1842307692307699E-5</v>
      </c>
      <c r="Y1237" s="99">
        <v>4.0065384615384599E-6</v>
      </c>
      <c r="Z1237" s="99">
        <v>1.0280769230769199E-6</v>
      </c>
      <c r="AA1237" s="99">
        <v>2.20423076923077E-7</v>
      </c>
      <c r="AB1237" s="99">
        <v>6.9384615384615402E-8</v>
      </c>
      <c r="AC1237" s="99">
        <v>2.19576923076923E-8</v>
      </c>
    </row>
    <row r="1238" spans="1:29" s="98" customFormat="1" x14ac:dyDescent="0.25">
      <c r="A1238" s="98" t="s">
        <v>86</v>
      </c>
      <c r="B1238" s="98" t="s">
        <v>237</v>
      </c>
      <c r="C1238" s="98" t="s">
        <v>290</v>
      </c>
      <c r="D1238" s="98">
        <v>2015</v>
      </c>
      <c r="E1238" s="98">
        <v>2016</v>
      </c>
      <c r="F1238" s="98" t="s">
        <v>280</v>
      </c>
      <c r="G1238" s="98" t="s">
        <v>273</v>
      </c>
      <c r="H1238" s="98" t="s">
        <v>274</v>
      </c>
      <c r="I1238" s="99">
        <f t="shared" si="48"/>
        <v>1.8982511247443767E-12</v>
      </c>
      <c r="J1238" s="99">
        <f t="shared" si="48"/>
        <v>3.8491190184049075E-6</v>
      </c>
      <c r="K1238" s="99">
        <f t="shared" si="48"/>
        <v>3.6791263803680988E-5</v>
      </c>
      <c r="L1238" s="99">
        <f t="shared" si="48"/>
        <v>2.1613349693251535E-4</v>
      </c>
      <c r="M1238" s="99">
        <f t="shared" si="48"/>
        <v>8.0139386503067487E-4</v>
      </c>
      <c r="N1238" s="99">
        <f t="shared" si="47"/>
        <v>1.7930175869120652E-4</v>
      </c>
      <c r="O1238" s="99">
        <f t="shared" si="47"/>
        <v>1.3397038854805725E-4</v>
      </c>
      <c r="P1238" s="99">
        <f t="shared" si="47"/>
        <v>5.0188302658486707E-5</v>
      </c>
      <c r="Q1238" s="99">
        <f t="shared" si="47"/>
        <v>2.2301415132924336E-5</v>
      </c>
      <c r="R1238" s="99">
        <f t="shared" si="47"/>
        <v>1.0199558282208589E-5</v>
      </c>
      <c r="S1238" s="101"/>
      <c r="T1238" s="99">
        <v>4.6900000000000003E-16</v>
      </c>
      <c r="U1238" s="99">
        <v>9.5099999999999992E-10</v>
      </c>
      <c r="V1238" s="99">
        <v>9.0900000000000007E-9</v>
      </c>
      <c r="W1238" s="99">
        <v>5.3400000000000002E-8</v>
      </c>
      <c r="X1238" s="99">
        <v>1.98E-7</v>
      </c>
      <c r="Y1238" s="99">
        <v>4.43E-8</v>
      </c>
      <c r="Z1238" s="99">
        <v>3.3099999999999999E-8</v>
      </c>
      <c r="AA1238" s="99">
        <v>1.24E-8</v>
      </c>
      <c r="AB1238" s="99">
        <v>5.5100000000000002E-9</v>
      </c>
      <c r="AC1238" s="99">
        <v>2.52E-9</v>
      </c>
    </row>
    <row r="1239" spans="1:29" s="98" customFormat="1" x14ac:dyDescent="0.25">
      <c r="A1239" s="98" t="s">
        <v>86</v>
      </c>
      <c r="B1239" s="98" t="s">
        <v>237</v>
      </c>
      <c r="C1239" s="98" t="s">
        <v>290</v>
      </c>
      <c r="D1239" s="98">
        <v>2015</v>
      </c>
      <c r="E1239" s="98">
        <v>2016</v>
      </c>
      <c r="F1239" s="98" t="s">
        <v>280</v>
      </c>
      <c r="G1239" s="98" t="s">
        <v>273</v>
      </c>
      <c r="H1239" s="98" t="s">
        <v>275</v>
      </c>
      <c r="I1239" s="99">
        <f t="shared" si="48"/>
        <v>1.7646854805725972E-8</v>
      </c>
      <c r="J1239" s="99">
        <f t="shared" si="48"/>
        <v>1.3923206543967279E-4</v>
      </c>
      <c r="K1239" s="99">
        <f t="shared" si="48"/>
        <v>1.2668498977505113E-3</v>
      </c>
      <c r="L1239" s="99">
        <f t="shared" si="48"/>
        <v>4.0029218813905938E-3</v>
      </c>
      <c r="M1239" s="99">
        <f t="shared" si="48"/>
        <v>1.0361456032719837E-2</v>
      </c>
      <c r="N1239" s="99">
        <f t="shared" si="47"/>
        <v>1.4206527607361964E-3</v>
      </c>
      <c r="O1239" s="99">
        <f t="shared" si="47"/>
        <v>6.3544867075664613E-4</v>
      </c>
      <c r="P1239" s="99">
        <f t="shared" si="47"/>
        <v>2.4406085889570555E-4</v>
      </c>
      <c r="Q1239" s="99">
        <f t="shared" si="47"/>
        <v>1.3073243353783231E-4</v>
      </c>
      <c r="R1239" s="99">
        <f t="shared" si="47"/>
        <v>7.2449243353783234E-5</v>
      </c>
      <c r="S1239" s="101"/>
      <c r="T1239" s="99">
        <v>4.36E-12</v>
      </c>
      <c r="U1239" s="99">
        <v>3.4399999999999997E-8</v>
      </c>
      <c r="V1239" s="99">
        <v>3.1300000000000001E-7</v>
      </c>
      <c r="W1239" s="99">
        <v>9.8899999999999998E-7</v>
      </c>
      <c r="X1239" s="99">
        <v>2.5600000000000001E-6</v>
      </c>
      <c r="Y1239" s="99">
        <v>3.5100000000000001E-7</v>
      </c>
      <c r="Z1239" s="99">
        <v>1.5699999999999999E-7</v>
      </c>
      <c r="AA1239" s="99">
        <v>6.0300000000000004E-8</v>
      </c>
      <c r="AB1239" s="99">
        <v>3.2299999999999998E-8</v>
      </c>
      <c r="AC1239" s="99">
        <v>1.7900000000000001E-8</v>
      </c>
    </row>
    <row r="1240" spans="1:29" s="98" customFormat="1" x14ac:dyDescent="0.25">
      <c r="A1240" s="98" t="s">
        <v>86</v>
      </c>
      <c r="B1240" s="98" t="s">
        <v>237</v>
      </c>
      <c r="C1240" s="98" t="s">
        <v>290</v>
      </c>
      <c r="D1240" s="98">
        <v>2015</v>
      </c>
      <c r="E1240" s="98">
        <v>2016</v>
      </c>
      <c r="F1240" s="98" t="s">
        <v>280</v>
      </c>
      <c r="G1240" s="98" t="s">
        <v>273</v>
      </c>
      <c r="H1240" s="98" t="s">
        <v>276</v>
      </c>
      <c r="I1240" s="99">
        <f t="shared" si="48"/>
        <v>9.1472229038854815E-6</v>
      </c>
      <c r="J1240" s="99">
        <f t="shared" si="48"/>
        <v>4.209341513292433E-3</v>
      </c>
      <c r="K1240" s="99">
        <f t="shared" si="48"/>
        <v>2.6915501022494889E-2</v>
      </c>
      <c r="L1240" s="99">
        <f t="shared" si="48"/>
        <v>4.937881390593047E-2</v>
      </c>
      <c r="M1240" s="99">
        <f t="shared" si="48"/>
        <v>0.11818535787321065</v>
      </c>
      <c r="N1240" s="99">
        <f t="shared" si="47"/>
        <v>4.856932515337424E-2</v>
      </c>
      <c r="O1240" s="99">
        <f t="shared" si="47"/>
        <v>3.0720098159509206E-2</v>
      </c>
      <c r="P1240" s="99">
        <f t="shared" si="47"/>
        <v>1.3599411042944785E-2</v>
      </c>
      <c r="Q1240" s="99">
        <f t="shared" si="47"/>
        <v>6.2735378323108383E-3</v>
      </c>
      <c r="R1240" s="99">
        <f t="shared" si="47"/>
        <v>2.6753603271983638E-3</v>
      </c>
      <c r="S1240" s="101"/>
      <c r="T1240" s="99">
        <v>2.2600000000000001E-9</v>
      </c>
      <c r="U1240" s="99">
        <v>1.04E-6</v>
      </c>
      <c r="V1240" s="99">
        <v>6.6499999999999999E-6</v>
      </c>
      <c r="W1240" s="99">
        <v>1.22E-5</v>
      </c>
      <c r="X1240" s="99">
        <v>2.9200000000000002E-5</v>
      </c>
      <c r="Y1240" s="99">
        <v>1.2E-5</v>
      </c>
      <c r="Z1240" s="99">
        <v>7.5900000000000002E-6</v>
      </c>
      <c r="AA1240" s="99">
        <v>3.36E-6</v>
      </c>
      <c r="AB1240" s="99">
        <v>1.55E-6</v>
      </c>
      <c r="AC1240" s="99">
        <v>6.61E-7</v>
      </c>
    </row>
    <row r="1241" spans="1:29" s="98" customFormat="1" x14ac:dyDescent="0.25">
      <c r="A1241" s="98" t="s">
        <v>86</v>
      </c>
      <c r="B1241" s="98" t="s">
        <v>237</v>
      </c>
      <c r="C1241" s="98" t="s">
        <v>290</v>
      </c>
      <c r="D1241" s="98">
        <v>2015</v>
      </c>
      <c r="E1241" s="98">
        <v>2016</v>
      </c>
      <c r="F1241" s="98" t="s">
        <v>280</v>
      </c>
      <c r="G1241" s="98" t="s">
        <v>277</v>
      </c>
      <c r="H1241" s="98" t="s">
        <v>274</v>
      </c>
      <c r="I1241" s="99">
        <f t="shared" si="48"/>
        <v>2.4729881390593047E-6</v>
      </c>
      <c r="J1241" s="99">
        <f t="shared" si="48"/>
        <v>6.880654396728016E-4</v>
      </c>
      <c r="K1241" s="99">
        <f t="shared" si="48"/>
        <v>1.7889701431492843E-3</v>
      </c>
      <c r="L1241" s="99">
        <f t="shared" si="48"/>
        <v>9.6329161554192227E-3</v>
      </c>
      <c r="M1241" s="99">
        <f t="shared" si="48"/>
        <v>2.2625210633946829E-2</v>
      </c>
      <c r="N1241" s="99">
        <f t="shared" si="47"/>
        <v>3.9017357873210633E-3</v>
      </c>
      <c r="O1241" s="99">
        <f t="shared" si="47"/>
        <v>2.999155828220859E-3</v>
      </c>
      <c r="P1241" s="99">
        <f t="shared" si="47"/>
        <v>9.0257995910020456E-4</v>
      </c>
      <c r="Q1241" s="99">
        <f t="shared" si="47"/>
        <v>3.7803124744376277E-4</v>
      </c>
      <c r="R1241" s="99">
        <f t="shared" si="47"/>
        <v>1.6392147239263806E-4</v>
      </c>
      <c r="S1241" s="101"/>
      <c r="T1241" s="99">
        <v>6.1099999999999996E-10</v>
      </c>
      <c r="U1241" s="99">
        <v>1.6999999999999999E-7</v>
      </c>
      <c r="V1241" s="99">
        <v>4.4200000000000001E-7</v>
      </c>
      <c r="W1241" s="99">
        <v>2.3800000000000001E-6</v>
      </c>
      <c r="X1241" s="99">
        <v>5.5899999999999998E-6</v>
      </c>
      <c r="Y1241" s="99">
        <v>9.64E-7</v>
      </c>
      <c r="Z1241" s="99">
        <v>7.4099999999999998E-7</v>
      </c>
      <c r="AA1241" s="99">
        <v>2.23E-7</v>
      </c>
      <c r="AB1241" s="99">
        <v>9.3400000000000003E-8</v>
      </c>
      <c r="AC1241" s="99">
        <v>4.0499999999999999E-8</v>
      </c>
    </row>
    <row r="1242" spans="1:29" s="98" customFormat="1" x14ac:dyDescent="0.25">
      <c r="A1242" s="98" t="s">
        <v>86</v>
      </c>
      <c r="B1242" s="98" t="s">
        <v>237</v>
      </c>
      <c r="C1242" s="98" t="s">
        <v>290</v>
      </c>
      <c r="D1242" s="98">
        <v>2015</v>
      </c>
      <c r="E1242" s="98">
        <v>2016</v>
      </c>
      <c r="F1242" s="98" t="s">
        <v>280</v>
      </c>
      <c r="G1242" s="98" t="s">
        <v>277</v>
      </c>
      <c r="H1242" s="98" t="s">
        <v>275</v>
      </c>
      <c r="I1242" s="99">
        <f t="shared" si="48"/>
        <v>2.885827402862986E-6</v>
      </c>
      <c r="J1242" s="99">
        <f t="shared" si="48"/>
        <v>9.187697341513293E-4</v>
      </c>
      <c r="K1242" s="99">
        <f t="shared" si="48"/>
        <v>6.3544867075664632E-3</v>
      </c>
      <c r="L1242" s="99">
        <f t="shared" si="48"/>
        <v>1.388273210633947E-2</v>
      </c>
      <c r="M1242" s="99">
        <f t="shared" si="48"/>
        <v>3.063914928425358E-2</v>
      </c>
      <c r="N1242" s="99">
        <f t="shared" si="47"/>
        <v>8.8639018404907989E-3</v>
      </c>
      <c r="O1242" s="99">
        <f t="shared" si="47"/>
        <v>4.6950347648261762E-3</v>
      </c>
      <c r="P1242" s="99">
        <f t="shared" si="47"/>
        <v>1.5096965235173825E-3</v>
      </c>
      <c r="Q1242" s="99">
        <f t="shared" si="47"/>
        <v>6.2330633946830276E-4</v>
      </c>
      <c r="R1242" s="99">
        <f t="shared" si="47"/>
        <v>2.5215574642126789E-4</v>
      </c>
      <c r="S1242" s="101"/>
      <c r="T1242" s="99">
        <v>7.1300000000000002E-10</v>
      </c>
      <c r="U1242" s="99">
        <v>2.2700000000000001E-7</v>
      </c>
      <c r="V1242" s="99">
        <v>1.57E-6</v>
      </c>
      <c r="W1242" s="99">
        <v>3.4300000000000002E-6</v>
      </c>
      <c r="X1242" s="99">
        <v>7.5700000000000004E-6</v>
      </c>
      <c r="Y1242" s="99">
        <v>2.1900000000000002E-6</v>
      </c>
      <c r="Z1242" s="99">
        <v>1.1599999999999999E-6</v>
      </c>
      <c r="AA1242" s="99">
        <v>3.7300000000000002E-7</v>
      </c>
      <c r="AB1242" s="99">
        <v>1.54E-7</v>
      </c>
      <c r="AC1242" s="99">
        <v>6.2299999999999995E-8</v>
      </c>
    </row>
    <row r="1243" spans="1:29" s="98" customFormat="1" x14ac:dyDescent="0.25">
      <c r="A1243" s="98" t="s">
        <v>86</v>
      </c>
      <c r="B1243" s="98" t="s">
        <v>237</v>
      </c>
      <c r="C1243" s="98" t="s">
        <v>290</v>
      </c>
      <c r="D1243" s="98">
        <v>2015</v>
      </c>
      <c r="E1243" s="98">
        <v>2016</v>
      </c>
      <c r="F1243" s="98" t="s">
        <v>280</v>
      </c>
      <c r="G1243" s="98" t="s">
        <v>277</v>
      </c>
      <c r="H1243" s="98" t="s">
        <v>276</v>
      </c>
      <c r="I1243" s="99">
        <f t="shared" si="48"/>
        <v>4.533137014314929E-6</v>
      </c>
      <c r="J1243" s="99">
        <f t="shared" si="48"/>
        <v>1.3194666666666666E-3</v>
      </c>
      <c r="K1243" s="99">
        <f t="shared" si="48"/>
        <v>1.4408899795501022E-2</v>
      </c>
      <c r="L1243" s="99">
        <f t="shared" si="48"/>
        <v>1.873966462167689E-2</v>
      </c>
      <c r="M1243" s="99">
        <f t="shared" si="48"/>
        <v>3.9786372188139067E-2</v>
      </c>
      <c r="N1243" s="99">
        <f t="shared" si="47"/>
        <v>2.371802044989775E-2</v>
      </c>
      <c r="O1243" s="99">
        <f t="shared" si="47"/>
        <v>1.1413791411042946E-2</v>
      </c>
      <c r="P1243" s="99">
        <f t="shared" si="47"/>
        <v>5.787844580777096E-3</v>
      </c>
      <c r="Q1243" s="99">
        <f t="shared" si="47"/>
        <v>2.9424916155419223E-3</v>
      </c>
      <c r="R1243" s="99">
        <f t="shared" si="47"/>
        <v>1.2344703476482618E-3</v>
      </c>
      <c r="S1243" s="101"/>
      <c r="T1243" s="99">
        <v>1.1200000000000001E-9</v>
      </c>
      <c r="U1243" s="99">
        <v>3.2599999999999998E-7</v>
      </c>
      <c r="V1243" s="99">
        <v>3.5599999999999998E-6</v>
      </c>
      <c r="W1243" s="99">
        <v>4.6299999999999997E-6</v>
      </c>
      <c r="X1243" s="99">
        <v>9.8300000000000008E-6</v>
      </c>
      <c r="Y1243" s="99">
        <v>5.8599999999999998E-6</v>
      </c>
      <c r="Z1243" s="99">
        <v>2.8200000000000001E-6</v>
      </c>
      <c r="AA1243" s="99">
        <v>1.4300000000000001E-6</v>
      </c>
      <c r="AB1243" s="99">
        <v>7.2699999999999999E-7</v>
      </c>
      <c r="AC1243" s="99">
        <v>3.0499999999999999E-7</v>
      </c>
    </row>
    <row r="1244" spans="1:29" s="98" customFormat="1" x14ac:dyDescent="0.25">
      <c r="A1244" s="98" t="s">
        <v>86</v>
      </c>
      <c r="B1244" s="98" t="s">
        <v>237</v>
      </c>
      <c r="C1244" s="98" t="s">
        <v>290</v>
      </c>
      <c r="D1244" s="98">
        <v>2015</v>
      </c>
      <c r="E1244" s="98">
        <v>2016</v>
      </c>
      <c r="F1244" s="98" t="s">
        <v>280</v>
      </c>
      <c r="G1244" s="98" t="s">
        <v>278</v>
      </c>
      <c r="H1244" s="98" t="s">
        <v>274</v>
      </c>
      <c r="I1244" s="99">
        <f t="shared" si="48"/>
        <v>1.0462642126789365E-6</v>
      </c>
      <c r="J1244" s="99">
        <f t="shared" si="48"/>
        <v>2.911046090923391E-4</v>
      </c>
      <c r="K1244" s="99">
        <f t="shared" si="48"/>
        <v>7.5687198364008182E-4</v>
      </c>
      <c r="L1244" s="99">
        <f t="shared" si="48"/>
        <v>4.0754645272927615E-3</v>
      </c>
      <c r="M1244" s="99">
        <f t="shared" si="48"/>
        <v>9.5722044989775042E-3</v>
      </c>
      <c r="N1244" s="99">
        <f t="shared" si="47"/>
        <v>1.6507343715589119E-3</v>
      </c>
      <c r="O1244" s="99">
        <f t="shared" si="47"/>
        <v>1.2688736196319018E-3</v>
      </c>
      <c r="P1244" s="99">
        <f t="shared" si="47"/>
        <v>3.8186075192700941E-4</v>
      </c>
      <c r="Q1244" s="99">
        <f t="shared" si="47"/>
        <v>1.5993629699543804E-4</v>
      </c>
      <c r="R1244" s="99">
        <f t="shared" si="47"/>
        <v>6.9351392166116157E-5</v>
      </c>
      <c r="S1244" s="101"/>
      <c r="T1244" s="99">
        <v>2.5849999999999999E-10</v>
      </c>
      <c r="U1244" s="99">
        <v>7.1923076923076904E-8</v>
      </c>
      <c r="V1244" s="99">
        <v>1.8699999999999999E-7</v>
      </c>
      <c r="W1244" s="99">
        <v>1.0069230769230801E-6</v>
      </c>
      <c r="X1244" s="99">
        <v>2.3649999999999998E-6</v>
      </c>
      <c r="Y1244" s="99">
        <v>4.07846153846154E-7</v>
      </c>
      <c r="Z1244" s="99">
        <v>3.1349999999999999E-7</v>
      </c>
      <c r="AA1244" s="99">
        <v>9.4346153846153796E-8</v>
      </c>
      <c r="AB1244" s="99">
        <v>3.95153846153846E-8</v>
      </c>
      <c r="AC1244" s="99">
        <v>1.7134615384615401E-8</v>
      </c>
    </row>
    <row r="1245" spans="1:29" s="98" customFormat="1" x14ac:dyDescent="0.25">
      <c r="A1245" s="98" t="s">
        <v>86</v>
      </c>
      <c r="B1245" s="98" t="s">
        <v>237</v>
      </c>
      <c r="C1245" s="98" t="s">
        <v>290</v>
      </c>
      <c r="D1245" s="98">
        <v>2015</v>
      </c>
      <c r="E1245" s="98">
        <v>2016</v>
      </c>
      <c r="F1245" s="98" t="s">
        <v>280</v>
      </c>
      <c r="G1245" s="98" t="s">
        <v>278</v>
      </c>
      <c r="H1245" s="98" t="s">
        <v>275</v>
      </c>
      <c r="I1245" s="99">
        <f t="shared" si="48"/>
        <v>1.2209269781343395E-6</v>
      </c>
      <c r="J1245" s="99">
        <f t="shared" si="48"/>
        <v>3.8871027214094683E-4</v>
      </c>
      <c r="K1245" s="99">
        <f t="shared" si="48"/>
        <v>2.6884366839704252E-3</v>
      </c>
      <c r="L1245" s="99">
        <f t="shared" si="48"/>
        <v>5.8734635834513287E-3</v>
      </c>
      <c r="M1245" s="99">
        <f t="shared" si="48"/>
        <v>1.2962717004876525E-2</v>
      </c>
      <c r="N1245" s="99">
        <f t="shared" si="47"/>
        <v>3.7501123171307243E-3</v>
      </c>
      <c r="O1245" s="99">
        <f t="shared" si="47"/>
        <v>1.9863608620418445E-3</v>
      </c>
      <c r="P1245" s="99">
        <f t="shared" si="47"/>
        <v>6.3871775994966062E-4</v>
      </c>
      <c r="Q1245" s="99">
        <f t="shared" si="47"/>
        <v>2.6370652823658978E-4</v>
      </c>
      <c r="R1245" s="99">
        <f t="shared" si="47"/>
        <v>1.0668127733207486E-4</v>
      </c>
      <c r="S1245" s="101"/>
      <c r="T1245" s="99">
        <v>3.0165384615384598E-10</v>
      </c>
      <c r="U1245" s="99">
        <v>9.6038461538461499E-8</v>
      </c>
      <c r="V1245" s="99">
        <v>6.6423076923076899E-7</v>
      </c>
      <c r="W1245" s="99">
        <v>1.45115384615385E-6</v>
      </c>
      <c r="X1245" s="99">
        <v>3.2026923076923101E-6</v>
      </c>
      <c r="Y1245" s="99">
        <v>9.2653846153846203E-7</v>
      </c>
      <c r="Z1245" s="99">
        <v>4.9076923076923097E-7</v>
      </c>
      <c r="AA1245" s="99">
        <v>1.57807692307692E-7</v>
      </c>
      <c r="AB1245" s="99">
        <v>6.5153846153846197E-8</v>
      </c>
      <c r="AC1245" s="99">
        <v>2.63576923076923E-8</v>
      </c>
    </row>
    <row r="1246" spans="1:29" s="98" customFormat="1" x14ac:dyDescent="0.25">
      <c r="A1246" s="98" t="s">
        <v>86</v>
      </c>
      <c r="B1246" s="98" t="s">
        <v>237</v>
      </c>
      <c r="C1246" s="98" t="s">
        <v>290</v>
      </c>
      <c r="D1246" s="98">
        <v>2015</v>
      </c>
      <c r="E1246" s="98">
        <v>2016</v>
      </c>
      <c r="F1246" s="98" t="s">
        <v>280</v>
      </c>
      <c r="G1246" s="98" t="s">
        <v>278</v>
      </c>
      <c r="H1246" s="98" t="s">
        <v>276</v>
      </c>
      <c r="I1246" s="99">
        <f t="shared" si="48"/>
        <v>1.9178656599024703E-6</v>
      </c>
      <c r="J1246" s="99">
        <f t="shared" si="48"/>
        <v>5.5823589743589776E-4</v>
      </c>
      <c r="K1246" s="99">
        <f t="shared" si="48"/>
        <v>6.0960729904042943E-3</v>
      </c>
      <c r="L1246" s="99">
        <f t="shared" si="48"/>
        <v>7.9283196476325167E-3</v>
      </c>
      <c r="M1246" s="99">
        <f t="shared" si="48"/>
        <v>1.6832695925751127E-2</v>
      </c>
      <c r="N1246" s="99">
        <f t="shared" si="47"/>
        <v>1.0034547113418281E-2</v>
      </c>
      <c r="O1246" s="99">
        <f t="shared" si="47"/>
        <v>4.8289117508258494E-3</v>
      </c>
      <c r="P1246" s="99">
        <f t="shared" si="47"/>
        <v>2.4487034764826177E-3</v>
      </c>
      <c r="Q1246" s="99">
        <f t="shared" si="47"/>
        <v>1.2449002988831207E-3</v>
      </c>
      <c r="R1246" s="99">
        <f t="shared" si="47"/>
        <v>5.2227591631272795E-4</v>
      </c>
      <c r="S1246" s="101"/>
      <c r="T1246" s="99">
        <v>4.7384615384615398E-10</v>
      </c>
      <c r="U1246" s="99">
        <v>1.3792307692307699E-7</v>
      </c>
      <c r="V1246" s="99">
        <v>1.5061538461538499E-6</v>
      </c>
      <c r="W1246" s="99">
        <v>1.9588461538461501E-6</v>
      </c>
      <c r="X1246" s="99">
        <v>4.1588461538461503E-6</v>
      </c>
      <c r="Y1246" s="99">
        <v>2.4792307692307699E-6</v>
      </c>
      <c r="Z1246" s="99">
        <v>1.19307692307692E-6</v>
      </c>
      <c r="AA1246" s="99">
        <v>6.0500000000000003E-7</v>
      </c>
      <c r="AB1246" s="99">
        <v>3.0757692307692299E-7</v>
      </c>
      <c r="AC1246" s="99">
        <v>1.2903846153846199E-7</v>
      </c>
    </row>
    <row r="1247" spans="1:29" s="98" customFormat="1" x14ac:dyDescent="0.25">
      <c r="A1247" s="98" t="s">
        <v>86</v>
      </c>
      <c r="B1247" s="98" t="s">
        <v>237</v>
      </c>
      <c r="C1247" s="98" t="s">
        <v>290</v>
      </c>
      <c r="D1247" s="98">
        <v>2016</v>
      </c>
      <c r="E1247" s="98">
        <v>2016</v>
      </c>
      <c r="F1247" s="98" t="s">
        <v>272</v>
      </c>
      <c r="G1247" s="98" t="s">
        <v>273</v>
      </c>
      <c r="H1247" s="98" t="s">
        <v>274</v>
      </c>
      <c r="I1247" s="99">
        <f t="shared" si="48"/>
        <v>9.3091206543967277E-12</v>
      </c>
      <c r="J1247" s="99">
        <f t="shared" si="48"/>
        <v>6.5973333333333338E-6</v>
      </c>
      <c r="K1247" s="99">
        <f t="shared" si="48"/>
        <v>6.233063394683026E-5</v>
      </c>
      <c r="L1247" s="99">
        <f t="shared" si="48"/>
        <v>2.9991558282208589E-4</v>
      </c>
      <c r="M1247" s="99">
        <f t="shared" si="48"/>
        <v>7.8925153374233129E-4</v>
      </c>
      <c r="N1247" s="99">
        <f t="shared" si="47"/>
        <v>1.3882732106339471E-4</v>
      </c>
      <c r="O1247" s="99">
        <f t="shared" si="47"/>
        <v>1.0159083844580776E-4</v>
      </c>
      <c r="P1247" s="99">
        <f t="shared" si="47"/>
        <v>3.8045971370143147E-5</v>
      </c>
      <c r="Q1247" s="99">
        <f t="shared" si="47"/>
        <v>1.6877840490797546E-5</v>
      </c>
      <c r="R1247" s="99">
        <f t="shared" si="47"/>
        <v>7.730617586912065E-6</v>
      </c>
      <c r="S1247" s="101"/>
      <c r="T1247" s="99">
        <v>2.2999999999999999E-15</v>
      </c>
      <c r="U1247" s="99">
        <v>1.63E-9</v>
      </c>
      <c r="V1247" s="99">
        <v>1.5399999999999999E-8</v>
      </c>
      <c r="W1247" s="99">
        <v>7.4099999999999995E-8</v>
      </c>
      <c r="X1247" s="99">
        <v>1.9500000000000001E-7</v>
      </c>
      <c r="Y1247" s="99">
        <v>3.4300000000000003E-8</v>
      </c>
      <c r="Z1247" s="99">
        <v>2.51E-8</v>
      </c>
      <c r="AA1247" s="99">
        <v>9.3999999999999998E-9</v>
      </c>
      <c r="AB1247" s="99">
        <v>4.1700000000000003E-9</v>
      </c>
      <c r="AC1247" s="99">
        <v>1.9099999999999998E-9</v>
      </c>
    </row>
    <row r="1248" spans="1:29" s="98" customFormat="1" x14ac:dyDescent="0.25">
      <c r="A1248" s="98" t="s">
        <v>86</v>
      </c>
      <c r="B1248" s="98" t="s">
        <v>237</v>
      </c>
      <c r="C1248" s="98" t="s">
        <v>290</v>
      </c>
      <c r="D1248" s="98">
        <v>2016</v>
      </c>
      <c r="E1248" s="98">
        <v>2016</v>
      </c>
      <c r="F1248" s="98" t="s">
        <v>272</v>
      </c>
      <c r="G1248" s="98" t="s">
        <v>273</v>
      </c>
      <c r="H1248" s="98" t="s">
        <v>275</v>
      </c>
      <c r="I1248" s="99">
        <f t="shared" si="48"/>
        <v>0.83377341513292424</v>
      </c>
      <c r="J1248" s="99">
        <f t="shared" si="48"/>
        <v>0.18942036809815951</v>
      </c>
      <c r="K1248" s="99">
        <f t="shared" si="48"/>
        <v>8.8639018404907982E-2</v>
      </c>
      <c r="L1248" s="99">
        <f t="shared" si="48"/>
        <v>5.9497423312883435E-2</v>
      </c>
      <c r="M1248" s="99">
        <f t="shared" si="48"/>
        <v>3.1043893660531695E-2</v>
      </c>
      <c r="N1248" s="99">
        <f t="shared" si="47"/>
        <v>1.5825505112474437E-3</v>
      </c>
      <c r="O1248" s="99">
        <f t="shared" si="47"/>
        <v>6.4759100204498982E-4</v>
      </c>
      <c r="P1248" s="99">
        <f t="shared" si="47"/>
        <v>1.9994372188139061E-4</v>
      </c>
      <c r="Q1248" s="99">
        <f t="shared" si="47"/>
        <v>1.0320981595092024E-4</v>
      </c>
      <c r="R1248" s="99">
        <f t="shared" si="47"/>
        <v>5.5854723926380367E-5</v>
      </c>
      <c r="S1248" s="101"/>
      <c r="T1248" s="99">
        <v>2.0599999999999999E-4</v>
      </c>
      <c r="U1248" s="99">
        <v>4.6799999999999999E-5</v>
      </c>
      <c r="V1248" s="99">
        <v>2.19E-5</v>
      </c>
      <c r="W1248" s="99">
        <v>1.47E-5</v>
      </c>
      <c r="X1248" s="99">
        <v>7.6699999999999994E-6</v>
      </c>
      <c r="Y1248" s="99">
        <v>3.9099999999999999E-7</v>
      </c>
      <c r="Z1248" s="99">
        <v>1.6E-7</v>
      </c>
      <c r="AA1248" s="99">
        <v>4.9399999999999999E-8</v>
      </c>
      <c r="AB1248" s="99">
        <v>2.55E-8</v>
      </c>
      <c r="AC1248" s="99">
        <v>1.3799999999999999E-8</v>
      </c>
    </row>
    <row r="1249" spans="1:29" s="98" customFormat="1" x14ac:dyDescent="0.25">
      <c r="A1249" s="98" t="s">
        <v>86</v>
      </c>
      <c r="B1249" s="98" t="s">
        <v>237</v>
      </c>
      <c r="C1249" s="98" t="s">
        <v>290</v>
      </c>
      <c r="D1249" s="98">
        <v>2016</v>
      </c>
      <c r="E1249" s="98">
        <v>2016</v>
      </c>
      <c r="F1249" s="98" t="s">
        <v>272</v>
      </c>
      <c r="G1249" s="98" t="s">
        <v>273</v>
      </c>
      <c r="H1249" s="98" t="s">
        <v>276</v>
      </c>
      <c r="I1249" s="99">
        <f t="shared" si="48"/>
        <v>7.1639754601226997</v>
      </c>
      <c r="J1249" s="99">
        <f t="shared" si="48"/>
        <v>3.4362797546012276</v>
      </c>
      <c r="K1249" s="99">
        <f t="shared" si="48"/>
        <v>2.1532400817995914</v>
      </c>
      <c r="L1249" s="99">
        <f t="shared" si="48"/>
        <v>1.4854118609406954</v>
      </c>
      <c r="M1249" s="99">
        <f t="shared" si="48"/>
        <v>0.78520408997955005</v>
      </c>
      <c r="N1249" s="99">
        <f t="shared" si="47"/>
        <v>8.5401063394683022E-2</v>
      </c>
      <c r="O1249" s="99">
        <f t="shared" si="47"/>
        <v>4.0474437627811867E-2</v>
      </c>
      <c r="P1249" s="99">
        <f t="shared" si="47"/>
        <v>1.4327950920245398E-2</v>
      </c>
      <c r="Q1249" s="99">
        <f t="shared" si="47"/>
        <v>6.1925889570552152E-3</v>
      </c>
      <c r="R1249" s="99">
        <f t="shared" si="47"/>
        <v>2.4851304703476483E-3</v>
      </c>
      <c r="S1249" s="101"/>
      <c r="T1249" s="99">
        <v>1.7700000000000001E-3</v>
      </c>
      <c r="U1249" s="99">
        <v>8.4900000000000004E-4</v>
      </c>
      <c r="V1249" s="99">
        <v>5.3200000000000003E-4</v>
      </c>
      <c r="W1249" s="99">
        <v>3.6699999999999998E-4</v>
      </c>
      <c r="X1249" s="99">
        <v>1.94E-4</v>
      </c>
      <c r="Y1249" s="99">
        <v>2.1100000000000001E-5</v>
      </c>
      <c r="Z1249" s="99">
        <v>1.0000000000000001E-5</v>
      </c>
      <c r="AA1249" s="99">
        <v>3.54E-6</v>
      </c>
      <c r="AB1249" s="99">
        <v>1.53E-6</v>
      </c>
      <c r="AC1249" s="99">
        <v>6.1399999999999997E-7</v>
      </c>
    </row>
    <row r="1250" spans="1:29" s="98" customFormat="1" x14ac:dyDescent="0.25">
      <c r="A1250" s="98" t="s">
        <v>86</v>
      </c>
      <c r="B1250" s="98" t="s">
        <v>237</v>
      </c>
      <c r="C1250" s="98" t="s">
        <v>290</v>
      </c>
      <c r="D1250" s="98">
        <v>2016</v>
      </c>
      <c r="E1250" s="98">
        <v>2016</v>
      </c>
      <c r="F1250" s="98" t="s">
        <v>272</v>
      </c>
      <c r="G1250" s="98" t="s">
        <v>277</v>
      </c>
      <c r="H1250" s="98" t="s">
        <v>274</v>
      </c>
      <c r="I1250" s="99">
        <f t="shared" si="48"/>
        <v>0.760919427402863</v>
      </c>
      <c r="J1250" s="99">
        <f t="shared" si="48"/>
        <v>0.29101120654396728</v>
      </c>
      <c r="K1250" s="99">
        <f t="shared" si="48"/>
        <v>0.14975541922290389</v>
      </c>
      <c r="L1250" s="99">
        <f t="shared" si="48"/>
        <v>0.12101856850715746</v>
      </c>
      <c r="M1250" s="99">
        <f t="shared" si="48"/>
        <v>7.042552147239263E-2</v>
      </c>
      <c r="N1250" s="99">
        <f t="shared" si="47"/>
        <v>4.4117137014314921E-3</v>
      </c>
      <c r="O1250" s="99">
        <f t="shared" si="47"/>
        <v>3.2217652351738241E-3</v>
      </c>
      <c r="P1250" s="99">
        <f t="shared" si="47"/>
        <v>8.7829529652351729E-4</v>
      </c>
      <c r="Q1250" s="99">
        <f t="shared" si="47"/>
        <v>3.484849079754601E-4</v>
      </c>
      <c r="R1250" s="99">
        <f t="shared" si="47"/>
        <v>1.4408899795501025E-4</v>
      </c>
      <c r="S1250" s="101"/>
      <c r="T1250" s="99">
        <v>1.8799999999999999E-4</v>
      </c>
      <c r="U1250" s="99">
        <v>7.1899999999999999E-5</v>
      </c>
      <c r="V1250" s="99">
        <v>3.6999999999999998E-5</v>
      </c>
      <c r="W1250" s="99">
        <v>2.9899999999999998E-5</v>
      </c>
      <c r="X1250" s="99">
        <v>1.7399999999999999E-5</v>
      </c>
      <c r="Y1250" s="99">
        <v>1.0899999999999999E-6</v>
      </c>
      <c r="Z1250" s="99">
        <v>7.9599999999999998E-7</v>
      </c>
      <c r="AA1250" s="99">
        <v>2.17E-7</v>
      </c>
      <c r="AB1250" s="99">
        <v>8.6099999999999997E-8</v>
      </c>
      <c r="AC1250" s="99">
        <v>3.5600000000000001E-8</v>
      </c>
    </row>
    <row r="1251" spans="1:29" s="98" customFormat="1" x14ac:dyDescent="0.25">
      <c r="A1251" s="98" t="s">
        <v>86</v>
      </c>
      <c r="B1251" s="98" t="s">
        <v>237</v>
      </c>
      <c r="C1251" s="98" t="s">
        <v>290</v>
      </c>
      <c r="D1251" s="98">
        <v>2016</v>
      </c>
      <c r="E1251" s="98">
        <v>2016</v>
      </c>
      <c r="F1251" s="98" t="s">
        <v>272</v>
      </c>
      <c r="G1251" s="98" t="s">
        <v>277</v>
      </c>
      <c r="H1251" s="98" t="s">
        <v>275</v>
      </c>
      <c r="I1251" s="99">
        <f t="shared" si="48"/>
        <v>1.4368425357873211</v>
      </c>
      <c r="J1251" s="99">
        <f t="shared" si="48"/>
        <v>0.47759836400817995</v>
      </c>
      <c r="K1251" s="99">
        <f t="shared" si="48"/>
        <v>0.29627288343558283</v>
      </c>
      <c r="L1251" s="99">
        <f t="shared" si="48"/>
        <v>0.18942036809815951</v>
      </c>
      <c r="M1251" s="99">
        <f t="shared" si="48"/>
        <v>0.10361456032719837</v>
      </c>
      <c r="N1251" s="99">
        <f t="shared" si="47"/>
        <v>1.1332842535787322E-2</v>
      </c>
      <c r="O1251" s="99">
        <f t="shared" si="47"/>
        <v>4.8974069529652354E-3</v>
      </c>
      <c r="P1251" s="99">
        <f t="shared" si="47"/>
        <v>1.4773169734151328E-3</v>
      </c>
      <c r="Q1251" s="99">
        <f t="shared" si="47"/>
        <v>5.7473701431492844E-4</v>
      </c>
      <c r="R1251" s="99">
        <f t="shared" si="47"/>
        <v>2.2503787321063396E-4</v>
      </c>
      <c r="S1251" s="101"/>
      <c r="T1251" s="99">
        <v>3.5500000000000001E-4</v>
      </c>
      <c r="U1251" s="99">
        <v>1.18E-4</v>
      </c>
      <c r="V1251" s="99">
        <v>7.3200000000000004E-5</v>
      </c>
      <c r="W1251" s="99">
        <v>4.6799999999999999E-5</v>
      </c>
      <c r="X1251" s="99">
        <v>2.5599999999999999E-5</v>
      </c>
      <c r="Y1251" s="99">
        <v>2.7999999999999999E-6</v>
      </c>
      <c r="Z1251" s="99">
        <v>1.2100000000000001E-6</v>
      </c>
      <c r="AA1251" s="99">
        <v>3.65E-7</v>
      </c>
      <c r="AB1251" s="99">
        <v>1.42E-7</v>
      </c>
      <c r="AC1251" s="99">
        <v>5.5600000000000002E-8</v>
      </c>
    </row>
    <row r="1252" spans="1:29" s="98" customFormat="1" x14ac:dyDescent="0.25">
      <c r="A1252" s="98" t="s">
        <v>86</v>
      </c>
      <c r="B1252" s="98" t="s">
        <v>237</v>
      </c>
      <c r="C1252" s="98" t="s">
        <v>290</v>
      </c>
      <c r="D1252" s="98">
        <v>2016</v>
      </c>
      <c r="E1252" s="98">
        <v>2016</v>
      </c>
      <c r="F1252" s="98" t="s">
        <v>272</v>
      </c>
      <c r="G1252" s="98" t="s">
        <v>277</v>
      </c>
      <c r="H1252" s="98" t="s">
        <v>276</v>
      </c>
      <c r="I1252" s="99">
        <f t="shared" si="48"/>
        <v>3.9705423312883439</v>
      </c>
      <c r="J1252" s="99">
        <f t="shared" si="48"/>
        <v>1.9103934560327198</v>
      </c>
      <c r="K1252" s="99">
        <f t="shared" si="48"/>
        <v>1.3113717791411044</v>
      </c>
      <c r="L1252" s="99">
        <f t="shared" si="48"/>
        <v>0.81758364008179962</v>
      </c>
      <c r="M1252" s="99">
        <f t="shared" si="48"/>
        <v>0.42498159509202454</v>
      </c>
      <c r="N1252" s="99">
        <f t="shared" si="47"/>
        <v>5.342625766871166E-2</v>
      </c>
      <c r="O1252" s="99">
        <f t="shared" si="47"/>
        <v>1.7161161554192231E-2</v>
      </c>
      <c r="P1252" s="99">
        <f t="shared" si="47"/>
        <v>6.4759100204498984E-3</v>
      </c>
      <c r="Q1252" s="99">
        <f t="shared" si="47"/>
        <v>2.9263018404907977E-3</v>
      </c>
      <c r="R1252" s="99">
        <f t="shared" si="47"/>
        <v>1.1454265848670755E-3</v>
      </c>
      <c r="S1252" s="101"/>
      <c r="T1252" s="99">
        <v>9.810000000000001E-4</v>
      </c>
      <c r="U1252" s="99">
        <v>4.7199999999999998E-4</v>
      </c>
      <c r="V1252" s="99">
        <v>3.2400000000000001E-4</v>
      </c>
      <c r="W1252" s="99">
        <v>2.02E-4</v>
      </c>
      <c r="X1252" s="99">
        <v>1.05E-4</v>
      </c>
      <c r="Y1252" s="99">
        <v>1.3200000000000001E-5</v>
      </c>
      <c r="Z1252" s="99">
        <v>4.2400000000000001E-6</v>
      </c>
      <c r="AA1252" s="99">
        <v>1.5999999999999999E-6</v>
      </c>
      <c r="AB1252" s="99">
        <v>7.23E-7</v>
      </c>
      <c r="AC1252" s="99">
        <v>2.8299999999999998E-7</v>
      </c>
    </row>
    <row r="1253" spans="1:29" s="98" customFormat="1" x14ac:dyDescent="0.25">
      <c r="A1253" s="98" t="s">
        <v>86</v>
      </c>
      <c r="B1253" s="98" t="s">
        <v>237</v>
      </c>
      <c r="C1253" s="98" t="s">
        <v>290</v>
      </c>
      <c r="D1253" s="98">
        <v>2016</v>
      </c>
      <c r="E1253" s="98">
        <v>2016</v>
      </c>
      <c r="F1253" s="98" t="s">
        <v>272</v>
      </c>
      <c r="G1253" s="98" t="s">
        <v>278</v>
      </c>
      <c r="H1253" s="98" t="s">
        <v>274</v>
      </c>
      <c r="I1253" s="99">
        <f t="shared" si="48"/>
        <v>0.32192745005505724</v>
      </c>
      <c r="J1253" s="99">
        <f t="shared" si="48"/>
        <v>0.12312012584552474</v>
      </c>
      <c r="K1253" s="99">
        <f t="shared" si="48"/>
        <v>6.3358061978921063E-2</v>
      </c>
      <c r="L1253" s="99">
        <f t="shared" si="48"/>
        <v>5.1200163599182003E-2</v>
      </c>
      <c r="M1253" s="99">
        <f t="shared" si="48"/>
        <v>2.9795412930627648E-2</v>
      </c>
      <c r="N1253" s="99">
        <f t="shared" si="47"/>
        <v>1.8664942582979388E-3</v>
      </c>
      <c r="O1253" s="99">
        <f t="shared" si="47"/>
        <v>1.3630545225735418E-3</v>
      </c>
      <c r="P1253" s="99">
        <f t="shared" si="47"/>
        <v>3.7158647160610348E-4</v>
      </c>
      <c r="Q1253" s="99">
        <f t="shared" si="47"/>
        <v>1.4743592260500247E-4</v>
      </c>
      <c r="R1253" s="99">
        <f t="shared" si="47"/>
        <v>6.096072990404294E-5</v>
      </c>
      <c r="S1253" s="101"/>
      <c r="T1253" s="99">
        <v>7.9538461538461498E-5</v>
      </c>
      <c r="U1253" s="99">
        <v>3.04192307692308E-5</v>
      </c>
      <c r="V1253" s="99">
        <v>1.5653846153846199E-5</v>
      </c>
      <c r="W1253" s="99">
        <v>1.2649999999999999E-5</v>
      </c>
      <c r="X1253" s="99">
        <v>7.3615384615384599E-6</v>
      </c>
      <c r="Y1253" s="99">
        <v>4.6115384615384601E-7</v>
      </c>
      <c r="Z1253" s="99">
        <v>3.3676923076923099E-7</v>
      </c>
      <c r="AA1253" s="99">
        <v>9.1807692307692293E-8</v>
      </c>
      <c r="AB1253" s="99">
        <v>3.6426923076923103E-8</v>
      </c>
      <c r="AC1253" s="99">
        <v>1.50615384615385E-8</v>
      </c>
    </row>
    <row r="1254" spans="1:29" s="98" customFormat="1" x14ac:dyDescent="0.25">
      <c r="A1254" s="98" t="s">
        <v>86</v>
      </c>
      <c r="B1254" s="98" t="s">
        <v>237</v>
      </c>
      <c r="C1254" s="98" t="s">
        <v>290</v>
      </c>
      <c r="D1254" s="98">
        <v>2016</v>
      </c>
      <c r="E1254" s="98">
        <v>2016</v>
      </c>
      <c r="F1254" s="98" t="s">
        <v>272</v>
      </c>
      <c r="G1254" s="98" t="s">
        <v>278</v>
      </c>
      <c r="H1254" s="98" t="s">
        <v>275</v>
      </c>
      <c r="I1254" s="99">
        <f t="shared" si="48"/>
        <v>0.6078949189869447</v>
      </c>
      <c r="J1254" s="99">
        <f t="shared" si="48"/>
        <v>0.20206084631115295</v>
      </c>
      <c r="K1254" s="99">
        <f t="shared" si="48"/>
        <v>0.1253462199150544</v>
      </c>
      <c r="L1254" s="99">
        <f t="shared" si="48"/>
        <v>8.0139386503067483E-2</v>
      </c>
      <c r="M1254" s="99">
        <f t="shared" si="48"/>
        <v>4.3836929369199182E-2</v>
      </c>
      <c r="N1254" s="99">
        <f t="shared" ref="N1254:R1304" si="49">1000*98.96*Y1254/24.45</f>
        <v>4.7946641497561551E-3</v>
      </c>
      <c r="O1254" s="99">
        <f t="shared" si="49"/>
        <v>2.0719798647160616E-3</v>
      </c>
      <c r="P1254" s="99">
        <f t="shared" si="49"/>
        <v>6.2501871952178728E-4</v>
      </c>
      <c r="Q1254" s="99">
        <f t="shared" si="49"/>
        <v>2.4315796759477752E-4</v>
      </c>
      <c r="R1254" s="99">
        <f t="shared" si="49"/>
        <v>9.5208330973729652E-5</v>
      </c>
      <c r="S1254" s="101"/>
      <c r="T1254" s="99">
        <v>1.5019230769230799E-4</v>
      </c>
      <c r="U1254" s="99">
        <v>4.99230769230769E-5</v>
      </c>
      <c r="V1254" s="99">
        <v>3.09692307692308E-5</v>
      </c>
      <c r="W1254" s="99">
        <v>1.98E-5</v>
      </c>
      <c r="X1254" s="99">
        <v>1.08307692307692E-5</v>
      </c>
      <c r="Y1254" s="99">
        <v>1.18461538461538E-6</v>
      </c>
      <c r="Z1254" s="99">
        <v>5.1192307692307701E-7</v>
      </c>
      <c r="AA1254" s="99">
        <v>1.5442307692307699E-7</v>
      </c>
      <c r="AB1254" s="99">
        <v>6.00769230769231E-8</v>
      </c>
      <c r="AC1254" s="99">
        <v>2.3523076923076901E-8</v>
      </c>
    </row>
    <row r="1255" spans="1:29" s="98" customFormat="1" x14ac:dyDescent="0.25">
      <c r="A1255" s="98" t="s">
        <v>86</v>
      </c>
      <c r="B1255" s="98" t="s">
        <v>237</v>
      </c>
      <c r="C1255" s="98" t="s">
        <v>290</v>
      </c>
      <c r="D1255" s="98">
        <v>2016</v>
      </c>
      <c r="E1255" s="98">
        <v>2016</v>
      </c>
      <c r="F1255" s="98" t="s">
        <v>272</v>
      </c>
      <c r="G1255" s="98" t="s">
        <v>278</v>
      </c>
      <c r="H1255" s="98" t="s">
        <v>276</v>
      </c>
      <c r="I1255" s="99">
        <f t="shared" ref="I1255:M1305" si="50">1000*98.96*T1255/24.45</f>
        <v>1.6798448324681474</v>
      </c>
      <c r="J1255" s="99">
        <f t="shared" si="50"/>
        <v>0.80824338524461359</v>
      </c>
      <c r="K1255" s="99">
        <f t="shared" si="50"/>
        <v>0.55481113732892851</v>
      </c>
      <c r="L1255" s="99">
        <f t="shared" si="50"/>
        <v>0.34590077080383846</v>
      </c>
      <c r="M1255" s="99">
        <f t="shared" si="50"/>
        <v>0.17979990561585646</v>
      </c>
      <c r="N1255" s="99">
        <f t="shared" si="49"/>
        <v>2.2603416705993373E-2</v>
      </c>
      <c r="O1255" s="99">
        <f t="shared" si="49"/>
        <v>7.2604914267736199E-3</v>
      </c>
      <c r="P1255" s="99">
        <f t="shared" si="49"/>
        <v>2.7398080855749575E-3</v>
      </c>
      <c r="Q1255" s="99">
        <f t="shared" si="49"/>
        <v>1.238050778669182E-3</v>
      </c>
      <c r="R1255" s="99">
        <f t="shared" si="49"/>
        <v>4.8460355513606961E-4</v>
      </c>
      <c r="S1255" s="101"/>
      <c r="T1255" s="99">
        <v>4.1503846153846202E-4</v>
      </c>
      <c r="U1255" s="99">
        <v>1.9969230769230801E-4</v>
      </c>
      <c r="V1255" s="99">
        <v>1.37076923076923E-4</v>
      </c>
      <c r="W1255" s="99">
        <v>8.5461538461538501E-5</v>
      </c>
      <c r="X1255" s="99">
        <v>4.4423076923076901E-5</v>
      </c>
      <c r="Y1255" s="99">
        <v>5.5846153846153802E-6</v>
      </c>
      <c r="Z1255" s="99">
        <v>1.79384615384615E-6</v>
      </c>
      <c r="AA1255" s="99">
        <v>6.7692307692307701E-7</v>
      </c>
      <c r="AB1255" s="99">
        <v>3.05884615384615E-7</v>
      </c>
      <c r="AC1255" s="99">
        <v>1.19730769230769E-7</v>
      </c>
    </row>
    <row r="1256" spans="1:29" s="98" customFormat="1" x14ac:dyDescent="0.25">
      <c r="A1256" s="98" t="s">
        <v>86</v>
      </c>
      <c r="B1256" s="98" t="s">
        <v>237</v>
      </c>
      <c r="C1256" s="98" t="s">
        <v>290</v>
      </c>
      <c r="D1256" s="98">
        <v>2016</v>
      </c>
      <c r="E1256" s="98">
        <v>2016</v>
      </c>
      <c r="F1256" s="98" t="s">
        <v>279</v>
      </c>
      <c r="G1256" s="98" t="s">
        <v>273</v>
      </c>
      <c r="H1256" s="98" t="s">
        <v>274</v>
      </c>
      <c r="I1256" s="99">
        <f t="shared" si="50"/>
        <v>0</v>
      </c>
      <c r="J1256" s="99">
        <f t="shared" si="50"/>
        <v>0</v>
      </c>
      <c r="K1256" s="99">
        <f t="shared" si="50"/>
        <v>0</v>
      </c>
      <c r="L1256" s="99">
        <f t="shared" si="50"/>
        <v>0</v>
      </c>
      <c r="M1256" s="99">
        <f t="shared" si="50"/>
        <v>0</v>
      </c>
      <c r="N1256" s="99">
        <f t="shared" si="49"/>
        <v>0</v>
      </c>
      <c r="O1256" s="99">
        <f t="shared" si="49"/>
        <v>0</v>
      </c>
      <c r="P1256" s="99">
        <f t="shared" si="49"/>
        <v>0</v>
      </c>
      <c r="Q1256" s="99">
        <f t="shared" si="49"/>
        <v>0</v>
      </c>
      <c r="R1256" s="99">
        <f t="shared" si="49"/>
        <v>0</v>
      </c>
      <c r="S1256" s="101"/>
      <c r="T1256" s="99">
        <v>0</v>
      </c>
      <c r="U1256" s="99">
        <v>0</v>
      </c>
      <c r="V1256" s="99">
        <v>0</v>
      </c>
      <c r="W1256" s="99">
        <v>0</v>
      </c>
      <c r="X1256" s="99">
        <v>0</v>
      </c>
      <c r="Y1256" s="99">
        <v>0</v>
      </c>
      <c r="Z1256" s="99">
        <v>0</v>
      </c>
      <c r="AA1256" s="99">
        <v>0</v>
      </c>
      <c r="AB1256" s="99">
        <v>0</v>
      </c>
      <c r="AC1256" s="99">
        <v>0</v>
      </c>
    </row>
    <row r="1257" spans="1:29" s="98" customFormat="1" x14ac:dyDescent="0.25">
      <c r="A1257" s="98" t="s">
        <v>86</v>
      </c>
      <c r="B1257" s="98" t="s">
        <v>237</v>
      </c>
      <c r="C1257" s="98" t="s">
        <v>290</v>
      </c>
      <c r="D1257" s="98">
        <v>2016</v>
      </c>
      <c r="E1257" s="98">
        <v>2016</v>
      </c>
      <c r="F1257" s="98" t="s">
        <v>279</v>
      </c>
      <c r="G1257" s="98" t="s">
        <v>273</v>
      </c>
      <c r="H1257" s="98" t="s">
        <v>275</v>
      </c>
      <c r="I1257" s="99">
        <f t="shared" si="50"/>
        <v>0.83377341513292424</v>
      </c>
      <c r="J1257" s="99">
        <f t="shared" si="50"/>
        <v>0.18861087934560328</v>
      </c>
      <c r="K1257" s="99">
        <f t="shared" si="50"/>
        <v>8.337734151329243E-2</v>
      </c>
      <c r="L1257" s="99">
        <f t="shared" si="50"/>
        <v>5.0997791411042943E-2</v>
      </c>
      <c r="M1257" s="99">
        <f t="shared" si="50"/>
        <v>1.6392147239263806E-2</v>
      </c>
      <c r="N1257" s="99">
        <f t="shared" si="49"/>
        <v>1.0685251533742331E-4</v>
      </c>
      <c r="O1257" s="99">
        <f t="shared" si="49"/>
        <v>2.4284662576687119E-5</v>
      </c>
      <c r="P1257" s="99">
        <f t="shared" si="49"/>
        <v>3.4200899795501026E-7</v>
      </c>
      <c r="Q1257" s="99">
        <f t="shared" si="49"/>
        <v>0</v>
      </c>
      <c r="R1257" s="99">
        <f t="shared" si="49"/>
        <v>0</v>
      </c>
      <c r="S1257" s="101"/>
      <c r="T1257" s="99">
        <v>2.0599999999999999E-4</v>
      </c>
      <c r="U1257" s="99">
        <v>4.6600000000000001E-5</v>
      </c>
      <c r="V1257" s="99">
        <v>2.0599999999999999E-5</v>
      </c>
      <c r="W1257" s="99">
        <v>1.26E-5</v>
      </c>
      <c r="X1257" s="99">
        <v>4.0500000000000002E-6</v>
      </c>
      <c r="Y1257" s="99">
        <v>2.6400000000000001E-8</v>
      </c>
      <c r="Z1257" s="99">
        <v>6E-9</v>
      </c>
      <c r="AA1257" s="99">
        <v>8.4500000000000005E-11</v>
      </c>
      <c r="AB1257" s="99">
        <v>0</v>
      </c>
      <c r="AC1257" s="99">
        <v>0</v>
      </c>
    </row>
    <row r="1258" spans="1:29" s="98" customFormat="1" x14ac:dyDescent="0.25">
      <c r="A1258" s="98" t="s">
        <v>86</v>
      </c>
      <c r="B1258" s="98" t="s">
        <v>237</v>
      </c>
      <c r="C1258" s="98" t="s">
        <v>290</v>
      </c>
      <c r="D1258" s="98">
        <v>2016</v>
      </c>
      <c r="E1258" s="98">
        <v>2016</v>
      </c>
      <c r="F1258" s="98" t="s">
        <v>279</v>
      </c>
      <c r="G1258" s="98" t="s">
        <v>273</v>
      </c>
      <c r="H1258" s="98" t="s">
        <v>276</v>
      </c>
      <c r="I1258" s="99">
        <f t="shared" si="50"/>
        <v>7.1639754601226997</v>
      </c>
      <c r="J1258" s="99">
        <f t="shared" si="50"/>
        <v>3.4362797546012276</v>
      </c>
      <c r="K1258" s="99">
        <f t="shared" si="50"/>
        <v>2.1451451942740287</v>
      </c>
      <c r="L1258" s="99">
        <f t="shared" si="50"/>
        <v>1.4773169734151328</v>
      </c>
      <c r="M1258" s="99">
        <f t="shared" si="50"/>
        <v>0.72853987730061365</v>
      </c>
      <c r="N1258" s="99">
        <f t="shared" si="49"/>
        <v>5.1402535787321069E-2</v>
      </c>
      <c r="O1258" s="99">
        <f t="shared" si="49"/>
        <v>1.873966462167689E-2</v>
      </c>
      <c r="P1258" s="99">
        <f t="shared" si="49"/>
        <v>4.330764826175869E-3</v>
      </c>
      <c r="Q1258" s="99">
        <f t="shared" si="49"/>
        <v>1.457079754601227E-3</v>
      </c>
      <c r="R1258" s="99">
        <f t="shared" si="49"/>
        <v>4.9378813905930476E-4</v>
      </c>
      <c r="S1258" s="101"/>
      <c r="T1258" s="99">
        <v>1.7700000000000001E-3</v>
      </c>
      <c r="U1258" s="99">
        <v>8.4900000000000004E-4</v>
      </c>
      <c r="V1258" s="99">
        <v>5.2999999999999998E-4</v>
      </c>
      <c r="W1258" s="99">
        <v>3.6499999999999998E-4</v>
      </c>
      <c r="X1258" s="99">
        <v>1.8000000000000001E-4</v>
      </c>
      <c r="Y1258" s="99">
        <v>1.27E-5</v>
      </c>
      <c r="Z1258" s="99">
        <v>4.6299999999999997E-6</v>
      </c>
      <c r="AA1258" s="99">
        <v>1.0699999999999999E-6</v>
      </c>
      <c r="AB1258" s="99">
        <v>3.5999999999999999E-7</v>
      </c>
      <c r="AC1258" s="99">
        <v>1.2200000000000001E-7</v>
      </c>
    </row>
    <row r="1259" spans="1:29" s="98" customFormat="1" x14ac:dyDescent="0.25">
      <c r="A1259" s="98" t="s">
        <v>86</v>
      </c>
      <c r="B1259" s="98" t="s">
        <v>237</v>
      </c>
      <c r="C1259" s="98" t="s">
        <v>290</v>
      </c>
      <c r="D1259" s="98">
        <v>2016</v>
      </c>
      <c r="E1259" s="98">
        <v>2016</v>
      </c>
      <c r="F1259" s="98" t="s">
        <v>279</v>
      </c>
      <c r="G1259" s="98" t="s">
        <v>277</v>
      </c>
      <c r="H1259" s="98" t="s">
        <v>274</v>
      </c>
      <c r="I1259" s="99">
        <f t="shared" si="50"/>
        <v>0.760919427402863</v>
      </c>
      <c r="J1259" s="99">
        <f t="shared" si="50"/>
        <v>0.29020171779141102</v>
      </c>
      <c r="K1259" s="99">
        <f t="shared" si="50"/>
        <v>0.14368425357873213</v>
      </c>
      <c r="L1259" s="99">
        <f t="shared" si="50"/>
        <v>0.11170944785276074</v>
      </c>
      <c r="M1259" s="99">
        <f t="shared" si="50"/>
        <v>4.9783558282208595E-2</v>
      </c>
      <c r="N1259" s="99">
        <f t="shared" si="49"/>
        <v>1.3032768916155417E-3</v>
      </c>
      <c r="O1259" s="99">
        <f t="shared" si="49"/>
        <v>9.3495950920245404E-4</v>
      </c>
      <c r="P1259" s="99">
        <f t="shared" si="49"/>
        <v>1.9711051124744375E-4</v>
      </c>
      <c r="Q1259" s="99">
        <f t="shared" si="49"/>
        <v>6.1925889570552163E-5</v>
      </c>
      <c r="R1259" s="99">
        <f t="shared" si="49"/>
        <v>1.9144408997955012E-5</v>
      </c>
      <c r="S1259" s="101"/>
      <c r="T1259" s="99">
        <v>1.8799999999999999E-4</v>
      </c>
      <c r="U1259" s="99">
        <v>7.1699999999999995E-5</v>
      </c>
      <c r="V1259" s="99">
        <v>3.5500000000000002E-5</v>
      </c>
      <c r="W1259" s="99">
        <v>2.76E-5</v>
      </c>
      <c r="X1259" s="99">
        <v>1.2300000000000001E-5</v>
      </c>
      <c r="Y1259" s="99">
        <v>3.22E-7</v>
      </c>
      <c r="Z1259" s="99">
        <v>2.3099999999999999E-7</v>
      </c>
      <c r="AA1259" s="99">
        <v>4.8699999999999999E-8</v>
      </c>
      <c r="AB1259" s="99">
        <v>1.5300000000000001E-8</v>
      </c>
      <c r="AC1259" s="99">
        <v>4.73E-9</v>
      </c>
    </row>
    <row r="1260" spans="1:29" s="98" customFormat="1" x14ac:dyDescent="0.25">
      <c r="A1260" s="98" t="s">
        <v>86</v>
      </c>
      <c r="B1260" s="98" t="s">
        <v>237</v>
      </c>
      <c r="C1260" s="98" t="s">
        <v>290</v>
      </c>
      <c r="D1260" s="98">
        <v>2016</v>
      </c>
      <c r="E1260" s="98">
        <v>2016</v>
      </c>
      <c r="F1260" s="98" t="s">
        <v>279</v>
      </c>
      <c r="G1260" s="98" t="s">
        <v>277</v>
      </c>
      <c r="H1260" s="98" t="s">
        <v>275</v>
      </c>
      <c r="I1260" s="99">
        <f t="shared" si="50"/>
        <v>1.4368425357873211</v>
      </c>
      <c r="J1260" s="99">
        <f t="shared" si="50"/>
        <v>0.47759836400817995</v>
      </c>
      <c r="K1260" s="99">
        <f t="shared" si="50"/>
        <v>0.29263018404907976</v>
      </c>
      <c r="L1260" s="99">
        <f t="shared" si="50"/>
        <v>0.17849226993865033</v>
      </c>
      <c r="M1260" s="99">
        <f t="shared" si="50"/>
        <v>7.852040899795501E-2</v>
      </c>
      <c r="N1260" s="99">
        <f t="shared" si="49"/>
        <v>4.533137014314929E-3</v>
      </c>
      <c r="O1260" s="99">
        <f t="shared" si="49"/>
        <v>1.5906453987730063E-3</v>
      </c>
      <c r="P1260" s="99">
        <f t="shared" si="49"/>
        <v>3.3958053169734156E-4</v>
      </c>
      <c r="Q1260" s="99">
        <f t="shared" si="49"/>
        <v>1.0725725971370142E-4</v>
      </c>
      <c r="R1260" s="99">
        <f t="shared" si="49"/>
        <v>3.4281848670756648E-5</v>
      </c>
      <c r="S1260" s="101"/>
      <c r="T1260" s="99">
        <v>3.5500000000000001E-4</v>
      </c>
      <c r="U1260" s="99">
        <v>1.18E-4</v>
      </c>
      <c r="V1260" s="99">
        <v>7.2299999999999996E-5</v>
      </c>
      <c r="W1260" s="99">
        <v>4.4100000000000001E-5</v>
      </c>
      <c r="X1260" s="99">
        <v>1.9400000000000001E-5</v>
      </c>
      <c r="Y1260" s="99">
        <v>1.1200000000000001E-6</v>
      </c>
      <c r="Z1260" s="99">
        <v>3.9299999999999999E-7</v>
      </c>
      <c r="AA1260" s="99">
        <v>8.3900000000000004E-8</v>
      </c>
      <c r="AB1260" s="99">
        <v>2.6499999999999999E-8</v>
      </c>
      <c r="AC1260" s="99">
        <v>8.4700000000000007E-9</v>
      </c>
    </row>
    <row r="1261" spans="1:29" s="98" customFormat="1" x14ac:dyDescent="0.25">
      <c r="A1261" s="98" t="s">
        <v>86</v>
      </c>
      <c r="B1261" s="98" t="s">
        <v>237</v>
      </c>
      <c r="C1261" s="98" t="s">
        <v>290</v>
      </c>
      <c r="D1261" s="98">
        <v>2016</v>
      </c>
      <c r="E1261" s="98">
        <v>2016</v>
      </c>
      <c r="F1261" s="98" t="s">
        <v>279</v>
      </c>
      <c r="G1261" s="98" t="s">
        <v>277</v>
      </c>
      <c r="H1261" s="98" t="s">
        <v>276</v>
      </c>
      <c r="I1261" s="99">
        <f t="shared" si="50"/>
        <v>3.9705423312883439</v>
      </c>
      <c r="J1261" s="99">
        <f t="shared" si="50"/>
        <v>1.9063460122699387</v>
      </c>
      <c r="K1261" s="99">
        <f t="shared" si="50"/>
        <v>1.307324335378323</v>
      </c>
      <c r="L1261" s="99">
        <f t="shared" si="50"/>
        <v>0.80948875255623731</v>
      </c>
      <c r="M1261" s="99">
        <f t="shared" si="50"/>
        <v>0.40191116564417184</v>
      </c>
      <c r="N1261" s="99">
        <f t="shared" si="49"/>
        <v>3.8531664621676891E-2</v>
      </c>
      <c r="O1261" s="99">
        <f t="shared" si="49"/>
        <v>9.8757627811860947E-3</v>
      </c>
      <c r="P1261" s="99">
        <f t="shared" si="49"/>
        <v>2.1168130879345606E-3</v>
      </c>
      <c r="Q1261" s="99">
        <f t="shared" si="49"/>
        <v>6.6782822085889571E-4</v>
      </c>
      <c r="R1261" s="99">
        <f t="shared" si="49"/>
        <v>2.1127656441717789E-4</v>
      </c>
      <c r="S1261" s="101"/>
      <c r="T1261" s="99">
        <v>9.810000000000001E-4</v>
      </c>
      <c r="U1261" s="99">
        <v>4.7100000000000001E-4</v>
      </c>
      <c r="V1261" s="99">
        <v>3.2299999999999999E-4</v>
      </c>
      <c r="W1261" s="99">
        <v>2.0000000000000001E-4</v>
      </c>
      <c r="X1261" s="99">
        <v>9.9300000000000001E-5</v>
      </c>
      <c r="Y1261" s="99">
        <v>9.5200000000000003E-6</v>
      </c>
      <c r="Z1261" s="99">
        <v>2.4399999999999999E-6</v>
      </c>
      <c r="AA1261" s="99">
        <v>5.2300000000000001E-7</v>
      </c>
      <c r="AB1261" s="99">
        <v>1.6500000000000001E-7</v>
      </c>
      <c r="AC1261" s="99">
        <v>5.2199999999999998E-8</v>
      </c>
    </row>
    <row r="1262" spans="1:29" s="98" customFormat="1" x14ac:dyDescent="0.25">
      <c r="A1262" s="98" t="s">
        <v>86</v>
      </c>
      <c r="B1262" s="98" t="s">
        <v>237</v>
      </c>
      <c r="C1262" s="98" t="s">
        <v>290</v>
      </c>
      <c r="D1262" s="98">
        <v>2016</v>
      </c>
      <c r="E1262" s="98">
        <v>2016</v>
      </c>
      <c r="F1262" s="98" t="s">
        <v>279</v>
      </c>
      <c r="G1262" s="98" t="s">
        <v>278</v>
      </c>
      <c r="H1262" s="98" t="s">
        <v>274</v>
      </c>
      <c r="I1262" s="99">
        <f t="shared" si="50"/>
        <v>0.32192745005505724</v>
      </c>
      <c r="J1262" s="99">
        <f t="shared" si="50"/>
        <v>0.12277764983482783</v>
      </c>
      <c r="K1262" s="99">
        <f t="shared" si="50"/>
        <v>6.0789491898694481E-2</v>
      </c>
      <c r="L1262" s="99">
        <f t="shared" si="50"/>
        <v>4.7261689476168101E-2</v>
      </c>
      <c r="M1262" s="99">
        <f t="shared" si="50"/>
        <v>2.1062274657857465E-2</v>
      </c>
      <c r="N1262" s="99">
        <f t="shared" si="49"/>
        <v>5.5138637722195914E-4</v>
      </c>
      <c r="O1262" s="99">
        <f t="shared" si="49"/>
        <v>3.9555979235488431E-4</v>
      </c>
      <c r="P1262" s="99">
        <f t="shared" si="49"/>
        <v>8.3392908604687938E-5</v>
      </c>
      <c r="Q1262" s="99">
        <f t="shared" si="49"/>
        <v>2.6199414818310511E-5</v>
      </c>
      <c r="R1262" s="99">
        <f t="shared" si="49"/>
        <v>8.0995576529809807E-6</v>
      </c>
      <c r="S1262" s="101"/>
      <c r="T1262" s="99">
        <v>7.9538461538461498E-5</v>
      </c>
      <c r="U1262" s="99">
        <v>3.0334615384615402E-5</v>
      </c>
      <c r="V1262" s="99">
        <v>1.50192307692308E-5</v>
      </c>
      <c r="W1262" s="99">
        <v>1.16769230769231E-5</v>
      </c>
      <c r="X1262" s="99">
        <v>5.2038461538461504E-6</v>
      </c>
      <c r="Y1262" s="99">
        <v>1.36230769230769E-7</v>
      </c>
      <c r="Z1262" s="99">
        <v>9.7730769230769202E-8</v>
      </c>
      <c r="AA1262" s="99">
        <v>2.0603846153846201E-8</v>
      </c>
      <c r="AB1262" s="99">
        <v>6.4730769230769196E-9</v>
      </c>
      <c r="AC1262" s="99">
        <v>2.0011538461538499E-9</v>
      </c>
    </row>
    <row r="1263" spans="1:29" s="98" customFormat="1" x14ac:dyDescent="0.25">
      <c r="A1263" s="98" t="s">
        <v>86</v>
      </c>
      <c r="B1263" s="98" t="s">
        <v>237</v>
      </c>
      <c r="C1263" s="98" t="s">
        <v>290</v>
      </c>
      <c r="D1263" s="98">
        <v>2016</v>
      </c>
      <c r="E1263" s="98">
        <v>2016</v>
      </c>
      <c r="F1263" s="98" t="s">
        <v>279</v>
      </c>
      <c r="G1263" s="98" t="s">
        <v>278</v>
      </c>
      <c r="H1263" s="98" t="s">
        <v>275</v>
      </c>
      <c r="I1263" s="99">
        <f t="shared" si="50"/>
        <v>0.6078949189869447</v>
      </c>
      <c r="J1263" s="99">
        <f t="shared" si="50"/>
        <v>0.20206084631115295</v>
      </c>
      <c r="K1263" s="99">
        <f t="shared" si="50"/>
        <v>0.1238050778669182</v>
      </c>
      <c r="L1263" s="99">
        <f t="shared" si="50"/>
        <v>7.551596035865972E-2</v>
      </c>
      <c r="M1263" s="99">
        <f t="shared" si="50"/>
        <v>3.3220173037596362E-2</v>
      </c>
      <c r="N1263" s="99">
        <f t="shared" si="49"/>
        <v>1.9178656599024703E-3</v>
      </c>
      <c r="O1263" s="99">
        <f t="shared" si="49"/>
        <v>6.7296536101934959E-4</v>
      </c>
      <c r="P1263" s="99">
        <f t="shared" si="49"/>
        <v>1.436686864873366E-4</v>
      </c>
      <c r="Q1263" s="99">
        <f t="shared" si="49"/>
        <v>4.5378071417335375E-5</v>
      </c>
      <c r="R1263" s="99">
        <f t="shared" si="49"/>
        <v>1.4503859053012434E-5</v>
      </c>
      <c r="S1263" s="101"/>
      <c r="T1263" s="99">
        <v>1.5019230769230799E-4</v>
      </c>
      <c r="U1263" s="99">
        <v>4.99230769230769E-5</v>
      </c>
      <c r="V1263" s="99">
        <v>3.0588461538461501E-5</v>
      </c>
      <c r="W1263" s="99">
        <v>1.8657692307692301E-5</v>
      </c>
      <c r="X1263" s="99">
        <v>8.20769230769231E-6</v>
      </c>
      <c r="Y1263" s="99">
        <v>4.7384615384615398E-7</v>
      </c>
      <c r="Z1263" s="99">
        <v>1.6626923076923099E-7</v>
      </c>
      <c r="AA1263" s="99">
        <v>3.5496153846153801E-8</v>
      </c>
      <c r="AB1263" s="99">
        <v>1.12115384615385E-8</v>
      </c>
      <c r="AC1263" s="99">
        <v>3.5834615384615402E-9</v>
      </c>
    </row>
    <row r="1264" spans="1:29" s="98" customFormat="1" x14ac:dyDescent="0.25">
      <c r="A1264" s="98" t="s">
        <v>86</v>
      </c>
      <c r="B1264" s="98" t="s">
        <v>237</v>
      </c>
      <c r="C1264" s="98" t="s">
        <v>290</v>
      </c>
      <c r="D1264" s="98">
        <v>2016</v>
      </c>
      <c r="E1264" s="98">
        <v>2016</v>
      </c>
      <c r="F1264" s="98" t="s">
        <v>279</v>
      </c>
      <c r="G1264" s="98" t="s">
        <v>278</v>
      </c>
      <c r="H1264" s="98" t="s">
        <v>276</v>
      </c>
      <c r="I1264" s="99">
        <f t="shared" si="50"/>
        <v>1.6798448324681474</v>
      </c>
      <c r="J1264" s="99">
        <f t="shared" si="50"/>
        <v>0.80653100519112886</v>
      </c>
      <c r="K1264" s="99">
        <f t="shared" si="50"/>
        <v>0.55309875727544378</v>
      </c>
      <c r="L1264" s="99">
        <f t="shared" si="50"/>
        <v>0.34247601069686956</v>
      </c>
      <c r="M1264" s="99">
        <f t="shared" si="50"/>
        <v>0.17003933931099591</v>
      </c>
      <c r="N1264" s="99">
        <f t="shared" si="49"/>
        <v>1.6301858109171001E-2</v>
      </c>
      <c r="O1264" s="99">
        <f t="shared" si="49"/>
        <v>4.1782073305018002E-3</v>
      </c>
      <c r="P1264" s="99">
        <f t="shared" si="49"/>
        <v>8.9557476797231497E-4</v>
      </c>
      <c r="Q1264" s="99">
        <f t="shared" si="49"/>
        <v>2.8254270882491737E-4</v>
      </c>
      <c r="R1264" s="99">
        <f t="shared" si="49"/>
        <v>8.9386238791883024E-5</v>
      </c>
      <c r="S1264" s="101"/>
      <c r="T1264" s="99">
        <v>4.1503846153846202E-4</v>
      </c>
      <c r="U1264" s="99">
        <v>1.99269230769231E-4</v>
      </c>
      <c r="V1264" s="99">
        <v>1.36653846153846E-4</v>
      </c>
      <c r="W1264" s="99">
        <v>8.4615384615384601E-5</v>
      </c>
      <c r="X1264" s="99">
        <v>4.2011538461538502E-5</v>
      </c>
      <c r="Y1264" s="99">
        <v>4.0276923076923102E-6</v>
      </c>
      <c r="Z1264" s="99">
        <v>1.03230769230769E-6</v>
      </c>
      <c r="AA1264" s="99">
        <v>2.2126923076923099E-7</v>
      </c>
      <c r="AB1264" s="99">
        <v>6.9807692307692295E-8</v>
      </c>
      <c r="AC1264" s="99">
        <v>2.2084615384615399E-8</v>
      </c>
    </row>
    <row r="1265" spans="1:29" s="98" customFormat="1" x14ac:dyDescent="0.25">
      <c r="A1265" s="98" t="s">
        <v>86</v>
      </c>
      <c r="B1265" s="98" t="s">
        <v>237</v>
      </c>
      <c r="C1265" s="98" t="s">
        <v>290</v>
      </c>
      <c r="D1265" s="98">
        <v>2016</v>
      </c>
      <c r="E1265" s="98">
        <v>2016</v>
      </c>
      <c r="F1265" s="98" t="s">
        <v>280</v>
      </c>
      <c r="G1265" s="98" t="s">
        <v>273</v>
      </c>
      <c r="H1265" s="98" t="s">
        <v>274</v>
      </c>
      <c r="I1265" s="99">
        <f t="shared" si="50"/>
        <v>1.4368425357873211E-12</v>
      </c>
      <c r="J1265" s="99">
        <f t="shared" si="50"/>
        <v>2.914159509202454E-6</v>
      </c>
      <c r="K1265" s="99">
        <f t="shared" si="50"/>
        <v>2.7846413087934563E-5</v>
      </c>
      <c r="L1265" s="99">
        <f t="shared" si="50"/>
        <v>1.6392147239263806E-4</v>
      </c>
      <c r="M1265" s="99">
        <f t="shared" si="50"/>
        <v>6.0711656441717792E-4</v>
      </c>
      <c r="N1265" s="99">
        <f t="shared" si="49"/>
        <v>1.3558936605316974E-4</v>
      </c>
      <c r="O1265" s="99">
        <f t="shared" si="49"/>
        <v>1.0118609406952966E-4</v>
      </c>
      <c r="P1265" s="99">
        <f t="shared" si="49"/>
        <v>3.8045971370143147E-5</v>
      </c>
      <c r="Q1265" s="99">
        <f t="shared" si="49"/>
        <v>1.6877840490797546E-5</v>
      </c>
      <c r="R1265" s="99">
        <f t="shared" si="49"/>
        <v>7.6901431492842549E-6</v>
      </c>
      <c r="S1265" s="101"/>
      <c r="T1265" s="99">
        <v>3.55E-16</v>
      </c>
      <c r="U1265" s="99">
        <v>7.2E-10</v>
      </c>
      <c r="V1265" s="99">
        <v>6.8800000000000002E-9</v>
      </c>
      <c r="W1265" s="99">
        <v>4.0499999999999999E-8</v>
      </c>
      <c r="X1265" s="99">
        <v>1.4999999999999999E-7</v>
      </c>
      <c r="Y1265" s="99">
        <v>3.3500000000000002E-8</v>
      </c>
      <c r="Z1265" s="99">
        <v>2.4999999999999999E-8</v>
      </c>
      <c r="AA1265" s="99">
        <v>9.3999999999999998E-9</v>
      </c>
      <c r="AB1265" s="99">
        <v>4.1700000000000003E-9</v>
      </c>
      <c r="AC1265" s="99">
        <v>1.9000000000000001E-9</v>
      </c>
    </row>
    <row r="1266" spans="1:29" s="98" customFormat="1" x14ac:dyDescent="0.25">
      <c r="A1266" s="98" t="s">
        <v>86</v>
      </c>
      <c r="B1266" s="98" t="s">
        <v>237</v>
      </c>
      <c r="C1266" s="98" t="s">
        <v>290</v>
      </c>
      <c r="D1266" s="98">
        <v>2016</v>
      </c>
      <c r="E1266" s="98">
        <v>2016</v>
      </c>
      <c r="F1266" s="98" t="s">
        <v>280</v>
      </c>
      <c r="G1266" s="98" t="s">
        <v>273</v>
      </c>
      <c r="H1266" s="98" t="s">
        <v>275</v>
      </c>
      <c r="I1266" s="99">
        <f t="shared" si="50"/>
        <v>1.3356564417177914E-8</v>
      </c>
      <c r="J1266" s="99">
        <f t="shared" si="50"/>
        <v>1.0523353783231085E-4</v>
      </c>
      <c r="K1266" s="99">
        <f t="shared" si="50"/>
        <v>9.5924417177914109E-4</v>
      </c>
      <c r="L1266" s="99">
        <f t="shared" si="50"/>
        <v>3.0315353783231087E-3</v>
      </c>
      <c r="M1266" s="99">
        <f t="shared" si="50"/>
        <v>7.8520408997955014E-3</v>
      </c>
      <c r="N1266" s="99">
        <f t="shared" si="49"/>
        <v>1.0766200408997956E-3</v>
      </c>
      <c r="O1266" s="99">
        <f t="shared" si="49"/>
        <v>4.8164580777096112E-4</v>
      </c>
      <c r="P1266" s="99">
        <f t="shared" si="49"/>
        <v>1.849681799591002E-4</v>
      </c>
      <c r="Q1266" s="99">
        <f t="shared" si="49"/>
        <v>9.8757627811860946E-5</v>
      </c>
      <c r="R1266" s="99">
        <f t="shared" si="49"/>
        <v>5.4640490797546015E-5</v>
      </c>
      <c r="S1266" s="101"/>
      <c r="T1266" s="99">
        <v>3.3000000000000001E-12</v>
      </c>
      <c r="U1266" s="99">
        <v>2.6000000000000001E-8</v>
      </c>
      <c r="V1266" s="99">
        <v>2.3699999999999999E-7</v>
      </c>
      <c r="W1266" s="99">
        <v>7.4900000000000005E-7</v>
      </c>
      <c r="X1266" s="99">
        <v>1.9400000000000001E-6</v>
      </c>
      <c r="Y1266" s="99">
        <v>2.6600000000000003E-7</v>
      </c>
      <c r="Z1266" s="99">
        <v>1.1899999999999999E-7</v>
      </c>
      <c r="AA1266" s="99">
        <v>4.5699999999999999E-8</v>
      </c>
      <c r="AB1266" s="99">
        <v>2.44E-8</v>
      </c>
      <c r="AC1266" s="99">
        <v>1.35E-8</v>
      </c>
    </row>
    <row r="1267" spans="1:29" s="98" customFormat="1" x14ac:dyDescent="0.25">
      <c r="A1267" s="98" t="s">
        <v>86</v>
      </c>
      <c r="B1267" s="98" t="s">
        <v>237</v>
      </c>
      <c r="C1267" s="98" t="s">
        <v>290</v>
      </c>
      <c r="D1267" s="98">
        <v>2016</v>
      </c>
      <c r="E1267" s="98">
        <v>2016</v>
      </c>
      <c r="F1267" s="98" t="s">
        <v>280</v>
      </c>
      <c r="G1267" s="98" t="s">
        <v>273</v>
      </c>
      <c r="H1267" s="98" t="s">
        <v>276</v>
      </c>
      <c r="I1267" s="99">
        <f t="shared" si="50"/>
        <v>6.9211288343558291E-6</v>
      </c>
      <c r="J1267" s="99">
        <f t="shared" si="50"/>
        <v>3.1853382413087939E-3</v>
      </c>
      <c r="K1267" s="99">
        <f t="shared" si="50"/>
        <v>2.0358642126789367E-2</v>
      </c>
      <c r="L1267" s="99">
        <f t="shared" si="50"/>
        <v>3.7276957055214721E-2</v>
      </c>
      <c r="M1267" s="99">
        <f t="shared" si="50"/>
        <v>8.9448507157464205E-2</v>
      </c>
      <c r="N1267" s="99">
        <f t="shared" si="49"/>
        <v>3.6872212678936603E-2</v>
      </c>
      <c r="O1267" s="99">
        <f t="shared" si="49"/>
        <v>2.3272801635991821E-2</v>
      </c>
      <c r="P1267" s="99">
        <f t="shared" si="49"/>
        <v>1.0320981595092026E-2</v>
      </c>
      <c r="Q1267" s="99">
        <f t="shared" si="49"/>
        <v>4.7355092024539882E-3</v>
      </c>
      <c r="R1267" s="99">
        <f t="shared" si="49"/>
        <v>2.0237218813905929E-3</v>
      </c>
      <c r="S1267" s="101"/>
      <c r="T1267" s="99">
        <v>1.7100000000000001E-9</v>
      </c>
      <c r="U1267" s="99">
        <v>7.8700000000000005E-7</v>
      </c>
      <c r="V1267" s="99">
        <v>5.0300000000000001E-6</v>
      </c>
      <c r="W1267" s="99">
        <v>9.2099999999999999E-6</v>
      </c>
      <c r="X1267" s="99">
        <v>2.2099999999999998E-5</v>
      </c>
      <c r="Y1267" s="99">
        <v>9.1099999999999992E-6</v>
      </c>
      <c r="Z1267" s="99">
        <v>5.75E-6</v>
      </c>
      <c r="AA1267" s="99">
        <v>2.5500000000000001E-6</v>
      </c>
      <c r="AB1267" s="99">
        <v>1.17E-6</v>
      </c>
      <c r="AC1267" s="99">
        <v>4.9999999999999998E-7</v>
      </c>
    </row>
    <row r="1268" spans="1:29" s="98" customFormat="1" x14ac:dyDescent="0.25">
      <c r="A1268" s="98" t="s">
        <v>86</v>
      </c>
      <c r="B1268" s="98" t="s">
        <v>237</v>
      </c>
      <c r="C1268" s="98" t="s">
        <v>290</v>
      </c>
      <c r="D1268" s="98">
        <v>2016</v>
      </c>
      <c r="E1268" s="98">
        <v>2016</v>
      </c>
      <c r="F1268" s="98" t="s">
        <v>280</v>
      </c>
      <c r="G1268" s="98" t="s">
        <v>277</v>
      </c>
      <c r="H1268" s="98" t="s">
        <v>274</v>
      </c>
      <c r="I1268" s="99">
        <f t="shared" si="50"/>
        <v>1.8739664621676893E-6</v>
      </c>
      <c r="J1268" s="99">
        <f t="shared" si="50"/>
        <v>5.2212024539877307E-4</v>
      </c>
      <c r="K1268" s="99">
        <f t="shared" si="50"/>
        <v>1.3558936605316974E-3</v>
      </c>
      <c r="L1268" s="99">
        <f t="shared" si="50"/>
        <v>7.2853987730061342E-3</v>
      </c>
      <c r="M1268" s="99">
        <f t="shared" si="50"/>
        <v>1.7120687116564417E-2</v>
      </c>
      <c r="N1268" s="99">
        <f t="shared" si="49"/>
        <v>2.9546339468302656E-3</v>
      </c>
      <c r="O1268" s="99">
        <f t="shared" si="49"/>
        <v>2.2706159509202455E-3</v>
      </c>
      <c r="P1268" s="99">
        <f t="shared" si="49"/>
        <v>6.8401799591002034E-4</v>
      </c>
      <c r="Q1268" s="99">
        <f t="shared" si="49"/>
        <v>2.8615427402862986E-4</v>
      </c>
      <c r="R1268" s="99">
        <f t="shared" si="49"/>
        <v>1.2425652351738241E-4</v>
      </c>
      <c r="S1268" s="101"/>
      <c r="T1268" s="99">
        <v>4.63E-10</v>
      </c>
      <c r="U1268" s="99">
        <v>1.29E-7</v>
      </c>
      <c r="V1268" s="99">
        <v>3.3500000000000002E-7</v>
      </c>
      <c r="W1268" s="99">
        <v>1.7999999999999999E-6</v>
      </c>
      <c r="X1268" s="99">
        <v>4.2300000000000002E-6</v>
      </c>
      <c r="Y1268" s="99">
        <v>7.3E-7</v>
      </c>
      <c r="Z1268" s="99">
        <v>5.6100000000000001E-7</v>
      </c>
      <c r="AA1268" s="99">
        <v>1.6899999999999999E-7</v>
      </c>
      <c r="AB1268" s="99">
        <v>7.0700000000000004E-8</v>
      </c>
      <c r="AC1268" s="99">
        <v>3.0699999999999997E-8</v>
      </c>
    </row>
    <row r="1269" spans="1:29" s="98" customFormat="1" x14ac:dyDescent="0.25">
      <c r="A1269" s="98" t="s">
        <v>86</v>
      </c>
      <c r="B1269" s="98" t="s">
        <v>237</v>
      </c>
      <c r="C1269" s="98" t="s">
        <v>290</v>
      </c>
      <c r="D1269" s="98">
        <v>2016</v>
      </c>
      <c r="E1269" s="98">
        <v>2016</v>
      </c>
      <c r="F1269" s="98" t="s">
        <v>280</v>
      </c>
      <c r="G1269" s="98" t="s">
        <v>277</v>
      </c>
      <c r="H1269" s="98" t="s">
        <v>275</v>
      </c>
      <c r="I1269" s="99">
        <f t="shared" si="50"/>
        <v>2.1856196319018407E-6</v>
      </c>
      <c r="J1269" s="99">
        <f t="shared" si="50"/>
        <v>6.9616032719836403E-4</v>
      </c>
      <c r="K1269" s="99">
        <f t="shared" si="50"/>
        <v>4.8164580777096113E-3</v>
      </c>
      <c r="L1269" s="99">
        <f t="shared" si="50"/>
        <v>1.0482879345603274E-2</v>
      </c>
      <c r="M1269" s="99">
        <f t="shared" si="50"/>
        <v>2.3191852760736199E-2</v>
      </c>
      <c r="N1269" s="99">
        <f t="shared" si="49"/>
        <v>6.7187566462167687E-3</v>
      </c>
      <c r="O1269" s="99">
        <f t="shared" si="49"/>
        <v>3.5496081799591007E-3</v>
      </c>
      <c r="P1269" s="99">
        <f t="shared" si="49"/>
        <v>1.1454265848670755E-3</v>
      </c>
      <c r="Q1269" s="99">
        <f t="shared" si="49"/>
        <v>4.7355092024539875E-4</v>
      </c>
      <c r="R1269" s="99">
        <f t="shared" si="49"/>
        <v>1.9063460122699385E-4</v>
      </c>
      <c r="S1269" s="101"/>
      <c r="T1269" s="99">
        <v>5.4E-10</v>
      </c>
      <c r="U1269" s="99">
        <v>1.72E-7</v>
      </c>
      <c r="V1269" s="99">
        <v>1.19E-6</v>
      </c>
      <c r="W1269" s="99">
        <v>2.5900000000000002E-6</v>
      </c>
      <c r="X1269" s="99">
        <v>5.7300000000000002E-6</v>
      </c>
      <c r="Y1269" s="99">
        <v>1.66E-6</v>
      </c>
      <c r="Z1269" s="99">
        <v>8.7700000000000003E-7</v>
      </c>
      <c r="AA1269" s="99">
        <v>2.8299999999999998E-7</v>
      </c>
      <c r="AB1269" s="99">
        <v>1.17E-7</v>
      </c>
      <c r="AC1269" s="99">
        <v>4.7099999999999998E-8</v>
      </c>
    </row>
    <row r="1270" spans="1:29" s="98" customFormat="1" x14ac:dyDescent="0.25">
      <c r="A1270" s="98" t="s">
        <v>86</v>
      </c>
      <c r="B1270" s="98" t="s">
        <v>237</v>
      </c>
      <c r="C1270" s="98" t="s">
        <v>290</v>
      </c>
      <c r="D1270" s="98">
        <v>2016</v>
      </c>
      <c r="E1270" s="98">
        <v>2016</v>
      </c>
      <c r="F1270" s="98" t="s">
        <v>280</v>
      </c>
      <c r="G1270" s="98" t="s">
        <v>277</v>
      </c>
      <c r="H1270" s="98" t="s">
        <v>276</v>
      </c>
      <c r="I1270" s="99">
        <f t="shared" si="50"/>
        <v>3.4160425357873207E-6</v>
      </c>
      <c r="J1270" s="99">
        <f t="shared" si="50"/>
        <v>9.9971860940695299E-4</v>
      </c>
      <c r="K1270" s="99">
        <f t="shared" si="50"/>
        <v>1.0887623721881391E-2</v>
      </c>
      <c r="L1270" s="99">
        <f t="shared" si="50"/>
        <v>1.4166053169734152E-2</v>
      </c>
      <c r="M1270" s="99">
        <f t="shared" si="50"/>
        <v>3.0112981595092025E-2</v>
      </c>
      <c r="N1270" s="99">
        <f t="shared" si="49"/>
        <v>1.7930175869120654E-2</v>
      </c>
      <c r="O1270" s="99">
        <f t="shared" si="49"/>
        <v>8.6210552147239269E-3</v>
      </c>
      <c r="P1270" s="99">
        <f t="shared" si="49"/>
        <v>4.371239263803681E-3</v>
      </c>
      <c r="Q1270" s="99">
        <f t="shared" si="49"/>
        <v>2.2260940695296525E-3</v>
      </c>
      <c r="R1270" s="99">
        <f t="shared" si="49"/>
        <v>9.3495950920245404E-4</v>
      </c>
      <c r="S1270" s="101"/>
      <c r="T1270" s="99">
        <v>8.4399999999999998E-10</v>
      </c>
      <c r="U1270" s="99">
        <v>2.4699999999999998E-7</v>
      </c>
      <c r="V1270" s="99">
        <v>2.6900000000000001E-6</v>
      </c>
      <c r="W1270" s="99">
        <v>3.4999999999999999E-6</v>
      </c>
      <c r="X1270" s="99">
        <v>7.4399999999999999E-6</v>
      </c>
      <c r="Y1270" s="99">
        <v>4.4299999999999999E-6</v>
      </c>
      <c r="Z1270" s="99">
        <v>2.1299999999999999E-6</v>
      </c>
      <c r="AA1270" s="99">
        <v>1.08E-6</v>
      </c>
      <c r="AB1270" s="99">
        <v>5.5000000000000003E-7</v>
      </c>
      <c r="AC1270" s="99">
        <v>2.3099999999999999E-7</v>
      </c>
    </row>
    <row r="1271" spans="1:29" s="98" customFormat="1" x14ac:dyDescent="0.25">
      <c r="A1271" s="98" t="s">
        <v>86</v>
      </c>
      <c r="B1271" s="98" t="s">
        <v>237</v>
      </c>
      <c r="C1271" s="98" t="s">
        <v>290</v>
      </c>
      <c r="D1271" s="98">
        <v>2016</v>
      </c>
      <c r="E1271" s="98">
        <v>2016</v>
      </c>
      <c r="F1271" s="98" t="s">
        <v>280</v>
      </c>
      <c r="G1271" s="98" t="s">
        <v>278</v>
      </c>
      <c r="H1271" s="98" t="s">
        <v>274</v>
      </c>
      <c r="I1271" s="99">
        <f t="shared" si="50"/>
        <v>7.9283196476325161E-7</v>
      </c>
      <c r="J1271" s="99">
        <f t="shared" si="50"/>
        <v>2.2089702689948097E-4</v>
      </c>
      <c r="K1271" s="99">
        <f t="shared" si="50"/>
        <v>5.7364731791725561E-4</v>
      </c>
      <c r="L1271" s="99">
        <f t="shared" si="50"/>
        <v>3.0822840962718241E-3</v>
      </c>
      <c r="M1271" s="99">
        <f t="shared" si="50"/>
        <v>7.2433676262387732E-3</v>
      </c>
      <c r="N1271" s="99">
        <f t="shared" si="49"/>
        <v>1.2500374390435746E-3</v>
      </c>
      <c r="O1271" s="99">
        <f t="shared" si="49"/>
        <v>9.6064521000471987E-4</v>
      </c>
      <c r="P1271" s="99">
        <f t="shared" si="49"/>
        <v>2.893922290388548E-4</v>
      </c>
      <c r="Q1271" s="99">
        <f t="shared" si="49"/>
        <v>1.2106526978134355E-4</v>
      </c>
      <c r="R1271" s="99">
        <f t="shared" si="49"/>
        <v>5.257006764196933E-5</v>
      </c>
      <c r="S1271" s="101"/>
      <c r="T1271" s="99">
        <v>1.95884615384615E-10</v>
      </c>
      <c r="U1271" s="99">
        <v>5.4576923076923097E-8</v>
      </c>
      <c r="V1271" s="99">
        <v>1.4173076923076899E-7</v>
      </c>
      <c r="W1271" s="99">
        <v>7.6153846153846097E-7</v>
      </c>
      <c r="X1271" s="99">
        <v>1.7896153846153799E-6</v>
      </c>
      <c r="Y1271" s="99">
        <v>3.0884615384615398E-7</v>
      </c>
      <c r="Z1271" s="99">
        <v>2.37346153846154E-7</v>
      </c>
      <c r="AA1271" s="99">
        <v>7.1499999999999998E-8</v>
      </c>
      <c r="AB1271" s="99">
        <v>2.9911538461538501E-8</v>
      </c>
      <c r="AC1271" s="99">
        <v>1.29884615384615E-8</v>
      </c>
    </row>
    <row r="1272" spans="1:29" s="98" customFormat="1" x14ac:dyDescent="0.25">
      <c r="A1272" s="98" t="s">
        <v>86</v>
      </c>
      <c r="B1272" s="98" t="s">
        <v>237</v>
      </c>
      <c r="C1272" s="98" t="s">
        <v>290</v>
      </c>
      <c r="D1272" s="98">
        <v>2016</v>
      </c>
      <c r="E1272" s="98">
        <v>2016</v>
      </c>
      <c r="F1272" s="98" t="s">
        <v>280</v>
      </c>
      <c r="G1272" s="98" t="s">
        <v>278</v>
      </c>
      <c r="H1272" s="98" t="s">
        <v>275</v>
      </c>
      <c r="I1272" s="99">
        <f t="shared" si="50"/>
        <v>9.2468522888154616E-7</v>
      </c>
      <c r="J1272" s="99">
        <f t="shared" si="50"/>
        <v>2.9452936919930798E-4</v>
      </c>
      <c r="K1272" s="99">
        <f t="shared" si="50"/>
        <v>2.0377322636463725E-3</v>
      </c>
      <c r="L1272" s="99">
        <f t="shared" si="50"/>
        <v>4.4350643385244583E-3</v>
      </c>
      <c r="M1272" s="99">
        <f t="shared" si="50"/>
        <v>9.8119377064653165E-3</v>
      </c>
      <c r="N1272" s="99">
        <f t="shared" si="49"/>
        <v>2.8425508887840165E-3</v>
      </c>
      <c r="O1272" s="99">
        <f t="shared" si="49"/>
        <v>1.5017573069057754E-3</v>
      </c>
      <c r="P1272" s="99">
        <f t="shared" si="49"/>
        <v>4.8460355513606961E-4</v>
      </c>
      <c r="Q1272" s="99">
        <f t="shared" si="49"/>
        <v>2.0034846625766872E-4</v>
      </c>
      <c r="R1272" s="99">
        <f t="shared" si="49"/>
        <v>8.0653100519112892E-5</v>
      </c>
      <c r="S1272" s="101"/>
      <c r="T1272" s="99">
        <v>2.2846153846153801E-10</v>
      </c>
      <c r="U1272" s="99">
        <v>7.2769230769230796E-8</v>
      </c>
      <c r="V1272" s="99">
        <v>5.0346153846153804E-7</v>
      </c>
      <c r="W1272" s="99">
        <v>1.0957692307692299E-6</v>
      </c>
      <c r="X1272" s="99">
        <v>2.42423076923077E-6</v>
      </c>
      <c r="Y1272" s="99">
        <v>7.0230769230769201E-7</v>
      </c>
      <c r="Z1272" s="99">
        <v>3.7103846153846202E-7</v>
      </c>
      <c r="AA1272" s="99">
        <v>1.19730769230769E-7</v>
      </c>
      <c r="AB1272" s="99">
        <v>4.95E-8</v>
      </c>
      <c r="AC1272" s="99">
        <v>1.9926923076923101E-8</v>
      </c>
    </row>
    <row r="1273" spans="1:29" s="98" customFormat="1" x14ac:dyDescent="0.25">
      <c r="A1273" s="98" t="s">
        <v>86</v>
      </c>
      <c r="B1273" s="98" t="s">
        <v>237</v>
      </c>
      <c r="C1273" s="98" t="s">
        <v>290</v>
      </c>
      <c r="D1273" s="98">
        <v>2016</v>
      </c>
      <c r="E1273" s="98">
        <v>2016</v>
      </c>
      <c r="F1273" s="98" t="s">
        <v>280</v>
      </c>
      <c r="G1273" s="98" t="s">
        <v>278</v>
      </c>
      <c r="H1273" s="98" t="s">
        <v>276</v>
      </c>
      <c r="I1273" s="99">
        <f t="shared" si="50"/>
        <v>1.4452487651407895E-6</v>
      </c>
      <c r="J1273" s="99">
        <f t="shared" si="50"/>
        <v>4.2295787321063402E-4</v>
      </c>
      <c r="K1273" s="99">
        <f t="shared" si="50"/>
        <v>4.6063023438728829E-3</v>
      </c>
      <c r="L1273" s="99">
        <f t="shared" si="50"/>
        <v>5.9933301871952149E-3</v>
      </c>
      <c r="M1273" s="99">
        <f t="shared" si="50"/>
        <v>1.274010759792356E-2</v>
      </c>
      <c r="N1273" s="99">
        <f t="shared" si="49"/>
        <v>7.585843636935664E-3</v>
      </c>
      <c r="O1273" s="99">
        <f t="shared" si="49"/>
        <v>3.6473695139216606E-3</v>
      </c>
      <c r="P1273" s="99">
        <f t="shared" si="49"/>
        <v>1.8493704577630962E-3</v>
      </c>
      <c r="Q1273" s="99">
        <f t="shared" si="49"/>
        <v>9.4180902941639266E-4</v>
      </c>
      <c r="R1273" s="99">
        <f t="shared" si="49"/>
        <v>3.9555979235488431E-4</v>
      </c>
      <c r="S1273" s="101"/>
      <c r="T1273" s="99">
        <v>3.5707692307692302E-10</v>
      </c>
      <c r="U1273" s="99">
        <v>1.045E-7</v>
      </c>
      <c r="V1273" s="99">
        <v>1.1380769230769199E-6</v>
      </c>
      <c r="W1273" s="99">
        <v>1.4807692307692301E-6</v>
      </c>
      <c r="X1273" s="99">
        <v>3.1476923076923102E-6</v>
      </c>
      <c r="Y1273" s="99">
        <v>1.87423076923077E-6</v>
      </c>
      <c r="Z1273" s="99">
        <v>9.0115384615384598E-7</v>
      </c>
      <c r="AA1273" s="99">
        <v>4.56923076923077E-7</v>
      </c>
      <c r="AB1273" s="99">
        <v>2.3269230769230801E-7</v>
      </c>
      <c r="AC1273" s="99">
        <v>9.7730769230769202E-8</v>
      </c>
    </row>
    <row r="1274" spans="1:29" s="98" customFormat="1" x14ac:dyDescent="0.25">
      <c r="A1274" s="98" t="s">
        <v>86</v>
      </c>
      <c r="B1274" s="98" t="s">
        <v>237</v>
      </c>
      <c r="C1274" s="98" t="s">
        <v>290</v>
      </c>
      <c r="D1274" s="98">
        <v>2017</v>
      </c>
      <c r="E1274" s="98">
        <v>2016</v>
      </c>
      <c r="F1274" s="98" t="s">
        <v>272</v>
      </c>
      <c r="G1274" s="98" t="s">
        <v>273</v>
      </c>
      <c r="H1274" s="98" t="s">
        <v>274</v>
      </c>
      <c r="I1274" s="99">
        <f t="shared" si="50"/>
        <v>1.2951820040899795E-11</v>
      </c>
      <c r="J1274" s="99">
        <f t="shared" si="50"/>
        <v>9.1472229038854815E-6</v>
      </c>
      <c r="K1274" s="99">
        <f t="shared" si="50"/>
        <v>8.6210552147239256E-5</v>
      </c>
      <c r="L1274" s="99">
        <f t="shared" si="50"/>
        <v>4.0312539877300615E-4</v>
      </c>
      <c r="M1274" s="99">
        <f t="shared" si="50"/>
        <v>1.0928098159509203E-3</v>
      </c>
      <c r="N1274" s="99">
        <f t="shared" si="49"/>
        <v>1.9265832310838449E-4</v>
      </c>
      <c r="O1274" s="99">
        <f t="shared" si="49"/>
        <v>1.4085104294478528E-4</v>
      </c>
      <c r="P1274" s="99">
        <f t="shared" si="49"/>
        <v>5.3021513292433533E-5</v>
      </c>
      <c r="Q1274" s="99">
        <f t="shared" si="49"/>
        <v>2.343469938650307E-5</v>
      </c>
      <c r="R1274" s="99">
        <f t="shared" si="49"/>
        <v>1.0725725971370145E-5</v>
      </c>
      <c r="S1274" s="101"/>
      <c r="T1274" s="99">
        <v>3.1999999999999999E-15</v>
      </c>
      <c r="U1274" s="99">
        <v>2.2600000000000001E-9</v>
      </c>
      <c r="V1274" s="99">
        <v>2.1299999999999999E-8</v>
      </c>
      <c r="W1274" s="99">
        <v>9.9600000000000005E-8</v>
      </c>
      <c r="X1274" s="99">
        <v>2.7000000000000001E-7</v>
      </c>
      <c r="Y1274" s="99">
        <v>4.7600000000000003E-8</v>
      </c>
      <c r="Z1274" s="99">
        <v>3.4800000000000001E-8</v>
      </c>
      <c r="AA1274" s="99">
        <v>1.31E-8</v>
      </c>
      <c r="AB1274" s="99">
        <v>5.7900000000000001E-9</v>
      </c>
      <c r="AC1274" s="99">
        <v>2.6500000000000002E-9</v>
      </c>
    </row>
    <row r="1275" spans="1:29" s="98" customFormat="1" x14ac:dyDescent="0.25">
      <c r="A1275" s="98" t="s">
        <v>86</v>
      </c>
      <c r="B1275" s="98" t="s">
        <v>237</v>
      </c>
      <c r="C1275" s="98" t="s">
        <v>290</v>
      </c>
      <c r="D1275" s="98">
        <v>2017</v>
      </c>
      <c r="E1275" s="98">
        <v>2016</v>
      </c>
      <c r="F1275" s="98" t="s">
        <v>272</v>
      </c>
      <c r="G1275" s="98" t="s">
        <v>273</v>
      </c>
      <c r="H1275" s="98" t="s">
        <v>275</v>
      </c>
      <c r="I1275" s="99">
        <f t="shared" si="50"/>
        <v>0.83377341513292424</v>
      </c>
      <c r="J1275" s="99">
        <f t="shared" si="50"/>
        <v>0.19022985685071575</v>
      </c>
      <c r="K1275" s="99">
        <f t="shared" si="50"/>
        <v>9.0257995910020455E-2</v>
      </c>
      <c r="L1275" s="99">
        <f t="shared" si="50"/>
        <v>6.2735378323108396E-2</v>
      </c>
      <c r="M1275" s="99">
        <f t="shared" si="50"/>
        <v>3.6224621676891618E-2</v>
      </c>
      <c r="N1275" s="99">
        <f t="shared" si="49"/>
        <v>2.1208605316973416E-3</v>
      </c>
      <c r="O1275" s="99">
        <f t="shared" si="49"/>
        <v>8.7424785276073625E-4</v>
      </c>
      <c r="P1275" s="99">
        <f t="shared" si="49"/>
        <v>2.7401194274028634E-4</v>
      </c>
      <c r="Q1275" s="99">
        <f t="shared" si="49"/>
        <v>1.4206527607361964E-4</v>
      </c>
      <c r="R1275" s="99">
        <f t="shared" si="49"/>
        <v>7.6901431492842543E-5</v>
      </c>
      <c r="S1275" s="101"/>
      <c r="T1275" s="99">
        <v>2.0599999999999999E-4</v>
      </c>
      <c r="U1275" s="99">
        <v>4.6999999999999997E-5</v>
      </c>
      <c r="V1275" s="99">
        <v>2.23E-5</v>
      </c>
      <c r="W1275" s="99">
        <v>1.5500000000000001E-5</v>
      </c>
      <c r="X1275" s="99">
        <v>8.9500000000000007E-6</v>
      </c>
      <c r="Y1275" s="99">
        <v>5.2399999999999998E-7</v>
      </c>
      <c r="Z1275" s="99">
        <v>2.16E-7</v>
      </c>
      <c r="AA1275" s="99">
        <v>6.7700000000000004E-8</v>
      </c>
      <c r="AB1275" s="99">
        <v>3.5100000000000003E-8</v>
      </c>
      <c r="AC1275" s="99">
        <v>1.9000000000000001E-8</v>
      </c>
    </row>
    <row r="1276" spans="1:29" s="98" customFormat="1" x14ac:dyDescent="0.25">
      <c r="A1276" s="98" t="s">
        <v>86</v>
      </c>
      <c r="B1276" s="98" t="s">
        <v>237</v>
      </c>
      <c r="C1276" s="98" t="s">
        <v>290</v>
      </c>
      <c r="D1276" s="98">
        <v>2017</v>
      </c>
      <c r="E1276" s="98">
        <v>2016</v>
      </c>
      <c r="F1276" s="98" t="s">
        <v>272</v>
      </c>
      <c r="G1276" s="98" t="s">
        <v>273</v>
      </c>
      <c r="H1276" s="98" t="s">
        <v>276</v>
      </c>
      <c r="I1276" s="99">
        <f t="shared" si="50"/>
        <v>7.1639754601226997</v>
      </c>
      <c r="J1276" s="99">
        <f t="shared" si="50"/>
        <v>3.4403271983640082</v>
      </c>
      <c r="K1276" s="99">
        <f t="shared" si="50"/>
        <v>2.1572875255623725</v>
      </c>
      <c r="L1276" s="99">
        <f t="shared" si="50"/>
        <v>1.497554192229039</v>
      </c>
      <c r="M1276" s="99">
        <f t="shared" si="50"/>
        <v>0.81758364008179962</v>
      </c>
      <c r="N1276" s="99">
        <f t="shared" si="49"/>
        <v>9.9162372188139059E-2</v>
      </c>
      <c r="O1276" s="99">
        <f t="shared" si="49"/>
        <v>4.8974069529652352E-2</v>
      </c>
      <c r="P1276" s="99">
        <f t="shared" si="49"/>
        <v>1.8132548057259716E-2</v>
      </c>
      <c r="Q1276" s="99">
        <f t="shared" si="49"/>
        <v>8.0948875255623717E-3</v>
      </c>
      <c r="R1276" s="99">
        <f t="shared" si="49"/>
        <v>3.2743820040899798E-3</v>
      </c>
      <c r="S1276" s="101"/>
      <c r="T1276" s="99">
        <v>1.7700000000000001E-3</v>
      </c>
      <c r="U1276" s="99">
        <v>8.4999999999999995E-4</v>
      </c>
      <c r="V1276" s="99">
        <v>5.3300000000000005E-4</v>
      </c>
      <c r="W1276" s="99">
        <v>3.6999999999999999E-4</v>
      </c>
      <c r="X1276" s="99">
        <v>2.02E-4</v>
      </c>
      <c r="Y1276" s="99">
        <v>2.4499999999999999E-5</v>
      </c>
      <c r="Z1276" s="99">
        <v>1.2099999999999999E-5</v>
      </c>
      <c r="AA1276" s="99">
        <v>4.4800000000000003E-6</v>
      </c>
      <c r="AB1276" s="99">
        <v>1.9999999999999999E-6</v>
      </c>
      <c r="AC1276" s="99">
        <v>8.09E-7</v>
      </c>
    </row>
    <row r="1277" spans="1:29" s="98" customFormat="1" x14ac:dyDescent="0.25">
      <c r="A1277" s="98" t="s">
        <v>86</v>
      </c>
      <c r="B1277" s="98" t="s">
        <v>237</v>
      </c>
      <c r="C1277" s="98" t="s">
        <v>290</v>
      </c>
      <c r="D1277" s="98">
        <v>2017</v>
      </c>
      <c r="E1277" s="98">
        <v>2016</v>
      </c>
      <c r="F1277" s="98" t="s">
        <v>272</v>
      </c>
      <c r="G1277" s="98" t="s">
        <v>277</v>
      </c>
      <c r="H1277" s="98" t="s">
        <v>274</v>
      </c>
      <c r="I1277" s="99">
        <f t="shared" si="50"/>
        <v>0.760919427402863</v>
      </c>
      <c r="J1277" s="99">
        <f t="shared" si="50"/>
        <v>0.29101120654396728</v>
      </c>
      <c r="K1277" s="99">
        <f t="shared" si="50"/>
        <v>0.15177914110429447</v>
      </c>
      <c r="L1277" s="99">
        <f t="shared" si="50"/>
        <v>0.12466126789366055</v>
      </c>
      <c r="M1277" s="99">
        <f t="shared" si="50"/>
        <v>7.852040899795501E-2</v>
      </c>
      <c r="N1277" s="99">
        <f t="shared" si="49"/>
        <v>5.5449979550102257E-3</v>
      </c>
      <c r="O1277" s="99">
        <f t="shared" si="49"/>
        <v>4.1283926380368098E-3</v>
      </c>
      <c r="P1277" s="99">
        <f t="shared" si="49"/>
        <v>1.1454265848670755E-3</v>
      </c>
      <c r="Q1277" s="99">
        <f t="shared" si="49"/>
        <v>4.6140858895705523E-4</v>
      </c>
      <c r="R1277" s="99">
        <f t="shared" si="49"/>
        <v>1.9225357873210635E-4</v>
      </c>
      <c r="S1277" s="101"/>
      <c r="T1277" s="99">
        <v>1.8799999999999999E-4</v>
      </c>
      <c r="U1277" s="99">
        <v>7.1899999999999999E-5</v>
      </c>
      <c r="V1277" s="99">
        <v>3.7499999999999997E-5</v>
      </c>
      <c r="W1277" s="99">
        <v>3.0800000000000003E-5</v>
      </c>
      <c r="X1277" s="99">
        <v>1.9400000000000001E-5</v>
      </c>
      <c r="Y1277" s="99">
        <v>1.37E-6</v>
      </c>
      <c r="Z1277" s="99">
        <v>1.02E-6</v>
      </c>
      <c r="AA1277" s="99">
        <v>2.8299999999999998E-7</v>
      </c>
      <c r="AB1277" s="99">
        <v>1.14E-7</v>
      </c>
      <c r="AC1277" s="99">
        <v>4.7500000000000002E-8</v>
      </c>
    </row>
    <row r="1278" spans="1:29" s="98" customFormat="1" x14ac:dyDescent="0.25">
      <c r="A1278" s="98" t="s">
        <v>86</v>
      </c>
      <c r="B1278" s="98" t="s">
        <v>237</v>
      </c>
      <c r="C1278" s="98" t="s">
        <v>290</v>
      </c>
      <c r="D1278" s="98">
        <v>2017</v>
      </c>
      <c r="E1278" s="98">
        <v>2016</v>
      </c>
      <c r="F1278" s="98" t="s">
        <v>272</v>
      </c>
      <c r="G1278" s="98" t="s">
        <v>277</v>
      </c>
      <c r="H1278" s="98" t="s">
        <v>275</v>
      </c>
      <c r="I1278" s="99">
        <f t="shared" si="50"/>
        <v>1.4368425357873211</v>
      </c>
      <c r="J1278" s="99">
        <f t="shared" si="50"/>
        <v>0.47759836400817995</v>
      </c>
      <c r="K1278" s="99">
        <f t="shared" si="50"/>
        <v>0.29748711656441718</v>
      </c>
      <c r="L1278" s="99">
        <f t="shared" si="50"/>
        <v>0.19346781186094072</v>
      </c>
      <c r="M1278" s="99">
        <f t="shared" si="50"/>
        <v>0.11575689161554192</v>
      </c>
      <c r="N1278" s="99">
        <f t="shared" si="49"/>
        <v>1.3923206543967281E-2</v>
      </c>
      <c r="O1278" s="99">
        <f t="shared" si="49"/>
        <v>6.2735378323108383E-3</v>
      </c>
      <c r="P1278" s="99">
        <f t="shared" si="49"/>
        <v>1.9225357873210633E-3</v>
      </c>
      <c r="Q1278" s="99">
        <f t="shared" si="49"/>
        <v>7.6091942740286298E-4</v>
      </c>
      <c r="R1278" s="99">
        <f t="shared" si="49"/>
        <v>2.9910609406952966E-4</v>
      </c>
      <c r="S1278" s="101"/>
      <c r="T1278" s="99">
        <v>3.5500000000000001E-4</v>
      </c>
      <c r="U1278" s="99">
        <v>1.18E-4</v>
      </c>
      <c r="V1278" s="99">
        <v>7.3499999999999998E-5</v>
      </c>
      <c r="W1278" s="99">
        <v>4.7800000000000003E-5</v>
      </c>
      <c r="X1278" s="99">
        <v>2.8600000000000001E-5</v>
      </c>
      <c r="Y1278" s="99">
        <v>3.4400000000000001E-6</v>
      </c>
      <c r="Z1278" s="99">
        <v>1.55E-6</v>
      </c>
      <c r="AA1278" s="99">
        <v>4.75E-7</v>
      </c>
      <c r="AB1278" s="99">
        <v>1.8799999999999999E-7</v>
      </c>
      <c r="AC1278" s="99">
        <v>7.3900000000000007E-8</v>
      </c>
    </row>
    <row r="1279" spans="1:29" s="98" customFormat="1" x14ac:dyDescent="0.25">
      <c r="A1279" s="98" t="s">
        <v>86</v>
      </c>
      <c r="B1279" s="98" t="s">
        <v>237</v>
      </c>
      <c r="C1279" s="98" t="s">
        <v>290</v>
      </c>
      <c r="D1279" s="98">
        <v>2017</v>
      </c>
      <c r="E1279" s="98">
        <v>2016</v>
      </c>
      <c r="F1279" s="98" t="s">
        <v>272</v>
      </c>
      <c r="G1279" s="98" t="s">
        <v>277</v>
      </c>
      <c r="H1279" s="98" t="s">
        <v>276</v>
      </c>
      <c r="I1279" s="99">
        <f t="shared" si="50"/>
        <v>3.9705423312883439</v>
      </c>
      <c r="J1279" s="99">
        <f t="shared" si="50"/>
        <v>1.9103934560327198</v>
      </c>
      <c r="K1279" s="99">
        <f t="shared" si="50"/>
        <v>1.3113717791411044</v>
      </c>
      <c r="L1279" s="99">
        <f t="shared" si="50"/>
        <v>0.82163108384458083</v>
      </c>
      <c r="M1279" s="99">
        <f t="shared" si="50"/>
        <v>0.43307648261758697</v>
      </c>
      <c r="N1279" s="99">
        <f t="shared" si="49"/>
        <v>5.9497423312883435E-2</v>
      </c>
      <c r="O1279" s="99">
        <f t="shared" si="49"/>
        <v>2.0115795501022493E-2</v>
      </c>
      <c r="P1279" s="99">
        <f t="shared" si="49"/>
        <v>8.1353619631901845E-3</v>
      </c>
      <c r="Q1279" s="99">
        <f t="shared" si="49"/>
        <v>3.792454805725971E-3</v>
      </c>
      <c r="R1279" s="99">
        <f t="shared" si="49"/>
        <v>1.5096965235173825E-3</v>
      </c>
      <c r="S1279" s="101"/>
      <c r="T1279" s="99">
        <v>9.810000000000001E-4</v>
      </c>
      <c r="U1279" s="99">
        <v>4.7199999999999998E-4</v>
      </c>
      <c r="V1279" s="99">
        <v>3.2400000000000001E-4</v>
      </c>
      <c r="W1279" s="99">
        <v>2.03E-4</v>
      </c>
      <c r="X1279" s="99">
        <v>1.07E-4</v>
      </c>
      <c r="Y1279" s="99">
        <v>1.47E-5</v>
      </c>
      <c r="Z1279" s="99">
        <v>4.9699999999999998E-6</v>
      </c>
      <c r="AA1279" s="99">
        <v>2.0099999999999998E-6</v>
      </c>
      <c r="AB1279" s="99">
        <v>9.3699999999999999E-7</v>
      </c>
      <c r="AC1279" s="99">
        <v>3.7300000000000002E-7</v>
      </c>
    </row>
    <row r="1280" spans="1:29" s="98" customFormat="1" x14ac:dyDescent="0.25">
      <c r="A1280" s="98" t="s">
        <v>86</v>
      </c>
      <c r="B1280" s="98" t="s">
        <v>237</v>
      </c>
      <c r="C1280" s="98" t="s">
        <v>290</v>
      </c>
      <c r="D1280" s="98">
        <v>2017</v>
      </c>
      <c r="E1280" s="98">
        <v>2016</v>
      </c>
      <c r="F1280" s="98" t="s">
        <v>272</v>
      </c>
      <c r="G1280" s="98" t="s">
        <v>278</v>
      </c>
      <c r="H1280" s="98" t="s">
        <v>274</v>
      </c>
      <c r="I1280" s="99">
        <f t="shared" si="50"/>
        <v>0.32192745005505724</v>
      </c>
      <c r="J1280" s="99">
        <f t="shared" si="50"/>
        <v>0.12312012584552474</v>
      </c>
      <c r="K1280" s="99">
        <f t="shared" si="50"/>
        <v>6.4214252005662983E-2</v>
      </c>
      <c r="L1280" s="99">
        <f t="shared" si="50"/>
        <v>5.2741305647317792E-2</v>
      </c>
      <c r="M1280" s="99">
        <f t="shared" si="50"/>
        <v>3.3220173037596362E-2</v>
      </c>
      <c r="N1280" s="99">
        <f t="shared" si="49"/>
        <v>2.3459606732735582E-3</v>
      </c>
      <c r="O1280" s="99">
        <f t="shared" si="49"/>
        <v>1.746627654554037E-3</v>
      </c>
      <c r="P1280" s="99">
        <f t="shared" si="49"/>
        <v>4.8460355513606961E-4</v>
      </c>
      <c r="Q1280" s="99">
        <f t="shared" si="49"/>
        <v>1.9521132609721554E-4</v>
      </c>
      <c r="R1280" s="99">
        <f t="shared" si="49"/>
        <v>8.1338052540506328E-5</v>
      </c>
      <c r="S1280" s="101"/>
      <c r="T1280" s="99">
        <v>7.9538461538461498E-5</v>
      </c>
      <c r="U1280" s="99">
        <v>3.04192307692308E-5</v>
      </c>
      <c r="V1280" s="99">
        <v>1.58653846153846E-5</v>
      </c>
      <c r="W1280" s="99">
        <v>1.3030769230769199E-5</v>
      </c>
      <c r="X1280" s="99">
        <v>8.20769230769231E-6</v>
      </c>
      <c r="Y1280" s="99">
        <v>5.7961538461538504E-7</v>
      </c>
      <c r="Z1280" s="99">
        <v>4.3153846153846201E-7</v>
      </c>
      <c r="AA1280" s="99">
        <v>1.19730769230769E-7</v>
      </c>
      <c r="AB1280" s="99">
        <v>4.8230769230769202E-8</v>
      </c>
      <c r="AC1280" s="99">
        <v>2.0096153846153799E-8</v>
      </c>
    </row>
    <row r="1281" spans="1:29" s="98" customFormat="1" x14ac:dyDescent="0.25">
      <c r="A1281" s="98" t="s">
        <v>86</v>
      </c>
      <c r="B1281" s="98" t="s">
        <v>237</v>
      </c>
      <c r="C1281" s="98" t="s">
        <v>290</v>
      </c>
      <c r="D1281" s="98">
        <v>2017</v>
      </c>
      <c r="E1281" s="98">
        <v>2016</v>
      </c>
      <c r="F1281" s="98" t="s">
        <v>272</v>
      </c>
      <c r="G1281" s="98" t="s">
        <v>278</v>
      </c>
      <c r="H1281" s="98" t="s">
        <v>275</v>
      </c>
      <c r="I1281" s="99">
        <f t="shared" si="50"/>
        <v>0.6078949189869447</v>
      </c>
      <c r="J1281" s="99">
        <f t="shared" si="50"/>
        <v>0.20206084631115295</v>
      </c>
      <c r="K1281" s="99">
        <f t="shared" si="50"/>
        <v>0.1258599339310994</v>
      </c>
      <c r="L1281" s="99">
        <f t="shared" si="50"/>
        <v>8.1851766556551742E-2</v>
      </c>
      <c r="M1281" s="99">
        <f t="shared" si="50"/>
        <v>4.8974069529652352E-2</v>
      </c>
      <c r="N1281" s="99">
        <f t="shared" si="49"/>
        <v>5.8905873839861763E-3</v>
      </c>
      <c r="O1281" s="99">
        <f t="shared" si="49"/>
        <v>2.6541890829007405E-3</v>
      </c>
      <c r="P1281" s="99">
        <f t="shared" si="49"/>
        <v>8.1338052540506347E-4</v>
      </c>
      <c r="Q1281" s="99">
        <f t="shared" si="49"/>
        <v>3.219274500550573E-4</v>
      </c>
      <c r="R1281" s="99">
        <f t="shared" si="49"/>
        <v>1.2654488595249328E-4</v>
      </c>
      <c r="S1281" s="101"/>
      <c r="T1281" s="99">
        <v>1.5019230769230799E-4</v>
      </c>
      <c r="U1281" s="99">
        <v>4.99230769230769E-5</v>
      </c>
      <c r="V1281" s="99">
        <v>3.1096153846153802E-5</v>
      </c>
      <c r="W1281" s="99">
        <v>2.0223076923076899E-5</v>
      </c>
      <c r="X1281" s="99">
        <v>1.2099999999999999E-5</v>
      </c>
      <c r="Y1281" s="99">
        <v>1.4553846153846199E-6</v>
      </c>
      <c r="Z1281" s="99">
        <v>6.5576923076923097E-7</v>
      </c>
      <c r="AA1281" s="99">
        <v>2.00961538461538E-7</v>
      </c>
      <c r="AB1281" s="99">
        <v>7.9538461538461503E-8</v>
      </c>
      <c r="AC1281" s="99">
        <v>3.1265384615384602E-8</v>
      </c>
    </row>
    <row r="1282" spans="1:29" s="98" customFormat="1" x14ac:dyDescent="0.25">
      <c r="A1282" s="98" t="s">
        <v>86</v>
      </c>
      <c r="B1282" s="98" t="s">
        <v>237</v>
      </c>
      <c r="C1282" s="98" t="s">
        <v>290</v>
      </c>
      <c r="D1282" s="98">
        <v>2017</v>
      </c>
      <c r="E1282" s="98">
        <v>2016</v>
      </c>
      <c r="F1282" s="98" t="s">
        <v>272</v>
      </c>
      <c r="G1282" s="98" t="s">
        <v>278</v>
      </c>
      <c r="H1282" s="98" t="s">
        <v>276</v>
      </c>
      <c r="I1282" s="99">
        <f t="shared" si="50"/>
        <v>1.6798448324681474</v>
      </c>
      <c r="J1282" s="99">
        <f t="shared" si="50"/>
        <v>0.80824338524461359</v>
      </c>
      <c r="K1282" s="99">
        <f t="shared" si="50"/>
        <v>0.55481113732892851</v>
      </c>
      <c r="L1282" s="99">
        <f t="shared" si="50"/>
        <v>0.34761315085732269</v>
      </c>
      <c r="M1282" s="99">
        <f t="shared" si="50"/>
        <v>0.18322466572282536</v>
      </c>
      <c r="N1282" s="99">
        <f t="shared" si="49"/>
        <v>2.5171986786219919E-2</v>
      </c>
      <c r="O1282" s="99">
        <f t="shared" si="49"/>
        <v>8.5105288658172181E-3</v>
      </c>
      <c r="P1282" s="99">
        <f t="shared" si="49"/>
        <v>3.4418839075035378E-3</v>
      </c>
      <c r="Q1282" s="99">
        <f t="shared" si="49"/>
        <v>1.6045001101148344E-3</v>
      </c>
      <c r="R1282" s="99">
        <f t="shared" si="49"/>
        <v>6.3871775994966062E-4</v>
      </c>
      <c r="S1282" s="101"/>
      <c r="T1282" s="99">
        <v>4.1503846153846202E-4</v>
      </c>
      <c r="U1282" s="99">
        <v>1.9969230769230801E-4</v>
      </c>
      <c r="V1282" s="99">
        <v>1.37076923076923E-4</v>
      </c>
      <c r="W1282" s="99">
        <v>8.5884615384615397E-5</v>
      </c>
      <c r="X1282" s="99">
        <v>4.5269230769230802E-5</v>
      </c>
      <c r="Y1282" s="99">
        <v>6.2192307692307697E-6</v>
      </c>
      <c r="Z1282" s="99">
        <v>2.10269230769231E-6</v>
      </c>
      <c r="AA1282" s="99">
        <v>8.5038461538461504E-7</v>
      </c>
      <c r="AB1282" s="99">
        <v>3.9642307692307701E-7</v>
      </c>
      <c r="AC1282" s="99">
        <v>1.57807692307692E-7</v>
      </c>
    </row>
    <row r="1283" spans="1:29" s="98" customFormat="1" x14ac:dyDescent="0.25">
      <c r="A1283" s="98" t="s">
        <v>86</v>
      </c>
      <c r="B1283" s="98" t="s">
        <v>237</v>
      </c>
      <c r="C1283" s="98" t="s">
        <v>290</v>
      </c>
      <c r="D1283" s="98">
        <v>2017</v>
      </c>
      <c r="E1283" s="98">
        <v>2016</v>
      </c>
      <c r="F1283" s="98" t="s">
        <v>279</v>
      </c>
      <c r="G1283" s="98" t="s">
        <v>273</v>
      </c>
      <c r="H1283" s="98" t="s">
        <v>274</v>
      </c>
      <c r="I1283" s="99">
        <f t="shared" si="50"/>
        <v>0</v>
      </c>
      <c r="J1283" s="99">
        <f t="shared" si="50"/>
        <v>0</v>
      </c>
      <c r="K1283" s="99">
        <f t="shared" si="50"/>
        <v>0</v>
      </c>
      <c r="L1283" s="99">
        <f t="shared" si="50"/>
        <v>0</v>
      </c>
      <c r="M1283" s="99">
        <f t="shared" si="50"/>
        <v>0</v>
      </c>
      <c r="N1283" s="99">
        <f t="shared" si="49"/>
        <v>0</v>
      </c>
      <c r="O1283" s="99">
        <f t="shared" si="49"/>
        <v>0</v>
      </c>
      <c r="P1283" s="99">
        <f t="shared" si="49"/>
        <v>0</v>
      </c>
      <c r="Q1283" s="99">
        <f t="shared" si="49"/>
        <v>0</v>
      </c>
      <c r="R1283" s="99">
        <f t="shared" si="49"/>
        <v>0</v>
      </c>
      <c r="S1283" s="101"/>
      <c r="T1283" s="99">
        <v>0</v>
      </c>
      <c r="U1283" s="99">
        <v>0</v>
      </c>
      <c r="V1283" s="99">
        <v>0</v>
      </c>
      <c r="W1283" s="99">
        <v>0</v>
      </c>
      <c r="X1283" s="99">
        <v>0</v>
      </c>
      <c r="Y1283" s="99">
        <v>0</v>
      </c>
      <c r="Z1283" s="99">
        <v>0</v>
      </c>
      <c r="AA1283" s="99">
        <v>0</v>
      </c>
      <c r="AB1283" s="99">
        <v>0</v>
      </c>
      <c r="AC1283" s="99">
        <v>0</v>
      </c>
    </row>
    <row r="1284" spans="1:29" s="98" customFormat="1" x14ac:dyDescent="0.25">
      <c r="A1284" s="98" t="s">
        <v>86</v>
      </c>
      <c r="B1284" s="98" t="s">
        <v>237</v>
      </c>
      <c r="C1284" s="98" t="s">
        <v>290</v>
      </c>
      <c r="D1284" s="98">
        <v>2017</v>
      </c>
      <c r="E1284" s="98">
        <v>2016</v>
      </c>
      <c r="F1284" s="98" t="s">
        <v>279</v>
      </c>
      <c r="G1284" s="98" t="s">
        <v>273</v>
      </c>
      <c r="H1284" s="98" t="s">
        <v>275</v>
      </c>
      <c r="I1284" s="99">
        <f t="shared" si="50"/>
        <v>0.83377341513292424</v>
      </c>
      <c r="J1284" s="99">
        <f t="shared" si="50"/>
        <v>0.18861087934560328</v>
      </c>
      <c r="K1284" s="99">
        <f t="shared" si="50"/>
        <v>8.337734151329243E-2</v>
      </c>
      <c r="L1284" s="99">
        <f t="shared" si="50"/>
        <v>5.0997791411042943E-2</v>
      </c>
      <c r="M1284" s="99">
        <f t="shared" si="50"/>
        <v>1.6392147239263806E-2</v>
      </c>
      <c r="N1284" s="99">
        <f t="shared" si="49"/>
        <v>1.0685251533742331E-4</v>
      </c>
      <c r="O1284" s="99">
        <f t="shared" si="49"/>
        <v>2.4284662576687119E-5</v>
      </c>
      <c r="P1284" s="99">
        <f t="shared" si="49"/>
        <v>3.4200899795501026E-7</v>
      </c>
      <c r="Q1284" s="99">
        <f t="shared" si="49"/>
        <v>0</v>
      </c>
      <c r="R1284" s="99">
        <f t="shared" si="49"/>
        <v>0</v>
      </c>
      <c r="S1284" s="101"/>
      <c r="T1284" s="99">
        <v>2.0599999999999999E-4</v>
      </c>
      <c r="U1284" s="99">
        <v>4.6600000000000001E-5</v>
      </c>
      <c r="V1284" s="99">
        <v>2.0599999999999999E-5</v>
      </c>
      <c r="W1284" s="99">
        <v>1.26E-5</v>
      </c>
      <c r="X1284" s="99">
        <v>4.0500000000000002E-6</v>
      </c>
      <c r="Y1284" s="99">
        <v>2.6400000000000001E-8</v>
      </c>
      <c r="Z1284" s="99">
        <v>6E-9</v>
      </c>
      <c r="AA1284" s="99">
        <v>8.4500000000000005E-11</v>
      </c>
      <c r="AB1284" s="99">
        <v>0</v>
      </c>
      <c r="AC1284" s="99">
        <v>0</v>
      </c>
    </row>
    <row r="1285" spans="1:29" s="98" customFormat="1" x14ac:dyDescent="0.25">
      <c r="A1285" s="98" t="s">
        <v>86</v>
      </c>
      <c r="B1285" s="98" t="s">
        <v>237</v>
      </c>
      <c r="C1285" s="98" t="s">
        <v>290</v>
      </c>
      <c r="D1285" s="98">
        <v>2017</v>
      </c>
      <c r="E1285" s="98">
        <v>2016</v>
      </c>
      <c r="F1285" s="98" t="s">
        <v>279</v>
      </c>
      <c r="G1285" s="98" t="s">
        <v>273</v>
      </c>
      <c r="H1285" s="98" t="s">
        <v>276</v>
      </c>
      <c r="I1285" s="99">
        <f t="shared" si="50"/>
        <v>7.1639754601226997</v>
      </c>
      <c r="J1285" s="99">
        <f t="shared" si="50"/>
        <v>3.4362797546012276</v>
      </c>
      <c r="K1285" s="99">
        <f t="shared" si="50"/>
        <v>2.1451451942740287</v>
      </c>
      <c r="L1285" s="99">
        <f t="shared" si="50"/>
        <v>1.4773169734151328</v>
      </c>
      <c r="M1285" s="99">
        <f t="shared" si="50"/>
        <v>0.72853987730061365</v>
      </c>
      <c r="N1285" s="99">
        <f t="shared" si="49"/>
        <v>5.1402535787321069E-2</v>
      </c>
      <c r="O1285" s="99">
        <f t="shared" si="49"/>
        <v>1.873966462167689E-2</v>
      </c>
      <c r="P1285" s="99">
        <f t="shared" si="49"/>
        <v>4.330764826175869E-3</v>
      </c>
      <c r="Q1285" s="99">
        <f t="shared" si="49"/>
        <v>1.457079754601227E-3</v>
      </c>
      <c r="R1285" s="99">
        <f t="shared" si="49"/>
        <v>4.9378813905930476E-4</v>
      </c>
      <c r="S1285" s="101"/>
      <c r="T1285" s="99">
        <v>1.7700000000000001E-3</v>
      </c>
      <c r="U1285" s="99">
        <v>8.4900000000000004E-4</v>
      </c>
      <c r="V1285" s="99">
        <v>5.2999999999999998E-4</v>
      </c>
      <c r="W1285" s="99">
        <v>3.6499999999999998E-4</v>
      </c>
      <c r="X1285" s="99">
        <v>1.8000000000000001E-4</v>
      </c>
      <c r="Y1285" s="99">
        <v>1.27E-5</v>
      </c>
      <c r="Z1285" s="99">
        <v>4.6299999999999997E-6</v>
      </c>
      <c r="AA1285" s="99">
        <v>1.0699999999999999E-6</v>
      </c>
      <c r="AB1285" s="99">
        <v>3.5999999999999999E-7</v>
      </c>
      <c r="AC1285" s="99">
        <v>1.2200000000000001E-7</v>
      </c>
    </row>
    <row r="1286" spans="1:29" s="98" customFormat="1" x14ac:dyDescent="0.25">
      <c r="A1286" s="98" t="s">
        <v>86</v>
      </c>
      <c r="B1286" s="98" t="s">
        <v>237</v>
      </c>
      <c r="C1286" s="98" t="s">
        <v>290</v>
      </c>
      <c r="D1286" s="98">
        <v>2017</v>
      </c>
      <c r="E1286" s="98">
        <v>2016</v>
      </c>
      <c r="F1286" s="98" t="s">
        <v>279</v>
      </c>
      <c r="G1286" s="98" t="s">
        <v>277</v>
      </c>
      <c r="H1286" s="98" t="s">
        <v>274</v>
      </c>
      <c r="I1286" s="99">
        <f t="shared" si="50"/>
        <v>0.760919427402863</v>
      </c>
      <c r="J1286" s="99">
        <f t="shared" si="50"/>
        <v>0.29020171779141102</v>
      </c>
      <c r="K1286" s="99">
        <f t="shared" si="50"/>
        <v>0.14368425357873213</v>
      </c>
      <c r="L1286" s="99">
        <f t="shared" si="50"/>
        <v>0.11170944785276074</v>
      </c>
      <c r="M1286" s="99">
        <f t="shared" si="50"/>
        <v>4.9783558282208595E-2</v>
      </c>
      <c r="N1286" s="99">
        <f t="shared" si="49"/>
        <v>1.3032768916155417E-3</v>
      </c>
      <c r="O1286" s="99">
        <f t="shared" si="49"/>
        <v>9.3495950920245404E-4</v>
      </c>
      <c r="P1286" s="99">
        <f t="shared" si="49"/>
        <v>1.9711051124744375E-4</v>
      </c>
      <c r="Q1286" s="99">
        <f t="shared" si="49"/>
        <v>6.1925889570552163E-5</v>
      </c>
      <c r="R1286" s="99">
        <f t="shared" si="49"/>
        <v>1.9144408997955012E-5</v>
      </c>
      <c r="S1286" s="101"/>
      <c r="T1286" s="99">
        <v>1.8799999999999999E-4</v>
      </c>
      <c r="U1286" s="99">
        <v>7.1699999999999995E-5</v>
      </c>
      <c r="V1286" s="99">
        <v>3.5500000000000002E-5</v>
      </c>
      <c r="W1286" s="99">
        <v>2.76E-5</v>
      </c>
      <c r="X1286" s="99">
        <v>1.2300000000000001E-5</v>
      </c>
      <c r="Y1286" s="99">
        <v>3.22E-7</v>
      </c>
      <c r="Z1286" s="99">
        <v>2.3099999999999999E-7</v>
      </c>
      <c r="AA1286" s="99">
        <v>4.8699999999999999E-8</v>
      </c>
      <c r="AB1286" s="99">
        <v>1.5300000000000001E-8</v>
      </c>
      <c r="AC1286" s="99">
        <v>4.73E-9</v>
      </c>
    </row>
    <row r="1287" spans="1:29" s="98" customFormat="1" x14ac:dyDescent="0.25">
      <c r="A1287" s="98" t="s">
        <v>86</v>
      </c>
      <c r="B1287" s="98" t="s">
        <v>237</v>
      </c>
      <c r="C1287" s="98" t="s">
        <v>290</v>
      </c>
      <c r="D1287" s="98">
        <v>2017</v>
      </c>
      <c r="E1287" s="98">
        <v>2016</v>
      </c>
      <c r="F1287" s="98" t="s">
        <v>279</v>
      </c>
      <c r="G1287" s="98" t="s">
        <v>277</v>
      </c>
      <c r="H1287" s="98" t="s">
        <v>275</v>
      </c>
      <c r="I1287" s="99">
        <f t="shared" si="50"/>
        <v>1.4368425357873211</v>
      </c>
      <c r="J1287" s="99">
        <f t="shared" si="50"/>
        <v>0.47759836400817995</v>
      </c>
      <c r="K1287" s="99">
        <f t="shared" si="50"/>
        <v>0.29263018404907976</v>
      </c>
      <c r="L1287" s="99">
        <f t="shared" si="50"/>
        <v>0.17849226993865033</v>
      </c>
      <c r="M1287" s="99">
        <f t="shared" si="50"/>
        <v>7.852040899795501E-2</v>
      </c>
      <c r="N1287" s="99">
        <f t="shared" si="49"/>
        <v>4.533137014314929E-3</v>
      </c>
      <c r="O1287" s="99">
        <f t="shared" si="49"/>
        <v>1.5906453987730063E-3</v>
      </c>
      <c r="P1287" s="99">
        <f t="shared" si="49"/>
        <v>3.3958053169734156E-4</v>
      </c>
      <c r="Q1287" s="99">
        <f t="shared" si="49"/>
        <v>1.0725725971370142E-4</v>
      </c>
      <c r="R1287" s="99">
        <f t="shared" si="49"/>
        <v>3.4281848670756648E-5</v>
      </c>
      <c r="S1287" s="101"/>
      <c r="T1287" s="99">
        <v>3.5500000000000001E-4</v>
      </c>
      <c r="U1287" s="99">
        <v>1.18E-4</v>
      </c>
      <c r="V1287" s="99">
        <v>7.2299999999999996E-5</v>
      </c>
      <c r="W1287" s="99">
        <v>4.4100000000000001E-5</v>
      </c>
      <c r="X1287" s="99">
        <v>1.9400000000000001E-5</v>
      </c>
      <c r="Y1287" s="99">
        <v>1.1200000000000001E-6</v>
      </c>
      <c r="Z1287" s="99">
        <v>3.9299999999999999E-7</v>
      </c>
      <c r="AA1287" s="99">
        <v>8.3900000000000004E-8</v>
      </c>
      <c r="AB1287" s="99">
        <v>2.6499999999999999E-8</v>
      </c>
      <c r="AC1287" s="99">
        <v>8.4700000000000007E-9</v>
      </c>
    </row>
    <row r="1288" spans="1:29" s="98" customFormat="1" x14ac:dyDescent="0.25">
      <c r="A1288" s="98" t="s">
        <v>86</v>
      </c>
      <c r="B1288" s="98" t="s">
        <v>237</v>
      </c>
      <c r="C1288" s="98" t="s">
        <v>290</v>
      </c>
      <c r="D1288" s="98">
        <v>2017</v>
      </c>
      <c r="E1288" s="98">
        <v>2016</v>
      </c>
      <c r="F1288" s="98" t="s">
        <v>279</v>
      </c>
      <c r="G1288" s="98" t="s">
        <v>277</v>
      </c>
      <c r="H1288" s="98" t="s">
        <v>276</v>
      </c>
      <c r="I1288" s="99">
        <f t="shared" si="50"/>
        <v>3.9705423312883439</v>
      </c>
      <c r="J1288" s="99">
        <f t="shared" si="50"/>
        <v>1.9063460122699387</v>
      </c>
      <c r="K1288" s="99">
        <f t="shared" si="50"/>
        <v>1.307324335378323</v>
      </c>
      <c r="L1288" s="99">
        <f t="shared" si="50"/>
        <v>0.80948875255623731</v>
      </c>
      <c r="M1288" s="99">
        <f t="shared" si="50"/>
        <v>0.40191116564417184</v>
      </c>
      <c r="N1288" s="99">
        <f t="shared" si="49"/>
        <v>3.8531664621676891E-2</v>
      </c>
      <c r="O1288" s="99">
        <f t="shared" si="49"/>
        <v>9.8757627811860947E-3</v>
      </c>
      <c r="P1288" s="99">
        <f t="shared" si="49"/>
        <v>2.1168130879345606E-3</v>
      </c>
      <c r="Q1288" s="99">
        <f t="shared" si="49"/>
        <v>6.6782822085889571E-4</v>
      </c>
      <c r="R1288" s="99">
        <f t="shared" si="49"/>
        <v>2.1127656441717789E-4</v>
      </c>
      <c r="S1288" s="101"/>
      <c r="T1288" s="99">
        <v>9.810000000000001E-4</v>
      </c>
      <c r="U1288" s="99">
        <v>4.7100000000000001E-4</v>
      </c>
      <c r="V1288" s="99">
        <v>3.2299999999999999E-4</v>
      </c>
      <c r="W1288" s="99">
        <v>2.0000000000000001E-4</v>
      </c>
      <c r="X1288" s="99">
        <v>9.9300000000000001E-5</v>
      </c>
      <c r="Y1288" s="99">
        <v>9.5200000000000003E-6</v>
      </c>
      <c r="Z1288" s="99">
        <v>2.4399999999999999E-6</v>
      </c>
      <c r="AA1288" s="99">
        <v>5.2300000000000001E-7</v>
      </c>
      <c r="AB1288" s="99">
        <v>1.6500000000000001E-7</v>
      </c>
      <c r="AC1288" s="99">
        <v>5.2199999999999998E-8</v>
      </c>
    </row>
    <row r="1289" spans="1:29" s="98" customFormat="1" x14ac:dyDescent="0.25">
      <c r="A1289" s="98" t="s">
        <v>86</v>
      </c>
      <c r="B1289" s="98" t="s">
        <v>237</v>
      </c>
      <c r="C1289" s="98" t="s">
        <v>290</v>
      </c>
      <c r="D1289" s="98">
        <v>2017</v>
      </c>
      <c r="E1289" s="98">
        <v>2016</v>
      </c>
      <c r="F1289" s="98" t="s">
        <v>279</v>
      </c>
      <c r="G1289" s="98" t="s">
        <v>278</v>
      </c>
      <c r="H1289" s="98" t="s">
        <v>274</v>
      </c>
      <c r="I1289" s="99">
        <f t="shared" si="50"/>
        <v>0.32192745005505724</v>
      </c>
      <c r="J1289" s="99">
        <f t="shared" si="50"/>
        <v>0.12277764983482783</v>
      </c>
      <c r="K1289" s="99">
        <f t="shared" si="50"/>
        <v>6.0789491898694481E-2</v>
      </c>
      <c r="L1289" s="99">
        <f t="shared" si="50"/>
        <v>4.7261689476168101E-2</v>
      </c>
      <c r="M1289" s="99">
        <f t="shared" si="50"/>
        <v>2.1062274657857465E-2</v>
      </c>
      <c r="N1289" s="99">
        <f t="shared" si="49"/>
        <v>5.5138637722195914E-4</v>
      </c>
      <c r="O1289" s="99">
        <f t="shared" si="49"/>
        <v>3.9555979235488431E-4</v>
      </c>
      <c r="P1289" s="99">
        <f t="shared" si="49"/>
        <v>8.3392908604687938E-5</v>
      </c>
      <c r="Q1289" s="99">
        <f t="shared" si="49"/>
        <v>2.6199414818310511E-5</v>
      </c>
      <c r="R1289" s="99">
        <f t="shared" si="49"/>
        <v>8.0995576529809807E-6</v>
      </c>
      <c r="S1289" s="101"/>
      <c r="T1289" s="99">
        <v>7.9538461538461498E-5</v>
      </c>
      <c r="U1289" s="99">
        <v>3.0334615384615402E-5</v>
      </c>
      <c r="V1289" s="99">
        <v>1.50192307692308E-5</v>
      </c>
      <c r="W1289" s="99">
        <v>1.16769230769231E-5</v>
      </c>
      <c r="X1289" s="99">
        <v>5.2038461538461504E-6</v>
      </c>
      <c r="Y1289" s="99">
        <v>1.36230769230769E-7</v>
      </c>
      <c r="Z1289" s="99">
        <v>9.7730769230769202E-8</v>
      </c>
      <c r="AA1289" s="99">
        <v>2.0603846153846201E-8</v>
      </c>
      <c r="AB1289" s="99">
        <v>6.4730769230769196E-9</v>
      </c>
      <c r="AC1289" s="99">
        <v>2.0011538461538499E-9</v>
      </c>
    </row>
    <row r="1290" spans="1:29" s="98" customFormat="1" x14ac:dyDescent="0.25">
      <c r="A1290" s="98" t="s">
        <v>86</v>
      </c>
      <c r="B1290" s="98" t="s">
        <v>237</v>
      </c>
      <c r="C1290" s="98" t="s">
        <v>290</v>
      </c>
      <c r="D1290" s="98">
        <v>2017</v>
      </c>
      <c r="E1290" s="98">
        <v>2016</v>
      </c>
      <c r="F1290" s="98" t="s">
        <v>279</v>
      </c>
      <c r="G1290" s="98" t="s">
        <v>278</v>
      </c>
      <c r="H1290" s="98" t="s">
        <v>275</v>
      </c>
      <c r="I1290" s="99">
        <f t="shared" si="50"/>
        <v>0.6078949189869447</v>
      </c>
      <c r="J1290" s="99">
        <f t="shared" si="50"/>
        <v>0.20206084631115295</v>
      </c>
      <c r="K1290" s="99">
        <f t="shared" si="50"/>
        <v>0.1238050778669182</v>
      </c>
      <c r="L1290" s="99">
        <f t="shared" si="50"/>
        <v>7.551596035865972E-2</v>
      </c>
      <c r="M1290" s="99">
        <f t="shared" si="50"/>
        <v>3.3220173037596362E-2</v>
      </c>
      <c r="N1290" s="99">
        <f t="shared" si="49"/>
        <v>1.9178656599024703E-3</v>
      </c>
      <c r="O1290" s="99">
        <f t="shared" si="49"/>
        <v>6.7296536101934959E-4</v>
      </c>
      <c r="P1290" s="99">
        <f t="shared" si="49"/>
        <v>1.436686864873366E-4</v>
      </c>
      <c r="Q1290" s="99">
        <f t="shared" si="49"/>
        <v>4.5378071417335375E-5</v>
      </c>
      <c r="R1290" s="99">
        <f t="shared" si="49"/>
        <v>1.4503859053012434E-5</v>
      </c>
      <c r="S1290" s="101"/>
      <c r="T1290" s="99">
        <v>1.5019230769230799E-4</v>
      </c>
      <c r="U1290" s="99">
        <v>4.99230769230769E-5</v>
      </c>
      <c r="V1290" s="99">
        <v>3.0588461538461501E-5</v>
      </c>
      <c r="W1290" s="99">
        <v>1.8657692307692301E-5</v>
      </c>
      <c r="X1290" s="99">
        <v>8.20769230769231E-6</v>
      </c>
      <c r="Y1290" s="99">
        <v>4.7384615384615398E-7</v>
      </c>
      <c r="Z1290" s="99">
        <v>1.6626923076923099E-7</v>
      </c>
      <c r="AA1290" s="99">
        <v>3.5496153846153801E-8</v>
      </c>
      <c r="AB1290" s="99">
        <v>1.12115384615385E-8</v>
      </c>
      <c r="AC1290" s="99">
        <v>3.5834615384615402E-9</v>
      </c>
    </row>
    <row r="1291" spans="1:29" s="98" customFormat="1" x14ac:dyDescent="0.25">
      <c r="A1291" s="98" t="s">
        <v>86</v>
      </c>
      <c r="B1291" s="98" t="s">
        <v>237</v>
      </c>
      <c r="C1291" s="98" t="s">
        <v>290</v>
      </c>
      <c r="D1291" s="98">
        <v>2017</v>
      </c>
      <c r="E1291" s="98">
        <v>2016</v>
      </c>
      <c r="F1291" s="98" t="s">
        <v>279</v>
      </c>
      <c r="G1291" s="98" t="s">
        <v>278</v>
      </c>
      <c r="H1291" s="98" t="s">
        <v>276</v>
      </c>
      <c r="I1291" s="99">
        <f t="shared" si="50"/>
        <v>1.6798448324681474</v>
      </c>
      <c r="J1291" s="99">
        <f t="shared" si="50"/>
        <v>0.80653100519112886</v>
      </c>
      <c r="K1291" s="99">
        <f t="shared" si="50"/>
        <v>0.55309875727544378</v>
      </c>
      <c r="L1291" s="99">
        <f t="shared" si="50"/>
        <v>0.34247601069686956</v>
      </c>
      <c r="M1291" s="99">
        <f t="shared" si="50"/>
        <v>0.17003933931099591</v>
      </c>
      <c r="N1291" s="99">
        <f t="shared" si="49"/>
        <v>1.6301858109171001E-2</v>
      </c>
      <c r="O1291" s="99">
        <f t="shared" si="49"/>
        <v>4.1782073305018002E-3</v>
      </c>
      <c r="P1291" s="99">
        <f t="shared" si="49"/>
        <v>8.9557476797231497E-4</v>
      </c>
      <c r="Q1291" s="99">
        <f t="shared" si="49"/>
        <v>2.8254270882491737E-4</v>
      </c>
      <c r="R1291" s="99">
        <f t="shared" si="49"/>
        <v>8.9386238791883024E-5</v>
      </c>
      <c r="S1291" s="101"/>
      <c r="T1291" s="99">
        <v>4.1503846153846202E-4</v>
      </c>
      <c r="U1291" s="99">
        <v>1.99269230769231E-4</v>
      </c>
      <c r="V1291" s="99">
        <v>1.36653846153846E-4</v>
      </c>
      <c r="W1291" s="99">
        <v>8.4615384615384601E-5</v>
      </c>
      <c r="X1291" s="99">
        <v>4.2011538461538502E-5</v>
      </c>
      <c r="Y1291" s="99">
        <v>4.0276923076923102E-6</v>
      </c>
      <c r="Z1291" s="99">
        <v>1.03230769230769E-6</v>
      </c>
      <c r="AA1291" s="99">
        <v>2.2126923076923099E-7</v>
      </c>
      <c r="AB1291" s="99">
        <v>6.9807692307692295E-8</v>
      </c>
      <c r="AC1291" s="99">
        <v>2.2084615384615399E-8</v>
      </c>
    </row>
    <row r="1292" spans="1:29" s="98" customFormat="1" x14ac:dyDescent="0.25">
      <c r="A1292" s="98" t="s">
        <v>86</v>
      </c>
      <c r="B1292" s="98" t="s">
        <v>237</v>
      </c>
      <c r="C1292" s="98" t="s">
        <v>290</v>
      </c>
      <c r="D1292" s="98">
        <v>2017</v>
      </c>
      <c r="E1292" s="98">
        <v>2016</v>
      </c>
      <c r="F1292" s="98" t="s">
        <v>280</v>
      </c>
      <c r="G1292" s="98" t="s">
        <v>273</v>
      </c>
      <c r="H1292" s="98" t="s">
        <v>274</v>
      </c>
      <c r="I1292" s="99">
        <f t="shared" si="50"/>
        <v>1.9953897750511248E-12</v>
      </c>
      <c r="J1292" s="99">
        <f t="shared" si="50"/>
        <v>4.047443762781186E-6</v>
      </c>
      <c r="K1292" s="99">
        <f t="shared" si="50"/>
        <v>3.8653087934560326E-5</v>
      </c>
      <c r="L1292" s="99">
        <f t="shared" si="50"/>
        <v>2.2746633946830268E-4</v>
      </c>
      <c r="M1292" s="99">
        <f t="shared" si="50"/>
        <v>8.4186830265848677E-4</v>
      </c>
      <c r="N1292" s="99">
        <f t="shared" si="49"/>
        <v>1.8820613496932514E-4</v>
      </c>
      <c r="O1292" s="99">
        <f t="shared" si="49"/>
        <v>1.4085104294478528E-4</v>
      </c>
      <c r="P1292" s="99">
        <f t="shared" si="49"/>
        <v>5.3021513292433533E-5</v>
      </c>
      <c r="Q1292" s="99">
        <f t="shared" si="49"/>
        <v>2.343469938650307E-5</v>
      </c>
      <c r="R1292" s="99">
        <f t="shared" si="49"/>
        <v>1.0725725971370145E-5</v>
      </c>
      <c r="S1292" s="101"/>
      <c r="T1292" s="99">
        <v>4.9300000000000002E-16</v>
      </c>
      <c r="U1292" s="99">
        <v>1.0000000000000001E-9</v>
      </c>
      <c r="V1292" s="99">
        <v>9.5499999999999995E-9</v>
      </c>
      <c r="W1292" s="99">
        <v>5.62E-8</v>
      </c>
      <c r="X1292" s="99">
        <v>2.0800000000000001E-7</v>
      </c>
      <c r="Y1292" s="99">
        <v>4.6499999999999999E-8</v>
      </c>
      <c r="Z1292" s="99">
        <v>3.4800000000000001E-8</v>
      </c>
      <c r="AA1292" s="99">
        <v>1.31E-8</v>
      </c>
      <c r="AB1292" s="99">
        <v>5.7900000000000001E-9</v>
      </c>
      <c r="AC1292" s="99">
        <v>2.6500000000000002E-9</v>
      </c>
    </row>
    <row r="1293" spans="1:29" s="98" customFormat="1" x14ac:dyDescent="0.25">
      <c r="A1293" s="98" t="s">
        <v>86</v>
      </c>
      <c r="B1293" s="98" t="s">
        <v>237</v>
      </c>
      <c r="C1293" s="98" t="s">
        <v>290</v>
      </c>
      <c r="D1293" s="98">
        <v>2017</v>
      </c>
      <c r="E1293" s="98">
        <v>2016</v>
      </c>
      <c r="F1293" s="98" t="s">
        <v>280</v>
      </c>
      <c r="G1293" s="98" t="s">
        <v>273</v>
      </c>
      <c r="H1293" s="98" t="s">
        <v>275</v>
      </c>
      <c r="I1293" s="99">
        <f t="shared" si="50"/>
        <v>1.8577766871165645E-8</v>
      </c>
      <c r="J1293" s="99">
        <f t="shared" si="50"/>
        <v>1.4651746421267894E-4</v>
      </c>
      <c r="K1293" s="99">
        <f t="shared" si="50"/>
        <v>1.3316089979550103E-3</v>
      </c>
      <c r="L1293" s="99">
        <f t="shared" si="50"/>
        <v>4.209341513292433E-3</v>
      </c>
      <c r="M1293" s="99">
        <f t="shared" si="50"/>
        <v>1.0887623721881391E-2</v>
      </c>
      <c r="N1293" s="99">
        <f t="shared" si="49"/>
        <v>1.4935067484662576E-3</v>
      </c>
      <c r="O1293" s="99">
        <f t="shared" si="49"/>
        <v>6.6782822085889571E-4</v>
      </c>
      <c r="P1293" s="99">
        <f t="shared" si="49"/>
        <v>2.5660793456032719E-4</v>
      </c>
      <c r="Q1293" s="99">
        <f t="shared" si="49"/>
        <v>1.3720834355828221E-4</v>
      </c>
      <c r="R1293" s="99">
        <f t="shared" si="49"/>
        <v>7.6091942740286295E-5</v>
      </c>
      <c r="S1293" s="101"/>
      <c r="T1293" s="99">
        <v>4.5899999999999996E-12</v>
      </c>
      <c r="U1293" s="99">
        <v>3.62E-8</v>
      </c>
      <c r="V1293" s="99">
        <v>3.2899999999999999E-7</v>
      </c>
      <c r="W1293" s="99">
        <v>1.04E-6</v>
      </c>
      <c r="X1293" s="99">
        <v>2.6900000000000001E-6</v>
      </c>
      <c r="Y1293" s="99">
        <v>3.6899999999999998E-7</v>
      </c>
      <c r="Z1293" s="99">
        <v>1.6500000000000001E-7</v>
      </c>
      <c r="AA1293" s="99">
        <v>6.3399999999999999E-8</v>
      </c>
      <c r="AB1293" s="99">
        <v>3.3899999999999999E-8</v>
      </c>
      <c r="AC1293" s="99">
        <v>1.88E-8</v>
      </c>
    </row>
    <row r="1294" spans="1:29" s="98" customFormat="1" x14ac:dyDescent="0.25">
      <c r="A1294" s="98" t="s">
        <v>86</v>
      </c>
      <c r="B1294" s="98" t="s">
        <v>237</v>
      </c>
      <c r="C1294" s="98" t="s">
        <v>290</v>
      </c>
      <c r="D1294" s="98">
        <v>2017</v>
      </c>
      <c r="E1294" s="98">
        <v>2016</v>
      </c>
      <c r="F1294" s="98" t="s">
        <v>280</v>
      </c>
      <c r="G1294" s="98" t="s">
        <v>273</v>
      </c>
      <c r="H1294" s="98" t="s">
        <v>276</v>
      </c>
      <c r="I1294" s="99">
        <f t="shared" si="50"/>
        <v>9.5924417177914103E-6</v>
      </c>
      <c r="J1294" s="99">
        <f t="shared" si="50"/>
        <v>4.4117137014314921E-3</v>
      </c>
      <c r="K1294" s="99">
        <f t="shared" si="50"/>
        <v>2.8291631901840489E-2</v>
      </c>
      <c r="L1294" s="99">
        <f t="shared" si="50"/>
        <v>5.1807280163599187E-2</v>
      </c>
      <c r="M1294" s="99">
        <f t="shared" si="50"/>
        <v>0.12425652351738242</v>
      </c>
      <c r="N1294" s="99">
        <f t="shared" si="49"/>
        <v>5.0997791411042943E-2</v>
      </c>
      <c r="O1294" s="99">
        <f t="shared" si="49"/>
        <v>3.2298601226993864E-2</v>
      </c>
      <c r="P1294" s="99">
        <f t="shared" si="49"/>
        <v>1.4327950920245398E-2</v>
      </c>
      <c r="Q1294" s="99">
        <f t="shared" si="49"/>
        <v>6.5973333333333335E-3</v>
      </c>
      <c r="R1294" s="99">
        <f t="shared" si="49"/>
        <v>2.8129734151329244E-3</v>
      </c>
      <c r="S1294" s="101"/>
      <c r="T1294" s="99">
        <v>2.3699999999999999E-9</v>
      </c>
      <c r="U1294" s="99">
        <v>1.0899999999999999E-6</v>
      </c>
      <c r="V1294" s="99">
        <v>6.99E-6</v>
      </c>
      <c r="W1294" s="99">
        <v>1.2799999999999999E-5</v>
      </c>
      <c r="X1294" s="99">
        <v>3.0700000000000001E-5</v>
      </c>
      <c r="Y1294" s="99">
        <v>1.26E-5</v>
      </c>
      <c r="Z1294" s="99">
        <v>7.9799999999999998E-6</v>
      </c>
      <c r="AA1294" s="99">
        <v>3.54E-6</v>
      </c>
      <c r="AB1294" s="99">
        <v>1.6300000000000001E-6</v>
      </c>
      <c r="AC1294" s="99">
        <v>6.9500000000000002E-7</v>
      </c>
    </row>
    <row r="1295" spans="1:29" s="98" customFormat="1" x14ac:dyDescent="0.25">
      <c r="A1295" s="98" t="s">
        <v>86</v>
      </c>
      <c r="B1295" s="98" t="s">
        <v>237</v>
      </c>
      <c r="C1295" s="98" t="s">
        <v>290</v>
      </c>
      <c r="D1295" s="98">
        <v>2017</v>
      </c>
      <c r="E1295" s="98">
        <v>2016</v>
      </c>
      <c r="F1295" s="98" t="s">
        <v>280</v>
      </c>
      <c r="G1295" s="98" t="s">
        <v>277</v>
      </c>
      <c r="H1295" s="98" t="s">
        <v>274</v>
      </c>
      <c r="I1295" s="99">
        <f t="shared" si="50"/>
        <v>2.6025063394683024E-6</v>
      </c>
      <c r="J1295" s="99">
        <f t="shared" si="50"/>
        <v>7.2449243353783234E-4</v>
      </c>
      <c r="K1295" s="99">
        <f t="shared" si="50"/>
        <v>1.8820613496932515E-3</v>
      </c>
      <c r="L1295" s="99">
        <f t="shared" si="50"/>
        <v>1.0118609406952967E-2</v>
      </c>
      <c r="M1295" s="99">
        <f t="shared" si="50"/>
        <v>2.3798969325153373E-2</v>
      </c>
      <c r="N1295" s="99">
        <f t="shared" si="49"/>
        <v>4.0879182004089987E-3</v>
      </c>
      <c r="O1295" s="99">
        <f t="shared" si="49"/>
        <v>3.1529586912065438E-3</v>
      </c>
      <c r="P1295" s="99">
        <f t="shared" si="49"/>
        <v>9.4710184049079751E-4</v>
      </c>
      <c r="Q1295" s="99">
        <f t="shared" si="49"/>
        <v>3.974589775051125E-4</v>
      </c>
      <c r="R1295" s="99">
        <f t="shared" si="49"/>
        <v>1.7242110429447851E-4</v>
      </c>
      <c r="S1295" s="101"/>
      <c r="T1295" s="99">
        <v>6.4299999999999995E-10</v>
      </c>
      <c r="U1295" s="99">
        <v>1.79E-7</v>
      </c>
      <c r="V1295" s="99">
        <v>4.6499999999999999E-7</v>
      </c>
      <c r="W1295" s="99">
        <v>2.5000000000000002E-6</v>
      </c>
      <c r="X1295" s="99">
        <v>5.8799999999999996E-6</v>
      </c>
      <c r="Y1295" s="99">
        <v>1.0100000000000001E-6</v>
      </c>
      <c r="Z1295" s="99">
        <v>7.7899999999999997E-7</v>
      </c>
      <c r="AA1295" s="99">
        <v>2.34E-7</v>
      </c>
      <c r="AB1295" s="99">
        <v>9.8200000000000006E-8</v>
      </c>
      <c r="AC1295" s="99">
        <v>4.2599999999999998E-8</v>
      </c>
    </row>
    <row r="1296" spans="1:29" s="98" customFormat="1" x14ac:dyDescent="0.25">
      <c r="A1296" s="98" t="s">
        <v>86</v>
      </c>
      <c r="B1296" s="98" t="s">
        <v>237</v>
      </c>
      <c r="C1296" s="98" t="s">
        <v>290</v>
      </c>
      <c r="D1296" s="98">
        <v>2017</v>
      </c>
      <c r="E1296" s="98">
        <v>2016</v>
      </c>
      <c r="F1296" s="98" t="s">
        <v>280</v>
      </c>
      <c r="G1296" s="98" t="s">
        <v>277</v>
      </c>
      <c r="H1296" s="98" t="s">
        <v>275</v>
      </c>
      <c r="I1296" s="99">
        <f t="shared" si="50"/>
        <v>3.0355828220858899E-6</v>
      </c>
      <c r="J1296" s="99">
        <f t="shared" si="50"/>
        <v>9.6733905930470351E-4</v>
      </c>
      <c r="K1296" s="99">
        <f t="shared" si="50"/>
        <v>6.7187566462167687E-3</v>
      </c>
      <c r="L1296" s="99">
        <f t="shared" si="50"/>
        <v>1.4570797546012268E-2</v>
      </c>
      <c r="M1296" s="99">
        <f t="shared" si="50"/>
        <v>3.2177177914110427E-2</v>
      </c>
      <c r="N1296" s="99">
        <f t="shared" si="49"/>
        <v>9.3091206543967284E-3</v>
      </c>
      <c r="O1296" s="99">
        <f t="shared" si="49"/>
        <v>4.9378813905930474E-3</v>
      </c>
      <c r="P1296" s="99">
        <f t="shared" si="49"/>
        <v>1.5865979550102249E-3</v>
      </c>
      <c r="Q1296" s="99">
        <f t="shared" si="49"/>
        <v>6.5568588957055224E-4</v>
      </c>
      <c r="R1296" s="99">
        <f t="shared" si="49"/>
        <v>2.6510756646216769E-4</v>
      </c>
      <c r="S1296" s="101"/>
      <c r="T1296" s="99">
        <v>7.5E-10</v>
      </c>
      <c r="U1296" s="99">
        <v>2.3900000000000001E-7</v>
      </c>
      <c r="V1296" s="99">
        <v>1.66E-6</v>
      </c>
      <c r="W1296" s="99">
        <v>3.5999999999999998E-6</v>
      </c>
      <c r="X1296" s="99">
        <v>7.9500000000000001E-6</v>
      </c>
      <c r="Y1296" s="99">
        <v>2.3E-6</v>
      </c>
      <c r="Z1296" s="99">
        <v>1.22E-6</v>
      </c>
      <c r="AA1296" s="99">
        <v>3.9200000000000002E-7</v>
      </c>
      <c r="AB1296" s="99">
        <v>1.6199999999999999E-7</v>
      </c>
      <c r="AC1296" s="99">
        <v>6.5499999999999998E-8</v>
      </c>
    </row>
    <row r="1297" spans="1:29" s="98" customFormat="1" x14ac:dyDescent="0.25">
      <c r="A1297" s="98" t="s">
        <v>86</v>
      </c>
      <c r="B1297" s="98" t="s">
        <v>237</v>
      </c>
      <c r="C1297" s="98" t="s">
        <v>290</v>
      </c>
      <c r="D1297" s="98">
        <v>2017</v>
      </c>
      <c r="E1297" s="98">
        <v>2016</v>
      </c>
      <c r="F1297" s="98" t="s">
        <v>280</v>
      </c>
      <c r="G1297" s="98" t="s">
        <v>277</v>
      </c>
      <c r="H1297" s="98" t="s">
        <v>276</v>
      </c>
      <c r="I1297" s="99">
        <f t="shared" si="50"/>
        <v>4.7355092024539884E-6</v>
      </c>
      <c r="J1297" s="99">
        <f t="shared" si="50"/>
        <v>1.3882732106339469E-3</v>
      </c>
      <c r="K1297" s="99">
        <f t="shared" si="50"/>
        <v>1.5137439672801636E-2</v>
      </c>
      <c r="L1297" s="99">
        <f t="shared" si="50"/>
        <v>1.9711051124744378E-2</v>
      </c>
      <c r="M1297" s="99">
        <f t="shared" si="50"/>
        <v>4.1688670756646215E-2</v>
      </c>
      <c r="N1297" s="99">
        <f t="shared" si="49"/>
        <v>2.4932253578732109E-2</v>
      </c>
      <c r="O1297" s="99">
        <f t="shared" si="49"/>
        <v>1.1980433537832312E-2</v>
      </c>
      <c r="P1297" s="99">
        <f t="shared" si="49"/>
        <v>6.07116564417178E-3</v>
      </c>
      <c r="Q1297" s="99">
        <f t="shared" si="49"/>
        <v>3.0922470347648262E-3</v>
      </c>
      <c r="R1297" s="99">
        <f t="shared" si="49"/>
        <v>1.2992294478527606E-3</v>
      </c>
      <c r="S1297" s="101"/>
      <c r="T1297" s="99">
        <v>1.1700000000000001E-9</v>
      </c>
      <c r="U1297" s="99">
        <v>3.4299999999999999E-7</v>
      </c>
      <c r="V1297" s="99">
        <v>3.7400000000000002E-6</v>
      </c>
      <c r="W1297" s="99">
        <v>4.87E-6</v>
      </c>
      <c r="X1297" s="99">
        <v>1.03E-5</v>
      </c>
      <c r="Y1297" s="99">
        <v>6.1600000000000003E-6</v>
      </c>
      <c r="Z1297" s="99">
        <v>2.96E-6</v>
      </c>
      <c r="AA1297" s="99">
        <v>1.5E-6</v>
      </c>
      <c r="AB1297" s="99">
        <v>7.6400000000000001E-7</v>
      </c>
      <c r="AC1297" s="99">
        <v>3.2099999999999998E-7</v>
      </c>
    </row>
    <row r="1298" spans="1:29" s="98" customFormat="1" x14ac:dyDescent="0.25">
      <c r="A1298" s="98" t="s">
        <v>86</v>
      </c>
      <c r="B1298" s="98" t="s">
        <v>237</v>
      </c>
      <c r="C1298" s="98" t="s">
        <v>290</v>
      </c>
      <c r="D1298" s="98">
        <v>2017</v>
      </c>
      <c r="E1298" s="98">
        <v>2016</v>
      </c>
      <c r="F1298" s="98" t="s">
        <v>280</v>
      </c>
      <c r="G1298" s="98" t="s">
        <v>278</v>
      </c>
      <c r="H1298" s="98" t="s">
        <v>274</v>
      </c>
      <c r="I1298" s="99">
        <f t="shared" si="50"/>
        <v>1.1010603743904375E-6</v>
      </c>
      <c r="J1298" s="99">
        <f t="shared" si="50"/>
        <v>3.065160295736982E-4</v>
      </c>
      <c r="K1298" s="99">
        <f t="shared" si="50"/>
        <v>7.9625672487022077E-4</v>
      </c>
      <c r="L1298" s="99">
        <f t="shared" si="50"/>
        <v>4.2809501337108796E-3</v>
      </c>
      <c r="M1298" s="99">
        <f t="shared" si="50"/>
        <v>1.0068794714487976E-2</v>
      </c>
      <c r="N1298" s="99">
        <f t="shared" si="49"/>
        <v>1.7295038540191903E-3</v>
      </c>
      <c r="O1298" s="99">
        <f t="shared" si="49"/>
        <v>1.3339440616643068E-3</v>
      </c>
      <c r="P1298" s="99">
        <f t="shared" si="49"/>
        <v>4.0069693251533744E-4</v>
      </c>
      <c r="Q1298" s="99">
        <f t="shared" si="49"/>
        <v>1.6815572125216278E-4</v>
      </c>
      <c r="R1298" s="99">
        <f t="shared" si="49"/>
        <v>7.2947390278433138E-5</v>
      </c>
      <c r="S1298" s="101"/>
      <c r="T1298" s="99">
        <v>2.7203846153846199E-10</v>
      </c>
      <c r="U1298" s="99">
        <v>7.5730769230769204E-8</v>
      </c>
      <c r="V1298" s="99">
        <v>1.9673076923076899E-7</v>
      </c>
      <c r="W1298" s="99">
        <v>1.0576923076923101E-6</v>
      </c>
      <c r="X1298" s="99">
        <v>2.4876923076923102E-6</v>
      </c>
      <c r="Y1298" s="99">
        <v>4.27307692307692E-7</v>
      </c>
      <c r="Z1298" s="99">
        <v>3.29576923076923E-7</v>
      </c>
      <c r="AA1298" s="99">
        <v>9.9E-8</v>
      </c>
      <c r="AB1298" s="99">
        <v>4.1546153846153799E-8</v>
      </c>
      <c r="AC1298" s="99">
        <v>1.8023076923076901E-8</v>
      </c>
    </row>
    <row r="1299" spans="1:29" s="98" customFormat="1" x14ac:dyDescent="0.25">
      <c r="A1299" s="98" t="s">
        <v>86</v>
      </c>
      <c r="B1299" s="98" t="s">
        <v>237</v>
      </c>
      <c r="C1299" s="98" t="s">
        <v>290</v>
      </c>
      <c r="D1299" s="98">
        <v>2017</v>
      </c>
      <c r="E1299" s="98">
        <v>2016</v>
      </c>
      <c r="F1299" s="98" t="s">
        <v>280</v>
      </c>
      <c r="G1299" s="98" t="s">
        <v>278</v>
      </c>
      <c r="H1299" s="98" t="s">
        <v>275</v>
      </c>
      <c r="I1299" s="99">
        <f t="shared" si="50"/>
        <v>1.2842850401132598E-6</v>
      </c>
      <c r="J1299" s="99">
        <f t="shared" si="50"/>
        <v>4.0925883278276074E-4</v>
      </c>
      <c r="K1299" s="99">
        <f t="shared" si="50"/>
        <v>2.8425508887840165E-3</v>
      </c>
      <c r="L1299" s="99">
        <f t="shared" si="50"/>
        <v>6.1645681925436404E-3</v>
      </c>
      <c r="M1299" s="99">
        <f t="shared" si="50"/>
        <v>1.3613421425200571E-2</v>
      </c>
      <c r="N1299" s="99">
        <f t="shared" si="49"/>
        <v>3.938474123014E-3</v>
      </c>
      <c r="O1299" s="99">
        <f t="shared" si="49"/>
        <v>2.0891036652509035E-3</v>
      </c>
      <c r="P1299" s="99">
        <f t="shared" si="49"/>
        <v>6.7125298096586507E-4</v>
      </c>
      <c r="Q1299" s="99">
        <f t="shared" si="49"/>
        <v>2.774055686644642E-4</v>
      </c>
      <c r="R1299" s="99">
        <f t="shared" si="49"/>
        <v>1.1216089350322496E-4</v>
      </c>
      <c r="S1299" s="101"/>
      <c r="T1299" s="99">
        <v>3.1730769230769201E-10</v>
      </c>
      <c r="U1299" s="99">
        <v>1.0111538461538501E-7</v>
      </c>
      <c r="V1299" s="99">
        <v>7.0230769230769201E-7</v>
      </c>
      <c r="W1299" s="99">
        <v>1.52307692307692E-6</v>
      </c>
      <c r="X1299" s="99">
        <v>3.3634615384615399E-6</v>
      </c>
      <c r="Y1299" s="99">
        <v>9.7307692307692296E-7</v>
      </c>
      <c r="Z1299" s="99">
        <v>5.1615384615384596E-7</v>
      </c>
      <c r="AA1299" s="99">
        <v>1.6584615384615401E-7</v>
      </c>
      <c r="AB1299" s="99">
        <v>6.8538461538461498E-8</v>
      </c>
      <c r="AC1299" s="99">
        <v>2.7711538461538501E-8</v>
      </c>
    </row>
    <row r="1300" spans="1:29" s="98" customFormat="1" x14ac:dyDescent="0.25">
      <c r="A1300" s="98" t="s">
        <v>86</v>
      </c>
      <c r="B1300" s="98" t="s">
        <v>237</v>
      </c>
      <c r="C1300" s="98" t="s">
        <v>290</v>
      </c>
      <c r="D1300" s="98">
        <v>2017</v>
      </c>
      <c r="E1300" s="98">
        <v>2016</v>
      </c>
      <c r="F1300" s="98" t="s">
        <v>280</v>
      </c>
      <c r="G1300" s="98" t="s">
        <v>278</v>
      </c>
      <c r="H1300" s="98" t="s">
        <v>276</v>
      </c>
      <c r="I1300" s="99">
        <f t="shared" si="50"/>
        <v>2.0034846625766876E-6</v>
      </c>
      <c r="J1300" s="99">
        <f t="shared" si="50"/>
        <v>5.8734635834513296E-4</v>
      </c>
      <c r="K1300" s="99">
        <f t="shared" si="50"/>
        <v>6.4043014000314527E-3</v>
      </c>
      <c r="L1300" s="99">
        <f t="shared" si="50"/>
        <v>8.3392908604687926E-3</v>
      </c>
      <c r="M1300" s="99">
        <f t="shared" si="50"/>
        <v>1.7637514550888793E-2</v>
      </c>
      <c r="N1300" s="99">
        <f t="shared" si="49"/>
        <v>1.0548261129463601E-2</v>
      </c>
      <c r="O1300" s="99">
        <f t="shared" si="49"/>
        <v>5.0686449583136608E-3</v>
      </c>
      <c r="P1300" s="99">
        <f t="shared" si="49"/>
        <v>2.5685700802265238E-3</v>
      </c>
      <c r="Q1300" s="99">
        <f t="shared" si="49"/>
        <v>1.3082583608620408E-3</v>
      </c>
      <c r="R1300" s="99">
        <f t="shared" si="49"/>
        <v>5.4967399716847451E-4</v>
      </c>
      <c r="S1300" s="101"/>
      <c r="T1300" s="99">
        <v>4.9500000000000005E-10</v>
      </c>
      <c r="U1300" s="99">
        <v>1.45115384615385E-7</v>
      </c>
      <c r="V1300" s="99">
        <v>1.58230769230769E-6</v>
      </c>
      <c r="W1300" s="99">
        <v>2.0603846153846199E-6</v>
      </c>
      <c r="X1300" s="99">
        <v>4.3576923076923096E-6</v>
      </c>
      <c r="Y1300" s="99">
        <v>2.6061538461538502E-6</v>
      </c>
      <c r="Z1300" s="99">
        <v>1.25230769230769E-6</v>
      </c>
      <c r="AA1300" s="99">
        <v>6.3461538461538504E-7</v>
      </c>
      <c r="AB1300" s="99">
        <v>3.2323076923076899E-7</v>
      </c>
      <c r="AC1300" s="99">
        <v>1.3580769230769201E-7</v>
      </c>
    </row>
    <row r="1301" spans="1:29" s="98" customFormat="1" x14ac:dyDescent="0.25">
      <c r="A1301" s="98" t="s">
        <v>86</v>
      </c>
      <c r="B1301" s="98" t="s">
        <v>237</v>
      </c>
      <c r="C1301" s="98" t="s">
        <v>290</v>
      </c>
      <c r="D1301" s="98">
        <v>2018</v>
      </c>
      <c r="E1301" s="98">
        <v>2016</v>
      </c>
      <c r="F1301" s="98" t="s">
        <v>272</v>
      </c>
      <c r="G1301" s="98" t="s">
        <v>273</v>
      </c>
      <c r="H1301" s="98" t="s">
        <v>274</v>
      </c>
      <c r="I1301" s="99">
        <f t="shared" si="50"/>
        <v>1.2020907975460123E-11</v>
      </c>
      <c r="J1301" s="99">
        <f t="shared" si="50"/>
        <v>8.4996319018404925E-6</v>
      </c>
      <c r="K1301" s="99">
        <f t="shared" si="50"/>
        <v>8.0544130879345603E-5</v>
      </c>
      <c r="L1301" s="99">
        <f t="shared" si="50"/>
        <v>3.845071574642127E-4</v>
      </c>
      <c r="M1301" s="99">
        <f t="shared" si="50"/>
        <v>1.0159083844580778E-3</v>
      </c>
      <c r="N1301" s="99">
        <f t="shared" si="49"/>
        <v>1.7930175869120652E-4</v>
      </c>
      <c r="O1301" s="99">
        <f t="shared" si="49"/>
        <v>1.3113717791411045E-4</v>
      </c>
      <c r="P1301" s="99">
        <f t="shared" si="49"/>
        <v>4.8974069529652349E-5</v>
      </c>
      <c r="Q1301" s="99">
        <f t="shared" si="49"/>
        <v>2.1815721881390595E-5</v>
      </c>
      <c r="R1301" s="99">
        <f t="shared" si="49"/>
        <v>9.956711656441719E-6</v>
      </c>
      <c r="S1301" s="101"/>
      <c r="T1301" s="99">
        <v>2.9700000000000001E-15</v>
      </c>
      <c r="U1301" s="99">
        <v>2.1000000000000002E-9</v>
      </c>
      <c r="V1301" s="99">
        <v>1.99E-8</v>
      </c>
      <c r="W1301" s="99">
        <v>9.5000000000000004E-8</v>
      </c>
      <c r="X1301" s="99">
        <v>2.5100000000000001E-7</v>
      </c>
      <c r="Y1301" s="99">
        <v>4.43E-8</v>
      </c>
      <c r="Z1301" s="99">
        <v>3.2399999999999999E-8</v>
      </c>
      <c r="AA1301" s="99">
        <v>1.2100000000000001E-8</v>
      </c>
      <c r="AB1301" s="99">
        <v>5.3899999999999998E-9</v>
      </c>
      <c r="AC1301" s="99">
        <v>2.4600000000000002E-9</v>
      </c>
    </row>
    <row r="1302" spans="1:29" s="98" customFormat="1" x14ac:dyDescent="0.25">
      <c r="A1302" s="98" t="s">
        <v>86</v>
      </c>
      <c r="B1302" s="98" t="s">
        <v>237</v>
      </c>
      <c r="C1302" s="98" t="s">
        <v>290</v>
      </c>
      <c r="D1302" s="98">
        <v>2018</v>
      </c>
      <c r="E1302" s="98">
        <v>2016</v>
      </c>
      <c r="F1302" s="98" t="s">
        <v>272</v>
      </c>
      <c r="G1302" s="98" t="s">
        <v>273</v>
      </c>
      <c r="H1302" s="98" t="s">
        <v>275</v>
      </c>
      <c r="I1302" s="99">
        <f t="shared" si="50"/>
        <v>0.85805807770961151</v>
      </c>
      <c r="J1302" s="99">
        <f t="shared" si="50"/>
        <v>0.1950867893660532</v>
      </c>
      <c r="K1302" s="99">
        <f t="shared" si="50"/>
        <v>9.2281717791411047E-2</v>
      </c>
      <c r="L1302" s="99">
        <f t="shared" si="50"/>
        <v>6.31401226993865E-2</v>
      </c>
      <c r="M1302" s="99">
        <f t="shared" si="50"/>
        <v>3.5455607361963196E-2</v>
      </c>
      <c r="N1302" s="99">
        <f t="shared" si="49"/>
        <v>1.9913423312883437E-3</v>
      </c>
      <c r="O1302" s="99">
        <f t="shared" si="49"/>
        <v>8.1758364008179972E-4</v>
      </c>
      <c r="P1302" s="99">
        <f t="shared" si="49"/>
        <v>2.5579844580777097E-4</v>
      </c>
      <c r="Q1302" s="99">
        <f t="shared" si="49"/>
        <v>1.3235141104294478E-4</v>
      </c>
      <c r="R1302" s="99">
        <f t="shared" si="49"/>
        <v>7.2044498977505124E-5</v>
      </c>
      <c r="S1302" s="101"/>
      <c r="T1302" s="99">
        <v>2.12E-4</v>
      </c>
      <c r="U1302" s="99">
        <v>4.8199999999999999E-5</v>
      </c>
      <c r="V1302" s="99">
        <v>2.2799999999999999E-5</v>
      </c>
      <c r="W1302" s="99">
        <v>1.56E-5</v>
      </c>
      <c r="X1302" s="99">
        <v>8.7600000000000008E-6</v>
      </c>
      <c r="Y1302" s="99">
        <v>4.9200000000000001E-7</v>
      </c>
      <c r="Z1302" s="99">
        <v>2.0200000000000001E-7</v>
      </c>
      <c r="AA1302" s="99">
        <v>6.3199999999999997E-8</v>
      </c>
      <c r="AB1302" s="99">
        <v>3.2700000000000002E-8</v>
      </c>
      <c r="AC1302" s="99">
        <v>1.7800000000000001E-8</v>
      </c>
    </row>
    <row r="1303" spans="1:29" s="98" customFormat="1" x14ac:dyDescent="0.25">
      <c r="A1303" s="98" t="s">
        <v>86</v>
      </c>
      <c r="B1303" s="98" t="s">
        <v>237</v>
      </c>
      <c r="C1303" s="98" t="s">
        <v>290</v>
      </c>
      <c r="D1303" s="98">
        <v>2018</v>
      </c>
      <c r="E1303" s="98">
        <v>2016</v>
      </c>
      <c r="F1303" s="98" t="s">
        <v>272</v>
      </c>
      <c r="G1303" s="98" t="s">
        <v>273</v>
      </c>
      <c r="H1303" s="98" t="s">
        <v>276</v>
      </c>
      <c r="I1303" s="99">
        <f t="shared" si="50"/>
        <v>7.3663476482617591</v>
      </c>
      <c r="J1303" s="99">
        <f t="shared" si="50"/>
        <v>3.5374658486707569</v>
      </c>
      <c r="K1303" s="99">
        <f t="shared" si="50"/>
        <v>2.2179991820040903</v>
      </c>
      <c r="L1303" s="99">
        <f t="shared" si="50"/>
        <v>1.5420760736196319</v>
      </c>
      <c r="M1303" s="99">
        <f t="shared" si="50"/>
        <v>0.82972597137014314</v>
      </c>
      <c r="N1303" s="99">
        <f t="shared" si="49"/>
        <v>9.7138650306748481E-2</v>
      </c>
      <c r="O1303" s="99">
        <f t="shared" si="49"/>
        <v>4.695034764826176E-2</v>
      </c>
      <c r="P1303" s="99">
        <f t="shared" si="49"/>
        <v>1.7282584867075665E-2</v>
      </c>
      <c r="Q1303" s="99">
        <f t="shared" si="49"/>
        <v>7.6496687116564413E-3</v>
      </c>
      <c r="R1303" s="99">
        <f t="shared" si="49"/>
        <v>3.0881995910020453E-3</v>
      </c>
      <c r="S1303" s="101"/>
      <c r="T1303" s="99">
        <v>1.82E-3</v>
      </c>
      <c r="U1303" s="99">
        <v>8.7399999999999999E-4</v>
      </c>
      <c r="V1303" s="99">
        <v>5.4799999999999998E-4</v>
      </c>
      <c r="W1303" s="99">
        <v>3.8099999999999999E-4</v>
      </c>
      <c r="X1303" s="99">
        <v>2.05E-4</v>
      </c>
      <c r="Y1303" s="99">
        <v>2.4000000000000001E-5</v>
      </c>
      <c r="Z1303" s="99">
        <v>1.1600000000000001E-5</v>
      </c>
      <c r="AA1303" s="99">
        <v>4.2699999999999998E-6</v>
      </c>
      <c r="AB1303" s="99">
        <v>1.8899999999999999E-6</v>
      </c>
      <c r="AC1303" s="99">
        <v>7.6300000000000004E-7</v>
      </c>
    </row>
    <row r="1304" spans="1:29" s="98" customFormat="1" x14ac:dyDescent="0.25">
      <c r="A1304" s="98" t="s">
        <v>86</v>
      </c>
      <c r="B1304" s="98" t="s">
        <v>237</v>
      </c>
      <c r="C1304" s="98" t="s">
        <v>290</v>
      </c>
      <c r="D1304" s="98">
        <v>2018</v>
      </c>
      <c r="E1304" s="98">
        <v>2016</v>
      </c>
      <c r="F1304" s="98" t="s">
        <v>272</v>
      </c>
      <c r="G1304" s="98" t="s">
        <v>277</v>
      </c>
      <c r="H1304" s="98" t="s">
        <v>274</v>
      </c>
      <c r="I1304" s="99">
        <f t="shared" si="50"/>
        <v>0.78520408997955005</v>
      </c>
      <c r="J1304" s="99">
        <f t="shared" si="50"/>
        <v>0.29910609406952965</v>
      </c>
      <c r="K1304" s="99">
        <f t="shared" si="50"/>
        <v>0.15542184049079755</v>
      </c>
      <c r="L1304" s="99">
        <f t="shared" si="50"/>
        <v>0.12708973415132924</v>
      </c>
      <c r="M1304" s="99">
        <f t="shared" si="50"/>
        <v>7.7710920245398774E-2</v>
      </c>
      <c r="N1304" s="99">
        <f t="shared" si="49"/>
        <v>5.3021513292433537E-3</v>
      </c>
      <c r="O1304" s="99">
        <f t="shared" si="49"/>
        <v>3.9179255623721888E-3</v>
      </c>
      <c r="P1304" s="99">
        <f t="shared" si="49"/>
        <v>1.0847149284253579E-3</v>
      </c>
      <c r="Q1304" s="99">
        <f t="shared" si="49"/>
        <v>4.3307648261758697E-4</v>
      </c>
      <c r="R1304" s="99">
        <f t="shared" si="49"/>
        <v>1.8092073619631902E-4</v>
      </c>
      <c r="S1304" s="101"/>
      <c r="T1304" s="99">
        <v>1.94E-4</v>
      </c>
      <c r="U1304" s="99">
        <v>7.3899999999999994E-5</v>
      </c>
      <c r="V1304" s="99">
        <v>3.8399999999999998E-5</v>
      </c>
      <c r="W1304" s="99">
        <v>3.1399999999999998E-5</v>
      </c>
      <c r="X1304" s="99">
        <v>1.9199999999999999E-5</v>
      </c>
      <c r="Y1304" s="99">
        <v>1.31E-6</v>
      </c>
      <c r="Z1304" s="99">
        <v>9.6800000000000009E-7</v>
      </c>
      <c r="AA1304" s="99">
        <v>2.6800000000000002E-7</v>
      </c>
      <c r="AB1304" s="99">
        <v>1.0700000000000001E-7</v>
      </c>
      <c r="AC1304" s="99">
        <v>4.4700000000000003E-8</v>
      </c>
    </row>
    <row r="1305" spans="1:29" s="98" customFormat="1" x14ac:dyDescent="0.25">
      <c r="A1305" s="98" t="s">
        <v>86</v>
      </c>
      <c r="B1305" s="98" t="s">
        <v>237</v>
      </c>
      <c r="C1305" s="98" t="s">
        <v>290</v>
      </c>
      <c r="D1305" s="98">
        <v>2018</v>
      </c>
      <c r="E1305" s="98">
        <v>2016</v>
      </c>
      <c r="F1305" s="98" t="s">
        <v>272</v>
      </c>
      <c r="G1305" s="98" t="s">
        <v>277</v>
      </c>
      <c r="H1305" s="98" t="s">
        <v>275</v>
      </c>
      <c r="I1305" s="99">
        <f t="shared" si="50"/>
        <v>1.4773169734151328</v>
      </c>
      <c r="J1305" s="99">
        <f t="shared" si="50"/>
        <v>0.49378813905930469</v>
      </c>
      <c r="K1305" s="99">
        <f t="shared" si="50"/>
        <v>0.3055820040899796</v>
      </c>
      <c r="L1305" s="99">
        <f t="shared" si="50"/>
        <v>0.19751525562372188</v>
      </c>
      <c r="M1305" s="99">
        <f t="shared" si="50"/>
        <v>0.11454265848670758</v>
      </c>
      <c r="N1305" s="99">
        <f t="shared" ref="N1305:R1355" si="51">1000*98.96*Y1305/24.45</f>
        <v>1.3397038854805726E-2</v>
      </c>
      <c r="O1305" s="99">
        <f t="shared" si="51"/>
        <v>5.9497423312883432E-3</v>
      </c>
      <c r="P1305" s="99">
        <f t="shared" si="51"/>
        <v>1.8213496932515335E-3</v>
      </c>
      <c r="Q1305" s="99">
        <f t="shared" si="51"/>
        <v>7.1639754601227003E-4</v>
      </c>
      <c r="R1305" s="99">
        <f t="shared" si="51"/>
        <v>2.8170208588957057E-4</v>
      </c>
      <c r="S1305" s="101"/>
      <c r="T1305" s="99">
        <v>3.6499999999999998E-4</v>
      </c>
      <c r="U1305" s="99">
        <v>1.22E-4</v>
      </c>
      <c r="V1305" s="99">
        <v>7.5500000000000006E-5</v>
      </c>
      <c r="W1305" s="99">
        <v>4.88E-5</v>
      </c>
      <c r="X1305" s="99">
        <v>2.83E-5</v>
      </c>
      <c r="Y1305" s="99">
        <v>3.3100000000000001E-6</v>
      </c>
      <c r="Z1305" s="99">
        <v>1.4699999999999999E-6</v>
      </c>
      <c r="AA1305" s="99">
        <v>4.4999999999999998E-7</v>
      </c>
      <c r="AB1305" s="99">
        <v>1.7700000000000001E-7</v>
      </c>
      <c r="AC1305" s="99">
        <v>6.9600000000000001E-8</v>
      </c>
    </row>
    <row r="1306" spans="1:29" s="98" customFormat="1" x14ac:dyDescent="0.25">
      <c r="A1306" s="98" t="s">
        <v>86</v>
      </c>
      <c r="B1306" s="98" t="s">
        <v>237</v>
      </c>
      <c r="C1306" s="98" t="s">
        <v>290</v>
      </c>
      <c r="D1306" s="98">
        <v>2018</v>
      </c>
      <c r="E1306" s="98">
        <v>2016</v>
      </c>
      <c r="F1306" s="98" t="s">
        <v>272</v>
      </c>
      <c r="G1306" s="98" t="s">
        <v>277</v>
      </c>
      <c r="H1306" s="98" t="s">
        <v>276</v>
      </c>
      <c r="I1306" s="99">
        <f t="shared" ref="I1306:M1356" si="52">1000*98.96*T1306/24.45</f>
        <v>4.087918200408998</v>
      </c>
      <c r="J1306" s="99">
        <f t="shared" si="52"/>
        <v>1.9630102249488754</v>
      </c>
      <c r="K1306" s="99">
        <f t="shared" si="52"/>
        <v>1.3477987730061349</v>
      </c>
      <c r="L1306" s="99">
        <f t="shared" si="52"/>
        <v>0.84186830265848667</v>
      </c>
      <c r="M1306" s="99">
        <f t="shared" si="52"/>
        <v>0.44117137014314933</v>
      </c>
      <c r="N1306" s="99">
        <f t="shared" si="51"/>
        <v>5.8687934560327198E-2</v>
      </c>
      <c r="O1306" s="99">
        <f t="shared" si="51"/>
        <v>1.9508678936605316E-2</v>
      </c>
      <c r="P1306" s="99">
        <f t="shared" si="51"/>
        <v>7.7710920245398765E-3</v>
      </c>
      <c r="Q1306" s="99">
        <f t="shared" si="51"/>
        <v>3.5941300613496936E-3</v>
      </c>
      <c r="R1306" s="99">
        <f t="shared" si="51"/>
        <v>1.4247002044989775E-3</v>
      </c>
      <c r="S1306" s="101"/>
      <c r="T1306" s="99">
        <v>1.01E-3</v>
      </c>
      <c r="U1306" s="99">
        <v>4.8500000000000003E-4</v>
      </c>
      <c r="V1306" s="99">
        <v>3.3300000000000002E-4</v>
      </c>
      <c r="W1306" s="99">
        <v>2.0799999999999999E-4</v>
      </c>
      <c r="X1306" s="99">
        <v>1.0900000000000001E-4</v>
      </c>
      <c r="Y1306" s="99">
        <v>1.45E-5</v>
      </c>
      <c r="Z1306" s="99">
        <v>4.8199999999999996E-6</v>
      </c>
      <c r="AA1306" s="99">
        <v>1.9199999999999998E-6</v>
      </c>
      <c r="AB1306" s="99">
        <v>8.8800000000000001E-7</v>
      </c>
      <c r="AC1306" s="99">
        <v>3.5199999999999998E-7</v>
      </c>
    </row>
    <row r="1307" spans="1:29" s="98" customFormat="1" x14ac:dyDescent="0.25">
      <c r="A1307" s="98" t="s">
        <v>86</v>
      </c>
      <c r="B1307" s="98" t="s">
        <v>237</v>
      </c>
      <c r="C1307" s="98" t="s">
        <v>290</v>
      </c>
      <c r="D1307" s="98">
        <v>2018</v>
      </c>
      <c r="E1307" s="98">
        <v>2016</v>
      </c>
      <c r="F1307" s="98" t="s">
        <v>272</v>
      </c>
      <c r="G1307" s="98" t="s">
        <v>278</v>
      </c>
      <c r="H1307" s="98" t="s">
        <v>274</v>
      </c>
      <c r="I1307" s="99">
        <f t="shared" si="52"/>
        <v>0.33220173037596362</v>
      </c>
      <c r="J1307" s="99">
        <f t="shared" si="52"/>
        <v>0.12654488595249325</v>
      </c>
      <c r="K1307" s="99">
        <f t="shared" si="52"/>
        <v>6.575539405379878E-2</v>
      </c>
      <c r="L1307" s="99">
        <f t="shared" si="52"/>
        <v>5.3768733679408591E-2</v>
      </c>
      <c r="M1307" s="99">
        <f t="shared" si="52"/>
        <v>3.2877697026899473E-2</v>
      </c>
      <c r="N1307" s="99">
        <f t="shared" si="51"/>
        <v>2.2432178700644949E-3</v>
      </c>
      <c r="O1307" s="99">
        <f t="shared" si="51"/>
        <v>1.6575838917728507E-3</v>
      </c>
      <c r="P1307" s="99">
        <f t="shared" si="51"/>
        <v>4.5891785433380366E-4</v>
      </c>
      <c r="Q1307" s="99">
        <f t="shared" si="51"/>
        <v>1.8322466572282534E-4</v>
      </c>
      <c r="R1307" s="99">
        <f t="shared" si="51"/>
        <v>7.6543388390750512E-5</v>
      </c>
      <c r="S1307" s="101"/>
      <c r="T1307" s="99">
        <v>8.2076923076923104E-5</v>
      </c>
      <c r="U1307" s="99">
        <v>3.1265384615384598E-5</v>
      </c>
      <c r="V1307" s="99">
        <v>1.62461538461538E-5</v>
      </c>
      <c r="W1307" s="99">
        <v>1.3284615384615401E-5</v>
      </c>
      <c r="X1307" s="99">
        <v>8.1230769230769204E-6</v>
      </c>
      <c r="Y1307" s="99">
        <v>5.5423076923076898E-7</v>
      </c>
      <c r="Z1307" s="99">
        <v>4.09538461538462E-7</v>
      </c>
      <c r="AA1307" s="99">
        <v>1.13384615384615E-7</v>
      </c>
      <c r="AB1307" s="99">
        <v>4.5269230769230801E-8</v>
      </c>
      <c r="AC1307" s="99">
        <v>1.8911538461538501E-8</v>
      </c>
    </row>
    <row r="1308" spans="1:29" s="98" customFormat="1" x14ac:dyDescent="0.25">
      <c r="A1308" s="98" t="s">
        <v>86</v>
      </c>
      <c r="B1308" s="98" t="s">
        <v>237</v>
      </c>
      <c r="C1308" s="98" t="s">
        <v>290</v>
      </c>
      <c r="D1308" s="98">
        <v>2018</v>
      </c>
      <c r="E1308" s="98">
        <v>2016</v>
      </c>
      <c r="F1308" s="98" t="s">
        <v>272</v>
      </c>
      <c r="G1308" s="98" t="s">
        <v>278</v>
      </c>
      <c r="H1308" s="98" t="s">
        <v>275</v>
      </c>
      <c r="I1308" s="99">
        <f t="shared" si="52"/>
        <v>0.62501871952178734</v>
      </c>
      <c r="J1308" s="99">
        <f t="shared" si="52"/>
        <v>0.2089103665250904</v>
      </c>
      <c r="K1308" s="99">
        <f t="shared" si="52"/>
        <v>0.12928469403806833</v>
      </c>
      <c r="L1308" s="99">
        <f t="shared" si="52"/>
        <v>8.3564146610035986E-2</v>
      </c>
      <c r="M1308" s="99">
        <f t="shared" si="52"/>
        <v>4.8460355513606959E-2</v>
      </c>
      <c r="N1308" s="99">
        <f t="shared" si="51"/>
        <v>5.6679779770332107E-3</v>
      </c>
      <c r="O1308" s="99">
        <f t="shared" si="51"/>
        <v>2.5171986786219919E-3</v>
      </c>
      <c r="P1308" s="99">
        <f t="shared" si="51"/>
        <v>7.7057102406795505E-4</v>
      </c>
      <c r="Q1308" s="99">
        <f t="shared" si="51"/>
        <v>3.0309126946672965E-4</v>
      </c>
      <c r="R1308" s="99">
        <f t="shared" si="51"/>
        <v>1.1918165172251044E-4</v>
      </c>
      <c r="S1308" s="101"/>
      <c r="T1308" s="99">
        <v>1.5442307692307701E-4</v>
      </c>
      <c r="U1308" s="99">
        <v>5.1615384615384598E-5</v>
      </c>
      <c r="V1308" s="99">
        <v>3.1942307692307702E-5</v>
      </c>
      <c r="W1308" s="99">
        <v>2.0646153846153799E-5</v>
      </c>
      <c r="X1308" s="99">
        <v>1.19730769230769E-5</v>
      </c>
      <c r="Y1308" s="99">
        <v>1.40038461538462E-6</v>
      </c>
      <c r="Z1308" s="99">
        <v>6.2192307692307701E-7</v>
      </c>
      <c r="AA1308" s="99">
        <v>1.90384615384615E-7</v>
      </c>
      <c r="AB1308" s="99">
        <v>7.4884615384615405E-8</v>
      </c>
      <c r="AC1308" s="99">
        <v>2.94461538461538E-8</v>
      </c>
    </row>
    <row r="1309" spans="1:29" s="98" customFormat="1" x14ac:dyDescent="0.25">
      <c r="A1309" s="98" t="s">
        <v>86</v>
      </c>
      <c r="B1309" s="98" t="s">
        <v>237</v>
      </c>
      <c r="C1309" s="98" t="s">
        <v>290</v>
      </c>
      <c r="D1309" s="98">
        <v>2018</v>
      </c>
      <c r="E1309" s="98">
        <v>2016</v>
      </c>
      <c r="F1309" s="98" t="s">
        <v>272</v>
      </c>
      <c r="G1309" s="98" t="s">
        <v>278</v>
      </c>
      <c r="H1309" s="98" t="s">
        <v>276</v>
      </c>
      <c r="I1309" s="99">
        <f t="shared" si="52"/>
        <v>1.7295038540191903</v>
      </c>
      <c r="J1309" s="99">
        <f t="shared" si="52"/>
        <v>0.83050432593990997</v>
      </c>
      <c r="K1309" s="99">
        <f t="shared" si="52"/>
        <v>0.57022255781028641</v>
      </c>
      <c r="L1309" s="99">
        <f t="shared" si="52"/>
        <v>0.3561750511247444</v>
      </c>
      <c r="M1309" s="99">
        <f t="shared" si="52"/>
        <v>0.18664942582979385</v>
      </c>
      <c r="N1309" s="99">
        <f t="shared" si="51"/>
        <v>2.4829510775523027E-2</v>
      </c>
      <c r="O1309" s="99">
        <f t="shared" si="51"/>
        <v>8.25367185779456E-3</v>
      </c>
      <c r="P1309" s="99">
        <f t="shared" si="51"/>
        <v>3.2877697026899469E-3</v>
      </c>
      <c r="Q1309" s="99">
        <f t="shared" si="51"/>
        <v>1.5205934874941021E-3</v>
      </c>
      <c r="R1309" s="99">
        <f t="shared" si="51"/>
        <v>6.0275777882649081E-4</v>
      </c>
      <c r="S1309" s="101"/>
      <c r="T1309" s="99">
        <v>4.27307692307692E-4</v>
      </c>
      <c r="U1309" s="99">
        <v>2.05192307692308E-4</v>
      </c>
      <c r="V1309" s="99">
        <v>1.4088461538461501E-4</v>
      </c>
      <c r="W1309" s="99">
        <v>8.7999999999999998E-5</v>
      </c>
      <c r="X1309" s="99">
        <v>4.61153846153846E-5</v>
      </c>
      <c r="Y1309" s="99">
        <v>6.13461538461538E-6</v>
      </c>
      <c r="Z1309" s="99">
        <v>2.0392307692307699E-6</v>
      </c>
      <c r="AA1309" s="99">
        <v>8.1230769230769202E-7</v>
      </c>
      <c r="AB1309" s="99">
        <v>3.7569230769230798E-7</v>
      </c>
      <c r="AC1309" s="99">
        <v>1.48923076923077E-7</v>
      </c>
    </row>
    <row r="1310" spans="1:29" s="98" customFormat="1" x14ac:dyDescent="0.25">
      <c r="A1310" s="98" t="s">
        <v>86</v>
      </c>
      <c r="B1310" s="98" t="s">
        <v>237</v>
      </c>
      <c r="C1310" s="98" t="s">
        <v>290</v>
      </c>
      <c r="D1310" s="98">
        <v>2018</v>
      </c>
      <c r="E1310" s="98">
        <v>2016</v>
      </c>
      <c r="F1310" s="98" t="s">
        <v>279</v>
      </c>
      <c r="G1310" s="98" t="s">
        <v>273</v>
      </c>
      <c r="H1310" s="98" t="s">
        <v>274</v>
      </c>
      <c r="I1310" s="99">
        <f t="shared" si="52"/>
        <v>0</v>
      </c>
      <c r="J1310" s="99">
        <f t="shared" si="52"/>
        <v>0</v>
      </c>
      <c r="K1310" s="99">
        <f t="shared" si="52"/>
        <v>0</v>
      </c>
      <c r="L1310" s="99">
        <f t="shared" si="52"/>
        <v>0</v>
      </c>
      <c r="M1310" s="99">
        <f t="shared" si="52"/>
        <v>0</v>
      </c>
      <c r="N1310" s="99">
        <f t="shared" si="51"/>
        <v>0</v>
      </c>
      <c r="O1310" s="99">
        <f t="shared" si="51"/>
        <v>0</v>
      </c>
      <c r="P1310" s="99">
        <f t="shared" si="51"/>
        <v>0</v>
      </c>
      <c r="Q1310" s="99">
        <f t="shared" si="51"/>
        <v>0</v>
      </c>
      <c r="R1310" s="99">
        <f t="shared" si="51"/>
        <v>0</v>
      </c>
      <c r="S1310" s="101"/>
      <c r="T1310" s="99">
        <v>0</v>
      </c>
      <c r="U1310" s="99">
        <v>0</v>
      </c>
      <c r="V1310" s="99">
        <v>0</v>
      </c>
      <c r="W1310" s="99">
        <v>0</v>
      </c>
      <c r="X1310" s="99">
        <v>0</v>
      </c>
      <c r="Y1310" s="99">
        <v>0</v>
      </c>
      <c r="Z1310" s="99">
        <v>0</v>
      </c>
      <c r="AA1310" s="99">
        <v>0</v>
      </c>
      <c r="AB1310" s="99">
        <v>0</v>
      </c>
      <c r="AC1310" s="99">
        <v>0</v>
      </c>
    </row>
    <row r="1311" spans="1:29" s="98" customFormat="1" x14ac:dyDescent="0.25">
      <c r="A1311" s="98" t="s">
        <v>86</v>
      </c>
      <c r="B1311" s="98" t="s">
        <v>237</v>
      </c>
      <c r="C1311" s="98" t="s">
        <v>290</v>
      </c>
      <c r="D1311" s="98">
        <v>2018</v>
      </c>
      <c r="E1311" s="98">
        <v>2016</v>
      </c>
      <c r="F1311" s="98" t="s">
        <v>279</v>
      </c>
      <c r="G1311" s="98" t="s">
        <v>273</v>
      </c>
      <c r="H1311" s="98" t="s">
        <v>275</v>
      </c>
      <c r="I1311" s="99">
        <f t="shared" si="52"/>
        <v>0.85805807770961151</v>
      </c>
      <c r="J1311" s="99">
        <f t="shared" si="52"/>
        <v>0.19387255623721883</v>
      </c>
      <c r="K1311" s="99">
        <f t="shared" si="52"/>
        <v>8.580580777096114E-2</v>
      </c>
      <c r="L1311" s="99">
        <f t="shared" si="52"/>
        <v>5.2616768916155417E-2</v>
      </c>
      <c r="M1311" s="99">
        <f t="shared" si="52"/>
        <v>1.6837366053169732E-2</v>
      </c>
      <c r="N1311" s="99">
        <f t="shared" si="51"/>
        <v>1.1009047034764825E-4</v>
      </c>
      <c r="O1311" s="99">
        <f t="shared" si="51"/>
        <v>2.4972728016359918E-5</v>
      </c>
      <c r="P1311" s="99">
        <f t="shared" si="51"/>
        <v>3.5172286298568508E-7</v>
      </c>
      <c r="Q1311" s="99">
        <f t="shared" si="51"/>
        <v>0</v>
      </c>
      <c r="R1311" s="99">
        <f t="shared" si="51"/>
        <v>0</v>
      </c>
      <c r="S1311" s="101"/>
      <c r="T1311" s="99">
        <v>2.12E-4</v>
      </c>
      <c r="U1311" s="99">
        <v>4.7899999999999999E-5</v>
      </c>
      <c r="V1311" s="99">
        <v>2.12E-5</v>
      </c>
      <c r="W1311" s="99">
        <v>1.2999999999999999E-5</v>
      </c>
      <c r="X1311" s="99">
        <v>4.16E-6</v>
      </c>
      <c r="Y1311" s="99">
        <v>2.7199999999999999E-8</v>
      </c>
      <c r="Z1311" s="99">
        <v>6.17E-9</v>
      </c>
      <c r="AA1311" s="99">
        <v>8.6900000000000005E-11</v>
      </c>
      <c r="AB1311" s="99">
        <v>0</v>
      </c>
      <c r="AC1311" s="99">
        <v>0</v>
      </c>
    </row>
    <row r="1312" spans="1:29" s="98" customFormat="1" x14ac:dyDescent="0.25">
      <c r="A1312" s="98" t="s">
        <v>86</v>
      </c>
      <c r="B1312" s="98" t="s">
        <v>237</v>
      </c>
      <c r="C1312" s="98" t="s">
        <v>290</v>
      </c>
      <c r="D1312" s="98">
        <v>2018</v>
      </c>
      <c r="E1312" s="98">
        <v>2016</v>
      </c>
      <c r="F1312" s="98" t="s">
        <v>279</v>
      </c>
      <c r="G1312" s="98" t="s">
        <v>273</v>
      </c>
      <c r="H1312" s="98" t="s">
        <v>276</v>
      </c>
      <c r="I1312" s="99">
        <f t="shared" si="52"/>
        <v>7.3663476482617591</v>
      </c>
      <c r="J1312" s="99">
        <f t="shared" si="52"/>
        <v>3.5334184049079753</v>
      </c>
      <c r="K1312" s="99">
        <f t="shared" si="52"/>
        <v>2.2058568507157466</v>
      </c>
      <c r="L1312" s="99">
        <f t="shared" si="52"/>
        <v>1.5177914110429449</v>
      </c>
      <c r="M1312" s="99">
        <f t="shared" si="52"/>
        <v>0.74877709611451948</v>
      </c>
      <c r="N1312" s="99">
        <f t="shared" si="51"/>
        <v>5.3021513292433535E-2</v>
      </c>
      <c r="O1312" s="99">
        <f t="shared" si="51"/>
        <v>1.9265832310838445E-2</v>
      </c>
      <c r="P1312" s="99">
        <f t="shared" si="51"/>
        <v>4.452188139059305E-3</v>
      </c>
      <c r="Q1312" s="99">
        <f t="shared" si="51"/>
        <v>1.497554192229039E-3</v>
      </c>
      <c r="R1312" s="99">
        <f t="shared" si="51"/>
        <v>5.0997791411042939E-4</v>
      </c>
      <c r="S1312" s="101"/>
      <c r="T1312" s="99">
        <v>1.82E-3</v>
      </c>
      <c r="U1312" s="99">
        <v>8.7299999999999997E-4</v>
      </c>
      <c r="V1312" s="99">
        <v>5.4500000000000002E-4</v>
      </c>
      <c r="W1312" s="99">
        <v>3.7500000000000001E-4</v>
      </c>
      <c r="X1312" s="99">
        <v>1.85E-4</v>
      </c>
      <c r="Y1312" s="99">
        <v>1.31E-5</v>
      </c>
      <c r="Z1312" s="99">
        <v>4.7600000000000002E-6</v>
      </c>
      <c r="AA1312" s="99">
        <v>1.1000000000000001E-6</v>
      </c>
      <c r="AB1312" s="99">
        <v>3.7E-7</v>
      </c>
      <c r="AC1312" s="99">
        <v>1.2599999999999999E-7</v>
      </c>
    </row>
    <row r="1313" spans="1:29" s="98" customFormat="1" x14ac:dyDescent="0.25">
      <c r="A1313" s="98" t="s">
        <v>86</v>
      </c>
      <c r="B1313" s="98" t="s">
        <v>237</v>
      </c>
      <c r="C1313" s="98" t="s">
        <v>290</v>
      </c>
      <c r="D1313" s="98">
        <v>2018</v>
      </c>
      <c r="E1313" s="98">
        <v>2016</v>
      </c>
      <c r="F1313" s="98" t="s">
        <v>279</v>
      </c>
      <c r="G1313" s="98" t="s">
        <v>277</v>
      </c>
      <c r="H1313" s="98" t="s">
        <v>274</v>
      </c>
      <c r="I1313" s="99">
        <f t="shared" si="52"/>
        <v>0.78520408997955005</v>
      </c>
      <c r="J1313" s="99">
        <f t="shared" si="52"/>
        <v>0.29870134969325157</v>
      </c>
      <c r="K1313" s="99">
        <f t="shared" si="52"/>
        <v>0.14773169734151329</v>
      </c>
      <c r="L1313" s="99">
        <f t="shared" si="52"/>
        <v>0.11494740286298569</v>
      </c>
      <c r="M1313" s="99">
        <f t="shared" si="52"/>
        <v>5.1402535787321069E-2</v>
      </c>
      <c r="N1313" s="99">
        <f t="shared" si="51"/>
        <v>1.3397038854805728E-3</v>
      </c>
      <c r="O1313" s="99">
        <f t="shared" si="51"/>
        <v>9.5924417177914109E-4</v>
      </c>
      <c r="P1313" s="99">
        <f t="shared" si="51"/>
        <v>2.0277693251533743E-4</v>
      </c>
      <c r="Q1313" s="99">
        <f t="shared" si="51"/>
        <v>6.3544867075664632E-5</v>
      </c>
      <c r="R1313" s="99">
        <f t="shared" si="51"/>
        <v>1.9670576687116564E-5</v>
      </c>
      <c r="S1313" s="101"/>
      <c r="T1313" s="99">
        <v>1.94E-4</v>
      </c>
      <c r="U1313" s="99">
        <v>7.3800000000000005E-5</v>
      </c>
      <c r="V1313" s="99">
        <v>3.65E-5</v>
      </c>
      <c r="W1313" s="99">
        <v>2.8399999999999999E-5</v>
      </c>
      <c r="X1313" s="99">
        <v>1.27E-5</v>
      </c>
      <c r="Y1313" s="99">
        <v>3.3099999999999999E-7</v>
      </c>
      <c r="Z1313" s="99">
        <v>2.3699999999999999E-7</v>
      </c>
      <c r="AA1313" s="99">
        <v>5.0099999999999999E-8</v>
      </c>
      <c r="AB1313" s="99">
        <v>1.5700000000000002E-8</v>
      </c>
      <c r="AC1313" s="99">
        <v>4.8600000000000002E-9</v>
      </c>
    </row>
    <row r="1314" spans="1:29" s="98" customFormat="1" x14ac:dyDescent="0.25">
      <c r="A1314" s="98" t="s">
        <v>86</v>
      </c>
      <c r="B1314" s="98" t="s">
        <v>237</v>
      </c>
      <c r="C1314" s="98" t="s">
        <v>290</v>
      </c>
      <c r="D1314" s="98">
        <v>2018</v>
      </c>
      <c r="E1314" s="98">
        <v>2016</v>
      </c>
      <c r="F1314" s="98" t="s">
        <v>279</v>
      </c>
      <c r="G1314" s="98" t="s">
        <v>277</v>
      </c>
      <c r="H1314" s="98" t="s">
        <v>275</v>
      </c>
      <c r="I1314" s="99">
        <f t="shared" si="52"/>
        <v>1.4773169734151328</v>
      </c>
      <c r="J1314" s="99">
        <f t="shared" si="52"/>
        <v>0.49378813905930469</v>
      </c>
      <c r="K1314" s="99">
        <f t="shared" si="52"/>
        <v>0.30072507157464212</v>
      </c>
      <c r="L1314" s="99">
        <f t="shared" si="52"/>
        <v>0.18375394683026586</v>
      </c>
      <c r="M1314" s="99">
        <f t="shared" si="52"/>
        <v>8.0948875255623734E-2</v>
      </c>
      <c r="N1314" s="99">
        <f t="shared" si="51"/>
        <v>4.6545603271983642E-3</v>
      </c>
      <c r="O1314" s="99">
        <f t="shared" si="51"/>
        <v>1.6351672801635994E-3</v>
      </c>
      <c r="P1314" s="99">
        <f t="shared" si="51"/>
        <v>3.4929439672801637E-4</v>
      </c>
      <c r="Q1314" s="99">
        <f t="shared" si="51"/>
        <v>1.1009047034764825E-4</v>
      </c>
      <c r="R1314" s="99">
        <f t="shared" si="51"/>
        <v>3.5253235173824129E-5</v>
      </c>
      <c r="S1314" s="101"/>
      <c r="T1314" s="99">
        <v>3.6499999999999998E-4</v>
      </c>
      <c r="U1314" s="99">
        <v>1.22E-4</v>
      </c>
      <c r="V1314" s="99">
        <v>7.4300000000000004E-5</v>
      </c>
      <c r="W1314" s="99">
        <v>4.5399999999999999E-5</v>
      </c>
      <c r="X1314" s="99">
        <v>2.0000000000000002E-5</v>
      </c>
      <c r="Y1314" s="99">
        <v>1.15E-6</v>
      </c>
      <c r="Z1314" s="99">
        <v>4.0400000000000002E-7</v>
      </c>
      <c r="AA1314" s="99">
        <v>8.6299999999999999E-8</v>
      </c>
      <c r="AB1314" s="99">
        <v>2.7199999999999999E-8</v>
      </c>
      <c r="AC1314" s="99">
        <v>8.7099999999999999E-9</v>
      </c>
    </row>
    <row r="1315" spans="1:29" s="98" customFormat="1" x14ac:dyDescent="0.25">
      <c r="A1315" s="98" t="s">
        <v>86</v>
      </c>
      <c r="B1315" s="98" t="s">
        <v>237</v>
      </c>
      <c r="C1315" s="98" t="s">
        <v>290</v>
      </c>
      <c r="D1315" s="98">
        <v>2018</v>
      </c>
      <c r="E1315" s="98">
        <v>2016</v>
      </c>
      <c r="F1315" s="98" t="s">
        <v>279</v>
      </c>
      <c r="G1315" s="98" t="s">
        <v>277</v>
      </c>
      <c r="H1315" s="98" t="s">
        <v>276</v>
      </c>
      <c r="I1315" s="99">
        <f t="shared" si="52"/>
        <v>4.087918200408998</v>
      </c>
      <c r="J1315" s="99">
        <f t="shared" si="52"/>
        <v>1.9630102249488754</v>
      </c>
      <c r="K1315" s="99">
        <f t="shared" si="52"/>
        <v>1.3437513292433538</v>
      </c>
      <c r="L1315" s="99">
        <f t="shared" si="52"/>
        <v>0.82972597137014314</v>
      </c>
      <c r="M1315" s="99">
        <f t="shared" si="52"/>
        <v>0.41283926380368102</v>
      </c>
      <c r="N1315" s="99">
        <f t="shared" si="51"/>
        <v>3.9624474437627809E-2</v>
      </c>
      <c r="O1315" s="99">
        <f t="shared" si="51"/>
        <v>1.0159083844580778E-2</v>
      </c>
      <c r="P1315" s="99">
        <f t="shared" si="51"/>
        <v>2.1775247443762782E-3</v>
      </c>
      <c r="Q1315" s="99">
        <f t="shared" si="51"/>
        <v>6.8401799591002034E-4</v>
      </c>
      <c r="R1315" s="99">
        <f t="shared" si="51"/>
        <v>2.173477300613497E-4</v>
      </c>
      <c r="S1315" s="101"/>
      <c r="T1315" s="99">
        <v>1.01E-3</v>
      </c>
      <c r="U1315" s="99">
        <v>4.8500000000000003E-4</v>
      </c>
      <c r="V1315" s="99">
        <v>3.3199999999999999E-4</v>
      </c>
      <c r="W1315" s="99">
        <v>2.05E-4</v>
      </c>
      <c r="X1315" s="99">
        <v>1.02E-4</v>
      </c>
      <c r="Y1315" s="99">
        <v>9.7899999999999994E-6</v>
      </c>
      <c r="Z1315" s="99">
        <v>2.5100000000000001E-6</v>
      </c>
      <c r="AA1315" s="99">
        <v>5.3799999999999997E-7</v>
      </c>
      <c r="AB1315" s="99">
        <v>1.6899999999999999E-7</v>
      </c>
      <c r="AC1315" s="99">
        <v>5.3699999999999998E-8</v>
      </c>
    </row>
    <row r="1316" spans="1:29" s="98" customFormat="1" x14ac:dyDescent="0.25">
      <c r="A1316" s="98" t="s">
        <v>86</v>
      </c>
      <c r="B1316" s="98" t="s">
        <v>237</v>
      </c>
      <c r="C1316" s="98" t="s">
        <v>290</v>
      </c>
      <c r="D1316" s="98">
        <v>2018</v>
      </c>
      <c r="E1316" s="98">
        <v>2016</v>
      </c>
      <c r="F1316" s="98" t="s">
        <v>279</v>
      </c>
      <c r="G1316" s="98" t="s">
        <v>278</v>
      </c>
      <c r="H1316" s="98" t="s">
        <v>274</v>
      </c>
      <c r="I1316" s="99">
        <f t="shared" si="52"/>
        <v>0.33220173037596362</v>
      </c>
      <c r="J1316" s="99">
        <f t="shared" si="52"/>
        <v>0.12637364794714478</v>
      </c>
      <c r="K1316" s="99">
        <f t="shared" si="52"/>
        <v>6.2501871952178739E-2</v>
      </c>
      <c r="L1316" s="99">
        <f t="shared" si="52"/>
        <v>4.8631593518955421E-2</v>
      </c>
      <c r="M1316" s="99">
        <f t="shared" si="52"/>
        <v>2.1747226679251209E-2</v>
      </c>
      <c r="N1316" s="99">
        <f t="shared" si="51"/>
        <v>5.66797797703321E-4</v>
      </c>
      <c r="O1316" s="99">
        <f t="shared" si="51"/>
        <v>4.0583407267579143E-4</v>
      </c>
      <c r="P1316" s="99">
        <f t="shared" si="51"/>
        <v>8.5790240679565636E-5</v>
      </c>
      <c r="Q1316" s="99">
        <f t="shared" si="51"/>
        <v>2.6884366839704252E-5</v>
      </c>
      <c r="R1316" s="99">
        <f t="shared" si="51"/>
        <v>8.3221670599339467E-6</v>
      </c>
      <c r="S1316" s="101"/>
      <c r="T1316" s="99">
        <v>8.2076923076923104E-5</v>
      </c>
      <c r="U1316" s="99">
        <v>3.1223076923076899E-5</v>
      </c>
      <c r="V1316" s="99">
        <v>1.5442307692307701E-5</v>
      </c>
      <c r="W1316" s="99">
        <v>1.20153846153846E-5</v>
      </c>
      <c r="X1316" s="99">
        <v>5.3730769230769196E-6</v>
      </c>
      <c r="Y1316" s="99">
        <v>1.40038461538462E-7</v>
      </c>
      <c r="Z1316" s="99">
        <v>1.00269230769231E-7</v>
      </c>
      <c r="AA1316" s="99">
        <v>2.1196153846153799E-8</v>
      </c>
      <c r="AB1316" s="99">
        <v>6.6423076923076898E-9</v>
      </c>
      <c r="AC1316" s="99">
        <v>2.0561538461538502E-9</v>
      </c>
    </row>
    <row r="1317" spans="1:29" s="98" customFormat="1" x14ac:dyDescent="0.25">
      <c r="A1317" s="98" t="s">
        <v>86</v>
      </c>
      <c r="B1317" s="98" t="s">
        <v>237</v>
      </c>
      <c r="C1317" s="98" t="s">
        <v>290</v>
      </c>
      <c r="D1317" s="98">
        <v>2018</v>
      </c>
      <c r="E1317" s="98">
        <v>2016</v>
      </c>
      <c r="F1317" s="98" t="s">
        <v>279</v>
      </c>
      <c r="G1317" s="98" t="s">
        <v>278</v>
      </c>
      <c r="H1317" s="98" t="s">
        <v>275</v>
      </c>
      <c r="I1317" s="99">
        <f t="shared" si="52"/>
        <v>0.62501871952178734</v>
      </c>
      <c r="J1317" s="99">
        <f t="shared" si="52"/>
        <v>0.2089103665250904</v>
      </c>
      <c r="K1317" s="99">
        <f t="shared" si="52"/>
        <v>0.12722983797388712</v>
      </c>
      <c r="L1317" s="99">
        <f t="shared" si="52"/>
        <v>7.7742054428189378E-2</v>
      </c>
      <c r="M1317" s="99">
        <f t="shared" si="52"/>
        <v>3.4247601069686953E-2</v>
      </c>
      <c r="N1317" s="99">
        <f t="shared" si="51"/>
        <v>1.9692370615069978E-3</v>
      </c>
      <c r="O1317" s="99">
        <f t="shared" si="51"/>
        <v>6.9180154160767692E-4</v>
      </c>
      <c r="P1317" s="99">
        <f t="shared" si="51"/>
        <v>1.4777839861569939E-4</v>
      </c>
      <c r="Q1317" s="99">
        <f t="shared" si="51"/>
        <v>4.6576737454774245E-5</v>
      </c>
      <c r="R1317" s="99">
        <f t="shared" si="51"/>
        <v>1.491483026584867E-5</v>
      </c>
      <c r="S1317" s="101"/>
      <c r="T1317" s="99">
        <v>1.5442307692307701E-4</v>
      </c>
      <c r="U1317" s="99">
        <v>5.1615384615384598E-5</v>
      </c>
      <c r="V1317" s="99">
        <v>3.1434615384615401E-5</v>
      </c>
      <c r="W1317" s="99">
        <v>1.9207692307692301E-5</v>
      </c>
      <c r="X1317" s="99">
        <v>8.4615384615384604E-6</v>
      </c>
      <c r="Y1317" s="99">
        <v>4.8653846153846095E-7</v>
      </c>
      <c r="Z1317" s="99">
        <v>1.7092307692307701E-7</v>
      </c>
      <c r="AA1317" s="99">
        <v>3.65115384615385E-8</v>
      </c>
      <c r="AB1317" s="99">
        <v>1.1507692307692301E-8</v>
      </c>
      <c r="AC1317" s="99">
        <v>3.685E-9</v>
      </c>
    </row>
    <row r="1318" spans="1:29" s="98" customFormat="1" x14ac:dyDescent="0.25">
      <c r="A1318" s="98" t="s">
        <v>86</v>
      </c>
      <c r="B1318" s="98" t="s">
        <v>237</v>
      </c>
      <c r="C1318" s="98" t="s">
        <v>290</v>
      </c>
      <c r="D1318" s="98">
        <v>2018</v>
      </c>
      <c r="E1318" s="98">
        <v>2016</v>
      </c>
      <c r="F1318" s="98" t="s">
        <v>279</v>
      </c>
      <c r="G1318" s="98" t="s">
        <v>278</v>
      </c>
      <c r="H1318" s="98" t="s">
        <v>276</v>
      </c>
      <c r="I1318" s="99">
        <f t="shared" si="52"/>
        <v>1.7295038540191903</v>
      </c>
      <c r="J1318" s="99">
        <f t="shared" si="52"/>
        <v>0.83050432593990997</v>
      </c>
      <c r="K1318" s="99">
        <f t="shared" si="52"/>
        <v>0.56851017775680168</v>
      </c>
      <c r="L1318" s="99">
        <f t="shared" si="52"/>
        <v>0.35103791096429121</v>
      </c>
      <c r="M1318" s="99">
        <f t="shared" si="52"/>
        <v>0.17466276545540366</v>
      </c>
      <c r="N1318" s="99">
        <f t="shared" si="51"/>
        <v>1.6764200723611778E-2</v>
      </c>
      <c r="O1318" s="99">
        <f t="shared" si="51"/>
        <v>4.2980739342457263E-3</v>
      </c>
      <c r="P1318" s="99">
        <f t="shared" si="51"/>
        <v>9.2126046877458081E-4</v>
      </c>
      <c r="Q1318" s="99">
        <f t="shared" si="51"/>
        <v>2.893922290388548E-4</v>
      </c>
      <c r="R1318" s="99">
        <f t="shared" si="51"/>
        <v>9.1954808872109613E-5</v>
      </c>
      <c r="S1318" s="101"/>
      <c r="T1318" s="99">
        <v>4.27307692307692E-4</v>
      </c>
      <c r="U1318" s="99">
        <v>2.05192307692308E-4</v>
      </c>
      <c r="V1318" s="99">
        <v>1.4046153846153801E-4</v>
      </c>
      <c r="W1318" s="99">
        <v>8.6730769230769202E-5</v>
      </c>
      <c r="X1318" s="99">
        <v>4.31538461538462E-5</v>
      </c>
      <c r="Y1318" s="99">
        <v>4.1419230769230799E-6</v>
      </c>
      <c r="Z1318" s="99">
        <v>1.06192307692308E-6</v>
      </c>
      <c r="AA1318" s="99">
        <v>2.2761538461538501E-7</v>
      </c>
      <c r="AB1318" s="99">
        <v>7.1499999999999998E-8</v>
      </c>
      <c r="AC1318" s="99">
        <v>2.2719230769230801E-8</v>
      </c>
    </row>
    <row r="1319" spans="1:29" s="98" customFormat="1" x14ac:dyDescent="0.25">
      <c r="A1319" s="98" t="s">
        <v>86</v>
      </c>
      <c r="B1319" s="98" t="s">
        <v>237</v>
      </c>
      <c r="C1319" s="98" t="s">
        <v>290</v>
      </c>
      <c r="D1319" s="98">
        <v>2018</v>
      </c>
      <c r="E1319" s="98">
        <v>2016</v>
      </c>
      <c r="F1319" s="98" t="s">
        <v>280</v>
      </c>
      <c r="G1319" s="98" t="s">
        <v>273</v>
      </c>
      <c r="H1319" s="98" t="s">
        <v>274</v>
      </c>
      <c r="I1319" s="99">
        <f t="shared" si="52"/>
        <v>1.8577766871165641E-12</v>
      </c>
      <c r="J1319" s="99">
        <f t="shared" si="52"/>
        <v>3.7641226993865032E-6</v>
      </c>
      <c r="K1319" s="99">
        <f t="shared" si="52"/>
        <v>3.5941300613496932E-5</v>
      </c>
      <c r="L1319" s="99">
        <f t="shared" si="52"/>
        <v>2.1127656441717789E-4</v>
      </c>
      <c r="M1319" s="99">
        <f t="shared" si="52"/>
        <v>7.8115664621676898E-4</v>
      </c>
      <c r="N1319" s="99">
        <f t="shared" si="51"/>
        <v>1.7525431492842536E-4</v>
      </c>
      <c r="O1319" s="99">
        <f t="shared" si="51"/>
        <v>1.3073243353783231E-4</v>
      </c>
      <c r="P1319" s="99">
        <f t="shared" si="51"/>
        <v>4.8974069529652349E-5</v>
      </c>
      <c r="Q1319" s="99">
        <f t="shared" si="51"/>
        <v>2.1815721881390595E-5</v>
      </c>
      <c r="R1319" s="99">
        <f t="shared" si="51"/>
        <v>9.956711656441719E-6</v>
      </c>
      <c r="S1319" s="101"/>
      <c r="T1319" s="99">
        <v>4.5899999999999996E-16</v>
      </c>
      <c r="U1319" s="99">
        <v>9.2999999999999999E-10</v>
      </c>
      <c r="V1319" s="99">
        <v>8.8800000000000008E-9</v>
      </c>
      <c r="W1319" s="99">
        <v>5.2199999999999998E-8</v>
      </c>
      <c r="X1319" s="99">
        <v>1.9299999999999999E-7</v>
      </c>
      <c r="Y1319" s="99">
        <v>4.3299999999999997E-8</v>
      </c>
      <c r="Z1319" s="99">
        <v>3.2299999999999998E-8</v>
      </c>
      <c r="AA1319" s="99">
        <v>1.2100000000000001E-8</v>
      </c>
      <c r="AB1319" s="99">
        <v>5.3899999999999998E-9</v>
      </c>
      <c r="AC1319" s="99">
        <v>2.4600000000000002E-9</v>
      </c>
    </row>
    <row r="1320" spans="1:29" s="98" customFormat="1" x14ac:dyDescent="0.25">
      <c r="A1320" s="98" t="s">
        <v>86</v>
      </c>
      <c r="B1320" s="98" t="s">
        <v>237</v>
      </c>
      <c r="C1320" s="98" t="s">
        <v>290</v>
      </c>
      <c r="D1320" s="98">
        <v>2018</v>
      </c>
      <c r="E1320" s="98">
        <v>2016</v>
      </c>
      <c r="F1320" s="98" t="s">
        <v>280</v>
      </c>
      <c r="G1320" s="98" t="s">
        <v>273</v>
      </c>
      <c r="H1320" s="98" t="s">
        <v>275</v>
      </c>
      <c r="I1320" s="99">
        <f t="shared" si="52"/>
        <v>1.7282584867075666E-8</v>
      </c>
      <c r="J1320" s="99">
        <f t="shared" si="52"/>
        <v>1.3599411042944788E-4</v>
      </c>
      <c r="K1320" s="99">
        <f t="shared" si="52"/>
        <v>1.238517791411043E-3</v>
      </c>
      <c r="L1320" s="99">
        <f t="shared" si="52"/>
        <v>3.913878118609407E-3</v>
      </c>
      <c r="M1320" s="99">
        <f t="shared" si="52"/>
        <v>1.0118609406952967E-2</v>
      </c>
      <c r="N1320" s="99">
        <f t="shared" si="51"/>
        <v>1.3882732106339469E-3</v>
      </c>
      <c r="O1320" s="99">
        <f t="shared" si="51"/>
        <v>6.192588957055215E-4</v>
      </c>
      <c r="P1320" s="99">
        <f t="shared" si="51"/>
        <v>2.3879918200408998E-4</v>
      </c>
      <c r="Q1320" s="99">
        <f t="shared" si="51"/>
        <v>1.2749447852760735E-4</v>
      </c>
      <c r="R1320" s="99">
        <f t="shared" si="51"/>
        <v>7.0830265848670766E-5</v>
      </c>
      <c r="S1320" s="101"/>
      <c r="T1320" s="99">
        <v>4.2700000000000002E-12</v>
      </c>
      <c r="U1320" s="99">
        <v>3.3600000000000003E-8</v>
      </c>
      <c r="V1320" s="99">
        <v>3.0600000000000001E-7</v>
      </c>
      <c r="W1320" s="99">
        <v>9.6700000000000002E-7</v>
      </c>
      <c r="X1320" s="99">
        <v>2.5000000000000002E-6</v>
      </c>
      <c r="Y1320" s="99">
        <v>3.4299999999999999E-7</v>
      </c>
      <c r="Z1320" s="99">
        <v>1.5300000000000001E-7</v>
      </c>
      <c r="AA1320" s="99">
        <v>5.8999999999999999E-8</v>
      </c>
      <c r="AB1320" s="99">
        <v>3.1499999999999998E-8</v>
      </c>
      <c r="AC1320" s="99">
        <v>1.7500000000000001E-8</v>
      </c>
    </row>
    <row r="1321" spans="1:29" s="98" customFormat="1" x14ac:dyDescent="0.25">
      <c r="A1321" s="98" t="s">
        <v>86</v>
      </c>
      <c r="B1321" s="98" t="s">
        <v>237</v>
      </c>
      <c r="C1321" s="98" t="s">
        <v>290</v>
      </c>
      <c r="D1321" s="98">
        <v>2018</v>
      </c>
      <c r="E1321" s="98">
        <v>2016</v>
      </c>
      <c r="F1321" s="98" t="s">
        <v>280</v>
      </c>
      <c r="G1321" s="98" t="s">
        <v>273</v>
      </c>
      <c r="H1321" s="98" t="s">
        <v>276</v>
      </c>
      <c r="I1321" s="99">
        <f t="shared" si="52"/>
        <v>8.9448507157464213E-6</v>
      </c>
      <c r="J1321" s="99">
        <f t="shared" si="52"/>
        <v>4.1283926380368098E-3</v>
      </c>
      <c r="K1321" s="99">
        <f t="shared" si="52"/>
        <v>2.6308384458077708E-2</v>
      </c>
      <c r="L1321" s="99">
        <f t="shared" si="52"/>
        <v>4.8164580777096115E-2</v>
      </c>
      <c r="M1321" s="99">
        <f t="shared" si="52"/>
        <v>0.11575689161554192</v>
      </c>
      <c r="N1321" s="99">
        <f t="shared" si="51"/>
        <v>4.7759836400818004E-2</v>
      </c>
      <c r="O1321" s="99">
        <f t="shared" si="51"/>
        <v>3.0032032719836402E-2</v>
      </c>
      <c r="P1321" s="99">
        <f t="shared" si="51"/>
        <v>1.3316089979550102E-2</v>
      </c>
      <c r="Q1321" s="99">
        <f t="shared" si="51"/>
        <v>6.1116400817995912E-3</v>
      </c>
      <c r="R1321" s="99">
        <f t="shared" si="51"/>
        <v>2.6146486707566462E-3</v>
      </c>
      <c r="S1321" s="101"/>
      <c r="T1321" s="99">
        <v>2.21E-9</v>
      </c>
      <c r="U1321" s="99">
        <v>1.02E-6</v>
      </c>
      <c r="V1321" s="99">
        <v>6.4999999999999996E-6</v>
      </c>
      <c r="W1321" s="99">
        <v>1.19E-5</v>
      </c>
      <c r="X1321" s="99">
        <v>2.8600000000000001E-5</v>
      </c>
      <c r="Y1321" s="99">
        <v>1.1800000000000001E-5</v>
      </c>
      <c r="Z1321" s="99">
        <v>7.4200000000000001E-6</v>
      </c>
      <c r="AA1321" s="99">
        <v>3.2899999999999998E-6</v>
      </c>
      <c r="AB1321" s="99">
        <v>1.5099999999999999E-6</v>
      </c>
      <c r="AC1321" s="99">
        <v>6.4600000000000004E-7</v>
      </c>
    </row>
    <row r="1322" spans="1:29" s="98" customFormat="1" x14ac:dyDescent="0.25">
      <c r="A1322" s="98" t="s">
        <v>86</v>
      </c>
      <c r="B1322" s="98" t="s">
        <v>237</v>
      </c>
      <c r="C1322" s="98" t="s">
        <v>290</v>
      </c>
      <c r="D1322" s="98">
        <v>2018</v>
      </c>
      <c r="E1322" s="98">
        <v>2016</v>
      </c>
      <c r="F1322" s="98" t="s">
        <v>280</v>
      </c>
      <c r="G1322" s="98" t="s">
        <v>277</v>
      </c>
      <c r="H1322" s="98" t="s">
        <v>274</v>
      </c>
      <c r="I1322" s="99">
        <f t="shared" si="52"/>
        <v>2.4203713701431493E-6</v>
      </c>
      <c r="J1322" s="99">
        <f t="shared" si="52"/>
        <v>6.7187566462167698E-4</v>
      </c>
      <c r="K1322" s="99">
        <f t="shared" si="52"/>
        <v>1.7484957055214725E-3</v>
      </c>
      <c r="L1322" s="99">
        <f t="shared" si="52"/>
        <v>9.4305439672801653E-3</v>
      </c>
      <c r="M1322" s="99">
        <f t="shared" si="52"/>
        <v>2.2139517382413088E-2</v>
      </c>
      <c r="N1322" s="99">
        <f t="shared" si="51"/>
        <v>3.8126920245398778E-3</v>
      </c>
      <c r="O1322" s="99">
        <f t="shared" si="51"/>
        <v>2.9303492842535786E-3</v>
      </c>
      <c r="P1322" s="99">
        <f t="shared" si="51"/>
        <v>8.8234274028629856E-4</v>
      </c>
      <c r="Q1322" s="99">
        <f t="shared" si="51"/>
        <v>3.6953161554192232E-4</v>
      </c>
      <c r="R1322" s="99">
        <f t="shared" si="51"/>
        <v>1.6027877300613496E-4</v>
      </c>
      <c r="S1322" s="101"/>
      <c r="T1322" s="99">
        <v>5.98E-10</v>
      </c>
      <c r="U1322" s="99">
        <v>1.66E-7</v>
      </c>
      <c r="V1322" s="99">
        <v>4.32E-7</v>
      </c>
      <c r="W1322" s="99">
        <v>2.3300000000000001E-6</v>
      </c>
      <c r="X1322" s="99">
        <v>5.4700000000000001E-6</v>
      </c>
      <c r="Y1322" s="99">
        <v>9.4200000000000004E-7</v>
      </c>
      <c r="Z1322" s="99">
        <v>7.2399999999999997E-7</v>
      </c>
      <c r="AA1322" s="99">
        <v>2.1799999999999999E-7</v>
      </c>
      <c r="AB1322" s="99">
        <v>9.1300000000000004E-8</v>
      </c>
      <c r="AC1322" s="99">
        <v>3.9599999999999997E-8</v>
      </c>
    </row>
    <row r="1323" spans="1:29" s="98" customFormat="1" x14ac:dyDescent="0.25">
      <c r="A1323" s="98" t="s">
        <v>86</v>
      </c>
      <c r="B1323" s="98" t="s">
        <v>237</v>
      </c>
      <c r="C1323" s="98" t="s">
        <v>290</v>
      </c>
      <c r="D1323" s="98">
        <v>2018</v>
      </c>
      <c r="E1323" s="98">
        <v>2016</v>
      </c>
      <c r="F1323" s="98" t="s">
        <v>280</v>
      </c>
      <c r="G1323" s="98" t="s">
        <v>277</v>
      </c>
      <c r="H1323" s="98" t="s">
        <v>275</v>
      </c>
      <c r="I1323" s="99">
        <f t="shared" si="52"/>
        <v>2.8210683026584864E-6</v>
      </c>
      <c r="J1323" s="99">
        <f t="shared" si="52"/>
        <v>8.9853251533742341E-4</v>
      </c>
      <c r="K1323" s="99">
        <f t="shared" si="52"/>
        <v>6.2330633946830272E-3</v>
      </c>
      <c r="L1323" s="99">
        <f t="shared" si="52"/>
        <v>1.3558936605316976E-2</v>
      </c>
      <c r="M1323" s="99">
        <f t="shared" si="52"/>
        <v>2.995108384458078E-2</v>
      </c>
      <c r="N1323" s="99">
        <f t="shared" si="51"/>
        <v>8.661529652351738E-3</v>
      </c>
      <c r="O1323" s="99">
        <f t="shared" si="51"/>
        <v>4.5736114519427402E-3</v>
      </c>
      <c r="P1323" s="99">
        <f t="shared" si="51"/>
        <v>1.4773169734151328E-3</v>
      </c>
      <c r="Q1323" s="99">
        <f t="shared" si="51"/>
        <v>6.1116400817995908E-4</v>
      </c>
      <c r="R1323" s="99">
        <f t="shared" si="51"/>
        <v>2.4648932515337419E-4</v>
      </c>
      <c r="S1323" s="101"/>
      <c r="T1323" s="99">
        <v>6.9699999999999997E-10</v>
      </c>
      <c r="U1323" s="99">
        <v>2.22E-7</v>
      </c>
      <c r="V1323" s="99">
        <v>1.5400000000000001E-6</v>
      </c>
      <c r="W1323" s="99">
        <v>3.3500000000000001E-6</v>
      </c>
      <c r="X1323" s="99">
        <v>7.4000000000000003E-6</v>
      </c>
      <c r="Y1323" s="99">
        <v>2.1399999999999998E-6</v>
      </c>
      <c r="Z1323" s="99">
        <v>1.13E-6</v>
      </c>
      <c r="AA1323" s="99">
        <v>3.65E-7</v>
      </c>
      <c r="AB1323" s="99">
        <v>1.5099999999999999E-7</v>
      </c>
      <c r="AC1323" s="99">
        <v>6.0899999999999996E-8</v>
      </c>
    </row>
    <row r="1324" spans="1:29" s="98" customFormat="1" x14ac:dyDescent="0.25">
      <c r="A1324" s="98" t="s">
        <v>86</v>
      </c>
      <c r="B1324" s="98" t="s">
        <v>237</v>
      </c>
      <c r="C1324" s="98" t="s">
        <v>290</v>
      </c>
      <c r="D1324" s="98">
        <v>2018</v>
      </c>
      <c r="E1324" s="98">
        <v>2016</v>
      </c>
      <c r="F1324" s="98" t="s">
        <v>280</v>
      </c>
      <c r="G1324" s="98" t="s">
        <v>277</v>
      </c>
      <c r="H1324" s="98" t="s">
        <v>276</v>
      </c>
      <c r="I1324" s="99">
        <f t="shared" si="52"/>
        <v>4.4117137014314931E-6</v>
      </c>
      <c r="J1324" s="99">
        <f t="shared" si="52"/>
        <v>1.2911345603271983E-3</v>
      </c>
      <c r="K1324" s="99">
        <f t="shared" si="52"/>
        <v>1.4085104294478528E-2</v>
      </c>
      <c r="L1324" s="99">
        <f t="shared" si="52"/>
        <v>1.8334920245398772E-2</v>
      </c>
      <c r="M1324" s="99">
        <f t="shared" si="52"/>
        <v>3.8895934560327194E-2</v>
      </c>
      <c r="N1324" s="99">
        <f t="shared" si="51"/>
        <v>2.3151378323108384E-2</v>
      </c>
      <c r="O1324" s="99">
        <f t="shared" si="51"/>
        <v>1.1170944785276072E-2</v>
      </c>
      <c r="P1324" s="99">
        <f t="shared" si="51"/>
        <v>5.6664212678936609E-3</v>
      </c>
      <c r="Q1324" s="99">
        <f t="shared" si="51"/>
        <v>2.873685071574642E-3</v>
      </c>
      <c r="R1324" s="99">
        <f t="shared" si="51"/>
        <v>1.2101856850715747E-3</v>
      </c>
      <c r="S1324" s="101"/>
      <c r="T1324" s="99">
        <v>1.09E-9</v>
      </c>
      <c r="U1324" s="99">
        <v>3.1899999999999998E-7</v>
      </c>
      <c r="V1324" s="99">
        <v>3.4800000000000001E-6</v>
      </c>
      <c r="W1324" s="99">
        <v>4.5299999999999998E-6</v>
      </c>
      <c r="X1324" s="99">
        <v>9.6099999999999995E-6</v>
      </c>
      <c r="Y1324" s="99">
        <v>5.7200000000000003E-6</v>
      </c>
      <c r="Z1324" s="99">
        <v>2.7599999999999998E-6</v>
      </c>
      <c r="AA1324" s="99">
        <v>1.3999999999999999E-6</v>
      </c>
      <c r="AB1324" s="99">
        <v>7.0999999999999998E-7</v>
      </c>
      <c r="AC1324" s="99">
        <v>2.9900000000000002E-7</v>
      </c>
    </row>
    <row r="1325" spans="1:29" s="98" customFormat="1" x14ac:dyDescent="0.25">
      <c r="A1325" s="98" t="s">
        <v>86</v>
      </c>
      <c r="B1325" s="98" t="s">
        <v>237</v>
      </c>
      <c r="C1325" s="98" t="s">
        <v>290</v>
      </c>
      <c r="D1325" s="98">
        <v>2018</v>
      </c>
      <c r="E1325" s="98">
        <v>2016</v>
      </c>
      <c r="F1325" s="98" t="s">
        <v>280</v>
      </c>
      <c r="G1325" s="98" t="s">
        <v>278</v>
      </c>
      <c r="H1325" s="98" t="s">
        <v>274</v>
      </c>
      <c r="I1325" s="99">
        <f t="shared" si="52"/>
        <v>1.0240032719836401E-6</v>
      </c>
      <c r="J1325" s="99">
        <f t="shared" si="52"/>
        <v>2.8425508887840168E-4</v>
      </c>
      <c r="K1325" s="99">
        <f t="shared" si="52"/>
        <v>7.3974818310523934E-4</v>
      </c>
      <c r="L1325" s="99">
        <f t="shared" si="52"/>
        <v>3.9898455246185315E-3</v>
      </c>
      <c r="M1325" s="99">
        <f t="shared" si="52"/>
        <v>9.3667188925593853E-3</v>
      </c>
      <c r="N1325" s="99">
        <f t="shared" si="51"/>
        <v>1.6130620103822579E-3</v>
      </c>
      <c r="O1325" s="99">
        <f t="shared" si="51"/>
        <v>1.2397631587226668E-3</v>
      </c>
      <c r="P1325" s="99">
        <f t="shared" si="51"/>
        <v>3.7329885165958773E-4</v>
      </c>
      <c r="Q1325" s="99">
        <f t="shared" si="51"/>
        <v>1.5634029888312109E-4</v>
      </c>
      <c r="R1325" s="99">
        <f t="shared" si="51"/>
        <v>6.7810250117980367E-5</v>
      </c>
      <c r="S1325" s="101"/>
      <c r="T1325" s="99">
        <v>2.5300000000000001E-10</v>
      </c>
      <c r="U1325" s="99">
        <v>7.0230769230769201E-8</v>
      </c>
      <c r="V1325" s="99">
        <v>1.8276923076923101E-7</v>
      </c>
      <c r="W1325" s="99">
        <v>9.8576923076923099E-7</v>
      </c>
      <c r="X1325" s="99">
        <v>2.3142307692307698E-6</v>
      </c>
      <c r="Y1325" s="99">
        <v>3.9853846153846202E-7</v>
      </c>
      <c r="Z1325" s="99">
        <v>3.0630769230769201E-7</v>
      </c>
      <c r="AA1325" s="99">
        <v>9.2230769230769199E-8</v>
      </c>
      <c r="AB1325" s="99">
        <v>3.8626923076923103E-8</v>
      </c>
      <c r="AC1325" s="99">
        <v>1.67538461538462E-8</v>
      </c>
    </row>
    <row r="1326" spans="1:29" s="98" customFormat="1" x14ac:dyDescent="0.25">
      <c r="A1326" s="98" t="s">
        <v>86</v>
      </c>
      <c r="B1326" s="98" t="s">
        <v>237</v>
      </c>
      <c r="C1326" s="98" t="s">
        <v>290</v>
      </c>
      <c r="D1326" s="98">
        <v>2018</v>
      </c>
      <c r="E1326" s="98">
        <v>2016</v>
      </c>
      <c r="F1326" s="98" t="s">
        <v>280</v>
      </c>
      <c r="G1326" s="98" t="s">
        <v>278</v>
      </c>
      <c r="H1326" s="98" t="s">
        <v>275</v>
      </c>
      <c r="I1326" s="99">
        <f t="shared" si="52"/>
        <v>1.1935288972785891E-6</v>
      </c>
      <c r="J1326" s="99">
        <f t="shared" si="52"/>
        <v>3.8014837187352516E-4</v>
      </c>
      <c r="K1326" s="99">
        <f t="shared" si="52"/>
        <v>2.6370652823658977E-3</v>
      </c>
      <c r="L1326" s="99">
        <f t="shared" si="52"/>
        <v>5.7364731791725559E-3</v>
      </c>
      <c r="M1326" s="99">
        <f t="shared" si="52"/>
        <v>1.2671612395784172E-2</v>
      </c>
      <c r="N1326" s="99">
        <f t="shared" si="51"/>
        <v>3.6644933144565029E-3</v>
      </c>
      <c r="O1326" s="99">
        <f t="shared" si="51"/>
        <v>1.9349894604373131E-3</v>
      </c>
      <c r="P1326" s="99">
        <f t="shared" si="51"/>
        <v>6.2501871952178728E-4</v>
      </c>
      <c r="Q1326" s="99">
        <f t="shared" si="51"/>
        <v>2.585693880761366E-4</v>
      </c>
      <c r="R1326" s="99">
        <f t="shared" si="51"/>
        <v>1.0428394525719674E-4</v>
      </c>
      <c r="S1326" s="101"/>
      <c r="T1326" s="99">
        <v>2.94884615384615E-10</v>
      </c>
      <c r="U1326" s="99">
        <v>9.3923076923076903E-8</v>
      </c>
      <c r="V1326" s="99">
        <v>6.5153846153846202E-7</v>
      </c>
      <c r="W1326" s="99">
        <v>1.4173076923076899E-6</v>
      </c>
      <c r="X1326" s="99">
        <v>3.1307692307692301E-6</v>
      </c>
      <c r="Y1326" s="99">
        <v>9.0538461538461504E-7</v>
      </c>
      <c r="Z1326" s="99">
        <v>4.7807692307692304E-7</v>
      </c>
      <c r="AA1326" s="99">
        <v>1.5442307692307699E-7</v>
      </c>
      <c r="AB1326" s="99">
        <v>6.3884615384615399E-8</v>
      </c>
      <c r="AC1326" s="99">
        <v>2.5765384615384599E-8</v>
      </c>
    </row>
    <row r="1327" spans="1:29" s="98" customFormat="1" x14ac:dyDescent="0.25">
      <c r="A1327" s="98" t="s">
        <v>86</v>
      </c>
      <c r="B1327" s="98" t="s">
        <v>237</v>
      </c>
      <c r="C1327" s="98" t="s">
        <v>290</v>
      </c>
      <c r="D1327" s="98">
        <v>2018</v>
      </c>
      <c r="E1327" s="98">
        <v>2016</v>
      </c>
      <c r="F1327" s="98" t="s">
        <v>280</v>
      </c>
      <c r="G1327" s="98" t="s">
        <v>278</v>
      </c>
      <c r="H1327" s="98" t="s">
        <v>276</v>
      </c>
      <c r="I1327" s="99">
        <f t="shared" si="52"/>
        <v>1.8664942582979387E-6</v>
      </c>
      <c r="J1327" s="99">
        <f t="shared" si="52"/>
        <v>5.4624923706150515E-4</v>
      </c>
      <c r="K1327" s="99">
        <f t="shared" si="52"/>
        <v>5.9590825861255223E-3</v>
      </c>
      <c r="L1327" s="99">
        <f t="shared" si="52"/>
        <v>7.7570816422840904E-3</v>
      </c>
      <c r="M1327" s="99">
        <f t="shared" si="52"/>
        <v>1.6455972313984584E-2</v>
      </c>
      <c r="N1327" s="99">
        <f t="shared" si="51"/>
        <v>9.7948139059304707E-3</v>
      </c>
      <c r="O1327" s="99">
        <f t="shared" si="51"/>
        <v>4.7261689476168108E-3</v>
      </c>
      <c r="P1327" s="99">
        <f t="shared" si="51"/>
        <v>2.3973320748780858E-3</v>
      </c>
      <c r="Q1327" s="99">
        <f t="shared" si="51"/>
        <v>1.2157898379738857E-3</v>
      </c>
      <c r="R1327" s="99">
        <f t="shared" si="51"/>
        <v>5.1200163599182007E-4</v>
      </c>
      <c r="S1327" s="101"/>
      <c r="T1327" s="99">
        <v>4.6115384615384599E-10</v>
      </c>
      <c r="U1327" s="99">
        <v>1.3496153846153799E-7</v>
      </c>
      <c r="V1327" s="99">
        <v>1.47230769230769E-6</v>
      </c>
      <c r="W1327" s="99">
        <v>1.91653846153846E-6</v>
      </c>
      <c r="X1327" s="99">
        <v>4.0657692307692301E-6</v>
      </c>
      <c r="Y1327" s="99">
        <v>2.4200000000000001E-6</v>
      </c>
      <c r="Z1327" s="99">
        <v>1.1676923076923101E-6</v>
      </c>
      <c r="AA1327" s="99">
        <v>5.92307692307692E-7</v>
      </c>
      <c r="AB1327" s="99">
        <v>3.0038461538461501E-7</v>
      </c>
      <c r="AC1327" s="99">
        <v>1.265E-7</v>
      </c>
    </row>
    <row r="1328" spans="1:29" s="98" customFormat="1" x14ac:dyDescent="0.25">
      <c r="A1328" s="98" t="s">
        <v>86</v>
      </c>
      <c r="B1328" s="98" t="s">
        <v>237</v>
      </c>
      <c r="C1328" s="98" t="s">
        <v>290</v>
      </c>
      <c r="D1328" s="98">
        <v>2019</v>
      </c>
      <c r="E1328" s="98">
        <v>2019</v>
      </c>
      <c r="F1328" s="98" t="s">
        <v>272</v>
      </c>
      <c r="G1328" s="98" t="s">
        <v>273</v>
      </c>
      <c r="H1328" s="98" t="s">
        <v>274</v>
      </c>
      <c r="I1328" s="99">
        <f t="shared" si="52"/>
        <v>8.5805807770961155E-12</v>
      </c>
      <c r="J1328" s="99">
        <f t="shared" si="52"/>
        <v>7.2449243353783236E-6</v>
      </c>
      <c r="K1328" s="99">
        <f t="shared" si="52"/>
        <v>7.0020777096114518E-5</v>
      </c>
      <c r="L1328" s="99">
        <f t="shared" si="52"/>
        <v>2.7765464212678941E-4</v>
      </c>
      <c r="M1328" s="99">
        <f t="shared" si="52"/>
        <v>8.5401063394683024E-4</v>
      </c>
      <c r="N1328" s="99">
        <f t="shared" si="51"/>
        <v>1.606835173824131E-4</v>
      </c>
      <c r="O1328" s="99">
        <f t="shared" si="51"/>
        <v>1.1575689161554193E-4</v>
      </c>
      <c r="P1328" s="99">
        <f t="shared" si="51"/>
        <v>4.0879182004089974E-5</v>
      </c>
      <c r="Q1328" s="99">
        <f t="shared" si="51"/>
        <v>1.7687329243353781E-5</v>
      </c>
      <c r="R1328" s="99">
        <f t="shared" si="51"/>
        <v>7.325873210633947E-6</v>
      </c>
      <c r="S1328" s="101"/>
      <c r="T1328" s="99">
        <v>2.1200000000000001E-15</v>
      </c>
      <c r="U1328" s="99">
        <v>1.79E-9</v>
      </c>
      <c r="V1328" s="99">
        <v>1.7299999999999999E-8</v>
      </c>
      <c r="W1328" s="99">
        <v>6.8600000000000005E-8</v>
      </c>
      <c r="X1328" s="99">
        <v>2.11E-7</v>
      </c>
      <c r="Y1328" s="99">
        <v>3.9699999999999998E-8</v>
      </c>
      <c r="Z1328" s="99">
        <v>2.8600000000000001E-8</v>
      </c>
      <c r="AA1328" s="99">
        <v>1.0099999999999999E-8</v>
      </c>
      <c r="AB1328" s="99">
        <v>4.3699999999999996E-9</v>
      </c>
      <c r="AC1328" s="99">
        <v>1.81E-9</v>
      </c>
    </row>
    <row r="1329" spans="1:29" s="98" customFormat="1" x14ac:dyDescent="0.25">
      <c r="A1329" s="98" t="s">
        <v>86</v>
      </c>
      <c r="B1329" s="98" t="s">
        <v>237</v>
      </c>
      <c r="C1329" s="98" t="s">
        <v>290</v>
      </c>
      <c r="D1329" s="98">
        <v>2019</v>
      </c>
      <c r="E1329" s="98">
        <v>2019</v>
      </c>
      <c r="F1329" s="98" t="s">
        <v>272</v>
      </c>
      <c r="G1329" s="98" t="s">
        <v>273</v>
      </c>
      <c r="H1329" s="98" t="s">
        <v>275</v>
      </c>
      <c r="I1329" s="99">
        <f t="shared" si="52"/>
        <v>0.79329897750511247</v>
      </c>
      <c r="J1329" s="99">
        <f t="shared" si="52"/>
        <v>0.15744556237218812</v>
      </c>
      <c r="K1329" s="99">
        <f t="shared" si="52"/>
        <v>7.60919427402863E-2</v>
      </c>
      <c r="L1329" s="99">
        <f t="shared" si="52"/>
        <v>4.937881390593047E-2</v>
      </c>
      <c r="M1329" s="99">
        <f t="shared" si="52"/>
        <v>2.7239296523517382E-2</v>
      </c>
      <c r="N1329" s="99">
        <f t="shared" si="51"/>
        <v>1.5258862985685073E-3</v>
      </c>
      <c r="O1329" s="99">
        <f t="shared" si="51"/>
        <v>6.394961145194275E-4</v>
      </c>
      <c r="P1329" s="99">
        <f t="shared" si="51"/>
        <v>1.8861087934560328E-4</v>
      </c>
      <c r="Q1329" s="99">
        <f t="shared" si="51"/>
        <v>8.661529652351738E-5</v>
      </c>
      <c r="R1329" s="99">
        <f t="shared" si="51"/>
        <v>4.8974069529652349E-5</v>
      </c>
      <c r="S1329" s="101"/>
      <c r="T1329" s="99">
        <v>1.9599999999999999E-4</v>
      </c>
      <c r="U1329" s="99">
        <v>3.8899999999999997E-5</v>
      </c>
      <c r="V1329" s="99">
        <v>1.88E-5</v>
      </c>
      <c r="W1329" s="99">
        <v>1.22E-5</v>
      </c>
      <c r="X1329" s="99">
        <v>6.7299999999999999E-6</v>
      </c>
      <c r="Y1329" s="99">
        <v>3.77E-7</v>
      </c>
      <c r="Z1329" s="99">
        <v>1.5800000000000001E-7</v>
      </c>
      <c r="AA1329" s="99">
        <v>4.66E-8</v>
      </c>
      <c r="AB1329" s="99">
        <v>2.14E-8</v>
      </c>
      <c r="AC1329" s="99">
        <v>1.2100000000000001E-8</v>
      </c>
    </row>
    <row r="1330" spans="1:29" s="98" customFormat="1" x14ac:dyDescent="0.25">
      <c r="A1330" s="98" t="s">
        <v>86</v>
      </c>
      <c r="B1330" s="98" t="s">
        <v>237</v>
      </c>
      <c r="C1330" s="98" t="s">
        <v>290</v>
      </c>
      <c r="D1330" s="98">
        <v>2019</v>
      </c>
      <c r="E1330" s="98">
        <v>2019</v>
      </c>
      <c r="F1330" s="98" t="s">
        <v>272</v>
      </c>
      <c r="G1330" s="98" t="s">
        <v>273</v>
      </c>
      <c r="H1330" s="98" t="s">
        <v>276</v>
      </c>
      <c r="I1330" s="99">
        <f t="shared" si="52"/>
        <v>6.5973333333333333</v>
      </c>
      <c r="J1330" s="99">
        <f t="shared" si="52"/>
        <v>3.0962944785276072</v>
      </c>
      <c r="K1330" s="99">
        <f t="shared" si="52"/>
        <v>1.9468204498977504</v>
      </c>
      <c r="L1330" s="99">
        <f t="shared" si="52"/>
        <v>1.3397038854805727</v>
      </c>
      <c r="M1330" s="99">
        <f t="shared" si="52"/>
        <v>0.72044498977505111</v>
      </c>
      <c r="N1330" s="99">
        <f t="shared" si="51"/>
        <v>8.4996319018404917E-2</v>
      </c>
      <c r="O1330" s="99">
        <f t="shared" si="51"/>
        <v>3.9543525562372187E-2</v>
      </c>
      <c r="P1330" s="99">
        <f t="shared" si="51"/>
        <v>1.3437513292433537E-2</v>
      </c>
      <c r="Q1330" s="99">
        <f t="shared" si="51"/>
        <v>5.828319018404908E-3</v>
      </c>
      <c r="R1330" s="99">
        <f t="shared" si="51"/>
        <v>2.2463312883435585E-3</v>
      </c>
      <c r="S1330" s="101"/>
      <c r="T1330" s="99">
        <v>1.6299999999999999E-3</v>
      </c>
      <c r="U1330" s="99">
        <v>7.6499999999999995E-4</v>
      </c>
      <c r="V1330" s="99">
        <v>4.8099999999999998E-4</v>
      </c>
      <c r="W1330" s="99">
        <v>3.3100000000000002E-4</v>
      </c>
      <c r="X1330" s="99">
        <v>1.7799999999999999E-4</v>
      </c>
      <c r="Y1330" s="99">
        <v>2.0999999999999999E-5</v>
      </c>
      <c r="Z1330" s="99">
        <v>9.7699999999999996E-6</v>
      </c>
      <c r="AA1330" s="99">
        <v>3.32E-6</v>
      </c>
      <c r="AB1330" s="99">
        <v>1.44E-6</v>
      </c>
      <c r="AC1330" s="99">
        <v>5.5499999999999998E-7</v>
      </c>
    </row>
    <row r="1331" spans="1:29" s="98" customFormat="1" x14ac:dyDescent="0.25">
      <c r="A1331" s="98" t="s">
        <v>86</v>
      </c>
      <c r="B1331" s="98" t="s">
        <v>237</v>
      </c>
      <c r="C1331" s="98" t="s">
        <v>290</v>
      </c>
      <c r="D1331" s="98">
        <v>2019</v>
      </c>
      <c r="E1331" s="98">
        <v>2019</v>
      </c>
      <c r="F1331" s="98" t="s">
        <v>272</v>
      </c>
      <c r="G1331" s="98" t="s">
        <v>277</v>
      </c>
      <c r="H1331" s="98" t="s">
        <v>274</v>
      </c>
      <c r="I1331" s="99">
        <f t="shared" si="52"/>
        <v>0.80948875255623731</v>
      </c>
      <c r="J1331" s="99">
        <f t="shared" si="52"/>
        <v>0.29424916155419228</v>
      </c>
      <c r="K1331" s="99">
        <f t="shared" si="52"/>
        <v>0.15542184049079755</v>
      </c>
      <c r="L1331" s="99">
        <f t="shared" si="52"/>
        <v>0.12263754601226995</v>
      </c>
      <c r="M1331" s="99">
        <f t="shared" si="52"/>
        <v>7.3663476482617576E-2</v>
      </c>
      <c r="N1331" s="99">
        <f t="shared" si="51"/>
        <v>4.7355092024539882E-3</v>
      </c>
      <c r="O1331" s="99">
        <f t="shared" si="51"/>
        <v>3.3350936605316974E-3</v>
      </c>
      <c r="P1331" s="99">
        <f t="shared" si="51"/>
        <v>9.4305439672801646E-4</v>
      </c>
      <c r="Q1331" s="99">
        <f t="shared" si="51"/>
        <v>3.4443746421267899E-4</v>
      </c>
      <c r="R1331" s="99">
        <f t="shared" si="51"/>
        <v>1.2951820040899795E-4</v>
      </c>
      <c r="S1331" s="101"/>
      <c r="T1331" s="99">
        <v>2.0000000000000001E-4</v>
      </c>
      <c r="U1331" s="99">
        <v>7.2700000000000005E-5</v>
      </c>
      <c r="V1331" s="99">
        <v>3.8399999999999998E-5</v>
      </c>
      <c r="W1331" s="99">
        <v>3.0300000000000001E-5</v>
      </c>
      <c r="X1331" s="99">
        <v>1.8199999999999999E-5</v>
      </c>
      <c r="Y1331" s="99">
        <v>1.17E-6</v>
      </c>
      <c r="Z1331" s="99">
        <v>8.2399999999999997E-7</v>
      </c>
      <c r="AA1331" s="99">
        <v>2.3300000000000001E-7</v>
      </c>
      <c r="AB1331" s="99">
        <v>8.5100000000000001E-8</v>
      </c>
      <c r="AC1331" s="99">
        <v>3.2000000000000002E-8</v>
      </c>
    </row>
    <row r="1332" spans="1:29" s="98" customFormat="1" x14ac:dyDescent="0.25">
      <c r="A1332" s="98" t="s">
        <v>86</v>
      </c>
      <c r="B1332" s="98" t="s">
        <v>237</v>
      </c>
      <c r="C1332" s="98" t="s">
        <v>290</v>
      </c>
      <c r="D1332" s="98">
        <v>2019</v>
      </c>
      <c r="E1332" s="98">
        <v>2019</v>
      </c>
      <c r="F1332" s="98" t="s">
        <v>272</v>
      </c>
      <c r="G1332" s="98" t="s">
        <v>277</v>
      </c>
      <c r="H1332" s="98" t="s">
        <v>275</v>
      </c>
      <c r="I1332" s="99">
        <f t="shared" si="52"/>
        <v>1.3963680981595092</v>
      </c>
      <c r="J1332" s="99">
        <f t="shared" si="52"/>
        <v>0.50593047034764826</v>
      </c>
      <c r="K1332" s="99">
        <f t="shared" si="52"/>
        <v>0.31246265848670757</v>
      </c>
      <c r="L1332" s="99">
        <f t="shared" si="52"/>
        <v>0.21289554192229038</v>
      </c>
      <c r="M1332" s="99">
        <f t="shared" si="52"/>
        <v>0.12547075664621679</v>
      </c>
      <c r="N1332" s="99">
        <f t="shared" si="51"/>
        <v>1.2344703476482618E-2</v>
      </c>
      <c r="O1332" s="99">
        <f t="shared" si="51"/>
        <v>6.3544867075664632E-3</v>
      </c>
      <c r="P1332" s="99">
        <f t="shared" si="51"/>
        <v>1.695878936605317E-3</v>
      </c>
      <c r="Q1332" s="99">
        <f t="shared" si="51"/>
        <v>6.1521145194274034E-4</v>
      </c>
      <c r="R1332" s="99">
        <f t="shared" si="51"/>
        <v>2.2463312883435585E-4</v>
      </c>
      <c r="S1332" s="101"/>
      <c r="T1332" s="99">
        <v>3.4499999999999998E-4</v>
      </c>
      <c r="U1332" s="99">
        <v>1.25E-4</v>
      </c>
      <c r="V1332" s="99">
        <v>7.7200000000000006E-5</v>
      </c>
      <c r="W1332" s="99">
        <v>5.2599999999999998E-5</v>
      </c>
      <c r="X1332" s="99">
        <v>3.1000000000000001E-5</v>
      </c>
      <c r="Y1332" s="99">
        <v>3.05E-6</v>
      </c>
      <c r="Z1332" s="99">
        <v>1.57E-6</v>
      </c>
      <c r="AA1332" s="99">
        <v>4.1899999999999998E-7</v>
      </c>
      <c r="AB1332" s="99">
        <v>1.5200000000000001E-7</v>
      </c>
      <c r="AC1332" s="99">
        <v>5.5500000000000001E-8</v>
      </c>
    </row>
    <row r="1333" spans="1:29" s="98" customFormat="1" x14ac:dyDescent="0.25">
      <c r="A1333" s="98" t="s">
        <v>86</v>
      </c>
      <c r="B1333" s="98" t="s">
        <v>237</v>
      </c>
      <c r="C1333" s="98" t="s">
        <v>290</v>
      </c>
      <c r="D1333" s="98">
        <v>2019</v>
      </c>
      <c r="E1333" s="98">
        <v>2019</v>
      </c>
      <c r="F1333" s="98" t="s">
        <v>272</v>
      </c>
      <c r="G1333" s="98" t="s">
        <v>277</v>
      </c>
      <c r="H1333" s="98" t="s">
        <v>276</v>
      </c>
      <c r="I1333" s="99">
        <f t="shared" si="52"/>
        <v>3.2824768916155418</v>
      </c>
      <c r="J1333" s="99">
        <f t="shared" si="52"/>
        <v>1.5582658486707566</v>
      </c>
      <c r="K1333" s="99">
        <f t="shared" si="52"/>
        <v>1.1980433537832311</v>
      </c>
      <c r="L1333" s="99">
        <f t="shared" si="52"/>
        <v>0.65973333333333339</v>
      </c>
      <c r="M1333" s="99">
        <f t="shared" si="52"/>
        <v>0.34281848670756648</v>
      </c>
      <c r="N1333" s="99">
        <f t="shared" si="51"/>
        <v>5.0593047034764832E-2</v>
      </c>
      <c r="O1333" s="99">
        <f t="shared" si="51"/>
        <v>1.6108826175869121E-2</v>
      </c>
      <c r="P1333" s="99">
        <f t="shared" si="51"/>
        <v>5.9092678936605312E-3</v>
      </c>
      <c r="Q1333" s="99">
        <f t="shared" si="51"/>
        <v>2.4851304703476483E-3</v>
      </c>
      <c r="R1333" s="99">
        <f t="shared" si="51"/>
        <v>9.5114928425357877E-4</v>
      </c>
      <c r="S1333" s="101"/>
      <c r="T1333" s="99">
        <v>8.1099999999999998E-4</v>
      </c>
      <c r="U1333" s="99">
        <v>3.8499999999999998E-4</v>
      </c>
      <c r="V1333" s="99">
        <v>2.9599999999999998E-4</v>
      </c>
      <c r="W1333" s="99">
        <v>1.63E-4</v>
      </c>
      <c r="X1333" s="99">
        <v>8.4699999999999999E-5</v>
      </c>
      <c r="Y1333" s="99">
        <v>1.2500000000000001E-5</v>
      </c>
      <c r="Z1333" s="99">
        <v>3.98E-6</v>
      </c>
      <c r="AA1333" s="99">
        <v>1.46E-6</v>
      </c>
      <c r="AB1333" s="99">
        <v>6.1399999999999997E-7</v>
      </c>
      <c r="AC1333" s="99">
        <v>2.35E-7</v>
      </c>
    </row>
    <row r="1334" spans="1:29" s="98" customFormat="1" x14ac:dyDescent="0.25">
      <c r="A1334" s="98" t="s">
        <v>86</v>
      </c>
      <c r="B1334" s="98" t="s">
        <v>237</v>
      </c>
      <c r="C1334" s="98" t="s">
        <v>290</v>
      </c>
      <c r="D1334" s="98">
        <v>2019</v>
      </c>
      <c r="E1334" s="98">
        <v>2019</v>
      </c>
      <c r="F1334" s="98" t="s">
        <v>272</v>
      </c>
      <c r="G1334" s="98" t="s">
        <v>278</v>
      </c>
      <c r="H1334" s="98" t="s">
        <v>274</v>
      </c>
      <c r="I1334" s="99">
        <f t="shared" si="52"/>
        <v>0.34247601069686956</v>
      </c>
      <c r="J1334" s="99">
        <f t="shared" si="52"/>
        <v>0.12449002988831205</v>
      </c>
      <c r="K1334" s="99">
        <f t="shared" si="52"/>
        <v>6.575539405379878E-2</v>
      </c>
      <c r="L1334" s="99">
        <f t="shared" si="52"/>
        <v>5.1885115620575871E-2</v>
      </c>
      <c r="M1334" s="99">
        <f t="shared" si="52"/>
        <v>3.1165316973415139E-2</v>
      </c>
      <c r="N1334" s="99">
        <f t="shared" si="51"/>
        <v>2.0034846625766873E-3</v>
      </c>
      <c r="O1334" s="99">
        <f t="shared" si="51"/>
        <v>1.4110011640711044E-3</v>
      </c>
      <c r="P1334" s="99">
        <f t="shared" si="51"/>
        <v>3.9898455246185313E-4</v>
      </c>
      <c r="Q1334" s="99">
        <f t="shared" si="51"/>
        <v>1.457235425515182E-4</v>
      </c>
      <c r="R1334" s="99">
        <f t="shared" si="51"/>
        <v>5.4796161711498984E-5</v>
      </c>
      <c r="S1334" s="101"/>
      <c r="T1334" s="99">
        <v>8.4615384615384601E-5</v>
      </c>
      <c r="U1334" s="99">
        <v>3.0757692307692297E-5</v>
      </c>
      <c r="V1334" s="99">
        <v>1.62461538461538E-5</v>
      </c>
      <c r="W1334" s="99">
        <v>1.2819230769230801E-5</v>
      </c>
      <c r="X1334" s="99">
        <v>7.7000000000000008E-6</v>
      </c>
      <c r="Y1334" s="99">
        <v>4.9500000000000003E-7</v>
      </c>
      <c r="Z1334" s="99">
        <v>3.4861538461538499E-7</v>
      </c>
      <c r="AA1334" s="99">
        <v>9.8576923076923094E-8</v>
      </c>
      <c r="AB1334" s="99">
        <v>3.6003846153846197E-8</v>
      </c>
      <c r="AC1334" s="99">
        <v>1.35384615384615E-8</v>
      </c>
    </row>
    <row r="1335" spans="1:29" s="98" customFormat="1" x14ac:dyDescent="0.25">
      <c r="A1335" s="98" t="s">
        <v>86</v>
      </c>
      <c r="B1335" s="98" t="s">
        <v>237</v>
      </c>
      <c r="C1335" s="98" t="s">
        <v>290</v>
      </c>
      <c r="D1335" s="98">
        <v>2019</v>
      </c>
      <c r="E1335" s="98">
        <v>2019</v>
      </c>
      <c r="F1335" s="98" t="s">
        <v>272</v>
      </c>
      <c r="G1335" s="98" t="s">
        <v>278</v>
      </c>
      <c r="H1335" s="98" t="s">
        <v>275</v>
      </c>
      <c r="I1335" s="99">
        <f t="shared" si="52"/>
        <v>0.59077111845209818</v>
      </c>
      <c r="J1335" s="99">
        <f t="shared" si="52"/>
        <v>0.21404750668554359</v>
      </c>
      <c r="K1335" s="99">
        <f t="shared" si="52"/>
        <v>0.13219574012899182</v>
      </c>
      <c r="L1335" s="99">
        <f t="shared" si="52"/>
        <v>9.0071190813276886E-2</v>
      </c>
      <c r="M1335" s="99">
        <f t="shared" si="52"/>
        <v>5.308378165801473E-2</v>
      </c>
      <c r="N1335" s="99">
        <f t="shared" si="51"/>
        <v>5.2227591631272803E-3</v>
      </c>
      <c r="O1335" s="99">
        <f t="shared" si="51"/>
        <v>2.6884366839704252E-3</v>
      </c>
      <c r="P1335" s="99">
        <f t="shared" si="51"/>
        <v>7.1748724240994276E-4</v>
      </c>
      <c r="Q1335" s="99">
        <f t="shared" si="51"/>
        <v>2.602817681296209E-4</v>
      </c>
      <c r="R1335" s="99">
        <f t="shared" si="51"/>
        <v>9.5037092968381181E-5</v>
      </c>
      <c r="S1335" s="101"/>
      <c r="T1335" s="99">
        <v>1.4596153846153801E-4</v>
      </c>
      <c r="U1335" s="99">
        <v>5.2884615384615401E-5</v>
      </c>
      <c r="V1335" s="99">
        <v>3.2661538461538498E-5</v>
      </c>
      <c r="W1335" s="99">
        <v>2.2253846153846201E-5</v>
      </c>
      <c r="X1335" s="99">
        <v>1.3115384615384601E-5</v>
      </c>
      <c r="Y1335" s="99">
        <v>1.29038461538462E-6</v>
      </c>
      <c r="Z1335" s="99">
        <v>6.6423076923076899E-7</v>
      </c>
      <c r="AA1335" s="99">
        <v>1.77269230769231E-7</v>
      </c>
      <c r="AB1335" s="99">
        <v>6.4307692307692305E-8</v>
      </c>
      <c r="AC1335" s="99">
        <v>2.3480769230769199E-8</v>
      </c>
    </row>
    <row r="1336" spans="1:29" s="98" customFormat="1" x14ac:dyDescent="0.25">
      <c r="A1336" s="98" t="s">
        <v>86</v>
      </c>
      <c r="B1336" s="98" t="s">
        <v>237</v>
      </c>
      <c r="C1336" s="98" t="s">
        <v>290</v>
      </c>
      <c r="D1336" s="98">
        <v>2019</v>
      </c>
      <c r="E1336" s="98">
        <v>2019</v>
      </c>
      <c r="F1336" s="98" t="s">
        <v>272</v>
      </c>
      <c r="G1336" s="98" t="s">
        <v>278</v>
      </c>
      <c r="H1336" s="98" t="s">
        <v>276</v>
      </c>
      <c r="I1336" s="99">
        <f t="shared" si="52"/>
        <v>1.3887402233758077</v>
      </c>
      <c r="J1336" s="99">
        <f t="shared" si="52"/>
        <v>0.6592663205914725</v>
      </c>
      <c r="K1336" s="99">
        <f t="shared" si="52"/>
        <v>0.50686449583136606</v>
      </c>
      <c r="L1336" s="99">
        <f t="shared" si="52"/>
        <v>0.27911794871794893</v>
      </c>
      <c r="M1336" s="99">
        <f t="shared" si="52"/>
        <v>0.14503859053012433</v>
      </c>
      <c r="N1336" s="99">
        <f t="shared" si="51"/>
        <v>2.1404750668554358E-2</v>
      </c>
      <c r="O1336" s="99">
        <f t="shared" si="51"/>
        <v>6.8152726128676896E-3</v>
      </c>
      <c r="P1336" s="99">
        <f t="shared" si="51"/>
        <v>2.5000748780871491E-3</v>
      </c>
      <c r="Q1336" s="99">
        <f t="shared" si="51"/>
        <v>1.0514013528393905E-3</v>
      </c>
      <c r="R1336" s="99">
        <f t="shared" si="51"/>
        <v>4.0240931256882174E-4</v>
      </c>
      <c r="S1336" s="101"/>
      <c r="T1336" s="99">
        <v>3.4311538461538502E-4</v>
      </c>
      <c r="U1336" s="99">
        <v>1.62884615384615E-4</v>
      </c>
      <c r="V1336" s="99">
        <v>1.25230769230769E-4</v>
      </c>
      <c r="W1336" s="99">
        <v>6.8961538461538506E-5</v>
      </c>
      <c r="X1336" s="99">
        <v>3.58346153846154E-5</v>
      </c>
      <c r="Y1336" s="99">
        <v>5.2884615384615401E-6</v>
      </c>
      <c r="Z1336" s="99">
        <v>1.68384615384615E-6</v>
      </c>
      <c r="AA1336" s="99">
        <v>6.1769230769230795E-7</v>
      </c>
      <c r="AB1336" s="99">
        <v>2.5976923076923097E-7</v>
      </c>
      <c r="AC1336" s="99">
        <v>9.9423076923076906E-8</v>
      </c>
    </row>
    <row r="1337" spans="1:29" s="98" customFormat="1" x14ac:dyDescent="0.25">
      <c r="A1337" s="98" t="s">
        <v>86</v>
      </c>
      <c r="B1337" s="98" t="s">
        <v>237</v>
      </c>
      <c r="C1337" s="98" t="s">
        <v>290</v>
      </c>
      <c r="D1337" s="98">
        <v>2019</v>
      </c>
      <c r="E1337" s="98">
        <v>2019</v>
      </c>
      <c r="F1337" s="98" t="s">
        <v>279</v>
      </c>
      <c r="G1337" s="98" t="s">
        <v>273</v>
      </c>
      <c r="H1337" s="98" t="s">
        <v>274</v>
      </c>
      <c r="I1337" s="99">
        <f t="shared" si="52"/>
        <v>0</v>
      </c>
      <c r="J1337" s="99">
        <f t="shared" si="52"/>
        <v>0</v>
      </c>
      <c r="K1337" s="99">
        <f t="shared" si="52"/>
        <v>0</v>
      </c>
      <c r="L1337" s="99">
        <f t="shared" si="52"/>
        <v>0</v>
      </c>
      <c r="M1337" s="99">
        <f t="shared" si="52"/>
        <v>0</v>
      </c>
      <c r="N1337" s="99">
        <f t="shared" si="51"/>
        <v>0</v>
      </c>
      <c r="O1337" s="99">
        <f t="shared" si="51"/>
        <v>0</v>
      </c>
      <c r="P1337" s="99">
        <f t="shared" si="51"/>
        <v>0</v>
      </c>
      <c r="Q1337" s="99">
        <f t="shared" si="51"/>
        <v>0</v>
      </c>
      <c r="R1337" s="99">
        <f t="shared" si="51"/>
        <v>0</v>
      </c>
      <c r="S1337" s="101"/>
      <c r="T1337" s="99">
        <v>0</v>
      </c>
      <c r="U1337" s="99">
        <v>0</v>
      </c>
      <c r="V1337" s="99">
        <v>0</v>
      </c>
      <c r="W1337" s="99">
        <v>0</v>
      </c>
      <c r="X1337" s="99">
        <v>0</v>
      </c>
      <c r="Y1337" s="99">
        <v>0</v>
      </c>
      <c r="Z1337" s="99">
        <v>0</v>
      </c>
      <c r="AA1337" s="99">
        <v>0</v>
      </c>
      <c r="AB1337" s="99">
        <v>0</v>
      </c>
      <c r="AC1337" s="99">
        <v>0</v>
      </c>
    </row>
    <row r="1338" spans="1:29" s="98" customFormat="1" x14ac:dyDescent="0.25">
      <c r="A1338" s="98" t="s">
        <v>86</v>
      </c>
      <c r="B1338" s="98" t="s">
        <v>237</v>
      </c>
      <c r="C1338" s="98" t="s">
        <v>290</v>
      </c>
      <c r="D1338" s="98">
        <v>2019</v>
      </c>
      <c r="E1338" s="98">
        <v>2019</v>
      </c>
      <c r="F1338" s="98" t="s">
        <v>279</v>
      </c>
      <c r="G1338" s="98" t="s">
        <v>273</v>
      </c>
      <c r="H1338" s="98" t="s">
        <v>275</v>
      </c>
      <c r="I1338" s="99">
        <f t="shared" si="52"/>
        <v>0.79329897750511247</v>
      </c>
      <c r="J1338" s="99">
        <f t="shared" si="52"/>
        <v>0.15623132924335378</v>
      </c>
      <c r="K1338" s="99">
        <f t="shared" si="52"/>
        <v>7.2449243353783235E-2</v>
      </c>
      <c r="L1338" s="99">
        <f t="shared" si="52"/>
        <v>4.2498159509202459E-2</v>
      </c>
      <c r="M1338" s="99">
        <f t="shared" si="52"/>
        <v>1.3761308793456032E-2</v>
      </c>
      <c r="N1338" s="99">
        <f t="shared" si="51"/>
        <v>6.8401799591002037E-5</v>
      </c>
      <c r="O1338" s="99">
        <f t="shared" si="51"/>
        <v>1.1616163599182004E-5</v>
      </c>
      <c r="P1338" s="99">
        <f t="shared" si="51"/>
        <v>5.059304703476482E-19</v>
      </c>
      <c r="Q1338" s="99">
        <f t="shared" si="51"/>
        <v>0</v>
      </c>
      <c r="R1338" s="99">
        <f t="shared" si="51"/>
        <v>0</v>
      </c>
      <c r="S1338" s="101"/>
      <c r="T1338" s="99">
        <v>1.9599999999999999E-4</v>
      </c>
      <c r="U1338" s="99">
        <v>3.8600000000000003E-5</v>
      </c>
      <c r="V1338" s="99">
        <v>1.7900000000000001E-5</v>
      </c>
      <c r="W1338" s="99">
        <v>1.0499999999999999E-5</v>
      </c>
      <c r="X1338" s="99">
        <v>3.4000000000000001E-6</v>
      </c>
      <c r="Y1338" s="99">
        <v>1.6899999999999999E-8</v>
      </c>
      <c r="Z1338" s="99">
        <v>2.8699999999999998E-9</v>
      </c>
      <c r="AA1338" s="99">
        <v>1.2499999999999999E-22</v>
      </c>
      <c r="AB1338" s="99">
        <v>0</v>
      </c>
      <c r="AC1338" s="99">
        <v>0</v>
      </c>
    </row>
    <row r="1339" spans="1:29" s="98" customFormat="1" x14ac:dyDescent="0.25">
      <c r="A1339" s="98" t="s">
        <v>86</v>
      </c>
      <c r="B1339" s="98" t="s">
        <v>237</v>
      </c>
      <c r="C1339" s="98" t="s">
        <v>290</v>
      </c>
      <c r="D1339" s="98">
        <v>2019</v>
      </c>
      <c r="E1339" s="98">
        <v>2019</v>
      </c>
      <c r="F1339" s="98" t="s">
        <v>279</v>
      </c>
      <c r="G1339" s="98" t="s">
        <v>273</v>
      </c>
      <c r="H1339" s="98" t="s">
        <v>276</v>
      </c>
      <c r="I1339" s="99">
        <f t="shared" si="52"/>
        <v>6.5973333333333333</v>
      </c>
      <c r="J1339" s="99">
        <f t="shared" si="52"/>
        <v>3.0922470347648265</v>
      </c>
      <c r="K1339" s="99">
        <f t="shared" si="52"/>
        <v>1.9346781186094071</v>
      </c>
      <c r="L1339" s="99">
        <f t="shared" si="52"/>
        <v>1.3113717791411044</v>
      </c>
      <c r="M1339" s="99">
        <f t="shared" si="52"/>
        <v>0.63949611451942734</v>
      </c>
      <c r="N1339" s="99">
        <f t="shared" si="51"/>
        <v>4.4926625766871169E-2</v>
      </c>
      <c r="O1339" s="99">
        <f t="shared" si="51"/>
        <v>1.6108826175869121E-2</v>
      </c>
      <c r="P1339" s="99">
        <f t="shared" si="51"/>
        <v>3.7965022494887528E-3</v>
      </c>
      <c r="Q1339" s="99">
        <f t="shared" si="51"/>
        <v>1.2708973415132923E-3</v>
      </c>
      <c r="R1339" s="99">
        <f t="shared" si="51"/>
        <v>4.2498159509202454E-4</v>
      </c>
      <c r="S1339" s="101"/>
      <c r="T1339" s="99">
        <v>1.6299999999999999E-3</v>
      </c>
      <c r="U1339" s="99">
        <v>7.6400000000000003E-4</v>
      </c>
      <c r="V1339" s="99">
        <v>4.7800000000000002E-4</v>
      </c>
      <c r="W1339" s="99">
        <v>3.2400000000000001E-4</v>
      </c>
      <c r="X1339" s="99">
        <v>1.5799999999999999E-4</v>
      </c>
      <c r="Y1339" s="99">
        <v>1.11E-5</v>
      </c>
      <c r="Z1339" s="99">
        <v>3.98E-6</v>
      </c>
      <c r="AA1339" s="99">
        <v>9.3799999999999996E-7</v>
      </c>
      <c r="AB1339" s="99">
        <v>3.1399999999999998E-7</v>
      </c>
      <c r="AC1339" s="99">
        <v>1.05E-7</v>
      </c>
    </row>
    <row r="1340" spans="1:29" s="98" customFormat="1" x14ac:dyDescent="0.25">
      <c r="A1340" s="98" t="s">
        <v>86</v>
      </c>
      <c r="B1340" s="98" t="s">
        <v>237</v>
      </c>
      <c r="C1340" s="98" t="s">
        <v>290</v>
      </c>
      <c r="D1340" s="98">
        <v>2019</v>
      </c>
      <c r="E1340" s="98">
        <v>2019</v>
      </c>
      <c r="F1340" s="98" t="s">
        <v>279</v>
      </c>
      <c r="G1340" s="98" t="s">
        <v>277</v>
      </c>
      <c r="H1340" s="98" t="s">
        <v>274</v>
      </c>
      <c r="I1340" s="99">
        <f t="shared" si="52"/>
        <v>0.80948875255623731</v>
      </c>
      <c r="J1340" s="99">
        <f t="shared" si="52"/>
        <v>0.29384441717791415</v>
      </c>
      <c r="K1340" s="99">
        <f t="shared" si="52"/>
        <v>0.15096965235173826</v>
      </c>
      <c r="L1340" s="99">
        <f t="shared" si="52"/>
        <v>0.1129236809815951</v>
      </c>
      <c r="M1340" s="99">
        <f t="shared" si="52"/>
        <v>5.0188302658486707E-2</v>
      </c>
      <c r="N1340" s="99">
        <f t="shared" si="51"/>
        <v>1.3154192229038856E-3</v>
      </c>
      <c r="O1340" s="99">
        <f t="shared" si="51"/>
        <v>8.6210552147239267E-4</v>
      </c>
      <c r="P1340" s="99">
        <f t="shared" si="51"/>
        <v>1.6999263803680982E-4</v>
      </c>
      <c r="Q1340" s="99">
        <f t="shared" si="51"/>
        <v>5.0997791411042941E-5</v>
      </c>
      <c r="R1340" s="99">
        <f t="shared" si="51"/>
        <v>1.5987402862985685E-5</v>
      </c>
      <c r="S1340" s="101"/>
      <c r="T1340" s="99">
        <v>2.0000000000000001E-4</v>
      </c>
      <c r="U1340" s="99">
        <v>7.2600000000000003E-5</v>
      </c>
      <c r="V1340" s="99">
        <v>3.7299999999999999E-5</v>
      </c>
      <c r="W1340" s="99">
        <v>2.7900000000000001E-5</v>
      </c>
      <c r="X1340" s="99">
        <v>1.24E-5</v>
      </c>
      <c r="Y1340" s="99">
        <v>3.2500000000000001E-7</v>
      </c>
      <c r="Z1340" s="99">
        <v>2.1299999999999999E-7</v>
      </c>
      <c r="AA1340" s="99">
        <v>4.1999999999999999E-8</v>
      </c>
      <c r="AB1340" s="99">
        <v>1.26E-8</v>
      </c>
      <c r="AC1340" s="99">
        <v>3.9499999999999998E-9</v>
      </c>
    </row>
    <row r="1341" spans="1:29" s="98" customFormat="1" x14ac:dyDescent="0.25">
      <c r="A1341" s="98" t="s">
        <v>86</v>
      </c>
      <c r="B1341" s="98" t="s">
        <v>237</v>
      </c>
      <c r="C1341" s="98" t="s">
        <v>290</v>
      </c>
      <c r="D1341" s="98">
        <v>2019</v>
      </c>
      <c r="E1341" s="98">
        <v>2019</v>
      </c>
      <c r="F1341" s="98" t="s">
        <v>279</v>
      </c>
      <c r="G1341" s="98" t="s">
        <v>277</v>
      </c>
      <c r="H1341" s="98" t="s">
        <v>275</v>
      </c>
      <c r="I1341" s="99">
        <f t="shared" si="52"/>
        <v>1.3963680981595092</v>
      </c>
      <c r="J1341" s="99">
        <f t="shared" si="52"/>
        <v>0.50593047034764826</v>
      </c>
      <c r="K1341" s="99">
        <f t="shared" si="52"/>
        <v>0.30841521472392636</v>
      </c>
      <c r="L1341" s="99">
        <f t="shared" si="52"/>
        <v>0.19468204498977507</v>
      </c>
      <c r="M1341" s="99">
        <f t="shared" si="52"/>
        <v>8.6210552147239258E-2</v>
      </c>
      <c r="N1341" s="99">
        <f t="shared" si="51"/>
        <v>4.5736114519427402E-3</v>
      </c>
      <c r="O1341" s="99">
        <f t="shared" si="51"/>
        <v>1.6108826175869121E-3</v>
      </c>
      <c r="P1341" s="99">
        <f t="shared" si="51"/>
        <v>3.3593783231083849E-4</v>
      </c>
      <c r="Q1341" s="99">
        <f t="shared" si="51"/>
        <v>1.0523353783231085E-4</v>
      </c>
      <c r="R1341" s="99">
        <f t="shared" si="51"/>
        <v>3.464611860940695E-5</v>
      </c>
      <c r="S1341" s="101"/>
      <c r="T1341" s="99">
        <v>3.4499999999999998E-4</v>
      </c>
      <c r="U1341" s="99">
        <v>1.25E-4</v>
      </c>
      <c r="V1341" s="99">
        <v>7.6199999999999995E-5</v>
      </c>
      <c r="W1341" s="99">
        <v>4.8099999999999997E-5</v>
      </c>
      <c r="X1341" s="99">
        <v>2.1299999999999999E-5</v>
      </c>
      <c r="Y1341" s="99">
        <v>1.13E-6</v>
      </c>
      <c r="Z1341" s="99">
        <v>3.9799999999999999E-7</v>
      </c>
      <c r="AA1341" s="99">
        <v>8.3000000000000002E-8</v>
      </c>
      <c r="AB1341" s="99">
        <v>2.6000000000000001E-8</v>
      </c>
      <c r="AC1341" s="99">
        <v>8.5600000000000002E-9</v>
      </c>
    </row>
    <row r="1342" spans="1:29" s="98" customFormat="1" x14ac:dyDescent="0.25">
      <c r="A1342" s="98" t="s">
        <v>86</v>
      </c>
      <c r="B1342" s="98" t="s">
        <v>237</v>
      </c>
      <c r="C1342" s="98" t="s">
        <v>290</v>
      </c>
      <c r="D1342" s="98">
        <v>2019</v>
      </c>
      <c r="E1342" s="98">
        <v>2019</v>
      </c>
      <c r="F1342" s="98" t="s">
        <v>279</v>
      </c>
      <c r="G1342" s="98" t="s">
        <v>277</v>
      </c>
      <c r="H1342" s="98" t="s">
        <v>276</v>
      </c>
      <c r="I1342" s="99">
        <f t="shared" si="52"/>
        <v>3.2824768916155418</v>
      </c>
      <c r="J1342" s="99">
        <f t="shared" si="52"/>
        <v>1.5582658486707566</v>
      </c>
      <c r="K1342" s="99">
        <f t="shared" si="52"/>
        <v>1.19399591002045</v>
      </c>
      <c r="L1342" s="99">
        <f t="shared" si="52"/>
        <v>0.64759100204498987</v>
      </c>
      <c r="M1342" s="99">
        <f t="shared" si="52"/>
        <v>0.31610535787321065</v>
      </c>
      <c r="N1342" s="99">
        <f t="shared" si="51"/>
        <v>3.1772433537832309E-2</v>
      </c>
      <c r="O1342" s="99">
        <f t="shared" si="51"/>
        <v>7.487770961145195E-3</v>
      </c>
      <c r="P1342" s="99">
        <f t="shared" si="51"/>
        <v>1.6230249488752558E-3</v>
      </c>
      <c r="Q1342" s="99">
        <f t="shared" si="51"/>
        <v>5.1807280163599181E-4</v>
      </c>
      <c r="R1342" s="99">
        <f t="shared" si="51"/>
        <v>1.6594519427402864E-4</v>
      </c>
      <c r="S1342" s="101"/>
      <c r="T1342" s="99">
        <v>8.1099999999999998E-4</v>
      </c>
      <c r="U1342" s="99">
        <v>3.8499999999999998E-4</v>
      </c>
      <c r="V1342" s="99">
        <v>2.9500000000000001E-4</v>
      </c>
      <c r="W1342" s="99">
        <v>1.6000000000000001E-4</v>
      </c>
      <c r="X1342" s="99">
        <v>7.8100000000000001E-5</v>
      </c>
      <c r="Y1342" s="99">
        <v>7.8499999999999994E-6</v>
      </c>
      <c r="Z1342" s="99">
        <v>1.8500000000000001E-6</v>
      </c>
      <c r="AA1342" s="99">
        <v>4.01E-7</v>
      </c>
      <c r="AB1342" s="99">
        <v>1.2800000000000001E-7</v>
      </c>
      <c r="AC1342" s="99">
        <v>4.1000000000000003E-8</v>
      </c>
    </row>
    <row r="1343" spans="1:29" s="98" customFormat="1" x14ac:dyDescent="0.25">
      <c r="A1343" s="98" t="s">
        <v>86</v>
      </c>
      <c r="B1343" s="98" t="s">
        <v>237</v>
      </c>
      <c r="C1343" s="98" t="s">
        <v>290</v>
      </c>
      <c r="D1343" s="98">
        <v>2019</v>
      </c>
      <c r="E1343" s="98">
        <v>2019</v>
      </c>
      <c r="F1343" s="98" t="s">
        <v>279</v>
      </c>
      <c r="G1343" s="98" t="s">
        <v>278</v>
      </c>
      <c r="H1343" s="98" t="s">
        <v>274</v>
      </c>
      <c r="I1343" s="99">
        <f t="shared" si="52"/>
        <v>0.34247601069686956</v>
      </c>
      <c r="J1343" s="99">
        <f t="shared" si="52"/>
        <v>0.1243187918829636</v>
      </c>
      <c r="K1343" s="99">
        <f t="shared" si="52"/>
        <v>6.387177599496606E-2</v>
      </c>
      <c r="L1343" s="99">
        <f t="shared" si="52"/>
        <v>4.77754034922135E-2</v>
      </c>
      <c r="M1343" s="99">
        <f t="shared" si="52"/>
        <v>2.1233512663205931E-2</v>
      </c>
      <c r="N1343" s="99">
        <f t="shared" si="51"/>
        <v>5.5652351738241313E-4</v>
      </c>
      <c r="O1343" s="99">
        <f t="shared" si="51"/>
        <v>3.6473695139216611E-4</v>
      </c>
      <c r="P1343" s="99">
        <f t="shared" si="51"/>
        <v>7.1919962246342733E-5</v>
      </c>
      <c r="Q1343" s="99">
        <f t="shared" si="51"/>
        <v>2.1575988673902783E-5</v>
      </c>
      <c r="R1343" s="99">
        <f t="shared" si="51"/>
        <v>6.7639012112631909E-6</v>
      </c>
      <c r="S1343" s="101"/>
      <c r="T1343" s="99">
        <v>8.4615384615384601E-5</v>
      </c>
      <c r="U1343" s="99">
        <v>3.0715384615384598E-5</v>
      </c>
      <c r="V1343" s="99">
        <v>1.5780769230769198E-5</v>
      </c>
      <c r="W1343" s="99">
        <v>1.1803846153846201E-5</v>
      </c>
      <c r="X1343" s="99">
        <v>5.2461538461538503E-6</v>
      </c>
      <c r="Y1343" s="99">
        <v>1.3750000000000001E-7</v>
      </c>
      <c r="Z1343" s="99">
        <v>9.0115384615384603E-8</v>
      </c>
      <c r="AA1343" s="99">
        <v>1.77692307692308E-8</v>
      </c>
      <c r="AB1343" s="99">
        <v>5.3307692307692303E-9</v>
      </c>
      <c r="AC1343" s="99">
        <v>1.67115384615385E-9</v>
      </c>
    </row>
    <row r="1344" spans="1:29" s="98" customFormat="1" x14ac:dyDescent="0.25">
      <c r="A1344" s="98" t="s">
        <v>86</v>
      </c>
      <c r="B1344" s="98" t="s">
        <v>237</v>
      </c>
      <c r="C1344" s="98" t="s">
        <v>290</v>
      </c>
      <c r="D1344" s="98">
        <v>2019</v>
      </c>
      <c r="E1344" s="98">
        <v>2019</v>
      </c>
      <c r="F1344" s="98" t="s">
        <v>279</v>
      </c>
      <c r="G1344" s="98" t="s">
        <v>278</v>
      </c>
      <c r="H1344" s="98" t="s">
        <v>275</v>
      </c>
      <c r="I1344" s="99">
        <f t="shared" si="52"/>
        <v>0.59077111845209818</v>
      </c>
      <c r="J1344" s="99">
        <f t="shared" si="52"/>
        <v>0.21404750668554359</v>
      </c>
      <c r="K1344" s="99">
        <f t="shared" si="52"/>
        <v>0.13048336007550715</v>
      </c>
      <c r="L1344" s="99">
        <f t="shared" si="52"/>
        <v>8.2365480572597141E-2</v>
      </c>
      <c r="M1344" s="99">
        <f t="shared" si="52"/>
        <v>3.6473695139216611E-2</v>
      </c>
      <c r="N1344" s="99">
        <f t="shared" si="51"/>
        <v>1.9349894604373131E-3</v>
      </c>
      <c r="O1344" s="99">
        <f t="shared" si="51"/>
        <v>6.8152726128676894E-4</v>
      </c>
      <c r="P1344" s="99">
        <f t="shared" si="51"/>
        <v>1.4212754443920084E-4</v>
      </c>
      <c r="Q1344" s="99">
        <f t="shared" si="51"/>
        <v>4.4521881390593048E-5</v>
      </c>
      <c r="R1344" s="99">
        <f t="shared" si="51"/>
        <v>1.4657973257826013E-5</v>
      </c>
      <c r="S1344" s="101"/>
      <c r="T1344" s="99">
        <v>1.4596153846153801E-4</v>
      </c>
      <c r="U1344" s="99">
        <v>5.2884615384615401E-5</v>
      </c>
      <c r="V1344" s="99">
        <v>3.2238461538461501E-5</v>
      </c>
      <c r="W1344" s="99">
        <v>2.035E-5</v>
      </c>
      <c r="X1344" s="99">
        <v>9.0115384615384602E-6</v>
      </c>
      <c r="Y1344" s="99">
        <v>4.7807692307692304E-7</v>
      </c>
      <c r="Z1344" s="99">
        <v>1.6838461538461499E-7</v>
      </c>
      <c r="AA1344" s="99">
        <v>3.51153846153846E-8</v>
      </c>
      <c r="AB1344" s="99">
        <v>1.0999999999999999E-8</v>
      </c>
      <c r="AC1344" s="99">
        <v>3.62153846153846E-9</v>
      </c>
    </row>
    <row r="1345" spans="1:29" s="98" customFormat="1" x14ac:dyDescent="0.25">
      <c r="A1345" s="98" t="s">
        <v>86</v>
      </c>
      <c r="B1345" s="98" t="s">
        <v>237</v>
      </c>
      <c r="C1345" s="98" t="s">
        <v>290</v>
      </c>
      <c r="D1345" s="98">
        <v>2019</v>
      </c>
      <c r="E1345" s="98">
        <v>2019</v>
      </c>
      <c r="F1345" s="98" t="s">
        <v>279</v>
      </c>
      <c r="G1345" s="98" t="s">
        <v>278</v>
      </c>
      <c r="H1345" s="98" t="s">
        <v>276</v>
      </c>
      <c r="I1345" s="99">
        <f t="shared" si="52"/>
        <v>1.3887402233758077</v>
      </c>
      <c r="J1345" s="99">
        <f t="shared" si="52"/>
        <v>0.6592663205914725</v>
      </c>
      <c r="K1345" s="99">
        <f t="shared" si="52"/>
        <v>0.50515211577788144</v>
      </c>
      <c r="L1345" s="99">
        <f t="shared" si="52"/>
        <v>0.27398080855749568</v>
      </c>
      <c r="M1345" s="99">
        <f t="shared" si="52"/>
        <v>0.13373688217712762</v>
      </c>
      <c r="N1345" s="99">
        <f t="shared" si="51"/>
        <v>1.3442183419852148E-2</v>
      </c>
      <c r="O1345" s="99">
        <f t="shared" si="51"/>
        <v>3.1679030989460446E-3</v>
      </c>
      <c r="P1345" s="99">
        <f t="shared" si="51"/>
        <v>6.8666440144722293E-4</v>
      </c>
      <c r="Q1345" s="99">
        <f t="shared" si="51"/>
        <v>2.191846468459967E-4</v>
      </c>
      <c r="R1345" s="99">
        <f t="shared" si="51"/>
        <v>7.0207582192858078E-5</v>
      </c>
      <c r="S1345" s="101"/>
      <c r="T1345" s="99">
        <v>3.4311538461538502E-4</v>
      </c>
      <c r="U1345" s="99">
        <v>1.62884615384615E-4</v>
      </c>
      <c r="V1345" s="99">
        <v>1.2480769230769199E-4</v>
      </c>
      <c r="W1345" s="99">
        <v>6.7692307692307697E-5</v>
      </c>
      <c r="X1345" s="99">
        <v>3.3042307692307702E-5</v>
      </c>
      <c r="Y1345" s="99">
        <v>3.3211538461538501E-6</v>
      </c>
      <c r="Z1345" s="99">
        <v>7.8269230769230796E-7</v>
      </c>
      <c r="AA1345" s="99">
        <v>1.69653846153846E-7</v>
      </c>
      <c r="AB1345" s="99">
        <v>5.4153846153846197E-8</v>
      </c>
      <c r="AC1345" s="99">
        <v>1.7346153846153801E-8</v>
      </c>
    </row>
    <row r="1346" spans="1:29" s="98" customFormat="1" x14ac:dyDescent="0.25">
      <c r="A1346" s="98" t="s">
        <v>86</v>
      </c>
      <c r="B1346" s="98" t="s">
        <v>237</v>
      </c>
      <c r="C1346" s="98" t="s">
        <v>290</v>
      </c>
      <c r="D1346" s="98">
        <v>2019</v>
      </c>
      <c r="E1346" s="98">
        <v>2019</v>
      </c>
      <c r="F1346" s="98" t="s">
        <v>280</v>
      </c>
      <c r="G1346" s="98" t="s">
        <v>273</v>
      </c>
      <c r="H1346" s="98" t="s">
        <v>274</v>
      </c>
      <c r="I1346" s="99">
        <f t="shared" si="52"/>
        <v>2.4608458077709611E-12</v>
      </c>
      <c r="J1346" s="99">
        <f t="shared" si="52"/>
        <v>4.6545603271983642E-6</v>
      </c>
      <c r="K1346" s="99">
        <f t="shared" si="52"/>
        <v>3.6143672801635994E-5</v>
      </c>
      <c r="L1346" s="99">
        <f t="shared" si="52"/>
        <v>2.238236400817996E-4</v>
      </c>
      <c r="M1346" s="99">
        <f t="shared" si="52"/>
        <v>7.3258732106339466E-4</v>
      </c>
      <c r="N1346" s="99">
        <f t="shared" si="51"/>
        <v>1.5663607361963191E-4</v>
      </c>
      <c r="O1346" s="99">
        <f t="shared" si="51"/>
        <v>1.1292368098159509E-4</v>
      </c>
      <c r="P1346" s="99">
        <f t="shared" si="51"/>
        <v>4.0879182004089974E-5</v>
      </c>
      <c r="Q1346" s="99">
        <f t="shared" si="51"/>
        <v>1.7687329243353781E-5</v>
      </c>
      <c r="R1346" s="99">
        <f t="shared" si="51"/>
        <v>7.325873210633947E-6</v>
      </c>
      <c r="S1346" s="101"/>
      <c r="T1346" s="99">
        <v>6.0800000000000002E-16</v>
      </c>
      <c r="U1346" s="99">
        <v>1.15E-9</v>
      </c>
      <c r="V1346" s="99">
        <v>8.9299999999999996E-9</v>
      </c>
      <c r="W1346" s="99">
        <v>5.5299999999999999E-8</v>
      </c>
      <c r="X1346" s="99">
        <v>1.8099999999999999E-7</v>
      </c>
      <c r="Y1346" s="99">
        <v>3.8700000000000002E-8</v>
      </c>
      <c r="Z1346" s="99">
        <v>2.7899999999999998E-8</v>
      </c>
      <c r="AA1346" s="99">
        <v>1.0099999999999999E-8</v>
      </c>
      <c r="AB1346" s="99">
        <v>4.3699999999999996E-9</v>
      </c>
      <c r="AC1346" s="99">
        <v>1.81E-9</v>
      </c>
    </row>
    <row r="1347" spans="1:29" s="98" customFormat="1" x14ac:dyDescent="0.25">
      <c r="A1347" s="98" t="s">
        <v>86</v>
      </c>
      <c r="B1347" s="98" t="s">
        <v>237</v>
      </c>
      <c r="C1347" s="98" t="s">
        <v>290</v>
      </c>
      <c r="D1347" s="98">
        <v>2019</v>
      </c>
      <c r="E1347" s="98">
        <v>2019</v>
      </c>
      <c r="F1347" s="98" t="s">
        <v>280</v>
      </c>
      <c r="G1347" s="98" t="s">
        <v>273</v>
      </c>
      <c r="H1347" s="98" t="s">
        <v>275</v>
      </c>
      <c r="I1347" s="99">
        <f t="shared" si="52"/>
        <v>1.3842257668711656E-9</v>
      </c>
      <c r="J1347" s="99">
        <f t="shared" si="52"/>
        <v>8.3782085889570553E-5</v>
      </c>
      <c r="K1347" s="99">
        <f t="shared" si="52"/>
        <v>8.9853251533742341E-4</v>
      </c>
      <c r="L1347" s="99">
        <f t="shared" si="52"/>
        <v>2.5134625766871162E-3</v>
      </c>
      <c r="M1347" s="99">
        <f t="shared" si="52"/>
        <v>6.07116564417178E-3</v>
      </c>
      <c r="N1347" s="99">
        <f t="shared" si="51"/>
        <v>1.0685251533742331E-3</v>
      </c>
      <c r="O1347" s="99">
        <f t="shared" si="51"/>
        <v>5.1402535787321076E-4</v>
      </c>
      <c r="P1347" s="99">
        <f t="shared" si="51"/>
        <v>1.7889701431492844E-4</v>
      </c>
      <c r="Q1347" s="99">
        <f t="shared" si="51"/>
        <v>8.2972597137014319E-5</v>
      </c>
      <c r="R1347" s="99">
        <f t="shared" si="51"/>
        <v>4.7759836400817998E-5</v>
      </c>
      <c r="S1347" s="101"/>
      <c r="T1347" s="99">
        <v>3.4200000000000001E-13</v>
      </c>
      <c r="U1347" s="99">
        <v>2.07E-8</v>
      </c>
      <c r="V1347" s="99">
        <v>2.22E-7</v>
      </c>
      <c r="W1347" s="99">
        <v>6.2099999999999996E-7</v>
      </c>
      <c r="X1347" s="99">
        <v>1.5E-6</v>
      </c>
      <c r="Y1347" s="99">
        <v>2.6399999999999998E-7</v>
      </c>
      <c r="Z1347" s="99">
        <v>1.2700000000000001E-7</v>
      </c>
      <c r="AA1347" s="99">
        <v>4.4199999999999999E-8</v>
      </c>
      <c r="AB1347" s="99">
        <v>2.0500000000000002E-8</v>
      </c>
      <c r="AC1347" s="99">
        <v>1.18E-8</v>
      </c>
    </row>
    <row r="1348" spans="1:29" s="98" customFormat="1" x14ac:dyDescent="0.25">
      <c r="A1348" s="98" t="s">
        <v>86</v>
      </c>
      <c r="B1348" s="98" t="s">
        <v>237</v>
      </c>
      <c r="C1348" s="98" t="s">
        <v>290</v>
      </c>
      <c r="D1348" s="98">
        <v>2019</v>
      </c>
      <c r="E1348" s="98">
        <v>2019</v>
      </c>
      <c r="F1348" s="98" t="s">
        <v>280</v>
      </c>
      <c r="G1348" s="98" t="s">
        <v>273</v>
      </c>
      <c r="H1348" s="98" t="s">
        <v>276</v>
      </c>
      <c r="I1348" s="99">
        <f t="shared" si="52"/>
        <v>3.8612613496932516E-6</v>
      </c>
      <c r="J1348" s="99">
        <f t="shared" si="52"/>
        <v>2.9060646216768921E-3</v>
      </c>
      <c r="K1348" s="99">
        <f t="shared" si="52"/>
        <v>2.2584736196319021E-2</v>
      </c>
      <c r="L1348" s="99">
        <f t="shared" si="52"/>
        <v>4.4117137014314932E-2</v>
      </c>
      <c r="M1348" s="99">
        <f t="shared" si="52"/>
        <v>0.11859010224948877</v>
      </c>
      <c r="N1348" s="99">
        <f t="shared" si="51"/>
        <v>4.209341513292434E-2</v>
      </c>
      <c r="O1348" s="99">
        <f t="shared" si="51"/>
        <v>2.5660793456032723E-2</v>
      </c>
      <c r="P1348" s="99">
        <f t="shared" si="51"/>
        <v>9.9162372188139059E-3</v>
      </c>
      <c r="Q1348" s="99">
        <f t="shared" si="51"/>
        <v>4.5736114519427402E-3</v>
      </c>
      <c r="R1348" s="99">
        <f t="shared" si="51"/>
        <v>1.8375394683026586E-3</v>
      </c>
      <c r="S1348" s="101"/>
      <c r="T1348" s="99">
        <v>9.5400000000000001E-10</v>
      </c>
      <c r="U1348" s="99">
        <v>7.1800000000000005E-7</v>
      </c>
      <c r="V1348" s="99">
        <v>5.5799999999999999E-6</v>
      </c>
      <c r="W1348" s="99">
        <v>1.0900000000000001E-5</v>
      </c>
      <c r="X1348" s="99">
        <v>2.9300000000000001E-5</v>
      </c>
      <c r="Y1348" s="99">
        <v>1.04E-5</v>
      </c>
      <c r="Z1348" s="99">
        <v>6.3400000000000003E-6</v>
      </c>
      <c r="AA1348" s="99">
        <v>2.4499999999999998E-6</v>
      </c>
      <c r="AB1348" s="99">
        <v>1.13E-6</v>
      </c>
      <c r="AC1348" s="99">
        <v>4.5400000000000002E-7</v>
      </c>
    </row>
    <row r="1349" spans="1:29" s="98" customFormat="1" x14ac:dyDescent="0.25">
      <c r="A1349" s="98" t="s">
        <v>86</v>
      </c>
      <c r="B1349" s="98" t="s">
        <v>237</v>
      </c>
      <c r="C1349" s="98" t="s">
        <v>290</v>
      </c>
      <c r="D1349" s="98">
        <v>2019</v>
      </c>
      <c r="E1349" s="98">
        <v>2019</v>
      </c>
      <c r="F1349" s="98" t="s">
        <v>280</v>
      </c>
      <c r="G1349" s="98" t="s">
        <v>277</v>
      </c>
      <c r="H1349" s="98" t="s">
        <v>274</v>
      </c>
      <c r="I1349" s="99">
        <f t="shared" si="52"/>
        <v>5.1402535787321066E-7</v>
      </c>
      <c r="J1349" s="99">
        <f t="shared" si="52"/>
        <v>4.2093415132924339E-4</v>
      </c>
      <c r="K1349" s="99">
        <f t="shared" si="52"/>
        <v>1.3882732106339469E-3</v>
      </c>
      <c r="L1349" s="99">
        <f t="shared" si="52"/>
        <v>8.2163108384458085E-3</v>
      </c>
      <c r="M1349" s="99">
        <f t="shared" si="52"/>
        <v>2.0399116564417178E-2</v>
      </c>
      <c r="N1349" s="99">
        <f t="shared" si="51"/>
        <v>3.351283435582822E-3</v>
      </c>
      <c r="O1349" s="99">
        <f t="shared" si="51"/>
        <v>2.3879918200408997E-3</v>
      </c>
      <c r="P1349" s="99">
        <f t="shared" si="51"/>
        <v>7.5282453987730055E-4</v>
      </c>
      <c r="Q1349" s="99">
        <f t="shared" si="51"/>
        <v>2.893922290388548E-4</v>
      </c>
      <c r="R1349" s="99">
        <f t="shared" si="51"/>
        <v>1.1373316973415134E-4</v>
      </c>
      <c r="S1349" s="101"/>
      <c r="T1349" s="99">
        <v>1.27E-10</v>
      </c>
      <c r="U1349" s="99">
        <v>1.04E-7</v>
      </c>
      <c r="V1349" s="99">
        <v>3.4299999999999999E-7</v>
      </c>
      <c r="W1349" s="99">
        <v>2.03E-6</v>
      </c>
      <c r="X1349" s="99">
        <v>5.04E-6</v>
      </c>
      <c r="Y1349" s="99">
        <v>8.2799999999999995E-7</v>
      </c>
      <c r="Z1349" s="99">
        <v>5.8999999999999996E-7</v>
      </c>
      <c r="AA1349" s="99">
        <v>1.86E-7</v>
      </c>
      <c r="AB1349" s="99">
        <v>7.1499999999999998E-8</v>
      </c>
      <c r="AC1349" s="99">
        <v>2.81E-8</v>
      </c>
    </row>
    <row r="1350" spans="1:29" s="98" customFormat="1" x14ac:dyDescent="0.25">
      <c r="A1350" s="98" t="s">
        <v>86</v>
      </c>
      <c r="B1350" s="98" t="s">
        <v>237</v>
      </c>
      <c r="C1350" s="98" t="s">
        <v>290</v>
      </c>
      <c r="D1350" s="98">
        <v>2019</v>
      </c>
      <c r="E1350" s="98">
        <v>2019</v>
      </c>
      <c r="F1350" s="98" t="s">
        <v>280</v>
      </c>
      <c r="G1350" s="98" t="s">
        <v>277</v>
      </c>
      <c r="H1350" s="98" t="s">
        <v>275</v>
      </c>
      <c r="I1350" s="99">
        <f t="shared" si="52"/>
        <v>7.0830265848670753E-7</v>
      </c>
      <c r="J1350" s="99">
        <f t="shared" si="52"/>
        <v>7.0020777096114518E-4</v>
      </c>
      <c r="K1350" s="99">
        <f t="shared" si="52"/>
        <v>5.2212024539877305E-3</v>
      </c>
      <c r="L1350" s="99">
        <f t="shared" si="52"/>
        <v>1.0523353783231085E-2</v>
      </c>
      <c r="M1350" s="99">
        <f t="shared" si="52"/>
        <v>2.4365611451942742E-2</v>
      </c>
      <c r="N1350" s="99">
        <f t="shared" si="51"/>
        <v>7.487770961145195E-3</v>
      </c>
      <c r="O1350" s="99">
        <f t="shared" si="51"/>
        <v>4.533137014314929E-3</v>
      </c>
      <c r="P1350" s="99">
        <f t="shared" si="51"/>
        <v>1.3680359918200407E-3</v>
      </c>
      <c r="Q1350" s="99">
        <f t="shared" si="51"/>
        <v>5.0997791411042939E-4</v>
      </c>
      <c r="R1350" s="99">
        <f t="shared" si="51"/>
        <v>1.9103934560327199E-4</v>
      </c>
      <c r="S1350" s="101"/>
      <c r="T1350" s="99">
        <v>1.7499999999999999E-10</v>
      </c>
      <c r="U1350" s="99">
        <v>1.73E-7</v>
      </c>
      <c r="V1350" s="99">
        <v>1.2899999999999999E-6</v>
      </c>
      <c r="W1350" s="99">
        <v>2.6000000000000001E-6</v>
      </c>
      <c r="X1350" s="99">
        <v>6.02E-6</v>
      </c>
      <c r="Y1350" s="99">
        <v>1.8500000000000001E-6</v>
      </c>
      <c r="Z1350" s="99">
        <v>1.1200000000000001E-6</v>
      </c>
      <c r="AA1350" s="99">
        <v>3.3799999999999998E-7</v>
      </c>
      <c r="AB1350" s="99">
        <v>1.2599999999999999E-7</v>
      </c>
      <c r="AC1350" s="99">
        <v>4.7199999999999999E-8</v>
      </c>
    </row>
    <row r="1351" spans="1:29" s="98" customFormat="1" x14ac:dyDescent="0.25">
      <c r="A1351" s="98" t="s">
        <v>86</v>
      </c>
      <c r="B1351" s="98" t="s">
        <v>237</v>
      </c>
      <c r="C1351" s="98" t="s">
        <v>290</v>
      </c>
      <c r="D1351" s="98">
        <v>2019</v>
      </c>
      <c r="E1351" s="98">
        <v>2019</v>
      </c>
      <c r="F1351" s="98" t="s">
        <v>280</v>
      </c>
      <c r="G1351" s="98" t="s">
        <v>277</v>
      </c>
      <c r="H1351" s="98" t="s">
        <v>276</v>
      </c>
      <c r="I1351" s="99">
        <f t="shared" si="52"/>
        <v>1.3923206543967282E-6</v>
      </c>
      <c r="J1351" s="99">
        <f t="shared" si="52"/>
        <v>1.3235141104294479E-3</v>
      </c>
      <c r="K1351" s="99">
        <f t="shared" si="52"/>
        <v>1.4773169734151331E-2</v>
      </c>
      <c r="L1351" s="99">
        <f t="shared" si="52"/>
        <v>2.2625210633946829E-2</v>
      </c>
      <c r="M1351" s="99">
        <f t="shared" si="52"/>
        <v>4.4926625766871169E-2</v>
      </c>
      <c r="N1351" s="99">
        <f t="shared" si="51"/>
        <v>2.1087182004089978E-2</v>
      </c>
      <c r="O1351" s="99">
        <f t="shared" si="51"/>
        <v>8.5401063394683029E-3</v>
      </c>
      <c r="P1351" s="99">
        <f t="shared" si="51"/>
        <v>4.2902903885480579E-3</v>
      </c>
      <c r="Q1351" s="99">
        <f t="shared" si="51"/>
        <v>1.9670576687116567E-3</v>
      </c>
      <c r="R1351" s="99">
        <f t="shared" si="51"/>
        <v>7.8520408997955003E-4</v>
      </c>
      <c r="S1351" s="101"/>
      <c r="T1351" s="99">
        <v>3.44E-10</v>
      </c>
      <c r="U1351" s="99">
        <v>3.27E-7</v>
      </c>
      <c r="V1351" s="99">
        <v>3.6500000000000002E-6</v>
      </c>
      <c r="W1351" s="99">
        <v>5.5899999999999998E-6</v>
      </c>
      <c r="X1351" s="99">
        <v>1.11E-5</v>
      </c>
      <c r="Y1351" s="99">
        <v>5.2100000000000001E-6</v>
      </c>
      <c r="Z1351" s="99">
        <v>2.1100000000000001E-6</v>
      </c>
      <c r="AA1351" s="99">
        <v>1.06E-6</v>
      </c>
      <c r="AB1351" s="99">
        <v>4.8599999999999998E-7</v>
      </c>
      <c r="AC1351" s="99">
        <v>1.9399999999999999E-7</v>
      </c>
    </row>
    <row r="1352" spans="1:29" s="98" customFormat="1" x14ac:dyDescent="0.25">
      <c r="A1352" s="98" t="s">
        <v>86</v>
      </c>
      <c r="B1352" s="98" t="s">
        <v>237</v>
      </c>
      <c r="C1352" s="98" t="s">
        <v>290</v>
      </c>
      <c r="D1352" s="98">
        <v>2019</v>
      </c>
      <c r="E1352" s="98">
        <v>2019</v>
      </c>
      <c r="F1352" s="98" t="s">
        <v>280</v>
      </c>
      <c r="G1352" s="98" t="s">
        <v>278</v>
      </c>
      <c r="H1352" s="98" t="s">
        <v>274</v>
      </c>
      <c r="I1352" s="99">
        <f t="shared" si="52"/>
        <v>2.174722667925121E-7</v>
      </c>
      <c r="J1352" s="99">
        <f t="shared" si="52"/>
        <v>1.7808752556237219E-4</v>
      </c>
      <c r="K1352" s="99">
        <f t="shared" si="52"/>
        <v>5.8734635834513296E-4</v>
      </c>
      <c r="L1352" s="99">
        <f t="shared" si="52"/>
        <v>3.4761315085732269E-3</v>
      </c>
      <c r="M1352" s="99">
        <f t="shared" si="52"/>
        <v>8.6303954695611043E-3</v>
      </c>
      <c r="N1352" s="99">
        <f t="shared" si="51"/>
        <v>1.4178506842850388E-3</v>
      </c>
      <c r="O1352" s="99">
        <f t="shared" si="51"/>
        <v>1.010304231555767E-3</v>
      </c>
      <c r="P1352" s="99">
        <f t="shared" si="51"/>
        <v>3.1850268994808875E-4</v>
      </c>
      <c r="Q1352" s="99">
        <f t="shared" si="51"/>
        <v>1.224351738241309E-4</v>
      </c>
      <c r="R1352" s="99">
        <f t="shared" si="51"/>
        <v>4.8117879502910022E-5</v>
      </c>
      <c r="S1352" s="101"/>
      <c r="T1352" s="99">
        <v>5.3730769230769202E-11</v>
      </c>
      <c r="U1352" s="99">
        <v>4.3999999999999997E-8</v>
      </c>
      <c r="V1352" s="99">
        <v>1.45115384615385E-7</v>
      </c>
      <c r="W1352" s="99">
        <v>8.58846153846154E-7</v>
      </c>
      <c r="X1352" s="99">
        <v>2.1323076923076901E-6</v>
      </c>
      <c r="Y1352" s="99">
        <v>3.5030769230769198E-7</v>
      </c>
      <c r="Z1352" s="99">
        <v>2.4961538461538502E-7</v>
      </c>
      <c r="AA1352" s="99">
        <v>7.8692307692307705E-8</v>
      </c>
      <c r="AB1352" s="99">
        <v>3.0250000000000003E-8</v>
      </c>
      <c r="AC1352" s="99">
        <v>1.18884615384615E-8</v>
      </c>
    </row>
    <row r="1353" spans="1:29" s="98" customFormat="1" x14ac:dyDescent="0.25">
      <c r="A1353" s="98" t="s">
        <v>86</v>
      </c>
      <c r="B1353" s="98" t="s">
        <v>237</v>
      </c>
      <c r="C1353" s="98" t="s">
        <v>290</v>
      </c>
      <c r="D1353" s="98">
        <v>2019</v>
      </c>
      <c r="E1353" s="98">
        <v>2019</v>
      </c>
      <c r="F1353" s="98" t="s">
        <v>280</v>
      </c>
      <c r="G1353" s="98" t="s">
        <v>278</v>
      </c>
      <c r="H1353" s="98" t="s">
        <v>275</v>
      </c>
      <c r="I1353" s="99">
        <f t="shared" si="52"/>
        <v>2.9966650935976075E-7</v>
      </c>
      <c r="J1353" s="99">
        <f t="shared" si="52"/>
        <v>2.9624174925279223E-4</v>
      </c>
      <c r="K1353" s="99">
        <f t="shared" si="52"/>
        <v>2.2089702689948097E-3</v>
      </c>
      <c r="L1353" s="99">
        <f t="shared" si="52"/>
        <v>4.452188139059305E-3</v>
      </c>
      <c r="M1353" s="99">
        <f t="shared" si="52"/>
        <v>1.0308527921975787E-2</v>
      </c>
      <c r="N1353" s="99">
        <f t="shared" si="51"/>
        <v>3.1679030989460446E-3</v>
      </c>
      <c r="O1353" s="99">
        <f t="shared" si="51"/>
        <v>1.9178656599024703E-3</v>
      </c>
      <c r="P1353" s="99">
        <f t="shared" si="51"/>
        <v>5.787844580777096E-4</v>
      </c>
      <c r="Q1353" s="99">
        <f t="shared" si="51"/>
        <v>2.1575988673902782E-4</v>
      </c>
      <c r="R1353" s="99">
        <f t="shared" si="51"/>
        <v>8.0824338524461336E-5</v>
      </c>
      <c r="S1353" s="101"/>
      <c r="T1353" s="99">
        <v>7.4038461538461499E-11</v>
      </c>
      <c r="U1353" s="99">
        <v>7.3192307692307702E-8</v>
      </c>
      <c r="V1353" s="99">
        <v>5.4576923076923097E-7</v>
      </c>
      <c r="W1353" s="99">
        <v>1.1000000000000001E-6</v>
      </c>
      <c r="X1353" s="99">
        <v>2.54692307692308E-6</v>
      </c>
      <c r="Y1353" s="99">
        <v>7.8269230769230796E-7</v>
      </c>
      <c r="Z1353" s="99">
        <v>4.7384615384615398E-7</v>
      </c>
      <c r="AA1353" s="99">
        <v>1.43E-7</v>
      </c>
      <c r="AB1353" s="99">
        <v>5.3307692307692299E-8</v>
      </c>
      <c r="AC1353" s="99">
        <v>1.9969230769230799E-8</v>
      </c>
    </row>
    <row r="1354" spans="1:29" s="98" customFormat="1" x14ac:dyDescent="0.25">
      <c r="A1354" s="98" t="s">
        <v>86</v>
      </c>
      <c r="B1354" s="98" t="s">
        <v>237</v>
      </c>
      <c r="C1354" s="98" t="s">
        <v>290</v>
      </c>
      <c r="D1354" s="98">
        <v>2019</v>
      </c>
      <c r="E1354" s="98">
        <v>2019</v>
      </c>
      <c r="F1354" s="98" t="s">
        <v>280</v>
      </c>
      <c r="G1354" s="98" t="s">
        <v>278</v>
      </c>
      <c r="H1354" s="98" t="s">
        <v>276</v>
      </c>
      <c r="I1354" s="99">
        <f t="shared" si="52"/>
        <v>5.8905873839861755E-7</v>
      </c>
      <c r="J1354" s="99">
        <f t="shared" si="52"/>
        <v>5.5994827748938249E-4</v>
      </c>
      <c r="K1354" s="99">
        <f t="shared" si="52"/>
        <v>6.250187195217873E-3</v>
      </c>
      <c r="L1354" s="99">
        <f t="shared" si="52"/>
        <v>9.5722044989775042E-3</v>
      </c>
      <c r="M1354" s="99">
        <f t="shared" si="52"/>
        <v>1.900741859367628E-2</v>
      </c>
      <c r="N1354" s="99">
        <f t="shared" si="51"/>
        <v>8.9215000786534559E-3</v>
      </c>
      <c r="O1354" s="99">
        <f t="shared" si="51"/>
        <v>3.6131219128519754E-3</v>
      </c>
      <c r="P1354" s="99">
        <f t="shared" si="51"/>
        <v>1.8151228566934069E-3</v>
      </c>
      <c r="Q1354" s="99">
        <f t="shared" si="51"/>
        <v>8.322167059933947E-4</v>
      </c>
      <c r="R1354" s="99">
        <f t="shared" si="51"/>
        <v>3.3220173037596361E-4</v>
      </c>
      <c r="S1354" s="101"/>
      <c r="T1354" s="99">
        <v>1.4553846153846199E-10</v>
      </c>
      <c r="U1354" s="99">
        <v>1.38346153846154E-7</v>
      </c>
      <c r="V1354" s="99">
        <v>1.54423076923077E-6</v>
      </c>
      <c r="W1354" s="99">
        <v>2.3649999999999998E-6</v>
      </c>
      <c r="X1354" s="99">
        <v>4.6961538461538497E-6</v>
      </c>
      <c r="Y1354" s="99">
        <v>2.20423076923077E-6</v>
      </c>
      <c r="Z1354" s="99">
        <v>8.9269230769230797E-7</v>
      </c>
      <c r="AA1354" s="99">
        <v>4.4846153846153798E-7</v>
      </c>
      <c r="AB1354" s="99">
        <v>2.05615384615385E-7</v>
      </c>
      <c r="AC1354" s="99">
        <v>8.2076923076923098E-8</v>
      </c>
    </row>
    <row r="1355" spans="1:29" s="98" customFormat="1" x14ac:dyDescent="0.25">
      <c r="A1355" s="98" t="s">
        <v>86</v>
      </c>
      <c r="B1355" s="98" t="s">
        <v>237</v>
      </c>
      <c r="C1355" s="98" t="s">
        <v>290</v>
      </c>
      <c r="D1355" s="98">
        <v>2020</v>
      </c>
      <c r="E1355" s="98">
        <v>2019</v>
      </c>
      <c r="F1355" s="98" t="s">
        <v>272</v>
      </c>
      <c r="G1355" s="98" t="s">
        <v>273</v>
      </c>
      <c r="H1355" s="98" t="s">
        <v>274</v>
      </c>
      <c r="I1355" s="99">
        <f t="shared" si="52"/>
        <v>5.6259468302658484E-13</v>
      </c>
      <c r="J1355" s="99">
        <f t="shared" si="52"/>
        <v>4.7759836400817999E-7</v>
      </c>
      <c r="K1355" s="99">
        <f t="shared" si="52"/>
        <v>4.8974069529652353E-6</v>
      </c>
      <c r="L1355" s="99">
        <f t="shared" si="52"/>
        <v>1.8942036809815954E-5</v>
      </c>
      <c r="M1355" s="99">
        <f t="shared" si="52"/>
        <v>5.7473701431492842E-5</v>
      </c>
      <c r="N1355" s="99">
        <f t="shared" si="51"/>
        <v>1.0604302658486708E-5</v>
      </c>
      <c r="O1355" s="99">
        <f t="shared" si="51"/>
        <v>7.6091942740286307E-6</v>
      </c>
      <c r="P1355" s="99">
        <f t="shared" si="51"/>
        <v>2.7158347648261754E-6</v>
      </c>
      <c r="Q1355" s="99">
        <f t="shared" si="51"/>
        <v>1.1616163599182004E-6</v>
      </c>
      <c r="R1355" s="99">
        <f t="shared" si="51"/>
        <v>4.8569325153374229E-7</v>
      </c>
      <c r="S1355" s="101"/>
      <c r="T1355" s="99">
        <v>1.3899999999999999E-16</v>
      </c>
      <c r="U1355" s="99">
        <v>1.1800000000000001E-10</v>
      </c>
      <c r="V1355" s="99">
        <v>1.21E-9</v>
      </c>
      <c r="W1355" s="99">
        <v>4.6800000000000004E-9</v>
      </c>
      <c r="X1355" s="99">
        <v>1.42E-8</v>
      </c>
      <c r="Y1355" s="99">
        <v>2.6200000000000001E-9</v>
      </c>
      <c r="Z1355" s="99">
        <v>1.8800000000000001E-9</v>
      </c>
      <c r="AA1355" s="99">
        <v>6.7099999999999996E-10</v>
      </c>
      <c r="AB1355" s="99">
        <v>2.8699999999999999E-10</v>
      </c>
      <c r="AC1355" s="99">
        <v>1.2E-10</v>
      </c>
    </row>
    <row r="1356" spans="1:29" s="98" customFormat="1" x14ac:dyDescent="0.25">
      <c r="A1356" s="98" t="s">
        <v>86</v>
      </c>
      <c r="B1356" s="98" t="s">
        <v>237</v>
      </c>
      <c r="C1356" s="98" t="s">
        <v>290</v>
      </c>
      <c r="D1356" s="98">
        <v>2020</v>
      </c>
      <c r="E1356" s="98">
        <v>2019</v>
      </c>
      <c r="F1356" s="98" t="s">
        <v>272</v>
      </c>
      <c r="G1356" s="98" t="s">
        <v>273</v>
      </c>
      <c r="H1356" s="98" t="s">
        <v>275</v>
      </c>
      <c r="I1356" s="99">
        <f t="shared" si="52"/>
        <v>1.4327950920245398</v>
      </c>
      <c r="J1356" s="99">
        <f t="shared" si="52"/>
        <v>0.28210683026584865</v>
      </c>
      <c r="K1356" s="99">
        <f t="shared" si="52"/>
        <v>0.13113717791411045</v>
      </c>
      <c r="L1356" s="99">
        <f t="shared" si="52"/>
        <v>7.7710920245398774E-2</v>
      </c>
      <c r="M1356" s="99">
        <f t="shared" si="52"/>
        <v>2.5701267893660534E-2</v>
      </c>
      <c r="N1356" s="99">
        <f t="shared" ref="N1356:R1406" si="53">1000*98.96*Y1356/24.45</f>
        <v>2.4244188139059306E-4</v>
      </c>
      <c r="O1356" s="99">
        <f t="shared" si="53"/>
        <v>8.1353619631901851E-5</v>
      </c>
      <c r="P1356" s="99">
        <f t="shared" si="53"/>
        <v>1.7727803680981596E-5</v>
      </c>
      <c r="Q1356" s="99">
        <f t="shared" si="53"/>
        <v>6.9616032719836408E-6</v>
      </c>
      <c r="R1356" s="99">
        <f t="shared" si="53"/>
        <v>3.6791263803680977E-6</v>
      </c>
      <c r="S1356" s="101"/>
      <c r="T1356" s="99">
        <v>3.5399999999999999E-4</v>
      </c>
      <c r="U1356" s="99">
        <v>6.97E-5</v>
      </c>
      <c r="V1356" s="99">
        <v>3.2400000000000001E-5</v>
      </c>
      <c r="W1356" s="99">
        <v>1.9199999999999999E-5</v>
      </c>
      <c r="X1356" s="99">
        <v>6.3500000000000002E-6</v>
      </c>
      <c r="Y1356" s="99">
        <v>5.99E-8</v>
      </c>
      <c r="Z1356" s="99">
        <v>2.0100000000000001E-8</v>
      </c>
      <c r="AA1356" s="99">
        <v>4.3800000000000002E-9</v>
      </c>
      <c r="AB1356" s="99">
        <v>1.7200000000000001E-9</v>
      </c>
      <c r="AC1356" s="99">
        <v>9.0899999999999996E-10</v>
      </c>
    </row>
    <row r="1357" spans="1:29" s="98" customFormat="1" x14ac:dyDescent="0.25">
      <c r="A1357" s="98" t="s">
        <v>86</v>
      </c>
      <c r="B1357" s="98" t="s">
        <v>237</v>
      </c>
      <c r="C1357" s="98" t="s">
        <v>290</v>
      </c>
      <c r="D1357" s="98">
        <v>2020</v>
      </c>
      <c r="E1357" s="98">
        <v>2019</v>
      </c>
      <c r="F1357" s="98" t="s">
        <v>272</v>
      </c>
      <c r="G1357" s="98" t="s">
        <v>273</v>
      </c>
      <c r="H1357" s="98" t="s">
        <v>276</v>
      </c>
      <c r="I1357" s="99">
        <f t="shared" ref="I1357:M1407" si="54">1000*98.96*T1357/24.45</f>
        <v>11.899484662576686</v>
      </c>
      <c r="J1357" s="99">
        <f t="shared" si="54"/>
        <v>5.585472392638037</v>
      </c>
      <c r="K1357" s="99">
        <f t="shared" si="54"/>
        <v>3.4929439672801643</v>
      </c>
      <c r="L1357" s="99">
        <f t="shared" si="54"/>
        <v>2.3718020449897752</v>
      </c>
      <c r="M1357" s="99">
        <f t="shared" si="54"/>
        <v>1.1616163599182003</v>
      </c>
      <c r="N1357" s="99">
        <f t="shared" si="53"/>
        <v>8.337734151329243E-2</v>
      </c>
      <c r="O1357" s="99">
        <f t="shared" si="53"/>
        <v>3.1124842535787321E-2</v>
      </c>
      <c r="P1357" s="99">
        <f t="shared" si="53"/>
        <v>7.5282453987730062E-3</v>
      </c>
      <c r="Q1357" s="99">
        <f t="shared" si="53"/>
        <v>2.5782216768916156E-3</v>
      </c>
      <c r="R1357" s="99">
        <f t="shared" si="53"/>
        <v>8.9448507157464214E-4</v>
      </c>
      <c r="S1357" s="101"/>
      <c r="T1357" s="99">
        <v>2.9399999999999999E-3</v>
      </c>
      <c r="U1357" s="99">
        <v>1.3799999999999999E-3</v>
      </c>
      <c r="V1357" s="99">
        <v>8.6300000000000005E-4</v>
      </c>
      <c r="W1357" s="99">
        <v>5.8600000000000004E-4</v>
      </c>
      <c r="X1357" s="99">
        <v>2.8699999999999998E-4</v>
      </c>
      <c r="Y1357" s="99">
        <v>2.0599999999999999E-5</v>
      </c>
      <c r="Z1357" s="99">
        <v>7.6899999999999992E-6</v>
      </c>
      <c r="AA1357" s="99">
        <v>1.86E-6</v>
      </c>
      <c r="AB1357" s="99">
        <v>6.37E-7</v>
      </c>
      <c r="AC1357" s="99">
        <v>2.2100000000000001E-7</v>
      </c>
    </row>
    <row r="1358" spans="1:29" s="98" customFormat="1" x14ac:dyDescent="0.25">
      <c r="A1358" s="98" t="s">
        <v>86</v>
      </c>
      <c r="B1358" s="98" t="s">
        <v>237</v>
      </c>
      <c r="C1358" s="98" t="s">
        <v>290</v>
      </c>
      <c r="D1358" s="98">
        <v>2020</v>
      </c>
      <c r="E1358" s="98">
        <v>2019</v>
      </c>
      <c r="F1358" s="98" t="s">
        <v>272</v>
      </c>
      <c r="G1358" s="98" t="s">
        <v>277</v>
      </c>
      <c r="H1358" s="98" t="s">
        <v>274</v>
      </c>
      <c r="I1358" s="99">
        <f t="shared" si="54"/>
        <v>1.4651746421267895</v>
      </c>
      <c r="J1358" s="99">
        <f t="shared" si="54"/>
        <v>0.53021513292433542</v>
      </c>
      <c r="K1358" s="99">
        <f t="shared" si="54"/>
        <v>0.27320245398773008</v>
      </c>
      <c r="L1358" s="99">
        <f t="shared" si="54"/>
        <v>0.20480065439672801</v>
      </c>
      <c r="M1358" s="99">
        <f t="shared" si="54"/>
        <v>9.2281717791411047E-2</v>
      </c>
      <c r="N1358" s="99">
        <f t="shared" si="53"/>
        <v>2.6065537832310835E-3</v>
      </c>
      <c r="O1358" s="99">
        <f t="shared" si="53"/>
        <v>1.7768278118609408E-3</v>
      </c>
      <c r="P1358" s="99">
        <f t="shared" si="53"/>
        <v>3.614367280163599E-4</v>
      </c>
      <c r="Q1358" s="99">
        <f t="shared" si="53"/>
        <v>1.1170944785276073E-4</v>
      </c>
      <c r="R1358" s="99">
        <f t="shared" si="53"/>
        <v>3.6103198364008179E-5</v>
      </c>
      <c r="S1358" s="101"/>
      <c r="T1358" s="99">
        <v>3.6200000000000002E-4</v>
      </c>
      <c r="U1358" s="99">
        <v>1.3100000000000001E-4</v>
      </c>
      <c r="V1358" s="99">
        <v>6.7500000000000001E-5</v>
      </c>
      <c r="W1358" s="99">
        <v>5.0599999999999997E-5</v>
      </c>
      <c r="X1358" s="99">
        <v>2.2799999999999999E-5</v>
      </c>
      <c r="Y1358" s="99">
        <v>6.44E-7</v>
      </c>
      <c r="Z1358" s="99">
        <v>4.39E-7</v>
      </c>
      <c r="AA1358" s="99">
        <v>8.9299999999999999E-8</v>
      </c>
      <c r="AB1358" s="99">
        <v>2.7599999999999999E-8</v>
      </c>
      <c r="AC1358" s="99">
        <v>8.9199999999999998E-9</v>
      </c>
    </row>
    <row r="1359" spans="1:29" s="98" customFormat="1" x14ac:dyDescent="0.25">
      <c r="A1359" s="98" t="s">
        <v>86</v>
      </c>
      <c r="B1359" s="98" t="s">
        <v>237</v>
      </c>
      <c r="C1359" s="98" t="s">
        <v>290</v>
      </c>
      <c r="D1359" s="98">
        <v>2020</v>
      </c>
      <c r="E1359" s="98">
        <v>2019</v>
      </c>
      <c r="F1359" s="98" t="s">
        <v>272</v>
      </c>
      <c r="G1359" s="98" t="s">
        <v>277</v>
      </c>
      <c r="H1359" s="98" t="s">
        <v>275</v>
      </c>
      <c r="I1359" s="99">
        <f t="shared" si="54"/>
        <v>2.521557464212679</v>
      </c>
      <c r="J1359" s="99">
        <f t="shared" si="54"/>
        <v>0.91067484662576681</v>
      </c>
      <c r="K1359" s="99">
        <f t="shared" si="54"/>
        <v>0.55854723926380367</v>
      </c>
      <c r="L1359" s="99">
        <f t="shared" si="54"/>
        <v>0.35253235173824138</v>
      </c>
      <c r="M1359" s="99">
        <f t="shared" si="54"/>
        <v>0.15825505112474439</v>
      </c>
      <c r="N1359" s="99">
        <f t="shared" si="53"/>
        <v>8.7829529652351732E-3</v>
      </c>
      <c r="O1359" s="99">
        <f t="shared" si="53"/>
        <v>3.2096229038854804E-3</v>
      </c>
      <c r="P1359" s="99">
        <f t="shared" si="53"/>
        <v>6.9616032719836403E-4</v>
      </c>
      <c r="Q1359" s="99">
        <f t="shared" si="53"/>
        <v>2.2341889570552147E-4</v>
      </c>
      <c r="R1359" s="99">
        <f t="shared" si="53"/>
        <v>7.487770961145195E-5</v>
      </c>
      <c r="S1359" s="101"/>
      <c r="T1359" s="99">
        <v>6.2299999999999996E-4</v>
      </c>
      <c r="U1359" s="99">
        <v>2.2499999999999999E-4</v>
      </c>
      <c r="V1359" s="99">
        <v>1.3799999999999999E-4</v>
      </c>
      <c r="W1359" s="99">
        <v>8.7100000000000003E-5</v>
      </c>
      <c r="X1359" s="99">
        <v>3.9100000000000002E-5</v>
      </c>
      <c r="Y1359" s="99">
        <v>2.17E-6</v>
      </c>
      <c r="Z1359" s="99">
        <v>7.9299999999999997E-7</v>
      </c>
      <c r="AA1359" s="99">
        <v>1.72E-7</v>
      </c>
      <c r="AB1359" s="99">
        <v>5.5199999999999998E-8</v>
      </c>
      <c r="AC1359" s="99">
        <v>1.85E-8</v>
      </c>
    </row>
    <row r="1360" spans="1:29" s="98" customFormat="1" x14ac:dyDescent="0.25">
      <c r="A1360" s="98" t="s">
        <v>86</v>
      </c>
      <c r="B1360" s="98" t="s">
        <v>237</v>
      </c>
      <c r="C1360" s="98" t="s">
        <v>290</v>
      </c>
      <c r="D1360" s="98">
        <v>2020</v>
      </c>
      <c r="E1360" s="98">
        <v>2019</v>
      </c>
      <c r="F1360" s="98" t="s">
        <v>272</v>
      </c>
      <c r="G1360" s="98" t="s">
        <v>277</v>
      </c>
      <c r="H1360" s="98" t="s">
        <v>276</v>
      </c>
      <c r="I1360" s="99">
        <f t="shared" si="54"/>
        <v>5.9092678936605312</v>
      </c>
      <c r="J1360" s="99">
        <f t="shared" si="54"/>
        <v>2.8170208588957055</v>
      </c>
      <c r="K1360" s="99">
        <f t="shared" si="54"/>
        <v>2.1613349693251536</v>
      </c>
      <c r="L1360" s="99">
        <f t="shared" si="54"/>
        <v>1.1737586912065441</v>
      </c>
      <c r="M1360" s="99">
        <f t="shared" si="54"/>
        <v>0.57473701431492852</v>
      </c>
      <c r="N1360" s="99">
        <f t="shared" si="53"/>
        <v>5.8687934560327198E-2</v>
      </c>
      <c r="O1360" s="99">
        <f t="shared" si="53"/>
        <v>1.4085104294478528E-2</v>
      </c>
      <c r="P1360" s="99">
        <f t="shared" si="53"/>
        <v>3.2136703476482618E-3</v>
      </c>
      <c r="Q1360" s="99">
        <f t="shared" si="53"/>
        <v>1.0644777096114519E-3</v>
      </c>
      <c r="R1360" s="99">
        <f t="shared" si="53"/>
        <v>3.5172286298568509E-4</v>
      </c>
      <c r="S1360" s="101"/>
      <c r="T1360" s="99">
        <v>1.4599999999999999E-3</v>
      </c>
      <c r="U1360" s="99">
        <v>6.96E-4</v>
      </c>
      <c r="V1360" s="99">
        <v>5.3399999999999997E-4</v>
      </c>
      <c r="W1360" s="99">
        <v>2.9E-4</v>
      </c>
      <c r="X1360" s="99">
        <v>1.4200000000000001E-4</v>
      </c>
      <c r="Y1360" s="99">
        <v>1.45E-5</v>
      </c>
      <c r="Z1360" s="99">
        <v>3.4800000000000001E-6</v>
      </c>
      <c r="AA1360" s="99">
        <v>7.9400000000000004E-7</v>
      </c>
      <c r="AB1360" s="99">
        <v>2.6300000000000001E-7</v>
      </c>
      <c r="AC1360" s="99">
        <v>8.6900000000000004E-8</v>
      </c>
    </row>
    <row r="1361" spans="1:29" s="98" customFormat="1" x14ac:dyDescent="0.25">
      <c r="A1361" s="98" t="s">
        <v>86</v>
      </c>
      <c r="B1361" s="98" t="s">
        <v>237</v>
      </c>
      <c r="C1361" s="98" t="s">
        <v>290</v>
      </c>
      <c r="D1361" s="98">
        <v>2020</v>
      </c>
      <c r="E1361" s="98">
        <v>2019</v>
      </c>
      <c r="F1361" s="98" t="s">
        <v>272</v>
      </c>
      <c r="G1361" s="98" t="s">
        <v>278</v>
      </c>
      <c r="H1361" s="98" t="s">
        <v>274</v>
      </c>
      <c r="I1361" s="99">
        <f t="shared" si="54"/>
        <v>0.61988157936133337</v>
      </c>
      <c r="J1361" s="99">
        <f t="shared" si="54"/>
        <v>0.2243217870064495</v>
      </c>
      <c r="K1361" s="99">
        <f t="shared" si="54"/>
        <v>0.11558565361019348</v>
      </c>
      <c r="L1361" s="99">
        <f t="shared" si="54"/>
        <v>8.6646430706307995E-2</v>
      </c>
      <c r="M1361" s="99">
        <f t="shared" si="54"/>
        <v>3.9042265219443109E-2</v>
      </c>
      <c r="N1361" s="99">
        <f t="shared" si="53"/>
        <v>1.1027727544439183E-3</v>
      </c>
      <c r="O1361" s="99">
        <f t="shared" si="53"/>
        <v>7.5173484347962794E-4</v>
      </c>
      <c r="P1361" s="99">
        <f t="shared" si="53"/>
        <v>1.5291553877615213E-4</v>
      </c>
      <c r="Q1361" s="99">
        <f t="shared" si="53"/>
        <v>4.7261689476168094E-5</v>
      </c>
      <c r="R1361" s="99">
        <f t="shared" si="53"/>
        <v>1.527443007708037E-5</v>
      </c>
      <c r="S1361" s="101"/>
      <c r="T1361" s="99">
        <v>1.5315384615384599E-4</v>
      </c>
      <c r="U1361" s="99">
        <v>5.5423076923076898E-5</v>
      </c>
      <c r="V1361" s="99">
        <v>2.8557692307692302E-5</v>
      </c>
      <c r="W1361" s="99">
        <v>2.1407692307692301E-5</v>
      </c>
      <c r="X1361" s="99">
        <v>9.6461538461538395E-6</v>
      </c>
      <c r="Y1361" s="99">
        <v>2.72461538461538E-7</v>
      </c>
      <c r="Z1361" s="99">
        <v>1.8573076923076901E-7</v>
      </c>
      <c r="AA1361" s="99">
        <v>3.7780769230769198E-8</v>
      </c>
      <c r="AB1361" s="99">
        <v>1.16769230769231E-8</v>
      </c>
      <c r="AC1361" s="99">
        <v>3.7738461538461501E-9</v>
      </c>
    </row>
    <row r="1362" spans="1:29" s="98" customFormat="1" x14ac:dyDescent="0.25">
      <c r="A1362" s="98" t="s">
        <v>86</v>
      </c>
      <c r="B1362" s="98" t="s">
        <v>237</v>
      </c>
      <c r="C1362" s="98" t="s">
        <v>290</v>
      </c>
      <c r="D1362" s="98">
        <v>2020</v>
      </c>
      <c r="E1362" s="98">
        <v>2019</v>
      </c>
      <c r="F1362" s="98" t="s">
        <v>272</v>
      </c>
      <c r="G1362" s="98" t="s">
        <v>278</v>
      </c>
      <c r="H1362" s="98" t="s">
        <v>275</v>
      </c>
      <c r="I1362" s="99">
        <f t="shared" si="54"/>
        <v>1.0668127733207484</v>
      </c>
      <c r="J1362" s="99">
        <f t="shared" si="54"/>
        <v>0.38528551203397832</v>
      </c>
      <c r="K1362" s="99">
        <f t="shared" si="54"/>
        <v>0.23630844738084009</v>
      </c>
      <c r="L1362" s="99">
        <f t="shared" si="54"/>
        <v>0.14914830265848672</v>
      </c>
      <c r="M1362" s="99">
        <f t="shared" si="54"/>
        <v>6.6954060091238041E-2</v>
      </c>
      <c r="N1362" s="99">
        <f t="shared" si="53"/>
        <v>3.7158647160610344E-3</v>
      </c>
      <c r="O1362" s="99">
        <f t="shared" si="53"/>
        <v>1.3579173824130881E-3</v>
      </c>
      <c r="P1362" s="99">
        <f t="shared" si="53"/>
        <v>2.9452936919930798E-4</v>
      </c>
      <c r="Q1362" s="99">
        <f t="shared" si="53"/>
        <v>9.4523378952336188E-5</v>
      </c>
      <c r="R1362" s="99">
        <f t="shared" si="53"/>
        <v>3.1679030989460455E-5</v>
      </c>
      <c r="S1362" s="101"/>
      <c r="T1362" s="99">
        <v>2.6357692307692302E-4</v>
      </c>
      <c r="U1362" s="99">
        <v>9.5192307692307701E-5</v>
      </c>
      <c r="V1362" s="99">
        <v>5.8384615384615399E-5</v>
      </c>
      <c r="W1362" s="99">
        <v>3.6850000000000001E-5</v>
      </c>
      <c r="X1362" s="99">
        <v>1.65423076923077E-5</v>
      </c>
      <c r="Y1362" s="99">
        <v>9.1807692307692296E-7</v>
      </c>
      <c r="Z1362" s="99">
        <v>3.3550000000000001E-7</v>
      </c>
      <c r="AA1362" s="99">
        <v>7.2769230769230796E-8</v>
      </c>
      <c r="AB1362" s="99">
        <v>2.33538461538462E-8</v>
      </c>
      <c r="AC1362" s="99">
        <v>7.8269230769230802E-9</v>
      </c>
    </row>
    <row r="1363" spans="1:29" s="98" customFormat="1" x14ac:dyDescent="0.25">
      <c r="A1363" s="98" t="s">
        <v>86</v>
      </c>
      <c r="B1363" s="98" t="s">
        <v>237</v>
      </c>
      <c r="C1363" s="98" t="s">
        <v>290</v>
      </c>
      <c r="D1363" s="98">
        <v>2020</v>
      </c>
      <c r="E1363" s="98">
        <v>2019</v>
      </c>
      <c r="F1363" s="98" t="s">
        <v>272</v>
      </c>
      <c r="G1363" s="98" t="s">
        <v>278</v>
      </c>
      <c r="H1363" s="98" t="s">
        <v>276</v>
      </c>
      <c r="I1363" s="99">
        <f t="shared" si="54"/>
        <v>2.5000748780871493</v>
      </c>
      <c r="J1363" s="99">
        <f t="shared" si="54"/>
        <v>1.1918165172251043</v>
      </c>
      <c r="K1363" s="99">
        <f t="shared" si="54"/>
        <v>0.9144109485606422</v>
      </c>
      <c r="L1363" s="99">
        <f t="shared" si="54"/>
        <v>0.49659021551046217</v>
      </c>
      <c r="M1363" s="99">
        <f t="shared" si="54"/>
        <v>0.24315796759477751</v>
      </c>
      <c r="N1363" s="99">
        <f t="shared" si="53"/>
        <v>2.4829510775523027E-2</v>
      </c>
      <c r="O1363" s="99">
        <f t="shared" si="53"/>
        <v>5.9590825861255223E-3</v>
      </c>
      <c r="P1363" s="99">
        <f t="shared" si="53"/>
        <v>1.3596297624665725E-3</v>
      </c>
      <c r="Q1363" s="99">
        <f t="shared" si="53"/>
        <v>4.5035595406638448E-4</v>
      </c>
      <c r="R1363" s="99">
        <f t="shared" si="53"/>
        <v>1.4880582664778978E-4</v>
      </c>
      <c r="S1363" s="101"/>
      <c r="T1363" s="99">
        <v>6.1769230769230803E-4</v>
      </c>
      <c r="U1363" s="99">
        <v>2.9446153846153798E-4</v>
      </c>
      <c r="V1363" s="99">
        <v>2.2592307692307701E-4</v>
      </c>
      <c r="W1363" s="99">
        <v>1.22692307692308E-4</v>
      </c>
      <c r="X1363" s="99">
        <v>6.0076923076923098E-5</v>
      </c>
      <c r="Y1363" s="99">
        <v>6.13461538461538E-6</v>
      </c>
      <c r="Z1363" s="99">
        <v>1.47230769230769E-6</v>
      </c>
      <c r="AA1363" s="99">
        <v>3.3592307692307702E-7</v>
      </c>
      <c r="AB1363" s="99">
        <v>1.11269230769231E-7</v>
      </c>
      <c r="AC1363" s="99">
        <v>3.6765384615384599E-8</v>
      </c>
    </row>
    <row r="1364" spans="1:29" s="98" customFormat="1" x14ac:dyDescent="0.25">
      <c r="A1364" s="98" t="s">
        <v>86</v>
      </c>
      <c r="B1364" s="98" t="s">
        <v>237</v>
      </c>
      <c r="C1364" s="98" t="s">
        <v>290</v>
      </c>
      <c r="D1364" s="98">
        <v>2020</v>
      </c>
      <c r="E1364" s="98">
        <v>2019</v>
      </c>
      <c r="F1364" s="98" t="s">
        <v>279</v>
      </c>
      <c r="G1364" s="98" t="s">
        <v>273</v>
      </c>
      <c r="H1364" s="98" t="s">
        <v>274</v>
      </c>
      <c r="I1364" s="99">
        <f t="shared" si="54"/>
        <v>0</v>
      </c>
      <c r="J1364" s="99">
        <f t="shared" si="54"/>
        <v>0</v>
      </c>
      <c r="K1364" s="99">
        <f t="shared" si="54"/>
        <v>0</v>
      </c>
      <c r="L1364" s="99">
        <f t="shared" si="54"/>
        <v>0</v>
      </c>
      <c r="M1364" s="99">
        <f t="shared" si="54"/>
        <v>0</v>
      </c>
      <c r="N1364" s="99">
        <f t="shared" si="53"/>
        <v>0</v>
      </c>
      <c r="O1364" s="99">
        <f t="shared" si="53"/>
        <v>0</v>
      </c>
      <c r="P1364" s="99">
        <f t="shared" si="53"/>
        <v>0</v>
      </c>
      <c r="Q1364" s="99">
        <f t="shared" si="53"/>
        <v>0</v>
      </c>
      <c r="R1364" s="99">
        <f t="shared" si="53"/>
        <v>0</v>
      </c>
      <c r="S1364" s="101"/>
      <c r="T1364" s="99">
        <v>0</v>
      </c>
      <c r="U1364" s="99">
        <v>0</v>
      </c>
      <c r="V1364" s="99">
        <v>0</v>
      </c>
      <c r="W1364" s="99">
        <v>0</v>
      </c>
      <c r="X1364" s="99">
        <v>0</v>
      </c>
      <c r="Y1364" s="99">
        <v>0</v>
      </c>
      <c r="Z1364" s="99">
        <v>0</v>
      </c>
      <c r="AA1364" s="99">
        <v>0</v>
      </c>
      <c r="AB1364" s="99">
        <v>0</v>
      </c>
      <c r="AC1364" s="99">
        <v>0</v>
      </c>
    </row>
    <row r="1365" spans="1:29" s="98" customFormat="1" x14ac:dyDescent="0.25">
      <c r="A1365" s="98" t="s">
        <v>86</v>
      </c>
      <c r="B1365" s="98" t="s">
        <v>237</v>
      </c>
      <c r="C1365" s="98" t="s">
        <v>290</v>
      </c>
      <c r="D1365" s="98">
        <v>2020</v>
      </c>
      <c r="E1365" s="98">
        <v>2019</v>
      </c>
      <c r="F1365" s="98" t="s">
        <v>279</v>
      </c>
      <c r="G1365" s="98" t="s">
        <v>273</v>
      </c>
      <c r="H1365" s="98" t="s">
        <v>275</v>
      </c>
      <c r="I1365" s="99">
        <f t="shared" si="54"/>
        <v>1.4327950920245398</v>
      </c>
      <c r="J1365" s="99">
        <f t="shared" si="54"/>
        <v>0.28210683026584865</v>
      </c>
      <c r="K1365" s="99">
        <f t="shared" si="54"/>
        <v>0.13032768916155418</v>
      </c>
      <c r="L1365" s="99">
        <f t="shared" si="54"/>
        <v>7.6901431492842537E-2</v>
      </c>
      <c r="M1365" s="99">
        <f t="shared" si="54"/>
        <v>2.4891779141104298E-2</v>
      </c>
      <c r="N1365" s="99">
        <f t="shared" si="53"/>
        <v>1.2344703476482619E-4</v>
      </c>
      <c r="O1365" s="99">
        <f t="shared" si="53"/>
        <v>2.1006233128834354E-5</v>
      </c>
      <c r="P1365" s="99">
        <f t="shared" si="53"/>
        <v>9.1067484662576681E-19</v>
      </c>
      <c r="Q1365" s="99">
        <f t="shared" si="53"/>
        <v>0</v>
      </c>
      <c r="R1365" s="99">
        <f t="shared" si="53"/>
        <v>0</v>
      </c>
      <c r="S1365" s="101"/>
      <c r="T1365" s="99">
        <v>3.5399999999999999E-4</v>
      </c>
      <c r="U1365" s="99">
        <v>6.97E-5</v>
      </c>
      <c r="V1365" s="99">
        <v>3.2199999999999997E-5</v>
      </c>
      <c r="W1365" s="99">
        <v>1.9000000000000001E-5</v>
      </c>
      <c r="X1365" s="99">
        <v>6.1500000000000004E-6</v>
      </c>
      <c r="Y1365" s="99">
        <v>3.0500000000000002E-8</v>
      </c>
      <c r="Z1365" s="99">
        <v>5.1899999999999997E-9</v>
      </c>
      <c r="AA1365" s="99">
        <v>2.2499999999999999E-22</v>
      </c>
      <c r="AB1365" s="99">
        <v>0</v>
      </c>
      <c r="AC1365" s="99">
        <v>0</v>
      </c>
    </row>
    <row r="1366" spans="1:29" s="98" customFormat="1" x14ac:dyDescent="0.25">
      <c r="A1366" s="98" t="s">
        <v>86</v>
      </c>
      <c r="B1366" s="98" t="s">
        <v>237</v>
      </c>
      <c r="C1366" s="98" t="s">
        <v>290</v>
      </c>
      <c r="D1366" s="98">
        <v>2020</v>
      </c>
      <c r="E1366" s="98">
        <v>2019</v>
      </c>
      <c r="F1366" s="98" t="s">
        <v>279</v>
      </c>
      <c r="G1366" s="98" t="s">
        <v>273</v>
      </c>
      <c r="H1366" s="98" t="s">
        <v>276</v>
      </c>
      <c r="I1366" s="99">
        <f t="shared" si="54"/>
        <v>11.899484662576686</v>
      </c>
      <c r="J1366" s="99">
        <f t="shared" si="54"/>
        <v>5.585472392638037</v>
      </c>
      <c r="K1366" s="99">
        <f t="shared" si="54"/>
        <v>3.4929439672801643</v>
      </c>
      <c r="L1366" s="99">
        <f t="shared" si="54"/>
        <v>2.3718020449897752</v>
      </c>
      <c r="M1366" s="99">
        <f t="shared" si="54"/>
        <v>1.1575689161554192</v>
      </c>
      <c r="N1366" s="99">
        <f t="shared" si="53"/>
        <v>8.0948875255623734E-2</v>
      </c>
      <c r="O1366" s="99">
        <f t="shared" si="53"/>
        <v>2.9101120654396729E-2</v>
      </c>
      <c r="P1366" s="99">
        <f t="shared" si="53"/>
        <v>6.8401799591002038E-3</v>
      </c>
      <c r="Q1366" s="99">
        <f t="shared" si="53"/>
        <v>2.2949006134969328E-3</v>
      </c>
      <c r="R1366" s="99">
        <f t="shared" si="53"/>
        <v>7.690143149284254E-4</v>
      </c>
      <c r="S1366" s="101"/>
      <c r="T1366" s="99">
        <v>2.9399999999999999E-3</v>
      </c>
      <c r="U1366" s="99">
        <v>1.3799999999999999E-3</v>
      </c>
      <c r="V1366" s="99">
        <v>8.6300000000000005E-4</v>
      </c>
      <c r="W1366" s="99">
        <v>5.8600000000000004E-4</v>
      </c>
      <c r="X1366" s="99">
        <v>2.8600000000000001E-4</v>
      </c>
      <c r="Y1366" s="99">
        <v>2.0000000000000002E-5</v>
      </c>
      <c r="Z1366" s="99">
        <v>7.1899999999999998E-6</v>
      </c>
      <c r="AA1366" s="99">
        <v>1.6899999999999999E-6</v>
      </c>
      <c r="AB1366" s="99">
        <v>5.6700000000000003E-7</v>
      </c>
      <c r="AC1366" s="99">
        <v>1.9000000000000001E-7</v>
      </c>
    </row>
    <row r="1367" spans="1:29" s="98" customFormat="1" x14ac:dyDescent="0.25">
      <c r="A1367" s="98" t="s">
        <v>86</v>
      </c>
      <c r="B1367" s="98" t="s">
        <v>237</v>
      </c>
      <c r="C1367" s="98" t="s">
        <v>290</v>
      </c>
      <c r="D1367" s="98">
        <v>2020</v>
      </c>
      <c r="E1367" s="98">
        <v>2019</v>
      </c>
      <c r="F1367" s="98" t="s">
        <v>279</v>
      </c>
      <c r="G1367" s="98" t="s">
        <v>277</v>
      </c>
      <c r="H1367" s="98" t="s">
        <v>274</v>
      </c>
      <c r="I1367" s="99">
        <f t="shared" si="54"/>
        <v>1.4651746421267895</v>
      </c>
      <c r="J1367" s="99">
        <f t="shared" si="54"/>
        <v>0.53021513292433542</v>
      </c>
      <c r="K1367" s="99">
        <f t="shared" si="54"/>
        <v>0.27320245398773008</v>
      </c>
      <c r="L1367" s="99">
        <f t="shared" si="54"/>
        <v>0.20399116564417177</v>
      </c>
      <c r="M1367" s="99">
        <f t="shared" si="54"/>
        <v>9.1067484662576706E-2</v>
      </c>
      <c r="N1367" s="99">
        <f t="shared" si="53"/>
        <v>2.371802044989775E-3</v>
      </c>
      <c r="O1367" s="99">
        <f t="shared" si="53"/>
        <v>1.5582658486707568E-3</v>
      </c>
      <c r="P1367" s="99">
        <f t="shared" si="53"/>
        <v>3.0720098159509203E-4</v>
      </c>
      <c r="Q1367" s="99">
        <f t="shared" si="53"/>
        <v>9.2281717791411046E-5</v>
      </c>
      <c r="R1367" s="99">
        <f t="shared" si="53"/>
        <v>2.8858274028629859E-5</v>
      </c>
      <c r="S1367" s="101"/>
      <c r="T1367" s="99">
        <v>3.6200000000000002E-4</v>
      </c>
      <c r="U1367" s="99">
        <v>1.3100000000000001E-4</v>
      </c>
      <c r="V1367" s="99">
        <v>6.7500000000000001E-5</v>
      </c>
      <c r="W1367" s="99">
        <v>5.0399999999999999E-5</v>
      </c>
      <c r="X1367" s="99">
        <v>2.2500000000000001E-5</v>
      </c>
      <c r="Y1367" s="99">
        <v>5.8599999999999998E-7</v>
      </c>
      <c r="Z1367" s="99">
        <v>3.8500000000000002E-7</v>
      </c>
      <c r="AA1367" s="99">
        <v>7.5899999999999998E-8</v>
      </c>
      <c r="AB1367" s="99">
        <v>2.2799999999999999E-8</v>
      </c>
      <c r="AC1367" s="99">
        <v>7.13E-9</v>
      </c>
    </row>
    <row r="1368" spans="1:29" s="98" customFormat="1" x14ac:dyDescent="0.25">
      <c r="A1368" s="98" t="s">
        <v>86</v>
      </c>
      <c r="B1368" s="98" t="s">
        <v>237</v>
      </c>
      <c r="C1368" s="98" t="s">
        <v>290</v>
      </c>
      <c r="D1368" s="98">
        <v>2020</v>
      </c>
      <c r="E1368" s="98">
        <v>2019</v>
      </c>
      <c r="F1368" s="98" t="s">
        <v>279</v>
      </c>
      <c r="G1368" s="98" t="s">
        <v>277</v>
      </c>
      <c r="H1368" s="98" t="s">
        <v>275</v>
      </c>
      <c r="I1368" s="99">
        <f t="shared" si="54"/>
        <v>2.521557464212679</v>
      </c>
      <c r="J1368" s="99">
        <f t="shared" si="54"/>
        <v>0.91067484662576681</v>
      </c>
      <c r="K1368" s="99">
        <f t="shared" si="54"/>
        <v>0.55854723926380367</v>
      </c>
      <c r="L1368" s="99">
        <f t="shared" si="54"/>
        <v>0.35131811860940693</v>
      </c>
      <c r="M1368" s="99">
        <f t="shared" si="54"/>
        <v>0.15582658486707568</v>
      </c>
      <c r="N1368" s="99">
        <f t="shared" si="53"/>
        <v>8.2163108384458085E-3</v>
      </c>
      <c r="O1368" s="99">
        <f t="shared" si="53"/>
        <v>2.9101120654396731E-3</v>
      </c>
      <c r="P1368" s="99">
        <f t="shared" si="53"/>
        <v>6.0711656441717792E-4</v>
      </c>
      <c r="Q1368" s="99">
        <f t="shared" si="53"/>
        <v>1.8982511247443763E-4</v>
      </c>
      <c r="R1368" s="99">
        <f t="shared" si="53"/>
        <v>6.2735378323108384E-5</v>
      </c>
      <c r="S1368" s="101"/>
      <c r="T1368" s="99">
        <v>6.2299999999999996E-4</v>
      </c>
      <c r="U1368" s="99">
        <v>2.2499999999999999E-4</v>
      </c>
      <c r="V1368" s="99">
        <v>1.3799999999999999E-4</v>
      </c>
      <c r="W1368" s="99">
        <v>8.6799999999999996E-5</v>
      </c>
      <c r="X1368" s="99">
        <v>3.8500000000000001E-5</v>
      </c>
      <c r="Y1368" s="99">
        <v>2.03E-6</v>
      </c>
      <c r="Z1368" s="99">
        <v>7.1900000000000002E-7</v>
      </c>
      <c r="AA1368" s="99">
        <v>1.4999999999999999E-7</v>
      </c>
      <c r="AB1368" s="99">
        <v>4.6900000000000003E-8</v>
      </c>
      <c r="AC1368" s="99">
        <v>1.55E-8</v>
      </c>
    </row>
    <row r="1369" spans="1:29" s="98" customFormat="1" x14ac:dyDescent="0.25">
      <c r="A1369" s="98" t="s">
        <v>86</v>
      </c>
      <c r="B1369" s="98" t="s">
        <v>237</v>
      </c>
      <c r="C1369" s="98" t="s">
        <v>290</v>
      </c>
      <c r="D1369" s="98">
        <v>2020</v>
      </c>
      <c r="E1369" s="98">
        <v>2019</v>
      </c>
      <c r="F1369" s="98" t="s">
        <v>279</v>
      </c>
      <c r="G1369" s="98" t="s">
        <v>277</v>
      </c>
      <c r="H1369" s="98" t="s">
        <v>276</v>
      </c>
      <c r="I1369" s="99">
        <f t="shared" si="54"/>
        <v>5.9092678936605312</v>
      </c>
      <c r="J1369" s="99">
        <f t="shared" si="54"/>
        <v>2.8170208588957055</v>
      </c>
      <c r="K1369" s="99">
        <f t="shared" si="54"/>
        <v>2.1613349693251536</v>
      </c>
      <c r="L1369" s="99">
        <f t="shared" si="54"/>
        <v>1.1697112474437628</v>
      </c>
      <c r="M1369" s="99">
        <f t="shared" si="54"/>
        <v>0.57068957055214731</v>
      </c>
      <c r="N1369" s="99">
        <f t="shared" si="53"/>
        <v>5.7473701431492843E-2</v>
      </c>
      <c r="O1369" s="99">
        <f t="shared" si="53"/>
        <v>1.3518462167689161E-2</v>
      </c>
      <c r="P1369" s="99">
        <f t="shared" si="53"/>
        <v>2.93439672801636E-3</v>
      </c>
      <c r="Q1369" s="99">
        <f t="shared" si="53"/>
        <v>9.3495950920245404E-4</v>
      </c>
      <c r="R1369" s="99">
        <f t="shared" si="53"/>
        <v>2.9991558282208589E-4</v>
      </c>
      <c r="S1369" s="101"/>
      <c r="T1369" s="99">
        <v>1.4599999999999999E-3</v>
      </c>
      <c r="U1369" s="99">
        <v>6.96E-4</v>
      </c>
      <c r="V1369" s="99">
        <v>5.3399999999999997E-4</v>
      </c>
      <c r="W1369" s="99">
        <v>2.8899999999999998E-4</v>
      </c>
      <c r="X1369" s="99">
        <v>1.4100000000000001E-4</v>
      </c>
      <c r="Y1369" s="99">
        <v>1.42E-5</v>
      </c>
      <c r="Z1369" s="99">
        <v>3.3400000000000002E-6</v>
      </c>
      <c r="AA1369" s="99">
        <v>7.2500000000000005E-7</v>
      </c>
      <c r="AB1369" s="99">
        <v>2.3099999999999999E-7</v>
      </c>
      <c r="AC1369" s="99">
        <v>7.4099999999999995E-8</v>
      </c>
    </row>
    <row r="1370" spans="1:29" s="98" customFormat="1" x14ac:dyDescent="0.25">
      <c r="A1370" s="98" t="s">
        <v>86</v>
      </c>
      <c r="B1370" s="98" t="s">
        <v>237</v>
      </c>
      <c r="C1370" s="98" t="s">
        <v>290</v>
      </c>
      <c r="D1370" s="98">
        <v>2020</v>
      </c>
      <c r="E1370" s="98">
        <v>2019</v>
      </c>
      <c r="F1370" s="98" t="s">
        <v>279</v>
      </c>
      <c r="G1370" s="98" t="s">
        <v>278</v>
      </c>
      <c r="H1370" s="98" t="s">
        <v>274</v>
      </c>
      <c r="I1370" s="99">
        <f t="shared" si="54"/>
        <v>0.61988157936133337</v>
      </c>
      <c r="J1370" s="99">
        <f t="shared" si="54"/>
        <v>0.2243217870064495</v>
      </c>
      <c r="K1370" s="99">
        <f t="shared" si="54"/>
        <v>0.11558565361019348</v>
      </c>
      <c r="L1370" s="99">
        <f t="shared" si="54"/>
        <v>8.6303954695611043E-2</v>
      </c>
      <c r="M1370" s="99">
        <f t="shared" si="54"/>
        <v>3.8528551203397834E-2</v>
      </c>
      <c r="N1370" s="99">
        <f t="shared" si="53"/>
        <v>1.0034547113418283E-3</v>
      </c>
      <c r="O1370" s="99">
        <f t="shared" si="53"/>
        <v>6.5926632059147246E-4</v>
      </c>
      <c r="P1370" s="99">
        <f t="shared" si="53"/>
        <v>1.2996964605946216E-4</v>
      </c>
      <c r="Q1370" s="99">
        <f t="shared" si="53"/>
        <v>3.9042265219443151E-5</v>
      </c>
      <c r="R1370" s="99">
        <f t="shared" si="53"/>
        <v>1.2209269781343394E-5</v>
      </c>
      <c r="S1370" s="101"/>
      <c r="T1370" s="99">
        <v>1.5315384615384599E-4</v>
      </c>
      <c r="U1370" s="99">
        <v>5.5423076923076898E-5</v>
      </c>
      <c r="V1370" s="99">
        <v>2.8557692307692302E-5</v>
      </c>
      <c r="W1370" s="99">
        <v>2.1323076923076899E-5</v>
      </c>
      <c r="X1370" s="99">
        <v>9.5192307692307694E-6</v>
      </c>
      <c r="Y1370" s="99">
        <v>2.4792307692307702E-7</v>
      </c>
      <c r="Z1370" s="99">
        <v>1.62884615384615E-7</v>
      </c>
      <c r="AA1370" s="99">
        <v>3.21115384615385E-8</v>
      </c>
      <c r="AB1370" s="99">
        <v>9.6461538461538494E-9</v>
      </c>
      <c r="AC1370" s="99">
        <v>3.0165384615384602E-9</v>
      </c>
    </row>
    <row r="1371" spans="1:29" s="98" customFormat="1" x14ac:dyDescent="0.25">
      <c r="A1371" s="98" t="s">
        <v>86</v>
      </c>
      <c r="B1371" s="98" t="s">
        <v>237</v>
      </c>
      <c r="C1371" s="98" t="s">
        <v>290</v>
      </c>
      <c r="D1371" s="98">
        <v>2020</v>
      </c>
      <c r="E1371" s="98">
        <v>2019</v>
      </c>
      <c r="F1371" s="98" t="s">
        <v>279</v>
      </c>
      <c r="G1371" s="98" t="s">
        <v>278</v>
      </c>
      <c r="H1371" s="98" t="s">
        <v>275</v>
      </c>
      <c r="I1371" s="99">
        <f t="shared" si="54"/>
        <v>1.0668127733207484</v>
      </c>
      <c r="J1371" s="99">
        <f t="shared" si="54"/>
        <v>0.38528551203397832</v>
      </c>
      <c r="K1371" s="99">
        <f t="shared" si="54"/>
        <v>0.23630844738084009</v>
      </c>
      <c r="L1371" s="99">
        <f t="shared" si="54"/>
        <v>0.14863458864244131</v>
      </c>
      <c r="M1371" s="99">
        <f t="shared" si="54"/>
        <v>6.5926632059147242E-2</v>
      </c>
      <c r="N1371" s="99">
        <f t="shared" si="53"/>
        <v>3.4761315085732269E-3</v>
      </c>
      <c r="O1371" s="99">
        <f t="shared" si="53"/>
        <v>1.2312012584552476E-3</v>
      </c>
      <c r="P1371" s="99">
        <f t="shared" si="53"/>
        <v>2.5685700802265235E-4</v>
      </c>
      <c r="Q1371" s="99">
        <f t="shared" si="53"/>
        <v>8.0310624508415964E-5</v>
      </c>
      <c r="R1371" s="99">
        <f t="shared" si="53"/>
        <v>2.6541890829007402E-5</v>
      </c>
      <c r="S1371" s="101"/>
      <c r="T1371" s="99">
        <v>2.6357692307692302E-4</v>
      </c>
      <c r="U1371" s="99">
        <v>9.5192307692307701E-5</v>
      </c>
      <c r="V1371" s="99">
        <v>5.8384615384615399E-5</v>
      </c>
      <c r="W1371" s="99">
        <v>3.6723076923076897E-5</v>
      </c>
      <c r="X1371" s="99">
        <v>1.6288461538461499E-5</v>
      </c>
      <c r="Y1371" s="99">
        <v>8.58846153846154E-7</v>
      </c>
      <c r="Z1371" s="99">
        <v>3.0419230769230801E-7</v>
      </c>
      <c r="AA1371" s="99">
        <v>6.3461538461538507E-8</v>
      </c>
      <c r="AB1371" s="99">
        <v>1.98423076923077E-8</v>
      </c>
      <c r="AC1371" s="99">
        <v>6.5576923076923101E-9</v>
      </c>
    </row>
    <row r="1372" spans="1:29" s="98" customFormat="1" x14ac:dyDescent="0.25">
      <c r="A1372" s="98" t="s">
        <v>86</v>
      </c>
      <c r="B1372" s="98" t="s">
        <v>237</v>
      </c>
      <c r="C1372" s="98" t="s">
        <v>290</v>
      </c>
      <c r="D1372" s="98">
        <v>2020</v>
      </c>
      <c r="E1372" s="98">
        <v>2019</v>
      </c>
      <c r="F1372" s="98" t="s">
        <v>279</v>
      </c>
      <c r="G1372" s="98" t="s">
        <v>278</v>
      </c>
      <c r="H1372" s="98" t="s">
        <v>276</v>
      </c>
      <c r="I1372" s="99">
        <f t="shared" si="54"/>
        <v>2.5000748780871493</v>
      </c>
      <c r="J1372" s="99">
        <f t="shared" si="54"/>
        <v>1.1918165172251043</v>
      </c>
      <c r="K1372" s="99">
        <f t="shared" si="54"/>
        <v>0.9144109485606422</v>
      </c>
      <c r="L1372" s="99">
        <f t="shared" si="54"/>
        <v>0.4948778354569775</v>
      </c>
      <c r="M1372" s="99">
        <f t="shared" si="54"/>
        <v>0.24144558754129328</v>
      </c>
      <c r="N1372" s="99">
        <f t="shared" si="53"/>
        <v>2.4315796759477752E-2</v>
      </c>
      <c r="O1372" s="99">
        <f t="shared" si="53"/>
        <v>5.71934937863771E-3</v>
      </c>
      <c r="P1372" s="99">
        <f t="shared" si="53"/>
        <v>1.2414755387761514E-3</v>
      </c>
      <c r="Q1372" s="99">
        <f t="shared" si="53"/>
        <v>3.9555979235488431E-4</v>
      </c>
      <c r="R1372" s="99">
        <f t="shared" si="53"/>
        <v>1.2688736196319019E-4</v>
      </c>
      <c r="S1372" s="101"/>
      <c r="T1372" s="99">
        <v>6.1769230769230803E-4</v>
      </c>
      <c r="U1372" s="99">
        <v>2.9446153846153798E-4</v>
      </c>
      <c r="V1372" s="99">
        <v>2.2592307692307701E-4</v>
      </c>
      <c r="W1372" s="99">
        <v>1.22269230769231E-4</v>
      </c>
      <c r="X1372" s="99">
        <v>5.9653846153846202E-5</v>
      </c>
      <c r="Y1372" s="99">
        <v>6.0076923076923099E-6</v>
      </c>
      <c r="Z1372" s="99">
        <v>1.41307692307692E-6</v>
      </c>
      <c r="AA1372" s="99">
        <v>3.0673076923076902E-7</v>
      </c>
      <c r="AB1372" s="99">
        <v>9.7730769230769202E-8</v>
      </c>
      <c r="AC1372" s="99">
        <v>3.1349999999999999E-8</v>
      </c>
    </row>
    <row r="1373" spans="1:29" s="98" customFormat="1" x14ac:dyDescent="0.25">
      <c r="A1373" s="98" t="s">
        <v>86</v>
      </c>
      <c r="B1373" s="98" t="s">
        <v>237</v>
      </c>
      <c r="C1373" s="98" t="s">
        <v>290</v>
      </c>
      <c r="D1373" s="98">
        <v>2020</v>
      </c>
      <c r="E1373" s="98">
        <v>2019</v>
      </c>
      <c r="F1373" s="98" t="s">
        <v>280</v>
      </c>
      <c r="G1373" s="98" t="s">
        <v>273</v>
      </c>
      <c r="H1373" s="98" t="s">
        <v>274</v>
      </c>
      <c r="I1373" s="99">
        <f t="shared" si="54"/>
        <v>1.6189775051124746E-13</v>
      </c>
      <c r="J1373" s="99">
        <f t="shared" si="54"/>
        <v>3.0679623721881394E-7</v>
      </c>
      <c r="K1373" s="99">
        <f t="shared" si="54"/>
        <v>2.3718020449897755E-6</v>
      </c>
      <c r="L1373" s="99">
        <f t="shared" si="54"/>
        <v>1.4692220858895706E-5</v>
      </c>
      <c r="M1373" s="99">
        <f t="shared" si="54"/>
        <v>4.8164580777096122E-5</v>
      </c>
      <c r="N1373" s="99">
        <f t="shared" si="53"/>
        <v>1.0280507157464213E-5</v>
      </c>
      <c r="O1373" s="99">
        <f t="shared" si="53"/>
        <v>7.4068220858895713E-6</v>
      </c>
      <c r="P1373" s="99">
        <f t="shared" si="53"/>
        <v>2.6794077709611454E-6</v>
      </c>
      <c r="Q1373" s="99">
        <f t="shared" si="53"/>
        <v>1.1616163599182004E-6</v>
      </c>
      <c r="R1373" s="99">
        <f t="shared" si="53"/>
        <v>4.8164580777096114E-7</v>
      </c>
      <c r="S1373" s="101"/>
      <c r="T1373" s="99">
        <v>4.0000000000000003E-17</v>
      </c>
      <c r="U1373" s="99">
        <v>7.5799999999999999E-11</v>
      </c>
      <c r="V1373" s="99">
        <v>5.8600000000000004E-10</v>
      </c>
      <c r="W1373" s="99">
        <v>3.6300000000000001E-9</v>
      </c>
      <c r="X1373" s="99">
        <v>1.1900000000000001E-8</v>
      </c>
      <c r="Y1373" s="99">
        <v>2.5399999999999999E-9</v>
      </c>
      <c r="Z1373" s="99">
        <v>1.8300000000000001E-9</v>
      </c>
      <c r="AA1373" s="99">
        <v>6.6199999999999999E-10</v>
      </c>
      <c r="AB1373" s="99">
        <v>2.8699999999999999E-10</v>
      </c>
      <c r="AC1373" s="99">
        <v>1.19E-10</v>
      </c>
    </row>
    <row r="1374" spans="1:29" s="98" customFormat="1" x14ac:dyDescent="0.25">
      <c r="A1374" s="98" t="s">
        <v>86</v>
      </c>
      <c r="B1374" s="98" t="s">
        <v>237</v>
      </c>
      <c r="C1374" s="98" t="s">
        <v>290</v>
      </c>
      <c r="D1374" s="98">
        <v>2020</v>
      </c>
      <c r="E1374" s="98">
        <v>2019</v>
      </c>
      <c r="F1374" s="98" t="s">
        <v>280</v>
      </c>
      <c r="G1374" s="98" t="s">
        <v>273</v>
      </c>
      <c r="H1374" s="98" t="s">
        <v>275</v>
      </c>
      <c r="I1374" s="99">
        <f t="shared" si="54"/>
        <v>9.1067484662576683E-11</v>
      </c>
      <c r="J1374" s="99">
        <f t="shared" si="54"/>
        <v>5.5045235173824143E-6</v>
      </c>
      <c r="K1374" s="99">
        <f t="shared" si="54"/>
        <v>5.9092678936605317E-5</v>
      </c>
      <c r="L1374" s="99">
        <f t="shared" si="54"/>
        <v>1.6513570552147239E-4</v>
      </c>
      <c r="M1374" s="99">
        <f t="shared" si="54"/>
        <v>3.9786372188139058E-4</v>
      </c>
      <c r="N1374" s="99">
        <f t="shared" si="53"/>
        <v>7.0425521472392642E-5</v>
      </c>
      <c r="O1374" s="99">
        <f t="shared" si="53"/>
        <v>3.3836629856850716E-5</v>
      </c>
      <c r="P1374" s="99">
        <f t="shared" si="53"/>
        <v>1.1737586912065439E-5</v>
      </c>
      <c r="Q1374" s="99">
        <f t="shared" si="53"/>
        <v>5.4640490797546017E-6</v>
      </c>
      <c r="R1374" s="99">
        <f t="shared" si="53"/>
        <v>3.1367689161554192E-6</v>
      </c>
      <c r="S1374" s="101"/>
      <c r="T1374" s="99">
        <v>2.2499999999999999E-14</v>
      </c>
      <c r="U1374" s="99">
        <v>1.3600000000000001E-9</v>
      </c>
      <c r="V1374" s="99">
        <v>1.46E-8</v>
      </c>
      <c r="W1374" s="99">
        <v>4.0800000000000001E-8</v>
      </c>
      <c r="X1374" s="99">
        <v>9.83E-8</v>
      </c>
      <c r="Y1374" s="99">
        <v>1.74E-8</v>
      </c>
      <c r="Z1374" s="99">
        <v>8.3600000000000001E-9</v>
      </c>
      <c r="AA1374" s="99">
        <v>2.8999999999999999E-9</v>
      </c>
      <c r="AB1374" s="99">
        <v>1.3500000000000001E-9</v>
      </c>
      <c r="AC1374" s="99">
        <v>7.7500000000000001E-10</v>
      </c>
    </row>
    <row r="1375" spans="1:29" s="98" customFormat="1" x14ac:dyDescent="0.25">
      <c r="A1375" s="98" t="s">
        <v>86</v>
      </c>
      <c r="B1375" s="98" t="s">
        <v>237</v>
      </c>
      <c r="C1375" s="98" t="s">
        <v>290</v>
      </c>
      <c r="D1375" s="98">
        <v>2020</v>
      </c>
      <c r="E1375" s="98">
        <v>2019</v>
      </c>
      <c r="F1375" s="98" t="s">
        <v>280</v>
      </c>
      <c r="G1375" s="98" t="s">
        <v>273</v>
      </c>
      <c r="H1375" s="98" t="s">
        <v>276</v>
      </c>
      <c r="I1375" s="99">
        <f t="shared" si="54"/>
        <v>2.5336997955010224E-7</v>
      </c>
      <c r="J1375" s="99">
        <f t="shared" si="54"/>
        <v>1.9063460122699385E-4</v>
      </c>
      <c r="K1375" s="99">
        <f t="shared" si="54"/>
        <v>1.4813644171779142E-3</v>
      </c>
      <c r="L1375" s="99">
        <f t="shared" si="54"/>
        <v>2.9060646216768921E-3</v>
      </c>
      <c r="M1375" s="99">
        <f t="shared" si="54"/>
        <v>7.8115664621676902E-3</v>
      </c>
      <c r="N1375" s="99">
        <f t="shared" si="53"/>
        <v>2.7603566462167692E-3</v>
      </c>
      <c r="O1375" s="99">
        <f t="shared" si="53"/>
        <v>1.6837366053169735E-3</v>
      </c>
      <c r="P1375" s="99">
        <f t="shared" si="53"/>
        <v>6.5163844580777086E-4</v>
      </c>
      <c r="Q1375" s="99">
        <f t="shared" si="53"/>
        <v>3.0072507157464211E-4</v>
      </c>
      <c r="R1375" s="99">
        <f t="shared" si="53"/>
        <v>1.2061382413087935E-4</v>
      </c>
      <c r="S1375" s="101"/>
      <c r="T1375" s="99">
        <v>6.2599999999999996E-11</v>
      </c>
      <c r="U1375" s="99">
        <v>4.7099999999999998E-8</v>
      </c>
      <c r="V1375" s="99">
        <v>3.6600000000000002E-7</v>
      </c>
      <c r="W1375" s="99">
        <v>7.1800000000000005E-7</v>
      </c>
      <c r="X1375" s="99">
        <v>1.9300000000000002E-6</v>
      </c>
      <c r="Y1375" s="99">
        <v>6.8199999999999999E-7</v>
      </c>
      <c r="Z1375" s="99">
        <v>4.1600000000000002E-7</v>
      </c>
      <c r="AA1375" s="99">
        <v>1.61E-7</v>
      </c>
      <c r="AB1375" s="99">
        <v>7.4299999999999997E-8</v>
      </c>
      <c r="AC1375" s="99">
        <v>2.9799999999999999E-8</v>
      </c>
    </row>
    <row r="1376" spans="1:29" s="98" customFormat="1" x14ac:dyDescent="0.25">
      <c r="A1376" s="98" t="s">
        <v>86</v>
      </c>
      <c r="B1376" s="98" t="s">
        <v>237</v>
      </c>
      <c r="C1376" s="98" t="s">
        <v>290</v>
      </c>
      <c r="D1376" s="98">
        <v>2020</v>
      </c>
      <c r="E1376" s="98">
        <v>2019</v>
      </c>
      <c r="F1376" s="98" t="s">
        <v>280</v>
      </c>
      <c r="G1376" s="98" t="s">
        <v>277</v>
      </c>
      <c r="H1376" s="98" t="s">
        <v>274</v>
      </c>
      <c r="I1376" s="99">
        <f t="shared" si="54"/>
        <v>3.3836629856850719E-8</v>
      </c>
      <c r="J1376" s="99">
        <f t="shared" si="54"/>
        <v>2.7765464212678936E-5</v>
      </c>
      <c r="K1376" s="99">
        <f t="shared" si="54"/>
        <v>9.1067484662576688E-5</v>
      </c>
      <c r="L1376" s="99">
        <f t="shared" si="54"/>
        <v>5.3831002044989781E-4</v>
      </c>
      <c r="M1376" s="99">
        <f t="shared" si="54"/>
        <v>1.3397038854805728E-3</v>
      </c>
      <c r="N1376" s="99">
        <f t="shared" si="53"/>
        <v>2.201809406952965E-4</v>
      </c>
      <c r="O1376" s="99">
        <f t="shared" si="53"/>
        <v>1.5704081799591002E-4</v>
      </c>
      <c r="P1376" s="99">
        <f t="shared" si="53"/>
        <v>4.9378813905930473E-5</v>
      </c>
      <c r="Q1376" s="99">
        <f t="shared" si="53"/>
        <v>1.9022985685071574E-5</v>
      </c>
      <c r="R1376" s="99">
        <f t="shared" si="53"/>
        <v>7.447296523517383E-6</v>
      </c>
      <c r="S1376" s="101"/>
      <c r="T1376" s="99">
        <v>8.3600000000000007E-12</v>
      </c>
      <c r="U1376" s="99">
        <v>6.8599999999999999E-9</v>
      </c>
      <c r="V1376" s="99">
        <v>2.25E-8</v>
      </c>
      <c r="W1376" s="99">
        <v>1.3300000000000001E-7</v>
      </c>
      <c r="X1376" s="99">
        <v>3.3099999999999999E-7</v>
      </c>
      <c r="Y1376" s="99">
        <v>5.4399999999999997E-8</v>
      </c>
      <c r="Z1376" s="99">
        <v>3.8799999999999997E-8</v>
      </c>
      <c r="AA1376" s="99">
        <v>1.22E-8</v>
      </c>
      <c r="AB1376" s="99">
        <v>4.6999999999999999E-9</v>
      </c>
      <c r="AC1376" s="99">
        <v>1.8400000000000001E-9</v>
      </c>
    </row>
    <row r="1377" spans="1:29" s="98" customFormat="1" x14ac:dyDescent="0.25">
      <c r="A1377" s="98" t="s">
        <v>86</v>
      </c>
      <c r="B1377" s="98" t="s">
        <v>237</v>
      </c>
      <c r="C1377" s="98" t="s">
        <v>290</v>
      </c>
      <c r="D1377" s="98">
        <v>2020</v>
      </c>
      <c r="E1377" s="98">
        <v>2019</v>
      </c>
      <c r="F1377" s="98" t="s">
        <v>280</v>
      </c>
      <c r="G1377" s="98" t="s">
        <v>277</v>
      </c>
      <c r="H1377" s="98" t="s">
        <v>275</v>
      </c>
      <c r="I1377" s="99">
        <f t="shared" si="54"/>
        <v>4.6545603271983644E-8</v>
      </c>
      <c r="J1377" s="99">
        <f t="shared" si="54"/>
        <v>4.6140858895705523E-5</v>
      </c>
      <c r="K1377" s="99">
        <f t="shared" si="54"/>
        <v>3.4362797546012266E-4</v>
      </c>
      <c r="L1377" s="99">
        <f t="shared" si="54"/>
        <v>6.9211288343558298E-4</v>
      </c>
      <c r="M1377" s="99">
        <f t="shared" si="54"/>
        <v>1.5987402862985684E-3</v>
      </c>
      <c r="N1377" s="99">
        <f t="shared" si="53"/>
        <v>4.897406952965236E-4</v>
      </c>
      <c r="O1377" s="99">
        <f t="shared" si="53"/>
        <v>2.9748711656441717E-4</v>
      </c>
      <c r="P1377" s="99">
        <f t="shared" si="53"/>
        <v>8.9853251533742343E-5</v>
      </c>
      <c r="Q1377" s="99">
        <f t="shared" si="53"/>
        <v>3.3593783231083846E-5</v>
      </c>
      <c r="R1377" s="99">
        <f t="shared" si="53"/>
        <v>1.2547075664621677E-5</v>
      </c>
      <c r="S1377" s="101"/>
      <c r="T1377" s="99">
        <v>1.1500000000000001E-11</v>
      </c>
      <c r="U1377" s="99">
        <v>1.14E-8</v>
      </c>
      <c r="V1377" s="99">
        <v>8.4899999999999999E-8</v>
      </c>
      <c r="W1377" s="99">
        <v>1.7100000000000001E-7</v>
      </c>
      <c r="X1377" s="99">
        <v>3.9499999999999998E-7</v>
      </c>
      <c r="Y1377" s="99">
        <v>1.2100000000000001E-7</v>
      </c>
      <c r="Z1377" s="99">
        <v>7.3500000000000003E-8</v>
      </c>
      <c r="AA1377" s="99">
        <v>2.22E-8</v>
      </c>
      <c r="AB1377" s="99">
        <v>8.2999999999999999E-9</v>
      </c>
      <c r="AC1377" s="99">
        <v>3.1E-9</v>
      </c>
    </row>
    <row r="1378" spans="1:29" s="98" customFormat="1" x14ac:dyDescent="0.25">
      <c r="A1378" s="98" t="s">
        <v>86</v>
      </c>
      <c r="B1378" s="98" t="s">
        <v>237</v>
      </c>
      <c r="C1378" s="98" t="s">
        <v>290</v>
      </c>
      <c r="D1378" s="98">
        <v>2020</v>
      </c>
      <c r="E1378" s="98">
        <v>2019</v>
      </c>
      <c r="F1378" s="98" t="s">
        <v>280</v>
      </c>
      <c r="G1378" s="98" t="s">
        <v>277</v>
      </c>
      <c r="H1378" s="98" t="s">
        <v>276</v>
      </c>
      <c r="I1378" s="99">
        <f t="shared" si="54"/>
        <v>9.1472229038854814E-8</v>
      </c>
      <c r="J1378" s="99">
        <f t="shared" si="54"/>
        <v>8.661529652351738E-5</v>
      </c>
      <c r="K1378" s="99">
        <f t="shared" si="54"/>
        <v>9.7138650306748456E-4</v>
      </c>
      <c r="L1378" s="99">
        <f t="shared" si="54"/>
        <v>1.4854118609406953E-3</v>
      </c>
      <c r="M1378" s="99">
        <f t="shared" si="54"/>
        <v>2.9586813905930474E-3</v>
      </c>
      <c r="N1378" s="99">
        <f t="shared" si="53"/>
        <v>1.384225766871166E-3</v>
      </c>
      <c r="O1378" s="99">
        <f t="shared" si="53"/>
        <v>5.585472392638036E-4</v>
      </c>
      <c r="P1378" s="99">
        <f t="shared" si="53"/>
        <v>2.8048785276073621E-4</v>
      </c>
      <c r="Q1378" s="99">
        <f t="shared" si="53"/>
        <v>1.2911345603271984E-4</v>
      </c>
      <c r="R1378" s="99">
        <f t="shared" si="53"/>
        <v>5.1402535787321065E-5</v>
      </c>
      <c r="S1378" s="101"/>
      <c r="T1378" s="99">
        <v>2.2600000000000001E-11</v>
      </c>
      <c r="U1378" s="99">
        <v>2.14E-8</v>
      </c>
      <c r="V1378" s="99">
        <v>2.3999999999999998E-7</v>
      </c>
      <c r="W1378" s="99">
        <v>3.6699999999999999E-7</v>
      </c>
      <c r="X1378" s="99">
        <v>7.3099999999999997E-7</v>
      </c>
      <c r="Y1378" s="99">
        <v>3.4200000000000002E-7</v>
      </c>
      <c r="Z1378" s="99">
        <v>1.3799999999999999E-7</v>
      </c>
      <c r="AA1378" s="99">
        <v>6.9300000000000005E-8</v>
      </c>
      <c r="AB1378" s="99">
        <v>3.1900000000000001E-8</v>
      </c>
      <c r="AC1378" s="99">
        <v>1.27E-8</v>
      </c>
    </row>
    <row r="1379" spans="1:29" s="98" customFormat="1" x14ac:dyDescent="0.25">
      <c r="A1379" s="98" t="s">
        <v>86</v>
      </c>
      <c r="B1379" s="98" t="s">
        <v>237</v>
      </c>
      <c r="C1379" s="98" t="s">
        <v>290</v>
      </c>
      <c r="D1379" s="98">
        <v>2020</v>
      </c>
      <c r="E1379" s="98">
        <v>2019</v>
      </c>
      <c r="F1379" s="98" t="s">
        <v>280</v>
      </c>
      <c r="G1379" s="98" t="s">
        <v>278</v>
      </c>
      <c r="H1379" s="98" t="s">
        <v>274</v>
      </c>
      <c r="I1379" s="99">
        <f t="shared" si="54"/>
        <v>1.431549724712916E-8</v>
      </c>
      <c r="J1379" s="99">
        <f t="shared" si="54"/>
        <v>1.1746927166902616E-5</v>
      </c>
      <c r="K1379" s="99">
        <f t="shared" si="54"/>
        <v>3.8528551203397834E-5</v>
      </c>
      <c r="L1379" s="99">
        <f t="shared" si="54"/>
        <v>2.2774654711341842E-4</v>
      </c>
      <c r="M1379" s="99">
        <f t="shared" si="54"/>
        <v>5.66797797703321E-4</v>
      </c>
      <c r="N1379" s="99">
        <f t="shared" si="53"/>
        <v>9.3153474909548489E-5</v>
      </c>
      <c r="O1379" s="99">
        <f t="shared" si="53"/>
        <v>6.6440346075192626E-5</v>
      </c>
      <c r="P1379" s="99">
        <f t="shared" si="53"/>
        <v>2.0891036652509041E-5</v>
      </c>
      <c r="Q1379" s="99">
        <f t="shared" si="53"/>
        <v>8.0481862513764414E-6</v>
      </c>
      <c r="R1379" s="99">
        <f t="shared" si="53"/>
        <v>3.1507792984112028E-6</v>
      </c>
      <c r="S1379" s="101"/>
      <c r="T1379" s="99">
        <v>3.5369230769230798E-12</v>
      </c>
      <c r="U1379" s="99">
        <v>2.9023076923076899E-9</v>
      </c>
      <c r="V1379" s="99">
        <v>9.5192307692307704E-9</v>
      </c>
      <c r="W1379" s="99">
        <v>5.62692307692308E-8</v>
      </c>
      <c r="X1379" s="99">
        <v>1.40038461538462E-7</v>
      </c>
      <c r="Y1379" s="99">
        <v>2.3015384615384601E-8</v>
      </c>
      <c r="Z1379" s="99">
        <v>1.6415384615384598E-8</v>
      </c>
      <c r="AA1379" s="99">
        <v>5.1615384615384601E-9</v>
      </c>
      <c r="AB1379" s="99">
        <v>1.9884615384615398E-9</v>
      </c>
      <c r="AC1379" s="99">
        <v>7.7846153846153903E-10</v>
      </c>
    </row>
    <row r="1380" spans="1:29" s="98" customFormat="1" x14ac:dyDescent="0.25">
      <c r="A1380" s="98" t="s">
        <v>86</v>
      </c>
      <c r="B1380" s="98" t="s">
        <v>237</v>
      </c>
      <c r="C1380" s="98" t="s">
        <v>290</v>
      </c>
      <c r="D1380" s="98">
        <v>2020</v>
      </c>
      <c r="E1380" s="98">
        <v>2019</v>
      </c>
      <c r="F1380" s="98" t="s">
        <v>280</v>
      </c>
      <c r="G1380" s="98" t="s">
        <v>278</v>
      </c>
      <c r="H1380" s="98" t="s">
        <v>275</v>
      </c>
      <c r="I1380" s="99">
        <f t="shared" si="54"/>
        <v>1.9692370615070021E-8</v>
      </c>
      <c r="J1380" s="99">
        <f t="shared" si="54"/>
        <v>1.9521132609721555E-5</v>
      </c>
      <c r="K1380" s="99">
        <f t="shared" si="54"/>
        <v>1.4538106654082128E-4</v>
      </c>
      <c r="L1380" s="99">
        <f t="shared" si="54"/>
        <v>2.9281698914582373E-4</v>
      </c>
      <c r="M1380" s="99">
        <f t="shared" si="54"/>
        <v>6.7639012112631896E-4</v>
      </c>
      <c r="N1380" s="99">
        <f t="shared" si="53"/>
        <v>2.0719798647160617E-4</v>
      </c>
      <c r="O1380" s="99">
        <f t="shared" si="53"/>
        <v>1.258599339310994E-4</v>
      </c>
      <c r="P1380" s="99">
        <f t="shared" si="53"/>
        <v>3.8014837187352516E-5</v>
      </c>
      <c r="Q1380" s="99">
        <f t="shared" si="53"/>
        <v>1.4212754443920082E-5</v>
      </c>
      <c r="R1380" s="99">
        <f t="shared" si="53"/>
        <v>5.3083781658014721E-6</v>
      </c>
      <c r="S1380" s="101"/>
      <c r="T1380" s="99">
        <v>4.8653846153846198E-12</v>
      </c>
      <c r="U1380" s="99">
        <v>4.8230769230769198E-9</v>
      </c>
      <c r="V1380" s="99">
        <v>3.59192307692308E-8</v>
      </c>
      <c r="W1380" s="99">
        <v>7.2346153846153903E-8</v>
      </c>
      <c r="X1380" s="99">
        <v>1.6711538461538499E-7</v>
      </c>
      <c r="Y1380" s="99">
        <v>5.1192307692307703E-8</v>
      </c>
      <c r="Z1380" s="99">
        <v>3.1096153846153802E-8</v>
      </c>
      <c r="AA1380" s="99">
        <v>9.3923076923076896E-9</v>
      </c>
      <c r="AB1380" s="99">
        <v>3.5115384615384598E-9</v>
      </c>
      <c r="AC1380" s="99">
        <v>1.31153846153846E-9</v>
      </c>
    </row>
    <row r="1381" spans="1:29" s="98" customFormat="1" x14ac:dyDescent="0.25">
      <c r="A1381" s="98" t="s">
        <v>86</v>
      </c>
      <c r="B1381" s="98" t="s">
        <v>237</v>
      </c>
      <c r="C1381" s="98" t="s">
        <v>290</v>
      </c>
      <c r="D1381" s="98">
        <v>2020</v>
      </c>
      <c r="E1381" s="98">
        <v>2019</v>
      </c>
      <c r="F1381" s="98" t="s">
        <v>280</v>
      </c>
      <c r="G1381" s="98" t="s">
        <v>278</v>
      </c>
      <c r="H1381" s="98" t="s">
        <v>276</v>
      </c>
      <c r="I1381" s="99">
        <f t="shared" si="54"/>
        <v>3.8699789208746258E-8</v>
      </c>
      <c r="J1381" s="99">
        <f t="shared" si="54"/>
        <v>3.6644933144565026E-5</v>
      </c>
      <c r="K1381" s="99">
        <f t="shared" si="54"/>
        <v>4.1097121283624542E-4</v>
      </c>
      <c r="L1381" s="99">
        <f t="shared" si="54"/>
        <v>6.2844347962875676E-4</v>
      </c>
      <c r="M1381" s="99">
        <f t="shared" si="54"/>
        <v>1.2517498190970592E-3</v>
      </c>
      <c r="N1381" s="99">
        <f t="shared" si="53"/>
        <v>5.8563397829164822E-4</v>
      </c>
      <c r="O1381" s="99">
        <f t="shared" si="53"/>
        <v>2.363084473808401E-4</v>
      </c>
      <c r="P1381" s="99">
        <f t="shared" si="53"/>
        <v>1.1866793770646545E-4</v>
      </c>
      <c r="Q1381" s="99">
        <f t="shared" si="53"/>
        <v>5.4624923706150513E-5</v>
      </c>
      <c r="R1381" s="99">
        <f t="shared" si="53"/>
        <v>2.1747226679251209E-5</v>
      </c>
      <c r="S1381" s="101"/>
      <c r="T1381" s="99">
        <v>9.5615384615384603E-12</v>
      </c>
      <c r="U1381" s="99">
        <v>9.0538461538461493E-9</v>
      </c>
      <c r="V1381" s="99">
        <v>1.01538461538462E-7</v>
      </c>
      <c r="W1381" s="99">
        <v>1.5526923076923101E-7</v>
      </c>
      <c r="X1381" s="99">
        <v>3.0926923076923099E-7</v>
      </c>
      <c r="Y1381" s="99">
        <v>1.4469230769230799E-7</v>
      </c>
      <c r="Z1381" s="99">
        <v>5.8384615384615403E-8</v>
      </c>
      <c r="AA1381" s="99">
        <v>2.93192307692308E-8</v>
      </c>
      <c r="AB1381" s="99">
        <v>1.34961538461538E-8</v>
      </c>
      <c r="AC1381" s="99">
        <v>5.3730769230769197E-9</v>
      </c>
    </row>
    <row r="1382" spans="1:29" s="98" customFormat="1" x14ac:dyDescent="0.25">
      <c r="A1382" s="98" t="s">
        <v>86</v>
      </c>
      <c r="B1382" s="98" t="s">
        <v>237</v>
      </c>
      <c r="C1382" s="98" t="s">
        <v>290</v>
      </c>
      <c r="D1382" s="98" t="s">
        <v>281</v>
      </c>
      <c r="E1382" s="98" t="s">
        <v>282</v>
      </c>
      <c r="F1382" s="98" t="s">
        <v>272</v>
      </c>
      <c r="G1382" s="98" t="s">
        <v>273</v>
      </c>
      <c r="H1382" s="98" t="s">
        <v>274</v>
      </c>
      <c r="I1382" s="99">
        <f t="shared" si="54"/>
        <v>6.4733599999999909E-12</v>
      </c>
      <c r="J1382" s="99">
        <f t="shared" si="54"/>
        <v>3.9051999999999978E-6</v>
      </c>
      <c r="K1382" s="99">
        <f t="shared" si="54"/>
        <v>3.5855300000000009E-5</v>
      </c>
      <c r="L1382" s="99">
        <f t="shared" si="54"/>
        <v>1.4491609999999996E-4</v>
      </c>
      <c r="M1382" s="99">
        <f t="shared" si="54"/>
        <v>3.8057599999999977E-4</v>
      </c>
      <c r="N1382" s="99">
        <f t="shared" si="53"/>
        <v>4.641546999999992E-5</v>
      </c>
      <c r="O1382" s="99">
        <f t="shared" si="53"/>
        <v>1.9469499999999984E-5</v>
      </c>
      <c r="P1382" s="99">
        <f t="shared" si="53"/>
        <v>6.6848759999999639E-6</v>
      </c>
      <c r="Q1382" s="99">
        <f t="shared" si="53"/>
        <v>3.6114689999999986E-6</v>
      </c>
      <c r="R1382" s="99">
        <f t="shared" si="53"/>
        <v>2.01717E-6</v>
      </c>
      <c r="S1382" s="101"/>
      <c r="T1382" s="99">
        <v>1.5993699676637001E-15</v>
      </c>
      <c r="U1382" s="99">
        <v>9.6485590137429199E-10</v>
      </c>
      <c r="V1382" s="99">
        <v>8.8587518694422E-9</v>
      </c>
      <c r="W1382" s="99">
        <v>3.5804351707760703E-8</v>
      </c>
      <c r="X1382" s="99">
        <v>9.4028730800323303E-8</v>
      </c>
      <c r="Y1382" s="99">
        <v>1.1467848034559399E-8</v>
      </c>
      <c r="Z1382" s="99">
        <v>4.8103200788197203E-9</v>
      </c>
      <c r="AA1382" s="99">
        <v>1.65162912489894E-9</v>
      </c>
      <c r="AB1382" s="99">
        <v>8.9228392330234399E-10</v>
      </c>
      <c r="AC1382" s="99">
        <v>4.9838122978981402E-10</v>
      </c>
    </row>
    <row r="1383" spans="1:29" s="98" customFormat="1" x14ac:dyDescent="0.25">
      <c r="A1383" s="98" t="s">
        <v>86</v>
      </c>
      <c r="B1383" s="98" t="s">
        <v>237</v>
      </c>
      <c r="C1383" s="98" t="s">
        <v>290</v>
      </c>
      <c r="D1383" s="98" t="s">
        <v>281</v>
      </c>
      <c r="E1383" s="98" t="s">
        <v>282</v>
      </c>
      <c r="F1383" s="98" t="s">
        <v>272</v>
      </c>
      <c r="G1383" s="98" t="s">
        <v>273</v>
      </c>
      <c r="H1383" s="98" t="s">
        <v>275</v>
      </c>
      <c r="I1383" s="99">
        <f t="shared" si="54"/>
        <v>0.90539649999999983</v>
      </c>
      <c r="J1383" s="99">
        <f t="shared" si="54"/>
        <v>0.19665299999999997</v>
      </c>
      <c r="K1383" s="99">
        <f t="shared" si="54"/>
        <v>9.2165599999999764E-2</v>
      </c>
      <c r="L1383" s="99">
        <f t="shared" si="54"/>
        <v>6.1511649999999814E-2</v>
      </c>
      <c r="M1383" s="99">
        <f t="shared" si="54"/>
        <v>3.2352449999999984E-2</v>
      </c>
      <c r="N1383" s="99">
        <f t="shared" si="53"/>
        <v>1.5560950000000002E-3</v>
      </c>
      <c r="O1383" s="99">
        <f t="shared" si="53"/>
        <v>6.2045999999999748E-4</v>
      </c>
      <c r="P1383" s="99">
        <f t="shared" si="53"/>
        <v>1.9117200000000001E-4</v>
      </c>
      <c r="Q1383" s="99">
        <f t="shared" si="53"/>
        <v>9.9294699999999766E-5</v>
      </c>
      <c r="R1383" s="99">
        <f t="shared" si="53"/>
        <v>5.5122699999999925E-5</v>
      </c>
      <c r="S1383" s="101"/>
      <c r="T1383" s="99">
        <v>2.23695881416734E-4</v>
      </c>
      <c r="U1383" s="99">
        <v>4.85869629143088E-5</v>
      </c>
      <c r="V1383" s="99">
        <v>2.2771310832659598E-5</v>
      </c>
      <c r="W1383" s="99">
        <v>1.5197654026879501E-5</v>
      </c>
      <c r="X1383" s="99">
        <v>7.9933043906628908E-6</v>
      </c>
      <c r="Y1383" s="99">
        <v>3.8446364945432501E-7</v>
      </c>
      <c r="Z1383" s="99">
        <v>1.5329675626515701E-7</v>
      </c>
      <c r="AA1383" s="99">
        <v>4.7232774858528697E-8</v>
      </c>
      <c r="AB1383" s="99">
        <v>2.45326941693613E-8</v>
      </c>
      <c r="AC1383" s="99">
        <v>1.3619139197655601E-8</v>
      </c>
    </row>
    <row r="1384" spans="1:29" s="98" customFormat="1" x14ac:dyDescent="0.25">
      <c r="A1384" s="98" t="s">
        <v>86</v>
      </c>
      <c r="B1384" s="98" t="s">
        <v>237</v>
      </c>
      <c r="C1384" s="98" t="s">
        <v>290</v>
      </c>
      <c r="D1384" s="98" t="s">
        <v>281</v>
      </c>
      <c r="E1384" s="98" t="s">
        <v>282</v>
      </c>
      <c r="F1384" s="98" t="s">
        <v>272</v>
      </c>
      <c r="G1384" s="98" t="s">
        <v>273</v>
      </c>
      <c r="H1384" s="98" t="s">
        <v>276</v>
      </c>
      <c r="I1384" s="99">
        <f t="shared" si="54"/>
        <v>7.8572679999999764</v>
      </c>
      <c r="J1384" s="99">
        <f t="shared" si="54"/>
        <v>3.7791999999999981</v>
      </c>
      <c r="K1384" s="99">
        <f t="shared" si="54"/>
        <v>2.3700074999999954</v>
      </c>
      <c r="L1384" s="99">
        <f t="shared" si="54"/>
        <v>1.6283644999999993</v>
      </c>
      <c r="M1384" s="99">
        <f t="shared" si="54"/>
        <v>0.85018444999999676</v>
      </c>
      <c r="N1384" s="99">
        <f t="shared" si="53"/>
        <v>9.1395549999999576E-2</v>
      </c>
      <c r="O1384" s="99">
        <f t="shared" si="53"/>
        <v>4.2395689999999805E-2</v>
      </c>
      <c r="P1384" s="99">
        <f t="shared" si="53"/>
        <v>1.4836354999999952E-2</v>
      </c>
      <c r="Q1384" s="99">
        <f t="shared" si="53"/>
        <v>6.3713259999999645E-3</v>
      </c>
      <c r="R1384" s="99">
        <f t="shared" si="53"/>
        <v>2.515136999999998E-3</v>
      </c>
      <c r="S1384" s="101"/>
      <c r="T1384" s="99">
        <v>1.9412914571544E-3</v>
      </c>
      <c r="U1384" s="99">
        <v>9.3372514147130098E-4</v>
      </c>
      <c r="V1384" s="99">
        <v>5.85556622625302E-4</v>
      </c>
      <c r="W1384" s="99">
        <v>4.0231924034963602E-4</v>
      </c>
      <c r="X1384" s="99">
        <v>2.1005466655719401E-4</v>
      </c>
      <c r="Y1384" s="99">
        <v>2.2581054946442899E-5</v>
      </c>
      <c r="Z1384" s="99">
        <v>1.04746829072352E-5</v>
      </c>
      <c r="AA1384" s="99">
        <v>3.6656111534963501E-6</v>
      </c>
      <c r="AB1384" s="99">
        <v>1.5741604759498699E-6</v>
      </c>
      <c r="AC1384" s="99">
        <v>6.2141369896928005E-7</v>
      </c>
    </row>
    <row r="1385" spans="1:29" s="98" customFormat="1" x14ac:dyDescent="0.25">
      <c r="A1385" s="98" t="s">
        <v>86</v>
      </c>
      <c r="B1385" s="98" t="s">
        <v>237</v>
      </c>
      <c r="C1385" s="98" t="s">
        <v>290</v>
      </c>
      <c r="D1385" s="98" t="s">
        <v>281</v>
      </c>
      <c r="E1385" s="98" t="s">
        <v>282</v>
      </c>
      <c r="F1385" s="98" t="s">
        <v>272</v>
      </c>
      <c r="G1385" s="98" t="s">
        <v>277</v>
      </c>
      <c r="H1385" s="98" t="s">
        <v>274</v>
      </c>
      <c r="I1385" s="99">
        <f t="shared" si="54"/>
        <v>0.89010416666666425</v>
      </c>
      <c r="J1385" s="99">
        <f t="shared" si="54"/>
        <v>0.33265883333333324</v>
      </c>
      <c r="K1385" s="99">
        <f t="shared" si="54"/>
        <v>0.1723448833333332</v>
      </c>
      <c r="L1385" s="99">
        <f t="shared" si="54"/>
        <v>0.13729133333333315</v>
      </c>
      <c r="M1385" s="99">
        <f t="shared" si="54"/>
        <v>7.8249283333333225E-2</v>
      </c>
      <c r="N1385" s="99">
        <f t="shared" si="53"/>
        <v>4.5907343333333028E-3</v>
      </c>
      <c r="O1385" s="99">
        <f t="shared" si="53"/>
        <v>3.451269999999998E-3</v>
      </c>
      <c r="P1385" s="99">
        <f t="shared" si="53"/>
        <v>9.2090091666666358E-4</v>
      </c>
      <c r="Q1385" s="99">
        <f t="shared" si="53"/>
        <v>3.572701416666666E-4</v>
      </c>
      <c r="R1385" s="99">
        <f t="shared" si="53"/>
        <v>1.4528022499999996E-4</v>
      </c>
      <c r="S1385" s="101"/>
      <c r="T1385" s="99">
        <v>2.1991761191390399E-4</v>
      </c>
      <c r="U1385" s="99">
        <v>8.2189859286580403E-5</v>
      </c>
      <c r="V1385" s="99">
        <v>4.2581168123484201E-5</v>
      </c>
      <c r="W1385" s="99">
        <v>3.3920504244138998E-5</v>
      </c>
      <c r="X1385" s="99">
        <v>1.9333013111358098E-5</v>
      </c>
      <c r="Y1385" s="99">
        <v>1.13423054213823E-6</v>
      </c>
      <c r="Z1385" s="99">
        <v>8.5270363278092102E-7</v>
      </c>
      <c r="AA1385" s="99">
        <v>2.27526550247574E-7</v>
      </c>
      <c r="AB1385" s="99">
        <v>8.8270563497877906E-8</v>
      </c>
      <c r="AC1385" s="99">
        <v>3.5894315897837502E-8</v>
      </c>
    </row>
    <row r="1386" spans="1:29" s="98" customFormat="1" x14ac:dyDescent="0.25">
      <c r="A1386" s="98" t="s">
        <v>86</v>
      </c>
      <c r="B1386" s="98" t="s">
        <v>237</v>
      </c>
      <c r="C1386" s="98" t="s">
        <v>290</v>
      </c>
      <c r="D1386" s="98" t="s">
        <v>281</v>
      </c>
      <c r="E1386" s="98" t="s">
        <v>282</v>
      </c>
      <c r="F1386" s="98" t="s">
        <v>272</v>
      </c>
      <c r="G1386" s="98" t="s">
        <v>277</v>
      </c>
      <c r="H1386" s="98" t="s">
        <v>275</v>
      </c>
      <c r="I1386" s="99">
        <f t="shared" si="54"/>
        <v>1.6174099999999967</v>
      </c>
      <c r="J1386" s="99">
        <f t="shared" si="54"/>
        <v>0.54098708333333145</v>
      </c>
      <c r="K1386" s="99">
        <f t="shared" si="54"/>
        <v>0.34841024999999975</v>
      </c>
      <c r="L1386" s="99">
        <f t="shared" si="54"/>
        <v>0.21862116666666648</v>
      </c>
      <c r="M1386" s="99">
        <f t="shared" si="54"/>
        <v>0.121305883333333</v>
      </c>
      <c r="N1386" s="99">
        <f t="shared" si="53"/>
        <v>1.2200812499999977E-2</v>
      </c>
      <c r="O1386" s="99">
        <f t="shared" si="53"/>
        <v>5.3456766666666426E-3</v>
      </c>
      <c r="P1386" s="99">
        <f t="shared" si="53"/>
        <v>1.5738531666666656E-3</v>
      </c>
      <c r="Q1386" s="99">
        <f t="shared" si="53"/>
        <v>6.0290358333333087E-4</v>
      </c>
      <c r="R1386" s="99">
        <f t="shared" si="53"/>
        <v>2.3162239999999993E-4</v>
      </c>
      <c r="S1386" s="101"/>
      <c r="T1386" s="99">
        <v>3.9961271725949798E-4</v>
      </c>
      <c r="U1386" s="99">
        <v>1.33661420649757E-4</v>
      </c>
      <c r="V1386" s="99">
        <v>8.6081554289611895E-5</v>
      </c>
      <c r="W1386" s="99">
        <v>5.4014627374696798E-5</v>
      </c>
      <c r="X1386" s="99">
        <v>2.9970986737065401E-5</v>
      </c>
      <c r="Y1386" s="99">
        <v>3.01444892507073E-6</v>
      </c>
      <c r="Z1386" s="99">
        <v>1.32075378435731E-6</v>
      </c>
      <c r="AA1386" s="99">
        <v>3.8885115122271602E-7</v>
      </c>
      <c r="AB1386" s="99">
        <v>1.48959100773039E-7</v>
      </c>
      <c r="AC1386" s="99">
        <v>5.7226835893290201E-8</v>
      </c>
    </row>
    <row r="1387" spans="1:29" s="98" customFormat="1" x14ac:dyDescent="0.25">
      <c r="A1387" s="98" t="s">
        <v>86</v>
      </c>
      <c r="B1387" s="98" t="s">
        <v>237</v>
      </c>
      <c r="C1387" s="98" t="s">
        <v>290</v>
      </c>
      <c r="D1387" s="98" t="s">
        <v>281</v>
      </c>
      <c r="E1387" s="98" t="s">
        <v>282</v>
      </c>
      <c r="F1387" s="98" t="s">
        <v>272</v>
      </c>
      <c r="G1387" s="98" t="s">
        <v>277</v>
      </c>
      <c r="H1387" s="98" t="s">
        <v>276</v>
      </c>
      <c r="I1387" s="99">
        <f t="shared" si="54"/>
        <v>4.1858158333333231</v>
      </c>
      <c r="J1387" s="99">
        <f t="shared" si="54"/>
        <v>1.9722549999999965</v>
      </c>
      <c r="K1387" s="99">
        <f t="shared" si="54"/>
        <v>1.4468434999999966</v>
      </c>
      <c r="L1387" s="99">
        <f t="shared" si="54"/>
        <v>0.83844550000000018</v>
      </c>
      <c r="M1387" s="99">
        <f t="shared" si="54"/>
        <v>0.43230920833332964</v>
      </c>
      <c r="N1387" s="99">
        <f t="shared" si="53"/>
        <v>5.5255384166666428E-2</v>
      </c>
      <c r="O1387" s="99">
        <f t="shared" si="53"/>
        <v>1.7668224999999971E-2</v>
      </c>
      <c r="P1387" s="99">
        <f t="shared" si="53"/>
        <v>6.391219999999964E-3</v>
      </c>
      <c r="Q1387" s="99">
        <f t="shared" si="53"/>
        <v>2.8568097499999997E-3</v>
      </c>
      <c r="R1387" s="99">
        <f t="shared" si="53"/>
        <v>1.1514474166666639E-3</v>
      </c>
      <c r="S1387" s="101"/>
      <c r="T1387" s="99">
        <v>1.03418752147332E-3</v>
      </c>
      <c r="U1387" s="99">
        <v>4.8728410216248902E-4</v>
      </c>
      <c r="V1387" s="99">
        <v>3.57470933457962E-4</v>
      </c>
      <c r="W1387" s="99">
        <v>2.07154329779709E-4</v>
      </c>
      <c r="X1387" s="99">
        <v>1.06810429908548E-4</v>
      </c>
      <c r="Y1387" s="99">
        <v>1.36519214114288E-5</v>
      </c>
      <c r="Z1387" s="99">
        <v>4.3652799237065403E-6</v>
      </c>
      <c r="AA1387" s="99">
        <v>1.57907567704122E-6</v>
      </c>
      <c r="AB1387" s="99">
        <v>7.0583062234741299E-7</v>
      </c>
      <c r="AC1387" s="99">
        <v>2.8448756404102602E-7</v>
      </c>
    </row>
    <row r="1388" spans="1:29" s="98" customFormat="1" x14ac:dyDescent="0.25">
      <c r="A1388" s="98" t="s">
        <v>86</v>
      </c>
      <c r="B1388" s="98" t="s">
        <v>237</v>
      </c>
      <c r="C1388" s="98" t="s">
        <v>290</v>
      </c>
      <c r="D1388" s="98" t="s">
        <v>281</v>
      </c>
      <c r="E1388" s="98" t="s">
        <v>282</v>
      </c>
      <c r="F1388" s="98" t="s">
        <v>272</v>
      </c>
      <c r="G1388" s="98" t="s">
        <v>278</v>
      </c>
      <c r="H1388" s="98" t="s">
        <v>274</v>
      </c>
      <c r="I1388" s="99">
        <f t="shared" si="54"/>
        <v>0.376582532051281</v>
      </c>
      <c r="J1388" s="99">
        <f t="shared" si="54"/>
        <v>0.14074027564102556</v>
      </c>
      <c r="K1388" s="99">
        <f t="shared" si="54"/>
        <v>7.2915142948718092E-2</v>
      </c>
      <c r="L1388" s="99">
        <f t="shared" si="54"/>
        <v>5.8084794871794639E-2</v>
      </c>
      <c r="M1388" s="99">
        <f t="shared" si="54"/>
        <v>3.3105466025640996E-2</v>
      </c>
      <c r="N1388" s="99">
        <f t="shared" si="53"/>
        <v>1.9422337564102444E-3</v>
      </c>
      <c r="O1388" s="99">
        <f t="shared" si="53"/>
        <v>1.4601526923076933E-3</v>
      </c>
      <c r="P1388" s="99">
        <f t="shared" si="53"/>
        <v>3.8961192628204981E-4</v>
      </c>
      <c r="Q1388" s="99">
        <f t="shared" si="53"/>
        <v>1.5115275224358951E-4</v>
      </c>
      <c r="R1388" s="99">
        <f t="shared" si="53"/>
        <v>6.1464710576923168E-5</v>
      </c>
      <c r="S1388" s="101"/>
      <c r="T1388" s="99">
        <v>9.3042066578959395E-5</v>
      </c>
      <c r="U1388" s="99">
        <v>3.4772632775091702E-5</v>
      </c>
      <c r="V1388" s="99">
        <v>1.8015109590704902E-5</v>
      </c>
      <c r="W1388" s="99">
        <v>1.4350982564827999E-5</v>
      </c>
      <c r="X1388" s="99">
        <v>8.1793517009591993E-6</v>
      </c>
      <c r="Y1388" s="99">
        <v>4.7986676782771297E-7</v>
      </c>
      <c r="Z1388" s="99">
        <v>3.60759229253467E-7</v>
      </c>
      <c r="AA1388" s="99">
        <v>9.6261232797050498E-8</v>
      </c>
      <c r="AB1388" s="99">
        <v>3.7345238402948301E-8</v>
      </c>
      <c r="AC1388" s="99">
        <v>1.5186056726008201E-8</v>
      </c>
    </row>
    <row r="1389" spans="1:29" s="98" customFormat="1" x14ac:dyDescent="0.25">
      <c r="A1389" s="98" t="s">
        <v>86</v>
      </c>
      <c r="B1389" s="98" t="s">
        <v>237</v>
      </c>
      <c r="C1389" s="98" t="s">
        <v>290</v>
      </c>
      <c r="D1389" s="98" t="s">
        <v>281</v>
      </c>
      <c r="E1389" s="98" t="s">
        <v>282</v>
      </c>
      <c r="F1389" s="98" t="s">
        <v>272</v>
      </c>
      <c r="G1389" s="98" t="s">
        <v>278</v>
      </c>
      <c r="H1389" s="98" t="s">
        <v>275</v>
      </c>
      <c r="I1389" s="99">
        <f t="shared" si="54"/>
        <v>0.68428884615384544</v>
      </c>
      <c r="J1389" s="99">
        <f t="shared" si="54"/>
        <v>0.22887915064102482</v>
      </c>
      <c r="K1389" s="99">
        <f t="shared" si="54"/>
        <v>0.14740433653846138</v>
      </c>
      <c r="L1389" s="99">
        <f t="shared" si="54"/>
        <v>9.2493570512820603E-2</v>
      </c>
      <c r="M1389" s="99">
        <f t="shared" si="54"/>
        <v>5.1321719871794735E-2</v>
      </c>
      <c r="N1389" s="99">
        <f t="shared" si="53"/>
        <v>5.1618822115384417E-3</v>
      </c>
      <c r="O1389" s="99">
        <f t="shared" si="53"/>
        <v>2.2616324358974266E-3</v>
      </c>
      <c r="P1389" s="99">
        <f t="shared" si="53"/>
        <v>6.6586095512820472E-4</v>
      </c>
      <c r="Q1389" s="99">
        <f t="shared" si="53"/>
        <v>2.5507459294871714E-4</v>
      </c>
      <c r="R1389" s="99">
        <f t="shared" si="53"/>
        <v>9.7994092307692127E-5</v>
      </c>
      <c r="S1389" s="101"/>
      <c r="T1389" s="99">
        <v>1.69066918840557E-4</v>
      </c>
      <c r="U1389" s="99">
        <v>5.6549062582589498E-5</v>
      </c>
      <c r="V1389" s="99">
        <v>3.6419119122528097E-5</v>
      </c>
      <c r="W1389" s="99">
        <v>2.2852342350833301E-5</v>
      </c>
      <c r="X1389" s="99">
        <v>1.26800328502969E-5</v>
      </c>
      <c r="Y1389" s="99">
        <v>1.2753437759914601E-6</v>
      </c>
      <c r="Z1389" s="99">
        <v>5.5878044722809301E-7</v>
      </c>
      <c r="AA1389" s="99">
        <v>1.6451394859422599E-7</v>
      </c>
      <c r="AB1389" s="99">
        <v>6.3021158019362706E-8</v>
      </c>
      <c r="AC1389" s="99">
        <v>2.4211353647161201E-8</v>
      </c>
    </row>
    <row r="1390" spans="1:29" s="98" customFormat="1" x14ac:dyDescent="0.25">
      <c r="A1390" s="98" t="s">
        <v>86</v>
      </c>
      <c r="B1390" s="98" t="s">
        <v>237</v>
      </c>
      <c r="C1390" s="98" t="s">
        <v>290</v>
      </c>
      <c r="D1390" s="98" t="s">
        <v>281</v>
      </c>
      <c r="E1390" s="98" t="s">
        <v>282</v>
      </c>
      <c r="F1390" s="98" t="s">
        <v>272</v>
      </c>
      <c r="G1390" s="98" t="s">
        <v>278</v>
      </c>
      <c r="H1390" s="98" t="s">
        <v>276</v>
      </c>
      <c r="I1390" s="99">
        <f t="shared" si="54"/>
        <v>1.7709220833333308</v>
      </c>
      <c r="J1390" s="99">
        <f t="shared" si="54"/>
        <v>0.83441557692307589</v>
      </c>
      <c r="K1390" s="99">
        <f t="shared" si="54"/>
        <v>0.6121260961538445</v>
      </c>
      <c r="L1390" s="99">
        <f t="shared" si="54"/>
        <v>0.35472694230769236</v>
      </c>
      <c r="M1390" s="99">
        <f t="shared" si="54"/>
        <v>0.18290004967948545</v>
      </c>
      <c r="N1390" s="99">
        <f t="shared" si="53"/>
        <v>2.3377277916666557E-2</v>
      </c>
      <c r="O1390" s="99">
        <f t="shared" si="53"/>
        <v>7.4750182692307618E-3</v>
      </c>
      <c r="P1390" s="99">
        <f t="shared" si="53"/>
        <v>2.7039776923076797E-3</v>
      </c>
      <c r="Q1390" s="99">
        <f t="shared" si="53"/>
        <v>1.2086502788461529E-3</v>
      </c>
      <c r="R1390" s="99">
        <f t="shared" si="53"/>
        <v>4.8715083012820239E-4</v>
      </c>
      <c r="S1390" s="101"/>
      <c r="T1390" s="99">
        <v>4.37540874469482E-4</v>
      </c>
      <c r="U1390" s="99">
        <v>2.0615865860720701E-4</v>
      </c>
      <c r="V1390" s="99">
        <v>1.5123770261683001E-4</v>
      </c>
      <c r="W1390" s="99">
        <v>8.7642216445261506E-5</v>
      </c>
      <c r="X1390" s="99">
        <v>4.5189028038231802E-5</v>
      </c>
      <c r="Y1390" s="99">
        <v>5.7758129048352601E-6</v>
      </c>
      <c r="Z1390" s="99">
        <v>1.84684919849123E-6</v>
      </c>
      <c r="AA1390" s="99">
        <v>6.6807047874820904E-7</v>
      </c>
      <c r="AB1390" s="99">
        <v>2.9862064791621301E-7</v>
      </c>
      <c r="AC1390" s="99">
        <v>1.2036012324812599E-7</v>
      </c>
    </row>
    <row r="1391" spans="1:29" s="98" customFormat="1" x14ac:dyDescent="0.25">
      <c r="A1391" s="98" t="s">
        <v>86</v>
      </c>
      <c r="B1391" s="98" t="s">
        <v>237</v>
      </c>
      <c r="C1391" s="98" t="s">
        <v>290</v>
      </c>
      <c r="D1391" s="98" t="s">
        <v>281</v>
      </c>
      <c r="E1391" s="98" t="s">
        <v>282</v>
      </c>
      <c r="F1391" s="98" t="s">
        <v>279</v>
      </c>
      <c r="G1391" s="98" t="s">
        <v>273</v>
      </c>
      <c r="H1391" s="98" t="s">
        <v>274</v>
      </c>
      <c r="I1391" s="99">
        <f t="shared" si="54"/>
        <v>0</v>
      </c>
      <c r="J1391" s="99">
        <f t="shared" si="54"/>
        <v>0</v>
      </c>
      <c r="K1391" s="99">
        <f t="shared" si="54"/>
        <v>0</v>
      </c>
      <c r="L1391" s="99">
        <f t="shared" si="54"/>
        <v>0</v>
      </c>
      <c r="M1391" s="99">
        <f t="shared" si="54"/>
        <v>0</v>
      </c>
      <c r="N1391" s="99">
        <f t="shared" si="53"/>
        <v>0</v>
      </c>
      <c r="O1391" s="99">
        <f t="shared" si="53"/>
        <v>0</v>
      </c>
      <c r="P1391" s="99">
        <f t="shared" si="53"/>
        <v>0</v>
      </c>
      <c r="Q1391" s="99">
        <f t="shared" si="53"/>
        <v>0</v>
      </c>
      <c r="R1391" s="99">
        <f t="shared" si="53"/>
        <v>0</v>
      </c>
      <c r="S1391" s="101"/>
      <c r="T1391" s="99">
        <v>0</v>
      </c>
      <c r="U1391" s="99">
        <v>0</v>
      </c>
      <c r="V1391" s="99">
        <v>0</v>
      </c>
      <c r="W1391" s="99">
        <v>0</v>
      </c>
      <c r="X1391" s="99">
        <v>0</v>
      </c>
      <c r="Y1391" s="99">
        <v>0</v>
      </c>
      <c r="Z1391" s="99">
        <v>0</v>
      </c>
      <c r="AA1391" s="99">
        <v>0</v>
      </c>
      <c r="AB1391" s="99">
        <v>0</v>
      </c>
      <c r="AC1391" s="99">
        <v>0</v>
      </c>
    </row>
    <row r="1392" spans="1:29" s="98" customFormat="1" x14ac:dyDescent="0.25">
      <c r="A1392" s="98" t="s">
        <v>86</v>
      </c>
      <c r="B1392" s="98" t="s">
        <v>237</v>
      </c>
      <c r="C1392" s="98" t="s">
        <v>290</v>
      </c>
      <c r="D1392" s="98" t="s">
        <v>281</v>
      </c>
      <c r="E1392" s="98" t="s">
        <v>282</v>
      </c>
      <c r="F1392" s="98" t="s">
        <v>279</v>
      </c>
      <c r="G1392" s="98" t="s">
        <v>273</v>
      </c>
      <c r="H1392" s="98" t="s">
        <v>275</v>
      </c>
      <c r="I1392" s="99">
        <f t="shared" si="54"/>
        <v>0.90539599999999787</v>
      </c>
      <c r="J1392" s="99">
        <f t="shared" si="54"/>
        <v>0.19604799999999981</v>
      </c>
      <c r="K1392" s="99">
        <f t="shared" si="54"/>
        <v>8.6693449999999811E-2</v>
      </c>
      <c r="L1392" s="99">
        <f t="shared" si="54"/>
        <v>5.2625799999999952E-2</v>
      </c>
      <c r="M1392" s="99">
        <f t="shared" si="54"/>
        <v>1.6666149999999963E-2</v>
      </c>
      <c r="N1392" s="99">
        <f t="shared" si="53"/>
        <v>1.0280899999999973E-4</v>
      </c>
      <c r="O1392" s="99">
        <f t="shared" si="53"/>
        <v>2.2414950000000001E-5</v>
      </c>
      <c r="P1392" s="99">
        <f t="shared" si="53"/>
        <v>1.8668199999999982E-7</v>
      </c>
      <c r="Q1392" s="99">
        <f t="shared" si="53"/>
        <v>0</v>
      </c>
      <c r="R1392" s="99">
        <f t="shared" si="53"/>
        <v>0</v>
      </c>
      <c r="S1392" s="101"/>
      <c r="T1392" s="99">
        <v>2.2369575788197199E-4</v>
      </c>
      <c r="U1392" s="99">
        <v>4.8437485852869801E-5</v>
      </c>
      <c r="V1392" s="99">
        <v>2.1419309342158401E-5</v>
      </c>
      <c r="W1392" s="99">
        <v>1.3002231305578E-5</v>
      </c>
      <c r="X1392" s="99">
        <v>4.1176977314066198E-6</v>
      </c>
      <c r="Y1392" s="99">
        <v>2.5400970594179399E-8</v>
      </c>
      <c r="Z1392" s="99">
        <v>5.5380510054567503E-9</v>
      </c>
      <c r="AA1392" s="99">
        <v>4.6123432700080798E-11</v>
      </c>
      <c r="AB1392" s="99">
        <v>0</v>
      </c>
      <c r="AC1392" s="99">
        <v>0</v>
      </c>
    </row>
    <row r="1393" spans="1:29" s="98" customFormat="1" x14ac:dyDescent="0.25">
      <c r="A1393" s="98" t="s">
        <v>86</v>
      </c>
      <c r="B1393" s="98" t="s">
        <v>237</v>
      </c>
      <c r="C1393" s="98" t="s">
        <v>290</v>
      </c>
      <c r="D1393" s="98" t="s">
        <v>281</v>
      </c>
      <c r="E1393" s="98" t="s">
        <v>282</v>
      </c>
      <c r="F1393" s="98" t="s">
        <v>279</v>
      </c>
      <c r="G1393" s="98" t="s">
        <v>273</v>
      </c>
      <c r="H1393" s="98" t="s">
        <v>276</v>
      </c>
      <c r="I1393" s="99">
        <f t="shared" si="54"/>
        <v>7.8572679999999764</v>
      </c>
      <c r="J1393" s="99">
        <f t="shared" si="54"/>
        <v>3.7777299999999991</v>
      </c>
      <c r="K1393" s="99">
        <f t="shared" si="54"/>
        <v>2.3619604999999946</v>
      </c>
      <c r="L1393" s="99">
        <f t="shared" si="54"/>
        <v>1.6075599999999937</v>
      </c>
      <c r="M1393" s="99">
        <f t="shared" si="54"/>
        <v>0.79082604999999861</v>
      </c>
      <c r="N1393" s="99">
        <f t="shared" si="53"/>
        <v>5.5499479999999664E-2</v>
      </c>
      <c r="O1393" s="99">
        <f t="shared" si="53"/>
        <v>2.0233849999999991E-2</v>
      </c>
      <c r="P1393" s="99">
        <f t="shared" si="53"/>
        <v>4.590141499999964E-3</v>
      </c>
      <c r="Q1393" s="99">
        <f t="shared" si="53"/>
        <v>1.5577329999999967E-3</v>
      </c>
      <c r="R1393" s="99">
        <f t="shared" si="53"/>
        <v>5.1967899999999804E-4</v>
      </c>
      <c r="S1393" s="101"/>
      <c r="T1393" s="99">
        <v>1.9412914571544E-3</v>
      </c>
      <c r="U1393" s="99">
        <v>9.3336194927243297E-4</v>
      </c>
      <c r="V1393" s="99">
        <v>5.8356845417340203E-4</v>
      </c>
      <c r="W1393" s="99">
        <v>3.97179082457557E-4</v>
      </c>
      <c r="X1393" s="99">
        <v>1.9538901498079999E-4</v>
      </c>
      <c r="Y1393" s="99">
        <v>1.37122300525464E-5</v>
      </c>
      <c r="Z1393" s="99">
        <v>4.9991676687550498E-6</v>
      </c>
      <c r="AA1393" s="99">
        <v>1.13408407108932E-6</v>
      </c>
      <c r="AB1393" s="99">
        <v>3.8486834933306301E-7</v>
      </c>
      <c r="AC1393" s="99">
        <v>1.28396842663702E-7</v>
      </c>
    </row>
    <row r="1394" spans="1:29" s="98" customFormat="1" x14ac:dyDescent="0.25">
      <c r="A1394" s="98" t="s">
        <v>86</v>
      </c>
      <c r="B1394" s="98" t="s">
        <v>237</v>
      </c>
      <c r="C1394" s="98" t="s">
        <v>290</v>
      </c>
      <c r="D1394" s="98" t="s">
        <v>281</v>
      </c>
      <c r="E1394" s="98" t="s">
        <v>282</v>
      </c>
      <c r="F1394" s="98" t="s">
        <v>279</v>
      </c>
      <c r="G1394" s="98" t="s">
        <v>277</v>
      </c>
      <c r="H1394" s="98" t="s">
        <v>274</v>
      </c>
      <c r="I1394" s="99">
        <f t="shared" si="54"/>
        <v>0.89010224999999832</v>
      </c>
      <c r="J1394" s="99">
        <f t="shared" si="54"/>
        <v>0.33208791666666654</v>
      </c>
      <c r="K1394" s="99">
        <f t="shared" si="54"/>
        <v>0.16686034999999994</v>
      </c>
      <c r="L1394" s="99">
        <f t="shared" si="54"/>
        <v>0.12776726666666649</v>
      </c>
      <c r="M1394" s="99">
        <f t="shared" si="54"/>
        <v>5.6935999999999806E-2</v>
      </c>
      <c r="N1394" s="99">
        <f t="shared" si="53"/>
        <v>1.5216491666666654E-3</v>
      </c>
      <c r="O1394" s="99">
        <f t="shared" si="53"/>
        <v>1.0433278333333317E-3</v>
      </c>
      <c r="P1394" s="99">
        <f t="shared" si="53"/>
        <v>2.1285224999999982E-4</v>
      </c>
      <c r="Q1394" s="99">
        <f t="shared" si="53"/>
        <v>6.5375141666666276E-5</v>
      </c>
      <c r="R1394" s="99">
        <f t="shared" si="53"/>
        <v>2.0487791666666666E-5</v>
      </c>
      <c r="S1394" s="101"/>
      <c r="T1394" s="99">
        <v>2.1991713836398501E-4</v>
      </c>
      <c r="U1394" s="99">
        <v>8.2048803178051693E-5</v>
      </c>
      <c r="V1394" s="99">
        <v>4.1226107088722697E-5</v>
      </c>
      <c r="W1394" s="99">
        <v>3.15673976354082E-5</v>
      </c>
      <c r="X1394" s="99">
        <v>1.40671503637833E-5</v>
      </c>
      <c r="Y1394" s="99">
        <v>3.75953133841956E-7</v>
      </c>
      <c r="Z1394" s="99">
        <v>2.5777451015561802E-7</v>
      </c>
      <c r="AA1394" s="99">
        <v>5.2589303885408201E-8</v>
      </c>
      <c r="AB1394" s="99">
        <v>1.6152205070230301E-8</v>
      </c>
      <c r="AC1394" s="99">
        <v>5.0619089152182704E-9</v>
      </c>
    </row>
    <row r="1395" spans="1:29" s="98" customFormat="1" x14ac:dyDescent="0.25">
      <c r="A1395" s="98" t="s">
        <v>86</v>
      </c>
      <c r="B1395" s="98" t="s">
        <v>237</v>
      </c>
      <c r="C1395" s="98" t="s">
        <v>290</v>
      </c>
      <c r="D1395" s="98" t="s">
        <v>281</v>
      </c>
      <c r="E1395" s="98" t="s">
        <v>282</v>
      </c>
      <c r="F1395" s="98" t="s">
        <v>279</v>
      </c>
      <c r="G1395" s="98" t="s">
        <v>277</v>
      </c>
      <c r="H1395" s="98" t="s">
        <v>275</v>
      </c>
      <c r="I1395" s="99">
        <f t="shared" si="54"/>
        <v>1.6174066666666667</v>
      </c>
      <c r="J1395" s="99">
        <f t="shared" si="54"/>
        <v>0.54028091666666389</v>
      </c>
      <c r="K1395" s="99">
        <f t="shared" si="54"/>
        <v>0.34412474999999998</v>
      </c>
      <c r="L1395" s="99">
        <f t="shared" si="54"/>
        <v>0.20469041666666637</v>
      </c>
      <c r="M1395" s="99">
        <f t="shared" si="54"/>
        <v>9.089549999999981E-2</v>
      </c>
      <c r="N1395" s="99">
        <f t="shared" si="53"/>
        <v>5.0724274999999945E-3</v>
      </c>
      <c r="O1395" s="99">
        <f t="shared" si="53"/>
        <v>1.8194533333333303E-3</v>
      </c>
      <c r="P1395" s="99">
        <f t="shared" si="53"/>
        <v>3.8181441666666668E-4</v>
      </c>
      <c r="Q1395" s="99">
        <f t="shared" si="53"/>
        <v>1.1935696666666668E-4</v>
      </c>
      <c r="R1395" s="99">
        <f t="shared" si="53"/>
        <v>3.9211966666666636E-5</v>
      </c>
      <c r="S1395" s="101"/>
      <c r="T1395" s="99">
        <v>3.9961189369442198E-4</v>
      </c>
      <c r="U1395" s="99">
        <v>1.3348694838823699E-4</v>
      </c>
      <c r="V1395" s="99">
        <v>8.5022737848625704E-5</v>
      </c>
      <c r="W1395" s="99">
        <v>5.0572763616612701E-5</v>
      </c>
      <c r="X1395" s="99">
        <v>2.2457507831447001E-5</v>
      </c>
      <c r="Y1395" s="99">
        <v>1.25324224307801E-6</v>
      </c>
      <c r="Z1395" s="99">
        <v>4.4953146725949802E-7</v>
      </c>
      <c r="AA1395" s="99">
        <v>9.4334705815481002E-8</v>
      </c>
      <c r="AB1395" s="99">
        <v>2.94894688257882E-8</v>
      </c>
      <c r="AC1395" s="99">
        <v>9.6880819017784897E-9</v>
      </c>
    </row>
    <row r="1396" spans="1:29" s="98" customFormat="1" x14ac:dyDescent="0.25">
      <c r="A1396" s="98" t="s">
        <v>86</v>
      </c>
      <c r="B1396" s="98" t="s">
        <v>237</v>
      </c>
      <c r="C1396" s="98" t="s">
        <v>290</v>
      </c>
      <c r="D1396" s="98" t="s">
        <v>281</v>
      </c>
      <c r="E1396" s="98" t="s">
        <v>282</v>
      </c>
      <c r="F1396" s="98" t="s">
        <v>279</v>
      </c>
      <c r="G1396" s="98" t="s">
        <v>277</v>
      </c>
      <c r="H1396" s="98" t="s">
        <v>276</v>
      </c>
      <c r="I1396" s="99">
        <f t="shared" si="54"/>
        <v>4.18581416666665</v>
      </c>
      <c r="J1396" s="99">
        <f t="shared" si="54"/>
        <v>1.9714533333333302</v>
      </c>
      <c r="K1396" s="99">
        <f t="shared" si="54"/>
        <v>1.4432747499999992</v>
      </c>
      <c r="L1396" s="99">
        <f t="shared" si="54"/>
        <v>0.82872770833333209</v>
      </c>
      <c r="M1396" s="99">
        <f t="shared" si="54"/>
        <v>0.40928012499999694</v>
      </c>
      <c r="N1396" s="99">
        <f t="shared" si="53"/>
        <v>3.9675243333333339E-2</v>
      </c>
      <c r="O1396" s="99">
        <f t="shared" si="53"/>
        <v>1.001622041666664E-2</v>
      </c>
      <c r="P1396" s="99">
        <f t="shared" si="53"/>
        <v>2.1872591666666648E-3</v>
      </c>
      <c r="Q1396" s="99">
        <f t="shared" si="53"/>
        <v>6.9677729166666292E-4</v>
      </c>
      <c r="R1396" s="99">
        <f t="shared" si="53"/>
        <v>2.2294620833333321E-4</v>
      </c>
      <c r="S1396" s="101"/>
      <c r="T1396" s="99">
        <v>1.0341871096907799E-3</v>
      </c>
      <c r="U1396" s="99">
        <v>4.8708603476151899E-4</v>
      </c>
      <c r="V1396" s="99">
        <v>3.5658920409761499E-4</v>
      </c>
      <c r="W1396" s="99">
        <v>2.04753359627627E-4</v>
      </c>
      <c r="X1396" s="99">
        <v>1.01120645273342E-4</v>
      </c>
      <c r="Y1396" s="99">
        <v>9.8025434468472108E-6</v>
      </c>
      <c r="Z1396" s="99">
        <v>2.4747028010054499E-6</v>
      </c>
      <c r="AA1396" s="99">
        <v>5.4040507907235202E-7</v>
      </c>
      <c r="AB1396" s="99">
        <v>1.7215243311691501E-7</v>
      </c>
      <c r="AC1396" s="99">
        <v>5.5083213356406599E-8</v>
      </c>
    </row>
    <row r="1397" spans="1:29" s="98" customFormat="1" x14ac:dyDescent="0.25">
      <c r="A1397" s="98" t="s">
        <v>86</v>
      </c>
      <c r="B1397" s="98" t="s">
        <v>237</v>
      </c>
      <c r="C1397" s="98" t="s">
        <v>290</v>
      </c>
      <c r="D1397" s="98" t="s">
        <v>281</v>
      </c>
      <c r="E1397" s="98" t="s">
        <v>282</v>
      </c>
      <c r="F1397" s="98" t="s">
        <v>279</v>
      </c>
      <c r="G1397" s="98" t="s">
        <v>278</v>
      </c>
      <c r="H1397" s="98" t="s">
        <v>274</v>
      </c>
      <c r="I1397" s="99">
        <f t="shared" si="54"/>
        <v>0.37658172115384525</v>
      </c>
      <c r="J1397" s="99">
        <f t="shared" si="54"/>
        <v>0.14049873397435897</v>
      </c>
      <c r="K1397" s="99">
        <f t="shared" si="54"/>
        <v>7.059476346153834E-2</v>
      </c>
      <c r="L1397" s="99">
        <f t="shared" si="54"/>
        <v>5.4055382051281818E-2</v>
      </c>
      <c r="M1397" s="99">
        <f t="shared" si="54"/>
        <v>2.4088307692307621E-2</v>
      </c>
      <c r="N1397" s="99">
        <f t="shared" si="53"/>
        <v>6.4377464743589532E-4</v>
      </c>
      <c r="O1397" s="99">
        <f t="shared" si="53"/>
        <v>4.4140792948717906E-4</v>
      </c>
      <c r="P1397" s="99">
        <f t="shared" si="53"/>
        <v>9.0052875000000011E-5</v>
      </c>
      <c r="Q1397" s="99">
        <f t="shared" si="53"/>
        <v>2.7658713782051109E-5</v>
      </c>
      <c r="R1397" s="99">
        <f t="shared" si="53"/>
        <v>8.6679118589743556E-6</v>
      </c>
      <c r="S1397" s="101"/>
      <c r="T1397" s="99">
        <v>9.30418662309167E-5</v>
      </c>
      <c r="U1397" s="99">
        <v>3.4712955190714199E-5</v>
      </c>
      <c r="V1397" s="99">
        <v>1.7441814537536501E-5</v>
      </c>
      <c r="W1397" s="99">
        <v>1.33554374611342E-5</v>
      </c>
      <c r="X1397" s="99">
        <v>5.9514866923698596E-6</v>
      </c>
      <c r="Y1397" s="99">
        <v>1.5905709508698101E-7</v>
      </c>
      <c r="Z1397" s="99">
        <v>1.090584466043E-7</v>
      </c>
      <c r="AA1397" s="99">
        <v>2.2249320874595799E-8</v>
      </c>
      <c r="AB1397" s="99">
        <v>6.8336252220205097E-9</v>
      </c>
      <c r="AC1397" s="99">
        <v>2.14157684874619E-9</v>
      </c>
    </row>
    <row r="1398" spans="1:29" s="98" customFormat="1" x14ac:dyDescent="0.25">
      <c r="A1398" s="98" t="s">
        <v>86</v>
      </c>
      <c r="B1398" s="98" t="s">
        <v>237</v>
      </c>
      <c r="C1398" s="98" t="s">
        <v>290</v>
      </c>
      <c r="D1398" s="98" t="s">
        <v>281</v>
      </c>
      <c r="E1398" s="98" t="s">
        <v>282</v>
      </c>
      <c r="F1398" s="98" t="s">
        <v>279</v>
      </c>
      <c r="G1398" s="98" t="s">
        <v>278</v>
      </c>
      <c r="H1398" s="98" t="s">
        <v>275</v>
      </c>
      <c r="I1398" s="99">
        <f t="shared" si="54"/>
        <v>0.68428743589743779</v>
      </c>
      <c r="J1398" s="99">
        <f t="shared" si="54"/>
        <v>0.22858038782051149</v>
      </c>
      <c r="K1398" s="99">
        <f t="shared" si="54"/>
        <v>0.14559124038461535</v>
      </c>
      <c r="L1398" s="99">
        <f t="shared" si="54"/>
        <v>8.6599791666666689E-2</v>
      </c>
      <c r="M1398" s="99">
        <f t="shared" si="54"/>
        <v>3.8455788461538382E-2</v>
      </c>
      <c r="N1398" s="99">
        <f t="shared" si="53"/>
        <v>2.146027019230768E-3</v>
      </c>
      <c r="O1398" s="99">
        <f t="shared" si="53"/>
        <v>7.6976871794871675E-4</v>
      </c>
      <c r="P1398" s="99">
        <f t="shared" si="53"/>
        <v>1.615368685897435E-4</v>
      </c>
      <c r="Q1398" s="99">
        <f t="shared" si="53"/>
        <v>5.0497178205128152E-5</v>
      </c>
      <c r="R1398" s="99">
        <f t="shared" si="53"/>
        <v>1.6589678205128199E-5</v>
      </c>
      <c r="S1398" s="101"/>
      <c r="T1398" s="99">
        <v>1.6906657040917901E-4</v>
      </c>
      <c r="U1398" s="99">
        <v>5.6475247395023301E-5</v>
      </c>
      <c r="V1398" s="99">
        <v>3.5971158320572403E-5</v>
      </c>
      <c r="W1398" s="99">
        <v>2.13961692224131E-5</v>
      </c>
      <c r="X1398" s="99">
        <v>9.5012533133045002E-6</v>
      </c>
      <c r="Y1398" s="99">
        <v>5.3021787207146603E-7</v>
      </c>
      <c r="Z1398" s="99">
        <v>1.9018638999440301E-7</v>
      </c>
      <c r="AA1398" s="99">
        <v>3.9910837075780402E-8</v>
      </c>
      <c r="AB1398" s="99">
        <v>1.2476313733987301E-8</v>
      </c>
      <c r="AC1398" s="99">
        <v>4.0988038815216697E-9</v>
      </c>
    </row>
    <row r="1399" spans="1:29" s="98" customFormat="1" x14ac:dyDescent="0.25">
      <c r="A1399" s="98" t="s">
        <v>86</v>
      </c>
      <c r="B1399" s="98" t="s">
        <v>237</v>
      </c>
      <c r="C1399" s="98" t="s">
        <v>290</v>
      </c>
      <c r="D1399" s="98" t="s">
        <v>281</v>
      </c>
      <c r="E1399" s="98" t="s">
        <v>282</v>
      </c>
      <c r="F1399" s="98" t="s">
        <v>279</v>
      </c>
      <c r="G1399" s="98" t="s">
        <v>278</v>
      </c>
      <c r="H1399" s="98" t="s">
        <v>276</v>
      </c>
      <c r="I1399" s="99">
        <f t="shared" si="54"/>
        <v>1.770921378205119</v>
      </c>
      <c r="J1399" s="99">
        <f t="shared" si="54"/>
        <v>0.83407641025641033</v>
      </c>
      <c r="K1399" s="99">
        <f t="shared" si="54"/>
        <v>0.61061624038461548</v>
      </c>
      <c r="L1399" s="99">
        <f t="shared" si="54"/>
        <v>0.3506155689102558</v>
      </c>
      <c r="M1399" s="99">
        <f t="shared" si="54"/>
        <v>0.17315697596153701</v>
      </c>
      <c r="N1399" s="99">
        <f t="shared" si="53"/>
        <v>1.6785679871794856E-2</v>
      </c>
      <c r="O1399" s="99">
        <f t="shared" si="53"/>
        <v>4.2376317147435824E-3</v>
      </c>
      <c r="P1399" s="99">
        <f t="shared" si="53"/>
        <v>9.2537887820512746E-4</v>
      </c>
      <c r="Q1399" s="99">
        <f t="shared" si="53"/>
        <v>2.9479039262820362E-4</v>
      </c>
      <c r="R1399" s="99">
        <f t="shared" si="53"/>
        <v>9.4323395833333367E-5</v>
      </c>
      <c r="S1399" s="101"/>
      <c r="T1399" s="99">
        <v>4.3754070025379098E-4</v>
      </c>
      <c r="U1399" s="99">
        <v>2.0607486086064299E-4</v>
      </c>
      <c r="V1399" s="99">
        <v>1.50864663272068E-4</v>
      </c>
      <c r="W1399" s="99">
        <v>8.6626421380919097E-5</v>
      </c>
      <c r="X1399" s="99">
        <v>4.2781811461798501E-5</v>
      </c>
      <c r="Y1399" s="99">
        <v>4.1472299198199699E-6</v>
      </c>
      <c r="Z1399" s="99">
        <v>1.0469896465792299E-6</v>
      </c>
      <c r="AA1399" s="99">
        <v>2.2863291806907199E-7</v>
      </c>
      <c r="AB1399" s="99">
        <v>7.2833721703310206E-8</v>
      </c>
      <c r="AC1399" s="99">
        <v>2.3304436420018199E-8</v>
      </c>
    </row>
    <row r="1400" spans="1:29" s="98" customFormat="1" x14ac:dyDescent="0.25">
      <c r="A1400" s="98" t="s">
        <v>86</v>
      </c>
      <c r="B1400" s="98" t="s">
        <v>237</v>
      </c>
      <c r="C1400" s="98" t="s">
        <v>290</v>
      </c>
      <c r="D1400" s="98" t="s">
        <v>281</v>
      </c>
      <c r="E1400" s="98" t="s">
        <v>282</v>
      </c>
      <c r="F1400" s="98" t="s">
        <v>280</v>
      </c>
      <c r="G1400" s="98" t="s">
        <v>273</v>
      </c>
      <c r="H1400" s="98" t="s">
        <v>274</v>
      </c>
      <c r="I1400" s="99">
        <f t="shared" si="54"/>
        <v>9.428159999999967E-13</v>
      </c>
      <c r="J1400" s="99">
        <f t="shared" si="54"/>
        <v>1.3191190000000005E-6</v>
      </c>
      <c r="K1400" s="99">
        <f t="shared" si="54"/>
        <v>1.3224899999999984E-5</v>
      </c>
      <c r="L1400" s="99">
        <f t="shared" si="54"/>
        <v>6.543980000000001E-5</v>
      </c>
      <c r="M1400" s="99">
        <f t="shared" si="54"/>
        <v>1.7277799999999968E-4</v>
      </c>
      <c r="N1400" s="99">
        <f t="shared" si="53"/>
        <v>3.4464050000000004E-5</v>
      </c>
      <c r="O1400" s="99">
        <f t="shared" si="53"/>
        <v>1.684250999999998E-5</v>
      </c>
      <c r="P1400" s="99">
        <f t="shared" si="53"/>
        <v>6.1402989999999747E-6</v>
      </c>
      <c r="Q1400" s="99">
        <f t="shared" si="53"/>
        <v>3.3607899999999977E-6</v>
      </c>
      <c r="R1400" s="99">
        <f t="shared" si="53"/>
        <v>1.8895199999999975E-6</v>
      </c>
      <c r="S1400" s="101"/>
      <c r="T1400" s="99">
        <v>2.3294109943411398E-16</v>
      </c>
      <c r="U1400" s="99">
        <v>3.2591410216248998E-10</v>
      </c>
      <c r="V1400" s="99">
        <v>3.26746973524656E-9</v>
      </c>
      <c r="W1400" s="99">
        <v>1.6168180173807601E-8</v>
      </c>
      <c r="X1400" s="99">
        <v>4.2688178051737999E-8</v>
      </c>
      <c r="Y1400" s="99">
        <v>8.51501639551334E-9</v>
      </c>
      <c r="Z1400" s="99">
        <v>4.1612709124898899E-9</v>
      </c>
      <c r="AA1400" s="99">
        <v>1.5170807452506E-9</v>
      </c>
      <c r="AB1400" s="99">
        <v>8.3034878233629696E-10</v>
      </c>
      <c r="AC1400" s="99">
        <v>4.6684280517380698E-10</v>
      </c>
    </row>
    <row r="1401" spans="1:29" s="98" customFormat="1" x14ac:dyDescent="0.25">
      <c r="A1401" s="98" t="s">
        <v>86</v>
      </c>
      <c r="B1401" s="98" t="s">
        <v>237</v>
      </c>
      <c r="C1401" s="98" t="s">
        <v>290</v>
      </c>
      <c r="D1401" s="98" t="s">
        <v>281</v>
      </c>
      <c r="E1401" s="98" t="s">
        <v>282</v>
      </c>
      <c r="F1401" s="98" t="s">
        <v>280</v>
      </c>
      <c r="G1401" s="98" t="s">
        <v>273</v>
      </c>
      <c r="H1401" s="98" t="s">
        <v>275</v>
      </c>
      <c r="I1401" s="99">
        <f t="shared" si="54"/>
        <v>4.8608699999999648E-9</v>
      </c>
      <c r="J1401" s="99">
        <f t="shared" si="54"/>
        <v>6.3504149999999706E-5</v>
      </c>
      <c r="K1401" s="99">
        <f t="shared" si="54"/>
        <v>7.038374999999965E-4</v>
      </c>
      <c r="L1401" s="99">
        <f t="shared" si="54"/>
        <v>2.015659999999999E-3</v>
      </c>
      <c r="M1401" s="99">
        <f t="shared" si="54"/>
        <v>5.0577249999999947E-3</v>
      </c>
      <c r="N1401" s="99">
        <f t="shared" si="53"/>
        <v>8.4581249999999685E-4</v>
      </c>
      <c r="O1401" s="99">
        <f t="shared" si="53"/>
        <v>4.2122999999999705E-4</v>
      </c>
      <c r="P1401" s="99">
        <f t="shared" si="53"/>
        <v>1.5950349999999981E-4</v>
      </c>
      <c r="Q1401" s="99">
        <f t="shared" si="53"/>
        <v>8.7788249999999943E-5</v>
      </c>
      <c r="R1401" s="99">
        <f t="shared" si="53"/>
        <v>5.1181599999999984E-5</v>
      </c>
      <c r="S1401" s="101"/>
      <c r="T1401" s="99">
        <v>1.2009728324575499E-12</v>
      </c>
      <c r="U1401" s="99">
        <v>1.5689940051535901E-8</v>
      </c>
      <c r="V1401" s="99">
        <v>1.7389679542239199E-7</v>
      </c>
      <c r="W1401" s="99">
        <v>4.9800815481002404E-7</v>
      </c>
      <c r="X1401" s="99">
        <v>1.2496097034155201E-6</v>
      </c>
      <c r="Y1401" s="99">
        <v>2.0897449095594101E-7</v>
      </c>
      <c r="Z1401" s="99">
        <v>1.0407309518997501E-7</v>
      </c>
      <c r="AA1401" s="99">
        <v>3.9408453668148701E-8</v>
      </c>
      <c r="AB1401" s="99">
        <v>2.1689801055982201E-8</v>
      </c>
      <c r="AC1401" s="99">
        <v>1.26454135004042E-8</v>
      </c>
    </row>
    <row r="1402" spans="1:29" s="98" customFormat="1" x14ac:dyDescent="0.25">
      <c r="A1402" s="98" t="s">
        <v>86</v>
      </c>
      <c r="B1402" s="98" t="s">
        <v>237</v>
      </c>
      <c r="C1402" s="98" t="s">
        <v>290</v>
      </c>
      <c r="D1402" s="98" t="s">
        <v>281</v>
      </c>
      <c r="E1402" s="98" t="s">
        <v>282</v>
      </c>
      <c r="F1402" s="98" t="s">
        <v>280</v>
      </c>
      <c r="G1402" s="98" t="s">
        <v>273</v>
      </c>
      <c r="H1402" s="98" t="s">
        <v>276</v>
      </c>
      <c r="I1402" s="99">
        <f t="shared" si="54"/>
        <v>5.6033744999999837E-6</v>
      </c>
      <c r="J1402" s="99">
        <f t="shared" si="54"/>
        <v>3.2642824999999953E-3</v>
      </c>
      <c r="K1402" s="99">
        <f t="shared" si="54"/>
        <v>2.2676619999999981E-2</v>
      </c>
      <c r="L1402" s="99">
        <f t="shared" si="54"/>
        <v>4.2538439999999796E-2</v>
      </c>
      <c r="M1402" s="99">
        <f t="shared" si="54"/>
        <v>0.1022228499999996</v>
      </c>
      <c r="N1402" s="99">
        <f t="shared" si="53"/>
        <v>3.9697924999999967E-2</v>
      </c>
      <c r="O1402" s="99">
        <f t="shared" si="53"/>
        <v>2.5522459999999983E-2</v>
      </c>
      <c r="P1402" s="99">
        <f t="shared" si="53"/>
        <v>1.1017504999999959E-2</v>
      </c>
      <c r="Q1402" s="99">
        <f t="shared" si="53"/>
        <v>5.1099269999999785E-3</v>
      </c>
      <c r="R1402" s="99">
        <f t="shared" si="53"/>
        <v>2.0883729999999936E-3</v>
      </c>
      <c r="S1402" s="101"/>
      <c r="T1402" s="99">
        <v>1.38442306512732E-9</v>
      </c>
      <c r="U1402" s="99">
        <v>8.06504720341551E-7</v>
      </c>
      <c r="V1402" s="99">
        <v>5.6027016875505202E-6</v>
      </c>
      <c r="W1402" s="99">
        <v>1.05099520816491E-5</v>
      </c>
      <c r="X1402" s="99">
        <v>2.52561507932497E-5</v>
      </c>
      <c r="Y1402" s="99">
        <v>9.80814739541228E-6</v>
      </c>
      <c r="Z1402" s="99">
        <v>6.3058220189975701E-6</v>
      </c>
      <c r="AA1402" s="99">
        <v>2.7220897054365298E-6</v>
      </c>
      <c r="AB1402" s="99">
        <v>1.26250722665723E-6</v>
      </c>
      <c r="AC1402" s="99">
        <v>5.1597332103880195E-7</v>
      </c>
    </row>
    <row r="1403" spans="1:29" s="98" customFormat="1" x14ac:dyDescent="0.25">
      <c r="A1403" s="98" t="s">
        <v>86</v>
      </c>
      <c r="B1403" s="98" t="s">
        <v>237</v>
      </c>
      <c r="C1403" s="98" t="s">
        <v>290</v>
      </c>
      <c r="D1403" s="98" t="s">
        <v>281</v>
      </c>
      <c r="E1403" s="98" t="s">
        <v>282</v>
      </c>
      <c r="F1403" s="98" t="s">
        <v>280</v>
      </c>
      <c r="G1403" s="98" t="s">
        <v>277</v>
      </c>
      <c r="H1403" s="98" t="s">
        <v>274</v>
      </c>
      <c r="I1403" s="99">
        <f t="shared" si="54"/>
        <v>1.6561551749999996E-6</v>
      </c>
      <c r="J1403" s="99">
        <f t="shared" si="54"/>
        <v>5.1010716666666592E-4</v>
      </c>
      <c r="K1403" s="99">
        <f t="shared" si="54"/>
        <v>1.3262396116666645E-3</v>
      </c>
      <c r="L1403" s="99">
        <f t="shared" si="54"/>
        <v>7.5476799166666608E-3</v>
      </c>
      <c r="M1403" s="99">
        <f t="shared" si="54"/>
        <v>1.8166062499999996E-2</v>
      </c>
      <c r="N1403" s="99">
        <f t="shared" si="53"/>
        <v>3.0818222499999965E-3</v>
      </c>
      <c r="O1403" s="99">
        <f t="shared" si="53"/>
        <v>2.4026400833333326E-3</v>
      </c>
      <c r="P1403" s="99">
        <f t="shared" si="53"/>
        <v>7.0431339166666365E-4</v>
      </c>
      <c r="Q1403" s="99">
        <f t="shared" si="53"/>
        <v>2.898787083333331E-4</v>
      </c>
      <c r="R1403" s="99">
        <f t="shared" si="53"/>
        <v>1.2387494333333321E-4</v>
      </c>
      <c r="S1403" s="101"/>
      <c r="T1403" s="99">
        <v>4.0918546916683499E-10</v>
      </c>
      <c r="U1403" s="99">
        <v>1.26031934367421E-7</v>
      </c>
      <c r="V1403" s="99">
        <v>3.2767338829072302E-7</v>
      </c>
      <c r="W1403" s="99">
        <v>1.8648016770664899E-6</v>
      </c>
      <c r="X1403" s="99">
        <v>4.4882803973827799E-6</v>
      </c>
      <c r="Y1403" s="99">
        <v>7.61424353400363E-7</v>
      </c>
      <c r="Z1403" s="99">
        <v>5.9361913942501995E-7</v>
      </c>
      <c r="AA1403" s="99">
        <v>1.74014373749494E-7</v>
      </c>
      <c r="AB1403" s="99">
        <v>7.1620194207255401E-8</v>
      </c>
      <c r="AC1403" s="99">
        <v>3.0605723165925599E-8</v>
      </c>
    </row>
    <row r="1404" spans="1:29" s="98" customFormat="1" x14ac:dyDescent="0.25">
      <c r="A1404" s="98" t="s">
        <v>86</v>
      </c>
      <c r="B1404" s="98" t="s">
        <v>237</v>
      </c>
      <c r="C1404" s="98" t="s">
        <v>290</v>
      </c>
      <c r="D1404" s="98" t="s">
        <v>281</v>
      </c>
      <c r="E1404" s="98" t="s">
        <v>282</v>
      </c>
      <c r="F1404" s="98" t="s">
        <v>280</v>
      </c>
      <c r="G1404" s="98" t="s">
        <v>277</v>
      </c>
      <c r="H1404" s="98" t="s">
        <v>275</v>
      </c>
      <c r="I1404" s="99">
        <f t="shared" si="54"/>
        <v>1.9366477833333316E-6</v>
      </c>
      <c r="J1404" s="99">
        <f t="shared" si="54"/>
        <v>7.1142152499999839E-4</v>
      </c>
      <c r="K1404" s="99">
        <f t="shared" si="54"/>
        <v>5.0810505833332976E-3</v>
      </c>
      <c r="L1404" s="99">
        <f t="shared" si="54"/>
        <v>1.0697125583333304E-2</v>
      </c>
      <c r="M1404" s="99">
        <f t="shared" si="54"/>
        <v>2.3529472499999975E-2</v>
      </c>
      <c r="N1404" s="99">
        <f t="shared" si="53"/>
        <v>6.9337941666666389E-3</v>
      </c>
      <c r="O1404" s="99">
        <f t="shared" si="53"/>
        <v>3.7415759166666658E-3</v>
      </c>
      <c r="P1404" s="99">
        <f t="shared" si="53"/>
        <v>1.192039E-3</v>
      </c>
      <c r="Q1404" s="99">
        <f t="shared" si="53"/>
        <v>4.8411250833332994E-4</v>
      </c>
      <c r="R1404" s="99">
        <f t="shared" si="53"/>
        <v>1.9241044999999997E-4</v>
      </c>
      <c r="S1404" s="101"/>
      <c r="T1404" s="99">
        <v>4.7848664412388805E-10</v>
      </c>
      <c r="U1404" s="99">
        <v>1.75770576861863E-7</v>
      </c>
      <c r="V1404" s="99">
        <v>1.2553727441642999E-6</v>
      </c>
      <c r="W1404" s="99">
        <v>2.64293371576899E-6</v>
      </c>
      <c r="X1404" s="99">
        <v>5.8134155479486598E-6</v>
      </c>
      <c r="Y1404" s="99">
        <v>1.7131292176131701E-6</v>
      </c>
      <c r="Z1404" s="99">
        <v>9.24429377147332E-7</v>
      </c>
      <c r="AA1404" s="99">
        <v>2.94516507174616E-7</v>
      </c>
      <c r="AB1404" s="99">
        <v>1.1960944653142601E-7</v>
      </c>
      <c r="AC1404" s="99">
        <v>4.7538758109337099E-8</v>
      </c>
    </row>
    <row r="1405" spans="1:29" s="98" customFormat="1" x14ac:dyDescent="0.25">
      <c r="A1405" s="98" t="s">
        <v>86</v>
      </c>
      <c r="B1405" s="98" t="s">
        <v>237</v>
      </c>
      <c r="C1405" s="98" t="s">
        <v>290</v>
      </c>
      <c r="D1405" s="98" t="s">
        <v>281</v>
      </c>
      <c r="E1405" s="98" t="s">
        <v>282</v>
      </c>
      <c r="F1405" s="98" t="s">
        <v>280</v>
      </c>
      <c r="G1405" s="98" t="s">
        <v>277</v>
      </c>
      <c r="H1405" s="98" t="s">
        <v>276</v>
      </c>
      <c r="I1405" s="99">
        <f t="shared" si="54"/>
        <v>3.1046912874999967E-6</v>
      </c>
      <c r="J1405" s="99">
        <f t="shared" si="54"/>
        <v>1.0670612708333297E-3</v>
      </c>
      <c r="K1405" s="99">
        <f t="shared" si="54"/>
        <v>1.1314422241666665E-2</v>
      </c>
      <c r="L1405" s="99">
        <f t="shared" si="54"/>
        <v>1.584515874999998E-2</v>
      </c>
      <c r="M1405" s="99">
        <f t="shared" si="54"/>
        <v>3.2863325416666672E-2</v>
      </c>
      <c r="N1405" s="99">
        <f t="shared" si="53"/>
        <v>1.8268530333333335E-2</v>
      </c>
      <c r="O1405" s="99">
        <f t="shared" si="53"/>
        <v>8.7158808749999775E-3</v>
      </c>
      <c r="P1405" s="99">
        <f t="shared" si="53"/>
        <v>4.4132554166666374E-3</v>
      </c>
      <c r="Q1405" s="99">
        <f t="shared" si="53"/>
        <v>2.1600316249999999E-3</v>
      </c>
      <c r="R1405" s="99">
        <f t="shared" si="53"/>
        <v>9.2849950416666453E-4</v>
      </c>
      <c r="S1405" s="101"/>
      <c r="T1405" s="99">
        <v>7.6707459558786301E-10</v>
      </c>
      <c r="U1405" s="99">
        <v>2.63638319238833E-7</v>
      </c>
      <c r="V1405" s="99">
        <v>2.7954489067173599E-6</v>
      </c>
      <c r="W1405" s="99">
        <v>3.9148558148494296E-6</v>
      </c>
      <c r="X1405" s="99">
        <v>8.1195261361913904E-6</v>
      </c>
      <c r="Y1405" s="99">
        <v>4.5135970760913502E-6</v>
      </c>
      <c r="Z1405" s="99">
        <v>2.15342853065632E-6</v>
      </c>
      <c r="AA1405" s="99">
        <v>1.0903809108478101E-6</v>
      </c>
      <c r="AB1405" s="99">
        <v>5.3367798333922795E-7</v>
      </c>
      <c r="AC1405" s="99">
        <v>2.2940392963697401E-7</v>
      </c>
    </row>
    <row r="1406" spans="1:29" s="98" customFormat="1" x14ac:dyDescent="0.25">
      <c r="A1406" s="98" t="s">
        <v>86</v>
      </c>
      <c r="B1406" s="98" t="s">
        <v>237</v>
      </c>
      <c r="C1406" s="98" t="s">
        <v>290</v>
      </c>
      <c r="D1406" s="98" t="s">
        <v>281</v>
      </c>
      <c r="E1406" s="98" t="s">
        <v>282</v>
      </c>
      <c r="F1406" s="98" t="s">
        <v>280</v>
      </c>
      <c r="G1406" s="98" t="s">
        <v>278</v>
      </c>
      <c r="H1406" s="98" t="s">
        <v>274</v>
      </c>
      <c r="I1406" s="99">
        <f t="shared" si="54"/>
        <v>7.0068103557692403E-7</v>
      </c>
      <c r="J1406" s="99">
        <f t="shared" si="54"/>
        <v>2.1581457051282024E-4</v>
      </c>
      <c r="K1406" s="99">
        <f t="shared" si="54"/>
        <v>5.6110137416666591E-4</v>
      </c>
      <c r="L1406" s="99">
        <f t="shared" si="54"/>
        <v>3.193249195512816E-3</v>
      </c>
      <c r="M1406" s="99">
        <f t="shared" si="54"/>
        <v>7.6856418269230916E-3</v>
      </c>
      <c r="N1406" s="99">
        <f t="shared" si="53"/>
        <v>1.3038478749999975E-3</v>
      </c>
      <c r="O1406" s="99">
        <f t="shared" si="53"/>
        <v>1.0165015737179464E-3</v>
      </c>
      <c r="P1406" s="99">
        <f t="shared" si="53"/>
        <v>2.9797874262820384E-4</v>
      </c>
      <c r="Q1406" s="99">
        <f t="shared" si="53"/>
        <v>1.2264099198717944E-4</v>
      </c>
      <c r="R1406" s="99">
        <f t="shared" si="53"/>
        <v>5.2408629871794801E-5</v>
      </c>
      <c r="S1406" s="101"/>
      <c r="T1406" s="99">
        <v>1.7311692926289201E-10</v>
      </c>
      <c r="U1406" s="99">
        <v>5.3321203001601203E-8</v>
      </c>
      <c r="V1406" s="99">
        <v>1.3863104889222899E-7</v>
      </c>
      <c r="W1406" s="99">
        <v>7.8895455568197596E-7</v>
      </c>
      <c r="X1406" s="99">
        <v>1.8988878604311799E-6</v>
      </c>
      <c r="Y1406" s="99">
        <v>3.2214107259246098E-7</v>
      </c>
      <c r="Z1406" s="99">
        <v>2.5114655898750799E-7</v>
      </c>
      <c r="AA1406" s="99">
        <v>7.3621465817093602E-8</v>
      </c>
      <c r="AB1406" s="99">
        <v>3.0300851395377301E-8</v>
      </c>
      <c r="AC1406" s="99">
        <v>1.2948575185583901E-8</v>
      </c>
    </row>
    <row r="1407" spans="1:29" s="98" customFormat="1" x14ac:dyDescent="0.25">
      <c r="A1407" s="98" t="s">
        <v>86</v>
      </c>
      <c r="B1407" s="98" t="s">
        <v>237</v>
      </c>
      <c r="C1407" s="98" t="s">
        <v>290</v>
      </c>
      <c r="D1407" s="98" t="s">
        <v>281</v>
      </c>
      <c r="E1407" s="98" t="s">
        <v>282</v>
      </c>
      <c r="F1407" s="98" t="s">
        <v>280</v>
      </c>
      <c r="G1407" s="98" t="s">
        <v>278</v>
      </c>
      <c r="H1407" s="98" t="s">
        <v>275</v>
      </c>
      <c r="I1407" s="99">
        <f t="shared" si="54"/>
        <v>8.1935098525640864E-7</v>
      </c>
      <c r="J1407" s="99">
        <f t="shared" si="54"/>
        <v>3.0098602980769168E-4</v>
      </c>
      <c r="K1407" s="99">
        <f t="shared" si="54"/>
        <v>2.1496752467948547E-3</v>
      </c>
      <c r="L1407" s="99">
        <f t="shared" si="54"/>
        <v>4.5257069775640757E-3</v>
      </c>
      <c r="M1407" s="99">
        <f t="shared" si="54"/>
        <v>9.9547768269230511E-3</v>
      </c>
      <c r="N1407" s="99">
        <f t="shared" ref="N1407:R1457" si="55">1000*98.96*Y1407/24.45</f>
        <v>2.9335283012820409E-3</v>
      </c>
      <c r="O1407" s="99">
        <f t="shared" si="55"/>
        <v>1.582974426282052E-3</v>
      </c>
      <c r="P1407" s="99">
        <f t="shared" si="55"/>
        <v>5.0432419230769213E-4</v>
      </c>
      <c r="Q1407" s="99">
        <f t="shared" si="55"/>
        <v>2.0481683044871671E-4</v>
      </c>
      <c r="R1407" s="99">
        <f t="shared" si="55"/>
        <v>8.1404421153846289E-5</v>
      </c>
      <c r="S1407" s="101"/>
      <c r="T1407" s="99">
        <v>2.0243665712933701E-10</v>
      </c>
      <c r="U1407" s="99">
        <v>7.4364474826172804E-8</v>
      </c>
      <c r="V1407" s="99">
        <v>5.3111923791566495E-7</v>
      </c>
      <c r="W1407" s="99">
        <v>1.1181642643637999E-6</v>
      </c>
      <c r="X1407" s="99">
        <v>2.4595219625936602E-6</v>
      </c>
      <c r="Y1407" s="99">
        <v>7.2478543822095695E-7</v>
      </c>
      <c r="Z1407" s="99">
        <v>3.9110473648540999E-7</v>
      </c>
      <c r="AA1407" s="99">
        <v>1.2460313765079901E-7</v>
      </c>
      <c r="AB1407" s="99">
        <v>5.0603996609449503E-8</v>
      </c>
      <c r="AC1407" s="99">
        <v>2.0112551507796499E-8</v>
      </c>
    </row>
    <row r="1408" spans="1:29" s="98" customFormat="1" x14ac:dyDescent="0.25">
      <c r="A1408" s="98" t="s">
        <v>86</v>
      </c>
      <c r="B1408" s="98" t="s">
        <v>237</v>
      </c>
      <c r="C1408" s="98" t="s">
        <v>290</v>
      </c>
      <c r="D1408" s="98" t="s">
        <v>281</v>
      </c>
      <c r="E1408" s="98" t="s">
        <v>282</v>
      </c>
      <c r="F1408" s="98" t="s">
        <v>280</v>
      </c>
      <c r="G1408" s="98" t="s">
        <v>278</v>
      </c>
      <c r="H1408" s="98" t="s">
        <v>276</v>
      </c>
      <c r="I1408" s="99">
        <f t="shared" ref="I1408:M1458" si="56">1000*98.96*T1408/24.45</f>
        <v>1.3135232370192286E-6</v>
      </c>
      <c r="J1408" s="99">
        <f t="shared" si="56"/>
        <v>4.514489991987163E-4</v>
      </c>
      <c r="K1408" s="99">
        <f t="shared" si="56"/>
        <v>4.7868709483974382E-3</v>
      </c>
      <c r="L1408" s="99">
        <f t="shared" si="56"/>
        <v>6.7037210096153885E-3</v>
      </c>
      <c r="M1408" s="99">
        <f t="shared" si="56"/>
        <v>1.390371459935897E-2</v>
      </c>
      <c r="N1408" s="99">
        <f t="shared" si="55"/>
        <v>7.7289936025640837E-3</v>
      </c>
      <c r="O1408" s="99">
        <f t="shared" si="55"/>
        <v>3.6874880624999887E-3</v>
      </c>
      <c r="P1408" s="99">
        <f t="shared" si="55"/>
        <v>1.8671465224358839E-3</v>
      </c>
      <c r="Q1408" s="99">
        <f t="shared" si="55"/>
        <v>9.1385953365384631E-4</v>
      </c>
      <c r="R1408" s="99">
        <f t="shared" si="55"/>
        <v>3.9282671330128103E-4</v>
      </c>
      <c r="S1408" s="101"/>
      <c r="T1408" s="99">
        <v>3.2453155967178801E-10</v>
      </c>
      <c r="U1408" s="99">
        <v>1.11539288908737E-7</v>
      </c>
      <c r="V1408" s="99">
        <v>1.1826899220727301E-6</v>
      </c>
      <c r="W1408" s="99">
        <v>1.6562851524363E-6</v>
      </c>
      <c r="X1408" s="99">
        <v>3.4351841345425102E-6</v>
      </c>
      <c r="Y1408" s="99">
        <v>1.9095987629617202E-6</v>
      </c>
      <c r="Z1408" s="99">
        <v>9.1106591681613496E-7</v>
      </c>
      <c r="AA1408" s="99">
        <v>4.6131500074330399E-7</v>
      </c>
      <c r="AB1408" s="99">
        <v>2.2578683910505801E-7</v>
      </c>
      <c r="AC1408" s="99">
        <v>9.7055508692565896E-8</v>
      </c>
    </row>
    <row r="1409" spans="1:29" s="98" customFormat="1" x14ac:dyDescent="0.25">
      <c r="A1409" s="98" t="s">
        <v>104</v>
      </c>
      <c r="B1409" s="98" t="s">
        <v>237</v>
      </c>
      <c r="C1409" s="98" t="s">
        <v>291</v>
      </c>
      <c r="D1409" s="98">
        <v>2015</v>
      </c>
      <c r="E1409" s="98">
        <v>2016</v>
      </c>
      <c r="F1409" s="98" t="s">
        <v>272</v>
      </c>
      <c r="G1409" s="98" t="s">
        <v>273</v>
      </c>
      <c r="H1409" s="98" t="s">
        <v>274</v>
      </c>
      <c r="I1409" s="99">
        <f t="shared" si="56"/>
        <v>3.9341153374233133E-14</v>
      </c>
      <c r="J1409" s="99">
        <f t="shared" si="56"/>
        <v>7.9734642126789375E-8</v>
      </c>
      <c r="K1409" s="99">
        <f t="shared" si="56"/>
        <v>7.60919427402863E-7</v>
      </c>
      <c r="L1409" s="99">
        <f t="shared" si="56"/>
        <v>4.4926625766871165E-6</v>
      </c>
      <c r="M1409" s="99">
        <f t="shared" si="56"/>
        <v>1.6594519427402864E-5</v>
      </c>
      <c r="N1409" s="99">
        <f t="shared" si="55"/>
        <v>3.7115059304703482E-6</v>
      </c>
      <c r="O1409" s="99">
        <f t="shared" si="55"/>
        <v>2.7805938650306751E-6</v>
      </c>
      <c r="P1409" s="99">
        <f t="shared" si="55"/>
        <v>1.0280507157464213E-6</v>
      </c>
      <c r="Q1409" s="99">
        <f t="shared" si="55"/>
        <v>4.5736114519427403E-7</v>
      </c>
      <c r="R1409" s="99">
        <f t="shared" si="55"/>
        <v>2.0439591002044991E-7</v>
      </c>
      <c r="S1409" s="101"/>
      <c r="T1409" s="99">
        <v>9.7200000000000007E-18</v>
      </c>
      <c r="U1409" s="99">
        <v>1.97E-11</v>
      </c>
      <c r="V1409" s="99">
        <v>1.88E-10</v>
      </c>
      <c r="W1409" s="99">
        <v>1.1100000000000001E-9</v>
      </c>
      <c r="X1409" s="99">
        <v>4.1000000000000003E-9</v>
      </c>
      <c r="Y1409" s="99">
        <v>9.1700000000000004E-10</v>
      </c>
      <c r="Z1409" s="99">
        <v>6.8700000000000001E-10</v>
      </c>
      <c r="AA1409" s="99">
        <v>2.54E-10</v>
      </c>
      <c r="AB1409" s="99">
        <v>1.13E-10</v>
      </c>
      <c r="AC1409" s="99">
        <v>5.05E-11</v>
      </c>
    </row>
    <row r="1410" spans="1:29" s="98" customFormat="1" x14ac:dyDescent="0.25">
      <c r="A1410" s="98" t="s">
        <v>104</v>
      </c>
      <c r="B1410" s="98" t="s">
        <v>237</v>
      </c>
      <c r="C1410" s="98" t="s">
        <v>291</v>
      </c>
      <c r="D1410" s="98">
        <v>2015</v>
      </c>
      <c r="E1410" s="98">
        <v>2016</v>
      </c>
      <c r="F1410" s="98" t="s">
        <v>272</v>
      </c>
      <c r="G1410" s="98" t="s">
        <v>273</v>
      </c>
      <c r="H1410" s="98" t="s">
        <v>275</v>
      </c>
      <c r="I1410" s="99">
        <f t="shared" si="56"/>
        <v>3.6629366053169738E-10</v>
      </c>
      <c r="J1410" s="99">
        <f t="shared" si="56"/>
        <v>2.885827402862986E-6</v>
      </c>
      <c r="K1410" s="99">
        <f t="shared" si="56"/>
        <v>2.6227435582822088E-5</v>
      </c>
      <c r="L1410" s="99">
        <f t="shared" si="56"/>
        <v>8.2972597137014319E-5</v>
      </c>
      <c r="M1410" s="99">
        <f t="shared" si="56"/>
        <v>2.1451451942740285E-4</v>
      </c>
      <c r="N1410" s="99">
        <f t="shared" si="55"/>
        <v>2.9343967280163603E-5</v>
      </c>
      <c r="O1410" s="99">
        <f t="shared" si="55"/>
        <v>1.3113717791411044E-5</v>
      </c>
      <c r="P1410" s="99">
        <f t="shared" si="55"/>
        <v>5.0188302658486704E-6</v>
      </c>
      <c r="Q1410" s="99">
        <f t="shared" si="55"/>
        <v>2.7117873210633946E-6</v>
      </c>
      <c r="R1410" s="99">
        <f t="shared" si="55"/>
        <v>1.5096965235173825E-6</v>
      </c>
      <c r="S1410" s="101"/>
      <c r="T1410" s="99">
        <v>9.0500000000000006E-14</v>
      </c>
      <c r="U1410" s="99">
        <v>7.1300000000000002E-10</v>
      </c>
      <c r="V1410" s="99">
        <v>6.48E-9</v>
      </c>
      <c r="W1410" s="99">
        <v>2.0500000000000002E-8</v>
      </c>
      <c r="X1410" s="99">
        <v>5.2999999999999998E-8</v>
      </c>
      <c r="Y1410" s="99">
        <v>7.2500000000000004E-9</v>
      </c>
      <c r="Z1410" s="99">
        <v>3.24E-9</v>
      </c>
      <c r="AA1410" s="99">
        <v>1.2400000000000001E-9</v>
      </c>
      <c r="AB1410" s="99">
        <v>6.6999999999999996E-10</v>
      </c>
      <c r="AC1410" s="99">
        <v>3.73E-10</v>
      </c>
    </row>
    <row r="1411" spans="1:29" s="98" customFormat="1" x14ac:dyDescent="0.25">
      <c r="A1411" s="98" t="s">
        <v>104</v>
      </c>
      <c r="B1411" s="98" t="s">
        <v>237</v>
      </c>
      <c r="C1411" s="98" t="s">
        <v>291</v>
      </c>
      <c r="D1411" s="98">
        <v>2015</v>
      </c>
      <c r="E1411" s="98">
        <v>2016</v>
      </c>
      <c r="F1411" s="98" t="s">
        <v>272</v>
      </c>
      <c r="G1411" s="98" t="s">
        <v>273</v>
      </c>
      <c r="H1411" s="98" t="s">
        <v>276</v>
      </c>
      <c r="I1411" s="99">
        <f t="shared" si="56"/>
        <v>1.8942036809815952E-7</v>
      </c>
      <c r="J1411" s="99">
        <f t="shared" si="56"/>
        <v>8.7424785276073627E-5</v>
      </c>
      <c r="K1411" s="99">
        <f t="shared" si="56"/>
        <v>5.585472392638036E-4</v>
      </c>
      <c r="L1411" s="99">
        <f t="shared" si="56"/>
        <v>1.0199558282208588E-3</v>
      </c>
      <c r="M1411" s="99">
        <f t="shared" si="56"/>
        <v>2.4527509202453986E-3</v>
      </c>
      <c r="N1411" s="99">
        <f t="shared" si="55"/>
        <v>1.0078134969325155E-3</v>
      </c>
      <c r="O1411" s="99">
        <f t="shared" si="55"/>
        <v>6.3140122699386508E-4</v>
      </c>
      <c r="P1411" s="99">
        <f t="shared" si="55"/>
        <v>2.8210683026584865E-4</v>
      </c>
      <c r="Q1411" s="99">
        <f t="shared" si="55"/>
        <v>1.303276891615542E-4</v>
      </c>
      <c r="R1411" s="99">
        <f t="shared" si="55"/>
        <v>5.5045235173824126E-5</v>
      </c>
      <c r="S1411" s="101"/>
      <c r="T1411" s="99">
        <v>4.6800000000000003E-11</v>
      </c>
      <c r="U1411" s="99">
        <v>2.1600000000000002E-8</v>
      </c>
      <c r="V1411" s="99">
        <v>1.3799999999999999E-7</v>
      </c>
      <c r="W1411" s="99">
        <v>2.5199999999999998E-7</v>
      </c>
      <c r="X1411" s="99">
        <v>6.06E-7</v>
      </c>
      <c r="Y1411" s="99">
        <v>2.4900000000000002E-7</v>
      </c>
      <c r="Z1411" s="99">
        <v>1.5599999999999999E-7</v>
      </c>
      <c r="AA1411" s="99">
        <v>6.9699999999999995E-8</v>
      </c>
      <c r="AB1411" s="99">
        <v>3.2199999999999997E-8</v>
      </c>
      <c r="AC1411" s="99">
        <v>1.3599999999999999E-8</v>
      </c>
    </row>
    <row r="1412" spans="1:29" s="98" customFormat="1" x14ac:dyDescent="0.25">
      <c r="A1412" s="98" t="s">
        <v>104</v>
      </c>
      <c r="B1412" s="98" t="s">
        <v>237</v>
      </c>
      <c r="C1412" s="98" t="s">
        <v>291</v>
      </c>
      <c r="D1412" s="98">
        <v>2015</v>
      </c>
      <c r="E1412" s="98">
        <v>2016</v>
      </c>
      <c r="F1412" s="98" t="s">
        <v>272</v>
      </c>
      <c r="G1412" s="98" t="s">
        <v>277</v>
      </c>
      <c r="H1412" s="98" t="s">
        <v>274</v>
      </c>
      <c r="I1412" s="99">
        <f t="shared" si="56"/>
        <v>5.1402535787321063E-8</v>
      </c>
      <c r="J1412" s="99">
        <f t="shared" si="56"/>
        <v>1.4247002044989775E-5</v>
      </c>
      <c r="K1412" s="99">
        <f t="shared" si="56"/>
        <v>3.7115059304703482E-5</v>
      </c>
      <c r="L1412" s="99">
        <f t="shared" si="56"/>
        <v>1.9953897750511247E-4</v>
      </c>
      <c r="M1412" s="99">
        <f t="shared" si="56"/>
        <v>4.6950347648261765E-4</v>
      </c>
      <c r="N1412" s="99">
        <f t="shared" si="55"/>
        <v>7.9734642126789369E-5</v>
      </c>
      <c r="O1412" s="99">
        <f t="shared" si="55"/>
        <v>6.1116400817995916E-5</v>
      </c>
      <c r="P1412" s="99">
        <f t="shared" si="55"/>
        <v>1.8577766871165645E-5</v>
      </c>
      <c r="Q1412" s="99">
        <f t="shared" si="55"/>
        <v>7.7710920245398767E-6</v>
      </c>
      <c r="R1412" s="99">
        <f t="shared" si="55"/>
        <v>3.2258126789366055E-6</v>
      </c>
      <c r="S1412" s="101"/>
      <c r="T1412" s="99">
        <v>1.27E-11</v>
      </c>
      <c r="U1412" s="99">
        <v>3.5199999999999998E-9</v>
      </c>
      <c r="V1412" s="99">
        <v>9.1700000000000004E-9</v>
      </c>
      <c r="W1412" s="99">
        <v>4.9299999999999998E-8</v>
      </c>
      <c r="X1412" s="99">
        <v>1.1600000000000001E-7</v>
      </c>
      <c r="Y1412" s="99">
        <v>1.9700000000000001E-8</v>
      </c>
      <c r="Z1412" s="99">
        <v>1.51E-8</v>
      </c>
      <c r="AA1412" s="99">
        <v>4.5900000000000001E-9</v>
      </c>
      <c r="AB1412" s="99">
        <v>1.92E-9</v>
      </c>
      <c r="AC1412" s="99">
        <v>7.9700000000000004E-10</v>
      </c>
    </row>
    <row r="1413" spans="1:29" s="98" customFormat="1" x14ac:dyDescent="0.25">
      <c r="A1413" s="98" t="s">
        <v>104</v>
      </c>
      <c r="B1413" s="98" t="s">
        <v>237</v>
      </c>
      <c r="C1413" s="98" t="s">
        <v>291</v>
      </c>
      <c r="D1413" s="98">
        <v>2015</v>
      </c>
      <c r="E1413" s="98">
        <v>2016</v>
      </c>
      <c r="F1413" s="98" t="s">
        <v>272</v>
      </c>
      <c r="G1413" s="98" t="s">
        <v>277</v>
      </c>
      <c r="H1413" s="98" t="s">
        <v>275</v>
      </c>
      <c r="I1413" s="99">
        <f t="shared" si="56"/>
        <v>5.9902167689161556E-8</v>
      </c>
      <c r="J1413" s="99">
        <f t="shared" si="56"/>
        <v>1.9063460122699385E-5</v>
      </c>
      <c r="K1413" s="99">
        <f t="shared" si="56"/>
        <v>1.3194666666666667E-4</v>
      </c>
      <c r="L1413" s="99">
        <f t="shared" si="56"/>
        <v>2.8736850715746422E-4</v>
      </c>
      <c r="M1413" s="99">
        <f t="shared" si="56"/>
        <v>6.3544867075664613E-4</v>
      </c>
      <c r="N1413" s="99">
        <f t="shared" si="55"/>
        <v>1.8294445807770962E-4</v>
      </c>
      <c r="O1413" s="99">
        <f t="shared" si="55"/>
        <v>9.7543394683026602E-5</v>
      </c>
      <c r="P1413" s="99">
        <f t="shared" si="55"/>
        <v>3.1772433537832316E-5</v>
      </c>
      <c r="Q1413" s="99">
        <f t="shared" si="55"/>
        <v>1.3154192229038856E-5</v>
      </c>
      <c r="R1413" s="99">
        <f t="shared" si="55"/>
        <v>5.2212024539877306E-6</v>
      </c>
      <c r="S1413" s="101"/>
      <c r="T1413" s="99">
        <v>1.48E-11</v>
      </c>
      <c r="U1413" s="99">
        <v>4.7099999999999997E-9</v>
      </c>
      <c r="V1413" s="99">
        <v>3.2600000000000001E-8</v>
      </c>
      <c r="W1413" s="99">
        <v>7.1E-8</v>
      </c>
      <c r="X1413" s="99">
        <v>1.5699999999999999E-7</v>
      </c>
      <c r="Y1413" s="99">
        <v>4.5200000000000001E-8</v>
      </c>
      <c r="Z1413" s="99">
        <v>2.4100000000000001E-8</v>
      </c>
      <c r="AA1413" s="99">
        <v>7.8500000000000008E-9</v>
      </c>
      <c r="AB1413" s="99">
        <v>3.2500000000000002E-9</v>
      </c>
      <c r="AC1413" s="99">
        <v>1.2900000000000001E-9</v>
      </c>
    </row>
    <row r="1414" spans="1:29" s="98" customFormat="1" x14ac:dyDescent="0.25">
      <c r="A1414" s="98" t="s">
        <v>104</v>
      </c>
      <c r="B1414" s="98" t="s">
        <v>237</v>
      </c>
      <c r="C1414" s="98" t="s">
        <v>291</v>
      </c>
      <c r="D1414" s="98">
        <v>2015</v>
      </c>
      <c r="E1414" s="98">
        <v>2016</v>
      </c>
      <c r="F1414" s="98" t="s">
        <v>272</v>
      </c>
      <c r="G1414" s="98" t="s">
        <v>277</v>
      </c>
      <c r="H1414" s="98" t="s">
        <v>276</v>
      </c>
      <c r="I1414" s="99">
        <f t="shared" si="56"/>
        <v>9.3495950920245402E-8</v>
      </c>
      <c r="J1414" s="99">
        <f t="shared" si="56"/>
        <v>2.7320245398773008E-5</v>
      </c>
      <c r="K1414" s="99">
        <f t="shared" si="56"/>
        <v>2.9829660531697344E-4</v>
      </c>
      <c r="L1414" s="99">
        <f t="shared" si="56"/>
        <v>3.8855460122699391E-4</v>
      </c>
      <c r="M1414" s="99">
        <f t="shared" si="56"/>
        <v>8.2567852760736193E-4</v>
      </c>
      <c r="N1414" s="99">
        <f t="shared" si="55"/>
        <v>4.897406952965236E-4</v>
      </c>
      <c r="O1414" s="99">
        <f t="shared" si="55"/>
        <v>2.3677546012269938E-4</v>
      </c>
      <c r="P1414" s="99">
        <f t="shared" si="55"/>
        <v>1.2020907975460124E-4</v>
      </c>
      <c r="Q1414" s="99">
        <f t="shared" si="55"/>
        <v>6.1116400817995916E-5</v>
      </c>
      <c r="R1414" s="99">
        <f t="shared" si="55"/>
        <v>2.5822691206543968E-5</v>
      </c>
      <c r="S1414" s="101"/>
      <c r="T1414" s="99">
        <v>2.31E-11</v>
      </c>
      <c r="U1414" s="99">
        <v>6.7500000000000001E-9</v>
      </c>
      <c r="V1414" s="99">
        <v>7.3700000000000005E-8</v>
      </c>
      <c r="W1414" s="99">
        <v>9.5999999999999999E-8</v>
      </c>
      <c r="X1414" s="99">
        <v>2.04E-7</v>
      </c>
      <c r="Y1414" s="99">
        <v>1.2100000000000001E-7</v>
      </c>
      <c r="Z1414" s="99">
        <v>5.8500000000000001E-8</v>
      </c>
      <c r="AA1414" s="99">
        <v>2.9700000000000001E-8</v>
      </c>
      <c r="AB1414" s="99">
        <v>1.51E-8</v>
      </c>
      <c r="AC1414" s="99">
        <v>6.3799999999999999E-9</v>
      </c>
    </row>
    <row r="1415" spans="1:29" s="98" customFormat="1" x14ac:dyDescent="0.25">
      <c r="A1415" s="98" t="s">
        <v>104</v>
      </c>
      <c r="B1415" s="98" t="s">
        <v>237</v>
      </c>
      <c r="C1415" s="98" t="s">
        <v>291</v>
      </c>
      <c r="D1415" s="98">
        <v>2015</v>
      </c>
      <c r="E1415" s="98">
        <v>2016</v>
      </c>
      <c r="F1415" s="98" t="s">
        <v>272</v>
      </c>
      <c r="G1415" s="98" t="s">
        <v>278</v>
      </c>
      <c r="H1415" s="98" t="s">
        <v>274</v>
      </c>
      <c r="I1415" s="99">
        <f t="shared" si="56"/>
        <v>2.1747226679251207E-8</v>
      </c>
      <c r="J1415" s="99">
        <f t="shared" si="56"/>
        <v>6.0275777882649079E-6</v>
      </c>
      <c r="K1415" s="99">
        <f t="shared" si="56"/>
        <v>1.5702525090451453E-5</v>
      </c>
      <c r="L1415" s="99">
        <f t="shared" si="56"/>
        <v>8.442033663677833E-5</v>
      </c>
      <c r="M1415" s="99">
        <f t="shared" si="56"/>
        <v>1.9863608620418447E-4</v>
      </c>
      <c r="N1415" s="99">
        <f t="shared" si="55"/>
        <v>3.3733887053641638E-5</v>
      </c>
      <c r="O1415" s="99">
        <f t="shared" si="55"/>
        <v>2.5856938807613664E-5</v>
      </c>
      <c r="P1415" s="99">
        <f t="shared" si="55"/>
        <v>7.8598244454931699E-6</v>
      </c>
      <c r="Q1415" s="99">
        <f t="shared" si="55"/>
        <v>3.2877697026899465E-6</v>
      </c>
      <c r="R1415" s="99">
        <f t="shared" si="55"/>
        <v>1.3647669026270268E-6</v>
      </c>
      <c r="S1415" s="101"/>
      <c r="T1415" s="99">
        <v>5.3730769230769204E-12</v>
      </c>
      <c r="U1415" s="99">
        <v>1.48923076923077E-9</v>
      </c>
      <c r="V1415" s="99">
        <v>3.8796153846153799E-9</v>
      </c>
      <c r="W1415" s="99">
        <v>2.08576923076923E-8</v>
      </c>
      <c r="X1415" s="99">
        <v>4.9076923076923101E-8</v>
      </c>
      <c r="Y1415" s="99">
        <v>8.33461538461538E-9</v>
      </c>
      <c r="Z1415" s="99">
        <v>6.3884615384615399E-9</v>
      </c>
      <c r="AA1415" s="99">
        <v>1.9419230769230799E-9</v>
      </c>
      <c r="AB1415" s="99">
        <v>8.1230769230769195E-10</v>
      </c>
      <c r="AC1415" s="99">
        <v>3.3719230769230801E-10</v>
      </c>
    </row>
    <row r="1416" spans="1:29" s="98" customFormat="1" x14ac:dyDescent="0.25">
      <c r="A1416" s="98" t="s">
        <v>104</v>
      </c>
      <c r="B1416" s="98" t="s">
        <v>237</v>
      </c>
      <c r="C1416" s="98" t="s">
        <v>291</v>
      </c>
      <c r="D1416" s="98">
        <v>2015</v>
      </c>
      <c r="E1416" s="98">
        <v>2016</v>
      </c>
      <c r="F1416" s="98" t="s">
        <v>272</v>
      </c>
      <c r="G1416" s="98" t="s">
        <v>278</v>
      </c>
      <c r="H1416" s="98" t="s">
        <v>275</v>
      </c>
      <c r="I1416" s="99">
        <f t="shared" si="56"/>
        <v>2.5343224791568342E-8</v>
      </c>
      <c r="J1416" s="99">
        <f t="shared" si="56"/>
        <v>8.0653100519112878E-6</v>
      </c>
      <c r="K1416" s="99">
        <f t="shared" si="56"/>
        <v>5.5823589743589769E-5</v>
      </c>
      <c r="L1416" s="99">
        <f t="shared" si="56"/>
        <v>1.2157898379738855E-4</v>
      </c>
      <c r="M1416" s="99">
        <f t="shared" si="56"/>
        <v>2.6884366839704258E-4</v>
      </c>
      <c r="N1416" s="99">
        <f t="shared" si="55"/>
        <v>7.7399578417492446E-5</v>
      </c>
      <c r="O1416" s="99">
        <f t="shared" si="55"/>
        <v>4.1268359288972602E-5</v>
      </c>
      <c r="P1416" s="99">
        <f t="shared" si="55"/>
        <v>1.3442183419852148E-5</v>
      </c>
      <c r="Q1416" s="99">
        <f t="shared" si="55"/>
        <v>5.565235173824131E-6</v>
      </c>
      <c r="R1416" s="99">
        <f t="shared" si="55"/>
        <v>2.2089702689948098E-6</v>
      </c>
      <c r="S1416" s="101"/>
      <c r="T1416" s="99">
        <v>6.2615384615384602E-12</v>
      </c>
      <c r="U1416" s="99">
        <v>1.9926923076923098E-9</v>
      </c>
      <c r="V1416" s="99">
        <v>1.3792307692307699E-8</v>
      </c>
      <c r="W1416" s="99">
        <v>3.0038461538461497E-8</v>
      </c>
      <c r="X1416" s="99">
        <v>6.6423076923076901E-8</v>
      </c>
      <c r="Y1416" s="99">
        <v>1.9123076923076901E-8</v>
      </c>
      <c r="Z1416" s="99">
        <v>1.01961538461538E-8</v>
      </c>
      <c r="AA1416" s="99">
        <v>3.3211538461538499E-9</v>
      </c>
      <c r="AB1416" s="99">
        <v>1.3749999999999999E-9</v>
      </c>
      <c r="AC1416" s="99">
        <v>5.4576923076923098E-10</v>
      </c>
    </row>
    <row r="1417" spans="1:29" s="98" customFormat="1" x14ac:dyDescent="0.25">
      <c r="A1417" s="98" t="s">
        <v>104</v>
      </c>
      <c r="B1417" s="98" t="s">
        <v>237</v>
      </c>
      <c r="C1417" s="98" t="s">
        <v>291</v>
      </c>
      <c r="D1417" s="98">
        <v>2015</v>
      </c>
      <c r="E1417" s="98">
        <v>2016</v>
      </c>
      <c r="F1417" s="98" t="s">
        <v>272</v>
      </c>
      <c r="G1417" s="98" t="s">
        <v>278</v>
      </c>
      <c r="H1417" s="98" t="s">
        <v>276</v>
      </c>
      <c r="I1417" s="99">
        <f t="shared" si="56"/>
        <v>3.9555979235488431E-8</v>
      </c>
      <c r="J1417" s="99">
        <f t="shared" si="56"/>
        <v>1.1558565361019348E-5</v>
      </c>
      <c r="K1417" s="99">
        <f t="shared" si="56"/>
        <v>1.2620240994179631E-4</v>
      </c>
      <c r="L1417" s="99">
        <f t="shared" si="56"/>
        <v>1.6438848513449734E-4</v>
      </c>
      <c r="M1417" s="99">
        <f t="shared" si="56"/>
        <v>3.4932553091080701E-4</v>
      </c>
      <c r="N1417" s="99">
        <f t="shared" si="55"/>
        <v>2.0719798647160617E-4</v>
      </c>
      <c r="O1417" s="99">
        <f t="shared" si="55"/>
        <v>1.0017423312883436E-4</v>
      </c>
      <c r="P1417" s="99">
        <f t="shared" si="55"/>
        <v>5.0857687588485075E-5</v>
      </c>
      <c r="Q1417" s="99">
        <f t="shared" si="55"/>
        <v>2.5856938807613664E-5</v>
      </c>
      <c r="R1417" s="99">
        <f t="shared" si="55"/>
        <v>1.0924984741230142E-5</v>
      </c>
      <c r="S1417" s="101"/>
      <c r="T1417" s="99">
        <v>9.7730769230769202E-12</v>
      </c>
      <c r="U1417" s="99">
        <v>2.85576923076923E-9</v>
      </c>
      <c r="V1417" s="99">
        <v>3.1180769230769199E-8</v>
      </c>
      <c r="W1417" s="99">
        <v>4.0615384615384597E-8</v>
      </c>
      <c r="X1417" s="99">
        <v>8.6307692307692304E-8</v>
      </c>
      <c r="Y1417" s="99">
        <v>5.1192307692307703E-8</v>
      </c>
      <c r="Z1417" s="99">
        <v>2.475E-8</v>
      </c>
      <c r="AA1417" s="99">
        <v>1.25653846153846E-8</v>
      </c>
      <c r="AB1417" s="99">
        <v>6.3884615384615399E-9</v>
      </c>
      <c r="AC1417" s="99">
        <v>2.6992307692307699E-9</v>
      </c>
    </row>
    <row r="1418" spans="1:29" s="98" customFormat="1" x14ac:dyDescent="0.25">
      <c r="A1418" s="98" t="s">
        <v>104</v>
      </c>
      <c r="B1418" s="98" t="s">
        <v>237</v>
      </c>
      <c r="C1418" s="98" t="s">
        <v>291</v>
      </c>
      <c r="D1418" s="98">
        <v>2015</v>
      </c>
      <c r="E1418" s="98">
        <v>2016</v>
      </c>
      <c r="F1418" s="98" t="s">
        <v>279</v>
      </c>
      <c r="G1418" s="98" t="s">
        <v>273</v>
      </c>
      <c r="H1418" s="98" t="s">
        <v>274</v>
      </c>
      <c r="I1418" s="99">
        <f t="shared" si="56"/>
        <v>0</v>
      </c>
      <c r="J1418" s="99">
        <f t="shared" si="56"/>
        <v>0</v>
      </c>
      <c r="K1418" s="99">
        <f t="shared" si="56"/>
        <v>0</v>
      </c>
      <c r="L1418" s="99">
        <f t="shared" si="56"/>
        <v>0</v>
      </c>
      <c r="M1418" s="99">
        <f t="shared" si="56"/>
        <v>0</v>
      </c>
      <c r="N1418" s="99">
        <f t="shared" si="55"/>
        <v>0</v>
      </c>
      <c r="O1418" s="99">
        <f t="shared" si="55"/>
        <v>0</v>
      </c>
      <c r="P1418" s="99">
        <f t="shared" si="55"/>
        <v>0</v>
      </c>
      <c r="Q1418" s="99">
        <f t="shared" si="55"/>
        <v>0</v>
      </c>
      <c r="R1418" s="99">
        <f t="shared" si="55"/>
        <v>0</v>
      </c>
      <c r="S1418" s="101"/>
      <c r="T1418" s="99">
        <v>0</v>
      </c>
      <c r="U1418" s="99">
        <v>0</v>
      </c>
      <c r="V1418" s="99">
        <v>0</v>
      </c>
      <c r="W1418" s="99">
        <v>0</v>
      </c>
      <c r="X1418" s="99">
        <v>0</v>
      </c>
      <c r="Y1418" s="99">
        <v>0</v>
      </c>
      <c r="Z1418" s="99">
        <v>0</v>
      </c>
      <c r="AA1418" s="99">
        <v>0</v>
      </c>
      <c r="AB1418" s="99">
        <v>0</v>
      </c>
      <c r="AC1418" s="99">
        <v>0</v>
      </c>
    </row>
    <row r="1419" spans="1:29" s="98" customFormat="1" x14ac:dyDescent="0.25">
      <c r="A1419" s="98" t="s">
        <v>104</v>
      </c>
      <c r="B1419" s="98" t="s">
        <v>237</v>
      </c>
      <c r="C1419" s="98" t="s">
        <v>291</v>
      </c>
      <c r="D1419" s="98">
        <v>2015</v>
      </c>
      <c r="E1419" s="98">
        <v>2016</v>
      </c>
      <c r="F1419" s="98" t="s">
        <v>279</v>
      </c>
      <c r="G1419" s="98" t="s">
        <v>273</v>
      </c>
      <c r="H1419" s="98" t="s">
        <v>275</v>
      </c>
      <c r="I1419" s="99">
        <f t="shared" si="56"/>
        <v>0</v>
      </c>
      <c r="J1419" s="99">
        <f t="shared" si="56"/>
        <v>0</v>
      </c>
      <c r="K1419" s="99">
        <f t="shared" si="56"/>
        <v>0</v>
      </c>
      <c r="L1419" s="99">
        <f t="shared" si="56"/>
        <v>0</v>
      </c>
      <c r="M1419" s="99">
        <f t="shared" si="56"/>
        <v>0</v>
      </c>
      <c r="N1419" s="99">
        <f t="shared" si="55"/>
        <v>0</v>
      </c>
      <c r="O1419" s="99">
        <f t="shared" si="55"/>
        <v>0</v>
      </c>
      <c r="P1419" s="99">
        <f t="shared" si="55"/>
        <v>0</v>
      </c>
      <c r="Q1419" s="99">
        <f t="shared" si="55"/>
        <v>0</v>
      </c>
      <c r="R1419" s="99">
        <f t="shared" si="55"/>
        <v>0</v>
      </c>
      <c r="S1419" s="101"/>
      <c r="T1419" s="99">
        <v>0</v>
      </c>
      <c r="U1419" s="99">
        <v>0</v>
      </c>
      <c r="V1419" s="99">
        <v>0</v>
      </c>
      <c r="W1419" s="99">
        <v>0</v>
      </c>
      <c r="X1419" s="99">
        <v>0</v>
      </c>
      <c r="Y1419" s="99">
        <v>0</v>
      </c>
      <c r="Z1419" s="99">
        <v>0</v>
      </c>
      <c r="AA1419" s="99">
        <v>0</v>
      </c>
      <c r="AB1419" s="99">
        <v>0</v>
      </c>
      <c r="AC1419" s="99">
        <v>0</v>
      </c>
    </row>
    <row r="1420" spans="1:29" s="98" customFormat="1" x14ac:dyDescent="0.25">
      <c r="A1420" s="98" t="s">
        <v>104</v>
      </c>
      <c r="B1420" s="98" t="s">
        <v>237</v>
      </c>
      <c r="C1420" s="98" t="s">
        <v>291</v>
      </c>
      <c r="D1420" s="98">
        <v>2015</v>
      </c>
      <c r="E1420" s="98">
        <v>2016</v>
      </c>
      <c r="F1420" s="98" t="s">
        <v>279</v>
      </c>
      <c r="G1420" s="98" t="s">
        <v>273</v>
      </c>
      <c r="H1420" s="98" t="s">
        <v>276</v>
      </c>
      <c r="I1420" s="99">
        <f t="shared" si="56"/>
        <v>0</v>
      </c>
      <c r="J1420" s="99">
        <f t="shared" si="56"/>
        <v>0</v>
      </c>
      <c r="K1420" s="99">
        <f t="shared" si="56"/>
        <v>0</v>
      </c>
      <c r="L1420" s="99">
        <f t="shared" si="56"/>
        <v>0</v>
      </c>
      <c r="M1420" s="99">
        <f t="shared" si="56"/>
        <v>0</v>
      </c>
      <c r="N1420" s="99">
        <f t="shared" si="55"/>
        <v>0</v>
      </c>
      <c r="O1420" s="99">
        <f t="shared" si="55"/>
        <v>0</v>
      </c>
      <c r="P1420" s="99">
        <f t="shared" si="55"/>
        <v>0</v>
      </c>
      <c r="Q1420" s="99">
        <f t="shared" si="55"/>
        <v>0</v>
      </c>
      <c r="R1420" s="99">
        <f t="shared" si="55"/>
        <v>0</v>
      </c>
      <c r="S1420" s="101"/>
      <c r="T1420" s="99">
        <v>0</v>
      </c>
      <c r="U1420" s="99">
        <v>0</v>
      </c>
      <c r="V1420" s="99">
        <v>0</v>
      </c>
      <c r="W1420" s="99">
        <v>0</v>
      </c>
      <c r="X1420" s="99">
        <v>0</v>
      </c>
      <c r="Y1420" s="99">
        <v>0</v>
      </c>
      <c r="Z1420" s="99">
        <v>0</v>
      </c>
      <c r="AA1420" s="99">
        <v>0</v>
      </c>
      <c r="AB1420" s="99">
        <v>0</v>
      </c>
      <c r="AC1420" s="99">
        <v>0</v>
      </c>
    </row>
    <row r="1421" spans="1:29" s="98" customFormat="1" x14ac:dyDescent="0.25">
      <c r="A1421" s="98" t="s">
        <v>104</v>
      </c>
      <c r="B1421" s="98" t="s">
        <v>237</v>
      </c>
      <c r="C1421" s="98" t="s">
        <v>291</v>
      </c>
      <c r="D1421" s="98">
        <v>2015</v>
      </c>
      <c r="E1421" s="98">
        <v>2016</v>
      </c>
      <c r="F1421" s="98" t="s">
        <v>279</v>
      </c>
      <c r="G1421" s="98" t="s">
        <v>277</v>
      </c>
      <c r="H1421" s="98" t="s">
        <v>274</v>
      </c>
      <c r="I1421" s="99">
        <f t="shared" si="56"/>
        <v>0</v>
      </c>
      <c r="J1421" s="99">
        <f t="shared" si="56"/>
        <v>0</v>
      </c>
      <c r="K1421" s="99">
        <f t="shared" si="56"/>
        <v>0</v>
      </c>
      <c r="L1421" s="99">
        <f t="shared" si="56"/>
        <v>0</v>
      </c>
      <c r="M1421" s="99">
        <f t="shared" si="56"/>
        <v>0</v>
      </c>
      <c r="N1421" s="99">
        <f t="shared" si="55"/>
        <v>0</v>
      </c>
      <c r="O1421" s="99">
        <f t="shared" si="55"/>
        <v>0</v>
      </c>
      <c r="P1421" s="99">
        <f t="shared" si="55"/>
        <v>0</v>
      </c>
      <c r="Q1421" s="99">
        <f t="shared" si="55"/>
        <v>0</v>
      </c>
      <c r="R1421" s="99">
        <f t="shared" si="55"/>
        <v>0</v>
      </c>
      <c r="S1421" s="101"/>
      <c r="T1421" s="99">
        <v>0</v>
      </c>
      <c r="U1421" s="99">
        <v>0</v>
      </c>
      <c r="V1421" s="99">
        <v>0</v>
      </c>
      <c r="W1421" s="99">
        <v>0</v>
      </c>
      <c r="X1421" s="99">
        <v>0</v>
      </c>
      <c r="Y1421" s="99">
        <v>0</v>
      </c>
      <c r="Z1421" s="99">
        <v>0</v>
      </c>
      <c r="AA1421" s="99">
        <v>0</v>
      </c>
      <c r="AB1421" s="99">
        <v>0</v>
      </c>
      <c r="AC1421" s="99">
        <v>0</v>
      </c>
    </row>
    <row r="1422" spans="1:29" s="98" customFormat="1" x14ac:dyDescent="0.25">
      <c r="A1422" s="98" t="s">
        <v>104</v>
      </c>
      <c r="B1422" s="98" t="s">
        <v>237</v>
      </c>
      <c r="C1422" s="98" t="s">
        <v>291</v>
      </c>
      <c r="D1422" s="98">
        <v>2015</v>
      </c>
      <c r="E1422" s="98">
        <v>2016</v>
      </c>
      <c r="F1422" s="98" t="s">
        <v>279</v>
      </c>
      <c r="G1422" s="98" t="s">
        <v>277</v>
      </c>
      <c r="H1422" s="98" t="s">
        <v>275</v>
      </c>
      <c r="I1422" s="99">
        <f t="shared" si="56"/>
        <v>0</v>
      </c>
      <c r="J1422" s="99">
        <f t="shared" si="56"/>
        <v>0</v>
      </c>
      <c r="K1422" s="99">
        <f t="shared" si="56"/>
        <v>0</v>
      </c>
      <c r="L1422" s="99">
        <f t="shared" si="56"/>
        <v>0</v>
      </c>
      <c r="M1422" s="99">
        <f t="shared" si="56"/>
        <v>0</v>
      </c>
      <c r="N1422" s="99">
        <f t="shared" si="55"/>
        <v>0</v>
      </c>
      <c r="O1422" s="99">
        <f t="shared" si="55"/>
        <v>0</v>
      </c>
      <c r="P1422" s="99">
        <f t="shared" si="55"/>
        <v>0</v>
      </c>
      <c r="Q1422" s="99">
        <f t="shared" si="55"/>
        <v>0</v>
      </c>
      <c r="R1422" s="99">
        <f t="shared" si="55"/>
        <v>0</v>
      </c>
      <c r="S1422" s="101"/>
      <c r="T1422" s="99">
        <v>0</v>
      </c>
      <c r="U1422" s="99">
        <v>0</v>
      </c>
      <c r="V1422" s="99">
        <v>0</v>
      </c>
      <c r="W1422" s="99">
        <v>0</v>
      </c>
      <c r="X1422" s="99">
        <v>0</v>
      </c>
      <c r="Y1422" s="99">
        <v>0</v>
      </c>
      <c r="Z1422" s="99">
        <v>0</v>
      </c>
      <c r="AA1422" s="99">
        <v>0</v>
      </c>
      <c r="AB1422" s="99">
        <v>0</v>
      </c>
      <c r="AC1422" s="99">
        <v>0</v>
      </c>
    </row>
    <row r="1423" spans="1:29" s="98" customFormat="1" x14ac:dyDescent="0.25">
      <c r="A1423" s="98" t="s">
        <v>104</v>
      </c>
      <c r="B1423" s="98" t="s">
        <v>237</v>
      </c>
      <c r="C1423" s="98" t="s">
        <v>291</v>
      </c>
      <c r="D1423" s="98">
        <v>2015</v>
      </c>
      <c r="E1423" s="98">
        <v>2016</v>
      </c>
      <c r="F1423" s="98" t="s">
        <v>279</v>
      </c>
      <c r="G1423" s="98" t="s">
        <v>277</v>
      </c>
      <c r="H1423" s="98" t="s">
        <v>276</v>
      </c>
      <c r="I1423" s="99">
        <f t="shared" si="56"/>
        <v>0</v>
      </c>
      <c r="J1423" s="99">
        <f t="shared" si="56"/>
        <v>0</v>
      </c>
      <c r="K1423" s="99">
        <f t="shared" si="56"/>
        <v>0</v>
      </c>
      <c r="L1423" s="99">
        <f t="shared" si="56"/>
        <v>0</v>
      </c>
      <c r="M1423" s="99">
        <f t="shared" si="56"/>
        <v>0</v>
      </c>
      <c r="N1423" s="99">
        <f t="shared" si="55"/>
        <v>0</v>
      </c>
      <c r="O1423" s="99">
        <f t="shared" si="55"/>
        <v>0</v>
      </c>
      <c r="P1423" s="99">
        <f t="shared" si="55"/>
        <v>0</v>
      </c>
      <c r="Q1423" s="99">
        <f t="shared" si="55"/>
        <v>0</v>
      </c>
      <c r="R1423" s="99">
        <f t="shared" si="55"/>
        <v>0</v>
      </c>
      <c r="S1423" s="101"/>
      <c r="T1423" s="99">
        <v>0</v>
      </c>
      <c r="U1423" s="99">
        <v>0</v>
      </c>
      <c r="V1423" s="99">
        <v>0</v>
      </c>
      <c r="W1423" s="99">
        <v>0</v>
      </c>
      <c r="X1423" s="99">
        <v>0</v>
      </c>
      <c r="Y1423" s="99">
        <v>0</v>
      </c>
      <c r="Z1423" s="99">
        <v>0</v>
      </c>
      <c r="AA1423" s="99">
        <v>0</v>
      </c>
      <c r="AB1423" s="99">
        <v>0</v>
      </c>
      <c r="AC1423" s="99">
        <v>0</v>
      </c>
    </row>
    <row r="1424" spans="1:29" s="98" customFormat="1" x14ac:dyDescent="0.25">
      <c r="A1424" s="98" t="s">
        <v>104</v>
      </c>
      <c r="B1424" s="98" t="s">
        <v>237</v>
      </c>
      <c r="C1424" s="98" t="s">
        <v>291</v>
      </c>
      <c r="D1424" s="98">
        <v>2015</v>
      </c>
      <c r="E1424" s="98">
        <v>2016</v>
      </c>
      <c r="F1424" s="98" t="s">
        <v>279</v>
      </c>
      <c r="G1424" s="98" t="s">
        <v>278</v>
      </c>
      <c r="H1424" s="98" t="s">
        <v>274</v>
      </c>
      <c r="I1424" s="99">
        <f t="shared" si="56"/>
        <v>0</v>
      </c>
      <c r="J1424" s="99">
        <f t="shared" si="56"/>
        <v>0</v>
      </c>
      <c r="K1424" s="99">
        <f t="shared" si="56"/>
        <v>0</v>
      </c>
      <c r="L1424" s="99">
        <f t="shared" si="56"/>
        <v>0</v>
      </c>
      <c r="M1424" s="99">
        <f t="shared" si="56"/>
        <v>0</v>
      </c>
      <c r="N1424" s="99">
        <f t="shared" si="55"/>
        <v>0</v>
      </c>
      <c r="O1424" s="99">
        <f t="shared" si="55"/>
        <v>0</v>
      </c>
      <c r="P1424" s="99">
        <f t="shared" si="55"/>
        <v>0</v>
      </c>
      <c r="Q1424" s="99">
        <f t="shared" si="55"/>
        <v>0</v>
      </c>
      <c r="R1424" s="99">
        <f t="shared" si="55"/>
        <v>0</v>
      </c>
      <c r="S1424" s="101"/>
      <c r="T1424" s="99">
        <v>0</v>
      </c>
      <c r="U1424" s="99">
        <v>0</v>
      </c>
      <c r="V1424" s="99">
        <v>0</v>
      </c>
      <c r="W1424" s="99">
        <v>0</v>
      </c>
      <c r="X1424" s="99">
        <v>0</v>
      </c>
      <c r="Y1424" s="99">
        <v>0</v>
      </c>
      <c r="Z1424" s="99">
        <v>0</v>
      </c>
      <c r="AA1424" s="99">
        <v>0</v>
      </c>
      <c r="AB1424" s="99">
        <v>0</v>
      </c>
      <c r="AC1424" s="99">
        <v>0</v>
      </c>
    </row>
    <row r="1425" spans="1:29" s="98" customFormat="1" x14ac:dyDescent="0.25">
      <c r="A1425" s="98" t="s">
        <v>104</v>
      </c>
      <c r="B1425" s="98" t="s">
        <v>237</v>
      </c>
      <c r="C1425" s="98" t="s">
        <v>291</v>
      </c>
      <c r="D1425" s="98">
        <v>2015</v>
      </c>
      <c r="E1425" s="98">
        <v>2016</v>
      </c>
      <c r="F1425" s="98" t="s">
        <v>279</v>
      </c>
      <c r="G1425" s="98" t="s">
        <v>278</v>
      </c>
      <c r="H1425" s="98" t="s">
        <v>275</v>
      </c>
      <c r="I1425" s="99">
        <f t="shared" si="56"/>
        <v>0</v>
      </c>
      <c r="J1425" s="99">
        <f t="shared" si="56"/>
        <v>0</v>
      </c>
      <c r="K1425" s="99">
        <f t="shared" si="56"/>
        <v>0</v>
      </c>
      <c r="L1425" s="99">
        <f t="shared" si="56"/>
        <v>0</v>
      </c>
      <c r="M1425" s="99">
        <f t="shared" si="56"/>
        <v>0</v>
      </c>
      <c r="N1425" s="99">
        <f t="shared" si="55"/>
        <v>0</v>
      </c>
      <c r="O1425" s="99">
        <f t="shared" si="55"/>
        <v>0</v>
      </c>
      <c r="P1425" s="99">
        <f t="shared" si="55"/>
        <v>0</v>
      </c>
      <c r="Q1425" s="99">
        <f t="shared" si="55"/>
        <v>0</v>
      </c>
      <c r="R1425" s="99">
        <f t="shared" si="55"/>
        <v>0</v>
      </c>
      <c r="S1425" s="101"/>
      <c r="T1425" s="99">
        <v>0</v>
      </c>
      <c r="U1425" s="99">
        <v>0</v>
      </c>
      <c r="V1425" s="99">
        <v>0</v>
      </c>
      <c r="W1425" s="99">
        <v>0</v>
      </c>
      <c r="X1425" s="99">
        <v>0</v>
      </c>
      <c r="Y1425" s="99">
        <v>0</v>
      </c>
      <c r="Z1425" s="99">
        <v>0</v>
      </c>
      <c r="AA1425" s="99">
        <v>0</v>
      </c>
      <c r="AB1425" s="99">
        <v>0</v>
      </c>
      <c r="AC1425" s="99">
        <v>0</v>
      </c>
    </row>
    <row r="1426" spans="1:29" s="98" customFormat="1" x14ac:dyDescent="0.25">
      <c r="A1426" s="98" t="s">
        <v>104</v>
      </c>
      <c r="B1426" s="98" t="s">
        <v>237</v>
      </c>
      <c r="C1426" s="98" t="s">
        <v>291</v>
      </c>
      <c r="D1426" s="98">
        <v>2015</v>
      </c>
      <c r="E1426" s="98">
        <v>2016</v>
      </c>
      <c r="F1426" s="98" t="s">
        <v>279</v>
      </c>
      <c r="G1426" s="98" t="s">
        <v>278</v>
      </c>
      <c r="H1426" s="98" t="s">
        <v>276</v>
      </c>
      <c r="I1426" s="99">
        <f t="shared" si="56"/>
        <v>0</v>
      </c>
      <c r="J1426" s="99">
        <f t="shared" si="56"/>
        <v>0</v>
      </c>
      <c r="K1426" s="99">
        <f t="shared" si="56"/>
        <v>0</v>
      </c>
      <c r="L1426" s="99">
        <f t="shared" si="56"/>
        <v>0</v>
      </c>
      <c r="M1426" s="99">
        <f t="shared" si="56"/>
        <v>0</v>
      </c>
      <c r="N1426" s="99">
        <f t="shared" si="55"/>
        <v>0</v>
      </c>
      <c r="O1426" s="99">
        <f t="shared" si="55"/>
        <v>0</v>
      </c>
      <c r="P1426" s="99">
        <f t="shared" si="55"/>
        <v>0</v>
      </c>
      <c r="Q1426" s="99">
        <f t="shared" si="55"/>
        <v>0</v>
      </c>
      <c r="R1426" s="99">
        <f t="shared" si="55"/>
        <v>0</v>
      </c>
      <c r="S1426" s="101"/>
      <c r="T1426" s="99">
        <v>0</v>
      </c>
      <c r="U1426" s="99">
        <v>0</v>
      </c>
      <c r="V1426" s="99">
        <v>0</v>
      </c>
      <c r="W1426" s="99">
        <v>0</v>
      </c>
      <c r="X1426" s="99">
        <v>0</v>
      </c>
      <c r="Y1426" s="99">
        <v>0</v>
      </c>
      <c r="Z1426" s="99">
        <v>0</v>
      </c>
      <c r="AA1426" s="99">
        <v>0</v>
      </c>
      <c r="AB1426" s="99">
        <v>0</v>
      </c>
      <c r="AC1426" s="99">
        <v>0</v>
      </c>
    </row>
    <row r="1427" spans="1:29" s="98" customFormat="1" x14ac:dyDescent="0.25">
      <c r="A1427" s="98" t="s">
        <v>104</v>
      </c>
      <c r="B1427" s="98" t="s">
        <v>237</v>
      </c>
      <c r="C1427" s="98" t="s">
        <v>291</v>
      </c>
      <c r="D1427" s="98">
        <v>2015</v>
      </c>
      <c r="E1427" s="98">
        <v>2016</v>
      </c>
      <c r="F1427" s="98" t="s">
        <v>280</v>
      </c>
      <c r="G1427" s="98" t="s">
        <v>273</v>
      </c>
      <c r="H1427" s="98" t="s">
        <v>274</v>
      </c>
      <c r="I1427" s="99">
        <f t="shared" si="56"/>
        <v>3.9341153374233133E-14</v>
      </c>
      <c r="J1427" s="99">
        <f t="shared" si="56"/>
        <v>7.9734642126789375E-8</v>
      </c>
      <c r="K1427" s="99">
        <f t="shared" si="56"/>
        <v>7.60919427402863E-7</v>
      </c>
      <c r="L1427" s="99">
        <f t="shared" si="56"/>
        <v>4.4926625766871165E-6</v>
      </c>
      <c r="M1427" s="99">
        <f t="shared" si="56"/>
        <v>1.6594519427402864E-5</v>
      </c>
      <c r="N1427" s="99">
        <f t="shared" si="55"/>
        <v>3.7115059304703482E-6</v>
      </c>
      <c r="O1427" s="99">
        <f t="shared" si="55"/>
        <v>2.7805938650306751E-6</v>
      </c>
      <c r="P1427" s="99">
        <f t="shared" si="55"/>
        <v>1.0280507157464213E-6</v>
      </c>
      <c r="Q1427" s="99">
        <f t="shared" si="55"/>
        <v>4.5736114519427403E-7</v>
      </c>
      <c r="R1427" s="99">
        <f t="shared" si="55"/>
        <v>2.0439591002044991E-7</v>
      </c>
      <c r="S1427" s="101"/>
      <c r="T1427" s="99">
        <v>9.7200000000000007E-18</v>
      </c>
      <c r="U1427" s="99">
        <v>1.97E-11</v>
      </c>
      <c r="V1427" s="99">
        <v>1.88E-10</v>
      </c>
      <c r="W1427" s="99">
        <v>1.1100000000000001E-9</v>
      </c>
      <c r="X1427" s="99">
        <v>4.1000000000000003E-9</v>
      </c>
      <c r="Y1427" s="99">
        <v>9.1700000000000004E-10</v>
      </c>
      <c r="Z1427" s="99">
        <v>6.8700000000000001E-10</v>
      </c>
      <c r="AA1427" s="99">
        <v>2.54E-10</v>
      </c>
      <c r="AB1427" s="99">
        <v>1.13E-10</v>
      </c>
      <c r="AC1427" s="99">
        <v>5.05E-11</v>
      </c>
    </row>
    <row r="1428" spans="1:29" s="98" customFormat="1" x14ac:dyDescent="0.25">
      <c r="A1428" s="98" t="s">
        <v>104</v>
      </c>
      <c r="B1428" s="98" t="s">
        <v>237</v>
      </c>
      <c r="C1428" s="98" t="s">
        <v>291</v>
      </c>
      <c r="D1428" s="98">
        <v>2015</v>
      </c>
      <c r="E1428" s="98">
        <v>2016</v>
      </c>
      <c r="F1428" s="98" t="s">
        <v>280</v>
      </c>
      <c r="G1428" s="98" t="s">
        <v>273</v>
      </c>
      <c r="H1428" s="98" t="s">
        <v>275</v>
      </c>
      <c r="I1428" s="99">
        <f t="shared" si="56"/>
        <v>3.6629366053169738E-10</v>
      </c>
      <c r="J1428" s="99">
        <f t="shared" si="56"/>
        <v>2.885827402862986E-6</v>
      </c>
      <c r="K1428" s="99">
        <f t="shared" si="56"/>
        <v>2.6227435582822088E-5</v>
      </c>
      <c r="L1428" s="99">
        <f t="shared" si="56"/>
        <v>8.2972597137014319E-5</v>
      </c>
      <c r="M1428" s="99">
        <f t="shared" si="56"/>
        <v>2.1451451942740285E-4</v>
      </c>
      <c r="N1428" s="99">
        <f t="shared" si="55"/>
        <v>2.9343967280163603E-5</v>
      </c>
      <c r="O1428" s="99">
        <f t="shared" si="55"/>
        <v>1.3113717791411044E-5</v>
      </c>
      <c r="P1428" s="99">
        <f t="shared" si="55"/>
        <v>5.0188302658486704E-6</v>
      </c>
      <c r="Q1428" s="99">
        <f t="shared" si="55"/>
        <v>2.7117873210633946E-6</v>
      </c>
      <c r="R1428" s="99">
        <f t="shared" si="55"/>
        <v>1.5096965235173825E-6</v>
      </c>
      <c r="S1428" s="101"/>
      <c r="T1428" s="99">
        <v>9.0500000000000006E-14</v>
      </c>
      <c r="U1428" s="99">
        <v>7.1300000000000002E-10</v>
      </c>
      <c r="V1428" s="99">
        <v>6.48E-9</v>
      </c>
      <c r="W1428" s="99">
        <v>2.0500000000000002E-8</v>
      </c>
      <c r="X1428" s="99">
        <v>5.2999999999999998E-8</v>
      </c>
      <c r="Y1428" s="99">
        <v>7.2500000000000004E-9</v>
      </c>
      <c r="Z1428" s="99">
        <v>3.24E-9</v>
      </c>
      <c r="AA1428" s="99">
        <v>1.2400000000000001E-9</v>
      </c>
      <c r="AB1428" s="99">
        <v>6.6999999999999996E-10</v>
      </c>
      <c r="AC1428" s="99">
        <v>3.73E-10</v>
      </c>
    </row>
    <row r="1429" spans="1:29" s="98" customFormat="1" x14ac:dyDescent="0.25">
      <c r="A1429" s="98" t="s">
        <v>104</v>
      </c>
      <c r="B1429" s="98" t="s">
        <v>237</v>
      </c>
      <c r="C1429" s="98" t="s">
        <v>291</v>
      </c>
      <c r="D1429" s="98">
        <v>2015</v>
      </c>
      <c r="E1429" s="98">
        <v>2016</v>
      </c>
      <c r="F1429" s="98" t="s">
        <v>280</v>
      </c>
      <c r="G1429" s="98" t="s">
        <v>273</v>
      </c>
      <c r="H1429" s="98" t="s">
        <v>276</v>
      </c>
      <c r="I1429" s="99">
        <f t="shared" si="56"/>
        <v>1.8942036809815952E-7</v>
      </c>
      <c r="J1429" s="99">
        <f t="shared" si="56"/>
        <v>8.7424785276073627E-5</v>
      </c>
      <c r="K1429" s="99">
        <f t="shared" si="56"/>
        <v>5.585472392638036E-4</v>
      </c>
      <c r="L1429" s="99">
        <f t="shared" si="56"/>
        <v>1.0199558282208588E-3</v>
      </c>
      <c r="M1429" s="99">
        <f t="shared" si="56"/>
        <v>2.4527509202453986E-3</v>
      </c>
      <c r="N1429" s="99">
        <f t="shared" si="55"/>
        <v>1.0078134969325155E-3</v>
      </c>
      <c r="O1429" s="99">
        <f t="shared" si="55"/>
        <v>6.3140122699386508E-4</v>
      </c>
      <c r="P1429" s="99">
        <f t="shared" si="55"/>
        <v>2.8210683026584865E-4</v>
      </c>
      <c r="Q1429" s="99">
        <f t="shared" si="55"/>
        <v>1.303276891615542E-4</v>
      </c>
      <c r="R1429" s="99">
        <f t="shared" si="55"/>
        <v>5.5045235173824126E-5</v>
      </c>
      <c r="S1429" s="101"/>
      <c r="T1429" s="99">
        <v>4.6800000000000003E-11</v>
      </c>
      <c r="U1429" s="99">
        <v>2.1600000000000002E-8</v>
      </c>
      <c r="V1429" s="99">
        <v>1.3799999999999999E-7</v>
      </c>
      <c r="W1429" s="99">
        <v>2.5199999999999998E-7</v>
      </c>
      <c r="X1429" s="99">
        <v>6.06E-7</v>
      </c>
      <c r="Y1429" s="99">
        <v>2.4900000000000002E-7</v>
      </c>
      <c r="Z1429" s="99">
        <v>1.5599999999999999E-7</v>
      </c>
      <c r="AA1429" s="99">
        <v>6.9699999999999995E-8</v>
      </c>
      <c r="AB1429" s="99">
        <v>3.2199999999999997E-8</v>
      </c>
      <c r="AC1429" s="99">
        <v>1.3599999999999999E-8</v>
      </c>
    </row>
    <row r="1430" spans="1:29" s="98" customFormat="1" x14ac:dyDescent="0.25">
      <c r="A1430" s="98" t="s">
        <v>104</v>
      </c>
      <c r="B1430" s="98" t="s">
        <v>237</v>
      </c>
      <c r="C1430" s="98" t="s">
        <v>291</v>
      </c>
      <c r="D1430" s="98">
        <v>2015</v>
      </c>
      <c r="E1430" s="98">
        <v>2016</v>
      </c>
      <c r="F1430" s="98" t="s">
        <v>280</v>
      </c>
      <c r="G1430" s="98" t="s">
        <v>277</v>
      </c>
      <c r="H1430" s="98" t="s">
        <v>274</v>
      </c>
      <c r="I1430" s="99">
        <f t="shared" si="56"/>
        <v>5.1402535787321063E-8</v>
      </c>
      <c r="J1430" s="99">
        <f t="shared" si="56"/>
        <v>1.4247002044989775E-5</v>
      </c>
      <c r="K1430" s="99">
        <f t="shared" si="56"/>
        <v>3.7115059304703482E-5</v>
      </c>
      <c r="L1430" s="99">
        <f t="shared" si="56"/>
        <v>1.9953897750511247E-4</v>
      </c>
      <c r="M1430" s="99">
        <f t="shared" si="56"/>
        <v>4.6950347648261765E-4</v>
      </c>
      <c r="N1430" s="99">
        <f t="shared" si="55"/>
        <v>7.9734642126789369E-5</v>
      </c>
      <c r="O1430" s="99">
        <f t="shared" si="55"/>
        <v>6.1116400817995916E-5</v>
      </c>
      <c r="P1430" s="99">
        <f t="shared" si="55"/>
        <v>1.8577766871165645E-5</v>
      </c>
      <c r="Q1430" s="99">
        <f t="shared" si="55"/>
        <v>7.7710920245398767E-6</v>
      </c>
      <c r="R1430" s="99">
        <f t="shared" si="55"/>
        <v>3.2258126789366055E-6</v>
      </c>
      <c r="S1430" s="101"/>
      <c r="T1430" s="99">
        <v>1.27E-11</v>
      </c>
      <c r="U1430" s="99">
        <v>3.5199999999999998E-9</v>
      </c>
      <c r="V1430" s="99">
        <v>9.1700000000000004E-9</v>
      </c>
      <c r="W1430" s="99">
        <v>4.9299999999999998E-8</v>
      </c>
      <c r="X1430" s="99">
        <v>1.1600000000000001E-7</v>
      </c>
      <c r="Y1430" s="99">
        <v>1.9700000000000001E-8</v>
      </c>
      <c r="Z1430" s="99">
        <v>1.51E-8</v>
      </c>
      <c r="AA1430" s="99">
        <v>4.5900000000000001E-9</v>
      </c>
      <c r="AB1430" s="99">
        <v>1.92E-9</v>
      </c>
      <c r="AC1430" s="99">
        <v>7.9700000000000004E-10</v>
      </c>
    </row>
    <row r="1431" spans="1:29" s="98" customFormat="1" x14ac:dyDescent="0.25">
      <c r="A1431" s="98" t="s">
        <v>104</v>
      </c>
      <c r="B1431" s="98" t="s">
        <v>237</v>
      </c>
      <c r="C1431" s="98" t="s">
        <v>291</v>
      </c>
      <c r="D1431" s="98">
        <v>2015</v>
      </c>
      <c r="E1431" s="98">
        <v>2016</v>
      </c>
      <c r="F1431" s="98" t="s">
        <v>280</v>
      </c>
      <c r="G1431" s="98" t="s">
        <v>277</v>
      </c>
      <c r="H1431" s="98" t="s">
        <v>275</v>
      </c>
      <c r="I1431" s="99">
        <f t="shared" si="56"/>
        <v>5.9902167689161556E-8</v>
      </c>
      <c r="J1431" s="99">
        <f t="shared" si="56"/>
        <v>1.9063460122699385E-5</v>
      </c>
      <c r="K1431" s="99">
        <f t="shared" si="56"/>
        <v>1.3194666666666667E-4</v>
      </c>
      <c r="L1431" s="99">
        <f t="shared" si="56"/>
        <v>2.8736850715746422E-4</v>
      </c>
      <c r="M1431" s="99">
        <f t="shared" si="56"/>
        <v>6.3544867075664613E-4</v>
      </c>
      <c r="N1431" s="99">
        <f t="shared" si="55"/>
        <v>1.8294445807770962E-4</v>
      </c>
      <c r="O1431" s="99">
        <f t="shared" si="55"/>
        <v>9.7543394683026602E-5</v>
      </c>
      <c r="P1431" s="99">
        <f t="shared" si="55"/>
        <v>3.1772433537832316E-5</v>
      </c>
      <c r="Q1431" s="99">
        <f t="shared" si="55"/>
        <v>1.3154192229038856E-5</v>
      </c>
      <c r="R1431" s="99">
        <f t="shared" si="55"/>
        <v>5.2212024539877306E-6</v>
      </c>
      <c r="S1431" s="101"/>
      <c r="T1431" s="99">
        <v>1.48E-11</v>
      </c>
      <c r="U1431" s="99">
        <v>4.7099999999999997E-9</v>
      </c>
      <c r="V1431" s="99">
        <v>3.2600000000000001E-8</v>
      </c>
      <c r="W1431" s="99">
        <v>7.1E-8</v>
      </c>
      <c r="X1431" s="99">
        <v>1.5699999999999999E-7</v>
      </c>
      <c r="Y1431" s="99">
        <v>4.5200000000000001E-8</v>
      </c>
      <c r="Z1431" s="99">
        <v>2.4100000000000001E-8</v>
      </c>
      <c r="AA1431" s="99">
        <v>7.8500000000000008E-9</v>
      </c>
      <c r="AB1431" s="99">
        <v>3.2500000000000002E-9</v>
      </c>
      <c r="AC1431" s="99">
        <v>1.2900000000000001E-9</v>
      </c>
    </row>
    <row r="1432" spans="1:29" s="98" customFormat="1" x14ac:dyDescent="0.25">
      <c r="A1432" s="98" t="s">
        <v>104</v>
      </c>
      <c r="B1432" s="98" t="s">
        <v>237</v>
      </c>
      <c r="C1432" s="98" t="s">
        <v>291</v>
      </c>
      <c r="D1432" s="98">
        <v>2015</v>
      </c>
      <c r="E1432" s="98">
        <v>2016</v>
      </c>
      <c r="F1432" s="98" t="s">
        <v>280</v>
      </c>
      <c r="G1432" s="98" t="s">
        <v>277</v>
      </c>
      <c r="H1432" s="98" t="s">
        <v>276</v>
      </c>
      <c r="I1432" s="99">
        <f t="shared" si="56"/>
        <v>9.3495950920245402E-8</v>
      </c>
      <c r="J1432" s="99">
        <f t="shared" si="56"/>
        <v>2.7320245398773008E-5</v>
      </c>
      <c r="K1432" s="99">
        <f t="shared" si="56"/>
        <v>2.9829660531697344E-4</v>
      </c>
      <c r="L1432" s="99">
        <f t="shared" si="56"/>
        <v>3.8855460122699391E-4</v>
      </c>
      <c r="M1432" s="99">
        <f t="shared" si="56"/>
        <v>8.2567852760736193E-4</v>
      </c>
      <c r="N1432" s="99">
        <f t="shared" si="55"/>
        <v>4.897406952965236E-4</v>
      </c>
      <c r="O1432" s="99">
        <f t="shared" si="55"/>
        <v>2.3677546012269938E-4</v>
      </c>
      <c r="P1432" s="99">
        <f t="shared" si="55"/>
        <v>1.2020907975460124E-4</v>
      </c>
      <c r="Q1432" s="99">
        <f t="shared" si="55"/>
        <v>6.1116400817995916E-5</v>
      </c>
      <c r="R1432" s="99">
        <f t="shared" si="55"/>
        <v>2.5822691206543968E-5</v>
      </c>
      <c r="S1432" s="101"/>
      <c r="T1432" s="99">
        <v>2.31E-11</v>
      </c>
      <c r="U1432" s="99">
        <v>6.7500000000000001E-9</v>
      </c>
      <c r="V1432" s="99">
        <v>7.3700000000000005E-8</v>
      </c>
      <c r="W1432" s="99">
        <v>9.5999999999999999E-8</v>
      </c>
      <c r="X1432" s="99">
        <v>2.04E-7</v>
      </c>
      <c r="Y1432" s="99">
        <v>1.2100000000000001E-7</v>
      </c>
      <c r="Z1432" s="99">
        <v>5.8500000000000001E-8</v>
      </c>
      <c r="AA1432" s="99">
        <v>2.9700000000000001E-8</v>
      </c>
      <c r="AB1432" s="99">
        <v>1.51E-8</v>
      </c>
      <c r="AC1432" s="99">
        <v>6.3799999999999999E-9</v>
      </c>
    </row>
    <row r="1433" spans="1:29" s="98" customFormat="1" x14ac:dyDescent="0.25">
      <c r="A1433" s="98" t="s">
        <v>104</v>
      </c>
      <c r="B1433" s="98" t="s">
        <v>237</v>
      </c>
      <c r="C1433" s="98" t="s">
        <v>291</v>
      </c>
      <c r="D1433" s="98">
        <v>2015</v>
      </c>
      <c r="E1433" s="98">
        <v>2016</v>
      </c>
      <c r="F1433" s="98" t="s">
        <v>280</v>
      </c>
      <c r="G1433" s="98" t="s">
        <v>278</v>
      </c>
      <c r="H1433" s="98" t="s">
        <v>274</v>
      </c>
      <c r="I1433" s="99">
        <f t="shared" si="56"/>
        <v>2.1747226679251207E-8</v>
      </c>
      <c r="J1433" s="99">
        <f t="shared" si="56"/>
        <v>6.0275777882649079E-6</v>
      </c>
      <c r="K1433" s="99">
        <f t="shared" si="56"/>
        <v>1.5702525090451453E-5</v>
      </c>
      <c r="L1433" s="99">
        <f t="shared" si="56"/>
        <v>8.442033663677833E-5</v>
      </c>
      <c r="M1433" s="99">
        <f t="shared" si="56"/>
        <v>1.9863608620418447E-4</v>
      </c>
      <c r="N1433" s="99">
        <f t="shared" si="55"/>
        <v>3.3733887053641638E-5</v>
      </c>
      <c r="O1433" s="99">
        <f t="shared" si="55"/>
        <v>2.5856938807613664E-5</v>
      </c>
      <c r="P1433" s="99">
        <f t="shared" si="55"/>
        <v>7.8598244454931699E-6</v>
      </c>
      <c r="Q1433" s="99">
        <f t="shared" si="55"/>
        <v>3.2877697026899465E-6</v>
      </c>
      <c r="R1433" s="99">
        <f t="shared" si="55"/>
        <v>1.3647669026270268E-6</v>
      </c>
      <c r="S1433" s="101"/>
      <c r="T1433" s="99">
        <v>5.3730769230769204E-12</v>
      </c>
      <c r="U1433" s="99">
        <v>1.48923076923077E-9</v>
      </c>
      <c r="V1433" s="99">
        <v>3.8796153846153799E-9</v>
      </c>
      <c r="W1433" s="99">
        <v>2.08576923076923E-8</v>
      </c>
      <c r="X1433" s="99">
        <v>4.9076923076923101E-8</v>
      </c>
      <c r="Y1433" s="99">
        <v>8.33461538461538E-9</v>
      </c>
      <c r="Z1433" s="99">
        <v>6.3884615384615399E-9</v>
      </c>
      <c r="AA1433" s="99">
        <v>1.9419230769230799E-9</v>
      </c>
      <c r="AB1433" s="99">
        <v>8.1230769230769195E-10</v>
      </c>
      <c r="AC1433" s="99">
        <v>3.3719230769230801E-10</v>
      </c>
    </row>
    <row r="1434" spans="1:29" s="98" customFormat="1" x14ac:dyDescent="0.25">
      <c r="A1434" s="98" t="s">
        <v>104</v>
      </c>
      <c r="B1434" s="98" t="s">
        <v>237</v>
      </c>
      <c r="C1434" s="98" t="s">
        <v>291</v>
      </c>
      <c r="D1434" s="98">
        <v>2015</v>
      </c>
      <c r="E1434" s="98">
        <v>2016</v>
      </c>
      <c r="F1434" s="98" t="s">
        <v>280</v>
      </c>
      <c r="G1434" s="98" t="s">
        <v>278</v>
      </c>
      <c r="H1434" s="98" t="s">
        <v>275</v>
      </c>
      <c r="I1434" s="99">
        <f t="shared" si="56"/>
        <v>2.5343224791568342E-8</v>
      </c>
      <c r="J1434" s="99">
        <f t="shared" si="56"/>
        <v>8.0653100519112878E-6</v>
      </c>
      <c r="K1434" s="99">
        <f t="shared" si="56"/>
        <v>5.5823589743589769E-5</v>
      </c>
      <c r="L1434" s="99">
        <f t="shared" si="56"/>
        <v>1.2157898379738855E-4</v>
      </c>
      <c r="M1434" s="99">
        <f t="shared" si="56"/>
        <v>2.6884366839704258E-4</v>
      </c>
      <c r="N1434" s="99">
        <f t="shared" si="55"/>
        <v>7.7399578417492446E-5</v>
      </c>
      <c r="O1434" s="99">
        <f t="shared" si="55"/>
        <v>4.1268359288972602E-5</v>
      </c>
      <c r="P1434" s="99">
        <f t="shared" si="55"/>
        <v>1.3442183419852148E-5</v>
      </c>
      <c r="Q1434" s="99">
        <f t="shared" si="55"/>
        <v>5.565235173824131E-6</v>
      </c>
      <c r="R1434" s="99">
        <f t="shared" si="55"/>
        <v>2.2089702689948098E-6</v>
      </c>
      <c r="S1434" s="101"/>
      <c r="T1434" s="99">
        <v>6.2615384615384602E-12</v>
      </c>
      <c r="U1434" s="99">
        <v>1.9926923076923098E-9</v>
      </c>
      <c r="V1434" s="99">
        <v>1.3792307692307699E-8</v>
      </c>
      <c r="W1434" s="99">
        <v>3.0038461538461497E-8</v>
      </c>
      <c r="X1434" s="99">
        <v>6.6423076923076901E-8</v>
      </c>
      <c r="Y1434" s="99">
        <v>1.9123076923076901E-8</v>
      </c>
      <c r="Z1434" s="99">
        <v>1.01961538461538E-8</v>
      </c>
      <c r="AA1434" s="99">
        <v>3.3211538461538499E-9</v>
      </c>
      <c r="AB1434" s="99">
        <v>1.3749999999999999E-9</v>
      </c>
      <c r="AC1434" s="99">
        <v>5.4576923076923098E-10</v>
      </c>
    </row>
    <row r="1435" spans="1:29" s="98" customFormat="1" x14ac:dyDescent="0.25">
      <c r="A1435" s="98" t="s">
        <v>104</v>
      </c>
      <c r="B1435" s="98" t="s">
        <v>237</v>
      </c>
      <c r="C1435" s="98" t="s">
        <v>291</v>
      </c>
      <c r="D1435" s="98">
        <v>2015</v>
      </c>
      <c r="E1435" s="98">
        <v>2016</v>
      </c>
      <c r="F1435" s="98" t="s">
        <v>280</v>
      </c>
      <c r="G1435" s="98" t="s">
        <v>278</v>
      </c>
      <c r="H1435" s="98" t="s">
        <v>276</v>
      </c>
      <c r="I1435" s="99">
        <f t="shared" si="56"/>
        <v>3.9555979235488431E-8</v>
      </c>
      <c r="J1435" s="99">
        <f t="shared" si="56"/>
        <v>1.1558565361019348E-5</v>
      </c>
      <c r="K1435" s="99">
        <f t="shared" si="56"/>
        <v>1.2620240994179631E-4</v>
      </c>
      <c r="L1435" s="99">
        <f t="shared" si="56"/>
        <v>1.6438848513449734E-4</v>
      </c>
      <c r="M1435" s="99">
        <f t="shared" si="56"/>
        <v>3.4932553091080701E-4</v>
      </c>
      <c r="N1435" s="99">
        <f t="shared" si="55"/>
        <v>2.0719798647160617E-4</v>
      </c>
      <c r="O1435" s="99">
        <f t="shared" si="55"/>
        <v>1.0017423312883436E-4</v>
      </c>
      <c r="P1435" s="99">
        <f t="shared" si="55"/>
        <v>5.0857687588485075E-5</v>
      </c>
      <c r="Q1435" s="99">
        <f t="shared" si="55"/>
        <v>2.5856938807613664E-5</v>
      </c>
      <c r="R1435" s="99">
        <f t="shared" si="55"/>
        <v>1.0924984741230142E-5</v>
      </c>
      <c r="S1435" s="101"/>
      <c r="T1435" s="99">
        <v>9.7730769230769202E-12</v>
      </c>
      <c r="U1435" s="99">
        <v>2.85576923076923E-9</v>
      </c>
      <c r="V1435" s="99">
        <v>3.1180769230769199E-8</v>
      </c>
      <c r="W1435" s="99">
        <v>4.0615384615384597E-8</v>
      </c>
      <c r="X1435" s="99">
        <v>8.6307692307692304E-8</v>
      </c>
      <c r="Y1435" s="99">
        <v>5.1192307692307703E-8</v>
      </c>
      <c r="Z1435" s="99">
        <v>2.475E-8</v>
      </c>
      <c r="AA1435" s="99">
        <v>1.25653846153846E-8</v>
      </c>
      <c r="AB1435" s="99">
        <v>6.3884615384615399E-9</v>
      </c>
      <c r="AC1435" s="99">
        <v>2.6992307692307699E-9</v>
      </c>
    </row>
    <row r="1436" spans="1:29" s="98" customFormat="1" x14ac:dyDescent="0.25">
      <c r="A1436" s="98" t="s">
        <v>104</v>
      </c>
      <c r="B1436" s="98" t="s">
        <v>237</v>
      </c>
      <c r="C1436" s="98" t="s">
        <v>291</v>
      </c>
      <c r="D1436" s="98">
        <v>2016</v>
      </c>
      <c r="E1436" s="98">
        <v>2016</v>
      </c>
      <c r="F1436" s="98" t="s">
        <v>272</v>
      </c>
      <c r="G1436" s="98" t="s">
        <v>273</v>
      </c>
      <c r="H1436" s="98" t="s">
        <v>274</v>
      </c>
      <c r="I1436" s="99">
        <f t="shared" si="56"/>
        <v>0</v>
      </c>
      <c r="J1436" s="99">
        <f t="shared" si="56"/>
        <v>0</v>
      </c>
      <c r="K1436" s="99">
        <f t="shared" si="56"/>
        <v>0</v>
      </c>
      <c r="L1436" s="99">
        <f t="shared" si="56"/>
        <v>0</v>
      </c>
      <c r="M1436" s="99">
        <f t="shared" si="56"/>
        <v>0</v>
      </c>
      <c r="N1436" s="99">
        <f t="shared" si="55"/>
        <v>0</v>
      </c>
      <c r="O1436" s="99">
        <f t="shared" si="55"/>
        <v>0</v>
      </c>
      <c r="P1436" s="99">
        <f t="shared" si="55"/>
        <v>0</v>
      </c>
      <c r="Q1436" s="99">
        <f t="shared" si="55"/>
        <v>0</v>
      </c>
      <c r="R1436" s="99">
        <f t="shared" si="55"/>
        <v>0</v>
      </c>
      <c r="S1436" s="101"/>
      <c r="T1436" s="99">
        <v>0</v>
      </c>
      <c r="U1436" s="99">
        <v>0</v>
      </c>
      <c r="V1436" s="99">
        <v>0</v>
      </c>
      <c r="W1436" s="99">
        <v>0</v>
      </c>
      <c r="X1436" s="99">
        <v>0</v>
      </c>
      <c r="Y1436" s="99">
        <v>0</v>
      </c>
      <c r="Z1436" s="99">
        <v>0</v>
      </c>
      <c r="AA1436" s="99">
        <v>0</v>
      </c>
      <c r="AB1436" s="99">
        <v>0</v>
      </c>
      <c r="AC1436" s="99">
        <v>0</v>
      </c>
    </row>
    <row r="1437" spans="1:29" s="98" customFormat="1" x14ac:dyDescent="0.25">
      <c r="A1437" s="98" t="s">
        <v>104</v>
      </c>
      <c r="B1437" s="98" t="s">
        <v>237</v>
      </c>
      <c r="C1437" s="98" t="s">
        <v>291</v>
      </c>
      <c r="D1437" s="98">
        <v>2016</v>
      </c>
      <c r="E1437" s="98">
        <v>2016</v>
      </c>
      <c r="F1437" s="98" t="s">
        <v>272</v>
      </c>
      <c r="G1437" s="98" t="s">
        <v>273</v>
      </c>
      <c r="H1437" s="98" t="s">
        <v>275</v>
      </c>
      <c r="I1437" s="99">
        <f t="shared" si="56"/>
        <v>0</v>
      </c>
      <c r="J1437" s="99">
        <f t="shared" si="56"/>
        <v>0</v>
      </c>
      <c r="K1437" s="99">
        <f t="shared" si="56"/>
        <v>0</v>
      </c>
      <c r="L1437" s="99">
        <f t="shared" si="56"/>
        <v>0</v>
      </c>
      <c r="M1437" s="99">
        <f t="shared" si="56"/>
        <v>0</v>
      </c>
      <c r="N1437" s="99">
        <f t="shared" si="55"/>
        <v>0</v>
      </c>
      <c r="O1437" s="99">
        <f t="shared" si="55"/>
        <v>0</v>
      </c>
      <c r="P1437" s="99">
        <f t="shared" si="55"/>
        <v>0</v>
      </c>
      <c r="Q1437" s="99">
        <f t="shared" si="55"/>
        <v>0</v>
      </c>
      <c r="R1437" s="99">
        <f t="shared" si="55"/>
        <v>0</v>
      </c>
      <c r="S1437" s="101"/>
      <c r="T1437" s="99">
        <v>0</v>
      </c>
      <c r="U1437" s="99">
        <v>0</v>
      </c>
      <c r="V1437" s="99">
        <v>0</v>
      </c>
      <c r="W1437" s="99">
        <v>0</v>
      </c>
      <c r="X1437" s="99">
        <v>0</v>
      </c>
      <c r="Y1437" s="99">
        <v>0</v>
      </c>
      <c r="Z1437" s="99">
        <v>0</v>
      </c>
      <c r="AA1437" s="99">
        <v>0</v>
      </c>
      <c r="AB1437" s="99">
        <v>0</v>
      </c>
      <c r="AC1437" s="99">
        <v>0</v>
      </c>
    </row>
    <row r="1438" spans="1:29" s="98" customFormat="1" x14ac:dyDescent="0.25">
      <c r="A1438" s="98" t="s">
        <v>104</v>
      </c>
      <c r="B1438" s="98" t="s">
        <v>237</v>
      </c>
      <c r="C1438" s="98" t="s">
        <v>291</v>
      </c>
      <c r="D1438" s="98">
        <v>2016</v>
      </c>
      <c r="E1438" s="98">
        <v>2016</v>
      </c>
      <c r="F1438" s="98" t="s">
        <v>272</v>
      </c>
      <c r="G1438" s="98" t="s">
        <v>273</v>
      </c>
      <c r="H1438" s="98" t="s">
        <v>276</v>
      </c>
      <c r="I1438" s="99">
        <f t="shared" si="56"/>
        <v>0</v>
      </c>
      <c r="J1438" s="99">
        <f t="shared" si="56"/>
        <v>0</v>
      </c>
      <c r="K1438" s="99">
        <f t="shared" si="56"/>
        <v>0</v>
      </c>
      <c r="L1438" s="99">
        <f t="shared" si="56"/>
        <v>0</v>
      </c>
      <c r="M1438" s="99">
        <f t="shared" si="56"/>
        <v>0</v>
      </c>
      <c r="N1438" s="99">
        <f t="shared" si="55"/>
        <v>0</v>
      </c>
      <c r="O1438" s="99">
        <f t="shared" si="55"/>
        <v>0</v>
      </c>
      <c r="P1438" s="99">
        <f t="shared" si="55"/>
        <v>0</v>
      </c>
      <c r="Q1438" s="99">
        <f t="shared" si="55"/>
        <v>0</v>
      </c>
      <c r="R1438" s="99">
        <f t="shared" si="55"/>
        <v>0</v>
      </c>
      <c r="S1438" s="101"/>
      <c r="T1438" s="99">
        <v>0</v>
      </c>
      <c r="U1438" s="99">
        <v>0</v>
      </c>
      <c r="V1438" s="99">
        <v>0</v>
      </c>
      <c r="W1438" s="99">
        <v>0</v>
      </c>
      <c r="X1438" s="99">
        <v>0</v>
      </c>
      <c r="Y1438" s="99">
        <v>0</v>
      </c>
      <c r="Z1438" s="99">
        <v>0</v>
      </c>
      <c r="AA1438" s="99">
        <v>0</v>
      </c>
      <c r="AB1438" s="99">
        <v>0</v>
      </c>
      <c r="AC1438" s="99">
        <v>0</v>
      </c>
    </row>
    <row r="1439" spans="1:29" s="98" customFormat="1" x14ac:dyDescent="0.25">
      <c r="A1439" s="98" t="s">
        <v>104</v>
      </c>
      <c r="B1439" s="98" t="s">
        <v>237</v>
      </c>
      <c r="C1439" s="98" t="s">
        <v>291</v>
      </c>
      <c r="D1439" s="98">
        <v>2016</v>
      </c>
      <c r="E1439" s="98">
        <v>2016</v>
      </c>
      <c r="F1439" s="98" t="s">
        <v>272</v>
      </c>
      <c r="G1439" s="98" t="s">
        <v>277</v>
      </c>
      <c r="H1439" s="98" t="s">
        <v>274</v>
      </c>
      <c r="I1439" s="99">
        <f t="shared" si="56"/>
        <v>0</v>
      </c>
      <c r="J1439" s="99">
        <f t="shared" si="56"/>
        <v>0</v>
      </c>
      <c r="K1439" s="99">
        <f t="shared" si="56"/>
        <v>0</v>
      </c>
      <c r="L1439" s="99">
        <f t="shared" si="56"/>
        <v>0</v>
      </c>
      <c r="M1439" s="99">
        <f t="shared" si="56"/>
        <v>0</v>
      </c>
      <c r="N1439" s="99">
        <f t="shared" si="55"/>
        <v>0</v>
      </c>
      <c r="O1439" s="99">
        <f t="shared" si="55"/>
        <v>0</v>
      </c>
      <c r="P1439" s="99">
        <f t="shared" si="55"/>
        <v>0</v>
      </c>
      <c r="Q1439" s="99">
        <f t="shared" si="55"/>
        <v>0</v>
      </c>
      <c r="R1439" s="99">
        <f t="shared" si="55"/>
        <v>0</v>
      </c>
      <c r="S1439" s="101"/>
      <c r="T1439" s="99">
        <v>0</v>
      </c>
      <c r="U1439" s="99">
        <v>0</v>
      </c>
      <c r="V1439" s="99">
        <v>0</v>
      </c>
      <c r="W1439" s="99">
        <v>0</v>
      </c>
      <c r="X1439" s="99">
        <v>0</v>
      </c>
      <c r="Y1439" s="99">
        <v>0</v>
      </c>
      <c r="Z1439" s="99">
        <v>0</v>
      </c>
      <c r="AA1439" s="99">
        <v>0</v>
      </c>
      <c r="AB1439" s="99">
        <v>0</v>
      </c>
      <c r="AC1439" s="99">
        <v>0</v>
      </c>
    </row>
    <row r="1440" spans="1:29" s="98" customFormat="1" x14ac:dyDescent="0.25">
      <c r="A1440" s="98" t="s">
        <v>104</v>
      </c>
      <c r="B1440" s="98" t="s">
        <v>237</v>
      </c>
      <c r="C1440" s="98" t="s">
        <v>291</v>
      </c>
      <c r="D1440" s="98">
        <v>2016</v>
      </c>
      <c r="E1440" s="98">
        <v>2016</v>
      </c>
      <c r="F1440" s="98" t="s">
        <v>272</v>
      </c>
      <c r="G1440" s="98" t="s">
        <v>277</v>
      </c>
      <c r="H1440" s="98" t="s">
        <v>275</v>
      </c>
      <c r="I1440" s="99">
        <f t="shared" si="56"/>
        <v>0</v>
      </c>
      <c r="J1440" s="99">
        <f t="shared" si="56"/>
        <v>0</v>
      </c>
      <c r="K1440" s="99">
        <f t="shared" si="56"/>
        <v>0</v>
      </c>
      <c r="L1440" s="99">
        <f t="shared" si="56"/>
        <v>0</v>
      </c>
      <c r="M1440" s="99">
        <f t="shared" si="56"/>
        <v>0</v>
      </c>
      <c r="N1440" s="99">
        <f t="shared" si="55"/>
        <v>0</v>
      </c>
      <c r="O1440" s="99">
        <f t="shared" si="55"/>
        <v>0</v>
      </c>
      <c r="P1440" s="99">
        <f t="shared" si="55"/>
        <v>0</v>
      </c>
      <c r="Q1440" s="99">
        <f t="shared" si="55"/>
        <v>0</v>
      </c>
      <c r="R1440" s="99">
        <f t="shared" si="55"/>
        <v>0</v>
      </c>
      <c r="S1440" s="101"/>
      <c r="T1440" s="99">
        <v>0</v>
      </c>
      <c r="U1440" s="99">
        <v>0</v>
      </c>
      <c r="V1440" s="99">
        <v>0</v>
      </c>
      <c r="W1440" s="99">
        <v>0</v>
      </c>
      <c r="X1440" s="99">
        <v>0</v>
      </c>
      <c r="Y1440" s="99">
        <v>0</v>
      </c>
      <c r="Z1440" s="99">
        <v>0</v>
      </c>
      <c r="AA1440" s="99">
        <v>0</v>
      </c>
      <c r="AB1440" s="99">
        <v>0</v>
      </c>
      <c r="AC1440" s="99">
        <v>0</v>
      </c>
    </row>
    <row r="1441" spans="1:29" s="98" customFormat="1" x14ac:dyDescent="0.25">
      <c r="A1441" s="98" t="s">
        <v>104</v>
      </c>
      <c r="B1441" s="98" t="s">
        <v>237</v>
      </c>
      <c r="C1441" s="98" t="s">
        <v>291</v>
      </c>
      <c r="D1441" s="98">
        <v>2016</v>
      </c>
      <c r="E1441" s="98">
        <v>2016</v>
      </c>
      <c r="F1441" s="98" t="s">
        <v>272</v>
      </c>
      <c r="G1441" s="98" t="s">
        <v>277</v>
      </c>
      <c r="H1441" s="98" t="s">
        <v>276</v>
      </c>
      <c r="I1441" s="99">
        <f t="shared" si="56"/>
        <v>0</v>
      </c>
      <c r="J1441" s="99">
        <f t="shared" si="56"/>
        <v>0</v>
      </c>
      <c r="K1441" s="99">
        <f t="shared" si="56"/>
        <v>0</v>
      </c>
      <c r="L1441" s="99">
        <f t="shared" si="56"/>
        <v>0</v>
      </c>
      <c r="M1441" s="99">
        <f t="shared" si="56"/>
        <v>0</v>
      </c>
      <c r="N1441" s="99">
        <f t="shared" si="55"/>
        <v>0</v>
      </c>
      <c r="O1441" s="99">
        <f t="shared" si="55"/>
        <v>0</v>
      </c>
      <c r="P1441" s="99">
        <f t="shared" si="55"/>
        <v>0</v>
      </c>
      <c r="Q1441" s="99">
        <f t="shared" si="55"/>
        <v>0</v>
      </c>
      <c r="R1441" s="99">
        <f t="shared" si="55"/>
        <v>0</v>
      </c>
      <c r="S1441" s="101"/>
      <c r="T1441" s="99">
        <v>0</v>
      </c>
      <c r="U1441" s="99">
        <v>0</v>
      </c>
      <c r="V1441" s="99">
        <v>0</v>
      </c>
      <c r="W1441" s="99">
        <v>0</v>
      </c>
      <c r="X1441" s="99">
        <v>0</v>
      </c>
      <c r="Y1441" s="99">
        <v>0</v>
      </c>
      <c r="Z1441" s="99">
        <v>0</v>
      </c>
      <c r="AA1441" s="99">
        <v>0</v>
      </c>
      <c r="AB1441" s="99">
        <v>0</v>
      </c>
      <c r="AC1441" s="99">
        <v>0</v>
      </c>
    </row>
    <row r="1442" spans="1:29" s="98" customFormat="1" x14ac:dyDescent="0.25">
      <c r="A1442" s="98" t="s">
        <v>104</v>
      </c>
      <c r="B1442" s="98" t="s">
        <v>237</v>
      </c>
      <c r="C1442" s="98" t="s">
        <v>291</v>
      </c>
      <c r="D1442" s="98">
        <v>2016</v>
      </c>
      <c r="E1442" s="98">
        <v>2016</v>
      </c>
      <c r="F1442" s="98" t="s">
        <v>272</v>
      </c>
      <c r="G1442" s="98" t="s">
        <v>278</v>
      </c>
      <c r="H1442" s="98" t="s">
        <v>274</v>
      </c>
      <c r="I1442" s="99">
        <f t="shared" si="56"/>
        <v>0</v>
      </c>
      <c r="J1442" s="99">
        <f t="shared" si="56"/>
        <v>0</v>
      </c>
      <c r="K1442" s="99">
        <f t="shared" si="56"/>
        <v>0</v>
      </c>
      <c r="L1442" s="99">
        <f t="shared" si="56"/>
        <v>0</v>
      </c>
      <c r="M1442" s="99">
        <f t="shared" si="56"/>
        <v>0</v>
      </c>
      <c r="N1442" s="99">
        <f t="shared" si="55"/>
        <v>0</v>
      </c>
      <c r="O1442" s="99">
        <f t="shared" si="55"/>
        <v>0</v>
      </c>
      <c r="P1442" s="99">
        <f t="shared" si="55"/>
        <v>0</v>
      </c>
      <c r="Q1442" s="99">
        <f t="shared" si="55"/>
        <v>0</v>
      </c>
      <c r="R1442" s="99">
        <f t="shared" si="55"/>
        <v>0</v>
      </c>
      <c r="S1442" s="101"/>
      <c r="T1442" s="99">
        <v>0</v>
      </c>
      <c r="U1442" s="99">
        <v>0</v>
      </c>
      <c r="V1442" s="99">
        <v>0</v>
      </c>
      <c r="W1442" s="99">
        <v>0</v>
      </c>
      <c r="X1442" s="99">
        <v>0</v>
      </c>
      <c r="Y1442" s="99">
        <v>0</v>
      </c>
      <c r="Z1442" s="99">
        <v>0</v>
      </c>
      <c r="AA1442" s="99">
        <v>0</v>
      </c>
      <c r="AB1442" s="99">
        <v>0</v>
      </c>
      <c r="AC1442" s="99">
        <v>0</v>
      </c>
    </row>
    <row r="1443" spans="1:29" s="98" customFormat="1" x14ac:dyDescent="0.25">
      <c r="A1443" s="98" t="s">
        <v>104</v>
      </c>
      <c r="B1443" s="98" t="s">
        <v>237</v>
      </c>
      <c r="C1443" s="98" t="s">
        <v>291</v>
      </c>
      <c r="D1443" s="98">
        <v>2016</v>
      </c>
      <c r="E1443" s="98">
        <v>2016</v>
      </c>
      <c r="F1443" s="98" t="s">
        <v>272</v>
      </c>
      <c r="G1443" s="98" t="s">
        <v>278</v>
      </c>
      <c r="H1443" s="98" t="s">
        <v>275</v>
      </c>
      <c r="I1443" s="99">
        <f t="shared" si="56"/>
        <v>0</v>
      </c>
      <c r="J1443" s="99">
        <f t="shared" si="56"/>
        <v>0</v>
      </c>
      <c r="K1443" s="99">
        <f t="shared" si="56"/>
        <v>0</v>
      </c>
      <c r="L1443" s="99">
        <f t="shared" si="56"/>
        <v>0</v>
      </c>
      <c r="M1443" s="99">
        <f t="shared" si="56"/>
        <v>0</v>
      </c>
      <c r="N1443" s="99">
        <f t="shared" si="55"/>
        <v>0</v>
      </c>
      <c r="O1443" s="99">
        <f t="shared" si="55"/>
        <v>0</v>
      </c>
      <c r="P1443" s="99">
        <f t="shared" si="55"/>
        <v>0</v>
      </c>
      <c r="Q1443" s="99">
        <f t="shared" si="55"/>
        <v>0</v>
      </c>
      <c r="R1443" s="99">
        <f t="shared" si="55"/>
        <v>0</v>
      </c>
      <c r="S1443" s="101"/>
      <c r="T1443" s="99">
        <v>0</v>
      </c>
      <c r="U1443" s="99">
        <v>0</v>
      </c>
      <c r="V1443" s="99">
        <v>0</v>
      </c>
      <c r="W1443" s="99">
        <v>0</v>
      </c>
      <c r="X1443" s="99">
        <v>0</v>
      </c>
      <c r="Y1443" s="99">
        <v>0</v>
      </c>
      <c r="Z1443" s="99">
        <v>0</v>
      </c>
      <c r="AA1443" s="99">
        <v>0</v>
      </c>
      <c r="AB1443" s="99">
        <v>0</v>
      </c>
      <c r="AC1443" s="99">
        <v>0</v>
      </c>
    </row>
    <row r="1444" spans="1:29" s="98" customFormat="1" x14ac:dyDescent="0.25">
      <c r="A1444" s="98" t="s">
        <v>104</v>
      </c>
      <c r="B1444" s="98" t="s">
        <v>237</v>
      </c>
      <c r="C1444" s="98" t="s">
        <v>291</v>
      </c>
      <c r="D1444" s="98">
        <v>2016</v>
      </c>
      <c r="E1444" s="98">
        <v>2016</v>
      </c>
      <c r="F1444" s="98" t="s">
        <v>272</v>
      </c>
      <c r="G1444" s="98" t="s">
        <v>278</v>
      </c>
      <c r="H1444" s="98" t="s">
        <v>276</v>
      </c>
      <c r="I1444" s="99">
        <f t="shared" si="56"/>
        <v>0</v>
      </c>
      <c r="J1444" s="99">
        <f t="shared" si="56"/>
        <v>0</v>
      </c>
      <c r="K1444" s="99">
        <f t="shared" si="56"/>
        <v>0</v>
      </c>
      <c r="L1444" s="99">
        <f t="shared" si="56"/>
        <v>0</v>
      </c>
      <c r="M1444" s="99">
        <f t="shared" si="56"/>
        <v>0</v>
      </c>
      <c r="N1444" s="99">
        <f t="shared" si="55"/>
        <v>0</v>
      </c>
      <c r="O1444" s="99">
        <f t="shared" si="55"/>
        <v>0</v>
      </c>
      <c r="P1444" s="99">
        <f t="shared" si="55"/>
        <v>0</v>
      </c>
      <c r="Q1444" s="99">
        <f t="shared" si="55"/>
        <v>0</v>
      </c>
      <c r="R1444" s="99">
        <f t="shared" si="55"/>
        <v>0</v>
      </c>
      <c r="S1444" s="101"/>
      <c r="T1444" s="99">
        <v>0</v>
      </c>
      <c r="U1444" s="99">
        <v>0</v>
      </c>
      <c r="V1444" s="99">
        <v>0</v>
      </c>
      <c r="W1444" s="99">
        <v>0</v>
      </c>
      <c r="X1444" s="99">
        <v>0</v>
      </c>
      <c r="Y1444" s="99">
        <v>0</v>
      </c>
      <c r="Z1444" s="99">
        <v>0</v>
      </c>
      <c r="AA1444" s="99">
        <v>0</v>
      </c>
      <c r="AB1444" s="99">
        <v>0</v>
      </c>
      <c r="AC1444" s="99">
        <v>0</v>
      </c>
    </row>
    <row r="1445" spans="1:29" s="98" customFormat="1" x14ac:dyDescent="0.25">
      <c r="A1445" s="98" t="s">
        <v>104</v>
      </c>
      <c r="B1445" s="98" t="s">
        <v>237</v>
      </c>
      <c r="C1445" s="98" t="s">
        <v>291</v>
      </c>
      <c r="D1445" s="98">
        <v>2016</v>
      </c>
      <c r="E1445" s="98">
        <v>2016</v>
      </c>
      <c r="F1445" s="98" t="s">
        <v>279</v>
      </c>
      <c r="G1445" s="98" t="s">
        <v>273</v>
      </c>
      <c r="H1445" s="98" t="s">
        <v>274</v>
      </c>
      <c r="I1445" s="99">
        <f t="shared" si="56"/>
        <v>0</v>
      </c>
      <c r="J1445" s="99">
        <f t="shared" si="56"/>
        <v>0</v>
      </c>
      <c r="K1445" s="99">
        <f t="shared" si="56"/>
        <v>0</v>
      </c>
      <c r="L1445" s="99">
        <f t="shared" si="56"/>
        <v>0</v>
      </c>
      <c r="M1445" s="99">
        <f t="shared" si="56"/>
        <v>0</v>
      </c>
      <c r="N1445" s="99">
        <f t="shared" si="55"/>
        <v>0</v>
      </c>
      <c r="O1445" s="99">
        <f t="shared" si="55"/>
        <v>0</v>
      </c>
      <c r="P1445" s="99">
        <f t="shared" si="55"/>
        <v>0</v>
      </c>
      <c r="Q1445" s="99">
        <f t="shared" si="55"/>
        <v>0</v>
      </c>
      <c r="R1445" s="99">
        <f t="shared" si="55"/>
        <v>0</v>
      </c>
      <c r="S1445" s="101"/>
      <c r="T1445" s="99">
        <v>0</v>
      </c>
      <c r="U1445" s="99">
        <v>0</v>
      </c>
      <c r="V1445" s="99">
        <v>0</v>
      </c>
      <c r="W1445" s="99">
        <v>0</v>
      </c>
      <c r="X1445" s="99">
        <v>0</v>
      </c>
      <c r="Y1445" s="99">
        <v>0</v>
      </c>
      <c r="Z1445" s="99">
        <v>0</v>
      </c>
      <c r="AA1445" s="99">
        <v>0</v>
      </c>
      <c r="AB1445" s="99">
        <v>0</v>
      </c>
      <c r="AC1445" s="99">
        <v>0</v>
      </c>
    </row>
    <row r="1446" spans="1:29" s="98" customFormat="1" x14ac:dyDescent="0.25">
      <c r="A1446" s="98" t="s">
        <v>104</v>
      </c>
      <c r="B1446" s="98" t="s">
        <v>237</v>
      </c>
      <c r="C1446" s="98" t="s">
        <v>291</v>
      </c>
      <c r="D1446" s="98">
        <v>2016</v>
      </c>
      <c r="E1446" s="98">
        <v>2016</v>
      </c>
      <c r="F1446" s="98" t="s">
        <v>279</v>
      </c>
      <c r="G1446" s="98" t="s">
        <v>273</v>
      </c>
      <c r="H1446" s="98" t="s">
        <v>275</v>
      </c>
      <c r="I1446" s="99">
        <f t="shared" si="56"/>
        <v>0</v>
      </c>
      <c r="J1446" s="99">
        <f t="shared" si="56"/>
        <v>0</v>
      </c>
      <c r="K1446" s="99">
        <f t="shared" si="56"/>
        <v>0</v>
      </c>
      <c r="L1446" s="99">
        <f t="shared" si="56"/>
        <v>0</v>
      </c>
      <c r="M1446" s="99">
        <f t="shared" si="56"/>
        <v>0</v>
      </c>
      <c r="N1446" s="99">
        <f t="shared" si="55"/>
        <v>0</v>
      </c>
      <c r="O1446" s="99">
        <f t="shared" si="55"/>
        <v>0</v>
      </c>
      <c r="P1446" s="99">
        <f t="shared" si="55"/>
        <v>0</v>
      </c>
      <c r="Q1446" s="99">
        <f t="shared" si="55"/>
        <v>0</v>
      </c>
      <c r="R1446" s="99">
        <f t="shared" si="55"/>
        <v>0</v>
      </c>
      <c r="S1446" s="101"/>
      <c r="T1446" s="99">
        <v>0</v>
      </c>
      <c r="U1446" s="99">
        <v>0</v>
      </c>
      <c r="V1446" s="99">
        <v>0</v>
      </c>
      <c r="W1446" s="99">
        <v>0</v>
      </c>
      <c r="X1446" s="99">
        <v>0</v>
      </c>
      <c r="Y1446" s="99">
        <v>0</v>
      </c>
      <c r="Z1446" s="99">
        <v>0</v>
      </c>
      <c r="AA1446" s="99">
        <v>0</v>
      </c>
      <c r="AB1446" s="99">
        <v>0</v>
      </c>
      <c r="AC1446" s="99">
        <v>0</v>
      </c>
    </row>
    <row r="1447" spans="1:29" s="98" customFormat="1" x14ac:dyDescent="0.25">
      <c r="A1447" s="98" t="s">
        <v>104</v>
      </c>
      <c r="B1447" s="98" t="s">
        <v>237</v>
      </c>
      <c r="C1447" s="98" t="s">
        <v>291</v>
      </c>
      <c r="D1447" s="98">
        <v>2016</v>
      </c>
      <c r="E1447" s="98">
        <v>2016</v>
      </c>
      <c r="F1447" s="98" t="s">
        <v>279</v>
      </c>
      <c r="G1447" s="98" t="s">
        <v>273</v>
      </c>
      <c r="H1447" s="98" t="s">
        <v>276</v>
      </c>
      <c r="I1447" s="99">
        <f t="shared" si="56"/>
        <v>0</v>
      </c>
      <c r="J1447" s="99">
        <f t="shared" si="56"/>
        <v>0</v>
      </c>
      <c r="K1447" s="99">
        <f t="shared" si="56"/>
        <v>0</v>
      </c>
      <c r="L1447" s="99">
        <f t="shared" si="56"/>
        <v>0</v>
      </c>
      <c r="M1447" s="99">
        <f t="shared" si="56"/>
        <v>0</v>
      </c>
      <c r="N1447" s="99">
        <f t="shared" si="55"/>
        <v>0</v>
      </c>
      <c r="O1447" s="99">
        <f t="shared" si="55"/>
        <v>0</v>
      </c>
      <c r="P1447" s="99">
        <f t="shared" si="55"/>
        <v>0</v>
      </c>
      <c r="Q1447" s="99">
        <f t="shared" si="55"/>
        <v>0</v>
      </c>
      <c r="R1447" s="99">
        <f t="shared" si="55"/>
        <v>0</v>
      </c>
      <c r="S1447" s="101"/>
      <c r="T1447" s="99">
        <v>0</v>
      </c>
      <c r="U1447" s="99">
        <v>0</v>
      </c>
      <c r="V1447" s="99">
        <v>0</v>
      </c>
      <c r="W1447" s="99">
        <v>0</v>
      </c>
      <c r="X1447" s="99">
        <v>0</v>
      </c>
      <c r="Y1447" s="99">
        <v>0</v>
      </c>
      <c r="Z1447" s="99">
        <v>0</v>
      </c>
      <c r="AA1447" s="99">
        <v>0</v>
      </c>
      <c r="AB1447" s="99">
        <v>0</v>
      </c>
      <c r="AC1447" s="99">
        <v>0</v>
      </c>
    </row>
    <row r="1448" spans="1:29" s="98" customFormat="1" x14ac:dyDescent="0.25">
      <c r="A1448" s="98" t="s">
        <v>104</v>
      </c>
      <c r="B1448" s="98" t="s">
        <v>237</v>
      </c>
      <c r="C1448" s="98" t="s">
        <v>291</v>
      </c>
      <c r="D1448" s="98">
        <v>2016</v>
      </c>
      <c r="E1448" s="98">
        <v>2016</v>
      </c>
      <c r="F1448" s="98" t="s">
        <v>279</v>
      </c>
      <c r="G1448" s="98" t="s">
        <v>277</v>
      </c>
      <c r="H1448" s="98" t="s">
        <v>274</v>
      </c>
      <c r="I1448" s="99">
        <f t="shared" si="56"/>
        <v>0</v>
      </c>
      <c r="J1448" s="99">
        <f t="shared" si="56"/>
        <v>0</v>
      </c>
      <c r="K1448" s="99">
        <f t="shared" si="56"/>
        <v>0</v>
      </c>
      <c r="L1448" s="99">
        <f t="shared" si="56"/>
        <v>0</v>
      </c>
      <c r="M1448" s="99">
        <f t="shared" si="56"/>
        <v>0</v>
      </c>
      <c r="N1448" s="99">
        <f t="shared" si="55"/>
        <v>0</v>
      </c>
      <c r="O1448" s="99">
        <f t="shared" si="55"/>
        <v>0</v>
      </c>
      <c r="P1448" s="99">
        <f t="shared" si="55"/>
        <v>0</v>
      </c>
      <c r="Q1448" s="99">
        <f t="shared" si="55"/>
        <v>0</v>
      </c>
      <c r="R1448" s="99">
        <f t="shared" si="55"/>
        <v>0</v>
      </c>
      <c r="S1448" s="101"/>
      <c r="T1448" s="99">
        <v>0</v>
      </c>
      <c r="U1448" s="99">
        <v>0</v>
      </c>
      <c r="V1448" s="99">
        <v>0</v>
      </c>
      <c r="W1448" s="99">
        <v>0</v>
      </c>
      <c r="X1448" s="99">
        <v>0</v>
      </c>
      <c r="Y1448" s="99">
        <v>0</v>
      </c>
      <c r="Z1448" s="99">
        <v>0</v>
      </c>
      <c r="AA1448" s="99">
        <v>0</v>
      </c>
      <c r="AB1448" s="99">
        <v>0</v>
      </c>
      <c r="AC1448" s="99">
        <v>0</v>
      </c>
    </row>
    <row r="1449" spans="1:29" s="98" customFormat="1" x14ac:dyDescent="0.25">
      <c r="A1449" s="98" t="s">
        <v>104</v>
      </c>
      <c r="B1449" s="98" t="s">
        <v>237</v>
      </c>
      <c r="C1449" s="98" t="s">
        <v>291</v>
      </c>
      <c r="D1449" s="98">
        <v>2016</v>
      </c>
      <c r="E1449" s="98">
        <v>2016</v>
      </c>
      <c r="F1449" s="98" t="s">
        <v>279</v>
      </c>
      <c r="G1449" s="98" t="s">
        <v>277</v>
      </c>
      <c r="H1449" s="98" t="s">
        <v>275</v>
      </c>
      <c r="I1449" s="99">
        <f t="shared" si="56"/>
        <v>0</v>
      </c>
      <c r="J1449" s="99">
        <f t="shared" si="56"/>
        <v>0</v>
      </c>
      <c r="K1449" s="99">
        <f t="shared" si="56"/>
        <v>0</v>
      </c>
      <c r="L1449" s="99">
        <f t="shared" si="56"/>
        <v>0</v>
      </c>
      <c r="M1449" s="99">
        <f t="shared" si="56"/>
        <v>0</v>
      </c>
      <c r="N1449" s="99">
        <f t="shared" si="55"/>
        <v>0</v>
      </c>
      <c r="O1449" s="99">
        <f t="shared" si="55"/>
        <v>0</v>
      </c>
      <c r="P1449" s="99">
        <f t="shared" si="55"/>
        <v>0</v>
      </c>
      <c r="Q1449" s="99">
        <f t="shared" si="55"/>
        <v>0</v>
      </c>
      <c r="R1449" s="99">
        <f t="shared" si="55"/>
        <v>0</v>
      </c>
      <c r="S1449" s="101"/>
      <c r="T1449" s="99">
        <v>0</v>
      </c>
      <c r="U1449" s="99">
        <v>0</v>
      </c>
      <c r="V1449" s="99">
        <v>0</v>
      </c>
      <c r="W1449" s="99">
        <v>0</v>
      </c>
      <c r="X1449" s="99">
        <v>0</v>
      </c>
      <c r="Y1449" s="99">
        <v>0</v>
      </c>
      <c r="Z1449" s="99">
        <v>0</v>
      </c>
      <c r="AA1449" s="99">
        <v>0</v>
      </c>
      <c r="AB1449" s="99">
        <v>0</v>
      </c>
      <c r="AC1449" s="99">
        <v>0</v>
      </c>
    </row>
    <row r="1450" spans="1:29" s="98" customFormat="1" x14ac:dyDescent="0.25">
      <c r="A1450" s="98" t="s">
        <v>104</v>
      </c>
      <c r="B1450" s="98" t="s">
        <v>237</v>
      </c>
      <c r="C1450" s="98" t="s">
        <v>291</v>
      </c>
      <c r="D1450" s="98">
        <v>2016</v>
      </c>
      <c r="E1450" s="98">
        <v>2016</v>
      </c>
      <c r="F1450" s="98" t="s">
        <v>279</v>
      </c>
      <c r="G1450" s="98" t="s">
        <v>277</v>
      </c>
      <c r="H1450" s="98" t="s">
        <v>276</v>
      </c>
      <c r="I1450" s="99">
        <f t="shared" si="56"/>
        <v>0</v>
      </c>
      <c r="J1450" s="99">
        <f t="shared" si="56"/>
        <v>0</v>
      </c>
      <c r="K1450" s="99">
        <f t="shared" si="56"/>
        <v>0</v>
      </c>
      <c r="L1450" s="99">
        <f t="shared" si="56"/>
        <v>0</v>
      </c>
      <c r="M1450" s="99">
        <f t="shared" si="56"/>
        <v>0</v>
      </c>
      <c r="N1450" s="99">
        <f t="shared" si="55"/>
        <v>0</v>
      </c>
      <c r="O1450" s="99">
        <f t="shared" si="55"/>
        <v>0</v>
      </c>
      <c r="P1450" s="99">
        <f t="shared" si="55"/>
        <v>0</v>
      </c>
      <c r="Q1450" s="99">
        <f t="shared" si="55"/>
        <v>0</v>
      </c>
      <c r="R1450" s="99">
        <f t="shared" si="55"/>
        <v>0</v>
      </c>
      <c r="S1450" s="101"/>
      <c r="T1450" s="99">
        <v>0</v>
      </c>
      <c r="U1450" s="99">
        <v>0</v>
      </c>
      <c r="V1450" s="99">
        <v>0</v>
      </c>
      <c r="W1450" s="99">
        <v>0</v>
      </c>
      <c r="X1450" s="99">
        <v>0</v>
      </c>
      <c r="Y1450" s="99">
        <v>0</v>
      </c>
      <c r="Z1450" s="99">
        <v>0</v>
      </c>
      <c r="AA1450" s="99">
        <v>0</v>
      </c>
      <c r="AB1450" s="99">
        <v>0</v>
      </c>
      <c r="AC1450" s="99">
        <v>0</v>
      </c>
    </row>
    <row r="1451" spans="1:29" s="98" customFormat="1" x14ac:dyDescent="0.25">
      <c r="A1451" s="98" t="s">
        <v>104</v>
      </c>
      <c r="B1451" s="98" t="s">
        <v>237</v>
      </c>
      <c r="C1451" s="98" t="s">
        <v>291</v>
      </c>
      <c r="D1451" s="98">
        <v>2016</v>
      </c>
      <c r="E1451" s="98">
        <v>2016</v>
      </c>
      <c r="F1451" s="98" t="s">
        <v>279</v>
      </c>
      <c r="G1451" s="98" t="s">
        <v>278</v>
      </c>
      <c r="H1451" s="98" t="s">
        <v>274</v>
      </c>
      <c r="I1451" s="99">
        <f t="shared" si="56"/>
        <v>0</v>
      </c>
      <c r="J1451" s="99">
        <f t="shared" si="56"/>
        <v>0</v>
      </c>
      <c r="K1451" s="99">
        <f t="shared" si="56"/>
        <v>0</v>
      </c>
      <c r="L1451" s="99">
        <f t="shared" si="56"/>
        <v>0</v>
      </c>
      <c r="M1451" s="99">
        <f t="shared" si="56"/>
        <v>0</v>
      </c>
      <c r="N1451" s="99">
        <f t="shared" si="55"/>
        <v>0</v>
      </c>
      <c r="O1451" s="99">
        <f t="shared" si="55"/>
        <v>0</v>
      </c>
      <c r="P1451" s="99">
        <f t="shared" si="55"/>
        <v>0</v>
      </c>
      <c r="Q1451" s="99">
        <f t="shared" si="55"/>
        <v>0</v>
      </c>
      <c r="R1451" s="99">
        <f t="shared" si="55"/>
        <v>0</v>
      </c>
      <c r="S1451" s="101"/>
      <c r="T1451" s="99">
        <v>0</v>
      </c>
      <c r="U1451" s="99">
        <v>0</v>
      </c>
      <c r="V1451" s="99">
        <v>0</v>
      </c>
      <c r="W1451" s="99">
        <v>0</v>
      </c>
      <c r="X1451" s="99">
        <v>0</v>
      </c>
      <c r="Y1451" s="99">
        <v>0</v>
      </c>
      <c r="Z1451" s="99">
        <v>0</v>
      </c>
      <c r="AA1451" s="99">
        <v>0</v>
      </c>
      <c r="AB1451" s="99">
        <v>0</v>
      </c>
      <c r="AC1451" s="99">
        <v>0</v>
      </c>
    </row>
    <row r="1452" spans="1:29" s="98" customFormat="1" x14ac:dyDescent="0.25">
      <c r="A1452" s="98" t="s">
        <v>104</v>
      </c>
      <c r="B1452" s="98" t="s">
        <v>237</v>
      </c>
      <c r="C1452" s="98" t="s">
        <v>291</v>
      </c>
      <c r="D1452" s="98">
        <v>2016</v>
      </c>
      <c r="E1452" s="98">
        <v>2016</v>
      </c>
      <c r="F1452" s="98" t="s">
        <v>279</v>
      </c>
      <c r="G1452" s="98" t="s">
        <v>278</v>
      </c>
      <c r="H1452" s="98" t="s">
        <v>275</v>
      </c>
      <c r="I1452" s="99">
        <f t="shared" si="56"/>
        <v>0</v>
      </c>
      <c r="J1452" s="99">
        <f t="shared" si="56"/>
        <v>0</v>
      </c>
      <c r="K1452" s="99">
        <f t="shared" si="56"/>
        <v>0</v>
      </c>
      <c r="L1452" s="99">
        <f t="shared" si="56"/>
        <v>0</v>
      </c>
      <c r="M1452" s="99">
        <f t="shared" si="56"/>
        <v>0</v>
      </c>
      <c r="N1452" s="99">
        <f t="shared" si="55"/>
        <v>0</v>
      </c>
      <c r="O1452" s="99">
        <f t="shared" si="55"/>
        <v>0</v>
      </c>
      <c r="P1452" s="99">
        <f t="shared" si="55"/>
        <v>0</v>
      </c>
      <c r="Q1452" s="99">
        <f t="shared" si="55"/>
        <v>0</v>
      </c>
      <c r="R1452" s="99">
        <f t="shared" si="55"/>
        <v>0</v>
      </c>
      <c r="S1452" s="101"/>
      <c r="T1452" s="99">
        <v>0</v>
      </c>
      <c r="U1452" s="99">
        <v>0</v>
      </c>
      <c r="V1452" s="99">
        <v>0</v>
      </c>
      <c r="W1452" s="99">
        <v>0</v>
      </c>
      <c r="X1452" s="99">
        <v>0</v>
      </c>
      <c r="Y1452" s="99">
        <v>0</v>
      </c>
      <c r="Z1452" s="99">
        <v>0</v>
      </c>
      <c r="AA1452" s="99">
        <v>0</v>
      </c>
      <c r="AB1452" s="99">
        <v>0</v>
      </c>
      <c r="AC1452" s="99">
        <v>0</v>
      </c>
    </row>
    <row r="1453" spans="1:29" s="98" customFormat="1" x14ac:dyDescent="0.25">
      <c r="A1453" s="98" t="s">
        <v>104</v>
      </c>
      <c r="B1453" s="98" t="s">
        <v>237</v>
      </c>
      <c r="C1453" s="98" t="s">
        <v>291</v>
      </c>
      <c r="D1453" s="98">
        <v>2016</v>
      </c>
      <c r="E1453" s="98">
        <v>2016</v>
      </c>
      <c r="F1453" s="98" t="s">
        <v>279</v>
      </c>
      <c r="G1453" s="98" t="s">
        <v>278</v>
      </c>
      <c r="H1453" s="98" t="s">
        <v>276</v>
      </c>
      <c r="I1453" s="99">
        <f t="shared" si="56"/>
        <v>0</v>
      </c>
      <c r="J1453" s="99">
        <f t="shared" si="56"/>
        <v>0</v>
      </c>
      <c r="K1453" s="99">
        <f t="shared" si="56"/>
        <v>0</v>
      </c>
      <c r="L1453" s="99">
        <f t="shared" si="56"/>
        <v>0</v>
      </c>
      <c r="M1453" s="99">
        <f t="shared" si="56"/>
        <v>0</v>
      </c>
      <c r="N1453" s="99">
        <f t="shared" si="55"/>
        <v>0</v>
      </c>
      <c r="O1453" s="99">
        <f t="shared" si="55"/>
        <v>0</v>
      </c>
      <c r="P1453" s="99">
        <f t="shared" si="55"/>
        <v>0</v>
      </c>
      <c r="Q1453" s="99">
        <f t="shared" si="55"/>
        <v>0</v>
      </c>
      <c r="R1453" s="99">
        <f t="shared" si="55"/>
        <v>0</v>
      </c>
      <c r="S1453" s="101"/>
      <c r="T1453" s="99">
        <v>0</v>
      </c>
      <c r="U1453" s="99">
        <v>0</v>
      </c>
      <c r="V1453" s="99">
        <v>0</v>
      </c>
      <c r="W1453" s="99">
        <v>0</v>
      </c>
      <c r="X1453" s="99">
        <v>0</v>
      </c>
      <c r="Y1453" s="99">
        <v>0</v>
      </c>
      <c r="Z1453" s="99">
        <v>0</v>
      </c>
      <c r="AA1453" s="99">
        <v>0</v>
      </c>
      <c r="AB1453" s="99">
        <v>0</v>
      </c>
      <c r="AC1453" s="99">
        <v>0</v>
      </c>
    </row>
    <row r="1454" spans="1:29" s="98" customFormat="1" x14ac:dyDescent="0.25">
      <c r="A1454" s="98" t="s">
        <v>104</v>
      </c>
      <c r="B1454" s="98" t="s">
        <v>237</v>
      </c>
      <c r="C1454" s="98" t="s">
        <v>291</v>
      </c>
      <c r="D1454" s="98">
        <v>2016</v>
      </c>
      <c r="E1454" s="98">
        <v>2016</v>
      </c>
      <c r="F1454" s="98" t="s">
        <v>280</v>
      </c>
      <c r="G1454" s="98" t="s">
        <v>273</v>
      </c>
      <c r="H1454" s="98" t="s">
        <v>274</v>
      </c>
      <c r="I1454" s="99">
        <f t="shared" si="56"/>
        <v>0</v>
      </c>
      <c r="J1454" s="99">
        <f t="shared" si="56"/>
        <v>0</v>
      </c>
      <c r="K1454" s="99">
        <f t="shared" si="56"/>
        <v>0</v>
      </c>
      <c r="L1454" s="99">
        <f t="shared" si="56"/>
        <v>0</v>
      </c>
      <c r="M1454" s="99">
        <f t="shared" si="56"/>
        <v>0</v>
      </c>
      <c r="N1454" s="99">
        <f t="shared" si="55"/>
        <v>0</v>
      </c>
      <c r="O1454" s="99">
        <f t="shared" si="55"/>
        <v>0</v>
      </c>
      <c r="P1454" s="99">
        <f t="shared" si="55"/>
        <v>0</v>
      </c>
      <c r="Q1454" s="99">
        <f t="shared" si="55"/>
        <v>0</v>
      </c>
      <c r="R1454" s="99">
        <f t="shared" si="55"/>
        <v>0</v>
      </c>
      <c r="S1454" s="101"/>
      <c r="T1454" s="99">
        <v>0</v>
      </c>
      <c r="U1454" s="99">
        <v>0</v>
      </c>
      <c r="V1454" s="99">
        <v>0</v>
      </c>
      <c r="W1454" s="99">
        <v>0</v>
      </c>
      <c r="X1454" s="99">
        <v>0</v>
      </c>
      <c r="Y1454" s="99">
        <v>0</v>
      </c>
      <c r="Z1454" s="99">
        <v>0</v>
      </c>
      <c r="AA1454" s="99">
        <v>0</v>
      </c>
      <c r="AB1454" s="99">
        <v>0</v>
      </c>
      <c r="AC1454" s="99">
        <v>0</v>
      </c>
    </row>
    <row r="1455" spans="1:29" s="98" customFormat="1" x14ac:dyDescent="0.25">
      <c r="A1455" s="98" t="s">
        <v>104</v>
      </c>
      <c r="B1455" s="98" t="s">
        <v>237</v>
      </c>
      <c r="C1455" s="98" t="s">
        <v>291</v>
      </c>
      <c r="D1455" s="98">
        <v>2016</v>
      </c>
      <c r="E1455" s="98">
        <v>2016</v>
      </c>
      <c r="F1455" s="98" t="s">
        <v>280</v>
      </c>
      <c r="G1455" s="98" t="s">
        <v>273</v>
      </c>
      <c r="H1455" s="98" t="s">
        <v>275</v>
      </c>
      <c r="I1455" s="99">
        <f t="shared" si="56"/>
        <v>0</v>
      </c>
      <c r="J1455" s="99">
        <f t="shared" si="56"/>
        <v>0</v>
      </c>
      <c r="K1455" s="99">
        <f t="shared" si="56"/>
        <v>0</v>
      </c>
      <c r="L1455" s="99">
        <f t="shared" si="56"/>
        <v>0</v>
      </c>
      <c r="M1455" s="99">
        <f t="shared" si="56"/>
        <v>0</v>
      </c>
      <c r="N1455" s="99">
        <f t="shared" si="55"/>
        <v>0</v>
      </c>
      <c r="O1455" s="99">
        <f t="shared" si="55"/>
        <v>0</v>
      </c>
      <c r="P1455" s="99">
        <f t="shared" si="55"/>
        <v>0</v>
      </c>
      <c r="Q1455" s="99">
        <f t="shared" si="55"/>
        <v>0</v>
      </c>
      <c r="R1455" s="99">
        <f t="shared" si="55"/>
        <v>0</v>
      </c>
      <c r="S1455" s="101"/>
      <c r="T1455" s="99">
        <v>0</v>
      </c>
      <c r="U1455" s="99">
        <v>0</v>
      </c>
      <c r="V1455" s="99">
        <v>0</v>
      </c>
      <c r="W1455" s="99">
        <v>0</v>
      </c>
      <c r="X1455" s="99">
        <v>0</v>
      </c>
      <c r="Y1455" s="99">
        <v>0</v>
      </c>
      <c r="Z1455" s="99">
        <v>0</v>
      </c>
      <c r="AA1455" s="99">
        <v>0</v>
      </c>
      <c r="AB1455" s="99">
        <v>0</v>
      </c>
      <c r="AC1455" s="99">
        <v>0</v>
      </c>
    </row>
    <row r="1456" spans="1:29" s="98" customFormat="1" x14ac:dyDescent="0.25">
      <c r="A1456" s="98" t="s">
        <v>104</v>
      </c>
      <c r="B1456" s="98" t="s">
        <v>237</v>
      </c>
      <c r="C1456" s="98" t="s">
        <v>291</v>
      </c>
      <c r="D1456" s="98">
        <v>2016</v>
      </c>
      <c r="E1456" s="98">
        <v>2016</v>
      </c>
      <c r="F1456" s="98" t="s">
        <v>280</v>
      </c>
      <c r="G1456" s="98" t="s">
        <v>273</v>
      </c>
      <c r="H1456" s="98" t="s">
        <v>276</v>
      </c>
      <c r="I1456" s="99">
        <f t="shared" si="56"/>
        <v>0</v>
      </c>
      <c r="J1456" s="99">
        <f t="shared" si="56"/>
        <v>0</v>
      </c>
      <c r="K1456" s="99">
        <f t="shared" si="56"/>
        <v>0</v>
      </c>
      <c r="L1456" s="99">
        <f t="shared" si="56"/>
        <v>0</v>
      </c>
      <c r="M1456" s="99">
        <f t="shared" si="56"/>
        <v>0</v>
      </c>
      <c r="N1456" s="99">
        <f t="shared" si="55"/>
        <v>0</v>
      </c>
      <c r="O1456" s="99">
        <f t="shared" si="55"/>
        <v>0</v>
      </c>
      <c r="P1456" s="99">
        <f t="shared" si="55"/>
        <v>0</v>
      </c>
      <c r="Q1456" s="99">
        <f t="shared" si="55"/>
        <v>0</v>
      </c>
      <c r="R1456" s="99">
        <f t="shared" si="55"/>
        <v>0</v>
      </c>
      <c r="S1456" s="101"/>
      <c r="T1456" s="99">
        <v>0</v>
      </c>
      <c r="U1456" s="99">
        <v>0</v>
      </c>
      <c r="V1456" s="99">
        <v>0</v>
      </c>
      <c r="W1456" s="99">
        <v>0</v>
      </c>
      <c r="X1456" s="99">
        <v>0</v>
      </c>
      <c r="Y1456" s="99">
        <v>0</v>
      </c>
      <c r="Z1456" s="99">
        <v>0</v>
      </c>
      <c r="AA1456" s="99">
        <v>0</v>
      </c>
      <c r="AB1456" s="99">
        <v>0</v>
      </c>
      <c r="AC1456" s="99">
        <v>0</v>
      </c>
    </row>
    <row r="1457" spans="1:29" s="98" customFormat="1" x14ac:dyDescent="0.25">
      <c r="A1457" s="98" t="s">
        <v>104</v>
      </c>
      <c r="B1457" s="98" t="s">
        <v>237</v>
      </c>
      <c r="C1457" s="98" t="s">
        <v>291</v>
      </c>
      <c r="D1457" s="98">
        <v>2016</v>
      </c>
      <c r="E1457" s="98">
        <v>2016</v>
      </c>
      <c r="F1457" s="98" t="s">
        <v>280</v>
      </c>
      <c r="G1457" s="98" t="s">
        <v>277</v>
      </c>
      <c r="H1457" s="98" t="s">
        <v>274</v>
      </c>
      <c r="I1457" s="99">
        <f t="shared" si="56"/>
        <v>0</v>
      </c>
      <c r="J1457" s="99">
        <f t="shared" si="56"/>
        <v>0</v>
      </c>
      <c r="K1457" s="99">
        <f t="shared" si="56"/>
        <v>0</v>
      </c>
      <c r="L1457" s="99">
        <f t="shared" si="56"/>
        <v>0</v>
      </c>
      <c r="M1457" s="99">
        <f t="shared" si="56"/>
        <v>0</v>
      </c>
      <c r="N1457" s="99">
        <f t="shared" si="55"/>
        <v>0</v>
      </c>
      <c r="O1457" s="99">
        <f t="shared" si="55"/>
        <v>0</v>
      </c>
      <c r="P1457" s="99">
        <f t="shared" si="55"/>
        <v>0</v>
      </c>
      <c r="Q1457" s="99">
        <f t="shared" si="55"/>
        <v>0</v>
      </c>
      <c r="R1457" s="99">
        <f t="shared" si="55"/>
        <v>0</v>
      </c>
      <c r="S1457" s="101"/>
      <c r="T1457" s="99">
        <v>0</v>
      </c>
      <c r="U1457" s="99">
        <v>0</v>
      </c>
      <c r="V1457" s="99">
        <v>0</v>
      </c>
      <c r="W1457" s="99">
        <v>0</v>
      </c>
      <c r="X1457" s="99">
        <v>0</v>
      </c>
      <c r="Y1457" s="99">
        <v>0</v>
      </c>
      <c r="Z1457" s="99">
        <v>0</v>
      </c>
      <c r="AA1457" s="99">
        <v>0</v>
      </c>
      <c r="AB1457" s="99">
        <v>0</v>
      </c>
      <c r="AC1457" s="99">
        <v>0</v>
      </c>
    </row>
    <row r="1458" spans="1:29" s="98" customFormat="1" x14ac:dyDescent="0.25">
      <c r="A1458" s="98" t="s">
        <v>104</v>
      </c>
      <c r="B1458" s="98" t="s">
        <v>237</v>
      </c>
      <c r="C1458" s="98" t="s">
        <v>291</v>
      </c>
      <c r="D1458" s="98">
        <v>2016</v>
      </c>
      <c r="E1458" s="98">
        <v>2016</v>
      </c>
      <c r="F1458" s="98" t="s">
        <v>280</v>
      </c>
      <c r="G1458" s="98" t="s">
        <v>277</v>
      </c>
      <c r="H1458" s="98" t="s">
        <v>275</v>
      </c>
      <c r="I1458" s="99">
        <f t="shared" si="56"/>
        <v>0</v>
      </c>
      <c r="J1458" s="99">
        <f t="shared" si="56"/>
        <v>0</v>
      </c>
      <c r="K1458" s="99">
        <f t="shared" si="56"/>
        <v>0</v>
      </c>
      <c r="L1458" s="99">
        <f t="shared" si="56"/>
        <v>0</v>
      </c>
      <c r="M1458" s="99">
        <f t="shared" si="56"/>
        <v>0</v>
      </c>
      <c r="N1458" s="99">
        <f t="shared" ref="N1458:R1508" si="57">1000*98.96*Y1458/24.45</f>
        <v>0</v>
      </c>
      <c r="O1458" s="99">
        <f t="shared" si="57"/>
        <v>0</v>
      </c>
      <c r="P1458" s="99">
        <f t="shared" si="57"/>
        <v>0</v>
      </c>
      <c r="Q1458" s="99">
        <f t="shared" si="57"/>
        <v>0</v>
      </c>
      <c r="R1458" s="99">
        <f t="shared" si="57"/>
        <v>0</v>
      </c>
      <c r="S1458" s="101"/>
      <c r="T1458" s="99">
        <v>0</v>
      </c>
      <c r="U1458" s="99">
        <v>0</v>
      </c>
      <c r="V1458" s="99">
        <v>0</v>
      </c>
      <c r="W1458" s="99">
        <v>0</v>
      </c>
      <c r="X1458" s="99">
        <v>0</v>
      </c>
      <c r="Y1458" s="99">
        <v>0</v>
      </c>
      <c r="Z1458" s="99">
        <v>0</v>
      </c>
      <c r="AA1458" s="99">
        <v>0</v>
      </c>
      <c r="AB1458" s="99">
        <v>0</v>
      </c>
      <c r="AC1458" s="99">
        <v>0</v>
      </c>
    </row>
    <row r="1459" spans="1:29" s="98" customFormat="1" x14ac:dyDescent="0.25">
      <c r="A1459" s="98" t="s">
        <v>104</v>
      </c>
      <c r="B1459" s="98" t="s">
        <v>237</v>
      </c>
      <c r="C1459" s="98" t="s">
        <v>291</v>
      </c>
      <c r="D1459" s="98">
        <v>2016</v>
      </c>
      <c r="E1459" s="98">
        <v>2016</v>
      </c>
      <c r="F1459" s="98" t="s">
        <v>280</v>
      </c>
      <c r="G1459" s="98" t="s">
        <v>277</v>
      </c>
      <c r="H1459" s="98" t="s">
        <v>276</v>
      </c>
      <c r="I1459" s="99">
        <f t="shared" ref="I1459:M1509" si="58">1000*98.96*T1459/24.45</f>
        <v>0</v>
      </c>
      <c r="J1459" s="99">
        <f t="shared" si="58"/>
        <v>0</v>
      </c>
      <c r="K1459" s="99">
        <f t="shared" si="58"/>
        <v>0</v>
      </c>
      <c r="L1459" s="99">
        <f t="shared" si="58"/>
        <v>0</v>
      </c>
      <c r="M1459" s="99">
        <f t="shared" si="58"/>
        <v>0</v>
      </c>
      <c r="N1459" s="99">
        <f t="shared" si="57"/>
        <v>0</v>
      </c>
      <c r="O1459" s="99">
        <f t="shared" si="57"/>
        <v>0</v>
      </c>
      <c r="P1459" s="99">
        <f t="shared" si="57"/>
        <v>0</v>
      </c>
      <c r="Q1459" s="99">
        <f t="shared" si="57"/>
        <v>0</v>
      </c>
      <c r="R1459" s="99">
        <f t="shared" si="57"/>
        <v>0</v>
      </c>
      <c r="S1459" s="101"/>
      <c r="T1459" s="99">
        <v>0</v>
      </c>
      <c r="U1459" s="99">
        <v>0</v>
      </c>
      <c r="V1459" s="99">
        <v>0</v>
      </c>
      <c r="W1459" s="99">
        <v>0</v>
      </c>
      <c r="X1459" s="99">
        <v>0</v>
      </c>
      <c r="Y1459" s="99">
        <v>0</v>
      </c>
      <c r="Z1459" s="99">
        <v>0</v>
      </c>
      <c r="AA1459" s="99">
        <v>0</v>
      </c>
      <c r="AB1459" s="99">
        <v>0</v>
      </c>
      <c r="AC1459" s="99">
        <v>0</v>
      </c>
    </row>
    <row r="1460" spans="1:29" s="98" customFormat="1" x14ac:dyDescent="0.25">
      <c r="A1460" s="98" t="s">
        <v>104</v>
      </c>
      <c r="B1460" s="98" t="s">
        <v>237</v>
      </c>
      <c r="C1460" s="98" t="s">
        <v>291</v>
      </c>
      <c r="D1460" s="98">
        <v>2016</v>
      </c>
      <c r="E1460" s="98">
        <v>2016</v>
      </c>
      <c r="F1460" s="98" t="s">
        <v>280</v>
      </c>
      <c r="G1460" s="98" t="s">
        <v>278</v>
      </c>
      <c r="H1460" s="98" t="s">
        <v>274</v>
      </c>
      <c r="I1460" s="99">
        <f t="shared" si="58"/>
        <v>0</v>
      </c>
      <c r="J1460" s="99">
        <f t="shared" si="58"/>
        <v>0</v>
      </c>
      <c r="K1460" s="99">
        <f t="shared" si="58"/>
        <v>0</v>
      </c>
      <c r="L1460" s="99">
        <f t="shared" si="58"/>
        <v>0</v>
      </c>
      <c r="M1460" s="99">
        <f t="shared" si="58"/>
        <v>0</v>
      </c>
      <c r="N1460" s="99">
        <f t="shared" si="57"/>
        <v>0</v>
      </c>
      <c r="O1460" s="99">
        <f t="shared" si="57"/>
        <v>0</v>
      </c>
      <c r="P1460" s="99">
        <f t="shared" si="57"/>
        <v>0</v>
      </c>
      <c r="Q1460" s="99">
        <f t="shared" si="57"/>
        <v>0</v>
      </c>
      <c r="R1460" s="99">
        <f t="shared" si="57"/>
        <v>0</v>
      </c>
      <c r="S1460" s="101"/>
      <c r="T1460" s="99">
        <v>0</v>
      </c>
      <c r="U1460" s="99">
        <v>0</v>
      </c>
      <c r="V1460" s="99">
        <v>0</v>
      </c>
      <c r="W1460" s="99">
        <v>0</v>
      </c>
      <c r="X1460" s="99">
        <v>0</v>
      </c>
      <c r="Y1460" s="99">
        <v>0</v>
      </c>
      <c r="Z1460" s="99">
        <v>0</v>
      </c>
      <c r="AA1460" s="99">
        <v>0</v>
      </c>
      <c r="AB1460" s="99">
        <v>0</v>
      </c>
      <c r="AC1460" s="99">
        <v>0</v>
      </c>
    </row>
    <row r="1461" spans="1:29" s="98" customFormat="1" x14ac:dyDescent="0.25">
      <c r="A1461" s="98" t="s">
        <v>104</v>
      </c>
      <c r="B1461" s="98" t="s">
        <v>237</v>
      </c>
      <c r="C1461" s="98" t="s">
        <v>291</v>
      </c>
      <c r="D1461" s="98">
        <v>2016</v>
      </c>
      <c r="E1461" s="98">
        <v>2016</v>
      </c>
      <c r="F1461" s="98" t="s">
        <v>280</v>
      </c>
      <c r="G1461" s="98" t="s">
        <v>278</v>
      </c>
      <c r="H1461" s="98" t="s">
        <v>275</v>
      </c>
      <c r="I1461" s="99">
        <f t="shared" si="58"/>
        <v>0</v>
      </c>
      <c r="J1461" s="99">
        <f t="shared" si="58"/>
        <v>0</v>
      </c>
      <c r="K1461" s="99">
        <f t="shared" si="58"/>
        <v>0</v>
      </c>
      <c r="L1461" s="99">
        <f t="shared" si="58"/>
        <v>0</v>
      </c>
      <c r="M1461" s="99">
        <f t="shared" si="58"/>
        <v>0</v>
      </c>
      <c r="N1461" s="99">
        <f t="shared" si="57"/>
        <v>0</v>
      </c>
      <c r="O1461" s="99">
        <f t="shared" si="57"/>
        <v>0</v>
      </c>
      <c r="P1461" s="99">
        <f t="shared" si="57"/>
        <v>0</v>
      </c>
      <c r="Q1461" s="99">
        <f t="shared" si="57"/>
        <v>0</v>
      </c>
      <c r="R1461" s="99">
        <f t="shared" si="57"/>
        <v>0</v>
      </c>
      <c r="S1461" s="101"/>
      <c r="T1461" s="99">
        <v>0</v>
      </c>
      <c r="U1461" s="99">
        <v>0</v>
      </c>
      <c r="V1461" s="99">
        <v>0</v>
      </c>
      <c r="W1461" s="99">
        <v>0</v>
      </c>
      <c r="X1461" s="99">
        <v>0</v>
      </c>
      <c r="Y1461" s="99">
        <v>0</v>
      </c>
      <c r="Z1461" s="99">
        <v>0</v>
      </c>
      <c r="AA1461" s="99">
        <v>0</v>
      </c>
      <c r="AB1461" s="99">
        <v>0</v>
      </c>
      <c r="AC1461" s="99">
        <v>0</v>
      </c>
    </row>
    <row r="1462" spans="1:29" s="98" customFormat="1" x14ac:dyDescent="0.25">
      <c r="A1462" s="98" t="s">
        <v>104</v>
      </c>
      <c r="B1462" s="98" t="s">
        <v>237</v>
      </c>
      <c r="C1462" s="98" t="s">
        <v>291</v>
      </c>
      <c r="D1462" s="98">
        <v>2016</v>
      </c>
      <c r="E1462" s="98">
        <v>2016</v>
      </c>
      <c r="F1462" s="98" t="s">
        <v>280</v>
      </c>
      <c r="G1462" s="98" t="s">
        <v>278</v>
      </c>
      <c r="H1462" s="98" t="s">
        <v>276</v>
      </c>
      <c r="I1462" s="99">
        <f t="shared" si="58"/>
        <v>0</v>
      </c>
      <c r="J1462" s="99">
        <f t="shared" si="58"/>
        <v>0</v>
      </c>
      <c r="K1462" s="99">
        <f t="shared" si="58"/>
        <v>0</v>
      </c>
      <c r="L1462" s="99">
        <f t="shared" si="58"/>
        <v>0</v>
      </c>
      <c r="M1462" s="99">
        <f t="shared" si="58"/>
        <v>0</v>
      </c>
      <c r="N1462" s="99">
        <f t="shared" si="57"/>
        <v>0</v>
      </c>
      <c r="O1462" s="99">
        <f t="shared" si="57"/>
        <v>0</v>
      </c>
      <c r="P1462" s="99">
        <f t="shared" si="57"/>
        <v>0</v>
      </c>
      <c r="Q1462" s="99">
        <f t="shared" si="57"/>
        <v>0</v>
      </c>
      <c r="R1462" s="99">
        <f t="shared" si="57"/>
        <v>0</v>
      </c>
      <c r="S1462" s="101"/>
      <c r="T1462" s="99">
        <v>0</v>
      </c>
      <c r="U1462" s="99">
        <v>0</v>
      </c>
      <c r="V1462" s="99">
        <v>0</v>
      </c>
      <c r="W1462" s="99">
        <v>0</v>
      </c>
      <c r="X1462" s="99">
        <v>0</v>
      </c>
      <c r="Y1462" s="99">
        <v>0</v>
      </c>
      <c r="Z1462" s="99">
        <v>0</v>
      </c>
      <c r="AA1462" s="99">
        <v>0</v>
      </c>
      <c r="AB1462" s="99">
        <v>0</v>
      </c>
      <c r="AC1462" s="99">
        <v>0</v>
      </c>
    </row>
    <row r="1463" spans="1:29" s="98" customFormat="1" x14ac:dyDescent="0.25">
      <c r="A1463" s="98" t="s">
        <v>104</v>
      </c>
      <c r="B1463" s="98" t="s">
        <v>237</v>
      </c>
      <c r="C1463" s="98" t="s">
        <v>291</v>
      </c>
      <c r="D1463" s="98">
        <v>2017</v>
      </c>
      <c r="E1463" s="98">
        <v>2016</v>
      </c>
      <c r="F1463" s="98" t="s">
        <v>272</v>
      </c>
      <c r="G1463" s="98" t="s">
        <v>273</v>
      </c>
      <c r="H1463" s="98" t="s">
        <v>274</v>
      </c>
      <c r="I1463" s="99">
        <f t="shared" si="58"/>
        <v>0</v>
      </c>
      <c r="J1463" s="99">
        <f t="shared" si="58"/>
        <v>0</v>
      </c>
      <c r="K1463" s="99">
        <f t="shared" si="58"/>
        <v>0</v>
      </c>
      <c r="L1463" s="99">
        <f t="shared" si="58"/>
        <v>0</v>
      </c>
      <c r="M1463" s="99">
        <f t="shared" si="58"/>
        <v>0</v>
      </c>
      <c r="N1463" s="99">
        <f t="shared" si="57"/>
        <v>0</v>
      </c>
      <c r="O1463" s="99">
        <f t="shared" si="57"/>
        <v>0</v>
      </c>
      <c r="P1463" s="99">
        <f t="shared" si="57"/>
        <v>0</v>
      </c>
      <c r="Q1463" s="99">
        <f t="shared" si="57"/>
        <v>0</v>
      </c>
      <c r="R1463" s="99">
        <f t="shared" si="57"/>
        <v>0</v>
      </c>
      <c r="S1463" s="101"/>
      <c r="T1463" s="99">
        <v>0</v>
      </c>
      <c r="U1463" s="99">
        <v>0</v>
      </c>
      <c r="V1463" s="99">
        <v>0</v>
      </c>
      <c r="W1463" s="99">
        <v>0</v>
      </c>
      <c r="X1463" s="99">
        <v>0</v>
      </c>
      <c r="Y1463" s="99">
        <v>0</v>
      </c>
      <c r="Z1463" s="99">
        <v>0</v>
      </c>
      <c r="AA1463" s="99">
        <v>0</v>
      </c>
      <c r="AB1463" s="99">
        <v>0</v>
      </c>
      <c r="AC1463" s="99">
        <v>0</v>
      </c>
    </row>
    <row r="1464" spans="1:29" s="98" customFormat="1" x14ac:dyDescent="0.25">
      <c r="A1464" s="98" t="s">
        <v>104</v>
      </c>
      <c r="B1464" s="98" t="s">
        <v>237</v>
      </c>
      <c r="C1464" s="98" t="s">
        <v>291</v>
      </c>
      <c r="D1464" s="98">
        <v>2017</v>
      </c>
      <c r="E1464" s="98">
        <v>2016</v>
      </c>
      <c r="F1464" s="98" t="s">
        <v>272</v>
      </c>
      <c r="G1464" s="98" t="s">
        <v>273</v>
      </c>
      <c r="H1464" s="98" t="s">
        <v>275</v>
      </c>
      <c r="I1464" s="99">
        <f t="shared" si="58"/>
        <v>0</v>
      </c>
      <c r="J1464" s="99">
        <f t="shared" si="58"/>
        <v>0</v>
      </c>
      <c r="K1464" s="99">
        <f t="shared" si="58"/>
        <v>0</v>
      </c>
      <c r="L1464" s="99">
        <f t="shared" si="58"/>
        <v>0</v>
      </c>
      <c r="M1464" s="99">
        <f t="shared" si="58"/>
        <v>0</v>
      </c>
      <c r="N1464" s="99">
        <f t="shared" si="57"/>
        <v>0</v>
      </c>
      <c r="O1464" s="99">
        <f t="shared" si="57"/>
        <v>0</v>
      </c>
      <c r="P1464" s="99">
        <f t="shared" si="57"/>
        <v>0</v>
      </c>
      <c r="Q1464" s="99">
        <f t="shared" si="57"/>
        <v>0</v>
      </c>
      <c r="R1464" s="99">
        <f t="shared" si="57"/>
        <v>0</v>
      </c>
      <c r="S1464" s="101"/>
      <c r="T1464" s="99">
        <v>0</v>
      </c>
      <c r="U1464" s="99">
        <v>0</v>
      </c>
      <c r="V1464" s="99">
        <v>0</v>
      </c>
      <c r="W1464" s="99">
        <v>0</v>
      </c>
      <c r="X1464" s="99">
        <v>0</v>
      </c>
      <c r="Y1464" s="99">
        <v>0</v>
      </c>
      <c r="Z1464" s="99">
        <v>0</v>
      </c>
      <c r="AA1464" s="99">
        <v>0</v>
      </c>
      <c r="AB1464" s="99">
        <v>0</v>
      </c>
      <c r="AC1464" s="99">
        <v>0</v>
      </c>
    </row>
    <row r="1465" spans="1:29" s="98" customFormat="1" x14ac:dyDescent="0.25">
      <c r="A1465" s="98" t="s">
        <v>104</v>
      </c>
      <c r="B1465" s="98" t="s">
        <v>237</v>
      </c>
      <c r="C1465" s="98" t="s">
        <v>291</v>
      </c>
      <c r="D1465" s="98">
        <v>2017</v>
      </c>
      <c r="E1465" s="98">
        <v>2016</v>
      </c>
      <c r="F1465" s="98" t="s">
        <v>272</v>
      </c>
      <c r="G1465" s="98" t="s">
        <v>273</v>
      </c>
      <c r="H1465" s="98" t="s">
        <v>276</v>
      </c>
      <c r="I1465" s="99">
        <f t="shared" si="58"/>
        <v>0</v>
      </c>
      <c r="J1465" s="99">
        <f t="shared" si="58"/>
        <v>0</v>
      </c>
      <c r="K1465" s="99">
        <f t="shared" si="58"/>
        <v>0</v>
      </c>
      <c r="L1465" s="99">
        <f t="shared" si="58"/>
        <v>0</v>
      </c>
      <c r="M1465" s="99">
        <f t="shared" si="58"/>
        <v>0</v>
      </c>
      <c r="N1465" s="99">
        <f t="shared" si="57"/>
        <v>0</v>
      </c>
      <c r="O1465" s="99">
        <f t="shared" si="57"/>
        <v>0</v>
      </c>
      <c r="P1465" s="99">
        <f t="shared" si="57"/>
        <v>0</v>
      </c>
      <c r="Q1465" s="99">
        <f t="shared" si="57"/>
        <v>0</v>
      </c>
      <c r="R1465" s="99">
        <f t="shared" si="57"/>
        <v>0</v>
      </c>
      <c r="S1465" s="101"/>
      <c r="T1465" s="99">
        <v>0</v>
      </c>
      <c r="U1465" s="99">
        <v>0</v>
      </c>
      <c r="V1465" s="99">
        <v>0</v>
      </c>
      <c r="W1465" s="99">
        <v>0</v>
      </c>
      <c r="X1465" s="99">
        <v>0</v>
      </c>
      <c r="Y1465" s="99">
        <v>0</v>
      </c>
      <c r="Z1465" s="99">
        <v>0</v>
      </c>
      <c r="AA1465" s="99">
        <v>0</v>
      </c>
      <c r="AB1465" s="99">
        <v>0</v>
      </c>
      <c r="AC1465" s="99">
        <v>0</v>
      </c>
    </row>
    <row r="1466" spans="1:29" s="98" customFormat="1" x14ac:dyDescent="0.25">
      <c r="A1466" s="98" t="s">
        <v>104</v>
      </c>
      <c r="B1466" s="98" t="s">
        <v>237</v>
      </c>
      <c r="C1466" s="98" t="s">
        <v>291</v>
      </c>
      <c r="D1466" s="98">
        <v>2017</v>
      </c>
      <c r="E1466" s="98">
        <v>2016</v>
      </c>
      <c r="F1466" s="98" t="s">
        <v>272</v>
      </c>
      <c r="G1466" s="98" t="s">
        <v>277</v>
      </c>
      <c r="H1466" s="98" t="s">
        <v>274</v>
      </c>
      <c r="I1466" s="99">
        <f t="shared" si="58"/>
        <v>0</v>
      </c>
      <c r="J1466" s="99">
        <f t="shared" si="58"/>
        <v>0</v>
      </c>
      <c r="K1466" s="99">
        <f t="shared" si="58"/>
        <v>0</v>
      </c>
      <c r="L1466" s="99">
        <f t="shared" si="58"/>
        <v>0</v>
      </c>
      <c r="M1466" s="99">
        <f t="shared" si="58"/>
        <v>0</v>
      </c>
      <c r="N1466" s="99">
        <f t="shared" si="57"/>
        <v>0</v>
      </c>
      <c r="O1466" s="99">
        <f t="shared" si="57"/>
        <v>0</v>
      </c>
      <c r="P1466" s="99">
        <f t="shared" si="57"/>
        <v>0</v>
      </c>
      <c r="Q1466" s="99">
        <f t="shared" si="57"/>
        <v>0</v>
      </c>
      <c r="R1466" s="99">
        <f t="shared" si="57"/>
        <v>0</v>
      </c>
      <c r="S1466" s="101"/>
      <c r="T1466" s="99">
        <v>0</v>
      </c>
      <c r="U1466" s="99">
        <v>0</v>
      </c>
      <c r="V1466" s="99">
        <v>0</v>
      </c>
      <c r="W1466" s="99">
        <v>0</v>
      </c>
      <c r="X1466" s="99">
        <v>0</v>
      </c>
      <c r="Y1466" s="99">
        <v>0</v>
      </c>
      <c r="Z1466" s="99">
        <v>0</v>
      </c>
      <c r="AA1466" s="99">
        <v>0</v>
      </c>
      <c r="AB1466" s="99">
        <v>0</v>
      </c>
      <c r="AC1466" s="99">
        <v>0</v>
      </c>
    </row>
    <row r="1467" spans="1:29" s="98" customFormat="1" x14ac:dyDescent="0.25">
      <c r="A1467" s="98" t="s">
        <v>104</v>
      </c>
      <c r="B1467" s="98" t="s">
        <v>237</v>
      </c>
      <c r="C1467" s="98" t="s">
        <v>291</v>
      </c>
      <c r="D1467" s="98">
        <v>2017</v>
      </c>
      <c r="E1467" s="98">
        <v>2016</v>
      </c>
      <c r="F1467" s="98" t="s">
        <v>272</v>
      </c>
      <c r="G1467" s="98" t="s">
        <v>277</v>
      </c>
      <c r="H1467" s="98" t="s">
        <v>275</v>
      </c>
      <c r="I1467" s="99">
        <f t="shared" si="58"/>
        <v>0</v>
      </c>
      <c r="J1467" s="99">
        <f t="shared" si="58"/>
        <v>0</v>
      </c>
      <c r="K1467" s="99">
        <f t="shared" si="58"/>
        <v>0</v>
      </c>
      <c r="L1467" s="99">
        <f t="shared" si="58"/>
        <v>0</v>
      </c>
      <c r="M1467" s="99">
        <f t="shared" si="58"/>
        <v>0</v>
      </c>
      <c r="N1467" s="99">
        <f t="shared" si="57"/>
        <v>0</v>
      </c>
      <c r="O1467" s="99">
        <f t="shared" si="57"/>
        <v>0</v>
      </c>
      <c r="P1467" s="99">
        <f t="shared" si="57"/>
        <v>0</v>
      </c>
      <c r="Q1467" s="99">
        <f t="shared" si="57"/>
        <v>0</v>
      </c>
      <c r="R1467" s="99">
        <f t="shared" si="57"/>
        <v>0</v>
      </c>
      <c r="S1467" s="101"/>
      <c r="T1467" s="99">
        <v>0</v>
      </c>
      <c r="U1467" s="99">
        <v>0</v>
      </c>
      <c r="V1467" s="99">
        <v>0</v>
      </c>
      <c r="W1467" s="99">
        <v>0</v>
      </c>
      <c r="X1467" s="99">
        <v>0</v>
      </c>
      <c r="Y1467" s="99">
        <v>0</v>
      </c>
      <c r="Z1467" s="99">
        <v>0</v>
      </c>
      <c r="AA1467" s="99">
        <v>0</v>
      </c>
      <c r="AB1467" s="99">
        <v>0</v>
      </c>
      <c r="AC1467" s="99">
        <v>0</v>
      </c>
    </row>
    <row r="1468" spans="1:29" s="98" customFormat="1" x14ac:dyDescent="0.25">
      <c r="A1468" s="98" t="s">
        <v>104</v>
      </c>
      <c r="B1468" s="98" t="s">
        <v>237</v>
      </c>
      <c r="C1468" s="98" t="s">
        <v>291</v>
      </c>
      <c r="D1468" s="98">
        <v>2017</v>
      </c>
      <c r="E1468" s="98">
        <v>2016</v>
      </c>
      <c r="F1468" s="98" t="s">
        <v>272</v>
      </c>
      <c r="G1468" s="98" t="s">
        <v>277</v>
      </c>
      <c r="H1468" s="98" t="s">
        <v>276</v>
      </c>
      <c r="I1468" s="99">
        <f t="shared" si="58"/>
        <v>0</v>
      </c>
      <c r="J1468" s="99">
        <f t="shared" si="58"/>
        <v>0</v>
      </c>
      <c r="K1468" s="99">
        <f t="shared" si="58"/>
        <v>0</v>
      </c>
      <c r="L1468" s="99">
        <f t="shared" si="58"/>
        <v>0</v>
      </c>
      <c r="M1468" s="99">
        <f t="shared" si="58"/>
        <v>0</v>
      </c>
      <c r="N1468" s="99">
        <f t="shared" si="57"/>
        <v>0</v>
      </c>
      <c r="O1468" s="99">
        <f t="shared" si="57"/>
        <v>0</v>
      </c>
      <c r="P1468" s="99">
        <f t="shared" si="57"/>
        <v>0</v>
      </c>
      <c r="Q1468" s="99">
        <f t="shared" si="57"/>
        <v>0</v>
      </c>
      <c r="R1468" s="99">
        <f t="shared" si="57"/>
        <v>0</v>
      </c>
      <c r="S1468" s="101"/>
      <c r="T1468" s="99">
        <v>0</v>
      </c>
      <c r="U1468" s="99">
        <v>0</v>
      </c>
      <c r="V1468" s="99">
        <v>0</v>
      </c>
      <c r="W1468" s="99">
        <v>0</v>
      </c>
      <c r="X1468" s="99">
        <v>0</v>
      </c>
      <c r="Y1468" s="99">
        <v>0</v>
      </c>
      <c r="Z1468" s="99">
        <v>0</v>
      </c>
      <c r="AA1468" s="99">
        <v>0</v>
      </c>
      <c r="AB1468" s="99">
        <v>0</v>
      </c>
      <c r="AC1468" s="99">
        <v>0</v>
      </c>
    </row>
    <row r="1469" spans="1:29" s="98" customFormat="1" x14ac:dyDescent="0.25">
      <c r="A1469" s="98" t="s">
        <v>104</v>
      </c>
      <c r="B1469" s="98" t="s">
        <v>237</v>
      </c>
      <c r="C1469" s="98" t="s">
        <v>291</v>
      </c>
      <c r="D1469" s="98">
        <v>2017</v>
      </c>
      <c r="E1469" s="98">
        <v>2016</v>
      </c>
      <c r="F1469" s="98" t="s">
        <v>272</v>
      </c>
      <c r="G1469" s="98" t="s">
        <v>278</v>
      </c>
      <c r="H1469" s="98" t="s">
        <v>274</v>
      </c>
      <c r="I1469" s="99">
        <f t="shared" si="58"/>
        <v>0</v>
      </c>
      <c r="J1469" s="99">
        <f t="shared" si="58"/>
        <v>0</v>
      </c>
      <c r="K1469" s="99">
        <f t="shared" si="58"/>
        <v>0</v>
      </c>
      <c r="L1469" s="99">
        <f t="shared" si="58"/>
        <v>0</v>
      </c>
      <c r="M1469" s="99">
        <f t="shared" si="58"/>
        <v>0</v>
      </c>
      <c r="N1469" s="99">
        <f t="shared" si="57"/>
        <v>0</v>
      </c>
      <c r="O1469" s="99">
        <f t="shared" si="57"/>
        <v>0</v>
      </c>
      <c r="P1469" s="99">
        <f t="shared" si="57"/>
        <v>0</v>
      </c>
      <c r="Q1469" s="99">
        <f t="shared" si="57"/>
        <v>0</v>
      </c>
      <c r="R1469" s="99">
        <f t="shared" si="57"/>
        <v>0</v>
      </c>
      <c r="S1469" s="101"/>
      <c r="T1469" s="99">
        <v>0</v>
      </c>
      <c r="U1469" s="99">
        <v>0</v>
      </c>
      <c r="V1469" s="99">
        <v>0</v>
      </c>
      <c r="W1469" s="99">
        <v>0</v>
      </c>
      <c r="X1469" s="99">
        <v>0</v>
      </c>
      <c r="Y1469" s="99">
        <v>0</v>
      </c>
      <c r="Z1469" s="99">
        <v>0</v>
      </c>
      <c r="AA1469" s="99">
        <v>0</v>
      </c>
      <c r="AB1469" s="99">
        <v>0</v>
      </c>
      <c r="AC1469" s="99">
        <v>0</v>
      </c>
    </row>
    <row r="1470" spans="1:29" s="98" customFormat="1" x14ac:dyDescent="0.25">
      <c r="A1470" s="98" t="s">
        <v>104</v>
      </c>
      <c r="B1470" s="98" t="s">
        <v>237</v>
      </c>
      <c r="C1470" s="98" t="s">
        <v>291</v>
      </c>
      <c r="D1470" s="98">
        <v>2017</v>
      </c>
      <c r="E1470" s="98">
        <v>2016</v>
      </c>
      <c r="F1470" s="98" t="s">
        <v>272</v>
      </c>
      <c r="G1470" s="98" t="s">
        <v>278</v>
      </c>
      <c r="H1470" s="98" t="s">
        <v>275</v>
      </c>
      <c r="I1470" s="99">
        <f t="shared" si="58"/>
        <v>0</v>
      </c>
      <c r="J1470" s="99">
        <f t="shared" si="58"/>
        <v>0</v>
      </c>
      <c r="K1470" s="99">
        <f t="shared" si="58"/>
        <v>0</v>
      </c>
      <c r="L1470" s="99">
        <f t="shared" si="58"/>
        <v>0</v>
      </c>
      <c r="M1470" s="99">
        <f t="shared" si="58"/>
        <v>0</v>
      </c>
      <c r="N1470" s="99">
        <f t="shared" si="57"/>
        <v>0</v>
      </c>
      <c r="O1470" s="99">
        <f t="shared" si="57"/>
        <v>0</v>
      </c>
      <c r="P1470" s="99">
        <f t="shared" si="57"/>
        <v>0</v>
      </c>
      <c r="Q1470" s="99">
        <f t="shared" si="57"/>
        <v>0</v>
      </c>
      <c r="R1470" s="99">
        <f t="shared" si="57"/>
        <v>0</v>
      </c>
      <c r="S1470" s="101"/>
      <c r="T1470" s="99">
        <v>0</v>
      </c>
      <c r="U1470" s="99">
        <v>0</v>
      </c>
      <c r="V1470" s="99">
        <v>0</v>
      </c>
      <c r="W1470" s="99">
        <v>0</v>
      </c>
      <c r="X1470" s="99">
        <v>0</v>
      </c>
      <c r="Y1470" s="99">
        <v>0</v>
      </c>
      <c r="Z1470" s="99">
        <v>0</v>
      </c>
      <c r="AA1470" s="99">
        <v>0</v>
      </c>
      <c r="AB1470" s="99">
        <v>0</v>
      </c>
      <c r="AC1470" s="99">
        <v>0</v>
      </c>
    </row>
    <row r="1471" spans="1:29" s="98" customFormat="1" x14ac:dyDescent="0.25">
      <c r="A1471" s="98" t="s">
        <v>104</v>
      </c>
      <c r="B1471" s="98" t="s">
        <v>237</v>
      </c>
      <c r="C1471" s="98" t="s">
        <v>291</v>
      </c>
      <c r="D1471" s="98">
        <v>2017</v>
      </c>
      <c r="E1471" s="98">
        <v>2016</v>
      </c>
      <c r="F1471" s="98" t="s">
        <v>272</v>
      </c>
      <c r="G1471" s="98" t="s">
        <v>278</v>
      </c>
      <c r="H1471" s="98" t="s">
        <v>276</v>
      </c>
      <c r="I1471" s="99">
        <f t="shared" si="58"/>
        <v>0</v>
      </c>
      <c r="J1471" s="99">
        <f t="shared" si="58"/>
        <v>0</v>
      </c>
      <c r="K1471" s="99">
        <f t="shared" si="58"/>
        <v>0</v>
      </c>
      <c r="L1471" s="99">
        <f t="shared" si="58"/>
        <v>0</v>
      </c>
      <c r="M1471" s="99">
        <f t="shared" si="58"/>
        <v>0</v>
      </c>
      <c r="N1471" s="99">
        <f t="shared" si="57"/>
        <v>0</v>
      </c>
      <c r="O1471" s="99">
        <f t="shared" si="57"/>
        <v>0</v>
      </c>
      <c r="P1471" s="99">
        <f t="shared" si="57"/>
        <v>0</v>
      </c>
      <c r="Q1471" s="99">
        <f t="shared" si="57"/>
        <v>0</v>
      </c>
      <c r="R1471" s="99">
        <f t="shared" si="57"/>
        <v>0</v>
      </c>
      <c r="S1471" s="101"/>
      <c r="T1471" s="99">
        <v>0</v>
      </c>
      <c r="U1471" s="99">
        <v>0</v>
      </c>
      <c r="V1471" s="99">
        <v>0</v>
      </c>
      <c r="W1471" s="99">
        <v>0</v>
      </c>
      <c r="X1471" s="99">
        <v>0</v>
      </c>
      <c r="Y1471" s="99">
        <v>0</v>
      </c>
      <c r="Z1471" s="99">
        <v>0</v>
      </c>
      <c r="AA1471" s="99">
        <v>0</v>
      </c>
      <c r="AB1471" s="99">
        <v>0</v>
      </c>
      <c r="AC1471" s="99">
        <v>0</v>
      </c>
    </row>
    <row r="1472" spans="1:29" s="98" customFormat="1" x14ac:dyDescent="0.25">
      <c r="A1472" s="98" t="s">
        <v>104</v>
      </c>
      <c r="B1472" s="98" t="s">
        <v>237</v>
      </c>
      <c r="C1472" s="98" t="s">
        <v>291</v>
      </c>
      <c r="D1472" s="98">
        <v>2017</v>
      </c>
      <c r="E1472" s="98">
        <v>2016</v>
      </c>
      <c r="F1472" s="98" t="s">
        <v>279</v>
      </c>
      <c r="G1472" s="98" t="s">
        <v>273</v>
      </c>
      <c r="H1472" s="98" t="s">
        <v>274</v>
      </c>
      <c r="I1472" s="99">
        <f t="shared" si="58"/>
        <v>0</v>
      </c>
      <c r="J1472" s="99">
        <f t="shared" si="58"/>
        <v>0</v>
      </c>
      <c r="K1472" s="99">
        <f t="shared" si="58"/>
        <v>0</v>
      </c>
      <c r="L1472" s="99">
        <f t="shared" si="58"/>
        <v>0</v>
      </c>
      <c r="M1472" s="99">
        <f t="shared" si="58"/>
        <v>0</v>
      </c>
      <c r="N1472" s="99">
        <f t="shared" si="57"/>
        <v>0</v>
      </c>
      <c r="O1472" s="99">
        <f t="shared" si="57"/>
        <v>0</v>
      </c>
      <c r="P1472" s="99">
        <f t="shared" si="57"/>
        <v>0</v>
      </c>
      <c r="Q1472" s="99">
        <f t="shared" si="57"/>
        <v>0</v>
      </c>
      <c r="R1472" s="99">
        <f t="shared" si="57"/>
        <v>0</v>
      </c>
      <c r="S1472" s="101"/>
      <c r="T1472" s="99">
        <v>0</v>
      </c>
      <c r="U1472" s="99">
        <v>0</v>
      </c>
      <c r="V1472" s="99">
        <v>0</v>
      </c>
      <c r="W1472" s="99">
        <v>0</v>
      </c>
      <c r="X1472" s="99">
        <v>0</v>
      </c>
      <c r="Y1472" s="99">
        <v>0</v>
      </c>
      <c r="Z1472" s="99">
        <v>0</v>
      </c>
      <c r="AA1472" s="99">
        <v>0</v>
      </c>
      <c r="AB1472" s="99">
        <v>0</v>
      </c>
      <c r="AC1472" s="99">
        <v>0</v>
      </c>
    </row>
    <row r="1473" spans="1:29" s="98" customFormat="1" x14ac:dyDescent="0.25">
      <c r="A1473" s="98" t="s">
        <v>104</v>
      </c>
      <c r="B1473" s="98" t="s">
        <v>237</v>
      </c>
      <c r="C1473" s="98" t="s">
        <v>291</v>
      </c>
      <c r="D1473" s="98">
        <v>2017</v>
      </c>
      <c r="E1473" s="98">
        <v>2016</v>
      </c>
      <c r="F1473" s="98" t="s">
        <v>279</v>
      </c>
      <c r="G1473" s="98" t="s">
        <v>273</v>
      </c>
      <c r="H1473" s="98" t="s">
        <v>275</v>
      </c>
      <c r="I1473" s="99">
        <f t="shared" si="58"/>
        <v>0</v>
      </c>
      <c r="J1473" s="99">
        <f t="shared" si="58"/>
        <v>0</v>
      </c>
      <c r="K1473" s="99">
        <f t="shared" si="58"/>
        <v>0</v>
      </c>
      <c r="L1473" s="99">
        <f t="shared" si="58"/>
        <v>0</v>
      </c>
      <c r="M1473" s="99">
        <f t="shared" si="58"/>
        <v>0</v>
      </c>
      <c r="N1473" s="99">
        <f t="shared" si="57"/>
        <v>0</v>
      </c>
      <c r="O1473" s="99">
        <f t="shared" si="57"/>
        <v>0</v>
      </c>
      <c r="P1473" s="99">
        <f t="shared" si="57"/>
        <v>0</v>
      </c>
      <c r="Q1473" s="99">
        <f t="shared" si="57"/>
        <v>0</v>
      </c>
      <c r="R1473" s="99">
        <f t="shared" si="57"/>
        <v>0</v>
      </c>
      <c r="S1473" s="101"/>
      <c r="T1473" s="99">
        <v>0</v>
      </c>
      <c r="U1473" s="99">
        <v>0</v>
      </c>
      <c r="V1473" s="99">
        <v>0</v>
      </c>
      <c r="W1473" s="99">
        <v>0</v>
      </c>
      <c r="X1473" s="99">
        <v>0</v>
      </c>
      <c r="Y1473" s="99">
        <v>0</v>
      </c>
      <c r="Z1473" s="99">
        <v>0</v>
      </c>
      <c r="AA1473" s="99">
        <v>0</v>
      </c>
      <c r="AB1473" s="99">
        <v>0</v>
      </c>
      <c r="AC1473" s="99">
        <v>0</v>
      </c>
    </row>
    <row r="1474" spans="1:29" s="98" customFormat="1" x14ac:dyDescent="0.25">
      <c r="A1474" s="98" t="s">
        <v>104</v>
      </c>
      <c r="B1474" s="98" t="s">
        <v>237</v>
      </c>
      <c r="C1474" s="98" t="s">
        <v>291</v>
      </c>
      <c r="D1474" s="98">
        <v>2017</v>
      </c>
      <c r="E1474" s="98">
        <v>2016</v>
      </c>
      <c r="F1474" s="98" t="s">
        <v>279</v>
      </c>
      <c r="G1474" s="98" t="s">
        <v>273</v>
      </c>
      <c r="H1474" s="98" t="s">
        <v>276</v>
      </c>
      <c r="I1474" s="99">
        <f t="shared" si="58"/>
        <v>0</v>
      </c>
      <c r="J1474" s="99">
        <f t="shared" si="58"/>
        <v>0</v>
      </c>
      <c r="K1474" s="99">
        <f t="shared" si="58"/>
        <v>0</v>
      </c>
      <c r="L1474" s="99">
        <f t="shared" si="58"/>
        <v>0</v>
      </c>
      <c r="M1474" s="99">
        <f t="shared" si="58"/>
        <v>0</v>
      </c>
      <c r="N1474" s="99">
        <f t="shared" si="57"/>
        <v>0</v>
      </c>
      <c r="O1474" s="99">
        <f t="shared" si="57"/>
        <v>0</v>
      </c>
      <c r="P1474" s="99">
        <f t="shared" si="57"/>
        <v>0</v>
      </c>
      <c r="Q1474" s="99">
        <f t="shared" si="57"/>
        <v>0</v>
      </c>
      <c r="R1474" s="99">
        <f t="shared" si="57"/>
        <v>0</v>
      </c>
      <c r="S1474" s="101"/>
      <c r="T1474" s="99">
        <v>0</v>
      </c>
      <c r="U1474" s="99">
        <v>0</v>
      </c>
      <c r="V1474" s="99">
        <v>0</v>
      </c>
      <c r="W1474" s="99">
        <v>0</v>
      </c>
      <c r="X1474" s="99">
        <v>0</v>
      </c>
      <c r="Y1474" s="99">
        <v>0</v>
      </c>
      <c r="Z1474" s="99">
        <v>0</v>
      </c>
      <c r="AA1474" s="99">
        <v>0</v>
      </c>
      <c r="AB1474" s="99">
        <v>0</v>
      </c>
      <c r="AC1474" s="99">
        <v>0</v>
      </c>
    </row>
    <row r="1475" spans="1:29" s="98" customFormat="1" x14ac:dyDescent="0.25">
      <c r="A1475" s="98" t="s">
        <v>104</v>
      </c>
      <c r="B1475" s="98" t="s">
        <v>237</v>
      </c>
      <c r="C1475" s="98" t="s">
        <v>291</v>
      </c>
      <c r="D1475" s="98">
        <v>2017</v>
      </c>
      <c r="E1475" s="98">
        <v>2016</v>
      </c>
      <c r="F1475" s="98" t="s">
        <v>279</v>
      </c>
      <c r="G1475" s="98" t="s">
        <v>277</v>
      </c>
      <c r="H1475" s="98" t="s">
        <v>274</v>
      </c>
      <c r="I1475" s="99">
        <f t="shared" si="58"/>
        <v>0</v>
      </c>
      <c r="J1475" s="99">
        <f t="shared" si="58"/>
        <v>0</v>
      </c>
      <c r="K1475" s="99">
        <f t="shared" si="58"/>
        <v>0</v>
      </c>
      <c r="L1475" s="99">
        <f t="shared" si="58"/>
        <v>0</v>
      </c>
      <c r="M1475" s="99">
        <f t="shared" si="58"/>
        <v>0</v>
      </c>
      <c r="N1475" s="99">
        <f t="shared" si="57"/>
        <v>0</v>
      </c>
      <c r="O1475" s="99">
        <f t="shared" si="57"/>
        <v>0</v>
      </c>
      <c r="P1475" s="99">
        <f t="shared" si="57"/>
        <v>0</v>
      </c>
      <c r="Q1475" s="99">
        <f t="shared" si="57"/>
        <v>0</v>
      </c>
      <c r="R1475" s="99">
        <f t="shared" si="57"/>
        <v>0</v>
      </c>
      <c r="S1475" s="101"/>
      <c r="T1475" s="99">
        <v>0</v>
      </c>
      <c r="U1475" s="99">
        <v>0</v>
      </c>
      <c r="V1475" s="99">
        <v>0</v>
      </c>
      <c r="W1475" s="99">
        <v>0</v>
      </c>
      <c r="X1475" s="99">
        <v>0</v>
      </c>
      <c r="Y1475" s="99">
        <v>0</v>
      </c>
      <c r="Z1475" s="99">
        <v>0</v>
      </c>
      <c r="AA1475" s="99">
        <v>0</v>
      </c>
      <c r="AB1475" s="99">
        <v>0</v>
      </c>
      <c r="AC1475" s="99">
        <v>0</v>
      </c>
    </row>
    <row r="1476" spans="1:29" s="98" customFormat="1" x14ac:dyDescent="0.25">
      <c r="A1476" s="98" t="s">
        <v>104</v>
      </c>
      <c r="B1476" s="98" t="s">
        <v>237</v>
      </c>
      <c r="C1476" s="98" t="s">
        <v>291</v>
      </c>
      <c r="D1476" s="98">
        <v>2017</v>
      </c>
      <c r="E1476" s="98">
        <v>2016</v>
      </c>
      <c r="F1476" s="98" t="s">
        <v>279</v>
      </c>
      <c r="G1476" s="98" t="s">
        <v>277</v>
      </c>
      <c r="H1476" s="98" t="s">
        <v>275</v>
      </c>
      <c r="I1476" s="99">
        <f t="shared" si="58"/>
        <v>0</v>
      </c>
      <c r="J1476" s="99">
        <f t="shared" si="58"/>
        <v>0</v>
      </c>
      <c r="K1476" s="99">
        <f t="shared" si="58"/>
        <v>0</v>
      </c>
      <c r="L1476" s="99">
        <f t="shared" si="58"/>
        <v>0</v>
      </c>
      <c r="M1476" s="99">
        <f t="shared" si="58"/>
        <v>0</v>
      </c>
      <c r="N1476" s="99">
        <f t="shared" si="57"/>
        <v>0</v>
      </c>
      <c r="O1476" s="99">
        <f t="shared" si="57"/>
        <v>0</v>
      </c>
      <c r="P1476" s="99">
        <f t="shared" si="57"/>
        <v>0</v>
      </c>
      <c r="Q1476" s="99">
        <f t="shared" si="57"/>
        <v>0</v>
      </c>
      <c r="R1476" s="99">
        <f t="shared" si="57"/>
        <v>0</v>
      </c>
      <c r="S1476" s="101"/>
      <c r="T1476" s="99">
        <v>0</v>
      </c>
      <c r="U1476" s="99">
        <v>0</v>
      </c>
      <c r="V1476" s="99">
        <v>0</v>
      </c>
      <c r="W1476" s="99">
        <v>0</v>
      </c>
      <c r="X1476" s="99">
        <v>0</v>
      </c>
      <c r="Y1476" s="99">
        <v>0</v>
      </c>
      <c r="Z1476" s="99">
        <v>0</v>
      </c>
      <c r="AA1476" s="99">
        <v>0</v>
      </c>
      <c r="AB1476" s="99">
        <v>0</v>
      </c>
      <c r="AC1476" s="99">
        <v>0</v>
      </c>
    </row>
    <row r="1477" spans="1:29" s="98" customFormat="1" x14ac:dyDescent="0.25">
      <c r="A1477" s="98" t="s">
        <v>104</v>
      </c>
      <c r="B1477" s="98" t="s">
        <v>237</v>
      </c>
      <c r="C1477" s="98" t="s">
        <v>291</v>
      </c>
      <c r="D1477" s="98">
        <v>2017</v>
      </c>
      <c r="E1477" s="98">
        <v>2016</v>
      </c>
      <c r="F1477" s="98" t="s">
        <v>279</v>
      </c>
      <c r="G1477" s="98" t="s">
        <v>277</v>
      </c>
      <c r="H1477" s="98" t="s">
        <v>276</v>
      </c>
      <c r="I1477" s="99">
        <f t="shared" si="58"/>
        <v>0</v>
      </c>
      <c r="J1477" s="99">
        <f t="shared" si="58"/>
        <v>0</v>
      </c>
      <c r="K1477" s="99">
        <f t="shared" si="58"/>
        <v>0</v>
      </c>
      <c r="L1477" s="99">
        <f t="shared" si="58"/>
        <v>0</v>
      </c>
      <c r="M1477" s="99">
        <f t="shared" si="58"/>
        <v>0</v>
      </c>
      <c r="N1477" s="99">
        <f t="shared" si="57"/>
        <v>0</v>
      </c>
      <c r="O1477" s="99">
        <f t="shared" si="57"/>
        <v>0</v>
      </c>
      <c r="P1477" s="99">
        <f t="shared" si="57"/>
        <v>0</v>
      </c>
      <c r="Q1477" s="99">
        <f t="shared" si="57"/>
        <v>0</v>
      </c>
      <c r="R1477" s="99">
        <f t="shared" si="57"/>
        <v>0</v>
      </c>
      <c r="S1477" s="101"/>
      <c r="T1477" s="99">
        <v>0</v>
      </c>
      <c r="U1477" s="99">
        <v>0</v>
      </c>
      <c r="V1477" s="99">
        <v>0</v>
      </c>
      <c r="W1477" s="99">
        <v>0</v>
      </c>
      <c r="X1477" s="99">
        <v>0</v>
      </c>
      <c r="Y1477" s="99">
        <v>0</v>
      </c>
      <c r="Z1477" s="99">
        <v>0</v>
      </c>
      <c r="AA1477" s="99">
        <v>0</v>
      </c>
      <c r="AB1477" s="99">
        <v>0</v>
      </c>
      <c r="AC1477" s="99">
        <v>0</v>
      </c>
    </row>
    <row r="1478" spans="1:29" s="98" customFormat="1" x14ac:dyDescent="0.25">
      <c r="A1478" s="98" t="s">
        <v>104</v>
      </c>
      <c r="B1478" s="98" t="s">
        <v>237</v>
      </c>
      <c r="C1478" s="98" t="s">
        <v>291</v>
      </c>
      <c r="D1478" s="98">
        <v>2017</v>
      </c>
      <c r="E1478" s="98">
        <v>2016</v>
      </c>
      <c r="F1478" s="98" t="s">
        <v>279</v>
      </c>
      <c r="G1478" s="98" t="s">
        <v>278</v>
      </c>
      <c r="H1478" s="98" t="s">
        <v>274</v>
      </c>
      <c r="I1478" s="99">
        <f t="shared" si="58"/>
        <v>0</v>
      </c>
      <c r="J1478" s="99">
        <f t="shared" si="58"/>
        <v>0</v>
      </c>
      <c r="K1478" s="99">
        <f t="shared" si="58"/>
        <v>0</v>
      </c>
      <c r="L1478" s="99">
        <f t="shared" si="58"/>
        <v>0</v>
      </c>
      <c r="M1478" s="99">
        <f t="shared" si="58"/>
        <v>0</v>
      </c>
      <c r="N1478" s="99">
        <f t="shared" si="57"/>
        <v>0</v>
      </c>
      <c r="O1478" s="99">
        <f t="shared" si="57"/>
        <v>0</v>
      </c>
      <c r="P1478" s="99">
        <f t="shared" si="57"/>
        <v>0</v>
      </c>
      <c r="Q1478" s="99">
        <f t="shared" si="57"/>
        <v>0</v>
      </c>
      <c r="R1478" s="99">
        <f t="shared" si="57"/>
        <v>0</v>
      </c>
      <c r="S1478" s="101"/>
      <c r="T1478" s="99">
        <v>0</v>
      </c>
      <c r="U1478" s="99">
        <v>0</v>
      </c>
      <c r="V1478" s="99">
        <v>0</v>
      </c>
      <c r="W1478" s="99">
        <v>0</v>
      </c>
      <c r="X1478" s="99">
        <v>0</v>
      </c>
      <c r="Y1478" s="99">
        <v>0</v>
      </c>
      <c r="Z1478" s="99">
        <v>0</v>
      </c>
      <c r="AA1478" s="99">
        <v>0</v>
      </c>
      <c r="AB1478" s="99">
        <v>0</v>
      </c>
      <c r="AC1478" s="99">
        <v>0</v>
      </c>
    </row>
    <row r="1479" spans="1:29" s="98" customFormat="1" x14ac:dyDescent="0.25">
      <c r="A1479" s="98" t="s">
        <v>104</v>
      </c>
      <c r="B1479" s="98" t="s">
        <v>237</v>
      </c>
      <c r="C1479" s="98" t="s">
        <v>291</v>
      </c>
      <c r="D1479" s="98">
        <v>2017</v>
      </c>
      <c r="E1479" s="98">
        <v>2016</v>
      </c>
      <c r="F1479" s="98" t="s">
        <v>279</v>
      </c>
      <c r="G1479" s="98" t="s">
        <v>278</v>
      </c>
      <c r="H1479" s="98" t="s">
        <v>275</v>
      </c>
      <c r="I1479" s="99">
        <f t="shared" si="58"/>
        <v>0</v>
      </c>
      <c r="J1479" s="99">
        <f t="shared" si="58"/>
        <v>0</v>
      </c>
      <c r="K1479" s="99">
        <f t="shared" si="58"/>
        <v>0</v>
      </c>
      <c r="L1479" s="99">
        <f t="shared" si="58"/>
        <v>0</v>
      </c>
      <c r="M1479" s="99">
        <f t="shared" si="58"/>
        <v>0</v>
      </c>
      <c r="N1479" s="99">
        <f t="shared" si="57"/>
        <v>0</v>
      </c>
      <c r="O1479" s="99">
        <f t="shared" si="57"/>
        <v>0</v>
      </c>
      <c r="P1479" s="99">
        <f t="shared" si="57"/>
        <v>0</v>
      </c>
      <c r="Q1479" s="99">
        <f t="shared" si="57"/>
        <v>0</v>
      </c>
      <c r="R1479" s="99">
        <f t="shared" si="57"/>
        <v>0</v>
      </c>
      <c r="S1479" s="101"/>
      <c r="T1479" s="99">
        <v>0</v>
      </c>
      <c r="U1479" s="99">
        <v>0</v>
      </c>
      <c r="V1479" s="99">
        <v>0</v>
      </c>
      <c r="W1479" s="99">
        <v>0</v>
      </c>
      <c r="X1479" s="99">
        <v>0</v>
      </c>
      <c r="Y1479" s="99">
        <v>0</v>
      </c>
      <c r="Z1479" s="99">
        <v>0</v>
      </c>
      <c r="AA1479" s="99">
        <v>0</v>
      </c>
      <c r="AB1479" s="99">
        <v>0</v>
      </c>
      <c r="AC1479" s="99">
        <v>0</v>
      </c>
    </row>
    <row r="1480" spans="1:29" s="98" customFormat="1" x14ac:dyDescent="0.25">
      <c r="A1480" s="98" t="s">
        <v>104</v>
      </c>
      <c r="B1480" s="98" t="s">
        <v>237</v>
      </c>
      <c r="C1480" s="98" t="s">
        <v>291</v>
      </c>
      <c r="D1480" s="98">
        <v>2017</v>
      </c>
      <c r="E1480" s="98">
        <v>2016</v>
      </c>
      <c r="F1480" s="98" t="s">
        <v>279</v>
      </c>
      <c r="G1480" s="98" t="s">
        <v>278</v>
      </c>
      <c r="H1480" s="98" t="s">
        <v>276</v>
      </c>
      <c r="I1480" s="99">
        <f t="shared" si="58"/>
        <v>0</v>
      </c>
      <c r="J1480" s="99">
        <f t="shared" si="58"/>
        <v>0</v>
      </c>
      <c r="K1480" s="99">
        <f t="shared" si="58"/>
        <v>0</v>
      </c>
      <c r="L1480" s="99">
        <f t="shared" si="58"/>
        <v>0</v>
      </c>
      <c r="M1480" s="99">
        <f t="shared" si="58"/>
        <v>0</v>
      </c>
      <c r="N1480" s="99">
        <f t="shared" si="57"/>
        <v>0</v>
      </c>
      <c r="O1480" s="99">
        <f t="shared" si="57"/>
        <v>0</v>
      </c>
      <c r="P1480" s="99">
        <f t="shared" si="57"/>
        <v>0</v>
      </c>
      <c r="Q1480" s="99">
        <f t="shared" si="57"/>
        <v>0</v>
      </c>
      <c r="R1480" s="99">
        <f t="shared" si="57"/>
        <v>0</v>
      </c>
      <c r="S1480" s="101"/>
      <c r="T1480" s="99">
        <v>0</v>
      </c>
      <c r="U1480" s="99">
        <v>0</v>
      </c>
      <c r="V1480" s="99">
        <v>0</v>
      </c>
      <c r="W1480" s="99">
        <v>0</v>
      </c>
      <c r="X1480" s="99">
        <v>0</v>
      </c>
      <c r="Y1480" s="99">
        <v>0</v>
      </c>
      <c r="Z1480" s="99">
        <v>0</v>
      </c>
      <c r="AA1480" s="99">
        <v>0</v>
      </c>
      <c r="AB1480" s="99">
        <v>0</v>
      </c>
      <c r="AC1480" s="99">
        <v>0</v>
      </c>
    </row>
    <row r="1481" spans="1:29" s="98" customFormat="1" x14ac:dyDescent="0.25">
      <c r="A1481" s="98" t="s">
        <v>104</v>
      </c>
      <c r="B1481" s="98" t="s">
        <v>237</v>
      </c>
      <c r="C1481" s="98" t="s">
        <v>291</v>
      </c>
      <c r="D1481" s="98">
        <v>2017</v>
      </c>
      <c r="E1481" s="98">
        <v>2016</v>
      </c>
      <c r="F1481" s="98" t="s">
        <v>280</v>
      </c>
      <c r="G1481" s="98" t="s">
        <v>273</v>
      </c>
      <c r="H1481" s="98" t="s">
        <v>274</v>
      </c>
      <c r="I1481" s="99">
        <f t="shared" si="58"/>
        <v>0</v>
      </c>
      <c r="J1481" s="99">
        <f t="shared" si="58"/>
        <v>0</v>
      </c>
      <c r="K1481" s="99">
        <f t="shared" si="58"/>
        <v>0</v>
      </c>
      <c r="L1481" s="99">
        <f t="shared" si="58"/>
        <v>0</v>
      </c>
      <c r="M1481" s="99">
        <f t="shared" si="58"/>
        <v>0</v>
      </c>
      <c r="N1481" s="99">
        <f t="shared" si="57"/>
        <v>0</v>
      </c>
      <c r="O1481" s="99">
        <f t="shared" si="57"/>
        <v>0</v>
      </c>
      <c r="P1481" s="99">
        <f t="shared" si="57"/>
        <v>0</v>
      </c>
      <c r="Q1481" s="99">
        <f t="shared" si="57"/>
        <v>0</v>
      </c>
      <c r="R1481" s="99">
        <f t="shared" si="57"/>
        <v>0</v>
      </c>
      <c r="S1481" s="101"/>
      <c r="T1481" s="99">
        <v>0</v>
      </c>
      <c r="U1481" s="99">
        <v>0</v>
      </c>
      <c r="V1481" s="99">
        <v>0</v>
      </c>
      <c r="W1481" s="99">
        <v>0</v>
      </c>
      <c r="X1481" s="99">
        <v>0</v>
      </c>
      <c r="Y1481" s="99">
        <v>0</v>
      </c>
      <c r="Z1481" s="99">
        <v>0</v>
      </c>
      <c r="AA1481" s="99">
        <v>0</v>
      </c>
      <c r="AB1481" s="99">
        <v>0</v>
      </c>
      <c r="AC1481" s="99">
        <v>0</v>
      </c>
    </row>
    <row r="1482" spans="1:29" s="98" customFormat="1" x14ac:dyDescent="0.25">
      <c r="A1482" s="98" t="s">
        <v>104</v>
      </c>
      <c r="B1482" s="98" t="s">
        <v>237</v>
      </c>
      <c r="C1482" s="98" t="s">
        <v>291</v>
      </c>
      <c r="D1482" s="98">
        <v>2017</v>
      </c>
      <c r="E1482" s="98">
        <v>2016</v>
      </c>
      <c r="F1482" s="98" t="s">
        <v>280</v>
      </c>
      <c r="G1482" s="98" t="s">
        <v>273</v>
      </c>
      <c r="H1482" s="98" t="s">
        <v>275</v>
      </c>
      <c r="I1482" s="99">
        <f t="shared" si="58"/>
        <v>0</v>
      </c>
      <c r="J1482" s="99">
        <f t="shared" si="58"/>
        <v>0</v>
      </c>
      <c r="K1482" s="99">
        <f t="shared" si="58"/>
        <v>0</v>
      </c>
      <c r="L1482" s="99">
        <f t="shared" si="58"/>
        <v>0</v>
      </c>
      <c r="M1482" s="99">
        <f t="shared" si="58"/>
        <v>0</v>
      </c>
      <c r="N1482" s="99">
        <f t="shared" si="57"/>
        <v>0</v>
      </c>
      <c r="O1482" s="99">
        <f t="shared" si="57"/>
        <v>0</v>
      </c>
      <c r="P1482" s="99">
        <f t="shared" si="57"/>
        <v>0</v>
      </c>
      <c r="Q1482" s="99">
        <f t="shared" si="57"/>
        <v>0</v>
      </c>
      <c r="R1482" s="99">
        <f t="shared" si="57"/>
        <v>0</v>
      </c>
      <c r="S1482" s="101"/>
      <c r="T1482" s="99">
        <v>0</v>
      </c>
      <c r="U1482" s="99">
        <v>0</v>
      </c>
      <c r="V1482" s="99">
        <v>0</v>
      </c>
      <c r="W1482" s="99">
        <v>0</v>
      </c>
      <c r="X1482" s="99">
        <v>0</v>
      </c>
      <c r="Y1482" s="99">
        <v>0</v>
      </c>
      <c r="Z1482" s="99">
        <v>0</v>
      </c>
      <c r="AA1482" s="99">
        <v>0</v>
      </c>
      <c r="AB1482" s="99">
        <v>0</v>
      </c>
      <c r="AC1482" s="99">
        <v>0</v>
      </c>
    </row>
    <row r="1483" spans="1:29" s="98" customFormat="1" x14ac:dyDescent="0.25">
      <c r="A1483" s="98" t="s">
        <v>104</v>
      </c>
      <c r="B1483" s="98" t="s">
        <v>237</v>
      </c>
      <c r="C1483" s="98" t="s">
        <v>291</v>
      </c>
      <c r="D1483" s="98">
        <v>2017</v>
      </c>
      <c r="E1483" s="98">
        <v>2016</v>
      </c>
      <c r="F1483" s="98" t="s">
        <v>280</v>
      </c>
      <c r="G1483" s="98" t="s">
        <v>273</v>
      </c>
      <c r="H1483" s="98" t="s">
        <v>276</v>
      </c>
      <c r="I1483" s="99">
        <f t="shared" si="58"/>
        <v>0</v>
      </c>
      <c r="J1483" s="99">
        <f t="shared" si="58"/>
        <v>0</v>
      </c>
      <c r="K1483" s="99">
        <f t="shared" si="58"/>
        <v>0</v>
      </c>
      <c r="L1483" s="99">
        <f t="shared" si="58"/>
        <v>0</v>
      </c>
      <c r="M1483" s="99">
        <f t="shared" si="58"/>
        <v>0</v>
      </c>
      <c r="N1483" s="99">
        <f t="shared" si="57"/>
        <v>0</v>
      </c>
      <c r="O1483" s="99">
        <f t="shared" si="57"/>
        <v>0</v>
      </c>
      <c r="P1483" s="99">
        <f t="shared" si="57"/>
        <v>0</v>
      </c>
      <c r="Q1483" s="99">
        <f t="shared" si="57"/>
        <v>0</v>
      </c>
      <c r="R1483" s="99">
        <f t="shared" si="57"/>
        <v>0</v>
      </c>
      <c r="S1483" s="101"/>
      <c r="T1483" s="99">
        <v>0</v>
      </c>
      <c r="U1483" s="99">
        <v>0</v>
      </c>
      <c r="V1483" s="99">
        <v>0</v>
      </c>
      <c r="W1483" s="99">
        <v>0</v>
      </c>
      <c r="X1483" s="99">
        <v>0</v>
      </c>
      <c r="Y1483" s="99">
        <v>0</v>
      </c>
      <c r="Z1483" s="99">
        <v>0</v>
      </c>
      <c r="AA1483" s="99">
        <v>0</v>
      </c>
      <c r="AB1483" s="99">
        <v>0</v>
      </c>
      <c r="AC1483" s="99">
        <v>0</v>
      </c>
    </row>
    <row r="1484" spans="1:29" s="98" customFormat="1" x14ac:dyDescent="0.25">
      <c r="A1484" s="98" t="s">
        <v>104</v>
      </c>
      <c r="B1484" s="98" t="s">
        <v>237</v>
      </c>
      <c r="C1484" s="98" t="s">
        <v>291</v>
      </c>
      <c r="D1484" s="98">
        <v>2017</v>
      </c>
      <c r="E1484" s="98">
        <v>2016</v>
      </c>
      <c r="F1484" s="98" t="s">
        <v>280</v>
      </c>
      <c r="G1484" s="98" t="s">
        <v>277</v>
      </c>
      <c r="H1484" s="98" t="s">
        <v>274</v>
      </c>
      <c r="I1484" s="99">
        <f t="shared" si="58"/>
        <v>0</v>
      </c>
      <c r="J1484" s="99">
        <f t="shared" si="58"/>
        <v>0</v>
      </c>
      <c r="K1484" s="99">
        <f t="shared" si="58"/>
        <v>0</v>
      </c>
      <c r="L1484" s="99">
        <f t="shared" si="58"/>
        <v>0</v>
      </c>
      <c r="M1484" s="99">
        <f t="shared" si="58"/>
        <v>0</v>
      </c>
      <c r="N1484" s="99">
        <f t="shared" si="57"/>
        <v>0</v>
      </c>
      <c r="O1484" s="99">
        <f t="shared" si="57"/>
        <v>0</v>
      </c>
      <c r="P1484" s="99">
        <f t="shared" si="57"/>
        <v>0</v>
      </c>
      <c r="Q1484" s="99">
        <f t="shared" si="57"/>
        <v>0</v>
      </c>
      <c r="R1484" s="99">
        <f t="shared" si="57"/>
        <v>0</v>
      </c>
      <c r="S1484" s="101"/>
      <c r="T1484" s="99">
        <v>0</v>
      </c>
      <c r="U1484" s="99">
        <v>0</v>
      </c>
      <c r="V1484" s="99">
        <v>0</v>
      </c>
      <c r="W1484" s="99">
        <v>0</v>
      </c>
      <c r="X1484" s="99">
        <v>0</v>
      </c>
      <c r="Y1484" s="99">
        <v>0</v>
      </c>
      <c r="Z1484" s="99">
        <v>0</v>
      </c>
      <c r="AA1484" s="99">
        <v>0</v>
      </c>
      <c r="AB1484" s="99">
        <v>0</v>
      </c>
      <c r="AC1484" s="99">
        <v>0</v>
      </c>
    </row>
    <row r="1485" spans="1:29" s="98" customFormat="1" x14ac:dyDescent="0.25">
      <c r="A1485" s="98" t="s">
        <v>104</v>
      </c>
      <c r="B1485" s="98" t="s">
        <v>237</v>
      </c>
      <c r="C1485" s="98" t="s">
        <v>291</v>
      </c>
      <c r="D1485" s="98">
        <v>2017</v>
      </c>
      <c r="E1485" s="98">
        <v>2016</v>
      </c>
      <c r="F1485" s="98" t="s">
        <v>280</v>
      </c>
      <c r="G1485" s="98" t="s">
        <v>277</v>
      </c>
      <c r="H1485" s="98" t="s">
        <v>275</v>
      </c>
      <c r="I1485" s="99">
        <f t="shared" si="58"/>
        <v>0</v>
      </c>
      <c r="J1485" s="99">
        <f t="shared" si="58"/>
        <v>0</v>
      </c>
      <c r="K1485" s="99">
        <f t="shared" si="58"/>
        <v>0</v>
      </c>
      <c r="L1485" s="99">
        <f t="shared" si="58"/>
        <v>0</v>
      </c>
      <c r="M1485" s="99">
        <f t="shared" si="58"/>
        <v>0</v>
      </c>
      <c r="N1485" s="99">
        <f t="shared" si="57"/>
        <v>0</v>
      </c>
      <c r="O1485" s="99">
        <f t="shared" si="57"/>
        <v>0</v>
      </c>
      <c r="P1485" s="99">
        <f t="shared" si="57"/>
        <v>0</v>
      </c>
      <c r="Q1485" s="99">
        <f t="shared" si="57"/>
        <v>0</v>
      </c>
      <c r="R1485" s="99">
        <f t="shared" si="57"/>
        <v>0</v>
      </c>
      <c r="S1485" s="101"/>
      <c r="T1485" s="99">
        <v>0</v>
      </c>
      <c r="U1485" s="99">
        <v>0</v>
      </c>
      <c r="V1485" s="99">
        <v>0</v>
      </c>
      <c r="W1485" s="99">
        <v>0</v>
      </c>
      <c r="X1485" s="99">
        <v>0</v>
      </c>
      <c r="Y1485" s="99">
        <v>0</v>
      </c>
      <c r="Z1485" s="99">
        <v>0</v>
      </c>
      <c r="AA1485" s="99">
        <v>0</v>
      </c>
      <c r="AB1485" s="99">
        <v>0</v>
      </c>
      <c r="AC1485" s="99">
        <v>0</v>
      </c>
    </row>
    <row r="1486" spans="1:29" s="98" customFormat="1" x14ac:dyDescent="0.25">
      <c r="A1486" s="98" t="s">
        <v>104</v>
      </c>
      <c r="B1486" s="98" t="s">
        <v>237</v>
      </c>
      <c r="C1486" s="98" t="s">
        <v>291</v>
      </c>
      <c r="D1486" s="98">
        <v>2017</v>
      </c>
      <c r="E1486" s="98">
        <v>2016</v>
      </c>
      <c r="F1486" s="98" t="s">
        <v>280</v>
      </c>
      <c r="G1486" s="98" t="s">
        <v>277</v>
      </c>
      <c r="H1486" s="98" t="s">
        <v>276</v>
      </c>
      <c r="I1486" s="99">
        <f t="shared" si="58"/>
        <v>0</v>
      </c>
      <c r="J1486" s="99">
        <f t="shared" si="58"/>
        <v>0</v>
      </c>
      <c r="K1486" s="99">
        <f t="shared" si="58"/>
        <v>0</v>
      </c>
      <c r="L1486" s="99">
        <f t="shared" si="58"/>
        <v>0</v>
      </c>
      <c r="M1486" s="99">
        <f t="shared" si="58"/>
        <v>0</v>
      </c>
      <c r="N1486" s="99">
        <f t="shared" si="57"/>
        <v>0</v>
      </c>
      <c r="O1486" s="99">
        <f t="shared" si="57"/>
        <v>0</v>
      </c>
      <c r="P1486" s="99">
        <f t="shared" si="57"/>
        <v>0</v>
      </c>
      <c r="Q1486" s="99">
        <f t="shared" si="57"/>
        <v>0</v>
      </c>
      <c r="R1486" s="99">
        <f t="shared" si="57"/>
        <v>0</v>
      </c>
      <c r="S1486" s="101"/>
      <c r="T1486" s="99">
        <v>0</v>
      </c>
      <c r="U1486" s="99">
        <v>0</v>
      </c>
      <c r="V1486" s="99">
        <v>0</v>
      </c>
      <c r="W1486" s="99">
        <v>0</v>
      </c>
      <c r="X1486" s="99">
        <v>0</v>
      </c>
      <c r="Y1486" s="99">
        <v>0</v>
      </c>
      <c r="Z1486" s="99">
        <v>0</v>
      </c>
      <c r="AA1486" s="99">
        <v>0</v>
      </c>
      <c r="AB1486" s="99">
        <v>0</v>
      </c>
      <c r="AC1486" s="99">
        <v>0</v>
      </c>
    </row>
    <row r="1487" spans="1:29" s="98" customFormat="1" x14ac:dyDescent="0.25">
      <c r="A1487" s="98" t="s">
        <v>104</v>
      </c>
      <c r="B1487" s="98" t="s">
        <v>237</v>
      </c>
      <c r="C1487" s="98" t="s">
        <v>291</v>
      </c>
      <c r="D1487" s="98">
        <v>2017</v>
      </c>
      <c r="E1487" s="98">
        <v>2016</v>
      </c>
      <c r="F1487" s="98" t="s">
        <v>280</v>
      </c>
      <c r="G1487" s="98" t="s">
        <v>278</v>
      </c>
      <c r="H1487" s="98" t="s">
        <v>274</v>
      </c>
      <c r="I1487" s="99">
        <f t="shared" si="58"/>
        <v>0</v>
      </c>
      <c r="J1487" s="99">
        <f t="shared" si="58"/>
        <v>0</v>
      </c>
      <c r="K1487" s="99">
        <f t="shared" si="58"/>
        <v>0</v>
      </c>
      <c r="L1487" s="99">
        <f t="shared" si="58"/>
        <v>0</v>
      </c>
      <c r="M1487" s="99">
        <f t="shared" si="58"/>
        <v>0</v>
      </c>
      <c r="N1487" s="99">
        <f t="shared" si="57"/>
        <v>0</v>
      </c>
      <c r="O1487" s="99">
        <f t="shared" si="57"/>
        <v>0</v>
      </c>
      <c r="P1487" s="99">
        <f t="shared" si="57"/>
        <v>0</v>
      </c>
      <c r="Q1487" s="99">
        <f t="shared" si="57"/>
        <v>0</v>
      </c>
      <c r="R1487" s="99">
        <f t="shared" si="57"/>
        <v>0</v>
      </c>
      <c r="S1487" s="101"/>
      <c r="T1487" s="99">
        <v>0</v>
      </c>
      <c r="U1487" s="99">
        <v>0</v>
      </c>
      <c r="V1487" s="99">
        <v>0</v>
      </c>
      <c r="W1487" s="99">
        <v>0</v>
      </c>
      <c r="X1487" s="99">
        <v>0</v>
      </c>
      <c r="Y1487" s="99">
        <v>0</v>
      </c>
      <c r="Z1487" s="99">
        <v>0</v>
      </c>
      <c r="AA1487" s="99">
        <v>0</v>
      </c>
      <c r="AB1487" s="99">
        <v>0</v>
      </c>
      <c r="AC1487" s="99">
        <v>0</v>
      </c>
    </row>
    <row r="1488" spans="1:29" s="98" customFormat="1" x14ac:dyDescent="0.25">
      <c r="A1488" s="98" t="s">
        <v>104</v>
      </c>
      <c r="B1488" s="98" t="s">
        <v>237</v>
      </c>
      <c r="C1488" s="98" t="s">
        <v>291</v>
      </c>
      <c r="D1488" s="98">
        <v>2017</v>
      </c>
      <c r="E1488" s="98">
        <v>2016</v>
      </c>
      <c r="F1488" s="98" t="s">
        <v>280</v>
      </c>
      <c r="G1488" s="98" t="s">
        <v>278</v>
      </c>
      <c r="H1488" s="98" t="s">
        <v>275</v>
      </c>
      <c r="I1488" s="99">
        <f t="shared" si="58"/>
        <v>0</v>
      </c>
      <c r="J1488" s="99">
        <f t="shared" si="58"/>
        <v>0</v>
      </c>
      <c r="K1488" s="99">
        <f t="shared" si="58"/>
        <v>0</v>
      </c>
      <c r="L1488" s="99">
        <f t="shared" si="58"/>
        <v>0</v>
      </c>
      <c r="M1488" s="99">
        <f t="shared" si="58"/>
        <v>0</v>
      </c>
      <c r="N1488" s="99">
        <f t="shared" si="57"/>
        <v>0</v>
      </c>
      <c r="O1488" s="99">
        <f t="shared" si="57"/>
        <v>0</v>
      </c>
      <c r="P1488" s="99">
        <f t="shared" si="57"/>
        <v>0</v>
      </c>
      <c r="Q1488" s="99">
        <f t="shared" si="57"/>
        <v>0</v>
      </c>
      <c r="R1488" s="99">
        <f t="shared" si="57"/>
        <v>0</v>
      </c>
      <c r="S1488" s="101"/>
      <c r="T1488" s="99">
        <v>0</v>
      </c>
      <c r="U1488" s="99">
        <v>0</v>
      </c>
      <c r="V1488" s="99">
        <v>0</v>
      </c>
      <c r="W1488" s="99">
        <v>0</v>
      </c>
      <c r="X1488" s="99">
        <v>0</v>
      </c>
      <c r="Y1488" s="99">
        <v>0</v>
      </c>
      <c r="Z1488" s="99">
        <v>0</v>
      </c>
      <c r="AA1488" s="99">
        <v>0</v>
      </c>
      <c r="AB1488" s="99">
        <v>0</v>
      </c>
      <c r="AC1488" s="99">
        <v>0</v>
      </c>
    </row>
    <row r="1489" spans="1:29" s="98" customFormat="1" x14ac:dyDescent="0.25">
      <c r="A1489" s="98" t="s">
        <v>104</v>
      </c>
      <c r="B1489" s="98" t="s">
        <v>237</v>
      </c>
      <c r="C1489" s="98" t="s">
        <v>291</v>
      </c>
      <c r="D1489" s="98">
        <v>2017</v>
      </c>
      <c r="E1489" s="98">
        <v>2016</v>
      </c>
      <c r="F1489" s="98" t="s">
        <v>280</v>
      </c>
      <c r="G1489" s="98" t="s">
        <v>278</v>
      </c>
      <c r="H1489" s="98" t="s">
        <v>276</v>
      </c>
      <c r="I1489" s="99">
        <f t="shared" si="58"/>
        <v>0</v>
      </c>
      <c r="J1489" s="99">
        <f t="shared" si="58"/>
        <v>0</v>
      </c>
      <c r="K1489" s="99">
        <f t="shared" si="58"/>
        <v>0</v>
      </c>
      <c r="L1489" s="99">
        <f t="shared" si="58"/>
        <v>0</v>
      </c>
      <c r="M1489" s="99">
        <f t="shared" si="58"/>
        <v>0</v>
      </c>
      <c r="N1489" s="99">
        <f t="shared" si="57"/>
        <v>0</v>
      </c>
      <c r="O1489" s="99">
        <f t="shared" si="57"/>
        <v>0</v>
      </c>
      <c r="P1489" s="99">
        <f t="shared" si="57"/>
        <v>0</v>
      </c>
      <c r="Q1489" s="99">
        <f t="shared" si="57"/>
        <v>0</v>
      </c>
      <c r="R1489" s="99">
        <f t="shared" si="57"/>
        <v>0</v>
      </c>
      <c r="S1489" s="101"/>
      <c r="T1489" s="99">
        <v>0</v>
      </c>
      <c r="U1489" s="99">
        <v>0</v>
      </c>
      <c r="V1489" s="99">
        <v>0</v>
      </c>
      <c r="W1489" s="99">
        <v>0</v>
      </c>
      <c r="X1489" s="99">
        <v>0</v>
      </c>
      <c r="Y1489" s="99">
        <v>0</v>
      </c>
      <c r="Z1489" s="99">
        <v>0</v>
      </c>
      <c r="AA1489" s="99">
        <v>0</v>
      </c>
      <c r="AB1489" s="99">
        <v>0</v>
      </c>
      <c r="AC1489" s="99">
        <v>0</v>
      </c>
    </row>
    <row r="1490" spans="1:29" s="98" customFormat="1" x14ac:dyDescent="0.25">
      <c r="A1490" s="98" t="s">
        <v>104</v>
      </c>
      <c r="B1490" s="98" t="s">
        <v>237</v>
      </c>
      <c r="C1490" s="98" t="s">
        <v>291</v>
      </c>
      <c r="D1490" s="98" t="s">
        <v>292</v>
      </c>
      <c r="E1490" s="98">
        <v>2016</v>
      </c>
      <c r="F1490" s="98" t="s">
        <v>272</v>
      </c>
      <c r="G1490" s="98" t="s">
        <v>273</v>
      </c>
      <c r="H1490" s="98" t="s">
        <v>274</v>
      </c>
      <c r="I1490" s="99">
        <f t="shared" si="58"/>
        <v>0</v>
      </c>
      <c r="J1490" s="99">
        <f t="shared" si="58"/>
        <v>0</v>
      </c>
      <c r="K1490" s="99">
        <f t="shared" si="58"/>
        <v>0</v>
      </c>
      <c r="L1490" s="99">
        <f t="shared" si="58"/>
        <v>0</v>
      </c>
      <c r="M1490" s="99">
        <f t="shared" si="58"/>
        <v>0</v>
      </c>
      <c r="N1490" s="99">
        <f t="shared" si="57"/>
        <v>0</v>
      </c>
      <c r="O1490" s="99">
        <f t="shared" si="57"/>
        <v>0</v>
      </c>
      <c r="P1490" s="99">
        <f t="shared" si="57"/>
        <v>0</v>
      </c>
      <c r="Q1490" s="99">
        <f t="shared" si="57"/>
        <v>0</v>
      </c>
      <c r="R1490" s="99">
        <f t="shared" si="57"/>
        <v>0</v>
      </c>
      <c r="S1490" s="101"/>
      <c r="T1490" s="99">
        <v>0</v>
      </c>
      <c r="U1490" s="99">
        <v>0</v>
      </c>
      <c r="V1490" s="99">
        <v>0</v>
      </c>
      <c r="W1490" s="99">
        <v>0</v>
      </c>
      <c r="X1490" s="99">
        <v>0</v>
      </c>
      <c r="Y1490" s="99">
        <v>0</v>
      </c>
      <c r="Z1490" s="99">
        <v>0</v>
      </c>
      <c r="AA1490" s="99">
        <v>0</v>
      </c>
      <c r="AB1490" s="99">
        <v>0</v>
      </c>
      <c r="AC1490" s="99">
        <v>0</v>
      </c>
    </row>
    <row r="1491" spans="1:29" s="98" customFormat="1" x14ac:dyDescent="0.25">
      <c r="A1491" s="98" t="s">
        <v>104</v>
      </c>
      <c r="B1491" s="98" t="s">
        <v>237</v>
      </c>
      <c r="C1491" s="98" t="s">
        <v>291</v>
      </c>
      <c r="D1491" s="98" t="s">
        <v>292</v>
      </c>
      <c r="E1491" s="98">
        <v>2016</v>
      </c>
      <c r="F1491" s="98" t="s">
        <v>272</v>
      </c>
      <c r="G1491" s="98" t="s">
        <v>273</v>
      </c>
      <c r="H1491" s="98" t="s">
        <v>275</v>
      </c>
      <c r="I1491" s="99">
        <f t="shared" si="58"/>
        <v>0</v>
      </c>
      <c r="J1491" s="99">
        <f t="shared" si="58"/>
        <v>0</v>
      </c>
      <c r="K1491" s="99">
        <f t="shared" si="58"/>
        <v>0</v>
      </c>
      <c r="L1491" s="99">
        <f t="shared" si="58"/>
        <v>0</v>
      </c>
      <c r="M1491" s="99">
        <f t="shared" si="58"/>
        <v>0</v>
      </c>
      <c r="N1491" s="99">
        <f t="shared" si="57"/>
        <v>0</v>
      </c>
      <c r="O1491" s="99">
        <f t="shared" si="57"/>
        <v>0</v>
      </c>
      <c r="P1491" s="99">
        <f t="shared" si="57"/>
        <v>0</v>
      </c>
      <c r="Q1491" s="99">
        <f t="shared" si="57"/>
        <v>0</v>
      </c>
      <c r="R1491" s="99">
        <f t="shared" si="57"/>
        <v>0</v>
      </c>
      <c r="S1491" s="101"/>
      <c r="T1491" s="99">
        <v>0</v>
      </c>
      <c r="U1491" s="99">
        <v>0</v>
      </c>
      <c r="V1491" s="99">
        <v>0</v>
      </c>
      <c r="W1491" s="99">
        <v>0</v>
      </c>
      <c r="X1491" s="99">
        <v>0</v>
      </c>
      <c r="Y1491" s="99">
        <v>0</v>
      </c>
      <c r="Z1491" s="99">
        <v>0</v>
      </c>
      <c r="AA1491" s="99">
        <v>0</v>
      </c>
      <c r="AB1491" s="99">
        <v>0</v>
      </c>
      <c r="AC1491" s="99">
        <v>0</v>
      </c>
    </row>
    <row r="1492" spans="1:29" s="98" customFormat="1" x14ac:dyDescent="0.25">
      <c r="A1492" s="98" t="s">
        <v>104</v>
      </c>
      <c r="B1492" s="98" t="s">
        <v>237</v>
      </c>
      <c r="C1492" s="98" t="s">
        <v>291</v>
      </c>
      <c r="D1492" s="98" t="s">
        <v>292</v>
      </c>
      <c r="E1492" s="98">
        <v>2016</v>
      </c>
      <c r="F1492" s="98" t="s">
        <v>272</v>
      </c>
      <c r="G1492" s="98" t="s">
        <v>273</v>
      </c>
      <c r="H1492" s="98" t="s">
        <v>276</v>
      </c>
      <c r="I1492" s="99">
        <f t="shared" si="58"/>
        <v>2.7119964999999999E-8</v>
      </c>
      <c r="J1492" s="99">
        <f t="shared" si="58"/>
        <v>3.4087579999999614E-5</v>
      </c>
      <c r="K1492" s="99">
        <f t="shared" si="58"/>
        <v>2.5086364999999977E-4</v>
      </c>
      <c r="L1492" s="99">
        <f t="shared" si="58"/>
        <v>5.4946534999999823E-4</v>
      </c>
      <c r="M1492" s="99">
        <f t="shared" si="58"/>
        <v>1.2512554999999951E-3</v>
      </c>
      <c r="N1492" s="99">
        <f t="shared" si="57"/>
        <v>3.7107539999999949E-4</v>
      </c>
      <c r="O1492" s="99">
        <f t="shared" si="57"/>
        <v>2.4050119999999991E-4</v>
      </c>
      <c r="P1492" s="99">
        <f t="shared" si="57"/>
        <v>1.0532564999999957E-4</v>
      </c>
      <c r="Q1492" s="99">
        <f t="shared" si="57"/>
        <v>4.5152304999999646E-5</v>
      </c>
      <c r="R1492" s="99">
        <f t="shared" si="57"/>
        <v>1.5738784999999802E-5</v>
      </c>
      <c r="S1492" s="101"/>
      <c r="T1492" s="99">
        <v>6.70051681740097E-12</v>
      </c>
      <c r="U1492" s="99">
        <v>8.4220021321745199E-9</v>
      </c>
      <c r="V1492" s="99">
        <v>6.1980762353476101E-8</v>
      </c>
      <c r="W1492" s="99">
        <v>1.3575614195129301E-7</v>
      </c>
      <c r="X1492" s="99">
        <v>3.0914709958568998E-7</v>
      </c>
      <c r="Y1492" s="99">
        <v>9.1681422089733103E-8</v>
      </c>
      <c r="Z1492" s="99">
        <v>5.9420516774454298E-8</v>
      </c>
      <c r="AA1492" s="99">
        <v>2.6022758109337001E-8</v>
      </c>
      <c r="AB1492" s="99">
        <v>1.1155758460489E-8</v>
      </c>
      <c r="AC1492" s="99">
        <v>3.8885741031729499E-9</v>
      </c>
    </row>
    <row r="1493" spans="1:29" s="98" customFormat="1" x14ac:dyDescent="0.25">
      <c r="A1493" s="98" t="s">
        <v>104</v>
      </c>
      <c r="B1493" s="98" t="s">
        <v>237</v>
      </c>
      <c r="C1493" s="98" t="s">
        <v>291</v>
      </c>
      <c r="D1493" s="98" t="s">
        <v>292</v>
      </c>
      <c r="E1493" s="98">
        <v>2016</v>
      </c>
      <c r="F1493" s="98" t="s">
        <v>272</v>
      </c>
      <c r="G1493" s="98" t="s">
        <v>277</v>
      </c>
      <c r="H1493" s="98" t="s">
        <v>274</v>
      </c>
      <c r="I1493" s="99">
        <f t="shared" si="58"/>
        <v>1.709628333333332E-8</v>
      </c>
      <c r="J1493" s="99">
        <f t="shared" si="58"/>
        <v>4.754616666666655E-6</v>
      </c>
      <c r="K1493" s="99">
        <f t="shared" si="58"/>
        <v>1.2365619999999973E-5</v>
      </c>
      <c r="L1493" s="99">
        <f t="shared" si="58"/>
        <v>6.6552166666666276E-5</v>
      </c>
      <c r="M1493" s="99">
        <f t="shared" si="58"/>
        <v>1.5631816666666665E-4</v>
      </c>
      <c r="N1493" s="99">
        <f t="shared" si="57"/>
        <v>2.6534486666666642E-5</v>
      </c>
      <c r="O1493" s="99">
        <f t="shared" si="57"/>
        <v>2.0395350000000001E-5</v>
      </c>
      <c r="P1493" s="99">
        <f t="shared" si="57"/>
        <v>6.1946499999999907E-6</v>
      </c>
      <c r="Q1493" s="99">
        <f t="shared" si="57"/>
        <v>2.5912616666666655E-6</v>
      </c>
      <c r="R1493" s="99">
        <f t="shared" si="57"/>
        <v>1.0758499999999979E-6</v>
      </c>
      <c r="S1493" s="101"/>
      <c r="T1493" s="99">
        <v>4.2239705689167302E-12</v>
      </c>
      <c r="U1493" s="99">
        <v>1.1747208720695201E-9</v>
      </c>
      <c r="V1493" s="99">
        <v>3.0551678354890799E-9</v>
      </c>
      <c r="W1493" s="99">
        <v>1.6443012075585998E-8</v>
      </c>
      <c r="X1493" s="99">
        <v>3.8621454880759898E-8</v>
      </c>
      <c r="Y1493" s="99">
        <v>6.5558629648342702E-9</v>
      </c>
      <c r="Z1493" s="99">
        <v>5.0390693967259499E-9</v>
      </c>
      <c r="AA1493" s="99">
        <v>1.53050922089733E-9</v>
      </c>
      <c r="AB1493" s="99">
        <v>6.4022178405416299E-10</v>
      </c>
      <c r="AC1493" s="99">
        <v>2.6580974636216602E-10</v>
      </c>
    </row>
    <row r="1494" spans="1:29" s="98" customFormat="1" x14ac:dyDescent="0.25">
      <c r="A1494" s="98" t="s">
        <v>104</v>
      </c>
      <c r="B1494" s="98" t="s">
        <v>237</v>
      </c>
      <c r="C1494" s="98" t="s">
        <v>291</v>
      </c>
      <c r="D1494" s="98" t="s">
        <v>292</v>
      </c>
      <c r="E1494" s="98">
        <v>2016</v>
      </c>
      <c r="F1494" s="98" t="s">
        <v>272</v>
      </c>
      <c r="G1494" s="98" t="s">
        <v>277</v>
      </c>
      <c r="H1494" s="98" t="s">
        <v>275</v>
      </c>
      <c r="I1494" s="99">
        <f t="shared" si="58"/>
        <v>1.9941333333333322E-8</v>
      </c>
      <c r="J1494" s="99">
        <f t="shared" si="58"/>
        <v>6.3507833333333183E-6</v>
      </c>
      <c r="K1494" s="99">
        <f t="shared" si="58"/>
        <v>4.4024666666666523E-5</v>
      </c>
      <c r="L1494" s="99">
        <f t="shared" si="58"/>
        <v>9.5794333333333047E-5</v>
      </c>
      <c r="M1494" s="99">
        <f t="shared" si="58"/>
        <v>2.114816666666665E-4</v>
      </c>
      <c r="N1494" s="99">
        <f t="shared" si="57"/>
        <v>6.0938166666666618E-5</v>
      </c>
      <c r="O1494" s="99">
        <f t="shared" si="57"/>
        <v>3.2523766666666655E-5</v>
      </c>
      <c r="P1494" s="99">
        <f t="shared" si="57"/>
        <v>1.058695E-5</v>
      </c>
      <c r="Q1494" s="99">
        <f t="shared" si="57"/>
        <v>4.3893499999999964E-6</v>
      </c>
      <c r="R1494" s="99">
        <f t="shared" si="57"/>
        <v>1.7337433333333307E-6</v>
      </c>
      <c r="S1494" s="101"/>
      <c r="T1494" s="99">
        <v>4.9268957154405797E-12</v>
      </c>
      <c r="U1494" s="99">
        <v>1.56908500909458E-9</v>
      </c>
      <c r="V1494" s="99">
        <v>1.0877153395311201E-8</v>
      </c>
      <c r="W1494" s="99">
        <v>2.3667860246564199E-8</v>
      </c>
      <c r="X1494" s="99">
        <v>5.2250674514955498E-8</v>
      </c>
      <c r="Y1494" s="99">
        <v>1.5055963773241701E-8</v>
      </c>
      <c r="Z1494" s="99">
        <v>8.0356315177849605E-9</v>
      </c>
      <c r="AA1494" s="99">
        <v>2.6157126869442199E-9</v>
      </c>
      <c r="AB1494" s="99">
        <v>1.0844746109539199E-9</v>
      </c>
      <c r="AC1494" s="99">
        <v>4.2835513843977298E-10</v>
      </c>
    </row>
    <row r="1495" spans="1:29" s="98" customFormat="1" x14ac:dyDescent="0.25">
      <c r="A1495" s="98" t="s">
        <v>104</v>
      </c>
      <c r="B1495" s="98" t="s">
        <v>237</v>
      </c>
      <c r="C1495" s="98" t="s">
        <v>291</v>
      </c>
      <c r="D1495" s="98" t="s">
        <v>292</v>
      </c>
      <c r="E1495" s="98">
        <v>2016</v>
      </c>
      <c r="F1495" s="98" t="s">
        <v>272</v>
      </c>
      <c r="G1495" s="98" t="s">
        <v>277</v>
      </c>
      <c r="H1495" s="98" t="s">
        <v>276</v>
      </c>
      <c r="I1495" s="99">
        <f t="shared" si="58"/>
        <v>3.1188958333333301E-8</v>
      </c>
      <c r="J1495" s="99">
        <f t="shared" si="58"/>
        <v>9.1124999999999843E-6</v>
      </c>
      <c r="K1495" s="99">
        <f t="shared" si="58"/>
        <v>9.9471333333333236E-5</v>
      </c>
      <c r="L1495" s="99">
        <f t="shared" si="58"/>
        <v>1.2947391666666666E-4</v>
      </c>
      <c r="M1495" s="99">
        <f t="shared" si="58"/>
        <v>2.749796666666666E-4</v>
      </c>
      <c r="N1495" s="99">
        <f t="shared" si="57"/>
        <v>1.6368626666666639E-4</v>
      </c>
      <c r="O1495" s="99">
        <f t="shared" si="57"/>
        <v>7.8936916666666555E-5</v>
      </c>
      <c r="P1495" s="99">
        <f t="shared" si="57"/>
        <v>4.0040833333333324E-5</v>
      </c>
      <c r="Q1495" s="99">
        <f t="shared" si="57"/>
        <v>2.0425499999999983E-5</v>
      </c>
      <c r="R1495" s="99">
        <f t="shared" si="57"/>
        <v>8.6057499999999963E-6</v>
      </c>
      <c r="S1495" s="101"/>
      <c r="T1495" s="99">
        <v>7.7058410595189893E-12</v>
      </c>
      <c r="U1495" s="99">
        <v>2.2514210286984602E-9</v>
      </c>
      <c r="V1495" s="99">
        <v>2.4576334882780899E-8</v>
      </c>
      <c r="W1495" s="99">
        <v>3.1989058836903798E-8</v>
      </c>
      <c r="X1495" s="99">
        <v>6.7939095088924799E-8</v>
      </c>
      <c r="Y1495" s="99">
        <v>4.0441887833467999E-8</v>
      </c>
      <c r="Z1495" s="99">
        <v>1.9502906351050902E-8</v>
      </c>
      <c r="AA1495" s="99">
        <v>9.8928695937752602E-9</v>
      </c>
      <c r="AB1495" s="99">
        <v>5.04651854284559E-9</v>
      </c>
      <c r="AC1495" s="99">
        <v>2.1262185478981399E-9</v>
      </c>
    </row>
    <row r="1496" spans="1:29" s="98" customFormat="1" x14ac:dyDescent="0.25">
      <c r="A1496" s="98" t="s">
        <v>104</v>
      </c>
      <c r="B1496" s="98" t="s">
        <v>237</v>
      </c>
      <c r="C1496" s="98" t="s">
        <v>291</v>
      </c>
      <c r="D1496" s="98" t="s">
        <v>292</v>
      </c>
      <c r="E1496" s="98">
        <v>2016</v>
      </c>
      <c r="F1496" s="98" t="s">
        <v>272</v>
      </c>
      <c r="G1496" s="98" t="s">
        <v>278</v>
      </c>
      <c r="H1496" s="98" t="s">
        <v>274</v>
      </c>
      <c r="I1496" s="99">
        <f t="shared" si="58"/>
        <v>7.233042948717941E-9</v>
      </c>
      <c r="J1496" s="99">
        <f t="shared" si="58"/>
        <v>2.0115685897435834E-6</v>
      </c>
      <c r="K1496" s="99">
        <f t="shared" si="58"/>
        <v>5.2316084615384378E-6</v>
      </c>
      <c r="L1496" s="99">
        <f t="shared" si="58"/>
        <v>2.8156685897435714E-5</v>
      </c>
      <c r="M1496" s="99">
        <f t="shared" si="58"/>
        <v>6.6134608974358924E-5</v>
      </c>
      <c r="N1496" s="99">
        <f t="shared" si="57"/>
        <v>1.1226128974358975E-5</v>
      </c>
      <c r="O1496" s="99">
        <f t="shared" si="57"/>
        <v>8.6288019230769163E-6</v>
      </c>
      <c r="P1496" s="99">
        <f t="shared" si="57"/>
        <v>2.6208134615384571E-6</v>
      </c>
      <c r="Q1496" s="99">
        <f t="shared" si="57"/>
        <v>1.0963030128205139E-6</v>
      </c>
      <c r="R1496" s="99">
        <f t="shared" si="57"/>
        <v>4.5516730769230866E-7</v>
      </c>
      <c r="S1496" s="101"/>
      <c r="T1496" s="99">
        <v>1.78706447146477E-12</v>
      </c>
      <c r="U1496" s="99">
        <v>4.9699729202941201E-10</v>
      </c>
      <c r="V1496" s="99">
        <v>1.2925710073223001E-9</v>
      </c>
      <c r="W1496" s="99">
        <v>6.9566589550556099E-9</v>
      </c>
      <c r="X1496" s="99">
        <v>1.6339846295706101E-8</v>
      </c>
      <c r="Y1496" s="99">
        <v>2.77363433127604E-9</v>
      </c>
      <c r="Z1496" s="99">
        <v>2.1319139755379002E-9</v>
      </c>
      <c r="AA1496" s="99">
        <v>6.4752313191810098E-10</v>
      </c>
      <c r="AB1496" s="99">
        <v>2.70863062484454E-10</v>
      </c>
      <c r="AC1496" s="99">
        <v>1.12457969614763E-10</v>
      </c>
    </row>
    <row r="1497" spans="1:29" s="98" customFormat="1" x14ac:dyDescent="0.25">
      <c r="A1497" s="98" t="s">
        <v>104</v>
      </c>
      <c r="B1497" s="98" t="s">
        <v>237</v>
      </c>
      <c r="C1497" s="98" t="s">
        <v>291</v>
      </c>
      <c r="D1497" s="98" t="s">
        <v>292</v>
      </c>
      <c r="E1497" s="98">
        <v>2016</v>
      </c>
      <c r="F1497" s="98" t="s">
        <v>272</v>
      </c>
      <c r="G1497" s="98" t="s">
        <v>278</v>
      </c>
      <c r="H1497" s="98" t="s">
        <v>275</v>
      </c>
      <c r="I1497" s="99">
        <f t="shared" si="58"/>
        <v>8.436717948717961E-9</v>
      </c>
      <c r="J1497" s="99">
        <f t="shared" si="58"/>
        <v>2.6868698717948664E-6</v>
      </c>
      <c r="K1497" s="99">
        <f t="shared" si="58"/>
        <v>1.8625820512820453E-5</v>
      </c>
      <c r="L1497" s="99">
        <f t="shared" si="58"/>
        <v>4.0528371794871653E-5</v>
      </c>
      <c r="M1497" s="99">
        <f t="shared" si="58"/>
        <v>8.9473012820512883E-5</v>
      </c>
      <c r="N1497" s="99">
        <f t="shared" si="57"/>
        <v>2.5781532051282029E-5</v>
      </c>
      <c r="O1497" s="99">
        <f t="shared" si="57"/>
        <v>1.3760055128205137E-5</v>
      </c>
      <c r="P1497" s="99">
        <f t="shared" si="57"/>
        <v>4.479094230769225E-6</v>
      </c>
      <c r="Q1497" s="99">
        <f t="shared" si="57"/>
        <v>1.8570326923076923E-6</v>
      </c>
      <c r="R1497" s="99">
        <f t="shared" si="57"/>
        <v>7.3350679487179556E-7</v>
      </c>
      <c r="S1497" s="101"/>
      <c r="T1497" s="99">
        <v>2.0844558796094799E-12</v>
      </c>
      <c r="U1497" s="99">
        <v>6.6384365769386101E-10</v>
      </c>
      <c r="V1497" s="99">
        <v>4.60187259032397E-9</v>
      </c>
      <c r="W1497" s="99">
        <v>1.0013325488931E-8</v>
      </c>
      <c r="X1497" s="99">
        <v>2.2106054602481201E-8</v>
      </c>
      <c r="Y1497" s="99">
        <v>6.3698308271407198E-9</v>
      </c>
      <c r="Z1497" s="99">
        <v>3.3996902575244099E-9</v>
      </c>
      <c r="AA1497" s="99">
        <v>1.10664767524563E-9</v>
      </c>
      <c r="AB1497" s="99">
        <v>4.5881618155742798E-10</v>
      </c>
      <c r="AC1497" s="99">
        <v>1.8122717395528899E-10</v>
      </c>
    </row>
    <row r="1498" spans="1:29" s="98" customFormat="1" x14ac:dyDescent="0.25">
      <c r="A1498" s="98" t="s">
        <v>104</v>
      </c>
      <c r="B1498" s="98" t="s">
        <v>237</v>
      </c>
      <c r="C1498" s="98" t="s">
        <v>291</v>
      </c>
      <c r="D1498" s="98" t="s">
        <v>292</v>
      </c>
      <c r="E1498" s="98">
        <v>2016</v>
      </c>
      <c r="F1498" s="98" t="s">
        <v>272</v>
      </c>
      <c r="G1498" s="98" t="s">
        <v>278</v>
      </c>
      <c r="H1498" s="98" t="s">
        <v>276</v>
      </c>
      <c r="I1498" s="99">
        <f t="shared" si="58"/>
        <v>1.3195328525641008E-8</v>
      </c>
      <c r="J1498" s="99">
        <f t="shared" si="58"/>
        <v>3.8552884615384535E-6</v>
      </c>
      <c r="K1498" s="99">
        <f t="shared" si="58"/>
        <v>4.2084025641025624E-5</v>
      </c>
      <c r="L1498" s="99">
        <f t="shared" si="58"/>
        <v>5.4777426282051224E-5</v>
      </c>
      <c r="M1498" s="99">
        <f t="shared" si="58"/>
        <v>1.1633755128205125E-4</v>
      </c>
      <c r="N1498" s="99">
        <f t="shared" si="57"/>
        <v>6.9251882051281967E-5</v>
      </c>
      <c r="O1498" s="99">
        <f t="shared" si="57"/>
        <v>3.3396387820512781E-5</v>
      </c>
      <c r="P1498" s="99">
        <f t="shared" si="57"/>
        <v>1.6940352564102574E-5</v>
      </c>
      <c r="Q1498" s="99">
        <f t="shared" si="57"/>
        <v>8.6415576923076879E-6</v>
      </c>
      <c r="R1498" s="99">
        <f t="shared" si="57"/>
        <v>3.6408942307692281E-6</v>
      </c>
      <c r="S1498" s="101"/>
      <c r="T1498" s="99">
        <v>3.2601635251811099E-12</v>
      </c>
      <c r="U1498" s="99">
        <v>9.5252428137242496E-10</v>
      </c>
      <c r="V1498" s="99">
        <v>1.0397680142715E-8</v>
      </c>
      <c r="W1498" s="99">
        <v>1.3533832584843901E-8</v>
      </c>
      <c r="X1498" s="99">
        <v>2.8743463306852799E-8</v>
      </c>
      <c r="Y1498" s="99">
        <v>1.71100294680057E-8</v>
      </c>
      <c r="Z1498" s="99">
        <v>8.2512296100599995E-9</v>
      </c>
      <c r="AA1498" s="99">
        <v>4.1854448281356902E-9</v>
      </c>
      <c r="AB1498" s="99">
        <v>2.1350655373577499E-9</v>
      </c>
      <c r="AC1498" s="99">
        <v>8.99554001033828E-10</v>
      </c>
    </row>
    <row r="1499" spans="1:29" s="98" customFormat="1" x14ac:dyDescent="0.25">
      <c r="A1499" s="98" t="s">
        <v>104</v>
      </c>
      <c r="B1499" s="98" t="s">
        <v>237</v>
      </c>
      <c r="C1499" s="98" t="s">
        <v>291</v>
      </c>
      <c r="D1499" s="98" t="s">
        <v>292</v>
      </c>
      <c r="E1499" s="98">
        <v>2016</v>
      </c>
      <c r="F1499" s="98" t="s">
        <v>279</v>
      </c>
      <c r="G1499" s="98" t="s">
        <v>273</v>
      </c>
      <c r="H1499" s="98" t="s">
        <v>274</v>
      </c>
      <c r="I1499" s="99">
        <f t="shared" si="58"/>
        <v>0</v>
      </c>
      <c r="J1499" s="99">
        <f t="shared" si="58"/>
        <v>0</v>
      </c>
      <c r="K1499" s="99">
        <f t="shared" si="58"/>
        <v>0</v>
      </c>
      <c r="L1499" s="99">
        <f t="shared" si="58"/>
        <v>0</v>
      </c>
      <c r="M1499" s="99">
        <f t="shared" si="58"/>
        <v>0</v>
      </c>
      <c r="N1499" s="99">
        <f t="shared" si="57"/>
        <v>0</v>
      </c>
      <c r="O1499" s="99">
        <f t="shared" si="57"/>
        <v>0</v>
      </c>
      <c r="P1499" s="99">
        <f t="shared" si="57"/>
        <v>0</v>
      </c>
      <c r="Q1499" s="99">
        <f t="shared" si="57"/>
        <v>0</v>
      </c>
      <c r="R1499" s="99">
        <f t="shared" si="57"/>
        <v>0</v>
      </c>
      <c r="S1499" s="101"/>
      <c r="T1499" s="99">
        <v>0</v>
      </c>
      <c r="U1499" s="99">
        <v>0</v>
      </c>
      <c r="V1499" s="99">
        <v>0</v>
      </c>
      <c r="W1499" s="99">
        <v>0</v>
      </c>
      <c r="X1499" s="99">
        <v>0</v>
      </c>
      <c r="Y1499" s="99">
        <v>0</v>
      </c>
      <c r="Z1499" s="99">
        <v>0</v>
      </c>
      <c r="AA1499" s="99">
        <v>0</v>
      </c>
      <c r="AB1499" s="99">
        <v>0</v>
      </c>
      <c r="AC1499" s="99">
        <v>0</v>
      </c>
    </row>
    <row r="1500" spans="1:29" s="98" customFormat="1" x14ac:dyDescent="0.25">
      <c r="A1500" s="98" t="s">
        <v>104</v>
      </c>
      <c r="B1500" s="98" t="s">
        <v>237</v>
      </c>
      <c r="C1500" s="98" t="s">
        <v>291</v>
      </c>
      <c r="D1500" s="98" t="s">
        <v>292</v>
      </c>
      <c r="E1500" s="98">
        <v>2016</v>
      </c>
      <c r="F1500" s="98" t="s">
        <v>279</v>
      </c>
      <c r="G1500" s="98" t="s">
        <v>273</v>
      </c>
      <c r="H1500" s="98" t="s">
        <v>275</v>
      </c>
      <c r="I1500" s="99">
        <f t="shared" si="58"/>
        <v>0</v>
      </c>
      <c r="J1500" s="99">
        <f t="shared" si="58"/>
        <v>0</v>
      </c>
      <c r="K1500" s="99">
        <f t="shared" si="58"/>
        <v>0</v>
      </c>
      <c r="L1500" s="99">
        <f t="shared" si="58"/>
        <v>0</v>
      </c>
      <c r="M1500" s="99">
        <f t="shared" si="58"/>
        <v>0</v>
      </c>
      <c r="N1500" s="99">
        <f t="shared" si="57"/>
        <v>0</v>
      </c>
      <c r="O1500" s="99">
        <f t="shared" si="57"/>
        <v>0</v>
      </c>
      <c r="P1500" s="99">
        <f t="shared" si="57"/>
        <v>0</v>
      </c>
      <c r="Q1500" s="99">
        <f t="shared" si="57"/>
        <v>0</v>
      </c>
      <c r="R1500" s="99">
        <f t="shared" si="57"/>
        <v>0</v>
      </c>
      <c r="S1500" s="101"/>
      <c r="T1500" s="99">
        <v>0</v>
      </c>
      <c r="U1500" s="99">
        <v>0</v>
      </c>
      <c r="V1500" s="99">
        <v>0</v>
      </c>
      <c r="W1500" s="99">
        <v>0</v>
      </c>
      <c r="X1500" s="99">
        <v>0</v>
      </c>
      <c r="Y1500" s="99">
        <v>0</v>
      </c>
      <c r="Z1500" s="99">
        <v>0</v>
      </c>
      <c r="AA1500" s="99">
        <v>0</v>
      </c>
      <c r="AB1500" s="99">
        <v>0</v>
      </c>
      <c r="AC1500" s="99">
        <v>0</v>
      </c>
    </row>
    <row r="1501" spans="1:29" s="98" customFormat="1" x14ac:dyDescent="0.25">
      <c r="A1501" s="98" t="s">
        <v>104</v>
      </c>
      <c r="B1501" s="98" t="s">
        <v>237</v>
      </c>
      <c r="C1501" s="98" t="s">
        <v>291</v>
      </c>
      <c r="D1501" s="98" t="s">
        <v>292</v>
      </c>
      <c r="E1501" s="98">
        <v>2016</v>
      </c>
      <c r="F1501" s="98" t="s">
        <v>279</v>
      </c>
      <c r="G1501" s="98" t="s">
        <v>273</v>
      </c>
      <c r="H1501" s="98" t="s">
        <v>276</v>
      </c>
      <c r="I1501" s="99">
        <f t="shared" si="58"/>
        <v>0</v>
      </c>
      <c r="J1501" s="99">
        <f t="shared" si="58"/>
        <v>0</v>
      </c>
      <c r="K1501" s="99">
        <f t="shared" si="58"/>
        <v>0</v>
      </c>
      <c r="L1501" s="99">
        <f t="shared" si="58"/>
        <v>0</v>
      </c>
      <c r="M1501" s="99">
        <f t="shared" si="58"/>
        <v>0</v>
      </c>
      <c r="N1501" s="99">
        <f t="shared" si="57"/>
        <v>0</v>
      </c>
      <c r="O1501" s="99">
        <f t="shared" si="57"/>
        <v>0</v>
      </c>
      <c r="P1501" s="99">
        <f t="shared" si="57"/>
        <v>0</v>
      </c>
      <c r="Q1501" s="99">
        <f t="shared" si="57"/>
        <v>0</v>
      </c>
      <c r="R1501" s="99">
        <f t="shared" si="57"/>
        <v>0</v>
      </c>
      <c r="S1501" s="101"/>
      <c r="T1501" s="99">
        <v>0</v>
      </c>
      <c r="U1501" s="99">
        <v>0</v>
      </c>
      <c r="V1501" s="99">
        <v>0</v>
      </c>
      <c r="W1501" s="99">
        <v>0</v>
      </c>
      <c r="X1501" s="99">
        <v>0</v>
      </c>
      <c r="Y1501" s="99">
        <v>0</v>
      </c>
      <c r="Z1501" s="99">
        <v>0</v>
      </c>
      <c r="AA1501" s="99">
        <v>0</v>
      </c>
      <c r="AB1501" s="99">
        <v>0</v>
      </c>
      <c r="AC1501" s="99">
        <v>0</v>
      </c>
    </row>
    <row r="1502" spans="1:29" s="98" customFormat="1" x14ac:dyDescent="0.25">
      <c r="A1502" s="98" t="s">
        <v>104</v>
      </c>
      <c r="B1502" s="98" t="s">
        <v>237</v>
      </c>
      <c r="C1502" s="98" t="s">
        <v>291</v>
      </c>
      <c r="D1502" s="98" t="s">
        <v>292</v>
      </c>
      <c r="E1502" s="98">
        <v>2016</v>
      </c>
      <c r="F1502" s="98" t="s">
        <v>279</v>
      </c>
      <c r="G1502" s="98" t="s">
        <v>277</v>
      </c>
      <c r="H1502" s="98" t="s">
        <v>274</v>
      </c>
      <c r="I1502" s="99">
        <f t="shared" si="58"/>
        <v>0</v>
      </c>
      <c r="J1502" s="99">
        <f t="shared" si="58"/>
        <v>0</v>
      </c>
      <c r="K1502" s="99">
        <f t="shared" si="58"/>
        <v>0</v>
      </c>
      <c r="L1502" s="99">
        <f t="shared" si="58"/>
        <v>0</v>
      </c>
      <c r="M1502" s="99">
        <f t="shared" si="58"/>
        <v>0</v>
      </c>
      <c r="N1502" s="99">
        <f t="shared" si="57"/>
        <v>0</v>
      </c>
      <c r="O1502" s="99">
        <f t="shared" si="57"/>
        <v>0</v>
      </c>
      <c r="P1502" s="99">
        <f t="shared" si="57"/>
        <v>0</v>
      </c>
      <c r="Q1502" s="99">
        <f t="shared" si="57"/>
        <v>0</v>
      </c>
      <c r="R1502" s="99">
        <f t="shared" si="57"/>
        <v>0</v>
      </c>
      <c r="S1502" s="101"/>
      <c r="T1502" s="99">
        <v>0</v>
      </c>
      <c r="U1502" s="99">
        <v>0</v>
      </c>
      <c r="V1502" s="99">
        <v>0</v>
      </c>
      <c r="W1502" s="99">
        <v>0</v>
      </c>
      <c r="X1502" s="99">
        <v>0</v>
      </c>
      <c r="Y1502" s="99">
        <v>0</v>
      </c>
      <c r="Z1502" s="99">
        <v>0</v>
      </c>
      <c r="AA1502" s="99">
        <v>0</v>
      </c>
      <c r="AB1502" s="99">
        <v>0</v>
      </c>
      <c r="AC1502" s="99">
        <v>0</v>
      </c>
    </row>
    <row r="1503" spans="1:29" s="98" customFormat="1" x14ac:dyDescent="0.25">
      <c r="A1503" s="98" t="s">
        <v>104</v>
      </c>
      <c r="B1503" s="98" t="s">
        <v>237</v>
      </c>
      <c r="C1503" s="98" t="s">
        <v>291</v>
      </c>
      <c r="D1503" s="98" t="s">
        <v>292</v>
      </c>
      <c r="E1503" s="98">
        <v>2016</v>
      </c>
      <c r="F1503" s="98" t="s">
        <v>279</v>
      </c>
      <c r="G1503" s="98" t="s">
        <v>277</v>
      </c>
      <c r="H1503" s="98" t="s">
        <v>275</v>
      </c>
      <c r="I1503" s="99">
        <f t="shared" si="58"/>
        <v>0</v>
      </c>
      <c r="J1503" s="99">
        <f t="shared" si="58"/>
        <v>0</v>
      </c>
      <c r="K1503" s="99">
        <f t="shared" si="58"/>
        <v>0</v>
      </c>
      <c r="L1503" s="99">
        <f t="shared" si="58"/>
        <v>0</v>
      </c>
      <c r="M1503" s="99">
        <f t="shared" si="58"/>
        <v>0</v>
      </c>
      <c r="N1503" s="99">
        <f t="shared" si="57"/>
        <v>0</v>
      </c>
      <c r="O1503" s="99">
        <f t="shared" si="57"/>
        <v>0</v>
      </c>
      <c r="P1503" s="99">
        <f t="shared" si="57"/>
        <v>0</v>
      </c>
      <c r="Q1503" s="99">
        <f t="shared" si="57"/>
        <v>0</v>
      </c>
      <c r="R1503" s="99">
        <f t="shared" si="57"/>
        <v>0</v>
      </c>
      <c r="S1503" s="101"/>
      <c r="T1503" s="99">
        <v>0</v>
      </c>
      <c r="U1503" s="99">
        <v>0</v>
      </c>
      <c r="V1503" s="99">
        <v>0</v>
      </c>
      <c r="W1503" s="99">
        <v>0</v>
      </c>
      <c r="X1503" s="99">
        <v>0</v>
      </c>
      <c r="Y1503" s="99">
        <v>0</v>
      </c>
      <c r="Z1503" s="99">
        <v>0</v>
      </c>
      <c r="AA1503" s="99">
        <v>0</v>
      </c>
      <c r="AB1503" s="99">
        <v>0</v>
      </c>
      <c r="AC1503" s="99">
        <v>0</v>
      </c>
    </row>
    <row r="1504" spans="1:29" s="98" customFormat="1" x14ac:dyDescent="0.25">
      <c r="A1504" s="98" t="s">
        <v>104</v>
      </c>
      <c r="B1504" s="98" t="s">
        <v>237</v>
      </c>
      <c r="C1504" s="98" t="s">
        <v>291</v>
      </c>
      <c r="D1504" s="98" t="s">
        <v>292</v>
      </c>
      <c r="E1504" s="98">
        <v>2016</v>
      </c>
      <c r="F1504" s="98" t="s">
        <v>279</v>
      </c>
      <c r="G1504" s="98" t="s">
        <v>277</v>
      </c>
      <c r="H1504" s="98" t="s">
        <v>276</v>
      </c>
      <c r="I1504" s="99">
        <f t="shared" si="58"/>
        <v>0</v>
      </c>
      <c r="J1504" s="99">
        <f t="shared" si="58"/>
        <v>0</v>
      </c>
      <c r="K1504" s="99">
        <f t="shared" si="58"/>
        <v>0</v>
      </c>
      <c r="L1504" s="99">
        <f t="shared" si="58"/>
        <v>0</v>
      </c>
      <c r="M1504" s="99">
        <f t="shared" si="58"/>
        <v>0</v>
      </c>
      <c r="N1504" s="99">
        <f t="shared" si="57"/>
        <v>0</v>
      </c>
      <c r="O1504" s="99">
        <f t="shared" si="57"/>
        <v>0</v>
      </c>
      <c r="P1504" s="99">
        <f t="shared" si="57"/>
        <v>0</v>
      </c>
      <c r="Q1504" s="99">
        <f t="shared" si="57"/>
        <v>0</v>
      </c>
      <c r="R1504" s="99">
        <f t="shared" si="57"/>
        <v>0</v>
      </c>
      <c r="S1504" s="101"/>
      <c r="T1504" s="99">
        <v>0</v>
      </c>
      <c r="U1504" s="99">
        <v>0</v>
      </c>
      <c r="V1504" s="99">
        <v>0</v>
      </c>
      <c r="W1504" s="99">
        <v>0</v>
      </c>
      <c r="X1504" s="99">
        <v>0</v>
      </c>
      <c r="Y1504" s="99">
        <v>0</v>
      </c>
      <c r="Z1504" s="99">
        <v>0</v>
      </c>
      <c r="AA1504" s="99">
        <v>0</v>
      </c>
      <c r="AB1504" s="99">
        <v>0</v>
      </c>
      <c r="AC1504" s="99">
        <v>0</v>
      </c>
    </row>
    <row r="1505" spans="1:29" s="98" customFormat="1" x14ac:dyDescent="0.25">
      <c r="A1505" s="98" t="s">
        <v>104</v>
      </c>
      <c r="B1505" s="98" t="s">
        <v>237</v>
      </c>
      <c r="C1505" s="98" t="s">
        <v>291</v>
      </c>
      <c r="D1505" s="98" t="s">
        <v>292</v>
      </c>
      <c r="E1505" s="98">
        <v>2016</v>
      </c>
      <c r="F1505" s="98" t="s">
        <v>279</v>
      </c>
      <c r="G1505" s="98" t="s">
        <v>278</v>
      </c>
      <c r="H1505" s="98" t="s">
        <v>274</v>
      </c>
      <c r="I1505" s="99">
        <f t="shared" si="58"/>
        <v>0</v>
      </c>
      <c r="J1505" s="99">
        <f t="shared" si="58"/>
        <v>0</v>
      </c>
      <c r="K1505" s="99">
        <f t="shared" si="58"/>
        <v>0</v>
      </c>
      <c r="L1505" s="99">
        <f t="shared" si="58"/>
        <v>0</v>
      </c>
      <c r="M1505" s="99">
        <f t="shared" si="58"/>
        <v>0</v>
      </c>
      <c r="N1505" s="99">
        <f t="shared" si="57"/>
        <v>0</v>
      </c>
      <c r="O1505" s="99">
        <f t="shared" si="57"/>
        <v>0</v>
      </c>
      <c r="P1505" s="99">
        <f t="shared" si="57"/>
        <v>0</v>
      </c>
      <c r="Q1505" s="99">
        <f t="shared" si="57"/>
        <v>0</v>
      </c>
      <c r="R1505" s="99">
        <f t="shared" si="57"/>
        <v>0</v>
      </c>
      <c r="S1505" s="101"/>
      <c r="T1505" s="99">
        <v>0</v>
      </c>
      <c r="U1505" s="99">
        <v>0</v>
      </c>
      <c r="V1505" s="99">
        <v>0</v>
      </c>
      <c r="W1505" s="99">
        <v>0</v>
      </c>
      <c r="X1505" s="99">
        <v>0</v>
      </c>
      <c r="Y1505" s="99">
        <v>0</v>
      </c>
      <c r="Z1505" s="99">
        <v>0</v>
      </c>
      <c r="AA1505" s="99">
        <v>0</v>
      </c>
      <c r="AB1505" s="99">
        <v>0</v>
      </c>
      <c r="AC1505" s="99">
        <v>0</v>
      </c>
    </row>
    <row r="1506" spans="1:29" s="98" customFormat="1" x14ac:dyDescent="0.25">
      <c r="A1506" s="98" t="s">
        <v>104</v>
      </c>
      <c r="B1506" s="98" t="s">
        <v>237</v>
      </c>
      <c r="C1506" s="98" t="s">
        <v>291</v>
      </c>
      <c r="D1506" s="98" t="s">
        <v>292</v>
      </c>
      <c r="E1506" s="98">
        <v>2016</v>
      </c>
      <c r="F1506" s="98" t="s">
        <v>279</v>
      </c>
      <c r="G1506" s="98" t="s">
        <v>278</v>
      </c>
      <c r="H1506" s="98" t="s">
        <v>275</v>
      </c>
      <c r="I1506" s="99">
        <f t="shared" si="58"/>
        <v>0</v>
      </c>
      <c r="J1506" s="99">
        <f t="shared" si="58"/>
        <v>0</v>
      </c>
      <c r="K1506" s="99">
        <f t="shared" si="58"/>
        <v>0</v>
      </c>
      <c r="L1506" s="99">
        <f t="shared" si="58"/>
        <v>0</v>
      </c>
      <c r="M1506" s="99">
        <f t="shared" si="58"/>
        <v>0</v>
      </c>
      <c r="N1506" s="99">
        <f t="shared" si="57"/>
        <v>0</v>
      </c>
      <c r="O1506" s="99">
        <f t="shared" si="57"/>
        <v>0</v>
      </c>
      <c r="P1506" s="99">
        <f t="shared" si="57"/>
        <v>0</v>
      </c>
      <c r="Q1506" s="99">
        <f t="shared" si="57"/>
        <v>0</v>
      </c>
      <c r="R1506" s="99">
        <f t="shared" si="57"/>
        <v>0</v>
      </c>
      <c r="S1506" s="101"/>
      <c r="T1506" s="99">
        <v>0</v>
      </c>
      <c r="U1506" s="99">
        <v>0</v>
      </c>
      <c r="V1506" s="99">
        <v>0</v>
      </c>
      <c r="W1506" s="99">
        <v>0</v>
      </c>
      <c r="X1506" s="99">
        <v>0</v>
      </c>
      <c r="Y1506" s="99">
        <v>0</v>
      </c>
      <c r="Z1506" s="99">
        <v>0</v>
      </c>
      <c r="AA1506" s="99">
        <v>0</v>
      </c>
      <c r="AB1506" s="99">
        <v>0</v>
      </c>
      <c r="AC1506" s="99">
        <v>0</v>
      </c>
    </row>
    <row r="1507" spans="1:29" s="98" customFormat="1" x14ac:dyDescent="0.25">
      <c r="A1507" s="98" t="s">
        <v>104</v>
      </c>
      <c r="B1507" s="98" t="s">
        <v>237</v>
      </c>
      <c r="C1507" s="98" t="s">
        <v>291</v>
      </c>
      <c r="D1507" s="98" t="s">
        <v>292</v>
      </c>
      <c r="E1507" s="98">
        <v>2016</v>
      </c>
      <c r="F1507" s="98" t="s">
        <v>279</v>
      </c>
      <c r="G1507" s="98" t="s">
        <v>278</v>
      </c>
      <c r="H1507" s="98" t="s">
        <v>276</v>
      </c>
      <c r="I1507" s="99">
        <f t="shared" si="58"/>
        <v>0</v>
      </c>
      <c r="J1507" s="99">
        <f t="shared" si="58"/>
        <v>0</v>
      </c>
      <c r="K1507" s="99">
        <f t="shared" si="58"/>
        <v>0</v>
      </c>
      <c r="L1507" s="99">
        <f t="shared" si="58"/>
        <v>0</v>
      </c>
      <c r="M1507" s="99">
        <f t="shared" si="58"/>
        <v>0</v>
      </c>
      <c r="N1507" s="99">
        <f t="shared" si="57"/>
        <v>0</v>
      </c>
      <c r="O1507" s="99">
        <f t="shared" si="57"/>
        <v>0</v>
      </c>
      <c r="P1507" s="99">
        <f t="shared" si="57"/>
        <v>0</v>
      </c>
      <c r="Q1507" s="99">
        <f t="shared" si="57"/>
        <v>0</v>
      </c>
      <c r="R1507" s="99">
        <f t="shared" si="57"/>
        <v>0</v>
      </c>
      <c r="S1507" s="101"/>
      <c r="T1507" s="99">
        <v>0</v>
      </c>
      <c r="U1507" s="99">
        <v>0</v>
      </c>
      <c r="V1507" s="99">
        <v>0</v>
      </c>
      <c r="W1507" s="99">
        <v>0</v>
      </c>
      <c r="X1507" s="99">
        <v>0</v>
      </c>
      <c r="Y1507" s="99">
        <v>0</v>
      </c>
      <c r="Z1507" s="99">
        <v>0</v>
      </c>
      <c r="AA1507" s="99">
        <v>0</v>
      </c>
      <c r="AB1507" s="99">
        <v>0</v>
      </c>
      <c r="AC1507" s="99">
        <v>0</v>
      </c>
    </row>
    <row r="1508" spans="1:29" s="98" customFormat="1" x14ac:dyDescent="0.25">
      <c r="A1508" s="98" t="s">
        <v>104</v>
      </c>
      <c r="B1508" s="98" t="s">
        <v>237</v>
      </c>
      <c r="C1508" s="98" t="s">
        <v>291</v>
      </c>
      <c r="D1508" s="98" t="s">
        <v>292</v>
      </c>
      <c r="E1508" s="98">
        <v>2016</v>
      </c>
      <c r="F1508" s="98" t="s">
        <v>280</v>
      </c>
      <c r="G1508" s="98" t="s">
        <v>273</v>
      </c>
      <c r="H1508" s="98" t="s">
        <v>274</v>
      </c>
      <c r="I1508" s="99">
        <f t="shared" si="58"/>
        <v>0</v>
      </c>
      <c r="J1508" s="99">
        <f t="shared" si="58"/>
        <v>0</v>
      </c>
      <c r="K1508" s="99">
        <f t="shared" si="58"/>
        <v>0</v>
      </c>
      <c r="L1508" s="99">
        <f t="shared" si="58"/>
        <v>0</v>
      </c>
      <c r="M1508" s="99">
        <f t="shared" si="58"/>
        <v>0</v>
      </c>
      <c r="N1508" s="99">
        <f t="shared" si="57"/>
        <v>0</v>
      </c>
      <c r="O1508" s="99">
        <f t="shared" si="57"/>
        <v>0</v>
      </c>
      <c r="P1508" s="99">
        <f t="shared" si="57"/>
        <v>0</v>
      </c>
      <c r="Q1508" s="99">
        <f t="shared" si="57"/>
        <v>0</v>
      </c>
      <c r="R1508" s="99">
        <f t="shared" si="57"/>
        <v>0</v>
      </c>
      <c r="S1508" s="101"/>
      <c r="T1508" s="99">
        <v>0</v>
      </c>
      <c r="U1508" s="99">
        <v>0</v>
      </c>
      <c r="V1508" s="99">
        <v>0</v>
      </c>
      <c r="W1508" s="99">
        <v>0</v>
      </c>
      <c r="X1508" s="99">
        <v>0</v>
      </c>
      <c r="Y1508" s="99">
        <v>0</v>
      </c>
      <c r="Z1508" s="99">
        <v>0</v>
      </c>
      <c r="AA1508" s="99">
        <v>0</v>
      </c>
      <c r="AB1508" s="99">
        <v>0</v>
      </c>
      <c r="AC1508" s="99">
        <v>0</v>
      </c>
    </row>
    <row r="1509" spans="1:29" s="98" customFormat="1" x14ac:dyDescent="0.25">
      <c r="A1509" s="98" t="s">
        <v>104</v>
      </c>
      <c r="B1509" s="98" t="s">
        <v>237</v>
      </c>
      <c r="C1509" s="98" t="s">
        <v>291</v>
      </c>
      <c r="D1509" s="98" t="s">
        <v>292</v>
      </c>
      <c r="E1509" s="98">
        <v>2016</v>
      </c>
      <c r="F1509" s="98" t="s">
        <v>280</v>
      </c>
      <c r="G1509" s="98" t="s">
        <v>273</v>
      </c>
      <c r="H1509" s="98" t="s">
        <v>275</v>
      </c>
      <c r="I1509" s="99">
        <f t="shared" si="58"/>
        <v>0</v>
      </c>
      <c r="J1509" s="99">
        <f t="shared" si="58"/>
        <v>0</v>
      </c>
      <c r="K1509" s="99">
        <f t="shared" si="58"/>
        <v>0</v>
      </c>
      <c r="L1509" s="99">
        <f t="shared" si="58"/>
        <v>0</v>
      </c>
      <c r="M1509" s="99">
        <f t="shared" si="58"/>
        <v>0</v>
      </c>
      <c r="N1509" s="99">
        <f t="shared" ref="N1509:R1559" si="59">1000*98.96*Y1509/24.45</f>
        <v>0</v>
      </c>
      <c r="O1509" s="99">
        <f t="shared" si="59"/>
        <v>0</v>
      </c>
      <c r="P1509" s="99">
        <f t="shared" si="59"/>
        <v>0</v>
      </c>
      <c r="Q1509" s="99">
        <f t="shared" si="59"/>
        <v>0</v>
      </c>
      <c r="R1509" s="99">
        <f t="shared" si="59"/>
        <v>0</v>
      </c>
      <c r="S1509" s="101"/>
      <c r="T1509" s="99">
        <v>0</v>
      </c>
      <c r="U1509" s="99">
        <v>0</v>
      </c>
      <c r="V1509" s="99">
        <v>0</v>
      </c>
      <c r="W1509" s="99">
        <v>0</v>
      </c>
      <c r="X1509" s="99">
        <v>0</v>
      </c>
      <c r="Y1509" s="99">
        <v>0</v>
      </c>
      <c r="Z1509" s="99">
        <v>0</v>
      </c>
      <c r="AA1509" s="99">
        <v>0</v>
      </c>
      <c r="AB1509" s="99">
        <v>0</v>
      </c>
      <c r="AC1509" s="99">
        <v>0</v>
      </c>
    </row>
    <row r="1510" spans="1:29" s="98" customFormat="1" x14ac:dyDescent="0.25">
      <c r="A1510" s="98" t="s">
        <v>104</v>
      </c>
      <c r="B1510" s="98" t="s">
        <v>237</v>
      </c>
      <c r="C1510" s="98" t="s">
        <v>291</v>
      </c>
      <c r="D1510" s="98" t="s">
        <v>292</v>
      </c>
      <c r="E1510" s="98">
        <v>2016</v>
      </c>
      <c r="F1510" s="98" t="s">
        <v>280</v>
      </c>
      <c r="G1510" s="98" t="s">
        <v>273</v>
      </c>
      <c r="H1510" s="98" t="s">
        <v>276</v>
      </c>
      <c r="I1510" s="99">
        <f t="shared" ref="I1510:M1560" si="60">1000*98.96*T1510/24.45</f>
        <v>2.7119964999999999E-8</v>
      </c>
      <c r="J1510" s="99">
        <f t="shared" si="60"/>
        <v>3.4087579999999614E-5</v>
      </c>
      <c r="K1510" s="99">
        <f t="shared" si="60"/>
        <v>2.5086364999999977E-4</v>
      </c>
      <c r="L1510" s="99">
        <f t="shared" si="60"/>
        <v>5.4946534999999823E-4</v>
      </c>
      <c r="M1510" s="99">
        <f t="shared" si="60"/>
        <v>1.2512554999999951E-3</v>
      </c>
      <c r="N1510" s="99">
        <f t="shared" si="59"/>
        <v>3.7107539999999949E-4</v>
      </c>
      <c r="O1510" s="99">
        <f t="shared" si="59"/>
        <v>2.4050119999999991E-4</v>
      </c>
      <c r="P1510" s="99">
        <f t="shared" si="59"/>
        <v>1.0532564999999957E-4</v>
      </c>
      <c r="Q1510" s="99">
        <f t="shared" si="59"/>
        <v>4.5152304999999646E-5</v>
      </c>
      <c r="R1510" s="99">
        <f t="shared" si="59"/>
        <v>1.5738784999999802E-5</v>
      </c>
      <c r="S1510" s="101"/>
      <c r="T1510" s="99">
        <v>6.70051681740097E-12</v>
      </c>
      <c r="U1510" s="99">
        <v>8.4220021321745199E-9</v>
      </c>
      <c r="V1510" s="99">
        <v>6.1980762353476101E-8</v>
      </c>
      <c r="W1510" s="99">
        <v>1.3575614195129301E-7</v>
      </c>
      <c r="X1510" s="99">
        <v>3.0914709958568998E-7</v>
      </c>
      <c r="Y1510" s="99">
        <v>9.1681422089733103E-8</v>
      </c>
      <c r="Z1510" s="99">
        <v>5.9420516774454298E-8</v>
      </c>
      <c r="AA1510" s="99">
        <v>2.6022758109337001E-8</v>
      </c>
      <c r="AB1510" s="99">
        <v>1.1155758460489E-8</v>
      </c>
      <c r="AC1510" s="99">
        <v>3.8885741031729499E-9</v>
      </c>
    </row>
    <row r="1511" spans="1:29" s="98" customFormat="1" x14ac:dyDescent="0.25">
      <c r="A1511" s="98" t="s">
        <v>104</v>
      </c>
      <c r="B1511" s="98" t="s">
        <v>237</v>
      </c>
      <c r="C1511" s="98" t="s">
        <v>291</v>
      </c>
      <c r="D1511" s="98" t="s">
        <v>292</v>
      </c>
      <c r="E1511" s="98">
        <v>2016</v>
      </c>
      <c r="F1511" s="98" t="s">
        <v>280</v>
      </c>
      <c r="G1511" s="98" t="s">
        <v>277</v>
      </c>
      <c r="H1511" s="98" t="s">
        <v>274</v>
      </c>
      <c r="I1511" s="99">
        <f t="shared" si="60"/>
        <v>1.709628333333332E-8</v>
      </c>
      <c r="J1511" s="99">
        <f t="shared" si="60"/>
        <v>4.754616666666655E-6</v>
      </c>
      <c r="K1511" s="99">
        <f t="shared" si="60"/>
        <v>1.2365619999999973E-5</v>
      </c>
      <c r="L1511" s="99">
        <f t="shared" si="60"/>
        <v>6.6552166666666276E-5</v>
      </c>
      <c r="M1511" s="99">
        <f t="shared" si="60"/>
        <v>1.5631816666666665E-4</v>
      </c>
      <c r="N1511" s="99">
        <f t="shared" si="59"/>
        <v>2.6534486666666642E-5</v>
      </c>
      <c r="O1511" s="99">
        <f t="shared" si="59"/>
        <v>2.0395350000000001E-5</v>
      </c>
      <c r="P1511" s="99">
        <f t="shared" si="59"/>
        <v>6.1946499999999907E-6</v>
      </c>
      <c r="Q1511" s="99">
        <f t="shared" si="59"/>
        <v>2.5912616666666655E-6</v>
      </c>
      <c r="R1511" s="99">
        <f t="shared" si="59"/>
        <v>1.0758499999999979E-6</v>
      </c>
      <c r="S1511" s="101"/>
      <c r="T1511" s="99">
        <v>4.2239705689167302E-12</v>
      </c>
      <c r="U1511" s="99">
        <v>1.1747208720695201E-9</v>
      </c>
      <c r="V1511" s="99">
        <v>3.0551678354890799E-9</v>
      </c>
      <c r="W1511" s="99">
        <v>1.6443012075585998E-8</v>
      </c>
      <c r="X1511" s="99">
        <v>3.8621454880759898E-8</v>
      </c>
      <c r="Y1511" s="99">
        <v>6.5558629648342702E-9</v>
      </c>
      <c r="Z1511" s="99">
        <v>5.0390693967259499E-9</v>
      </c>
      <c r="AA1511" s="99">
        <v>1.53050922089733E-9</v>
      </c>
      <c r="AB1511" s="99">
        <v>6.4022178405416299E-10</v>
      </c>
      <c r="AC1511" s="99">
        <v>2.6580974636216602E-10</v>
      </c>
    </row>
    <row r="1512" spans="1:29" s="98" customFormat="1" x14ac:dyDescent="0.25">
      <c r="A1512" s="98" t="s">
        <v>104</v>
      </c>
      <c r="B1512" s="98" t="s">
        <v>237</v>
      </c>
      <c r="C1512" s="98" t="s">
        <v>291</v>
      </c>
      <c r="D1512" s="98" t="s">
        <v>292</v>
      </c>
      <c r="E1512" s="98">
        <v>2016</v>
      </c>
      <c r="F1512" s="98" t="s">
        <v>280</v>
      </c>
      <c r="G1512" s="98" t="s">
        <v>277</v>
      </c>
      <c r="H1512" s="98" t="s">
        <v>275</v>
      </c>
      <c r="I1512" s="99">
        <f t="shared" si="60"/>
        <v>1.9941333333333322E-8</v>
      </c>
      <c r="J1512" s="99">
        <f t="shared" si="60"/>
        <v>6.3507833333333183E-6</v>
      </c>
      <c r="K1512" s="99">
        <f t="shared" si="60"/>
        <v>4.4024666666666523E-5</v>
      </c>
      <c r="L1512" s="99">
        <f t="shared" si="60"/>
        <v>9.5794333333333047E-5</v>
      </c>
      <c r="M1512" s="99">
        <f t="shared" si="60"/>
        <v>2.114816666666665E-4</v>
      </c>
      <c r="N1512" s="99">
        <f t="shared" si="59"/>
        <v>6.0938166666666618E-5</v>
      </c>
      <c r="O1512" s="99">
        <f t="shared" si="59"/>
        <v>3.2523766666666655E-5</v>
      </c>
      <c r="P1512" s="99">
        <f t="shared" si="59"/>
        <v>1.058695E-5</v>
      </c>
      <c r="Q1512" s="99">
        <f t="shared" si="59"/>
        <v>4.3893499999999964E-6</v>
      </c>
      <c r="R1512" s="99">
        <f t="shared" si="59"/>
        <v>1.7337433333333307E-6</v>
      </c>
      <c r="S1512" s="101"/>
      <c r="T1512" s="99">
        <v>4.9268957154405797E-12</v>
      </c>
      <c r="U1512" s="99">
        <v>1.56908500909458E-9</v>
      </c>
      <c r="V1512" s="99">
        <v>1.0877153395311201E-8</v>
      </c>
      <c r="W1512" s="99">
        <v>2.3667860246564199E-8</v>
      </c>
      <c r="X1512" s="99">
        <v>5.2250674514955498E-8</v>
      </c>
      <c r="Y1512" s="99">
        <v>1.5055963773241701E-8</v>
      </c>
      <c r="Z1512" s="99">
        <v>8.0356315177849605E-9</v>
      </c>
      <c r="AA1512" s="99">
        <v>2.6157126869442199E-9</v>
      </c>
      <c r="AB1512" s="99">
        <v>1.0844746109539199E-9</v>
      </c>
      <c r="AC1512" s="99">
        <v>4.2835513843977298E-10</v>
      </c>
    </row>
    <row r="1513" spans="1:29" s="98" customFormat="1" x14ac:dyDescent="0.25">
      <c r="A1513" s="98" t="s">
        <v>104</v>
      </c>
      <c r="B1513" s="98" t="s">
        <v>237</v>
      </c>
      <c r="C1513" s="98" t="s">
        <v>291</v>
      </c>
      <c r="D1513" s="98" t="s">
        <v>292</v>
      </c>
      <c r="E1513" s="98">
        <v>2016</v>
      </c>
      <c r="F1513" s="98" t="s">
        <v>280</v>
      </c>
      <c r="G1513" s="98" t="s">
        <v>277</v>
      </c>
      <c r="H1513" s="98" t="s">
        <v>276</v>
      </c>
      <c r="I1513" s="99">
        <f t="shared" si="60"/>
        <v>3.1188958333333301E-8</v>
      </c>
      <c r="J1513" s="99">
        <f t="shared" si="60"/>
        <v>9.1124999999999843E-6</v>
      </c>
      <c r="K1513" s="99">
        <f t="shared" si="60"/>
        <v>9.9471333333333236E-5</v>
      </c>
      <c r="L1513" s="99">
        <f t="shared" si="60"/>
        <v>1.2947391666666666E-4</v>
      </c>
      <c r="M1513" s="99">
        <f t="shared" si="60"/>
        <v>2.749796666666666E-4</v>
      </c>
      <c r="N1513" s="99">
        <f t="shared" si="59"/>
        <v>1.6368626666666639E-4</v>
      </c>
      <c r="O1513" s="99">
        <f t="shared" si="59"/>
        <v>7.8936916666666555E-5</v>
      </c>
      <c r="P1513" s="99">
        <f t="shared" si="59"/>
        <v>4.0040833333333324E-5</v>
      </c>
      <c r="Q1513" s="99">
        <f t="shared" si="59"/>
        <v>2.0425499999999983E-5</v>
      </c>
      <c r="R1513" s="99">
        <f t="shared" si="59"/>
        <v>8.6057499999999963E-6</v>
      </c>
      <c r="S1513" s="101"/>
      <c r="T1513" s="99">
        <v>7.7058410595189893E-12</v>
      </c>
      <c r="U1513" s="99">
        <v>2.2514210286984602E-9</v>
      </c>
      <c r="V1513" s="99">
        <v>2.4576334882780899E-8</v>
      </c>
      <c r="W1513" s="99">
        <v>3.1989058836903798E-8</v>
      </c>
      <c r="X1513" s="99">
        <v>6.7939095088924799E-8</v>
      </c>
      <c r="Y1513" s="99">
        <v>4.0441887833467999E-8</v>
      </c>
      <c r="Z1513" s="99">
        <v>1.9502906351050902E-8</v>
      </c>
      <c r="AA1513" s="99">
        <v>9.8928695937752602E-9</v>
      </c>
      <c r="AB1513" s="99">
        <v>5.04651854284559E-9</v>
      </c>
      <c r="AC1513" s="99">
        <v>2.1262185478981399E-9</v>
      </c>
    </row>
    <row r="1514" spans="1:29" s="98" customFormat="1" x14ac:dyDescent="0.25">
      <c r="A1514" s="98" t="s">
        <v>104</v>
      </c>
      <c r="B1514" s="98" t="s">
        <v>237</v>
      </c>
      <c r="C1514" s="98" t="s">
        <v>291</v>
      </c>
      <c r="D1514" s="98" t="s">
        <v>292</v>
      </c>
      <c r="E1514" s="98">
        <v>2016</v>
      </c>
      <c r="F1514" s="98" t="s">
        <v>280</v>
      </c>
      <c r="G1514" s="98" t="s">
        <v>278</v>
      </c>
      <c r="H1514" s="98" t="s">
        <v>274</v>
      </c>
      <c r="I1514" s="99">
        <f t="shared" si="60"/>
        <v>7.233042948717941E-9</v>
      </c>
      <c r="J1514" s="99">
        <f t="shared" si="60"/>
        <v>2.0115685897435834E-6</v>
      </c>
      <c r="K1514" s="99">
        <f t="shared" si="60"/>
        <v>5.2316084615384378E-6</v>
      </c>
      <c r="L1514" s="99">
        <f t="shared" si="60"/>
        <v>2.8156685897435714E-5</v>
      </c>
      <c r="M1514" s="99">
        <f t="shared" si="60"/>
        <v>6.6134608974358924E-5</v>
      </c>
      <c r="N1514" s="99">
        <f t="shared" si="59"/>
        <v>1.1226128974358975E-5</v>
      </c>
      <c r="O1514" s="99">
        <f t="shared" si="59"/>
        <v>8.6288019230769163E-6</v>
      </c>
      <c r="P1514" s="99">
        <f t="shared" si="59"/>
        <v>2.6208134615384571E-6</v>
      </c>
      <c r="Q1514" s="99">
        <f t="shared" si="59"/>
        <v>1.0963030128205139E-6</v>
      </c>
      <c r="R1514" s="99">
        <f t="shared" si="59"/>
        <v>4.5516730769230866E-7</v>
      </c>
      <c r="S1514" s="101"/>
      <c r="T1514" s="99">
        <v>1.78706447146477E-12</v>
      </c>
      <c r="U1514" s="99">
        <v>4.9699729202941201E-10</v>
      </c>
      <c r="V1514" s="99">
        <v>1.2925710073223001E-9</v>
      </c>
      <c r="W1514" s="99">
        <v>6.9566589550556099E-9</v>
      </c>
      <c r="X1514" s="99">
        <v>1.6339846295706101E-8</v>
      </c>
      <c r="Y1514" s="99">
        <v>2.77363433127604E-9</v>
      </c>
      <c r="Z1514" s="99">
        <v>2.1319139755379002E-9</v>
      </c>
      <c r="AA1514" s="99">
        <v>6.4752313191810098E-10</v>
      </c>
      <c r="AB1514" s="99">
        <v>2.70863062484454E-10</v>
      </c>
      <c r="AC1514" s="99">
        <v>1.12457969614763E-10</v>
      </c>
    </row>
    <row r="1515" spans="1:29" s="98" customFormat="1" x14ac:dyDescent="0.25">
      <c r="A1515" s="98" t="s">
        <v>104</v>
      </c>
      <c r="B1515" s="98" t="s">
        <v>237</v>
      </c>
      <c r="C1515" s="98" t="s">
        <v>291</v>
      </c>
      <c r="D1515" s="98" t="s">
        <v>292</v>
      </c>
      <c r="E1515" s="98">
        <v>2016</v>
      </c>
      <c r="F1515" s="98" t="s">
        <v>280</v>
      </c>
      <c r="G1515" s="98" t="s">
        <v>278</v>
      </c>
      <c r="H1515" s="98" t="s">
        <v>275</v>
      </c>
      <c r="I1515" s="99">
        <f t="shared" si="60"/>
        <v>8.436717948717961E-9</v>
      </c>
      <c r="J1515" s="99">
        <f t="shared" si="60"/>
        <v>2.6868698717948664E-6</v>
      </c>
      <c r="K1515" s="99">
        <f t="shared" si="60"/>
        <v>1.8625820512820453E-5</v>
      </c>
      <c r="L1515" s="99">
        <f t="shared" si="60"/>
        <v>4.0528371794871653E-5</v>
      </c>
      <c r="M1515" s="99">
        <f t="shared" si="60"/>
        <v>8.9473012820512883E-5</v>
      </c>
      <c r="N1515" s="99">
        <f t="shared" si="59"/>
        <v>2.5781532051282029E-5</v>
      </c>
      <c r="O1515" s="99">
        <f t="shared" si="59"/>
        <v>1.3760055128205137E-5</v>
      </c>
      <c r="P1515" s="99">
        <f t="shared" si="59"/>
        <v>4.479094230769225E-6</v>
      </c>
      <c r="Q1515" s="99">
        <f t="shared" si="59"/>
        <v>1.8570326923076923E-6</v>
      </c>
      <c r="R1515" s="99">
        <f t="shared" si="59"/>
        <v>7.3350679487179556E-7</v>
      </c>
      <c r="S1515" s="101"/>
      <c r="T1515" s="99">
        <v>2.0844558796094799E-12</v>
      </c>
      <c r="U1515" s="99">
        <v>6.6384365769386101E-10</v>
      </c>
      <c r="V1515" s="99">
        <v>4.60187259032397E-9</v>
      </c>
      <c r="W1515" s="99">
        <v>1.0013325488931E-8</v>
      </c>
      <c r="X1515" s="99">
        <v>2.2106054602481201E-8</v>
      </c>
      <c r="Y1515" s="99">
        <v>6.3698308271407198E-9</v>
      </c>
      <c r="Z1515" s="99">
        <v>3.3996902575244099E-9</v>
      </c>
      <c r="AA1515" s="99">
        <v>1.10664767524563E-9</v>
      </c>
      <c r="AB1515" s="99">
        <v>4.5881618155742798E-10</v>
      </c>
      <c r="AC1515" s="99">
        <v>1.8122717395528899E-10</v>
      </c>
    </row>
    <row r="1516" spans="1:29" s="98" customFormat="1" x14ac:dyDescent="0.25">
      <c r="A1516" s="98" t="s">
        <v>104</v>
      </c>
      <c r="B1516" s="98" t="s">
        <v>237</v>
      </c>
      <c r="C1516" s="98" t="s">
        <v>291</v>
      </c>
      <c r="D1516" s="98" t="s">
        <v>292</v>
      </c>
      <c r="E1516" s="98">
        <v>2016</v>
      </c>
      <c r="F1516" s="98" t="s">
        <v>280</v>
      </c>
      <c r="G1516" s="98" t="s">
        <v>278</v>
      </c>
      <c r="H1516" s="98" t="s">
        <v>276</v>
      </c>
      <c r="I1516" s="99">
        <f t="shared" si="60"/>
        <v>1.3195328525641008E-8</v>
      </c>
      <c r="J1516" s="99">
        <f t="shared" si="60"/>
        <v>3.8552884615384535E-6</v>
      </c>
      <c r="K1516" s="99">
        <f t="shared" si="60"/>
        <v>4.2084025641025624E-5</v>
      </c>
      <c r="L1516" s="99">
        <f t="shared" si="60"/>
        <v>5.4777426282051224E-5</v>
      </c>
      <c r="M1516" s="99">
        <f t="shared" si="60"/>
        <v>1.1633755128205125E-4</v>
      </c>
      <c r="N1516" s="99">
        <f t="shared" si="59"/>
        <v>6.9251882051281967E-5</v>
      </c>
      <c r="O1516" s="99">
        <f t="shared" si="59"/>
        <v>3.3396387820512781E-5</v>
      </c>
      <c r="P1516" s="99">
        <f t="shared" si="59"/>
        <v>1.6940352564102574E-5</v>
      </c>
      <c r="Q1516" s="99">
        <f t="shared" si="59"/>
        <v>8.6415576923076879E-6</v>
      </c>
      <c r="R1516" s="99">
        <f t="shared" si="59"/>
        <v>3.6408942307692281E-6</v>
      </c>
      <c r="S1516" s="101"/>
      <c r="T1516" s="99">
        <v>3.2601635251811099E-12</v>
      </c>
      <c r="U1516" s="99">
        <v>9.5252428137242496E-10</v>
      </c>
      <c r="V1516" s="99">
        <v>1.0397680142715E-8</v>
      </c>
      <c r="W1516" s="99">
        <v>1.3533832584843901E-8</v>
      </c>
      <c r="X1516" s="99">
        <v>2.8743463306852799E-8</v>
      </c>
      <c r="Y1516" s="99">
        <v>1.71100294680057E-8</v>
      </c>
      <c r="Z1516" s="99">
        <v>8.2512296100599995E-9</v>
      </c>
      <c r="AA1516" s="99">
        <v>4.1854448281356902E-9</v>
      </c>
      <c r="AB1516" s="99">
        <v>2.1350655373577499E-9</v>
      </c>
      <c r="AC1516" s="99">
        <v>8.99554001033828E-10</v>
      </c>
    </row>
    <row r="1517" spans="1:29" s="98" customFormat="1" x14ac:dyDescent="0.25">
      <c r="A1517" s="98" t="s">
        <v>110</v>
      </c>
      <c r="B1517" s="98" t="s">
        <v>236</v>
      </c>
      <c r="C1517" s="98" t="s">
        <v>293</v>
      </c>
      <c r="D1517" s="98">
        <v>2015</v>
      </c>
      <c r="E1517" s="98">
        <v>2016</v>
      </c>
      <c r="F1517" s="98" t="s">
        <v>272</v>
      </c>
      <c r="G1517" s="98" t="s">
        <v>273</v>
      </c>
      <c r="H1517" s="98" t="s">
        <v>274</v>
      </c>
      <c r="I1517" s="99">
        <f t="shared" si="60"/>
        <v>4.897406952965235E-13</v>
      </c>
      <c r="J1517" s="99">
        <f t="shared" si="60"/>
        <v>3.4888965235173822E-7</v>
      </c>
      <c r="K1517" s="99">
        <f t="shared" si="60"/>
        <v>3.4565169734151333E-6</v>
      </c>
      <c r="L1517" s="99">
        <f t="shared" si="60"/>
        <v>1.5825505112474439E-5</v>
      </c>
      <c r="M1517" s="99">
        <f t="shared" si="60"/>
        <v>4.2093415132924339E-5</v>
      </c>
      <c r="N1517" s="99">
        <f t="shared" si="59"/>
        <v>7.4068220858895713E-6</v>
      </c>
      <c r="O1517" s="99">
        <f t="shared" si="59"/>
        <v>5.3426257668711657E-6</v>
      </c>
      <c r="P1517" s="99">
        <f t="shared" si="59"/>
        <v>1.9832474437627813E-6</v>
      </c>
      <c r="Q1517" s="99">
        <f t="shared" si="59"/>
        <v>9.1876973415132921E-7</v>
      </c>
      <c r="R1517" s="99">
        <f t="shared" si="59"/>
        <v>4.0879182004089981E-7</v>
      </c>
      <c r="S1517" s="101"/>
      <c r="T1517" s="99">
        <v>1.2099999999999999E-16</v>
      </c>
      <c r="U1517" s="99">
        <v>8.6199999999999997E-11</v>
      </c>
      <c r="V1517" s="99">
        <v>8.5400000000000005E-10</v>
      </c>
      <c r="W1517" s="99">
        <v>3.9099999999999999E-9</v>
      </c>
      <c r="X1517" s="99">
        <v>1.04E-8</v>
      </c>
      <c r="Y1517" s="99">
        <v>1.8300000000000001E-9</v>
      </c>
      <c r="Z1517" s="99">
        <v>1.32E-9</v>
      </c>
      <c r="AA1517" s="99">
        <v>4.8999999999999996E-10</v>
      </c>
      <c r="AB1517" s="99">
        <v>2.2699999999999999E-10</v>
      </c>
      <c r="AC1517" s="99">
        <v>1.01E-10</v>
      </c>
    </row>
    <row r="1518" spans="1:29" s="98" customFormat="1" x14ac:dyDescent="0.25">
      <c r="A1518" s="98" t="s">
        <v>110</v>
      </c>
      <c r="B1518" s="98" t="s">
        <v>236</v>
      </c>
      <c r="C1518" s="98" t="s">
        <v>293</v>
      </c>
      <c r="D1518" s="98">
        <v>2015</v>
      </c>
      <c r="E1518" s="98">
        <v>2016</v>
      </c>
      <c r="F1518" s="98" t="s">
        <v>272</v>
      </c>
      <c r="G1518" s="98" t="s">
        <v>273</v>
      </c>
      <c r="H1518" s="98" t="s">
        <v>275</v>
      </c>
      <c r="I1518" s="99">
        <f t="shared" si="60"/>
        <v>2.1572875255623725</v>
      </c>
      <c r="J1518" s="99">
        <f t="shared" si="60"/>
        <v>0.48974069529652353</v>
      </c>
      <c r="K1518" s="99">
        <f t="shared" si="60"/>
        <v>0.21613349693251532</v>
      </c>
      <c r="L1518" s="99">
        <f t="shared" si="60"/>
        <v>0.13154192229038855</v>
      </c>
      <c r="M1518" s="99">
        <f t="shared" si="60"/>
        <v>4.290290388548057E-2</v>
      </c>
      <c r="N1518" s="99">
        <f t="shared" si="59"/>
        <v>3.4929439672801637E-4</v>
      </c>
      <c r="O1518" s="99">
        <f t="shared" si="59"/>
        <v>1.0159083844580776E-4</v>
      </c>
      <c r="P1518" s="99">
        <f t="shared" si="59"/>
        <v>1.6554044989775049E-5</v>
      </c>
      <c r="Q1518" s="99">
        <f t="shared" si="59"/>
        <v>6.6782822085889572E-6</v>
      </c>
      <c r="R1518" s="99">
        <f t="shared" si="59"/>
        <v>3.6831738241308794E-6</v>
      </c>
      <c r="S1518" s="101"/>
      <c r="T1518" s="99">
        <v>5.3300000000000005E-4</v>
      </c>
      <c r="U1518" s="99">
        <v>1.21E-4</v>
      </c>
      <c r="V1518" s="99">
        <v>5.3399999999999997E-5</v>
      </c>
      <c r="W1518" s="99">
        <v>3.2499999999999997E-5</v>
      </c>
      <c r="X1518" s="99">
        <v>1.06E-5</v>
      </c>
      <c r="Y1518" s="99">
        <v>8.6299999999999999E-8</v>
      </c>
      <c r="Z1518" s="99">
        <v>2.51E-8</v>
      </c>
      <c r="AA1518" s="99">
        <v>4.0899999999999997E-9</v>
      </c>
      <c r="AB1518" s="99">
        <v>1.6500000000000001E-9</v>
      </c>
      <c r="AC1518" s="99">
        <v>9.0999999999999996E-10</v>
      </c>
    </row>
    <row r="1519" spans="1:29" s="98" customFormat="1" x14ac:dyDescent="0.25">
      <c r="A1519" s="98" t="s">
        <v>110</v>
      </c>
      <c r="B1519" s="98" t="s">
        <v>236</v>
      </c>
      <c r="C1519" s="98" t="s">
        <v>293</v>
      </c>
      <c r="D1519" s="98">
        <v>2015</v>
      </c>
      <c r="E1519" s="98">
        <v>2016</v>
      </c>
      <c r="F1519" s="98" t="s">
        <v>272</v>
      </c>
      <c r="G1519" s="98" t="s">
        <v>273</v>
      </c>
      <c r="H1519" s="98" t="s">
        <v>276</v>
      </c>
      <c r="I1519" s="99">
        <f t="shared" si="60"/>
        <v>18.496817995910021</v>
      </c>
      <c r="J1519" s="99">
        <f t="shared" si="60"/>
        <v>8.90437627811861</v>
      </c>
      <c r="K1519" s="99">
        <f t="shared" si="60"/>
        <v>5.5449979550102251</v>
      </c>
      <c r="L1519" s="99">
        <f t="shared" si="60"/>
        <v>3.8086445807770959</v>
      </c>
      <c r="M1519" s="99">
        <f t="shared" si="60"/>
        <v>1.8739664621676893</v>
      </c>
      <c r="N1519" s="99">
        <f t="shared" si="59"/>
        <v>0.13437513292433537</v>
      </c>
      <c r="O1519" s="99">
        <f t="shared" si="59"/>
        <v>4.856932515337424E-2</v>
      </c>
      <c r="P1519" s="99">
        <f t="shared" si="59"/>
        <v>1.1697112474437627E-2</v>
      </c>
      <c r="Q1519" s="99">
        <f t="shared" si="59"/>
        <v>4.0069693251533747E-3</v>
      </c>
      <c r="R1519" s="99">
        <f t="shared" si="59"/>
        <v>1.3558936605316974E-3</v>
      </c>
      <c r="S1519" s="101"/>
      <c r="T1519" s="99">
        <v>4.5700000000000003E-3</v>
      </c>
      <c r="U1519" s="99">
        <v>2.2000000000000001E-3</v>
      </c>
      <c r="V1519" s="99">
        <v>1.3699999999999999E-3</v>
      </c>
      <c r="W1519" s="99">
        <v>9.41E-4</v>
      </c>
      <c r="X1519" s="99">
        <v>4.6299999999999998E-4</v>
      </c>
      <c r="Y1519" s="99">
        <v>3.3200000000000001E-5</v>
      </c>
      <c r="Z1519" s="99">
        <v>1.2E-5</v>
      </c>
      <c r="AA1519" s="99">
        <v>2.8899999999999999E-6</v>
      </c>
      <c r="AB1519" s="99">
        <v>9.9000000000000005E-7</v>
      </c>
      <c r="AC1519" s="99">
        <v>3.3500000000000002E-7</v>
      </c>
    </row>
    <row r="1520" spans="1:29" s="98" customFormat="1" x14ac:dyDescent="0.25">
      <c r="A1520" s="98" t="s">
        <v>110</v>
      </c>
      <c r="B1520" s="98" t="s">
        <v>236</v>
      </c>
      <c r="C1520" s="98" t="s">
        <v>293</v>
      </c>
      <c r="D1520" s="98">
        <v>2015</v>
      </c>
      <c r="E1520" s="98">
        <v>2016</v>
      </c>
      <c r="F1520" s="98" t="s">
        <v>272</v>
      </c>
      <c r="G1520" s="98" t="s">
        <v>277</v>
      </c>
      <c r="H1520" s="98" t="s">
        <v>274</v>
      </c>
      <c r="I1520" s="99">
        <f t="shared" si="60"/>
        <v>1.9711051124744376</v>
      </c>
      <c r="J1520" s="99">
        <f t="shared" si="60"/>
        <v>0.75282453987730058</v>
      </c>
      <c r="K1520" s="99">
        <f t="shared" si="60"/>
        <v>0.37560278118609408</v>
      </c>
      <c r="L1520" s="99">
        <f t="shared" si="60"/>
        <v>0.29141595092024541</v>
      </c>
      <c r="M1520" s="99">
        <f t="shared" si="60"/>
        <v>0.13113717791411045</v>
      </c>
      <c r="N1520" s="99">
        <f t="shared" si="59"/>
        <v>3.7641226993865031E-3</v>
      </c>
      <c r="O1520" s="99">
        <f t="shared" si="59"/>
        <v>2.622743558282209E-3</v>
      </c>
      <c r="P1520" s="99">
        <f t="shared" si="59"/>
        <v>5.7068957055214729E-4</v>
      </c>
      <c r="Q1520" s="99">
        <f t="shared" si="59"/>
        <v>1.8537292433537834E-4</v>
      </c>
      <c r="R1520" s="99">
        <f t="shared" si="59"/>
        <v>6.152114519427404E-5</v>
      </c>
      <c r="S1520" s="101"/>
      <c r="T1520" s="99">
        <v>4.8700000000000002E-4</v>
      </c>
      <c r="U1520" s="99">
        <v>1.8599999999999999E-4</v>
      </c>
      <c r="V1520" s="99">
        <v>9.2800000000000006E-5</v>
      </c>
      <c r="W1520" s="99">
        <v>7.2000000000000002E-5</v>
      </c>
      <c r="X1520" s="99">
        <v>3.2400000000000001E-5</v>
      </c>
      <c r="Y1520" s="99">
        <v>9.2999999999999999E-7</v>
      </c>
      <c r="Z1520" s="99">
        <v>6.4799999999999998E-7</v>
      </c>
      <c r="AA1520" s="99">
        <v>1.4100000000000001E-7</v>
      </c>
      <c r="AB1520" s="99">
        <v>4.58E-8</v>
      </c>
      <c r="AC1520" s="99">
        <v>1.52E-8</v>
      </c>
    </row>
    <row r="1521" spans="1:29" s="98" customFormat="1" x14ac:dyDescent="0.25">
      <c r="A1521" s="98" t="s">
        <v>110</v>
      </c>
      <c r="B1521" s="98" t="s">
        <v>236</v>
      </c>
      <c r="C1521" s="98" t="s">
        <v>293</v>
      </c>
      <c r="D1521" s="98">
        <v>2015</v>
      </c>
      <c r="E1521" s="98">
        <v>2016</v>
      </c>
      <c r="F1521" s="98" t="s">
        <v>272</v>
      </c>
      <c r="G1521" s="98" t="s">
        <v>277</v>
      </c>
      <c r="H1521" s="98" t="s">
        <v>275</v>
      </c>
      <c r="I1521" s="99">
        <f t="shared" si="60"/>
        <v>3.7074584867075666</v>
      </c>
      <c r="J1521" s="99">
        <f t="shared" si="60"/>
        <v>1.2344703476482619</v>
      </c>
      <c r="K1521" s="99">
        <f t="shared" si="60"/>
        <v>0.7568719836400819</v>
      </c>
      <c r="L1521" s="99">
        <f t="shared" si="60"/>
        <v>0.46140858895705522</v>
      </c>
      <c r="M1521" s="99">
        <f t="shared" si="60"/>
        <v>0.20439591002044991</v>
      </c>
      <c r="N1521" s="99">
        <f t="shared" si="59"/>
        <v>1.2101856850715747E-2</v>
      </c>
      <c r="O1521" s="99">
        <f t="shared" si="59"/>
        <v>4.249815950920245E-3</v>
      </c>
      <c r="P1521" s="99">
        <f t="shared" si="59"/>
        <v>9.2686462167689161E-4</v>
      </c>
      <c r="Q1521" s="99">
        <f t="shared" si="59"/>
        <v>3.0315353783231088E-4</v>
      </c>
      <c r="R1521" s="99">
        <f t="shared" si="59"/>
        <v>1.0037660531697341E-4</v>
      </c>
      <c r="S1521" s="101"/>
      <c r="T1521" s="99">
        <v>9.1600000000000004E-4</v>
      </c>
      <c r="U1521" s="99">
        <v>3.0499999999999999E-4</v>
      </c>
      <c r="V1521" s="99">
        <v>1.8699999999999999E-4</v>
      </c>
      <c r="W1521" s="99">
        <v>1.1400000000000001E-4</v>
      </c>
      <c r="X1521" s="99">
        <v>5.0500000000000001E-5</v>
      </c>
      <c r="Y1521" s="99">
        <v>2.9900000000000002E-6</v>
      </c>
      <c r="Z1521" s="99">
        <v>1.0499999999999999E-6</v>
      </c>
      <c r="AA1521" s="99">
        <v>2.29E-7</v>
      </c>
      <c r="AB1521" s="99">
        <v>7.4900000000000002E-8</v>
      </c>
      <c r="AC1521" s="99">
        <v>2.48E-8</v>
      </c>
    </row>
    <row r="1522" spans="1:29" s="98" customFormat="1" x14ac:dyDescent="0.25">
      <c r="A1522" s="98" t="s">
        <v>110</v>
      </c>
      <c r="B1522" s="98" t="s">
        <v>236</v>
      </c>
      <c r="C1522" s="98" t="s">
        <v>293</v>
      </c>
      <c r="D1522" s="98">
        <v>2015</v>
      </c>
      <c r="E1522" s="98">
        <v>2016</v>
      </c>
      <c r="F1522" s="98" t="s">
        <v>272</v>
      </c>
      <c r="G1522" s="98" t="s">
        <v>277</v>
      </c>
      <c r="H1522" s="98" t="s">
        <v>276</v>
      </c>
      <c r="I1522" s="99">
        <f t="shared" si="60"/>
        <v>10.280507157464214</v>
      </c>
      <c r="J1522" s="99">
        <f t="shared" si="60"/>
        <v>4.9378813905930476</v>
      </c>
      <c r="K1522" s="99">
        <f t="shared" si="60"/>
        <v>3.3796155419222909</v>
      </c>
      <c r="L1522" s="99">
        <f t="shared" si="60"/>
        <v>2.088480981595092</v>
      </c>
      <c r="M1522" s="99">
        <f t="shared" si="60"/>
        <v>1.0401930470347649</v>
      </c>
      <c r="N1522" s="99">
        <f t="shared" si="59"/>
        <v>9.7138650306748481E-2</v>
      </c>
      <c r="O1522" s="99">
        <f t="shared" si="59"/>
        <v>2.6025063394683027E-2</v>
      </c>
      <c r="P1522" s="99">
        <f t="shared" si="59"/>
        <v>5.747370143149284E-3</v>
      </c>
      <c r="Q1522" s="99">
        <f t="shared" si="59"/>
        <v>1.8537292433537832E-3</v>
      </c>
      <c r="R1522" s="99">
        <f t="shared" si="59"/>
        <v>5.990216768916156E-4</v>
      </c>
      <c r="S1522" s="101"/>
      <c r="T1522" s="99">
        <v>2.5400000000000002E-3</v>
      </c>
      <c r="U1522" s="99">
        <v>1.2199999999999999E-3</v>
      </c>
      <c r="V1522" s="99">
        <v>8.3500000000000002E-4</v>
      </c>
      <c r="W1522" s="99">
        <v>5.1599999999999997E-4</v>
      </c>
      <c r="X1522" s="99">
        <v>2.5700000000000001E-4</v>
      </c>
      <c r="Y1522" s="99">
        <v>2.4000000000000001E-5</v>
      </c>
      <c r="Z1522" s="99">
        <v>6.4300000000000003E-6</v>
      </c>
      <c r="AA1522" s="99">
        <v>1.42E-6</v>
      </c>
      <c r="AB1522" s="99">
        <v>4.58E-7</v>
      </c>
      <c r="AC1522" s="99">
        <v>1.48E-7</v>
      </c>
    </row>
    <row r="1523" spans="1:29" s="98" customFormat="1" x14ac:dyDescent="0.25">
      <c r="A1523" s="98" t="s">
        <v>110</v>
      </c>
      <c r="B1523" s="98" t="s">
        <v>236</v>
      </c>
      <c r="C1523" s="98" t="s">
        <v>293</v>
      </c>
      <c r="D1523" s="98">
        <v>2015</v>
      </c>
      <c r="E1523" s="98">
        <v>2016</v>
      </c>
      <c r="F1523" s="98" t="s">
        <v>272</v>
      </c>
      <c r="G1523" s="98" t="s">
        <v>278</v>
      </c>
      <c r="H1523" s="98" t="s">
        <v>274</v>
      </c>
      <c r="I1523" s="99">
        <f t="shared" si="60"/>
        <v>0.83392908604687932</v>
      </c>
      <c r="J1523" s="99">
        <f t="shared" si="60"/>
        <v>0.31850268994808878</v>
      </c>
      <c r="K1523" s="99">
        <f t="shared" si="60"/>
        <v>0.15890886896334766</v>
      </c>
      <c r="L1523" s="99">
        <f t="shared" si="60"/>
        <v>0.12329136385087321</v>
      </c>
      <c r="M1523" s="99">
        <f t="shared" si="60"/>
        <v>5.5481113732892842E-2</v>
      </c>
      <c r="N1523" s="99">
        <f t="shared" si="59"/>
        <v>1.5925134497404415E-3</v>
      </c>
      <c r="O1523" s="99">
        <f t="shared" si="59"/>
        <v>1.1096222746578568E-3</v>
      </c>
      <c r="P1523" s="99">
        <f t="shared" si="59"/>
        <v>2.4144558754129325E-4</v>
      </c>
      <c r="Q1523" s="99">
        <f t="shared" si="59"/>
        <v>7.8427006449583231E-5</v>
      </c>
      <c r="R1523" s="99">
        <f t="shared" si="59"/>
        <v>2.6028176812962087E-5</v>
      </c>
      <c r="S1523" s="101"/>
      <c r="T1523" s="99">
        <v>2.0603846153846201E-4</v>
      </c>
      <c r="U1523" s="99">
        <v>7.8692307692307707E-5</v>
      </c>
      <c r="V1523" s="99">
        <v>3.9261538461538503E-5</v>
      </c>
      <c r="W1523" s="99">
        <v>3.0461538461538499E-5</v>
      </c>
      <c r="X1523" s="99">
        <v>1.37076923076923E-5</v>
      </c>
      <c r="Y1523" s="99">
        <v>3.9346153846153798E-7</v>
      </c>
      <c r="Z1523" s="99">
        <v>2.7415384615384599E-7</v>
      </c>
      <c r="AA1523" s="99">
        <v>5.9653846153846194E-8</v>
      </c>
      <c r="AB1523" s="99">
        <v>1.9376923076923099E-8</v>
      </c>
      <c r="AC1523" s="99">
        <v>6.4307692307692302E-9</v>
      </c>
    </row>
    <row r="1524" spans="1:29" s="98" customFormat="1" x14ac:dyDescent="0.25">
      <c r="A1524" s="98" t="s">
        <v>110</v>
      </c>
      <c r="B1524" s="98" t="s">
        <v>236</v>
      </c>
      <c r="C1524" s="98" t="s">
        <v>293</v>
      </c>
      <c r="D1524" s="98">
        <v>2015</v>
      </c>
      <c r="E1524" s="98">
        <v>2016</v>
      </c>
      <c r="F1524" s="98" t="s">
        <v>272</v>
      </c>
      <c r="G1524" s="98" t="s">
        <v>278</v>
      </c>
      <c r="H1524" s="98" t="s">
        <v>275</v>
      </c>
      <c r="I1524" s="99">
        <f t="shared" si="60"/>
        <v>1.5685401289916647</v>
      </c>
      <c r="J1524" s="99">
        <f t="shared" si="60"/>
        <v>0.52227591631272807</v>
      </c>
      <c r="K1524" s="99">
        <f t="shared" si="60"/>
        <v>0.32021507000157301</v>
      </c>
      <c r="L1524" s="99">
        <f t="shared" si="60"/>
        <v>0.19521132609721556</v>
      </c>
      <c r="M1524" s="99">
        <f t="shared" si="60"/>
        <v>8.6475192700959519E-2</v>
      </c>
      <c r="N1524" s="99">
        <f t="shared" si="59"/>
        <v>5.1200163599182009E-3</v>
      </c>
      <c r="O1524" s="99">
        <f t="shared" si="59"/>
        <v>1.7979990561585646E-3</v>
      </c>
      <c r="P1524" s="99">
        <f t="shared" si="59"/>
        <v>3.9213503224791576E-4</v>
      </c>
      <c r="Q1524" s="99">
        <f t="shared" si="59"/>
        <v>1.2825726600597753E-4</v>
      </c>
      <c r="R1524" s="99">
        <f t="shared" si="59"/>
        <v>4.2467025326411858E-5</v>
      </c>
      <c r="S1524" s="101"/>
      <c r="T1524" s="99">
        <v>3.8753846153846201E-4</v>
      </c>
      <c r="U1524" s="99">
        <v>1.2903846153846201E-4</v>
      </c>
      <c r="V1524" s="99">
        <v>7.9115384615384603E-5</v>
      </c>
      <c r="W1524" s="99">
        <v>4.8230769230769201E-5</v>
      </c>
      <c r="X1524" s="99">
        <v>2.1365384615384601E-5</v>
      </c>
      <c r="Y1524" s="99">
        <v>1.265E-6</v>
      </c>
      <c r="Z1524" s="99">
        <v>4.4423076923076898E-7</v>
      </c>
      <c r="AA1524" s="99">
        <v>9.6884615384615404E-8</v>
      </c>
      <c r="AB1524" s="99">
        <v>3.1688461538461502E-8</v>
      </c>
      <c r="AC1524" s="99">
        <v>1.0492307692307699E-8</v>
      </c>
    </row>
    <row r="1525" spans="1:29" s="98" customFormat="1" x14ac:dyDescent="0.25">
      <c r="A1525" s="98" t="s">
        <v>110</v>
      </c>
      <c r="B1525" s="98" t="s">
        <v>236</v>
      </c>
      <c r="C1525" s="98" t="s">
        <v>293</v>
      </c>
      <c r="D1525" s="98">
        <v>2015</v>
      </c>
      <c r="E1525" s="98">
        <v>2016</v>
      </c>
      <c r="F1525" s="98" t="s">
        <v>272</v>
      </c>
      <c r="G1525" s="98" t="s">
        <v>278</v>
      </c>
      <c r="H1525" s="98" t="s">
        <v>276</v>
      </c>
      <c r="I1525" s="99">
        <f t="shared" si="60"/>
        <v>4.3494453358502252</v>
      </c>
      <c r="J1525" s="99">
        <f t="shared" si="60"/>
        <v>2.0891036652509039</v>
      </c>
      <c r="K1525" s="99">
        <f t="shared" si="60"/>
        <v>1.4298373446594315</v>
      </c>
      <c r="L1525" s="99">
        <f t="shared" si="60"/>
        <v>0.88358810759792239</v>
      </c>
      <c r="M1525" s="99">
        <f t="shared" si="60"/>
        <v>0.44008167374547652</v>
      </c>
      <c r="N1525" s="99">
        <f t="shared" si="59"/>
        <v>4.1097121283624534E-2</v>
      </c>
      <c r="O1525" s="99">
        <f t="shared" si="59"/>
        <v>1.1010603743904376E-2</v>
      </c>
      <c r="P1525" s="99">
        <f t="shared" si="59"/>
        <v>2.4315796759477749E-3</v>
      </c>
      <c r="Q1525" s="99">
        <f t="shared" si="59"/>
        <v>7.8427006449583239E-4</v>
      </c>
      <c r="R1525" s="99">
        <f t="shared" si="59"/>
        <v>2.5343224791568342E-4</v>
      </c>
      <c r="S1525" s="101"/>
      <c r="T1525" s="99">
        <v>1.07461538461538E-3</v>
      </c>
      <c r="U1525" s="99">
        <v>5.1615384615384598E-4</v>
      </c>
      <c r="V1525" s="99">
        <v>3.53269230769231E-4</v>
      </c>
      <c r="W1525" s="99">
        <v>2.1830769230769199E-4</v>
      </c>
      <c r="X1525" s="99">
        <v>1.08730769230769E-4</v>
      </c>
      <c r="Y1525" s="99">
        <v>1.01538461538462E-5</v>
      </c>
      <c r="Z1525" s="99">
        <v>2.7203846153846199E-6</v>
      </c>
      <c r="AA1525" s="99">
        <v>6.0076923076923097E-7</v>
      </c>
      <c r="AB1525" s="99">
        <v>1.9376923076923099E-7</v>
      </c>
      <c r="AC1525" s="99">
        <v>6.2615384615384602E-8</v>
      </c>
    </row>
    <row r="1526" spans="1:29" s="98" customFormat="1" x14ac:dyDescent="0.25">
      <c r="A1526" s="98" t="s">
        <v>110</v>
      </c>
      <c r="B1526" s="98" t="s">
        <v>236</v>
      </c>
      <c r="C1526" s="98" t="s">
        <v>293</v>
      </c>
      <c r="D1526" s="98">
        <v>2015</v>
      </c>
      <c r="E1526" s="98">
        <v>2016</v>
      </c>
      <c r="F1526" s="98" t="s">
        <v>279</v>
      </c>
      <c r="G1526" s="98" t="s">
        <v>273</v>
      </c>
      <c r="H1526" s="98" t="s">
        <v>274</v>
      </c>
      <c r="I1526" s="99">
        <f t="shared" si="60"/>
        <v>0</v>
      </c>
      <c r="J1526" s="99">
        <f t="shared" si="60"/>
        <v>0</v>
      </c>
      <c r="K1526" s="99">
        <f t="shared" si="60"/>
        <v>0</v>
      </c>
      <c r="L1526" s="99">
        <f t="shared" si="60"/>
        <v>0</v>
      </c>
      <c r="M1526" s="99">
        <f t="shared" si="60"/>
        <v>0</v>
      </c>
      <c r="N1526" s="99">
        <f t="shared" si="59"/>
        <v>0</v>
      </c>
      <c r="O1526" s="99">
        <f t="shared" si="59"/>
        <v>0</v>
      </c>
      <c r="P1526" s="99">
        <f t="shared" si="59"/>
        <v>0</v>
      </c>
      <c r="Q1526" s="99">
        <f t="shared" si="59"/>
        <v>0</v>
      </c>
      <c r="R1526" s="99">
        <f t="shared" si="59"/>
        <v>0</v>
      </c>
      <c r="S1526" s="101"/>
      <c r="T1526" s="99">
        <v>0</v>
      </c>
      <c r="U1526" s="99">
        <v>0</v>
      </c>
      <c r="V1526" s="99">
        <v>0</v>
      </c>
      <c r="W1526" s="99">
        <v>0</v>
      </c>
      <c r="X1526" s="99">
        <v>0</v>
      </c>
      <c r="Y1526" s="99">
        <v>0</v>
      </c>
      <c r="Z1526" s="99">
        <v>0</v>
      </c>
      <c r="AA1526" s="99">
        <v>0</v>
      </c>
      <c r="AB1526" s="99">
        <v>0</v>
      </c>
      <c r="AC1526" s="99">
        <v>0</v>
      </c>
    </row>
    <row r="1527" spans="1:29" s="98" customFormat="1" x14ac:dyDescent="0.25">
      <c r="A1527" s="98" t="s">
        <v>110</v>
      </c>
      <c r="B1527" s="98" t="s">
        <v>236</v>
      </c>
      <c r="C1527" s="98" t="s">
        <v>293</v>
      </c>
      <c r="D1527" s="98">
        <v>2015</v>
      </c>
      <c r="E1527" s="98">
        <v>2016</v>
      </c>
      <c r="F1527" s="98" t="s">
        <v>279</v>
      </c>
      <c r="G1527" s="98" t="s">
        <v>273</v>
      </c>
      <c r="H1527" s="98" t="s">
        <v>275</v>
      </c>
      <c r="I1527" s="99">
        <f t="shared" si="60"/>
        <v>2.1572875255623725</v>
      </c>
      <c r="J1527" s="99">
        <f t="shared" si="60"/>
        <v>0.48974069529652353</v>
      </c>
      <c r="K1527" s="99">
        <f t="shared" si="60"/>
        <v>0.21613349693251532</v>
      </c>
      <c r="L1527" s="99">
        <f t="shared" si="60"/>
        <v>0.13113717791411045</v>
      </c>
      <c r="M1527" s="99">
        <f t="shared" si="60"/>
        <v>4.2498159509202459E-2</v>
      </c>
      <c r="N1527" s="99">
        <f t="shared" si="59"/>
        <v>2.7603566462167692E-4</v>
      </c>
      <c r="O1527" s="99">
        <f t="shared" si="59"/>
        <v>6.233063394683026E-5</v>
      </c>
      <c r="P1527" s="99">
        <f t="shared" si="59"/>
        <v>8.8234274028629866E-7</v>
      </c>
      <c r="Q1527" s="99">
        <f t="shared" si="59"/>
        <v>0</v>
      </c>
      <c r="R1527" s="99">
        <f t="shared" si="59"/>
        <v>0</v>
      </c>
      <c r="S1527" s="101"/>
      <c r="T1527" s="99">
        <v>5.3300000000000005E-4</v>
      </c>
      <c r="U1527" s="99">
        <v>1.21E-4</v>
      </c>
      <c r="V1527" s="99">
        <v>5.3399999999999997E-5</v>
      </c>
      <c r="W1527" s="99">
        <v>3.2400000000000001E-5</v>
      </c>
      <c r="X1527" s="99">
        <v>1.0499999999999999E-5</v>
      </c>
      <c r="Y1527" s="99">
        <v>6.8200000000000002E-8</v>
      </c>
      <c r="Z1527" s="99">
        <v>1.5399999999999999E-8</v>
      </c>
      <c r="AA1527" s="99">
        <v>2.18E-10</v>
      </c>
      <c r="AB1527" s="99">
        <v>0</v>
      </c>
      <c r="AC1527" s="99">
        <v>0</v>
      </c>
    </row>
    <row r="1528" spans="1:29" s="98" customFormat="1" x14ac:dyDescent="0.25">
      <c r="A1528" s="98" t="s">
        <v>110</v>
      </c>
      <c r="B1528" s="98" t="s">
        <v>236</v>
      </c>
      <c r="C1528" s="98" t="s">
        <v>293</v>
      </c>
      <c r="D1528" s="98">
        <v>2015</v>
      </c>
      <c r="E1528" s="98">
        <v>2016</v>
      </c>
      <c r="F1528" s="98" t="s">
        <v>279</v>
      </c>
      <c r="G1528" s="98" t="s">
        <v>273</v>
      </c>
      <c r="H1528" s="98" t="s">
        <v>276</v>
      </c>
      <c r="I1528" s="99">
        <f t="shared" si="60"/>
        <v>18.496817995910021</v>
      </c>
      <c r="J1528" s="99">
        <f t="shared" si="60"/>
        <v>8.90437627811861</v>
      </c>
      <c r="K1528" s="99">
        <f t="shared" si="60"/>
        <v>5.5449979550102251</v>
      </c>
      <c r="L1528" s="99">
        <f t="shared" si="60"/>
        <v>3.8086445807770959</v>
      </c>
      <c r="M1528" s="99">
        <f t="shared" si="60"/>
        <v>1.8739664621676893</v>
      </c>
      <c r="N1528" s="99">
        <f t="shared" si="59"/>
        <v>0.13316089979550103</v>
      </c>
      <c r="O1528" s="99">
        <f t="shared" si="59"/>
        <v>4.8164580777096115E-2</v>
      </c>
      <c r="P1528" s="99">
        <f t="shared" si="59"/>
        <v>1.1211419222903887E-2</v>
      </c>
      <c r="Q1528" s="99">
        <f t="shared" si="59"/>
        <v>3.7560278118609412E-3</v>
      </c>
      <c r="R1528" s="99">
        <f t="shared" si="59"/>
        <v>1.2708973415132923E-3</v>
      </c>
      <c r="S1528" s="101"/>
      <c r="T1528" s="99">
        <v>4.5700000000000003E-3</v>
      </c>
      <c r="U1528" s="99">
        <v>2.2000000000000001E-3</v>
      </c>
      <c r="V1528" s="99">
        <v>1.3699999999999999E-3</v>
      </c>
      <c r="W1528" s="99">
        <v>9.41E-4</v>
      </c>
      <c r="X1528" s="99">
        <v>4.6299999999999998E-4</v>
      </c>
      <c r="Y1528" s="99">
        <v>3.29E-5</v>
      </c>
      <c r="Z1528" s="99">
        <v>1.19E-5</v>
      </c>
      <c r="AA1528" s="99">
        <v>2.7700000000000002E-6</v>
      </c>
      <c r="AB1528" s="99">
        <v>9.2800000000000005E-7</v>
      </c>
      <c r="AC1528" s="99">
        <v>3.1399999999999998E-7</v>
      </c>
    </row>
    <row r="1529" spans="1:29" s="98" customFormat="1" x14ac:dyDescent="0.25">
      <c r="A1529" s="98" t="s">
        <v>110</v>
      </c>
      <c r="B1529" s="98" t="s">
        <v>236</v>
      </c>
      <c r="C1529" s="98" t="s">
        <v>293</v>
      </c>
      <c r="D1529" s="98">
        <v>2015</v>
      </c>
      <c r="E1529" s="98">
        <v>2016</v>
      </c>
      <c r="F1529" s="98" t="s">
        <v>279</v>
      </c>
      <c r="G1529" s="98" t="s">
        <v>277</v>
      </c>
      <c r="H1529" s="98" t="s">
        <v>274</v>
      </c>
      <c r="I1529" s="99">
        <f t="shared" si="60"/>
        <v>1.9711051124744376</v>
      </c>
      <c r="J1529" s="99">
        <f t="shared" si="60"/>
        <v>0.75282453987730058</v>
      </c>
      <c r="K1529" s="99">
        <f t="shared" si="60"/>
        <v>0.375198036809816</v>
      </c>
      <c r="L1529" s="99">
        <f t="shared" si="60"/>
        <v>0.29060646216768915</v>
      </c>
      <c r="M1529" s="99">
        <f t="shared" si="60"/>
        <v>0.12992294478527608</v>
      </c>
      <c r="N1529" s="99">
        <f t="shared" si="59"/>
        <v>3.5819877300613495E-3</v>
      </c>
      <c r="O1529" s="99">
        <f t="shared" si="59"/>
        <v>2.5013202453987729E-3</v>
      </c>
      <c r="P1529" s="99">
        <f t="shared" si="59"/>
        <v>5.3426257668711655E-4</v>
      </c>
      <c r="Q1529" s="99">
        <f t="shared" si="59"/>
        <v>1.6918314928425357E-4</v>
      </c>
      <c r="R1529" s="99">
        <f t="shared" si="59"/>
        <v>5.4640490797546015E-5</v>
      </c>
      <c r="S1529" s="101"/>
      <c r="T1529" s="99">
        <v>4.8700000000000002E-4</v>
      </c>
      <c r="U1529" s="99">
        <v>1.8599999999999999E-4</v>
      </c>
      <c r="V1529" s="99">
        <v>9.2700000000000004E-5</v>
      </c>
      <c r="W1529" s="99">
        <v>7.1799999999999997E-5</v>
      </c>
      <c r="X1529" s="99">
        <v>3.2100000000000001E-5</v>
      </c>
      <c r="Y1529" s="99">
        <v>8.85E-7</v>
      </c>
      <c r="Z1529" s="99">
        <v>6.1799999999999995E-7</v>
      </c>
      <c r="AA1529" s="99">
        <v>1.3199999999999999E-7</v>
      </c>
      <c r="AB1529" s="99">
        <v>4.1799999999999997E-8</v>
      </c>
      <c r="AC1529" s="99">
        <v>1.35E-8</v>
      </c>
    </row>
    <row r="1530" spans="1:29" s="98" customFormat="1" x14ac:dyDescent="0.25">
      <c r="A1530" s="98" t="s">
        <v>110</v>
      </c>
      <c r="B1530" s="98" t="s">
        <v>236</v>
      </c>
      <c r="C1530" s="98" t="s">
        <v>293</v>
      </c>
      <c r="D1530" s="98">
        <v>2015</v>
      </c>
      <c r="E1530" s="98">
        <v>2016</v>
      </c>
      <c r="F1530" s="98" t="s">
        <v>279</v>
      </c>
      <c r="G1530" s="98" t="s">
        <v>277</v>
      </c>
      <c r="H1530" s="98" t="s">
        <v>275</v>
      </c>
      <c r="I1530" s="99">
        <f t="shared" si="60"/>
        <v>3.7074584867075666</v>
      </c>
      <c r="J1530" s="99">
        <f t="shared" si="60"/>
        <v>1.2344703476482619</v>
      </c>
      <c r="K1530" s="99">
        <f t="shared" si="60"/>
        <v>0.75282453987730058</v>
      </c>
      <c r="L1530" s="99">
        <f t="shared" si="60"/>
        <v>0.46140858895705522</v>
      </c>
      <c r="M1530" s="99">
        <f t="shared" si="60"/>
        <v>0.20318167689161556</v>
      </c>
      <c r="N1530" s="99">
        <f t="shared" si="59"/>
        <v>1.1778061349693251E-2</v>
      </c>
      <c r="O1530" s="99">
        <f t="shared" si="59"/>
        <v>4.0474437627811858E-3</v>
      </c>
      <c r="P1530" s="99">
        <f t="shared" si="59"/>
        <v>8.7020040899795509E-4</v>
      </c>
      <c r="Q1530" s="99">
        <f t="shared" si="59"/>
        <v>2.7846413087934558E-4</v>
      </c>
      <c r="R1530" s="99">
        <f t="shared" si="59"/>
        <v>9.0257995910020467E-5</v>
      </c>
      <c r="S1530" s="101"/>
      <c r="T1530" s="99">
        <v>9.1600000000000004E-4</v>
      </c>
      <c r="U1530" s="99">
        <v>3.0499999999999999E-4</v>
      </c>
      <c r="V1530" s="99">
        <v>1.8599999999999999E-4</v>
      </c>
      <c r="W1530" s="99">
        <v>1.1400000000000001E-4</v>
      </c>
      <c r="X1530" s="99">
        <v>5.02E-5</v>
      </c>
      <c r="Y1530" s="99">
        <v>2.9100000000000001E-6</v>
      </c>
      <c r="Z1530" s="99">
        <v>9.9999999999999995E-7</v>
      </c>
      <c r="AA1530" s="99">
        <v>2.1500000000000001E-7</v>
      </c>
      <c r="AB1530" s="99">
        <v>6.8799999999999994E-8</v>
      </c>
      <c r="AC1530" s="99">
        <v>2.2300000000000001E-8</v>
      </c>
    </row>
    <row r="1531" spans="1:29" s="98" customFormat="1" x14ac:dyDescent="0.25">
      <c r="A1531" s="98" t="s">
        <v>110</v>
      </c>
      <c r="B1531" s="98" t="s">
        <v>236</v>
      </c>
      <c r="C1531" s="98" t="s">
        <v>293</v>
      </c>
      <c r="D1531" s="98">
        <v>2015</v>
      </c>
      <c r="E1531" s="98">
        <v>2016</v>
      </c>
      <c r="F1531" s="98" t="s">
        <v>279</v>
      </c>
      <c r="G1531" s="98" t="s">
        <v>277</v>
      </c>
      <c r="H1531" s="98" t="s">
        <v>276</v>
      </c>
      <c r="I1531" s="99">
        <f t="shared" si="60"/>
        <v>10.280507157464214</v>
      </c>
      <c r="J1531" s="99">
        <f t="shared" si="60"/>
        <v>4.9378813905930476</v>
      </c>
      <c r="K1531" s="99">
        <f t="shared" si="60"/>
        <v>3.3796155419222909</v>
      </c>
      <c r="L1531" s="99">
        <f t="shared" si="60"/>
        <v>2.088480981595092</v>
      </c>
      <c r="M1531" s="99">
        <f t="shared" si="60"/>
        <v>1.0401930470347649</v>
      </c>
      <c r="N1531" s="99">
        <f t="shared" si="59"/>
        <v>9.632916155419223E-2</v>
      </c>
      <c r="O1531" s="99">
        <f t="shared" si="59"/>
        <v>2.5579844580777094E-2</v>
      </c>
      <c r="P1531" s="99">
        <f t="shared" si="59"/>
        <v>5.5045235173824128E-3</v>
      </c>
      <c r="Q1531" s="99">
        <f t="shared" si="59"/>
        <v>1.7323059304703479E-3</v>
      </c>
      <c r="R1531" s="99">
        <f t="shared" si="59"/>
        <v>5.5045235173824128E-4</v>
      </c>
      <c r="S1531" s="101"/>
      <c r="T1531" s="99">
        <v>2.5400000000000002E-3</v>
      </c>
      <c r="U1531" s="99">
        <v>1.2199999999999999E-3</v>
      </c>
      <c r="V1531" s="99">
        <v>8.3500000000000002E-4</v>
      </c>
      <c r="W1531" s="99">
        <v>5.1599999999999997E-4</v>
      </c>
      <c r="X1531" s="99">
        <v>2.5700000000000001E-4</v>
      </c>
      <c r="Y1531" s="99">
        <v>2.3799999999999999E-5</v>
      </c>
      <c r="Z1531" s="99">
        <v>6.3199999999999996E-6</v>
      </c>
      <c r="AA1531" s="99">
        <v>1.3599999999999999E-6</v>
      </c>
      <c r="AB1531" s="99">
        <v>4.2800000000000002E-7</v>
      </c>
      <c r="AC1531" s="99">
        <v>1.36E-7</v>
      </c>
    </row>
    <row r="1532" spans="1:29" s="98" customFormat="1" x14ac:dyDescent="0.25">
      <c r="A1532" s="98" t="s">
        <v>110</v>
      </c>
      <c r="B1532" s="98" t="s">
        <v>236</v>
      </c>
      <c r="C1532" s="98" t="s">
        <v>293</v>
      </c>
      <c r="D1532" s="98">
        <v>2015</v>
      </c>
      <c r="E1532" s="98">
        <v>2016</v>
      </c>
      <c r="F1532" s="98" t="s">
        <v>279</v>
      </c>
      <c r="G1532" s="98" t="s">
        <v>278</v>
      </c>
      <c r="H1532" s="98" t="s">
        <v>274</v>
      </c>
      <c r="I1532" s="99">
        <f t="shared" si="60"/>
        <v>0.83392908604687932</v>
      </c>
      <c r="J1532" s="99">
        <f t="shared" si="60"/>
        <v>0.31850268994808878</v>
      </c>
      <c r="K1532" s="99">
        <f t="shared" si="60"/>
        <v>0.15873763095799917</v>
      </c>
      <c r="L1532" s="99">
        <f t="shared" si="60"/>
        <v>0.12294888784017627</v>
      </c>
      <c r="M1532" s="99">
        <f t="shared" si="60"/>
        <v>5.496739971684745E-2</v>
      </c>
      <c r="N1532" s="99">
        <f t="shared" si="59"/>
        <v>1.5154563473336483E-3</v>
      </c>
      <c r="O1532" s="99">
        <f t="shared" si="59"/>
        <v>1.0582508730533253E-3</v>
      </c>
      <c r="P1532" s="99">
        <f t="shared" si="59"/>
        <v>2.2603416705993377E-4</v>
      </c>
      <c r="Q1532" s="99">
        <f t="shared" si="59"/>
        <v>7.1577486235645805E-5</v>
      </c>
      <c r="R1532" s="99">
        <f t="shared" si="59"/>
        <v>2.3117130722038695E-5</v>
      </c>
      <c r="S1532" s="101"/>
      <c r="T1532" s="99">
        <v>2.0603846153846201E-4</v>
      </c>
      <c r="U1532" s="99">
        <v>7.8692307692307707E-5</v>
      </c>
      <c r="V1532" s="99">
        <v>3.9219230769230797E-5</v>
      </c>
      <c r="W1532" s="99">
        <v>3.0376923076923101E-5</v>
      </c>
      <c r="X1532" s="99">
        <v>1.3580769230769201E-5</v>
      </c>
      <c r="Y1532" s="99">
        <v>3.74423076923077E-7</v>
      </c>
      <c r="Z1532" s="99">
        <v>2.6146153846153802E-7</v>
      </c>
      <c r="AA1532" s="99">
        <v>5.5846153846153802E-8</v>
      </c>
      <c r="AB1532" s="99">
        <v>1.7684615384615399E-8</v>
      </c>
      <c r="AC1532" s="99">
        <v>5.7115384615384601E-9</v>
      </c>
    </row>
    <row r="1533" spans="1:29" s="98" customFormat="1" x14ac:dyDescent="0.25">
      <c r="A1533" s="98" t="s">
        <v>110</v>
      </c>
      <c r="B1533" s="98" t="s">
        <v>236</v>
      </c>
      <c r="C1533" s="98" t="s">
        <v>293</v>
      </c>
      <c r="D1533" s="98">
        <v>2015</v>
      </c>
      <c r="E1533" s="98">
        <v>2016</v>
      </c>
      <c r="F1533" s="98" t="s">
        <v>279</v>
      </c>
      <c r="G1533" s="98" t="s">
        <v>278</v>
      </c>
      <c r="H1533" s="98" t="s">
        <v>275</v>
      </c>
      <c r="I1533" s="99">
        <f t="shared" si="60"/>
        <v>1.5685401289916647</v>
      </c>
      <c r="J1533" s="99">
        <f t="shared" si="60"/>
        <v>0.52227591631272807</v>
      </c>
      <c r="K1533" s="99">
        <f t="shared" si="60"/>
        <v>0.31850268994808878</v>
      </c>
      <c r="L1533" s="99">
        <f t="shared" si="60"/>
        <v>0.19521132609721556</v>
      </c>
      <c r="M1533" s="99">
        <f t="shared" si="60"/>
        <v>8.5961478684914119E-2</v>
      </c>
      <c r="N1533" s="99">
        <f t="shared" si="59"/>
        <v>4.983025955639468E-3</v>
      </c>
      <c r="O1533" s="99">
        <f t="shared" si="59"/>
        <v>1.7123800534843477E-3</v>
      </c>
      <c r="P1533" s="99">
        <f t="shared" si="59"/>
        <v>3.6816171149913493E-4</v>
      </c>
      <c r="Q1533" s="99">
        <f t="shared" si="59"/>
        <v>1.1781174767972312E-4</v>
      </c>
      <c r="R1533" s="99">
        <f t="shared" si="59"/>
        <v>3.8186075192700939E-5</v>
      </c>
      <c r="S1533" s="101"/>
      <c r="T1533" s="99">
        <v>3.8753846153846201E-4</v>
      </c>
      <c r="U1533" s="99">
        <v>1.2903846153846201E-4</v>
      </c>
      <c r="V1533" s="99">
        <v>7.8692307692307707E-5</v>
      </c>
      <c r="W1533" s="99">
        <v>4.8230769230769201E-5</v>
      </c>
      <c r="X1533" s="99">
        <v>2.1238461538461501E-5</v>
      </c>
      <c r="Y1533" s="99">
        <v>1.23115384615385E-6</v>
      </c>
      <c r="Z1533" s="99">
        <v>4.2307692307692299E-7</v>
      </c>
      <c r="AA1533" s="99">
        <v>9.0961538461538495E-8</v>
      </c>
      <c r="AB1533" s="99">
        <v>2.9107692307692301E-8</v>
      </c>
      <c r="AC1533" s="99">
        <v>9.4346153846153799E-9</v>
      </c>
    </row>
    <row r="1534" spans="1:29" s="98" customFormat="1" x14ac:dyDescent="0.25">
      <c r="A1534" s="98" t="s">
        <v>110</v>
      </c>
      <c r="B1534" s="98" t="s">
        <v>236</v>
      </c>
      <c r="C1534" s="98" t="s">
        <v>293</v>
      </c>
      <c r="D1534" s="98">
        <v>2015</v>
      </c>
      <c r="E1534" s="98">
        <v>2016</v>
      </c>
      <c r="F1534" s="98" t="s">
        <v>279</v>
      </c>
      <c r="G1534" s="98" t="s">
        <v>278</v>
      </c>
      <c r="H1534" s="98" t="s">
        <v>276</v>
      </c>
      <c r="I1534" s="99">
        <f t="shared" si="60"/>
        <v>4.3494453358502252</v>
      </c>
      <c r="J1534" s="99">
        <f t="shared" si="60"/>
        <v>2.0891036652509039</v>
      </c>
      <c r="K1534" s="99">
        <f t="shared" si="60"/>
        <v>1.4298373446594315</v>
      </c>
      <c r="L1534" s="99">
        <f t="shared" si="60"/>
        <v>0.88358810759792239</v>
      </c>
      <c r="M1534" s="99">
        <f t="shared" si="60"/>
        <v>0.44008167374547652</v>
      </c>
      <c r="N1534" s="99">
        <f t="shared" si="59"/>
        <v>4.075464527292761E-2</v>
      </c>
      <c r="O1534" s="99">
        <f t="shared" si="59"/>
        <v>1.0822241938021065E-2</v>
      </c>
      <c r="P1534" s="99">
        <f t="shared" si="59"/>
        <v>2.328836872738712E-3</v>
      </c>
      <c r="Q1534" s="99">
        <f t="shared" si="59"/>
        <v>7.3289866289130061E-4</v>
      </c>
      <c r="R1534" s="99">
        <f t="shared" si="59"/>
        <v>2.3288368727387117E-4</v>
      </c>
      <c r="S1534" s="101"/>
      <c r="T1534" s="99">
        <v>1.07461538461538E-3</v>
      </c>
      <c r="U1534" s="99">
        <v>5.1615384615384598E-4</v>
      </c>
      <c r="V1534" s="99">
        <v>3.53269230769231E-4</v>
      </c>
      <c r="W1534" s="99">
        <v>2.1830769230769199E-4</v>
      </c>
      <c r="X1534" s="99">
        <v>1.08730769230769E-4</v>
      </c>
      <c r="Y1534" s="99">
        <v>1.00692307692308E-5</v>
      </c>
      <c r="Z1534" s="99">
        <v>2.6738461538461501E-6</v>
      </c>
      <c r="AA1534" s="99">
        <v>5.7538461538461502E-7</v>
      </c>
      <c r="AB1534" s="99">
        <v>1.8107692307692299E-7</v>
      </c>
      <c r="AC1534" s="99">
        <v>5.7538461538461498E-8</v>
      </c>
    </row>
    <row r="1535" spans="1:29" s="98" customFormat="1" x14ac:dyDescent="0.25">
      <c r="A1535" s="98" t="s">
        <v>110</v>
      </c>
      <c r="B1535" s="98" t="s">
        <v>236</v>
      </c>
      <c r="C1535" s="98" t="s">
        <v>293</v>
      </c>
      <c r="D1535" s="98">
        <v>2015</v>
      </c>
      <c r="E1535" s="98">
        <v>2016</v>
      </c>
      <c r="F1535" s="98" t="s">
        <v>280</v>
      </c>
      <c r="G1535" s="98" t="s">
        <v>273</v>
      </c>
      <c r="H1535" s="98" t="s">
        <v>274</v>
      </c>
      <c r="I1535" s="99">
        <f t="shared" si="60"/>
        <v>7.5282453987730066E-14</v>
      </c>
      <c r="J1535" s="99">
        <f t="shared" si="60"/>
        <v>1.5299337423312883E-7</v>
      </c>
      <c r="K1535" s="99">
        <f t="shared" si="60"/>
        <v>1.461127198364008E-6</v>
      </c>
      <c r="L1535" s="99">
        <f t="shared" si="60"/>
        <v>8.5805807770961159E-6</v>
      </c>
      <c r="M1535" s="99">
        <f t="shared" si="60"/>
        <v>3.1772433537832316E-5</v>
      </c>
      <c r="N1535" s="99">
        <f t="shared" si="59"/>
        <v>7.1639754601227002E-6</v>
      </c>
      <c r="O1535" s="99">
        <f t="shared" si="59"/>
        <v>5.3426257668711657E-6</v>
      </c>
      <c r="P1535" s="99">
        <f t="shared" si="59"/>
        <v>1.9792E-6</v>
      </c>
      <c r="Q1535" s="99">
        <f t="shared" si="59"/>
        <v>9.1876973415132921E-7</v>
      </c>
      <c r="R1535" s="99">
        <f t="shared" si="59"/>
        <v>4.0879182004089981E-7</v>
      </c>
      <c r="S1535" s="101"/>
      <c r="T1535" s="99">
        <v>1.86E-17</v>
      </c>
      <c r="U1535" s="99">
        <v>3.7800000000000001E-11</v>
      </c>
      <c r="V1535" s="99">
        <v>3.6099999999999999E-10</v>
      </c>
      <c r="W1535" s="99">
        <v>2.1200000000000001E-9</v>
      </c>
      <c r="X1535" s="99">
        <v>7.8500000000000008E-9</v>
      </c>
      <c r="Y1535" s="99">
        <v>1.7700000000000001E-9</v>
      </c>
      <c r="Z1535" s="99">
        <v>1.32E-9</v>
      </c>
      <c r="AA1535" s="99">
        <v>4.8899999999999997E-10</v>
      </c>
      <c r="AB1535" s="99">
        <v>2.2699999999999999E-10</v>
      </c>
      <c r="AC1535" s="99">
        <v>1.01E-10</v>
      </c>
    </row>
    <row r="1536" spans="1:29" s="98" customFormat="1" x14ac:dyDescent="0.25">
      <c r="A1536" s="98" t="s">
        <v>110</v>
      </c>
      <c r="B1536" s="98" t="s">
        <v>236</v>
      </c>
      <c r="C1536" s="98" t="s">
        <v>293</v>
      </c>
      <c r="D1536" s="98">
        <v>2015</v>
      </c>
      <c r="E1536" s="98">
        <v>2016</v>
      </c>
      <c r="F1536" s="98" t="s">
        <v>280</v>
      </c>
      <c r="G1536" s="98" t="s">
        <v>273</v>
      </c>
      <c r="H1536" s="98" t="s">
        <v>275</v>
      </c>
      <c r="I1536" s="99">
        <f t="shared" si="60"/>
        <v>7.002077709611452E-10</v>
      </c>
      <c r="J1536" s="99">
        <f t="shared" si="60"/>
        <v>5.5449979550102243E-6</v>
      </c>
      <c r="K1536" s="99">
        <f t="shared" si="60"/>
        <v>5.0188302658486707E-5</v>
      </c>
      <c r="L1536" s="99">
        <f t="shared" si="60"/>
        <v>1.5946928425357874E-4</v>
      </c>
      <c r="M1536" s="99">
        <f t="shared" si="60"/>
        <v>4.1283926380368096E-4</v>
      </c>
      <c r="N1536" s="99">
        <f t="shared" si="59"/>
        <v>5.6664212678936607E-5</v>
      </c>
      <c r="O1536" s="99">
        <f t="shared" si="59"/>
        <v>2.5175100204498977E-5</v>
      </c>
      <c r="P1536" s="99">
        <f t="shared" si="59"/>
        <v>9.7138650306748471E-6</v>
      </c>
      <c r="Q1536" s="99">
        <f t="shared" si="59"/>
        <v>5.1807280163599181E-6</v>
      </c>
      <c r="R1536" s="99">
        <f t="shared" si="59"/>
        <v>2.8939222903885481E-6</v>
      </c>
      <c r="S1536" s="101"/>
      <c r="T1536" s="99">
        <v>1.7299999999999999E-13</v>
      </c>
      <c r="U1536" s="99">
        <v>1.37E-9</v>
      </c>
      <c r="V1536" s="99">
        <v>1.24E-8</v>
      </c>
      <c r="W1536" s="99">
        <v>3.9400000000000002E-8</v>
      </c>
      <c r="X1536" s="99">
        <v>1.02E-7</v>
      </c>
      <c r="Y1536" s="99">
        <v>1.4E-8</v>
      </c>
      <c r="Z1536" s="99">
        <v>6.2199999999999996E-9</v>
      </c>
      <c r="AA1536" s="99">
        <v>2.4E-9</v>
      </c>
      <c r="AB1536" s="99">
        <v>1.2799999999999999E-9</v>
      </c>
      <c r="AC1536" s="99">
        <v>7.1500000000000001E-10</v>
      </c>
    </row>
    <row r="1537" spans="1:29" s="98" customFormat="1" x14ac:dyDescent="0.25">
      <c r="A1537" s="98" t="s">
        <v>110</v>
      </c>
      <c r="B1537" s="98" t="s">
        <v>236</v>
      </c>
      <c r="C1537" s="98" t="s">
        <v>293</v>
      </c>
      <c r="D1537" s="98">
        <v>2015</v>
      </c>
      <c r="E1537" s="98">
        <v>2016</v>
      </c>
      <c r="F1537" s="98" t="s">
        <v>280</v>
      </c>
      <c r="G1537" s="98" t="s">
        <v>273</v>
      </c>
      <c r="H1537" s="98" t="s">
        <v>276</v>
      </c>
      <c r="I1537" s="99">
        <f t="shared" si="60"/>
        <v>3.630557055214724E-7</v>
      </c>
      <c r="J1537" s="99">
        <f t="shared" si="60"/>
        <v>1.67159427402863E-4</v>
      </c>
      <c r="K1537" s="99">
        <f t="shared" si="60"/>
        <v>1.0685251533742331E-3</v>
      </c>
      <c r="L1537" s="99">
        <f t="shared" si="60"/>
        <v>1.9549153374233126E-3</v>
      </c>
      <c r="M1537" s="99">
        <f t="shared" si="60"/>
        <v>4.6950347648261762E-3</v>
      </c>
      <c r="N1537" s="99">
        <f t="shared" si="59"/>
        <v>1.9387255623721882E-3</v>
      </c>
      <c r="O1537" s="99">
        <f t="shared" si="59"/>
        <v>1.218280572597137E-3</v>
      </c>
      <c r="P1537" s="99">
        <f t="shared" si="59"/>
        <v>5.4235746421267897E-4</v>
      </c>
      <c r="Q1537" s="99">
        <f t="shared" si="59"/>
        <v>2.5094151329243354E-4</v>
      </c>
      <c r="R1537" s="99">
        <f t="shared" si="59"/>
        <v>1.0563828220858894E-4</v>
      </c>
      <c r="S1537" s="101"/>
      <c r="T1537" s="99">
        <v>8.9699999999999998E-11</v>
      </c>
      <c r="U1537" s="99">
        <v>4.1299999999999999E-8</v>
      </c>
      <c r="V1537" s="99">
        <v>2.6399999999999998E-7</v>
      </c>
      <c r="W1537" s="99">
        <v>4.8299999999999997E-7</v>
      </c>
      <c r="X1537" s="99">
        <v>1.1599999999999999E-6</v>
      </c>
      <c r="Y1537" s="99">
        <v>4.7899999999999999E-7</v>
      </c>
      <c r="Z1537" s="99">
        <v>3.0100000000000001E-7</v>
      </c>
      <c r="AA1537" s="99">
        <v>1.3400000000000001E-7</v>
      </c>
      <c r="AB1537" s="99">
        <v>6.1999999999999999E-8</v>
      </c>
      <c r="AC1537" s="99">
        <v>2.6099999999999999E-8</v>
      </c>
    </row>
    <row r="1538" spans="1:29" s="98" customFormat="1" x14ac:dyDescent="0.25">
      <c r="A1538" s="98" t="s">
        <v>110</v>
      </c>
      <c r="B1538" s="98" t="s">
        <v>236</v>
      </c>
      <c r="C1538" s="98" t="s">
        <v>293</v>
      </c>
      <c r="D1538" s="98">
        <v>2015</v>
      </c>
      <c r="E1538" s="98">
        <v>2016</v>
      </c>
      <c r="F1538" s="98" t="s">
        <v>280</v>
      </c>
      <c r="G1538" s="98" t="s">
        <v>277</v>
      </c>
      <c r="H1538" s="98" t="s">
        <v>274</v>
      </c>
      <c r="I1538" s="99">
        <f t="shared" si="60"/>
        <v>9.8352883435582822E-8</v>
      </c>
      <c r="J1538" s="99">
        <f t="shared" si="60"/>
        <v>2.7320245398773008E-5</v>
      </c>
      <c r="K1538" s="99">
        <f t="shared" si="60"/>
        <v>7.1235010224948876E-5</v>
      </c>
      <c r="L1538" s="99">
        <f t="shared" si="60"/>
        <v>3.828881799591002E-4</v>
      </c>
      <c r="M1538" s="99">
        <f t="shared" si="60"/>
        <v>8.9853251533742341E-4</v>
      </c>
      <c r="N1538" s="99">
        <f t="shared" si="59"/>
        <v>1.5299337423312884E-4</v>
      </c>
      <c r="O1538" s="99">
        <f t="shared" si="59"/>
        <v>1.1737586912065441E-4</v>
      </c>
      <c r="P1538" s="99">
        <f t="shared" si="59"/>
        <v>3.7398380368098167E-5</v>
      </c>
      <c r="Q1538" s="99">
        <f t="shared" si="59"/>
        <v>1.5744556237218812E-5</v>
      </c>
      <c r="R1538" s="99">
        <f t="shared" si="59"/>
        <v>6.7997055214723931E-6</v>
      </c>
      <c r="S1538" s="101"/>
      <c r="T1538" s="99">
        <v>2.4299999999999999E-11</v>
      </c>
      <c r="U1538" s="99">
        <v>6.7500000000000001E-9</v>
      </c>
      <c r="V1538" s="99">
        <v>1.7599999999999999E-8</v>
      </c>
      <c r="W1538" s="99">
        <v>9.46E-8</v>
      </c>
      <c r="X1538" s="99">
        <v>2.22E-7</v>
      </c>
      <c r="Y1538" s="99">
        <v>3.7800000000000001E-8</v>
      </c>
      <c r="Z1538" s="99">
        <v>2.9000000000000002E-8</v>
      </c>
      <c r="AA1538" s="99">
        <v>9.2400000000000004E-9</v>
      </c>
      <c r="AB1538" s="99">
        <v>3.8899999999999996E-9</v>
      </c>
      <c r="AC1538" s="99">
        <v>1.68E-9</v>
      </c>
    </row>
    <row r="1539" spans="1:29" s="98" customFormat="1" x14ac:dyDescent="0.25">
      <c r="A1539" s="98" t="s">
        <v>110</v>
      </c>
      <c r="B1539" s="98" t="s">
        <v>236</v>
      </c>
      <c r="C1539" s="98" t="s">
        <v>293</v>
      </c>
      <c r="D1539" s="98">
        <v>2015</v>
      </c>
      <c r="E1539" s="98">
        <v>2016</v>
      </c>
      <c r="F1539" s="98" t="s">
        <v>280</v>
      </c>
      <c r="G1539" s="98" t="s">
        <v>277</v>
      </c>
      <c r="H1539" s="98" t="s">
        <v>275</v>
      </c>
      <c r="I1539" s="99">
        <f t="shared" si="60"/>
        <v>1.1454265848670757E-7</v>
      </c>
      <c r="J1539" s="99">
        <f t="shared" si="60"/>
        <v>3.6507942740286303E-5</v>
      </c>
      <c r="K1539" s="99">
        <f t="shared" si="60"/>
        <v>2.5296523517382411E-4</v>
      </c>
      <c r="L1539" s="99">
        <f t="shared" si="60"/>
        <v>5.5045235173824128E-4</v>
      </c>
      <c r="M1539" s="99">
        <f t="shared" si="60"/>
        <v>1.218280572597137E-3</v>
      </c>
      <c r="N1539" s="99">
        <f t="shared" si="59"/>
        <v>3.5050862985685073E-4</v>
      </c>
      <c r="O1539" s="99">
        <f t="shared" si="59"/>
        <v>1.8982511247443763E-4</v>
      </c>
      <c r="P1539" s="99">
        <f t="shared" si="59"/>
        <v>5.9902167689161558E-5</v>
      </c>
      <c r="Q1539" s="99">
        <f t="shared" si="59"/>
        <v>2.4729881390593048E-5</v>
      </c>
      <c r="R1539" s="99">
        <f t="shared" si="59"/>
        <v>1.0118609406952966E-5</v>
      </c>
      <c r="S1539" s="101"/>
      <c r="T1539" s="99">
        <v>2.8299999999999999E-11</v>
      </c>
      <c r="U1539" s="99">
        <v>9.0200000000000007E-9</v>
      </c>
      <c r="V1539" s="99">
        <v>6.2499999999999997E-8</v>
      </c>
      <c r="W1539" s="99">
        <v>1.36E-7</v>
      </c>
      <c r="X1539" s="99">
        <v>3.0100000000000001E-7</v>
      </c>
      <c r="Y1539" s="99">
        <v>8.6599999999999995E-8</v>
      </c>
      <c r="Z1539" s="99">
        <v>4.6900000000000003E-8</v>
      </c>
      <c r="AA1539" s="99">
        <v>1.48E-8</v>
      </c>
      <c r="AB1539" s="99">
        <v>6.1099999999999998E-9</v>
      </c>
      <c r="AC1539" s="99">
        <v>2.5000000000000001E-9</v>
      </c>
    </row>
    <row r="1540" spans="1:29" s="98" customFormat="1" x14ac:dyDescent="0.25">
      <c r="A1540" s="98" t="s">
        <v>110</v>
      </c>
      <c r="B1540" s="98" t="s">
        <v>236</v>
      </c>
      <c r="C1540" s="98" t="s">
        <v>293</v>
      </c>
      <c r="D1540" s="98">
        <v>2015</v>
      </c>
      <c r="E1540" s="98">
        <v>2016</v>
      </c>
      <c r="F1540" s="98" t="s">
        <v>280</v>
      </c>
      <c r="G1540" s="98" t="s">
        <v>277</v>
      </c>
      <c r="H1540" s="98" t="s">
        <v>276</v>
      </c>
      <c r="I1540" s="99">
        <f t="shared" si="60"/>
        <v>1.7930175869120654E-7</v>
      </c>
      <c r="J1540" s="99">
        <f t="shared" si="60"/>
        <v>5.2212024539877299E-5</v>
      </c>
      <c r="K1540" s="99">
        <f t="shared" si="60"/>
        <v>5.7068957055214729E-4</v>
      </c>
      <c r="L1540" s="99">
        <f t="shared" si="60"/>
        <v>7.4472965235173835E-4</v>
      </c>
      <c r="M1540" s="99">
        <f t="shared" si="60"/>
        <v>1.5825505112474437E-3</v>
      </c>
      <c r="N1540" s="99">
        <f t="shared" si="59"/>
        <v>9.4305439672801646E-4</v>
      </c>
      <c r="O1540" s="99">
        <f t="shared" si="59"/>
        <v>4.5331370143149286E-4</v>
      </c>
      <c r="P1540" s="99">
        <f t="shared" si="59"/>
        <v>2.302995501022495E-4</v>
      </c>
      <c r="Q1540" s="99">
        <f t="shared" si="59"/>
        <v>1.1737586912065441E-4</v>
      </c>
      <c r="R1540" s="99">
        <f t="shared" si="59"/>
        <v>4.9378813905930473E-5</v>
      </c>
      <c r="S1540" s="101"/>
      <c r="T1540" s="99">
        <v>4.4299999999999998E-11</v>
      </c>
      <c r="U1540" s="99">
        <v>1.29E-8</v>
      </c>
      <c r="V1540" s="99">
        <v>1.4100000000000001E-7</v>
      </c>
      <c r="W1540" s="99">
        <v>1.8400000000000001E-7</v>
      </c>
      <c r="X1540" s="99">
        <v>3.9099999999999999E-7</v>
      </c>
      <c r="Y1540" s="99">
        <v>2.3300000000000001E-7</v>
      </c>
      <c r="Z1540" s="99">
        <v>1.12E-7</v>
      </c>
      <c r="AA1540" s="99">
        <v>5.69E-8</v>
      </c>
      <c r="AB1540" s="99">
        <v>2.9000000000000002E-8</v>
      </c>
      <c r="AC1540" s="99">
        <v>1.22E-8</v>
      </c>
    </row>
    <row r="1541" spans="1:29" s="98" customFormat="1" x14ac:dyDescent="0.25">
      <c r="A1541" s="98" t="s">
        <v>110</v>
      </c>
      <c r="B1541" s="98" t="s">
        <v>236</v>
      </c>
      <c r="C1541" s="98" t="s">
        <v>293</v>
      </c>
      <c r="D1541" s="98">
        <v>2015</v>
      </c>
      <c r="E1541" s="98">
        <v>2016</v>
      </c>
      <c r="F1541" s="98" t="s">
        <v>280</v>
      </c>
      <c r="G1541" s="98" t="s">
        <v>278</v>
      </c>
      <c r="H1541" s="98" t="s">
        <v>274</v>
      </c>
      <c r="I1541" s="99">
        <f t="shared" si="60"/>
        <v>4.1610835299669528E-8</v>
      </c>
      <c r="J1541" s="99">
        <f t="shared" si="60"/>
        <v>1.1558565361019348E-5</v>
      </c>
      <c r="K1541" s="99">
        <f t="shared" si="60"/>
        <v>3.0137888941324542E-5</v>
      </c>
      <c r="L1541" s="99">
        <f t="shared" si="60"/>
        <v>1.6199115305961926E-4</v>
      </c>
      <c r="M1541" s="99">
        <f t="shared" si="60"/>
        <v>3.8014837187352516E-4</v>
      </c>
      <c r="N1541" s="99">
        <f t="shared" si="59"/>
        <v>6.4727966021708378E-5</v>
      </c>
      <c r="O1541" s="99">
        <f t="shared" si="59"/>
        <v>4.9659021551046219E-5</v>
      </c>
      <c r="P1541" s="99">
        <f t="shared" si="59"/>
        <v>1.5822391694195378E-5</v>
      </c>
      <c r="Q1541" s="99">
        <f t="shared" si="59"/>
        <v>6.6611584080541108E-6</v>
      </c>
      <c r="R1541" s="99">
        <f t="shared" si="59"/>
        <v>2.8767984898537055E-6</v>
      </c>
      <c r="S1541" s="101"/>
      <c r="T1541" s="99">
        <v>1.02807692307692E-11</v>
      </c>
      <c r="U1541" s="99">
        <v>2.85576923076923E-9</v>
      </c>
      <c r="V1541" s="99">
        <v>7.4461538461538504E-9</v>
      </c>
      <c r="W1541" s="99">
        <v>4.0023076923076903E-8</v>
      </c>
      <c r="X1541" s="99">
        <v>9.3923076923076903E-8</v>
      </c>
      <c r="Y1541" s="99">
        <v>1.5992307692307699E-8</v>
      </c>
      <c r="Z1541" s="99">
        <v>1.22692307692308E-8</v>
      </c>
      <c r="AA1541" s="99">
        <v>3.9092307692307701E-9</v>
      </c>
      <c r="AB1541" s="99">
        <v>1.6457692307692301E-9</v>
      </c>
      <c r="AC1541" s="99">
        <v>7.1076923076923103E-10</v>
      </c>
    </row>
    <row r="1542" spans="1:29" s="98" customFormat="1" x14ac:dyDescent="0.25">
      <c r="A1542" s="98" t="s">
        <v>110</v>
      </c>
      <c r="B1542" s="98" t="s">
        <v>236</v>
      </c>
      <c r="C1542" s="98" t="s">
        <v>293</v>
      </c>
      <c r="D1542" s="98">
        <v>2015</v>
      </c>
      <c r="E1542" s="98">
        <v>2016</v>
      </c>
      <c r="F1542" s="98" t="s">
        <v>280</v>
      </c>
      <c r="G1542" s="98" t="s">
        <v>278</v>
      </c>
      <c r="H1542" s="98" t="s">
        <v>275</v>
      </c>
      <c r="I1542" s="99">
        <f t="shared" si="60"/>
        <v>4.846035551360696E-8</v>
      </c>
      <c r="J1542" s="99">
        <f t="shared" si="60"/>
        <v>1.5445668082428838E-5</v>
      </c>
      <c r="K1542" s="99">
        <f t="shared" si="60"/>
        <v>1.0702375334277179E-4</v>
      </c>
      <c r="L1542" s="99">
        <f t="shared" si="60"/>
        <v>2.3288368727387117E-4</v>
      </c>
      <c r="M1542" s="99">
        <f t="shared" si="60"/>
        <v>5.1542639609878944E-4</v>
      </c>
      <c r="N1542" s="99">
        <f t="shared" si="59"/>
        <v>1.4829211263174438E-4</v>
      </c>
      <c r="O1542" s="99">
        <f t="shared" si="59"/>
        <v>8.0310624508415964E-5</v>
      </c>
      <c r="P1542" s="99">
        <f t="shared" si="59"/>
        <v>2.5343224791568343E-5</v>
      </c>
      <c r="Q1542" s="99">
        <f t="shared" si="59"/>
        <v>1.0462642126789365E-5</v>
      </c>
      <c r="R1542" s="99">
        <f t="shared" si="59"/>
        <v>4.2809501337108796E-6</v>
      </c>
      <c r="S1542" s="101"/>
      <c r="T1542" s="99">
        <v>1.19730769230769E-11</v>
      </c>
      <c r="U1542" s="99">
        <v>3.8161538461538503E-9</v>
      </c>
      <c r="V1542" s="99">
        <v>2.64423076923077E-8</v>
      </c>
      <c r="W1542" s="99">
        <v>5.7538461538461498E-8</v>
      </c>
      <c r="X1542" s="99">
        <v>1.27346153846154E-7</v>
      </c>
      <c r="Y1542" s="99">
        <v>3.6638461538461503E-8</v>
      </c>
      <c r="Z1542" s="99">
        <v>1.98423076923077E-8</v>
      </c>
      <c r="AA1542" s="99">
        <v>6.26153846153846E-9</v>
      </c>
      <c r="AB1542" s="99">
        <v>2.5850000000000001E-9</v>
      </c>
      <c r="AC1542" s="99">
        <v>1.0576923076923101E-9</v>
      </c>
    </row>
    <row r="1543" spans="1:29" s="98" customFormat="1" x14ac:dyDescent="0.25">
      <c r="A1543" s="98" t="s">
        <v>110</v>
      </c>
      <c r="B1543" s="98" t="s">
        <v>236</v>
      </c>
      <c r="C1543" s="98" t="s">
        <v>293</v>
      </c>
      <c r="D1543" s="98">
        <v>2015</v>
      </c>
      <c r="E1543" s="98">
        <v>2016</v>
      </c>
      <c r="F1543" s="98" t="s">
        <v>280</v>
      </c>
      <c r="G1543" s="98" t="s">
        <v>278</v>
      </c>
      <c r="H1543" s="98" t="s">
        <v>276</v>
      </c>
      <c r="I1543" s="99">
        <f t="shared" si="60"/>
        <v>7.5858436369356654E-8</v>
      </c>
      <c r="J1543" s="99">
        <f t="shared" si="60"/>
        <v>2.20897026899481E-5</v>
      </c>
      <c r="K1543" s="99">
        <f t="shared" si="60"/>
        <v>2.4144558754129325E-4</v>
      </c>
      <c r="L1543" s="99">
        <f t="shared" si="60"/>
        <v>3.1507792984112026E-4</v>
      </c>
      <c r="M1543" s="99">
        <f t="shared" si="60"/>
        <v>6.6954060091238034E-4</v>
      </c>
      <c r="N1543" s="99">
        <f t="shared" si="59"/>
        <v>3.9898455246185313E-4</v>
      </c>
      <c r="O1543" s="99">
        <f t="shared" si="59"/>
        <v>1.9178656599024704E-4</v>
      </c>
      <c r="P1543" s="99">
        <f t="shared" si="59"/>
        <v>9.7434425043259299E-5</v>
      </c>
      <c r="Q1543" s="99">
        <f t="shared" si="59"/>
        <v>4.9659021551046219E-5</v>
      </c>
      <c r="R1543" s="99">
        <f t="shared" si="59"/>
        <v>2.0891036652509041E-5</v>
      </c>
      <c r="S1543" s="101"/>
      <c r="T1543" s="99">
        <v>1.8742307692307701E-11</v>
      </c>
      <c r="U1543" s="99">
        <v>5.4576923076923102E-9</v>
      </c>
      <c r="V1543" s="99">
        <v>5.9653846153846194E-8</v>
      </c>
      <c r="W1543" s="99">
        <v>7.7846153846153906E-8</v>
      </c>
      <c r="X1543" s="99">
        <v>1.6542307692307699E-7</v>
      </c>
      <c r="Y1543" s="99">
        <v>9.8576923076923094E-8</v>
      </c>
      <c r="Z1543" s="99">
        <v>4.7384615384615397E-8</v>
      </c>
      <c r="AA1543" s="99">
        <v>2.4073076923076899E-8</v>
      </c>
      <c r="AB1543" s="99">
        <v>1.22692307692308E-8</v>
      </c>
      <c r="AC1543" s="99">
        <v>5.1615384615384601E-9</v>
      </c>
    </row>
    <row r="1544" spans="1:29" s="98" customFormat="1" x14ac:dyDescent="0.25">
      <c r="A1544" s="98" t="s">
        <v>113</v>
      </c>
      <c r="B1544" s="98" t="s">
        <v>237</v>
      </c>
      <c r="C1544" s="98" t="s">
        <v>294</v>
      </c>
      <c r="D1544" s="98">
        <v>2015</v>
      </c>
      <c r="E1544" s="98">
        <v>2016</v>
      </c>
      <c r="F1544" s="98" t="s">
        <v>272</v>
      </c>
      <c r="G1544" s="98" t="s">
        <v>273</v>
      </c>
      <c r="H1544" s="98" t="s">
        <v>274</v>
      </c>
      <c r="I1544" s="99">
        <f t="shared" si="60"/>
        <v>4.3712392638036813E-12</v>
      </c>
      <c r="J1544" s="99">
        <f t="shared" si="60"/>
        <v>8.8639018404907978E-6</v>
      </c>
      <c r="K1544" s="99">
        <f t="shared" si="60"/>
        <v>8.4591574642126787E-5</v>
      </c>
      <c r="L1544" s="99">
        <f t="shared" si="60"/>
        <v>4.9783558282208591E-4</v>
      </c>
      <c r="M1544" s="99">
        <f t="shared" si="60"/>
        <v>1.8375394683026586E-3</v>
      </c>
      <c r="N1544" s="99">
        <f t="shared" si="59"/>
        <v>4.0879182004089986E-4</v>
      </c>
      <c r="O1544" s="99">
        <f t="shared" si="59"/>
        <v>3.039630265848671E-4</v>
      </c>
      <c r="P1544" s="99">
        <f t="shared" si="59"/>
        <v>1.1494740286298568E-4</v>
      </c>
      <c r="Q1544" s="99">
        <f t="shared" si="59"/>
        <v>5.0997791411042941E-5</v>
      </c>
      <c r="R1544" s="99">
        <f t="shared" si="59"/>
        <v>2.3556122699386505E-5</v>
      </c>
      <c r="S1544" s="101"/>
      <c r="T1544" s="99">
        <v>1.08E-15</v>
      </c>
      <c r="U1544" s="99">
        <v>2.1900000000000001E-9</v>
      </c>
      <c r="V1544" s="99">
        <v>2.0899999999999999E-8</v>
      </c>
      <c r="W1544" s="99">
        <v>1.23E-7</v>
      </c>
      <c r="X1544" s="99">
        <v>4.5400000000000002E-7</v>
      </c>
      <c r="Y1544" s="99">
        <v>1.01E-7</v>
      </c>
      <c r="Z1544" s="99">
        <v>7.5100000000000004E-8</v>
      </c>
      <c r="AA1544" s="99">
        <v>2.84E-8</v>
      </c>
      <c r="AB1544" s="99">
        <v>1.26E-8</v>
      </c>
      <c r="AC1544" s="99">
        <v>5.8200000000000002E-9</v>
      </c>
    </row>
    <row r="1545" spans="1:29" s="98" customFormat="1" x14ac:dyDescent="0.25">
      <c r="A1545" s="98" t="s">
        <v>113</v>
      </c>
      <c r="B1545" s="98" t="s">
        <v>237</v>
      </c>
      <c r="C1545" s="98" t="s">
        <v>294</v>
      </c>
      <c r="D1545" s="98">
        <v>2015</v>
      </c>
      <c r="E1545" s="98">
        <v>2016</v>
      </c>
      <c r="F1545" s="98" t="s">
        <v>272</v>
      </c>
      <c r="G1545" s="98" t="s">
        <v>273</v>
      </c>
      <c r="H1545" s="98" t="s">
        <v>275</v>
      </c>
      <c r="I1545" s="99">
        <f t="shared" si="60"/>
        <v>4.047443762781186E-8</v>
      </c>
      <c r="J1545" s="99">
        <f t="shared" si="60"/>
        <v>3.2055754601226992E-4</v>
      </c>
      <c r="K1545" s="99">
        <f t="shared" si="60"/>
        <v>2.914159509202454E-3</v>
      </c>
      <c r="L1545" s="99">
        <f t="shared" si="60"/>
        <v>9.2281717791411061E-3</v>
      </c>
      <c r="M1545" s="99">
        <f t="shared" si="60"/>
        <v>2.3879918200409002E-2</v>
      </c>
      <c r="N1545" s="99">
        <f t="shared" si="59"/>
        <v>3.2743820040899798E-3</v>
      </c>
      <c r="O1545" s="99">
        <f t="shared" si="59"/>
        <v>1.457079754601227E-3</v>
      </c>
      <c r="P1545" s="99">
        <f t="shared" si="59"/>
        <v>5.585472392638036E-4</v>
      </c>
      <c r="Q1545" s="99">
        <f t="shared" si="59"/>
        <v>2.9991558282208589E-4</v>
      </c>
      <c r="R1545" s="99">
        <f t="shared" si="59"/>
        <v>1.6756417177914111E-4</v>
      </c>
      <c r="S1545" s="101"/>
      <c r="T1545" s="99">
        <v>9.9999999999999994E-12</v>
      </c>
      <c r="U1545" s="99">
        <v>7.9199999999999995E-8</v>
      </c>
      <c r="V1545" s="99">
        <v>7.1999999999999999E-7</v>
      </c>
      <c r="W1545" s="99">
        <v>2.2800000000000002E-6</v>
      </c>
      <c r="X1545" s="99">
        <v>5.9000000000000003E-6</v>
      </c>
      <c r="Y1545" s="99">
        <v>8.09E-7</v>
      </c>
      <c r="Z1545" s="99">
        <v>3.5999999999999999E-7</v>
      </c>
      <c r="AA1545" s="99">
        <v>1.3799999999999999E-7</v>
      </c>
      <c r="AB1545" s="99">
        <v>7.4099999999999995E-8</v>
      </c>
      <c r="AC1545" s="99">
        <v>4.14E-8</v>
      </c>
    </row>
    <row r="1546" spans="1:29" s="98" customFormat="1" x14ac:dyDescent="0.25">
      <c r="A1546" s="98" t="s">
        <v>113</v>
      </c>
      <c r="B1546" s="98" t="s">
        <v>237</v>
      </c>
      <c r="C1546" s="98" t="s">
        <v>294</v>
      </c>
      <c r="D1546" s="98">
        <v>2015</v>
      </c>
      <c r="E1546" s="98">
        <v>2016</v>
      </c>
      <c r="F1546" s="98" t="s">
        <v>272</v>
      </c>
      <c r="G1546" s="98" t="s">
        <v>273</v>
      </c>
      <c r="H1546" s="98" t="s">
        <v>276</v>
      </c>
      <c r="I1546" s="99">
        <f t="shared" si="60"/>
        <v>2.1046707566462169E-5</v>
      </c>
      <c r="J1546" s="99">
        <f t="shared" si="60"/>
        <v>9.6733905930470338E-3</v>
      </c>
      <c r="K1546" s="99">
        <f t="shared" si="60"/>
        <v>6.1925889570552145E-2</v>
      </c>
      <c r="L1546" s="99">
        <f t="shared" si="60"/>
        <v>0.11332842535787321</v>
      </c>
      <c r="M1546" s="99">
        <f t="shared" si="60"/>
        <v>0.27198822085889568</v>
      </c>
      <c r="N1546" s="99">
        <f t="shared" si="59"/>
        <v>0.11170944785276074</v>
      </c>
      <c r="O1546" s="99">
        <f t="shared" si="59"/>
        <v>7.0830265848670748E-2</v>
      </c>
      <c r="P1546" s="99">
        <f t="shared" si="59"/>
        <v>3.1327214723926383E-2</v>
      </c>
      <c r="Q1546" s="99">
        <f t="shared" si="59"/>
        <v>1.4489848670756646E-2</v>
      </c>
      <c r="R1546" s="99">
        <f t="shared" si="59"/>
        <v>6.1521145194274032E-3</v>
      </c>
      <c r="S1546" s="101"/>
      <c r="T1546" s="99">
        <v>5.2000000000000002E-9</v>
      </c>
      <c r="U1546" s="99">
        <v>2.39E-6</v>
      </c>
      <c r="V1546" s="99">
        <v>1.5299999999999999E-5</v>
      </c>
      <c r="W1546" s="99">
        <v>2.8E-5</v>
      </c>
      <c r="X1546" s="99">
        <v>6.7199999999999994E-5</v>
      </c>
      <c r="Y1546" s="99">
        <v>2.76E-5</v>
      </c>
      <c r="Z1546" s="99">
        <v>1.7499999999999998E-5</v>
      </c>
      <c r="AA1546" s="99">
        <v>7.7400000000000004E-6</v>
      </c>
      <c r="AB1546" s="99">
        <v>3.58E-6</v>
      </c>
      <c r="AC1546" s="99">
        <v>1.5200000000000001E-6</v>
      </c>
    </row>
    <row r="1547" spans="1:29" s="98" customFormat="1" x14ac:dyDescent="0.25">
      <c r="A1547" s="98" t="s">
        <v>113</v>
      </c>
      <c r="B1547" s="98" t="s">
        <v>237</v>
      </c>
      <c r="C1547" s="98" t="s">
        <v>294</v>
      </c>
      <c r="D1547" s="98">
        <v>2015</v>
      </c>
      <c r="E1547" s="98">
        <v>2016</v>
      </c>
      <c r="F1547" s="98" t="s">
        <v>272</v>
      </c>
      <c r="G1547" s="98" t="s">
        <v>277</v>
      </c>
      <c r="H1547" s="98" t="s">
        <v>274</v>
      </c>
      <c r="I1547" s="99">
        <f t="shared" si="60"/>
        <v>5.7068957055214736E-6</v>
      </c>
      <c r="J1547" s="99">
        <f t="shared" si="60"/>
        <v>1.5825505112474437E-3</v>
      </c>
      <c r="K1547" s="99">
        <f t="shared" si="60"/>
        <v>4.1283926380368098E-3</v>
      </c>
      <c r="L1547" s="99">
        <f t="shared" si="60"/>
        <v>2.2179991820040903E-2</v>
      </c>
      <c r="M1547" s="99">
        <f t="shared" si="60"/>
        <v>5.2212024539877298E-2</v>
      </c>
      <c r="N1547" s="99">
        <f t="shared" si="59"/>
        <v>9.1067484662576692E-3</v>
      </c>
      <c r="O1547" s="99">
        <f t="shared" si="59"/>
        <v>6.9211288343558287E-3</v>
      </c>
      <c r="P1547" s="99">
        <f t="shared" si="59"/>
        <v>2.1937145194274028E-3</v>
      </c>
      <c r="Q1547" s="99">
        <f t="shared" si="59"/>
        <v>9.2281717791411046E-4</v>
      </c>
      <c r="R1547" s="99">
        <f t="shared" si="59"/>
        <v>3.9907795501022494E-4</v>
      </c>
      <c r="S1547" s="101"/>
      <c r="T1547" s="99">
        <v>1.4100000000000001E-9</v>
      </c>
      <c r="U1547" s="99">
        <v>3.9099999999999999E-7</v>
      </c>
      <c r="V1547" s="99">
        <v>1.02E-6</v>
      </c>
      <c r="W1547" s="99">
        <v>5.48E-6</v>
      </c>
      <c r="X1547" s="99">
        <v>1.29E-5</v>
      </c>
      <c r="Y1547" s="99">
        <v>2.2500000000000001E-6</v>
      </c>
      <c r="Z1547" s="99">
        <v>1.7099999999999999E-6</v>
      </c>
      <c r="AA1547" s="99">
        <v>5.4199999999999996E-7</v>
      </c>
      <c r="AB1547" s="99">
        <v>2.28E-7</v>
      </c>
      <c r="AC1547" s="99">
        <v>9.8599999999999996E-8</v>
      </c>
    </row>
    <row r="1548" spans="1:29" s="98" customFormat="1" x14ac:dyDescent="0.25">
      <c r="A1548" s="98" t="s">
        <v>113</v>
      </c>
      <c r="B1548" s="98" t="s">
        <v>237</v>
      </c>
      <c r="C1548" s="98" t="s">
        <v>294</v>
      </c>
      <c r="D1548" s="98">
        <v>2015</v>
      </c>
      <c r="E1548" s="98">
        <v>2016</v>
      </c>
      <c r="F1548" s="98" t="s">
        <v>272</v>
      </c>
      <c r="G1548" s="98" t="s">
        <v>277</v>
      </c>
      <c r="H1548" s="98" t="s">
        <v>275</v>
      </c>
      <c r="I1548" s="99">
        <f t="shared" si="60"/>
        <v>6.6378077709611455E-6</v>
      </c>
      <c r="J1548" s="99">
        <f t="shared" si="60"/>
        <v>2.1168130879345606E-3</v>
      </c>
      <c r="K1548" s="99">
        <f t="shared" si="60"/>
        <v>1.4651746421267896E-2</v>
      </c>
      <c r="L1548" s="99">
        <f t="shared" si="60"/>
        <v>3.1934331288343561E-2</v>
      </c>
      <c r="M1548" s="99">
        <f t="shared" si="60"/>
        <v>7.042552147239263E-2</v>
      </c>
      <c r="N1548" s="99">
        <f t="shared" si="59"/>
        <v>2.0318167689161556E-2</v>
      </c>
      <c r="O1548" s="99">
        <f t="shared" si="59"/>
        <v>1.0604302658486707E-2</v>
      </c>
      <c r="P1548" s="99">
        <f t="shared" si="59"/>
        <v>3.4200899795501019E-3</v>
      </c>
      <c r="Q1548" s="99">
        <f t="shared" si="59"/>
        <v>1.4085104294478527E-3</v>
      </c>
      <c r="R1548" s="99">
        <f t="shared" si="59"/>
        <v>5.7068957055214729E-4</v>
      </c>
      <c r="S1548" s="101"/>
      <c r="T1548" s="99">
        <v>1.6399999999999999E-9</v>
      </c>
      <c r="U1548" s="99">
        <v>5.2300000000000001E-7</v>
      </c>
      <c r="V1548" s="99">
        <v>3.6200000000000001E-6</v>
      </c>
      <c r="W1548" s="99">
        <v>7.8900000000000007E-6</v>
      </c>
      <c r="X1548" s="99">
        <v>1.7399999999999999E-5</v>
      </c>
      <c r="Y1548" s="99">
        <v>5.0200000000000002E-6</v>
      </c>
      <c r="Z1548" s="99">
        <v>2.6199999999999999E-6</v>
      </c>
      <c r="AA1548" s="99">
        <v>8.4499999999999996E-7</v>
      </c>
      <c r="AB1548" s="99">
        <v>3.4799999999999999E-7</v>
      </c>
      <c r="AC1548" s="99">
        <v>1.4100000000000001E-7</v>
      </c>
    </row>
    <row r="1549" spans="1:29" s="98" customFormat="1" x14ac:dyDescent="0.25">
      <c r="A1549" s="98" t="s">
        <v>113</v>
      </c>
      <c r="B1549" s="98" t="s">
        <v>237</v>
      </c>
      <c r="C1549" s="98" t="s">
        <v>294</v>
      </c>
      <c r="D1549" s="98">
        <v>2015</v>
      </c>
      <c r="E1549" s="98">
        <v>2016</v>
      </c>
      <c r="F1549" s="98" t="s">
        <v>272</v>
      </c>
      <c r="G1549" s="98" t="s">
        <v>277</v>
      </c>
      <c r="H1549" s="98" t="s">
        <v>276</v>
      </c>
      <c r="I1549" s="99">
        <f t="shared" si="60"/>
        <v>1.040193047034765E-5</v>
      </c>
      <c r="J1549" s="99">
        <f t="shared" si="60"/>
        <v>3.03558282208589E-3</v>
      </c>
      <c r="K1549" s="99">
        <f t="shared" si="60"/>
        <v>3.3148564417177916E-2</v>
      </c>
      <c r="L1549" s="99">
        <f t="shared" si="60"/>
        <v>4.3307648261758681E-2</v>
      </c>
      <c r="M1549" s="99">
        <f t="shared" si="60"/>
        <v>9.1472229038854824E-2</v>
      </c>
      <c r="N1549" s="99">
        <f t="shared" si="59"/>
        <v>5.4640490797546015E-2</v>
      </c>
      <c r="O1549" s="99">
        <f t="shared" si="59"/>
        <v>2.6267910020449897E-2</v>
      </c>
      <c r="P1549" s="99">
        <f t="shared" si="59"/>
        <v>1.3356564417177915E-2</v>
      </c>
      <c r="Q1549" s="99">
        <f t="shared" si="59"/>
        <v>6.6782822085889575E-3</v>
      </c>
      <c r="R1549" s="99">
        <f t="shared" si="59"/>
        <v>2.8413055214723927E-3</v>
      </c>
      <c r="S1549" s="101"/>
      <c r="T1549" s="99">
        <v>2.57E-9</v>
      </c>
      <c r="U1549" s="99">
        <v>7.5000000000000002E-7</v>
      </c>
      <c r="V1549" s="99">
        <v>8.1899999999999995E-6</v>
      </c>
      <c r="W1549" s="99">
        <v>1.0699999999999999E-5</v>
      </c>
      <c r="X1549" s="99">
        <v>2.26E-5</v>
      </c>
      <c r="Y1549" s="99">
        <v>1.3499999999999999E-5</v>
      </c>
      <c r="Z1549" s="99">
        <v>6.4899999999999997E-6</v>
      </c>
      <c r="AA1549" s="99">
        <v>3.3000000000000002E-6</v>
      </c>
      <c r="AB1549" s="99">
        <v>1.6500000000000001E-6</v>
      </c>
      <c r="AC1549" s="99">
        <v>7.0200000000000001E-7</v>
      </c>
    </row>
    <row r="1550" spans="1:29" s="98" customFormat="1" x14ac:dyDescent="0.25">
      <c r="A1550" s="98" t="s">
        <v>113</v>
      </c>
      <c r="B1550" s="98" t="s">
        <v>237</v>
      </c>
      <c r="C1550" s="98" t="s">
        <v>294</v>
      </c>
      <c r="D1550" s="98">
        <v>2015</v>
      </c>
      <c r="E1550" s="98">
        <v>2016</v>
      </c>
      <c r="F1550" s="98" t="s">
        <v>272</v>
      </c>
      <c r="G1550" s="98" t="s">
        <v>278</v>
      </c>
      <c r="H1550" s="98" t="s">
        <v>274</v>
      </c>
      <c r="I1550" s="99">
        <f t="shared" si="60"/>
        <v>2.4144558754129329E-6</v>
      </c>
      <c r="J1550" s="99">
        <f t="shared" si="60"/>
        <v>6.6954060091238034E-4</v>
      </c>
      <c r="K1550" s="99">
        <f t="shared" si="60"/>
        <v>1.746627654554037E-3</v>
      </c>
      <c r="L1550" s="99">
        <f t="shared" si="60"/>
        <v>9.3838426930942329E-3</v>
      </c>
      <c r="M1550" s="99">
        <f t="shared" si="60"/>
        <v>2.2089702689948098E-2</v>
      </c>
      <c r="N1550" s="99">
        <f t="shared" si="59"/>
        <v>3.8528551203397834E-3</v>
      </c>
      <c r="O1550" s="99">
        <f t="shared" si="59"/>
        <v>2.9281698914582336E-3</v>
      </c>
      <c r="P1550" s="99">
        <f t="shared" si="59"/>
        <v>9.2810998898851531E-4</v>
      </c>
      <c r="Q1550" s="99">
        <f t="shared" si="59"/>
        <v>3.9042265219443151E-4</v>
      </c>
      <c r="R1550" s="99">
        <f t="shared" si="59"/>
        <v>1.6884067327355666E-4</v>
      </c>
      <c r="S1550" s="101"/>
      <c r="T1550" s="99">
        <v>5.9653846153846201E-10</v>
      </c>
      <c r="U1550" s="99">
        <v>1.6542307692307699E-7</v>
      </c>
      <c r="V1550" s="99">
        <v>4.3153846153846201E-7</v>
      </c>
      <c r="W1550" s="99">
        <v>2.3184615384615401E-6</v>
      </c>
      <c r="X1550" s="99">
        <v>5.4576923076923101E-6</v>
      </c>
      <c r="Y1550" s="99">
        <v>9.5192307692307703E-7</v>
      </c>
      <c r="Z1550" s="99">
        <v>7.2346153846153805E-7</v>
      </c>
      <c r="AA1550" s="99">
        <v>2.29307692307692E-7</v>
      </c>
      <c r="AB1550" s="99">
        <v>9.6461538461538498E-8</v>
      </c>
      <c r="AC1550" s="99">
        <v>4.17153846153846E-8</v>
      </c>
    </row>
    <row r="1551" spans="1:29" s="98" customFormat="1" x14ac:dyDescent="0.25">
      <c r="A1551" s="98" t="s">
        <v>113</v>
      </c>
      <c r="B1551" s="98" t="s">
        <v>237</v>
      </c>
      <c r="C1551" s="98" t="s">
        <v>294</v>
      </c>
      <c r="D1551" s="98">
        <v>2015</v>
      </c>
      <c r="E1551" s="98">
        <v>2016</v>
      </c>
      <c r="F1551" s="98" t="s">
        <v>272</v>
      </c>
      <c r="G1551" s="98" t="s">
        <v>278</v>
      </c>
      <c r="H1551" s="98" t="s">
        <v>275</v>
      </c>
      <c r="I1551" s="99">
        <f t="shared" si="60"/>
        <v>2.8083032877143317E-6</v>
      </c>
      <c r="J1551" s="99">
        <f t="shared" si="60"/>
        <v>8.9557476797231497E-4</v>
      </c>
      <c r="K1551" s="99">
        <f t="shared" si="60"/>
        <v>6.1988157936133338E-3</v>
      </c>
      <c r="L1551" s="99">
        <f t="shared" si="60"/>
        <v>1.3510678621991493E-2</v>
      </c>
      <c r="M1551" s="99">
        <f t="shared" si="60"/>
        <v>2.9795412930627648E-2</v>
      </c>
      <c r="N1551" s="99">
        <f t="shared" si="59"/>
        <v>8.5961478684914109E-3</v>
      </c>
      <c r="O1551" s="99">
        <f t="shared" si="59"/>
        <v>4.4864357401289984E-3</v>
      </c>
      <c r="P1551" s="99">
        <f t="shared" si="59"/>
        <v>1.446961145194274E-3</v>
      </c>
      <c r="Q1551" s="99">
        <f t="shared" si="59"/>
        <v>5.9590825861255219E-4</v>
      </c>
      <c r="R1551" s="99">
        <f t="shared" si="59"/>
        <v>2.4144558754129325E-4</v>
      </c>
      <c r="S1551" s="101"/>
      <c r="T1551" s="99">
        <v>6.9384615384615405E-10</v>
      </c>
      <c r="U1551" s="99">
        <v>2.2126923076923099E-7</v>
      </c>
      <c r="V1551" s="99">
        <v>1.5315384615384601E-6</v>
      </c>
      <c r="W1551" s="99">
        <v>3.33807692307692E-6</v>
      </c>
      <c r="X1551" s="99">
        <v>7.3615384615384599E-6</v>
      </c>
      <c r="Y1551" s="99">
        <v>2.1238461538461498E-6</v>
      </c>
      <c r="Z1551" s="99">
        <v>1.1084615384615401E-6</v>
      </c>
      <c r="AA1551" s="99">
        <v>3.5750000000000002E-7</v>
      </c>
      <c r="AB1551" s="99">
        <v>1.47230769230769E-7</v>
      </c>
      <c r="AC1551" s="99">
        <v>5.9653846153846194E-8</v>
      </c>
    </row>
    <row r="1552" spans="1:29" s="98" customFormat="1" x14ac:dyDescent="0.25">
      <c r="A1552" s="98" t="s">
        <v>113</v>
      </c>
      <c r="B1552" s="98" t="s">
        <v>237</v>
      </c>
      <c r="C1552" s="98" t="s">
        <v>294</v>
      </c>
      <c r="D1552" s="98">
        <v>2015</v>
      </c>
      <c r="E1552" s="98">
        <v>2016</v>
      </c>
      <c r="F1552" s="98" t="s">
        <v>272</v>
      </c>
      <c r="G1552" s="98" t="s">
        <v>278</v>
      </c>
      <c r="H1552" s="98" t="s">
        <v>276</v>
      </c>
      <c r="I1552" s="99">
        <f t="shared" si="60"/>
        <v>4.4008167374547655E-6</v>
      </c>
      <c r="J1552" s="99">
        <f t="shared" si="60"/>
        <v>1.2842850401132597E-3</v>
      </c>
      <c r="K1552" s="99">
        <f t="shared" si="60"/>
        <v>1.4024392638036809E-2</v>
      </c>
      <c r="L1552" s="99">
        <f t="shared" si="60"/>
        <v>1.8322466572282533E-2</v>
      </c>
      <c r="M1552" s="99">
        <f t="shared" si="60"/>
        <v>3.8699789208746255E-2</v>
      </c>
      <c r="N1552" s="99">
        <f t="shared" si="59"/>
        <v>2.3117130722038689E-2</v>
      </c>
      <c r="O1552" s="99">
        <f t="shared" si="59"/>
        <v>1.1113346547113415E-2</v>
      </c>
      <c r="P1552" s="99">
        <f t="shared" si="59"/>
        <v>5.650854176498364E-3</v>
      </c>
      <c r="Q1552" s="99">
        <f t="shared" si="59"/>
        <v>2.8254270882491733E-3</v>
      </c>
      <c r="R1552" s="99">
        <f t="shared" si="59"/>
        <v>1.2020907975460124E-3</v>
      </c>
      <c r="S1552" s="101"/>
      <c r="T1552" s="99">
        <v>1.0873076923076901E-9</v>
      </c>
      <c r="U1552" s="99">
        <v>3.1730769230769199E-7</v>
      </c>
      <c r="V1552" s="99">
        <v>3.4649999999999999E-6</v>
      </c>
      <c r="W1552" s="99">
        <v>4.5269230769230796E-6</v>
      </c>
      <c r="X1552" s="99">
        <v>9.56153846153846E-6</v>
      </c>
      <c r="Y1552" s="99">
        <v>5.7115384615384596E-6</v>
      </c>
      <c r="Z1552" s="99">
        <v>2.74576923076923E-6</v>
      </c>
      <c r="AA1552" s="99">
        <v>1.3961538461538499E-6</v>
      </c>
      <c r="AB1552" s="99">
        <v>6.9807692307692295E-7</v>
      </c>
      <c r="AC1552" s="99">
        <v>2.9700000000000003E-7</v>
      </c>
    </row>
    <row r="1553" spans="1:29" s="98" customFormat="1" x14ac:dyDescent="0.25">
      <c r="A1553" s="98" t="s">
        <v>113</v>
      </c>
      <c r="B1553" s="98" t="s">
        <v>237</v>
      </c>
      <c r="C1553" s="98" t="s">
        <v>294</v>
      </c>
      <c r="D1553" s="98">
        <v>2015</v>
      </c>
      <c r="E1553" s="98">
        <v>2016</v>
      </c>
      <c r="F1553" s="98" t="s">
        <v>279</v>
      </c>
      <c r="G1553" s="98" t="s">
        <v>273</v>
      </c>
      <c r="H1553" s="98" t="s">
        <v>274</v>
      </c>
      <c r="I1553" s="99">
        <f t="shared" si="60"/>
        <v>0</v>
      </c>
      <c r="J1553" s="99">
        <f t="shared" si="60"/>
        <v>0</v>
      </c>
      <c r="K1553" s="99">
        <f t="shared" si="60"/>
        <v>0</v>
      </c>
      <c r="L1553" s="99">
        <f t="shared" si="60"/>
        <v>0</v>
      </c>
      <c r="M1553" s="99">
        <f t="shared" si="60"/>
        <v>0</v>
      </c>
      <c r="N1553" s="99">
        <f t="shared" si="59"/>
        <v>0</v>
      </c>
      <c r="O1553" s="99">
        <f t="shared" si="59"/>
        <v>0</v>
      </c>
      <c r="P1553" s="99">
        <f t="shared" si="59"/>
        <v>0</v>
      </c>
      <c r="Q1553" s="99">
        <f t="shared" si="59"/>
        <v>0</v>
      </c>
      <c r="R1553" s="99">
        <f t="shared" si="59"/>
        <v>0</v>
      </c>
      <c r="S1553" s="101"/>
      <c r="T1553" s="99">
        <v>0</v>
      </c>
      <c r="U1553" s="99">
        <v>0</v>
      </c>
      <c r="V1553" s="99">
        <v>0</v>
      </c>
      <c r="W1553" s="99">
        <v>0</v>
      </c>
      <c r="X1553" s="99">
        <v>0</v>
      </c>
      <c r="Y1553" s="99">
        <v>0</v>
      </c>
      <c r="Z1553" s="99">
        <v>0</v>
      </c>
      <c r="AA1553" s="99">
        <v>0</v>
      </c>
      <c r="AB1553" s="99">
        <v>0</v>
      </c>
      <c r="AC1553" s="99">
        <v>0</v>
      </c>
    </row>
    <row r="1554" spans="1:29" s="98" customFormat="1" x14ac:dyDescent="0.25">
      <c r="A1554" s="98" t="s">
        <v>113</v>
      </c>
      <c r="B1554" s="98" t="s">
        <v>237</v>
      </c>
      <c r="C1554" s="98" t="s">
        <v>294</v>
      </c>
      <c r="D1554" s="98">
        <v>2015</v>
      </c>
      <c r="E1554" s="98">
        <v>2016</v>
      </c>
      <c r="F1554" s="98" t="s">
        <v>279</v>
      </c>
      <c r="G1554" s="98" t="s">
        <v>273</v>
      </c>
      <c r="H1554" s="98" t="s">
        <v>275</v>
      </c>
      <c r="I1554" s="99">
        <f t="shared" si="60"/>
        <v>0</v>
      </c>
      <c r="J1554" s="99">
        <f t="shared" si="60"/>
        <v>0</v>
      </c>
      <c r="K1554" s="99">
        <f t="shared" si="60"/>
        <v>0</v>
      </c>
      <c r="L1554" s="99">
        <f t="shared" si="60"/>
        <v>0</v>
      </c>
      <c r="M1554" s="99">
        <f t="shared" si="60"/>
        <v>0</v>
      </c>
      <c r="N1554" s="99">
        <f t="shared" si="59"/>
        <v>0</v>
      </c>
      <c r="O1554" s="99">
        <f t="shared" si="59"/>
        <v>0</v>
      </c>
      <c r="P1554" s="99">
        <f t="shared" si="59"/>
        <v>0</v>
      </c>
      <c r="Q1554" s="99">
        <f t="shared" si="59"/>
        <v>0</v>
      </c>
      <c r="R1554" s="99">
        <f t="shared" si="59"/>
        <v>0</v>
      </c>
      <c r="S1554" s="101"/>
      <c r="T1554" s="99">
        <v>0</v>
      </c>
      <c r="U1554" s="99">
        <v>0</v>
      </c>
      <c r="V1554" s="99">
        <v>0</v>
      </c>
      <c r="W1554" s="99">
        <v>0</v>
      </c>
      <c r="X1554" s="99">
        <v>0</v>
      </c>
      <c r="Y1554" s="99">
        <v>0</v>
      </c>
      <c r="Z1554" s="99">
        <v>0</v>
      </c>
      <c r="AA1554" s="99">
        <v>0</v>
      </c>
      <c r="AB1554" s="99">
        <v>0</v>
      </c>
      <c r="AC1554" s="99">
        <v>0</v>
      </c>
    </row>
    <row r="1555" spans="1:29" s="98" customFormat="1" x14ac:dyDescent="0.25">
      <c r="A1555" s="98" t="s">
        <v>113</v>
      </c>
      <c r="B1555" s="98" t="s">
        <v>237</v>
      </c>
      <c r="C1555" s="98" t="s">
        <v>294</v>
      </c>
      <c r="D1555" s="98">
        <v>2015</v>
      </c>
      <c r="E1555" s="98">
        <v>2016</v>
      </c>
      <c r="F1555" s="98" t="s">
        <v>279</v>
      </c>
      <c r="G1555" s="98" t="s">
        <v>273</v>
      </c>
      <c r="H1555" s="98" t="s">
        <v>276</v>
      </c>
      <c r="I1555" s="99">
        <f t="shared" si="60"/>
        <v>0</v>
      </c>
      <c r="J1555" s="99">
        <f t="shared" si="60"/>
        <v>0</v>
      </c>
      <c r="K1555" s="99">
        <f t="shared" si="60"/>
        <v>0</v>
      </c>
      <c r="L1555" s="99">
        <f t="shared" si="60"/>
        <v>0</v>
      </c>
      <c r="M1555" s="99">
        <f t="shared" si="60"/>
        <v>0</v>
      </c>
      <c r="N1555" s="99">
        <f t="shared" si="59"/>
        <v>0</v>
      </c>
      <c r="O1555" s="99">
        <f t="shared" si="59"/>
        <v>0</v>
      </c>
      <c r="P1555" s="99">
        <f t="shared" si="59"/>
        <v>0</v>
      </c>
      <c r="Q1555" s="99">
        <f t="shared" si="59"/>
        <v>0</v>
      </c>
      <c r="R1555" s="99">
        <f t="shared" si="59"/>
        <v>0</v>
      </c>
      <c r="S1555" s="101"/>
      <c r="T1555" s="99">
        <v>0</v>
      </c>
      <c r="U1555" s="99">
        <v>0</v>
      </c>
      <c r="V1555" s="99">
        <v>0</v>
      </c>
      <c r="W1555" s="99">
        <v>0</v>
      </c>
      <c r="X1555" s="99">
        <v>0</v>
      </c>
      <c r="Y1555" s="99">
        <v>0</v>
      </c>
      <c r="Z1555" s="99">
        <v>0</v>
      </c>
      <c r="AA1555" s="99">
        <v>0</v>
      </c>
      <c r="AB1555" s="99">
        <v>0</v>
      </c>
      <c r="AC1555" s="99">
        <v>0</v>
      </c>
    </row>
    <row r="1556" spans="1:29" s="98" customFormat="1" x14ac:dyDescent="0.25">
      <c r="A1556" s="98" t="s">
        <v>113</v>
      </c>
      <c r="B1556" s="98" t="s">
        <v>237</v>
      </c>
      <c r="C1556" s="98" t="s">
        <v>294</v>
      </c>
      <c r="D1556" s="98">
        <v>2015</v>
      </c>
      <c r="E1556" s="98">
        <v>2016</v>
      </c>
      <c r="F1556" s="98" t="s">
        <v>279</v>
      </c>
      <c r="G1556" s="98" t="s">
        <v>277</v>
      </c>
      <c r="H1556" s="98" t="s">
        <v>274</v>
      </c>
      <c r="I1556" s="99">
        <f t="shared" si="60"/>
        <v>0</v>
      </c>
      <c r="J1556" s="99">
        <f t="shared" si="60"/>
        <v>0</v>
      </c>
      <c r="K1556" s="99">
        <f t="shared" si="60"/>
        <v>0</v>
      </c>
      <c r="L1556" s="99">
        <f t="shared" si="60"/>
        <v>0</v>
      </c>
      <c r="M1556" s="99">
        <f t="shared" si="60"/>
        <v>0</v>
      </c>
      <c r="N1556" s="99">
        <f t="shared" si="59"/>
        <v>0</v>
      </c>
      <c r="O1556" s="99">
        <f t="shared" si="59"/>
        <v>0</v>
      </c>
      <c r="P1556" s="99">
        <f t="shared" si="59"/>
        <v>0</v>
      </c>
      <c r="Q1556" s="99">
        <f t="shared" si="59"/>
        <v>0</v>
      </c>
      <c r="R1556" s="99">
        <f t="shared" si="59"/>
        <v>0</v>
      </c>
      <c r="S1556" s="101"/>
      <c r="T1556" s="99">
        <v>0</v>
      </c>
      <c r="U1556" s="99">
        <v>0</v>
      </c>
      <c r="V1556" s="99">
        <v>0</v>
      </c>
      <c r="W1556" s="99">
        <v>0</v>
      </c>
      <c r="X1556" s="99">
        <v>0</v>
      </c>
      <c r="Y1556" s="99">
        <v>0</v>
      </c>
      <c r="Z1556" s="99">
        <v>0</v>
      </c>
      <c r="AA1556" s="99">
        <v>0</v>
      </c>
      <c r="AB1556" s="99">
        <v>0</v>
      </c>
      <c r="AC1556" s="99">
        <v>0</v>
      </c>
    </row>
    <row r="1557" spans="1:29" s="98" customFormat="1" x14ac:dyDescent="0.25">
      <c r="A1557" s="98" t="s">
        <v>113</v>
      </c>
      <c r="B1557" s="98" t="s">
        <v>237</v>
      </c>
      <c r="C1557" s="98" t="s">
        <v>294</v>
      </c>
      <c r="D1557" s="98">
        <v>2015</v>
      </c>
      <c r="E1557" s="98">
        <v>2016</v>
      </c>
      <c r="F1557" s="98" t="s">
        <v>279</v>
      </c>
      <c r="G1557" s="98" t="s">
        <v>277</v>
      </c>
      <c r="H1557" s="98" t="s">
        <v>275</v>
      </c>
      <c r="I1557" s="99">
        <f t="shared" si="60"/>
        <v>0</v>
      </c>
      <c r="J1557" s="99">
        <f t="shared" si="60"/>
        <v>0</v>
      </c>
      <c r="K1557" s="99">
        <f t="shared" si="60"/>
        <v>0</v>
      </c>
      <c r="L1557" s="99">
        <f t="shared" si="60"/>
        <v>0</v>
      </c>
      <c r="M1557" s="99">
        <f t="shared" si="60"/>
        <v>0</v>
      </c>
      <c r="N1557" s="99">
        <f t="shared" si="59"/>
        <v>0</v>
      </c>
      <c r="O1557" s="99">
        <f t="shared" si="59"/>
        <v>0</v>
      </c>
      <c r="P1557" s="99">
        <f t="shared" si="59"/>
        <v>0</v>
      </c>
      <c r="Q1557" s="99">
        <f t="shared" si="59"/>
        <v>0</v>
      </c>
      <c r="R1557" s="99">
        <f t="shared" si="59"/>
        <v>0</v>
      </c>
      <c r="S1557" s="101"/>
      <c r="T1557" s="99">
        <v>0</v>
      </c>
      <c r="U1557" s="99">
        <v>0</v>
      </c>
      <c r="V1557" s="99">
        <v>0</v>
      </c>
      <c r="W1557" s="99">
        <v>0</v>
      </c>
      <c r="X1557" s="99">
        <v>0</v>
      </c>
      <c r="Y1557" s="99">
        <v>0</v>
      </c>
      <c r="Z1557" s="99">
        <v>0</v>
      </c>
      <c r="AA1557" s="99">
        <v>0</v>
      </c>
      <c r="AB1557" s="99">
        <v>0</v>
      </c>
      <c r="AC1557" s="99">
        <v>0</v>
      </c>
    </row>
    <row r="1558" spans="1:29" s="98" customFormat="1" x14ac:dyDescent="0.25">
      <c r="A1558" s="98" t="s">
        <v>113</v>
      </c>
      <c r="B1558" s="98" t="s">
        <v>237</v>
      </c>
      <c r="C1558" s="98" t="s">
        <v>294</v>
      </c>
      <c r="D1558" s="98">
        <v>2015</v>
      </c>
      <c r="E1558" s="98">
        <v>2016</v>
      </c>
      <c r="F1558" s="98" t="s">
        <v>279</v>
      </c>
      <c r="G1558" s="98" t="s">
        <v>277</v>
      </c>
      <c r="H1558" s="98" t="s">
        <v>276</v>
      </c>
      <c r="I1558" s="99">
        <f t="shared" si="60"/>
        <v>0</v>
      </c>
      <c r="J1558" s="99">
        <f t="shared" si="60"/>
        <v>0</v>
      </c>
      <c r="K1558" s="99">
        <f t="shared" si="60"/>
        <v>0</v>
      </c>
      <c r="L1558" s="99">
        <f t="shared" si="60"/>
        <v>0</v>
      </c>
      <c r="M1558" s="99">
        <f t="shared" si="60"/>
        <v>0</v>
      </c>
      <c r="N1558" s="99">
        <f t="shared" si="59"/>
        <v>0</v>
      </c>
      <c r="O1558" s="99">
        <f t="shared" si="59"/>
        <v>0</v>
      </c>
      <c r="P1558" s="99">
        <f t="shared" si="59"/>
        <v>0</v>
      </c>
      <c r="Q1558" s="99">
        <f t="shared" si="59"/>
        <v>0</v>
      </c>
      <c r="R1558" s="99">
        <f t="shared" si="59"/>
        <v>0</v>
      </c>
      <c r="S1558" s="101"/>
      <c r="T1558" s="99">
        <v>0</v>
      </c>
      <c r="U1558" s="99">
        <v>0</v>
      </c>
      <c r="V1558" s="99">
        <v>0</v>
      </c>
      <c r="W1558" s="99">
        <v>0</v>
      </c>
      <c r="X1558" s="99">
        <v>0</v>
      </c>
      <c r="Y1558" s="99">
        <v>0</v>
      </c>
      <c r="Z1558" s="99">
        <v>0</v>
      </c>
      <c r="AA1558" s="99">
        <v>0</v>
      </c>
      <c r="AB1558" s="99">
        <v>0</v>
      </c>
      <c r="AC1558" s="99">
        <v>0</v>
      </c>
    </row>
    <row r="1559" spans="1:29" s="98" customFormat="1" x14ac:dyDescent="0.25">
      <c r="A1559" s="98" t="s">
        <v>113</v>
      </c>
      <c r="B1559" s="98" t="s">
        <v>237</v>
      </c>
      <c r="C1559" s="98" t="s">
        <v>294</v>
      </c>
      <c r="D1559" s="98">
        <v>2015</v>
      </c>
      <c r="E1559" s="98">
        <v>2016</v>
      </c>
      <c r="F1559" s="98" t="s">
        <v>279</v>
      </c>
      <c r="G1559" s="98" t="s">
        <v>278</v>
      </c>
      <c r="H1559" s="98" t="s">
        <v>274</v>
      </c>
      <c r="I1559" s="99">
        <f t="shared" si="60"/>
        <v>0</v>
      </c>
      <c r="J1559" s="99">
        <f t="shared" si="60"/>
        <v>0</v>
      </c>
      <c r="K1559" s="99">
        <f t="shared" si="60"/>
        <v>0</v>
      </c>
      <c r="L1559" s="99">
        <f t="shared" si="60"/>
        <v>0</v>
      </c>
      <c r="M1559" s="99">
        <f t="shared" si="60"/>
        <v>0</v>
      </c>
      <c r="N1559" s="99">
        <f t="shared" si="59"/>
        <v>0</v>
      </c>
      <c r="O1559" s="99">
        <f t="shared" si="59"/>
        <v>0</v>
      </c>
      <c r="P1559" s="99">
        <f t="shared" si="59"/>
        <v>0</v>
      </c>
      <c r="Q1559" s="99">
        <f t="shared" si="59"/>
        <v>0</v>
      </c>
      <c r="R1559" s="99">
        <f t="shared" si="59"/>
        <v>0</v>
      </c>
      <c r="S1559" s="101"/>
      <c r="T1559" s="99">
        <v>0</v>
      </c>
      <c r="U1559" s="99">
        <v>0</v>
      </c>
      <c r="V1559" s="99">
        <v>0</v>
      </c>
      <c r="W1559" s="99">
        <v>0</v>
      </c>
      <c r="X1559" s="99">
        <v>0</v>
      </c>
      <c r="Y1559" s="99">
        <v>0</v>
      </c>
      <c r="Z1559" s="99">
        <v>0</v>
      </c>
      <c r="AA1559" s="99">
        <v>0</v>
      </c>
      <c r="AB1559" s="99">
        <v>0</v>
      </c>
      <c r="AC1559" s="99">
        <v>0</v>
      </c>
    </row>
    <row r="1560" spans="1:29" s="98" customFormat="1" x14ac:dyDescent="0.25">
      <c r="A1560" s="98" t="s">
        <v>113</v>
      </c>
      <c r="B1560" s="98" t="s">
        <v>237</v>
      </c>
      <c r="C1560" s="98" t="s">
        <v>294</v>
      </c>
      <c r="D1560" s="98">
        <v>2015</v>
      </c>
      <c r="E1560" s="98">
        <v>2016</v>
      </c>
      <c r="F1560" s="98" t="s">
        <v>279</v>
      </c>
      <c r="G1560" s="98" t="s">
        <v>278</v>
      </c>
      <c r="H1560" s="98" t="s">
        <v>275</v>
      </c>
      <c r="I1560" s="99">
        <f t="shared" si="60"/>
        <v>0</v>
      </c>
      <c r="J1560" s="99">
        <f t="shared" si="60"/>
        <v>0</v>
      </c>
      <c r="K1560" s="99">
        <f t="shared" si="60"/>
        <v>0</v>
      </c>
      <c r="L1560" s="99">
        <f t="shared" si="60"/>
        <v>0</v>
      </c>
      <c r="M1560" s="99">
        <f t="shared" si="60"/>
        <v>0</v>
      </c>
      <c r="N1560" s="99">
        <f t="shared" ref="N1560:R1610" si="61">1000*98.96*Y1560/24.45</f>
        <v>0</v>
      </c>
      <c r="O1560" s="99">
        <f t="shared" si="61"/>
        <v>0</v>
      </c>
      <c r="P1560" s="99">
        <f t="shared" si="61"/>
        <v>0</v>
      </c>
      <c r="Q1560" s="99">
        <f t="shared" si="61"/>
        <v>0</v>
      </c>
      <c r="R1560" s="99">
        <f t="shared" si="61"/>
        <v>0</v>
      </c>
      <c r="S1560" s="101"/>
      <c r="T1560" s="99">
        <v>0</v>
      </c>
      <c r="U1560" s="99">
        <v>0</v>
      </c>
      <c r="V1560" s="99">
        <v>0</v>
      </c>
      <c r="W1560" s="99">
        <v>0</v>
      </c>
      <c r="X1560" s="99">
        <v>0</v>
      </c>
      <c r="Y1560" s="99">
        <v>0</v>
      </c>
      <c r="Z1560" s="99">
        <v>0</v>
      </c>
      <c r="AA1560" s="99">
        <v>0</v>
      </c>
      <c r="AB1560" s="99">
        <v>0</v>
      </c>
      <c r="AC1560" s="99">
        <v>0</v>
      </c>
    </row>
    <row r="1561" spans="1:29" s="98" customFormat="1" x14ac:dyDescent="0.25">
      <c r="A1561" s="98" t="s">
        <v>113</v>
      </c>
      <c r="B1561" s="98" t="s">
        <v>237</v>
      </c>
      <c r="C1561" s="98" t="s">
        <v>294</v>
      </c>
      <c r="D1561" s="98">
        <v>2015</v>
      </c>
      <c r="E1561" s="98">
        <v>2016</v>
      </c>
      <c r="F1561" s="98" t="s">
        <v>279</v>
      </c>
      <c r="G1561" s="98" t="s">
        <v>278</v>
      </c>
      <c r="H1561" s="98" t="s">
        <v>276</v>
      </c>
      <c r="I1561" s="99">
        <f t="shared" ref="I1561:M1611" si="62">1000*98.96*T1561/24.45</f>
        <v>0</v>
      </c>
      <c r="J1561" s="99">
        <f t="shared" si="62"/>
        <v>0</v>
      </c>
      <c r="K1561" s="99">
        <f t="shared" si="62"/>
        <v>0</v>
      </c>
      <c r="L1561" s="99">
        <f t="shared" si="62"/>
        <v>0</v>
      </c>
      <c r="M1561" s="99">
        <f t="shared" si="62"/>
        <v>0</v>
      </c>
      <c r="N1561" s="99">
        <f t="shared" si="61"/>
        <v>0</v>
      </c>
      <c r="O1561" s="99">
        <f t="shared" si="61"/>
        <v>0</v>
      </c>
      <c r="P1561" s="99">
        <f t="shared" si="61"/>
        <v>0</v>
      </c>
      <c r="Q1561" s="99">
        <f t="shared" si="61"/>
        <v>0</v>
      </c>
      <c r="R1561" s="99">
        <f t="shared" si="61"/>
        <v>0</v>
      </c>
      <c r="S1561" s="101"/>
      <c r="T1561" s="99">
        <v>0</v>
      </c>
      <c r="U1561" s="99">
        <v>0</v>
      </c>
      <c r="V1561" s="99">
        <v>0</v>
      </c>
      <c r="W1561" s="99">
        <v>0</v>
      </c>
      <c r="X1561" s="99">
        <v>0</v>
      </c>
      <c r="Y1561" s="99">
        <v>0</v>
      </c>
      <c r="Z1561" s="99">
        <v>0</v>
      </c>
      <c r="AA1561" s="99">
        <v>0</v>
      </c>
      <c r="AB1561" s="99">
        <v>0</v>
      </c>
      <c r="AC1561" s="99">
        <v>0</v>
      </c>
    </row>
    <row r="1562" spans="1:29" s="98" customFormat="1" x14ac:dyDescent="0.25">
      <c r="A1562" s="98" t="s">
        <v>113</v>
      </c>
      <c r="B1562" s="98" t="s">
        <v>237</v>
      </c>
      <c r="C1562" s="98" t="s">
        <v>294</v>
      </c>
      <c r="D1562" s="98">
        <v>2015</v>
      </c>
      <c r="E1562" s="98">
        <v>2016</v>
      </c>
      <c r="F1562" s="98" t="s">
        <v>280</v>
      </c>
      <c r="G1562" s="98" t="s">
        <v>273</v>
      </c>
      <c r="H1562" s="98" t="s">
        <v>274</v>
      </c>
      <c r="I1562" s="99">
        <f t="shared" si="62"/>
        <v>4.3712392638036813E-12</v>
      </c>
      <c r="J1562" s="99">
        <f t="shared" si="62"/>
        <v>8.8639018404907978E-6</v>
      </c>
      <c r="K1562" s="99">
        <f t="shared" si="62"/>
        <v>8.4591574642126787E-5</v>
      </c>
      <c r="L1562" s="99">
        <f t="shared" si="62"/>
        <v>4.9783558282208591E-4</v>
      </c>
      <c r="M1562" s="99">
        <f t="shared" si="62"/>
        <v>1.8375394683026586E-3</v>
      </c>
      <c r="N1562" s="99">
        <f t="shared" si="61"/>
        <v>4.0879182004089986E-4</v>
      </c>
      <c r="O1562" s="99">
        <f t="shared" si="61"/>
        <v>3.039630265848671E-4</v>
      </c>
      <c r="P1562" s="99">
        <f t="shared" si="61"/>
        <v>1.1494740286298568E-4</v>
      </c>
      <c r="Q1562" s="99">
        <f t="shared" si="61"/>
        <v>5.0997791411042941E-5</v>
      </c>
      <c r="R1562" s="99">
        <f t="shared" si="61"/>
        <v>2.3556122699386505E-5</v>
      </c>
      <c r="S1562" s="101"/>
      <c r="T1562" s="99">
        <v>1.08E-15</v>
      </c>
      <c r="U1562" s="99">
        <v>2.1900000000000001E-9</v>
      </c>
      <c r="V1562" s="99">
        <v>2.0899999999999999E-8</v>
      </c>
      <c r="W1562" s="99">
        <v>1.23E-7</v>
      </c>
      <c r="X1562" s="99">
        <v>4.5400000000000002E-7</v>
      </c>
      <c r="Y1562" s="99">
        <v>1.01E-7</v>
      </c>
      <c r="Z1562" s="99">
        <v>7.5100000000000004E-8</v>
      </c>
      <c r="AA1562" s="99">
        <v>2.84E-8</v>
      </c>
      <c r="AB1562" s="99">
        <v>1.26E-8</v>
      </c>
      <c r="AC1562" s="99">
        <v>5.8200000000000002E-9</v>
      </c>
    </row>
    <row r="1563" spans="1:29" s="98" customFormat="1" x14ac:dyDescent="0.25">
      <c r="A1563" s="98" t="s">
        <v>113</v>
      </c>
      <c r="B1563" s="98" t="s">
        <v>237</v>
      </c>
      <c r="C1563" s="98" t="s">
        <v>294</v>
      </c>
      <c r="D1563" s="98">
        <v>2015</v>
      </c>
      <c r="E1563" s="98">
        <v>2016</v>
      </c>
      <c r="F1563" s="98" t="s">
        <v>280</v>
      </c>
      <c r="G1563" s="98" t="s">
        <v>273</v>
      </c>
      <c r="H1563" s="98" t="s">
        <v>275</v>
      </c>
      <c r="I1563" s="99">
        <f t="shared" si="62"/>
        <v>4.047443762781186E-8</v>
      </c>
      <c r="J1563" s="99">
        <f t="shared" si="62"/>
        <v>3.2055754601226992E-4</v>
      </c>
      <c r="K1563" s="99">
        <f t="shared" si="62"/>
        <v>2.914159509202454E-3</v>
      </c>
      <c r="L1563" s="99">
        <f t="shared" si="62"/>
        <v>9.2281717791411061E-3</v>
      </c>
      <c r="M1563" s="99">
        <f t="shared" si="62"/>
        <v>2.3879918200409002E-2</v>
      </c>
      <c r="N1563" s="99">
        <f t="shared" si="61"/>
        <v>3.2743820040899798E-3</v>
      </c>
      <c r="O1563" s="99">
        <f t="shared" si="61"/>
        <v>1.457079754601227E-3</v>
      </c>
      <c r="P1563" s="99">
        <f t="shared" si="61"/>
        <v>5.585472392638036E-4</v>
      </c>
      <c r="Q1563" s="99">
        <f t="shared" si="61"/>
        <v>2.9991558282208589E-4</v>
      </c>
      <c r="R1563" s="99">
        <f t="shared" si="61"/>
        <v>1.6756417177914111E-4</v>
      </c>
      <c r="S1563" s="101"/>
      <c r="T1563" s="99">
        <v>9.9999999999999994E-12</v>
      </c>
      <c r="U1563" s="99">
        <v>7.9199999999999995E-8</v>
      </c>
      <c r="V1563" s="99">
        <v>7.1999999999999999E-7</v>
      </c>
      <c r="W1563" s="99">
        <v>2.2800000000000002E-6</v>
      </c>
      <c r="X1563" s="99">
        <v>5.9000000000000003E-6</v>
      </c>
      <c r="Y1563" s="99">
        <v>8.09E-7</v>
      </c>
      <c r="Z1563" s="99">
        <v>3.5999999999999999E-7</v>
      </c>
      <c r="AA1563" s="99">
        <v>1.3799999999999999E-7</v>
      </c>
      <c r="AB1563" s="99">
        <v>7.4099999999999995E-8</v>
      </c>
      <c r="AC1563" s="99">
        <v>4.14E-8</v>
      </c>
    </row>
    <row r="1564" spans="1:29" s="98" customFormat="1" x14ac:dyDescent="0.25">
      <c r="A1564" s="98" t="s">
        <v>113</v>
      </c>
      <c r="B1564" s="98" t="s">
        <v>237</v>
      </c>
      <c r="C1564" s="98" t="s">
        <v>294</v>
      </c>
      <c r="D1564" s="98">
        <v>2015</v>
      </c>
      <c r="E1564" s="98">
        <v>2016</v>
      </c>
      <c r="F1564" s="98" t="s">
        <v>280</v>
      </c>
      <c r="G1564" s="98" t="s">
        <v>273</v>
      </c>
      <c r="H1564" s="98" t="s">
        <v>276</v>
      </c>
      <c r="I1564" s="99">
        <f t="shared" si="62"/>
        <v>2.1046707566462169E-5</v>
      </c>
      <c r="J1564" s="99">
        <f t="shared" si="62"/>
        <v>9.6733905930470338E-3</v>
      </c>
      <c r="K1564" s="99">
        <f t="shared" si="62"/>
        <v>6.1925889570552145E-2</v>
      </c>
      <c r="L1564" s="99">
        <f t="shared" si="62"/>
        <v>0.11332842535787321</v>
      </c>
      <c r="M1564" s="99">
        <f t="shared" si="62"/>
        <v>0.27198822085889568</v>
      </c>
      <c r="N1564" s="99">
        <f t="shared" si="61"/>
        <v>0.11170944785276074</v>
      </c>
      <c r="O1564" s="99">
        <f t="shared" si="61"/>
        <v>7.0830265848670748E-2</v>
      </c>
      <c r="P1564" s="99">
        <f t="shared" si="61"/>
        <v>3.1327214723926383E-2</v>
      </c>
      <c r="Q1564" s="99">
        <f t="shared" si="61"/>
        <v>1.4489848670756646E-2</v>
      </c>
      <c r="R1564" s="99">
        <f t="shared" si="61"/>
        <v>6.1521145194274032E-3</v>
      </c>
      <c r="S1564" s="101"/>
      <c r="T1564" s="99">
        <v>5.2000000000000002E-9</v>
      </c>
      <c r="U1564" s="99">
        <v>2.39E-6</v>
      </c>
      <c r="V1564" s="99">
        <v>1.5299999999999999E-5</v>
      </c>
      <c r="W1564" s="99">
        <v>2.8E-5</v>
      </c>
      <c r="X1564" s="99">
        <v>6.7199999999999994E-5</v>
      </c>
      <c r="Y1564" s="99">
        <v>2.76E-5</v>
      </c>
      <c r="Z1564" s="99">
        <v>1.7499999999999998E-5</v>
      </c>
      <c r="AA1564" s="99">
        <v>7.7400000000000004E-6</v>
      </c>
      <c r="AB1564" s="99">
        <v>3.58E-6</v>
      </c>
      <c r="AC1564" s="99">
        <v>1.5200000000000001E-6</v>
      </c>
    </row>
    <row r="1565" spans="1:29" s="98" customFormat="1" x14ac:dyDescent="0.25">
      <c r="A1565" s="98" t="s">
        <v>113</v>
      </c>
      <c r="B1565" s="98" t="s">
        <v>237</v>
      </c>
      <c r="C1565" s="98" t="s">
        <v>294</v>
      </c>
      <c r="D1565" s="98">
        <v>2015</v>
      </c>
      <c r="E1565" s="98">
        <v>2016</v>
      </c>
      <c r="F1565" s="98" t="s">
        <v>280</v>
      </c>
      <c r="G1565" s="98" t="s">
        <v>277</v>
      </c>
      <c r="H1565" s="98" t="s">
        <v>274</v>
      </c>
      <c r="I1565" s="99">
        <f t="shared" si="62"/>
        <v>5.7068957055214736E-6</v>
      </c>
      <c r="J1565" s="99">
        <f t="shared" si="62"/>
        <v>1.5825505112474437E-3</v>
      </c>
      <c r="K1565" s="99">
        <f t="shared" si="62"/>
        <v>4.1283926380368098E-3</v>
      </c>
      <c r="L1565" s="99">
        <f t="shared" si="62"/>
        <v>2.2179991820040903E-2</v>
      </c>
      <c r="M1565" s="99">
        <f t="shared" si="62"/>
        <v>5.2212024539877298E-2</v>
      </c>
      <c r="N1565" s="99">
        <f t="shared" si="61"/>
        <v>9.1067484662576692E-3</v>
      </c>
      <c r="O1565" s="99">
        <f t="shared" si="61"/>
        <v>6.9211288343558287E-3</v>
      </c>
      <c r="P1565" s="99">
        <f t="shared" si="61"/>
        <v>2.1937145194274028E-3</v>
      </c>
      <c r="Q1565" s="99">
        <f t="shared" si="61"/>
        <v>9.2281717791411046E-4</v>
      </c>
      <c r="R1565" s="99">
        <f t="shared" si="61"/>
        <v>3.9907795501022494E-4</v>
      </c>
      <c r="S1565" s="101"/>
      <c r="T1565" s="99">
        <v>1.4100000000000001E-9</v>
      </c>
      <c r="U1565" s="99">
        <v>3.9099999999999999E-7</v>
      </c>
      <c r="V1565" s="99">
        <v>1.02E-6</v>
      </c>
      <c r="W1565" s="99">
        <v>5.48E-6</v>
      </c>
      <c r="X1565" s="99">
        <v>1.29E-5</v>
      </c>
      <c r="Y1565" s="99">
        <v>2.2500000000000001E-6</v>
      </c>
      <c r="Z1565" s="99">
        <v>1.7099999999999999E-6</v>
      </c>
      <c r="AA1565" s="99">
        <v>5.4199999999999996E-7</v>
      </c>
      <c r="AB1565" s="99">
        <v>2.28E-7</v>
      </c>
      <c r="AC1565" s="99">
        <v>9.8599999999999996E-8</v>
      </c>
    </row>
    <row r="1566" spans="1:29" s="98" customFormat="1" x14ac:dyDescent="0.25">
      <c r="A1566" s="98" t="s">
        <v>113</v>
      </c>
      <c r="B1566" s="98" t="s">
        <v>237</v>
      </c>
      <c r="C1566" s="98" t="s">
        <v>294</v>
      </c>
      <c r="D1566" s="98">
        <v>2015</v>
      </c>
      <c r="E1566" s="98">
        <v>2016</v>
      </c>
      <c r="F1566" s="98" t="s">
        <v>280</v>
      </c>
      <c r="G1566" s="98" t="s">
        <v>277</v>
      </c>
      <c r="H1566" s="98" t="s">
        <v>275</v>
      </c>
      <c r="I1566" s="99">
        <f t="shared" si="62"/>
        <v>6.6378077709611455E-6</v>
      </c>
      <c r="J1566" s="99">
        <f t="shared" si="62"/>
        <v>2.1168130879345606E-3</v>
      </c>
      <c r="K1566" s="99">
        <f t="shared" si="62"/>
        <v>1.4651746421267896E-2</v>
      </c>
      <c r="L1566" s="99">
        <f t="shared" si="62"/>
        <v>3.1934331288343561E-2</v>
      </c>
      <c r="M1566" s="99">
        <f t="shared" si="62"/>
        <v>7.042552147239263E-2</v>
      </c>
      <c r="N1566" s="99">
        <f t="shared" si="61"/>
        <v>2.0318167689161556E-2</v>
      </c>
      <c r="O1566" s="99">
        <f t="shared" si="61"/>
        <v>1.0604302658486707E-2</v>
      </c>
      <c r="P1566" s="99">
        <f t="shared" si="61"/>
        <v>3.4200899795501019E-3</v>
      </c>
      <c r="Q1566" s="99">
        <f t="shared" si="61"/>
        <v>1.4085104294478527E-3</v>
      </c>
      <c r="R1566" s="99">
        <f t="shared" si="61"/>
        <v>5.7068957055214729E-4</v>
      </c>
      <c r="S1566" s="101"/>
      <c r="T1566" s="99">
        <v>1.6399999999999999E-9</v>
      </c>
      <c r="U1566" s="99">
        <v>5.2300000000000001E-7</v>
      </c>
      <c r="V1566" s="99">
        <v>3.6200000000000001E-6</v>
      </c>
      <c r="W1566" s="99">
        <v>7.8900000000000007E-6</v>
      </c>
      <c r="X1566" s="99">
        <v>1.7399999999999999E-5</v>
      </c>
      <c r="Y1566" s="99">
        <v>5.0200000000000002E-6</v>
      </c>
      <c r="Z1566" s="99">
        <v>2.6199999999999999E-6</v>
      </c>
      <c r="AA1566" s="99">
        <v>8.4499999999999996E-7</v>
      </c>
      <c r="AB1566" s="99">
        <v>3.4799999999999999E-7</v>
      </c>
      <c r="AC1566" s="99">
        <v>1.4100000000000001E-7</v>
      </c>
    </row>
    <row r="1567" spans="1:29" s="98" customFormat="1" x14ac:dyDescent="0.25">
      <c r="A1567" s="98" t="s">
        <v>113</v>
      </c>
      <c r="B1567" s="98" t="s">
        <v>237</v>
      </c>
      <c r="C1567" s="98" t="s">
        <v>294</v>
      </c>
      <c r="D1567" s="98">
        <v>2015</v>
      </c>
      <c r="E1567" s="98">
        <v>2016</v>
      </c>
      <c r="F1567" s="98" t="s">
        <v>280</v>
      </c>
      <c r="G1567" s="98" t="s">
        <v>277</v>
      </c>
      <c r="H1567" s="98" t="s">
        <v>276</v>
      </c>
      <c r="I1567" s="99">
        <f t="shared" si="62"/>
        <v>1.040193047034765E-5</v>
      </c>
      <c r="J1567" s="99">
        <f t="shared" si="62"/>
        <v>3.03558282208589E-3</v>
      </c>
      <c r="K1567" s="99">
        <f t="shared" si="62"/>
        <v>3.3148564417177916E-2</v>
      </c>
      <c r="L1567" s="99">
        <f t="shared" si="62"/>
        <v>4.3307648261758681E-2</v>
      </c>
      <c r="M1567" s="99">
        <f t="shared" si="62"/>
        <v>9.1472229038854824E-2</v>
      </c>
      <c r="N1567" s="99">
        <f t="shared" si="61"/>
        <v>5.4640490797546015E-2</v>
      </c>
      <c r="O1567" s="99">
        <f t="shared" si="61"/>
        <v>2.6267910020449897E-2</v>
      </c>
      <c r="P1567" s="99">
        <f t="shared" si="61"/>
        <v>1.3356564417177915E-2</v>
      </c>
      <c r="Q1567" s="99">
        <f t="shared" si="61"/>
        <v>6.6782822085889575E-3</v>
      </c>
      <c r="R1567" s="99">
        <f t="shared" si="61"/>
        <v>2.8413055214723927E-3</v>
      </c>
      <c r="S1567" s="101"/>
      <c r="T1567" s="99">
        <v>2.57E-9</v>
      </c>
      <c r="U1567" s="99">
        <v>7.5000000000000002E-7</v>
      </c>
      <c r="V1567" s="99">
        <v>8.1899999999999995E-6</v>
      </c>
      <c r="W1567" s="99">
        <v>1.0699999999999999E-5</v>
      </c>
      <c r="X1567" s="99">
        <v>2.26E-5</v>
      </c>
      <c r="Y1567" s="99">
        <v>1.3499999999999999E-5</v>
      </c>
      <c r="Z1567" s="99">
        <v>6.4899999999999997E-6</v>
      </c>
      <c r="AA1567" s="99">
        <v>3.3000000000000002E-6</v>
      </c>
      <c r="AB1567" s="99">
        <v>1.6500000000000001E-6</v>
      </c>
      <c r="AC1567" s="99">
        <v>7.0200000000000001E-7</v>
      </c>
    </row>
    <row r="1568" spans="1:29" s="98" customFormat="1" x14ac:dyDescent="0.25">
      <c r="A1568" s="98" t="s">
        <v>113</v>
      </c>
      <c r="B1568" s="98" t="s">
        <v>237</v>
      </c>
      <c r="C1568" s="98" t="s">
        <v>294</v>
      </c>
      <c r="D1568" s="98">
        <v>2015</v>
      </c>
      <c r="E1568" s="98">
        <v>2016</v>
      </c>
      <c r="F1568" s="98" t="s">
        <v>280</v>
      </c>
      <c r="G1568" s="98" t="s">
        <v>278</v>
      </c>
      <c r="H1568" s="98" t="s">
        <v>274</v>
      </c>
      <c r="I1568" s="99">
        <f t="shared" si="62"/>
        <v>2.4144558754129329E-6</v>
      </c>
      <c r="J1568" s="99">
        <f t="shared" si="62"/>
        <v>6.6954060091238034E-4</v>
      </c>
      <c r="K1568" s="99">
        <f t="shared" si="62"/>
        <v>1.746627654554037E-3</v>
      </c>
      <c r="L1568" s="99">
        <f t="shared" si="62"/>
        <v>9.3838426930942329E-3</v>
      </c>
      <c r="M1568" s="99">
        <f t="shared" si="62"/>
        <v>2.2089702689948098E-2</v>
      </c>
      <c r="N1568" s="99">
        <f t="shared" si="61"/>
        <v>3.8528551203397834E-3</v>
      </c>
      <c r="O1568" s="99">
        <f t="shared" si="61"/>
        <v>2.9281698914582336E-3</v>
      </c>
      <c r="P1568" s="99">
        <f t="shared" si="61"/>
        <v>9.2810998898851531E-4</v>
      </c>
      <c r="Q1568" s="99">
        <f t="shared" si="61"/>
        <v>3.9042265219443151E-4</v>
      </c>
      <c r="R1568" s="99">
        <f t="shared" si="61"/>
        <v>1.6884067327355666E-4</v>
      </c>
      <c r="S1568" s="101"/>
      <c r="T1568" s="99">
        <v>5.9653846153846201E-10</v>
      </c>
      <c r="U1568" s="99">
        <v>1.6542307692307699E-7</v>
      </c>
      <c r="V1568" s="99">
        <v>4.3153846153846201E-7</v>
      </c>
      <c r="W1568" s="99">
        <v>2.3184615384615401E-6</v>
      </c>
      <c r="X1568" s="99">
        <v>5.4576923076923101E-6</v>
      </c>
      <c r="Y1568" s="99">
        <v>9.5192307692307703E-7</v>
      </c>
      <c r="Z1568" s="99">
        <v>7.2346153846153805E-7</v>
      </c>
      <c r="AA1568" s="99">
        <v>2.29307692307692E-7</v>
      </c>
      <c r="AB1568" s="99">
        <v>9.6461538461538498E-8</v>
      </c>
      <c r="AC1568" s="99">
        <v>4.17153846153846E-8</v>
      </c>
    </row>
    <row r="1569" spans="1:29" s="98" customFormat="1" x14ac:dyDescent="0.25">
      <c r="A1569" s="98" t="s">
        <v>113</v>
      </c>
      <c r="B1569" s="98" t="s">
        <v>237</v>
      </c>
      <c r="C1569" s="98" t="s">
        <v>294</v>
      </c>
      <c r="D1569" s="98">
        <v>2015</v>
      </c>
      <c r="E1569" s="98">
        <v>2016</v>
      </c>
      <c r="F1569" s="98" t="s">
        <v>280</v>
      </c>
      <c r="G1569" s="98" t="s">
        <v>278</v>
      </c>
      <c r="H1569" s="98" t="s">
        <v>275</v>
      </c>
      <c r="I1569" s="99">
        <f t="shared" si="62"/>
        <v>2.8083032877143317E-6</v>
      </c>
      <c r="J1569" s="99">
        <f t="shared" si="62"/>
        <v>8.9557476797231497E-4</v>
      </c>
      <c r="K1569" s="99">
        <f t="shared" si="62"/>
        <v>6.1988157936133338E-3</v>
      </c>
      <c r="L1569" s="99">
        <f t="shared" si="62"/>
        <v>1.3510678621991493E-2</v>
      </c>
      <c r="M1569" s="99">
        <f t="shared" si="62"/>
        <v>2.9795412930627648E-2</v>
      </c>
      <c r="N1569" s="99">
        <f t="shared" si="61"/>
        <v>8.5961478684914109E-3</v>
      </c>
      <c r="O1569" s="99">
        <f t="shared" si="61"/>
        <v>4.4864357401289984E-3</v>
      </c>
      <c r="P1569" s="99">
        <f t="shared" si="61"/>
        <v>1.446961145194274E-3</v>
      </c>
      <c r="Q1569" s="99">
        <f t="shared" si="61"/>
        <v>5.9590825861255219E-4</v>
      </c>
      <c r="R1569" s="99">
        <f t="shared" si="61"/>
        <v>2.4144558754129325E-4</v>
      </c>
      <c r="S1569" s="101"/>
      <c r="T1569" s="99">
        <v>6.9384615384615405E-10</v>
      </c>
      <c r="U1569" s="99">
        <v>2.2126923076923099E-7</v>
      </c>
      <c r="V1569" s="99">
        <v>1.5315384615384601E-6</v>
      </c>
      <c r="W1569" s="99">
        <v>3.33807692307692E-6</v>
      </c>
      <c r="X1569" s="99">
        <v>7.3615384615384599E-6</v>
      </c>
      <c r="Y1569" s="99">
        <v>2.1238461538461498E-6</v>
      </c>
      <c r="Z1569" s="99">
        <v>1.1084615384615401E-6</v>
      </c>
      <c r="AA1569" s="99">
        <v>3.5750000000000002E-7</v>
      </c>
      <c r="AB1569" s="99">
        <v>1.47230769230769E-7</v>
      </c>
      <c r="AC1569" s="99">
        <v>5.9653846153846194E-8</v>
      </c>
    </row>
    <row r="1570" spans="1:29" s="98" customFormat="1" x14ac:dyDescent="0.25">
      <c r="A1570" s="98" t="s">
        <v>113</v>
      </c>
      <c r="B1570" s="98" t="s">
        <v>237</v>
      </c>
      <c r="C1570" s="98" t="s">
        <v>294</v>
      </c>
      <c r="D1570" s="98">
        <v>2015</v>
      </c>
      <c r="E1570" s="98">
        <v>2016</v>
      </c>
      <c r="F1570" s="98" t="s">
        <v>280</v>
      </c>
      <c r="G1570" s="98" t="s">
        <v>278</v>
      </c>
      <c r="H1570" s="98" t="s">
        <v>276</v>
      </c>
      <c r="I1570" s="99">
        <f t="shared" si="62"/>
        <v>4.4008167374547655E-6</v>
      </c>
      <c r="J1570" s="99">
        <f t="shared" si="62"/>
        <v>1.2842850401132597E-3</v>
      </c>
      <c r="K1570" s="99">
        <f t="shared" si="62"/>
        <v>1.4024392638036809E-2</v>
      </c>
      <c r="L1570" s="99">
        <f t="shared" si="62"/>
        <v>1.8322466572282533E-2</v>
      </c>
      <c r="M1570" s="99">
        <f t="shared" si="62"/>
        <v>3.8699789208746255E-2</v>
      </c>
      <c r="N1570" s="99">
        <f t="shared" si="61"/>
        <v>2.3117130722038689E-2</v>
      </c>
      <c r="O1570" s="99">
        <f t="shared" si="61"/>
        <v>1.1113346547113415E-2</v>
      </c>
      <c r="P1570" s="99">
        <f t="shared" si="61"/>
        <v>5.650854176498364E-3</v>
      </c>
      <c r="Q1570" s="99">
        <f t="shared" si="61"/>
        <v>2.8254270882491733E-3</v>
      </c>
      <c r="R1570" s="99">
        <f t="shared" si="61"/>
        <v>1.2020907975460124E-3</v>
      </c>
      <c r="S1570" s="101"/>
      <c r="T1570" s="99">
        <v>1.0873076923076901E-9</v>
      </c>
      <c r="U1570" s="99">
        <v>3.1730769230769199E-7</v>
      </c>
      <c r="V1570" s="99">
        <v>3.4649999999999999E-6</v>
      </c>
      <c r="W1570" s="99">
        <v>4.5269230769230796E-6</v>
      </c>
      <c r="X1570" s="99">
        <v>9.56153846153846E-6</v>
      </c>
      <c r="Y1570" s="99">
        <v>5.7115384615384596E-6</v>
      </c>
      <c r="Z1570" s="99">
        <v>2.74576923076923E-6</v>
      </c>
      <c r="AA1570" s="99">
        <v>1.3961538461538499E-6</v>
      </c>
      <c r="AB1570" s="99">
        <v>6.9807692307692295E-7</v>
      </c>
      <c r="AC1570" s="99">
        <v>2.9700000000000003E-7</v>
      </c>
    </row>
    <row r="1571" spans="1:29" s="98" customFormat="1" x14ac:dyDescent="0.25">
      <c r="A1571" s="98" t="s">
        <v>113</v>
      </c>
      <c r="B1571" s="98" t="s">
        <v>237</v>
      </c>
      <c r="C1571" s="98" t="s">
        <v>294</v>
      </c>
      <c r="D1571" s="98">
        <v>2016</v>
      </c>
      <c r="E1571" s="98">
        <v>2016</v>
      </c>
      <c r="F1571" s="98" t="s">
        <v>272</v>
      </c>
      <c r="G1571" s="98" t="s">
        <v>273</v>
      </c>
      <c r="H1571" s="98" t="s">
        <v>274</v>
      </c>
      <c r="I1571" s="99">
        <f t="shared" si="62"/>
        <v>4.4117137014314931E-12</v>
      </c>
      <c r="J1571" s="99">
        <f t="shared" si="62"/>
        <v>8.9448507157464213E-6</v>
      </c>
      <c r="K1571" s="99">
        <f t="shared" si="62"/>
        <v>8.5805807770961159E-5</v>
      </c>
      <c r="L1571" s="99">
        <f t="shared" si="62"/>
        <v>5.0188302658486707E-4</v>
      </c>
      <c r="M1571" s="99">
        <f t="shared" si="62"/>
        <v>1.8618241308793458E-3</v>
      </c>
      <c r="N1571" s="99">
        <f t="shared" si="61"/>
        <v>4.1688670756646217E-4</v>
      </c>
      <c r="O1571" s="99">
        <f t="shared" si="61"/>
        <v>3.0760572597137017E-4</v>
      </c>
      <c r="P1571" s="99">
        <f t="shared" si="61"/>
        <v>1.1616163599182004E-4</v>
      </c>
      <c r="Q1571" s="99">
        <f t="shared" si="61"/>
        <v>5.1402535787321065E-5</v>
      </c>
      <c r="R1571" s="99">
        <f t="shared" si="61"/>
        <v>2.3839443762781184E-5</v>
      </c>
      <c r="S1571" s="101"/>
      <c r="T1571" s="99">
        <v>1.09E-15</v>
      </c>
      <c r="U1571" s="99">
        <v>2.21E-9</v>
      </c>
      <c r="V1571" s="99">
        <v>2.1200000000000001E-8</v>
      </c>
      <c r="W1571" s="99">
        <v>1.24E-7</v>
      </c>
      <c r="X1571" s="99">
        <v>4.5999999999999999E-7</v>
      </c>
      <c r="Y1571" s="99">
        <v>1.03E-7</v>
      </c>
      <c r="Z1571" s="99">
        <v>7.6000000000000006E-8</v>
      </c>
      <c r="AA1571" s="99">
        <v>2.8699999999999999E-8</v>
      </c>
      <c r="AB1571" s="99">
        <v>1.27E-8</v>
      </c>
      <c r="AC1571" s="99">
        <v>5.8900000000000001E-9</v>
      </c>
    </row>
    <row r="1572" spans="1:29" s="98" customFormat="1" x14ac:dyDescent="0.25">
      <c r="A1572" s="98" t="s">
        <v>113</v>
      </c>
      <c r="B1572" s="98" t="s">
        <v>237</v>
      </c>
      <c r="C1572" s="98" t="s">
        <v>294</v>
      </c>
      <c r="D1572" s="98">
        <v>2016</v>
      </c>
      <c r="E1572" s="98">
        <v>2016</v>
      </c>
      <c r="F1572" s="98" t="s">
        <v>272</v>
      </c>
      <c r="G1572" s="98" t="s">
        <v>273</v>
      </c>
      <c r="H1572" s="98" t="s">
        <v>275</v>
      </c>
      <c r="I1572" s="99">
        <f t="shared" si="62"/>
        <v>4.1283926380368103E-8</v>
      </c>
      <c r="J1572" s="99">
        <f t="shared" si="62"/>
        <v>3.2420024539877305E-4</v>
      </c>
      <c r="K1572" s="99">
        <f t="shared" si="62"/>
        <v>2.9465390593047033E-3</v>
      </c>
      <c r="L1572" s="99">
        <f t="shared" si="62"/>
        <v>9.3495950920245395E-3</v>
      </c>
      <c r="M1572" s="99">
        <f t="shared" si="62"/>
        <v>2.416323926380368E-2</v>
      </c>
      <c r="N1572" s="99">
        <f t="shared" si="61"/>
        <v>3.3108089979550104E-3</v>
      </c>
      <c r="O1572" s="99">
        <f t="shared" si="61"/>
        <v>1.4732695296523516E-3</v>
      </c>
      <c r="P1572" s="99">
        <f t="shared" si="61"/>
        <v>5.6259468302658486E-4</v>
      </c>
      <c r="Q1572" s="99">
        <f t="shared" si="61"/>
        <v>3.0315353783231088E-4</v>
      </c>
      <c r="R1572" s="99">
        <f t="shared" si="61"/>
        <v>1.6958789366053171E-4</v>
      </c>
      <c r="S1572" s="101"/>
      <c r="T1572" s="99">
        <v>1.0199999999999999E-11</v>
      </c>
      <c r="U1572" s="99">
        <v>8.0099999999999996E-8</v>
      </c>
      <c r="V1572" s="99">
        <v>7.2799999999999995E-7</v>
      </c>
      <c r="W1572" s="99">
        <v>2.3099999999999999E-6</v>
      </c>
      <c r="X1572" s="99">
        <v>5.9699999999999996E-6</v>
      </c>
      <c r="Y1572" s="99">
        <v>8.1800000000000005E-7</v>
      </c>
      <c r="Z1572" s="99">
        <v>3.6399999999999998E-7</v>
      </c>
      <c r="AA1572" s="99">
        <v>1.3899999999999999E-7</v>
      </c>
      <c r="AB1572" s="99">
        <v>7.4900000000000002E-8</v>
      </c>
      <c r="AC1572" s="99">
        <v>4.1899999999999998E-8</v>
      </c>
    </row>
    <row r="1573" spans="1:29" s="98" customFormat="1" x14ac:dyDescent="0.25">
      <c r="A1573" s="98" t="s">
        <v>113</v>
      </c>
      <c r="B1573" s="98" t="s">
        <v>237</v>
      </c>
      <c r="C1573" s="98" t="s">
        <v>294</v>
      </c>
      <c r="D1573" s="98">
        <v>2016</v>
      </c>
      <c r="E1573" s="98">
        <v>2016</v>
      </c>
      <c r="F1573" s="98" t="s">
        <v>272</v>
      </c>
      <c r="G1573" s="98" t="s">
        <v>273</v>
      </c>
      <c r="H1573" s="98" t="s">
        <v>276</v>
      </c>
      <c r="I1573" s="99">
        <f t="shared" si="62"/>
        <v>2.1289554192229036E-5</v>
      </c>
      <c r="J1573" s="99">
        <f t="shared" si="62"/>
        <v>9.7948139059304707E-3</v>
      </c>
      <c r="K1573" s="99">
        <f t="shared" si="62"/>
        <v>6.2735378323108396E-2</v>
      </c>
      <c r="L1573" s="99">
        <f t="shared" si="62"/>
        <v>0.11454265848670758</v>
      </c>
      <c r="M1573" s="99">
        <f t="shared" si="62"/>
        <v>0.27522617586912068</v>
      </c>
      <c r="N1573" s="99">
        <f t="shared" si="61"/>
        <v>0.1129236809815951</v>
      </c>
      <c r="O1573" s="99">
        <f t="shared" si="61"/>
        <v>7.1639754601226999E-2</v>
      </c>
      <c r="P1573" s="99">
        <f t="shared" si="61"/>
        <v>3.1691484662576687E-2</v>
      </c>
      <c r="Q1573" s="99">
        <f t="shared" si="61"/>
        <v>1.4651746421267896E-2</v>
      </c>
      <c r="R1573" s="99">
        <f t="shared" si="61"/>
        <v>6.2330633946830272E-3</v>
      </c>
      <c r="S1573" s="101"/>
      <c r="T1573" s="99">
        <v>5.2599999999999996E-9</v>
      </c>
      <c r="U1573" s="99">
        <v>2.4200000000000001E-6</v>
      </c>
      <c r="V1573" s="99">
        <v>1.5500000000000001E-5</v>
      </c>
      <c r="W1573" s="99">
        <v>2.83E-5</v>
      </c>
      <c r="X1573" s="99">
        <v>6.7999999999999999E-5</v>
      </c>
      <c r="Y1573" s="99">
        <v>2.7900000000000001E-5</v>
      </c>
      <c r="Z1573" s="99">
        <v>1.77E-5</v>
      </c>
      <c r="AA1573" s="99">
        <v>7.8299999999999996E-6</v>
      </c>
      <c r="AB1573" s="99">
        <v>3.6200000000000001E-6</v>
      </c>
      <c r="AC1573" s="99">
        <v>1.5400000000000001E-6</v>
      </c>
    </row>
    <row r="1574" spans="1:29" s="98" customFormat="1" x14ac:dyDescent="0.25">
      <c r="A1574" s="98" t="s">
        <v>113</v>
      </c>
      <c r="B1574" s="98" t="s">
        <v>237</v>
      </c>
      <c r="C1574" s="98" t="s">
        <v>294</v>
      </c>
      <c r="D1574" s="98">
        <v>2016</v>
      </c>
      <c r="E1574" s="98">
        <v>2016</v>
      </c>
      <c r="F1574" s="98" t="s">
        <v>272</v>
      </c>
      <c r="G1574" s="98" t="s">
        <v>277</v>
      </c>
      <c r="H1574" s="98" t="s">
        <v>274</v>
      </c>
      <c r="I1574" s="99">
        <f t="shared" si="62"/>
        <v>5.7473701431492845E-6</v>
      </c>
      <c r="J1574" s="99">
        <f t="shared" si="62"/>
        <v>1.6027877300613497E-3</v>
      </c>
      <c r="K1574" s="99">
        <f t="shared" si="62"/>
        <v>4.1688670756646227E-3</v>
      </c>
      <c r="L1574" s="99">
        <f t="shared" si="62"/>
        <v>2.2422838445807773E-2</v>
      </c>
      <c r="M1574" s="99">
        <f t="shared" si="62"/>
        <v>5.2616768916155417E-2</v>
      </c>
      <c r="N1574" s="99">
        <f t="shared" si="61"/>
        <v>9.1876973415132915E-3</v>
      </c>
      <c r="O1574" s="99">
        <f t="shared" si="61"/>
        <v>7.0020777096114518E-3</v>
      </c>
      <c r="P1574" s="99">
        <f t="shared" si="61"/>
        <v>2.2179991820040902E-3</v>
      </c>
      <c r="Q1574" s="99">
        <f t="shared" si="61"/>
        <v>9.3495950920245404E-4</v>
      </c>
      <c r="R1574" s="99">
        <f t="shared" si="61"/>
        <v>4.0353014314928429E-4</v>
      </c>
      <c r="S1574" s="101"/>
      <c r="T1574" s="99">
        <v>1.4200000000000001E-9</v>
      </c>
      <c r="U1574" s="99">
        <v>3.96E-7</v>
      </c>
      <c r="V1574" s="99">
        <v>1.0300000000000001E-6</v>
      </c>
      <c r="W1574" s="99">
        <v>5.5400000000000003E-6</v>
      </c>
      <c r="X1574" s="99">
        <v>1.2999999999999999E-5</v>
      </c>
      <c r="Y1574" s="99">
        <v>2.2699999999999999E-6</v>
      </c>
      <c r="Z1574" s="99">
        <v>1.73E-6</v>
      </c>
      <c r="AA1574" s="99">
        <v>5.4799999999999998E-7</v>
      </c>
      <c r="AB1574" s="99">
        <v>2.3099999999999999E-7</v>
      </c>
      <c r="AC1574" s="99">
        <v>9.9699999999999999E-8</v>
      </c>
    </row>
    <row r="1575" spans="1:29" s="98" customFormat="1" x14ac:dyDescent="0.25">
      <c r="A1575" s="98" t="s">
        <v>113</v>
      </c>
      <c r="B1575" s="98" t="s">
        <v>237</v>
      </c>
      <c r="C1575" s="98" t="s">
        <v>294</v>
      </c>
      <c r="D1575" s="98">
        <v>2016</v>
      </c>
      <c r="E1575" s="98">
        <v>2016</v>
      </c>
      <c r="F1575" s="98" t="s">
        <v>272</v>
      </c>
      <c r="G1575" s="98" t="s">
        <v>277</v>
      </c>
      <c r="H1575" s="98" t="s">
        <v>275</v>
      </c>
      <c r="I1575" s="99">
        <f t="shared" si="62"/>
        <v>6.7187566462167697E-6</v>
      </c>
      <c r="J1575" s="99">
        <f t="shared" si="62"/>
        <v>2.1410977505112476E-3</v>
      </c>
      <c r="K1575" s="99">
        <f t="shared" si="62"/>
        <v>1.4854118609406953E-2</v>
      </c>
      <c r="L1575" s="99">
        <f t="shared" si="62"/>
        <v>3.2298601226993864E-2</v>
      </c>
      <c r="M1575" s="99">
        <f t="shared" si="62"/>
        <v>7.123501022494888E-2</v>
      </c>
      <c r="N1575" s="99">
        <f t="shared" si="61"/>
        <v>2.0520539877300611E-2</v>
      </c>
      <c r="O1575" s="99">
        <f t="shared" si="61"/>
        <v>1.0725725971370142E-2</v>
      </c>
      <c r="P1575" s="99">
        <f t="shared" si="61"/>
        <v>3.4565169734151334E-3</v>
      </c>
      <c r="Q1575" s="99">
        <f t="shared" si="61"/>
        <v>1.4247002044989775E-3</v>
      </c>
      <c r="R1575" s="99">
        <f t="shared" si="61"/>
        <v>5.787844580777096E-4</v>
      </c>
      <c r="S1575" s="101"/>
      <c r="T1575" s="99">
        <v>1.6600000000000001E-9</v>
      </c>
      <c r="U1575" s="99">
        <v>5.2900000000000004E-7</v>
      </c>
      <c r="V1575" s="99">
        <v>3.67E-6</v>
      </c>
      <c r="W1575" s="99">
        <v>7.9799999999999998E-6</v>
      </c>
      <c r="X1575" s="99">
        <v>1.7600000000000001E-5</v>
      </c>
      <c r="Y1575" s="99">
        <v>5.0699999999999997E-6</v>
      </c>
      <c r="Z1575" s="99">
        <v>2.65E-6</v>
      </c>
      <c r="AA1575" s="99">
        <v>8.54E-7</v>
      </c>
      <c r="AB1575" s="99">
        <v>3.5199999999999998E-7</v>
      </c>
      <c r="AC1575" s="99">
        <v>1.43E-7</v>
      </c>
    </row>
    <row r="1576" spans="1:29" s="98" customFormat="1" x14ac:dyDescent="0.25">
      <c r="A1576" s="98" t="s">
        <v>113</v>
      </c>
      <c r="B1576" s="98" t="s">
        <v>237</v>
      </c>
      <c r="C1576" s="98" t="s">
        <v>294</v>
      </c>
      <c r="D1576" s="98">
        <v>2016</v>
      </c>
      <c r="E1576" s="98">
        <v>2016</v>
      </c>
      <c r="F1576" s="98" t="s">
        <v>272</v>
      </c>
      <c r="G1576" s="98" t="s">
        <v>277</v>
      </c>
      <c r="H1576" s="98" t="s">
        <v>276</v>
      </c>
      <c r="I1576" s="99">
        <f t="shared" si="62"/>
        <v>1.0523353783231085E-5</v>
      </c>
      <c r="J1576" s="99">
        <f t="shared" si="62"/>
        <v>3.0720098159509202E-3</v>
      </c>
      <c r="K1576" s="99">
        <f t="shared" si="62"/>
        <v>3.3512834355828226E-2</v>
      </c>
      <c r="L1576" s="99">
        <f t="shared" si="62"/>
        <v>4.3712392638036807E-2</v>
      </c>
      <c r="M1576" s="99">
        <f t="shared" si="62"/>
        <v>9.2686462167689165E-2</v>
      </c>
      <c r="N1576" s="99">
        <f t="shared" si="61"/>
        <v>5.5045235173824127E-2</v>
      </c>
      <c r="O1576" s="99">
        <f t="shared" si="61"/>
        <v>2.659170552147239E-2</v>
      </c>
      <c r="P1576" s="99">
        <f t="shared" si="61"/>
        <v>1.3477987730061348E-2</v>
      </c>
      <c r="Q1576" s="99">
        <f t="shared" si="61"/>
        <v>6.7592310838445807E-3</v>
      </c>
      <c r="R1576" s="99">
        <f t="shared" si="61"/>
        <v>2.873685071574642E-3</v>
      </c>
      <c r="S1576" s="101"/>
      <c r="T1576" s="99">
        <v>2.6000000000000001E-9</v>
      </c>
      <c r="U1576" s="99">
        <v>7.5899999999999995E-7</v>
      </c>
      <c r="V1576" s="99">
        <v>8.2800000000000003E-6</v>
      </c>
      <c r="W1576" s="99">
        <v>1.08E-5</v>
      </c>
      <c r="X1576" s="99">
        <v>2.2900000000000001E-5</v>
      </c>
      <c r="Y1576" s="99">
        <v>1.36E-5</v>
      </c>
      <c r="Z1576" s="99">
        <v>6.5699999999999998E-6</v>
      </c>
      <c r="AA1576" s="99">
        <v>3.3299999999999999E-6</v>
      </c>
      <c r="AB1576" s="99">
        <v>1.6700000000000001E-6</v>
      </c>
      <c r="AC1576" s="99">
        <v>7.0999999999999998E-7</v>
      </c>
    </row>
    <row r="1577" spans="1:29" s="98" customFormat="1" x14ac:dyDescent="0.25">
      <c r="A1577" s="98" t="s">
        <v>113</v>
      </c>
      <c r="B1577" s="98" t="s">
        <v>237</v>
      </c>
      <c r="C1577" s="98" t="s">
        <v>294</v>
      </c>
      <c r="D1577" s="98">
        <v>2016</v>
      </c>
      <c r="E1577" s="98">
        <v>2016</v>
      </c>
      <c r="F1577" s="98" t="s">
        <v>272</v>
      </c>
      <c r="G1577" s="98" t="s">
        <v>278</v>
      </c>
      <c r="H1577" s="98" t="s">
        <v>274</v>
      </c>
      <c r="I1577" s="99">
        <f t="shared" si="62"/>
        <v>2.431579675947775E-6</v>
      </c>
      <c r="J1577" s="99">
        <f t="shared" si="62"/>
        <v>6.7810250117980369E-4</v>
      </c>
      <c r="K1577" s="99">
        <f t="shared" si="62"/>
        <v>1.7637514550888796E-3</v>
      </c>
      <c r="L1577" s="99">
        <f t="shared" si="62"/>
        <v>9.4865854963032716E-3</v>
      </c>
      <c r="M1577" s="99">
        <f t="shared" si="62"/>
        <v>2.2260940695296525E-2</v>
      </c>
      <c r="N1577" s="99">
        <f t="shared" si="61"/>
        <v>3.8871027214094681E-3</v>
      </c>
      <c r="O1577" s="99">
        <f t="shared" si="61"/>
        <v>2.9624174925279227E-3</v>
      </c>
      <c r="P1577" s="99">
        <f t="shared" si="61"/>
        <v>9.3838426930942329E-4</v>
      </c>
      <c r="Q1577" s="99">
        <f t="shared" si="61"/>
        <v>3.9555979235488431E-4</v>
      </c>
      <c r="R1577" s="99">
        <f t="shared" si="61"/>
        <v>1.7072429133238937E-4</v>
      </c>
      <c r="S1577" s="101"/>
      <c r="T1577" s="99">
        <v>6.0076923076923099E-10</v>
      </c>
      <c r="U1577" s="99">
        <v>1.67538461538462E-7</v>
      </c>
      <c r="V1577" s="99">
        <v>4.3576923076923102E-7</v>
      </c>
      <c r="W1577" s="99">
        <v>2.3438461538461498E-6</v>
      </c>
      <c r="X1577" s="99">
        <v>5.4999999999999999E-6</v>
      </c>
      <c r="Y1577" s="99">
        <v>9.6038461538461494E-7</v>
      </c>
      <c r="Z1577" s="99">
        <v>7.3192307692307702E-7</v>
      </c>
      <c r="AA1577" s="99">
        <v>2.3184615384615399E-7</v>
      </c>
      <c r="AB1577" s="99">
        <v>9.7730769230769202E-8</v>
      </c>
      <c r="AC1577" s="99">
        <v>4.2180769230769198E-8</v>
      </c>
    </row>
    <row r="1578" spans="1:29" s="98" customFormat="1" x14ac:dyDescent="0.25">
      <c r="A1578" s="98" t="s">
        <v>113</v>
      </c>
      <c r="B1578" s="98" t="s">
        <v>237</v>
      </c>
      <c r="C1578" s="98" t="s">
        <v>294</v>
      </c>
      <c r="D1578" s="98">
        <v>2016</v>
      </c>
      <c r="E1578" s="98">
        <v>2016</v>
      </c>
      <c r="F1578" s="98" t="s">
        <v>272</v>
      </c>
      <c r="G1578" s="98" t="s">
        <v>278</v>
      </c>
      <c r="H1578" s="98" t="s">
        <v>275</v>
      </c>
      <c r="I1578" s="99">
        <f t="shared" si="62"/>
        <v>2.8425508887840165E-6</v>
      </c>
      <c r="J1578" s="99">
        <f t="shared" si="62"/>
        <v>9.0584904829321895E-4</v>
      </c>
      <c r="K1578" s="99">
        <f t="shared" si="62"/>
        <v>6.2844347962875665E-3</v>
      </c>
      <c r="L1578" s="99">
        <f t="shared" si="62"/>
        <v>1.3664792826805112E-2</v>
      </c>
      <c r="M1578" s="99">
        <f t="shared" si="62"/>
        <v>3.0137888941324537E-2</v>
      </c>
      <c r="N1578" s="99">
        <f t="shared" si="61"/>
        <v>8.6817668711656436E-3</v>
      </c>
      <c r="O1578" s="99">
        <f t="shared" si="61"/>
        <v>4.5378071417335377E-3</v>
      </c>
      <c r="P1578" s="99">
        <f t="shared" si="61"/>
        <v>1.462372565675632E-3</v>
      </c>
      <c r="Q1578" s="99">
        <f t="shared" si="61"/>
        <v>6.0275777882649081E-4</v>
      </c>
      <c r="R1578" s="99">
        <f t="shared" si="61"/>
        <v>2.448703476482618E-4</v>
      </c>
      <c r="S1578" s="101"/>
      <c r="T1578" s="99">
        <v>7.0230769230769202E-10</v>
      </c>
      <c r="U1578" s="99">
        <v>2.2380769230769201E-7</v>
      </c>
      <c r="V1578" s="99">
        <v>1.55269230769231E-6</v>
      </c>
      <c r="W1578" s="99">
        <v>3.37615384615385E-6</v>
      </c>
      <c r="X1578" s="99">
        <v>7.4461538461538496E-6</v>
      </c>
      <c r="Y1578" s="99">
        <v>2.1449999999999998E-6</v>
      </c>
      <c r="Z1578" s="99">
        <v>1.12115384615385E-6</v>
      </c>
      <c r="AA1578" s="99">
        <v>3.6130769230769201E-7</v>
      </c>
      <c r="AB1578" s="99">
        <v>1.48923076923077E-7</v>
      </c>
      <c r="AC1578" s="99">
        <v>6.0500000000000006E-8</v>
      </c>
    </row>
    <row r="1579" spans="1:29" s="98" customFormat="1" x14ac:dyDescent="0.25">
      <c r="A1579" s="98" t="s">
        <v>113</v>
      </c>
      <c r="B1579" s="98" t="s">
        <v>237</v>
      </c>
      <c r="C1579" s="98" t="s">
        <v>294</v>
      </c>
      <c r="D1579" s="98">
        <v>2016</v>
      </c>
      <c r="E1579" s="98">
        <v>2016</v>
      </c>
      <c r="F1579" s="98" t="s">
        <v>272</v>
      </c>
      <c r="G1579" s="98" t="s">
        <v>278</v>
      </c>
      <c r="H1579" s="98" t="s">
        <v>276</v>
      </c>
      <c r="I1579" s="99">
        <f t="shared" si="62"/>
        <v>4.4521881390593048E-6</v>
      </c>
      <c r="J1579" s="99">
        <f t="shared" si="62"/>
        <v>1.2996964605946216E-3</v>
      </c>
      <c r="K1579" s="99">
        <f t="shared" si="62"/>
        <v>1.4178506842850391E-2</v>
      </c>
      <c r="L1579" s="99">
        <f t="shared" si="62"/>
        <v>1.8493704577630964E-2</v>
      </c>
      <c r="M1579" s="99">
        <f t="shared" si="62"/>
        <v>3.9213503224791578E-2</v>
      </c>
      <c r="N1579" s="99">
        <f t="shared" si="61"/>
        <v>2.328836872738712E-2</v>
      </c>
      <c r="O1579" s="99">
        <f t="shared" si="61"/>
        <v>1.1250336951392149E-2</v>
      </c>
      <c r="P1579" s="99">
        <f t="shared" si="61"/>
        <v>5.7022255781028633E-3</v>
      </c>
      <c r="Q1579" s="99">
        <f t="shared" si="61"/>
        <v>2.8596746893188628E-3</v>
      </c>
      <c r="R1579" s="99">
        <f t="shared" si="61"/>
        <v>1.2157898379738857E-3</v>
      </c>
      <c r="S1579" s="101"/>
      <c r="T1579" s="99">
        <v>1.0999999999999999E-9</v>
      </c>
      <c r="U1579" s="99">
        <v>3.2111538461538499E-7</v>
      </c>
      <c r="V1579" s="99">
        <v>3.5030769230769201E-6</v>
      </c>
      <c r="W1579" s="99">
        <v>4.5692307692307702E-6</v>
      </c>
      <c r="X1579" s="99">
        <v>9.6884615384615403E-6</v>
      </c>
      <c r="Y1579" s="99">
        <v>5.7538461538461502E-6</v>
      </c>
      <c r="Z1579" s="99">
        <v>2.77961538461538E-6</v>
      </c>
      <c r="AA1579" s="99">
        <v>1.4088461538461499E-6</v>
      </c>
      <c r="AB1579" s="99">
        <v>7.0653846153846202E-7</v>
      </c>
      <c r="AC1579" s="99">
        <v>3.0038461538461501E-7</v>
      </c>
    </row>
    <row r="1580" spans="1:29" s="98" customFormat="1" x14ac:dyDescent="0.25">
      <c r="A1580" s="98" t="s">
        <v>113</v>
      </c>
      <c r="B1580" s="98" t="s">
        <v>237</v>
      </c>
      <c r="C1580" s="98" t="s">
        <v>294</v>
      </c>
      <c r="D1580" s="98">
        <v>2016</v>
      </c>
      <c r="E1580" s="98">
        <v>2016</v>
      </c>
      <c r="F1580" s="98" t="s">
        <v>279</v>
      </c>
      <c r="G1580" s="98" t="s">
        <v>273</v>
      </c>
      <c r="H1580" s="98" t="s">
        <v>274</v>
      </c>
      <c r="I1580" s="99">
        <f t="shared" si="62"/>
        <v>0</v>
      </c>
      <c r="J1580" s="99">
        <f t="shared" si="62"/>
        <v>0</v>
      </c>
      <c r="K1580" s="99">
        <f t="shared" si="62"/>
        <v>0</v>
      </c>
      <c r="L1580" s="99">
        <f t="shared" si="62"/>
        <v>0</v>
      </c>
      <c r="M1580" s="99">
        <f t="shared" si="62"/>
        <v>0</v>
      </c>
      <c r="N1580" s="99">
        <f t="shared" si="61"/>
        <v>0</v>
      </c>
      <c r="O1580" s="99">
        <f t="shared" si="61"/>
        <v>0</v>
      </c>
      <c r="P1580" s="99">
        <f t="shared" si="61"/>
        <v>0</v>
      </c>
      <c r="Q1580" s="99">
        <f t="shared" si="61"/>
        <v>0</v>
      </c>
      <c r="R1580" s="99">
        <f t="shared" si="61"/>
        <v>0</v>
      </c>
      <c r="S1580" s="101"/>
      <c r="T1580" s="99">
        <v>0</v>
      </c>
      <c r="U1580" s="99">
        <v>0</v>
      </c>
      <c r="V1580" s="99">
        <v>0</v>
      </c>
      <c r="W1580" s="99">
        <v>0</v>
      </c>
      <c r="X1580" s="99">
        <v>0</v>
      </c>
      <c r="Y1580" s="99">
        <v>0</v>
      </c>
      <c r="Z1580" s="99">
        <v>0</v>
      </c>
      <c r="AA1580" s="99">
        <v>0</v>
      </c>
      <c r="AB1580" s="99">
        <v>0</v>
      </c>
      <c r="AC1580" s="99">
        <v>0</v>
      </c>
    </row>
    <row r="1581" spans="1:29" s="98" customFormat="1" x14ac:dyDescent="0.25">
      <c r="A1581" s="98" t="s">
        <v>113</v>
      </c>
      <c r="B1581" s="98" t="s">
        <v>237</v>
      </c>
      <c r="C1581" s="98" t="s">
        <v>294</v>
      </c>
      <c r="D1581" s="98">
        <v>2016</v>
      </c>
      <c r="E1581" s="98">
        <v>2016</v>
      </c>
      <c r="F1581" s="98" t="s">
        <v>279</v>
      </c>
      <c r="G1581" s="98" t="s">
        <v>273</v>
      </c>
      <c r="H1581" s="98" t="s">
        <v>275</v>
      </c>
      <c r="I1581" s="99">
        <f t="shared" si="62"/>
        <v>0</v>
      </c>
      <c r="J1581" s="99">
        <f t="shared" si="62"/>
        <v>0</v>
      </c>
      <c r="K1581" s="99">
        <f t="shared" si="62"/>
        <v>0</v>
      </c>
      <c r="L1581" s="99">
        <f t="shared" si="62"/>
        <v>0</v>
      </c>
      <c r="M1581" s="99">
        <f t="shared" si="62"/>
        <v>0</v>
      </c>
      <c r="N1581" s="99">
        <f t="shared" si="61"/>
        <v>0</v>
      </c>
      <c r="O1581" s="99">
        <f t="shared" si="61"/>
        <v>0</v>
      </c>
      <c r="P1581" s="99">
        <f t="shared" si="61"/>
        <v>0</v>
      </c>
      <c r="Q1581" s="99">
        <f t="shared" si="61"/>
        <v>0</v>
      </c>
      <c r="R1581" s="99">
        <f t="shared" si="61"/>
        <v>0</v>
      </c>
      <c r="S1581" s="101"/>
      <c r="T1581" s="99">
        <v>0</v>
      </c>
      <c r="U1581" s="99">
        <v>0</v>
      </c>
      <c r="V1581" s="99">
        <v>0</v>
      </c>
      <c r="W1581" s="99">
        <v>0</v>
      </c>
      <c r="X1581" s="99">
        <v>0</v>
      </c>
      <c r="Y1581" s="99">
        <v>0</v>
      </c>
      <c r="Z1581" s="99">
        <v>0</v>
      </c>
      <c r="AA1581" s="99">
        <v>0</v>
      </c>
      <c r="AB1581" s="99">
        <v>0</v>
      </c>
      <c r="AC1581" s="99">
        <v>0</v>
      </c>
    </row>
    <row r="1582" spans="1:29" s="98" customFormat="1" x14ac:dyDescent="0.25">
      <c r="A1582" s="98" t="s">
        <v>113</v>
      </c>
      <c r="B1582" s="98" t="s">
        <v>237</v>
      </c>
      <c r="C1582" s="98" t="s">
        <v>294</v>
      </c>
      <c r="D1582" s="98">
        <v>2016</v>
      </c>
      <c r="E1582" s="98">
        <v>2016</v>
      </c>
      <c r="F1582" s="98" t="s">
        <v>279</v>
      </c>
      <c r="G1582" s="98" t="s">
        <v>273</v>
      </c>
      <c r="H1582" s="98" t="s">
        <v>276</v>
      </c>
      <c r="I1582" s="99">
        <f t="shared" si="62"/>
        <v>0</v>
      </c>
      <c r="J1582" s="99">
        <f t="shared" si="62"/>
        <v>0</v>
      </c>
      <c r="K1582" s="99">
        <f t="shared" si="62"/>
        <v>0</v>
      </c>
      <c r="L1582" s="99">
        <f t="shared" si="62"/>
        <v>0</v>
      </c>
      <c r="M1582" s="99">
        <f t="shared" si="62"/>
        <v>0</v>
      </c>
      <c r="N1582" s="99">
        <f t="shared" si="61"/>
        <v>0</v>
      </c>
      <c r="O1582" s="99">
        <f t="shared" si="61"/>
        <v>0</v>
      </c>
      <c r="P1582" s="99">
        <f t="shared" si="61"/>
        <v>0</v>
      </c>
      <c r="Q1582" s="99">
        <f t="shared" si="61"/>
        <v>0</v>
      </c>
      <c r="R1582" s="99">
        <f t="shared" si="61"/>
        <v>0</v>
      </c>
      <c r="S1582" s="101"/>
      <c r="T1582" s="99">
        <v>0</v>
      </c>
      <c r="U1582" s="99">
        <v>0</v>
      </c>
      <c r="V1582" s="99">
        <v>0</v>
      </c>
      <c r="W1582" s="99">
        <v>0</v>
      </c>
      <c r="X1582" s="99">
        <v>0</v>
      </c>
      <c r="Y1582" s="99">
        <v>0</v>
      </c>
      <c r="Z1582" s="99">
        <v>0</v>
      </c>
      <c r="AA1582" s="99">
        <v>0</v>
      </c>
      <c r="AB1582" s="99">
        <v>0</v>
      </c>
      <c r="AC1582" s="99">
        <v>0</v>
      </c>
    </row>
    <row r="1583" spans="1:29" s="98" customFormat="1" x14ac:dyDescent="0.25">
      <c r="A1583" s="98" t="s">
        <v>113</v>
      </c>
      <c r="B1583" s="98" t="s">
        <v>237</v>
      </c>
      <c r="C1583" s="98" t="s">
        <v>294</v>
      </c>
      <c r="D1583" s="98">
        <v>2016</v>
      </c>
      <c r="E1583" s="98">
        <v>2016</v>
      </c>
      <c r="F1583" s="98" t="s">
        <v>279</v>
      </c>
      <c r="G1583" s="98" t="s">
        <v>277</v>
      </c>
      <c r="H1583" s="98" t="s">
        <v>274</v>
      </c>
      <c r="I1583" s="99">
        <f t="shared" si="62"/>
        <v>0</v>
      </c>
      <c r="J1583" s="99">
        <f t="shared" si="62"/>
        <v>0</v>
      </c>
      <c r="K1583" s="99">
        <f t="shared" si="62"/>
        <v>0</v>
      </c>
      <c r="L1583" s="99">
        <f t="shared" si="62"/>
        <v>0</v>
      </c>
      <c r="M1583" s="99">
        <f t="shared" si="62"/>
        <v>0</v>
      </c>
      <c r="N1583" s="99">
        <f t="shared" si="61"/>
        <v>0</v>
      </c>
      <c r="O1583" s="99">
        <f t="shared" si="61"/>
        <v>0</v>
      </c>
      <c r="P1583" s="99">
        <f t="shared" si="61"/>
        <v>0</v>
      </c>
      <c r="Q1583" s="99">
        <f t="shared" si="61"/>
        <v>0</v>
      </c>
      <c r="R1583" s="99">
        <f t="shared" si="61"/>
        <v>0</v>
      </c>
      <c r="S1583" s="101"/>
      <c r="T1583" s="99">
        <v>0</v>
      </c>
      <c r="U1583" s="99">
        <v>0</v>
      </c>
      <c r="V1583" s="99">
        <v>0</v>
      </c>
      <c r="W1583" s="99">
        <v>0</v>
      </c>
      <c r="X1583" s="99">
        <v>0</v>
      </c>
      <c r="Y1583" s="99">
        <v>0</v>
      </c>
      <c r="Z1583" s="99">
        <v>0</v>
      </c>
      <c r="AA1583" s="99">
        <v>0</v>
      </c>
      <c r="AB1583" s="99">
        <v>0</v>
      </c>
      <c r="AC1583" s="99">
        <v>0</v>
      </c>
    </row>
    <row r="1584" spans="1:29" s="98" customFormat="1" x14ac:dyDescent="0.25">
      <c r="A1584" s="98" t="s">
        <v>113</v>
      </c>
      <c r="B1584" s="98" t="s">
        <v>237</v>
      </c>
      <c r="C1584" s="98" t="s">
        <v>294</v>
      </c>
      <c r="D1584" s="98">
        <v>2016</v>
      </c>
      <c r="E1584" s="98">
        <v>2016</v>
      </c>
      <c r="F1584" s="98" t="s">
        <v>279</v>
      </c>
      <c r="G1584" s="98" t="s">
        <v>277</v>
      </c>
      <c r="H1584" s="98" t="s">
        <v>275</v>
      </c>
      <c r="I1584" s="99">
        <f t="shared" si="62"/>
        <v>0</v>
      </c>
      <c r="J1584" s="99">
        <f t="shared" si="62"/>
        <v>0</v>
      </c>
      <c r="K1584" s="99">
        <f t="shared" si="62"/>
        <v>0</v>
      </c>
      <c r="L1584" s="99">
        <f t="shared" si="62"/>
        <v>0</v>
      </c>
      <c r="M1584" s="99">
        <f t="shared" si="62"/>
        <v>0</v>
      </c>
      <c r="N1584" s="99">
        <f t="shared" si="61"/>
        <v>0</v>
      </c>
      <c r="O1584" s="99">
        <f t="shared" si="61"/>
        <v>0</v>
      </c>
      <c r="P1584" s="99">
        <f t="shared" si="61"/>
        <v>0</v>
      </c>
      <c r="Q1584" s="99">
        <f t="shared" si="61"/>
        <v>0</v>
      </c>
      <c r="R1584" s="99">
        <f t="shared" si="61"/>
        <v>0</v>
      </c>
      <c r="S1584" s="101"/>
      <c r="T1584" s="99">
        <v>0</v>
      </c>
      <c r="U1584" s="99">
        <v>0</v>
      </c>
      <c r="V1584" s="99">
        <v>0</v>
      </c>
      <c r="W1584" s="99">
        <v>0</v>
      </c>
      <c r="X1584" s="99">
        <v>0</v>
      </c>
      <c r="Y1584" s="99">
        <v>0</v>
      </c>
      <c r="Z1584" s="99">
        <v>0</v>
      </c>
      <c r="AA1584" s="99">
        <v>0</v>
      </c>
      <c r="AB1584" s="99">
        <v>0</v>
      </c>
      <c r="AC1584" s="99">
        <v>0</v>
      </c>
    </row>
    <row r="1585" spans="1:29" s="98" customFormat="1" x14ac:dyDescent="0.25">
      <c r="A1585" s="98" t="s">
        <v>113</v>
      </c>
      <c r="B1585" s="98" t="s">
        <v>237</v>
      </c>
      <c r="C1585" s="98" t="s">
        <v>294</v>
      </c>
      <c r="D1585" s="98">
        <v>2016</v>
      </c>
      <c r="E1585" s="98">
        <v>2016</v>
      </c>
      <c r="F1585" s="98" t="s">
        <v>279</v>
      </c>
      <c r="G1585" s="98" t="s">
        <v>277</v>
      </c>
      <c r="H1585" s="98" t="s">
        <v>276</v>
      </c>
      <c r="I1585" s="99">
        <f t="shared" si="62"/>
        <v>0</v>
      </c>
      <c r="J1585" s="99">
        <f t="shared" si="62"/>
        <v>0</v>
      </c>
      <c r="K1585" s="99">
        <f t="shared" si="62"/>
        <v>0</v>
      </c>
      <c r="L1585" s="99">
        <f t="shared" si="62"/>
        <v>0</v>
      </c>
      <c r="M1585" s="99">
        <f t="shared" si="62"/>
        <v>0</v>
      </c>
      <c r="N1585" s="99">
        <f t="shared" si="61"/>
        <v>0</v>
      </c>
      <c r="O1585" s="99">
        <f t="shared" si="61"/>
        <v>0</v>
      </c>
      <c r="P1585" s="99">
        <f t="shared" si="61"/>
        <v>0</v>
      </c>
      <c r="Q1585" s="99">
        <f t="shared" si="61"/>
        <v>0</v>
      </c>
      <c r="R1585" s="99">
        <f t="shared" si="61"/>
        <v>0</v>
      </c>
      <c r="S1585" s="101"/>
      <c r="T1585" s="99">
        <v>0</v>
      </c>
      <c r="U1585" s="99">
        <v>0</v>
      </c>
      <c r="V1585" s="99">
        <v>0</v>
      </c>
      <c r="W1585" s="99">
        <v>0</v>
      </c>
      <c r="X1585" s="99">
        <v>0</v>
      </c>
      <c r="Y1585" s="99">
        <v>0</v>
      </c>
      <c r="Z1585" s="99">
        <v>0</v>
      </c>
      <c r="AA1585" s="99">
        <v>0</v>
      </c>
      <c r="AB1585" s="99">
        <v>0</v>
      </c>
      <c r="AC1585" s="99">
        <v>0</v>
      </c>
    </row>
    <row r="1586" spans="1:29" s="98" customFormat="1" x14ac:dyDescent="0.25">
      <c r="A1586" s="98" t="s">
        <v>113</v>
      </c>
      <c r="B1586" s="98" t="s">
        <v>237</v>
      </c>
      <c r="C1586" s="98" t="s">
        <v>294</v>
      </c>
      <c r="D1586" s="98">
        <v>2016</v>
      </c>
      <c r="E1586" s="98">
        <v>2016</v>
      </c>
      <c r="F1586" s="98" t="s">
        <v>279</v>
      </c>
      <c r="G1586" s="98" t="s">
        <v>278</v>
      </c>
      <c r="H1586" s="98" t="s">
        <v>274</v>
      </c>
      <c r="I1586" s="99">
        <f t="shared" si="62"/>
        <v>0</v>
      </c>
      <c r="J1586" s="99">
        <f t="shared" si="62"/>
        <v>0</v>
      </c>
      <c r="K1586" s="99">
        <f t="shared" si="62"/>
        <v>0</v>
      </c>
      <c r="L1586" s="99">
        <f t="shared" si="62"/>
        <v>0</v>
      </c>
      <c r="M1586" s="99">
        <f t="shared" si="62"/>
        <v>0</v>
      </c>
      <c r="N1586" s="99">
        <f t="shared" si="61"/>
        <v>0</v>
      </c>
      <c r="O1586" s="99">
        <f t="shared" si="61"/>
        <v>0</v>
      </c>
      <c r="P1586" s="99">
        <f t="shared" si="61"/>
        <v>0</v>
      </c>
      <c r="Q1586" s="99">
        <f t="shared" si="61"/>
        <v>0</v>
      </c>
      <c r="R1586" s="99">
        <f t="shared" si="61"/>
        <v>0</v>
      </c>
      <c r="S1586" s="101"/>
      <c r="T1586" s="99">
        <v>0</v>
      </c>
      <c r="U1586" s="99">
        <v>0</v>
      </c>
      <c r="V1586" s="99">
        <v>0</v>
      </c>
      <c r="W1586" s="99">
        <v>0</v>
      </c>
      <c r="X1586" s="99">
        <v>0</v>
      </c>
      <c r="Y1586" s="99">
        <v>0</v>
      </c>
      <c r="Z1586" s="99">
        <v>0</v>
      </c>
      <c r="AA1586" s="99">
        <v>0</v>
      </c>
      <c r="AB1586" s="99">
        <v>0</v>
      </c>
      <c r="AC1586" s="99">
        <v>0</v>
      </c>
    </row>
    <row r="1587" spans="1:29" s="98" customFormat="1" x14ac:dyDescent="0.25">
      <c r="A1587" s="98" t="s">
        <v>113</v>
      </c>
      <c r="B1587" s="98" t="s">
        <v>237</v>
      </c>
      <c r="C1587" s="98" t="s">
        <v>294</v>
      </c>
      <c r="D1587" s="98">
        <v>2016</v>
      </c>
      <c r="E1587" s="98">
        <v>2016</v>
      </c>
      <c r="F1587" s="98" t="s">
        <v>279</v>
      </c>
      <c r="G1587" s="98" t="s">
        <v>278</v>
      </c>
      <c r="H1587" s="98" t="s">
        <v>275</v>
      </c>
      <c r="I1587" s="99">
        <f t="shared" si="62"/>
        <v>0</v>
      </c>
      <c r="J1587" s="99">
        <f t="shared" si="62"/>
        <v>0</v>
      </c>
      <c r="K1587" s="99">
        <f t="shared" si="62"/>
        <v>0</v>
      </c>
      <c r="L1587" s="99">
        <f t="shared" si="62"/>
        <v>0</v>
      </c>
      <c r="M1587" s="99">
        <f t="shared" si="62"/>
        <v>0</v>
      </c>
      <c r="N1587" s="99">
        <f t="shared" si="61"/>
        <v>0</v>
      </c>
      <c r="O1587" s="99">
        <f t="shared" si="61"/>
        <v>0</v>
      </c>
      <c r="P1587" s="99">
        <f t="shared" si="61"/>
        <v>0</v>
      </c>
      <c r="Q1587" s="99">
        <f t="shared" si="61"/>
        <v>0</v>
      </c>
      <c r="R1587" s="99">
        <f t="shared" si="61"/>
        <v>0</v>
      </c>
      <c r="S1587" s="101"/>
      <c r="T1587" s="99">
        <v>0</v>
      </c>
      <c r="U1587" s="99">
        <v>0</v>
      </c>
      <c r="V1587" s="99">
        <v>0</v>
      </c>
      <c r="W1587" s="99">
        <v>0</v>
      </c>
      <c r="X1587" s="99">
        <v>0</v>
      </c>
      <c r="Y1587" s="99">
        <v>0</v>
      </c>
      <c r="Z1587" s="99">
        <v>0</v>
      </c>
      <c r="AA1587" s="99">
        <v>0</v>
      </c>
      <c r="AB1587" s="99">
        <v>0</v>
      </c>
      <c r="AC1587" s="99">
        <v>0</v>
      </c>
    </row>
    <row r="1588" spans="1:29" s="98" customFormat="1" x14ac:dyDescent="0.25">
      <c r="A1588" s="98" t="s">
        <v>113</v>
      </c>
      <c r="B1588" s="98" t="s">
        <v>237</v>
      </c>
      <c r="C1588" s="98" t="s">
        <v>294</v>
      </c>
      <c r="D1588" s="98">
        <v>2016</v>
      </c>
      <c r="E1588" s="98">
        <v>2016</v>
      </c>
      <c r="F1588" s="98" t="s">
        <v>279</v>
      </c>
      <c r="G1588" s="98" t="s">
        <v>278</v>
      </c>
      <c r="H1588" s="98" t="s">
        <v>276</v>
      </c>
      <c r="I1588" s="99">
        <f t="shared" si="62"/>
        <v>0</v>
      </c>
      <c r="J1588" s="99">
        <f t="shared" si="62"/>
        <v>0</v>
      </c>
      <c r="K1588" s="99">
        <f t="shared" si="62"/>
        <v>0</v>
      </c>
      <c r="L1588" s="99">
        <f t="shared" si="62"/>
        <v>0</v>
      </c>
      <c r="M1588" s="99">
        <f t="shared" si="62"/>
        <v>0</v>
      </c>
      <c r="N1588" s="99">
        <f t="shared" si="61"/>
        <v>0</v>
      </c>
      <c r="O1588" s="99">
        <f t="shared" si="61"/>
        <v>0</v>
      </c>
      <c r="P1588" s="99">
        <f t="shared" si="61"/>
        <v>0</v>
      </c>
      <c r="Q1588" s="99">
        <f t="shared" si="61"/>
        <v>0</v>
      </c>
      <c r="R1588" s="99">
        <f t="shared" si="61"/>
        <v>0</v>
      </c>
      <c r="S1588" s="101"/>
      <c r="T1588" s="99">
        <v>0</v>
      </c>
      <c r="U1588" s="99">
        <v>0</v>
      </c>
      <c r="V1588" s="99">
        <v>0</v>
      </c>
      <c r="W1588" s="99">
        <v>0</v>
      </c>
      <c r="X1588" s="99">
        <v>0</v>
      </c>
      <c r="Y1588" s="99">
        <v>0</v>
      </c>
      <c r="Z1588" s="99">
        <v>0</v>
      </c>
      <c r="AA1588" s="99">
        <v>0</v>
      </c>
      <c r="AB1588" s="99">
        <v>0</v>
      </c>
      <c r="AC1588" s="99">
        <v>0</v>
      </c>
    </row>
    <row r="1589" spans="1:29" s="98" customFormat="1" x14ac:dyDescent="0.25">
      <c r="A1589" s="98" t="s">
        <v>113</v>
      </c>
      <c r="B1589" s="98" t="s">
        <v>237</v>
      </c>
      <c r="C1589" s="98" t="s">
        <v>294</v>
      </c>
      <c r="D1589" s="98">
        <v>2016</v>
      </c>
      <c r="E1589" s="98">
        <v>2016</v>
      </c>
      <c r="F1589" s="98" t="s">
        <v>280</v>
      </c>
      <c r="G1589" s="98" t="s">
        <v>273</v>
      </c>
      <c r="H1589" s="98" t="s">
        <v>274</v>
      </c>
      <c r="I1589" s="99">
        <f t="shared" si="62"/>
        <v>4.4117137014314931E-12</v>
      </c>
      <c r="J1589" s="99">
        <f t="shared" si="62"/>
        <v>8.9448507157464213E-6</v>
      </c>
      <c r="K1589" s="99">
        <f t="shared" si="62"/>
        <v>8.5805807770961159E-5</v>
      </c>
      <c r="L1589" s="99">
        <f t="shared" si="62"/>
        <v>5.0188302658486707E-4</v>
      </c>
      <c r="M1589" s="99">
        <f t="shared" si="62"/>
        <v>1.8618241308793458E-3</v>
      </c>
      <c r="N1589" s="99">
        <f t="shared" si="61"/>
        <v>4.1688670756646217E-4</v>
      </c>
      <c r="O1589" s="99">
        <f t="shared" si="61"/>
        <v>3.0760572597137017E-4</v>
      </c>
      <c r="P1589" s="99">
        <f t="shared" si="61"/>
        <v>1.1616163599182004E-4</v>
      </c>
      <c r="Q1589" s="99">
        <f t="shared" si="61"/>
        <v>5.1402535787321065E-5</v>
      </c>
      <c r="R1589" s="99">
        <f t="shared" si="61"/>
        <v>2.3839443762781184E-5</v>
      </c>
      <c r="S1589" s="101"/>
      <c r="T1589" s="99">
        <v>1.09E-15</v>
      </c>
      <c r="U1589" s="99">
        <v>2.21E-9</v>
      </c>
      <c r="V1589" s="99">
        <v>2.1200000000000001E-8</v>
      </c>
      <c r="W1589" s="99">
        <v>1.24E-7</v>
      </c>
      <c r="X1589" s="99">
        <v>4.5999999999999999E-7</v>
      </c>
      <c r="Y1589" s="99">
        <v>1.03E-7</v>
      </c>
      <c r="Z1589" s="99">
        <v>7.6000000000000006E-8</v>
      </c>
      <c r="AA1589" s="99">
        <v>2.8699999999999999E-8</v>
      </c>
      <c r="AB1589" s="99">
        <v>1.27E-8</v>
      </c>
      <c r="AC1589" s="99">
        <v>5.8900000000000001E-9</v>
      </c>
    </row>
    <row r="1590" spans="1:29" s="98" customFormat="1" x14ac:dyDescent="0.25">
      <c r="A1590" s="98" t="s">
        <v>113</v>
      </c>
      <c r="B1590" s="98" t="s">
        <v>237</v>
      </c>
      <c r="C1590" s="98" t="s">
        <v>294</v>
      </c>
      <c r="D1590" s="98">
        <v>2016</v>
      </c>
      <c r="E1590" s="98">
        <v>2016</v>
      </c>
      <c r="F1590" s="98" t="s">
        <v>280</v>
      </c>
      <c r="G1590" s="98" t="s">
        <v>273</v>
      </c>
      <c r="H1590" s="98" t="s">
        <v>275</v>
      </c>
      <c r="I1590" s="99">
        <f t="shared" si="62"/>
        <v>4.1283926380368103E-8</v>
      </c>
      <c r="J1590" s="99">
        <f t="shared" si="62"/>
        <v>3.2420024539877305E-4</v>
      </c>
      <c r="K1590" s="99">
        <f t="shared" si="62"/>
        <v>2.9465390593047033E-3</v>
      </c>
      <c r="L1590" s="99">
        <f t="shared" si="62"/>
        <v>9.3495950920245395E-3</v>
      </c>
      <c r="M1590" s="99">
        <f t="shared" si="62"/>
        <v>2.416323926380368E-2</v>
      </c>
      <c r="N1590" s="99">
        <f t="shared" si="61"/>
        <v>3.3108089979550104E-3</v>
      </c>
      <c r="O1590" s="99">
        <f t="shared" si="61"/>
        <v>1.4732695296523516E-3</v>
      </c>
      <c r="P1590" s="99">
        <f t="shared" si="61"/>
        <v>5.6259468302658486E-4</v>
      </c>
      <c r="Q1590" s="99">
        <f t="shared" si="61"/>
        <v>3.0315353783231088E-4</v>
      </c>
      <c r="R1590" s="99">
        <f t="shared" si="61"/>
        <v>1.6958789366053171E-4</v>
      </c>
      <c r="S1590" s="101"/>
      <c r="T1590" s="99">
        <v>1.0199999999999999E-11</v>
      </c>
      <c r="U1590" s="99">
        <v>8.0099999999999996E-8</v>
      </c>
      <c r="V1590" s="99">
        <v>7.2799999999999995E-7</v>
      </c>
      <c r="W1590" s="99">
        <v>2.3099999999999999E-6</v>
      </c>
      <c r="X1590" s="99">
        <v>5.9699999999999996E-6</v>
      </c>
      <c r="Y1590" s="99">
        <v>8.1800000000000005E-7</v>
      </c>
      <c r="Z1590" s="99">
        <v>3.6399999999999998E-7</v>
      </c>
      <c r="AA1590" s="99">
        <v>1.3899999999999999E-7</v>
      </c>
      <c r="AB1590" s="99">
        <v>7.4900000000000002E-8</v>
      </c>
      <c r="AC1590" s="99">
        <v>4.1899999999999998E-8</v>
      </c>
    </row>
    <row r="1591" spans="1:29" s="98" customFormat="1" x14ac:dyDescent="0.25">
      <c r="A1591" s="98" t="s">
        <v>113</v>
      </c>
      <c r="B1591" s="98" t="s">
        <v>237</v>
      </c>
      <c r="C1591" s="98" t="s">
        <v>294</v>
      </c>
      <c r="D1591" s="98">
        <v>2016</v>
      </c>
      <c r="E1591" s="98">
        <v>2016</v>
      </c>
      <c r="F1591" s="98" t="s">
        <v>280</v>
      </c>
      <c r="G1591" s="98" t="s">
        <v>273</v>
      </c>
      <c r="H1591" s="98" t="s">
        <v>276</v>
      </c>
      <c r="I1591" s="99">
        <f t="shared" si="62"/>
        <v>2.1289554192229036E-5</v>
      </c>
      <c r="J1591" s="99">
        <f t="shared" si="62"/>
        <v>9.7948139059304707E-3</v>
      </c>
      <c r="K1591" s="99">
        <f t="shared" si="62"/>
        <v>6.2735378323108396E-2</v>
      </c>
      <c r="L1591" s="99">
        <f t="shared" si="62"/>
        <v>0.11454265848670758</v>
      </c>
      <c r="M1591" s="99">
        <f t="shared" si="62"/>
        <v>0.27522617586912068</v>
      </c>
      <c r="N1591" s="99">
        <f t="shared" si="61"/>
        <v>0.1129236809815951</v>
      </c>
      <c r="O1591" s="99">
        <f t="shared" si="61"/>
        <v>7.1639754601226999E-2</v>
      </c>
      <c r="P1591" s="99">
        <f t="shared" si="61"/>
        <v>3.1691484662576687E-2</v>
      </c>
      <c r="Q1591" s="99">
        <f t="shared" si="61"/>
        <v>1.4651746421267896E-2</v>
      </c>
      <c r="R1591" s="99">
        <f t="shared" si="61"/>
        <v>6.2330633946830272E-3</v>
      </c>
      <c r="S1591" s="101"/>
      <c r="T1591" s="99">
        <v>5.2599999999999996E-9</v>
      </c>
      <c r="U1591" s="99">
        <v>2.4200000000000001E-6</v>
      </c>
      <c r="V1591" s="99">
        <v>1.5500000000000001E-5</v>
      </c>
      <c r="W1591" s="99">
        <v>2.83E-5</v>
      </c>
      <c r="X1591" s="99">
        <v>6.7999999999999999E-5</v>
      </c>
      <c r="Y1591" s="99">
        <v>2.7900000000000001E-5</v>
      </c>
      <c r="Z1591" s="99">
        <v>1.77E-5</v>
      </c>
      <c r="AA1591" s="99">
        <v>7.8299999999999996E-6</v>
      </c>
      <c r="AB1591" s="99">
        <v>3.6200000000000001E-6</v>
      </c>
      <c r="AC1591" s="99">
        <v>1.5400000000000001E-6</v>
      </c>
    </row>
    <row r="1592" spans="1:29" s="98" customFormat="1" x14ac:dyDescent="0.25">
      <c r="A1592" s="98" t="s">
        <v>113</v>
      </c>
      <c r="B1592" s="98" t="s">
        <v>237</v>
      </c>
      <c r="C1592" s="98" t="s">
        <v>294</v>
      </c>
      <c r="D1592" s="98">
        <v>2016</v>
      </c>
      <c r="E1592" s="98">
        <v>2016</v>
      </c>
      <c r="F1592" s="98" t="s">
        <v>280</v>
      </c>
      <c r="G1592" s="98" t="s">
        <v>277</v>
      </c>
      <c r="H1592" s="98" t="s">
        <v>274</v>
      </c>
      <c r="I1592" s="99">
        <f t="shared" si="62"/>
        <v>5.7473701431492845E-6</v>
      </c>
      <c r="J1592" s="99">
        <f t="shared" si="62"/>
        <v>1.6027877300613497E-3</v>
      </c>
      <c r="K1592" s="99">
        <f t="shared" si="62"/>
        <v>4.1688670756646227E-3</v>
      </c>
      <c r="L1592" s="99">
        <f t="shared" si="62"/>
        <v>2.2422838445807773E-2</v>
      </c>
      <c r="M1592" s="99">
        <f t="shared" si="62"/>
        <v>5.2616768916155417E-2</v>
      </c>
      <c r="N1592" s="99">
        <f t="shared" si="61"/>
        <v>9.1876973415132915E-3</v>
      </c>
      <c r="O1592" s="99">
        <f t="shared" si="61"/>
        <v>7.0020777096114518E-3</v>
      </c>
      <c r="P1592" s="99">
        <f t="shared" si="61"/>
        <v>2.2179991820040902E-3</v>
      </c>
      <c r="Q1592" s="99">
        <f t="shared" si="61"/>
        <v>9.3495950920245404E-4</v>
      </c>
      <c r="R1592" s="99">
        <f t="shared" si="61"/>
        <v>4.0353014314928429E-4</v>
      </c>
      <c r="S1592" s="101"/>
      <c r="T1592" s="99">
        <v>1.4200000000000001E-9</v>
      </c>
      <c r="U1592" s="99">
        <v>3.96E-7</v>
      </c>
      <c r="V1592" s="99">
        <v>1.0300000000000001E-6</v>
      </c>
      <c r="W1592" s="99">
        <v>5.5400000000000003E-6</v>
      </c>
      <c r="X1592" s="99">
        <v>1.2999999999999999E-5</v>
      </c>
      <c r="Y1592" s="99">
        <v>2.2699999999999999E-6</v>
      </c>
      <c r="Z1592" s="99">
        <v>1.73E-6</v>
      </c>
      <c r="AA1592" s="99">
        <v>5.4799999999999998E-7</v>
      </c>
      <c r="AB1592" s="99">
        <v>2.3099999999999999E-7</v>
      </c>
      <c r="AC1592" s="99">
        <v>9.9699999999999999E-8</v>
      </c>
    </row>
    <row r="1593" spans="1:29" s="98" customFormat="1" x14ac:dyDescent="0.25">
      <c r="A1593" s="98" t="s">
        <v>113</v>
      </c>
      <c r="B1593" s="98" t="s">
        <v>237</v>
      </c>
      <c r="C1593" s="98" t="s">
        <v>294</v>
      </c>
      <c r="D1593" s="98">
        <v>2016</v>
      </c>
      <c r="E1593" s="98">
        <v>2016</v>
      </c>
      <c r="F1593" s="98" t="s">
        <v>280</v>
      </c>
      <c r="G1593" s="98" t="s">
        <v>277</v>
      </c>
      <c r="H1593" s="98" t="s">
        <v>275</v>
      </c>
      <c r="I1593" s="99">
        <f t="shared" si="62"/>
        <v>6.7187566462167697E-6</v>
      </c>
      <c r="J1593" s="99">
        <f t="shared" si="62"/>
        <v>2.1410977505112476E-3</v>
      </c>
      <c r="K1593" s="99">
        <f t="shared" si="62"/>
        <v>1.4854118609406953E-2</v>
      </c>
      <c r="L1593" s="99">
        <f t="shared" si="62"/>
        <v>3.2298601226993864E-2</v>
      </c>
      <c r="M1593" s="99">
        <f t="shared" si="62"/>
        <v>7.123501022494888E-2</v>
      </c>
      <c r="N1593" s="99">
        <f t="shared" si="61"/>
        <v>2.0520539877300611E-2</v>
      </c>
      <c r="O1593" s="99">
        <f t="shared" si="61"/>
        <v>1.0725725971370142E-2</v>
      </c>
      <c r="P1593" s="99">
        <f t="shared" si="61"/>
        <v>3.4565169734151334E-3</v>
      </c>
      <c r="Q1593" s="99">
        <f t="shared" si="61"/>
        <v>1.4247002044989775E-3</v>
      </c>
      <c r="R1593" s="99">
        <f t="shared" si="61"/>
        <v>5.787844580777096E-4</v>
      </c>
      <c r="S1593" s="101"/>
      <c r="T1593" s="99">
        <v>1.6600000000000001E-9</v>
      </c>
      <c r="U1593" s="99">
        <v>5.2900000000000004E-7</v>
      </c>
      <c r="V1593" s="99">
        <v>3.67E-6</v>
      </c>
      <c r="W1593" s="99">
        <v>7.9799999999999998E-6</v>
      </c>
      <c r="X1593" s="99">
        <v>1.7600000000000001E-5</v>
      </c>
      <c r="Y1593" s="99">
        <v>5.0699999999999997E-6</v>
      </c>
      <c r="Z1593" s="99">
        <v>2.65E-6</v>
      </c>
      <c r="AA1593" s="99">
        <v>8.54E-7</v>
      </c>
      <c r="AB1593" s="99">
        <v>3.5199999999999998E-7</v>
      </c>
      <c r="AC1593" s="99">
        <v>1.43E-7</v>
      </c>
    </row>
    <row r="1594" spans="1:29" s="98" customFormat="1" x14ac:dyDescent="0.25">
      <c r="A1594" s="98" t="s">
        <v>113</v>
      </c>
      <c r="B1594" s="98" t="s">
        <v>237</v>
      </c>
      <c r="C1594" s="98" t="s">
        <v>294</v>
      </c>
      <c r="D1594" s="98">
        <v>2016</v>
      </c>
      <c r="E1594" s="98">
        <v>2016</v>
      </c>
      <c r="F1594" s="98" t="s">
        <v>280</v>
      </c>
      <c r="G1594" s="98" t="s">
        <v>277</v>
      </c>
      <c r="H1594" s="98" t="s">
        <v>276</v>
      </c>
      <c r="I1594" s="99">
        <f t="shared" si="62"/>
        <v>1.0523353783231085E-5</v>
      </c>
      <c r="J1594" s="99">
        <f t="shared" si="62"/>
        <v>3.0720098159509202E-3</v>
      </c>
      <c r="K1594" s="99">
        <f t="shared" si="62"/>
        <v>3.3512834355828226E-2</v>
      </c>
      <c r="L1594" s="99">
        <f t="shared" si="62"/>
        <v>4.3712392638036807E-2</v>
      </c>
      <c r="M1594" s="99">
        <f t="shared" si="62"/>
        <v>9.2686462167689165E-2</v>
      </c>
      <c r="N1594" s="99">
        <f t="shared" si="61"/>
        <v>5.5045235173824127E-2</v>
      </c>
      <c r="O1594" s="99">
        <f t="shared" si="61"/>
        <v>2.659170552147239E-2</v>
      </c>
      <c r="P1594" s="99">
        <f t="shared" si="61"/>
        <v>1.3477987730061348E-2</v>
      </c>
      <c r="Q1594" s="99">
        <f t="shared" si="61"/>
        <v>6.7592310838445807E-3</v>
      </c>
      <c r="R1594" s="99">
        <f t="shared" si="61"/>
        <v>2.873685071574642E-3</v>
      </c>
      <c r="S1594" s="101"/>
      <c r="T1594" s="99">
        <v>2.6000000000000001E-9</v>
      </c>
      <c r="U1594" s="99">
        <v>7.5899999999999995E-7</v>
      </c>
      <c r="V1594" s="99">
        <v>8.2800000000000003E-6</v>
      </c>
      <c r="W1594" s="99">
        <v>1.08E-5</v>
      </c>
      <c r="X1594" s="99">
        <v>2.2900000000000001E-5</v>
      </c>
      <c r="Y1594" s="99">
        <v>1.36E-5</v>
      </c>
      <c r="Z1594" s="99">
        <v>6.5699999999999998E-6</v>
      </c>
      <c r="AA1594" s="99">
        <v>3.3299999999999999E-6</v>
      </c>
      <c r="AB1594" s="99">
        <v>1.6700000000000001E-6</v>
      </c>
      <c r="AC1594" s="99">
        <v>7.0999999999999998E-7</v>
      </c>
    </row>
    <row r="1595" spans="1:29" s="98" customFormat="1" x14ac:dyDescent="0.25">
      <c r="A1595" s="98" t="s">
        <v>113</v>
      </c>
      <c r="B1595" s="98" t="s">
        <v>237</v>
      </c>
      <c r="C1595" s="98" t="s">
        <v>294</v>
      </c>
      <c r="D1595" s="98">
        <v>2016</v>
      </c>
      <c r="E1595" s="98">
        <v>2016</v>
      </c>
      <c r="F1595" s="98" t="s">
        <v>280</v>
      </c>
      <c r="G1595" s="98" t="s">
        <v>278</v>
      </c>
      <c r="H1595" s="98" t="s">
        <v>274</v>
      </c>
      <c r="I1595" s="99">
        <f t="shared" si="62"/>
        <v>2.431579675947775E-6</v>
      </c>
      <c r="J1595" s="99">
        <f t="shared" si="62"/>
        <v>6.7810250117980369E-4</v>
      </c>
      <c r="K1595" s="99">
        <f t="shared" si="62"/>
        <v>1.7637514550888796E-3</v>
      </c>
      <c r="L1595" s="99">
        <f t="shared" si="62"/>
        <v>9.4865854963032716E-3</v>
      </c>
      <c r="M1595" s="99">
        <f t="shared" si="62"/>
        <v>2.2260940695296525E-2</v>
      </c>
      <c r="N1595" s="99">
        <f t="shared" si="61"/>
        <v>3.8871027214094681E-3</v>
      </c>
      <c r="O1595" s="99">
        <f t="shared" si="61"/>
        <v>2.9624174925279227E-3</v>
      </c>
      <c r="P1595" s="99">
        <f t="shared" si="61"/>
        <v>9.3838426930942329E-4</v>
      </c>
      <c r="Q1595" s="99">
        <f t="shared" si="61"/>
        <v>3.9555979235488431E-4</v>
      </c>
      <c r="R1595" s="99">
        <f t="shared" si="61"/>
        <v>1.7072429133238937E-4</v>
      </c>
      <c r="S1595" s="101"/>
      <c r="T1595" s="99">
        <v>6.0076923076923099E-10</v>
      </c>
      <c r="U1595" s="99">
        <v>1.67538461538462E-7</v>
      </c>
      <c r="V1595" s="99">
        <v>4.3576923076923102E-7</v>
      </c>
      <c r="W1595" s="99">
        <v>2.3438461538461498E-6</v>
      </c>
      <c r="X1595" s="99">
        <v>5.4999999999999999E-6</v>
      </c>
      <c r="Y1595" s="99">
        <v>9.6038461538461494E-7</v>
      </c>
      <c r="Z1595" s="99">
        <v>7.3192307692307702E-7</v>
      </c>
      <c r="AA1595" s="99">
        <v>2.3184615384615399E-7</v>
      </c>
      <c r="AB1595" s="99">
        <v>9.7730769230769202E-8</v>
      </c>
      <c r="AC1595" s="99">
        <v>4.2180769230769198E-8</v>
      </c>
    </row>
    <row r="1596" spans="1:29" s="98" customFormat="1" x14ac:dyDescent="0.25">
      <c r="A1596" s="98" t="s">
        <v>113</v>
      </c>
      <c r="B1596" s="98" t="s">
        <v>237</v>
      </c>
      <c r="C1596" s="98" t="s">
        <v>294</v>
      </c>
      <c r="D1596" s="98">
        <v>2016</v>
      </c>
      <c r="E1596" s="98">
        <v>2016</v>
      </c>
      <c r="F1596" s="98" t="s">
        <v>280</v>
      </c>
      <c r="G1596" s="98" t="s">
        <v>278</v>
      </c>
      <c r="H1596" s="98" t="s">
        <v>275</v>
      </c>
      <c r="I1596" s="99">
        <f t="shared" si="62"/>
        <v>2.8425508887840165E-6</v>
      </c>
      <c r="J1596" s="99">
        <f t="shared" si="62"/>
        <v>9.0584904829321895E-4</v>
      </c>
      <c r="K1596" s="99">
        <f t="shared" si="62"/>
        <v>6.2844347962875665E-3</v>
      </c>
      <c r="L1596" s="99">
        <f t="shared" si="62"/>
        <v>1.3664792826805112E-2</v>
      </c>
      <c r="M1596" s="99">
        <f t="shared" si="62"/>
        <v>3.0137888941324537E-2</v>
      </c>
      <c r="N1596" s="99">
        <f t="shared" si="61"/>
        <v>8.6817668711656436E-3</v>
      </c>
      <c r="O1596" s="99">
        <f t="shared" si="61"/>
        <v>4.5378071417335377E-3</v>
      </c>
      <c r="P1596" s="99">
        <f t="shared" si="61"/>
        <v>1.462372565675632E-3</v>
      </c>
      <c r="Q1596" s="99">
        <f t="shared" si="61"/>
        <v>6.0275777882649081E-4</v>
      </c>
      <c r="R1596" s="99">
        <f t="shared" si="61"/>
        <v>2.448703476482618E-4</v>
      </c>
      <c r="S1596" s="101"/>
      <c r="T1596" s="99">
        <v>7.0230769230769202E-10</v>
      </c>
      <c r="U1596" s="99">
        <v>2.2380769230769201E-7</v>
      </c>
      <c r="V1596" s="99">
        <v>1.55269230769231E-6</v>
      </c>
      <c r="W1596" s="99">
        <v>3.37615384615385E-6</v>
      </c>
      <c r="X1596" s="99">
        <v>7.4461538461538496E-6</v>
      </c>
      <c r="Y1596" s="99">
        <v>2.1449999999999998E-6</v>
      </c>
      <c r="Z1596" s="99">
        <v>1.12115384615385E-6</v>
      </c>
      <c r="AA1596" s="99">
        <v>3.6130769230769201E-7</v>
      </c>
      <c r="AB1596" s="99">
        <v>1.48923076923077E-7</v>
      </c>
      <c r="AC1596" s="99">
        <v>6.0500000000000006E-8</v>
      </c>
    </row>
    <row r="1597" spans="1:29" s="98" customFormat="1" x14ac:dyDescent="0.25">
      <c r="A1597" s="98" t="s">
        <v>113</v>
      </c>
      <c r="B1597" s="98" t="s">
        <v>237</v>
      </c>
      <c r="C1597" s="98" t="s">
        <v>294</v>
      </c>
      <c r="D1597" s="98">
        <v>2016</v>
      </c>
      <c r="E1597" s="98">
        <v>2016</v>
      </c>
      <c r="F1597" s="98" t="s">
        <v>280</v>
      </c>
      <c r="G1597" s="98" t="s">
        <v>278</v>
      </c>
      <c r="H1597" s="98" t="s">
        <v>276</v>
      </c>
      <c r="I1597" s="99">
        <f t="shared" si="62"/>
        <v>4.4521881390593048E-6</v>
      </c>
      <c r="J1597" s="99">
        <f t="shared" si="62"/>
        <v>1.2996964605946216E-3</v>
      </c>
      <c r="K1597" s="99">
        <f t="shared" si="62"/>
        <v>1.4178506842850391E-2</v>
      </c>
      <c r="L1597" s="99">
        <f t="shared" si="62"/>
        <v>1.8493704577630964E-2</v>
      </c>
      <c r="M1597" s="99">
        <f t="shared" si="62"/>
        <v>3.9213503224791578E-2</v>
      </c>
      <c r="N1597" s="99">
        <f t="shared" si="61"/>
        <v>2.328836872738712E-2</v>
      </c>
      <c r="O1597" s="99">
        <f t="shared" si="61"/>
        <v>1.1250336951392149E-2</v>
      </c>
      <c r="P1597" s="99">
        <f t="shared" si="61"/>
        <v>5.7022255781028633E-3</v>
      </c>
      <c r="Q1597" s="99">
        <f t="shared" si="61"/>
        <v>2.8596746893188628E-3</v>
      </c>
      <c r="R1597" s="99">
        <f t="shared" si="61"/>
        <v>1.2157898379738857E-3</v>
      </c>
      <c r="S1597" s="101"/>
      <c r="T1597" s="99">
        <v>1.0999999999999999E-9</v>
      </c>
      <c r="U1597" s="99">
        <v>3.2111538461538499E-7</v>
      </c>
      <c r="V1597" s="99">
        <v>3.5030769230769201E-6</v>
      </c>
      <c r="W1597" s="99">
        <v>4.5692307692307702E-6</v>
      </c>
      <c r="X1597" s="99">
        <v>9.6884615384615403E-6</v>
      </c>
      <c r="Y1597" s="99">
        <v>5.7538461538461502E-6</v>
      </c>
      <c r="Z1597" s="99">
        <v>2.77961538461538E-6</v>
      </c>
      <c r="AA1597" s="99">
        <v>1.4088461538461499E-6</v>
      </c>
      <c r="AB1597" s="99">
        <v>7.0653846153846202E-7</v>
      </c>
      <c r="AC1597" s="99">
        <v>3.0038461538461501E-7</v>
      </c>
    </row>
    <row r="1598" spans="1:29" s="98" customFormat="1" x14ac:dyDescent="0.25">
      <c r="A1598" s="98" t="s">
        <v>113</v>
      </c>
      <c r="B1598" s="98" t="s">
        <v>237</v>
      </c>
      <c r="C1598" s="98" t="s">
        <v>294</v>
      </c>
      <c r="D1598" s="98">
        <v>2017</v>
      </c>
      <c r="E1598" s="98">
        <v>2016</v>
      </c>
      <c r="F1598" s="98" t="s">
        <v>272</v>
      </c>
      <c r="G1598" s="98" t="s">
        <v>273</v>
      </c>
      <c r="H1598" s="98" t="s">
        <v>274</v>
      </c>
      <c r="I1598" s="99">
        <f t="shared" si="62"/>
        <v>4.2902903885480577E-12</v>
      </c>
      <c r="J1598" s="99">
        <f t="shared" si="62"/>
        <v>8.6615296523517376E-6</v>
      </c>
      <c r="K1598" s="99">
        <f t="shared" si="62"/>
        <v>8.2972597137014319E-5</v>
      </c>
      <c r="L1598" s="99">
        <f t="shared" si="62"/>
        <v>4.8569325153374228E-4</v>
      </c>
      <c r="M1598" s="99">
        <f t="shared" si="62"/>
        <v>1.8011124744376278E-3</v>
      </c>
      <c r="N1598" s="99">
        <f t="shared" si="61"/>
        <v>4.0150642126789366E-4</v>
      </c>
      <c r="O1598" s="99">
        <f t="shared" si="61"/>
        <v>2.9748711656441717E-4</v>
      </c>
      <c r="P1598" s="99">
        <f t="shared" si="61"/>
        <v>1.1211419222903886E-4</v>
      </c>
      <c r="Q1598" s="99">
        <f t="shared" si="61"/>
        <v>4.978355828220859E-5</v>
      </c>
      <c r="R1598" s="99">
        <f t="shared" si="61"/>
        <v>2.3070429447852761E-5</v>
      </c>
      <c r="S1598" s="101"/>
      <c r="T1598" s="99">
        <v>1.0600000000000001E-15</v>
      </c>
      <c r="U1598" s="99">
        <v>2.1400000000000001E-9</v>
      </c>
      <c r="V1598" s="99">
        <v>2.0500000000000002E-8</v>
      </c>
      <c r="W1598" s="99">
        <v>1.1999999999999999E-7</v>
      </c>
      <c r="X1598" s="99">
        <v>4.4499999999999997E-7</v>
      </c>
      <c r="Y1598" s="99">
        <v>9.9200000000000002E-8</v>
      </c>
      <c r="Z1598" s="99">
        <v>7.3500000000000003E-8</v>
      </c>
      <c r="AA1598" s="99">
        <v>2.77E-8</v>
      </c>
      <c r="AB1598" s="99">
        <v>1.2299999999999999E-8</v>
      </c>
      <c r="AC1598" s="99">
        <v>5.6999999999999998E-9</v>
      </c>
    </row>
    <row r="1599" spans="1:29" s="98" customFormat="1" x14ac:dyDescent="0.25">
      <c r="A1599" s="98" t="s">
        <v>113</v>
      </c>
      <c r="B1599" s="98" t="s">
        <v>237</v>
      </c>
      <c r="C1599" s="98" t="s">
        <v>294</v>
      </c>
      <c r="D1599" s="98">
        <v>2017</v>
      </c>
      <c r="E1599" s="98">
        <v>2016</v>
      </c>
      <c r="F1599" s="98" t="s">
        <v>272</v>
      </c>
      <c r="G1599" s="98" t="s">
        <v>273</v>
      </c>
      <c r="H1599" s="98" t="s">
        <v>275</v>
      </c>
      <c r="I1599" s="99">
        <f t="shared" si="62"/>
        <v>3.9786372188139056E-8</v>
      </c>
      <c r="J1599" s="99">
        <f t="shared" si="62"/>
        <v>3.1327214723926382E-4</v>
      </c>
      <c r="K1599" s="99">
        <f t="shared" si="62"/>
        <v>2.8494004089979551E-3</v>
      </c>
      <c r="L1599" s="99">
        <f t="shared" si="62"/>
        <v>9.0257995910020452E-3</v>
      </c>
      <c r="M1599" s="99">
        <f t="shared" si="62"/>
        <v>2.3353750511247443E-2</v>
      </c>
      <c r="N1599" s="99">
        <f t="shared" si="61"/>
        <v>3.2015280163599186E-3</v>
      </c>
      <c r="O1599" s="99">
        <f t="shared" si="61"/>
        <v>1.4247002044989775E-3</v>
      </c>
      <c r="P1599" s="99">
        <f t="shared" si="61"/>
        <v>5.4640490797546013E-4</v>
      </c>
      <c r="Q1599" s="99">
        <f t="shared" si="61"/>
        <v>2.9343967280163601E-4</v>
      </c>
      <c r="R1599" s="99">
        <f t="shared" si="61"/>
        <v>1.6392147239263806E-4</v>
      </c>
      <c r="S1599" s="101"/>
      <c r="T1599" s="99">
        <v>9.8299999999999999E-12</v>
      </c>
      <c r="U1599" s="99">
        <v>7.7400000000000005E-8</v>
      </c>
      <c r="V1599" s="99">
        <v>7.0399999999999995E-7</v>
      </c>
      <c r="W1599" s="99">
        <v>2.2299999999999998E-6</v>
      </c>
      <c r="X1599" s="99">
        <v>5.7699999999999998E-6</v>
      </c>
      <c r="Y1599" s="99">
        <v>7.9100000000000003E-7</v>
      </c>
      <c r="Z1599" s="99">
        <v>3.5199999999999998E-7</v>
      </c>
      <c r="AA1599" s="99">
        <v>1.35E-7</v>
      </c>
      <c r="AB1599" s="99">
        <v>7.2499999999999994E-8</v>
      </c>
      <c r="AC1599" s="99">
        <v>4.0499999999999999E-8</v>
      </c>
    </row>
    <row r="1600" spans="1:29" s="98" customFormat="1" x14ac:dyDescent="0.25">
      <c r="A1600" s="98" t="s">
        <v>113</v>
      </c>
      <c r="B1600" s="98" t="s">
        <v>237</v>
      </c>
      <c r="C1600" s="98" t="s">
        <v>294</v>
      </c>
      <c r="D1600" s="98">
        <v>2017</v>
      </c>
      <c r="E1600" s="98">
        <v>2016</v>
      </c>
      <c r="F1600" s="98" t="s">
        <v>272</v>
      </c>
      <c r="G1600" s="98" t="s">
        <v>273</v>
      </c>
      <c r="H1600" s="98" t="s">
        <v>276</v>
      </c>
      <c r="I1600" s="99">
        <f t="shared" si="62"/>
        <v>2.0601488752556237E-5</v>
      </c>
      <c r="J1600" s="99">
        <f t="shared" si="62"/>
        <v>9.4710184049079764E-3</v>
      </c>
      <c r="K1600" s="99">
        <f t="shared" si="62"/>
        <v>6.071165644171779E-2</v>
      </c>
      <c r="L1600" s="99">
        <f t="shared" si="62"/>
        <v>0.11089995910020449</v>
      </c>
      <c r="M1600" s="99">
        <f t="shared" si="62"/>
        <v>0.26632179959100205</v>
      </c>
      <c r="N1600" s="99">
        <f t="shared" si="61"/>
        <v>0.10928098159509203</v>
      </c>
      <c r="O1600" s="99">
        <f t="shared" si="61"/>
        <v>6.9211288343558289E-2</v>
      </c>
      <c r="P1600" s="99">
        <f t="shared" si="61"/>
        <v>3.063914928425358E-2</v>
      </c>
      <c r="Q1600" s="99">
        <f t="shared" si="61"/>
        <v>1.4166053169734152E-2</v>
      </c>
      <c r="R1600" s="99">
        <f t="shared" si="61"/>
        <v>6.0306912065439663E-3</v>
      </c>
      <c r="S1600" s="101"/>
      <c r="T1600" s="99">
        <v>5.0899999999999996E-9</v>
      </c>
      <c r="U1600" s="99">
        <v>2.34E-6</v>
      </c>
      <c r="V1600" s="99">
        <v>1.5E-5</v>
      </c>
      <c r="W1600" s="99">
        <v>2.7399999999999999E-5</v>
      </c>
      <c r="X1600" s="99">
        <v>6.58E-5</v>
      </c>
      <c r="Y1600" s="99">
        <v>2.6999999999999999E-5</v>
      </c>
      <c r="Z1600" s="99">
        <v>1.7099999999999999E-5</v>
      </c>
      <c r="AA1600" s="99">
        <v>7.5700000000000004E-6</v>
      </c>
      <c r="AB1600" s="99">
        <v>3.4999999999999999E-6</v>
      </c>
      <c r="AC1600" s="99">
        <v>1.4899999999999999E-6</v>
      </c>
    </row>
    <row r="1601" spans="1:29" s="98" customFormat="1" x14ac:dyDescent="0.25">
      <c r="A1601" s="98" t="s">
        <v>113</v>
      </c>
      <c r="B1601" s="98" t="s">
        <v>237</v>
      </c>
      <c r="C1601" s="98" t="s">
        <v>294</v>
      </c>
      <c r="D1601" s="98">
        <v>2017</v>
      </c>
      <c r="E1601" s="98">
        <v>2016</v>
      </c>
      <c r="F1601" s="98" t="s">
        <v>272</v>
      </c>
      <c r="G1601" s="98" t="s">
        <v>277</v>
      </c>
      <c r="H1601" s="98" t="s">
        <v>274</v>
      </c>
      <c r="I1601" s="99">
        <f t="shared" si="62"/>
        <v>5.5854723926380368E-6</v>
      </c>
      <c r="J1601" s="99">
        <f t="shared" si="62"/>
        <v>1.5501709611451943E-3</v>
      </c>
      <c r="K1601" s="99">
        <f t="shared" si="62"/>
        <v>4.0312539877300621E-3</v>
      </c>
      <c r="L1601" s="99">
        <f t="shared" si="62"/>
        <v>2.1694298568507159E-2</v>
      </c>
      <c r="M1601" s="99">
        <f t="shared" si="62"/>
        <v>5.0997791411042943E-2</v>
      </c>
      <c r="N1601" s="99">
        <f t="shared" si="61"/>
        <v>8.90437627811861E-3</v>
      </c>
      <c r="O1601" s="99">
        <f t="shared" si="61"/>
        <v>6.7997055214723927E-3</v>
      </c>
      <c r="P1601" s="99">
        <f t="shared" si="61"/>
        <v>2.1451451942740289E-3</v>
      </c>
      <c r="Q1601" s="99">
        <f t="shared" si="61"/>
        <v>9.0257995910020456E-4</v>
      </c>
      <c r="R1601" s="99">
        <f t="shared" si="61"/>
        <v>3.9017357873210641E-4</v>
      </c>
      <c r="S1601" s="101"/>
      <c r="T1601" s="99">
        <v>1.38E-9</v>
      </c>
      <c r="U1601" s="99">
        <v>3.8299999999999998E-7</v>
      </c>
      <c r="V1601" s="99">
        <v>9.9600000000000008E-7</v>
      </c>
      <c r="W1601" s="99">
        <v>5.3600000000000004E-6</v>
      </c>
      <c r="X1601" s="99">
        <v>1.26E-5</v>
      </c>
      <c r="Y1601" s="99">
        <v>2.2000000000000001E-6</v>
      </c>
      <c r="Z1601" s="99">
        <v>1.68E-6</v>
      </c>
      <c r="AA1601" s="99">
        <v>5.3000000000000001E-7</v>
      </c>
      <c r="AB1601" s="99">
        <v>2.23E-7</v>
      </c>
      <c r="AC1601" s="99">
        <v>9.6400000000000003E-8</v>
      </c>
    </row>
    <row r="1602" spans="1:29" s="98" customFormat="1" x14ac:dyDescent="0.25">
      <c r="A1602" s="98" t="s">
        <v>113</v>
      </c>
      <c r="B1602" s="98" t="s">
        <v>237</v>
      </c>
      <c r="C1602" s="98" t="s">
        <v>294</v>
      </c>
      <c r="D1602" s="98">
        <v>2017</v>
      </c>
      <c r="E1602" s="98">
        <v>2016</v>
      </c>
      <c r="F1602" s="98" t="s">
        <v>272</v>
      </c>
      <c r="G1602" s="98" t="s">
        <v>277</v>
      </c>
      <c r="H1602" s="98" t="s">
        <v>275</v>
      </c>
      <c r="I1602" s="99">
        <f t="shared" si="62"/>
        <v>6.5163844580777095E-6</v>
      </c>
      <c r="J1602" s="99">
        <f t="shared" si="62"/>
        <v>2.0722912065439672E-3</v>
      </c>
      <c r="K1602" s="99">
        <f t="shared" si="62"/>
        <v>1.4368425357873211E-2</v>
      </c>
      <c r="L1602" s="99">
        <f t="shared" si="62"/>
        <v>3.1246265848670761E-2</v>
      </c>
      <c r="M1602" s="99">
        <f t="shared" si="62"/>
        <v>6.9211288343558289E-2</v>
      </c>
      <c r="N1602" s="99">
        <f t="shared" si="61"/>
        <v>1.9872948875255626E-2</v>
      </c>
      <c r="O1602" s="99">
        <f t="shared" si="61"/>
        <v>1.0361456032719837E-2</v>
      </c>
      <c r="P1602" s="99">
        <f t="shared" si="61"/>
        <v>3.3431885480572597E-3</v>
      </c>
      <c r="Q1602" s="99">
        <f t="shared" si="61"/>
        <v>1.3761308793456032E-3</v>
      </c>
      <c r="R1602" s="99">
        <f t="shared" si="61"/>
        <v>5.585472392638036E-4</v>
      </c>
      <c r="S1602" s="101"/>
      <c r="T1602" s="99">
        <v>1.61E-9</v>
      </c>
      <c r="U1602" s="99">
        <v>5.1200000000000003E-7</v>
      </c>
      <c r="V1602" s="99">
        <v>3.5499999999999999E-6</v>
      </c>
      <c r="W1602" s="99">
        <v>7.7200000000000006E-6</v>
      </c>
      <c r="X1602" s="99">
        <v>1.7099999999999999E-5</v>
      </c>
      <c r="Y1602" s="99">
        <v>4.9100000000000004E-6</v>
      </c>
      <c r="Z1602" s="99">
        <v>2.5600000000000001E-6</v>
      </c>
      <c r="AA1602" s="99">
        <v>8.2600000000000001E-7</v>
      </c>
      <c r="AB1602" s="99">
        <v>3.3999999999999997E-7</v>
      </c>
      <c r="AC1602" s="99">
        <v>1.3799999999999999E-7</v>
      </c>
    </row>
    <row r="1603" spans="1:29" s="98" customFormat="1" x14ac:dyDescent="0.25">
      <c r="A1603" s="98" t="s">
        <v>113</v>
      </c>
      <c r="B1603" s="98" t="s">
        <v>237</v>
      </c>
      <c r="C1603" s="98" t="s">
        <v>294</v>
      </c>
      <c r="D1603" s="98">
        <v>2017</v>
      </c>
      <c r="E1603" s="98">
        <v>2016</v>
      </c>
      <c r="F1603" s="98" t="s">
        <v>272</v>
      </c>
      <c r="G1603" s="98" t="s">
        <v>277</v>
      </c>
      <c r="H1603" s="98" t="s">
        <v>276</v>
      </c>
      <c r="I1603" s="99">
        <f t="shared" si="62"/>
        <v>1.0159083844580778E-5</v>
      </c>
      <c r="J1603" s="99">
        <f t="shared" si="62"/>
        <v>2.9708237218813906E-3</v>
      </c>
      <c r="K1603" s="99">
        <f t="shared" si="62"/>
        <v>3.2420024539877301E-2</v>
      </c>
      <c r="L1603" s="99">
        <f t="shared" si="62"/>
        <v>4.209341513292434E-2</v>
      </c>
      <c r="M1603" s="99">
        <f t="shared" si="62"/>
        <v>8.9448507157464205E-2</v>
      </c>
      <c r="N1603" s="99">
        <f t="shared" si="61"/>
        <v>5.342625766871166E-2</v>
      </c>
      <c r="O1603" s="99">
        <f t="shared" si="61"/>
        <v>2.5701267893660534E-2</v>
      </c>
      <c r="P1603" s="99">
        <f t="shared" si="61"/>
        <v>1.3073243353783232E-2</v>
      </c>
      <c r="Q1603" s="99">
        <f t="shared" si="61"/>
        <v>6.5163844580777104E-3</v>
      </c>
      <c r="R1603" s="99">
        <f t="shared" si="61"/>
        <v>2.7805938650306752E-3</v>
      </c>
      <c r="S1603" s="101"/>
      <c r="T1603" s="99">
        <v>2.5099999999999998E-9</v>
      </c>
      <c r="U1603" s="99">
        <v>7.3399999999999998E-7</v>
      </c>
      <c r="V1603" s="99">
        <v>8.0099999999999995E-6</v>
      </c>
      <c r="W1603" s="99">
        <v>1.04E-5</v>
      </c>
      <c r="X1603" s="99">
        <v>2.2099999999999998E-5</v>
      </c>
      <c r="Y1603" s="99">
        <v>1.3200000000000001E-5</v>
      </c>
      <c r="Z1603" s="99">
        <v>6.3500000000000002E-6</v>
      </c>
      <c r="AA1603" s="99">
        <v>3.23E-6</v>
      </c>
      <c r="AB1603" s="99">
        <v>1.61E-6</v>
      </c>
      <c r="AC1603" s="99">
        <v>6.8700000000000005E-7</v>
      </c>
    </row>
    <row r="1604" spans="1:29" s="98" customFormat="1" x14ac:dyDescent="0.25">
      <c r="A1604" s="98" t="s">
        <v>113</v>
      </c>
      <c r="B1604" s="98" t="s">
        <v>237</v>
      </c>
      <c r="C1604" s="98" t="s">
        <v>294</v>
      </c>
      <c r="D1604" s="98">
        <v>2017</v>
      </c>
      <c r="E1604" s="98">
        <v>2016</v>
      </c>
      <c r="F1604" s="98" t="s">
        <v>272</v>
      </c>
      <c r="G1604" s="98" t="s">
        <v>278</v>
      </c>
      <c r="H1604" s="98" t="s">
        <v>274</v>
      </c>
      <c r="I1604" s="99">
        <f t="shared" si="62"/>
        <v>2.3630844738084008E-6</v>
      </c>
      <c r="J1604" s="99">
        <f t="shared" si="62"/>
        <v>6.5584156048450722E-4</v>
      </c>
      <c r="K1604" s="99">
        <f t="shared" si="62"/>
        <v>1.705530533270409E-3</v>
      </c>
      <c r="L1604" s="99">
        <f t="shared" si="62"/>
        <v>9.1783570866761158E-3</v>
      </c>
      <c r="M1604" s="99">
        <f t="shared" si="62"/>
        <v>2.1575988673902782E-2</v>
      </c>
      <c r="N1604" s="99">
        <f t="shared" si="61"/>
        <v>3.7672361176655667E-3</v>
      </c>
      <c r="O1604" s="99">
        <f t="shared" si="61"/>
        <v>2.8767984898537056E-3</v>
      </c>
      <c r="P1604" s="99">
        <f t="shared" si="61"/>
        <v>9.0756142834670346E-4</v>
      </c>
      <c r="Q1604" s="99">
        <f t="shared" si="61"/>
        <v>3.8186075192700941E-4</v>
      </c>
      <c r="R1604" s="99">
        <f t="shared" si="61"/>
        <v>1.6507343715589119E-4</v>
      </c>
      <c r="S1604" s="101"/>
      <c r="T1604" s="99">
        <v>5.8384615384615402E-10</v>
      </c>
      <c r="U1604" s="99">
        <v>1.6203846153846201E-7</v>
      </c>
      <c r="V1604" s="99">
        <v>4.2138461538461499E-7</v>
      </c>
      <c r="W1604" s="99">
        <v>2.2676923076923102E-6</v>
      </c>
      <c r="X1604" s="99">
        <v>5.3307692307692298E-6</v>
      </c>
      <c r="Y1604" s="99">
        <v>9.3076923076923099E-7</v>
      </c>
      <c r="Z1604" s="99">
        <v>7.1076923076923098E-7</v>
      </c>
      <c r="AA1604" s="99">
        <v>2.2423076923076899E-7</v>
      </c>
      <c r="AB1604" s="99">
        <v>9.4346153846153796E-8</v>
      </c>
      <c r="AC1604" s="99">
        <v>4.0784615384615398E-8</v>
      </c>
    </row>
    <row r="1605" spans="1:29" s="98" customFormat="1" x14ac:dyDescent="0.25">
      <c r="A1605" s="98" t="s">
        <v>113</v>
      </c>
      <c r="B1605" s="98" t="s">
        <v>237</v>
      </c>
      <c r="C1605" s="98" t="s">
        <v>294</v>
      </c>
      <c r="D1605" s="98">
        <v>2017</v>
      </c>
      <c r="E1605" s="98">
        <v>2016</v>
      </c>
      <c r="F1605" s="98" t="s">
        <v>272</v>
      </c>
      <c r="G1605" s="98" t="s">
        <v>278</v>
      </c>
      <c r="H1605" s="98" t="s">
        <v>275</v>
      </c>
      <c r="I1605" s="99">
        <f t="shared" si="62"/>
        <v>2.7569318861097997E-6</v>
      </c>
      <c r="J1605" s="99">
        <f t="shared" si="62"/>
        <v>8.7673858738398765E-4</v>
      </c>
      <c r="K1605" s="99">
        <f t="shared" si="62"/>
        <v>6.0789491898694484E-3</v>
      </c>
      <c r="L1605" s="99">
        <f t="shared" si="62"/>
        <v>1.3219574012899183E-2</v>
      </c>
      <c r="M1605" s="99">
        <f t="shared" si="62"/>
        <v>2.9281698914582332E-2</v>
      </c>
      <c r="N1605" s="99">
        <f t="shared" si="61"/>
        <v>8.4077860626081396E-3</v>
      </c>
      <c r="O1605" s="99">
        <f t="shared" si="61"/>
        <v>4.383692936919919E-3</v>
      </c>
      <c r="P1605" s="99">
        <f t="shared" si="61"/>
        <v>1.4144259241780695E-3</v>
      </c>
      <c r="Q1605" s="99">
        <f t="shared" si="61"/>
        <v>5.8220921818467886E-4</v>
      </c>
      <c r="R1605" s="99">
        <f t="shared" si="61"/>
        <v>2.363084473808401E-4</v>
      </c>
      <c r="S1605" s="101"/>
      <c r="T1605" s="99">
        <v>6.8115384615384596E-10</v>
      </c>
      <c r="U1605" s="99">
        <v>2.16615384615385E-7</v>
      </c>
      <c r="V1605" s="99">
        <v>1.50192307692308E-6</v>
      </c>
      <c r="W1605" s="99">
        <v>3.2661538461538498E-6</v>
      </c>
      <c r="X1605" s="99">
        <v>7.2346153846153797E-6</v>
      </c>
      <c r="Y1605" s="99">
        <v>2.0773076923076902E-6</v>
      </c>
      <c r="Z1605" s="99">
        <v>1.08307692307692E-6</v>
      </c>
      <c r="AA1605" s="99">
        <v>3.4946153846153801E-7</v>
      </c>
      <c r="AB1605" s="99">
        <v>1.4384615384615399E-7</v>
      </c>
      <c r="AC1605" s="99">
        <v>5.8384615384615403E-8</v>
      </c>
    </row>
    <row r="1606" spans="1:29" s="98" customFormat="1" x14ac:dyDescent="0.25">
      <c r="A1606" s="98" t="s">
        <v>113</v>
      </c>
      <c r="B1606" s="98" t="s">
        <v>237</v>
      </c>
      <c r="C1606" s="98" t="s">
        <v>294</v>
      </c>
      <c r="D1606" s="98">
        <v>2017</v>
      </c>
      <c r="E1606" s="98">
        <v>2016</v>
      </c>
      <c r="F1606" s="98" t="s">
        <v>272</v>
      </c>
      <c r="G1606" s="98" t="s">
        <v>278</v>
      </c>
      <c r="H1606" s="98" t="s">
        <v>276</v>
      </c>
      <c r="I1606" s="99">
        <f t="shared" si="62"/>
        <v>4.298073934245726E-6</v>
      </c>
      <c r="J1606" s="99">
        <f t="shared" si="62"/>
        <v>1.2568869592575135E-3</v>
      </c>
      <c r="K1606" s="99">
        <f t="shared" si="62"/>
        <v>1.3716164228409614E-2</v>
      </c>
      <c r="L1606" s="99">
        <f t="shared" si="62"/>
        <v>1.780875255623722E-2</v>
      </c>
      <c r="M1606" s="99">
        <f t="shared" si="62"/>
        <v>3.7843599182004091E-2</v>
      </c>
      <c r="N1606" s="99">
        <f t="shared" si="61"/>
        <v>2.2603416705993373E-2</v>
      </c>
      <c r="O1606" s="99">
        <f t="shared" si="61"/>
        <v>1.0873613339625604E-2</v>
      </c>
      <c r="P1606" s="99">
        <f t="shared" si="61"/>
        <v>5.5309875727544379E-3</v>
      </c>
      <c r="Q1606" s="99">
        <f t="shared" si="61"/>
        <v>2.7569318861097995E-3</v>
      </c>
      <c r="R1606" s="99">
        <f t="shared" si="61"/>
        <v>1.1764050967437466E-3</v>
      </c>
      <c r="S1606" s="101"/>
      <c r="T1606" s="99">
        <v>1.0619230769230801E-9</v>
      </c>
      <c r="U1606" s="99">
        <v>3.1053846153846202E-7</v>
      </c>
      <c r="V1606" s="99">
        <v>3.38884615384615E-6</v>
      </c>
      <c r="W1606" s="99">
        <v>4.4000000000000002E-6</v>
      </c>
      <c r="X1606" s="99">
        <v>9.3500000000000003E-6</v>
      </c>
      <c r="Y1606" s="99">
        <v>5.5846153846153802E-6</v>
      </c>
      <c r="Z1606" s="99">
        <v>2.6865384615384598E-6</v>
      </c>
      <c r="AA1606" s="99">
        <v>1.3665384615384599E-6</v>
      </c>
      <c r="AB1606" s="99">
        <v>6.8115384615384597E-7</v>
      </c>
      <c r="AC1606" s="99">
        <v>2.9065384615384601E-7</v>
      </c>
    </row>
    <row r="1607" spans="1:29" s="98" customFormat="1" x14ac:dyDescent="0.25">
      <c r="A1607" s="98" t="s">
        <v>113</v>
      </c>
      <c r="B1607" s="98" t="s">
        <v>237</v>
      </c>
      <c r="C1607" s="98" t="s">
        <v>294</v>
      </c>
      <c r="D1607" s="98">
        <v>2017</v>
      </c>
      <c r="E1607" s="98">
        <v>2016</v>
      </c>
      <c r="F1607" s="98" t="s">
        <v>279</v>
      </c>
      <c r="G1607" s="98" t="s">
        <v>273</v>
      </c>
      <c r="H1607" s="98" t="s">
        <v>274</v>
      </c>
      <c r="I1607" s="99">
        <f t="shared" si="62"/>
        <v>0</v>
      </c>
      <c r="J1607" s="99">
        <f t="shared" si="62"/>
        <v>0</v>
      </c>
      <c r="K1607" s="99">
        <f t="shared" si="62"/>
        <v>0</v>
      </c>
      <c r="L1607" s="99">
        <f t="shared" si="62"/>
        <v>0</v>
      </c>
      <c r="M1607" s="99">
        <f t="shared" si="62"/>
        <v>0</v>
      </c>
      <c r="N1607" s="99">
        <f t="shared" si="61"/>
        <v>0</v>
      </c>
      <c r="O1607" s="99">
        <f t="shared" si="61"/>
        <v>0</v>
      </c>
      <c r="P1607" s="99">
        <f t="shared" si="61"/>
        <v>0</v>
      </c>
      <c r="Q1607" s="99">
        <f t="shared" si="61"/>
        <v>0</v>
      </c>
      <c r="R1607" s="99">
        <f t="shared" si="61"/>
        <v>0</v>
      </c>
      <c r="S1607" s="101"/>
      <c r="T1607" s="99">
        <v>0</v>
      </c>
      <c r="U1607" s="99">
        <v>0</v>
      </c>
      <c r="V1607" s="99">
        <v>0</v>
      </c>
      <c r="W1607" s="99">
        <v>0</v>
      </c>
      <c r="X1607" s="99">
        <v>0</v>
      </c>
      <c r="Y1607" s="99">
        <v>0</v>
      </c>
      <c r="Z1607" s="99">
        <v>0</v>
      </c>
      <c r="AA1607" s="99">
        <v>0</v>
      </c>
      <c r="AB1607" s="99">
        <v>0</v>
      </c>
      <c r="AC1607" s="99">
        <v>0</v>
      </c>
    </row>
    <row r="1608" spans="1:29" s="98" customFormat="1" x14ac:dyDescent="0.25">
      <c r="A1608" s="98" t="s">
        <v>113</v>
      </c>
      <c r="B1608" s="98" t="s">
        <v>237</v>
      </c>
      <c r="C1608" s="98" t="s">
        <v>294</v>
      </c>
      <c r="D1608" s="98">
        <v>2017</v>
      </c>
      <c r="E1608" s="98">
        <v>2016</v>
      </c>
      <c r="F1608" s="98" t="s">
        <v>279</v>
      </c>
      <c r="G1608" s="98" t="s">
        <v>273</v>
      </c>
      <c r="H1608" s="98" t="s">
        <v>275</v>
      </c>
      <c r="I1608" s="99">
        <f t="shared" si="62"/>
        <v>0</v>
      </c>
      <c r="J1608" s="99">
        <f t="shared" si="62"/>
        <v>0</v>
      </c>
      <c r="K1608" s="99">
        <f t="shared" si="62"/>
        <v>0</v>
      </c>
      <c r="L1608" s="99">
        <f t="shared" si="62"/>
        <v>0</v>
      </c>
      <c r="M1608" s="99">
        <f t="shared" si="62"/>
        <v>0</v>
      </c>
      <c r="N1608" s="99">
        <f t="shared" si="61"/>
        <v>0</v>
      </c>
      <c r="O1608" s="99">
        <f t="shared" si="61"/>
        <v>0</v>
      </c>
      <c r="P1608" s="99">
        <f t="shared" si="61"/>
        <v>0</v>
      </c>
      <c r="Q1608" s="99">
        <f t="shared" si="61"/>
        <v>0</v>
      </c>
      <c r="R1608" s="99">
        <f t="shared" si="61"/>
        <v>0</v>
      </c>
      <c r="S1608" s="101"/>
      <c r="T1608" s="99">
        <v>0</v>
      </c>
      <c r="U1608" s="99">
        <v>0</v>
      </c>
      <c r="V1608" s="99">
        <v>0</v>
      </c>
      <c r="W1608" s="99">
        <v>0</v>
      </c>
      <c r="X1608" s="99">
        <v>0</v>
      </c>
      <c r="Y1608" s="99">
        <v>0</v>
      </c>
      <c r="Z1608" s="99">
        <v>0</v>
      </c>
      <c r="AA1608" s="99">
        <v>0</v>
      </c>
      <c r="AB1608" s="99">
        <v>0</v>
      </c>
      <c r="AC1608" s="99">
        <v>0</v>
      </c>
    </row>
    <row r="1609" spans="1:29" s="98" customFormat="1" x14ac:dyDescent="0.25">
      <c r="A1609" s="98" t="s">
        <v>113</v>
      </c>
      <c r="B1609" s="98" t="s">
        <v>237</v>
      </c>
      <c r="C1609" s="98" t="s">
        <v>294</v>
      </c>
      <c r="D1609" s="98">
        <v>2017</v>
      </c>
      <c r="E1609" s="98">
        <v>2016</v>
      </c>
      <c r="F1609" s="98" t="s">
        <v>279</v>
      </c>
      <c r="G1609" s="98" t="s">
        <v>273</v>
      </c>
      <c r="H1609" s="98" t="s">
        <v>276</v>
      </c>
      <c r="I1609" s="99">
        <f t="shared" si="62"/>
        <v>0</v>
      </c>
      <c r="J1609" s="99">
        <f t="shared" si="62"/>
        <v>0</v>
      </c>
      <c r="K1609" s="99">
        <f t="shared" si="62"/>
        <v>0</v>
      </c>
      <c r="L1609" s="99">
        <f t="shared" si="62"/>
        <v>0</v>
      </c>
      <c r="M1609" s="99">
        <f t="shared" si="62"/>
        <v>0</v>
      </c>
      <c r="N1609" s="99">
        <f t="shared" si="61"/>
        <v>0</v>
      </c>
      <c r="O1609" s="99">
        <f t="shared" si="61"/>
        <v>0</v>
      </c>
      <c r="P1609" s="99">
        <f t="shared" si="61"/>
        <v>0</v>
      </c>
      <c r="Q1609" s="99">
        <f t="shared" si="61"/>
        <v>0</v>
      </c>
      <c r="R1609" s="99">
        <f t="shared" si="61"/>
        <v>0</v>
      </c>
      <c r="S1609" s="101"/>
      <c r="T1609" s="99">
        <v>0</v>
      </c>
      <c r="U1609" s="99">
        <v>0</v>
      </c>
      <c r="V1609" s="99">
        <v>0</v>
      </c>
      <c r="W1609" s="99">
        <v>0</v>
      </c>
      <c r="X1609" s="99">
        <v>0</v>
      </c>
      <c r="Y1609" s="99">
        <v>0</v>
      </c>
      <c r="Z1609" s="99">
        <v>0</v>
      </c>
      <c r="AA1609" s="99">
        <v>0</v>
      </c>
      <c r="AB1609" s="99">
        <v>0</v>
      </c>
      <c r="AC1609" s="99">
        <v>0</v>
      </c>
    </row>
    <row r="1610" spans="1:29" s="98" customFormat="1" x14ac:dyDescent="0.25">
      <c r="A1610" s="98" t="s">
        <v>113</v>
      </c>
      <c r="B1610" s="98" t="s">
        <v>237</v>
      </c>
      <c r="C1610" s="98" t="s">
        <v>294</v>
      </c>
      <c r="D1610" s="98">
        <v>2017</v>
      </c>
      <c r="E1610" s="98">
        <v>2016</v>
      </c>
      <c r="F1610" s="98" t="s">
        <v>279</v>
      </c>
      <c r="G1610" s="98" t="s">
        <v>277</v>
      </c>
      <c r="H1610" s="98" t="s">
        <v>274</v>
      </c>
      <c r="I1610" s="99">
        <f t="shared" si="62"/>
        <v>0</v>
      </c>
      <c r="J1610" s="99">
        <f t="shared" si="62"/>
        <v>0</v>
      </c>
      <c r="K1610" s="99">
        <f t="shared" si="62"/>
        <v>0</v>
      </c>
      <c r="L1610" s="99">
        <f t="shared" si="62"/>
        <v>0</v>
      </c>
      <c r="M1610" s="99">
        <f t="shared" si="62"/>
        <v>0</v>
      </c>
      <c r="N1610" s="99">
        <f t="shared" si="61"/>
        <v>0</v>
      </c>
      <c r="O1610" s="99">
        <f t="shared" si="61"/>
        <v>0</v>
      </c>
      <c r="P1610" s="99">
        <f t="shared" si="61"/>
        <v>0</v>
      </c>
      <c r="Q1610" s="99">
        <f t="shared" si="61"/>
        <v>0</v>
      </c>
      <c r="R1610" s="99">
        <f t="shared" si="61"/>
        <v>0</v>
      </c>
      <c r="S1610" s="101"/>
      <c r="T1610" s="99">
        <v>0</v>
      </c>
      <c r="U1610" s="99">
        <v>0</v>
      </c>
      <c r="V1610" s="99">
        <v>0</v>
      </c>
      <c r="W1610" s="99">
        <v>0</v>
      </c>
      <c r="X1610" s="99">
        <v>0</v>
      </c>
      <c r="Y1610" s="99">
        <v>0</v>
      </c>
      <c r="Z1610" s="99">
        <v>0</v>
      </c>
      <c r="AA1610" s="99">
        <v>0</v>
      </c>
      <c r="AB1610" s="99">
        <v>0</v>
      </c>
      <c r="AC1610" s="99">
        <v>0</v>
      </c>
    </row>
    <row r="1611" spans="1:29" s="98" customFormat="1" x14ac:dyDescent="0.25">
      <c r="A1611" s="98" t="s">
        <v>113</v>
      </c>
      <c r="B1611" s="98" t="s">
        <v>237</v>
      </c>
      <c r="C1611" s="98" t="s">
        <v>294</v>
      </c>
      <c r="D1611" s="98">
        <v>2017</v>
      </c>
      <c r="E1611" s="98">
        <v>2016</v>
      </c>
      <c r="F1611" s="98" t="s">
        <v>279</v>
      </c>
      <c r="G1611" s="98" t="s">
        <v>277</v>
      </c>
      <c r="H1611" s="98" t="s">
        <v>275</v>
      </c>
      <c r="I1611" s="99">
        <f t="shared" si="62"/>
        <v>0</v>
      </c>
      <c r="J1611" s="99">
        <f t="shared" si="62"/>
        <v>0</v>
      </c>
      <c r="K1611" s="99">
        <f t="shared" si="62"/>
        <v>0</v>
      </c>
      <c r="L1611" s="99">
        <f t="shared" si="62"/>
        <v>0</v>
      </c>
      <c r="M1611" s="99">
        <f t="shared" si="62"/>
        <v>0</v>
      </c>
      <c r="N1611" s="99">
        <f t="shared" ref="N1611:R1661" si="63">1000*98.96*Y1611/24.45</f>
        <v>0</v>
      </c>
      <c r="O1611" s="99">
        <f t="shared" si="63"/>
        <v>0</v>
      </c>
      <c r="P1611" s="99">
        <f t="shared" si="63"/>
        <v>0</v>
      </c>
      <c r="Q1611" s="99">
        <f t="shared" si="63"/>
        <v>0</v>
      </c>
      <c r="R1611" s="99">
        <f t="shared" si="63"/>
        <v>0</v>
      </c>
      <c r="S1611" s="101"/>
      <c r="T1611" s="99">
        <v>0</v>
      </c>
      <c r="U1611" s="99">
        <v>0</v>
      </c>
      <c r="V1611" s="99">
        <v>0</v>
      </c>
      <c r="W1611" s="99">
        <v>0</v>
      </c>
      <c r="X1611" s="99">
        <v>0</v>
      </c>
      <c r="Y1611" s="99">
        <v>0</v>
      </c>
      <c r="Z1611" s="99">
        <v>0</v>
      </c>
      <c r="AA1611" s="99">
        <v>0</v>
      </c>
      <c r="AB1611" s="99">
        <v>0</v>
      </c>
      <c r="AC1611" s="99">
        <v>0</v>
      </c>
    </row>
    <row r="1612" spans="1:29" s="98" customFormat="1" x14ac:dyDescent="0.25">
      <c r="A1612" s="98" t="s">
        <v>113</v>
      </c>
      <c r="B1612" s="98" t="s">
        <v>237</v>
      </c>
      <c r="C1612" s="98" t="s">
        <v>294</v>
      </c>
      <c r="D1612" s="98">
        <v>2017</v>
      </c>
      <c r="E1612" s="98">
        <v>2016</v>
      </c>
      <c r="F1612" s="98" t="s">
        <v>279</v>
      </c>
      <c r="G1612" s="98" t="s">
        <v>277</v>
      </c>
      <c r="H1612" s="98" t="s">
        <v>276</v>
      </c>
      <c r="I1612" s="99">
        <f t="shared" ref="I1612:M1662" si="64">1000*98.96*T1612/24.45</f>
        <v>0</v>
      </c>
      <c r="J1612" s="99">
        <f t="shared" si="64"/>
        <v>0</v>
      </c>
      <c r="K1612" s="99">
        <f t="shared" si="64"/>
        <v>0</v>
      </c>
      <c r="L1612" s="99">
        <f t="shared" si="64"/>
        <v>0</v>
      </c>
      <c r="M1612" s="99">
        <f t="shared" si="64"/>
        <v>0</v>
      </c>
      <c r="N1612" s="99">
        <f t="shared" si="63"/>
        <v>0</v>
      </c>
      <c r="O1612" s="99">
        <f t="shared" si="63"/>
        <v>0</v>
      </c>
      <c r="P1612" s="99">
        <f t="shared" si="63"/>
        <v>0</v>
      </c>
      <c r="Q1612" s="99">
        <f t="shared" si="63"/>
        <v>0</v>
      </c>
      <c r="R1612" s="99">
        <f t="shared" si="63"/>
        <v>0</v>
      </c>
      <c r="S1612" s="101"/>
      <c r="T1612" s="99">
        <v>0</v>
      </c>
      <c r="U1612" s="99">
        <v>0</v>
      </c>
      <c r="V1612" s="99">
        <v>0</v>
      </c>
      <c r="W1612" s="99">
        <v>0</v>
      </c>
      <c r="X1612" s="99">
        <v>0</v>
      </c>
      <c r="Y1612" s="99">
        <v>0</v>
      </c>
      <c r="Z1612" s="99">
        <v>0</v>
      </c>
      <c r="AA1612" s="99">
        <v>0</v>
      </c>
      <c r="AB1612" s="99">
        <v>0</v>
      </c>
      <c r="AC1612" s="99">
        <v>0</v>
      </c>
    </row>
    <row r="1613" spans="1:29" s="98" customFormat="1" x14ac:dyDescent="0.25">
      <c r="A1613" s="98" t="s">
        <v>113</v>
      </c>
      <c r="B1613" s="98" t="s">
        <v>237</v>
      </c>
      <c r="C1613" s="98" t="s">
        <v>294</v>
      </c>
      <c r="D1613" s="98">
        <v>2017</v>
      </c>
      <c r="E1613" s="98">
        <v>2016</v>
      </c>
      <c r="F1613" s="98" t="s">
        <v>279</v>
      </c>
      <c r="G1613" s="98" t="s">
        <v>278</v>
      </c>
      <c r="H1613" s="98" t="s">
        <v>274</v>
      </c>
      <c r="I1613" s="99">
        <f t="shared" si="64"/>
        <v>0</v>
      </c>
      <c r="J1613" s="99">
        <f t="shared" si="64"/>
        <v>0</v>
      </c>
      <c r="K1613" s="99">
        <f t="shared" si="64"/>
        <v>0</v>
      </c>
      <c r="L1613" s="99">
        <f t="shared" si="64"/>
        <v>0</v>
      </c>
      <c r="M1613" s="99">
        <f t="shared" si="64"/>
        <v>0</v>
      </c>
      <c r="N1613" s="99">
        <f t="shared" si="63"/>
        <v>0</v>
      </c>
      <c r="O1613" s="99">
        <f t="shared" si="63"/>
        <v>0</v>
      </c>
      <c r="P1613" s="99">
        <f t="shared" si="63"/>
        <v>0</v>
      </c>
      <c r="Q1613" s="99">
        <f t="shared" si="63"/>
        <v>0</v>
      </c>
      <c r="R1613" s="99">
        <f t="shared" si="63"/>
        <v>0</v>
      </c>
      <c r="S1613" s="101"/>
      <c r="T1613" s="99">
        <v>0</v>
      </c>
      <c r="U1613" s="99">
        <v>0</v>
      </c>
      <c r="V1613" s="99">
        <v>0</v>
      </c>
      <c r="W1613" s="99">
        <v>0</v>
      </c>
      <c r="X1613" s="99">
        <v>0</v>
      </c>
      <c r="Y1613" s="99">
        <v>0</v>
      </c>
      <c r="Z1613" s="99">
        <v>0</v>
      </c>
      <c r="AA1613" s="99">
        <v>0</v>
      </c>
      <c r="AB1613" s="99">
        <v>0</v>
      </c>
      <c r="AC1613" s="99">
        <v>0</v>
      </c>
    </row>
    <row r="1614" spans="1:29" s="98" customFormat="1" x14ac:dyDescent="0.25">
      <c r="A1614" s="98" t="s">
        <v>113</v>
      </c>
      <c r="B1614" s="98" t="s">
        <v>237</v>
      </c>
      <c r="C1614" s="98" t="s">
        <v>294</v>
      </c>
      <c r="D1614" s="98">
        <v>2017</v>
      </c>
      <c r="E1614" s="98">
        <v>2016</v>
      </c>
      <c r="F1614" s="98" t="s">
        <v>279</v>
      </c>
      <c r="G1614" s="98" t="s">
        <v>278</v>
      </c>
      <c r="H1614" s="98" t="s">
        <v>275</v>
      </c>
      <c r="I1614" s="99">
        <f t="shared" si="64"/>
        <v>0</v>
      </c>
      <c r="J1614" s="99">
        <f t="shared" si="64"/>
        <v>0</v>
      </c>
      <c r="K1614" s="99">
        <f t="shared" si="64"/>
        <v>0</v>
      </c>
      <c r="L1614" s="99">
        <f t="shared" si="64"/>
        <v>0</v>
      </c>
      <c r="M1614" s="99">
        <f t="shared" si="64"/>
        <v>0</v>
      </c>
      <c r="N1614" s="99">
        <f t="shared" si="63"/>
        <v>0</v>
      </c>
      <c r="O1614" s="99">
        <f t="shared" si="63"/>
        <v>0</v>
      </c>
      <c r="P1614" s="99">
        <f t="shared" si="63"/>
        <v>0</v>
      </c>
      <c r="Q1614" s="99">
        <f t="shared" si="63"/>
        <v>0</v>
      </c>
      <c r="R1614" s="99">
        <f t="shared" si="63"/>
        <v>0</v>
      </c>
      <c r="S1614" s="101"/>
      <c r="T1614" s="99">
        <v>0</v>
      </c>
      <c r="U1614" s="99">
        <v>0</v>
      </c>
      <c r="V1614" s="99">
        <v>0</v>
      </c>
      <c r="W1614" s="99">
        <v>0</v>
      </c>
      <c r="X1614" s="99">
        <v>0</v>
      </c>
      <c r="Y1614" s="99">
        <v>0</v>
      </c>
      <c r="Z1614" s="99">
        <v>0</v>
      </c>
      <c r="AA1614" s="99">
        <v>0</v>
      </c>
      <c r="AB1614" s="99">
        <v>0</v>
      </c>
      <c r="AC1614" s="99">
        <v>0</v>
      </c>
    </row>
    <row r="1615" spans="1:29" s="98" customFormat="1" x14ac:dyDescent="0.25">
      <c r="A1615" s="98" t="s">
        <v>113</v>
      </c>
      <c r="B1615" s="98" t="s">
        <v>237</v>
      </c>
      <c r="C1615" s="98" t="s">
        <v>294</v>
      </c>
      <c r="D1615" s="98">
        <v>2017</v>
      </c>
      <c r="E1615" s="98">
        <v>2016</v>
      </c>
      <c r="F1615" s="98" t="s">
        <v>279</v>
      </c>
      <c r="G1615" s="98" t="s">
        <v>278</v>
      </c>
      <c r="H1615" s="98" t="s">
        <v>276</v>
      </c>
      <c r="I1615" s="99">
        <f t="shared" si="64"/>
        <v>0</v>
      </c>
      <c r="J1615" s="99">
        <f t="shared" si="64"/>
        <v>0</v>
      </c>
      <c r="K1615" s="99">
        <f t="shared" si="64"/>
        <v>0</v>
      </c>
      <c r="L1615" s="99">
        <f t="shared" si="64"/>
        <v>0</v>
      </c>
      <c r="M1615" s="99">
        <f t="shared" si="64"/>
        <v>0</v>
      </c>
      <c r="N1615" s="99">
        <f t="shared" si="63"/>
        <v>0</v>
      </c>
      <c r="O1615" s="99">
        <f t="shared" si="63"/>
        <v>0</v>
      </c>
      <c r="P1615" s="99">
        <f t="shared" si="63"/>
        <v>0</v>
      </c>
      <c r="Q1615" s="99">
        <f t="shared" si="63"/>
        <v>0</v>
      </c>
      <c r="R1615" s="99">
        <f t="shared" si="63"/>
        <v>0</v>
      </c>
      <c r="S1615" s="101"/>
      <c r="T1615" s="99">
        <v>0</v>
      </c>
      <c r="U1615" s="99">
        <v>0</v>
      </c>
      <c r="V1615" s="99">
        <v>0</v>
      </c>
      <c r="W1615" s="99">
        <v>0</v>
      </c>
      <c r="X1615" s="99">
        <v>0</v>
      </c>
      <c r="Y1615" s="99">
        <v>0</v>
      </c>
      <c r="Z1615" s="99">
        <v>0</v>
      </c>
      <c r="AA1615" s="99">
        <v>0</v>
      </c>
      <c r="AB1615" s="99">
        <v>0</v>
      </c>
      <c r="AC1615" s="99">
        <v>0</v>
      </c>
    </row>
    <row r="1616" spans="1:29" s="98" customFormat="1" x14ac:dyDescent="0.25">
      <c r="A1616" s="98" t="s">
        <v>113</v>
      </c>
      <c r="B1616" s="98" t="s">
        <v>237</v>
      </c>
      <c r="C1616" s="98" t="s">
        <v>294</v>
      </c>
      <c r="D1616" s="98">
        <v>2017</v>
      </c>
      <c r="E1616" s="98">
        <v>2016</v>
      </c>
      <c r="F1616" s="98" t="s">
        <v>280</v>
      </c>
      <c r="G1616" s="98" t="s">
        <v>273</v>
      </c>
      <c r="H1616" s="98" t="s">
        <v>274</v>
      </c>
      <c r="I1616" s="99">
        <f t="shared" si="64"/>
        <v>4.2902903885480577E-12</v>
      </c>
      <c r="J1616" s="99">
        <f t="shared" si="64"/>
        <v>8.6615296523517376E-6</v>
      </c>
      <c r="K1616" s="99">
        <f t="shared" si="64"/>
        <v>8.2972597137014319E-5</v>
      </c>
      <c r="L1616" s="99">
        <f t="shared" si="64"/>
        <v>4.8569325153374228E-4</v>
      </c>
      <c r="M1616" s="99">
        <f t="shared" si="64"/>
        <v>1.8011124744376278E-3</v>
      </c>
      <c r="N1616" s="99">
        <f t="shared" si="63"/>
        <v>4.0150642126789366E-4</v>
      </c>
      <c r="O1616" s="99">
        <f t="shared" si="63"/>
        <v>2.9748711656441717E-4</v>
      </c>
      <c r="P1616" s="99">
        <f t="shared" si="63"/>
        <v>1.1211419222903886E-4</v>
      </c>
      <c r="Q1616" s="99">
        <f t="shared" si="63"/>
        <v>4.978355828220859E-5</v>
      </c>
      <c r="R1616" s="99">
        <f t="shared" si="63"/>
        <v>2.3070429447852761E-5</v>
      </c>
      <c r="S1616" s="101"/>
      <c r="T1616" s="99">
        <v>1.0600000000000001E-15</v>
      </c>
      <c r="U1616" s="99">
        <v>2.1400000000000001E-9</v>
      </c>
      <c r="V1616" s="99">
        <v>2.0500000000000002E-8</v>
      </c>
      <c r="W1616" s="99">
        <v>1.1999999999999999E-7</v>
      </c>
      <c r="X1616" s="99">
        <v>4.4499999999999997E-7</v>
      </c>
      <c r="Y1616" s="99">
        <v>9.9200000000000002E-8</v>
      </c>
      <c r="Z1616" s="99">
        <v>7.3500000000000003E-8</v>
      </c>
      <c r="AA1616" s="99">
        <v>2.77E-8</v>
      </c>
      <c r="AB1616" s="99">
        <v>1.2299999999999999E-8</v>
      </c>
      <c r="AC1616" s="99">
        <v>5.6999999999999998E-9</v>
      </c>
    </row>
    <row r="1617" spans="1:29" s="98" customFormat="1" x14ac:dyDescent="0.25">
      <c r="A1617" s="98" t="s">
        <v>113</v>
      </c>
      <c r="B1617" s="98" t="s">
        <v>237</v>
      </c>
      <c r="C1617" s="98" t="s">
        <v>294</v>
      </c>
      <c r="D1617" s="98">
        <v>2017</v>
      </c>
      <c r="E1617" s="98">
        <v>2016</v>
      </c>
      <c r="F1617" s="98" t="s">
        <v>280</v>
      </c>
      <c r="G1617" s="98" t="s">
        <v>273</v>
      </c>
      <c r="H1617" s="98" t="s">
        <v>275</v>
      </c>
      <c r="I1617" s="99">
        <f t="shared" si="64"/>
        <v>3.9786372188139056E-8</v>
      </c>
      <c r="J1617" s="99">
        <f t="shared" si="64"/>
        <v>3.1327214723926382E-4</v>
      </c>
      <c r="K1617" s="99">
        <f t="shared" si="64"/>
        <v>2.8494004089979551E-3</v>
      </c>
      <c r="L1617" s="99">
        <f t="shared" si="64"/>
        <v>9.0257995910020452E-3</v>
      </c>
      <c r="M1617" s="99">
        <f t="shared" si="64"/>
        <v>2.3353750511247443E-2</v>
      </c>
      <c r="N1617" s="99">
        <f t="shared" si="63"/>
        <v>3.2015280163599186E-3</v>
      </c>
      <c r="O1617" s="99">
        <f t="shared" si="63"/>
        <v>1.4247002044989775E-3</v>
      </c>
      <c r="P1617" s="99">
        <f t="shared" si="63"/>
        <v>5.4640490797546013E-4</v>
      </c>
      <c r="Q1617" s="99">
        <f t="shared" si="63"/>
        <v>2.9343967280163601E-4</v>
      </c>
      <c r="R1617" s="99">
        <f t="shared" si="63"/>
        <v>1.6392147239263806E-4</v>
      </c>
      <c r="S1617" s="101"/>
      <c r="T1617" s="99">
        <v>9.8299999999999999E-12</v>
      </c>
      <c r="U1617" s="99">
        <v>7.7400000000000005E-8</v>
      </c>
      <c r="V1617" s="99">
        <v>7.0399999999999995E-7</v>
      </c>
      <c r="W1617" s="99">
        <v>2.2299999999999998E-6</v>
      </c>
      <c r="X1617" s="99">
        <v>5.7699999999999998E-6</v>
      </c>
      <c r="Y1617" s="99">
        <v>7.9100000000000003E-7</v>
      </c>
      <c r="Z1617" s="99">
        <v>3.5199999999999998E-7</v>
      </c>
      <c r="AA1617" s="99">
        <v>1.35E-7</v>
      </c>
      <c r="AB1617" s="99">
        <v>7.2499999999999994E-8</v>
      </c>
      <c r="AC1617" s="99">
        <v>4.0499999999999999E-8</v>
      </c>
    </row>
    <row r="1618" spans="1:29" s="98" customFormat="1" x14ac:dyDescent="0.25">
      <c r="A1618" s="98" t="s">
        <v>113</v>
      </c>
      <c r="B1618" s="98" t="s">
        <v>237</v>
      </c>
      <c r="C1618" s="98" t="s">
        <v>294</v>
      </c>
      <c r="D1618" s="98">
        <v>2017</v>
      </c>
      <c r="E1618" s="98">
        <v>2016</v>
      </c>
      <c r="F1618" s="98" t="s">
        <v>280</v>
      </c>
      <c r="G1618" s="98" t="s">
        <v>273</v>
      </c>
      <c r="H1618" s="98" t="s">
        <v>276</v>
      </c>
      <c r="I1618" s="99">
        <f t="shared" si="64"/>
        <v>2.0601488752556237E-5</v>
      </c>
      <c r="J1618" s="99">
        <f t="shared" si="64"/>
        <v>9.4710184049079764E-3</v>
      </c>
      <c r="K1618" s="99">
        <f t="shared" si="64"/>
        <v>6.071165644171779E-2</v>
      </c>
      <c r="L1618" s="99">
        <f t="shared" si="64"/>
        <v>0.11089995910020449</v>
      </c>
      <c r="M1618" s="99">
        <f t="shared" si="64"/>
        <v>0.26632179959100205</v>
      </c>
      <c r="N1618" s="99">
        <f t="shared" si="63"/>
        <v>0.10928098159509203</v>
      </c>
      <c r="O1618" s="99">
        <f t="shared" si="63"/>
        <v>6.9211288343558289E-2</v>
      </c>
      <c r="P1618" s="99">
        <f t="shared" si="63"/>
        <v>3.063914928425358E-2</v>
      </c>
      <c r="Q1618" s="99">
        <f t="shared" si="63"/>
        <v>1.4166053169734152E-2</v>
      </c>
      <c r="R1618" s="99">
        <f t="shared" si="63"/>
        <v>6.0306912065439663E-3</v>
      </c>
      <c r="S1618" s="101"/>
      <c r="T1618" s="99">
        <v>5.0899999999999996E-9</v>
      </c>
      <c r="U1618" s="99">
        <v>2.34E-6</v>
      </c>
      <c r="V1618" s="99">
        <v>1.5E-5</v>
      </c>
      <c r="W1618" s="99">
        <v>2.7399999999999999E-5</v>
      </c>
      <c r="X1618" s="99">
        <v>6.58E-5</v>
      </c>
      <c r="Y1618" s="99">
        <v>2.6999999999999999E-5</v>
      </c>
      <c r="Z1618" s="99">
        <v>1.7099999999999999E-5</v>
      </c>
      <c r="AA1618" s="99">
        <v>7.5700000000000004E-6</v>
      </c>
      <c r="AB1618" s="99">
        <v>3.4999999999999999E-6</v>
      </c>
      <c r="AC1618" s="99">
        <v>1.4899999999999999E-6</v>
      </c>
    </row>
    <row r="1619" spans="1:29" s="98" customFormat="1" x14ac:dyDescent="0.25">
      <c r="A1619" s="98" t="s">
        <v>113</v>
      </c>
      <c r="B1619" s="98" t="s">
        <v>237</v>
      </c>
      <c r="C1619" s="98" t="s">
        <v>294</v>
      </c>
      <c r="D1619" s="98">
        <v>2017</v>
      </c>
      <c r="E1619" s="98">
        <v>2016</v>
      </c>
      <c r="F1619" s="98" t="s">
        <v>280</v>
      </c>
      <c r="G1619" s="98" t="s">
        <v>277</v>
      </c>
      <c r="H1619" s="98" t="s">
        <v>274</v>
      </c>
      <c r="I1619" s="99">
        <f t="shared" si="64"/>
        <v>5.5854723926380368E-6</v>
      </c>
      <c r="J1619" s="99">
        <f t="shared" si="64"/>
        <v>1.5501709611451943E-3</v>
      </c>
      <c r="K1619" s="99">
        <f t="shared" si="64"/>
        <v>4.0312539877300621E-3</v>
      </c>
      <c r="L1619" s="99">
        <f t="shared" si="64"/>
        <v>2.1694298568507159E-2</v>
      </c>
      <c r="M1619" s="99">
        <f t="shared" si="64"/>
        <v>5.0997791411042943E-2</v>
      </c>
      <c r="N1619" s="99">
        <f t="shared" si="63"/>
        <v>8.90437627811861E-3</v>
      </c>
      <c r="O1619" s="99">
        <f t="shared" si="63"/>
        <v>6.7997055214723927E-3</v>
      </c>
      <c r="P1619" s="99">
        <f t="shared" si="63"/>
        <v>2.1451451942740289E-3</v>
      </c>
      <c r="Q1619" s="99">
        <f t="shared" si="63"/>
        <v>9.0257995910020456E-4</v>
      </c>
      <c r="R1619" s="99">
        <f t="shared" si="63"/>
        <v>3.9017357873210641E-4</v>
      </c>
      <c r="S1619" s="101"/>
      <c r="T1619" s="99">
        <v>1.38E-9</v>
      </c>
      <c r="U1619" s="99">
        <v>3.8299999999999998E-7</v>
      </c>
      <c r="V1619" s="99">
        <v>9.9600000000000008E-7</v>
      </c>
      <c r="W1619" s="99">
        <v>5.3600000000000004E-6</v>
      </c>
      <c r="X1619" s="99">
        <v>1.26E-5</v>
      </c>
      <c r="Y1619" s="99">
        <v>2.2000000000000001E-6</v>
      </c>
      <c r="Z1619" s="99">
        <v>1.68E-6</v>
      </c>
      <c r="AA1619" s="99">
        <v>5.3000000000000001E-7</v>
      </c>
      <c r="AB1619" s="99">
        <v>2.23E-7</v>
      </c>
      <c r="AC1619" s="99">
        <v>9.6400000000000003E-8</v>
      </c>
    </row>
    <row r="1620" spans="1:29" s="98" customFormat="1" x14ac:dyDescent="0.25">
      <c r="A1620" s="98" t="s">
        <v>113</v>
      </c>
      <c r="B1620" s="98" t="s">
        <v>237</v>
      </c>
      <c r="C1620" s="98" t="s">
        <v>294</v>
      </c>
      <c r="D1620" s="98">
        <v>2017</v>
      </c>
      <c r="E1620" s="98">
        <v>2016</v>
      </c>
      <c r="F1620" s="98" t="s">
        <v>280</v>
      </c>
      <c r="G1620" s="98" t="s">
        <v>277</v>
      </c>
      <c r="H1620" s="98" t="s">
        <v>275</v>
      </c>
      <c r="I1620" s="99">
        <f t="shared" si="64"/>
        <v>6.5163844580777095E-6</v>
      </c>
      <c r="J1620" s="99">
        <f t="shared" si="64"/>
        <v>2.0722912065439672E-3</v>
      </c>
      <c r="K1620" s="99">
        <f t="shared" si="64"/>
        <v>1.4368425357873211E-2</v>
      </c>
      <c r="L1620" s="99">
        <f t="shared" si="64"/>
        <v>3.1246265848670761E-2</v>
      </c>
      <c r="M1620" s="99">
        <f t="shared" si="64"/>
        <v>6.9211288343558289E-2</v>
      </c>
      <c r="N1620" s="99">
        <f t="shared" si="63"/>
        <v>1.9872948875255626E-2</v>
      </c>
      <c r="O1620" s="99">
        <f t="shared" si="63"/>
        <v>1.0361456032719837E-2</v>
      </c>
      <c r="P1620" s="99">
        <f t="shared" si="63"/>
        <v>3.3431885480572597E-3</v>
      </c>
      <c r="Q1620" s="99">
        <f t="shared" si="63"/>
        <v>1.3761308793456032E-3</v>
      </c>
      <c r="R1620" s="99">
        <f t="shared" si="63"/>
        <v>5.585472392638036E-4</v>
      </c>
      <c r="S1620" s="101"/>
      <c r="T1620" s="99">
        <v>1.61E-9</v>
      </c>
      <c r="U1620" s="99">
        <v>5.1200000000000003E-7</v>
      </c>
      <c r="V1620" s="99">
        <v>3.5499999999999999E-6</v>
      </c>
      <c r="W1620" s="99">
        <v>7.7200000000000006E-6</v>
      </c>
      <c r="X1620" s="99">
        <v>1.7099999999999999E-5</v>
      </c>
      <c r="Y1620" s="99">
        <v>4.9100000000000004E-6</v>
      </c>
      <c r="Z1620" s="99">
        <v>2.5600000000000001E-6</v>
      </c>
      <c r="AA1620" s="99">
        <v>8.2600000000000001E-7</v>
      </c>
      <c r="AB1620" s="99">
        <v>3.3999999999999997E-7</v>
      </c>
      <c r="AC1620" s="99">
        <v>1.3799999999999999E-7</v>
      </c>
    </row>
    <row r="1621" spans="1:29" s="98" customFormat="1" x14ac:dyDescent="0.25">
      <c r="A1621" s="98" t="s">
        <v>113</v>
      </c>
      <c r="B1621" s="98" t="s">
        <v>237</v>
      </c>
      <c r="C1621" s="98" t="s">
        <v>294</v>
      </c>
      <c r="D1621" s="98">
        <v>2017</v>
      </c>
      <c r="E1621" s="98">
        <v>2016</v>
      </c>
      <c r="F1621" s="98" t="s">
        <v>280</v>
      </c>
      <c r="G1621" s="98" t="s">
        <v>277</v>
      </c>
      <c r="H1621" s="98" t="s">
        <v>276</v>
      </c>
      <c r="I1621" s="99">
        <f t="shared" si="64"/>
        <v>1.0159083844580778E-5</v>
      </c>
      <c r="J1621" s="99">
        <f t="shared" si="64"/>
        <v>2.9708237218813906E-3</v>
      </c>
      <c r="K1621" s="99">
        <f t="shared" si="64"/>
        <v>3.2420024539877301E-2</v>
      </c>
      <c r="L1621" s="99">
        <f t="shared" si="64"/>
        <v>4.209341513292434E-2</v>
      </c>
      <c r="M1621" s="99">
        <f t="shared" si="64"/>
        <v>8.9448507157464205E-2</v>
      </c>
      <c r="N1621" s="99">
        <f t="shared" si="63"/>
        <v>5.342625766871166E-2</v>
      </c>
      <c r="O1621" s="99">
        <f t="shared" si="63"/>
        <v>2.5701267893660534E-2</v>
      </c>
      <c r="P1621" s="99">
        <f t="shared" si="63"/>
        <v>1.3073243353783232E-2</v>
      </c>
      <c r="Q1621" s="99">
        <f t="shared" si="63"/>
        <v>6.5163844580777104E-3</v>
      </c>
      <c r="R1621" s="99">
        <f t="shared" si="63"/>
        <v>2.7805938650306752E-3</v>
      </c>
      <c r="S1621" s="101"/>
      <c r="T1621" s="99">
        <v>2.5099999999999998E-9</v>
      </c>
      <c r="U1621" s="99">
        <v>7.3399999999999998E-7</v>
      </c>
      <c r="V1621" s="99">
        <v>8.0099999999999995E-6</v>
      </c>
      <c r="W1621" s="99">
        <v>1.04E-5</v>
      </c>
      <c r="X1621" s="99">
        <v>2.2099999999999998E-5</v>
      </c>
      <c r="Y1621" s="99">
        <v>1.3200000000000001E-5</v>
      </c>
      <c r="Z1621" s="99">
        <v>6.3500000000000002E-6</v>
      </c>
      <c r="AA1621" s="99">
        <v>3.23E-6</v>
      </c>
      <c r="AB1621" s="99">
        <v>1.61E-6</v>
      </c>
      <c r="AC1621" s="99">
        <v>6.8700000000000005E-7</v>
      </c>
    </row>
    <row r="1622" spans="1:29" s="98" customFormat="1" x14ac:dyDescent="0.25">
      <c r="A1622" s="98" t="s">
        <v>113</v>
      </c>
      <c r="B1622" s="98" t="s">
        <v>237</v>
      </c>
      <c r="C1622" s="98" t="s">
        <v>294</v>
      </c>
      <c r="D1622" s="98">
        <v>2017</v>
      </c>
      <c r="E1622" s="98">
        <v>2016</v>
      </c>
      <c r="F1622" s="98" t="s">
        <v>280</v>
      </c>
      <c r="G1622" s="98" t="s">
        <v>278</v>
      </c>
      <c r="H1622" s="98" t="s">
        <v>274</v>
      </c>
      <c r="I1622" s="99">
        <f t="shared" si="64"/>
        <v>2.3630844738084008E-6</v>
      </c>
      <c r="J1622" s="99">
        <f t="shared" si="64"/>
        <v>6.5584156048450722E-4</v>
      </c>
      <c r="K1622" s="99">
        <f t="shared" si="64"/>
        <v>1.705530533270409E-3</v>
      </c>
      <c r="L1622" s="99">
        <f t="shared" si="64"/>
        <v>9.1783570866761158E-3</v>
      </c>
      <c r="M1622" s="99">
        <f t="shared" si="64"/>
        <v>2.1575988673902782E-2</v>
      </c>
      <c r="N1622" s="99">
        <f t="shared" si="63"/>
        <v>3.7672361176655667E-3</v>
      </c>
      <c r="O1622" s="99">
        <f t="shared" si="63"/>
        <v>2.8767984898537056E-3</v>
      </c>
      <c r="P1622" s="99">
        <f t="shared" si="63"/>
        <v>9.0756142834670346E-4</v>
      </c>
      <c r="Q1622" s="99">
        <f t="shared" si="63"/>
        <v>3.8186075192700941E-4</v>
      </c>
      <c r="R1622" s="99">
        <f t="shared" si="63"/>
        <v>1.6507343715589119E-4</v>
      </c>
      <c r="S1622" s="101"/>
      <c r="T1622" s="99">
        <v>5.8384615384615402E-10</v>
      </c>
      <c r="U1622" s="99">
        <v>1.6203846153846201E-7</v>
      </c>
      <c r="V1622" s="99">
        <v>4.2138461538461499E-7</v>
      </c>
      <c r="W1622" s="99">
        <v>2.2676923076923102E-6</v>
      </c>
      <c r="X1622" s="99">
        <v>5.3307692307692298E-6</v>
      </c>
      <c r="Y1622" s="99">
        <v>9.3076923076923099E-7</v>
      </c>
      <c r="Z1622" s="99">
        <v>7.1076923076923098E-7</v>
      </c>
      <c r="AA1622" s="99">
        <v>2.2423076923076899E-7</v>
      </c>
      <c r="AB1622" s="99">
        <v>9.4346153846153796E-8</v>
      </c>
      <c r="AC1622" s="99">
        <v>4.0784615384615398E-8</v>
      </c>
    </row>
    <row r="1623" spans="1:29" s="98" customFormat="1" x14ac:dyDescent="0.25">
      <c r="A1623" s="98" t="s">
        <v>113</v>
      </c>
      <c r="B1623" s="98" t="s">
        <v>237</v>
      </c>
      <c r="C1623" s="98" t="s">
        <v>294</v>
      </c>
      <c r="D1623" s="98">
        <v>2017</v>
      </c>
      <c r="E1623" s="98">
        <v>2016</v>
      </c>
      <c r="F1623" s="98" t="s">
        <v>280</v>
      </c>
      <c r="G1623" s="98" t="s">
        <v>278</v>
      </c>
      <c r="H1623" s="98" t="s">
        <v>275</v>
      </c>
      <c r="I1623" s="99">
        <f t="shared" si="64"/>
        <v>2.7569318861097997E-6</v>
      </c>
      <c r="J1623" s="99">
        <f t="shared" si="64"/>
        <v>8.7673858738398765E-4</v>
      </c>
      <c r="K1623" s="99">
        <f t="shared" si="64"/>
        <v>6.0789491898694484E-3</v>
      </c>
      <c r="L1623" s="99">
        <f t="shared" si="64"/>
        <v>1.3219574012899183E-2</v>
      </c>
      <c r="M1623" s="99">
        <f t="shared" si="64"/>
        <v>2.9281698914582332E-2</v>
      </c>
      <c r="N1623" s="99">
        <f t="shared" si="63"/>
        <v>8.4077860626081396E-3</v>
      </c>
      <c r="O1623" s="99">
        <f t="shared" si="63"/>
        <v>4.383692936919919E-3</v>
      </c>
      <c r="P1623" s="99">
        <f t="shared" si="63"/>
        <v>1.4144259241780695E-3</v>
      </c>
      <c r="Q1623" s="99">
        <f t="shared" si="63"/>
        <v>5.8220921818467886E-4</v>
      </c>
      <c r="R1623" s="99">
        <f t="shared" si="63"/>
        <v>2.363084473808401E-4</v>
      </c>
      <c r="S1623" s="101"/>
      <c r="T1623" s="99">
        <v>6.8115384615384596E-10</v>
      </c>
      <c r="U1623" s="99">
        <v>2.16615384615385E-7</v>
      </c>
      <c r="V1623" s="99">
        <v>1.50192307692308E-6</v>
      </c>
      <c r="W1623" s="99">
        <v>3.2661538461538498E-6</v>
      </c>
      <c r="X1623" s="99">
        <v>7.2346153846153797E-6</v>
      </c>
      <c r="Y1623" s="99">
        <v>2.0773076923076902E-6</v>
      </c>
      <c r="Z1623" s="99">
        <v>1.08307692307692E-6</v>
      </c>
      <c r="AA1623" s="99">
        <v>3.4946153846153801E-7</v>
      </c>
      <c r="AB1623" s="99">
        <v>1.4384615384615399E-7</v>
      </c>
      <c r="AC1623" s="99">
        <v>5.8384615384615403E-8</v>
      </c>
    </row>
    <row r="1624" spans="1:29" s="98" customFormat="1" x14ac:dyDescent="0.25">
      <c r="A1624" s="98" t="s">
        <v>113</v>
      </c>
      <c r="B1624" s="98" t="s">
        <v>237</v>
      </c>
      <c r="C1624" s="98" t="s">
        <v>294</v>
      </c>
      <c r="D1624" s="98">
        <v>2017</v>
      </c>
      <c r="E1624" s="98">
        <v>2016</v>
      </c>
      <c r="F1624" s="98" t="s">
        <v>280</v>
      </c>
      <c r="G1624" s="98" t="s">
        <v>278</v>
      </c>
      <c r="H1624" s="98" t="s">
        <v>276</v>
      </c>
      <c r="I1624" s="99">
        <f t="shared" si="64"/>
        <v>4.298073934245726E-6</v>
      </c>
      <c r="J1624" s="99">
        <f t="shared" si="64"/>
        <v>1.2568869592575135E-3</v>
      </c>
      <c r="K1624" s="99">
        <f t="shared" si="64"/>
        <v>1.3716164228409614E-2</v>
      </c>
      <c r="L1624" s="99">
        <f t="shared" si="64"/>
        <v>1.780875255623722E-2</v>
      </c>
      <c r="M1624" s="99">
        <f t="shared" si="64"/>
        <v>3.7843599182004091E-2</v>
      </c>
      <c r="N1624" s="99">
        <f t="shared" si="63"/>
        <v>2.2603416705993373E-2</v>
      </c>
      <c r="O1624" s="99">
        <f t="shared" si="63"/>
        <v>1.0873613339625604E-2</v>
      </c>
      <c r="P1624" s="99">
        <f t="shared" si="63"/>
        <v>5.5309875727544379E-3</v>
      </c>
      <c r="Q1624" s="99">
        <f t="shared" si="63"/>
        <v>2.7569318861097995E-3</v>
      </c>
      <c r="R1624" s="99">
        <f t="shared" si="63"/>
        <v>1.1764050967437466E-3</v>
      </c>
      <c r="S1624" s="101"/>
      <c r="T1624" s="99">
        <v>1.0619230769230801E-9</v>
      </c>
      <c r="U1624" s="99">
        <v>3.1053846153846202E-7</v>
      </c>
      <c r="V1624" s="99">
        <v>3.38884615384615E-6</v>
      </c>
      <c r="W1624" s="99">
        <v>4.4000000000000002E-6</v>
      </c>
      <c r="X1624" s="99">
        <v>9.3500000000000003E-6</v>
      </c>
      <c r="Y1624" s="99">
        <v>5.5846153846153802E-6</v>
      </c>
      <c r="Z1624" s="99">
        <v>2.6865384615384598E-6</v>
      </c>
      <c r="AA1624" s="99">
        <v>1.3665384615384599E-6</v>
      </c>
      <c r="AB1624" s="99">
        <v>6.8115384615384597E-7</v>
      </c>
      <c r="AC1624" s="99">
        <v>2.9065384615384601E-7</v>
      </c>
    </row>
    <row r="1625" spans="1:29" s="98" customFormat="1" x14ac:dyDescent="0.25">
      <c r="A1625" s="98" t="s">
        <v>113</v>
      </c>
      <c r="B1625" s="98" t="s">
        <v>237</v>
      </c>
      <c r="C1625" s="98" t="s">
        <v>294</v>
      </c>
      <c r="D1625" s="98">
        <v>2018</v>
      </c>
      <c r="E1625" s="98">
        <v>2016</v>
      </c>
      <c r="F1625" s="98" t="s">
        <v>272</v>
      </c>
      <c r="G1625" s="98" t="s">
        <v>273</v>
      </c>
      <c r="H1625" s="98" t="s">
        <v>274</v>
      </c>
      <c r="I1625" s="99">
        <f t="shared" si="64"/>
        <v>4.4117137014314931E-12</v>
      </c>
      <c r="J1625" s="99">
        <f t="shared" si="64"/>
        <v>8.9448507157464213E-6</v>
      </c>
      <c r="K1625" s="99">
        <f t="shared" si="64"/>
        <v>8.5401063394683035E-5</v>
      </c>
      <c r="L1625" s="99">
        <f t="shared" si="64"/>
        <v>5.0188302658486707E-4</v>
      </c>
      <c r="M1625" s="99">
        <f t="shared" si="64"/>
        <v>1.8537292433537832E-3</v>
      </c>
      <c r="N1625" s="99">
        <f t="shared" si="63"/>
        <v>4.1283926380368096E-4</v>
      </c>
      <c r="O1625" s="99">
        <f t="shared" si="63"/>
        <v>3.0679623721881395E-4</v>
      </c>
      <c r="P1625" s="99">
        <f t="shared" si="63"/>
        <v>1.1575689161554193E-4</v>
      </c>
      <c r="Q1625" s="99">
        <f t="shared" si="63"/>
        <v>5.1402535787321065E-5</v>
      </c>
      <c r="R1625" s="99">
        <f t="shared" si="63"/>
        <v>2.375849488752556E-5</v>
      </c>
      <c r="S1625" s="101"/>
      <c r="T1625" s="99">
        <v>1.09E-15</v>
      </c>
      <c r="U1625" s="99">
        <v>2.21E-9</v>
      </c>
      <c r="V1625" s="99">
        <v>2.11E-8</v>
      </c>
      <c r="W1625" s="99">
        <v>1.24E-7</v>
      </c>
      <c r="X1625" s="99">
        <v>4.58E-7</v>
      </c>
      <c r="Y1625" s="99">
        <v>1.02E-7</v>
      </c>
      <c r="Z1625" s="99">
        <v>7.5800000000000004E-8</v>
      </c>
      <c r="AA1625" s="99">
        <v>2.8600000000000001E-8</v>
      </c>
      <c r="AB1625" s="99">
        <v>1.27E-8</v>
      </c>
      <c r="AC1625" s="99">
        <v>5.8699999999999998E-9</v>
      </c>
    </row>
    <row r="1626" spans="1:29" s="98" customFormat="1" x14ac:dyDescent="0.25">
      <c r="A1626" s="98" t="s">
        <v>113</v>
      </c>
      <c r="B1626" s="98" t="s">
        <v>237</v>
      </c>
      <c r="C1626" s="98" t="s">
        <v>294</v>
      </c>
      <c r="D1626" s="98">
        <v>2018</v>
      </c>
      <c r="E1626" s="98">
        <v>2016</v>
      </c>
      <c r="F1626" s="98" t="s">
        <v>272</v>
      </c>
      <c r="G1626" s="98" t="s">
        <v>273</v>
      </c>
      <c r="H1626" s="98" t="s">
        <v>275</v>
      </c>
      <c r="I1626" s="99">
        <f t="shared" si="64"/>
        <v>4.0879182004089981E-8</v>
      </c>
      <c r="J1626" s="99">
        <f t="shared" si="64"/>
        <v>3.2298601226993869E-4</v>
      </c>
      <c r="K1626" s="99">
        <f t="shared" si="64"/>
        <v>2.938444171779141E-3</v>
      </c>
      <c r="L1626" s="99">
        <f t="shared" si="64"/>
        <v>9.3091206543967284E-3</v>
      </c>
      <c r="M1626" s="99">
        <f t="shared" si="64"/>
        <v>2.4082290388548058E-2</v>
      </c>
      <c r="N1626" s="99">
        <f t="shared" si="63"/>
        <v>3.2986666666666668E-3</v>
      </c>
      <c r="O1626" s="99">
        <f t="shared" si="63"/>
        <v>1.4692220858895705E-3</v>
      </c>
      <c r="P1626" s="99">
        <f t="shared" si="63"/>
        <v>5.6259468302658486E-4</v>
      </c>
      <c r="Q1626" s="99">
        <f t="shared" si="63"/>
        <v>3.023440490797546E-4</v>
      </c>
      <c r="R1626" s="99">
        <f t="shared" si="63"/>
        <v>1.6877840490797546E-4</v>
      </c>
      <c r="S1626" s="101"/>
      <c r="T1626" s="99">
        <v>1.0099999999999999E-11</v>
      </c>
      <c r="U1626" s="99">
        <v>7.98E-8</v>
      </c>
      <c r="V1626" s="99">
        <v>7.2600000000000002E-7</v>
      </c>
      <c r="W1626" s="99">
        <v>2.3E-6</v>
      </c>
      <c r="X1626" s="99">
        <v>5.9499999999999998E-6</v>
      </c>
      <c r="Y1626" s="99">
        <v>8.1500000000000003E-7</v>
      </c>
      <c r="Z1626" s="99">
        <v>3.6300000000000001E-7</v>
      </c>
      <c r="AA1626" s="99">
        <v>1.3899999999999999E-7</v>
      </c>
      <c r="AB1626" s="99">
        <v>7.4700000000000001E-8</v>
      </c>
      <c r="AC1626" s="99">
        <v>4.1700000000000003E-8</v>
      </c>
    </row>
    <row r="1627" spans="1:29" s="98" customFormat="1" x14ac:dyDescent="0.25">
      <c r="A1627" s="98" t="s">
        <v>113</v>
      </c>
      <c r="B1627" s="98" t="s">
        <v>237</v>
      </c>
      <c r="C1627" s="98" t="s">
        <v>294</v>
      </c>
      <c r="D1627" s="98">
        <v>2018</v>
      </c>
      <c r="E1627" s="98">
        <v>2016</v>
      </c>
      <c r="F1627" s="98" t="s">
        <v>272</v>
      </c>
      <c r="G1627" s="98" t="s">
        <v>273</v>
      </c>
      <c r="H1627" s="98" t="s">
        <v>276</v>
      </c>
      <c r="I1627" s="99">
        <f t="shared" si="64"/>
        <v>2.1208605316973416E-5</v>
      </c>
      <c r="J1627" s="99">
        <f t="shared" si="64"/>
        <v>9.7543394683026578E-3</v>
      </c>
      <c r="K1627" s="99">
        <f t="shared" si="64"/>
        <v>6.2330633946830277E-2</v>
      </c>
      <c r="L1627" s="99">
        <f t="shared" si="64"/>
        <v>0.11454265848670758</v>
      </c>
      <c r="M1627" s="99">
        <f t="shared" si="64"/>
        <v>0.27441668711656442</v>
      </c>
      <c r="N1627" s="99">
        <f t="shared" si="63"/>
        <v>0.11251893660531699</v>
      </c>
      <c r="O1627" s="99">
        <f t="shared" si="63"/>
        <v>7.123501022494888E-2</v>
      </c>
      <c r="P1627" s="99">
        <f t="shared" si="63"/>
        <v>3.1610535787321065E-2</v>
      </c>
      <c r="Q1627" s="99">
        <f t="shared" si="63"/>
        <v>1.4611271983640083E-2</v>
      </c>
      <c r="R1627" s="99">
        <f t="shared" si="63"/>
        <v>6.2330633946830272E-3</v>
      </c>
      <c r="S1627" s="101"/>
      <c r="T1627" s="99">
        <v>5.2400000000000001E-9</v>
      </c>
      <c r="U1627" s="99">
        <v>2.4099999999999998E-6</v>
      </c>
      <c r="V1627" s="99">
        <v>1.5400000000000002E-5</v>
      </c>
      <c r="W1627" s="99">
        <v>2.83E-5</v>
      </c>
      <c r="X1627" s="99">
        <v>6.7799999999999995E-5</v>
      </c>
      <c r="Y1627" s="99">
        <v>2.7800000000000001E-5</v>
      </c>
      <c r="Z1627" s="99">
        <v>1.7600000000000001E-5</v>
      </c>
      <c r="AA1627" s="99">
        <v>7.8099999999999998E-6</v>
      </c>
      <c r="AB1627" s="99">
        <v>3.6100000000000002E-6</v>
      </c>
      <c r="AC1627" s="99">
        <v>1.5400000000000001E-6</v>
      </c>
    </row>
    <row r="1628" spans="1:29" s="98" customFormat="1" x14ac:dyDescent="0.25">
      <c r="A1628" s="98" t="s">
        <v>113</v>
      </c>
      <c r="B1628" s="98" t="s">
        <v>237</v>
      </c>
      <c r="C1628" s="98" t="s">
        <v>294</v>
      </c>
      <c r="D1628" s="98">
        <v>2018</v>
      </c>
      <c r="E1628" s="98">
        <v>2016</v>
      </c>
      <c r="F1628" s="98" t="s">
        <v>272</v>
      </c>
      <c r="G1628" s="98" t="s">
        <v>277</v>
      </c>
      <c r="H1628" s="98" t="s">
        <v>274</v>
      </c>
      <c r="I1628" s="99">
        <f t="shared" si="64"/>
        <v>5.7473701431492845E-6</v>
      </c>
      <c r="J1628" s="99">
        <f t="shared" si="64"/>
        <v>1.5987402862985684E-3</v>
      </c>
      <c r="K1628" s="99">
        <f t="shared" si="64"/>
        <v>4.1688670756646227E-3</v>
      </c>
      <c r="L1628" s="99">
        <f t="shared" si="64"/>
        <v>2.2382364008179962E-2</v>
      </c>
      <c r="M1628" s="99">
        <f t="shared" si="64"/>
        <v>5.2616768916155417E-2</v>
      </c>
      <c r="N1628" s="99">
        <f t="shared" si="63"/>
        <v>9.1876973415132915E-3</v>
      </c>
      <c r="O1628" s="99">
        <f t="shared" si="63"/>
        <v>7.0020777096114518E-3</v>
      </c>
      <c r="P1628" s="99">
        <f t="shared" si="63"/>
        <v>2.2139517382413093E-3</v>
      </c>
      <c r="Q1628" s="99">
        <f t="shared" si="63"/>
        <v>9.3091206543967288E-4</v>
      </c>
      <c r="R1628" s="99">
        <f t="shared" si="63"/>
        <v>4.0231591002044993E-4</v>
      </c>
      <c r="S1628" s="101"/>
      <c r="T1628" s="99">
        <v>1.4200000000000001E-9</v>
      </c>
      <c r="U1628" s="99">
        <v>3.9499999999999998E-7</v>
      </c>
      <c r="V1628" s="99">
        <v>1.0300000000000001E-6</v>
      </c>
      <c r="W1628" s="99">
        <v>5.5300000000000004E-6</v>
      </c>
      <c r="X1628" s="99">
        <v>1.2999999999999999E-5</v>
      </c>
      <c r="Y1628" s="99">
        <v>2.2699999999999999E-6</v>
      </c>
      <c r="Z1628" s="99">
        <v>1.73E-6</v>
      </c>
      <c r="AA1628" s="99">
        <v>5.4700000000000001E-7</v>
      </c>
      <c r="AB1628" s="99">
        <v>2.2999999999999999E-7</v>
      </c>
      <c r="AC1628" s="99">
        <v>9.9400000000000003E-8</v>
      </c>
    </row>
    <row r="1629" spans="1:29" s="98" customFormat="1" x14ac:dyDescent="0.25">
      <c r="A1629" s="98" t="s">
        <v>113</v>
      </c>
      <c r="B1629" s="98" t="s">
        <v>237</v>
      </c>
      <c r="C1629" s="98" t="s">
        <v>294</v>
      </c>
      <c r="D1629" s="98">
        <v>2018</v>
      </c>
      <c r="E1629" s="98">
        <v>2016</v>
      </c>
      <c r="F1629" s="98" t="s">
        <v>272</v>
      </c>
      <c r="G1629" s="98" t="s">
        <v>277</v>
      </c>
      <c r="H1629" s="98" t="s">
        <v>275</v>
      </c>
      <c r="I1629" s="99">
        <f t="shared" si="64"/>
        <v>6.7187566462167697E-6</v>
      </c>
      <c r="J1629" s="99">
        <f t="shared" si="64"/>
        <v>2.1330028629856852E-3</v>
      </c>
      <c r="K1629" s="99">
        <f t="shared" si="64"/>
        <v>1.4773169734151331E-2</v>
      </c>
      <c r="L1629" s="99">
        <f t="shared" si="64"/>
        <v>3.2177177914110427E-2</v>
      </c>
      <c r="M1629" s="99">
        <f t="shared" si="64"/>
        <v>7.123501022494888E-2</v>
      </c>
      <c r="N1629" s="99">
        <f t="shared" si="63"/>
        <v>2.0480065439672804E-2</v>
      </c>
      <c r="O1629" s="99">
        <f t="shared" si="63"/>
        <v>1.0685251533742331E-2</v>
      </c>
      <c r="P1629" s="99">
        <f t="shared" si="63"/>
        <v>3.4484220858895707E-3</v>
      </c>
      <c r="Q1629" s="99">
        <f t="shared" si="63"/>
        <v>1.4206527607361964E-3</v>
      </c>
      <c r="R1629" s="99">
        <f t="shared" si="63"/>
        <v>5.787844580777096E-4</v>
      </c>
      <c r="S1629" s="101"/>
      <c r="T1629" s="99">
        <v>1.6600000000000001E-9</v>
      </c>
      <c r="U1629" s="99">
        <v>5.2699999999999999E-7</v>
      </c>
      <c r="V1629" s="99">
        <v>3.6500000000000002E-6</v>
      </c>
      <c r="W1629" s="99">
        <v>7.9500000000000001E-6</v>
      </c>
      <c r="X1629" s="99">
        <v>1.7600000000000001E-5</v>
      </c>
      <c r="Y1629" s="99">
        <v>5.0599999999999998E-6</v>
      </c>
      <c r="Z1629" s="99">
        <v>2.6400000000000001E-6</v>
      </c>
      <c r="AA1629" s="99">
        <v>8.5199999999999995E-7</v>
      </c>
      <c r="AB1629" s="99">
        <v>3.5100000000000001E-7</v>
      </c>
      <c r="AC1629" s="99">
        <v>1.43E-7</v>
      </c>
    </row>
    <row r="1630" spans="1:29" s="98" customFormat="1" x14ac:dyDescent="0.25">
      <c r="A1630" s="98" t="s">
        <v>113</v>
      </c>
      <c r="B1630" s="98" t="s">
        <v>237</v>
      </c>
      <c r="C1630" s="98" t="s">
        <v>294</v>
      </c>
      <c r="D1630" s="98">
        <v>2018</v>
      </c>
      <c r="E1630" s="98">
        <v>2016</v>
      </c>
      <c r="F1630" s="98" t="s">
        <v>272</v>
      </c>
      <c r="G1630" s="98" t="s">
        <v>277</v>
      </c>
      <c r="H1630" s="98" t="s">
        <v>276</v>
      </c>
      <c r="I1630" s="99">
        <f t="shared" si="64"/>
        <v>1.0482879345603273E-5</v>
      </c>
      <c r="J1630" s="99">
        <f t="shared" si="64"/>
        <v>3.059867484662577E-3</v>
      </c>
      <c r="K1630" s="99">
        <f t="shared" si="64"/>
        <v>3.3391411042944789E-2</v>
      </c>
      <c r="L1630" s="99">
        <f t="shared" si="64"/>
        <v>4.3307648261758681E-2</v>
      </c>
      <c r="M1630" s="99">
        <f t="shared" si="64"/>
        <v>9.2281717791411047E-2</v>
      </c>
      <c r="N1630" s="99">
        <f t="shared" si="63"/>
        <v>5.5045235173824127E-2</v>
      </c>
      <c r="O1630" s="99">
        <f t="shared" si="63"/>
        <v>2.6510756646216768E-2</v>
      </c>
      <c r="P1630" s="99">
        <f t="shared" si="63"/>
        <v>1.3437513292433537E-2</v>
      </c>
      <c r="Q1630" s="99">
        <f t="shared" si="63"/>
        <v>6.7187566462167687E-3</v>
      </c>
      <c r="R1630" s="99">
        <f t="shared" si="63"/>
        <v>2.8655901840490801E-3</v>
      </c>
      <c r="S1630" s="101"/>
      <c r="T1630" s="99">
        <v>2.5899999999999999E-9</v>
      </c>
      <c r="U1630" s="99">
        <v>7.5600000000000005E-7</v>
      </c>
      <c r="V1630" s="99">
        <v>8.2500000000000006E-6</v>
      </c>
      <c r="W1630" s="99">
        <v>1.0699999999999999E-5</v>
      </c>
      <c r="X1630" s="99">
        <v>2.2799999999999999E-5</v>
      </c>
      <c r="Y1630" s="99">
        <v>1.36E-5</v>
      </c>
      <c r="Z1630" s="99">
        <v>6.55E-6</v>
      </c>
      <c r="AA1630" s="99">
        <v>3.32E-6</v>
      </c>
      <c r="AB1630" s="99">
        <v>1.66E-6</v>
      </c>
      <c r="AC1630" s="99">
        <v>7.0800000000000004E-7</v>
      </c>
    </row>
    <row r="1631" spans="1:29" s="98" customFormat="1" x14ac:dyDescent="0.25">
      <c r="A1631" s="98" t="s">
        <v>113</v>
      </c>
      <c r="B1631" s="98" t="s">
        <v>237</v>
      </c>
      <c r="C1631" s="98" t="s">
        <v>294</v>
      </c>
      <c r="D1631" s="98">
        <v>2018</v>
      </c>
      <c r="E1631" s="98">
        <v>2016</v>
      </c>
      <c r="F1631" s="98" t="s">
        <v>272</v>
      </c>
      <c r="G1631" s="98" t="s">
        <v>278</v>
      </c>
      <c r="H1631" s="98" t="s">
        <v>274</v>
      </c>
      <c r="I1631" s="99">
        <f t="shared" si="64"/>
        <v>2.431579675947775E-6</v>
      </c>
      <c r="J1631" s="99">
        <f t="shared" si="64"/>
        <v>6.7639012112631896E-4</v>
      </c>
      <c r="K1631" s="99">
        <f t="shared" si="64"/>
        <v>1.7637514550888796E-3</v>
      </c>
      <c r="L1631" s="99">
        <f t="shared" si="64"/>
        <v>9.4694616957684257E-3</v>
      </c>
      <c r="M1631" s="99">
        <f t="shared" si="64"/>
        <v>2.2260940695296525E-2</v>
      </c>
      <c r="N1631" s="99">
        <f t="shared" si="63"/>
        <v>3.8871027214094681E-3</v>
      </c>
      <c r="O1631" s="99">
        <f t="shared" si="63"/>
        <v>2.9624174925279227E-3</v>
      </c>
      <c r="P1631" s="99">
        <f t="shared" si="63"/>
        <v>9.3667188925593877E-4</v>
      </c>
      <c r="Q1631" s="99">
        <f t="shared" si="63"/>
        <v>3.9384741230140001E-4</v>
      </c>
      <c r="R1631" s="99">
        <f t="shared" si="63"/>
        <v>1.702105773163444E-4</v>
      </c>
      <c r="S1631" s="101"/>
      <c r="T1631" s="99">
        <v>6.0076923076923099E-10</v>
      </c>
      <c r="U1631" s="99">
        <v>1.6711538461538499E-7</v>
      </c>
      <c r="V1631" s="99">
        <v>4.3576923076923102E-7</v>
      </c>
      <c r="W1631" s="99">
        <v>2.3396153846153799E-6</v>
      </c>
      <c r="X1631" s="99">
        <v>5.4999999999999999E-6</v>
      </c>
      <c r="Y1631" s="99">
        <v>9.6038461538461494E-7</v>
      </c>
      <c r="Z1631" s="99">
        <v>7.3192307692307702E-7</v>
      </c>
      <c r="AA1631" s="99">
        <v>2.31423076923077E-7</v>
      </c>
      <c r="AB1631" s="99">
        <v>9.7307692307692296E-8</v>
      </c>
      <c r="AC1631" s="99">
        <v>4.2053846153846202E-8</v>
      </c>
    </row>
    <row r="1632" spans="1:29" s="98" customFormat="1" x14ac:dyDescent="0.25">
      <c r="A1632" s="98" t="s">
        <v>113</v>
      </c>
      <c r="B1632" s="98" t="s">
        <v>237</v>
      </c>
      <c r="C1632" s="98" t="s">
        <v>294</v>
      </c>
      <c r="D1632" s="98">
        <v>2018</v>
      </c>
      <c r="E1632" s="98">
        <v>2016</v>
      </c>
      <c r="F1632" s="98" t="s">
        <v>272</v>
      </c>
      <c r="G1632" s="98" t="s">
        <v>278</v>
      </c>
      <c r="H1632" s="98" t="s">
        <v>275</v>
      </c>
      <c r="I1632" s="99">
        <f t="shared" si="64"/>
        <v>2.8425508887840165E-6</v>
      </c>
      <c r="J1632" s="99">
        <f t="shared" si="64"/>
        <v>9.0242428818624958E-4</v>
      </c>
      <c r="K1632" s="99">
        <f t="shared" si="64"/>
        <v>6.250187195217873E-3</v>
      </c>
      <c r="L1632" s="99">
        <f t="shared" si="64"/>
        <v>1.3613421425200571E-2</v>
      </c>
      <c r="M1632" s="99">
        <f t="shared" si="64"/>
        <v>3.0137888941324537E-2</v>
      </c>
      <c r="N1632" s="99">
        <f t="shared" si="63"/>
        <v>8.6646430706307977E-3</v>
      </c>
      <c r="O1632" s="99">
        <f t="shared" si="63"/>
        <v>4.5206833411986901E-3</v>
      </c>
      <c r="P1632" s="99">
        <f t="shared" si="63"/>
        <v>1.4589478055686625E-3</v>
      </c>
      <c r="Q1632" s="99">
        <f t="shared" si="63"/>
        <v>6.0104539877300618E-4</v>
      </c>
      <c r="R1632" s="99">
        <f t="shared" si="63"/>
        <v>2.448703476482618E-4</v>
      </c>
      <c r="S1632" s="101"/>
      <c r="T1632" s="99">
        <v>7.0230769230769202E-10</v>
      </c>
      <c r="U1632" s="99">
        <v>2.2296153846153801E-7</v>
      </c>
      <c r="V1632" s="99">
        <v>1.54423076923077E-6</v>
      </c>
      <c r="W1632" s="99">
        <v>3.3634615384615399E-6</v>
      </c>
      <c r="X1632" s="99">
        <v>7.4461538461538496E-6</v>
      </c>
      <c r="Y1632" s="99">
        <v>2.1407692307692299E-6</v>
      </c>
      <c r="Z1632" s="99">
        <v>1.1169230769230799E-6</v>
      </c>
      <c r="AA1632" s="99">
        <v>3.6046153846153799E-7</v>
      </c>
      <c r="AB1632" s="99">
        <v>1.4850000000000001E-7</v>
      </c>
      <c r="AC1632" s="99">
        <v>6.0500000000000006E-8</v>
      </c>
    </row>
    <row r="1633" spans="1:29" s="98" customFormat="1" x14ac:dyDescent="0.25">
      <c r="A1633" s="98" t="s">
        <v>113</v>
      </c>
      <c r="B1633" s="98" t="s">
        <v>237</v>
      </c>
      <c r="C1633" s="98" t="s">
        <v>294</v>
      </c>
      <c r="D1633" s="98">
        <v>2018</v>
      </c>
      <c r="E1633" s="98">
        <v>2016</v>
      </c>
      <c r="F1633" s="98" t="s">
        <v>272</v>
      </c>
      <c r="G1633" s="98" t="s">
        <v>278</v>
      </c>
      <c r="H1633" s="98" t="s">
        <v>276</v>
      </c>
      <c r="I1633" s="99">
        <f t="shared" si="64"/>
        <v>4.4350643385244584E-6</v>
      </c>
      <c r="J1633" s="99">
        <f t="shared" si="64"/>
        <v>1.2945593204341677E-3</v>
      </c>
      <c r="K1633" s="99">
        <f t="shared" si="64"/>
        <v>1.412713544124589E-2</v>
      </c>
      <c r="L1633" s="99">
        <f t="shared" si="64"/>
        <v>1.8322466572282533E-2</v>
      </c>
      <c r="M1633" s="99">
        <f t="shared" si="64"/>
        <v>3.9042265219443109E-2</v>
      </c>
      <c r="N1633" s="99">
        <f t="shared" si="63"/>
        <v>2.328836872738712E-2</v>
      </c>
      <c r="O1633" s="99">
        <f t="shared" si="63"/>
        <v>1.1216089350322495E-2</v>
      </c>
      <c r="P1633" s="99">
        <f t="shared" si="63"/>
        <v>5.6851017775680175E-3</v>
      </c>
      <c r="Q1633" s="99">
        <f t="shared" si="63"/>
        <v>2.8425508887840165E-3</v>
      </c>
      <c r="R1633" s="99">
        <f t="shared" si="63"/>
        <v>1.2123650778669203E-3</v>
      </c>
      <c r="S1633" s="101"/>
      <c r="T1633" s="99">
        <v>1.0957692307692299E-9</v>
      </c>
      <c r="U1633" s="99">
        <v>3.1984615384615401E-7</v>
      </c>
      <c r="V1633" s="99">
        <v>3.4903846153846201E-6</v>
      </c>
      <c r="W1633" s="99">
        <v>4.5269230769230796E-6</v>
      </c>
      <c r="X1633" s="99">
        <v>9.6461538461538395E-6</v>
      </c>
      <c r="Y1633" s="99">
        <v>5.7538461538461502E-6</v>
      </c>
      <c r="Z1633" s="99">
        <v>2.7711538461538499E-6</v>
      </c>
      <c r="AA1633" s="99">
        <v>1.40461538461538E-6</v>
      </c>
      <c r="AB1633" s="99">
        <v>7.0230769230769201E-7</v>
      </c>
      <c r="AC1633" s="99">
        <v>2.9953846153846199E-7</v>
      </c>
    </row>
    <row r="1634" spans="1:29" s="98" customFormat="1" x14ac:dyDescent="0.25">
      <c r="A1634" s="98" t="s">
        <v>113</v>
      </c>
      <c r="B1634" s="98" t="s">
        <v>237</v>
      </c>
      <c r="C1634" s="98" t="s">
        <v>294</v>
      </c>
      <c r="D1634" s="98">
        <v>2018</v>
      </c>
      <c r="E1634" s="98">
        <v>2016</v>
      </c>
      <c r="F1634" s="98" t="s">
        <v>279</v>
      </c>
      <c r="G1634" s="98" t="s">
        <v>273</v>
      </c>
      <c r="H1634" s="98" t="s">
        <v>274</v>
      </c>
      <c r="I1634" s="99">
        <f t="shared" si="64"/>
        <v>0</v>
      </c>
      <c r="J1634" s="99">
        <f t="shared" si="64"/>
        <v>0</v>
      </c>
      <c r="K1634" s="99">
        <f t="shared" si="64"/>
        <v>0</v>
      </c>
      <c r="L1634" s="99">
        <f t="shared" si="64"/>
        <v>0</v>
      </c>
      <c r="M1634" s="99">
        <f t="shared" si="64"/>
        <v>0</v>
      </c>
      <c r="N1634" s="99">
        <f t="shared" si="63"/>
        <v>0</v>
      </c>
      <c r="O1634" s="99">
        <f t="shared" si="63"/>
        <v>0</v>
      </c>
      <c r="P1634" s="99">
        <f t="shared" si="63"/>
        <v>0</v>
      </c>
      <c r="Q1634" s="99">
        <f t="shared" si="63"/>
        <v>0</v>
      </c>
      <c r="R1634" s="99">
        <f t="shared" si="63"/>
        <v>0</v>
      </c>
      <c r="S1634" s="101"/>
      <c r="T1634" s="99">
        <v>0</v>
      </c>
      <c r="U1634" s="99">
        <v>0</v>
      </c>
      <c r="V1634" s="99">
        <v>0</v>
      </c>
      <c r="W1634" s="99">
        <v>0</v>
      </c>
      <c r="X1634" s="99">
        <v>0</v>
      </c>
      <c r="Y1634" s="99">
        <v>0</v>
      </c>
      <c r="Z1634" s="99">
        <v>0</v>
      </c>
      <c r="AA1634" s="99">
        <v>0</v>
      </c>
      <c r="AB1634" s="99">
        <v>0</v>
      </c>
      <c r="AC1634" s="99">
        <v>0</v>
      </c>
    </row>
    <row r="1635" spans="1:29" s="98" customFormat="1" x14ac:dyDescent="0.25">
      <c r="A1635" s="98" t="s">
        <v>113</v>
      </c>
      <c r="B1635" s="98" t="s">
        <v>237</v>
      </c>
      <c r="C1635" s="98" t="s">
        <v>294</v>
      </c>
      <c r="D1635" s="98">
        <v>2018</v>
      </c>
      <c r="E1635" s="98">
        <v>2016</v>
      </c>
      <c r="F1635" s="98" t="s">
        <v>279</v>
      </c>
      <c r="G1635" s="98" t="s">
        <v>273</v>
      </c>
      <c r="H1635" s="98" t="s">
        <v>275</v>
      </c>
      <c r="I1635" s="99">
        <f t="shared" si="64"/>
        <v>0</v>
      </c>
      <c r="J1635" s="99">
        <f t="shared" si="64"/>
        <v>0</v>
      </c>
      <c r="K1635" s="99">
        <f t="shared" si="64"/>
        <v>0</v>
      </c>
      <c r="L1635" s="99">
        <f t="shared" si="64"/>
        <v>0</v>
      </c>
      <c r="M1635" s="99">
        <f t="shared" si="64"/>
        <v>0</v>
      </c>
      <c r="N1635" s="99">
        <f t="shared" si="63"/>
        <v>0</v>
      </c>
      <c r="O1635" s="99">
        <f t="shared" si="63"/>
        <v>0</v>
      </c>
      <c r="P1635" s="99">
        <f t="shared" si="63"/>
        <v>0</v>
      </c>
      <c r="Q1635" s="99">
        <f t="shared" si="63"/>
        <v>0</v>
      </c>
      <c r="R1635" s="99">
        <f t="shared" si="63"/>
        <v>0</v>
      </c>
      <c r="S1635" s="101"/>
      <c r="T1635" s="99">
        <v>0</v>
      </c>
      <c r="U1635" s="99">
        <v>0</v>
      </c>
      <c r="V1635" s="99">
        <v>0</v>
      </c>
      <c r="W1635" s="99">
        <v>0</v>
      </c>
      <c r="X1635" s="99">
        <v>0</v>
      </c>
      <c r="Y1635" s="99">
        <v>0</v>
      </c>
      <c r="Z1635" s="99">
        <v>0</v>
      </c>
      <c r="AA1635" s="99">
        <v>0</v>
      </c>
      <c r="AB1635" s="99">
        <v>0</v>
      </c>
      <c r="AC1635" s="99">
        <v>0</v>
      </c>
    </row>
    <row r="1636" spans="1:29" s="98" customFormat="1" x14ac:dyDescent="0.25">
      <c r="A1636" s="98" t="s">
        <v>113</v>
      </c>
      <c r="B1636" s="98" t="s">
        <v>237</v>
      </c>
      <c r="C1636" s="98" t="s">
        <v>294</v>
      </c>
      <c r="D1636" s="98">
        <v>2018</v>
      </c>
      <c r="E1636" s="98">
        <v>2016</v>
      </c>
      <c r="F1636" s="98" t="s">
        <v>279</v>
      </c>
      <c r="G1636" s="98" t="s">
        <v>273</v>
      </c>
      <c r="H1636" s="98" t="s">
        <v>276</v>
      </c>
      <c r="I1636" s="99">
        <f t="shared" si="64"/>
        <v>0</v>
      </c>
      <c r="J1636" s="99">
        <f t="shared" si="64"/>
        <v>0</v>
      </c>
      <c r="K1636" s="99">
        <f t="shared" si="64"/>
        <v>0</v>
      </c>
      <c r="L1636" s="99">
        <f t="shared" si="64"/>
        <v>0</v>
      </c>
      <c r="M1636" s="99">
        <f t="shared" si="64"/>
        <v>0</v>
      </c>
      <c r="N1636" s="99">
        <f t="shared" si="63"/>
        <v>0</v>
      </c>
      <c r="O1636" s="99">
        <f t="shared" si="63"/>
        <v>0</v>
      </c>
      <c r="P1636" s="99">
        <f t="shared" si="63"/>
        <v>0</v>
      </c>
      <c r="Q1636" s="99">
        <f t="shared" si="63"/>
        <v>0</v>
      </c>
      <c r="R1636" s="99">
        <f t="shared" si="63"/>
        <v>0</v>
      </c>
      <c r="S1636" s="101"/>
      <c r="T1636" s="99">
        <v>0</v>
      </c>
      <c r="U1636" s="99">
        <v>0</v>
      </c>
      <c r="V1636" s="99">
        <v>0</v>
      </c>
      <c r="W1636" s="99">
        <v>0</v>
      </c>
      <c r="X1636" s="99">
        <v>0</v>
      </c>
      <c r="Y1636" s="99">
        <v>0</v>
      </c>
      <c r="Z1636" s="99">
        <v>0</v>
      </c>
      <c r="AA1636" s="99">
        <v>0</v>
      </c>
      <c r="AB1636" s="99">
        <v>0</v>
      </c>
      <c r="AC1636" s="99">
        <v>0</v>
      </c>
    </row>
    <row r="1637" spans="1:29" s="98" customFormat="1" x14ac:dyDescent="0.25">
      <c r="A1637" s="98" t="s">
        <v>113</v>
      </c>
      <c r="B1637" s="98" t="s">
        <v>237</v>
      </c>
      <c r="C1637" s="98" t="s">
        <v>294</v>
      </c>
      <c r="D1637" s="98">
        <v>2018</v>
      </c>
      <c r="E1637" s="98">
        <v>2016</v>
      </c>
      <c r="F1637" s="98" t="s">
        <v>279</v>
      </c>
      <c r="G1637" s="98" t="s">
        <v>277</v>
      </c>
      <c r="H1637" s="98" t="s">
        <v>274</v>
      </c>
      <c r="I1637" s="99">
        <f t="shared" si="64"/>
        <v>0</v>
      </c>
      <c r="J1637" s="99">
        <f t="shared" si="64"/>
        <v>0</v>
      </c>
      <c r="K1637" s="99">
        <f t="shared" si="64"/>
        <v>0</v>
      </c>
      <c r="L1637" s="99">
        <f t="shared" si="64"/>
        <v>0</v>
      </c>
      <c r="M1637" s="99">
        <f t="shared" si="64"/>
        <v>0</v>
      </c>
      <c r="N1637" s="99">
        <f t="shared" si="63"/>
        <v>0</v>
      </c>
      <c r="O1637" s="99">
        <f t="shared" si="63"/>
        <v>0</v>
      </c>
      <c r="P1637" s="99">
        <f t="shared" si="63"/>
        <v>0</v>
      </c>
      <c r="Q1637" s="99">
        <f t="shared" si="63"/>
        <v>0</v>
      </c>
      <c r="R1637" s="99">
        <f t="shared" si="63"/>
        <v>0</v>
      </c>
      <c r="S1637" s="101"/>
      <c r="T1637" s="99">
        <v>0</v>
      </c>
      <c r="U1637" s="99">
        <v>0</v>
      </c>
      <c r="V1637" s="99">
        <v>0</v>
      </c>
      <c r="W1637" s="99">
        <v>0</v>
      </c>
      <c r="X1637" s="99">
        <v>0</v>
      </c>
      <c r="Y1637" s="99">
        <v>0</v>
      </c>
      <c r="Z1637" s="99">
        <v>0</v>
      </c>
      <c r="AA1637" s="99">
        <v>0</v>
      </c>
      <c r="AB1637" s="99">
        <v>0</v>
      </c>
      <c r="AC1637" s="99">
        <v>0</v>
      </c>
    </row>
    <row r="1638" spans="1:29" s="98" customFormat="1" x14ac:dyDescent="0.25">
      <c r="A1638" s="98" t="s">
        <v>113</v>
      </c>
      <c r="B1638" s="98" t="s">
        <v>237</v>
      </c>
      <c r="C1638" s="98" t="s">
        <v>294</v>
      </c>
      <c r="D1638" s="98">
        <v>2018</v>
      </c>
      <c r="E1638" s="98">
        <v>2016</v>
      </c>
      <c r="F1638" s="98" t="s">
        <v>279</v>
      </c>
      <c r="G1638" s="98" t="s">
        <v>277</v>
      </c>
      <c r="H1638" s="98" t="s">
        <v>275</v>
      </c>
      <c r="I1638" s="99">
        <f t="shared" si="64"/>
        <v>0</v>
      </c>
      <c r="J1638" s="99">
        <f t="shared" si="64"/>
        <v>0</v>
      </c>
      <c r="K1638" s="99">
        <f t="shared" si="64"/>
        <v>0</v>
      </c>
      <c r="L1638" s="99">
        <f t="shared" si="64"/>
        <v>0</v>
      </c>
      <c r="M1638" s="99">
        <f t="shared" si="64"/>
        <v>0</v>
      </c>
      <c r="N1638" s="99">
        <f t="shared" si="63"/>
        <v>0</v>
      </c>
      <c r="O1638" s="99">
        <f t="shared" si="63"/>
        <v>0</v>
      </c>
      <c r="P1638" s="99">
        <f t="shared" si="63"/>
        <v>0</v>
      </c>
      <c r="Q1638" s="99">
        <f t="shared" si="63"/>
        <v>0</v>
      </c>
      <c r="R1638" s="99">
        <f t="shared" si="63"/>
        <v>0</v>
      </c>
      <c r="S1638" s="101"/>
      <c r="T1638" s="99">
        <v>0</v>
      </c>
      <c r="U1638" s="99">
        <v>0</v>
      </c>
      <c r="V1638" s="99">
        <v>0</v>
      </c>
      <c r="W1638" s="99">
        <v>0</v>
      </c>
      <c r="X1638" s="99">
        <v>0</v>
      </c>
      <c r="Y1638" s="99">
        <v>0</v>
      </c>
      <c r="Z1638" s="99">
        <v>0</v>
      </c>
      <c r="AA1638" s="99">
        <v>0</v>
      </c>
      <c r="AB1638" s="99">
        <v>0</v>
      </c>
      <c r="AC1638" s="99">
        <v>0</v>
      </c>
    </row>
    <row r="1639" spans="1:29" s="98" customFormat="1" x14ac:dyDescent="0.25">
      <c r="A1639" s="98" t="s">
        <v>113</v>
      </c>
      <c r="B1639" s="98" t="s">
        <v>237</v>
      </c>
      <c r="C1639" s="98" t="s">
        <v>294</v>
      </c>
      <c r="D1639" s="98">
        <v>2018</v>
      </c>
      <c r="E1639" s="98">
        <v>2016</v>
      </c>
      <c r="F1639" s="98" t="s">
        <v>279</v>
      </c>
      <c r="G1639" s="98" t="s">
        <v>277</v>
      </c>
      <c r="H1639" s="98" t="s">
        <v>276</v>
      </c>
      <c r="I1639" s="99">
        <f t="shared" si="64"/>
        <v>0</v>
      </c>
      <c r="J1639" s="99">
        <f t="shared" si="64"/>
        <v>0</v>
      </c>
      <c r="K1639" s="99">
        <f t="shared" si="64"/>
        <v>0</v>
      </c>
      <c r="L1639" s="99">
        <f t="shared" si="64"/>
        <v>0</v>
      </c>
      <c r="M1639" s="99">
        <f t="shared" si="64"/>
        <v>0</v>
      </c>
      <c r="N1639" s="99">
        <f t="shared" si="63"/>
        <v>0</v>
      </c>
      <c r="O1639" s="99">
        <f t="shared" si="63"/>
        <v>0</v>
      </c>
      <c r="P1639" s="99">
        <f t="shared" si="63"/>
        <v>0</v>
      </c>
      <c r="Q1639" s="99">
        <f t="shared" si="63"/>
        <v>0</v>
      </c>
      <c r="R1639" s="99">
        <f t="shared" si="63"/>
        <v>0</v>
      </c>
      <c r="S1639" s="101"/>
      <c r="T1639" s="99">
        <v>0</v>
      </c>
      <c r="U1639" s="99">
        <v>0</v>
      </c>
      <c r="V1639" s="99">
        <v>0</v>
      </c>
      <c r="W1639" s="99">
        <v>0</v>
      </c>
      <c r="X1639" s="99">
        <v>0</v>
      </c>
      <c r="Y1639" s="99">
        <v>0</v>
      </c>
      <c r="Z1639" s="99">
        <v>0</v>
      </c>
      <c r="AA1639" s="99">
        <v>0</v>
      </c>
      <c r="AB1639" s="99">
        <v>0</v>
      </c>
      <c r="AC1639" s="99">
        <v>0</v>
      </c>
    </row>
    <row r="1640" spans="1:29" s="98" customFormat="1" x14ac:dyDescent="0.25">
      <c r="A1640" s="98" t="s">
        <v>113</v>
      </c>
      <c r="B1640" s="98" t="s">
        <v>237</v>
      </c>
      <c r="C1640" s="98" t="s">
        <v>294</v>
      </c>
      <c r="D1640" s="98">
        <v>2018</v>
      </c>
      <c r="E1640" s="98">
        <v>2016</v>
      </c>
      <c r="F1640" s="98" t="s">
        <v>279</v>
      </c>
      <c r="G1640" s="98" t="s">
        <v>278</v>
      </c>
      <c r="H1640" s="98" t="s">
        <v>274</v>
      </c>
      <c r="I1640" s="99">
        <f t="shared" si="64"/>
        <v>0</v>
      </c>
      <c r="J1640" s="99">
        <f t="shared" si="64"/>
        <v>0</v>
      </c>
      <c r="K1640" s="99">
        <f t="shared" si="64"/>
        <v>0</v>
      </c>
      <c r="L1640" s="99">
        <f t="shared" si="64"/>
        <v>0</v>
      </c>
      <c r="M1640" s="99">
        <f t="shared" si="64"/>
        <v>0</v>
      </c>
      <c r="N1640" s="99">
        <f t="shared" si="63"/>
        <v>0</v>
      </c>
      <c r="O1640" s="99">
        <f t="shared" si="63"/>
        <v>0</v>
      </c>
      <c r="P1640" s="99">
        <f t="shared" si="63"/>
        <v>0</v>
      </c>
      <c r="Q1640" s="99">
        <f t="shared" si="63"/>
        <v>0</v>
      </c>
      <c r="R1640" s="99">
        <f t="shared" si="63"/>
        <v>0</v>
      </c>
      <c r="S1640" s="101"/>
      <c r="T1640" s="99">
        <v>0</v>
      </c>
      <c r="U1640" s="99">
        <v>0</v>
      </c>
      <c r="V1640" s="99">
        <v>0</v>
      </c>
      <c r="W1640" s="99">
        <v>0</v>
      </c>
      <c r="X1640" s="99">
        <v>0</v>
      </c>
      <c r="Y1640" s="99">
        <v>0</v>
      </c>
      <c r="Z1640" s="99">
        <v>0</v>
      </c>
      <c r="AA1640" s="99">
        <v>0</v>
      </c>
      <c r="AB1640" s="99">
        <v>0</v>
      </c>
      <c r="AC1640" s="99">
        <v>0</v>
      </c>
    </row>
    <row r="1641" spans="1:29" s="98" customFormat="1" x14ac:dyDescent="0.25">
      <c r="A1641" s="98" t="s">
        <v>113</v>
      </c>
      <c r="B1641" s="98" t="s">
        <v>237</v>
      </c>
      <c r="C1641" s="98" t="s">
        <v>294</v>
      </c>
      <c r="D1641" s="98">
        <v>2018</v>
      </c>
      <c r="E1641" s="98">
        <v>2016</v>
      </c>
      <c r="F1641" s="98" t="s">
        <v>279</v>
      </c>
      <c r="G1641" s="98" t="s">
        <v>278</v>
      </c>
      <c r="H1641" s="98" t="s">
        <v>275</v>
      </c>
      <c r="I1641" s="99">
        <f t="shared" si="64"/>
        <v>0</v>
      </c>
      <c r="J1641" s="99">
        <f t="shared" si="64"/>
        <v>0</v>
      </c>
      <c r="K1641" s="99">
        <f t="shared" si="64"/>
        <v>0</v>
      </c>
      <c r="L1641" s="99">
        <f t="shared" si="64"/>
        <v>0</v>
      </c>
      <c r="M1641" s="99">
        <f t="shared" si="64"/>
        <v>0</v>
      </c>
      <c r="N1641" s="99">
        <f t="shared" si="63"/>
        <v>0</v>
      </c>
      <c r="O1641" s="99">
        <f t="shared" si="63"/>
        <v>0</v>
      </c>
      <c r="P1641" s="99">
        <f t="shared" si="63"/>
        <v>0</v>
      </c>
      <c r="Q1641" s="99">
        <f t="shared" si="63"/>
        <v>0</v>
      </c>
      <c r="R1641" s="99">
        <f t="shared" si="63"/>
        <v>0</v>
      </c>
      <c r="S1641" s="101"/>
      <c r="T1641" s="99">
        <v>0</v>
      </c>
      <c r="U1641" s="99">
        <v>0</v>
      </c>
      <c r="V1641" s="99">
        <v>0</v>
      </c>
      <c r="W1641" s="99">
        <v>0</v>
      </c>
      <c r="X1641" s="99">
        <v>0</v>
      </c>
      <c r="Y1641" s="99">
        <v>0</v>
      </c>
      <c r="Z1641" s="99">
        <v>0</v>
      </c>
      <c r="AA1641" s="99">
        <v>0</v>
      </c>
      <c r="AB1641" s="99">
        <v>0</v>
      </c>
      <c r="AC1641" s="99">
        <v>0</v>
      </c>
    </row>
    <row r="1642" spans="1:29" s="98" customFormat="1" x14ac:dyDescent="0.25">
      <c r="A1642" s="98" t="s">
        <v>113</v>
      </c>
      <c r="B1642" s="98" t="s">
        <v>237</v>
      </c>
      <c r="C1642" s="98" t="s">
        <v>294</v>
      </c>
      <c r="D1642" s="98">
        <v>2018</v>
      </c>
      <c r="E1642" s="98">
        <v>2016</v>
      </c>
      <c r="F1642" s="98" t="s">
        <v>279</v>
      </c>
      <c r="G1642" s="98" t="s">
        <v>278</v>
      </c>
      <c r="H1642" s="98" t="s">
        <v>276</v>
      </c>
      <c r="I1642" s="99">
        <f t="shared" si="64"/>
        <v>0</v>
      </c>
      <c r="J1642" s="99">
        <f t="shared" si="64"/>
        <v>0</v>
      </c>
      <c r="K1642" s="99">
        <f t="shared" si="64"/>
        <v>0</v>
      </c>
      <c r="L1642" s="99">
        <f t="shared" si="64"/>
        <v>0</v>
      </c>
      <c r="M1642" s="99">
        <f t="shared" si="64"/>
        <v>0</v>
      </c>
      <c r="N1642" s="99">
        <f t="shared" si="63"/>
        <v>0</v>
      </c>
      <c r="O1642" s="99">
        <f t="shared" si="63"/>
        <v>0</v>
      </c>
      <c r="P1642" s="99">
        <f t="shared" si="63"/>
        <v>0</v>
      </c>
      <c r="Q1642" s="99">
        <f t="shared" si="63"/>
        <v>0</v>
      </c>
      <c r="R1642" s="99">
        <f t="shared" si="63"/>
        <v>0</v>
      </c>
      <c r="S1642" s="101"/>
      <c r="T1642" s="99">
        <v>0</v>
      </c>
      <c r="U1642" s="99">
        <v>0</v>
      </c>
      <c r="V1642" s="99">
        <v>0</v>
      </c>
      <c r="W1642" s="99">
        <v>0</v>
      </c>
      <c r="X1642" s="99">
        <v>0</v>
      </c>
      <c r="Y1642" s="99">
        <v>0</v>
      </c>
      <c r="Z1642" s="99">
        <v>0</v>
      </c>
      <c r="AA1642" s="99">
        <v>0</v>
      </c>
      <c r="AB1642" s="99">
        <v>0</v>
      </c>
      <c r="AC1642" s="99">
        <v>0</v>
      </c>
    </row>
    <row r="1643" spans="1:29" s="98" customFormat="1" x14ac:dyDescent="0.25">
      <c r="A1643" s="98" t="s">
        <v>113</v>
      </c>
      <c r="B1643" s="98" t="s">
        <v>237</v>
      </c>
      <c r="C1643" s="98" t="s">
        <v>294</v>
      </c>
      <c r="D1643" s="98">
        <v>2018</v>
      </c>
      <c r="E1643" s="98">
        <v>2016</v>
      </c>
      <c r="F1643" s="98" t="s">
        <v>280</v>
      </c>
      <c r="G1643" s="98" t="s">
        <v>273</v>
      </c>
      <c r="H1643" s="98" t="s">
        <v>274</v>
      </c>
      <c r="I1643" s="99">
        <f t="shared" si="64"/>
        <v>4.4117137014314931E-12</v>
      </c>
      <c r="J1643" s="99">
        <f t="shared" si="64"/>
        <v>8.9448507157464213E-6</v>
      </c>
      <c r="K1643" s="99">
        <f t="shared" si="64"/>
        <v>8.5401063394683035E-5</v>
      </c>
      <c r="L1643" s="99">
        <f t="shared" si="64"/>
        <v>5.0188302658486707E-4</v>
      </c>
      <c r="M1643" s="99">
        <f t="shared" si="64"/>
        <v>1.8537292433537832E-3</v>
      </c>
      <c r="N1643" s="99">
        <f t="shared" si="63"/>
        <v>4.1283926380368096E-4</v>
      </c>
      <c r="O1643" s="99">
        <f t="shared" si="63"/>
        <v>3.0679623721881395E-4</v>
      </c>
      <c r="P1643" s="99">
        <f t="shared" si="63"/>
        <v>1.1575689161554193E-4</v>
      </c>
      <c r="Q1643" s="99">
        <f t="shared" si="63"/>
        <v>5.1402535787321065E-5</v>
      </c>
      <c r="R1643" s="99">
        <f t="shared" si="63"/>
        <v>2.375849488752556E-5</v>
      </c>
      <c r="S1643" s="101"/>
      <c r="T1643" s="99">
        <v>1.09E-15</v>
      </c>
      <c r="U1643" s="99">
        <v>2.21E-9</v>
      </c>
      <c r="V1643" s="99">
        <v>2.11E-8</v>
      </c>
      <c r="W1643" s="99">
        <v>1.24E-7</v>
      </c>
      <c r="X1643" s="99">
        <v>4.58E-7</v>
      </c>
      <c r="Y1643" s="99">
        <v>1.02E-7</v>
      </c>
      <c r="Z1643" s="99">
        <v>7.5800000000000004E-8</v>
      </c>
      <c r="AA1643" s="99">
        <v>2.8600000000000001E-8</v>
      </c>
      <c r="AB1643" s="99">
        <v>1.27E-8</v>
      </c>
      <c r="AC1643" s="99">
        <v>5.8699999999999998E-9</v>
      </c>
    </row>
    <row r="1644" spans="1:29" s="98" customFormat="1" x14ac:dyDescent="0.25">
      <c r="A1644" s="98" t="s">
        <v>113</v>
      </c>
      <c r="B1644" s="98" t="s">
        <v>237</v>
      </c>
      <c r="C1644" s="98" t="s">
        <v>294</v>
      </c>
      <c r="D1644" s="98">
        <v>2018</v>
      </c>
      <c r="E1644" s="98">
        <v>2016</v>
      </c>
      <c r="F1644" s="98" t="s">
        <v>280</v>
      </c>
      <c r="G1644" s="98" t="s">
        <v>273</v>
      </c>
      <c r="H1644" s="98" t="s">
        <v>275</v>
      </c>
      <c r="I1644" s="99">
        <f t="shared" si="64"/>
        <v>4.0879182004089981E-8</v>
      </c>
      <c r="J1644" s="99">
        <f t="shared" si="64"/>
        <v>3.2298601226993869E-4</v>
      </c>
      <c r="K1644" s="99">
        <f t="shared" si="64"/>
        <v>2.938444171779141E-3</v>
      </c>
      <c r="L1644" s="99">
        <f t="shared" si="64"/>
        <v>9.3091206543967284E-3</v>
      </c>
      <c r="M1644" s="99">
        <f t="shared" si="64"/>
        <v>2.4082290388548058E-2</v>
      </c>
      <c r="N1644" s="99">
        <f t="shared" si="63"/>
        <v>3.2986666666666668E-3</v>
      </c>
      <c r="O1644" s="99">
        <f t="shared" si="63"/>
        <v>1.4692220858895705E-3</v>
      </c>
      <c r="P1644" s="99">
        <f t="shared" si="63"/>
        <v>5.6259468302658486E-4</v>
      </c>
      <c r="Q1644" s="99">
        <f t="shared" si="63"/>
        <v>3.023440490797546E-4</v>
      </c>
      <c r="R1644" s="99">
        <f t="shared" si="63"/>
        <v>1.6877840490797546E-4</v>
      </c>
      <c r="S1644" s="101"/>
      <c r="T1644" s="99">
        <v>1.0099999999999999E-11</v>
      </c>
      <c r="U1644" s="99">
        <v>7.98E-8</v>
      </c>
      <c r="V1644" s="99">
        <v>7.2600000000000002E-7</v>
      </c>
      <c r="W1644" s="99">
        <v>2.3E-6</v>
      </c>
      <c r="X1644" s="99">
        <v>5.9499999999999998E-6</v>
      </c>
      <c r="Y1644" s="99">
        <v>8.1500000000000003E-7</v>
      </c>
      <c r="Z1644" s="99">
        <v>3.6300000000000001E-7</v>
      </c>
      <c r="AA1644" s="99">
        <v>1.3899999999999999E-7</v>
      </c>
      <c r="AB1644" s="99">
        <v>7.4700000000000001E-8</v>
      </c>
      <c r="AC1644" s="99">
        <v>4.1700000000000003E-8</v>
      </c>
    </row>
    <row r="1645" spans="1:29" s="98" customFormat="1" x14ac:dyDescent="0.25">
      <c r="A1645" s="98" t="s">
        <v>113</v>
      </c>
      <c r="B1645" s="98" t="s">
        <v>237</v>
      </c>
      <c r="C1645" s="98" t="s">
        <v>294</v>
      </c>
      <c r="D1645" s="98">
        <v>2018</v>
      </c>
      <c r="E1645" s="98">
        <v>2016</v>
      </c>
      <c r="F1645" s="98" t="s">
        <v>280</v>
      </c>
      <c r="G1645" s="98" t="s">
        <v>273</v>
      </c>
      <c r="H1645" s="98" t="s">
        <v>276</v>
      </c>
      <c r="I1645" s="99">
        <f t="shared" si="64"/>
        <v>2.1208605316973416E-5</v>
      </c>
      <c r="J1645" s="99">
        <f t="shared" si="64"/>
        <v>9.7543394683026578E-3</v>
      </c>
      <c r="K1645" s="99">
        <f t="shared" si="64"/>
        <v>6.2330633946830277E-2</v>
      </c>
      <c r="L1645" s="99">
        <f t="shared" si="64"/>
        <v>0.11454265848670758</v>
      </c>
      <c r="M1645" s="99">
        <f t="shared" si="64"/>
        <v>0.27441668711656442</v>
      </c>
      <c r="N1645" s="99">
        <f t="shared" si="63"/>
        <v>0.11251893660531699</v>
      </c>
      <c r="O1645" s="99">
        <f t="shared" si="63"/>
        <v>7.123501022494888E-2</v>
      </c>
      <c r="P1645" s="99">
        <f t="shared" si="63"/>
        <v>3.1610535787321065E-2</v>
      </c>
      <c r="Q1645" s="99">
        <f t="shared" si="63"/>
        <v>1.4611271983640083E-2</v>
      </c>
      <c r="R1645" s="99">
        <f t="shared" si="63"/>
        <v>6.2330633946830272E-3</v>
      </c>
      <c r="S1645" s="101"/>
      <c r="T1645" s="99">
        <v>5.2400000000000001E-9</v>
      </c>
      <c r="U1645" s="99">
        <v>2.4099999999999998E-6</v>
      </c>
      <c r="V1645" s="99">
        <v>1.5400000000000002E-5</v>
      </c>
      <c r="W1645" s="99">
        <v>2.83E-5</v>
      </c>
      <c r="X1645" s="99">
        <v>6.7799999999999995E-5</v>
      </c>
      <c r="Y1645" s="99">
        <v>2.7800000000000001E-5</v>
      </c>
      <c r="Z1645" s="99">
        <v>1.7600000000000001E-5</v>
      </c>
      <c r="AA1645" s="99">
        <v>7.8099999999999998E-6</v>
      </c>
      <c r="AB1645" s="99">
        <v>3.6100000000000002E-6</v>
      </c>
      <c r="AC1645" s="99">
        <v>1.5400000000000001E-6</v>
      </c>
    </row>
    <row r="1646" spans="1:29" s="98" customFormat="1" x14ac:dyDescent="0.25">
      <c r="A1646" s="98" t="s">
        <v>113</v>
      </c>
      <c r="B1646" s="98" t="s">
        <v>237</v>
      </c>
      <c r="C1646" s="98" t="s">
        <v>294</v>
      </c>
      <c r="D1646" s="98">
        <v>2018</v>
      </c>
      <c r="E1646" s="98">
        <v>2016</v>
      </c>
      <c r="F1646" s="98" t="s">
        <v>280</v>
      </c>
      <c r="G1646" s="98" t="s">
        <v>277</v>
      </c>
      <c r="H1646" s="98" t="s">
        <v>274</v>
      </c>
      <c r="I1646" s="99">
        <f t="shared" si="64"/>
        <v>5.7473701431492845E-6</v>
      </c>
      <c r="J1646" s="99">
        <f t="shared" si="64"/>
        <v>1.5987402862985684E-3</v>
      </c>
      <c r="K1646" s="99">
        <f t="shared" si="64"/>
        <v>4.1688670756646227E-3</v>
      </c>
      <c r="L1646" s="99">
        <f t="shared" si="64"/>
        <v>2.2382364008179962E-2</v>
      </c>
      <c r="M1646" s="99">
        <f t="shared" si="64"/>
        <v>5.2616768916155417E-2</v>
      </c>
      <c r="N1646" s="99">
        <f t="shared" si="63"/>
        <v>9.1876973415132915E-3</v>
      </c>
      <c r="O1646" s="99">
        <f t="shared" si="63"/>
        <v>7.0020777096114518E-3</v>
      </c>
      <c r="P1646" s="99">
        <f t="shared" si="63"/>
        <v>2.2139517382413093E-3</v>
      </c>
      <c r="Q1646" s="99">
        <f t="shared" si="63"/>
        <v>9.3091206543967288E-4</v>
      </c>
      <c r="R1646" s="99">
        <f t="shared" si="63"/>
        <v>4.0231591002044993E-4</v>
      </c>
      <c r="S1646" s="101"/>
      <c r="T1646" s="99">
        <v>1.4200000000000001E-9</v>
      </c>
      <c r="U1646" s="99">
        <v>3.9499999999999998E-7</v>
      </c>
      <c r="V1646" s="99">
        <v>1.0300000000000001E-6</v>
      </c>
      <c r="W1646" s="99">
        <v>5.5300000000000004E-6</v>
      </c>
      <c r="X1646" s="99">
        <v>1.2999999999999999E-5</v>
      </c>
      <c r="Y1646" s="99">
        <v>2.2699999999999999E-6</v>
      </c>
      <c r="Z1646" s="99">
        <v>1.73E-6</v>
      </c>
      <c r="AA1646" s="99">
        <v>5.4700000000000001E-7</v>
      </c>
      <c r="AB1646" s="99">
        <v>2.2999999999999999E-7</v>
      </c>
      <c r="AC1646" s="99">
        <v>9.9400000000000003E-8</v>
      </c>
    </row>
    <row r="1647" spans="1:29" s="98" customFormat="1" x14ac:dyDescent="0.25">
      <c r="A1647" s="98" t="s">
        <v>113</v>
      </c>
      <c r="B1647" s="98" t="s">
        <v>237</v>
      </c>
      <c r="C1647" s="98" t="s">
        <v>294</v>
      </c>
      <c r="D1647" s="98">
        <v>2018</v>
      </c>
      <c r="E1647" s="98">
        <v>2016</v>
      </c>
      <c r="F1647" s="98" t="s">
        <v>280</v>
      </c>
      <c r="G1647" s="98" t="s">
        <v>277</v>
      </c>
      <c r="H1647" s="98" t="s">
        <v>275</v>
      </c>
      <c r="I1647" s="99">
        <f t="shared" si="64"/>
        <v>6.7187566462167697E-6</v>
      </c>
      <c r="J1647" s="99">
        <f t="shared" si="64"/>
        <v>2.1330028629856852E-3</v>
      </c>
      <c r="K1647" s="99">
        <f t="shared" si="64"/>
        <v>1.4773169734151331E-2</v>
      </c>
      <c r="L1647" s="99">
        <f t="shared" si="64"/>
        <v>3.2177177914110427E-2</v>
      </c>
      <c r="M1647" s="99">
        <f t="shared" si="64"/>
        <v>7.123501022494888E-2</v>
      </c>
      <c r="N1647" s="99">
        <f t="shared" si="63"/>
        <v>2.0480065439672804E-2</v>
      </c>
      <c r="O1647" s="99">
        <f t="shared" si="63"/>
        <v>1.0685251533742331E-2</v>
      </c>
      <c r="P1647" s="99">
        <f t="shared" si="63"/>
        <v>3.4484220858895707E-3</v>
      </c>
      <c r="Q1647" s="99">
        <f t="shared" si="63"/>
        <v>1.4206527607361964E-3</v>
      </c>
      <c r="R1647" s="99">
        <f t="shared" si="63"/>
        <v>5.787844580777096E-4</v>
      </c>
      <c r="S1647" s="101"/>
      <c r="T1647" s="99">
        <v>1.6600000000000001E-9</v>
      </c>
      <c r="U1647" s="99">
        <v>5.2699999999999999E-7</v>
      </c>
      <c r="V1647" s="99">
        <v>3.6500000000000002E-6</v>
      </c>
      <c r="W1647" s="99">
        <v>7.9500000000000001E-6</v>
      </c>
      <c r="X1647" s="99">
        <v>1.7600000000000001E-5</v>
      </c>
      <c r="Y1647" s="99">
        <v>5.0599999999999998E-6</v>
      </c>
      <c r="Z1647" s="99">
        <v>2.6400000000000001E-6</v>
      </c>
      <c r="AA1647" s="99">
        <v>8.5199999999999995E-7</v>
      </c>
      <c r="AB1647" s="99">
        <v>3.5100000000000001E-7</v>
      </c>
      <c r="AC1647" s="99">
        <v>1.43E-7</v>
      </c>
    </row>
    <row r="1648" spans="1:29" s="98" customFormat="1" x14ac:dyDescent="0.25">
      <c r="A1648" s="98" t="s">
        <v>113</v>
      </c>
      <c r="B1648" s="98" t="s">
        <v>237</v>
      </c>
      <c r="C1648" s="98" t="s">
        <v>294</v>
      </c>
      <c r="D1648" s="98">
        <v>2018</v>
      </c>
      <c r="E1648" s="98">
        <v>2016</v>
      </c>
      <c r="F1648" s="98" t="s">
        <v>280</v>
      </c>
      <c r="G1648" s="98" t="s">
        <v>277</v>
      </c>
      <c r="H1648" s="98" t="s">
        <v>276</v>
      </c>
      <c r="I1648" s="99">
        <f t="shared" si="64"/>
        <v>1.0482879345603273E-5</v>
      </c>
      <c r="J1648" s="99">
        <f t="shared" si="64"/>
        <v>3.059867484662577E-3</v>
      </c>
      <c r="K1648" s="99">
        <f t="shared" si="64"/>
        <v>3.3391411042944789E-2</v>
      </c>
      <c r="L1648" s="99">
        <f t="shared" si="64"/>
        <v>4.3307648261758681E-2</v>
      </c>
      <c r="M1648" s="99">
        <f t="shared" si="64"/>
        <v>9.2281717791411047E-2</v>
      </c>
      <c r="N1648" s="99">
        <f t="shared" si="63"/>
        <v>5.5045235173824127E-2</v>
      </c>
      <c r="O1648" s="99">
        <f t="shared" si="63"/>
        <v>2.6510756646216768E-2</v>
      </c>
      <c r="P1648" s="99">
        <f t="shared" si="63"/>
        <v>1.3437513292433537E-2</v>
      </c>
      <c r="Q1648" s="99">
        <f t="shared" si="63"/>
        <v>6.7187566462167687E-3</v>
      </c>
      <c r="R1648" s="99">
        <f t="shared" si="63"/>
        <v>2.8655901840490801E-3</v>
      </c>
      <c r="S1648" s="101"/>
      <c r="T1648" s="99">
        <v>2.5899999999999999E-9</v>
      </c>
      <c r="U1648" s="99">
        <v>7.5600000000000005E-7</v>
      </c>
      <c r="V1648" s="99">
        <v>8.2500000000000006E-6</v>
      </c>
      <c r="W1648" s="99">
        <v>1.0699999999999999E-5</v>
      </c>
      <c r="X1648" s="99">
        <v>2.2799999999999999E-5</v>
      </c>
      <c r="Y1648" s="99">
        <v>1.36E-5</v>
      </c>
      <c r="Z1648" s="99">
        <v>6.55E-6</v>
      </c>
      <c r="AA1648" s="99">
        <v>3.32E-6</v>
      </c>
      <c r="AB1648" s="99">
        <v>1.66E-6</v>
      </c>
      <c r="AC1648" s="99">
        <v>7.0800000000000004E-7</v>
      </c>
    </row>
    <row r="1649" spans="1:29" s="98" customFormat="1" x14ac:dyDescent="0.25">
      <c r="A1649" s="98" t="s">
        <v>113</v>
      </c>
      <c r="B1649" s="98" t="s">
        <v>237</v>
      </c>
      <c r="C1649" s="98" t="s">
        <v>294</v>
      </c>
      <c r="D1649" s="98">
        <v>2018</v>
      </c>
      <c r="E1649" s="98">
        <v>2016</v>
      </c>
      <c r="F1649" s="98" t="s">
        <v>280</v>
      </c>
      <c r="G1649" s="98" t="s">
        <v>278</v>
      </c>
      <c r="H1649" s="98" t="s">
        <v>274</v>
      </c>
      <c r="I1649" s="99">
        <f t="shared" si="64"/>
        <v>2.431579675947775E-6</v>
      </c>
      <c r="J1649" s="99">
        <f t="shared" si="64"/>
        <v>6.7639012112631896E-4</v>
      </c>
      <c r="K1649" s="99">
        <f t="shared" si="64"/>
        <v>1.7637514550888796E-3</v>
      </c>
      <c r="L1649" s="99">
        <f t="shared" si="64"/>
        <v>9.4694616957684257E-3</v>
      </c>
      <c r="M1649" s="99">
        <f t="shared" si="64"/>
        <v>2.2260940695296525E-2</v>
      </c>
      <c r="N1649" s="99">
        <f t="shared" si="63"/>
        <v>3.8871027214094681E-3</v>
      </c>
      <c r="O1649" s="99">
        <f t="shared" si="63"/>
        <v>2.9624174925279227E-3</v>
      </c>
      <c r="P1649" s="99">
        <f t="shared" si="63"/>
        <v>9.3667188925593877E-4</v>
      </c>
      <c r="Q1649" s="99">
        <f t="shared" si="63"/>
        <v>3.9384741230140001E-4</v>
      </c>
      <c r="R1649" s="99">
        <f t="shared" si="63"/>
        <v>1.702105773163444E-4</v>
      </c>
      <c r="S1649" s="101"/>
      <c r="T1649" s="99">
        <v>6.0076923076923099E-10</v>
      </c>
      <c r="U1649" s="99">
        <v>1.6711538461538499E-7</v>
      </c>
      <c r="V1649" s="99">
        <v>4.3576923076923102E-7</v>
      </c>
      <c r="W1649" s="99">
        <v>2.3396153846153799E-6</v>
      </c>
      <c r="X1649" s="99">
        <v>5.4999999999999999E-6</v>
      </c>
      <c r="Y1649" s="99">
        <v>9.6038461538461494E-7</v>
      </c>
      <c r="Z1649" s="99">
        <v>7.3192307692307702E-7</v>
      </c>
      <c r="AA1649" s="99">
        <v>2.31423076923077E-7</v>
      </c>
      <c r="AB1649" s="99">
        <v>9.7307692307692296E-8</v>
      </c>
      <c r="AC1649" s="99">
        <v>4.2053846153846202E-8</v>
      </c>
    </row>
    <row r="1650" spans="1:29" s="98" customFormat="1" x14ac:dyDescent="0.25">
      <c r="A1650" s="98" t="s">
        <v>113</v>
      </c>
      <c r="B1650" s="98" t="s">
        <v>237</v>
      </c>
      <c r="C1650" s="98" t="s">
        <v>294</v>
      </c>
      <c r="D1650" s="98">
        <v>2018</v>
      </c>
      <c r="E1650" s="98">
        <v>2016</v>
      </c>
      <c r="F1650" s="98" t="s">
        <v>280</v>
      </c>
      <c r="G1650" s="98" t="s">
        <v>278</v>
      </c>
      <c r="H1650" s="98" t="s">
        <v>275</v>
      </c>
      <c r="I1650" s="99">
        <f t="shared" si="64"/>
        <v>2.8425508887840165E-6</v>
      </c>
      <c r="J1650" s="99">
        <f t="shared" si="64"/>
        <v>9.0242428818624958E-4</v>
      </c>
      <c r="K1650" s="99">
        <f t="shared" si="64"/>
        <v>6.250187195217873E-3</v>
      </c>
      <c r="L1650" s="99">
        <f t="shared" si="64"/>
        <v>1.3613421425200571E-2</v>
      </c>
      <c r="M1650" s="99">
        <f t="shared" si="64"/>
        <v>3.0137888941324537E-2</v>
      </c>
      <c r="N1650" s="99">
        <f t="shared" si="63"/>
        <v>8.6646430706307977E-3</v>
      </c>
      <c r="O1650" s="99">
        <f t="shared" si="63"/>
        <v>4.5206833411986901E-3</v>
      </c>
      <c r="P1650" s="99">
        <f t="shared" si="63"/>
        <v>1.4589478055686625E-3</v>
      </c>
      <c r="Q1650" s="99">
        <f t="shared" si="63"/>
        <v>6.0104539877300618E-4</v>
      </c>
      <c r="R1650" s="99">
        <f t="shared" si="63"/>
        <v>2.448703476482618E-4</v>
      </c>
      <c r="S1650" s="101"/>
      <c r="T1650" s="99">
        <v>7.0230769230769202E-10</v>
      </c>
      <c r="U1650" s="99">
        <v>2.2296153846153801E-7</v>
      </c>
      <c r="V1650" s="99">
        <v>1.54423076923077E-6</v>
      </c>
      <c r="W1650" s="99">
        <v>3.3634615384615399E-6</v>
      </c>
      <c r="X1650" s="99">
        <v>7.4461538461538496E-6</v>
      </c>
      <c r="Y1650" s="99">
        <v>2.1407692307692299E-6</v>
      </c>
      <c r="Z1650" s="99">
        <v>1.1169230769230799E-6</v>
      </c>
      <c r="AA1650" s="99">
        <v>3.6046153846153799E-7</v>
      </c>
      <c r="AB1650" s="99">
        <v>1.4850000000000001E-7</v>
      </c>
      <c r="AC1650" s="99">
        <v>6.0500000000000006E-8</v>
      </c>
    </row>
    <row r="1651" spans="1:29" s="98" customFormat="1" x14ac:dyDescent="0.25">
      <c r="A1651" s="98" t="s">
        <v>113</v>
      </c>
      <c r="B1651" s="98" t="s">
        <v>237</v>
      </c>
      <c r="C1651" s="98" t="s">
        <v>294</v>
      </c>
      <c r="D1651" s="98">
        <v>2018</v>
      </c>
      <c r="E1651" s="98">
        <v>2016</v>
      </c>
      <c r="F1651" s="98" t="s">
        <v>280</v>
      </c>
      <c r="G1651" s="98" t="s">
        <v>278</v>
      </c>
      <c r="H1651" s="98" t="s">
        <v>276</v>
      </c>
      <c r="I1651" s="99">
        <f t="shared" si="64"/>
        <v>4.4350643385244584E-6</v>
      </c>
      <c r="J1651" s="99">
        <f t="shared" si="64"/>
        <v>1.2945593204341677E-3</v>
      </c>
      <c r="K1651" s="99">
        <f t="shared" si="64"/>
        <v>1.412713544124589E-2</v>
      </c>
      <c r="L1651" s="99">
        <f t="shared" si="64"/>
        <v>1.8322466572282533E-2</v>
      </c>
      <c r="M1651" s="99">
        <f t="shared" si="64"/>
        <v>3.9042265219443109E-2</v>
      </c>
      <c r="N1651" s="99">
        <f t="shared" si="63"/>
        <v>2.328836872738712E-2</v>
      </c>
      <c r="O1651" s="99">
        <f t="shared" si="63"/>
        <v>1.1216089350322495E-2</v>
      </c>
      <c r="P1651" s="99">
        <f t="shared" si="63"/>
        <v>5.6851017775680175E-3</v>
      </c>
      <c r="Q1651" s="99">
        <f t="shared" si="63"/>
        <v>2.8425508887840165E-3</v>
      </c>
      <c r="R1651" s="99">
        <f t="shared" si="63"/>
        <v>1.2123650778669203E-3</v>
      </c>
      <c r="S1651" s="101"/>
      <c r="T1651" s="99">
        <v>1.0957692307692299E-9</v>
      </c>
      <c r="U1651" s="99">
        <v>3.1984615384615401E-7</v>
      </c>
      <c r="V1651" s="99">
        <v>3.4903846153846201E-6</v>
      </c>
      <c r="W1651" s="99">
        <v>4.5269230769230796E-6</v>
      </c>
      <c r="X1651" s="99">
        <v>9.6461538461538395E-6</v>
      </c>
      <c r="Y1651" s="99">
        <v>5.7538461538461502E-6</v>
      </c>
      <c r="Z1651" s="99">
        <v>2.7711538461538499E-6</v>
      </c>
      <c r="AA1651" s="99">
        <v>1.40461538461538E-6</v>
      </c>
      <c r="AB1651" s="99">
        <v>7.0230769230769201E-7</v>
      </c>
      <c r="AC1651" s="99">
        <v>2.9953846153846199E-7</v>
      </c>
    </row>
    <row r="1652" spans="1:29" s="98" customFormat="1" x14ac:dyDescent="0.25">
      <c r="A1652" s="98" t="s">
        <v>113</v>
      </c>
      <c r="B1652" s="98" t="s">
        <v>237</v>
      </c>
      <c r="C1652" s="98" t="s">
        <v>294</v>
      </c>
      <c r="D1652" s="98">
        <v>2019</v>
      </c>
      <c r="E1652" s="98">
        <v>2019</v>
      </c>
      <c r="F1652" s="98" t="s">
        <v>272</v>
      </c>
      <c r="G1652" s="98" t="s">
        <v>273</v>
      </c>
      <c r="H1652" s="98" t="s">
        <v>274</v>
      </c>
      <c r="I1652" s="99">
        <f t="shared" si="64"/>
        <v>6.9616032719836399E-12</v>
      </c>
      <c r="J1652" s="99">
        <f t="shared" si="64"/>
        <v>1.3194666666666668E-5</v>
      </c>
      <c r="K1652" s="99">
        <f t="shared" si="64"/>
        <v>1.0199558282208588E-4</v>
      </c>
      <c r="L1652" s="99">
        <f t="shared" si="64"/>
        <v>6.3140122699386508E-4</v>
      </c>
      <c r="M1652" s="99">
        <f t="shared" si="64"/>
        <v>2.0682437627811863E-3</v>
      </c>
      <c r="N1652" s="99">
        <f t="shared" si="63"/>
        <v>4.4117137014314928E-4</v>
      </c>
      <c r="O1652" s="99">
        <f t="shared" si="63"/>
        <v>3.2258126789366055E-4</v>
      </c>
      <c r="P1652" s="99">
        <f t="shared" si="63"/>
        <v>1.1413791411042946E-4</v>
      </c>
      <c r="Q1652" s="99">
        <f t="shared" si="63"/>
        <v>4.7355092024539881E-5</v>
      </c>
      <c r="R1652" s="99">
        <f t="shared" si="63"/>
        <v>1.995389775051125E-5</v>
      </c>
      <c r="S1652" s="101"/>
      <c r="T1652" s="99">
        <v>1.7199999999999999E-15</v>
      </c>
      <c r="U1652" s="99">
        <v>3.2599999999999999E-9</v>
      </c>
      <c r="V1652" s="99">
        <v>2.5200000000000001E-8</v>
      </c>
      <c r="W1652" s="99">
        <v>1.5599999999999999E-7</v>
      </c>
      <c r="X1652" s="99">
        <v>5.1099999999999996E-7</v>
      </c>
      <c r="Y1652" s="99">
        <v>1.09E-7</v>
      </c>
      <c r="Z1652" s="99">
        <v>7.9700000000000006E-8</v>
      </c>
      <c r="AA1652" s="99">
        <v>2.8200000000000001E-8</v>
      </c>
      <c r="AB1652" s="99">
        <v>1.1700000000000001E-8</v>
      </c>
      <c r="AC1652" s="99">
        <v>4.9300000000000001E-9</v>
      </c>
    </row>
    <row r="1653" spans="1:29" s="98" customFormat="1" x14ac:dyDescent="0.25">
      <c r="A1653" s="98" t="s">
        <v>113</v>
      </c>
      <c r="B1653" s="98" t="s">
        <v>237</v>
      </c>
      <c r="C1653" s="98" t="s">
        <v>294</v>
      </c>
      <c r="D1653" s="98">
        <v>2019</v>
      </c>
      <c r="E1653" s="98">
        <v>2019</v>
      </c>
      <c r="F1653" s="98" t="s">
        <v>272</v>
      </c>
      <c r="G1653" s="98" t="s">
        <v>273</v>
      </c>
      <c r="H1653" s="98" t="s">
        <v>275</v>
      </c>
      <c r="I1653" s="99">
        <f t="shared" si="64"/>
        <v>3.9138781186094077E-9</v>
      </c>
      <c r="J1653" s="99">
        <f t="shared" si="64"/>
        <v>2.3637071574642127E-4</v>
      </c>
      <c r="K1653" s="99">
        <f t="shared" si="64"/>
        <v>2.5417946830265845E-3</v>
      </c>
      <c r="L1653" s="99">
        <f t="shared" si="64"/>
        <v>7.0830265848670759E-3</v>
      </c>
      <c r="M1653" s="99">
        <f t="shared" si="64"/>
        <v>1.7120687116564417E-2</v>
      </c>
      <c r="N1653" s="99">
        <f t="shared" si="63"/>
        <v>3.019393047034765E-3</v>
      </c>
      <c r="O1653" s="99">
        <f t="shared" si="63"/>
        <v>1.4692220858895705E-3</v>
      </c>
      <c r="P1653" s="99">
        <f t="shared" si="63"/>
        <v>5.0593047034764823E-4</v>
      </c>
      <c r="Q1653" s="99">
        <f t="shared" si="63"/>
        <v>2.3475173824130883E-4</v>
      </c>
      <c r="R1653" s="99">
        <f t="shared" si="63"/>
        <v>1.3356564417177914E-4</v>
      </c>
      <c r="S1653" s="101"/>
      <c r="T1653" s="99">
        <v>9.6700000000000002E-13</v>
      </c>
      <c r="U1653" s="99">
        <v>5.84E-8</v>
      </c>
      <c r="V1653" s="99">
        <v>6.2799999999999996E-7</v>
      </c>
      <c r="W1653" s="99">
        <v>1.75E-6</v>
      </c>
      <c r="X1653" s="99">
        <v>4.2300000000000002E-6</v>
      </c>
      <c r="Y1653" s="99">
        <v>7.4600000000000004E-7</v>
      </c>
      <c r="Z1653" s="99">
        <v>3.6300000000000001E-7</v>
      </c>
      <c r="AA1653" s="99">
        <v>1.2499999999999999E-7</v>
      </c>
      <c r="AB1653" s="99">
        <v>5.8000000000000003E-8</v>
      </c>
      <c r="AC1653" s="99">
        <v>3.2999999999999998E-8</v>
      </c>
    </row>
    <row r="1654" spans="1:29" s="98" customFormat="1" x14ac:dyDescent="0.25">
      <c r="A1654" s="98" t="s">
        <v>113</v>
      </c>
      <c r="B1654" s="98" t="s">
        <v>237</v>
      </c>
      <c r="C1654" s="98" t="s">
        <v>294</v>
      </c>
      <c r="D1654" s="98">
        <v>2019</v>
      </c>
      <c r="E1654" s="98">
        <v>2019</v>
      </c>
      <c r="F1654" s="98" t="s">
        <v>272</v>
      </c>
      <c r="G1654" s="98" t="s">
        <v>273</v>
      </c>
      <c r="H1654" s="98" t="s">
        <v>276</v>
      </c>
      <c r="I1654" s="99">
        <f t="shared" si="64"/>
        <v>1.0887623721881392E-5</v>
      </c>
      <c r="J1654" s="99">
        <f t="shared" si="64"/>
        <v>8.2163108384458085E-3</v>
      </c>
      <c r="K1654" s="99">
        <f t="shared" si="64"/>
        <v>6.3949611451942751E-2</v>
      </c>
      <c r="L1654" s="99">
        <f t="shared" si="64"/>
        <v>0.12506601226993866</v>
      </c>
      <c r="M1654" s="99">
        <f t="shared" si="64"/>
        <v>0.33553308793456027</v>
      </c>
      <c r="N1654" s="99">
        <f t="shared" si="63"/>
        <v>0.11859010224948877</v>
      </c>
      <c r="O1654" s="99">
        <f t="shared" si="63"/>
        <v>7.2044498977505117E-2</v>
      </c>
      <c r="P1654" s="99">
        <f t="shared" si="63"/>
        <v>2.8089259713701433E-2</v>
      </c>
      <c r="Q1654" s="99">
        <f t="shared" si="63"/>
        <v>1.2830396728016362E-2</v>
      </c>
      <c r="R1654" s="99">
        <f t="shared" si="63"/>
        <v>5.1807280163599185E-3</v>
      </c>
      <c r="S1654" s="101"/>
      <c r="T1654" s="99">
        <v>2.69E-9</v>
      </c>
      <c r="U1654" s="99">
        <v>2.03E-6</v>
      </c>
      <c r="V1654" s="99">
        <v>1.5800000000000001E-5</v>
      </c>
      <c r="W1654" s="99">
        <v>3.0899999999999999E-5</v>
      </c>
      <c r="X1654" s="99">
        <v>8.2899999999999996E-5</v>
      </c>
      <c r="Y1654" s="99">
        <v>2.9300000000000001E-5</v>
      </c>
      <c r="Z1654" s="99">
        <v>1.7799999999999999E-5</v>
      </c>
      <c r="AA1654" s="99">
        <v>6.9399999999999996E-6</v>
      </c>
      <c r="AB1654" s="99">
        <v>3.1700000000000001E-6</v>
      </c>
      <c r="AC1654" s="99">
        <v>1.28E-6</v>
      </c>
    </row>
    <row r="1655" spans="1:29" s="98" customFormat="1" x14ac:dyDescent="0.25">
      <c r="A1655" s="98" t="s">
        <v>113</v>
      </c>
      <c r="B1655" s="98" t="s">
        <v>237</v>
      </c>
      <c r="C1655" s="98" t="s">
        <v>294</v>
      </c>
      <c r="D1655" s="98">
        <v>2019</v>
      </c>
      <c r="E1655" s="98">
        <v>2019</v>
      </c>
      <c r="F1655" s="98" t="s">
        <v>272</v>
      </c>
      <c r="G1655" s="98" t="s">
        <v>277</v>
      </c>
      <c r="H1655" s="98" t="s">
        <v>274</v>
      </c>
      <c r="I1655" s="99">
        <f t="shared" si="64"/>
        <v>1.4530323108384459E-6</v>
      </c>
      <c r="J1655" s="99">
        <f t="shared" si="64"/>
        <v>1.1939959100204498E-3</v>
      </c>
      <c r="K1655" s="99">
        <f t="shared" si="64"/>
        <v>3.9219730061349689E-3</v>
      </c>
      <c r="L1655" s="99">
        <f t="shared" si="64"/>
        <v>2.3191852760736199E-2</v>
      </c>
      <c r="M1655" s="99">
        <f t="shared" si="64"/>
        <v>5.7473701431492843E-2</v>
      </c>
      <c r="N1655" s="99">
        <f t="shared" si="63"/>
        <v>9.6329161554192227E-3</v>
      </c>
      <c r="O1655" s="99">
        <f t="shared" si="63"/>
        <v>7.0425521472392639E-3</v>
      </c>
      <c r="P1655" s="99">
        <f t="shared" si="63"/>
        <v>2.2503787321063395E-3</v>
      </c>
      <c r="Q1655" s="99">
        <f t="shared" si="63"/>
        <v>8.6615296523517393E-4</v>
      </c>
      <c r="R1655" s="99">
        <f t="shared" si="63"/>
        <v>3.3998527607361964E-4</v>
      </c>
      <c r="S1655" s="101"/>
      <c r="T1655" s="99">
        <v>3.59E-10</v>
      </c>
      <c r="U1655" s="99">
        <v>2.9499999999999998E-7</v>
      </c>
      <c r="V1655" s="99">
        <v>9.6899999999999996E-7</v>
      </c>
      <c r="W1655" s="99">
        <v>5.7300000000000002E-6</v>
      </c>
      <c r="X1655" s="99">
        <v>1.42E-5</v>
      </c>
      <c r="Y1655" s="99">
        <v>2.3800000000000001E-6</v>
      </c>
      <c r="Z1655" s="99">
        <v>1.7400000000000001E-6</v>
      </c>
      <c r="AA1655" s="99">
        <v>5.5599999999999995E-7</v>
      </c>
      <c r="AB1655" s="99">
        <v>2.1400000000000001E-7</v>
      </c>
      <c r="AC1655" s="99">
        <v>8.3999999999999998E-8</v>
      </c>
    </row>
    <row r="1656" spans="1:29" s="98" customFormat="1" x14ac:dyDescent="0.25">
      <c r="A1656" s="98" t="s">
        <v>113</v>
      </c>
      <c r="B1656" s="98" t="s">
        <v>237</v>
      </c>
      <c r="C1656" s="98" t="s">
        <v>294</v>
      </c>
      <c r="D1656" s="98">
        <v>2019</v>
      </c>
      <c r="E1656" s="98">
        <v>2019</v>
      </c>
      <c r="F1656" s="98" t="s">
        <v>272</v>
      </c>
      <c r="G1656" s="98" t="s">
        <v>277</v>
      </c>
      <c r="H1656" s="98" t="s">
        <v>275</v>
      </c>
      <c r="I1656" s="99">
        <f t="shared" si="64"/>
        <v>1.9953897750511246E-6</v>
      </c>
      <c r="J1656" s="99">
        <f t="shared" si="64"/>
        <v>1.975152556237219E-3</v>
      </c>
      <c r="K1656" s="99">
        <f t="shared" si="64"/>
        <v>1.4773169734151331E-2</v>
      </c>
      <c r="L1656" s="99">
        <f t="shared" si="64"/>
        <v>2.9748711656441718E-2</v>
      </c>
      <c r="M1656" s="99">
        <f t="shared" si="64"/>
        <v>6.880654396728017E-2</v>
      </c>
      <c r="N1656" s="99">
        <f t="shared" si="63"/>
        <v>2.1006233128834356E-2</v>
      </c>
      <c r="O1656" s="99">
        <f t="shared" si="63"/>
        <v>1.2668498977505112E-2</v>
      </c>
      <c r="P1656" s="99">
        <f t="shared" si="63"/>
        <v>3.8855460122699382E-3</v>
      </c>
      <c r="Q1656" s="99">
        <f t="shared" si="63"/>
        <v>1.4530323108384461E-3</v>
      </c>
      <c r="R1656" s="99">
        <f t="shared" si="63"/>
        <v>5.5045235173824128E-4</v>
      </c>
      <c r="S1656" s="101"/>
      <c r="T1656" s="99">
        <v>4.9299999999999995E-10</v>
      </c>
      <c r="U1656" s="99">
        <v>4.8800000000000003E-7</v>
      </c>
      <c r="V1656" s="99">
        <v>3.6500000000000002E-6</v>
      </c>
      <c r="W1656" s="99">
        <v>7.3499999999999999E-6</v>
      </c>
      <c r="X1656" s="99">
        <v>1.7E-5</v>
      </c>
      <c r="Y1656" s="99">
        <v>5.1900000000000003E-6</v>
      </c>
      <c r="Z1656" s="99">
        <v>3.1300000000000001E-6</v>
      </c>
      <c r="AA1656" s="99">
        <v>9.5999999999999991E-7</v>
      </c>
      <c r="AB1656" s="99">
        <v>3.5900000000000003E-7</v>
      </c>
      <c r="AC1656" s="99">
        <v>1.36E-7</v>
      </c>
    </row>
    <row r="1657" spans="1:29" s="98" customFormat="1" x14ac:dyDescent="0.25">
      <c r="A1657" s="98" t="s">
        <v>113</v>
      </c>
      <c r="B1657" s="98" t="s">
        <v>237</v>
      </c>
      <c r="C1657" s="98" t="s">
        <v>294</v>
      </c>
      <c r="D1657" s="98">
        <v>2019</v>
      </c>
      <c r="E1657" s="98">
        <v>2019</v>
      </c>
      <c r="F1657" s="98" t="s">
        <v>272</v>
      </c>
      <c r="G1657" s="98" t="s">
        <v>277</v>
      </c>
      <c r="H1657" s="98" t="s">
        <v>276</v>
      </c>
      <c r="I1657" s="99">
        <f t="shared" si="64"/>
        <v>3.9341153374233125E-6</v>
      </c>
      <c r="J1657" s="99">
        <f t="shared" si="64"/>
        <v>3.7317431492842538E-3</v>
      </c>
      <c r="K1657" s="99">
        <f t="shared" si="64"/>
        <v>4.1688670756646215E-2</v>
      </c>
      <c r="L1657" s="99">
        <f t="shared" si="64"/>
        <v>6.3949611451942751E-2</v>
      </c>
      <c r="M1657" s="99">
        <f t="shared" si="64"/>
        <v>0.12708973415132924</v>
      </c>
      <c r="N1657" s="99">
        <f t="shared" si="63"/>
        <v>5.9497423312883435E-2</v>
      </c>
      <c r="O1657" s="99">
        <f t="shared" si="63"/>
        <v>2.4082290388548058E-2</v>
      </c>
      <c r="P1657" s="99">
        <f t="shared" si="63"/>
        <v>1.2061382413087933E-2</v>
      </c>
      <c r="Q1657" s="99">
        <f t="shared" si="63"/>
        <v>5.5449979550102257E-3</v>
      </c>
      <c r="R1657" s="99">
        <f t="shared" si="63"/>
        <v>2.2179991820040902E-3</v>
      </c>
      <c r="S1657" s="101"/>
      <c r="T1657" s="99">
        <v>9.7199999999999995E-10</v>
      </c>
      <c r="U1657" s="99">
        <v>9.2200000000000002E-7</v>
      </c>
      <c r="V1657" s="99">
        <v>1.03E-5</v>
      </c>
      <c r="W1657" s="99">
        <v>1.5800000000000001E-5</v>
      </c>
      <c r="X1657" s="99">
        <v>3.1399999999999998E-5</v>
      </c>
      <c r="Y1657" s="99">
        <v>1.47E-5</v>
      </c>
      <c r="Z1657" s="99">
        <v>5.9499999999999998E-6</v>
      </c>
      <c r="AA1657" s="99">
        <v>2.9799999999999998E-6</v>
      </c>
      <c r="AB1657" s="99">
        <v>1.37E-6</v>
      </c>
      <c r="AC1657" s="99">
        <v>5.4799999999999998E-7</v>
      </c>
    </row>
    <row r="1658" spans="1:29" s="98" customFormat="1" x14ac:dyDescent="0.25">
      <c r="A1658" s="98" t="s">
        <v>113</v>
      </c>
      <c r="B1658" s="98" t="s">
        <v>237</v>
      </c>
      <c r="C1658" s="98" t="s">
        <v>294</v>
      </c>
      <c r="D1658" s="98">
        <v>2019</v>
      </c>
      <c r="E1658" s="98">
        <v>2019</v>
      </c>
      <c r="F1658" s="98" t="s">
        <v>272</v>
      </c>
      <c r="G1658" s="98" t="s">
        <v>278</v>
      </c>
      <c r="H1658" s="98" t="s">
        <v>274</v>
      </c>
      <c r="I1658" s="99">
        <f t="shared" si="64"/>
        <v>6.1474443920087934E-7</v>
      </c>
      <c r="J1658" s="99">
        <f t="shared" si="64"/>
        <v>5.0515211577788145E-4</v>
      </c>
      <c r="K1658" s="99">
        <f t="shared" si="64"/>
        <v>1.6592962718263314E-3</v>
      </c>
      <c r="L1658" s="99">
        <f t="shared" si="64"/>
        <v>9.8119377064653165E-3</v>
      </c>
      <c r="M1658" s="99">
        <f t="shared" si="64"/>
        <v>2.4315796759477752E-2</v>
      </c>
      <c r="N1658" s="99">
        <f t="shared" si="63"/>
        <v>4.0754645272927615E-3</v>
      </c>
      <c r="O1658" s="99">
        <f t="shared" si="63"/>
        <v>2.9795412930627646E-3</v>
      </c>
      <c r="P1658" s="99">
        <f t="shared" si="63"/>
        <v>9.5208330973729652E-4</v>
      </c>
      <c r="Q1658" s="99">
        <f t="shared" si="63"/>
        <v>3.664493314456503E-4</v>
      </c>
      <c r="R1658" s="99">
        <f t="shared" si="63"/>
        <v>1.4383992449268509E-4</v>
      </c>
      <c r="S1658" s="101"/>
      <c r="T1658" s="99">
        <v>1.51884615384615E-10</v>
      </c>
      <c r="U1658" s="99">
        <v>1.2480769230769201E-7</v>
      </c>
      <c r="V1658" s="99">
        <v>4.09961538461538E-7</v>
      </c>
      <c r="W1658" s="99">
        <v>2.42423076923077E-6</v>
      </c>
      <c r="X1658" s="99">
        <v>6.0076923076923099E-6</v>
      </c>
      <c r="Y1658" s="99">
        <v>1.0069230769230801E-6</v>
      </c>
      <c r="Z1658" s="99">
        <v>7.3615384615384597E-7</v>
      </c>
      <c r="AA1658" s="99">
        <v>2.35230769230769E-7</v>
      </c>
      <c r="AB1658" s="99">
        <v>9.0538461538461496E-8</v>
      </c>
      <c r="AC1658" s="99">
        <v>3.55384615384615E-8</v>
      </c>
    </row>
    <row r="1659" spans="1:29" s="98" customFormat="1" x14ac:dyDescent="0.25">
      <c r="A1659" s="98" t="s">
        <v>113</v>
      </c>
      <c r="B1659" s="98" t="s">
        <v>237</v>
      </c>
      <c r="C1659" s="98" t="s">
        <v>294</v>
      </c>
      <c r="D1659" s="98">
        <v>2019</v>
      </c>
      <c r="E1659" s="98">
        <v>2019</v>
      </c>
      <c r="F1659" s="98" t="s">
        <v>272</v>
      </c>
      <c r="G1659" s="98" t="s">
        <v>278</v>
      </c>
      <c r="H1659" s="98" t="s">
        <v>275</v>
      </c>
      <c r="I1659" s="99">
        <f t="shared" si="64"/>
        <v>8.4420336636778322E-7</v>
      </c>
      <c r="J1659" s="99">
        <f t="shared" si="64"/>
        <v>8.3564146610035984E-4</v>
      </c>
      <c r="K1659" s="99">
        <f t="shared" si="64"/>
        <v>6.250187195217873E-3</v>
      </c>
      <c r="L1659" s="99">
        <f t="shared" si="64"/>
        <v>1.2585993393109939E-2</v>
      </c>
      <c r="M1659" s="99">
        <f t="shared" si="64"/>
        <v>2.9110460909233905E-2</v>
      </c>
      <c r="N1659" s="99">
        <f t="shared" si="63"/>
        <v>8.8872524775837642E-3</v>
      </c>
      <c r="O1659" s="99">
        <f t="shared" si="63"/>
        <v>5.3597495674060124E-3</v>
      </c>
      <c r="P1659" s="99">
        <f t="shared" si="63"/>
        <v>1.6438848513449734E-3</v>
      </c>
      <c r="Q1659" s="99">
        <f t="shared" si="63"/>
        <v>6.147444392008793E-4</v>
      </c>
      <c r="R1659" s="99">
        <f t="shared" si="63"/>
        <v>2.3288368727387117E-4</v>
      </c>
      <c r="S1659" s="101"/>
      <c r="T1659" s="99">
        <v>2.0857692307692299E-10</v>
      </c>
      <c r="U1659" s="99">
        <v>2.0646153846153799E-7</v>
      </c>
      <c r="V1659" s="99">
        <v>1.54423076923077E-6</v>
      </c>
      <c r="W1659" s="99">
        <v>3.1096153846153802E-6</v>
      </c>
      <c r="X1659" s="99">
        <v>7.1923076923076899E-6</v>
      </c>
      <c r="Y1659" s="99">
        <v>2.1957692307692302E-6</v>
      </c>
      <c r="Z1659" s="99">
        <v>1.32423076923077E-6</v>
      </c>
      <c r="AA1659" s="99">
        <v>4.0615384615384601E-7</v>
      </c>
      <c r="AB1659" s="99">
        <v>1.51884615384615E-7</v>
      </c>
      <c r="AC1659" s="99">
        <v>5.7538461538461498E-8</v>
      </c>
    </row>
    <row r="1660" spans="1:29" s="98" customFormat="1" x14ac:dyDescent="0.25">
      <c r="A1660" s="98" t="s">
        <v>113</v>
      </c>
      <c r="B1660" s="98" t="s">
        <v>237</v>
      </c>
      <c r="C1660" s="98" t="s">
        <v>294</v>
      </c>
      <c r="D1660" s="98">
        <v>2019</v>
      </c>
      <c r="E1660" s="98">
        <v>2019</v>
      </c>
      <c r="F1660" s="98" t="s">
        <v>272</v>
      </c>
      <c r="G1660" s="98" t="s">
        <v>278</v>
      </c>
      <c r="H1660" s="98" t="s">
        <v>276</v>
      </c>
      <c r="I1660" s="99">
        <f t="shared" si="64"/>
        <v>1.6644334119867852E-6</v>
      </c>
      <c r="J1660" s="99">
        <f t="shared" si="64"/>
        <v>1.5788144093125686E-3</v>
      </c>
      <c r="K1660" s="99">
        <f t="shared" si="64"/>
        <v>1.7637514550888793E-2</v>
      </c>
      <c r="L1660" s="99">
        <f t="shared" si="64"/>
        <v>2.7055604845052681E-2</v>
      </c>
      <c r="M1660" s="99">
        <f t="shared" si="64"/>
        <v>5.3768733679408591E-2</v>
      </c>
      <c r="N1660" s="99">
        <f t="shared" si="63"/>
        <v>2.5171986786219919E-2</v>
      </c>
      <c r="O1660" s="99">
        <f t="shared" si="63"/>
        <v>1.0188661318231863E-2</v>
      </c>
      <c r="P1660" s="99">
        <f t="shared" si="63"/>
        <v>5.1028925593833542E-3</v>
      </c>
      <c r="Q1660" s="99">
        <f t="shared" si="63"/>
        <v>2.3459606732735582E-3</v>
      </c>
      <c r="R1660" s="99">
        <f t="shared" si="63"/>
        <v>9.3838426930942329E-4</v>
      </c>
      <c r="S1660" s="101"/>
      <c r="T1660" s="99">
        <v>4.1123076923076898E-10</v>
      </c>
      <c r="U1660" s="99">
        <v>3.90076923076923E-7</v>
      </c>
      <c r="V1660" s="99">
        <v>4.3576923076923096E-6</v>
      </c>
      <c r="W1660" s="99">
        <v>6.6846153846153798E-6</v>
      </c>
      <c r="X1660" s="99">
        <v>1.3284615384615401E-5</v>
      </c>
      <c r="Y1660" s="99">
        <v>6.2192307692307697E-6</v>
      </c>
      <c r="Z1660" s="99">
        <v>2.5173076923076902E-6</v>
      </c>
      <c r="AA1660" s="99">
        <v>1.2607692307692301E-6</v>
      </c>
      <c r="AB1660" s="99">
        <v>5.7961538461538504E-7</v>
      </c>
      <c r="AC1660" s="99">
        <v>2.3184615384615399E-7</v>
      </c>
    </row>
    <row r="1661" spans="1:29" s="98" customFormat="1" x14ac:dyDescent="0.25">
      <c r="A1661" s="98" t="s">
        <v>113</v>
      </c>
      <c r="B1661" s="98" t="s">
        <v>237</v>
      </c>
      <c r="C1661" s="98" t="s">
        <v>294</v>
      </c>
      <c r="D1661" s="98">
        <v>2019</v>
      </c>
      <c r="E1661" s="98">
        <v>2019</v>
      </c>
      <c r="F1661" s="98" t="s">
        <v>279</v>
      </c>
      <c r="G1661" s="98" t="s">
        <v>273</v>
      </c>
      <c r="H1661" s="98" t="s">
        <v>274</v>
      </c>
      <c r="I1661" s="99">
        <f t="shared" si="64"/>
        <v>0</v>
      </c>
      <c r="J1661" s="99">
        <f t="shared" si="64"/>
        <v>0</v>
      </c>
      <c r="K1661" s="99">
        <f t="shared" si="64"/>
        <v>0</v>
      </c>
      <c r="L1661" s="99">
        <f t="shared" si="64"/>
        <v>0</v>
      </c>
      <c r="M1661" s="99">
        <f t="shared" si="64"/>
        <v>0</v>
      </c>
      <c r="N1661" s="99">
        <f t="shared" si="63"/>
        <v>0</v>
      </c>
      <c r="O1661" s="99">
        <f t="shared" si="63"/>
        <v>0</v>
      </c>
      <c r="P1661" s="99">
        <f t="shared" si="63"/>
        <v>0</v>
      </c>
      <c r="Q1661" s="99">
        <f t="shared" si="63"/>
        <v>0</v>
      </c>
      <c r="R1661" s="99">
        <f t="shared" si="63"/>
        <v>0</v>
      </c>
      <c r="S1661" s="101"/>
      <c r="T1661" s="99">
        <v>0</v>
      </c>
      <c r="U1661" s="99">
        <v>0</v>
      </c>
      <c r="V1661" s="99">
        <v>0</v>
      </c>
      <c r="W1661" s="99">
        <v>0</v>
      </c>
      <c r="X1661" s="99">
        <v>0</v>
      </c>
      <c r="Y1661" s="99">
        <v>0</v>
      </c>
      <c r="Z1661" s="99">
        <v>0</v>
      </c>
      <c r="AA1661" s="99">
        <v>0</v>
      </c>
      <c r="AB1661" s="99">
        <v>0</v>
      </c>
      <c r="AC1661" s="99">
        <v>0</v>
      </c>
    </row>
    <row r="1662" spans="1:29" s="98" customFormat="1" x14ac:dyDescent="0.25">
      <c r="A1662" s="98" t="s">
        <v>113</v>
      </c>
      <c r="B1662" s="98" t="s">
        <v>237</v>
      </c>
      <c r="C1662" s="98" t="s">
        <v>294</v>
      </c>
      <c r="D1662" s="98">
        <v>2019</v>
      </c>
      <c r="E1662" s="98">
        <v>2019</v>
      </c>
      <c r="F1662" s="98" t="s">
        <v>279</v>
      </c>
      <c r="G1662" s="98" t="s">
        <v>273</v>
      </c>
      <c r="H1662" s="98" t="s">
        <v>275</v>
      </c>
      <c r="I1662" s="99">
        <f t="shared" si="64"/>
        <v>0</v>
      </c>
      <c r="J1662" s="99">
        <f t="shared" si="64"/>
        <v>0</v>
      </c>
      <c r="K1662" s="99">
        <f t="shared" si="64"/>
        <v>0</v>
      </c>
      <c r="L1662" s="99">
        <f t="shared" si="64"/>
        <v>0</v>
      </c>
      <c r="M1662" s="99">
        <f t="shared" si="64"/>
        <v>0</v>
      </c>
      <c r="N1662" s="99">
        <f t="shared" ref="N1662:R1712" si="65">1000*98.96*Y1662/24.45</f>
        <v>0</v>
      </c>
      <c r="O1662" s="99">
        <f t="shared" si="65"/>
        <v>0</v>
      </c>
      <c r="P1662" s="99">
        <f t="shared" si="65"/>
        <v>0</v>
      </c>
      <c r="Q1662" s="99">
        <f t="shared" si="65"/>
        <v>0</v>
      </c>
      <c r="R1662" s="99">
        <f t="shared" si="65"/>
        <v>0</v>
      </c>
      <c r="S1662" s="101"/>
      <c r="T1662" s="99">
        <v>0</v>
      </c>
      <c r="U1662" s="99">
        <v>0</v>
      </c>
      <c r="V1662" s="99">
        <v>0</v>
      </c>
      <c r="W1662" s="99">
        <v>0</v>
      </c>
      <c r="X1662" s="99">
        <v>0</v>
      </c>
      <c r="Y1662" s="99">
        <v>0</v>
      </c>
      <c r="Z1662" s="99">
        <v>0</v>
      </c>
      <c r="AA1662" s="99">
        <v>0</v>
      </c>
      <c r="AB1662" s="99">
        <v>0</v>
      </c>
      <c r="AC1662" s="99">
        <v>0</v>
      </c>
    </row>
    <row r="1663" spans="1:29" s="98" customFormat="1" x14ac:dyDescent="0.25">
      <c r="A1663" s="98" t="s">
        <v>113</v>
      </c>
      <c r="B1663" s="98" t="s">
        <v>237</v>
      </c>
      <c r="C1663" s="98" t="s">
        <v>294</v>
      </c>
      <c r="D1663" s="98">
        <v>2019</v>
      </c>
      <c r="E1663" s="98">
        <v>2019</v>
      </c>
      <c r="F1663" s="98" t="s">
        <v>279</v>
      </c>
      <c r="G1663" s="98" t="s">
        <v>273</v>
      </c>
      <c r="H1663" s="98" t="s">
        <v>276</v>
      </c>
      <c r="I1663" s="99">
        <f t="shared" ref="I1663:M1713" si="66">1000*98.96*T1663/24.45</f>
        <v>0</v>
      </c>
      <c r="J1663" s="99">
        <f t="shared" si="66"/>
        <v>0</v>
      </c>
      <c r="K1663" s="99">
        <f t="shared" si="66"/>
        <v>0</v>
      </c>
      <c r="L1663" s="99">
        <f t="shared" si="66"/>
        <v>0</v>
      </c>
      <c r="M1663" s="99">
        <f t="shared" si="66"/>
        <v>0</v>
      </c>
      <c r="N1663" s="99">
        <f t="shared" si="65"/>
        <v>0</v>
      </c>
      <c r="O1663" s="99">
        <f t="shared" si="65"/>
        <v>0</v>
      </c>
      <c r="P1663" s="99">
        <f t="shared" si="65"/>
        <v>0</v>
      </c>
      <c r="Q1663" s="99">
        <f t="shared" si="65"/>
        <v>0</v>
      </c>
      <c r="R1663" s="99">
        <f t="shared" si="65"/>
        <v>0</v>
      </c>
      <c r="S1663" s="101"/>
      <c r="T1663" s="99">
        <v>0</v>
      </c>
      <c r="U1663" s="99">
        <v>0</v>
      </c>
      <c r="V1663" s="99">
        <v>0</v>
      </c>
      <c r="W1663" s="99">
        <v>0</v>
      </c>
      <c r="X1663" s="99">
        <v>0</v>
      </c>
      <c r="Y1663" s="99">
        <v>0</v>
      </c>
      <c r="Z1663" s="99">
        <v>0</v>
      </c>
      <c r="AA1663" s="99">
        <v>0</v>
      </c>
      <c r="AB1663" s="99">
        <v>0</v>
      </c>
      <c r="AC1663" s="99">
        <v>0</v>
      </c>
    </row>
    <row r="1664" spans="1:29" s="98" customFormat="1" x14ac:dyDescent="0.25">
      <c r="A1664" s="98" t="s">
        <v>113</v>
      </c>
      <c r="B1664" s="98" t="s">
        <v>237</v>
      </c>
      <c r="C1664" s="98" t="s">
        <v>294</v>
      </c>
      <c r="D1664" s="98">
        <v>2019</v>
      </c>
      <c r="E1664" s="98">
        <v>2019</v>
      </c>
      <c r="F1664" s="98" t="s">
        <v>279</v>
      </c>
      <c r="G1664" s="98" t="s">
        <v>277</v>
      </c>
      <c r="H1664" s="98" t="s">
        <v>274</v>
      </c>
      <c r="I1664" s="99">
        <f t="shared" si="66"/>
        <v>0</v>
      </c>
      <c r="J1664" s="99">
        <f t="shared" si="66"/>
        <v>0</v>
      </c>
      <c r="K1664" s="99">
        <f t="shared" si="66"/>
        <v>0</v>
      </c>
      <c r="L1664" s="99">
        <f t="shared" si="66"/>
        <v>0</v>
      </c>
      <c r="M1664" s="99">
        <f t="shared" si="66"/>
        <v>0</v>
      </c>
      <c r="N1664" s="99">
        <f t="shared" si="65"/>
        <v>0</v>
      </c>
      <c r="O1664" s="99">
        <f t="shared" si="65"/>
        <v>0</v>
      </c>
      <c r="P1664" s="99">
        <f t="shared" si="65"/>
        <v>0</v>
      </c>
      <c r="Q1664" s="99">
        <f t="shared" si="65"/>
        <v>0</v>
      </c>
      <c r="R1664" s="99">
        <f t="shared" si="65"/>
        <v>0</v>
      </c>
      <c r="S1664" s="101"/>
      <c r="T1664" s="99">
        <v>0</v>
      </c>
      <c r="U1664" s="99">
        <v>0</v>
      </c>
      <c r="V1664" s="99">
        <v>0</v>
      </c>
      <c r="W1664" s="99">
        <v>0</v>
      </c>
      <c r="X1664" s="99">
        <v>0</v>
      </c>
      <c r="Y1664" s="99">
        <v>0</v>
      </c>
      <c r="Z1664" s="99">
        <v>0</v>
      </c>
      <c r="AA1664" s="99">
        <v>0</v>
      </c>
      <c r="AB1664" s="99">
        <v>0</v>
      </c>
      <c r="AC1664" s="99">
        <v>0</v>
      </c>
    </row>
    <row r="1665" spans="1:29" s="98" customFormat="1" x14ac:dyDescent="0.25">
      <c r="A1665" s="98" t="s">
        <v>113</v>
      </c>
      <c r="B1665" s="98" t="s">
        <v>237</v>
      </c>
      <c r="C1665" s="98" t="s">
        <v>294</v>
      </c>
      <c r="D1665" s="98">
        <v>2019</v>
      </c>
      <c r="E1665" s="98">
        <v>2019</v>
      </c>
      <c r="F1665" s="98" t="s">
        <v>279</v>
      </c>
      <c r="G1665" s="98" t="s">
        <v>277</v>
      </c>
      <c r="H1665" s="98" t="s">
        <v>275</v>
      </c>
      <c r="I1665" s="99">
        <f t="shared" si="66"/>
        <v>0</v>
      </c>
      <c r="J1665" s="99">
        <f t="shared" si="66"/>
        <v>0</v>
      </c>
      <c r="K1665" s="99">
        <f t="shared" si="66"/>
        <v>0</v>
      </c>
      <c r="L1665" s="99">
        <f t="shared" si="66"/>
        <v>0</v>
      </c>
      <c r="M1665" s="99">
        <f t="shared" si="66"/>
        <v>0</v>
      </c>
      <c r="N1665" s="99">
        <f t="shared" si="65"/>
        <v>0</v>
      </c>
      <c r="O1665" s="99">
        <f t="shared" si="65"/>
        <v>0</v>
      </c>
      <c r="P1665" s="99">
        <f t="shared" si="65"/>
        <v>0</v>
      </c>
      <c r="Q1665" s="99">
        <f t="shared" si="65"/>
        <v>0</v>
      </c>
      <c r="R1665" s="99">
        <f t="shared" si="65"/>
        <v>0</v>
      </c>
      <c r="S1665" s="101"/>
      <c r="T1665" s="99">
        <v>0</v>
      </c>
      <c r="U1665" s="99">
        <v>0</v>
      </c>
      <c r="V1665" s="99">
        <v>0</v>
      </c>
      <c r="W1665" s="99">
        <v>0</v>
      </c>
      <c r="X1665" s="99">
        <v>0</v>
      </c>
      <c r="Y1665" s="99">
        <v>0</v>
      </c>
      <c r="Z1665" s="99">
        <v>0</v>
      </c>
      <c r="AA1665" s="99">
        <v>0</v>
      </c>
      <c r="AB1665" s="99">
        <v>0</v>
      </c>
      <c r="AC1665" s="99">
        <v>0</v>
      </c>
    </row>
    <row r="1666" spans="1:29" s="98" customFormat="1" x14ac:dyDescent="0.25">
      <c r="A1666" s="98" t="s">
        <v>113</v>
      </c>
      <c r="B1666" s="98" t="s">
        <v>237</v>
      </c>
      <c r="C1666" s="98" t="s">
        <v>294</v>
      </c>
      <c r="D1666" s="98">
        <v>2019</v>
      </c>
      <c r="E1666" s="98">
        <v>2019</v>
      </c>
      <c r="F1666" s="98" t="s">
        <v>279</v>
      </c>
      <c r="G1666" s="98" t="s">
        <v>277</v>
      </c>
      <c r="H1666" s="98" t="s">
        <v>276</v>
      </c>
      <c r="I1666" s="99">
        <f t="shared" si="66"/>
        <v>0</v>
      </c>
      <c r="J1666" s="99">
        <f t="shared" si="66"/>
        <v>0</v>
      </c>
      <c r="K1666" s="99">
        <f t="shared" si="66"/>
        <v>0</v>
      </c>
      <c r="L1666" s="99">
        <f t="shared" si="66"/>
        <v>0</v>
      </c>
      <c r="M1666" s="99">
        <f t="shared" si="66"/>
        <v>0</v>
      </c>
      <c r="N1666" s="99">
        <f t="shared" si="65"/>
        <v>0</v>
      </c>
      <c r="O1666" s="99">
        <f t="shared" si="65"/>
        <v>0</v>
      </c>
      <c r="P1666" s="99">
        <f t="shared" si="65"/>
        <v>0</v>
      </c>
      <c r="Q1666" s="99">
        <f t="shared" si="65"/>
        <v>0</v>
      </c>
      <c r="R1666" s="99">
        <f t="shared" si="65"/>
        <v>0</v>
      </c>
      <c r="S1666" s="101"/>
      <c r="T1666" s="99">
        <v>0</v>
      </c>
      <c r="U1666" s="99">
        <v>0</v>
      </c>
      <c r="V1666" s="99">
        <v>0</v>
      </c>
      <c r="W1666" s="99">
        <v>0</v>
      </c>
      <c r="X1666" s="99">
        <v>0</v>
      </c>
      <c r="Y1666" s="99">
        <v>0</v>
      </c>
      <c r="Z1666" s="99">
        <v>0</v>
      </c>
      <c r="AA1666" s="99">
        <v>0</v>
      </c>
      <c r="AB1666" s="99">
        <v>0</v>
      </c>
      <c r="AC1666" s="99">
        <v>0</v>
      </c>
    </row>
    <row r="1667" spans="1:29" s="98" customFormat="1" x14ac:dyDescent="0.25">
      <c r="A1667" s="98" t="s">
        <v>113</v>
      </c>
      <c r="B1667" s="98" t="s">
        <v>237</v>
      </c>
      <c r="C1667" s="98" t="s">
        <v>294</v>
      </c>
      <c r="D1667" s="98">
        <v>2019</v>
      </c>
      <c r="E1667" s="98">
        <v>2019</v>
      </c>
      <c r="F1667" s="98" t="s">
        <v>279</v>
      </c>
      <c r="G1667" s="98" t="s">
        <v>278</v>
      </c>
      <c r="H1667" s="98" t="s">
        <v>274</v>
      </c>
      <c r="I1667" s="99">
        <f t="shared" si="66"/>
        <v>0</v>
      </c>
      <c r="J1667" s="99">
        <f t="shared" si="66"/>
        <v>0</v>
      </c>
      <c r="K1667" s="99">
        <f t="shared" si="66"/>
        <v>0</v>
      </c>
      <c r="L1667" s="99">
        <f t="shared" si="66"/>
        <v>0</v>
      </c>
      <c r="M1667" s="99">
        <f t="shared" si="66"/>
        <v>0</v>
      </c>
      <c r="N1667" s="99">
        <f t="shared" si="65"/>
        <v>0</v>
      </c>
      <c r="O1667" s="99">
        <f t="shared" si="65"/>
        <v>0</v>
      </c>
      <c r="P1667" s="99">
        <f t="shared" si="65"/>
        <v>0</v>
      </c>
      <c r="Q1667" s="99">
        <f t="shared" si="65"/>
        <v>0</v>
      </c>
      <c r="R1667" s="99">
        <f t="shared" si="65"/>
        <v>0</v>
      </c>
      <c r="S1667" s="101"/>
      <c r="T1667" s="99">
        <v>0</v>
      </c>
      <c r="U1667" s="99">
        <v>0</v>
      </c>
      <c r="V1667" s="99">
        <v>0</v>
      </c>
      <c r="W1667" s="99">
        <v>0</v>
      </c>
      <c r="X1667" s="99">
        <v>0</v>
      </c>
      <c r="Y1667" s="99">
        <v>0</v>
      </c>
      <c r="Z1667" s="99">
        <v>0</v>
      </c>
      <c r="AA1667" s="99">
        <v>0</v>
      </c>
      <c r="AB1667" s="99">
        <v>0</v>
      </c>
      <c r="AC1667" s="99">
        <v>0</v>
      </c>
    </row>
    <row r="1668" spans="1:29" s="98" customFormat="1" x14ac:dyDescent="0.25">
      <c r="A1668" s="98" t="s">
        <v>113</v>
      </c>
      <c r="B1668" s="98" t="s">
        <v>237</v>
      </c>
      <c r="C1668" s="98" t="s">
        <v>294</v>
      </c>
      <c r="D1668" s="98">
        <v>2019</v>
      </c>
      <c r="E1668" s="98">
        <v>2019</v>
      </c>
      <c r="F1668" s="98" t="s">
        <v>279</v>
      </c>
      <c r="G1668" s="98" t="s">
        <v>278</v>
      </c>
      <c r="H1668" s="98" t="s">
        <v>275</v>
      </c>
      <c r="I1668" s="99">
        <f t="shared" si="66"/>
        <v>0</v>
      </c>
      <c r="J1668" s="99">
        <f t="shared" si="66"/>
        <v>0</v>
      </c>
      <c r="K1668" s="99">
        <f t="shared" si="66"/>
        <v>0</v>
      </c>
      <c r="L1668" s="99">
        <f t="shared" si="66"/>
        <v>0</v>
      </c>
      <c r="M1668" s="99">
        <f t="shared" si="66"/>
        <v>0</v>
      </c>
      <c r="N1668" s="99">
        <f t="shared" si="65"/>
        <v>0</v>
      </c>
      <c r="O1668" s="99">
        <f t="shared" si="65"/>
        <v>0</v>
      </c>
      <c r="P1668" s="99">
        <f t="shared" si="65"/>
        <v>0</v>
      </c>
      <c r="Q1668" s="99">
        <f t="shared" si="65"/>
        <v>0</v>
      </c>
      <c r="R1668" s="99">
        <f t="shared" si="65"/>
        <v>0</v>
      </c>
      <c r="S1668" s="101"/>
      <c r="T1668" s="99">
        <v>0</v>
      </c>
      <c r="U1668" s="99">
        <v>0</v>
      </c>
      <c r="V1668" s="99">
        <v>0</v>
      </c>
      <c r="W1668" s="99">
        <v>0</v>
      </c>
      <c r="X1668" s="99">
        <v>0</v>
      </c>
      <c r="Y1668" s="99">
        <v>0</v>
      </c>
      <c r="Z1668" s="99">
        <v>0</v>
      </c>
      <c r="AA1668" s="99">
        <v>0</v>
      </c>
      <c r="AB1668" s="99">
        <v>0</v>
      </c>
      <c r="AC1668" s="99">
        <v>0</v>
      </c>
    </row>
    <row r="1669" spans="1:29" s="98" customFormat="1" x14ac:dyDescent="0.25">
      <c r="A1669" s="98" t="s">
        <v>113</v>
      </c>
      <c r="B1669" s="98" t="s">
        <v>237</v>
      </c>
      <c r="C1669" s="98" t="s">
        <v>294</v>
      </c>
      <c r="D1669" s="98">
        <v>2019</v>
      </c>
      <c r="E1669" s="98">
        <v>2019</v>
      </c>
      <c r="F1669" s="98" t="s">
        <v>279</v>
      </c>
      <c r="G1669" s="98" t="s">
        <v>278</v>
      </c>
      <c r="H1669" s="98" t="s">
        <v>276</v>
      </c>
      <c r="I1669" s="99">
        <f t="shared" si="66"/>
        <v>0</v>
      </c>
      <c r="J1669" s="99">
        <f t="shared" si="66"/>
        <v>0</v>
      </c>
      <c r="K1669" s="99">
        <f t="shared" si="66"/>
        <v>0</v>
      </c>
      <c r="L1669" s="99">
        <f t="shared" si="66"/>
        <v>0</v>
      </c>
      <c r="M1669" s="99">
        <f t="shared" si="66"/>
        <v>0</v>
      </c>
      <c r="N1669" s="99">
        <f t="shared" si="65"/>
        <v>0</v>
      </c>
      <c r="O1669" s="99">
        <f t="shared" si="65"/>
        <v>0</v>
      </c>
      <c r="P1669" s="99">
        <f t="shared" si="65"/>
        <v>0</v>
      </c>
      <c r="Q1669" s="99">
        <f t="shared" si="65"/>
        <v>0</v>
      </c>
      <c r="R1669" s="99">
        <f t="shared" si="65"/>
        <v>0</v>
      </c>
      <c r="S1669" s="101"/>
      <c r="T1669" s="99">
        <v>0</v>
      </c>
      <c r="U1669" s="99">
        <v>0</v>
      </c>
      <c r="V1669" s="99">
        <v>0</v>
      </c>
      <c r="W1669" s="99">
        <v>0</v>
      </c>
      <c r="X1669" s="99">
        <v>0</v>
      </c>
      <c r="Y1669" s="99">
        <v>0</v>
      </c>
      <c r="Z1669" s="99">
        <v>0</v>
      </c>
      <c r="AA1669" s="99">
        <v>0</v>
      </c>
      <c r="AB1669" s="99">
        <v>0</v>
      </c>
      <c r="AC1669" s="99">
        <v>0</v>
      </c>
    </row>
    <row r="1670" spans="1:29" s="98" customFormat="1" x14ac:dyDescent="0.25">
      <c r="A1670" s="98" t="s">
        <v>113</v>
      </c>
      <c r="B1670" s="98" t="s">
        <v>237</v>
      </c>
      <c r="C1670" s="98" t="s">
        <v>294</v>
      </c>
      <c r="D1670" s="98">
        <v>2019</v>
      </c>
      <c r="E1670" s="98">
        <v>2019</v>
      </c>
      <c r="F1670" s="98" t="s">
        <v>280</v>
      </c>
      <c r="G1670" s="98" t="s">
        <v>273</v>
      </c>
      <c r="H1670" s="98" t="s">
        <v>274</v>
      </c>
      <c r="I1670" s="99">
        <f t="shared" si="66"/>
        <v>6.9616032719836399E-12</v>
      </c>
      <c r="J1670" s="99">
        <f t="shared" si="66"/>
        <v>1.3194666666666668E-5</v>
      </c>
      <c r="K1670" s="99">
        <f t="shared" si="66"/>
        <v>1.0199558282208588E-4</v>
      </c>
      <c r="L1670" s="99">
        <f t="shared" si="66"/>
        <v>6.3140122699386508E-4</v>
      </c>
      <c r="M1670" s="99">
        <f t="shared" si="66"/>
        <v>2.0682437627811863E-3</v>
      </c>
      <c r="N1670" s="99">
        <f t="shared" si="65"/>
        <v>4.4117137014314928E-4</v>
      </c>
      <c r="O1670" s="99">
        <f t="shared" si="65"/>
        <v>3.2258126789366055E-4</v>
      </c>
      <c r="P1670" s="99">
        <f t="shared" si="65"/>
        <v>1.1413791411042946E-4</v>
      </c>
      <c r="Q1670" s="99">
        <f t="shared" si="65"/>
        <v>4.7355092024539881E-5</v>
      </c>
      <c r="R1670" s="99">
        <f t="shared" si="65"/>
        <v>1.995389775051125E-5</v>
      </c>
      <c r="S1670" s="101"/>
      <c r="T1670" s="99">
        <v>1.7199999999999999E-15</v>
      </c>
      <c r="U1670" s="99">
        <v>3.2599999999999999E-9</v>
      </c>
      <c r="V1670" s="99">
        <v>2.5200000000000001E-8</v>
      </c>
      <c r="W1670" s="99">
        <v>1.5599999999999999E-7</v>
      </c>
      <c r="X1670" s="99">
        <v>5.1099999999999996E-7</v>
      </c>
      <c r="Y1670" s="99">
        <v>1.09E-7</v>
      </c>
      <c r="Z1670" s="99">
        <v>7.9700000000000006E-8</v>
      </c>
      <c r="AA1670" s="99">
        <v>2.8200000000000001E-8</v>
      </c>
      <c r="AB1670" s="99">
        <v>1.1700000000000001E-8</v>
      </c>
      <c r="AC1670" s="99">
        <v>4.9300000000000001E-9</v>
      </c>
    </row>
    <row r="1671" spans="1:29" s="98" customFormat="1" x14ac:dyDescent="0.25">
      <c r="A1671" s="98" t="s">
        <v>113</v>
      </c>
      <c r="B1671" s="98" t="s">
        <v>237</v>
      </c>
      <c r="C1671" s="98" t="s">
        <v>294</v>
      </c>
      <c r="D1671" s="98">
        <v>2019</v>
      </c>
      <c r="E1671" s="98">
        <v>2019</v>
      </c>
      <c r="F1671" s="98" t="s">
        <v>280</v>
      </c>
      <c r="G1671" s="98" t="s">
        <v>273</v>
      </c>
      <c r="H1671" s="98" t="s">
        <v>275</v>
      </c>
      <c r="I1671" s="99">
        <f t="shared" si="66"/>
        <v>3.9138781186094077E-9</v>
      </c>
      <c r="J1671" s="99">
        <f t="shared" si="66"/>
        <v>2.3637071574642127E-4</v>
      </c>
      <c r="K1671" s="99">
        <f t="shared" si="66"/>
        <v>2.5417946830265845E-3</v>
      </c>
      <c r="L1671" s="99">
        <f t="shared" si="66"/>
        <v>7.0830265848670759E-3</v>
      </c>
      <c r="M1671" s="99">
        <f t="shared" si="66"/>
        <v>1.7120687116564417E-2</v>
      </c>
      <c r="N1671" s="99">
        <f t="shared" si="65"/>
        <v>3.019393047034765E-3</v>
      </c>
      <c r="O1671" s="99">
        <f t="shared" si="65"/>
        <v>1.4692220858895705E-3</v>
      </c>
      <c r="P1671" s="99">
        <f t="shared" si="65"/>
        <v>5.0593047034764823E-4</v>
      </c>
      <c r="Q1671" s="99">
        <f t="shared" si="65"/>
        <v>2.3475173824130883E-4</v>
      </c>
      <c r="R1671" s="99">
        <f t="shared" si="65"/>
        <v>1.3356564417177914E-4</v>
      </c>
      <c r="S1671" s="101"/>
      <c r="T1671" s="99">
        <v>9.6700000000000002E-13</v>
      </c>
      <c r="U1671" s="99">
        <v>5.84E-8</v>
      </c>
      <c r="V1671" s="99">
        <v>6.2799999999999996E-7</v>
      </c>
      <c r="W1671" s="99">
        <v>1.75E-6</v>
      </c>
      <c r="X1671" s="99">
        <v>4.2300000000000002E-6</v>
      </c>
      <c r="Y1671" s="99">
        <v>7.4600000000000004E-7</v>
      </c>
      <c r="Z1671" s="99">
        <v>3.6300000000000001E-7</v>
      </c>
      <c r="AA1671" s="99">
        <v>1.2499999999999999E-7</v>
      </c>
      <c r="AB1671" s="99">
        <v>5.8000000000000003E-8</v>
      </c>
      <c r="AC1671" s="99">
        <v>3.2999999999999998E-8</v>
      </c>
    </row>
    <row r="1672" spans="1:29" s="98" customFormat="1" x14ac:dyDescent="0.25">
      <c r="A1672" s="98" t="s">
        <v>113</v>
      </c>
      <c r="B1672" s="98" t="s">
        <v>237</v>
      </c>
      <c r="C1672" s="98" t="s">
        <v>294</v>
      </c>
      <c r="D1672" s="98">
        <v>2019</v>
      </c>
      <c r="E1672" s="98">
        <v>2019</v>
      </c>
      <c r="F1672" s="98" t="s">
        <v>280</v>
      </c>
      <c r="G1672" s="98" t="s">
        <v>273</v>
      </c>
      <c r="H1672" s="98" t="s">
        <v>276</v>
      </c>
      <c r="I1672" s="99">
        <f t="shared" si="66"/>
        <v>1.0887623721881392E-5</v>
      </c>
      <c r="J1672" s="99">
        <f t="shared" si="66"/>
        <v>8.2163108384458085E-3</v>
      </c>
      <c r="K1672" s="99">
        <f t="shared" si="66"/>
        <v>6.3949611451942751E-2</v>
      </c>
      <c r="L1672" s="99">
        <f t="shared" si="66"/>
        <v>0.12506601226993866</v>
      </c>
      <c r="M1672" s="99">
        <f t="shared" si="66"/>
        <v>0.33553308793456027</v>
      </c>
      <c r="N1672" s="99">
        <f t="shared" si="65"/>
        <v>0.11859010224948877</v>
      </c>
      <c r="O1672" s="99">
        <f t="shared" si="65"/>
        <v>7.2044498977505117E-2</v>
      </c>
      <c r="P1672" s="99">
        <f t="shared" si="65"/>
        <v>2.8089259713701433E-2</v>
      </c>
      <c r="Q1672" s="99">
        <f t="shared" si="65"/>
        <v>1.2830396728016362E-2</v>
      </c>
      <c r="R1672" s="99">
        <f t="shared" si="65"/>
        <v>5.1807280163599185E-3</v>
      </c>
      <c r="S1672" s="101"/>
      <c r="T1672" s="99">
        <v>2.69E-9</v>
      </c>
      <c r="U1672" s="99">
        <v>2.03E-6</v>
      </c>
      <c r="V1672" s="99">
        <v>1.5800000000000001E-5</v>
      </c>
      <c r="W1672" s="99">
        <v>3.0899999999999999E-5</v>
      </c>
      <c r="X1672" s="99">
        <v>8.2899999999999996E-5</v>
      </c>
      <c r="Y1672" s="99">
        <v>2.9300000000000001E-5</v>
      </c>
      <c r="Z1672" s="99">
        <v>1.7799999999999999E-5</v>
      </c>
      <c r="AA1672" s="99">
        <v>6.9399999999999996E-6</v>
      </c>
      <c r="AB1672" s="99">
        <v>3.1700000000000001E-6</v>
      </c>
      <c r="AC1672" s="99">
        <v>1.28E-6</v>
      </c>
    </row>
    <row r="1673" spans="1:29" s="98" customFormat="1" x14ac:dyDescent="0.25">
      <c r="A1673" s="98" t="s">
        <v>113</v>
      </c>
      <c r="B1673" s="98" t="s">
        <v>237</v>
      </c>
      <c r="C1673" s="98" t="s">
        <v>294</v>
      </c>
      <c r="D1673" s="98">
        <v>2019</v>
      </c>
      <c r="E1673" s="98">
        <v>2019</v>
      </c>
      <c r="F1673" s="98" t="s">
        <v>280</v>
      </c>
      <c r="G1673" s="98" t="s">
        <v>277</v>
      </c>
      <c r="H1673" s="98" t="s">
        <v>274</v>
      </c>
      <c r="I1673" s="99">
        <f t="shared" si="66"/>
        <v>1.4530323108384459E-6</v>
      </c>
      <c r="J1673" s="99">
        <f t="shared" si="66"/>
        <v>1.1939959100204498E-3</v>
      </c>
      <c r="K1673" s="99">
        <f t="shared" si="66"/>
        <v>3.9219730061349689E-3</v>
      </c>
      <c r="L1673" s="99">
        <f t="shared" si="66"/>
        <v>2.3191852760736199E-2</v>
      </c>
      <c r="M1673" s="99">
        <f t="shared" si="66"/>
        <v>5.7473701431492843E-2</v>
      </c>
      <c r="N1673" s="99">
        <f t="shared" si="65"/>
        <v>9.6329161554192227E-3</v>
      </c>
      <c r="O1673" s="99">
        <f t="shared" si="65"/>
        <v>7.0425521472392639E-3</v>
      </c>
      <c r="P1673" s="99">
        <f t="shared" si="65"/>
        <v>2.2503787321063395E-3</v>
      </c>
      <c r="Q1673" s="99">
        <f t="shared" si="65"/>
        <v>8.6615296523517393E-4</v>
      </c>
      <c r="R1673" s="99">
        <f t="shared" si="65"/>
        <v>3.3998527607361964E-4</v>
      </c>
      <c r="S1673" s="101"/>
      <c r="T1673" s="99">
        <v>3.59E-10</v>
      </c>
      <c r="U1673" s="99">
        <v>2.9499999999999998E-7</v>
      </c>
      <c r="V1673" s="99">
        <v>9.6899999999999996E-7</v>
      </c>
      <c r="W1673" s="99">
        <v>5.7300000000000002E-6</v>
      </c>
      <c r="X1673" s="99">
        <v>1.42E-5</v>
      </c>
      <c r="Y1673" s="99">
        <v>2.3800000000000001E-6</v>
      </c>
      <c r="Z1673" s="99">
        <v>1.7400000000000001E-6</v>
      </c>
      <c r="AA1673" s="99">
        <v>5.5599999999999995E-7</v>
      </c>
      <c r="AB1673" s="99">
        <v>2.1400000000000001E-7</v>
      </c>
      <c r="AC1673" s="99">
        <v>8.3999999999999998E-8</v>
      </c>
    </row>
    <row r="1674" spans="1:29" s="98" customFormat="1" x14ac:dyDescent="0.25">
      <c r="A1674" s="98" t="s">
        <v>113</v>
      </c>
      <c r="B1674" s="98" t="s">
        <v>237</v>
      </c>
      <c r="C1674" s="98" t="s">
        <v>294</v>
      </c>
      <c r="D1674" s="98">
        <v>2019</v>
      </c>
      <c r="E1674" s="98">
        <v>2019</v>
      </c>
      <c r="F1674" s="98" t="s">
        <v>280</v>
      </c>
      <c r="G1674" s="98" t="s">
        <v>277</v>
      </c>
      <c r="H1674" s="98" t="s">
        <v>275</v>
      </c>
      <c r="I1674" s="99">
        <f t="shared" si="66"/>
        <v>1.9953897750511246E-6</v>
      </c>
      <c r="J1674" s="99">
        <f t="shared" si="66"/>
        <v>1.975152556237219E-3</v>
      </c>
      <c r="K1674" s="99">
        <f t="shared" si="66"/>
        <v>1.4773169734151331E-2</v>
      </c>
      <c r="L1674" s="99">
        <f t="shared" si="66"/>
        <v>2.9748711656441718E-2</v>
      </c>
      <c r="M1674" s="99">
        <f t="shared" si="66"/>
        <v>6.880654396728017E-2</v>
      </c>
      <c r="N1674" s="99">
        <f t="shared" si="65"/>
        <v>2.1006233128834356E-2</v>
      </c>
      <c r="O1674" s="99">
        <f t="shared" si="65"/>
        <v>1.2668498977505112E-2</v>
      </c>
      <c r="P1674" s="99">
        <f t="shared" si="65"/>
        <v>3.8855460122699382E-3</v>
      </c>
      <c r="Q1674" s="99">
        <f t="shared" si="65"/>
        <v>1.4530323108384461E-3</v>
      </c>
      <c r="R1674" s="99">
        <f t="shared" si="65"/>
        <v>5.5045235173824128E-4</v>
      </c>
      <c r="S1674" s="101"/>
      <c r="T1674" s="99">
        <v>4.9299999999999995E-10</v>
      </c>
      <c r="U1674" s="99">
        <v>4.8800000000000003E-7</v>
      </c>
      <c r="V1674" s="99">
        <v>3.6500000000000002E-6</v>
      </c>
      <c r="W1674" s="99">
        <v>7.3499999999999999E-6</v>
      </c>
      <c r="X1674" s="99">
        <v>1.7E-5</v>
      </c>
      <c r="Y1674" s="99">
        <v>5.1900000000000003E-6</v>
      </c>
      <c r="Z1674" s="99">
        <v>3.1300000000000001E-6</v>
      </c>
      <c r="AA1674" s="99">
        <v>9.5999999999999991E-7</v>
      </c>
      <c r="AB1674" s="99">
        <v>3.5900000000000003E-7</v>
      </c>
      <c r="AC1674" s="99">
        <v>1.36E-7</v>
      </c>
    </row>
    <row r="1675" spans="1:29" s="98" customFormat="1" x14ac:dyDescent="0.25">
      <c r="A1675" s="98" t="s">
        <v>113</v>
      </c>
      <c r="B1675" s="98" t="s">
        <v>237</v>
      </c>
      <c r="C1675" s="98" t="s">
        <v>294</v>
      </c>
      <c r="D1675" s="98">
        <v>2019</v>
      </c>
      <c r="E1675" s="98">
        <v>2019</v>
      </c>
      <c r="F1675" s="98" t="s">
        <v>280</v>
      </c>
      <c r="G1675" s="98" t="s">
        <v>277</v>
      </c>
      <c r="H1675" s="98" t="s">
        <v>276</v>
      </c>
      <c r="I1675" s="99">
        <f t="shared" si="66"/>
        <v>3.9341153374233125E-6</v>
      </c>
      <c r="J1675" s="99">
        <f t="shared" si="66"/>
        <v>3.7317431492842538E-3</v>
      </c>
      <c r="K1675" s="99">
        <f t="shared" si="66"/>
        <v>4.1688670756646215E-2</v>
      </c>
      <c r="L1675" s="99">
        <f t="shared" si="66"/>
        <v>6.3949611451942751E-2</v>
      </c>
      <c r="M1675" s="99">
        <f t="shared" si="66"/>
        <v>0.12708973415132924</v>
      </c>
      <c r="N1675" s="99">
        <f t="shared" si="65"/>
        <v>5.9497423312883435E-2</v>
      </c>
      <c r="O1675" s="99">
        <f t="shared" si="65"/>
        <v>2.4082290388548058E-2</v>
      </c>
      <c r="P1675" s="99">
        <f t="shared" si="65"/>
        <v>1.2061382413087933E-2</v>
      </c>
      <c r="Q1675" s="99">
        <f t="shared" si="65"/>
        <v>5.5449979550102257E-3</v>
      </c>
      <c r="R1675" s="99">
        <f t="shared" si="65"/>
        <v>2.2179991820040902E-3</v>
      </c>
      <c r="S1675" s="101"/>
      <c r="T1675" s="99">
        <v>9.7199999999999995E-10</v>
      </c>
      <c r="U1675" s="99">
        <v>9.2200000000000002E-7</v>
      </c>
      <c r="V1675" s="99">
        <v>1.03E-5</v>
      </c>
      <c r="W1675" s="99">
        <v>1.5800000000000001E-5</v>
      </c>
      <c r="X1675" s="99">
        <v>3.1399999999999998E-5</v>
      </c>
      <c r="Y1675" s="99">
        <v>1.47E-5</v>
      </c>
      <c r="Z1675" s="99">
        <v>5.9499999999999998E-6</v>
      </c>
      <c r="AA1675" s="99">
        <v>2.9799999999999998E-6</v>
      </c>
      <c r="AB1675" s="99">
        <v>1.37E-6</v>
      </c>
      <c r="AC1675" s="99">
        <v>5.4799999999999998E-7</v>
      </c>
    </row>
    <row r="1676" spans="1:29" s="98" customFormat="1" x14ac:dyDescent="0.25">
      <c r="A1676" s="98" t="s">
        <v>113</v>
      </c>
      <c r="B1676" s="98" t="s">
        <v>237</v>
      </c>
      <c r="C1676" s="98" t="s">
        <v>294</v>
      </c>
      <c r="D1676" s="98">
        <v>2019</v>
      </c>
      <c r="E1676" s="98">
        <v>2019</v>
      </c>
      <c r="F1676" s="98" t="s">
        <v>280</v>
      </c>
      <c r="G1676" s="98" t="s">
        <v>278</v>
      </c>
      <c r="H1676" s="98" t="s">
        <v>274</v>
      </c>
      <c r="I1676" s="99">
        <f t="shared" si="66"/>
        <v>6.1474443920087934E-7</v>
      </c>
      <c r="J1676" s="99">
        <f t="shared" si="66"/>
        <v>5.0515211577788145E-4</v>
      </c>
      <c r="K1676" s="99">
        <f t="shared" si="66"/>
        <v>1.6592962718263314E-3</v>
      </c>
      <c r="L1676" s="99">
        <f t="shared" si="66"/>
        <v>9.8119377064653165E-3</v>
      </c>
      <c r="M1676" s="99">
        <f t="shared" si="66"/>
        <v>2.4315796759477752E-2</v>
      </c>
      <c r="N1676" s="99">
        <f t="shared" si="65"/>
        <v>4.0754645272927615E-3</v>
      </c>
      <c r="O1676" s="99">
        <f t="shared" si="65"/>
        <v>2.9795412930627646E-3</v>
      </c>
      <c r="P1676" s="99">
        <f t="shared" si="65"/>
        <v>9.5208330973729652E-4</v>
      </c>
      <c r="Q1676" s="99">
        <f t="shared" si="65"/>
        <v>3.664493314456503E-4</v>
      </c>
      <c r="R1676" s="99">
        <f t="shared" si="65"/>
        <v>1.4383992449268509E-4</v>
      </c>
      <c r="S1676" s="101"/>
      <c r="T1676" s="99">
        <v>1.51884615384615E-10</v>
      </c>
      <c r="U1676" s="99">
        <v>1.2480769230769201E-7</v>
      </c>
      <c r="V1676" s="99">
        <v>4.09961538461538E-7</v>
      </c>
      <c r="W1676" s="99">
        <v>2.42423076923077E-6</v>
      </c>
      <c r="X1676" s="99">
        <v>6.0076923076923099E-6</v>
      </c>
      <c r="Y1676" s="99">
        <v>1.0069230769230801E-6</v>
      </c>
      <c r="Z1676" s="99">
        <v>7.3615384615384597E-7</v>
      </c>
      <c r="AA1676" s="99">
        <v>2.35230769230769E-7</v>
      </c>
      <c r="AB1676" s="99">
        <v>9.0538461538461496E-8</v>
      </c>
      <c r="AC1676" s="99">
        <v>3.55384615384615E-8</v>
      </c>
    </row>
    <row r="1677" spans="1:29" s="98" customFormat="1" x14ac:dyDescent="0.25">
      <c r="A1677" s="98" t="s">
        <v>113</v>
      </c>
      <c r="B1677" s="98" t="s">
        <v>237</v>
      </c>
      <c r="C1677" s="98" t="s">
        <v>294</v>
      </c>
      <c r="D1677" s="98">
        <v>2019</v>
      </c>
      <c r="E1677" s="98">
        <v>2019</v>
      </c>
      <c r="F1677" s="98" t="s">
        <v>280</v>
      </c>
      <c r="G1677" s="98" t="s">
        <v>278</v>
      </c>
      <c r="H1677" s="98" t="s">
        <v>275</v>
      </c>
      <c r="I1677" s="99">
        <f t="shared" si="66"/>
        <v>8.4420336636778322E-7</v>
      </c>
      <c r="J1677" s="99">
        <f t="shared" si="66"/>
        <v>8.3564146610035984E-4</v>
      </c>
      <c r="K1677" s="99">
        <f t="shared" si="66"/>
        <v>6.250187195217873E-3</v>
      </c>
      <c r="L1677" s="99">
        <f t="shared" si="66"/>
        <v>1.2585993393109939E-2</v>
      </c>
      <c r="M1677" s="99">
        <f t="shared" si="66"/>
        <v>2.9110460909233905E-2</v>
      </c>
      <c r="N1677" s="99">
        <f t="shared" si="65"/>
        <v>8.8872524775837642E-3</v>
      </c>
      <c r="O1677" s="99">
        <f t="shared" si="65"/>
        <v>5.3597495674060124E-3</v>
      </c>
      <c r="P1677" s="99">
        <f t="shared" si="65"/>
        <v>1.6438848513449734E-3</v>
      </c>
      <c r="Q1677" s="99">
        <f t="shared" si="65"/>
        <v>6.147444392008793E-4</v>
      </c>
      <c r="R1677" s="99">
        <f t="shared" si="65"/>
        <v>2.3288368727387117E-4</v>
      </c>
      <c r="S1677" s="101"/>
      <c r="T1677" s="99">
        <v>2.0857692307692299E-10</v>
      </c>
      <c r="U1677" s="99">
        <v>2.0646153846153799E-7</v>
      </c>
      <c r="V1677" s="99">
        <v>1.54423076923077E-6</v>
      </c>
      <c r="W1677" s="99">
        <v>3.1096153846153802E-6</v>
      </c>
      <c r="X1677" s="99">
        <v>7.1923076923076899E-6</v>
      </c>
      <c r="Y1677" s="99">
        <v>2.1957692307692302E-6</v>
      </c>
      <c r="Z1677" s="99">
        <v>1.32423076923077E-6</v>
      </c>
      <c r="AA1677" s="99">
        <v>4.0615384615384601E-7</v>
      </c>
      <c r="AB1677" s="99">
        <v>1.51884615384615E-7</v>
      </c>
      <c r="AC1677" s="99">
        <v>5.7538461538461498E-8</v>
      </c>
    </row>
    <row r="1678" spans="1:29" s="98" customFormat="1" x14ac:dyDescent="0.25">
      <c r="A1678" s="98" t="s">
        <v>113</v>
      </c>
      <c r="B1678" s="98" t="s">
        <v>237</v>
      </c>
      <c r="C1678" s="98" t="s">
        <v>294</v>
      </c>
      <c r="D1678" s="98">
        <v>2019</v>
      </c>
      <c r="E1678" s="98">
        <v>2019</v>
      </c>
      <c r="F1678" s="98" t="s">
        <v>280</v>
      </c>
      <c r="G1678" s="98" t="s">
        <v>278</v>
      </c>
      <c r="H1678" s="98" t="s">
        <v>276</v>
      </c>
      <c r="I1678" s="99">
        <f t="shared" si="66"/>
        <v>1.6644334119867852E-6</v>
      </c>
      <c r="J1678" s="99">
        <f t="shared" si="66"/>
        <v>1.5788144093125686E-3</v>
      </c>
      <c r="K1678" s="99">
        <f t="shared" si="66"/>
        <v>1.7637514550888793E-2</v>
      </c>
      <c r="L1678" s="99">
        <f t="shared" si="66"/>
        <v>2.7055604845052681E-2</v>
      </c>
      <c r="M1678" s="99">
        <f t="shared" si="66"/>
        <v>5.3768733679408591E-2</v>
      </c>
      <c r="N1678" s="99">
        <f t="shared" si="65"/>
        <v>2.5171986786219919E-2</v>
      </c>
      <c r="O1678" s="99">
        <f t="shared" si="65"/>
        <v>1.0188661318231863E-2</v>
      </c>
      <c r="P1678" s="99">
        <f t="shared" si="65"/>
        <v>5.1028925593833542E-3</v>
      </c>
      <c r="Q1678" s="99">
        <f t="shared" si="65"/>
        <v>2.3459606732735582E-3</v>
      </c>
      <c r="R1678" s="99">
        <f t="shared" si="65"/>
        <v>9.3838426930942329E-4</v>
      </c>
      <c r="S1678" s="101"/>
      <c r="T1678" s="99">
        <v>4.1123076923076898E-10</v>
      </c>
      <c r="U1678" s="99">
        <v>3.90076923076923E-7</v>
      </c>
      <c r="V1678" s="99">
        <v>4.3576923076923096E-6</v>
      </c>
      <c r="W1678" s="99">
        <v>6.6846153846153798E-6</v>
      </c>
      <c r="X1678" s="99">
        <v>1.3284615384615401E-5</v>
      </c>
      <c r="Y1678" s="99">
        <v>6.2192307692307697E-6</v>
      </c>
      <c r="Z1678" s="99">
        <v>2.5173076923076902E-6</v>
      </c>
      <c r="AA1678" s="99">
        <v>1.2607692307692301E-6</v>
      </c>
      <c r="AB1678" s="99">
        <v>5.7961538461538504E-7</v>
      </c>
      <c r="AC1678" s="99">
        <v>2.3184615384615399E-7</v>
      </c>
    </row>
    <row r="1679" spans="1:29" s="98" customFormat="1" x14ac:dyDescent="0.25">
      <c r="A1679" s="98" t="s">
        <v>113</v>
      </c>
      <c r="B1679" s="98" t="s">
        <v>237</v>
      </c>
      <c r="C1679" s="98" t="s">
        <v>294</v>
      </c>
      <c r="D1679" s="98">
        <v>2020</v>
      </c>
      <c r="E1679" s="98">
        <v>2019</v>
      </c>
      <c r="F1679" s="98" t="s">
        <v>272</v>
      </c>
      <c r="G1679" s="98" t="s">
        <v>273</v>
      </c>
      <c r="H1679" s="98" t="s">
        <v>274</v>
      </c>
      <c r="I1679" s="99">
        <f t="shared" si="66"/>
        <v>7.1235010224948878E-12</v>
      </c>
      <c r="J1679" s="99">
        <f t="shared" si="66"/>
        <v>1.3477987730061351E-5</v>
      </c>
      <c r="K1679" s="99">
        <f t="shared" si="66"/>
        <v>1.044240490797546E-4</v>
      </c>
      <c r="L1679" s="99">
        <f t="shared" si="66"/>
        <v>6.4759100204498982E-4</v>
      </c>
      <c r="M1679" s="99">
        <f t="shared" si="66"/>
        <v>2.1127656441717792E-3</v>
      </c>
      <c r="N1679" s="99">
        <f t="shared" si="65"/>
        <v>4.5331370143149286E-4</v>
      </c>
      <c r="O1679" s="99">
        <f t="shared" si="65"/>
        <v>3.2946192229038861E-4</v>
      </c>
      <c r="P1679" s="99">
        <f t="shared" si="65"/>
        <v>1.1778061349693251E-4</v>
      </c>
      <c r="Q1679" s="99">
        <f t="shared" si="65"/>
        <v>5.1402535787321065E-5</v>
      </c>
      <c r="R1679" s="99">
        <f t="shared" si="65"/>
        <v>2.0925284253578731E-5</v>
      </c>
      <c r="S1679" s="101"/>
      <c r="T1679" s="99">
        <v>1.76E-15</v>
      </c>
      <c r="U1679" s="99">
        <v>3.3299999999999999E-9</v>
      </c>
      <c r="V1679" s="99">
        <v>2.5799999999999999E-8</v>
      </c>
      <c r="W1679" s="99">
        <v>1.6E-7</v>
      </c>
      <c r="X1679" s="99">
        <v>5.2200000000000004E-7</v>
      </c>
      <c r="Y1679" s="99">
        <v>1.12E-7</v>
      </c>
      <c r="Z1679" s="99">
        <v>8.1400000000000001E-8</v>
      </c>
      <c r="AA1679" s="99">
        <v>2.9099999999999999E-8</v>
      </c>
      <c r="AB1679" s="99">
        <v>1.27E-8</v>
      </c>
      <c r="AC1679" s="99">
        <v>5.1700000000000001E-9</v>
      </c>
    </row>
    <row r="1680" spans="1:29" s="98" customFormat="1" x14ac:dyDescent="0.25">
      <c r="A1680" s="98" t="s">
        <v>113</v>
      </c>
      <c r="B1680" s="98" t="s">
        <v>237</v>
      </c>
      <c r="C1680" s="98" t="s">
        <v>294</v>
      </c>
      <c r="D1680" s="98">
        <v>2020</v>
      </c>
      <c r="E1680" s="98">
        <v>2019</v>
      </c>
      <c r="F1680" s="98" t="s">
        <v>272</v>
      </c>
      <c r="G1680" s="98" t="s">
        <v>273</v>
      </c>
      <c r="H1680" s="98" t="s">
        <v>275</v>
      </c>
      <c r="I1680" s="99">
        <f t="shared" si="66"/>
        <v>3.9988744376278121E-9</v>
      </c>
      <c r="J1680" s="99">
        <f t="shared" si="66"/>
        <v>2.412276482617587E-4</v>
      </c>
      <c r="K1680" s="99">
        <f t="shared" si="66"/>
        <v>2.5944114519427402E-3</v>
      </c>
      <c r="L1680" s="99">
        <f t="shared" si="66"/>
        <v>7.244924335378323E-3</v>
      </c>
      <c r="M1680" s="99">
        <f t="shared" si="66"/>
        <v>1.7484957055214724E-2</v>
      </c>
      <c r="N1680" s="99">
        <f t="shared" si="65"/>
        <v>3.0922470347648262E-3</v>
      </c>
      <c r="O1680" s="99">
        <f t="shared" si="65"/>
        <v>1.5056490797546011E-3</v>
      </c>
      <c r="P1680" s="99">
        <f t="shared" si="65"/>
        <v>5.1807280163599181E-4</v>
      </c>
      <c r="Q1680" s="99">
        <f t="shared" si="65"/>
        <v>2.4163239263803681E-4</v>
      </c>
      <c r="R1680" s="99">
        <f t="shared" si="65"/>
        <v>1.3599411042944788E-4</v>
      </c>
      <c r="S1680" s="101"/>
      <c r="T1680" s="99">
        <v>9.8800000000000003E-13</v>
      </c>
      <c r="U1680" s="99">
        <v>5.9599999999999998E-8</v>
      </c>
      <c r="V1680" s="99">
        <v>6.4099999999999998E-7</v>
      </c>
      <c r="W1680" s="99">
        <v>1.79E-6</v>
      </c>
      <c r="X1680" s="99">
        <v>4.3200000000000001E-6</v>
      </c>
      <c r="Y1680" s="99">
        <v>7.6400000000000001E-7</v>
      </c>
      <c r="Z1680" s="99">
        <v>3.72E-7</v>
      </c>
      <c r="AA1680" s="99">
        <v>1.2800000000000001E-7</v>
      </c>
      <c r="AB1680" s="99">
        <v>5.9699999999999999E-8</v>
      </c>
      <c r="AC1680" s="99">
        <v>3.3600000000000003E-8</v>
      </c>
    </row>
    <row r="1681" spans="1:29" s="98" customFormat="1" x14ac:dyDescent="0.25">
      <c r="A1681" s="98" t="s">
        <v>113</v>
      </c>
      <c r="B1681" s="98" t="s">
        <v>237</v>
      </c>
      <c r="C1681" s="98" t="s">
        <v>294</v>
      </c>
      <c r="D1681" s="98">
        <v>2020</v>
      </c>
      <c r="E1681" s="98">
        <v>2019</v>
      </c>
      <c r="F1681" s="98" t="s">
        <v>272</v>
      </c>
      <c r="G1681" s="98" t="s">
        <v>273</v>
      </c>
      <c r="H1681" s="98" t="s">
        <v>276</v>
      </c>
      <c r="I1681" s="99">
        <f t="shared" si="66"/>
        <v>1.1130470347648262E-5</v>
      </c>
      <c r="J1681" s="99">
        <f t="shared" si="66"/>
        <v>8.3782085889570566E-3</v>
      </c>
      <c r="K1681" s="99">
        <f t="shared" si="66"/>
        <v>6.5163844580777092E-2</v>
      </c>
      <c r="L1681" s="99">
        <f t="shared" si="66"/>
        <v>0.1278992229038855</v>
      </c>
      <c r="M1681" s="99">
        <f t="shared" si="66"/>
        <v>0.34281848670756648</v>
      </c>
      <c r="N1681" s="99">
        <f t="shared" si="65"/>
        <v>0.12142331288343558</v>
      </c>
      <c r="O1681" s="99">
        <f t="shared" si="65"/>
        <v>7.4068220858895709E-2</v>
      </c>
      <c r="P1681" s="99">
        <f t="shared" si="65"/>
        <v>2.8736850715746422E-2</v>
      </c>
      <c r="Q1681" s="99">
        <f t="shared" si="65"/>
        <v>1.3113717791411043E-2</v>
      </c>
      <c r="R1681" s="99">
        <f t="shared" si="65"/>
        <v>5.2616768916155425E-3</v>
      </c>
      <c r="S1681" s="101"/>
      <c r="T1681" s="99">
        <v>2.7499999999999998E-9</v>
      </c>
      <c r="U1681" s="99">
        <v>2.0700000000000001E-6</v>
      </c>
      <c r="V1681" s="99">
        <v>1.6099999999999998E-5</v>
      </c>
      <c r="W1681" s="99">
        <v>3.1600000000000002E-5</v>
      </c>
      <c r="X1681" s="99">
        <v>8.4699999999999999E-5</v>
      </c>
      <c r="Y1681" s="99">
        <v>3.0000000000000001E-5</v>
      </c>
      <c r="Z1681" s="99">
        <v>1.8300000000000001E-5</v>
      </c>
      <c r="AA1681" s="99">
        <v>7.0999999999999998E-6</v>
      </c>
      <c r="AB1681" s="99">
        <v>3.2399999999999999E-6</v>
      </c>
      <c r="AC1681" s="99">
        <v>1.3E-6</v>
      </c>
    </row>
    <row r="1682" spans="1:29" s="98" customFormat="1" x14ac:dyDescent="0.25">
      <c r="A1682" s="98" t="s">
        <v>113</v>
      </c>
      <c r="B1682" s="98" t="s">
        <v>237</v>
      </c>
      <c r="C1682" s="98" t="s">
        <v>294</v>
      </c>
      <c r="D1682" s="98">
        <v>2020</v>
      </c>
      <c r="E1682" s="98">
        <v>2019</v>
      </c>
      <c r="F1682" s="98" t="s">
        <v>272</v>
      </c>
      <c r="G1682" s="98" t="s">
        <v>277</v>
      </c>
      <c r="H1682" s="98" t="s">
        <v>274</v>
      </c>
      <c r="I1682" s="99">
        <f t="shared" si="66"/>
        <v>1.4854118609406953E-6</v>
      </c>
      <c r="J1682" s="99">
        <f t="shared" si="66"/>
        <v>1.218280572597137E-3</v>
      </c>
      <c r="K1682" s="99">
        <f t="shared" si="66"/>
        <v>4.0069693251533747E-3</v>
      </c>
      <c r="L1682" s="99">
        <f t="shared" si="66"/>
        <v>2.3677546012269939E-2</v>
      </c>
      <c r="M1682" s="99">
        <f t="shared" si="66"/>
        <v>5.8687934560327198E-2</v>
      </c>
      <c r="N1682" s="99">
        <f t="shared" si="65"/>
        <v>9.8352883435582836E-3</v>
      </c>
      <c r="O1682" s="99">
        <f t="shared" si="65"/>
        <v>7.163975460122699E-3</v>
      </c>
      <c r="P1682" s="99">
        <f t="shared" si="65"/>
        <v>2.3029955010224947E-3</v>
      </c>
      <c r="Q1682" s="99">
        <f t="shared" si="65"/>
        <v>8.8639018404907972E-4</v>
      </c>
      <c r="R1682" s="99">
        <f t="shared" si="65"/>
        <v>3.5131811860940695E-4</v>
      </c>
      <c r="S1682" s="101"/>
      <c r="T1682" s="99">
        <v>3.6700000000000003E-10</v>
      </c>
      <c r="U1682" s="99">
        <v>3.0100000000000001E-7</v>
      </c>
      <c r="V1682" s="99">
        <v>9.9000000000000005E-7</v>
      </c>
      <c r="W1682" s="99">
        <v>5.8499999999999999E-6</v>
      </c>
      <c r="X1682" s="99">
        <v>1.45E-5</v>
      </c>
      <c r="Y1682" s="99">
        <v>2.43E-6</v>
      </c>
      <c r="Z1682" s="99">
        <v>1.77E-6</v>
      </c>
      <c r="AA1682" s="99">
        <v>5.6899999999999997E-7</v>
      </c>
      <c r="AB1682" s="99">
        <v>2.1899999999999999E-7</v>
      </c>
      <c r="AC1682" s="99">
        <v>8.6799999999999996E-8</v>
      </c>
    </row>
    <row r="1683" spans="1:29" s="98" customFormat="1" x14ac:dyDescent="0.25">
      <c r="A1683" s="98" t="s">
        <v>113</v>
      </c>
      <c r="B1683" s="98" t="s">
        <v>237</v>
      </c>
      <c r="C1683" s="98" t="s">
        <v>294</v>
      </c>
      <c r="D1683" s="98">
        <v>2020</v>
      </c>
      <c r="E1683" s="98">
        <v>2019</v>
      </c>
      <c r="F1683" s="98" t="s">
        <v>272</v>
      </c>
      <c r="G1683" s="98" t="s">
        <v>277</v>
      </c>
      <c r="H1683" s="98" t="s">
        <v>275</v>
      </c>
      <c r="I1683" s="99">
        <f t="shared" si="66"/>
        <v>2.039911656441718E-6</v>
      </c>
      <c r="J1683" s="99">
        <f t="shared" si="66"/>
        <v>2.019674437627812E-3</v>
      </c>
      <c r="K1683" s="99">
        <f t="shared" si="66"/>
        <v>1.5096965235173824E-2</v>
      </c>
      <c r="L1683" s="99">
        <f t="shared" si="66"/>
        <v>3.039630265848671E-2</v>
      </c>
      <c r="M1683" s="99">
        <f t="shared" si="66"/>
        <v>7.042552147239263E-2</v>
      </c>
      <c r="N1683" s="99">
        <f t="shared" si="65"/>
        <v>2.1532400817995911E-2</v>
      </c>
      <c r="O1683" s="99">
        <f t="shared" si="65"/>
        <v>1.3032768916155421E-2</v>
      </c>
      <c r="P1683" s="99">
        <f t="shared" si="65"/>
        <v>3.994826993865031E-3</v>
      </c>
      <c r="Q1683" s="99">
        <f t="shared" si="65"/>
        <v>1.4894593047034767E-3</v>
      </c>
      <c r="R1683" s="99">
        <f t="shared" si="65"/>
        <v>5.6259468302658486E-4</v>
      </c>
      <c r="S1683" s="101"/>
      <c r="T1683" s="99">
        <v>5.0400000000000002E-10</v>
      </c>
      <c r="U1683" s="99">
        <v>4.9900000000000001E-7</v>
      </c>
      <c r="V1683" s="99">
        <v>3.7299999999999999E-6</v>
      </c>
      <c r="W1683" s="99">
        <v>7.5100000000000001E-6</v>
      </c>
      <c r="X1683" s="99">
        <v>1.7399999999999999E-5</v>
      </c>
      <c r="Y1683" s="99">
        <v>5.3199999999999999E-6</v>
      </c>
      <c r="Z1683" s="99">
        <v>3.2200000000000001E-6</v>
      </c>
      <c r="AA1683" s="99">
        <v>9.8700000000000004E-7</v>
      </c>
      <c r="AB1683" s="99">
        <v>3.6800000000000001E-7</v>
      </c>
      <c r="AC1683" s="99">
        <v>1.3899999999999999E-7</v>
      </c>
    </row>
    <row r="1684" spans="1:29" s="98" customFormat="1" x14ac:dyDescent="0.25">
      <c r="A1684" s="98" t="s">
        <v>113</v>
      </c>
      <c r="B1684" s="98" t="s">
        <v>237</v>
      </c>
      <c r="C1684" s="98" t="s">
        <v>294</v>
      </c>
      <c r="D1684" s="98">
        <v>2020</v>
      </c>
      <c r="E1684" s="98">
        <v>2019</v>
      </c>
      <c r="F1684" s="98" t="s">
        <v>272</v>
      </c>
      <c r="G1684" s="98" t="s">
        <v>277</v>
      </c>
      <c r="H1684" s="98" t="s">
        <v>276</v>
      </c>
      <c r="I1684" s="99">
        <f t="shared" si="66"/>
        <v>4.0191116564417176E-6</v>
      </c>
      <c r="J1684" s="99">
        <f t="shared" si="66"/>
        <v>3.8126920245398778E-3</v>
      </c>
      <c r="K1684" s="99">
        <f t="shared" si="66"/>
        <v>4.2498159509202459E-2</v>
      </c>
      <c r="L1684" s="99">
        <f t="shared" si="66"/>
        <v>6.5163844580777092E-2</v>
      </c>
      <c r="M1684" s="99">
        <f t="shared" si="66"/>
        <v>0.12992294478527608</v>
      </c>
      <c r="N1684" s="99">
        <f t="shared" si="65"/>
        <v>6.071165644171779E-2</v>
      </c>
      <c r="O1684" s="99">
        <f t="shared" si="65"/>
        <v>2.4487034764826176E-2</v>
      </c>
      <c r="P1684" s="99">
        <f t="shared" si="65"/>
        <v>1.2304229038854806E-2</v>
      </c>
      <c r="Q1684" s="99">
        <f t="shared" si="65"/>
        <v>5.6664212678936609E-3</v>
      </c>
      <c r="R1684" s="99">
        <f t="shared" si="65"/>
        <v>2.2584736196319018E-3</v>
      </c>
      <c r="S1684" s="101"/>
      <c r="T1684" s="99">
        <v>9.9299999999999998E-10</v>
      </c>
      <c r="U1684" s="99">
        <v>9.4200000000000004E-7</v>
      </c>
      <c r="V1684" s="99">
        <v>1.0499999999999999E-5</v>
      </c>
      <c r="W1684" s="99">
        <v>1.6099999999999998E-5</v>
      </c>
      <c r="X1684" s="99">
        <v>3.2100000000000001E-5</v>
      </c>
      <c r="Y1684" s="99">
        <v>1.5E-5</v>
      </c>
      <c r="Z1684" s="99">
        <v>6.0499999999999997E-6</v>
      </c>
      <c r="AA1684" s="99">
        <v>3.0400000000000001E-6</v>
      </c>
      <c r="AB1684" s="99">
        <v>1.3999999999999999E-6</v>
      </c>
      <c r="AC1684" s="99">
        <v>5.5799999999999999E-7</v>
      </c>
    </row>
    <row r="1685" spans="1:29" s="98" customFormat="1" x14ac:dyDescent="0.25">
      <c r="A1685" s="98" t="s">
        <v>113</v>
      </c>
      <c r="B1685" s="98" t="s">
        <v>237</v>
      </c>
      <c r="C1685" s="98" t="s">
        <v>294</v>
      </c>
      <c r="D1685" s="98">
        <v>2020</v>
      </c>
      <c r="E1685" s="98">
        <v>2019</v>
      </c>
      <c r="F1685" s="98" t="s">
        <v>272</v>
      </c>
      <c r="G1685" s="98" t="s">
        <v>278</v>
      </c>
      <c r="H1685" s="98" t="s">
        <v>274</v>
      </c>
      <c r="I1685" s="99">
        <f t="shared" si="66"/>
        <v>6.2844347962875674E-7</v>
      </c>
      <c r="J1685" s="99">
        <f t="shared" si="66"/>
        <v>5.1542639609878944E-4</v>
      </c>
      <c r="K1685" s="99">
        <f t="shared" si="66"/>
        <v>1.6952562529495051E-3</v>
      </c>
      <c r="L1685" s="99">
        <f t="shared" si="66"/>
        <v>1.0017423312883435E-2</v>
      </c>
      <c r="M1685" s="99">
        <f t="shared" si="66"/>
        <v>2.4829510775523027E-2</v>
      </c>
      <c r="N1685" s="99">
        <f t="shared" si="65"/>
        <v>4.1610835299669526E-3</v>
      </c>
      <c r="O1685" s="99">
        <f t="shared" si="65"/>
        <v>3.0309126946672965E-3</v>
      </c>
      <c r="P1685" s="99">
        <f t="shared" si="65"/>
        <v>9.743442504325931E-4</v>
      </c>
      <c r="Q1685" s="99">
        <f t="shared" si="65"/>
        <v>3.7501123171307203E-4</v>
      </c>
      <c r="R1685" s="99">
        <f t="shared" si="65"/>
        <v>1.4863458864244132E-4</v>
      </c>
      <c r="S1685" s="101"/>
      <c r="T1685" s="99">
        <v>1.5526923076923101E-10</v>
      </c>
      <c r="U1685" s="99">
        <v>1.27346153846154E-7</v>
      </c>
      <c r="V1685" s="99">
        <v>4.1884615384615398E-7</v>
      </c>
      <c r="W1685" s="99">
        <v>2.475E-6</v>
      </c>
      <c r="X1685" s="99">
        <v>6.13461538461538E-6</v>
      </c>
      <c r="Y1685" s="99">
        <v>1.0280769230769199E-6</v>
      </c>
      <c r="Z1685" s="99">
        <v>7.48846153846154E-7</v>
      </c>
      <c r="AA1685" s="99">
        <v>2.4073076923076899E-7</v>
      </c>
      <c r="AB1685" s="99">
        <v>9.2653846153846105E-8</v>
      </c>
      <c r="AC1685" s="99">
        <v>3.67230769230769E-8</v>
      </c>
    </row>
    <row r="1686" spans="1:29" s="98" customFormat="1" x14ac:dyDescent="0.25">
      <c r="A1686" s="98" t="s">
        <v>113</v>
      </c>
      <c r="B1686" s="98" t="s">
        <v>237</v>
      </c>
      <c r="C1686" s="98" t="s">
        <v>294</v>
      </c>
      <c r="D1686" s="98">
        <v>2020</v>
      </c>
      <c r="E1686" s="98">
        <v>2019</v>
      </c>
      <c r="F1686" s="98" t="s">
        <v>272</v>
      </c>
      <c r="G1686" s="98" t="s">
        <v>278</v>
      </c>
      <c r="H1686" s="98" t="s">
        <v>275</v>
      </c>
      <c r="I1686" s="99">
        <f t="shared" si="66"/>
        <v>8.6303954695611049E-7</v>
      </c>
      <c r="J1686" s="99">
        <f t="shared" si="66"/>
        <v>8.5447764668869128E-4</v>
      </c>
      <c r="K1686" s="99">
        <f t="shared" si="66"/>
        <v>6.387177599496606E-3</v>
      </c>
      <c r="L1686" s="99">
        <f t="shared" si="66"/>
        <v>1.2859974201667445E-2</v>
      </c>
      <c r="M1686" s="99">
        <f t="shared" si="66"/>
        <v>2.9795412930627648E-2</v>
      </c>
      <c r="N1686" s="99">
        <f t="shared" si="65"/>
        <v>9.1098618845367289E-3</v>
      </c>
      <c r="O1686" s="99">
        <f t="shared" si="65"/>
        <v>5.5138637722195911E-3</v>
      </c>
      <c r="P1686" s="99">
        <f t="shared" si="65"/>
        <v>1.6901191127890512E-3</v>
      </c>
      <c r="Q1686" s="99">
        <f t="shared" si="65"/>
        <v>6.3015585968224127E-4</v>
      </c>
      <c r="R1686" s="99">
        <f t="shared" si="65"/>
        <v>2.3802082743432435E-4</v>
      </c>
      <c r="S1686" s="101"/>
      <c r="T1686" s="99">
        <v>2.1323076923076899E-10</v>
      </c>
      <c r="U1686" s="99">
        <v>2.1111538461538501E-7</v>
      </c>
      <c r="V1686" s="99">
        <v>1.5780769230769199E-6</v>
      </c>
      <c r="W1686" s="99">
        <v>3.1773076923076898E-6</v>
      </c>
      <c r="X1686" s="99">
        <v>7.3615384615384599E-6</v>
      </c>
      <c r="Y1686" s="99">
        <v>2.2507692307692301E-6</v>
      </c>
      <c r="Z1686" s="99">
        <v>1.36230769230769E-6</v>
      </c>
      <c r="AA1686" s="99">
        <v>4.17576923076923E-7</v>
      </c>
      <c r="AB1686" s="99">
        <v>1.55692307692308E-7</v>
      </c>
      <c r="AC1686" s="99">
        <v>5.8807692307692302E-8</v>
      </c>
    </row>
    <row r="1687" spans="1:29" s="98" customFormat="1" x14ac:dyDescent="0.25">
      <c r="A1687" s="98" t="s">
        <v>113</v>
      </c>
      <c r="B1687" s="98" t="s">
        <v>237</v>
      </c>
      <c r="C1687" s="98" t="s">
        <v>294</v>
      </c>
      <c r="D1687" s="98">
        <v>2020</v>
      </c>
      <c r="E1687" s="98">
        <v>2019</v>
      </c>
      <c r="F1687" s="98" t="s">
        <v>272</v>
      </c>
      <c r="G1687" s="98" t="s">
        <v>278</v>
      </c>
      <c r="H1687" s="98" t="s">
        <v>276</v>
      </c>
      <c r="I1687" s="99">
        <f t="shared" si="66"/>
        <v>1.700393393109959E-6</v>
      </c>
      <c r="J1687" s="99">
        <f t="shared" si="66"/>
        <v>1.6130620103822579E-3</v>
      </c>
      <c r="K1687" s="99">
        <f t="shared" si="66"/>
        <v>1.7979990561585647E-2</v>
      </c>
      <c r="L1687" s="99">
        <f t="shared" si="66"/>
        <v>2.7569318861097997E-2</v>
      </c>
      <c r="M1687" s="99">
        <f t="shared" si="66"/>
        <v>5.496739971684745E-2</v>
      </c>
      <c r="N1687" s="99">
        <f t="shared" si="65"/>
        <v>2.5685700802265236E-2</v>
      </c>
      <c r="O1687" s="99">
        <f t="shared" si="65"/>
        <v>1.0359899323580288E-2</v>
      </c>
      <c r="P1687" s="99">
        <f t="shared" si="65"/>
        <v>5.2056353625924336E-3</v>
      </c>
      <c r="Q1687" s="99">
        <f t="shared" si="65"/>
        <v>2.3973320748780858E-3</v>
      </c>
      <c r="R1687" s="99">
        <f t="shared" si="65"/>
        <v>9.5550806984426588E-4</v>
      </c>
      <c r="S1687" s="101"/>
      <c r="T1687" s="99">
        <v>4.2011538461538501E-10</v>
      </c>
      <c r="U1687" s="99">
        <v>3.9853846153846202E-7</v>
      </c>
      <c r="V1687" s="99">
        <v>4.44230769230769E-6</v>
      </c>
      <c r="W1687" s="99">
        <v>6.8115384615384601E-6</v>
      </c>
      <c r="X1687" s="99">
        <v>1.3580769230769201E-5</v>
      </c>
      <c r="Y1687" s="99">
        <v>6.34615384615385E-6</v>
      </c>
      <c r="Z1687" s="99">
        <v>2.5596153846153799E-6</v>
      </c>
      <c r="AA1687" s="99">
        <v>1.2861538461538499E-6</v>
      </c>
      <c r="AB1687" s="99">
        <v>5.92307692307692E-7</v>
      </c>
      <c r="AC1687" s="99">
        <v>2.3607692307692299E-7</v>
      </c>
    </row>
    <row r="1688" spans="1:29" s="98" customFormat="1" x14ac:dyDescent="0.25">
      <c r="A1688" s="98" t="s">
        <v>113</v>
      </c>
      <c r="B1688" s="98" t="s">
        <v>237</v>
      </c>
      <c r="C1688" s="98" t="s">
        <v>294</v>
      </c>
      <c r="D1688" s="98">
        <v>2020</v>
      </c>
      <c r="E1688" s="98">
        <v>2019</v>
      </c>
      <c r="F1688" s="98" t="s">
        <v>279</v>
      </c>
      <c r="G1688" s="98" t="s">
        <v>273</v>
      </c>
      <c r="H1688" s="98" t="s">
        <v>274</v>
      </c>
      <c r="I1688" s="99">
        <f t="shared" si="66"/>
        <v>0</v>
      </c>
      <c r="J1688" s="99">
        <f t="shared" si="66"/>
        <v>0</v>
      </c>
      <c r="K1688" s="99">
        <f t="shared" si="66"/>
        <v>0</v>
      </c>
      <c r="L1688" s="99">
        <f t="shared" si="66"/>
        <v>0</v>
      </c>
      <c r="M1688" s="99">
        <f t="shared" si="66"/>
        <v>0</v>
      </c>
      <c r="N1688" s="99">
        <f t="shared" si="65"/>
        <v>0</v>
      </c>
      <c r="O1688" s="99">
        <f t="shared" si="65"/>
        <v>0</v>
      </c>
      <c r="P1688" s="99">
        <f t="shared" si="65"/>
        <v>0</v>
      </c>
      <c r="Q1688" s="99">
        <f t="shared" si="65"/>
        <v>0</v>
      </c>
      <c r="R1688" s="99">
        <f t="shared" si="65"/>
        <v>0</v>
      </c>
      <c r="S1688" s="101"/>
      <c r="T1688" s="99">
        <v>0</v>
      </c>
      <c r="U1688" s="99">
        <v>0</v>
      </c>
      <c r="V1688" s="99">
        <v>0</v>
      </c>
      <c r="W1688" s="99">
        <v>0</v>
      </c>
      <c r="X1688" s="99">
        <v>0</v>
      </c>
      <c r="Y1688" s="99">
        <v>0</v>
      </c>
      <c r="Z1688" s="99">
        <v>0</v>
      </c>
      <c r="AA1688" s="99">
        <v>0</v>
      </c>
      <c r="AB1688" s="99">
        <v>0</v>
      </c>
      <c r="AC1688" s="99">
        <v>0</v>
      </c>
    </row>
    <row r="1689" spans="1:29" s="98" customFormat="1" x14ac:dyDescent="0.25">
      <c r="A1689" s="98" t="s">
        <v>113</v>
      </c>
      <c r="B1689" s="98" t="s">
        <v>237</v>
      </c>
      <c r="C1689" s="98" t="s">
        <v>294</v>
      </c>
      <c r="D1689" s="98">
        <v>2020</v>
      </c>
      <c r="E1689" s="98">
        <v>2019</v>
      </c>
      <c r="F1689" s="98" t="s">
        <v>279</v>
      </c>
      <c r="G1689" s="98" t="s">
        <v>273</v>
      </c>
      <c r="H1689" s="98" t="s">
        <v>275</v>
      </c>
      <c r="I1689" s="99">
        <f t="shared" si="66"/>
        <v>0</v>
      </c>
      <c r="J1689" s="99">
        <f t="shared" si="66"/>
        <v>0</v>
      </c>
      <c r="K1689" s="99">
        <f t="shared" si="66"/>
        <v>0</v>
      </c>
      <c r="L1689" s="99">
        <f t="shared" si="66"/>
        <v>0</v>
      </c>
      <c r="M1689" s="99">
        <f t="shared" si="66"/>
        <v>0</v>
      </c>
      <c r="N1689" s="99">
        <f t="shared" si="65"/>
        <v>0</v>
      </c>
      <c r="O1689" s="99">
        <f t="shared" si="65"/>
        <v>0</v>
      </c>
      <c r="P1689" s="99">
        <f t="shared" si="65"/>
        <v>0</v>
      </c>
      <c r="Q1689" s="99">
        <f t="shared" si="65"/>
        <v>0</v>
      </c>
      <c r="R1689" s="99">
        <f t="shared" si="65"/>
        <v>0</v>
      </c>
      <c r="S1689" s="101"/>
      <c r="T1689" s="99">
        <v>0</v>
      </c>
      <c r="U1689" s="99">
        <v>0</v>
      </c>
      <c r="V1689" s="99">
        <v>0</v>
      </c>
      <c r="W1689" s="99">
        <v>0</v>
      </c>
      <c r="X1689" s="99">
        <v>0</v>
      </c>
      <c r="Y1689" s="99">
        <v>0</v>
      </c>
      <c r="Z1689" s="99">
        <v>0</v>
      </c>
      <c r="AA1689" s="99">
        <v>0</v>
      </c>
      <c r="AB1689" s="99">
        <v>0</v>
      </c>
      <c r="AC1689" s="99">
        <v>0</v>
      </c>
    </row>
    <row r="1690" spans="1:29" s="98" customFormat="1" x14ac:dyDescent="0.25">
      <c r="A1690" s="98" t="s">
        <v>113</v>
      </c>
      <c r="B1690" s="98" t="s">
        <v>237</v>
      </c>
      <c r="C1690" s="98" t="s">
        <v>294</v>
      </c>
      <c r="D1690" s="98">
        <v>2020</v>
      </c>
      <c r="E1690" s="98">
        <v>2019</v>
      </c>
      <c r="F1690" s="98" t="s">
        <v>279</v>
      </c>
      <c r="G1690" s="98" t="s">
        <v>273</v>
      </c>
      <c r="H1690" s="98" t="s">
        <v>276</v>
      </c>
      <c r="I1690" s="99">
        <f t="shared" si="66"/>
        <v>0</v>
      </c>
      <c r="J1690" s="99">
        <f t="shared" si="66"/>
        <v>0</v>
      </c>
      <c r="K1690" s="99">
        <f t="shared" si="66"/>
        <v>0</v>
      </c>
      <c r="L1690" s="99">
        <f t="shared" si="66"/>
        <v>0</v>
      </c>
      <c r="M1690" s="99">
        <f t="shared" si="66"/>
        <v>0</v>
      </c>
      <c r="N1690" s="99">
        <f t="shared" si="65"/>
        <v>0</v>
      </c>
      <c r="O1690" s="99">
        <f t="shared" si="65"/>
        <v>0</v>
      </c>
      <c r="P1690" s="99">
        <f t="shared" si="65"/>
        <v>0</v>
      </c>
      <c r="Q1690" s="99">
        <f t="shared" si="65"/>
        <v>0</v>
      </c>
      <c r="R1690" s="99">
        <f t="shared" si="65"/>
        <v>0</v>
      </c>
      <c r="S1690" s="101"/>
      <c r="T1690" s="99">
        <v>0</v>
      </c>
      <c r="U1690" s="99">
        <v>0</v>
      </c>
      <c r="V1690" s="99">
        <v>0</v>
      </c>
      <c r="W1690" s="99">
        <v>0</v>
      </c>
      <c r="X1690" s="99">
        <v>0</v>
      </c>
      <c r="Y1690" s="99">
        <v>0</v>
      </c>
      <c r="Z1690" s="99">
        <v>0</v>
      </c>
      <c r="AA1690" s="99">
        <v>0</v>
      </c>
      <c r="AB1690" s="99">
        <v>0</v>
      </c>
      <c r="AC1690" s="99">
        <v>0</v>
      </c>
    </row>
    <row r="1691" spans="1:29" s="98" customFormat="1" x14ac:dyDescent="0.25">
      <c r="A1691" s="98" t="s">
        <v>113</v>
      </c>
      <c r="B1691" s="98" t="s">
        <v>237</v>
      </c>
      <c r="C1691" s="98" t="s">
        <v>294</v>
      </c>
      <c r="D1691" s="98">
        <v>2020</v>
      </c>
      <c r="E1691" s="98">
        <v>2019</v>
      </c>
      <c r="F1691" s="98" t="s">
        <v>279</v>
      </c>
      <c r="G1691" s="98" t="s">
        <v>277</v>
      </c>
      <c r="H1691" s="98" t="s">
        <v>274</v>
      </c>
      <c r="I1691" s="99">
        <f t="shared" si="66"/>
        <v>0</v>
      </c>
      <c r="J1691" s="99">
        <f t="shared" si="66"/>
        <v>0</v>
      </c>
      <c r="K1691" s="99">
        <f t="shared" si="66"/>
        <v>0</v>
      </c>
      <c r="L1691" s="99">
        <f t="shared" si="66"/>
        <v>0</v>
      </c>
      <c r="M1691" s="99">
        <f t="shared" si="66"/>
        <v>0</v>
      </c>
      <c r="N1691" s="99">
        <f t="shared" si="65"/>
        <v>0</v>
      </c>
      <c r="O1691" s="99">
        <f t="shared" si="65"/>
        <v>0</v>
      </c>
      <c r="P1691" s="99">
        <f t="shared" si="65"/>
        <v>0</v>
      </c>
      <c r="Q1691" s="99">
        <f t="shared" si="65"/>
        <v>0</v>
      </c>
      <c r="R1691" s="99">
        <f t="shared" si="65"/>
        <v>0</v>
      </c>
      <c r="S1691" s="101"/>
      <c r="T1691" s="99">
        <v>0</v>
      </c>
      <c r="U1691" s="99">
        <v>0</v>
      </c>
      <c r="V1691" s="99">
        <v>0</v>
      </c>
      <c r="W1691" s="99">
        <v>0</v>
      </c>
      <c r="X1691" s="99">
        <v>0</v>
      </c>
      <c r="Y1691" s="99">
        <v>0</v>
      </c>
      <c r="Z1691" s="99">
        <v>0</v>
      </c>
      <c r="AA1691" s="99">
        <v>0</v>
      </c>
      <c r="AB1691" s="99">
        <v>0</v>
      </c>
      <c r="AC1691" s="99">
        <v>0</v>
      </c>
    </row>
    <row r="1692" spans="1:29" s="98" customFormat="1" x14ac:dyDescent="0.25">
      <c r="A1692" s="98" t="s">
        <v>113</v>
      </c>
      <c r="B1692" s="98" t="s">
        <v>237</v>
      </c>
      <c r="C1692" s="98" t="s">
        <v>294</v>
      </c>
      <c r="D1692" s="98">
        <v>2020</v>
      </c>
      <c r="E1692" s="98">
        <v>2019</v>
      </c>
      <c r="F1692" s="98" t="s">
        <v>279</v>
      </c>
      <c r="G1692" s="98" t="s">
        <v>277</v>
      </c>
      <c r="H1692" s="98" t="s">
        <v>275</v>
      </c>
      <c r="I1692" s="99">
        <f t="shared" si="66"/>
        <v>0</v>
      </c>
      <c r="J1692" s="99">
        <f t="shared" si="66"/>
        <v>0</v>
      </c>
      <c r="K1692" s="99">
        <f t="shared" si="66"/>
        <v>0</v>
      </c>
      <c r="L1692" s="99">
        <f t="shared" si="66"/>
        <v>0</v>
      </c>
      <c r="M1692" s="99">
        <f t="shared" si="66"/>
        <v>0</v>
      </c>
      <c r="N1692" s="99">
        <f t="shared" si="65"/>
        <v>0</v>
      </c>
      <c r="O1692" s="99">
        <f t="shared" si="65"/>
        <v>0</v>
      </c>
      <c r="P1692" s="99">
        <f t="shared" si="65"/>
        <v>0</v>
      </c>
      <c r="Q1692" s="99">
        <f t="shared" si="65"/>
        <v>0</v>
      </c>
      <c r="R1692" s="99">
        <f t="shared" si="65"/>
        <v>0</v>
      </c>
      <c r="S1692" s="101"/>
      <c r="T1692" s="99">
        <v>0</v>
      </c>
      <c r="U1692" s="99">
        <v>0</v>
      </c>
      <c r="V1692" s="99">
        <v>0</v>
      </c>
      <c r="W1692" s="99">
        <v>0</v>
      </c>
      <c r="X1692" s="99">
        <v>0</v>
      </c>
      <c r="Y1692" s="99">
        <v>0</v>
      </c>
      <c r="Z1692" s="99">
        <v>0</v>
      </c>
      <c r="AA1692" s="99">
        <v>0</v>
      </c>
      <c r="AB1692" s="99">
        <v>0</v>
      </c>
      <c r="AC1692" s="99">
        <v>0</v>
      </c>
    </row>
    <row r="1693" spans="1:29" s="98" customFormat="1" x14ac:dyDescent="0.25">
      <c r="A1693" s="98" t="s">
        <v>113</v>
      </c>
      <c r="B1693" s="98" t="s">
        <v>237</v>
      </c>
      <c r="C1693" s="98" t="s">
        <v>294</v>
      </c>
      <c r="D1693" s="98">
        <v>2020</v>
      </c>
      <c r="E1693" s="98">
        <v>2019</v>
      </c>
      <c r="F1693" s="98" t="s">
        <v>279</v>
      </c>
      <c r="G1693" s="98" t="s">
        <v>277</v>
      </c>
      <c r="H1693" s="98" t="s">
        <v>276</v>
      </c>
      <c r="I1693" s="99">
        <f t="shared" si="66"/>
        <v>0</v>
      </c>
      <c r="J1693" s="99">
        <f t="shared" si="66"/>
        <v>0</v>
      </c>
      <c r="K1693" s="99">
        <f t="shared" si="66"/>
        <v>0</v>
      </c>
      <c r="L1693" s="99">
        <f t="shared" si="66"/>
        <v>0</v>
      </c>
      <c r="M1693" s="99">
        <f t="shared" si="66"/>
        <v>0</v>
      </c>
      <c r="N1693" s="99">
        <f t="shared" si="65"/>
        <v>0</v>
      </c>
      <c r="O1693" s="99">
        <f t="shared" si="65"/>
        <v>0</v>
      </c>
      <c r="P1693" s="99">
        <f t="shared" si="65"/>
        <v>0</v>
      </c>
      <c r="Q1693" s="99">
        <f t="shared" si="65"/>
        <v>0</v>
      </c>
      <c r="R1693" s="99">
        <f t="shared" si="65"/>
        <v>0</v>
      </c>
      <c r="S1693" s="101"/>
      <c r="T1693" s="99">
        <v>0</v>
      </c>
      <c r="U1693" s="99">
        <v>0</v>
      </c>
      <c r="V1693" s="99">
        <v>0</v>
      </c>
      <c r="W1693" s="99">
        <v>0</v>
      </c>
      <c r="X1693" s="99">
        <v>0</v>
      </c>
      <c r="Y1693" s="99">
        <v>0</v>
      </c>
      <c r="Z1693" s="99">
        <v>0</v>
      </c>
      <c r="AA1693" s="99">
        <v>0</v>
      </c>
      <c r="AB1693" s="99">
        <v>0</v>
      </c>
      <c r="AC1693" s="99">
        <v>0</v>
      </c>
    </row>
    <row r="1694" spans="1:29" s="98" customFormat="1" x14ac:dyDescent="0.25">
      <c r="A1694" s="98" t="s">
        <v>113</v>
      </c>
      <c r="B1694" s="98" t="s">
        <v>237</v>
      </c>
      <c r="C1694" s="98" t="s">
        <v>294</v>
      </c>
      <c r="D1694" s="98">
        <v>2020</v>
      </c>
      <c r="E1694" s="98">
        <v>2019</v>
      </c>
      <c r="F1694" s="98" t="s">
        <v>279</v>
      </c>
      <c r="G1694" s="98" t="s">
        <v>278</v>
      </c>
      <c r="H1694" s="98" t="s">
        <v>274</v>
      </c>
      <c r="I1694" s="99">
        <f t="shared" si="66"/>
        <v>0</v>
      </c>
      <c r="J1694" s="99">
        <f t="shared" si="66"/>
        <v>0</v>
      </c>
      <c r="K1694" s="99">
        <f t="shared" si="66"/>
        <v>0</v>
      </c>
      <c r="L1694" s="99">
        <f t="shared" si="66"/>
        <v>0</v>
      </c>
      <c r="M1694" s="99">
        <f t="shared" si="66"/>
        <v>0</v>
      </c>
      <c r="N1694" s="99">
        <f t="shared" si="65"/>
        <v>0</v>
      </c>
      <c r="O1694" s="99">
        <f t="shared" si="65"/>
        <v>0</v>
      </c>
      <c r="P1694" s="99">
        <f t="shared" si="65"/>
        <v>0</v>
      </c>
      <c r="Q1694" s="99">
        <f t="shared" si="65"/>
        <v>0</v>
      </c>
      <c r="R1694" s="99">
        <f t="shared" si="65"/>
        <v>0</v>
      </c>
      <c r="S1694" s="101"/>
      <c r="T1694" s="99">
        <v>0</v>
      </c>
      <c r="U1694" s="99">
        <v>0</v>
      </c>
      <c r="V1694" s="99">
        <v>0</v>
      </c>
      <c r="W1694" s="99">
        <v>0</v>
      </c>
      <c r="X1694" s="99">
        <v>0</v>
      </c>
      <c r="Y1694" s="99">
        <v>0</v>
      </c>
      <c r="Z1694" s="99">
        <v>0</v>
      </c>
      <c r="AA1694" s="99">
        <v>0</v>
      </c>
      <c r="AB1694" s="99">
        <v>0</v>
      </c>
      <c r="AC1694" s="99">
        <v>0</v>
      </c>
    </row>
    <row r="1695" spans="1:29" s="98" customFormat="1" x14ac:dyDescent="0.25">
      <c r="A1695" s="98" t="s">
        <v>113</v>
      </c>
      <c r="B1695" s="98" t="s">
        <v>237</v>
      </c>
      <c r="C1695" s="98" t="s">
        <v>294</v>
      </c>
      <c r="D1695" s="98">
        <v>2020</v>
      </c>
      <c r="E1695" s="98">
        <v>2019</v>
      </c>
      <c r="F1695" s="98" t="s">
        <v>279</v>
      </c>
      <c r="G1695" s="98" t="s">
        <v>278</v>
      </c>
      <c r="H1695" s="98" t="s">
        <v>275</v>
      </c>
      <c r="I1695" s="99">
        <f t="shared" si="66"/>
        <v>0</v>
      </c>
      <c r="J1695" s="99">
        <f t="shared" si="66"/>
        <v>0</v>
      </c>
      <c r="K1695" s="99">
        <f t="shared" si="66"/>
        <v>0</v>
      </c>
      <c r="L1695" s="99">
        <f t="shared" si="66"/>
        <v>0</v>
      </c>
      <c r="M1695" s="99">
        <f t="shared" si="66"/>
        <v>0</v>
      </c>
      <c r="N1695" s="99">
        <f t="shared" si="65"/>
        <v>0</v>
      </c>
      <c r="O1695" s="99">
        <f t="shared" si="65"/>
        <v>0</v>
      </c>
      <c r="P1695" s="99">
        <f t="shared" si="65"/>
        <v>0</v>
      </c>
      <c r="Q1695" s="99">
        <f t="shared" si="65"/>
        <v>0</v>
      </c>
      <c r="R1695" s="99">
        <f t="shared" si="65"/>
        <v>0</v>
      </c>
      <c r="S1695" s="101"/>
      <c r="T1695" s="99">
        <v>0</v>
      </c>
      <c r="U1695" s="99">
        <v>0</v>
      </c>
      <c r="V1695" s="99">
        <v>0</v>
      </c>
      <c r="W1695" s="99">
        <v>0</v>
      </c>
      <c r="X1695" s="99">
        <v>0</v>
      </c>
      <c r="Y1695" s="99">
        <v>0</v>
      </c>
      <c r="Z1695" s="99">
        <v>0</v>
      </c>
      <c r="AA1695" s="99">
        <v>0</v>
      </c>
      <c r="AB1695" s="99">
        <v>0</v>
      </c>
      <c r="AC1695" s="99">
        <v>0</v>
      </c>
    </row>
    <row r="1696" spans="1:29" s="98" customFormat="1" x14ac:dyDescent="0.25">
      <c r="A1696" s="98" t="s">
        <v>113</v>
      </c>
      <c r="B1696" s="98" t="s">
        <v>237</v>
      </c>
      <c r="C1696" s="98" t="s">
        <v>294</v>
      </c>
      <c r="D1696" s="98">
        <v>2020</v>
      </c>
      <c r="E1696" s="98">
        <v>2019</v>
      </c>
      <c r="F1696" s="98" t="s">
        <v>279</v>
      </c>
      <c r="G1696" s="98" t="s">
        <v>278</v>
      </c>
      <c r="H1696" s="98" t="s">
        <v>276</v>
      </c>
      <c r="I1696" s="99">
        <f t="shared" si="66"/>
        <v>0</v>
      </c>
      <c r="J1696" s="99">
        <f t="shared" si="66"/>
        <v>0</v>
      </c>
      <c r="K1696" s="99">
        <f t="shared" si="66"/>
        <v>0</v>
      </c>
      <c r="L1696" s="99">
        <f t="shared" si="66"/>
        <v>0</v>
      </c>
      <c r="M1696" s="99">
        <f t="shared" si="66"/>
        <v>0</v>
      </c>
      <c r="N1696" s="99">
        <f t="shared" si="65"/>
        <v>0</v>
      </c>
      <c r="O1696" s="99">
        <f t="shared" si="65"/>
        <v>0</v>
      </c>
      <c r="P1696" s="99">
        <f t="shared" si="65"/>
        <v>0</v>
      </c>
      <c r="Q1696" s="99">
        <f t="shared" si="65"/>
        <v>0</v>
      </c>
      <c r="R1696" s="99">
        <f t="shared" si="65"/>
        <v>0</v>
      </c>
      <c r="S1696" s="101"/>
      <c r="T1696" s="99">
        <v>0</v>
      </c>
      <c r="U1696" s="99">
        <v>0</v>
      </c>
      <c r="V1696" s="99">
        <v>0</v>
      </c>
      <c r="W1696" s="99">
        <v>0</v>
      </c>
      <c r="X1696" s="99">
        <v>0</v>
      </c>
      <c r="Y1696" s="99">
        <v>0</v>
      </c>
      <c r="Z1696" s="99">
        <v>0</v>
      </c>
      <c r="AA1696" s="99">
        <v>0</v>
      </c>
      <c r="AB1696" s="99">
        <v>0</v>
      </c>
      <c r="AC1696" s="99">
        <v>0</v>
      </c>
    </row>
    <row r="1697" spans="1:29" s="98" customFormat="1" x14ac:dyDescent="0.25">
      <c r="A1697" s="98" t="s">
        <v>113</v>
      </c>
      <c r="B1697" s="98" t="s">
        <v>237</v>
      </c>
      <c r="C1697" s="98" t="s">
        <v>294</v>
      </c>
      <c r="D1697" s="98">
        <v>2020</v>
      </c>
      <c r="E1697" s="98">
        <v>2019</v>
      </c>
      <c r="F1697" s="98" t="s">
        <v>280</v>
      </c>
      <c r="G1697" s="98" t="s">
        <v>273</v>
      </c>
      <c r="H1697" s="98" t="s">
        <v>274</v>
      </c>
      <c r="I1697" s="99">
        <f t="shared" si="66"/>
        <v>7.1235010224948878E-12</v>
      </c>
      <c r="J1697" s="99">
        <f t="shared" si="66"/>
        <v>1.3477987730061351E-5</v>
      </c>
      <c r="K1697" s="99">
        <f t="shared" si="66"/>
        <v>1.044240490797546E-4</v>
      </c>
      <c r="L1697" s="99">
        <f t="shared" si="66"/>
        <v>6.4759100204498982E-4</v>
      </c>
      <c r="M1697" s="99">
        <f t="shared" si="66"/>
        <v>2.1127656441717792E-3</v>
      </c>
      <c r="N1697" s="99">
        <f t="shared" si="65"/>
        <v>4.5331370143149286E-4</v>
      </c>
      <c r="O1697" s="99">
        <f t="shared" si="65"/>
        <v>3.2946192229038861E-4</v>
      </c>
      <c r="P1697" s="99">
        <f t="shared" si="65"/>
        <v>1.1778061349693251E-4</v>
      </c>
      <c r="Q1697" s="99">
        <f t="shared" si="65"/>
        <v>5.1402535787321065E-5</v>
      </c>
      <c r="R1697" s="99">
        <f t="shared" si="65"/>
        <v>2.0925284253578731E-5</v>
      </c>
      <c r="S1697" s="101"/>
      <c r="T1697" s="99">
        <v>1.76E-15</v>
      </c>
      <c r="U1697" s="99">
        <v>3.3299999999999999E-9</v>
      </c>
      <c r="V1697" s="99">
        <v>2.5799999999999999E-8</v>
      </c>
      <c r="W1697" s="99">
        <v>1.6E-7</v>
      </c>
      <c r="X1697" s="99">
        <v>5.2200000000000004E-7</v>
      </c>
      <c r="Y1697" s="99">
        <v>1.12E-7</v>
      </c>
      <c r="Z1697" s="99">
        <v>8.1400000000000001E-8</v>
      </c>
      <c r="AA1697" s="99">
        <v>2.9099999999999999E-8</v>
      </c>
      <c r="AB1697" s="99">
        <v>1.27E-8</v>
      </c>
      <c r="AC1697" s="99">
        <v>5.1700000000000001E-9</v>
      </c>
    </row>
    <row r="1698" spans="1:29" s="98" customFormat="1" x14ac:dyDescent="0.25">
      <c r="A1698" s="98" t="s">
        <v>113</v>
      </c>
      <c r="B1698" s="98" t="s">
        <v>237</v>
      </c>
      <c r="C1698" s="98" t="s">
        <v>294</v>
      </c>
      <c r="D1698" s="98">
        <v>2020</v>
      </c>
      <c r="E1698" s="98">
        <v>2019</v>
      </c>
      <c r="F1698" s="98" t="s">
        <v>280</v>
      </c>
      <c r="G1698" s="98" t="s">
        <v>273</v>
      </c>
      <c r="H1698" s="98" t="s">
        <v>275</v>
      </c>
      <c r="I1698" s="99">
        <f t="shared" si="66"/>
        <v>3.9988744376278121E-9</v>
      </c>
      <c r="J1698" s="99">
        <f t="shared" si="66"/>
        <v>2.412276482617587E-4</v>
      </c>
      <c r="K1698" s="99">
        <f t="shared" si="66"/>
        <v>2.5944114519427402E-3</v>
      </c>
      <c r="L1698" s="99">
        <f t="shared" si="66"/>
        <v>7.244924335378323E-3</v>
      </c>
      <c r="M1698" s="99">
        <f t="shared" si="66"/>
        <v>1.7484957055214724E-2</v>
      </c>
      <c r="N1698" s="99">
        <f t="shared" si="65"/>
        <v>3.0922470347648262E-3</v>
      </c>
      <c r="O1698" s="99">
        <f t="shared" si="65"/>
        <v>1.5056490797546011E-3</v>
      </c>
      <c r="P1698" s="99">
        <f t="shared" si="65"/>
        <v>5.1807280163599181E-4</v>
      </c>
      <c r="Q1698" s="99">
        <f t="shared" si="65"/>
        <v>2.4163239263803681E-4</v>
      </c>
      <c r="R1698" s="99">
        <f t="shared" si="65"/>
        <v>1.3599411042944788E-4</v>
      </c>
      <c r="S1698" s="101"/>
      <c r="T1698" s="99">
        <v>9.8800000000000003E-13</v>
      </c>
      <c r="U1698" s="99">
        <v>5.9599999999999998E-8</v>
      </c>
      <c r="V1698" s="99">
        <v>6.4099999999999998E-7</v>
      </c>
      <c r="W1698" s="99">
        <v>1.79E-6</v>
      </c>
      <c r="X1698" s="99">
        <v>4.3200000000000001E-6</v>
      </c>
      <c r="Y1698" s="99">
        <v>7.6400000000000001E-7</v>
      </c>
      <c r="Z1698" s="99">
        <v>3.72E-7</v>
      </c>
      <c r="AA1698" s="99">
        <v>1.2800000000000001E-7</v>
      </c>
      <c r="AB1698" s="99">
        <v>5.9699999999999999E-8</v>
      </c>
      <c r="AC1698" s="99">
        <v>3.3600000000000003E-8</v>
      </c>
    </row>
    <row r="1699" spans="1:29" s="98" customFormat="1" x14ac:dyDescent="0.25">
      <c r="A1699" s="98" t="s">
        <v>113</v>
      </c>
      <c r="B1699" s="98" t="s">
        <v>237</v>
      </c>
      <c r="C1699" s="98" t="s">
        <v>294</v>
      </c>
      <c r="D1699" s="98">
        <v>2020</v>
      </c>
      <c r="E1699" s="98">
        <v>2019</v>
      </c>
      <c r="F1699" s="98" t="s">
        <v>280</v>
      </c>
      <c r="G1699" s="98" t="s">
        <v>273</v>
      </c>
      <c r="H1699" s="98" t="s">
        <v>276</v>
      </c>
      <c r="I1699" s="99">
        <f t="shared" si="66"/>
        <v>1.1130470347648262E-5</v>
      </c>
      <c r="J1699" s="99">
        <f t="shared" si="66"/>
        <v>8.3782085889570566E-3</v>
      </c>
      <c r="K1699" s="99">
        <f t="shared" si="66"/>
        <v>6.5163844580777092E-2</v>
      </c>
      <c r="L1699" s="99">
        <f t="shared" si="66"/>
        <v>0.1278992229038855</v>
      </c>
      <c r="M1699" s="99">
        <f t="shared" si="66"/>
        <v>0.34281848670756648</v>
      </c>
      <c r="N1699" s="99">
        <f t="shared" si="65"/>
        <v>0.12142331288343558</v>
      </c>
      <c r="O1699" s="99">
        <f t="shared" si="65"/>
        <v>7.4068220858895709E-2</v>
      </c>
      <c r="P1699" s="99">
        <f t="shared" si="65"/>
        <v>2.8736850715746422E-2</v>
      </c>
      <c r="Q1699" s="99">
        <f t="shared" si="65"/>
        <v>1.3113717791411043E-2</v>
      </c>
      <c r="R1699" s="99">
        <f t="shared" si="65"/>
        <v>5.2616768916155425E-3</v>
      </c>
      <c r="S1699" s="101"/>
      <c r="T1699" s="99">
        <v>2.7499999999999998E-9</v>
      </c>
      <c r="U1699" s="99">
        <v>2.0700000000000001E-6</v>
      </c>
      <c r="V1699" s="99">
        <v>1.6099999999999998E-5</v>
      </c>
      <c r="W1699" s="99">
        <v>3.1600000000000002E-5</v>
      </c>
      <c r="X1699" s="99">
        <v>8.4699999999999999E-5</v>
      </c>
      <c r="Y1699" s="99">
        <v>3.0000000000000001E-5</v>
      </c>
      <c r="Z1699" s="99">
        <v>1.8300000000000001E-5</v>
      </c>
      <c r="AA1699" s="99">
        <v>7.0999999999999998E-6</v>
      </c>
      <c r="AB1699" s="99">
        <v>3.2399999999999999E-6</v>
      </c>
      <c r="AC1699" s="99">
        <v>1.3E-6</v>
      </c>
    </row>
    <row r="1700" spans="1:29" s="98" customFormat="1" x14ac:dyDescent="0.25">
      <c r="A1700" s="98" t="s">
        <v>113</v>
      </c>
      <c r="B1700" s="98" t="s">
        <v>237</v>
      </c>
      <c r="C1700" s="98" t="s">
        <v>294</v>
      </c>
      <c r="D1700" s="98">
        <v>2020</v>
      </c>
      <c r="E1700" s="98">
        <v>2019</v>
      </c>
      <c r="F1700" s="98" t="s">
        <v>280</v>
      </c>
      <c r="G1700" s="98" t="s">
        <v>277</v>
      </c>
      <c r="H1700" s="98" t="s">
        <v>274</v>
      </c>
      <c r="I1700" s="99">
        <f t="shared" si="66"/>
        <v>1.4854118609406953E-6</v>
      </c>
      <c r="J1700" s="99">
        <f t="shared" si="66"/>
        <v>1.218280572597137E-3</v>
      </c>
      <c r="K1700" s="99">
        <f t="shared" si="66"/>
        <v>4.0069693251533747E-3</v>
      </c>
      <c r="L1700" s="99">
        <f t="shared" si="66"/>
        <v>2.3677546012269939E-2</v>
      </c>
      <c r="M1700" s="99">
        <f t="shared" si="66"/>
        <v>5.8687934560327198E-2</v>
      </c>
      <c r="N1700" s="99">
        <f t="shared" si="65"/>
        <v>9.8352883435582836E-3</v>
      </c>
      <c r="O1700" s="99">
        <f t="shared" si="65"/>
        <v>7.163975460122699E-3</v>
      </c>
      <c r="P1700" s="99">
        <f t="shared" si="65"/>
        <v>2.3029955010224947E-3</v>
      </c>
      <c r="Q1700" s="99">
        <f t="shared" si="65"/>
        <v>8.8639018404907972E-4</v>
      </c>
      <c r="R1700" s="99">
        <f t="shared" si="65"/>
        <v>3.5131811860940695E-4</v>
      </c>
      <c r="S1700" s="101"/>
      <c r="T1700" s="99">
        <v>3.6700000000000003E-10</v>
      </c>
      <c r="U1700" s="99">
        <v>3.0100000000000001E-7</v>
      </c>
      <c r="V1700" s="99">
        <v>9.9000000000000005E-7</v>
      </c>
      <c r="W1700" s="99">
        <v>5.8499999999999999E-6</v>
      </c>
      <c r="X1700" s="99">
        <v>1.45E-5</v>
      </c>
      <c r="Y1700" s="99">
        <v>2.43E-6</v>
      </c>
      <c r="Z1700" s="99">
        <v>1.77E-6</v>
      </c>
      <c r="AA1700" s="99">
        <v>5.6899999999999997E-7</v>
      </c>
      <c r="AB1700" s="99">
        <v>2.1899999999999999E-7</v>
      </c>
      <c r="AC1700" s="99">
        <v>8.6799999999999996E-8</v>
      </c>
    </row>
    <row r="1701" spans="1:29" s="98" customFormat="1" x14ac:dyDescent="0.25">
      <c r="A1701" s="98" t="s">
        <v>113</v>
      </c>
      <c r="B1701" s="98" t="s">
        <v>237</v>
      </c>
      <c r="C1701" s="98" t="s">
        <v>294</v>
      </c>
      <c r="D1701" s="98">
        <v>2020</v>
      </c>
      <c r="E1701" s="98">
        <v>2019</v>
      </c>
      <c r="F1701" s="98" t="s">
        <v>280</v>
      </c>
      <c r="G1701" s="98" t="s">
        <v>277</v>
      </c>
      <c r="H1701" s="98" t="s">
        <v>275</v>
      </c>
      <c r="I1701" s="99">
        <f t="shared" si="66"/>
        <v>2.039911656441718E-6</v>
      </c>
      <c r="J1701" s="99">
        <f t="shared" si="66"/>
        <v>2.019674437627812E-3</v>
      </c>
      <c r="K1701" s="99">
        <f t="shared" si="66"/>
        <v>1.5096965235173824E-2</v>
      </c>
      <c r="L1701" s="99">
        <f t="shared" si="66"/>
        <v>3.039630265848671E-2</v>
      </c>
      <c r="M1701" s="99">
        <f t="shared" si="66"/>
        <v>7.042552147239263E-2</v>
      </c>
      <c r="N1701" s="99">
        <f t="shared" si="65"/>
        <v>2.1532400817995911E-2</v>
      </c>
      <c r="O1701" s="99">
        <f t="shared" si="65"/>
        <v>1.3032768916155421E-2</v>
      </c>
      <c r="P1701" s="99">
        <f t="shared" si="65"/>
        <v>3.994826993865031E-3</v>
      </c>
      <c r="Q1701" s="99">
        <f t="shared" si="65"/>
        <v>1.4894593047034767E-3</v>
      </c>
      <c r="R1701" s="99">
        <f t="shared" si="65"/>
        <v>5.6259468302658486E-4</v>
      </c>
      <c r="S1701" s="101"/>
      <c r="T1701" s="99">
        <v>5.0400000000000002E-10</v>
      </c>
      <c r="U1701" s="99">
        <v>4.9900000000000001E-7</v>
      </c>
      <c r="V1701" s="99">
        <v>3.7299999999999999E-6</v>
      </c>
      <c r="W1701" s="99">
        <v>7.5100000000000001E-6</v>
      </c>
      <c r="X1701" s="99">
        <v>1.7399999999999999E-5</v>
      </c>
      <c r="Y1701" s="99">
        <v>5.3199999999999999E-6</v>
      </c>
      <c r="Z1701" s="99">
        <v>3.2200000000000001E-6</v>
      </c>
      <c r="AA1701" s="99">
        <v>9.8700000000000004E-7</v>
      </c>
      <c r="AB1701" s="99">
        <v>3.6800000000000001E-7</v>
      </c>
      <c r="AC1701" s="99">
        <v>1.3899999999999999E-7</v>
      </c>
    </row>
    <row r="1702" spans="1:29" s="98" customFormat="1" x14ac:dyDescent="0.25">
      <c r="A1702" s="98" t="s">
        <v>113</v>
      </c>
      <c r="B1702" s="98" t="s">
        <v>237</v>
      </c>
      <c r="C1702" s="98" t="s">
        <v>294</v>
      </c>
      <c r="D1702" s="98">
        <v>2020</v>
      </c>
      <c r="E1702" s="98">
        <v>2019</v>
      </c>
      <c r="F1702" s="98" t="s">
        <v>280</v>
      </c>
      <c r="G1702" s="98" t="s">
        <v>277</v>
      </c>
      <c r="H1702" s="98" t="s">
        <v>276</v>
      </c>
      <c r="I1702" s="99">
        <f t="shared" si="66"/>
        <v>4.0191116564417176E-6</v>
      </c>
      <c r="J1702" s="99">
        <f t="shared" si="66"/>
        <v>3.8126920245398778E-3</v>
      </c>
      <c r="K1702" s="99">
        <f t="shared" si="66"/>
        <v>4.2498159509202459E-2</v>
      </c>
      <c r="L1702" s="99">
        <f t="shared" si="66"/>
        <v>6.5163844580777092E-2</v>
      </c>
      <c r="M1702" s="99">
        <f t="shared" si="66"/>
        <v>0.12992294478527608</v>
      </c>
      <c r="N1702" s="99">
        <f t="shared" si="65"/>
        <v>6.071165644171779E-2</v>
      </c>
      <c r="O1702" s="99">
        <f t="shared" si="65"/>
        <v>2.4487034764826176E-2</v>
      </c>
      <c r="P1702" s="99">
        <f t="shared" si="65"/>
        <v>1.2304229038854806E-2</v>
      </c>
      <c r="Q1702" s="99">
        <f t="shared" si="65"/>
        <v>5.6664212678936609E-3</v>
      </c>
      <c r="R1702" s="99">
        <f t="shared" si="65"/>
        <v>2.2584736196319018E-3</v>
      </c>
      <c r="S1702" s="101"/>
      <c r="T1702" s="99">
        <v>9.9299999999999998E-10</v>
      </c>
      <c r="U1702" s="99">
        <v>9.4200000000000004E-7</v>
      </c>
      <c r="V1702" s="99">
        <v>1.0499999999999999E-5</v>
      </c>
      <c r="W1702" s="99">
        <v>1.6099999999999998E-5</v>
      </c>
      <c r="X1702" s="99">
        <v>3.2100000000000001E-5</v>
      </c>
      <c r="Y1702" s="99">
        <v>1.5E-5</v>
      </c>
      <c r="Z1702" s="99">
        <v>6.0499999999999997E-6</v>
      </c>
      <c r="AA1702" s="99">
        <v>3.0400000000000001E-6</v>
      </c>
      <c r="AB1702" s="99">
        <v>1.3999999999999999E-6</v>
      </c>
      <c r="AC1702" s="99">
        <v>5.5799999999999999E-7</v>
      </c>
    </row>
    <row r="1703" spans="1:29" s="98" customFormat="1" x14ac:dyDescent="0.25">
      <c r="A1703" s="98" t="s">
        <v>113</v>
      </c>
      <c r="B1703" s="98" t="s">
        <v>237</v>
      </c>
      <c r="C1703" s="98" t="s">
        <v>294</v>
      </c>
      <c r="D1703" s="98">
        <v>2020</v>
      </c>
      <c r="E1703" s="98">
        <v>2019</v>
      </c>
      <c r="F1703" s="98" t="s">
        <v>280</v>
      </c>
      <c r="G1703" s="98" t="s">
        <v>278</v>
      </c>
      <c r="H1703" s="98" t="s">
        <v>274</v>
      </c>
      <c r="I1703" s="99">
        <f t="shared" si="66"/>
        <v>6.2844347962875674E-7</v>
      </c>
      <c r="J1703" s="99">
        <f t="shared" si="66"/>
        <v>5.1542639609878944E-4</v>
      </c>
      <c r="K1703" s="99">
        <f t="shared" si="66"/>
        <v>1.6952562529495051E-3</v>
      </c>
      <c r="L1703" s="99">
        <f t="shared" si="66"/>
        <v>1.0017423312883435E-2</v>
      </c>
      <c r="M1703" s="99">
        <f t="shared" si="66"/>
        <v>2.4829510775523027E-2</v>
      </c>
      <c r="N1703" s="99">
        <f t="shared" si="65"/>
        <v>4.1610835299669526E-3</v>
      </c>
      <c r="O1703" s="99">
        <f t="shared" si="65"/>
        <v>3.0309126946672965E-3</v>
      </c>
      <c r="P1703" s="99">
        <f t="shared" si="65"/>
        <v>9.743442504325931E-4</v>
      </c>
      <c r="Q1703" s="99">
        <f t="shared" si="65"/>
        <v>3.7501123171307203E-4</v>
      </c>
      <c r="R1703" s="99">
        <f t="shared" si="65"/>
        <v>1.4863458864244132E-4</v>
      </c>
      <c r="S1703" s="101"/>
      <c r="T1703" s="99">
        <v>1.5526923076923101E-10</v>
      </c>
      <c r="U1703" s="99">
        <v>1.27346153846154E-7</v>
      </c>
      <c r="V1703" s="99">
        <v>4.1884615384615398E-7</v>
      </c>
      <c r="W1703" s="99">
        <v>2.475E-6</v>
      </c>
      <c r="X1703" s="99">
        <v>6.13461538461538E-6</v>
      </c>
      <c r="Y1703" s="99">
        <v>1.0280769230769199E-6</v>
      </c>
      <c r="Z1703" s="99">
        <v>7.48846153846154E-7</v>
      </c>
      <c r="AA1703" s="99">
        <v>2.4073076923076899E-7</v>
      </c>
      <c r="AB1703" s="99">
        <v>9.2653846153846105E-8</v>
      </c>
      <c r="AC1703" s="99">
        <v>3.67230769230769E-8</v>
      </c>
    </row>
    <row r="1704" spans="1:29" s="98" customFormat="1" x14ac:dyDescent="0.25">
      <c r="A1704" s="98" t="s">
        <v>113</v>
      </c>
      <c r="B1704" s="98" t="s">
        <v>237</v>
      </c>
      <c r="C1704" s="98" t="s">
        <v>294</v>
      </c>
      <c r="D1704" s="98">
        <v>2020</v>
      </c>
      <c r="E1704" s="98">
        <v>2019</v>
      </c>
      <c r="F1704" s="98" t="s">
        <v>280</v>
      </c>
      <c r="G1704" s="98" t="s">
        <v>278</v>
      </c>
      <c r="H1704" s="98" t="s">
        <v>275</v>
      </c>
      <c r="I1704" s="99">
        <f t="shared" si="66"/>
        <v>8.6303954695611049E-7</v>
      </c>
      <c r="J1704" s="99">
        <f t="shared" si="66"/>
        <v>8.5447764668869128E-4</v>
      </c>
      <c r="K1704" s="99">
        <f t="shared" si="66"/>
        <v>6.387177599496606E-3</v>
      </c>
      <c r="L1704" s="99">
        <f t="shared" si="66"/>
        <v>1.2859974201667445E-2</v>
      </c>
      <c r="M1704" s="99">
        <f t="shared" si="66"/>
        <v>2.9795412930627648E-2</v>
      </c>
      <c r="N1704" s="99">
        <f t="shared" si="65"/>
        <v>9.1098618845367289E-3</v>
      </c>
      <c r="O1704" s="99">
        <f t="shared" si="65"/>
        <v>5.5138637722195911E-3</v>
      </c>
      <c r="P1704" s="99">
        <f t="shared" si="65"/>
        <v>1.6901191127890512E-3</v>
      </c>
      <c r="Q1704" s="99">
        <f t="shared" si="65"/>
        <v>6.3015585968224127E-4</v>
      </c>
      <c r="R1704" s="99">
        <f t="shared" si="65"/>
        <v>2.3802082743432435E-4</v>
      </c>
      <c r="S1704" s="101"/>
      <c r="T1704" s="99">
        <v>2.1323076923076899E-10</v>
      </c>
      <c r="U1704" s="99">
        <v>2.1111538461538501E-7</v>
      </c>
      <c r="V1704" s="99">
        <v>1.5780769230769199E-6</v>
      </c>
      <c r="W1704" s="99">
        <v>3.1773076923076898E-6</v>
      </c>
      <c r="X1704" s="99">
        <v>7.3615384615384599E-6</v>
      </c>
      <c r="Y1704" s="99">
        <v>2.2507692307692301E-6</v>
      </c>
      <c r="Z1704" s="99">
        <v>1.36230769230769E-6</v>
      </c>
      <c r="AA1704" s="99">
        <v>4.17576923076923E-7</v>
      </c>
      <c r="AB1704" s="99">
        <v>1.55692307692308E-7</v>
      </c>
      <c r="AC1704" s="99">
        <v>5.8807692307692302E-8</v>
      </c>
    </row>
    <row r="1705" spans="1:29" s="98" customFormat="1" x14ac:dyDescent="0.25">
      <c r="A1705" s="98" t="s">
        <v>113</v>
      </c>
      <c r="B1705" s="98" t="s">
        <v>237</v>
      </c>
      <c r="C1705" s="98" t="s">
        <v>294</v>
      </c>
      <c r="D1705" s="98">
        <v>2020</v>
      </c>
      <c r="E1705" s="98">
        <v>2019</v>
      </c>
      <c r="F1705" s="98" t="s">
        <v>280</v>
      </c>
      <c r="G1705" s="98" t="s">
        <v>278</v>
      </c>
      <c r="H1705" s="98" t="s">
        <v>276</v>
      </c>
      <c r="I1705" s="99">
        <f t="shared" si="66"/>
        <v>1.700393393109959E-6</v>
      </c>
      <c r="J1705" s="99">
        <f t="shared" si="66"/>
        <v>1.6130620103822579E-3</v>
      </c>
      <c r="K1705" s="99">
        <f t="shared" si="66"/>
        <v>1.7979990561585647E-2</v>
      </c>
      <c r="L1705" s="99">
        <f t="shared" si="66"/>
        <v>2.7569318861097997E-2</v>
      </c>
      <c r="M1705" s="99">
        <f t="shared" si="66"/>
        <v>5.496739971684745E-2</v>
      </c>
      <c r="N1705" s="99">
        <f t="shared" si="65"/>
        <v>2.5685700802265236E-2</v>
      </c>
      <c r="O1705" s="99">
        <f t="shared" si="65"/>
        <v>1.0359899323580288E-2</v>
      </c>
      <c r="P1705" s="99">
        <f t="shared" si="65"/>
        <v>5.2056353625924336E-3</v>
      </c>
      <c r="Q1705" s="99">
        <f t="shared" si="65"/>
        <v>2.3973320748780858E-3</v>
      </c>
      <c r="R1705" s="99">
        <f t="shared" si="65"/>
        <v>9.5550806984426588E-4</v>
      </c>
      <c r="S1705" s="101"/>
      <c r="T1705" s="99">
        <v>4.2011538461538501E-10</v>
      </c>
      <c r="U1705" s="99">
        <v>3.9853846153846202E-7</v>
      </c>
      <c r="V1705" s="99">
        <v>4.44230769230769E-6</v>
      </c>
      <c r="W1705" s="99">
        <v>6.8115384615384601E-6</v>
      </c>
      <c r="X1705" s="99">
        <v>1.3580769230769201E-5</v>
      </c>
      <c r="Y1705" s="99">
        <v>6.34615384615385E-6</v>
      </c>
      <c r="Z1705" s="99">
        <v>2.5596153846153799E-6</v>
      </c>
      <c r="AA1705" s="99">
        <v>1.2861538461538499E-6</v>
      </c>
      <c r="AB1705" s="99">
        <v>5.92307692307692E-7</v>
      </c>
      <c r="AC1705" s="99">
        <v>2.3607692307692299E-7</v>
      </c>
    </row>
    <row r="1706" spans="1:29" s="98" customFormat="1" x14ac:dyDescent="0.25">
      <c r="A1706" s="98" t="s">
        <v>113</v>
      </c>
      <c r="B1706" s="98" t="s">
        <v>237</v>
      </c>
      <c r="C1706" s="98" t="s">
        <v>294</v>
      </c>
      <c r="D1706" s="98" t="s">
        <v>281</v>
      </c>
      <c r="E1706" s="98" t="s">
        <v>282</v>
      </c>
      <c r="F1706" s="98" t="s">
        <v>272</v>
      </c>
      <c r="G1706" s="98" t="s">
        <v>273</v>
      </c>
      <c r="H1706" s="98" t="s">
        <v>274</v>
      </c>
      <c r="I1706" s="99">
        <f t="shared" si="66"/>
        <v>5.0815099999999655E-12</v>
      </c>
      <c r="J1706" s="99">
        <f t="shared" si="66"/>
        <v>1.153419999999999E-5</v>
      </c>
      <c r="K1706" s="99">
        <f t="shared" si="66"/>
        <v>9.0701499999999735E-5</v>
      </c>
      <c r="L1706" s="99">
        <f t="shared" si="66"/>
        <v>5.8384399999999916E-4</v>
      </c>
      <c r="M1706" s="99">
        <f t="shared" si="66"/>
        <v>1.9515249999999969E-3</v>
      </c>
      <c r="N1706" s="99">
        <f t="shared" si="65"/>
        <v>4.2127899999999722E-4</v>
      </c>
      <c r="O1706" s="99">
        <f t="shared" si="65"/>
        <v>3.1031599999999988E-4</v>
      </c>
      <c r="P1706" s="99">
        <f t="shared" si="65"/>
        <v>1.1476899999999989E-4</v>
      </c>
      <c r="Q1706" s="99">
        <f t="shared" si="65"/>
        <v>5.0620399999999703E-5</v>
      </c>
      <c r="R1706" s="99">
        <f t="shared" si="65"/>
        <v>2.2939499999999966E-5</v>
      </c>
      <c r="S1706" s="101"/>
      <c r="T1706" s="99">
        <v>1.2554862520210101E-15</v>
      </c>
      <c r="U1706" s="99">
        <v>2.8497492926434901E-9</v>
      </c>
      <c r="V1706" s="99">
        <v>2.2409576343977301E-8</v>
      </c>
      <c r="W1706" s="99">
        <v>1.44250058609539E-7</v>
      </c>
      <c r="X1706" s="99">
        <v>4.8216235094987802E-7</v>
      </c>
      <c r="Y1706" s="99">
        <v>1.04085201596604E-7</v>
      </c>
      <c r="Z1706" s="99">
        <v>7.6669626111560199E-8</v>
      </c>
      <c r="AA1706" s="99">
        <v>2.8355922089733199E-8</v>
      </c>
      <c r="AB1706" s="99">
        <v>1.25067580840743E-8</v>
      </c>
      <c r="AC1706" s="99">
        <v>5.66765132376717E-9</v>
      </c>
    </row>
    <row r="1707" spans="1:29" s="98" customFormat="1" x14ac:dyDescent="0.25">
      <c r="A1707" s="98" t="s">
        <v>113</v>
      </c>
      <c r="B1707" s="98" t="s">
        <v>237</v>
      </c>
      <c r="C1707" s="98" t="s">
        <v>294</v>
      </c>
      <c r="D1707" s="98" t="s">
        <v>281</v>
      </c>
      <c r="E1707" s="98" t="s">
        <v>282</v>
      </c>
      <c r="F1707" s="98" t="s">
        <v>272</v>
      </c>
      <c r="G1707" s="98" t="s">
        <v>273</v>
      </c>
      <c r="H1707" s="98" t="s">
        <v>275</v>
      </c>
      <c r="I1707" s="99">
        <f t="shared" si="66"/>
        <v>1.974E-8</v>
      </c>
      <c r="J1707" s="99">
        <f t="shared" si="66"/>
        <v>2.8127499999999978E-4</v>
      </c>
      <c r="K1707" s="99">
        <f t="shared" si="66"/>
        <v>2.7751200000000003E-3</v>
      </c>
      <c r="L1707" s="99">
        <f t="shared" si="66"/>
        <v>8.2404549999999781E-3</v>
      </c>
      <c r="M1707" s="99">
        <f t="shared" si="66"/>
        <v>2.1530399999999991E-2</v>
      </c>
      <c r="N1707" s="99">
        <f t="shared" si="65"/>
        <v>3.1932699999999976E-3</v>
      </c>
      <c r="O1707" s="99">
        <f t="shared" si="65"/>
        <v>1.4655499999999988E-3</v>
      </c>
      <c r="P1707" s="99">
        <f t="shared" si="65"/>
        <v>5.376279999999979E-4</v>
      </c>
      <c r="Q1707" s="99">
        <f t="shared" si="65"/>
        <v>2.8444349999999974E-4</v>
      </c>
      <c r="R1707" s="99">
        <f t="shared" si="65"/>
        <v>1.5920099999999977E-4</v>
      </c>
      <c r="S1707" s="101"/>
      <c r="T1707" s="99">
        <v>4.8771523848019402E-12</v>
      </c>
      <c r="U1707" s="99">
        <v>6.9494480092966797E-8</v>
      </c>
      <c r="V1707" s="99">
        <v>6.8564757477768799E-7</v>
      </c>
      <c r="W1707" s="99">
        <v>2.0359652864793801E-6</v>
      </c>
      <c r="X1707" s="99">
        <v>5.3195056588520597E-6</v>
      </c>
      <c r="Y1707" s="99">
        <v>7.8895969583670105E-7</v>
      </c>
      <c r="Z1707" s="99">
        <v>3.6209273949070299E-7</v>
      </c>
      <c r="AA1707" s="99">
        <v>1.3283149353273999E-7</v>
      </c>
      <c r="AB1707" s="99">
        <v>7.0277319876717806E-8</v>
      </c>
      <c r="AC1707" s="99">
        <v>3.9333715137429202E-8</v>
      </c>
    </row>
    <row r="1708" spans="1:29" s="98" customFormat="1" x14ac:dyDescent="0.25">
      <c r="A1708" s="98" t="s">
        <v>113</v>
      </c>
      <c r="B1708" s="98" t="s">
        <v>237</v>
      </c>
      <c r="C1708" s="98" t="s">
        <v>294</v>
      </c>
      <c r="D1708" s="98" t="s">
        <v>281</v>
      </c>
      <c r="E1708" s="98" t="s">
        <v>282</v>
      </c>
      <c r="F1708" s="98" t="s">
        <v>272</v>
      </c>
      <c r="G1708" s="98" t="s">
        <v>273</v>
      </c>
      <c r="H1708" s="98" t="s">
        <v>276</v>
      </c>
      <c r="I1708" s="99">
        <f t="shared" si="66"/>
        <v>1.6213754999999947E-5</v>
      </c>
      <c r="J1708" s="99">
        <f t="shared" si="66"/>
        <v>9.1949194999999713E-3</v>
      </c>
      <c r="K1708" s="99">
        <f t="shared" si="66"/>
        <v>6.281352999999977E-2</v>
      </c>
      <c r="L1708" s="99">
        <f t="shared" si="66"/>
        <v>0.11661054999999992</v>
      </c>
      <c r="M1708" s="99">
        <f t="shared" si="66"/>
        <v>0.28802794999999998</v>
      </c>
      <c r="N1708" s="99">
        <f t="shared" si="65"/>
        <v>0.11453429999999948</v>
      </c>
      <c r="O1708" s="99">
        <f t="shared" si="65"/>
        <v>7.1733564999999583E-2</v>
      </c>
      <c r="P1708" s="99">
        <f t="shared" si="65"/>
        <v>3.0289124999999976E-2</v>
      </c>
      <c r="Q1708" s="99">
        <f t="shared" si="65"/>
        <v>1.3825229999999982E-2</v>
      </c>
      <c r="R1708" s="99">
        <f t="shared" si="65"/>
        <v>5.8155099999999847E-3</v>
      </c>
      <c r="S1708" s="101"/>
      <c r="T1708" s="99">
        <v>4.0059247145311104E-9</v>
      </c>
      <c r="U1708" s="99">
        <v>2.2717843752526201E-6</v>
      </c>
      <c r="V1708" s="99">
        <v>1.5519308897534299E-5</v>
      </c>
      <c r="W1708" s="99">
        <v>2.8810912969886801E-5</v>
      </c>
      <c r="X1708" s="99">
        <v>7.1162928228577193E-5</v>
      </c>
      <c r="Y1708" s="99">
        <v>2.8297934872675699E-5</v>
      </c>
      <c r="Z1708" s="99">
        <v>1.77231776904809E-5</v>
      </c>
      <c r="AA1708" s="99">
        <v>7.4835196670371804E-6</v>
      </c>
      <c r="AB1708" s="99">
        <v>3.4157929820129301E-6</v>
      </c>
      <c r="AC1708" s="99">
        <v>1.43683528193209E-6</v>
      </c>
    </row>
    <row r="1709" spans="1:29" s="98" customFormat="1" x14ac:dyDescent="0.25">
      <c r="A1709" s="98" t="s">
        <v>113</v>
      </c>
      <c r="B1709" s="98" t="s">
        <v>237</v>
      </c>
      <c r="C1709" s="98" t="s">
        <v>294</v>
      </c>
      <c r="D1709" s="98" t="s">
        <v>281</v>
      </c>
      <c r="E1709" s="98" t="s">
        <v>282</v>
      </c>
      <c r="F1709" s="98" t="s">
        <v>272</v>
      </c>
      <c r="G1709" s="98" t="s">
        <v>277</v>
      </c>
      <c r="H1709" s="98" t="s">
        <v>274</v>
      </c>
      <c r="I1709" s="99">
        <f t="shared" si="66"/>
        <v>4.314428333333315E-6</v>
      </c>
      <c r="J1709" s="99">
        <f t="shared" si="66"/>
        <v>1.4620716666666632E-3</v>
      </c>
      <c r="K1709" s="99">
        <f t="shared" si="66"/>
        <v>3.9379218333333334E-3</v>
      </c>
      <c r="L1709" s="99">
        <f t="shared" si="66"/>
        <v>2.2646241666666664E-2</v>
      </c>
      <c r="M1709" s="99">
        <f t="shared" si="66"/>
        <v>5.5512641666666578E-2</v>
      </c>
      <c r="N1709" s="99">
        <f t="shared" si="65"/>
        <v>9.1703516666666526E-3</v>
      </c>
      <c r="O1709" s="99">
        <f t="shared" si="65"/>
        <v>7.5109933333333259E-3</v>
      </c>
      <c r="P1709" s="99">
        <f t="shared" si="65"/>
        <v>2.2313783333333297E-3</v>
      </c>
      <c r="Q1709" s="99">
        <f t="shared" si="65"/>
        <v>9.0827783333332994E-4</v>
      </c>
      <c r="R1709" s="99">
        <f t="shared" si="65"/>
        <v>3.8158358333333341E-4</v>
      </c>
      <c r="S1709" s="101"/>
      <c r="T1709" s="99">
        <v>1.06596375050525E-9</v>
      </c>
      <c r="U1709" s="99">
        <v>3.6123334933306297E-7</v>
      </c>
      <c r="V1709" s="99">
        <v>9.7294046912894106E-7</v>
      </c>
      <c r="W1709" s="99">
        <v>5.5951961272231198E-6</v>
      </c>
      <c r="X1709" s="99">
        <v>1.3715481899252201E-5</v>
      </c>
      <c r="Y1709" s="99">
        <v>2.2657144123888402E-6</v>
      </c>
      <c r="Z1709" s="99">
        <v>1.8557375404203701E-6</v>
      </c>
      <c r="AA1709" s="99">
        <v>5.5130558053759004E-7</v>
      </c>
      <c r="AB1709" s="99">
        <v>2.2440777106911799E-7</v>
      </c>
      <c r="AC1709" s="99">
        <v>9.4277673933912704E-8</v>
      </c>
    </row>
    <row r="1710" spans="1:29" s="98" customFormat="1" x14ac:dyDescent="0.25">
      <c r="A1710" s="98" t="s">
        <v>113</v>
      </c>
      <c r="B1710" s="98" t="s">
        <v>237</v>
      </c>
      <c r="C1710" s="98" t="s">
        <v>294</v>
      </c>
      <c r="D1710" s="98" t="s">
        <v>281</v>
      </c>
      <c r="E1710" s="98" t="s">
        <v>282</v>
      </c>
      <c r="F1710" s="98" t="s">
        <v>272</v>
      </c>
      <c r="G1710" s="98" t="s">
        <v>277</v>
      </c>
      <c r="H1710" s="98" t="s">
        <v>275</v>
      </c>
      <c r="I1710" s="99">
        <f t="shared" si="66"/>
        <v>5.0454908333333298E-6</v>
      </c>
      <c r="J1710" s="99">
        <f t="shared" si="66"/>
        <v>2.0772108333333311E-3</v>
      </c>
      <c r="K1710" s="99">
        <f t="shared" si="66"/>
        <v>1.5206533333333303E-2</v>
      </c>
      <c r="L1710" s="99">
        <f t="shared" si="66"/>
        <v>3.1481933333333302E-2</v>
      </c>
      <c r="M1710" s="99">
        <f t="shared" si="66"/>
        <v>7.0484466666666426E-2</v>
      </c>
      <c r="N1710" s="99">
        <f t="shared" si="65"/>
        <v>2.0777966666666668E-2</v>
      </c>
      <c r="O1710" s="99">
        <f t="shared" si="65"/>
        <v>1.1214290000000002E-2</v>
      </c>
      <c r="P1710" s="99">
        <f t="shared" si="65"/>
        <v>3.5422141666666628E-3</v>
      </c>
      <c r="Q1710" s="99">
        <f t="shared" si="65"/>
        <v>1.4178166666666634E-3</v>
      </c>
      <c r="R1710" s="99">
        <f t="shared" si="65"/>
        <v>5.5847674999999757E-4</v>
      </c>
      <c r="S1710" s="101"/>
      <c r="T1710" s="99">
        <v>1.2465870136924001E-9</v>
      </c>
      <c r="U1710" s="99">
        <v>5.1321548984438097E-7</v>
      </c>
      <c r="V1710" s="99">
        <v>3.75707093775262E-6</v>
      </c>
      <c r="W1710" s="99">
        <v>7.7782262530315204E-6</v>
      </c>
      <c r="X1710" s="99">
        <v>1.7414563561034702E-5</v>
      </c>
      <c r="Y1710" s="99">
        <v>5.1336023140662896E-6</v>
      </c>
      <c r="Z1710" s="99">
        <v>2.7707092815278901E-6</v>
      </c>
      <c r="AA1710" s="99">
        <v>8.7517316466248899E-7</v>
      </c>
      <c r="AB1710" s="99">
        <v>3.5029928759094499E-7</v>
      </c>
      <c r="AC1710" s="99">
        <v>1.37982584251212E-7</v>
      </c>
    </row>
    <row r="1711" spans="1:29" s="98" customFormat="1" x14ac:dyDescent="0.25">
      <c r="A1711" s="98" t="s">
        <v>113</v>
      </c>
      <c r="B1711" s="98" t="s">
        <v>237</v>
      </c>
      <c r="C1711" s="98" t="s">
        <v>294</v>
      </c>
      <c r="D1711" s="98" t="s">
        <v>281</v>
      </c>
      <c r="E1711" s="98" t="s">
        <v>282</v>
      </c>
      <c r="F1711" s="98" t="s">
        <v>272</v>
      </c>
      <c r="G1711" s="98" t="s">
        <v>277</v>
      </c>
      <c r="H1711" s="98" t="s">
        <v>276</v>
      </c>
      <c r="I1711" s="99">
        <f t="shared" si="66"/>
        <v>8.3349462499999901E-6</v>
      </c>
      <c r="J1711" s="99">
        <f t="shared" si="66"/>
        <v>3.2811804166666641E-3</v>
      </c>
      <c r="K1711" s="99">
        <f t="shared" si="66"/>
        <v>3.4731821666666655E-2</v>
      </c>
      <c r="L1711" s="99">
        <f t="shared" si="66"/>
        <v>5.028263333333309E-2</v>
      </c>
      <c r="M1711" s="99">
        <f t="shared" si="66"/>
        <v>0.10326654166666648</v>
      </c>
      <c r="N1711" s="99">
        <f t="shared" si="65"/>
        <v>5.39598016666663E-2</v>
      </c>
      <c r="O1711" s="99">
        <f t="shared" si="65"/>
        <v>2.5612999999999997E-2</v>
      </c>
      <c r="P1711" s="99">
        <f t="shared" si="65"/>
        <v>1.2951649999999999E-2</v>
      </c>
      <c r="Q1711" s="99">
        <f t="shared" si="65"/>
        <v>6.0395454166666356E-3</v>
      </c>
      <c r="R1711" s="99">
        <f t="shared" si="65"/>
        <v>2.5694362499999995E-3</v>
      </c>
      <c r="S1711" s="101"/>
      <c r="T1711" s="99">
        <v>2.0593111945482999E-9</v>
      </c>
      <c r="U1711" s="99">
        <v>8.1067968055274798E-7</v>
      </c>
      <c r="V1711" s="99">
        <v>8.5811746134801908E-6</v>
      </c>
      <c r="W1711" s="99">
        <v>1.24233062348423E-5</v>
      </c>
      <c r="X1711" s="99">
        <v>2.5514015195533501E-5</v>
      </c>
      <c r="Y1711" s="99">
        <v>1.3331822461095301E-5</v>
      </c>
      <c r="Z1711" s="99">
        <v>6.3281916936135797E-6</v>
      </c>
      <c r="AA1711" s="99">
        <v>3.1999579880759898E-6</v>
      </c>
      <c r="AB1711" s="99">
        <v>1.4921876054719E-6</v>
      </c>
      <c r="AC1711" s="99">
        <v>6.3482938876818903E-7</v>
      </c>
    </row>
    <row r="1712" spans="1:29" s="98" customFormat="1" x14ac:dyDescent="0.25">
      <c r="A1712" s="98" t="s">
        <v>113</v>
      </c>
      <c r="B1712" s="98" t="s">
        <v>237</v>
      </c>
      <c r="C1712" s="98" t="s">
        <v>294</v>
      </c>
      <c r="D1712" s="98" t="s">
        <v>281</v>
      </c>
      <c r="E1712" s="98" t="s">
        <v>282</v>
      </c>
      <c r="F1712" s="98" t="s">
        <v>272</v>
      </c>
      <c r="G1712" s="98" t="s">
        <v>278</v>
      </c>
      <c r="H1712" s="98" t="s">
        <v>274</v>
      </c>
      <c r="I1712" s="99">
        <f t="shared" si="66"/>
        <v>1.825335064102556E-6</v>
      </c>
      <c r="J1712" s="99">
        <f t="shared" si="66"/>
        <v>6.1856878205128224E-4</v>
      </c>
      <c r="K1712" s="99">
        <f t="shared" si="66"/>
        <v>1.666043852564101E-3</v>
      </c>
      <c r="L1712" s="99">
        <f t="shared" si="66"/>
        <v>9.5811022435897276E-3</v>
      </c>
      <c r="M1712" s="99">
        <f t="shared" si="66"/>
        <v>2.3486117628205076E-2</v>
      </c>
      <c r="N1712" s="99">
        <f t="shared" si="65"/>
        <v>3.8797641666666592E-3</v>
      </c>
      <c r="O1712" s="99">
        <f t="shared" si="65"/>
        <v>3.177727948717944E-3</v>
      </c>
      <c r="P1712" s="99">
        <f t="shared" si="65"/>
        <v>9.4404467948717627E-4</v>
      </c>
      <c r="Q1712" s="99">
        <f t="shared" si="65"/>
        <v>3.8427139102563965E-4</v>
      </c>
      <c r="R1712" s="99">
        <f t="shared" si="65"/>
        <v>1.6143920833333329E-4</v>
      </c>
      <c r="S1712" s="101"/>
      <c r="T1712" s="99">
        <v>4.5098466367529799E-10</v>
      </c>
      <c r="U1712" s="99">
        <v>1.5282949394860399E-7</v>
      </c>
      <c r="V1712" s="99">
        <v>4.1162866001609002E-7</v>
      </c>
      <c r="W1712" s="99">
        <v>2.3671983615174701E-6</v>
      </c>
      <c r="X1712" s="99">
        <v>5.8027038804528501E-6</v>
      </c>
      <c r="Y1712" s="99">
        <v>9.5857148216450895E-7</v>
      </c>
      <c r="Z1712" s="99">
        <v>7.8511972863938695E-7</v>
      </c>
      <c r="AA1712" s="99">
        <v>2.3324466868898E-7</v>
      </c>
      <c r="AB1712" s="99">
        <v>9.4941749298473003E-8</v>
      </c>
      <c r="AC1712" s="99">
        <v>3.9886708202809199E-8</v>
      </c>
    </row>
    <row r="1713" spans="1:29" s="98" customFormat="1" x14ac:dyDescent="0.25">
      <c r="A1713" s="98" t="s">
        <v>113</v>
      </c>
      <c r="B1713" s="98" t="s">
        <v>237</v>
      </c>
      <c r="C1713" s="98" t="s">
        <v>294</v>
      </c>
      <c r="D1713" s="98" t="s">
        <v>281</v>
      </c>
      <c r="E1713" s="98" t="s">
        <v>282</v>
      </c>
      <c r="F1713" s="98" t="s">
        <v>272</v>
      </c>
      <c r="G1713" s="98" t="s">
        <v>278</v>
      </c>
      <c r="H1713" s="98" t="s">
        <v>275</v>
      </c>
      <c r="I1713" s="99">
        <f t="shared" si="66"/>
        <v>2.1346307371794866E-6</v>
      </c>
      <c r="J1713" s="99">
        <f t="shared" si="66"/>
        <v>8.7881996794871866E-4</v>
      </c>
      <c r="K1713" s="99">
        <f t="shared" si="66"/>
        <v>6.4335333333333279E-3</v>
      </c>
      <c r="L1713" s="99">
        <f t="shared" si="66"/>
        <v>1.3319279487179474E-2</v>
      </c>
      <c r="M1713" s="99">
        <f t="shared" si="66"/>
        <v>2.9820351282051193E-2</v>
      </c>
      <c r="N1713" s="99">
        <f t="shared" ref="N1713:R1763" si="67">1000*98.96*Y1713/24.45</f>
        <v>8.7906782051282127E-3</v>
      </c>
      <c r="O1713" s="99">
        <f t="shared" si="67"/>
        <v>4.7445073076922998E-3</v>
      </c>
      <c r="P1713" s="99">
        <f t="shared" si="67"/>
        <v>1.4986290705128183E-3</v>
      </c>
      <c r="Q1713" s="99">
        <f t="shared" si="67"/>
        <v>5.9984551282051056E-4</v>
      </c>
      <c r="R1713" s="99">
        <f t="shared" si="67"/>
        <v>2.3627862499999905E-4</v>
      </c>
      <c r="S1713" s="101"/>
      <c r="T1713" s="99">
        <v>5.2740219810063102E-10</v>
      </c>
      <c r="U1713" s="99">
        <v>2.1712963031877701E-7</v>
      </c>
      <c r="V1713" s="99">
        <v>1.5895300121261101E-6</v>
      </c>
      <c r="W1713" s="99">
        <v>3.2907880301287201E-6</v>
      </c>
      <c r="X1713" s="99">
        <v>7.36769996813007E-6</v>
      </c>
      <c r="Y1713" s="99">
        <v>2.1719086713357398E-6</v>
      </c>
      <c r="Z1713" s="99">
        <v>1.1722231575694899E-6</v>
      </c>
      <c r="AA1713" s="99">
        <v>3.7026556966489901E-7</v>
      </c>
      <c r="AB1713" s="99">
        <v>1.4820354475001499E-7</v>
      </c>
      <c r="AC1713" s="99">
        <v>5.8377247183205097E-8</v>
      </c>
    </row>
    <row r="1714" spans="1:29" s="98" customFormat="1" x14ac:dyDescent="0.25">
      <c r="A1714" s="98" t="s">
        <v>113</v>
      </c>
      <c r="B1714" s="98" t="s">
        <v>237</v>
      </c>
      <c r="C1714" s="98" t="s">
        <v>294</v>
      </c>
      <c r="D1714" s="98" t="s">
        <v>281</v>
      </c>
      <c r="E1714" s="98" t="s">
        <v>282</v>
      </c>
      <c r="F1714" s="98" t="s">
        <v>272</v>
      </c>
      <c r="G1714" s="98" t="s">
        <v>278</v>
      </c>
      <c r="H1714" s="98" t="s">
        <v>276</v>
      </c>
      <c r="I1714" s="99">
        <f t="shared" ref="I1714:M1764" si="68">1000*98.96*T1714/24.45</f>
        <v>3.5263234134615357E-6</v>
      </c>
      <c r="J1714" s="99">
        <f t="shared" si="68"/>
        <v>1.3881917147435907E-3</v>
      </c>
      <c r="K1714" s="99">
        <f t="shared" si="68"/>
        <v>1.4694232243589721E-2</v>
      </c>
      <c r="L1714" s="99">
        <f t="shared" si="68"/>
        <v>2.1273421794871673E-2</v>
      </c>
      <c r="M1714" s="99">
        <f t="shared" si="68"/>
        <v>4.3689690705128237E-2</v>
      </c>
      <c r="N1714" s="99">
        <f t="shared" si="67"/>
        <v>2.2829146858974195E-2</v>
      </c>
      <c r="O1714" s="99">
        <f t="shared" si="67"/>
        <v>1.0836269230769245E-2</v>
      </c>
      <c r="P1714" s="99">
        <f t="shared" si="67"/>
        <v>5.479544230769226E-3</v>
      </c>
      <c r="Q1714" s="99">
        <f t="shared" si="67"/>
        <v>2.555192291666653E-3</v>
      </c>
      <c r="R1714" s="99">
        <f t="shared" si="67"/>
        <v>1.0870691826923066E-3</v>
      </c>
      <c r="S1714" s="101"/>
      <c r="T1714" s="99">
        <v>8.7124704384735797E-10</v>
      </c>
      <c r="U1714" s="99">
        <v>3.4297986484924E-7</v>
      </c>
      <c r="V1714" s="99">
        <v>3.6304969518569998E-6</v>
      </c>
      <c r="W1714" s="99">
        <v>5.2560141762794302E-6</v>
      </c>
      <c r="X1714" s="99">
        <v>1.07943910442642E-5</v>
      </c>
      <c r="Y1714" s="99">
        <v>5.64038642584801E-6</v>
      </c>
      <c r="Z1714" s="99">
        <v>2.67731187037498E-6</v>
      </c>
      <c r="AA1714" s="99">
        <v>1.3538283795706101E-6</v>
      </c>
      <c r="AB1714" s="99">
        <v>6.3131014077657297E-7</v>
      </c>
      <c r="AC1714" s="99">
        <v>2.6858166447884899E-7</v>
      </c>
    </row>
    <row r="1715" spans="1:29" s="98" customFormat="1" x14ac:dyDescent="0.25">
      <c r="A1715" s="98" t="s">
        <v>113</v>
      </c>
      <c r="B1715" s="98" t="s">
        <v>237</v>
      </c>
      <c r="C1715" s="98" t="s">
        <v>294</v>
      </c>
      <c r="D1715" s="98" t="s">
        <v>281</v>
      </c>
      <c r="E1715" s="98" t="s">
        <v>282</v>
      </c>
      <c r="F1715" s="98" t="s">
        <v>279</v>
      </c>
      <c r="G1715" s="98" t="s">
        <v>273</v>
      </c>
      <c r="H1715" s="98" t="s">
        <v>274</v>
      </c>
      <c r="I1715" s="99">
        <f t="shared" si="68"/>
        <v>0</v>
      </c>
      <c r="J1715" s="99">
        <f t="shared" si="68"/>
        <v>0</v>
      </c>
      <c r="K1715" s="99">
        <f t="shared" si="68"/>
        <v>0</v>
      </c>
      <c r="L1715" s="99">
        <f t="shared" si="68"/>
        <v>0</v>
      </c>
      <c r="M1715" s="99">
        <f t="shared" si="68"/>
        <v>0</v>
      </c>
      <c r="N1715" s="99">
        <f t="shared" si="67"/>
        <v>0</v>
      </c>
      <c r="O1715" s="99">
        <f t="shared" si="67"/>
        <v>0</v>
      </c>
      <c r="P1715" s="99">
        <f t="shared" si="67"/>
        <v>0</v>
      </c>
      <c r="Q1715" s="99">
        <f t="shared" si="67"/>
        <v>0</v>
      </c>
      <c r="R1715" s="99">
        <f t="shared" si="67"/>
        <v>0</v>
      </c>
      <c r="S1715" s="101"/>
      <c r="T1715" s="99">
        <v>0</v>
      </c>
      <c r="U1715" s="99">
        <v>0</v>
      </c>
      <c r="V1715" s="99">
        <v>0</v>
      </c>
      <c r="W1715" s="99">
        <v>0</v>
      </c>
      <c r="X1715" s="99">
        <v>0</v>
      </c>
      <c r="Y1715" s="99">
        <v>0</v>
      </c>
      <c r="Z1715" s="99">
        <v>0</v>
      </c>
      <c r="AA1715" s="99">
        <v>0</v>
      </c>
      <c r="AB1715" s="99">
        <v>0</v>
      </c>
      <c r="AC1715" s="99">
        <v>0</v>
      </c>
    </row>
    <row r="1716" spans="1:29" s="98" customFormat="1" x14ac:dyDescent="0.25">
      <c r="A1716" s="98" t="s">
        <v>113</v>
      </c>
      <c r="B1716" s="98" t="s">
        <v>237</v>
      </c>
      <c r="C1716" s="98" t="s">
        <v>294</v>
      </c>
      <c r="D1716" s="98" t="s">
        <v>281</v>
      </c>
      <c r="E1716" s="98" t="s">
        <v>282</v>
      </c>
      <c r="F1716" s="98" t="s">
        <v>279</v>
      </c>
      <c r="G1716" s="98" t="s">
        <v>273</v>
      </c>
      <c r="H1716" s="98" t="s">
        <v>275</v>
      </c>
      <c r="I1716" s="99">
        <f t="shared" si="68"/>
        <v>0</v>
      </c>
      <c r="J1716" s="99">
        <f t="shared" si="68"/>
        <v>0</v>
      </c>
      <c r="K1716" s="99">
        <f t="shared" si="68"/>
        <v>0</v>
      </c>
      <c r="L1716" s="99">
        <f t="shared" si="68"/>
        <v>0</v>
      </c>
      <c r="M1716" s="99">
        <f t="shared" si="68"/>
        <v>0</v>
      </c>
      <c r="N1716" s="99">
        <f t="shared" si="67"/>
        <v>0</v>
      </c>
      <c r="O1716" s="99">
        <f t="shared" si="67"/>
        <v>0</v>
      </c>
      <c r="P1716" s="99">
        <f t="shared" si="67"/>
        <v>0</v>
      </c>
      <c r="Q1716" s="99">
        <f t="shared" si="67"/>
        <v>0</v>
      </c>
      <c r="R1716" s="99">
        <f t="shared" si="67"/>
        <v>0</v>
      </c>
      <c r="S1716" s="101"/>
      <c r="T1716" s="99">
        <v>0</v>
      </c>
      <c r="U1716" s="99">
        <v>0</v>
      </c>
      <c r="V1716" s="99">
        <v>0</v>
      </c>
      <c r="W1716" s="99">
        <v>0</v>
      </c>
      <c r="X1716" s="99">
        <v>0</v>
      </c>
      <c r="Y1716" s="99">
        <v>0</v>
      </c>
      <c r="Z1716" s="99">
        <v>0</v>
      </c>
      <c r="AA1716" s="99">
        <v>0</v>
      </c>
      <c r="AB1716" s="99">
        <v>0</v>
      </c>
      <c r="AC1716" s="99">
        <v>0</v>
      </c>
    </row>
    <row r="1717" spans="1:29" s="98" customFormat="1" x14ac:dyDescent="0.25">
      <c r="A1717" s="98" t="s">
        <v>113</v>
      </c>
      <c r="B1717" s="98" t="s">
        <v>237</v>
      </c>
      <c r="C1717" s="98" t="s">
        <v>294</v>
      </c>
      <c r="D1717" s="98" t="s">
        <v>281</v>
      </c>
      <c r="E1717" s="98" t="s">
        <v>282</v>
      </c>
      <c r="F1717" s="98" t="s">
        <v>279</v>
      </c>
      <c r="G1717" s="98" t="s">
        <v>273</v>
      </c>
      <c r="H1717" s="98" t="s">
        <v>276</v>
      </c>
      <c r="I1717" s="99">
        <f t="shared" si="68"/>
        <v>0</v>
      </c>
      <c r="J1717" s="99">
        <f t="shared" si="68"/>
        <v>0</v>
      </c>
      <c r="K1717" s="99">
        <f t="shared" si="68"/>
        <v>0</v>
      </c>
      <c r="L1717" s="99">
        <f t="shared" si="68"/>
        <v>0</v>
      </c>
      <c r="M1717" s="99">
        <f t="shared" si="68"/>
        <v>0</v>
      </c>
      <c r="N1717" s="99">
        <f t="shared" si="67"/>
        <v>0</v>
      </c>
      <c r="O1717" s="99">
        <f t="shared" si="67"/>
        <v>0</v>
      </c>
      <c r="P1717" s="99">
        <f t="shared" si="67"/>
        <v>0</v>
      </c>
      <c r="Q1717" s="99">
        <f t="shared" si="67"/>
        <v>0</v>
      </c>
      <c r="R1717" s="99">
        <f t="shared" si="67"/>
        <v>0</v>
      </c>
      <c r="S1717" s="101"/>
      <c r="T1717" s="99">
        <v>0</v>
      </c>
      <c r="U1717" s="99">
        <v>0</v>
      </c>
      <c r="V1717" s="99">
        <v>0</v>
      </c>
      <c r="W1717" s="99">
        <v>0</v>
      </c>
      <c r="X1717" s="99">
        <v>0</v>
      </c>
      <c r="Y1717" s="99">
        <v>0</v>
      </c>
      <c r="Z1717" s="99">
        <v>0</v>
      </c>
      <c r="AA1717" s="99">
        <v>0</v>
      </c>
      <c r="AB1717" s="99">
        <v>0</v>
      </c>
      <c r="AC1717" s="99">
        <v>0</v>
      </c>
    </row>
    <row r="1718" spans="1:29" s="98" customFormat="1" x14ac:dyDescent="0.25">
      <c r="A1718" s="98" t="s">
        <v>113</v>
      </c>
      <c r="B1718" s="98" t="s">
        <v>237</v>
      </c>
      <c r="C1718" s="98" t="s">
        <v>294</v>
      </c>
      <c r="D1718" s="98" t="s">
        <v>281</v>
      </c>
      <c r="E1718" s="98" t="s">
        <v>282</v>
      </c>
      <c r="F1718" s="98" t="s">
        <v>279</v>
      </c>
      <c r="G1718" s="98" t="s">
        <v>277</v>
      </c>
      <c r="H1718" s="98" t="s">
        <v>274</v>
      </c>
      <c r="I1718" s="99">
        <f t="shared" si="68"/>
        <v>0</v>
      </c>
      <c r="J1718" s="99">
        <f t="shared" si="68"/>
        <v>0</v>
      </c>
      <c r="K1718" s="99">
        <f t="shared" si="68"/>
        <v>0</v>
      </c>
      <c r="L1718" s="99">
        <f t="shared" si="68"/>
        <v>0</v>
      </c>
      <c r="M1718" s="99">
        <f t="shared" si="68"/>
        <v>0</v>
      </c>
      <c r="N1718" s="99">
        <f t="shared" si="67"/>
        <v>0</v>
      </c>
      <c r="O1718" s="99">
        <f t="shared" si="67"/>
        <v>0</v>
      </c>
      <c r="P1718" s="99">
        <f t="shared" si="67"/>
        <v>0</v>
      </c>
      <c r="Q1718" s="99">
        <f t="shared" si="67"/>
        <v>0</v>
      </c>
      <c r="R1718" s="99">
        <f t="shared" si="67"/>
        <v>0</v>
      </c>
      <c r="S1718" s="101"/>
      <c r="T1718" s="99">
        <v>0</v>
      </c>
      <c r="U1718" s="99">
        <v>0</v>
      </c>
      <c r="V1718" s="99">
        <v>0</v>
      </c>
      <c r="W1718" s="99">
        <v>0</v>
      </c>
      <c r="X1718" s="99">
        <v>0</v>
      </c>
      <c r="Y1718" s="99">
        <v>0</v>
      </c>
      <c r="Z1718" s="99">
        <v>0</v>
      </c>
      <c r="AA1718" s="99">
        <v>0</v>
      </c>
      <c r="AB1718" s="99">
        <v>0</v>
      </c>
      <c r="AC1718" s="99">
        <v>0</v>
      </c>
    </row>
    <row r="1719" spans="1:29" s="98" customFormat="1" x14ac:dyDescent="0.25">
      <c r="A1719" s="98" t="s">
        <v>113</v>
      </c>
      <c r="B1719" s="98" t="s">
        <v>237</v>
      </c>
      <c r="C1719" s="98" t="s">
        <v>294</v>
      </c>
      <c r="D1719" s="98" t="s">
        <v>281</v>
      </c>
      <c r="E1719" s="98" t="s">
        <v>282</v>
      </c>
      <c r="F1719" s="98" t="s">
        <v>279</v>
      </c>
      <c r="G1719" s="98" t="s">
        <v>277</v>
      </c>
      <c r="H1719" s="98" t="s">
        <v>275</v>
      </c>
      <c r="I1719" s="99">
        <f t="shared" si="68"/>
        <v>0</v>
      </c>
      <c r="J1719" s="99">
        <f t="shared" si="68"/>
        <v>0</v>
      </c>
      <c r="K1719" s="99">
        <f t="shared" si="68"/>
        <v>0</v>
      </c>
      <c r="L1719" s="99">
        <f t="shared" si="68"/>
        <v>0</v>
      </c>
      <c r="M1719" s="99">
        <f t="shared" si="68"/>
        <v>0</v>
      </c>
      <c r="N1719" s="99">
        <f t="shared" si="67"/>
        <v>0</v>
      </c>
      <c r="O1719" s="99">
        <f t="shared" si="67"/>
        <v>0</v>
      </c>
      <c r="P1719" s="99">
        <f t="shared" si="67"/>
        <v>0</v>
      </c>
      <c r="Q1719" s="99">
        <f t="shared" si="67"/>
        <v>0</v>
      </c>
      <c r="R1719" s="99">
        <f t="shared" si="67"/>
        <v>0</v>
      </c>
      <c r="S1719" s="101"/>
      <c r="T1719" s="99">
        <v>0</v>
      </c>
      <c r="U1719" s="99">
        <v>0</v>
      </c>
      <c r="V1719" s="99">
        <v>0</v>
      </c>
      <c r="W1719" s="99">
        <v>0</v>
      </c>
      <c r="X1719" s="99">
        <v>0</v>
      </c>
      <c r="Y1719" s="99">
        <v>0</v>
      </c>
      <c r="Z1719" s="99">
        <v>0</v>
      </c>
      <c r="AA1719" s="99">
        <v>0</v>
      </c>
      <c r="AB1719" s="99">
        <v>0</v>
      </c>
      <c r="AC1719" s="99">
        <v>0</v>
      </c>
    </row>
    <row r="1720" spans="1:29" s="98" customFormat="1" x14ac:dyDescent="0.25">
      <c r="A1720" s="98" t="s">
        <v>113</v>
      </c>
      <c r="B1720" s="98" t="s">
        <v>237</v>
      </c>
      <c r="C1720" s="98" t="s">
        <v>294</v>
      </c>
      <c r="D1720" s="98" t="s">
        <v>281</v>
      </c>
      <c r="E1720" s="98" t="s">
        <v>282</v>
      </c>
      <c r="F1720" s="98" t="s">
        <v>279</v>
      </c>
      <c r="G1720" s="98" t="s">
        <v>277</v>
      </c>
      <c r="H1720" s="98" t="s">
        <v>276</v>
      </c>
      <c r="I1720" s="99">
        <f t="shared" si="68"/>
        <v>0</v>
      </c>
      <c r="J1720" s="99">
        <f t="shared" si="68"/>
        <v>0</v>
      </c>
      <c r="K1720" s="99">
        <f t="shared" si="68"/>
        <v>0</v>
      </c>
      <c r="L1720" s="99">
        <f t="shared" si="68"/>
        <v>0</v>
      </c>
      <c r="M1720" s="99">
        <f t="shared" si="68"/>
        <v>0</v>
      </c>
      <c r="N1720" s="99">
        <f t="shared" si="67"/>
        <v>0</v>
      </c>
      <c r="O1720" s="99">
        <f t="shared" si="67"/>
        <v>0</v>
      </c>
      <c r="P1720" s="99">
        <f t="shared" si="67"/>
        <v>0</v>
      </c>
      <c r="Q1720" s="99">
        <f t="shared" si="67"/>
        <v>0</v>
      </c>
      <c r="R1720" s="99">
        <f t="shared" si="67"/>
        <v>0</v>
      </c>
      <c r="S1720" s="101"/>
      <c r="T1720" s="99">
        <v>0</v>
      </c>
      <c r="U1720" s="99">
        <v>0</v>
      </c>
      <c r="V1720" s="99">
        <v>0</v>
      </c>
      <c r="W1720" s="99">
        <v>0</v>
      </c>
      <c r="X1720" s="99">
        <v>0</v>
      </c>
      <c r="Y1720" s="99">
        <v>0</v>
      </c>
      <c r="Z1720" s="99">
        <v>0</v>
      </c>
      <c r="AA1720" s="99">
        <v>0</v>
      </c>
      <c r="AB1720" s="99">
        <v>0</v>
      </c>
      <c r="AC1720" s="99">
        <v>0</v>
      </c>
    </row>
    <row r="1721" spans="1:29" s="98" customFormat="1" x14ac:dyDescent="0.25">
      <c r="A1721" s="98" t="s">
        <v>113</v>
      </c>
      <c r="B1721" s="98" t="s">
        <v>237</v>
      </c>
      <c r="C1721" s="98" t="s">
        <v>294</v>
      </c>
      <c r="D1721" s="98" t="s">
        <v>281</v>
      </c>
      <c r="E1721" s="98" t="s">
        <v>282</v>
      </c>
      <c r="F1721" s="98" t="s">
        <v>279</v>
      </c>
      <c r="G1721" s="98" t="s">
        <v>278</v>
      </c>
      <c r="H1721" s="98" t="s">
        <v>274</v>
      </c>
      <c r="I1721" s="99">
        <f t="shared" si="68"/>
        <v>0</v>
      </c>
      <c r="J1721" s="99">
        <f t="shared" si="68"/>
        <v>0</v>
      </c>
      <c r="K1721" s="99">
        <f t="shared" si="68"/>
        <v>0</v>
      </c>
      <c r="L1721" s="99">
        <f t="shared" si="68"/>
        <v>0</v>
      </c>
      <c r="M1721" s="99">
        <f t="shared" si="68"/>
        <v>0</v>
      </c>
      <c r="N1721" s="99">
        <f t="shared" si="67"/>
        <v>0</v>
      </c>
      <c r="O1721" s="99">
        <f t="shared" si="67"/>
        <v>0</v>
      </c>
      <c r="P1721" s="99">
        <f t="shared" si="67"/>
        <v>0</v>
      </c>
      <c r="Q1721" s="99">
        <f t="shared" si="67"/>
        <v>0</v>
      </c>
      <c r="R1721" s="99">
        <f t="shared" si="67"/>
        <v>0</v>
      </c>
      <c r="S1721" s="101"/>
      <c r="T1721" s="99">
        <v>0</v>
      </c>
      <c r="U1721" s="99">
        <v>0</v>
      </c>
      <c r="V1721" s="99">
        <v>0</v>
      </c>
      <c r="W1721" s="99">
        <v>0</v>
      </c>
      <c r="X1721" s="99">
        <v>0</v>
      </c>
      <c r="Y1721" s="99">
        <v>0</v>
      </c>
      <c r="Z1721" s="99">
        <v>0</v>
      </c>
      <c r="AA1721" s="99">
        <v>0</v>
      </c>
      <c r="AB1721" s="99">
        <v>0</v>
      </c>
      <c r="AC1721" s="99">
        <v>0</v>
      </c>
    </row>
    <row r="1722" spans="1:29" s="98" customFormat="1" x14ac:dyDescent="0.25">
      <c r="A1722" s="98" t="s">
        <v>113</v>
      </c>
      <c r="B1722" s="98" t="s">
        <v>237</v>
      </c>
      <c r="C1722" s="98" t="s">
        <v>294</v>
      </c>
      <c r="D1722" s="98" t="s">
        <v>281</v>
      </c>
      <c r="E1722" s="98" t="s">
        <v>282</v>
      </c>
      <c r="F1722" s="98" t="s">
        <v>279</v>
      </c>
      <c r="G1722" s="98" t="s">
        <v>278</v>
      </c>
      <c r="H1722" s="98" t="s">
        <v>275</v>
      </c>
      <c r="I1722" s="99">
        <f t="shared" si="68"/>
        <v>0</v>
      </c>
      <c r="J1722" s="99">
        <f t="shared" si="68"/>
        <v>0</v>
      </c>
      <c r="K1722" s="99">
        <f t="shared" si="68"/>
        <v>0</v>
      </c>
      <c r="L1722" s="99">
        <f t="shared" si="68"/>
        <v>0</v>
      </c>
      <c r="M1722" s="99">
        <f t="shared" si="68"/>
        <v>0</v>
      </c>
      <c r="N1722" s="99">
        <f t="shared" si="67"/>
        <v>0</v>
      </c>
      <c r="O1722" s="99">
        <f t="shared" si="67"/>
        <v>0</v>
      </c>
      <c r="P1722" s="99">
        <f t="shared" si="67"/>
        <v>0</v>
      </c>
      <c r="Q1722" s="99">
        <f t="shared" si="67"/>
        <v>0</v>
      </c>
      <c r="R1722" s="99">
        <f t="shared" si="67"/>
        <v>0</v>
      </c>
      <c r="S1722" s="101"/>
      <c r="T1722" s="99">
        <v>0</v>
      </c>
      <c r="U1722" s="99">
        <v>0</v>
      </c>
      <c r="V1722" s="99">
        <v>0</v>
      </c>
      <c r="W1722" s="99">
        <v>0</v>
      </c>
      <c r="X1722" s="99">
        <v>0</v>
      </c>
      <c r="Y1722" s="99">
        <v>0</v>
      </c>
      <c r="Z1722" s="99">
        <v>0</v>
      </c>
      <c r="AA1722" s="99">
        <v>0</v>
      </c>
      <c r="AB1722" s="99">
        <v>0</v>
      </c>
      <c r="AC1722" s="99">
        <v>0</v>
      </c>
    </row>
    <row r="1723" spans="1:29" s="98" customFormat="1" x14ac:dyDescent="0.25">
      <c r="A1723" s="98" t="s">
        <v>113</v>
      </c>
      <c r="B1723" s="98" t="s">
        <v>237</v>
      </c>
      <c r="C1723" s="98" t="s">
        <v>294</v>
      </c>
      <c r="D1723" s="98" t="s">
        <v>281</v>
      </c>
      <c r="E1723" s="98" t="s">
        <v>282</v>
      </c>
      <c r="F1723" s="98" t="s">
        <v>279</v>
      </c>
      <c r="G1723" s="98" t="s">
        <v>278</v>
      </c>
      <c r="H1723" s="98" t="s">
        <v>276</v>
      </c>
      <c r="I1723" s="99">
        <f t="shared" si="68"/>
        <v>0</v>
      </c>
      <c r="J1723" s="99">
        <f t="shared" si="68"/>
        <v>0</v>
      </c>
      <c r="K1723" s="99">
        <f t="shared" si="68"/>
        <v>0</v>
      </c>
      <c r="L1723" s="99">
        <f t="shared" si="68"/>
        <v>0</v>
      </c>
      <c r="M1723" s="99">
        <f t="shared" si="68"/>
        <v>0</v>
      </c>
      <c r="N1723" s="99">
        <f t="shared" si="67"/>
        <v>0</v>
      </c>
      <c r="O1723" s="99">
        <f t="shared" si="67"/>
        <v>0</v>
      </c>
      <c r="P1723" s="99">
        <f t="shared" si="67"/>
        <v>0</v>
      </c>
      <c r="Q1723" s="99">
        <f t="shared" si="67"/>
        <v>0</v>
      </c>
      <c r="R1723" s="99">
        <f t="shared" si="67"/>
        <v>0</v>
      </c>
      <c r="S1723" s="101"/>
      <c r="T1723" s="99">
        <v>0</v>
      </c>
      <c r="U1723" s="99">
        <v>0</v>
      </c>
      <c r="V1723" s="99">
        <v>0</v>
      </c>
      <c r="W1723" s="99">
        <v>0</v>
      </c>
      <c r="X1723" s="99">
        <v>0</v>
      </c>
      <c r="Y1723" s="99">
        <v>0</v>
      </c>
      <c r="Z1723" s="99">
        <v>0</v>
      </c>
      <c r="AA1723" s="99">
        <v>0</v>
      </c>
      <c r="AB1723" s="99">
        <v>0</v>
      </c>
      <c r="AC1723" s="99">
        <v>0</v>
      </c>
    </row>
    <row r="1724" spans="1:29" s="98" customFormat="1" x14ac:dyDescent="0.25">
      <c r="A1724" s="98" t="s">
        <v>113</v>
      </c>
      <c r="B1724" s="98" t="s">
        <v>237</v>
      </c>
      <c r="C1724" s="98" t="s">
        <v>294</v>
      </c>
      <c r="D1724" s="98" t="s">
        <v>281</v>
      </c>
      <c r="E1724" s="98" t="s">
        <v>282</v>
      </c>
      <c r="F1724" s="98" t="s">
        <v>280</v>
      </c>
      <c r="G1724" s="98" t="s">
        <v>273</v>
      </c>
      <c r="H1724" s="98" t="s">
        <v>274</v>
      </c>
      <c r="I1724" s="99">
        <f t="shared" si="68"/>
        <v>5.0815099999999655E-12</v>
      </c>
      <c r="J1724" s="99">
        <f t="shared" si="68"/>
        <v>1.153419999999999E-5</v>
      </c>
      <c r="K1724" s="99">
        <f t="shared" si="68"/>
        <v>9.0701499999999735E-5</v>
      </c>
      <c r="L1724" s="99">
        <f t="shared" si="68"/>
        <v>5.8384399999999916E-4</v>
      </c>
      <c r="M1724" s="99">
        <f t="shared" si="68"/>
        <v>1.9515249999999969E-3</v>
      </c>
      <c r="N1724" s="99">
        <f t="shared" si="67"/>
        <v>4.2127899999999722E-4</v>
      </c>
      <c r="O1724" s="99">
        <f t="shared" si="67"/>
        <v>3.1031599999999988E-4</v>
      </c>
      <c r="P1724" s="99">
        <f t="shared" si="67"/>
        <v>1.1476899999999989E-4</v>
      </c>
      <c r="Q1724" s="99">
        <f t="shared" si="67"/>
        <v>5.0620399999999703E-5</v>
      </c>
      <c r="R1724" s="99">
        <f t="shared" si="67"/>
        <v>2.2939499999999966E-5</v>
      </c>
      <c r="S1724" s="101"/>
      <c r="T1724" s="99">
        <v>1.2554862520210101E-15</v>
      </c>
      <c r="U1724" s="99">
        <v>2.8497492926434901E-9</v>
      </c>
      <c r="V1724" s="99">
        <v>2.2409576343977301E-8</v>
      </c>
      <c r="W1724" s="99">
        <v>1.44250058609539E-7</v>
      </c>
      <c r="X1724" s="99">
        <v>4.8216235094987802E-7</v>
      </c>
      <c r="Y1724" s="99">
        <v>1.04085201596604E-7</v>
      </c>
      <c r="Z1724" s="99">
        <v>7.6669626111560199E-8</v>
      </c>
      <c r="AA1724" s="99">
        <v>2.8355922089733199E-8</v>
      </c>
      <c r="AB1724" s="99">
        <v>1.25067580840743E-8</v>
      </c>
      <c r="AC1724" s="99">
        <v>5.66765132376717E-9</v>
      </c>
    </row>
    <row r="1725" spans="1:29" s="98" customFormat="1" x14ac:dyDescent="0.25">
      <c r="A1725" s="98" t="s">
        <v>113</v>
      </c>
      <c r="B1725" s="98" t="s">
        <v>237</v>
      </c>
      <c r="C1725" s="98" t="s">
        <v>294</v>
      </c>
      <c r="D1725" s="98" t="s">
        <v>281</v>
      </c>
      <c r="E1725" s="98" t="s">
        <v>282</v>
      </c>
      <c r="F1725" s="98" t="s">
        <v>280</v>
      </c>
      <c r="G1725" s="98" t="s">
        <v>273</v>
      </c>
      <c r="H1725" s="98" t="s">
        <v>275</v>
      </c>
      <c r="I1725" s="99">
        <f t="shared" si="68"/>
        <v>1.974E-8</v>
      </c>
      <c r="J1725" s="99">
        <f t="shared" si="68"/>
        <v>2.8127499999999978E-4</v>
      </c>
      <c r="K1725" s="99">
        <f t="shared" si="68"/>
        <v>2.7751200000000003E-3</v>
      </c>
      <c r="L1725" s="99">
        <f t="shared" si="68"/>
        <v>8.2404549999999781E-3</v>
      </c>
      <c r="M1725" s="99">
        <f t="shared" si="68"/>
        <v>2.1530399999999991E-2</v>
      </c>
      <c r="N1725" s="99">
        <f t="shared" si="67"/>
        <v>3.1932699999999976E-3</v>
      </c>
      <c r="O1725" s="99">
        <f t="shared" si="67"/>
        <v>1.4655499999999988E-3</v>
      </c>
      <c r="P1725" s="99">
        <f t="shared" si="67"/>
        <v>5.376279999999979E-4</v>
      </c>
      <c r="Q1725" s="99">
        <f t="shared" si="67"/>
        <v>2.8444349999999974E-4</v>
      </c>
      <c r="R1725" s="99">
        <f t="shared" si="67"/>
        <v>1.5920099999999977E-4</v>
      </c>
      <c r="S1725" s="101"/>
      <c r="T1725" s="99">
        <v>4.8771523848019402E-12</v>
      </c>
      <c r="U1725" s="99">
        <v>6.9494480092966797E-8</v>
      </c>
      <c r="V1725" s="99">
        <v>6.8564757477768799E-7</v>
      </c>
      <c r="W1725" s="99">
        <v>2.0359652864793801E-6</v>
      </c>
      <c r="X1725" s="99">
        <v>5.3195056588520597E-6</v>
      </c>
      <c r="Y1725" s="99">
        <v>7.8895969583670105E-7</v>
      </c>
      <c r="Z1725" s="99">
        <v>3.6209273949070299E-7</v>
      </c>
      <c r="AA1725" s="99">
        <v>1.3283149353273999E-7</v>
      </c>
      <c r="AB1725" s="99">
        <v>7.0277319876717806E-8</v>
      </c>
      <c r="AC1725" s="99">
        <v>3.9333715137429202E-8</v>
      </c>
    </row>
    <row r="1726" spans="1:29" s="98" customFormat="1" x14ac:dyDescent="0.25">
      <c r="A1726" s="98" t="s">
        <v>113</v>
      </c>
      <c r="B1726" s="98" t="s">
        <v>237</v>
      </c>
      <c r="C1726" s="98" t="s">
        <v>294</v>
      </c>
      <c r="D1726" s="98" t="s">
        <v>281</v>
      </c>
      <c r="E1726" s="98" t="s">
        <v>282</v>
      </c>
      <c r="F1726" s="98" t="s">
        <v>280</v>
      </c>
      <c r="G1726" s="98" t="s">
        <v>273</v>
      </c>
      <c r="H1726" s="98" t="s">
        <v>276</v>
      </c>
      <c r="I1726" s="99">
        <f t="shared" si="68"/>
        <v>1.6213754999999947E-5</v>
      </c>
      <c r="J1726" s="99">
        <f t="shared" si="68"/>
        <v>9.1949194999999713E-3</v>
      </c>
      <c r="K1726" s="99">
        <f t="shared" si="68"/>
        <v>6.281352999999977E-2</v>
      </c>
      <c r="L1726" s="99">
        <f t="shared" si="68"/>
        <v>0.11661054999999992</v>
      </c>
      <c r="M1726" s="99">
        <f t="shared" si="68"/>
        <v>0.28802794999999998</v>
      </c>
      <c r="N1726" s="99">
        <f t="shared" si="67"/>
        <v>0.11453429999999948</v>
      </c>
      <c r="O1726" s="99">
        <f t="shared" si="67"/>
        <v>7.1733564999999583E-2</v>
      </c>
      <c r="P1726" s="99">
        <f t="shared" si="67"/>
        <v>3.0289124999999976E-2</v>
      </c>
      <c r="Q1726" s="99">
        <f t="shared" si="67"/>
        <v>1.3825229999999982E-2</v>
      </c>
      <c r="R1726" s="99">
        <f t="shared" si="67"/>
        <v>5.8155099999999847E-3</v>
      </c>
      <c r="S1726" s="101"/>
      <c r="T1726" s="99">
        <v>4.0059247145311104E-9</v>
      </c>
      <c r="U1726" s="99">
        <v>2.2717843752526201E-6</v>
      </c>
      <c r="V1726" s="99">
        <v>1.5519308897534299E-5</v>
      </c>
      <c r="W1726" s="99">
        <v>2.8810912969886801E-5</v>
      </c>
      <c r="X1726" s="99">
        <v>7.1162928228577193E-5</v>
      </c>
      <c r="Y1726" s="99">
        <v>2.8297934872675699E-5</v>
      </c>
      <c r="Z1726" s="99">
        <v>1.77231776904809E-5</v>
      </c>
      <c r="AA1726" s="99">
        <v>7.4835196670371804E-6</v>
      </c>
      <c r="AB1726" s="99">
        <v>3.4157929820129301E-6</v>
      </c>
      <c r="AC1726" s="99">
        <v>1.43683528193209E-6</v>
      </c>
    </row>
    <row r="1727" spans="1:29" s="98" customFormat="1" x14ac:dyDescent="0.25">
      <c r="A1727" s="98" t="s">
        <v>113</v>
      </c>
      <c r="B1727" s="98" t="s">
        <v>237</v>
      </c>
      <c r="C1727" s="98" t="s">
        <v>294</v>
      </c>
      <c r="D1727" s="98" t="s">
        <v>281</v>
      </c>
      <c r="E1727" s="98" t="s">
        <v>282</v>
      </c>
      <c r="F1727" s="98" t="s">
        <v>280</v>
      </c>
      <c r="G1727" s="98" t="s">
        <v>277</v>
      </c>
      <c r="H1727" s="98" t="s">
        <v>274</v>
      </c>
      <c r="I1727" s="99">
        <f t="shared" si="68"/>
        <v>4.314428333333315E-6</v>
      </c>
      <c r="J1727" s="99">
        <f t="shared" si="68"/>
        <v>1.4620716666666632E-3</v>
      </c>
      <c r="K1727" s="99">
        <f t="shared" si="68"/>
        <v>3.9379218333333334E-3</v>
      </c>
      <c r="L1727" s="99">
        <f t="shared" si="68"/>
        <v>2.2646241666666664E-2</v>
      </c>
      <c r="M1727" s="99">
        <f t="shared" si="68"/>
        <v>5.5512641666666578E-2</v>
      </c>
      <c r="N1727" s="99">
        <f t="shared" si="67"/>
        <v>9.1703516666666526E-3</v>
      </c>
      <c r="O1727" s="99">
        <f t="shared" si="67"/>
        <v>7.5109933333333259E-3</v>
      </c>
      <c r="P1727" s="99">
        <f t="shared" si="67"/>
        <v>2.2313783333333297E-3</v>
      </c>
      <c r="Q1727" s="99">
        <f t="shared" si="67"/>
        <v>9.0827783333332994E-4</v>
      </c>
      <c r="R1727" s="99">
        <f t="shared" si="67"/>
        <v>3.8158358333333341E-4</v>
      </c>
      <c r="S1727" s="101"/>
      <c r="T1727" s="99">
        <v>1.06596375050525E-9</v>
      </c>
      <c r="U1727" s="99">
        <v>3.6123334933306297E-7</v>
      </c>
      <c r="V1727" s="99">
        <v>9.7294046912894106E-7</v>
      </c>
      <c r="W1727" s="99">
        <v>5.5951961272231198E-6</v>
      </c>
      <c r="X1727" s="99">
        <v>1.3715481899252201E-5</v>
      </c>
      <c r="Y1727" s="99">
        <v>2.2657144123888402E-6</v>
      </c>
      <c r="Z1727" s="99">
        <v>1.8557375404203701E-6</v>
      </c>
      <c r="AA1727" s="99">
        <v>5.5130558053759004E-7</v>
      </c>
      <c r="AB1727" s="99">
        <v>2.2440777106911799E-7</v>
      </c>
      <c r="AC1727" s="99">
        <v>9.4277673933912704E-8</v>
      </c>
    </row>
    <row r="1728" spans="1:29" s="98" customFormat="1" x14ac:dyDescent="0.25">
      <c r="A1728" s="98" t="s">
        <v>113</v>
      </c>
      <c r="B1728" s="98" t="s">
        <v>237</v>
      </c>
      <c r="C1728" s="98" t="s">
        <v>294</v>
      </c>
      <c r="D1728" s="98" t="s">
        <v>281</v>
      </c>
      <c r="E1728" s="98" t="s">
        <v>282</v>
      </c>
      <c r="F1728" s="98" t="s">
        <v>280</v>
      </c>
      <c r="G1728" s="98" t="s">
        <v>277</v>
      </c>
      <c r="H1728" s="98" t="s">
        <v>275</v>
      </c>
      <c r="I1728" s="99">
        <f t="shared" si="68"/>
        <v>5.0454908333333298E-6</v>
      </c>
      <c r="J1728" s="99">
        <f t="shared" si="68"/>
        <v>2.0772108333333311E-3</v>
      </c>
      <c r="K1728" s="99">
        <f t="shared" si="68"/>
        <v>1.5206533333333303E-2</v>
      </c>
      <c r="L1728" s="99">
        <f t="shared" si="68"/>
        <v>3.1481933333333302E-2</v>
      </c>
      <c r="M1728" s="99">
        <f t="shared" si="68"/>
        <v>7.0484466666666426E-2</v>
      </c>
      <c r="N1728" s="99">
        <f t="shared" si="67"/>
        <v>2.0777966666666668E-2</v>
      </c>
      <c r="O1728" s="99">
        <f t="shared" si="67"/>
        <v>1.1214290000000002E-2</v>
      </c>
      <c r="P1728" s="99">
        <f t="shared" si="67"/>
        <v>3.5422141666666628E-3</v>
      </c>
      <c r="Q1728" s="99">
        <f t="shared" si="67"/>
        <v>1.4178166666666634E-3</v>
      </c>
      <c r="R1728" s="99">
        <f t="shared" si="67"/>
        <v>5.5847674999999757E-4</v>
      </c>
      <c r="S1728" s="101"/>
      <c r="T1728" s="99">
        <v>1.2465870136924001E-9</v>
      </c>
      <c r="U1728" s="99">
        <v>5.1321548984438097E-7</v>
      </c>
      <c r="V1728" s="99">
        <v>3.75707093775262E-6</v>
      </c>
      <c r="W1728" s="99">
        <v>7.7782262530315204E-6</v>
      </c>
      <c r="X1728" s="99">
        <v>1.7414563561034702E-5</v>
      </c>
      <c r="Y1728" s="99">
        <v>5.1336023140662896E-6</v>
      </c>
      <c r="Z1728" s="99">
        <v>2.7707092815278901E-6</v>
      </c>
      <c r="AA1728" s="99">
        <v>8.7517316466248899E-7</v>
      </c>
      <c r="AB1728" s="99">
        <v>3.5029928759094499E-7</v>
      </c>
      <c r="AC1728" s="99">
        <v>1.37982584251212E-7</v>
      </c>
    </row>
    <row r="1729" spans="1:29" s="98" customFormat="1" x14ac:dyDescent="0.25">
      <c r="A1729" s="98" t="s">
        <v>113</v>
      </c>
      <c r="B1729" s="98" t="s">
        <v>237</v>
      </c>
      <c r="C1729" s="98" t="s">
        <v>294</v>
      </c>
      <c r="D1729" s="98" t="s">
        <v>281</v>
      </c>
      <c r="E1729" s="98" t="s">
        <v>282</v>
      </c>
      <c r="F1729" s="98" t="s">
        <v>280</v>
      </c>
      <c r="G1729" s="98" t="s">
        <v>277</v>
      </c>
      <c r="H1729" s="98" t="s">
        <v>276</v>
      </c>
      <c r="I1729" s="99">
        <f t="shared" si="68"/>
        <v>8.3349462499999901E-6</v>
      </c>
      <c r="J1729" s="99">
        <f t="shared" si="68"/>
        <v>3.2811804166666641E-3</v>
      </c>
      <c r="K1729" s="99">
        <f t="shared" si="68"/>
        <v>3.4731821666666655E-2</v>
      </c>
      <c r="L1729" s="99">
        <f t="shared" si="68"/>
        <v>5.028263333333309E-2</v>
      </c>
      <c r="M1729" s="99">
        <f t="shared" si="68"/>
        <v>0.10326654166666648</v>
      </c>
      <c r="N1729" s="99">
        <f t="shared" si="67"/>
        <v>5.39598016666663E-2</v>
      </c>
      <c r="O1729" s="99">
        <f t="shared" si="67"/>
        <v>2.5612999999999997E-2</v>
      </c>
      <c r="P1729" s="99">
        <f t="shared" si="67"/>
        <v>1.2951649999999999E-2</v>
      </c>
      <c r="Q1729" s="99">
        <f t="shared" si="67"/>
        <v>6.0395454166666356E-3</v>
      </c>
      <c r="R1729" s="99">
        <f t="shared" si="67"/>
        <v>2.5694362499999995E-3</v>
      </c>
      <c r="S1729" s="101"/>
      <c r="T1729" s="99">
        <v>2.0593111945482999E-9</v>
      </c>
      <c r="U1729" s="99">
        <v>8.1067968055274798E-7</v>
      </c>
      <c r="V1729" s="99">
        <v>8.5811746134801908E-6</v>
      </c>
      <c r="W1729" s="99">
        <v>1.24233062348423E-5</v>
      </c>
      <c r="X1729" s="99">
        <v>2.5514015195533501E-5</v>
      </c>
      <c r="Y1729" s="99">
        <v>1.3331822461095301E-5</v>
      </c>
      <c r="Z1729" s="99">
        <v>6.3281916936135797E-6</v>
      </c>
      <c r="AA1729" s="99">
        <v>3.1999579880759898E-6</v>
      </c>
      <c r="AB1729" s="99">
        <v>1.4921876054719E-6</v>
      </c>
      <c r="AC1729" s="99">
        <v>6.3482938876818903E-7</v>
      </c>
    </row>
    <row r="1730" spans="1:29" s="98" customFormat="1" x14ac:dyDescent="0.25">
      <c r="A1730" s="98" t="s">
        <v>113</v>
      </c>
      <c r="B1730" s="98" t="s">
        <v>237</v>
      </c>
      <c r="C1730" s="98" t="s">
        <v>294</v>
      </c>
      <c r="D1730" s="98" t="s">
        <v>281</v>
      </c>
      <c r="E1730" s="98" t="s">
        <v>282</v>
      </c>
      <c r="F1730" s="98" t="s">
        <v>280</v>
      </c>
      <c r="G1730" s="98" t="s">
        <v>278</v>
      </c>
      <c r="H1730" s="98" t="s">
        <v>274</v>
      </c>
      <c r="I1730" s="99">
        <f t="shared" si="68"/>
        <v>1.825335064102556E-6</v>
      </c>
      <c r="J1730" s="99">
        <f t="shared" si="68"/>
        <v>6.1856878205128224E-4</v>
      </c>
      <c r="K1730" s="99">
        <f t="shared" si="68"/>
        <v>1.666043852564101E-3</v>
      </c>
      <c r="L1730" s="99">
        <f t="shared" si="68"/>
        <v>9.5811022435897276E-3</v>
      </c>
      <c r="M1730" s="99">
        <f t="shared" si="68"/>
        <v>2.3486117628205076E-2</v>
      </c>
      <c r="N1730" s="99">
        <f t="shared" si="67"/>
        <v>3.8797641666666592E-3</v>
      </c>
      <c r="O1730" s="99">
        <f t="shared" si="67"/>
        <v>3.177727948717944E-3</v>
      </c>
      <c r="P1730" s="99">
        <f t="shared" si="67"/>
        <v>9.4404467948717627E-4</v>
      </c>
      <c r="Q1730" s="99">
        <f t="shared" si="67"/>
        <v>3.8427139102563965E-4</v>
      </c>
      <c r="R1730" s="99">
        <f t="shared" si="67"/>
        <v>1.6143920833333329E-4</v>
      </c>
      <c r="S1730" s="101"/>
      <c r="T1730" s="99">
        <v>4.5098466367529799E-10</v>
      </c>
      <c r="U1730" s="99">
        <v>1.5282949394860399E-7</v>
      </c>
      <c r="V1730" s="99">
        <v>4.1162866001609002E-7</v>
      </c>
      <c r="W1730" s="99">
        <v>2.3671983615174701E-6</v>
      </c>
      <c r="X1730" s="99">
        <v>5.8027038804528501E-6</v>
      </c>
      <c r="Y1730" s="99">
        <v>9.5857148216450895E-7</v>
      </c>
      <c r="Z1730" s="99">
        <v>7.8511972863938695E-7</v>
      </c>
      <c r="AA1730" s="99">
        <v>2.3324466868898E-7</v>
      </c>
      <c r="AB1730" s="99">
        <v>9.4941749298473003E-8</v>
      </c>
      <c r="AC1730" s="99">
        <v>3.9886708202809199E-8</v>
      </c>
    </row>
    <row r="1731" spans="1:29" s="98" customFormat="1" x14ac:dyDescent="0.25">
      <c r="A1731" s="98" t="s">
        <v>113</v>
      </c>
      <c r="B1731" s="98" t="s">
        <v>237</v>
      </c>
      <c r="C1731" s="98" t="s">
        <v>294</v>
      </c>
      <c r="D1731" s="98" t="s">
        <v>281</v>
      </c>
      <c r="E1731" s="98" t="s">
        <v>282</v>
      </c>
      <c r="F1731" s="98" t="s">
        <v>280</v>
      </c>
      <c r="G1731" s="98" t="s">
        <v>278</v>
      </c>
      <c r="H1731" s="98" t="s">
        <v>275</v>
      </c>
      <c r="I1731" s="99">
        <f t="shared" si="68"/>
        <v>2.1346307371794866E-6</v>
      </c>
      <c r="J1731" s="99">
        <f t="shared" si="68"/>
        <v>8.7881996794871866E-4</v>
      </c>
      <c r="K1731" s="99">
        <f t="shared" si="68"/>
        <v>6.4335333333333279E-3</v>
      </c>
      <c r="L1731" s="99">
        <f t="shared" si="68"/>
        <v>1.3319279487179474E-2</v>
      </c>
      <c r="M1731" s="99">
        <f t="shared" si="68"/>
        <v>2.9820351282051193E-2</v>
      </c>
      <c r="N1731" s="99">
        <f t="shared" si="67"/>
        <v>8.7906782051282127E-3</v>
      </c>
      <c r="O1731" s="99">
        <f t="shared" si="67"/>
        <v>4.7445073076922998E-3</v>
      </c>
      <c r="P1731" s="99">
        <f t="shared" si="67"/>
        <v>1.4986290705128183E-3</v>
      </c>
      <c r="Q1731" s="99">
        <f t="shared" si="67"/>
        <v>5.9984551282051056E-4</v>
      </c>
      <c r="R1731" s="99">
        <f t="shared" si="67"/>
        <v>2.3627862499999905E-4</v>
      </c>
      <c r="S1731" s="101"/>
      <c r="T1731" s="99">
        <v>5.2740219810063102E-10</v>
      </c>
      <c r="U1731" s="99">
        <v>2.1712963031877701E-7</v>
      </c>
      <c r="V1731" s="99">
        <v>1.5895300121261101E-6</v>
      </c>
      <c r="W1731" s="99">
        <v>3.2907880301287201E-6</v>
      </c>
      <c r="X1731" s="99">
        <v>7.36769996813007E-6</v>
      </c>
      <c r="Y1731" s="99">
        <v>2.1719086713357398E-6</v>
      </c>
      <c r="Z1731" s="99">
        <v>1.1722231575694899E-6</v>
      </c>
      <c r="AA1731" s="99">
        <v>3.7026556966489901E-7</v>
      </c>
      <c r="AB1731" s="99">
        <v>1.4820354475001499E-7</v>
      </c>
      <c r="AC1731" s="99">
        <v>5.8377247183205097E-8</v>
      </c>
    </row>
    <row r="1732" spans="1:29" s="98" customFormat="1" x14ac:dyDescent="0.25">
      <c r="A1732" s="98" t="s">
        <v>113</v>
      </c>
      <c r="B1732" s="98" t="s">
        <v>237</v>
      </c>
      <c r="C1732" s="98" t="s">
        <v>294</v>
      </c>
      <c r="D1732" s="98" t="s">
        <v>281</v>
      </c>
      <c r="E1732" s="98" t="s">
        <v>282</v>
      </c>
      <c r="F1732" s="98" t="s">
        <v>280</v>
      </c>
      <c r="G1732" s="98" t="s">
        <v>278</v>
      </c>
      <c r="H1732" s="98" t="s">
        <v>276</v>
      </c>
      <c r="I1732" s="99">
        <f t="shared" si="68"/>
        <v>3.5263234134615357E-6</v>
      </c>
      <c r="J1732" s="99">
        <f t="shared" si="68"/>
        <v>1.3881917147435907E-3</v>
      </c>
      <c r="K1732" s="99">
        <f t="shared" si="68"/>
        <v>1.4694232243589721E-2</v>
      </c>
      <c r="L1732" s="99">
        <f t="shared" si="68"/>
        <v>2.1273421794871673E-2</v>
      </c>
      <c r="M1732" s="99">
        <f t="shared" si="68"/>
        <v>4.3689690705128237E-2</v>
      </c>
      <c r="N1732" s="99">
        <f t="shared" si="67"/>
        <v>2.2829146858974195E-2</v>
      </c>
      <c r="O1732" s="99">
        <f t="shared" si="67"/>
        <v>1.0836269230769245E-2</v>
      </c>
      <c r="P1732" s="99">
        <f t="shared" si="67"/>
        <v>5.479544230769226E-3</v>
      </c>
      <c r="Q1732" s="99">
        <f t="shared" si="67"/>
        <v>2.555192291666653E-3</v>
      </c>
      <c r="R1732" s="99">
        <f t="shared" si="67"/>
        <v>1.0870691826923066E-3</v>
      </c>
      <c r="S1732" s="101"/>
      <c r="T1732" s="99">
        <v>8.7124704384735797E-10</v>
      </c>
      <c r="U1732" s="99">
        <v>3.4297986484924E-7</v>
      </c>
      <c r="V1732" s="99">
        <v>3.6304969518569998E-6</v>
      </c>
      <c r="W1732" s="99">
        <v>5.2560141762794302E-6</v>
      </c>
      <c r="X1732" s="99">
        <v>1.07943910442642E-5</v>
      </c>
      <c r="Y1732" s="99">
        <v>5.64038642584801E-6</v>
      </c>
      <c r="Z1732" s="99">
        <v>2.67731187037498E-6</v>
      </c>
      <c r="AA1732" s="99">
        <v>1.3538283795706101E-6</v>
      </c>
      <c r="AB1732" s="99">
        <v>6.3131014077657297E-7</v>
      </c>
      <c r="AC1732" s="99">
        <v>2.6858166447884899E-7</v>
      </c>
    </row>
    <row r="1733" spans="1:29" s="98" customFormat="1" x14ac:dyDescent="0.25">
      <c r="A1733" s="98" t="s">
        <v>139</v>
      </c>
      <c r="B1733" s="98" t="s">
        <v>237</v>
      </c>
      <c r="C1733" s="98" t="s">
        <v>295</v>
      </c>
      <c r="D1733" s="98">
        <v>2015</v>
      </c>
      <c r="E1733" s="98">
        <v>2016</v>
      </c>
      <c r="F1733" s="98" t="s">
        <v>272</v>
      </c>
      <c r="G1733" s="98" t="s">
        <v>273</v>
      </c>
      <c r="H1733" s="98" t="s">
        <v>274</v>
      </c>
      <c r="I1733" s="99">
        <f t="shared" si="68"/>
        <v>0</v>
      </c>
      <c r="J1733" s="99">
        <f t="shared" si="68"/>
        <v>0</v>
      </c>
      <c r="K1733" s="99">
        <f t="shared" si="68"/>
        <v>0</v>
      </c>
      <c r="L1733" s="99">
        <f t="shared" si="68"/>
        <v>0</v>
      </c>
      <c r="M1733" s="99">
        <f t="shared" si="68"/>
        <v>0</v>
      </c>
      <c r="N1733" s="99">
        <f t="shared" si="67"/>
        <v>0</v>
      </c>
      <c r="O1733" s="99">
        <f t="shared" si="67"/>
        <v>0</v>
      </c>
      <c r="P1733" s="99">
        <f t="shared" si="67"/>
        <v>0</v>
      </c>
      <c r="Q1733" s="99">
        <f t="shared" si="67"/>
        <v>0</v>
      </c>
      <c r="R1733" s="99">
        <f t="shared" si="67"/>
        <v>0</v>
      </c>
      <c r="S1733" s="101"/>
      <c r="T1733" s="99">
        <v>0</v>
      </c>
      <c r="U1733" s="99">
        <v>0</v>
      </c>
      <c r="V1733" s="99">
        <v>0</v>
      </c>
      <c r="W1733" s="99">
        <v>0</v>
      </c>
      <c r="X1733" s="99">
        <v>0</v>
      </c>
      <c r="Y1733" s="99">
        <v>0</v>
      </c>
      <c r="Z1733" s="99">
        <v>0</v>
      </c>
      <c r="AA1733" s="99">
        <v>0</v>
      </c>
      <c r="AB1733" s="99">
        <v>0</v>
      </c>
      <c r="AC1733" s="99">
        <v>0</v>
      </c>
    </row>
    <row r="1734" spans="1:29" s="98" customFormat="1" x14ac:dyDescent="0.25">
      <c r="A1734" s="98" t="s">
        <v>139</v>
      </c>
      <c r="B1734" s="98" t="s">
        <v>237</v>
      </c>
      <c r="C1734" s="98" t="s">
        <v>295</v>
      </c>
      <c r="D1734" s="98">
        <v>2015</v>
      </c>
      <c r="E1734" s="98">
        <v>2016</v>
      </c>
      <c r="F1734" s="98" t="s">
        <v>272</v>
      </c>
      <c r="G1734" s="98" t="s">
        <v>273</v>
      </c>
      <c r="H1734" s="98" t="s">
        <v>275</v>
      </c>
      <c r="I1734" s="99">
        <f t="shared" si="68"/>
        <v>9.0662740286298581E-3</v>
      </c>
      <c r="J1734" s="99">
        <f t="shared" si="68"/>
        <v>1.6351672801635994E-3</v>
      </c>
      <c r="K1734" s="99">
        <f t="shared" si="68"/>
        <v>6.7997055214723929E-4</v>
      </c>
      <c r="L1734" s="99">
        <f t="shared" si="68"/>
        <v>3.8734036809815955E-4</v>
      </c>
      <c r="M1734" s="99">
        <f t="shared" si="68"/>
        <v>1.0887623721881391E-4</v>
      </c>
      <c r="N1734" s="99">
        <f t="shared" si="67"/>
        <v>1.6715942740286301E-7</v>
      </c>
      <c r="O1734" s="99">
        <f t="shared" si="67"/>
        <v>2.4851304703476486E-9</v>
      </c>
      <c r="P1734" s="99">
        <f t="shared" si="67"/>
        <v>0</v>
      </c>
      <c r="Q1734" s="99">
        <f t="shared" si="67"/>
        <v>0</v>
      </c>
      <c r="R1734" s="99">
        <f t="shared" si="67"/>
        <v>0</v>
      </c>
      <c r="S1734" s="101"/>
      <c r="T1734" s="99">
        <v>2.2400000000000002E-6</v>
      </c>
      <c r="U1734" s="99">
        <v>4.0400000000000002E-7</v>
      </c>
      <c r="V1734" s="99">
        <v>1.68E-7</v>
      </c>
      <c r="W1734" s="99">
        <v>9.5700000000000003E-8</v>
      </c>
      <c r="X1734" s="99">
        <v>2.6899999999999999E-8</v>
      </c>
      <c r="Y1734" s="99">
        <v>4.1300000000000002E-11</v>
      </c>
      <c r="Z1734" s="99">
        <v>6.1400000000000001E-13</v>
      </c>
      <c r="AA1734" s="99">
        <v>0</v>
      </c>
      <c r="AB1734" s="99">
        <v>0</v>
      </c>
      <c r="AC1734" s="99">
        <v>0</v>
      </c>
    </row>
    <row r="1735" spans="1:29" s="98" customFormat="1" x14ac:dyDescent="0.25">
      <c r="A1735" s="98" t="s">
        <v>139</v>
      </c>
      <c r="B1735" s="98" t="s">
        <v>237</v>
      </c>
      <c r="C1735" s="98" t="s">
        <v>295</v>
      </c>
      <c r="D1735" s="98">
        <v>2015</v>
      </c>
      <c r="E1735" s="98">
        <v>2016</v>
      </c>
      <c r="F1735" s="98" t="s">
        <v>272</v>
      </c>
      <c r="G1735" s="98" t="s">
        <v>273</v>
      </c>
      <c r="H1735" s="98" t="s">
        <v>276</v>
      </c>
      <c r="I1735" s="99">
        <f t="shared" si="68"/>
        <v>6.8401799591002052E-2</v>
      </c>
      <c r="J1735" s="99">
        <f t="shared" si="68"/>
        <v>3.4160425357873211E-2</v>
      </c>
      <c r="K1735" s="99">
        <f t="shared" si="68"/>
        <v>2.1168130879345607E-2</v>
      </c>
      <c r="L1735" s="99">
        <f t="shared" si="68"/>
        <v>1.4732695296523518E-2</v>
      </c>
      <c r="M1735" s="99">
        <f t="shared" si="68"/>
        <v>7.2853987730061342E-3</v>
      </c>
      <c r="N1735" s="99">
        <f t="shared" si="67"/>
        <v>5.2616768916155412E-4</v>
      </c>
      <c r="O1735" s="99">
        <f t="shared" si="67"/>
        <v>1.9468204498977507E-4</v>
      </c>
      <c r="P1735" s="99">
        <f t="shared" si="67"/>
        <v>4.5736114519427406E-5</v>
      </c>
      <c r="Q1735" s="99">
        <f t="shared" si="67"/>
        <v>1.586597955010225E-5</v>
      </c>
      <c r="R1735" s="99">
        <f t="shared" si="67"/>
        <v>5.5045235173824143E-6</v>
      </c>
      <c r="S1735" s="101"/>
      <c r="T1735" s="99">
        <v>1.6900000000000001E-5</v>
      </c>
      <c r="U1735" s="99">
        <v>8.4400000000000005E-6</v>
      </c>
      <c r="V1735" s="99">
        <v>5.2299999999999999E-6</v>
      </c>
      <c r="W1735" s="99">
        <v>3.6399999999999999E-6</v>
      </c>
      <c r="X1735" s="99">
        <v>1.7999999999999999E-6</v>
      </c>
      <c r="Y1735" s="99">
        <v>1.3E-7</v>
      </c>
      <c r="Z1735" s="99">
        <v>4.8100000000000001E-8</v>
      </c>
      <c r="AA1735" s="99">
        <v>1.13E-8</v>
      </c>
      <c r="AB1735" s="99">
        <v>3.9199999999999997E-9</v>
      </c>
      <c r="AC1735" s="99">
        <v>1.3600000000000001E-9</v>
      </c>
    </row>
    <row r="1736" spans="1:29" s="98" customFormat="1" x14ac:dyDescent="0.25">
      <c r="A1736" s="98" t="s">
        <v>139</v>
      </c>
      <c r="B1736" s="98" t="s">
        <v>237</v>
      </c>
      <c r="C1736" s="98" t="s">
        <v>295</v>
      </c>
      <c r="D1736" s="98">
        <v>2015</v>
      </c>
      <c r="E1736" s="98">
        <v>2016</v>
      </c>
      <c r="F1736" s="98" t="s">
        <v>272</v>
      </c>
      <c r="G1736" s="98" t="s">
        <v>277</v>
      </c>
      <c r="H1736" s="98" t="s">
        <v>274</v>
      </c>
      <c r="I1736" s="99">
        <f t="shared" si="68"/>
        <v>7.5687198364008182E-3</v>
      </c>
      <c r="J1736" s="99">
        <f t="shared" si="68"/>
        <v>2.4648932515337427E-3</v>
      </c>
      <c r="K1736" s="99">
        <f t="shared" si="68"/>
        <v>1.384225766871166E-3</v>
      </c>
      <c r="L1736" s="99">
        <f t="shared" si="68"/>
        <v>9.5924417177914109E-4</v>
      </c>
      <c r="M1736" s="99">
        <f t="shared" si="68"/>
        <v>4.492662576687117E-4</v>
      </c>
      <c r="N1736" s="99">
        <f t="shared" si="67"/>
        <v>1.5946928425357874E-5</v>
      </c>
      <c r="O1736" s="99">
        <f t="shared" si="67"/>
        <v>1.1170944785276074E-5</v>
      </c>
      <c r="P1736" s="99">
        <f t="shared" si="67"/>
        <v>2.4001341513292434E-6</v>
      </c>
      <c r="Q1736" s="99">
        <f t="shared" si="67"/>
        <v>7.447296523517383E-7</v>
      </c>
      <c r="R1736" s="99">
        <f t="shared" si="67"/>
        <v>2.3191852760736199E-7</v>
      </c>
      <c r="S1736" s="101"/>
      <c r="T1736" s="99">
        <v>1.8700000000000001E-6</v>
      </c>
      <c r="U1736" s="99">
        <v>6.0900000000000001E-7</v>
      </c>
      <c r="V1736" s="99">
        <v>3.4200000000000002E-7</v>
      </c>
      <c r="W1736" s="99">
        <v>2.3699999999999999E-7</v>
      </c>
      <c r="X1736" s="99">
        <v>1.11E-7</v>
      </c>
      <c r="Y1736" s="99">
        <v>3.94E-9</v>
      </c>
      <c r="Z1736" s="99">
        <v>2.76E-9</v>
      </c>
      <c r="AA1736" s="99">
        <v>5.9300000000000002E-10</v>
      </c>
      <c r="AB1736" s="99">
        <v>1.8400000000000001E-10</v>
      </c>
      <c r="AC1736" s="99">
        <v>5.7299999999999999E-11</v>
      </c>
    </row>
    <row r="1737" spans="1:29" s="98" customFormat="1" x14ac:dyDescent="0.25">
      <c r="A1737" s="98" t="s">
        <v>139</v>
      </c>
      <c r="B1737" s="98" t="s">
        <v>237</v>
      </c>
      <c r="C1737" s="98" t="s">
        <v>295</v>
      </c>
      <c r="D1737" s="98">
        <v>2015</v>
      </c>
      <c r="E1737" s="98">
        <v>2016</v>
      </c>
      <c r="F1737" s="98" t="s">
        <v>272</v>
      </c>
      <c r="G1737" s="98" t="s">
        <v>277</v>
      </c>
      <c r="H1737" s="98" t="s">
        <v>275</v>
      </c>
      <c r="I1737" s="99">
        <f t="shared" si="68"/>
        <v>2.2625210633946829E-2</v>
      </c>
      <c r="J1737" s="99">
        <f t="shared" si="68"/>
        <v>8.418683026584866E-3</v>
      </c>
      <c r="K1737" s="99">
        <f t="shared" si="68"/>
        <v>4.533137014314929E-3</v>
      </c>
      <c r="L1737" s="99">
        <f t="shared" si="68"/>
        <v>3.351283435582822E-3</v>
      </c>
      <c r="M1737" s="99">
        <f t="shared" si="68"/>
        <v>1.562313292433538E-3</v>
      </c>
      <c r="N1737" s="99">
        <f t="shared" si="67"/>
        <v>6.0306912065439675E-5</v>
      </c>
      <c r="O1737" s="99">
        <f t="shared" si="67"/>
        <v>3.4443746421267889E-5</v>
      </c>
      <c r="P1737" s="99">
        <f t="shared" si="67"/>
        <v>7.447296523517383E-6</v>
      </c>
      <c r="Q1737" s="99">
        <f t="shared" si="67"/>
        <v>2.3596597137014313E-6</v>
      </c>
      <c r="R1737" s="99">
        <f t="shared" si="67"/>
        <v>7.5282453987730071E-7</v>
      </c>
      <c r="S1737" s="101"/>
      <c r="T1737" s="99">
        <v>5.5899999999999998E-6</v>
      </c>
      <c r="U1737" s="99">
        <v>2.08E-6</v>
      </c>
      <c r="V1737" s="99">
        <v>1.1200000000000001E-6</v>
      </c>
      <c r="W1737" s="99">
        <v>8.2799999999999995E-7</v>
      </c>
      <c r="X1737" s="99">
        <v>3.8599999999999999E-7</v>
      </c>
      <c r="Y1737" s="99">
        <v>1.4899999999999999E-8</v>
      </c>
      <c r="Z1737" s="99">
        <v>8.5099999999999998E-9</v>
      </c>
      <c r="AA1737" s="99">
        <v>1.8400000000000001E-9</v>
      </c>
      <c r="AB1737" s="99">
        <v>5.8299999999999995E-10</v>
      </c>
      <c r="AC1737" s="99">
        <v>1.86E-10</v>
      </c>
    </row>
    <row r="1738" spans="1:29" s="98" customFormat="1" x14ac:dyDescent="0.25">
      <c r="A1738" s="98" t="s">
        <v>139</v>
      </c>
      <c r="B1738" s="98" t="s">
        <v>237</v>
      </c>
      <c r="C1738" s="98" t="s">
        <v>295</v>
      </c>
      <c r="D1738" s="98">
        <v>2015</v>
      </c>
      <c r="E1738" s="98">
        <v>2016</v>
      </c>
      <c r="F1738" s="98" t="s">
        <v>272</v>
      </c>
      <c r="G1738" s="98" t="s">
        <v>277</v>
      </c>
      <c r="H1738" s="98" t="s">
        <v>276</v>
      </c>
      <c r="I1738" s="99">
        <f t="shared" si="68"/>
        <v>3.561750511247444E-2</v>
      </c>
      <c r="J1738" s="99">
        <f t="shared" si="68"/>
        <v>1.7404008179959102E-2</v>
      </c>
      <c r="K1738" s="99">
        <f t="shared" si="68"/>
        <v>1.0442404907975461E-2</v>
      </c>
      <c r="L1738" s="99">
        <f t="shared" si="68"/>
        <v>7.406822085889571E-3</v>
      </c>
      <c r="M1738" s="99">
        <f t="shared" si="68"/>
        <v>3.6426993865030671E-3</v>
      </c>
      <c r="N1738" s="99">
        <f t="shared" si="67"/>
        <v>3.7722175869120655E-4</v>
      </c>
      <c r="O1738" s="99">
        <f t="shared" si="67"/>
        <v>8.9043762781186096E-5</v>
      </c>
      <c r="P1738" s="99">
        <f t="shared" si="67"/>
        <v>1.9670576687116564E-5</v>
      </c>
      <c r="Q1738" s="99">
        <f t="shared" si="67"/>
        <v>6.3140122699386501E-6</v>
      </c>
      <c r="R1738" s="99">
        <f t="shared" si="67"/>
        <v>2.0480065439672801E-6</v>
      </c>
      <c r="S1738" s="101"/>
      <c r="T1738" s="99">
        <v>8.8000000000000004E-6</v>
      </c>
      <c r="U1738" s="99">
        <v>4.3000000000000003E-6</v>
      </c>
      <c r="V1738" s="99">
        <v>2.5799999999999999E-6</v>
      </c>
      <c r="W1738" s="99">
        <v>1.8300000000000001E-6</v>
      </c>
      <c r="X1738" s="99">
        <v>8.9999999999999996E-7</v>
      </c>
      <c r="Y1738" s="99">
        <v>9.3200000000000001E-8</v>
      </c>
      <c r="Z1738" s="99">
        <v>2.1999999999999998E-8</v>
      </c>
      <c r="AA1738" s="99">
        <v>4.8600000000000002E-9</v>
      </c>
      <c r="AB1738" s="99">
        <v>1.56E-9</v>
      </c>
      <c r="AC1738" s="99">
        <v>5.0600000000000001E-10</v>
      </c>
    </row>
    <row r="1739" spans="1:29" s="98" customFormat="1" x14ac:dyDescent="0.25">
      <c r="A1739" s="98" t="s">
        <v>139</v>
      </c>
      <c r="B1739" s="98" t="s">
        <v>237</v>
      </c>
      <c r="C1739" s="98" t="s">
        <v>295</v>
      </c>
      <c r="D1739" s="98">
        <v>2015</v>
      </c>
      <c r="E1739" s="98">
        <v>2016</v>
      </c>
      <c r="F1739" s="98" t="s">
        <v>272</v>
      </c>
      <c r="G1739" s="98" t="s">
        <v>278</v>
      </c>
      <c r="H1739" s="98" t="s">
        <v>274</v>
      </c>
      <c r="I1739" s="99">
        <f t="shared" si="68"/>
        <v>3.2021507000157302E-3</v>
      </c>
      <c r="J1739" s="99">
        <f t="shared" si="68"/>
        <v>1.0428394525719674E-3</v>
      </c>
      <c r="K1739" s="99">
        <f t="shared" si="68"/>
        <v>5.8563397829164822E-4</v>
      </c>
      <c r="L1739" s="99">
        <f t="shared" si="68"/>
        <v>4.0583407267579143E-4</v>
      </c>
      <c r="M1739" s="99">
        <f t="shared" si="68"/>
        <v>1.9007418593676277E-4</v>
      </c>
      <c r="N1739" s="99">
        <f t="shared" si="67"/>
        <v>6.7467774107283428E-6</v>
      </c>
      <c r="O1739" s="99">
        <f t="shared" si="67"/>
        <v>4.7261689476168101E-6</v>
      </c>
      <c r="P1739" s="99">
        <f t="shared" si="67"/>
        <v>1.0154413717162169E-6</v>
      </c>
      <c r="Q1739" s="99">
        <f t="shared" si="67"/>
        <v>3.1507792984112028E-7</v>
      </c>
      <c r="R1739" s="99">
        <f t="shared" si="67"/>
        <v>9.8119377064653176E-8</v>
      </c>
      <c r="S1739" s="101"/>
      <c r="T1739" s="99">
        <v>7.9115384615384597E-7</v>
      </c>
      <c r="U1739" s="99">
        <v>2.5765384615384602E-7</v>
      </c>
      <c r="V1739" s="99">
        <v>1.4469230769230799E-7</v>
      </c>
      <c r="W1739" s="99">
        <v>1.00269230769231E-7</v>
      </c>
      <c r="X1739" s="99">
        <v>4.6961538461538498E-8</v>
      </c>
      <c r="Y1739" s="99">
        <v>1.66692307692308E-9</v>
      </c>
      <c r="Z1739" s="99">
        <v>1.1676923076923101E-9</v>
      </c>
      <c r="AA1739" s="99">
        <v>2.50884615384615E-10</v>
      </c>
      <c r="AB1739" s="99">
        <v>7.7846153846153903E-11</v>
      </c>
      <c r="AC1739" s="99">
        <v>2.4242307692307701E-11</v>
      </c>
    </row>
    <row r="1740" spans="1:29" s="98" customFormat="1" x14ac:dyDescent="0.25">
      <c r="A1740" s="98" t="s">
        <v>139</v>
      </c>
      <c r="B1740" s="98" t="s">
        <v>237</v>
      </c>
      <c r="C1740" s="98" t="s">
        <v>295</v>
      </c>
      <c r="D1740" s="98">
        <v>2015</v>
      </c>
      <c r="E1740" s="98">
        <v>2016</v>
      </c>
      <c r="F1740" s="98" t="s">
        <v>272</v>
      </c>
      <c r="G1740" s="98" t="s">
        <v>278</v>
      </c>
      <c r="H1740" s="98" t="s">
        <v>275</v>
      </c>
      <c r="I1740" s="99">
        <f t="shared" si="68"/>
        <v>9.5722044989775042E-3</v>
      </c>
      <c r="J1740" s="99">
        <f t="shared" si="68"/>
        <v>3.5617505112474439E-3</v>
      </c>
      <c r="K1740" s="99">
        <f t="shared" si="68"/>
        <v>1.9178656599024703E-3</v>
      </c>
      <c r="L1740" s="99">
        <f t="shared" si="68"/>
        <v>1.4178506842850388E-3</v>
      </c>
      <c r="M1740" s="99">
        <f t="shared" si="68"/>
        <v>6.6097870064495709E-4</v>
      </c>
      <c r="N1740" s="99">
        <f t="shared" si="67"/>
        <v>2.551446279691677E-5</v>
      </c>
      <c r="O1740" s="99">
        <f t="shared" si="67"/>
        <v>1.457235425515182E-5</v>
      </c>
      <c r="P1740" s="99">
        <f t="shared" si="67"/>
        <v>3.1507792984112028E-6</v>
      </c>
      <c r="Q1740" s="99">
        <f t="shared" si="67"/>
        <v>9.9831757118137446E-7</v>
      </c>
      <c r="R1740" s="99">
        <f t="shared" si="67"/>
        <v>3.185026899480887E-7</v>
      </c>
      <c r="S1740" s="101"/>
      <c r="T1740" s="99">
        <v>2.3649999999999998E-6</v>
      </c>
      <c r="U1740" s="99">
        <v>8.8000000000000004E-7</v>
      </c>
      <c r="V1740" s="99">
        <v>4.7384615384615398E-7</v>
      </c>
      <c r="W1740" s="99">
        <v>3.5030769230769198E-7</v>
      </c>
      <c r="X1740" s="99">
        <v>1.6330769230769199E-7</v>
      </c>
      <c r="Y1740" s="99">
        <v>6.3038461538461503E-9</v>
      </c>
      <c r="Z1740" s="99">
        <v>3.6003846153846199E-9</v>
      </c>
      <c r="AA1740" s="99">
        <v>7.7846153846153903E-10</v>
      </c>
      <c r="AB1740" s="99">
        <v>2.4665384615384601E-10</v>
      </c>
      <c r="AC1740" s="99">
        <v>7.8692307692307698E-11</v>
      </c>
    </row>
    <row r="1741" spans="1:29" s="98" customFormat="1" x14ac:dyDescent="0.25">
      <c r="A1741" s="98" t="s">
        <v>139</v>
      </c>
      <c r="B1741" s="98" t="s">
        <v>237</v>
      </c>
      <c r="C1741" s="98" t="s">
        <v>295</v>
      </c>
      <c r="D1741" s="98">
        <v>2015</v>
      </c>
      <c r="E1741" s="98">
        <v>2016</v>
      </c>
      <c r="F1741" s="98" t="s">
        <v>272</v>
      </c>
      <c r="G1741" s="98" t="s">
        <v>278</v>
      </c>
      <c r="H1741" s="98" t="s">
        <v>276</v>
      </c>
      <c r="I1741" s="99">
        <f t="shared" si="68"/>
        <v>1.5068944470662251E-2</v>
      </c>
      <c r="J1741" s="99">
        <f t="shared" si="68"/>
        <v>7.3632342299827002E-3</v>
      </c>
      <c r="K1741" s="99">
        <f t="shared" si="68"/>
        <v>4.4179405379896116E-3</v>
      </c>
      <c r="L1741" s="99">
        <f t="shared" si="68"/>
        <v>3.1336554978763555E-3</v>
      </c>
      <c r="M1741" s="99">
        <f t="shared" si="68"/>
        <v>1.541142048135914E-3</v>
      </c>
      <c r="N1741" s="99">
        <f t="shared" si="67"/>
        <v>1.5959382098474113E-4</v>
      </c>
      <c r="O1741" s="99">
        <f t="shared" si="67"/>
        <v>3.7672361176655669E-5</v>
      </c>
      <c r="P1741" s="99">
        <f t="shared" si="67"/>
        <v>8.3221670599339467E-6</v>
      </c>
      <c r="Q1741" s="99">
        <f t="shared" si="67"/>
        <v>2.6713128834355829E-6</v>
      </c>
      <c r="R1741" s="99">
        <f t="shared" si="67"/>
        <v>8.6646430706307981E-7</v>
      </c>
      <c r="S1741" s="101"/>
      <c r="T1741" s="99">
        <v>3.7230769230769201E-6</v>
      </c>
      <c r="U1741" s="99">
        <v>1.8192307692307701E-6</v>
      </c>
      <c r="V1741" s="99">
        <v>1.09153846153846E-6</v>
      </c>
      <c r="W1741" s="99">
        <v>7.7423076923076899E-7</v>
      </c>
      <c r="X1741" s="99">
        <v>3.8076923076923101E-7</v>
      </c>
      <c r="Y1741" s="99">
        <v>3.9430769230769203E-8</v>
      </c>
      <c r="Z1741" s="99">
        <v>9.3076923076923107E-9</v>
      </c>
      <c r="AA1741" s="99">
        <v>2.0561538461538502E-9</v>
      </c>
      <c r="AB1741" s="99">
        <v>6.6E-10</v>
      </c>
      <c r="AC1741" s="99">
        <v>2.14076923076923E-10</v>
      </c>
    </row>
    <row r="1742" spans="1:29" s="98" customFormat="1" x14ac:dyDescent="0.25">
      <c r="A1742" s="98" t="s">
        <v>139</v>
      </c>
      <c r="B1742" s="98" t="s">
        <v>237</v>
      </c>
      <c r="C1742" s="98" t="s">
        <v>295</v>
      </c>
      <c r="D1742" s="98">
        <v>2015</v>
      </c>
      <c r="E1742" s="98">
        <v>2016</v>
      </c>
      <c r="F1742" s="98" t="s">
        <v>279</v>
      </c>
      <c r="G1742" s="98" t="s">
        <v>273</v>
      </c>
      <c r="H1742" s="98" t="s">
        <v>274</v>
      </c>
      <c r="I1742" s="99">
        <f t="shared" si="68"/>
        <v>0</v>
      </c>
      <c r="J1742" s="99">
        <f t="shared" si="68"/>
        <v>0</v>
      </c>
      <c r="K1742" s="99">
        <f t="shared" si="68"/>
        <v>0</v>
      </c>
      <c r="L1742" s="99">
        <f t="shared" si="68"/>
        <v>0</v>
      </c>
      <c r="M1742" s="99">
        <f t="shared" si="68"/>
        <v>0</v>
      </c>
      <c r="N1742" s="99">
        <f t="shared" si="67"/>
        <v>0</v>
      </c>
      <c r="O1742" s="99">
        <f t="shared" si="67"/>
        <v>0</v>
      </c>
      <c r="P1742" s="99">
        <f t="shared" si="67"/>
        <v>0</v>
      </c>
      <c r="Q1742" s="99">
        <f t="shared" si="67"/>
        <v>0</v>
      </c>
      <c r="R1742" s="99">
        <f t="shared" si="67"/>
        <v>0</v>
      </c>
      <c r="S1742" s="101"/>
      <c r="T1742" s="99">
        <v>0</v>
      </c>
      <c r="U1742" s="99">
        <v>0</v>
      </c>
      <c r="V1742" s="99">
        <v>0</v>
      </c>
      <c r="W1742" s="99">
        <v>0</v>
      </c>
      <c r="X1742" s="99">
        <v>0</v>
      </c>
      <c r="Y1742" s="99">
        <v>0</v>
      </c>
      <c r="Z1742" s="99">
        <v>0</v>
      </c>
      <c r="AA1742" s="99">
        <v>0</v>
      </c>
      <c r="AB1742" s="99">
        <v>0</v>
      </c>
      <c r="AC1742" s="99">
        <v>0</v>
      </c>
    </row>
    <row r="1743" spans="1:29" s="98" customFormat="1" x14ac:dyDescent="0.25">
      <c r="A1743" s="98" t="s">
        <v>139</v>
      </c>
      <c r="B1743" s="98" t="s">
        <v>237</v>
      </c>
      <c r="C1743" s="98" t="s">
        <v>295</v>
      </c>
      <c r="D1743" s="98">
        <v>2015</v>
      </c>
      <c r="E1743" s="98">
        <v>2016</v>
      </c>
      <c r="F1743" s="98" t="s">
        <v>279</v>
      </c>
      <c r="G1743" s="98" t="s">
        <v>273</v>
      </c>
      <c r="H1743" s="98" t="s">
        <v>275</v>
      </c>
      <c r="I1743" s="99">
        <f t="shared" si="68"/>
        <v>9.0662740286298581E-3</v>
      </c>
      <c r="J1743" s="99">
        <f t="shared" si="68"/>
        <v>1.6351672801635994E-3</v>
      </c>
      <c r="K1743" s="99">
        <f t="shared" si="68"/>
        <v>6.7997055214723929E-4</v>
      </c>
      <c r="L1743" s="99">
        <f t="shared" si="68"/>
        <v>3.8734036809815955E-4</v>
      </c>
      <c r="M1743" s="99">
        <f t="shared" si="68"/>
        <v>1.0887623721881391E-4</v>
      </c>
      <c r="N1743" s="99">
        <f t="shared" si="67"/>
        <v>1.6715942740286301E-7</v>
      </c>
      <c r="O1743" s="99">
        <f t="shared" si="67"/>
        <v>2.4851304703476486E-9</v>
      </c>
      <c r="P1743" s="99">
        <f t="shared" si="67"/>
        <v>0</v>
      </c>
      <c r="Q1743" s="99">
        <f t="shared" si="67"/>
        <v>0</v>
      </c>
      <c r="R1743" s="99">
        <f t="shared" si="67"/>
        <v>0</v>
      </c>
      <c r="S1743" s="101"/>
      <c r="T1743" s="99">
        <v>2.2400000000000002E-6</v>
      </c>
      <c r="U1743" s="99">
        <v>4.0400000000000002E-7</v>
      </c>
      <c r="V1743" s="99">
        <v>1.68E-7</v>
      </c>
      <c r="W1743" s="99">
        <v>9.5700000000000003E-8</v>
      </c>
      <c r="X1743" s="99">
        <v>2.6899999999999999E-8</v>
      </c>
      <c r="Y1743" s="99">
        <v>4.1300000000000002E-11</v>
      </c>
      <c r="Z1743" s="99">
        <v>6.1400000000000001E-13</v>
      </c>
      <c r="AA1743" s="99">
        <v>0</v>
      </c>
      <c r="AB1743" s="99">
        <v>0</v>
      </c>
      <c r="AC1743" s="99">
        <v>0</v>
      </c>
    </row>
    <row r="1744" spans="1:29" s="98" customFormat="1" x14ac:dyDescent="0.25">
      <c r="A1744" s="98" t="s">
        <v>139</v>
      </c>
      <c r="B1744" s="98" t="s">
        <v>237</v>
      </c>
      <c r="C1744" s="98" t="s">
        <v>295</v>
      </c>
      <c r="D1744" s="98">
        <v>2015</v>
      </c>
      <c r="E1744" s="98">
        <v>2016</v>
      </c>
      <c r="F1744" s="98" t="s">
        <v>279</v>
      </c>
      <c r="G1744" s="98" t="s">
        <v>273</v>
      </c>
      <c r="H1744" s="98" t="s">
        <v>276</v>
      </c>
      <c r="I1744" s="99">
        <f t="shared" si="68"/>
        <v>6.8401799591002052E-2</v>
      </c>
      <c r="J1744" s="99">
        <f t="shared" si="68"/>
        <v>3.4160425357873211E-2</v>
      </c>
      <c r="K1744" s="99">
        <f t="shared" si="68"/>
        <v>2.1168130879345607E-2</v>
      </c>
      <c r="L1744" s="99">
        <f t="shared" si="68"/>
        <v>1.4732695296523518E-2</v>
      </c>
      <c r="M1744" s="99">
        <f t="shared" si="68"/>
        <v>7.2853987730061342E-3</v>
      </c>
      <c r="N1744" s="99">
        <f t="shared" si="67"/>
        <v>5.2616768916155412E-4</v>
      </c>
      <c r="O1744" s="99">
        <f t="shared" si="67"/>
        <v>1.9468204498977507E-4</v>
      </c>
      <c r="P1744" s="99">
        <f t="shared" si="67"/>
        <v>4.5736114519427406E-5</v>
      </c>
      <c r="Q1744" s="99">
        <f t="shared" si="67"/>
        <v>1.586597955010225E-5</v>
      </c>
      <c r="R1744" s="99">
        <f t="shared" si="67"/>
        <v>5.5045235173824143E-6</v>
      </c>
      <c r="S1744" s="101"/>
      <c r="T1744" s="99">
        <v>1.6900000000000001E-5</v>
      </c>
      <c r="U1744" s="99">
        <v>8.4400000000000005E-6</v>
      </c>
      <c r="V1744" s="99">
        <v>5.2299999999999999E-6</v>
      </c>
      <c r="W1744" s="99">
        <v>3.6399999999999999E-6</v>
      </c>
      <c r="X1744" s="99">
        <v>1.7999999999999999E-6</v>
      </c>
      <c r="Y1744" s="99">
        <v>1.3E-7</v>
      </c>
      <c r="Z1744" s="99">
        <v>4.8100000000000001E-8</v>
      </c>
      <c r="AA1744" s="99">
        <v>1.13E-8</v>
      </c>
      <c r="AB1744" s="99">
        <v>3.9199999999999997E-9</v>
      </c>
      <c r="AC1744" s="99">
        <v>1.3600000000000001E-9</v>
      </c>
    </row>
    <row r="1745" spans="1:29" s="98" customFormat="1" x14ac:dyDescent="0.25">
      <c r="A1745" s="98" t="s">
        <v>139</v>
      </c>
      <c r="B1745" s="98" t="s">
        <v>237</v>
      </c>
      <c r="C1745" s="98" t="s">
        <v>295</v>
      </c>
      <c r="D1745" s="98">
        <v>2015</v>
      </c>
      <c r="E1745" s="98">
        <v>2016</v>
      </c>
      <c r="F1745" s="98" t="s">
        <v>279</v>
      </c>
      <c r="G1745" s="98" t="s">
        <v>277</v>
      </c>
      <c r="H1745" s="98" t="s">
        <v>274</v>
      </c>
      <c r="I1745" s="99">
        <f t="shared" si="68"/>
        <v>7.5687198364008182E-3</v>
      </c>
      <c r="J1745" s="99">
        <f t="shared" si="68"/>
        <v>2.4648932515337427E-3</v>
      </c>
      <c r="K1745" s="99">
        <f t="shared" si="68"/>
        <v>1.384225766871166E-3</v>
      </c>
      <c r="L1745" s="99">
        <f t="shared" si="68"/>
        <v>9.5924417177914109E-4</v>
      </c>
      <c r="M1745" s="99">
        <f t="shared" si="68"/>
        <v>4.492662576687117E-4</v>
      </c>
      <c r="N1745" s="99">
        <f t="shared" si="67"/>
        <v>1.5946928425357874E-5</v>
      </c>
      <c r="O1745" s="99">
        <f t="shared" si="67"/>
        <v>1.1170944785276074E-5</v>
      </c>
      <c r="P1745" s="99">
        <f t="shared" si="67"/>
        <v>2.4001341513292434E-6</v>
      </c>
      <c r="Q1745" s="99">
        <f t="shared" si="67"/>
        <v>7.447296523517383E-7</v>
      </c>
      <c r="R1745" s="99">
        <f t="shared" si="67"/>
        <v>2.3191852760736199E-7</v>
      </c>
      <c r="S1745" s="101"/>
      <c r="T1745" s="99">
        <v>1.8700000000000001E-6</v>
      </c>
      <c r="U1745" s="99">
        <v>6.0900000000000001E-7</v>
      </c>
      <c r="V1745" s="99">
        <v>3.4200000000000002E-7</v>
      </c>
      <c r="W1745" s="99">
        <v>2.3699999999999999E-7</v>
      </c>
      <c r="X1745" s="99">
        <v>1.11E-7</v>
      </c>
      <c r="Y1745" s="99">
        <v>3.94E-9</v>
      </c>
      <c r="Z1745" s="99">
        <v>2.76E-9</v>
      </c>
      <c r="AA1745" s="99">
        <v>5.9300000000000002E-10</v>
      </c>
      <c r="AB1745" s="99">
        <v>1.8400000000000001E-10</v>
      </c>
      <c r="AC1745" s="99">
        <v>5.7299999999999999E-11</v>
      </c>
    </row>
    <row r="1746" spans="1:29" s="98" customFormat="1" x14ac:dyDescent="0.25">
      <c r="A1746" s="98" t="s">
        <v>139</v>
      </c>
      <c r="B1746" s="98" t="s">
        <v>237</v>
      </c>
      <c r="C1746" s="98" t="s">
        <v>295</v>
      </c>
      <c r="D1746" s="98">
        <v>2015</v>
      </c>
      <c r="E1746" s="98">
        <v>2016</v>
      </c>
      <c r="F1746" s="98" t="s">
        <v>279</v>
      </c>
      <c r="G1746" s="98" t="s">
        <v>277</v>
      </c>
      <c r="H1746" s="98" t="s">
        <v>275</v>
      </c>
      <c r="I1746" s="99">
        <f t="shared" si="68"/>
        <v>2.2625210633946829E-2</v>
      </c>
      <c r="J1746" s="99">
        <f t="shared" si="68"/>
        <v>8.418683026584866E-3</v>
      </c>
      <c r="K1746" s="99">
        <f t="shared" si="68"/>
        <v>4.533137014314929E-3</v>
      </c>
      <c r="L1746" s="99">
        <f t="shared" si="68"/>
        <v>3.351283435582822E-3</v>
      </c>
      <c r="M1746" s="99">
        <f t="shared" si="68"/>
        <v>1.562313292433538E-3</v>
      </c>
      <c r="N1746" s="99">
        <f t="shared" si="67"/>
        <v>6.0306912065439675E-5</v>
      </c>
      <c r="O1746" s="99">
        <f t="shared" si="67"/>
        <v>3.4443746421267889E-5</v>
      </c>
      <c r="P1746" s="99">
        <f t="shared" si="67"/>
        <v>7.447296523517383E-6</v>
      </c>
      <c r="Q1746" s="99">
        <f t="shared" si="67"/>
        <v>2.3596597137014313E-6</v>
      </c>
      <c r="R1746" s="99">
        <f t="shared" si="67"/>
        <v>7.5282453987730071E-7</v>
      </c>
      <c r="S1746" s="101"/>
      <c r="T1746" s="99">
        <v>5.5899999999999998E-6</v>
      </c>
      <c r="U1746" s="99">
        <v>2.08E-6</v>
      </c>
      <c r="V1746" s="99">
        <v>1.1200000000000001E-6</v>
      </c>
      <c r="W1746" s="99">
        <v>8.2799999999999995E-7</v>
      </c>
      <c r="X1746" s="99">
        <v>3.8599999999999999E-7</v>
      </c>
      <c r="Y1746" s="99">
        <v>1.4899999999999999E-8</v>
      </c>
      <c r="Z1746" s="99">
        <v>8.5099999999999998E-9</v>
      </c>
      <c r="AA1746" s="99">
        <v>1.8400000000000001E-9</v>
      </c>
      <c r="AB1746" s="99">
        <v>5.8299999999999995E-10</v>
      </c>
      <c r="AC1746" s="99">
        <v>1.86E-10</v>
      </c>
    </row>
    <row r="1747" spans="1:29" s="98" customFormat="1" x14ac:dyDescent="0.25">
      <c r="A1747" s="98" t="s">
        <v>139</v>
      </c>
      <c r="B1747" s="98" t="s">
        <v>237</v>
      </c>
      <c r="C1747" s="98" t="s">
        <v>295</v>
      </c>
      <c r="D1747" s="98">
        <v>2015</v>
      </c>
      <c r="E1747" s="98">
        <v>2016</v>
      </c>
      <c r="F1747" s="98" t="s">
        <v>279</v>
      </c>
      <c r="G1747" s="98" t="s">
        <v>277</v>
      </c>
      <c r="H1747" s="98" t="s">
        <v>276</v>
      </c>
      <c r="I1747" s="99">
        <f t="shared" si="68"/>
        <v>3.561750511247444E-2</v>
      </c>
      <c r="J1747" s="99">
        <f t="shared" si="68"/>
        <v>1.7404008179959102E-2</v>
      </c>
      <c r="K1747" s="99">
        <f t="shared" si="68"/>
        <v>1.0442404907975461E-2</v>
      </c>
      <c r="L1747" s="99">
        <f t="shared" si="68"/>
        <v>7.406822085889571E-3</v>
      </c>
      <c r="M1747" s="99">
        <f t="shared" si="68"/>
        <v>3.6426993865030671E-3</v>
      </c>
      <c r="N1747" s="99">
        <f t="shared" si="67"/>
        <v>3.7722175869120655E-4</v>
      </c>
      <c r="O1747" s="99">
        <f t="shared" si="67"/>
        <v>8.9043762781186096E-5</v>
      </c>
      <c r="P1747" s="99">
        <f t="shared" si="67"/>
        <v>1.9670576687116564E-5</v>
      </c>
      <c r="Q1747" s="99">
        <f t="shared" si="67"/>
        <v>6.3140122699386501E-6</v>
      </c>
      <c r="R1747" s="99">
        <f t="shared" si="67"/>
        <v>2.0480065439672801E-6</v>
      </c>
      <c r="S1747" s="101"/>
      <c r="T1747" s="99">
        <v>8.8000000000000004E-6</v>
      </c>
      <c r="U1747" s="99">
        <v>4.3000000000000003E-6</v>
      </c>
      <c r="V1747" s="99">
        <v>2.5799999999999999E-6</v>
      </c>
      <c r="W1747" s="99">
        <v>1.8300000000000001E-6</v>
      </c>
      <c r="X1747" s="99">
        <v>8.9999999999999996E-7</v>
      </c>
      <c r="Y1747" s="99">
        <v>9.3200000000000001E-8</v>
      </c>
      <c r="Z1747" s="99">
        <v>2.1999999999999998E-8</v>
      </c>
      <c r="AA1747" s="99">
        <v>4.8600000000000002E-9</v>
      </c>
      <c r="AB1747" s="99">
        <v>1.56E-9</v>
      </c>
      <c r="AC1747" s="99">
        <v>5.0600000000000001E-10</v>
      </c>
    </row>
    <row r="1748" spans="1:29" s="98" customFormat="1" x14ac:dyDescent="0.25">
      <c r="A1748" s="98" t="s">
        <v>139</v>
      </c>
      <c r="B1748" s="98" t="s">
        <v>237</v>
      </c>
      <c r="C1748" s="98" t="s">
        <v>295</v>
      </c>
      <c r="D1748" s="98">
        <v>2015</v>
      </c>
      <c r="E1748" s="98">
        <v>2016</v>
      </c>
      <c r="F1748" s="98" t="s">
        <v>279</v>
      </c>
      <c r="G1748" s="98" t="s">
        <v>278</v>
      </c>
      <c r="H1748" s="98" t="s">
        <v>274</v>
      </c>
      <c r="I1748" s="99">
        <f t="shared" si="68"/>
        <v>3.2021507000157302E-3</v>
      </c>
      <c r="J1748" s="99">
        <f t="shared" si="68"/>
        <v>1.0428394525719674E-3</v>
      </c>
      <c r="K1748" s="99">
        <f t="shared" si="68"/>
        <v>5.8563397829164822E-4</v>
      </c>
      <c r="L1748" s="99">
        <f t="shared" si="68"/>
        <v>4.0583407267579143E-4</v>
      </c>
      <c r="M1748" s="99">
        <f t="shared" si="68"/>
        <v>1.9007418593676277E-4</v>
      </c>
      <c r="N1748" s="99">
        <f t="shared" si="67"/>
        <v>6.7467774107283428E-6</v>
      </c>
      <c r="O1748" s="99">
        <f t="shared" si="67"/>
        <v>4.7261689476168101E-6</v>
      </c>
      <c r="P1748" s="99">
        <f t="shared" si="67"/>
        <v>1.0154413717162169E-6</v>
      </c>
      <c r="Q1748" s="99">
        <f t="shared" si="67"/>
        <v>3.1507792984112028E-7</v>
      </c>
      <c r="R1748" s="99">
        <f t="shared" si="67"/>
        <v>9.8119377064653176E-8</v>
      </c>
      <c r="S1748" s="101"/>
      <c r="T1748" s="99">
        <v>7.9115384615384597E-7</v>
      </c>
      <c r="U1748" s="99">
        <v>2.5765384615384602E-7</v>
      </c>
      <c r="V1748" s="99">
        <v>1.4469230769230799E-7</v>
      </c>
      <c r="W1748" s="99">
        <v>1.00269230769231E-7</v>
      </c>
      <c r="X1748" s="99">
        <v>4.6961538461538498E-8</v>
      </c>
      <c r="Y1748" s="99">
        <v>1.66692307692308E-9</v>
      </c>
      <c r="Z1748" s="99">
        <v>1.1676923076923101E-9</v>
      </c>
      <c r="AA1748" s="99">
        <v>2.50884615384615E-10</v>
      </c>
      <c r="AB1748" s="99">
        <v>7.7846153846153903E-11</v>
      </c>
      <c r="AC1748" s="99">
        <v>2.4242307692307701E-11</v>
      </c>
    </row>
    <row r="1749" spans="1:29" s="98" customFormat="1" x14ac:dyDescent="0.25">
      <c r="A1749" s="98" t="s">
        <v>139</v>
      </c>
      <c r="B1749" s="98" t="s">
        <v>237</v>
      </c>
      <c r="C1749" s="98" t="s">
        <v>295</v>
      </c>
      <c r="D1749" s="98">
        <v>2015</v>
      </c>
      <c r="E1749" s="98">
        <v>2016</v>
      </c>
      <c r="F1749" s="98" t="s">
        <v>279</v>
      </c>
      <c r="G1749" s="98" t="s">
        <v>278</v>
      </c>
      <c r="H1749" s="98" t="s">
        <v>275</v>
      </c>
      <c r="I1749" s="99">
        <f t="shared" si="68"/>
        <v>9.5722044989775042E-3</v>
      </c>
      <c r="J1749" s="99">
        <f t="shared" si="68"/>
        <v>3.5617505112474439E-3</v>
      </c>
      <c r="K1749" s="99">
        <f t="shared" si="68"/>
        <v>1.9178656599024703E-3</v>
      </c>
      <c r="L1749" s="99">
        <f t="shared" si="68"/>
        <v>1.4178506842850388E-3</v>
      </c>
      <c r="M1749" s="99">
        <f t="shared" si="68"/>
        <v>6.6097870064495709E-4</v>
      </c>
      <c r="N1749" s="99">
        <f t="shared" si="67"/>
        <v>2.551446279691677E-5</v>
      </c>
      <c r="O1749" s="99">
        <f t="shared" si="67"/>
        <v>1.457235425515182E-5</v>
      </c>
      <c r="P1749" s="99">
        <f t="shared" si="67"/>
        <v>3.1507792984112028E-6</v>
      </c>
      <c r="Q1749" s="99">
        <f t="shared" si="67"/>
        <v>9.9831757118137446E-7</v>
      </c>
      <c r="R1749" s="99">
        <f t="shared" si="67"/>
        <v>3.185026899480887E-7</v>
      </c>
      <c r="S1749" s="101"/>
      <c r="T1749" s="99">
        <v>2.3649999999999998E-6</v>
      </c>
      <c r="U1749" s="99">
        <v>8.8000000000000004E-7</v>
      </c>
      <c r="V1749" s="99">
        <v>4.7384615384615398E-7</v>
      </c>
      <c r="W1749" s="99">
        <v>3.5030769230769198E-7</v>
      </c>
      <c r="X1749" s="99">
        <v>1.6330769230769199E-7</v>
      </c>
      <c r="Y1749" s="99">
        <v>6.3038461538461503E-9</v>
      </c>
      <c r="Z1749" s="99">
        <v>3.6003846153846199E-9</v>
      </c>
      <c r="AA1749" s="99">
        <v>7.7846153846153903E-10</v>
      </c>
      <c r="AB1749" s="99">
        <v>2.4665384615384601E-10</v>
      </c>
      <c r="AC1749" s="99">
        <v>7.8692307692307698E-11</v>
      </c>
    </row>
    <row r="1750" spans="1:29" s="98" customFormat="1" x14ac:dyDescent="0.25">
      <c r="A1750" s="98" t="s">
        <v>139</v>
      </c>
      <c r="B1750" s="98" t="s">
        <v>237</v>
      </c>
      <c r="C1750" s="98" t="s">
        <v>295</v>
      </c>
      <c r="D1750" s="98">
        <v>2015</v>
      </c>
      <c r="E1750" s="98">
        <v>2016</v>
      </c>
      <c r="F1750" s="98" t="s">
        <v>279</v>
      </c>
      <c r="G1750" s="98" t="s">
        <v>278</v>
      </c>
      <c r="H1750" s="98" t="s">
        <v>276</v>
      </c>
      <c r="I1750" s="99">
        <f t="shared" si="68"/>
        <v>1.5068944470662251E-2</v>
      </c>
      <c r="J1750" s="99">
        <f t="shared" si="68"/>
        <v>7.3632342299827002E-3</v>
      </c>
      <c r="K1750" s="99">
        <f t="shared" si="68"/>
        <v>4.4179405379896116E-3</v>
      </c>
      <c r="L1750" s="99">
        <f t="shared" si="68"/>
        <v>3.1336554978763555E-3</v>
      </c>
      <c r="M1750" s="99">
        <f t="shared" si="68"/>
        <v>1.541142048135914E-3</v>
      </c>
      <c r="N1750" s="99">
        <f t="shared" si="67"/>
        <v>1.5959382098474113E-4</v>
      </c>
      <c r="O1750" s="99">
        <f t="shared" si="67"/>
        <v>3.7672361176655669E-5</v>
      </c>
      <c r="P1750" s="99">
        <f t="shared" si="67"/>
        <v>8.3221670599339467E-6</v>
      </c>
      <c r="Q1750" s="99">
        <f t="shared" si="67"/>
        <v>2.6713128834355829E-6</v>
      </c>
      <c r="R1750" s="99">
        <f t="shared" si="67"/>
        <v>8.6646430706307981E-7</v>
      </c>
      <c r="S1750" s="101"/>
      <c r="T1750" s="99">
        <v>3.7230769230769201E-6</v>
      </c>
      <c r="U1750" s="99">
        <v>1.8192307692307701E-6</v>
      </c>
      <c r="V1750" s="99">
        <v>1.09153846153846E-6</v>
      </c>
      <c r="W1750" s="99">
        <v>7.7423076923076899E-7</v>
      </c>
      <c r="X1750" s="99">
        <v>3.8076923076923101E-7</v>
      </c>
      <c r="Y1750" s="99">
        <v>3.9430769230769203E-8</v>
      </c>
      <c r="Z1750" s="99">
        <v>9.3076923076923107E-9</v>
      </c>
      <c r="AA1750" s="99">
        <v>2.0561538461538502E-9</v>
      </c>
      <c r="AB1750" s="99">
        <v>6.6E-10</v>
      </c>
      <c r="AC1750" s="99">
        <v>2.14076923076923E-10</v>
      </c>
    </row>
    <row r="1751" spans="1:29" s="98" customFormat="1" x14ac:dyDescent="0.25">
      <c r="A1751" s="98" t="s">
        <v>139</v>
      </c>
      <c r="B1751" s="98" t="s">
        <v>237</v>
      </c>
      <c r="C1751" s="98" t="s">
        <v>295</v>
      </c>
      <c r="D1751" s="98">
        <v>2015</v>
      </c>
      <c r="E1751" s="98">
        <v>2016</v>
      </c>
      <c r="F1751" s="98" t="s">
        <v>280</v>
      </c>
      <c r="G1751" s="98" t="s">
        <v>273</v>
      </c>
      <c r="H1751" s="98" t="s">
        <v>274</v>
      </c>
      <c r="I1751" s="99">
        <f t="shared" si="68"/>
        <v>0</v>
      </c>
      <c r="J1751" s="99">
        <f t="shared" si="68"/>
        <v>0</v>
      </c>
      <c r="K1751" s="99">
        <f t="shared" si="68"/>
        <v>0</v>
      </c>
      <c r="L1751" s="99">
        <f t="shared" si="68"/>
        <v>0</v>
      </c>
      <c r="M1751" s="99">
        <f t="shared" si="68"/>
        <v>0</v>
      </c>
      <c r="N1751" s="99">
        <f t="shared" si="67"/>
        <v>0</v>
      </c>
      <c r="O1751" s="99">
        <f t="shared" si="67"/>
        <v>0</v>
      </c>
      <c r="P1751" s="99">
        <f t="shared" si="67"/>
        <v>0</v>
      </c>
      <c r="Q1751" s="99">
        <f t="shared" si="67"/>
        <v>0</v>
      </c>
      <c r="R1751" s="99">
        <f t="shared" si="67"/>
        <v>0</v>
      </c>
      <c r="S1751" s="101"/>
      <c r="T1751" s="99">
        <v>0</v>
      </c>
      <c r="U1751" s="99">
        <v>0</v>
      </c>
      <c r="V1751" s="99">
        <v>0</v>
      </c>
      <c r="W1751" s="99">
        <v>0</v>
      </c>
      <c r="X1751" s="99">
        <v>0</v>
      </c>
      <c r="Y1751" s="99">
        <v>0</v>
      </c>
      <c r="Z1751" s="99">
        <v>0</v>
      </c>
      <c r="AA1751" s="99">
        <v>0</v>
      </c>
      <c r="AB1751" s="99">
        <v>0</v>
      </c>
      <c r="AC1751" s="99">
        <v>0</v>
      </c>
    </row>
    <row r="1752" spans="1:29" s="98" customFormat="1" x14ac:dyDescent="0.25">
      <c r="A1752" s="98" t="s">
        <v>139</v>
      </c>
      <c r="B1752" s="98" t="s">
        <v>237</v>
      </c>
      <c r="C1752" s="98" t="s">
        <v>295</v>
      </c>
      <c r="D1752" s="98">
        <v>2015</v>
      </c>
      <c r="E1752" s="98">
        <v>2016</v>
      </c>
      <c r="F1752" s="98" t="s">
        <v>280</v>
      </c>
      <c r="G1752" s="98" t="s">
        <v>273</v>
      </c>
      <c r="H1752" s="98" t="s">
        <v>275</v>
      </c>
      <c r="I1752" s="99">
        <f t="shared" si="68"/>
        <v>0</v>
      </c>
      <c r="J1752" s="99">
        <f t="shared" si="68"/>
        <v>0</v>
      </c>
      <c r="K1752" s="99">
        <f t="shared" si="68"/>
        <v>0</v>
      </c>
      <c r="L1752" s="99">
        <f t="shared" si="68"/>
        <v>0</v>
      </c>
      <c r="M1752" s="99">
        <f t="shared" si="68"/>
        <v>0</v>
      </c>
      <c r="N1752" s="99">
        <f t="shared" si="67"/>
        <v>0</v>
      </c>
      <c r="O1752" s="99">
        <f t="shared" si="67"/>
        <v>0</v>
      </c>
      <c r="P1752" s="99">
        <f t="shared" si="67"/>
        <v>0</v>
      </c>
      <c r="Q1752" s="99">
        <f t="shared" si="67"/>
        <v>0</v>
      </c>
      <c r="R1752" s="99">
        <f t="shared" si="67"/>
        <v>0</v>
      </c>
      <c r="S1752" s="101"/>
      <c r="T1752" s="99">
        <v>0</v>
      </c>
      <c r="U1752" s="99">
        <v>0</v>
      </c>
      <c r="V1752" s="99">
        <v>0</v>
      </c>
      <c r="W1752" s="99">
        <v>0</v>
      </c>
      <c r="X1752" s="99">
        <v>0</v>
      </c>
      <c r="Y1752" s="99">
        <v>0</v>
      </c>
      <c r="Z1752" s="99">
        <v>0</v>
      </c>
      <c r="AA1752" s="99">
        <v>0</v>
      </c>
      <c r="AB1752" s="99">
        <v>0</v>
      </c>
      <c r="AC1752" s="99">
        <v>0</v>
      </c>
    </row>
    <row r="1753" spans="1:29" s="98" customFormat="1" x14ac:dyDescent="0.25">
      <c r="A1753" s="98" t="s">
        <v>139</v>
      </c>
      <c r="B1753" s="98" t="s">
        <v>237</v>
      </c>
      <c r="C1753" s="98" t="s">
        <v>295</v>
      </c>
      <c r="D1753" s="98">
        <v>2015</v>
      </c>
      <c r="E1753" s="98">
        <v>2016</v>
      </c>
      <c r="F1753" s="98" t="s">
        <v>280</v>
      </c>
      <c r="G1753" s="98" t="s">
        <v>273</v>
      </c>
      <c r="H1753" s="98" t="s">
        <v>276</v>
      </c>
      <c r="I1753" s="99">
        <f t="shared" si="68"/>
        <v>0</v>
      </c>
      <c r="J1753" s="99">
        <f t="shared" si="68"/>
        <v>0</v>
      </c>
      <c r="K1753" s="99">
        <f t="shared" si="68"/>
        <v>0</v>
      </c>
      <c r="L1753" s="99">
        <f t="shared" si="68"/>
        <v>0</v>
      </c>
      <c r="M1753" s="99">
        <f t="shared" si="68"/>
        <v>0</v>
      </c>
      <c r="N1753" s="99">
        <f t="shared" si="67"/>
        <v>0</v>
      </c>
      <c r="O1753" s="99">
        <f t="shared" si="67"/>
        <v>0</v>
      </c>
      <c r="P1753" s="99">
        <f t="shared" si="67"/>
        <v>0</v>
      </c>
      <c r="Q1753" s="99">
        <f t="shared" si="67"/>
        <v>0</v>
      </c>
      <c r="R1753" s="99">
        <f t="shared" si="67"/>
        <v>0</v>
      </c>
      <c r="S1753" s="101"/>
      <c r="T1753" s="99">
        <v>0</v>
      </c>
      <c r="U1753" s="99">
        <v>0</v>
      </c>
      <c r="V1753" s="99">
        <v>0</v>
      </c>
      <c r="W1753" s="99">
        <v>0</v>
      </c>
      <c r="X1753" s="99">
        <v>0</v>
      </c>
      <c r="Y1753" s="99">
        <v>0</v>
      </c>
      <c r="Z1753" s="99">
        <v>0</v>
      </c>
      <c r="AA1753" s="99">
        <v>0</v>
      </c>
      <c r="AB1753" s="99">
        <v>0</v>
      </c>
      <c r="AC1753" s="99">
        <v>0</v>
      </c>
    </row>
    <row r="1754" spans="1:29" s="98" customFormat="1" x14ac:dyDescent="0.25">
      <c r="A1754" s="98" t="s">
        <v>139</v>
      </c>
      <c r="B1754" s="98" t="s">
        <v>237</v>
      </c>
      <c r="C1754" s="98" t="s">
        <v>295</v>
      </c>
      <c r="D1754" s="98">
        <v>2015</v>
      </c>
      <c r="E1754" s="98">
        <v>2016</v>
      </c>
      <c r="F1754" s="98" t="s">
        <v>280</v>
      </c>
      <c r="G1754" s="98" t="s">
        <v>277</v>
      </c>
      <c r="H1754" s="98" t="s">
        <v>274</v>
      </c>
      <c r="I1754" s="99">
        <f t="shared" si="68"/>
        <v>0</v>
      </c>
      <c r="J1754" s="99">
        <f t="shared" si="68"/>
        <v>0</v>
      </c>
      <c r="K1754" s="99">
        <f t="shared" si="68"/>
        <v>0</v>
      </c>
      <c r="L1754" s="99">
        <f t="shared" si="68"/>
        <v>0</v>
      </c>
      <c r="M1754" s="99">
        <f t="shared" si="68"/>
        <v>0</v>
      </c>
      <c r="N1754" s="99">
        <f t="shared" si="67"/>
        <v>0</v>
      </c>
      <c r="O1754" s="99">
        <f t="shared" si="67"/>
        <v>0</v>
      </c>
      <c r="P1754" s="99">
        <f t="shared" si="67"/>
        <v>0</v>
      </c>
      <c r="Q1754" s="99">
        <f t="shared" si="67"/>
        <v>0</v>
      </c>
      <c r="R1754" s="99">
        <f t="shared" si="67"/>
        <v>0</v>
      </c>
      <c r="S1754" s="101"/>
      <c r="T1754" s="99">
        <v>0</v>
      </c>
      <c r="U1754" s="99">
        <v>0</v>
      </c>
      <c r="V1754" s="99">
        <v>0</v>
      </c>
      <c r="W1754" s="99">
        <v>0</v>
      </c>
      <c r="X1754" s="99">
        <v>0</v>
      </c>
      <c r="Y1754" s="99">
        <v>0</v>
      </c>
      <c r="Z1754" s="99">
        <v>0</v>
      </c>
      <c r="AA1754" s="99">
        <v>0</v>
      </c>
      <c r="AB1754" s="99">
        <v>0</v>
      </c>
      <c r="AC1754" s="99">
        <v>0</v>
      </c>
    </row>
    <row r="1755" spans="1:29" s="98" customFormat="1" x14ac:dyDescent="0.25">
      <c r="A1755" s="98" t="s">
        <v>139</v>
      </c>
      <c r="B1755" s="98" t="s">
        <v>237</v>
      </c>
      <c r="C1755" s="98" t="s">
        <v>295</v>
      </c>
      <c r="D1755" s="98">
        <v>2015</v>
      </c>
      <c r="E1755" s="98">
        <v>2016</v>
      </c>
      <c r="F1755" s="98" t="s">
        <v>280</v>
      </c>
      <c r="G1755" s="98" t="s">
        <v>277</v>
      </c>
      <c r="H1755" s="98" t="s">
        <v>275</v>
      </c>
      <c r="I1755" s="99">
        <f t="shared" si="68"/>
        <v>0</v>
      </c>
      <c r="J1755" s="99">
        <f t="shared" si="68"/>
        <v>0</v>
      </c>
      <c r="K1755" s="99">
        <f t="shared" si="68"/>
        <v>0</v>
      </c>
      <c r="L1755" s="99">
        <f t="shared" si="68"/>
        <v>0</v>
      </c>
      <c r="M1755" s="99">
        <f t="shared" si="68"/>
        <v>0</v>
      </c>
      <c r="N1755" s="99">
        <f t="shared" si="67"/>
        <v>0</v>
      </c>
      <c r="O1755" s="99">
        <f t="shared" si="67"/>
        <v>0</v>
      </c>
      <c r="P1755" s="99">
        <f t="shared" si="67"/>
        <v>0</v>
      </c>
      <c r="Q1755" s="99">
        <f t="shared" si="67"/>
        <v>0</v>
      </c>
      <c r="R1755" s="99">
        <f t="shared" si="67"/>
        <v>0</v>
      </c>
      <c r="S1755" s="101"/>
      <c r="T1755" s="99">
        <v>0</v>
      </c>
      <c r="U1755" s="99">
        <v>0</v>
      </c>
      <c r="V1755" s="99">
        <v>0</v>
      </c>
      <c r="W1755" s="99">
        <v>0</v>
      </c>
      <c r="X1755" s="99">
        <v>0</v>
      </c>
      <c r="Y1755" s="99">
        <v>0</v>
      </c>
      <c r="Z1755" s="99">
        <v>0</v>
      </c>
      <c r="AA1755" s="99">
        <v>0</v>
      </c>
      <c r="AB1755" s="99">
        <v>0</v>
      </c>
      <c r="AC1755" s="99">
        <v>0</v>
      </c>
    </row>
    <row r="1756" spans="1:29" s="98" customFormat="1" x14ac:dyDescent="0.25">
      <c r="A1756" s="98" t="s">
        <v>139</v>
      </c>
      <c r="B1756" s="98" t="s">
        <v>237</v>
      </c>
      <c r="C1756" s="98" t="s">
        <v>295</v>
      </c>
      <c r="D1756" s="98">
        <v>2015</v>
      </c>
      <c r="E1756" s="98">
        <v>2016</v>
      </c>
      <c r="F1756" s="98" t="s">
        <v>280</v>
      </c>
      <c r="G1756" s="98" t="s">
        <v>277</v>
      </c>
      <c r="H1756" s="98" t="s">
        <v>276</v>
      </c>
      <c r="I1756" s="99">
        <f t="shared" si="68"/>
        <v>0</v>
      </c>
      <c r="J1756" s="99">
        <f t="shared" si="68"/>
        <v>0</v>
      </c>
      <c r="K1756" s="99">
        <f t="shared" si="68"/>
        <v>0</v>
      </c>
      <c r="L1756" s="99">
        <f t="shared" si="68"/>
        <v>0</v>
      </c>
      <c r="M1756" s="99">
        <f t="shared" si="68"/>
        <v>0</v>
      </c>
      <c r="N1756" s="99">
        <f t="shared" si="67"/>
        <v>0</v>
      </c>
      <c r="O1756" s="99">
        <f t="shared" si="67"/>
        <v>0</v>
      </c>
      <c r="P1756" s="99">
        <f t="shared" si="67"/>
        <v>0</v>
      </c>
      <c r="Q1756" s="99">
        <f t="shared" si="67"/>
        <v>0</v>
      </c>
      <c r="R1756" s="99">
        <f t="shared" si="67"/>
        <v>0</v>
      </c>
      <c r="S1756" s="101"/>
      <c r="T1756" s="99">
        <v>0</v>
      </c>
      <c r="U1756" s="99">
        <v>0</v>
      </c>
      <c r="V1756" s="99">
        <v>0</v>
      </c>
      <c r="W1756" s="99">
        <v>0</v>
      </c>
      <c r="X1756" s="99">
        <v>0</v>
      </c>
      <c r="Y1756" s="99">
        <v>0</v>
      </c>
      <c r="Z1756" s="99">
        <v>0</v>
      </c>
      <c r="AA1756" s="99">
        <v>0</v>
      </c>
      <c r="AB1756" s="99">
        <v>0</v>
      </c>
      <c r="AC1756" s="99">
        <v>0</v>
      </c>
    </row>
    <row r="1757" spans="1:29" s="98" customFormat="1" x14ac:dyDescent="0.25">
      <c r="A1757" s="98" t="s">
        <v>139</v>
      </c>
      <c r="B1757" s="98" t="s">
        <v>237</v>
      </c>
      <c r="C1757" s="98" t="s">
        <v>295</v>
      </c>
      <c r="D1757" s="98">
        <v>2015</v>
      </c>
      <c r="E1757" s="98">
        <v>2016</v>
      </c>
      <c r="F1757" s="98" t="s">
        <v>280</v>
      </c>
      <c r="G1757" s="98" t="s">
        <v>278</v>
      </c>
      <c r="H1757" s="98" t="s">
        <v>274</v>
      </c>
      <c r="I1757" s="99">
        <f t="shared" si="68"/>
        <v>0</v>
      </c>
      <c r="J1757" s="99">
        <f t="shared" si="68"/>
        <v>0</v>
      </c>
      <c r="K1757" s="99">
        <f t="shared" si="68"/>
        <v>0</v>
      </c>
      <c r="L1757" s="99">
        <f t="shared" si="68"/>
        <v>0</v>
      </c>
      <c r="M1757" s="99">
        <f t="shared" si="68"/>
        <v>0</v>
      </c>
      <c r="N1757" s="99">
        <f t="shared" si="67"/>
        <v>0</v>
      </c>
      <c r="O1757" s="99">
        <f t="shared" si="67"/>
        <v>0</v>
      </c>
      <c r="P1757" s="99">
        <f t="shared" si="67"/>
        <v>0</v>
      </c>
      <c r="Q1757" s="99">
        <f t="shared" si="67"/>
        <v>0</v>
      </c>
      <c r="R1757" s="99">
        <f t="shared" si="67"/>
        <v>0</v>
      </c>
      <c r="S1757" s="101"/>
      <c r="T1757" s="99">
        <v>0</v>
      </c>
      <c r="U1757" s="99">
        <v>0</v>
      </c>
      <c r="V1757" s="99">
        <v>0</v>
      </c>
      <c r="W1757" s="99">
        <v>0</v>
      </c>
      <c r="X1757" s="99">
        <v>0</v>
      </c>
      <c r="Y1757" s="99">
        <v>0</v>
      </c>
      <c r="Z1757" s="99">
        <v>0</v>
      </c>
      <c r="AA1757" s="99">
        <v>0</v>
      </c>
      <c r="AB1757" s="99">
        <v>0</v>
      </c>
      <c r="AC1757" s="99">
        <v>0</v>
      </c>
    </row>
    <row r="1758" spans="1:29" s="98" customFormat="1" x14ac:dyDescent="0.25">
      <c r="A1758" s="98" t="s">
        <v>139</v>
      </c>
      <c r="B1758" s="98" t="s">
        <v>237</v>
      </c>
      <c r="C1758" s="98" t="s">
        <v>295</v>
      </c>
      <c r="D1758" s="98">
        <v>2015</v>
      </c>
      <c r="E1758" s="98">
        <v>2016</v>
      </c>
      <c r="F1758" s="98" t="s">
        <v>280</v>
      </c>
      <c r="G1758" s="98" t="s">
        <v>278</v>
      </c>
      <c r="H1758" s="98" t="s">
        <v>275</v>
      </c>
      <c r="I1758" s="99">
        <f t="shared" si="68"/>
        <v>0</v>
      </c>
      <c r="J1758" s="99">
        <f t="shared" si="68"/>
        <v>0</v>
      </c>
      <c r="K1758" s="99">
        <f t="shared" si="68"/>
        <v>0</v>
      </c>
      <c r="L1758" s="99">
        <f t="shared" si="68"/>
        <v>0</v>
      </c>
      <c r="M1758" s="99">
        <f t="shared" si="68"/>
        <v>0</v>
      </c>
      <c r="N1758" s="99">
        <f t="shared" si="67"/>
        <v>0</v>
      </c>
      <c r="O1758" s="99">
        <f t="shared" si="67"/>
        <v>0</v>
      </c>
      <c r="P1758" s="99">
        <f t="shared" si="67"/>
        <v>0</v>
      </c>
      <c r="Q1758" s="99">
        <f t="shared" si="67"/>
        <v>0</v>
      </c>
      <c r="R1758" s="99">
        <f t="shared" si="67"/>
        <v>0</v>
      </c>
      <c r="S1758" s="101"/>
      <c r="T1758" s="99">
        <v>0</v>
      </c>
      <c r="U1758" s="99">
        <v>0</v>
      </c>
      <c r="V1758" s="99">
        <v>0</v>
      </c>
      <c r="W1758" s="99">
        <v>0</v>
      </c>
      <c r="X1758" s="99">
        <v>0</v>
      </c>
      <c r="Y1758" s="99">
        <v>0</v>
      </c>
      <c r="Z1758" s="99">
        <v>0</v>
      </c>
      <c r="AA1758" s="99">
        <v>0</v>
      </c>
      <c r="AB1758" s="99">
        <v>0</v>
      </c>
      <c r="AC1758" s="99">
        <v>0</v>
      </c>
    </row>
    <row r="1759" spans="1:29" s="98" customFormat="1" x14ac:dyDescent="0.25">
      <c r="A1759" s="98" t="s">
        <v>139</v>
      </c>
      <c r="B1759" s="98" t="s">
        <v>237</v>
      </c>
      <c r="C1759" s="98" t="s">
        <v>295</v>
      </c>
      <c r="D1759" s="98">
        <v>2015</v>
      </c>
      <c r="E1759" s="98">
        <v>2016</v>
      </c>
      <c r="F1759" s="98" t="s">
        <v>280</v>
      </c>
      <c r="G1759" s="98" t="s">
        <v>278</v>
      </c>
      <c r="H1759" s="98" t="s">
        <v>276</v>
      </c>
      <c r="I1759" s="99">
        <f t="shared" si="68"/>
        <v>0</v>
      </c>
      <c r="J1759" s="99">
        <f t="shared" si="68"/>
        <v>0</v>
      </c>
      <c r="K1759" s="99">
        <f t="shared" si="68"/>
        <v>0</v>
      </c>
      <c r="L1759" s="99">
        <f t="shared" si="68"/>
        <v>0</v>
      </c>
      <c r="M1759" s="99">
        <f t="shared" si="68"/>
        <v>0</v>
      </c>
      <c r="N1759" s="99">
        <f t="shared" si="67"/>
        <v>0</v>
      </c>
      <c r="O1759" s="99">
        <f t="shared" si="67"/>
        <v>0</v>
      </c>
      <c r="P1759" s="99">
        <f t="shared" si="67"/>
        <v>0</v>
      </c>
      <c r="Q1759" s="99">
        <f t="shared" si="67"/>
        <v>0</v>
      </c>
      <c r="R1759" s="99">
        <f t="shared" si="67"/>
        <v>0</v>
      </c>
      <c r="S1759" s="101"/>
      <c r="T1759" s="99">
        <v>0</v>
      </c>
      <c r="U1759" s="99">
        <v>0</v>
      </c>
      <c r="V1759" s="99">
        <v>0</v>
      </c>
      <c r="W1759" s="99">
        <v>0</v>
      </c>
      <c r="X1759" s="99">
        <v>0</v>
      </c>
      <c r="Y1759" s="99">
        <v>0</v>
      </c>
      <c r="Z1759" s="99">
        <v>0</v>
      </c>
      <c r="AA1759" s="99">
        <v>0</v>
      </c>
      <c r="AB1759" s="99">
        <v>0</v>
      </c>
      <c r="AC1759" s="99">
        <v>0</v>
      </c>
    </row>
    <row r="1760" spans="1:29" s="98" customFormat="1" x14ac:dyDescent="0.25">
      <c r="A1760" s="98" t="s">
        <v>142</v>
      </c>
      <c r="B1760" s="98" t="s">
        <v>236</v>
      </c>
      <c r="C1760" s="98" t="s">
        <v>296</v>
      </c>
      <c r="D1760" s="98">
        <v>2015</v>
      </c>
      <c r="E1760" s="98">
        <v>2016</v>
      </c>
      <c r="F1760" s="98" t="s">
        <v>272</v>
      </c>
      <c r="G1760" s="98" t="s">
        <v>273</v>
      </c>
      <c r="H1760" s="98" t="s">
        <v>274</v>
      </c>
      <c r="I1760" s="99">
        <f t="shared" si="68"/>
        <v>0</v>
      </c>
      <c r="J1760" s="99">
        <f t="shared" si="68"/>
        <v>0</v>
      </c>
      <c r="K1760" s="99">
        <f t="shared" si="68"/>
        <v>0</v>
      </c>
      <c r="L1760" s="99">
        <f t="shared" si="68"/>
        <v>0</v>
      </c>
      <c r="M1760" s="99">
        <f t="shared" si="68"/>
        <v>0</v>
      </c>
      <c r="N1760" s="99">
        <f t="shared" si="67"/>
        <v>0</v>
      </c>
      <c r="O1760" s="99">
        <f t="shared" si="67"/>
        <v>0</v>
      </c>
      <c r="P1760" s="99">
        <f t="shared" si="67"/>
        <v>0</v>
      </c>
      <c r="Q1760" s="99">
        <f t="shared" si="67"/>
        <v>0</v>
      </c>
      <c r="R1760" s="99">
        <f t="shared" si="67"/>
        <v>0</v>
      </c>
      <c r="S1760" s="101"/>
      <c r="T1760" s="99">
        <v>0</v>
      </c>
      <c r="U1760" s="99">
        <v>0</v>
      </c>
      <c r="V1760" s="99">
        <v>0</v>
      </c>
      <c r="W1760" s="99">
        <v>0</v>
      </c>
      <c r="X1760" s="99">
        <v>0</v>
      </c>
      <c r="Y1760" s="99">
        <v>0</v>
      </c>
      <c r="Z1760" s="99">
        <v>0</v>
      </c>
      <c r="AA1760" s="99">
        <v>0</v>
      </c>
      <c r="AB1760" s="99">
        <v>0</v>
      </c>
      <c r="AC1760" s="99">
        <v>0</v>
      </c>
    </row>
    <row r="1761" spans="1:29" s="98" customFormat="1" x14ac:dyDescent="0.25">
      <c r="A1761" s="98" t="s">
        <v>142</v>
      </c>
      <c r="B1761" s="98" t="s">
        <v>236</v>
      </c>
      <c r="C1761" s="98" t="s">
        <v>296</v>
      </c>
      <c r="D1761" s="98">
        <v>2015</v>
      </c>
      <c r="E1761" s="98">
        <v>2016</v>
      </c>
      <c r="F1761" s="98" t="s">
        <v>272</v>
      </c>
      <c r="G1761" s="98" t="s">
        <v>273</v>
      </c>
      <c r="H1761" s="98" t="s">
        <v>275</v>
      </c>
      <c r="I1761" s="99">
        <f t="shared" si="68"/>
        <v>4.5331370143149287E-2</v>
      </c>
      <c r="J1761" s="99">
        <f t="shared" si="68"/>
        <v>8.1758364008179974E-3</v>
      </c>
      <c r="K1761" s="99">
        <f t="shared" si="68"/>
        <v>3.4039002044989777E-3</v>
      </c>
      <c r="L1761" s="99">
        <f t="shared" si="68"/>
        <v>1.9387255623721882E-3</v>
      </c>
      <c r="M1761" s="99">
        <f t="shared" si="68"/>
        <v>5.4235746421267897E-4</v>
      </c>
      <c r="N1761" s="99">
        <f t="shared" si="67"/>
        <v>8.3377341513292444E-7</v>
      </c>
      <c r="O1761" s="99">
        <f t="shared" si="67"/>
        <v>1.2628024539877302E-8</v>
      </c>
      <c r="P1761" s="99">
        <f t="shared" si="67"/>
        <v>0</v>
      </c>
      <c r="Q1761" s="99">
        <f t="shared" si="67"/>
        <v>0</v>
      </c>
      <c r="R1761" s="99">
        <f t="shared" si="67"/>
        <v>0</v>
      </c>
      <c r="S1761" s="101"/>
      <c r="T1761" s="99">
        <v>1.1199999999999999E-5</v>
      </c>
      <c r="U1761" s="99">
        <v>2.0200000000000001E-6</v>
      </c>
      <c r="V1761" s="99">
        <v>8.4099999999999997E-7</v>
      </c>
      <c r="W1761" s="99">
        <v>4.7899999999999999E-7</v>
      </c>
      <c r="X1761" s="99">
        <v>1.3400000000000001E-7</v>
      </c>
      <c r="Y1761" s="99">
        <v>2.0600000000000001E-10</v>
      </c>
      <c r="Z1761" s="99">
        <v>3.12E-12</v>
      </c>
      <c r="AA1761" s="99">
        <v>0</v>
      </c>
      <c r="AB1761" s="99">
        <v>0</v>
      </c>
      <c r="AC1761" s="99">
        <v>0</v>
      </c>
    </row>
    <row r="1762" spans="1:29" s="98" customFormat="1" x14ac:dyDescent="0.25">
      <c r="A1762" s="98" t="s">
        <v>142</v>
      </c>
      <c r="B1762" s="98" t="s">
        <v>236</v>
      </c>
      <c r="C1762" s="98" t="s">
        <v>296</v>
      </c>
      <c r="D1762" s="98">
        <v>2015</v>
      </c>
      <c r="E1762" s="98">
        <v>2016</v>
      </c>
      <c r="F1762" s="98" t="s">
        <v>272</v>
      </c>
      <c r="G1762" s="98" t="s">
        <v>273</v>
      </c>
      <c r="H1762" s="98" t="s">
        <v>276</v>
      </c>
      <c r="I1762" s="99">
        <f t="shared" si="68"/>
        <v>0.34241374233128835</v>
      </c>
      <c r="J1762" s="99">
        <f t="shared" si="68"/>
        <v>0.17080212678936604</v>
      </c>
      <c r="K1762" s="99">
        <f t="shared" si="68"/>
        <v>0.10563828220858897</v>
      </c>
      <c r="L1762" s="99">
        <f t="shared" si="68"/>
        <v>7.3663476482617576E-2</v>
      </c>
      <c r="M1762" s="99">
        <f t="shared" si="68"/>
        <v>3.6346044989775055E-2</v>
      </c>
      <c r="N1762" s="99">
        <f t="shared" si="67"/>
        <v>2.6389333333333331E-3</v>
      </c>
      <c r="O1762" s="99">
        <f t="shared" si="67"/>
        <v>9.6329161554192225E-4</v>
      </c>
      <c r="P1762" s="99">
        <f t="shared" si="67"/>
        <v>2.2949006134969326E-4</v>
      </c>
      <c r="Q1762" s="99">
        <f t="shared" si="67"/>
        <v>7.9329897750511245E-5</v>
      </c>
      <c r="R1762" s="99">
        <f t="shared" si="67"/>
        <v>2.7482143149284255E-5</v>
      </c>
      <c r="S1762" s="101"/>
      <c r="T1762" s="99">
        <v>8.4599999999999996E-5</v>
      </c>
      <c r="U1762" s="99">
        <v>4.2200000000000003E-5</v>
      </c>
      <c r="V1762" s="99">
        <v>2.6100000000000001E-5</v>
      </c>
      <c r="W1762" s="99">
        <v>1.8199999999999999E-5</v>
      </c>
      <c r="X1762" s="99">
        <v>8.9800000000000004E-6</v>
      </c>
      <c r="Y1762" s="99">
        <v>6.5199999999999996E-7</v>
      </c>
      <c r="Z1762" s="99">
        <v>2.3799999999999999E-7</v>
      </c>
      <c r="AA1762" s="99">
        <v>5.6699999999999998E-8</v>
      </c>
      <c r="AB1762" s="99">
        <v>1.96E-8</v>
      </c>
      <c r="AC1762" s="99">
        <v>6.7899999999999999E-9</v>
      </c>
    </row>
    <row r="1763" spans="1:29" s="98" customFormat="1" x14ac:dyDescent="0.25">
      <c r="A1763" s="98" t="s">
        <v>142</v>
      </c>
      <c r="B1763" s="98" t="s">
        <v>236</v>
      </c>
      <c r="C1763" s="98" t="s">
        <v>296</v>
      </c>
      <c r="D1763" s="98">
        <v>2015</v>
      </c>
      <c r="E1763" s="98">
        <v>2016</v>
      </c>
      <c r="F1763" s="98" t="s">
        <v>272</v>
      </c>
      <c r="G1763" s="98" t="s">
        <v>277</v>
      </c>
      <c r="H1763" s="98" t="s">
        <v>274</v>
      </c>
      <c r="I1763" s="99">
        <f t="shared" si="68"/>
        <v>3.7884073619631906E-2</v>
      </c>
      <c r="J1763" s="99">
        <f t="shared" si="68"/>
        <v>1.2304229038854806E-2</v>
      </c>
      <c r="K1763" s="99">
        <f t="shared" si="68"/>
        <v>6.9211288343558287E-3</v>
      </c>
      <c r="L1763" s="99">
        <f t="shared" si="68"/>
        <v>4.8164580777096113E-3</v>
      </c>
      <c r="M1763" s="99">
        <f t="shared" si="68"/>
        <v>2.2544261758691208E-3</v>
      </c>
      <c r="N1763" s="99">
        <f t="shared" si="67"/>
        <v>7.9734642126789369E-5</v>
      </c>
      <c r="O1763" s="99">
        <f t="shared" si="67"/>
        <v>5.625946830265849E-5</v>
      </c>
      <c r="P1763" s="99">
        <f t="shared" si="67"/>
        <v>1.2061382413087936E-5</v>
      </c>
      <c r="Q1763" s="99">
        <f t="shared" si="67"/>
        <v>3.7560278118609407E-6</v>
      </c>
      <c r="R1763" s="99">
        <f t="shared" si="67"/>
        <v>1.1697112474437627E-6</v>
      </c>
      <c r="S1763" s="101"/>
      <c r="T1763" s="99">
        <v>9.3600000000000002E-6</v>
      </c>
      <c r="U1763" s="99">
        <v>3.0400000000000001E-6</v>
      </c>
      <c r="V1763" s="99">
        <v>1.7099999999999999E-6</v>
      </c>
      <c r="W1763" s="99">
        <v>1.19E-6</v>
      </c>
      <c r="X1763" s="99">
        <v>5.5700000000000002E-7</v>
      </c>
      <c r="Y1763" s="99">
        <v>1.9700000000000001E-8</v>
      </c>
      <c r="Z1763" s="99">
        <v>1.39E-8</v>
      </c>
      <c r="AA1763" s="99">
        <v>2.98E-9</v>
      </c>
      <c r="AB1763" s="99">
        <v>9.28E-10</v>
      </c>
      <c r="AC1763" s="99">
        <v>2.8899999999999998E-10</v>
      </c>
    </row>
    <row r="1764" spans="1:29" s="98" customFormat="1" x14ac:dyDescent="0.25">
      <c r="A1764" s="98" t="s">
        <v>142</v>
      </c>
      <c r="B1764" s="98" t="s">
        <v>236</v>
      </c>
      <c r="C1764" s="98" t="s">
        <v>296</v>
      </c>
      <c r="D1764" s="98">
        <v>2015</v>
      </c>
      <c r="E1764" s="98">
        <v>2016</v>
      </c>
      <c r="F1764" s="98" t="s">
        <v>272</v>
      </c>
      <c r="G1764" s="98" t="s">
        <v>277</v>
      </c>
      <c r="H1764" s="98" t="s">
        <v>275</v>
      </c>
      <c r="I1764" s="99">
        <f t="shared" si="68"/>
        <v>0.11332842535787321</v>
      </c>
      <c r="J1764" s="99">
        <f t="shared" si="68"/>
        <v>4.209341513292434E-2</v>
      </c>
      <c r="K1764" s="99">
        <f t="shared" si="68"/>
        <v>2.2665685071574643E-2</v>
      </c>
      <c r="L1764" s="99">
        <f t="shared" si="68"/>
        <v>1.6756417177914113E-2</v>
      </c>
      <c r="M1764" s="99">
        <f t="shared" si="68"/>
        <v>7.8115664621676902E-3</v>
      </c>
      <c r="N1764" s="99">
        <f t="shared" ref="N1764:R1814" si="69">1000*98.96*Y1764/24.45</f>
        <v>3.0193930470347652E-4</v>
      </c>
      <c r="O1764" s="99">
        <f t="shared" si="69"/>
        <v>1.7120687116564415E-4</v>
      </c>
      <c r="P1764" s="99">
        <f t="shared" si="69"/>
        <v>3.6953161554192228E-5</v>
      </c>
      <c r="Q1764" s="99">
        <f t="shared" si="69"/>
        <v>1.1697112474437628E-5</v>
      </c>
      <c r="R1764" s="99">
        <f t="shared" si="69"/>
        <v>3.7560278118609407E-6</v>
      </c>
      <c r="S1764" s="101"/>
      <c r="T1764" s="99">
        <v>2.8E-5</v>
      </c>
      <c r="U1764" s="99">
        <v>1.04E-5</v>
      </c>
      <c r="V1764" s="99">
        <v>5.5999999999999997E-6</v>
      </c>
      <c r="W1764" s="99">
        <v>4.1400000000000002E-6</v>
      </c>
      <c r="X1764" s="99">
        <v>1.9300000000000002E-6</v>
      </c>
      <c r="Y1764" s="99">
        <v>7.4600000000000006E-8</v>
      </c>
      <c r="Z1764" s="99">
        <v>4.2300000000000002E-8</v>
      </c>
      <c r="AA1764" s="99">
        <v>9.1299999999999997E-9</v>
      </c>
      <c r="AB1764" s="99">
        <v>2.8900000000000002E-9</v>
      </c>
      <c r="AC1764" s="99">
        <v>9.28E-10</v>
      </c>
    </row>
    <row r="1765" spans="1:29" s="98" customFormat="1" x14ac:dyDescent="0.25">
      <c r="A1765" s="98" t="s">
        <v>142</v>
      </c>
      <c r="B1765" s="98" t="s">
        <v>236</v>
      </c>
      <c r="C1765" s="98" t="s">
        <v>296</v>
      </c>
      <c r="D1765" s="98">
        <v>2015</v>
      </c>
      <c r="E1765" s="98">
        <v>2016</v>
      </c>
      <c r="F1765" s="98" t="s">
        <v>272</v>
      </c>
      <c r="G1765" s="98" t="s">
        <v>277</v>
      </c>
      <c r="H1765" s="98" t="s">
        <v>276</v>
      </c>
      <c r="I1765" s="99">
        <f t="shared" ref="I1765:M1815" si="70">1000*98.96*T1765/24.45</f>
        <v>0.1780875255623722</v>
      </c>
      <c r="J1765" s="99">
        <f t="shared" si="70"/>
        <v>8.7020040899795509E-2</v>
      </c>
      <c r="K1765" s="99">
        <f t="shared" si="70"/>
        <v>5.2212024539877298E-2</v>
      </c>
      <c r="L1765" s="99">
        <f t="shared" si="70"/>
        <v>3.6993635991820047E-2</v>
      </c>
      <c r="M1765" s="99">
        <f t="shared" si="70"/>
        <v>1.8173022494887527E-2</v>
      </c>
      <c r="N1765" s="99">
        <f t="shared" si="69"/>
        <v>1.894203680981595E-3</v>
      </c>
      <c r="O1765" s="99">
        <f t="shared" si="69"/>
        <v>4.4521881390593049E-4</v>
      </c>
      <c r="P1765" s="99">
        <f t="shared" si="69"/>
        <v>9.7948139059304698E-5</v>
      </c>
      <c r="Q1765" s="99">
        <f t="shared" si="69"/>
        <v>3.1408163599182007E-5</v>
      </c>
      <c r="R1765" s="99">
        <f t="shared" si="69"/>
        <v>1.0159083844580778E-5</v>
      </c>
      <c r="S1765" s="101"/>
      <c r="T1765" s="99">
        <v>4.3999999999999999E-5</v>
      </c>
      <c r="U1765" s="99">
        <v>2.1500000000000001E-5</v>
      </c>
      <c r="V1765" s="99">
        <v>1.29E-5</v>
      </c>
      <c r="W1765" s="99">
        <v>9.1400000000000006E-6</v>
      </c>
      <c r="X1765" s="99">
        <v>4.4900000000000002E-6</v>
      </c>
      <c r="Y1765" s="99">
        <v>4.6800000000000001E-7</v>
      </c>
      <c r="Z1765" s="99">
        <v>1.1000000000000001E-7</v>
      </c>
      <c r="AA1765" s="99">
        <v>2.4200000000000002E-8</v>
      </c>
      <c r="AB1765" s="99">
        <v>7.7599999999999997E-9</v>
      </c>
      <c r="AC1765" s="99">
        <v>2.5099999999999998E-9</v>
      </c>
    </row>
    <row r="1766" spans="1:29" s="98" customFormat="1" x14ac:dyDescent="0.25">
      <c r="A1766" s="98" t="s">
        <v>142</v>
      </c>
      <c r="B1766" s="98" t="s">
        <v>236</v>
      </c>
      <c r="C1766" s="98" t="s">
        <v>296</v>
      </c>
      <c r="D1766" s="98">
        <v>2015</v>
      </c>
      <c r="E1766" s="98">
        <v>2016</v>
      </c>
      <c r="F1766" s="98" t="s">
        <v>272</v>
      </c>
      <c r="G1766" s="98" t="s">
        <v>278</v>
      </c>
      <c r="H1766" s="98" t="s">
        <v>274</v>
      </c>
      <c r="I1766" s="99">
        <f t="shared" si="70"/>
        <v>1.6027877300613499E-2</v>
      </c>
      <c r="J1766" s="99">
        <f t="shared" si="70"/>
        <v>5.2056353625924336E-3</v>
      </c>
      <c r="K1766" s="99">
        <f t="shared" si="70"/>
        <v>2.9281698914582336E-3</v>
      </c>
      <c r="L1766" s="99">
        <f t="shared" si="70"/>
        <v>2.0377322636463725E-3</v>
      </c>
      <c r="M1766" s="99">
        <f t="shared" si="70"/>
        <v>9.5379568979078126E-4</v>
      </c>
      <c r="N1766" s="99">
        <f t="shared" si="69"/>
        <v>3.3733887053641638E-5</v>
      </c>
      <c r="O1766" s="99">
        <f t="shared" si="69"/>
        <v>2.3802082743432437E-5</v>
      </c>
      <c r="P1766" s="99">
        <f t="shared" si="69"/>
        <v>5.1028925593833541E-6</v>
      </c>
      <c r="Q1766" s="99">
        <f t="shared" si="69"/>
        <v>1.5890886896334766E-6</v>
      </c>
      <c r="R1766" s="99">
        <f t="shared" si="69"/>
        <v>4.9487783545697743E-7</v>
      </c>
      <c r="S1766" s="101"/>
      <c r="T1766" s="99">
        <v>3.9600000000000002E-6</v>
      </c>
      <c r="U1766" s="99">
        <v>1.2861538461538499E-6</v>
      </c>
      <c r="V1766" s="99">
        <v>7.2346153846153805E-7</v>
      </c>
      <c r="W1766" s="99">
        <v>5.0346153846153804E-7</v>
      </c>
      <c r="X1766" s="99">
        <v>2.3565384615384601E-7</v>
      </c>
      <c r="Y1766" s="99">
        <v>8.33461538461538E-9</v>
      </c>
      <c r="Z1766" s="99">
        <v>5.8807692307692302E-9</v>
      </c>
      <c r="AA1766" s="99">
        <v>1.2607692307692301E-9</v>
      </c>
      <c r="AB1766" s="99">
        <v>3.9261538461538501E-10</v>
      </c>
      <c r="AC1766" s="99">
        <v>1.2226923076923099E-10</v>
      </c>
    </row>
    <row r="1767" spans="1:29" s="98" customFormat="1" x14ac:dyDescent="0.25">
      <c r="A1767" s="98" t="s">
        <v>142</v>
      </c>
      <c r="B1767" s="98" t="s">
        <v>236</v>
      </c>
      <c r="C1767" s="98" t="s">
        <v>296</v>
      </c>
      <c r="D1767" s="98">
        <v>2015</v>
      </c>
      <c r="E1767" s="98">
        <v>2016</v>
      </c>
      <c r="F1767" s="98" t="s">
        <v>272</v>
      </c>
      <c r="G1767" s="98" t="s">
        <v>278</v>
      </c>
      <c r="H1767" s="98" t="s">
        <v>275</v>
      </c>
      <c r="I1767" s="99">
        <f t="shared" si="70"/>
        <v>4.794664149756156E-2</v>
      </c>
      <c r="J1767" s="99">
        <f t="shared" si="70"/>
        <v>1.780875255623722E-2</v>
      </c>
      <c r="K1767" s="99">
        <f t="shared" si="70"/>
        <v>9.5893282995123535E-3</v>
      </c>
      <c r="L1767" s="99">
        <f t="shared" si="70"/>
        <v>7.0892534214251953E-3</v>
      </c>
      <c r="M1767" s="99">
        <f t="shared" si="70"/>
        <v>3.304893503224794E-3</v>
      </c>
      <c r="N1767" s="99">
        <f t="shared" si="69"/>
        <v>1.2774355198993251E-4</v>
      </c>
      <c r="O1767" s="99">
        <f t="shared" si="69"/>
        <v>7.2433676262387739E-5</v>
      </c>
      <c r="P1767" s="99">
        <f t="shared" si="69"/>
        <v>1.5634029888312108E-5</v>
      </c>
      <c r="Q1767" s="99">
        <f t="shared" si="69"/>
        <v>4.9487783545697753E-6</v>
      </c>
      <c r="R1767" s="99">
        <f t="shared" si="69"/>
        <v>1.5890886896334766E-6</v>
      </c>
      <c r="S1767" s="101"/>
      <c r="T1767" s="99">
        <v>1.18461538461538E-5</v>
      </c>
      <c r="U1767" s="99">
        <v>4.4000000000000002E-6</v>
      </c>
      <c r="V1767" s="99">
        <v>2.3692307692307701E-6</v>
      </c>
      <c r="W1767" s="99">
        <v>1.7515384615384601E-6</v>
      </c>
      <c r="X1767" s="99">
        <v>8.1653846153846203E-7</v>
      </c>
      <c r="Y1767" s="99">
        <v>3.1561538461538499E-8</v>
      </c>
      <c r="Z1767" s="99">
        <v>1.7896153846153799E-8</v>
      </c>
      <c r="AA1767" s="99">
        <v>3.8626923076923098E-9</v>
      </c>
      <c r="AB1767" s="99">
        <v>1.22269230769231E-9</v>
      </c>
      <c r="AC1767" s="99">
        <v>3.9261538461538501E-10</v>
      </c>
    </row>
    <row r="1768" spans="1:29" s="98" customFormat="1" x14ac:dyDescent="0.25">
      <c r="A1768" s="98" t="s">
        <v>142</v>
      </c>
      <c r="B1768" s="98" t="s">
        <v>236</v>
      </c>
      <c r="C1768" s="98" t="s">
        <v>296</v>
      </c>
      <c r="D1768" s="98">
        <v>2015</v>
      </c>
      <c r="E1768" s="98">
        <v>2016</v>
      </c>
      <c r="F1768" s="98" t="s">
        <v>272</v>
      </c>
      <c r="G1768" s="98" t="s">
        <v>278</v>
      </c>
      <c r="H1768" s="98" t="s">
        <v>276</v>
      </c>
      <c r="I1768" s="99">
        <f t="shared" si="70"/>
        <v>7.5344722353311244E-2</v>
      </c>
      <c r="J1768" s="99">
        <f t="shared" si="70"/>
        <v>3.68161711499135E-2</v>
      </c>
      <c r="K1768" s="99">
        <f t="shared" si="70"/>
        <v>2.2089702689948098E-2</v>
      </c>
      <c r="L1768" s="99">
        <f t="shared" si="70"/>
        <v>1.5651153688846953E-2</v>
      </c>
      <c r="M1768" s="99">
        <f t="shared" si="70"/>
        <v>7.6885864401447035E-3</v>
      </c>
      <c r="N1768" s="99">
        <f t="shared" si="69"/>
        <v>8.0139386503067487E-4</v>
      </c>
      <c r="O1768" s="99">
        <f t="shared" si="69"/>
        <v>1.8836180588327814E-4</v>
      </c>
      <c r="P1768" s="99">
        <f t="shared" si="69"/>
        <v>4.1439597294321066E-5</v>
      </c>
      <c r="Q1768" s="99">
        <f t="shared" si="69"/>
        <v>1.3288069215038529E-5</v>
      </c>
      <c r="R1768" s="99">
        <f t="shared" si="69"/>
        <v>4.298073934245726E-6</v>
      </c>
      <c r="S1768" s="101"/>
      <c r="T1768" s="99">
        <v>1.8615384615384599E-5</v>
      </c>
      <c r="U1768" s="99">
        <v>9.0961538461538499E-6</v>
      </c>
      <c r="V1768" s="99">
        <v>5.4576923076923101E-6</v>
      </c>
      <c r="W1768" s="99">
        <v>3.86692307692308E-6</v>
      </c>
      <c r="X1768" s="99">
        <v>1.8996153846153799E-6</v>
      </c>
      <c r="Y1768" s="99">
        <v>1.98E-7</v>
      </c>
      <c r="Z1768" s="99">
        <v>4.6538461538461499E-8</v>
      </c>
      <c r="AA1768" s="99">
        <v>1.02384615384615E-8</v>
      </c>
      <c r="AB1768" s="99">
        <v>3.2830769230769201E-9</v>
      </c>
      <c r="AC1768" s="99">
        <v>1.0619230769230801E-9</v>
      </c>
    </row>
    <row r="1769" spans="1:29" s="98" customFormat="1" x14ac:dyDescent="0.25">
      <c r="A1769" s="98" t="s">
        <v>142</v>
      </c>
      <c r="B1769" s="98" t="s">
        <v>236</v>
      </c>
      <c r="C1769" s="98" t="s">
        <v>296</v>
      </c>
      <c r="D1769" s="98">
        <v>2015</v>
      </c>
      <c r="E1769" s="98">
        <v>2016</v>
      </c>
      <c r="F1769" s="98" t="s">
        <v>279</v>
      </c>
      <c r="G1769" s="98" t="s">
        <v>273</v>
      </c>
      <c r="H1769" s="98" t="s">
        <v>274</v>
      </c>
      <c r="I1769" s="99">
        <f t="shared" si="70"/>
        <v>0</v>
      </c>
      <c r="J1769" s="99">
        <f t="shared" si="70"/>
        <v>0</v>
      </c>
      <c r="K1769" s="99">
        <f t="shared" si="70"/>
        <v>0</v>
      </c>
      <c r="L1769" s="99">
        <f t="shared" si="70"/>
        <v>0</v>
      </c>
      <c r="M1769" s="99">
        <f t="shared" si="70"/>
        <v>0</v>
      </c>
      <c r="N1769" s="99">
        <f t="shared" si="69"/>
        <v>0</v>
      </c>
      <c r="O1769" s="99">
        <f t="shared" si="69"/>
        <v>0</v>
      </c>
      <c r="P1769" s="99">
        <f t="shared" si="69"/>
        <v>0</v>
      </c>
      <c r="Q1769" s="99">
        <f t="shared" si="69"/>
        <v>0</v>
      </c>
      <c r="R1769" s="99">
        <f t="shared" si="69"/>
        <v>0</v>
      </c>
      <c r="S1769" s="101"/>
      <c r="T1769" s="99">
        <v>0</v>
      </c>
      <c r="U1769" s="99">
        <v>0</v>
      </c>
      <c r="V1769" s="99">
        <v>0</v>
      </c>
      <c r="W1769" s="99">
        <v>0</v>
      </c>
      <c r="X1769" s="99">
        <v>0</v>
      </c>
      <c r="Y1769" s="99">
        <v>0</v>
      </c>
      <c r="Z1769" s="99">
        <v>0</v>
      </c>
      <c r="AA1769" s="99">
        <v>0</v>
      </c>
      <c r="AB1769" s="99">
        <v>0</v>
      </c>
      <c r="AC1769" s="99">
        <v>0</v>
      </c>
    </row>
    <row r="1770" spans="1:29" s="98" customFormat="1" x14ac:dyDescent="0.25">
      <c r="A1770" s="98" t="s">
        <v>142</v>
      </c>
      <c r="B1770" s="98" t="s">
        <v>236</v>
      </c>
      <c r="C1770" s="98" t="s">
        <v>296</v>
      </c>
      <c r="D1770" s="98">
        <v>2015</v>
      </c>
      <c r="E1770" s="98">
        <v>2016</v>
      </c>
      <c r="F1770" s="98" t="s">
        <v>279</v>
      </c>
      <c r="G1770" s="98" t="s">
        <v>273</v>
      </c>
      <c r="H1770" s="98" t="s">
        <v>275</v>
      </c>
      <c r="I1770" s="99">
        <f t="shared" si="70"/>
        <v>4.5331370143149287E-2</v>
      </c>
      <c r="J1770" s="99">
        <f t="shared" si="70"/>
        <v>8.1758364008179974E-3</v>
      </c>
      <c r="K1770" s="99">
        <f t="shared" si="70"/>
        <v>3.4039002044989777E-3</v>
      </c>
      <c r="L1770" s="99">
        <f t="shared" si="70"/>
        <v>1.9387255623721882E-3</v>
      </c>
      <c r="M1770" s="99">
        <f t="shared" si="70"/>
        <v>5.4235746421267897E-4</v>
      </c>
      <c r="N1770" s="99">
        <f t="shared" si="69"/>
        <v>8.3377341513292444E-7</v>
      </c>
      <c r="O1770" s="99">
        <f t="shared" si="69"/>
        <v>1.2628024539877302E-8</v>
      </c>
      <c r="P1770" s="99">
        <f t="shared" si="69"/>
        <v>0</v>
      </c>
      <c r="Q1770" s="99">
        <f t="shared" si="69"/>
        <v>0</v>
      </c>
      <c r="R1770" s="99">
        <f t="shared" si="69"/>
        <v>0</v>
      </c>
      <c r="S1770" s="101"/>
      <c r="T1770" s="99">
        <v>1.1199999999999999E-5</v>
      </c>
      <c r="U1770" s="99">
        <v>2.0200000000000001E-6</v>
      </c>
      <c r="V1770" s="99">
        <v>8.4099999999999997E-7</v>
      </c>
      <c r="W1770" s="99">
        <v>4.7899999999999999E-7</v>
      </c>
      <c r="X1770" s="99">
        <v>1.3400000000000001E-7</v>
      </c>
      <c r="Y1770" s="99">
        <v>2.0600000000000001E-10</v>
      </c>
      <c r="Z1770" s="99">
        <v>3.12E-12</v>
      </c>
      <c r="AA1770" s="99">
        <v>0</v>
      </c>
      <c r="AB1770" s="99">
        <v>0</v>
      </c>
      <c r="AC1770" s="99">
        <v>0</v>
      </c>
    </row>
    <row r="1771" spans="1:29" s="98" customFormat="1" x14ac:dyDescent="0.25">
      <c r="A1771" s="98" t="s">
        <v>142</v>
      </c>
      <c r="B1771" s="98" t="s">
        <v>236</v>
      </c>
      <c r="C1771" s="98" t="s">
        <v>296</v>
      </c>
      <c r="D1771" s="98">
        <v>2015</v>
      </c>
      <c r="E1771" s="98">
        <v>2016</v>
      </c>
      <c r="F1771" s="98" t="s">
        <v>279</v>
      </c>
      <c r="G1771" s="98" t="s">
        <v>273</v>
      </c>
      <c r="H1771" s="98" t="s">
        <v>276</v>
      </c>
      <c r="I1771" s="99">
        <f t="shared" si="70"/>
        <v>0.34241374233128835</v>
      </c>
      <c r="J1771" s="99">
        <f t="shared" si="70"/>
        <v>0.17080212678936604</v>
      </c>
      <c r="K1771" s="99">
        <f t="shared" si="70"/>
        <v>0.10563828220858897</v>
      </c>
      <c r="L1771" s="99">
        <f t="shared" si="70"/>
        <v>7.3663476482617576E-2</v>
      </c>
      <c r="M1771" s="99">
        <f t="shared" si="70"/>
        <v>3.6346044989775055E-2</v>
      </c>
      <c r="N1771" s="99">
        <f t="shared" si="69"/>
        <v>2.6389333333333331E-3</v>
      </c>
      <c r="O1771" s="99">
        <f t="shared" si="69"/>
        <v>9.6329161554192225E-4</v>
      </c>
      <c r="P1771" s="99">
        <f t="shared" si="69"/>
        <v>2.2949006134969326E-4</v>
      </c>
      <c r="Q1771" s="99">
        <f t="shared" si="69"/>
        <v>7.9329897750511245E-5</v>
      </c>
      <c r="R1771" s="99">
        <f t="shared" si="69"/>
        <v>2.7482143149284255E-5</v>
      </c>
      <c r="S1771" s="101"/>
      <c r="T1771" s="99">
        <v>8.4599999999999996E-5</v>
      </c>
      <c r="U1771" s="99">
        <v>4.2200000000000003E-5</v>
      </c>
      <c r="V1771" s="99">
        <v>2.6100000000000001E-5</v>
      </c>
      <c r="W1771" s="99">
        <v>1.8199999999999999E-5</v>
      </c>
      <c r="X1771" s="99">
        <v>8.9800000000000004E-6</v>
      </c>
      <c r="Y1771" s="99">
        <v>6.5199999999999996E-7</v>
      </c>
      <c r="Z1771" s="99">
        <v>2.3799999999999999E-7</v>
      </c>
      <c r="AA1771" s="99">
        <v>5.6699999999999998E-8</v>
      </c>
      <c r="AB1771" s="99">
        <v>1.96E-8</v>
      </c>
      <c r="AC1771" s="99">
        <v>6.7899999999999999E-9</v>
      </c>
    </row>
    <row r="1772" spans="1:29" s="98" customFormat="1" x14ac:dyDescent="0.25">
      <c r="A1772" s="98" t="s">
        <v>142</v>
      </c>
      <c r="B1772" s="98" t="s">
        <v>236</v>
      </c>
      <c r="C1772" s="98" t="s">
        <v>296</v>
      </c>
      <c r="D1772" s="98">
        <v>2015</v>
      </c>
      <c r="E1772" s="98">
        <v>2016</v>
      </c>
      <c r="F1772" s="98" t="s">
        <v>279</v>
      </c>
      <c r="G1772" s="98" t="s">
        <v>277</v>
      </c>
      <c r="H1772" s="98" t="s">
        <v>274</v>
      </c>
      <c r="I1772" s="99">
        <f t="shared" si="70"/>
        <v>3.7884073619631906E-2</v>
      </c>
      <c r="J1772" s="99">
        <f t="shared" si="70"/>
        <v>1.2304229038854806E-2</v>
      </c>
      <c r="K1772" s="99">
        <f t="shared" si="70"/>
        <v>6.9211288343558287E-3</v>
      </c>
      <c r="L1772" s="99">
        <f t="shared" si="70"/>
        <v>4.8164580777096113E-3</v>
      </c>
      <c r="M1772" s="99">
        <f t="shared" si="70"/>
        <v>2.2544261758691208E-3</v>
      </c>
      <c r="N1772" s="99">
        <f t="shared" si="69"/>
        <v>7.9734642126789369E-5</v>
      </c>
      <c r="O1772" s="99">
        <f t="shared" si="69"/>
        <v>5.625946830265849E-5</v>
      </c>
      <c r="P1772" s="99">
        <f t="shared" si="69"/>
        <v>1.2061382413087936E-5</v>
      </c>
      <c r="Q1772" s="99">
        <f t="shared" si="69"/>
        <v>3.7560278118609407E-6</v>
      </c>
      <c r="R1772" s="99">
        <f t="shared" si="69"/>
        <v>1.1697112474437627E-6</v>
      </c>
      <c r="S1772" s="101"/>
      <c r="T1772" s="99">
        <v>9.3600000000000002E-6</v>
      </c>
      <c r="U1772" s="99">
        <v>3.0400000000000001E-6</v>
      </c>
      <c r="V1772" s="99">
        <v>1.7099999999999999E-6</v>
      </c>
      <c r="W1772" s="99">
        <v>1.19E-6</v>
      </c>
      <c r="X1772" s="99">
        <v>5.5700000000000002E-7</v>
      </c>
      <c r="Y1772" s="99">
        <v>1.9700000000000001E-8</v>
      </c>
      <c r="Z1772" s="99">
        <v>1.39E-8</v>
      </c>
      <c r="AA1772" s="99">
        <v>2.98E-9</v>
      </c>
      <c r="AB1772" s="99">
        <v>9.28E-10</v>
      </c>
      <c r="AC1772" s="99">
        <v>2.8899999999999998E-10</v>
      </c>
    </row>
    <row r="1773" spans="1:29" s="98" customFormat="1" x14ac:dyDescent="0.25">
      <c r="A1773" s="98" t="s">
        <v>142</v>
      </c>
      <c r="B1773" s="98" t="s">
        <v>236</v>
      </c>
      <c r="C1773" s="98" t="s">
        <v>296</v>
      </c>
      <c r="D1773" s="98">
        <v>2015</v>
      </c>
      <c r="E1773" s="98">
        <v>2016</v>
      </c>
      <c r="F1773" s="98" t="s">
        <v>279</v>
      </c>
      <c r="G1773" s="98" t="s">
        <v>277</v>
      </c>
      <c r="H1773" s="98" t="s">
        <v>275</v>
      </c>
      <c r="I1773" s="99">
        <f t="shared" si="70"/>
        <v>0.11332842535787321</v>
      </c>
      <c r="J1773" s="99">
        <f t="shared" si="70"/>
        <v>4.209341513292434E-2</v>
      </c>
      <c r="K1773" s="99">
        <f t="shared" si="70"/>
        <v>2.2665685071574643E-2</v>
      </c>
      <c r="L1773" s="99">
        <f t="shared" si="70"/>
        <v>1.6756417177914113E-2</v>
      </c>
      <c r="M1773" s="99">
        <f t="shared" si="70"/>
        <v>7.8115664621676902E-3</v>
      </c>
      <c r="N1773" s="99">
        <f t="shared" si="69"/>
        <v>3.0193930470347652E-4</v>
      </c>
      <c r="O1773" s="99">
        <f t="shared" si="69"/>
        <v>1.7120687116564415E-4</v>
      </c>
      <c r="P1773" s="99">
        <f t="shared" si="69"/>
        <v>3.6953161554192228E-5</v>
      </c>
      <c r="Q1773" s="99">
        <f t="shared" si="69"/>
        <v>1.1697112474437628E-5</v>
      </c>
      <c r="R1773" s="99">
        <f t="shared" si="69"/>
        <v>3.7560278118609407E-6</v>
      </c>
      <c r="S1773" s="101"/>
      <c r="T1773" s="99">
        <v>2.8E-5</v>
      </c>
      <c r="U1773" s="99">
        <v>1.04E-5</v>
      </c>
      <c r="V1773" s="99">
        <v>5.5999999999999997E-6</v>
      </c>
      <c r="W1773" s="99">
        <v>4.1400000000000002E-6</v>
      </c>
      <c r="X1773" s="99">
        <v>1.9300000000000002E-6</v>
      </c>
      <c r="Y1773" s="99">
        <v>7.4600000000000006E-8</v>
      </c>
      <c r="Z1773" s="99">
        <v>4.2300000000000002E-8</v>
      </c>
      <c r="AA1773" s="99">
        <v>9.1299999999999997E-9</v>
      </c>
      <c r="AB1773" s="99">
        <v>2.8900000000000002E-9</v>
      </c>
      <c r="AC1773" s="99">
        <v>9.28E-10</v>
      </c>
    </row>
    <row r="1774" spans="1:29" s="98" customFormat="1" x14ac:dyDescent="0.25">
      <c r="A1774" s="98" t="s">
        <v>142</v>
      </c>
      <c r="B1774" s="98" t="s">
        <v>236</v>
      </c>
      <c r="C1774" s="98" t="s">
        <v>296</v>
      </c>
      <c r="D1774" s="98">
        <v>2015</v>
      </c>
      <c r="E1774" s="98">
        <v>2016</v>
      </c>
      <c r="F1774" s="98" t="s">
        <v>279</v>
      </c>
      <c r="G1774" s="98" t="s">
        <v>277</v>
      </c>
      <c r="H1774" s="98" t="s">
        <v>276</v>
      </c>
      <c r="I1774" s="99">
        <f t="shared" si="70"/>
        <v>0.1780875255623722</v>
      </c>
      <c r="J1774" s="99">
        <f t="shared" si="70"/>
        <v>8.7020040899795509E-2</v>
      </c>
      <c r="K1774" s="99">
        <f t="shared" si="70"/>
        <v>5.2212024539877298E-2</v>
      </c>
      <c r="L1774" s="99">
        <f t="shared" si="70"/>
        <v>3.6993635991820047E-2</v>
      </c>
      <c r="M1774" s="99">
        <f t="shared" si="70"/>
        <v>1.8173022494887527E-2</v>
      </c>
      <c r="N1774" s="99">
        <f t="shared" si="69"/>
        <v>1.894203680981595E-3</v>
      </c>
      <c r="O1774" s="99">
        <f t="shared" si="69"/>
        <v>4.4521881390593049E-4</v>
      </c>
      <c r="P1774" s="99">
        <f t="shared" si="69"/>
        <v>9.7948139059304698E-5</v>
      </c>
      <c r="Q1774" s="99">
        <f t="shared" si="69"/>
        <v>3.1408163599182007E-5</v>
      </c>
      <c r="R1774" s="99">
        <f t="shared" si="69"/>
        <v>1.0159083844580778E-5</v>
      </c>
      <c r="S1774" s="101"/>
      <c r="T1774" s="99">
        <v>4.3999999999999999E-5</v>
      </c>
      <c r="U1774" s="99">
        <v>2.1500000000000001E-5</v>
      </c>
      <c r="V1774" s="99">
        <v>1.29E-5</v>
      </c>
      <c r="W1774" s="99">
        <v>9.1400000000000006E-6</v>
      </c>
      <c r="X1774" s="99">
        <v>4.4900000000000002E-6</v>
      </c>
      <c r="Y1774" s="99">
        <v>4.6800000000000001E-7</v>
      </c>
      <c r="Z1774" s="99">
        <v>1.1000000000000001E-7</v>
      </c>
      <c r="AA1774" s="99">
        <v>2.4200000000000002E-8</v>
      </c>
      <c r="AB1774" s="99">
        <v>7.7599999999999997E-9</v>
      </c>
      <c r="AC1774" s="99">
        <v>2.5099999999999998E-9</v>
      </c>
    </row>
    <row r="1775" spans="1:29" s="98" customFormat="1" x14ac:dyDescent="0.25">
      <c r="A1775" s="98" t="s">
        <v>142</v>
      </c>
      <c r="B1775" s="98" t="s">
        <v>236</v>
      </c>
      <c r="C1775" s="98" t="s">
        <v>296</v>
      </c>
      <c r="D1775" s="98">
        <v>2015</v>
      </c>
      <c r="E1775" s="98">
        <v>2016</v>
      </c>
      <c r="F1775" s="98" t="s">
        <v>279</v>
      </c>
      <c r="G1775" s="98" t="s">
        <v>278</v>
      </c>
      <c r="H1775" s="98" t="s">
        <v>274</v>
      </c>
      <c r="I1775" s="99">
        <f t="shared" si="70"/>
        <v>1.6027877300613499E-2</v>
      </c>
      <c r="J1775" s="99">
        <f t="shared" si="70"/>
        <v>5.2056353625924336E-3</v>
      </c>
      <c r="K1775" s="99">
        <f t="shared" si="70"/>
        <v>2.9281698914582336E-3</v>
      </c>
      <c r="L1775" s="99">
        <f t="shared" si="70"/>
        <v>2.0377322636463725E-3</v>
      </c>
      <c r="M1775" s="99">
        <f t="shared" si="70"/>
        <v>9.5379568979078126E-4</v>
      </c>
      <c r="N1775" s="99">
        <f t="shared" si="69"/>
        <v>3.3733887053641638E-5</v>
      </c>
      <c r="O1775" s="99">
        <f t="shared" si="69"/>
        <v>2.3802082743432437E-5</v>
      </c>
      <c r="P1775" s="99">
        <f t="shared" si="69"/>
        <v>5.1028925593833541E-6</v>
      </c>
      <c r="Q1775" s="99">
        <f t="shared" si="69"/>
        <v>1.5890886896334766E-6</v>
      </c>
      <c r="R1775" s="99">
        <f t="shared" si="69"/>
        <v>4.9487783545697743E-7</v>
      </c>
      <c r="S1775" s="101"/>
      <c r="T1775" s="99">
        <v>3.9600000000000002E-6</v>
      </c>
      <c r="U1775" s="99">
        <v>1.2861538461538499E-6</v>
      </c>
      <c r="V1775" s="99">
        <v>7.2346153846153805E-7</v>
      </c>
      <c r="W1775" s="99">
        <v>5.0346153846153804E-7</v>
      </c>
      <c r="X1775" s="99">
        <v>2.3565384615384601E-7</v>
      </c>
      <c r="Y1775" s="99">
        <v>8.33461538461538E-9</v>
      </c>
      <c r="Z1775" s="99">
        <v>5.8807692307692302E-9</v>
      </c>
      <c r="AA1775" s="99">
        <v>1.2607692307692301E-9</v>
      </c>
      <c r="AB1775" s="99">
        <v>3.9261538461538501E-10</v>
      </c>
      <c r="AC1775" s="99">
        <v>1.2226923076923099E-10</v>
      </c>
    </row>
    <row r="1776" spans="1:29" s="98" customFormat="1" x14ac:dyDescent="0.25">
      <c r="A1776" s="98" t="s">
        <v>142</v>
      </c>
      <c r="B1776" s="98" t="s">
        <v>236</v>
      </c>
      <c r="C1776" s="98" t="s">
        <v>296</v>
      </c>
      <c r="D1776" s="98">
        <v>2015</v>
      </c>
      <c r="E1776" s="98">
        <v>2016</v>
      </c>
      <c r="F1776" s="98" t="s">
        <v>279</v>
      </c>
      <c r="G1776" s="98" t="s">
        <v>278</v>
      </c>
      <c r="H1776" s="98" t="s">
        <v>275</v>
      </c>
      <c r="I1776" s="99">
        <f t="shared" si="70"/>
        <v>4.794664149756156E-2</v>
      </c>
      <c r="J1776" s="99">
        <f t="shared" si="70"/>
        <v>1.780875255623722E-2</v>
      </c>
      <c r="K1776" s="99">
        <f t="shared" si="70"/>
        <v>9.5893282995123535E-3</v>
      </c>
      <c r="L1776" s="99">
        <f t="shared" si="70"/>
        <v>7.0892534214251953E-3</v>
      </c>
      <c r="M1776" s="99">
        <f t="shared" si="70"/>
        <v>3.304893503224794E-3</v>
      </c>
      <c r="N1776" s="99">
        <f t="shared" si="69"/>
        <v>1.2774355198993251E-4</v>
      </c>
      <c r="O1776" s="99">
        <f t="shared" si="69"/>
        <v>7.2433676262387739E-5</v>
      </c>
      <c r="P1776" s="99">
        <f t="shared" si="69"/>
        <v>1.5634029888312108E-5</v>
      </c>
      <c r="Q1776" s="99">
        <f t="shared" si="69"/>
        <v>4.9487783545697753E-6</v>
      </c>
      <c r="R1776" s="99">
        <f t="shared" si="69"/>
        <v>1.5890886896334766E-6</v>
      </c>
      <c r="S1776" s="101"/>
      <c r="T1776" s="99">
        <v>1.18461538461538E-5</v>
      </c>
      <c r="U1776" s="99">
        <v>4.4000000000000002E-6</v>
      </c>
      <c r="V1776" s="99">
        <v>2.3692307692307701E-6</v>
      </c>
      <c r="W1776" s="99">
        <v>1.7515384615384601E-6</v>
      </c>
      <c r="X1776" s="99">
        <v>8.1653846153846203E-7</v>
      </c>
      <c r="Y1776" s="99">
        <v>3.1561538461538499E-8</v>
      </c>
      <c r="Z1776" s="99">
        <v>1.7896153846153799E-8</v>
      </c>
      <c r="AA1776" s="99">
        <v>3.8626923076923098E-9</v>
      </c>
      <c r="AB1776" s="99">
        <v>1.22269230769231E-9</v>
      </c>
      <c r="AC1776" s="99">
        <v>3.9261538461538501E-10</v>
      </c>
    </row>
    <row r="1777" spans="1:29" s="98" customFormat="1" x14ac:dyDescent="0.25">
      <c r="A1777" s="98" t="s">
        <v>142</v>
      </c>
      <c r="B1777" s="98" t="s">
        <v>236</v>
      </c>
      <c r="C1777" s="98" t="s">
        <v>296</v>
      </c>
      <c r="D1777" s="98">
        <v>2015</v>
      </c>
      <c r="E1777" s="98">
        <v>2016</v>
      </c>
      <c r="F1777" s="98" t="s">
        <v>279</v>
      </c>
      <c r="G1777" s="98" t="s">
        <v>278</v>
      </c>
      <c r="H1777" s="98" t="s">
        <v>276</v>
      </c>
      <c r="I1777" s="99">
        <f t="shared" si="70"/>
        <v>7.5344722353311244E-2</v>
      </c>
      <c r="J1777" s="99">
        <f t="shared" si="70"/>
        <v>3.68161711499135E-2</v>
      </c>
      <c r="K1777" s="99">
        <f t="shared" si="70"/>
        <v>2.2089702689948098E-2</v>
      </c>
      <c r="L1777" s="99">
        <f t="shared" si="70"/>
        <v>1.5651153688846953E-2</v>
      </c>
      <c r="M1777" s="99">
        <f t="shared" si="70"/>
        <v>7.6885864401447035E-3</v>
      </c>
      <c r="N1777" s="99">
        <f t="shared" si="69"/>
        <v>8.0139386503067487E-4</v>
      </c>
      <c r="O1777" s="99">
        <f t="shared" si="69"/>
        <v>1.8836180588327814E-4</v>
      </c>
      <c r="P1777" s="99">
        <f t="shared" si="69"/>
        <v>4.1439597294321066E-5</v>
      </c>
      <c r="Q1777" s="99">
        <f t="shared" si="69"/>
        <v>1.3288069215038529E-5</v>
      </c>
      <c r="R1777" s="99">
        <f t="shared" si="69"/>
        <v>4.298073934245726E-6</v>
      </c>
      <c r="S1777" s="101"/>
      <c r="T1777" s="99">
        <v>1.8615384615384599E-5</v>
      </c>
      <c r="U1777" s="99">
        <v>9.0961538461538499E-6</v>
      </c>
      <c r="V1777" s="99">
        <v>5.4576923076923101E-6</v>
      </c>
      <c r="W1777" s="99">
        <v>3.86692307692308E-6</v>
      </c>
      <c r="X1777" s="99">
        <v>1.8996153846153799E-6</v>
      </c>
      <c r="Y1777" s="99">
        <v>1.98E-7</v>
      </c>
      <c r="Z1777" s="99">
        <v>4.6538461538461499E-8</v>
      </c>
      <c r="AA1777" s="99">
        <v>1.02384615384615E-8</v>
      </c>
      <c r="AB1777" s="99">
        <v>3.2830769230769201E-9</v>
      </c>
      <c r="AC1777" s="99">
        <v>1.0619230769230801E-9</v>
      </c>
    </row>
    <row r="1778" spans="1:29" s="98" customFormat="1" x14ac:dyDescent="0.25">
      <c r="A1778" s="98" t="s">
        <v>142</v>
      </c>
      <c r="B1778" s="98" t="s">
        <v>236</v>
      </c>
      <c r="C1778" s="98" t="s">
        <v>296</v>
      </c>
      <c r="D1778" s="98">
        <v>2015</v>
      </c>
      <c r="E1778" s="98">
        <v>2016</v>
      </c>
      <c r="F1778" s="98" t="s">
        <v>280</v>
      </c>
      <c r="G1778" s="98" t="s">
        <v>273</v>
      </c>
      <c r="H1778" s="98" t="s">
        <v>274</v>
      </c>
      <c r="I1778" s="99">
        <f t="shared" si="70"/>
        <v>0</v>
      </c>
      <c r="J1778" s="99">
        <f t="shared" si="70"/>
        <v>0</v>
      </c>
      <c r="K1778" s="99">
        <f t="shared" si="70"/>
        <v>0</v>
      </c>
      <c r="L1778" s="99">
        <f t="shared" si="70"/>
        <v>0</v>
      </c>
      <c r="M1778" s="99">
        <f t="shared" si="70"/>
        <v>0</v>
      </c>
      <c r="N1778" s="99">
        <f t="shared" si="69"/>
        <v>0</v>
      </c>
      <c r="O1778" s="99">
        <f t="shared" si="69"/>
        <v>0</v>
      </c>
      <c r="P1778" s="99">
        <f t="shared" si="69"/>
        <v>0</v>
      </c>
      <c r="Q1778" s="99">
        <f t="shared" si="69"/>
        <v>0</v>
      </c>
      <c r="R1778" s="99">
        <f t="shared" si="69"/>
        <v>0</v>
      </c>
      <c r="S1778" s="101"/>
      <c r="T1778" s="99">
        <v>0</v>
      </c>
      <c r="U1778" s="99">
        <v>0</v>
      </c>
      <c r="V1778" s="99">
        <v>0</v>
      </c>
      <c r="W1778" s="99">
        <v>0</v>
      </c>
      <c r="X1778" s="99">
        <v>0</v>
      </c>
      <c r="Y1778" s="99">
        <v>0</v>
      </c>
      <c r="Z1778" s="99">
        <v>0</v>
      </c>
      <c r="AA1778" s="99">
        <v>0</v>
      </c>
      <c r="AB1778" s="99">
        <v>0</v>
      </c>
      <c r="AC1778" s="99">
        <v>0</v>
      </c>
    </row>
    <row r="1779" spans="1:29" s="98" customFormat="1" x14ac:dyDescent="0.25">
      <c r="A1779" s="98" t="s">
        <v>142</v>
      </c>
      <c r="B1779" s="98" t="s">
        <v>236</v>
      </c>
      <c r="C1779" s="98" t="s">
        <v>296</v>
      </c>
      <c r="D1779" s="98">
        <v>2015</v>
      </c>
      <c r="E1779" s="98">
        <v>2016</v>
      </c>
      <c r="F1779" s="98" t="s">
        <v>280</v>
      </c>
      <c r="G1779" s="98" t="s">
        <v>273</v>
      </c>
      <c r="H1779" s="98" t="s">
        <v>275</v>
      </c>
      <c r="I1779" s="99">
        <f t="shared" si="70"/>
        <v>0</v>
      </c>
      <c r="J1779" s="99">
        <f t="shared" si="70"/>
        <v>0</v>
      </c>
      <c r="K1779" s="99">
        <f t="shared" si="70"/>
        <v>0</v>
      </c>
      <c r="L1779" s="99">
        <f t="shared" si="70"/>
        <v>0</v>
      </c>
      <c r="M1779" s="99">
        <f t="shared" si="70"/>
        <v>0</v>
      </c>
      <c r="N1779" s="99">
        <f t="shared" si="69"/>
        <v>0</v>
      </c>
      <c r="O1779" s="99">
        <f t="shared" si="69"/>
        <v>0</v>
      </c>
      <c r="P1779" s="99">
        <f t="shared" si="69"/>
        <v>0</v>
      </c>
      <c r="Q1779" s="99">
        <f t="shared" si="69"/>
        <v>0</v>
      </c>
      <c r="R1779" s="99">
        <f t="shared" si="69"/>
        <v>0</v>
      </c>
      <c r="S1779" s="101"/>
      <c r="T1779" s="99">
        <v>0</v>
      </c>
      <c r="U1779" s="99">
        <v>0</v>
      </c>
      <c r="V1779" s="99">
        <v>0</v>
      </c>
      <c r="W1779" s="99">
        <v>0</v>
      </c>
      <c r="X1779" s="99">
        <v>0</v>
      </c>
      <c r="Y1779" s="99">
        <v>0</v>
      </c>
      <c r="Z1779" s="99">
        <v>0</v>
      </c>
      <c r="AA1779" s="99">
        <v>0</v>
      </c>
      <c r="AB1779" s="99">
        <v>0</v>
      </c>
      <c r="AC1779" s="99">
        <v>0</v>
      </c>
    </row>
    <row r="1780" spans="1:29" s="98" customFormat="1" x14ac:dyDescent="0.25">
      <c r="A1780" s="98" t="s">
        <v>142</v>
      </c>
      <c r="B1780" s="98" t="s">
        <v>236</v>
      </c>
      <c r="C1780" s="98" t="s">
        <v>296</v>
      </c>
      <c r="D1780" s="98">
        <v>2015</v>
      </c>
      <c r="E1780" s="98">
        <v>2016</v>
      </c>
      <c r="F1780" s="98" t="s">
        <v>280</v>
      </c>
      <c r="G1780" s="98" t="s">
        <v>273</v>
      </c>
      <c r="H1780" s="98" t="s">
        <v>276</v>
      </c>
      <c r="I1780" s="99">
        <f t="shared" si="70"/>
        <v>0</v>
      </c>
      <c r="J1780" s="99">
        <f t="shared" si="70"/>
        <v>0</v>
      </c>
      <c r="K1780" s="99">
        <f t="shared" si="70"/>
        <v>0</v>
      </c>
      <c r="L1780" s="99">
        <f t="shared" si="70"/>
        <v>0</v>
      </c>
      <c r="M1780" s="99">
        <f t="shared" si="70"/>
        <v>0</v>
      </c>
      <c r="N1780" s="99">
        <f t="shared" si="69"/>
        <v>0</v>
      </c>
      <c r="O1780" s="99">
        <f t="shared" si="69"/>
        <v>0</v>
      </c>
      <c r="P1780" s="99">
        <f t="shared" si="69"/>
        <v>0</v>
      </c>
      <c r="Q1780" s="99">
        <f t="shared" si="69"/>
        <v>0</v>
      </c>
      <c r="R1780" s="99">
        <f t="shared" si="69"/>
        <v>0</v>
      </c>
      <c r="S1780" s="101"/>
      <c r="T1780" s="99">
        <v>0</v>
      </c>
      <c r="U1780" s="99">
        <v>0</v>
      </c>
      <c r="V1780" s="99">
        <v>0</v>
      </c>
      <c r="W1780" s="99">
        <v>0</v>
      </c>
      <c r="X1780" s="99">
        <v>0</v>
      </c>
      <c r="Y1780" s="99">
        <v>0</v>
      </c>
      <c r="Z1780" s="99">
        <v>0</v>
      </c>
      <c r="AA1780" s="99">
        <v>0</v>
      </c>
      <c r="AB1780" s="99">
        <v>0</v>
      </c>
      <c r="AC1780" s="99">
        <v>0</v>
      </c>
    </row>
    <row r="1781" spans="1:29" s="98" customFormat="1" x14ac:dyDescent="0.25">
      <c r="A1781" s="98" t="s">
        <v>142</v>
      </c>
      <c r="B1781" s="98" t="s">
        <v>236</v>
      </c>
      <c r="C1781" s="98" t="s">
        <v>296</v>
      </c>
      <c r="D1781" s="98">
        <v>2015</v>
      </c>
      <c r="E1781" s="98">
        <v>2016</v>
      </c>
      <c r="F1781" s="98" t="s">
        <v>280</v>
      </c>
      <c r="G1781" s="98" t="s">
        <v>277</v>
      </c>
      <c r="H1781" s="98" t="s">
        <v>274</v>
      </c>
      <c r="I1781" s="99">
        <f t="shared" si="70"/>
        <v>0</v>
      </c>
      <c r="J1781" s="99">
        <f t="shared" si="70"/>
        <v>0</v>
      </c>
      <c r="K1781" s="99">
        <f t="shared" si="70"/>
        <v>0</v>
      </c>
      <c r="L1781" s="99">
        <f t="shared" si="70"/>
        <v>0</v>
      </c>
      <c r="M1781" s="99">
        <f t="shared" si="70"/>
        <v>0</v>
      </c>
      <c r="N1781" s="99">
        <f t="shared" si="69"/>
        <v>0</v>
      </c>
      <c r="O1781" s="99">
        <f t="shared" si="69"/>
        <v>0</v>
      </c>
      <c r="P1781" s="99">
        <f t="shared" si="69"/>
        <v>0</v>
      </c>
      <c r="Q1781" s="99">
        <f t="shared" si="69"/>
        <v>0</v>
      </c>
      <c r="R1781" s="99">
        <f t="shared" si="69"/>
        <v>0</v>
      </c>
      <c r="S1781" s="101"/>
      <c r="T1781" s="99">
        <v>0</v>
      </c>
      <c r="U1781" s="99">
        <v>0</v>
      </c>
      <c r="V1781" s="99">
        <v>0</v>
      </c>
      <c r="W1781" s="99">
        <v>0</v>
      </c>
      <c r="X1781" s="99">
        <v>0</v>
      </c>
      <c r="Y1781" s="99">
        <v>0</v>
      </c>
      <c r="Z1781" s="99">
        <v>0</v>
      </c>
      <c r="AA1781" s="99">
        <v>0</v>
      </c>
      <c r="AB1781" s="99">
        <v>0</v>
      </c>
      <c r="AC1781" s="99">
        <v>0</v>
      </c>
    </row>
    <row r="1782" spans="1:29" s="98" customFormat="1" x14ac:dyDescent="0.25">
      <c r="A1782" s="98" t="s">
        <v>142</v>
      </c>
      <c r="B1782" s="98" t="s">
        <v>236</v>
      </c>
      <c r="C1782" s="98" t="s">
        <v>296</v>
      </c>
      <c r="D1782" s="98">
        <v>2015</v>
      </c>
      <c r="E1782" s="98">
        <v>2016</v>
      </c>
      <c r="F1782" s="98" t="s">
        <v>280</v>
      </c>
      <c r="G1782" s="98" t="s">
        <v>277</v>
      </c>
      <c r="H1782" s="98" t="s">
        <v>275</v>
      </c>
      <c r="I1782" s="99">
        <f t="shared" si="70"/>
        <v>0</v>
      </c>
      <c r="J1782" s="99">
        <f t="shared" si="70"/>
        <v>0</v>
      </c>
      <c r="K1782" s="99">
        <f t="shared" si="70"/>
        <v>0</v>
      </c>
      <c r="L1782" s="99">
        <f t="shared" si="70"/>
        <v>0</v>
      </c>
      <c r="M1782" s="99">
        <f t="shared" si="70"/>
        <v>0</v>
      </c>
      <c r="N1782" s="99">
        <f t="shared" si="69"/>
        <v>0</v>
      </c>
      <c r="O1782" s="99">
        <f t="shared" si="69"/>
        <v>0</v>
      </c>
      <c r="P1782" s="99">
        <f t="shared" si="69"/>
        <v>0</v>
      </c>
      <c r="Q1782" s="99">
        <f t="shared" si="69"/>
        <v>0</v>
      </c>
      <c r="R1782" s="99">
        <f t="shared" si="69"/>
        <v>0</v>
      </c>
      <c r="S1782" s="101"/>
      <c r="T1782" s="99">
        <v>0</v>
      </c>
      <c r="U1782" s="99">
        <v>0</v>
      </c>
      <c r="V1782" s="99">
        <v>0</v>
      </c>
      <c r="W1782" s="99">
        <v>0</v>
      </c>
      <c r="X1782" s="99">
        <v>0</v>
      </c>
      <c r="Y1782" s="99">
        <v>0</v>
      </c>
      <c r="Z1782" s="99">
        <v>0</v>
      </c>
      <c r="AA1782" s="99">
        <v>0</v>
      </c>
      <c r="AB1782" s="99">
        <v>0</v>
      </c>
      <c r="AC1782" s="99">
        <v>0</v>
      </c>
    </row>
    <row r="1783" spans="1:29" s="98" customFormat="1" x14ac:dyDescent="0.25">
      <c r="A1783" s="98" t="s">
        <v>142</v>
      </c>
      <c r="B1783" s="98" t="s">
        <v>236</v>
      </c>
      <c r="C1783" s="98" t="s">
        <v>296</v>
      </c>
      <c r="D1783" s="98">
        <v>2015</v>
      </c>
      <c r="E1783" s="98">
        <v>2016</v>
      </c>
      <c r="F1783" s="98" t="s">
        <v>280</v>
      </c>
      <c r="G1783" s="98" t="s">
        <v>277</v>
      </c>
      <c r="H1783" s="98" t="s">
        <v>276</v>
      </c>
      <c r="I1783" s="99">
        <f t="shared" si="70"/>
        <v>0</v>
      </c>
      <c r="J1783" s="99">
        <f t="shared" si="70"/>
        <v>0</v>
      </c>
      <c r="K1783" s="99">
        <f t="shared" si="70"/>
        <v>0</v>
      </c>
      <c r="L1783" s="99">
        <f t="shared" si="70"/>
        <v>0</v>
      </c>
      <c r="M1783" s="99">
        <f t="shared" si="70"/>
        <v>0</v>
      </c>
      <c r="N1783" s="99">
        <f t="shared" si="69"/>
        <v>0</v>
      </c>
      <c r="O1783" s="99">
        <f t="shared" si="69"/>
        <v>0</v>
      </c>
      <c r="P1783" s="99">
        <f t="shared" si="69"/>
        <v>0</v>
      </c>
      <c r="Q1783" s="99">
        <f t="shared" si="69"/>
        <v>0</v>
      </c>
      <c r="R1783" s="99">
        <f t="shared" si="69"/>
        <v>0</v>
      </c>
      <c r="S1783" s="101"/>
      <c r="T1783" s="99">
        <v>0</v>
      </c>
      <c r="U1783" s="99">
        <v>0</v>
      </c>
      <c r="V1783" s="99">
        <v>0</v>
      </c>
      <c r="W1783" s="99">
        <v>0</v>
      </c>
      <c r="X1783" s="99">
        <v>0</v>
      </c>
      <c r="Y1783" s="99">
        <v>0</v>
      </c>
      <c r="Z1783" s="99">
        <v>0</v>
      </c>
      <c r="AA1783" s="99">
        <v>0</v>
      </c>
      <c r="AB1783" s="99">
        <v>0</v>
      </c>
      <c r="AC1783" s="99">
        <v>0</v>
      </c>
    </row>
    <row r="1784" spans="1:29" s="98" customFormat="1" x14ac:dyDescent="0.25">
      <c r="A1784" s="98" t="s">
        <v>142</v>
      </c>
      <c r="B1784" s="98" t="s">
        <v>236</v>
      </c>
      <c r="C1784" s="98" t="s">
        <v>296</v>
      </c>
      <c r="D1784" s="98">
        <v>2015</v>
      </c>
      <c r="E1784" s="98">
        <v>2016</v>
      </c>
      <c r="F1784" s="98" t="s">
        <v>280</v>
      </c>
      <c r="G1784" s="98" t="s">
        <v>278</v>
      </c>
      <c r="H1784" s="98" t="s">
        <v>274</v>
      </c>
      <c r="I1784" s="99">
        <f t="shared" si="70"/>
        <v>0</v>
      </c>
      <c r="J1784" s="99">
        <f t="shared" si="70"/>
        <v>0</v>
      </c>
      <c r="K1784" s="99">
        <f t="shared" si="70"/>
        <v>0</v>
      </c>
      <c r="L1784" s="99">
        <f t="shared" si="70"/>
        <v>0</v>
      </c>
      <c r="M1784" s="99">
        <f t="shared" si="70"/>
        <v>0</v>
      </c>
      <c r="N1784" s="99">
        <f t="shared" si="69"/>
        <v>0</v>
      </c>
      <c r="O1784" s="99">
        <f t="shared" si="69"/>
        <v>0</v>
      </c>
      <c r="P1784" s="99">
        <f t="shared" si="69"/>
        <v>0</v>
      </c>
      <c r="Q1784" s="99">
        <f t="shared" si="69"/>
        <v>0</v>
      </c>
      <c r="R1784" s="99">
        <f t="shared" si="69"/>
        <v>0</v>
      </c>
      <c r="S1784" s="101"/>
      <c r="T1784" s="99">
        <v>0</v>
      </c>
      <c r="U1784" s="99">
        <v>0</v>
      </c>
      <c r="V1784" s="99">
        <v>0</v>
      </c>
      <c r="W1784" s="99">
        <v>0</v>
      </c>
      <c r="X1784" s="99">
        <v>0</v>
      </c>
      <c r="Y1784" s="99">
        <v>0</v>
      </c>
      <c r="Z1784" s="99">
        <v>0</v>
      </c>
      <c r="AA1784" s="99">
        <v>0</v>
      </c>
      <c r="AB1784" s="99">
        <v>0</v>
      </c>
      <c r="AC1784" s="99">
        <v>0</v>
      </c>
    </row>
    <row r="1785" spans="1:29" s="98" customFormat="1" x14ac:dyDescent="0.25">
      <c r="A1785" s="98" t="s">
        <v>142</v>
      </c>
      <c r="B1785" s="98" t="s">
        <v>236</v>
      </c>
      <c r="C1785" s="98" t="s">
        <v>296</v>
      </c>
      <c r="D1785" s="98">
        <v>2015</v>
      </c>
      <c r="E1785" s="98">
        <v>2016</v>
      </c>
      <c r="F1785" s="98" t="s">
        <v>280</v>
      </c>
      <c r="G1785" s="98" t="s">
        <v>278</v>
      </c>
      <c r="H1785" s="98" t="s">
        <v>275</v>
      </c>
      <c r="I1785" s="99">
        <f t="shared" si="70"/>
        <v>0</v>
      </c>
      <c r="J1785" s="99">
        <f t="shared" si="70"/>
        <v>0</v>
      </c>
      <c r="K1785" s="99">
        <f t="shared" si="70"/>
        <v>0</v>
      </c>
      <c r="L1785" s="99">
        <f t="shared" si="70"/>
        <v>0</v>
      </c>
      <c r="M1785" s="99">
        <f t="shared" si="70"/>
        <v>0</v>
      </c>
      <c r="N1785" s="99">
        <f t="shared" si="69"/>
        <v>0</v>
      </c>
      <c r="O1785" s="99">
        <f t="shared" si="69"/>
        <v>0</v>
      </c>
      <c r="P1785" s="99">
        <f t="shared" si="69"/>
        <v>0</v>
      </c>
      <c r="Q1785" s="99">
        <f t="shared" si="69"/>
        <v>0</v>
      </c>
      <c r="R1785" s="99">
        <f t="shared" si="69"/>
        <v>0</v>
      </c>
      <c r="S1785" s="101"/>
      <c r="T1785" s="99">
        <v>0</v>
      </c>
      <c r="U1785" s="99">
        <v>0</v>
      </c>
      <c r="V1785" s="99">
        <v>0</v>
      </c>
      <c r="W1785" s="99">
        <v>0</v>
      </c>
      <c r="X1785" s="99">
        <v>0</v>
      </c>
      <c r="Y1785" s="99">
        <v>0</v>
      </c>
      <c r="Z1785" s="99">
        <v>0</v>
      </c>
      <c r="AA1785" s="99">
        <v>0</v>
      </c>
      <c r="AB1785" s="99">
        <v>0</v>
      </c>
      <c r="AC1785" s="99">
        <v>0</v>
      </c>
    </row>
    <row r="1786" spans="1:29" s="98" customFormat="1" x14ac:dyDescent="0.25">
      <c r="A1786" s="98" t="s">
        <v>142</v>
      </c>
      <c r="B1786" s="98" t="s">
        <v>236</v>
      </c>
      <c r="C1786" s="98" t="s">
        <v>296</v>
      </c>
      <c r="D1786" s="98">
        <v>2015</v>
      </c>
      <c r="E1786" s="98">
        <v>2016</v>
      </c>
      <c r="F1786" s="98" t="s">
        <v>280</v>
      </c>
      <c r="G1786" s="98" t="s">
        <v>278</v>
      </c>
      <c r="H1786" s="98" t="s">
        <v>276</v>
      </c>
      <c r="I1786" s="99">
        <f t="shared" si="70"/>
        <v>0</v>
      </c>
      <c r="J1786" s="99">
        <f t="shared" si="70"/>
        <v>0</v>
      </c>
      <c r="K1786" s="99">
        <f t="shared" si="70"/>
        <v>0</v>
      </c>
      <c r="L1786" s="99">
        <f t="shared" si="70"/>
        <v>0</v>
      </c>
      <c r="M1786" s="99">
        <f t="shared" si="70"/>
        <v>0</v>
      </c>
      <c r="N1786" s="99">
        <f t="shared" si="69"/>
        <v>0</v>
      </c>
      <c r="O1786" s="99">
        <f t="shared" si="69"/>
        <v>0</v>
      </c>
      <c r="P1786" s="99">
        <f t="shared" si="69"/>
        <v>0</v>
      </c>
      <c r="Q1786" s="99">
        <f t="shared" si="69"/>
        <v>0</v>
      </c>
      <c r="R1786" s="99">
        <f t="shared" si="69"/>
        <v>0</v>
      </c>
      <c r="S1786" s="101"/>
      <c r="T1786" s="99">
        <v>0</v>
      </c>
      <c r="U1786" s="99">
        <v>0</v>
      </c>
      <c r="V1786" s="99">
        <v>0</v>
      </c>
      <c r="W1786" s="99">
        <v>0</v>
      </c>
      <c r="X1786" s="99">
        <v>0</v>
      </c>
      <c r="Y1786" s="99">
        <v>0</v>
      </c>
      <c r="Z1786" s="99">
        <v>0</v>
      </c>
      <c r="AA1786" s="99">
        <v>0</v>
      </c>
      <c r="AB1786" s="99">
        <v>0</v>
      </c>
      <c r="AC1786" s="99">
        <v>0</v>
      </c>
    </row>
    <row r="1787" spans="1:29" s="98" customFormat="1" x14ac:dyDescent="0.25">
      <c r="A1787" s="98" t="s">
        <v>142</v>
      </c>
      <c r="B1787" s="98" t="s">
        <v>236</v>
      </c>
      <c r="C1787" s="98" t="s">
        <v>296</v>
      </c>
      <c r="D1787" s="98">
        <v>2016</v>
      </c>
      <c r="E1787" s="98">
        <v>2016</v>
      </c>
      <c r="F1787" s="98" t="s">
        <v>272</v>
      </c>
      <c r="G1787" s="98" t="s">
        <v>273</v>
      </c>
      <c r="H1787" s="98" t="s">
        <v>274</v>
      </c>
      <c r="I1787" s="99">
        <f t="shared" si="70"/>
        <v>0</v>
      </c>
      <c r="J1787" s="99">
        <f t="shared" si="70"/>
        <v>0</v>
      </c>
      <c r="K1787" s="99">
        <f t="shared" si="70"/>
        <v>0</v>
      </c>
      <c r="L1787" s="99">
        <f t="shared" si="70"/>
        <v>0</v>
      </c>
      <c r="M1787" s="99">
        <f t="shared" si="70"/>
        <v>0</v>
      </c>
      <c r="N1787" s="99">
        <f t="shared" si="69"/>
        <v>0</v>
      </c>
      <c r="O1787" s="99">
        <f t="shared" si="69"/>
        <v>0</v>
      </c>
      <c r="P1787" s="99">
        <f t="shared" si="69"/>
        <v>0</v>
      </c>
      <c r="Q1787" s="99">
        <f t="shared" si="69"/>
        <v>0</v>
      </c>
      <c r="R1787" s="99">
        <f t="shared" si="69"/>
        <v>0</v>
      </c>
      <c r="S1787" s="101"/>
      <c r="T1787" s="99">
        <v>0</v>
      </c>
      <c r="U1787" s="99">
        <v>0</v>
      </c>
      <c r="V1787" s="99">
        <v>0</v>
      </c>
      <c r="W1787" s="99">
        <v>0</v>
      </c>
      <c r="X1787" s="99">
        <v>0</v>
      </c>
      <c r="Y1787" s="99">
        <v>0</v>
      </c>
      <c r="Z1787" s="99">
        <v>0</v>
      </c>
      <c r="AA1787" s="99">
        <v>0</v>
      </c>
      <c r="AB1787" s="99">
        <v>0</v>
      </c>
      <c r="AC1787" s="99">
        <v>0</v>
      </c>
    </row>
    <row r="1788" spans="1:29" s="98" customFormat="1" x14ac:dyDescent="0.25">
      <c r="A1788" s="98" t="s">
        <v>142</v>
      </c>
      <c r="B1788" s="98" t="s">
        <v>236</v>
      </c>
      <c r="C1788" s="98" t="s">
        <v>296</v>
      </c>
      <c r="D1788" s="98">
        <v>2016</v>
      </c>
      <c r="E1788" s="98">
        <v>2016</v>
      </c>
      <c r="F1788" s="98" t="s">
        <v>272</v>
      </c>
      <c r="G1788" s="98" t="s">
        <v>273</v>
      </c>
      <c r="H1788" s="98" t="s">
        <v>275</v>
      </c>
      <c r="I1788" s="99">
        <f t="shared" si="70"/>
        <v>5.4235746421267904E-2</v>
      </c>
      <c r="J1788" s="99">
        <f t="shared" si="70"/>
        <v>9.8352883435582836E-3</v>
      </c>
      <c r="K1788" s="99">
        <f t="shared" si="70"/>
        <v>4.0879182004089987E-3</v>
      </c>
      <c r="L1788" s="99">
        <f t="shared" si="70"/>
        <v>2.3272801635991821E-3</v>
      </c>
      <c r="M1788" s="99">
        <f t="shared" si="70"/>
        <v>6.5163844580777086E-4</v>
      </c>
      <c r="N1788" s="99">
        <f t="shared" si="69"/>
        <v>1.0037660531697342E-6</v>
      </c>
      <c r="O1788" s="99">
        <f t="shared" si="69"/>
        <v>1.5177914110429447E-8</v>
      </c>
      <c r="P1788" s="99">
        <f t="shared" si="69"/>
        <v>0</v>
      </c>
      <c r="Q1788" s="99">
        <f t="shared" si="69"/>
        <v>0</v>
      </c>
      <c r="R1788" s="99">
        <f t="shared" si="69"/>
        <v>0</v>
      </c>
      <c r="S1788" s="101"/>
      <c r="T1788" s="99">
        <v>1.34E-5</v>
      </c>
      <c r="U1788" s="99">
        <v>2.43E-6</v>
      </c>
      <c r="V1788" s="99">
        <v>1.0100000000000001E-6</v>
      </c>
      <c r="W1788" s="99">
        <v>5.75E-7</v>
      </c>
      <c r="X1788" s="99">
        <v>1.61E-7</v>
      </c>
      <c r="Y1788" s="99">
        <v>2.4800000000000002E-10</v>
      </c>
      <c r="Z1788" s="99">
        <v>3.75E-12</v>
      </c>
      <c r="AA1788" s="99">
        <v>0</v>
      </c>
      <c r="AB1788" s="99">
        <v>0</v>
      </c>
      <c r="AC1788" s="99">
        <v>0</v>
      </c>
    </row>
    <row r="1789" spans="1:29" s="98" customFormat="1" x14ac:dyDescent="0.25">
      <c r="A1789" s="98" t="s">
        <v>142</v>
      </c>
      <c r="B1789" s="98" t="s">
        <v>236</v>
      </c>
      <c r="C1789" s="98" t="s">
        <v>296</v>
      </c>
      <c r="D1789" s="98">
        <v>2016</v>
      </c>
      <c r="E1789" s="98">
        <v>2016</v>
      </c>
      <c r="F1789" s="98" t="s">
        <v>272</v>
      </c>
      <c r="G1789" s="98" t="s">
        <v>273</v>
      </c>
      <c r="H1789" s="98" t="s">
        <v>276</v>
      </c>
      <c r="I1789" s="99">
        <f t="shared" si="70"/>
        <v>0.40879182004089981</v>
      </c>
      <c r="J1789" s="99">
        <f t="shared" si="70"/>
        <v>0.20480065439672801</v>
      </c>
      <c r="K1789" s="99">
        <f t="shared" si="70"/>
        <v>0.12708973415132924</v>
      </c>
      <c r="L1789" s="99">
        <f t="shared" si="70"/>
        <v>8.8234274028629864E-2</v>
      </c>
      <c r="M1789" s="99">
        <f t="shared" si="70"/>
        <v>4.3712392638036807E-2</v>
      </c>
      <c r="N1789" s="99">
        <f t="shared" si="69"/>
        <v>3.1651010224948875E-3</v>
      </c>
      <c r="O1789" s="99">
        <f t="shared" si="69"/>
        <v>1.1575689161554192E-3</v>
      </c>
      <c r="P1789" s="99">
        <f t="shared" si="69"/>
        <v>2.7563092024539878E-4</v>
      </c>
      <c r="Q1789" s="99">
        <f t="shared" si="69"/>
        <v>9.5114928425357872E-5</v>
      </c>
      <c r="R1789" s="99">
        <f t="shared" si="69"/>
        <v>3.2946192229038859E-5</v>
      </c>
      <c r="S1789" s="101"/>
      <c r="T1789" s="99">
        <v>1.01E-4</v>
      </c>
      <c r="U1789" s="99">
        <v>5.0599999999999997E-5</v>
      </c>
      <c r="V1789" s="99">
        <v>3.1399999999999998E-5</v>
      </c>
      <c r="W1789" s="99">
        <v>2.1800000000000001E-5</v>
      </c>
      <c r="X1789" s="99">
        <v>1.08E-5</v>
      </c>
      <c r="Y1789" s="99">
        <v>7.8199999999999999E-7</v>
      </c>
      <c r="Z1789" s="99">
        <v>2.8599999999999999E-7</v>
      </c>
      <c r="AA1789" s="99">
        <v>6.8099999999999994E-8</v>
      </c>
      <c r="AB1789" s="99">
        <v>2.3499999999999999E-8</v>
      </c>
      <c r="AC1789" s="99">
        <v>8.1400000000000004E-9</v>
      </c>
    </row>
    <row r="1790" spans="1:29" s="98" customFormat="1" x14ac:dyDescent="0.25">
      <c r="A1790" s="98" t="s">
        <v>142</v>
      </c>
      <c r="B1790" s="98" t="s">
        <v>236</v>
      </c>
      <c r="C1790" s="98" t="s">
        <v>296</v>
      </c>
      <c r="D1790" s="98">
        <v>2016</v>
      </c>
      <c r="E1790" s="98">
        <v>2016</v>
      </c>
      <c r="F1790" s="98" t="s">
        <v>272</v>
      </c>
      <c r="G1790" s="98" t="s">
        <v>277</v>
      </c>
      <c r="H1790" s="98" t="s">
        <v>274</v>
      </c>
      <c r="I1790" s="99">
        <f t="shared" si="70"/>
        <v>4.5331370143149287E-2</v>
      </c>
      <c r="J1790" s="99">
        <f t="shared" si="70"/>
        <v>1.4773169734151331E-2</v>
      </c>
      <c r="K1790" s="99">
        <f t="shared" si="70"/>
        <v>8.2972597137014308E-3</v>
      </c>
      <c r="L1790" s="99">
        <f t="shared" si="70"/>
        <v>5.787844580777096E-3</v>
      </c>
      <c r="M1790" s="99">
        <f t="shared" si="70"/>
        <v>2.7077398773006135E-3</v>
      </c>
      <c r="N1790" s="99">
        <f t="shared" si="69"/>
        <v>9.5519672801635996E-5</v>
      </c>
      <c r="O1790" s="99">
        <f t="shared" si="69"/>
        <v>6.7187566462167692E-5</v>
      </c>
      <c r="P1790" s="99">
        <f t="shared" si="69"/>
        <v>1.4489848670756647E-5</v>
      </c>
      <c r="Q1790" s="99">
        <f t="shared" si="69"/>
        <v>4.4926625766871165E-6</v>
      </c>
      <c r="R1790" s="99">
        <f t="shared" si="69"/>
        <v>1.4044629856850715E-6</v>
      </c>
      <c r="S1790" s="101"/>
      <c r="T1790" s="99">
        <v>1.1199999999999999E-5</v>
      </c>
      <c r="U1790" s="99">
        <v>3.6500000000000002E-6</v>
      </c>
      <c r="V1790" s="99">
        <v>2.0499999999999999E-6</v>
      </c>
      <c r="W1790" s="99">
        <v>1.4300000000000001E-6</v>
      </c>
      <c r="X1790" s="99">
        <v>6.6899999999999997E-7</v>
      </c>
      <c r="Y1790" s="99">
        <v>2.36E-8</v>
      </c>
      <c r="Z1790" s="99">
        <v>1.66E-8</v>
      </c>
      <c r="AA1790" s="99">
        <v>3.58E-9</v>
      </c>
      <c r="AB1790" s="99">
        <v>1.1100000000000001E-9</v>
      </c>
      <c r="AC1790" s="99">
        <v>3.4699999999999999E-10</v>
      </c>
    </row>
    <row r="1791" spans="1:29" s="98" customFormat="1" x14ac:dyDescent="0.25">
      <c r="A1791" s="98" t="s">
        <v>142</v>
      </c>
      <c r="B1791" s="98" t="s">
        <v>236</v>
      </c>
      <c r="C1791" s="98" t="s">
        <v>296</v>
      </c>
      <c r="D1791" s="98">
        <v>2016</v>
      </c>
      <c r="E1791" s="98">
        <v>2016</v>
      </c>
      <c r="F1791" s="98" t="s">
        <v>272</v>
      </c>
      <c r="G1791" s="98" t="s">
        <v>277</v>
      </c>
      <c r="H1791" s="98" t="s">
        <v>275</v>
      </c>
      <c r="I1791" s="99">
        <f t="shared" si="70"/>
        <v>0.13599411042944784</v>
      </c>
      <c r="J1791" s="99">
        <f t="shared" si="70"/>
        <v>5.0593047034764832E-2</v>
      </c>
      <c r="K1791" s="99">
        <f t="shared" si="70"/>
        <v>2.7198822085889571E-2</v>
      </c>
      <c r="L1791" s="99">
        <f t="shared" si="70"/>
        <v>2.0075321063394682E-2</v>
      </c>
      <c r="M1791" s="99">
        <f t="shared" si="70"/>
        <v>9.3495950920245395E-3</v>
      </c>
      <c r="N1791" s="99">
        <f t="shared" si="69"/>
        <v>3.6224621676891617E-4</v>
      </c>
      <c r="O1791" s="99">
        <f t="shared" si="69"/>
        <v>2.0520539877300612E-4</v>
      </c>
      <c r="P1791" s="99">
        <f t="shared" si="69"/>
        <v>4.4521881390593048E-5</v>
      </c>
      <c r="Q1791" s="99">
        <f t="shared" si="69"/>
        <v>1.4044629856850715E-5</v>
      </c>
      <c r="R1791" s="99">
        <f t="shared" si="69"/>
        <v>4.4926625766871165E-6</v>
      </c>
      <c r="S1791" s="101"/>
      <c r="T1791" s="99">
        <v>3.3599999999999997E-5</v>
      </c>
      <c r="U1791" s="99">
        <v>1.2500000000000001E-5</v>
      </c>
      <c r="V1791" s="99">
        <v>6.72E-6</v>
      </c>
      <c r="W1791" s="99">
        <v>4.9599999999999999E-6</v>
      </c>
      <c r="X1791" s="99">
        <v>2.3099999999999999E-6</v>
      </c>
      <c r="Y1791" s="99">
        <v>8.9500000000000001E-8</v>
      </c>
      <c r="Z1791" s="99">
        <v>5.0699999999999997E-8</v>
      </c>
      <c r="AA1791" s="99">
        <v>1.0999999999999999E-8</v>
      </c>
      <c r="AB1791" s="99">
        <v>3.4699999999999998E-9</v>
      </c>
      <c r="AC1791" s="99">
        <v>1.1100000000000001E-9</v>
      </c>
    </row>
    <row r="1792" spans="1:29" s="98" customFormat="1" x14ac:dyDescent="0.25">
      <c r="A1792" s="98" t="s">
        <v>142</v>
      </c>
      <c r="B1792" s="98" t="s">
        <v>236</v>
      </c>
      <c r="C1792" s="98" t="s">
        <v>296</v>
      </c>
      <c r="D1792" s="98">
        <v>2016</v>
      </c>
      <c r="E1792" s="98">
        <v>2016</v>
      </c>
      <c r="F1792" s="98" t="s">
        <v>272</v>
      </c>
      <c r="G1792" s="98" t="s">
        <v>277</v>
      </c>
      <c r="H1792" s="98" t="s">
        <v>276</v>
      </c>
      <c r="I1792" s="99">
        <f t="shared" si="70"/>
        <v>0.21370503067484664</v>
      </c>
      <c r="J1792" s="99">
        <f t="shared" si="70"/>
        <v>0.1044240490797546</v>
      </c>
      <c r="K1792" s="99">
        <f t="shared" si="70"/>
        <v>6.2735378323108396E-2</v>
      </c>
      <c r="L1792" s="99">
        <f t="shared" si="70"/>
        <v>4.452188139059305E-2</v>
      </c>
      <c r="M1792" s="99">
        <f t="shared" si="70"/>
        <v>2.1815721881390596E-2</v>
      </c>
      <c r="N1792" s="99">
        <f t="shared" si="69"/>
        <v>2.2746633946830264E-3</v>
      </c>
      <c r="O1792" s="99">
        <f t="shared" si="69"/>
        <v>5.3426257668711655E-4</v>
      </c>
      <c r="P1792" s="99">
        <f t="shared" si="69"/>
        <v>1.1737586912065441E-4</v>
      </c>
      <c r="Q1792" s="99">
        <f t="shared" si="69"/>
        <v>3.7722175869120654E-5</v>
      </c>
      <c r="R1792" s="99">
        <f t="shared" si="69"/>
        <v>1.2182805725971371E-5</v>
      </c>
      <c r="S1792" s="101"/>
      <c r="T1792" s="99">
        <v>5.2800000000000003E-5</v>
      </c>
      <c r="U1792" s="99">
        <v>2.58E-5</v>
      </c>
      <c r="V1792" s="99">
        <v>1.5500000000000001E-5</v>
      </c>
      <c r="W1792" s="99">
        <v>1.1E-5</v>
      </c>
      <c r="X1792" s="99">
        <v>5.3900000000000001E-6</v>
      </c>
      <c r="Y1792" s="99">
        <v>5.6199999999999998E-7</v>
      </c>
      <c r="Z1792" s="99">
        <v>1.3199999999999999E-7</v>
      </c>
      <c r="AA1792" s="99">
        <v>2.9000000000000002E-8</v>
      </c>
      <c r="AB1792" s="99">
        <v>9.3200000000000001E-9</v>
      </c>
      <c r="AC1792" s="99">
        <v>3.0100000000000002E-9</v>
      </c>
    </row>
    <row r="1793" spans="1:29" s="98" customFormat="1" x14ac:dyDescent="0.25">
      <c r="A1793" s="98" t="s">
        <v>142</v>
      </c>
      <c r="B1793" s="98" t="s">
        <v>236</v>
      </c>
      <c r="C1793" s="98" t="s">
        <v>296</v>
      </c>
      <c r="D1793" s="98">
        <v>2016</v>
      </c>
      <c r="E1793" s="98">
        <v>2016</v>
      </c>
      <c r="F1793" s="98" t="s">
        <v>272</v>
      </c>
      <c r="G1793" s="98" t="s">
        <v>278</v>
      </c>
      <c r="H1793" s="98" t="s">
        <v>274</v>
      </c>
      <c r="I1793" s="99">
        <f t="shared" si="70"/>
        <v>1.9178656599024707E-2</v>
      </c>
      <c r="J1793" s="99">
        <f t="shared" si="70"/>
        <v>6.250187195217873E-3</v>
      </c>
      <c r="K1793" s="99">
        <f t="shared" si="70"/>
        <v>3.5103791096429125E-3</v>
      </c>
      <c r="L1793" s="99">
        <f t="shared" si="70"/>
        <v>2.4487034764826177E-3</v>
      </c>
      <c r="M1793" s="99">
        <f t="shared" si="70"/>
        <v>1.1455822557810309E-3</v>
      </c>
      <c r="N1793" s="99">
        <f t="shared" si="69"/>
        <v>4.0412169262230593E-5</v>
      </c>
      <c r="O1793" s="99">
        <f t="shared" si="69"/>
        <v>2.8425508887840165E-5</v>
      </c>
      <c r="P1793" s="99">
        <f t="shared" si="69"/>
        <v>6.1303205914739465E-6</v>
      </c>
      <c r="Q1793" s="99">
        <f t="shared" si="69"/>
        <v>1.9007418593676279E-6</v>
      </c>
      <c r="R1793" s="99">
        <f t="shared" si="69"/>
        <v>5.9419587855906752E-7</v>
      </c>
      <c r="S1793" s="101"/>
      <c r="T1793" s="99">
        <v>4.7384615384615403E-6</v>
      </c>
      <c r="U1793" s="99">
        <v>1.54423076923077E-6</v>
      </c>
      <c r="V1793" s="99">
        <v>8.6730769230769202E-7</v>
      </c>
      <c r="W1793" s="99">
        <v>6.0500000000000003E-7</v>
      </c>
      <c r="X1793" s="99">
        <v>2.8303846153846202E-7</v>
      </c>
      <c r="Y1793" s="99">
        <v>9.9846153846153799E-9</v>
      </c>
      <c r="Z1793" s="99">
        <v>7.0230769230769196E-9</v>
      </c>
      <c r="AA1793" s="99">
        <v>1.5146153846153799E-9</v>
      </c>
      <c r="AB1793" s="99">
        <v>4.69615384615385E-10</v>
      </c>
      <c r="AC1793" s="99">
        <v>1.46807692307692E-10</v>
      </c>
    </row>
    <row r="1794" spans="1:29" s="98" customFormat="1" x14ac:dyDescent="0.25">
      <c r="A1794" s="98" t="s">
        <v>142</v>
      </c>
      <c r="B1794" s="98" t="s">
        <v>236</v>
      </c>
      <c r="C1794" s="98" t="s">
        <v>296</v>
      </c>
      <c r="D1794" s="98">
        <v>2016</v>
      </c>
      <c r="E1794" s="98">
        <v>2016</v>
      </c>
      <c r="F1794" s="98" t="s">
        <v>272</v>
      </c>
      <c r="G1794" s="98" t="s">
        <v>278</v>
      </c>
      <c r="H1794" s="98" t="s">
        <v>275</v>
      </c>
      <c r="I1794" s="99">
        <f t="shared" si="70"/>
        <v>5.7535969797074031E-2</v>
      </c>
      <c r="J1794" s="99">
        <f t="shared" si="70"/>
        <v>2.1404750668554358E-2</v>
      </c>
      <c r="K1794" s="99">
        <f t="shared" si="70"/>
        <v>1.1507193959414807E-2</v>
      </c>
      <c r="L1794" s="99">
        <f t="shared" si="70"/>
        <v>8.4934050652823723E-3</v>
      </c>
      <c r="M1794" s="99">
        <f t="shared" si="70"/>
        <v>3.9555979235488432E-3</v>
      </c>
      <c r="N1794" s="99">
        <f t="shared" si="69"/>
        <v>1.532580147868491E-4</v>
      </c>
      <c r="O1794" s="99">
        <f t="shared" si="69"/>
        <v>8.6817668711656435E-5</v>
      </c>
      <c r="P1794" s="99">
        <f t="shared" si="69"/>
        <v>1.8836180588327814E-5</v>
      </c>
      <c r="Q1794" s="99">
        <f t="shared" si="69"/>
        <v>5.941958785590675E-6</v>
      </c>
      <c r="R1794" s="99">
        <f t="shared" si="69"/>
        <v>1.9007418593676279E-6</v>
      </c>
      <c r="S1794" s="101"/>
      <c r="T1794" s="99">
        <v>1.42153846153846E-5</v>
      </c>
      <c r="U1794" s="99">
        <v>5.2884615384615401E-6</v>
      </c>
      <c r="V1794" s="99">
        <v>2.8430769230769201E-6</v>
      </c>
      <c r="W1794" s="99">
        <v>2.0984615384615401E-6</v>
      </c>
      <c r="X1794" s="99">
        <v>9.7730769230769202E-7</v>
      </c>
      <c r="Y1794" s="99">
        <v>3.7865384615384602E-8</v>
      </c>
      <c r="Z1794" s="99">
        <v>2.145E-8</v>
      </c>
      <c r="AA1794" s="99">
        <v>4.6538461538461504E-9</v>
      </c>
      <c r="AB1794" s="99">
        <v>1.4680769230769201E-9</v>
      </c>
      <c r="AC1794" s="99">
        <v>4.69615384615385E-10</v>
      </c>
    </row>
    <row r="1795" spans="1:29" s="98" customFormat="1" x14ac:dyDescent="0.25">
      <c r="A1795" s="98" t="s">
        <v>142</v>
      </c>
      <c r="B1795" s="98" t="s">
        <v>236</v>
      </c>
      <c r="C1795" s="98" t="s">
        <v>296</v>
      </c>
      <c r="D1795" s="98">
        <v>2016</v>
      </c>
      <c r="E1795" s="98">
        <v>2016</v>
      </c>
      <c r="F1795" s="98" t="s">
        <v>272</v>
      </c>
      <c r="G1795" s="98" t="s">
        <v>278</v>
      </c>
      <c r="H1795" s="98" t="s">
        <v>276</v>
      </c>
      <c r="I1795" s="99">
        <f t="shared" si="70"/>
        <v>9.0413666823973421E-2</v>
      </c>
      <c r="J1795" s="99">
        <f t="shared" si="70"/>
        <v>4.4179405379896113E-2</v>
      </c>
      <c r="K1795" s="99">
        <f t="shared" si="70"/>
        <v>2.6541890829007403E-2</v>
      </c>
      <c r="L1795" s="99">
        <f t="shared" si="70"/>
        <v>1.8836180588327811E-2</v>
      </c>
      <c r="M1795" s="99">
        <f t="shared" si="70"/>
        <v>9.229728488280655E-3</v>
      </c>
      <c r="N1795" s="99">
        <f t="shared" si="69"/>
        <v>9.623575900582045E-4</v>
      </c>
      <c r="O1795" s="99">
        <f t="shared" si="69"/>
        <v>2.2603416705993377E-4</v>
      </c>
      <c r="P1795" s="99">
        <f t="shared" si="69"/>
        <v>4.9659021551046219E-5</v>
      </c>
      <c r="Q1795" s="99">
        <f t="shared" si="69"/>
        <v>1.5959382098474112E-5</v>
      </c>
      <c r="R1795" s="99">
        <f t="shared" si="69"/>
        <v>5.1542639609878933E-6</v>
      </c>
      <c r="S1795" s="101"/>
      <c r="T1795" s="99">
        <v>2.2338461538461501E-5</v>
      </c>
      <c r="U1795" s="99">
        <v>1.09153846153846E-5</v>
      </c>
      <c r="V1795" s="99">
        <v>6.5576923076923097E-6</v>
      </c>
      <c r="W1795" s="99">
        <v>4.6538461538461498E-6</v>
      </c>
      <c r="X1795" s="99">
        <v>2.2803846153846199E-6</v>
      </c>
      <c r="Y1795" s="99">
        <v>2.3776923076923099E-7</v>
      </c>
      <c r="Z1795" s="99">
        <v>5.5846153846153802E-8</v>
      </c>
      <c r="AA1795" s="99">
        <v>1.22692307692308E-8</v>
      </c>
      <c r="AB1795" s="99">
        <v>3.9430769230769203E-9</v>
      </c>
      <c r="AC1795" s="99">
        <v>1.2734615384615399E-9</v>
      </c>
    </row>
    <row r="1796" spans="1:29" s="98" customFormat="1" x14ac:dyDescent="0.25">
      <c r="A1796" s="98" t="s">
        <v>142</v>
      </c>
      <c r="B1796" s="98" t="s">
        <v>236</v>
      </c>
      <c r="C1796" s="98" t="s">
        <v>296</v>
      </c>
      <c r="D1796" s="98">
        <v>2016</v>
      </c>
      <c r="E1796" s="98">
        <v>2016</v>
      </c>
      <c r="F1796" s="98" t="s">
        <v>279</v>
      </c>
      <c r="G1796" s="98" t="s">
        <v>273</v>
      </c>
      <c r="H1796" s="98" t="s">
        <v>274</v>
      </c>
      <c r="I1796" s="99">
        <f t="shared" si="70"/>
        <v>0</v>
      </c>
      <c r="J1796" s="99">
        <f t="shared" si="70"/>
        <v>0</v>
      </c>
      <c r="K1796" s="99">
        <f t="shared" si="70"/>
        <v>0</v>
      </c>
      <c r="L1796" s="99">
        <f t="shared" si="70"/>
        <v>0</v>
      </c>
      <c r="M1796" s="99">
        <f t="shared" si="70"/>
        <v>0</v>
      </c>
      <c r="N1796" s="99">
        <f t="shared" si="69"/>
        <v>0</v>
      </c>
      <c r="O1796" s="99">
        <f t="shared" si="69"/>
        <v>0</v>
      </c>
      <c r="P1796" s="99">
        <f t="shared" si="69"/>
        <v>0</v>
      </c>
      <c r="Q1796" s="99">
        <f t="shared" si="69"/>
        <v>0</v>
      </c>
      <c r="R1796" s="99">
        <f t="shared" si="69"/>
        <v>0</v>
      </c>
      <c r="S1796" s="101"/>
      <c r="T1796" s="99">
        <v>0</v>
      </c>
      <c r="U1796" s="99">
        <v>0</v>
      </c>
      <c r="V1796" s="99">
        <v>0</v>
      </c>
      <c r="W1796" s="99">
        <v>0</v>
      </c>
      <c r="X1796" s="99">
        <v>0</v>
      </c>
      <c r="Y1796" s="99">
        <v>0</v>
      </c>
      <c r="Z1796" s="99">
        <v>0</v>
      </c>
      <c r="AA1796" s="99">
        <v>0</v>
      </c>
      <c r="AB1796" s="99">
        <v>0</v>
      </c>
      <c r="AC1796" s="99">
        <v>0</v>
      </c>
    </row>
    <row r="1797" spans="1:29" s="98" customFormat="1" x14ac:dyDescent="0.25">
      <c r="A1797" s="98" t="s">
        <v>142</v>
      </c>
      <c r="B1797" s="98" t="s">
        <v>236</v>
      </c>
      <c r="C1797" s="98" t="s">
        <v>296</v>
      </c>
      <c r="D1797" s="98">
        <v>2016</v>
      </c>
      <c r="E1797" s="98">
        <v>2016</v>
      </c>
      <c r="F1797" s="98" t="s">
        <v>279</v>
      </c>
      <c r="G1797" s="98" t="s">
        <v>273</v>
      </c>
      <c r="H1797" s="98" t="s">
        <v>275</v>
      </c>
      <c r="I1797" s="99">
        <f t="shared" si="70"/>
        <v>5.4235746421267904E-2</v>
      </c>
      <c r="J1797" s="99">
        <f t="shared" si="70"/>
        <v>9.8352883435582836E-3</v>
      </c>
      <c r="K1797" s="99">
        <f t="shared" si="70"/>
        <v>4.0879182004089987E-3</v>
      </c>
      <c r="L1797" s="99">
        <f t="shared" si="70"/>
        <v>2.3272801635991821E-3</v>
      </c>
      <c r="M1797" s="99">
        <f t="shared" si="70"/>
        <v>6.5163844580777086E-4</v>
      </c>
      <c r="N1797" s="99">
        <f t="shared" si="69"/>
        <v>1.0037660531697342E-6</v>
      </c>
      <c r="O1797" s="99">
        <f t="shared" si="69"/>
        <v>1.5177914110429447E-8</v>
      </c>
      <c r="P1797" s="99">
        <f t="shared" si="69"/>
        <v>0</v>
      </c>
      <c r="Q1797" s="99">
        <f t="shared" si="69"/>
        <v>0</v>
      </c>
      <c r="R1797" s="99">
        <f t="shared" si="69"/>
        <v>0</v>
      </c>
      <c r="S1797" s="101"/>
      <c r="T1797" s="99">
        <v>1.34E-5</v>
      </c>
      <c r="U1797" s="99">
        <v>2.43E-6</v>
      </c>
      <c r="V1797" s="99">
        <v>1.0100000000000001E-6</v>
      </c>
      <c r="W1797" s="99">
        <v>5.75E-7</v>
      </c>
      <c r="X1797" s="99">
        <v>1.61E-7</v>
      </c>
      <c r="Y1797" s="99">
        <v>2.4800000000000002E-10</v>
      </c>
      <c r="Z1797" s="99">
        <v>3.75E-12</v>
      </c>
      <c r="AA1797" s="99">
        <v>0</v>
      </c>
      <c r="AB1797" s="99">
        <v>0</v>
      </c>
      <c r="AC1797" s="99">
        <v>0</v>
      </c>
    </row>
    <row r="1798" spans="1:29" s="98" customFormat="1" x14ac:dyDescent="0.25">
      <c r="A1798" s="98" t="s">
        <v>142</v>
      </c>
      <c r="B1798" s="98" t="s">
        <v>236</v>
      </c>
      <c r="C1798" s="98" t="s">
        <v>296</v>
      </c>
      <c r="D1798" s="98">
        <v>2016</v>
      </c>
      <c r="E1798" s="98">
        <v>2016</v>
      </c>
      <c r="F1798" s="98" t="s">
        <v>279</v>
      </c>
      <c r="G1798" s="98" t="s">
        <v>273</v>
      </c>
      <c r="H1798" s="98" t="s">
        <v>276</v>
      </c>
      <c r="I1798" s="99">
        <f t="shared" si="70"/>
        <v>0.40879182004089981</v>
      </c>
      <c r="J1798" s="99">
        <f t="shared" si="70"/>
        <v>0.20480065439672801</v>
      </c>
      <c r="K1798" s="99">
        <f t="shared" si="70"/>
        <v>0.12708973415132924</v>
      </c>
      <c r="L1798" s="99">
        <f t="shared" si="70"/>
        <v>8.8234274028629864E-2</v>
      </c>
      <c r="M1798" s="99">
        <f t="shared" si="70"/>
        <v>4.3712392638036807E-2</v>
      </c>
      <c r="N1798" s="99">
        <f t="shared" si="69"/>
        <v>3.1651010224948875E-3</v>
      </c>
      <c r="O1798" s="99">
        <f t="shared" si="69"/>
        <v>1.1575689161554192E-3</v>
      </c>
      <c r="P1798" s="99">
        <f t="shared" si="69"/>
        <v>2.7563092024539878E-4</v>
      </c>
      <c r="Q1798" s="99">
        <f t="shared" si="69"/>
        <v>9.5114928425357872E-5</v>
      </c>
      <c r="R1798" s="99">
        <f t="shared" si="69"/>
        <v>3.2946192229038859E-5</v>
      </c>
      <c r="S1798" s="101"/>
      <c r="T1798" s="99">
        <v>1.01E-4</v>
      </c>
      <c r="U1798" s="99">
        <v>5.0599999999999997E-5</v>
      </c>
      <c r="V1798" s="99">
        <v>3.1399999999999998E-5</v>
      </c>
      <c r="W1798" s="99">
        <v>2.1800000000000001E-5</v>
      </c>
      <c r="X1798" s="99">
        <v>1.08E-5</v>
      </c>
      <c r="Y1798" s="99">
        <v>7.8199999999999999E-7</v>
      </c>
      <c r="Z1798" s="99">
        <v>2.8599999999999999E-7</v>
      </c>
      <c r="AA1798" s="99">
        <v>6.8099999999999994E-8</v>
      </c>
      <c r="AB1798" s="99">
        <v>2.3499999999999999E-8</v>
      </c>
      <c r="AC1798" s="99">
        <v>8.1400000000000004E-9</v>
      </c>
    </row>
    <row r="1799" spans="1:29" s="98" customFormat="1" x14ac:dyDescent="0.25">
      <c r="A1799" s="98" t="s">
        <v>142</v>
      </c>
      <c r="B1799" s="98" t="s">
        <v>236</v>
      </c>
      <c r="C1799" s="98" t="s">
        <v>296</v>
      </c>
      <c r="D1799" s="98">
        <v>2016</v>
      </c>
      <c r="E1799" s="98">
        <v>2016</v>
      </c>
      <c r="F1799" s="98" t="s">
        <v>279</v>
      </c>
      <c r="G1799" s="98" t="s">
        <v>277</v>
      </c>
      <c r="H1799" s="98" t="s">
        <v>274</v>
      </c>
      <c r="I1799" s="99">
        <f t="shared" si="70"/>
        <v>4.5331370143149287E-2</v>
      </c>
      <c r="J1799" s="99">
        <f t="shared" si="70"/>
        <v>1.4773169734151331E-2</v>
      </c>
      <c r="K1799" s="99">
        <f t="shared" si="70"/>
        <v>8.2972597137014308E-3</v>
      </c>
      <c r="L1799" s="99">
        <f t="shared" si="70"/>
        <v>5.787844580777096E-3</v>
      </c>
      <c r="M1799" s="99">
        <f t="shared" si="70"/>
        <v>2.7077398773006135E-3</v>
      </c>
      <c r="N1799" s="99">
        <f t="shared" si="69"/>
        <v>9.5519672801635996E-5</v>
      </c>
      <c r="O1799" s="99">
        <f t="shared" si="69"/>
        <v>6.7187566462167692E-5</v>
      </c>
      <c r="P1799" s="99">
        <f t="shared" si="69"/>
        <v>1.4489848670756647E-5</v>
      </c>
      <c r="Q1799" s="99">
        <f t="shared" si="69"/>
        <v>4.4926625766871165E-6</v>
      </c>
      <c r="R1799" s="99">
        <f t="shared" si="69"/>
        <v>1.4044629856850715E-6</v>
      </c>
      <c r="S1799" s="101"/>
      <c r="T1799" s="99">
        <v>1.1199999999999999E-5</v>
      </c>
      <c r="U1799" s="99">
        <v>3.6500000000000002E-6</v>
      </c>
      <c r="V1799" s="99">
        <v>2.0499999999999999E-6</v>
      </c>
      <c r="W1799" s="99">
        <v>1.4300000000000001E-6</v>
      </c>
      <c r="X1799" s="99">
        <v>6.6899999999999997E-7</v>
      </c>
      <c r="Y1799" s="99">
        <v>2.36E-8</v>
      </c>
      <c r="Z1799" s="99">
        <v>1.66E-8</v>
      </c>
      <c r="AA1799" s="99">
        <v>3.58E-9</v>
      </c>
      <c r="AB1799" s="99">
        <v>1.1100000000000001E-9</v>
      </c>
      <c r="AC1799" s="99">
        <v>3.4699999999999999E-10</v>
      </c>
    </row>
    <row r="1800" spans="1:29" s="98" customFormat="1" x14ac:dyDescent="0.25">
      <c r="A1800" s="98" t="s">
        <v>142</v>
      </c>
      <c r="B1800" s="98" t="s">
        <v>236</v>
      </c>
      <c r="C1800" s="98" t="s">
        <v>296</v>
      </c>
      <c r="D1800" s="98">
        <v>2016</v>
      </c>
      <c r="E1800" s="98">
        <v>2016</v>
      </c>
      <c r="F1800" s="98" t="s">
        <v>279</v>
      </c>
      <c r="G1800" s="98" t="s">
        <v>277</v>
      </c>
      <c r="H1800" s="98" t="s">
        <v>275</v>
      </c>
      <c r="I1800" s="99">
        <f t="shared" si="70"/>
        <v>0.13599411042944784</v>
      </c>
      <c r="J1800" s="99">
        <f t="shared" si="70"/>
        <v>5.0593047034764832E-2</v>
      </c>
      <c r="K1800" s="99">
        <f t="shared" si="70"/>
        <v>2.7198822085889571E-2</v>
      </c>
      <c r="L1800" s="99">
        <f t="shared" si="70"/>
        <v>2.0075321063394682E-2</v>
      </c>
      <c r="M1800" s="99">
        <f t="shared" si="70"/>
        <v>9.3495950920245395E-3</v>
      </c>
      <c r="N1800" s="99">
        <f t="shared" si="69"/>
        <v>3.6224621676891617E-4</v>
      </c>
      <c r="O1800" s="99">
        <f t="shared" si="69"/>
        <v>2.0520539877300612E-4</v>
      </c>
      <c r="P1800" s="99">
        <f t="shared" si="69"/>
        <v>4.4521881390593048E-5</v>
      </c>
      <c r="Q1800" s="99">
        <f t="shared" si="69"/>
        <v>1.4044629856850715E-5</v>
      </c>
      <c r="R1800" s="99">
        <f t="shared" si="69"/>
        <v>4.4926625766871165E-6</v>
      </c>
      <c r="S1800" s="101"/>
      <c r="T1800" s="99">
        <v>3.3599999999999997E-5</v>
      </c>
      <c r="U1800" s="99">
        <v>1.2500000000000001E-5</v>
      </c>
      <c r="V1800" s="99">
        <v>6.72E-6</v>
      </c>
      <c r="W1800" s="99">
        <v>4.9599999999999999E-6</v>
      </c>
      <c r="X1800" s="99">
        <v>2.3099999999999999E-6</v>
      </c>
      <c r="Y1800" s="99">
        <v>8.9500000000000001E-8</v>
      </c>
      <c r="Z1800" s="99">
        <v>5.0699999999999997E-8</v>
      </c>
      <c r="AA1800" s="99">
        <v>1.0999999999999999E-8</v>
      </c>
      <c r="AB1800" s="99">
        <v>3.4699999999999998E-9</v>
      </c>
      <c r="AC1800" s="99">
        <v>1.1100000000000001E-9</v>
      </c>
    </row>
    <row r="1801" spans="1:29" s="98" customFormat="1" x14ac:dyDescent="0.25">
      <c r="A1801" s="98" t="s">
        <v>142</v>
      </c>
      <c r="B1801" s="98" t="s">
        <v>236</v>
      </c>
      <c r="C1801" s="98" t="s">
        <v>296</v>
      </c>
      <c r="D1801" s="98">
        <v>2016</v>
      </c>
      <c r="E1801" s="98">
        <v>2016</v>
      </c>
      <c r="F1801" s="98" t="s">
        <v>279</v>
      </c>
      <c r="G1801" s="98" t="s">
        <v>277</v>
      </c>
      <c r="H1801" s="98" t="s">
        <v>276</v>
      </c>
      <c r="I1801" s="99">
        <f t="shared" si="70"/>
        <v>0.21370503067484664</v>
      </c>
      <c r="J1801" s="99">
        <f t="shared" si="70"/>
        <v>0.1044240490797546</v>
      </c>
      <c r="K1801" s="99">
        <f t="shared" si="70"/>
        <v>6.2735378323108396E-2</v>
      </c>
      <c r="L1801" s="99">
        <f t="shared" si="70"/>
        <v>4.452188139059305E-2</v>
      </c>
      <c r="M1801" s="99">
        <f t="shared" si="70"/>
        <v>2.1815721881390596E-2</v>
      </c>
      <c r="N1801" s="99">
        <f t="shared" si="69"/>
        <v>2.2746633946830264E-3</v>
      </c>
      <c r="O1801" s="99">
        <f t="shared" si="69"/>
        <v>5.3426257668711655E-4</v>
      </c>
      <c r="P1801" s="99">
        <f t="shared" si="69"/>
        <v>1.1737586912065441E-4</v>
      </c>
      <c r="Q1801" s="99">
        <f t="shared" si="69"/>
        <v>3.7722175869120654E-5</v>
      </c>
      <c r="R1801" s="99">
        <f t="shared" si="69"/>
        <v>1.2182805725971371E-5</v>
      </c>
      <c r="S1801" s="101"/>
      <c r="T1801" s="99">
        <v>5.2800000000000003E-5</v>
      </c>
      <c r="U1801" s="99">
        <v>2.58E-5</v>
      </c>
      <c r="V1801" s="99">
        <v>1.5500000000000001E-5</v>
      </c>
      <c r="W1801" s="99">
        <v>1.1E-5</v>
      </c>
      <c r="X1801" s="99">
        <v>5.3900000000000001E-6</v>
      </c>
      <c r="Y1801" s="99">
        <v>5.6199999999999998E-7</v>
      </c>
      <c r="Z1801" s="99">
        <v>1.3199999999999999E-7</v>
      </c>
      <c r="AA1801" s="99">
        <v>2.9000000000000002E-8</v>
      </c>
      <c r="AB1801" s="99">
        <v>9.3200000000000001E-9</v>
      </c>
      <c r="AC1801" s="99">
        <v>3.0100000000000002E-9</v>
      </c>
    </row>
    <row r="1802" spans="1:29" s="98" customFormat="1" x14ac:dyDescent="0.25">
      <c r="A1802" s="98" t="s">
        <v>142</v>
      </c>
      <c r="B1802" s="98" t="s">
        <v>236</v>
      </c>
      <c r="C1802" s="98" t="s">
        <v>296</v>
      </c>
      <c r="D1802" s="98">
        <v>2016</v>
      </c>
      <c r="E1802" s="98">
        <v>2016</v>
      </c>
      <c r="F1802" s="98" t="s">
        <v>279</v>
      </c>
      <c r="G1802" s="98" t="s">
        <v>278</v>
      </c>
      <c r="H1802" s="98" t="s">
        <v>274</v>
      </c>
      <c r="I1802" s="99">
        <f t="shared" si="70"/>
        <v>1.9178656599024707E-2</v>
      </c>
      <c r="J1802" s="99">
        <f t="shared" si="70"/>
        <v>6.250187195217873E-3</v>
      </c>
      <c r="K1802" s="99">
        <f t="shared" si="70"/>
        <v>3.5103791096429125E-3</v>
      </c>
      <c r="L1802" s="99">
        <f t="shared" si="70"/>
        <v>2.4487034764826177E-3</v>
      </c>
      <c r="M1802" s="99">
        <f t="shared" si="70"/>
        <v>1.1455822557810309E-3</v>
      </c>
      <c r="N1802" s="99">
        <f t="shared" si="69"/>
        <v>4.0412169262230593E-5</v>
      </c>
      <c r="O1802" s="99">
        <f t="shared" si="69"/>
        <v>2.8425508887840165E-5</v>
      </c>
      <c r="P1802" s="99">
        <f t="shared" si="69"/>
        <v>6.1303205914739465E-6</v>
      </c>
      <c r="Q1802" s="99">
        <f t="shared" si="69"/>
        <v>1.9007418593676279E-6</v>
      </c>
      <c r="R1802" s="99">
        <f t="shared" si="69"/>
        <v>5.9419587855906752E-7</v>
      </c>
      <c r="S1802" s="101"/>
      <c r="T1802" s="99">
        <v>4.7384615384615403E-6</v>
      </c>
      <c r="U1802" s="99">
        <v>1.54423076923077E-6</v>
      </c>
      <c r="V1802" s="99">
        <v>8.6730769230769202E-7</v>
      </c>
      <c r="W1802" s="99">
        <v>6.0500000000000003E-7</v>
      </c>
      <c r="X1802" s="99">
        <v>2.8303846153846202E-7</v>
      </c>
      <c r="Y1802" s="99">
        <v>9.9846153846153799E-9</v>
      </c>
      <c r="Z1802" s="99">
        <v>7.0230769230769196E-9</v>
      </c>
      <c r="AA1802" s="99">
        <v>1.5146153846153799E-9</v>
      </c>
      <c r="AB1802" s="99">
        <v>4.69615384615385E-10</v>
      </c>
      <c r="AC1802" s="99">
        <v>1.46807692307692E-10</v>
      </c>
    </row>
    <row r="1803" spans="1:29" s="98" customFormat="1" x14ac:dyDescent="0.25">
      <c r="A1803" s="98" t="s">
        <v>142</v>
      </c>
      <c r="B1803" s="98" t="s">
        <v>236</v>
      </c>
      <c r="C1803" s="98" t="s">
        <v>296</v>
      </c>
      <c r="D1803" s="98">
        <v>2016</v>
      </c>
      <c r="E1803" s="98">
        <v>2016</v>
      </c>
      <c r="F1803" s="98" t="s">
        <v>279</v>
      </c>
      <c r="G1803" s="98" t="s">
        <v>278</v>
      </c>
      <c r="H1803" s="98" t="s">
        <v>275</v>
      </c>
      <c r="I1803" s="99">
        <f t="shared" si="70"/>
        <v>5.7535969797074031E-2</v>
      </c>
      <c r="J1803" s="99">
        <f t="shared" si="70"/>
        <v>2.1404750668554358E-2</v>
      </c>
      <c r="K1803" s="99">
        <f t="shared" si="70"/>
        <v>1.1507193959414807E-2</v>
      </c>
      <c r="L1803" s="99">
        <f t="shared" si="70"/>
        <v>8.4934050652823723E-3</v>
      </c>
      <c r="M1803" s="99">
        <f t="shared" si="70"/>
        <v>3.9555979235488432E-3</v>
      </c>
      <c r="N1803" s="99">
        <f t="shared" si="69"/>
        <v>1.532580147868491E-4</v>
      </c>
      <c r="O1803" s="99">
        <f t="shared" si="69"/>
        <v>8.6817668711656435E-5</v>
      </c>
      <c r="P1803" s="99">
        <f t="shared" si="69"/>
        <v>1.8836180588327814E-5</v>
      </c>
      <c r="Q1803" s="99">
        <f t="shared" si="69"/>
        <v>5.941958785590675E-6</v>
      </c>
      <c r="R1803" s="99">
        <f t="shared" si="69"/>
        <v>1.9007418593676279E-6</v>
      </c>
      <c r="S1803" s="101"/>
      <c r="T1803" s="99">
        <v>1.42153846153846E-5</v>
      </c>
      <c r="U1803" s="99">
        <v>5.2884615384615401E-6</v>
      </c>
      <c r="V1803" s="99">
        <v>2.8430769230769201E-6</v>
      </c>
      <c r="W1803" s="99">
        <v>2.0984615384615401E-6</v>
      </c>
      <c r="X1803" s="99">
        <v>9.7730769230769202E-7</v>
      </c>
      <c r="Y1803" s="99">
        <v>3.7865384615384602E-8</v>
      </c>
      <c r="Z1803" s="99">
        <v>2.145E-8</v>
      </c>
      <c r="AA1803" s="99">
        <v>4.6538461538461504E-9</v>
      </c>
      <c r="AB1803" s="99">
        <v>1.4680769230769201E-9</v>
      </c>
      <c r="AC1803" s="99">
        <v>4.69615384615385E-10</v>
      </c>
    </row>
    <row r="1804" spans="1:29" s="98" customFormat="1" x14ac:dyDescent="0.25">
      <c r="A1804" s="98" t="s">
        <v>142</v>
      </c>
      <c r="B1804" s="98" t="s">
        <v>236</v>
      </c>
      <c r="C1804" s="98" t="s">
        <v>296</v>
      </c>
      <c r="D1804" s="98">
        <v>2016</v>
      </c>
      <c r="E1804" s="98">
        <v>2016</v>
      </c>
      <c r="F1804" s="98" t="s">
        <v>279</v>
      </c>
      <c r="G1804" s="98" t="s">
        <v>278</v>
      </c>
      <c r="H1804" s="98" t="s">
        <v>276</v>
      </c>
      <c r="I1804" s="99">
        <f t="shared" si="70"/>
        <v>9.0413666823973421E-2</v>
      </c>
      <c r="J1804" s="99">
        <f t="shared" si="70"/>
        <v>4.4179405379896113E-2</v>
      </c>
      <c r="K1804" s="99">
        <f t="shared" si="70"/>
        <v>2.6541890829007403E-2</v>
      </c>
      <c r="L1804" s="99">
        <f t="shared" si="70"/>
        <v>1.8836180588327811E-2</v>
      </c>
      <c r="M1804" s="99">
        <f t="shared" si="70"/>
        <v>9.229728488280655E-3</v>
      </c>
      <c r="N1804" s="99">
        <f t="shared" si="69"/>
        <v>9.623575900582045E-4</v>
      </c>
      <c r="O1804" s="99">
        <f t="shared" si="69"/>
        <v>2.2603416705993377E-4</v>
      </c>
      <c r="P1804" s="99">
        <f t="shared" si="69"/>
        <v>4.9659021551046219E-5</v>
      </c>
      <c r="Q1804" s="99">
        <f t="shared" si="69"/>
        <v>1.5959382098474112E-5</v>
      </c>
      <c r="R1804" s="99">
        <f t="shared" si="69"/>
        <v>5.1542639609878933E-6</v>
      </c>
      <c r="S1804" s="101"/>
      <c r="T1804" s="99">
        <v>2.2338461538461501E-5</v>
      </c>
      <c r="U1804" s="99">
        <v>1.09153846153846E-5</v>
      </c>
      <c r="V1804" s="99">
        <v>6.5576923076923097E-6</v>
      </c>
      <c r="W1804" s="99">
        <v>4.6538461538461498E-6</v>
      </c>
      <c r="X1804" s="99">
        <v>2.2803846153846199E-6</v>
      </c>
      <c r="Y1804" s="99">
        <v>2.3776923076923099E-7</v>
      </c>
      <c r="Z1804" s="99">
        <v>5.5846153846153802E-8</v>
      </c>
      <c r="AA1804" s="99">
        <v>1.22692307692308E-8</v>
      </c>
      <c r="AB1804" s="99">
        <v>3.9430769230769203E-9</v>
      </c>
      <c r="AC1804" s="99">
        <v>1.2734615384615399E-9</v>
      </c>
    </row>
    <row r="1805" spans="1:29" s="98" customFormat="1" x14ac:dyDescent="0.25">
      <c r="A1805" s="98" t="s">
        <v>142</v>
      </c>
      <c r="B1805" s="98" t="s">
        <v>236</v>
      </c>
      <c r="C1805" s="98" t="s">
        <v>296</v>
      </c>
      <c r="D1805" s="98">
        <v>2016</v>
      </c>
      <c r="E1805" s="98">
        <v>2016</v>
      </c>
      <c r="F1805" s="98" t="s">
        <v>280</v>
      </c>
      <c r="G1805" s="98" t="s">
        <v>273</v>
      </c>
      <c r="H1805" s="98" t="s">
        <v>274</v>
      </c>
      <c r="I1805" s="99">
        <f t="shared" si="70"/>
        <v>0</v>
      </c>
      <c r="J1805" s="99">
        <f t="shared" si="70"/>
        <v>0</v>
      </c>
      <c r="K1805" s="99">
        <f t="shared" si="70"/>
        <v>0</v>
      </c>
      <c r="L1805" s="99">
        <f t="shared" si="70"/>
        <v>0</v>
      </c>
      <c r="M1805" s="99">
        <f t="shared" si="70"/>
        <v>0</v>
      </c>
      <c r="N1805" s="99">
        <f t="shared" si="69"/>
        <v>0</v>
      </c>
      <c r="O1805" s="99">
        <f t="shared" si="69"/>
        <v>0</v>
      </c>
      <c r="P1805" s="99">
        <f t="shared" si="69"/>
        <v>0</v>
      </c>
      <c r="Q1805" s="99">
        <f t="shared" si="69"/>
        <v>0</v>
      </c>
      <c r="R1805" s="99">
        <f t="shared" si="69"/>
        <v>0</v>
      </c>
      <c r="S1805" s="101"/>
      <c r="T1805" s="99">
        <v>0</v>
      </c>
      <c r="U1805" s="99">
        <v>0</v>
      </c>
      <c r="V1805" s="99">
        <v>0</v>
      </c>
      <c r="W1805" s="99">
        <v>0</v>
      </c>
      <c r="X1805" s="99">
        <v>0</v>
      </c>
      <c r="Y1805" s="99">
        <v>0</v>
      </c>
      <c r="Z1805" s="99">
        <v>0</v>
      </c>
      <c r="AA1805" s="99">
        <v>0</v>
      </c>
      <c r="AB1805" s="99">
        <v>0</v>
      </c>
      <c r="AC1805" s="99">
        <v>0</v>
      </c>
    </row>
    <row r="1806" spans="1:29" s="98" customFormat="1" x14ac:dyDescent="0.25">
      <c r="A1806" s="98" t="s">
        <v>142</v>
      </c>
      <c r="B1806" s="98" t="s">
        <v>236</v>
      </c>
      <c r="C1806" s="98" t="s">
        <v>296</v>
      </c>
      <c r="D1806" s="98">
        <v>2016</v>
      </c>
      <c r="E1806" s="98">
        <v>2016</v>
      </c>
      <c r="F1806" s="98" t="s">
        <v>280</v>
      </c>
      <c r="G1806" s="98" t="s">
        <v>273</v>
      </c>
      <c r="H1806" s="98" t="s">
        <v>275</v>
      </c>
      <c r="I1806" s="99">
        <f t="shared" si="70"/>
        <v>0</v>
      </c>
      <c r="J1806" s="99">
        <f t="shared" si="70"/>
        <v>0</v>
      </c>
      <c r="K1806" s="99">
        <f t="shared" si="70"/>
        <v>0</v>
      </c>
      <c r="L1806" s="99">
        <f t="shared" si="70"/>
        <v>0</v>
      </c>
      <c r="M1806" s="99">
        <f t="shared" si="70"/>
        <v>0</v>
      </c>
      <c r="N1806" s="99">
        <f t="shared" si="69"/>
        <v>0</v>
      </c>
      <c r="O1806" s="99">
        <f t="shared" si="69"/>
        <v>0</v>
      </c>
      <c r="P1806" s="99">
        <f t="shared" si="69"/>
        <v>0</v>
      </c>
      <c r="Q1806" s="99">
        <f t="shared" si="69"/>
        <v>0</v>
      </c>
      <c r="R1806" s="99">
        <f t="shared" si="69"/>
        <v>0</v>
      </c>
      <c r="S1806" s="101"/>
      <c r="T1806" s="99">
        <v>0</v>
      </c>
      <c r="U1806" s="99">
        <v>0</v>
      </c>
      <c r="V1806" s="99">
        <v>0</v>
      </c>
      <c r="W1806" s="99">
        <v>0</v>
      </c>
      <c r="X1806" s="99">
        <v>0</v>
      </c>
      <c r="Y1806" s="99">
        <v>0</v>
      </c>
      <c r="Z1806" s="99">
        <v>0</v>
      </c>
      <c r="AA1806" s="99">
        <v>0</v>
      </c>
      <c r="AB1806" s="99">
        <v>0</v>
      </c>
      <c r="AC1806" s="99">
        <v>0</v>
      </c>
    </row>
    <row r="1807" spans="1:29" s="98" customFormat="1" x14ac:dyDescent="0.25">
      <c r="A1807" s="98" t="s">
        <v>142</v>
      </c>
      <c r="B1807" s="98" t="s">
        <v>236</v>
      </c>
      <c r="C1807" s="98" t="s">
        <v>296</v>
      </c>
      <c r="D1807" s="98">
        <v>2016</v>
      </c>
      <c r="E1807" s="98">
        <v>2016</v>
      </c>
      <c r="F1807" s="98" t="s">
        <v>280</v>
      </c>
      <c r="G1807" s="98" t="s">
        <v>273</v>
      </c>
      <c r="H1807" s="98" t="s">
        <v>276</v>
      </c>
      <c r="I1807" s="99">
        <f t="shared" si="70"/>
        <v>0</v>
      </c>
      <c r="J1807" s="99">
        <f t="shared" si="70"/>
        <v>0</v>
      </c>
      <c r="K1807" s="99">
        <f t="shared" si="70"/>
        <v>0</v>
      </c>
      <c r="L1807" s="99">
        <f t="shared" si="70"/>
        <v>0</v>
      </c>
      <c r="M1807" s="99">
        <f t="shared" si="70"/>
        <v>0</v>
      </c>
      <c r="N1807" s="99">
        <f t="shared" si="69"/>
        <v>0</v>
      </c>
      <c r="O1807" s="99">
        <f t="shared" si="69"/>
        <v>0</v>
      </c>
      <c r="P1807" s="99">
        <f t="shared" si="69"/>
        <v>0</v>
      </c>
      <c r="Q1807" s="99">
        <f t="shared" si="69"/>
        <v>0</v>
      </c>
      <c r="R1807" s="99">
        <f t="shared" si="69"/>
        <v>0</v>
      </c>
      <c r="S1807" s="101"/>
      <c r="T1807" s="99">
        <v>0</v>
      </c>
      <c r="U1807" s="99">
        <v>0</v>
      </c>
      <c r="V1807" s="99">
        <v>0</v>
      </c>
      <c r="W1807" s="99">
        <v>0</v>
      </c>
      <c r="X1807" s="99">
        <v>0</v>
      </c>
      <c r="Y1807" s="99">
        <v>0</v>
      </c>
      <c r="Z1807" s="99">
        <v>0</v>
      </c>
      <c r="AA1807" s="99">
        <v>0</v>
      </c>
      <c r="AB1807" s="99">
        <v>0</v>
      </c>
      <c r="AC1807" s="99">
        <v>0</v>
      </c>
    </row>
    <row r="1808" spans="1:29" s="98" customFormat="1" x14ac:dyDescent="0.25">
      <c r="A1808" s="98" t="s">
        <v>142</v>
      </c>
      <c r="B1808" s="98" t="s">
        <v>236</v>
      </c>
      <c r="C1808" s="98" t="s">
        <v>296</v>
      </c>
      <c r="D1808" s="98">
        <v>2016</v>
      </c>
      <c r="E1808" s="98">
        <v>2016</v>
      </c>
      <c r="F1808" s="98" t="s">
        <v>280</v>
      </c>
      <c r="G1808" s="98" t="s">
        <v>277</v>
      </c>
      <c r="H1808" s="98" t="s">
        <v>274</v>
      </c>
      <c r="I1808" s="99">
        <f t="shared" si="70"/>
        <v>0</v>
      </c>
      <c r="J1808" s="99">
        <f t="shared" si="70"/>
        <v>0</v>
      </c>
      <c r="K1808" s="99">
        <f t="shared" si="70"/>
        <v>0</v>
      </c>
      <c r="L1808" s="99">
        <f t="shared" si="70"/>
        <v>0</v>
      </c>
      <c r="M1808" s="99">
        <f t="shared" si="70"/>
        <v>0</v>
      </c>
      <c r="N1808" s="99">
        <f t="shared" si="69"/>
        <v>0</v>
      </c>
      <c r="O1808" s="99">
        <f t="shared" si="69"/>
        <v>0</v>
      </c>
      <c r="P1808" s="99">
        <f t="shared" si="69"/>
        <v>0</v>
      </c>
      <c r="Q1808" s="99">
        <f t="shared" si="69"/>
        <v>0</v>
      </c>
      <c r="R1808" s="99">
        <f t="shared" si="69"/>
        <v>0</v>
      </c>
      <c r="S1808" s="101"/>
      <c r="T1808" s="99">
        <v>0</v>
      </c>
      <c r="U1808" s="99">
        <v>0</v>
      </c>
      <c r="V1808" s="99">
        <v>0</v>
      </c>
      <c r="W1808" s="99">
        <v>0</v>
      </c>
      <c r="X1808" s="99">
        <v>0</v>
      </c>
      <c r="Y1808" s="99">
        <v>0</v>
      </c>
      <c r="Z1808" s="99">
        <v>0</v>
      </c>
      <c r="AA1808" s="99">
        <v>0</v>
      </c>
      <c r="AB1808" s="99">
        <v>0</v>
      </c>
      <c r="AC1808" s="99">
        <v>0</v>
      </c>
    </row>
    <row r="1809" spans="1:29" s="98" customFormat="1" x14ac:dyDescent="0.25">
      <c r="A1809" s="98" t="s">
        <v>142</v>
      </c>
      <c r="B1809" s="98" t="s">
        <v>236</v>
      </c>
      <c r="C1809" s="98" t="s">
        <v>296</v>
      </c>
      <c r="D1809" s="98">
        <v>2016</v>
      </c>
      <c r="E1809" s="98">
        <v>2016</v>
      </c>
      <c r="F1809" s="98" t="s">
        <v>280</v>
      </c>
      <c r="G1809" s="98" t="s">
        <v>277</v>
      </c>
      <c r="H1809" s="98" t="s">
        <v>275</v>
      </c>
      <c r="I1809" s="99">
        <f t="shared" si="70"/>
        <v>0</v>
      </c>
      <c r="J1809" s="99">
        <f t="shared" si="70"/>
        <v>0</v>
      </c>
      <c r="K1809" s="99">
        <f t="shared" si="70"/>
        <v>0</v>
      </c>
      <c r="L1809" s="99">
        <f t="shared" si="70"/>
        <v>0</v>
      </c>
      <c r="M1809" s="99">
        <f t="shared" si="70"/>
        <v>0</v>
      </c>
      <c r="N1809" s="99">
        <f t="shared" si="69"/>
        <v>0</v>
      </c>
      <c r="O1809" s="99">
        <f t="shared" si="69"/>
        <v>0</v>
      </c>
      <c r="P1809" s="99">
        <f t="shared" si="69"/>
        <v>0</v>
      </c>
      <c r="Q1809" s="99">
        <f t="shared" si="69"/>
        <v>0</v>
      </c>
      <c r="R1809" s="99">
        <f t="shared" si="69"/>
        <v>0</v>
      </c>
      <c r="S1809" s="101"/>
      <c r="T1809" s="99">
        <v>0</v>
      </c>
      <c r="U1809" s="99">
        <v>0</v>
      </c>
      <c r="V1809" s="99">
        <v>0</v>
      </c>
      <c r="W1809" s="99">
        <v>0</v>
      </c>
      <c r="X1809" s="99">
        <v>0</v>
      </c>
      <c r="Y1809" s="99">
        <v>0</v>
      </c>
      <c r="Z1809" s="99">
        <v>0</v>
      </c>
      <c r="AA1809" s="99">
        <v>0</v>
      </c>
      <c r="AB1809" s="99">
        <v>0</v>
      </c>
      <c r="AC1809" s="99">
        <v>0</v>
      </c>
    </row>
    <row r="1810" spans="1:29" s="98" customFormat="1" x14ac:dyDescent="0.25">
      <c r="A1810" s="98" t="s">
        <v>142</v>
      </c>
      <c r="B1810" s="98" t="s">
        <v>236</v>
      </c>
      <c r="C1810" s="98" t="s">
        <v>296</v>
      </c>
      <c r="D1810" s="98">
        <v>2016</v>
      </c>
      <c r="E1810" s="98">
        <v>2016</v>
      </c>
      <c r="F1810" s="98" t="s">
        <v>280</v>
      </c>
      <c r="G1810" s="98" t="s">
        <v>277</v>
      </c>
      <c r="H1810" s="98" t="s">
        <v>276</v>
      </c>
      <c r="I1810" s="99">
        <f t="shared" si="70"/>
        <v>0</v>
      </c>
      <c r="J1810" s="99">
        <f t="shared" si="70"/>
        <v>0</v>
      </c>
      <c r="K1810" s="99">
        <f t="shared" si="70"/>
        <v>0</v>
      </c>
      <c r="L1810" s="99">
        <f t="shared" si="70"/>
        <v>0</v>
      </c>
      <c r="M1810" s="99">
        <f t="shared" si="70"/>
        <v>0</v>
      </c>
      <c r="N1810" s="99">
        <f t="shared" si="69"/>
        <v>0</v>
      </c>
      <c r="O1810" s="99">
        <f t="shared" si="69"/>
        <v>0</v>
      </c>
      <c r="P1810" s="99">
        <f t="shared" si="69"/>
        <v>0</v>
      </c>
      <c r="Q1810" s="99">
        <f t="shared" si="69"/>
        <v>0</v>
      </c>
      <c r="R1810" s="99">
        <f t="shared" si="69"/>
        <v>0</v>
      </c>
      <c r="S1810" s="101"/>
      <c r="T1810" s="99">
        <v>0</v>
      </c>
      <c r="U1810" s="99">
        <v>0</v>
      </c>
      <c r="V1810" s="99">
        <v>0</v>
      </c>
      <c r="W1810" s="99">
        <v>0</v>
      </c>
      <c r="X1810" s="99">
        <v>0</v>
      </c>
      <c r="Y1810" s="99">
        <v>0</v>
      </c>
      <c r="Z1810" s="99">
        <v>0</v>
      </c>
      <c r="AA1810" s="99">
        <v>0</v>
      </c>
      <c r="AB1810" s="99">
        <v>0</v>
      </c>
      <c r="AC1810" s="99">
        <v>0</v>
      </c>
    </row>
    <row r="1811" spans="1:29" s="98" customFormat="1" x14ac:dyDescent="0.25">
      <c r="A1811" s="98" t="s">
        <v>142</v>
      </c>
      <c r="B1811" s="98" t="s">
        <v>236</v>
      </c>
      <c r="C1811" s="98" t="s">
        <v>296</v>
      </c>
      <c r="D1811" s="98">
        <v>2016</v>
      </c>
      <c r="E1811" s="98">
        <v>2016</v>
      </c>
      <c r="F1811" s="98" t="s">
        <v>280</v>
      </c>
      <c r="G1811" s="98" t="s">
        <v>278</v>
      </c>
      <c r="H1811" s="98" t="s">
        <v>274</v>
      </c>
      <c r="I1811" s="99">
        <f t="shared" si="70"/>
        <v>0</v>
      </c>
      <c r="J1811" s="99">
        <f t="shared" si="70"/>
        <v>0</v>
      </c>
      <c r="K1811" s="99">
        <f t="shared" si="70"/>
        <v>0</v>
      </c>
      <c r="L1811" s="99">
        <f t="shared" si="70"/>
        <v>0</v>
      </c>
      <c r="M1811" s="99">
        <f t="shared" si="70"/>
        <v>0</v>
      </c>
      <c r="N1811" s="99">
        <f t="shared" si="69"/>
        <v>0</v>
      </c>
      <c r="O1811" s="99">
        <f t="shared" si="69"/>
        <v>0</v>
      </c>
      <c r="P1811" s="99">
        <f t="shared" si="69"/>
        <v>0</v>
      </c>
      <c r="Q1811" s="99">
        <f t="shared" si="69"/>
        <v>0</v>
      </c>
      <c r="R1811" s="99">
        <f t="shared" si="69"/>
        <v>0</v>
      </c>
      <c r="S1811" s="101"/>
      <c r="T1811" s="99">
        <v>0</v>
      </c>
      <c r="U1811" s="99">
        <v>0</v>
      </c>
      <c r="V1811" s="99">
        <v>0</v>
      </c>
      <c r="W1811" s="99">
        <v>0</v>
      </c>
      <c r="X1811" s="99">
        <v>0</v>
      </c>
      <c r="Y1811" s="99">
        <v>0</v>
      </c>
      <c r="Z1811" s="99">
        <v>0</v>
      </c>
      <c r="AA1811" s="99">
        <v>0</v>
      </c>
      <c r="AB1811" s="99">
        <v>0</v>
      </c>
      <c r="AC1811" s="99">
        <v>0</v>
      </c>
    </row>
    <row r="1812" spans="1:29" s="98" customFormat="1" x14ac:dyDescent="0.25">
      <c r="A1812" s="98" t="s">
        <v>142</v>
      </c>
      <c r="B1812" s="98" t="s">
        <v>236</v>
      </c>
      <c r="C1812" s="98" t="s">
        <v>296</v>
      </c>
      <c r="D1812" s="98">
        <v>2016</v>
      </c>
      <c r="E1812" s="98">
        <v>2016</v>
      </c>
      <c r="F1812" s="98" t="s">
        <v>280</v>
      </c>
      <c r="G1812" s="98" t="s">
        <v>278</v>
      </c>
      <c r="H1812" s="98" t="s">
        <v>275</v>
      </c>
      <c r="I1812" s="99">
        <f t="shared" si="70"/>
        <v>0</v>
      </c>
      <c r="J1812" s="99">
        <f t="shared" si="70"/>
        <v>0</v>
      </c>
      <c r="K1812" s="99">
        <f t="shared" si="70"/>
        <v>0</v>
      </c>
      <c r="L1812" s="99">
        <f t="shared" si="70"/>
        <v>0</v>
      </c>
      <c r="M1812" s="99">
        <f t="shared" si="70"/>
        <v>0</v>
      </c>
      <c r="N1812" s="99">
        <f t="shared" si="69"/>
        <v>0</v>
      </c>
      <c r="O1812" s="99">
        <f t="shared" si="69"/>
        <v>0</v>
      </c>
      <c r="P1812" s="99">
        <f t="shared" si="69"/>
        <v>0</v>
      </c>
      <c r="Q1812" s="99">
        <f t="shared" si="69"/>
        <v>0</v>
      </c>
      <c r="R1812" s="99">
        <f t="shared" si="69"/>
        <v>0</v>
      </c>
      <c r="S1812" s="101"/>
      <c r="T1812" s="99">
        <v>0</v>
      </c>
      <c r="U1812" s="99">
        <v>0</v>
      </c>
      <c r="V1812" s="99">
        <v>0</v>
      </c>
      <c r="W1812" s="99">
        <v>0</v>
      </c>
      <c r="X1812" s="99">
        <v>0</v>
      </c>
      <c r="Y1812" s="99">
        <v>0</v>
      </c>
      <c r="Z1812" s="99">
        <v>0</v>
      </c>
      <c r="AA1812" s="99">
        <v>0</v>
      </c>
      <c r="AB1812" s="99">
        <v>0</v>
      </c>
      <c r="AC1812" s="99">
        <v>0</v>
      </c>
    </row>
    <row r="1813" spans="1:29" s="98" customFormat="1" x14ac:dyDescent="0.25">
      <c r="A1813" s="98" t="s">
        <v>142</v>
      </c>
      <c r="B1813" s="98" t="s">
        <v>236</v>
      </c>
      <c r="C1813" s="98" t="s">
        <v>296</v>
      </c>
      <c r="D1813" s="98">
        <v>2016</v>
      </c>
      <c r="E1813" s="98">
        <v>2016</v>
      </c>
      <c r="F1813" s="98" t="s">
        <v>280</v>
      </c>
      <c r="G1813" s="98" t="s">
        <v>278</v>
      </c>
      <c r="H1813" s="98" t="s">
        <v>276</v>
      </c>
      <c r="I1813" s="99">
        <f t="shared" si="70"/>
        <v>0</v>
      </c>
      <c r="J1813" s="99">
        <f t="shared" si="70"/>
        <v>0</v>
      </c>
      <c r="K1813" s="99">
        <f t="shared" si="70"/>
        <v>0</v>
      </c>
      <c r="L1813" s="99">
        <f t="shared" si="70"/>
        <v>0</v>
      </c>
      <c r="M1813" s="99">
        <f t="shared" si="70"/>
        <v>0</v>
      </c>
      <c r="N1813" s="99">
        <f t="shared" si="69"/>
        <v>0</v>
      </c>
      <c r="O1813" s="99">
        <f t="shared" si="69"/>
        <v>0</v>
      </c>
      <c r="P1813" s="99">
        <f t="shared" si="69"/>
        <v>0</v>
      </c>
      <c r="Q1813" s="99">
        <f t="shared" si="69"/>
        <v>0</v>
      </c>
      <c r="R1813" s="99">
        <f t="shared" si="69"/>
        <v>0</v>
      </c>
      <c r="S1813" s="101"/>
      <c r="T1813" s="99">
        <v>0</v>
      </c>
      <c r="U1813" s="99">
        <v>0</v>
      </c>
      <c r="V1813" s="99">
        <v>0</v>
      </c>
      <c r="W1813" s="99">
        <v>0</v>
      </c>
      <c r="X1813" s="99">
        <v>0</v>
      </c>
      <c r="Y1813" s="99">
        <v>0</v>
      </c>
      <c r="Z1813" s="99">
        <v>0</v>
      </c>
      <c r="AA1813" s="99">
        <v>0</v>
      </c>
      <c r="AB1813" s="99">
        <v>0</v>
      </c>
      <c r="AC1813" s="99">
        <v>0</v>
      </c>
    </row>
    <row r="1814" spans="1:29" s="98" customFormat="1" x14ac:dyDescent="0.25">
      <c r="A1814" s="98" t="s">
        <v>142</v>
      </c>
      <c r="B1814" s="98" t="s">
        <v>236</v>
      </c>
      <c r="C1814" s="98" t="s">
        <v>296</v>
      </c>
      <c r="D1814" s="98">
        <v>2017</v>
      </c>
      <c r="E1814" s="98">
        <v>2016</v>
      </c>
      <c r="F1814" s="98" t="s">
        <v>272</v>
      </c>
      <c r="G1814" s="98" t="s">
        <v>273</v>
      </c>
      <c r="H1814" s="98" t="s">
        <v>274</v>
      </c>
      <c r="I1814" s="99">
        <f t="shared" si="70"/>
        <v>0</v>
      </c>
      <c r="J1814" s="99">
        <f t="shared" si="70"/>
        <v>0</v>
      </c>
      <c r="K1814" s="99">
        <f t="shared" si="70"/>
        <v>0</v>
      </c>
      <c r="L1814" s="99">
        <f t="shared" si="70"/>
        <v>0</v>
      </c>
      <c r="M1814" s="99">
        <f t="shared" si="70"/>
        <v>0</v>
      </c>
      <c r="N1814" s="99">
        <f t="shared" si="69"/>
        <v>0</v>
      </c>
      <c r="O1814" s="99">
        <f t="shared" si="69"/>
        <v>0</v>
      </c>
      <c r="P1814" s="99">
        <f t="shared" si="69"/>
        <v>0</v>
      </c>
      <c r="Q1814" s="99">
        <f t="shared" si="69"/>
        <v>0</v>
      </c>
      <c r="R1814" s="99">
        <f t="shared" si="69"/>
        <v>0</v>
      </c>
      <c r="S1814" s="101"/>
      <c r="T1814" s="99">
        <v>0</v>
      </c>
      <c r="U1814" s="99">
        <v>0</v>
      </c>
      <c r="V1814" s="99">
        <v>0</v>
      </c>
      <c r="W1814" s="99">
        <v>0</v>
      </c>
      <c r="X1814" s="99">
        <v>0</v>
      </c>
      <c r="Y1814" s="99">
        <v>0</v>
      </c>
      <c r="Z1814" s="99">
        <v>0</v>
      </c>
      <c r="AA1814" s="99">
        <v>0</v>
      </c>
      <c r="AB1814" s="99">
        <v>0</v>
      </c>
      <c r="AC1814" s="99">
        <v>0</v>
      </c>
    </row>
    <row r="1815" spans="1:29" s="98" customFormat="1" x14ac:dyDescent="0.25">
      <c r="A1815" s="98" t="s">
        <v>142</v>
      </c>
      <c r="B1815" s="98" t="s">
        <v>236</v>
      </c>
      <c r="C1815" s="98" t="s">
        <v>296</v>
      </c>
      <c r="D1815" s="98">
        <v>2017</v>
      </c>
      <c r="E1815" s="98">
        <v>2016</v>
      </c>
      <c r="F1815" s="98" t="s">
        <v>272</v>
      </c>
      <c r="G1815" s="98" t="s">
        <v>273</v>
      </c>
      <c r="H1815" s="98" t="s">
        <v>275</v>
      </c>
      <c r="I1815" s="99">
        <f t="shared" si="70"/>
        <v>6.3544867075664618E-2</v>
      </c>
      <c r="J1815" s="99">
        <f t="shared" si="70"/>
        <v>1.1454265848670757E-2</v>
      </c>
      <c r="K1815" s="99">
        <f t="shared" si="70"/>
        <v>4.7759836400817993E-3</v>
      </c>
      <c r="L1815" s="99">
        <f t="shared" si="70"/>
        <v>2.7158347648261762E-3</v>
      </c>
      <c r="M1815" s="99">
        <f t="shared" si="70"/>
        <v>7.6091942740286298E-4</v>
      </c>
      <c r="N1815" s="99">
        <f t="shared" ref="N1815:R1865" si="71">1000*98.96*Y1815/24.45</f>
        <v>1.1697112474437627E-6</v>
      </c>
      <c r="O1815" s="99">
        <f t="shared" si="71"/>
        <v>1.7687329243353784E-8</v>
      </c>
      <c r="P1815" s="99">
        <f t="shared" si="71"/>
        <v>0</v>
      </c>
      <c r="Q1815" s="99">
        <f t="shared" si="71"/>
        <v>0</v>
      </c>
      <c r="R1815" s="99">
        <f t="shared" si="71"/>
        <v>0</v>
      </c>
      <c r="S1815" s="101"/>
      <c r="T1815" s="99">
        <v>1.5699999999999999E-5</v>
      </c>
      <c r="U1815" s="99">
        <v>2.83E-6</v>
      </c>
      <c r="V1815" s="99">
        <v>1.1799999999999999E-6</v>
      </c>
      <c r="W1815" s="99">
        <v>6.7100000000000001E-7</v>
      </c>
      <c r="X1815" s="99">
        <v>1.8799999999999999E-7</v>
      </c>
      <c r="Y1815" s="99">
        <v>2.8899999999999998E-10</v>
      </c>
      <c r="Z1815" s="99">
        <v>4.3700000000000002E-12</v>
      </c>
      <c r="AA1815" s="99">
        <v>0</v>
      </c>
      <c r="AB1815" s="99">
        <v>0</v>
      </c>
      <c r="AC1815" s="99">
        <v>0</v>
      </c>
    </row>
    <row r="1816" spans="1:29" s="98" customFormat="1" x14ac:dyDescent="0.25">
      <c r="A1816" s="98" t="s">
        <v>142</v>
      </c>
      <c r="B1816" s="98" t="s">
        <v>236</v>
      </c>
      <c r="C1816" s="98" t="s">
        <v>296</v>
      </c>
      <c r="D1816" s="98">
        <v>2017</v>
      </c>
      <c r="E1816" s="98">
        <v>2016</v>
      </c>
      <c r="F1816" s="98" t="s">
        <v>272</v>
      </c>
      <c r="G1816" s="98" t="s">
        <v>273</v>
      </c>
      <c r="H1816" s="98" t="s">
        <v>276</v>
      </c>
      <c r="I1816" s="99">
        <f t="shared" ref="I1816:M1866" si="72">1000*98.96*T1816/24.45</f>
        <v>0.47759836400817995</v>
      </c>
      <c r="J1816" s="99">
        <f t="shared" si="72"/>
        <v>0.23879918200408998</v>
      </c>
      <c r="K1816" s="99">
        <f t="shared" si="72"/>
        <v>0.14813644171779142</v>
      </c>
      <c r="L1816" s="99">
        <f t="shared" si="72"/>
        <v>0.10280507157464214</v>
      </c>
      <c r="M1816" s="99">
        <f t="shared" si="72"/>
        <v>5.0997791411042943E-2</v>
      </c>
      <c r="N1816" s="99">
        <f t="shared" si="71"/>
        <v>3.6912687116564418E-3</v>
      </c>
      <c r="O1816" s="99">
        <f t="shared" si="71"/>
        <v>1.3518462167689163E-3</v>
      </c>
      <c r="P1816" s="99">
        <f t="shared" si="71"/>
        <v>3.2136703476482619E-4</v>
      </c>
      <c r="Q1816" s="99">
        <f t="shared" si="71"/>
        <v>1.108999591002045E-4</v>
      </c>
      <c r="R1816" s="99">
        <f t="shared" si="71"/>
        <v>3.8450715746421271E-5</v>
      </c>
      <c r="S1816" s="101"/>
      <c r="T1816" s="99">
        <v>1.18E-4</v>
      </c>
      <c r="U1816" s="99">
        <v>5.8999999999999998E-5</v>
      </c>
      <c r="V1816" s="99">
        <v>3.6600000000000002E-5</v>
      </c>
      <c r="W1816" s="99">
        <v>2.5400000000000001E-5</v>
      </c>
      <c r="X1816" s="99">
        <v>1.26E-5</v>
      </c>
      <c r="Y1816" s="99">
        <v>9.1200000000000001E-7</v>
      </c>
      <c r="Z1816" s="99">
        <v>3.34E-7</v>
      </c>
      <c r="AA1816" s="99">
        <v>7.9399999999999996E-8</v>
      </c>
      <c r="AB1816" s="99">
        <v>2.7400000000000001E-8</v>
      </c>
      <c r="AC1816" s="99">
        <v>9.5000000000000007E-9</v>
      </c>
    </row>
    <row r="1817" spans="1:29" s="98" customFormat="1" x14ac:dyDescent="0.25">
      <c r="A1817" s="98" t="s">
        <v>142</v>
      </c>
      <c r="B1817" s="98" t="s">
        <v>236</v>
      </c>
      <c r="C1817" s="98" t="s">
        <v>296</v>
      </c>
      <c r="D1817" s="98">
        <v>2017</v>
      </c>
      <c r="E1817" s="98">
        <v>2016</v>
      </c>
      <c r="F1817" s="98" t="s">
        <v>272</v>
      </c>
      <c r="G1817" s="98" t="s">
        <v>277</v>
      </c>
      <c r="H1817" s="98" t="s">
        <v>274</v>
      </c>
      <c r="I1817" s="99">
        <f t="shared" si="72"/>
        <v>5.3021513292433535E-2</v>
      </c>
      <c r="J1817" s="99">
        <f t="shared" si="72"/>
        <v>1.7242110429447854E-2</v>
      </c>
      <c r="K1817" s="99">
        <f t="shared" si="72"/>
        <v>9.6733905930470338E-3</v>
      </c>
      <c r="L1817" s="99">
        <f t="shared" si="72"/>
        <v>6.7187566462167687E-3</v>
      </c>
      <c r="M1817" s="99">
        <f t="shared" si="72"/>
        <v>3.1570061349693252E-3</v>
      </c>
      <c r="N1817" s="99">
        <f t="shared" si="71"/>
        <v>1.1170944785276073E-4</v>
      </c>
      <c r="O1817" s="99">
        <f t="shared" si="71"/>
        <v>7.8520408997955011E-5</v>
      </c>
      <c r="P1817" s="99">
        <f t="shared" si="71"/>
        <v>1.6877840490797546E-5</v>
      </c>
      <c r="Q1817" s="99">
        <f t="shared" si="71"/>
        <v>5.2616768916155423E-6</v>
      </c>
      <c r="R1817" s="99">
        <f t="shared" si="71"/>
        <v>1.6351672801635993E-6</v>
      </c>
      <c r="S1817" s="101"/>
      <c r="T1817" s="99">
        <v>1.31E-5</v>
      </c>
      <c r="U1817" s="99">
        <v>4.2599999999999999E-6</v>
      </c>
      <c r="V1817" s="99">
        <v>2.39E-6</v>
      </c>
      <c r="W1817" s="99">
        <v>1.66E-6</v>
      </c>
      <c r="X1817" s="99">
        <v>7.8000000000000005E-7</v>
      </c>
      <c r="Y1817" s="99">
        <v>2.7599999999999999E-8</v>
      </c>
      <c r="Z1817" s="99">
        <v>1.9399999999999998E-8</v>
      </c>
      <c r="AA1817" s="99">
        <v>4.1700000000000003E-9</v>
      </c>
      <c r="AB1817" s="99">
        <v>1.3000000000000001E-9</v>
      </c>
      <c r="AC1817" s="99">
        <v>4.04E-10</v>
      </c>
    </row>
    <row r="1818" spans="1:29" s="98" customFormat="1" x14ac:dyDescent="0.25">
      <c r="A1818" s="98" t="s">
        <v>142</v>
      </c>
      <c r="B1818" s="98" t="s">
        <v>236</v>
      </c>
      <c r="C1818" s="98" t="s">
        <v>296</v>
      </c>
      <c r="D1818" s="98">
        <v>2017</v>
      </c>
      <c r="E1818" s="98">
        <v>2016</v>
      </c>
      <c r="F1818" s="98" t="s">
        <v>272</v>
      </c>
      <c r="G1818" s="98" t="s">
        <v>277</v>
      </c>
      <c r="H1818" s="98" t="s">
        <v>275</v>
      </c>
      <c r="I1818" s="99">
        <f t="shared" si="72"/>
        <v>0.15825505112474439</v>
      </c>
      <c r="J1818" s="99">
        <f t="shared" si="72"/>
        <v>5.9092678936605324E-2</v>
      </c>
      <c r="K1818" s="99">
        <f t="shared" si="72"/>
        <v>3.1691484662576687E-2</v>
      </c>
      <c r="L1818" s="99">
        <f t="shared" si="72"/>
        <v>2.3434699386503069E-2</v>
      </c>
      <c r="M1818" s="99">
        <f t="shared" si="72"/>
        <v>1.0928098159509202E-2</v>
      </c>
      <c r="N1818" s="99">
        <f t="shared" si="71"/>
        <v>4.2093415132924339E-4</v>
      </c>
      <c r="O1818" s="99">
        <f t="shared" si="71"/>
        <v>2.3960867075664623E-4</v>
      </c>
      <c r="P1818" s="99">
        <f t="shared" si="71"/>
        <v>5.1807280163599182E-5</v>
      </c>
      <c r="Q1818" s="99">
        <f t="shared" si="71"/>
        <v>1.6392147239263806E-5</v>
      </c>
      <c r="R1818" s="99">
        <f t="shared" si="71"/>
        <v>5.2616768916155423E-6</v>
      </c>
      <c r="S1818" s="101"/>
      <c r="T1818" s="99">
        <v>3.9100000000000002E-5</v>
      </c>
      <c r="U1818" s="99">
        <v>1.4600000000000001E-5</v>
      </c>
      <c r="V1818" s="99">
        <v>7.8299999999999996E-6</v>
      </c>
      <c r="W1818" s="99">
        <v>5.7899999999999996E-6</v>
      </c>
      <c r="X1818" s="99">
        <v>2.7E-6</v>
      </c>
      <c r="Y1818" s="99">
        <v>1.04E-7</v>
      </c>
      <c r="Z1818" s="99">
        <v>5.9200000000000001E-8</v>
      </c>
      <c r="AA1818" s="99">
        <v>1.28E-8</v>
      </c>
      <c r="AB1818" s="99">
        <v>4.0499999999999999E-9</v>
      </c>
      <c r="AC1818" s="99">
        <v>1.3000000000000001E-9</v>
      </c>
    </row>
    <row r="1819" spans="1:29" s="98" customFormat="1" x14ac:dyDescent="0.25">
      <c r="A1819" s="98" t="s">
        <v>142</v>
      </c>
      <c r="B1819" s="98" t="s">
        <v>236</v>
      </c>
      <c r="C1819" s="98" t="s">
        <v>296</v>
      </c>
      <c r="D1819" s="98">
        <v>2017</v>
      </c>
      <c r="E1819" s="98">
        <v>2016</v>
      </c>
      <c r="F1819" s="98" t="s">
        <v>272</v>
      </c>
      <c r="G1819" s="98" t="s">
        <v>277</v>
      </c>
      <c r="H1819" s="98" t="s">
        <v>276</v>
      </c>
      <c r="I1819" s="99">
        <f t="shared" si="72"/>
        <v>0.24932253578732111</v>
      </c>
      <c r="J1819" s="99">
        <f t="shared" si="72"/>
        <v>0.1218280572597137</v>
      </c>
      <c r="K1819" s="99">
        <f t="shared" si="72"/>
        <v>7.2853987730061354E-2</v>
      </c>
      <c r="L1819" s="99">
        <f t="shared" si="72"/>
        <v>5.1807280163599187E-2</v>
      </c>
      <c r="M1819" s="99">
        <f t="shared" si="72"/>
        <v>2.5458421267893661E-2</v>
      </c>
      <c r="N1819" s="99">
        <f t="shared" si="71"/>
        <v>2.6510756646216768E-3</v>
      </c>
      <c r="O1819" s="99">
        <f t="shared" si="71"/>
        <v>6.2330633946830276E-4</v>
      </c>
      <c r="P1819" s="99">
        <f t="shared" si="71"/>
        <v>1.3720834355828221E-4</v>
      </c>
      <c r="Q1819" s="99">
        <f t="shared" si="71"/>
        <v>4.4117137014314931E-5</v>
      </c>
      <c r="R1819" s="99">
        <f t="shared" si="71"/>
        <v>1.4206527607361964E-5</v>
      </c>
      <c r="S1819" s="101"/>
      <c r="T1819" s="99">
        <v>6.1600000000000007E-5</v>
      </c>
      <c r="U1819" s="99">
        <v>3.01E-5</v>
      </c>
      <c r="V1819" s="99">
        <v>1.8E-5</v>
      </c>
      <c r="W1819" s="99">
        <v>1.2799999999999999E-5</v>
      </c>
      <c r="X1819" s="99">
        <v>6.2899999999999999E-6</v>
      </c>
      <c r="Y1819" s="99">
        <v>6.5499999999999998E-7</v>
      </c>
      <c r="Z1819" s="99">
        <v>1.54E-7</v>
      </c>
      <c r="AA1819" s="99">
        <v>3.3899999999999999E-8</v>
      </c>
      <c r="AB1819" s="99">
        <v>1.09E-8</v>
      </c>
      <c r="AC1819" s="99">
        <v>3.5100000000000001E-9</v>
      </c>
    </row>
    <row r="1820" spans="1:29" s="98" customFormat="1" x14ac:dyDescent="0.25">
      <c r="A1820" s="98" t="s">
        <v>142</v>
      </c>
      <c r="B1820" s="98" t="s">
        <v>236</v>
      </c>
      <c r="C1820" s="98" t="s">
        <v>296</v>
      </c>
      <c r="D1820" s="98">
        <v>2017</v>
      </c>
      <c r="E1820" s="98">
        <v>2016</v>
      </c>
      <c r="F1820" s="98" t="s">
        <v>272</v>
      </c>
      <c r="G1820" s="98" t="s">
        <v>278</v>
      </c>
      <c r="H1820" s="98" t="s">
        <v>274</v>
      </c>
      <c r="I1820" s="99">
        <f t="shared" si="72"/>
        <v>2.2432178700644949E-2</v>
      </c>
      <c r="J1820" s="99">
        <f t="shared" si="72"/>
        <v>7.2947390278433133E-3</v>
      </c>
      <c r="K1820" s="99">
        <f t="shared" si="72"/>
        <v>4.0925883278276074E-3</v>
      </c>
      <c r="L1820" s="99">
        <f t="shared" si="72"/>
        <v>2.8425508887840165E-3</v>
      </c>
      <c r="M1820" s="99">
        <f t="shared" si="72"/>
        <v>1.3356564417177914E-3</v>
      </c>
      <c r="N1820" s="99">
        <f t="shared" si="71"/>
        <v>4.7261689476168094E-5</v>
      </c>
      <c r="O1820" s="99">
        <f t="shared" si="71"/>
        <v>3.3220173037596361E-5</v>
      </c>
      <c r="P1820" s="99">
        <f t="shared" si="71"/>
        <v>7.1406248230297341E-6</v>
      </c>
      <c r="Q1820" s="99">
        <f t="shared" si="71"/>
        <v>2.2260940695296524E-6</v>
      </c>
      <c r="R1820" s="99">
        <f t="shared" si="71"/>
        <v>6.9180154160767707E-7</v>
      </c>
      <c r="S1820" s="101"/>
      <c r="T1820" s="99">
        <v>5.5423076923076896E-6</v>
      </c>
      <c r="U1820" s="99">
        <v>1.8023076923076901E-6</v>
      </c>
      <c r="V1820" s="99">
        <v>1.01115384615385E-6</v>
      </c>
      <c r="W1820" s="99">
        <v>7.0230769230769201E-7</v>
      </c>
      <c r="X1820" s="99">
        <v>3.3000000000000002E-7</v>
      </c>
      <c r="Y1820" s="99">
        <v>1.16769230769231E-8</v>
      </c>
      <c r="Z1820" s="99">
        <v>8.2076923076923108E-9</v>
      </c>
      <c r="AA1820" s="99">
        <v>1.7642307692307699E-9</v>
      </c>
      <c r="AB1820" s="99">
        <v>5.4999999999999996E-10</v>
      </c>
      <c r="AC1820" s="99">
        <v>1.7092307692307701E-10</v>
      </c>
    </row>
    <row r="1821" spans="1:29" s="98" customFormat="1" x14ac:dyDescent="0.25">
      <c r="A1821" s="98" t="s">
        <v>142</v>
      </c>
      <c r="B1821" s="98" t="s">
        <v>236</v>
      </c>
      <c r="C1821" s="98" t="s">
        <v>296</v>
      </c>
      <c r="D1821" s="98">
        <v>2017</v>
      </c>
      <c r="E1821" s="98">
        <v>2016</v>
      </c>
      <c r="F1821" s="98" t="s">
        <v>272</v>
      </c>
      <c r="G1821" s="98" t="s">
        <v>278</v>
      </c>
      <c r="H1821" s="98" t="s">
        <v>275</v>
      </c>
      <c r="I1821" s="99">
        <f t="shared" si="72"/>
        <v>6.6954060091238041E-2</v>
      </c>
      <c r="J1821" s="99">
        <f t="shared" si="72"/>
        <v>2.5000748780871492E-2</v>
      </c>
      <c r="K1821" s="99">
        <f t="shared" si="72"/>
        <v>1.3407935818782454E-2</v>
      </c>
      <c r="L1821" s="99">
        <f t="shared" si="72"/>
        <v>9.9146805096743569E-3</v>
      </c>
      <c r="M1821" s="99">
        <f t="shared" si="72"/>
        <v>4.6234261444077305E-3</v>
      </c>
      <c r="N1821" s="99">
        <f t="shared" si="71"/>
        <v>1.7808752556237219E-4</v>
      </c>
      <c r="O1821" s="99">
        <f t="shared" si="71"/>
        <v>1.0137289916627321E-4</v>
      </c>
      <c r="P1821" s="99">
        <f t="shared" si="71"/>
        <v>2.1918464684599674E-5</v>
      </c>
      <c r="Q1821" s="99">
        <f t="shared" si="71"/>
        <v>6.9351392166116161E-6</v>
      </c>
      <c r="R1821" s="99">
        <f t="shared" si="71"/>
        <v>2.2260940695296524E-6</v>
      </c>
      <c r="S1821" s="101"/>
      <c r="T1821" s="99">
        <v>1.65423076923077E-5</v>
      </c>
      <c r="U1821" s="99">
        <v>6.1769230769230799E-6</v>
      </c>
      <c r="V1821" s="99">
        <v>3.3126923076923099E-6</v>
      </c>
      <c r="W1821" s="99">
        <v>2.4496153846153802E-6</v>
      </c>
      <c r="X1821" s="99">
        <v>1.14230769230769E-6</v>
      </c>
      <c r="Y1821" s="99">
        <v>4.3999999999999997E-8</v>
      </c>
      <c r="Z1821" s="99">
        <v>2.50461538461538E-8</v>
      </c>
      <c r="AA1821" s="99">
        <v>5.4153846153846199E-9</v>
      </c>
      <c r="AB1821" s="99">
        <v>1.71346153846154E-9</v>
      </c>
      <c r="AC1821" s="99">
        <v>5.4999999999999996E-10</v>
      </c>
    </row>
    <row r="1822" spans="1:29" s="98" customFormat="1" x14ac:dyDescent="0.25">
      <c r="A1822" s="98" t="s">
        <v>142</v>
      </c>
      <c r="B1822" s="98" t="s">
        <v>236</v>
      </c>
      <c r="C1822" s="98" t="s">
        <v>296</v>
      </c>
      <c r="D1822" s="98">
        <v>2017</v>
      </c>
      <c r="E1822" s="98">
        <v>2016</v>
      </c>
      <c r="F1822" s="98" t="s">
        <v>272</v>
      </c>
      <c r="G1822" s="98" t="s">
        <v>278</v>
      </c>
      <c r="H1822" s="98" t="s">
        <v>276</v>
      </c>
      <c r="I1822" s="99">
        <f t="shared" si="72"/>
        <v>0.105482611294636</v>
      </c>
      <c r="J1822" s="99">
        <f t="shared" si="72"/>
        <v>5.1542639609878933E-2</v>
      </c>
      <c r="K1822" s="99">
        <f t="shared" si="72"/>
        <v>3.0822840962718281E-2</v>
      </c>
      <c r="L1822" s="99">
        <f t="shared" si="72"/>
        <v>2.1918464684599674E-2</v>
      </c>
      <c r="M1822" s="99">
        <f t="shared" si="72"/>
        <v>1.0770870536416564E-2</v>
      </c>
      <c r="N1822" s="99">
        <f t="shared" si="71"/>
        <v>1.1216089350322496E-3</v>
      </c>
      <c r="O1822" s="99">
        <f t="shared" si="71"/>
        <v>2.6370652823658978E-4</v>
      </c>
      <c r="P1822" s="99">
        <f t="shared" si="71"/>
        <v>5.8049683813119423E-5</v>
      </c>
      <c r="Q1822" s="99">
        <f t="shared" si="71"/>
        <v>1.8664942582979387E-5</v>
      </c>
      <c r="R1822" s="99">
        <f t="shared" si="71"/>
        <v>6.0104539877300615E-6</v>
      </c>
      <c r="S1822" s="101"/>
      <c r="T1822" s="99">
        <v>2.60615384615385E-5</v>
      </c>
      <c r="U1822" s="99">
        <v>1.2734615384615401E-5</v>
      </c>
      <c r="V1822" s="99">
        <v>7.6153846153846196E-6</v>
      </c>
      <c r="W1822" s="99">
        <v>5.4153846153846204E-6</v>
      </c>
      <c r="X1822" s="99">
        <v>2.6611538461538501E-6</v>
      </c>
      <c r="Y1822" s="99">
        <v>2.7711538461538502E-7</v>
      </c>
      <c r="Z1822" s="99">
        <v>6.5153846153846197E-8</v>
      </c>
      <c r="AA1822" s="99">
        <v>1.4342307692307699E-8</v>
      </c>
      <c r="AB1822" s="99">
        <v>4.6115384615384601E-9</v>
      </c>
      <c r="AC1822" s="99">
        <v>1.4849999999999999E-9</v>
      </c>
    </row>
    <row r="1823" spans="1:29" s="98" customFormat="1" x14ac:dyDescent="0.25">
      <c r="A1823" s="98" t="s">
        <v>142</v>
      </c>
      <c r="B1823" s="98" t="s">
        <v>236</v>
      </c>
      <c r="C1823" s="98" t="s">
        <v>296</v>
      </c>
      <c r="D1823" s="98">
        <v>2017</v>
      </c>
      <c r="E1823" s="98">
        <v>2016</v>
      </c>
      <c r="F1823" s="98" t="s">
        <v>279</v>
      </c>
      <c r="G1823" s="98" t="s">
        <v>273</v>
      </c>
      <c r="H1823" s="98" t="s">
        <v>274</v>
      </c>
      <c r="I1823" s="99">
        <f t="shared" si="72"/>
        <v>0</v>
      </c>
      <c r="J1823" s="99">
        <f t="shared" si="72"/>
        <v>0</v>
      </c>
      <c r="K1823" s="99">
        <f t="shared" si="72"/>
        <v>0</v>
      </c>
      <c r="L1823" s="99">
        <f t="shared" si="72"/>
        <v>0</v>
      </c>
      <c r="M1823" s="99">
        <f t="shared" si="72"/>
        <v>0</v>
      </c>
      <c r="N1823" s="99">
        <f t="shared" si="71"/>
        <v>0</v>
      </c>
      <c r="O1823" s="99">
        <f t="shared" si="71"/>
        <v>0</v>
      </c>
      <c r="P1823" s="99">
        <f t="shared" si="71"/>
        <v>0</v>
      </c>
      <c r="Q1823" s="99">
        <f t="shared" si="71"/>
        <v>0</v>
      </c>
      <c r="R1823" s="99">
        <f t="shared" si="71"/>
        <v>0</v>
      </c>
      <c r="S1823" s="101"/>
      <c r="T1823" s="99">
        <v>0</v>
      </c>
      <c r="U1823" s="99">
        <v>0</v>
      </c>
      <c r="V1823" s="99">
        <v>0</v>
      </c>
      <c r="W1823" s="99">
        <v>0</v>
      </c>
      <c r="X1823" s="99">
        <v>0</v>
      </c>
      <c r="Y1823" s="99">
        <v>0</v>
      </c>
      <c r="Z1823" s="99">
        <v>0</v>
      </c>
      <c r="AA1823" s="99">
        <v>0</v>
      </c>
      <c r="AB1823" s="99">
        <v>0</v>
      </c>
      <c r="AC1823" s="99">
        <v>0</v>
      </c>
    </row>
    <row r="1824" spans="1:29" s="98" customFormat="1" x14ac:dyDescent="0.25">
      <c r="A1824" s="98" t="s">
        <v>142</v>
      </c>
      <c r="B1824" s="98" t="s">
        <v>236</v>
      </c>
      <c r="C1824" s="98" t="s">
        <v>296</v>
      </c>
      <c r="D1824" s="98">
        <v>2017</v>
      </c>
      <c r="E1824" s="98">
        <v>2016</v>
      </c>
      <c r="F1824" s="98" t="s">
        <v>279</v>
      </c>
      <c r="G1824" s="98" t="s">
        <v>273</v>
      </c>
      <c r="H1824" s="98" t="s">
        <v>275</v>
      </c>
      <c r="I1824" s="99">
        <f t="shared" si="72"/>
        <v>6.3544867075664618E-2</v>
      </c>
      <c r="J1824" s="99">
        <f t="shared" si="72"/>
        <v>1.1454265848670757E-2</v>
      </c>
      <c r="K1824" s="99">
        <f t="shared" si="72"/>
        <v>4.7759836400817993E-3</v>
      </c>
      <c r="L1824" s="99">
        <f t="shared" si="72"/>
        <v>2.7158347648261762E-3</v>
      </c>
      <c r="M1824" s="99">
        <f t="shared" si="72"/>
        <v>7.6091942740286298E-4</v>
      </c>
      <c r="N1824" s="99">
        <f t="shared" si="71"/>
        <v>1.1697112474437627E-6</v>
      </c>
      <c r="O1824" s="99">
        <f t="shared" si="71"/>
        <v>1.7687329243353784E-8</v>
      </c>
      <c r="P1824" s="99">
        <f t="shared" si="71"/>
        <v>0</v>
      </c>
      <c r="Q1824" s="99">
        <f t="shared" si="71"/>
        <v>0</v>
      </c>
      <c r="R1824" s="99">
        <f t="shared" si="71"/>
        <v>0</v>
      </c>
      <c r="S1824" s="101"/>
      <c r="T1824" s="99">
        <v>1.5699999999999999E-5</v>
      </c>
      <c r="U1824" s="99">
        <v>2.83E-6</v>
      </c>
      <c r="V1824" s="99">
        <v>1.1799999999999999E-6</v>
      </c>
      <c r="W1824" s="99">
        <v>6.7100000000000001E-7</v>
      </c>
      <c r="X1824" s="99">
        <v>1.8799999999999999E-7</v>
      </c>
      <c r="Y1824" s="99">
        <v>2.8899999999999998E-10</v>
      </c>
      <c r="Z1824" s="99">
        <v>4.3700000000000002E-12</v>
      </c>
      <c r="AA1824" s="99">
        <v>0</v>
      </c>
      <c r="AB1824" s="99">
        <v>0</v>
      </c>
      <c r="AC1824" s="99">
        <v>0</v>
      </c>
    </row>
    <row r="1825" spans="1:29" s="98" customFormat="1" x14ac:dyDescent="0.25">
      <c r="A1825" s="98" t="s">
        <v>142</v>
      </c>
      <c r="B1825" s="98" t="s">
        <v>236</v>
      </c>
      <c r="C1825" s="98" t="s">
        <v>296</v>
      </c>
      <c r="D1825" s="98">
        <v>2017</v>
      </c>
      <c r="E1825" s="98">
        <v>2016</v>
      </c>
      <c r="F1825" s="98" t="s">
        <v>279</v>
      </c>
      <c r="G1825" s="98" t="s">
        <v>273</v>
      </c>
      <c r="H1825" s="98" t="s">
        <v>276</v>
      </c>
      <c r="I1825" s="99">
        <f t="shared" si="72"/>
        <v>0.47759836400817995</v>
      </c>
      <c r="J1825" s="99">
        <f t="shared" si="72"/>
        <v>0.23879918200408998</v>
      </c>
      <c r="K1825" s="99">
        <f t="shared" si="72"/>
        <v>0.14813644171779142</v>
      </c>
      <c r="L1825" s="99">
        <f t="shared" si="72"/>
        <v>0.10280507157464214</v>
      </c>
      <c r="M1825" s="99">
        <f t="shared" si="72"/>
        <v>5.0997791411042943E-2</v>
      </c>
      <c r="N1825" s="99">
        <f t="shared" si="71"/>
        <v>3.6912687116564418E-3</v>
      </c>
      <c r="O1825" s="99">
        <f t="shared" si="71"/>
        <v>1.3518462167689163E-3</v>
      </c>
      <c r="P1825" s="99">
        <f t="shared" si="71"/>
        <v>3.2136703476482619E-4</v>
      </c>
      <c r="Q1825" s="99">
        <f t="shared" si="71"/>
        <v>1.108999591002045E-4</v>
      </c>
      <c r="R1825" s="99">
        <f t="shared" si="71"/>
        <v>3.8450715746421271E-5</v>
      </c>
      <c r="S1825" s="101"/>
      <c r="T1825" s="99">
        <v>1.18E-4</v>
      </c>
      <c r="U1825" s="99">
        <v>5.8999999999999998E-5</v>
      </c>
      <c r="V1825" s="99">
        <v>3.6600000000000002E-5</v>
      </c>
      <c r="W1825" s="99">
        <v>2.5400000000000001E-5</v>
      </c>
      <c r="X1825" s="99">
        <v>1.26E-5</v>
      </c>
      <c r="Y1825" s="99">
        <v>9.1200000000000001E-7</v>
      </c>
      <c r="Z1825" s="99">
        <v>3.34E-7</v>
      </c>
      <c r="AA1825" s="99">
        <v>7.9399999999999996E-8</v>
      </c>
      <c r="AB1825" s="99">
        <v>2.7400000000000001E-8</v>
      </c>
      <c r="AC1825" s="99">
        <v>9.5000000000000007E-9</v>
      </c>
    </row>
    <row r="1826" spans="1:29" s="98" customFormat="1" x14ac:dyDescent="0.25">
      <c r="A1826" s="98" t="s">
        <v>142</v>
      </c>
      <c r="B1826" s="98" t="s">
        <v>236</v>
      </c>
      <c r="C1826" s="98" t="s">
        <v>296</v>
      </c>
      <c r="D1826" s="98">
        <v>2017</v>
      </c>
      <c r="E1826" s="98">
        <v>2016</v>
      </c>
      <c r="F1826" s="98" t="s">
        <v>279</v>
      </c>
      <c r="G1826" s="98" t="s">
        <v>277</v>
      </c>
      <c r="H1826" s="98" t="s">
        <v>274</v>
      </c>
      <c r="I1826" s="99">
        <f t="shared" si="72"/>
        <v>5.3021513292433535E-2</v>
      </c>
      <c r="J1826" s="99">
        <f t="shared" si="72"/>
        <v>1.7242110429447854E-2</v>
      </c>
      <c r="K1826" s="99">
        <f t="shared" si="72"/>
        <v>9.6733905930470338E-3</v>
      </c>
      <c r="L1826" s="99">
        <f t="shared" si="72"/>
        <v>6.7187566462167687E-3</v>
      </c>
      <c r="M1826" s="99">
        <f t="shared" si="72"/>
        <v>3.1570061349693252E-3</v>
      </c>
      <c r="N1826" s="99">
        <f t="shared" si="71"/>
        <v>1.1170944785276073E-4</v>
      </c>
      <c r="O1826" s="99">
        <f t="shared" si="71"/>
        <v>7.8520408997955011E-5</v>
      </c>
      <c r="P1826" s="99">
        <f t="shared" si="71"/>
        <v>1.6877840490797546E-5</v>
      </c>
      <c r="Q1826" s="99">
        <f t="shared" si="71"/>
        <v>5.2616768916155423E-6</v>
      </c>
      <c r="R1826" s="99">
        <f t="shared" si="71"/>
        <v>1.6351672801635993E-6</v>
      </c>
      <c r="S1826" s="101"/>
      <c r="T1826" s="99">
        <v>1.31E-5</v>
      </c>
      <c r="U1826" s="99">
        <v>4.2599999999999999E-6</v>
      </c>
      <c r="V1826" s="99">
        <v>2.39E-6</v>
      </c>
      <c r="W1826" s="99">
        <v>1.66E-6</v>
      </c>
      <c r="X1826" s="99">
        <v>7.8000000000000005E-7</v>
      </c>
      <c r="Y1826" s="99">
        <v>2.7599999999999999E-8</v>
      </c>
      <c r="Z1826" s="99">
        <v>1.9399999999999998E-8</v>
      </c>
      <c r="AA1826" s="99">
        <v>4.1700000000000003E-9</v>
      </c>
      <c r="AB1826" s="99">
        <v>1.3000000000000001E-9</v>
      </c>
      <c r="AC1826" s="99">
        <v>4.04E-10</v>
      </c>
    </row>
    <row r="1827" spans="1:29" s="98" customFormat="1" x14ac:dyDescent="0.25">
      <c r="A1827" s="98" t="s">
        <v>142</v>
      </c>
      <c r="B1827" s="98" t="s">
        <v>236</v>
      </c>
      <c r="C1827" s="98" t="s">
        <v>296</v>
      </c>
      <c r="D1827" s="98">
        <v>2017</v>
      </c>
      <c r="E1827" s="98">
        <v>2016</v>
      </c>
      <c r="F1827" s="98" t="s">
        <v>279</v>
      </c>
      <c r="G1827" s="98" t="s">
        <v>277</v>
      </c>
      <c r="H1827" s="98" t="s">
        <v>275</v>
      </c>
      <c r="I1827" s="99">
        <f t="shared" si="72"/>
        <v>0.15825505112474439</v>
      </c>
      <c r="J1827" s="99">
        <f t="shared" si="72"/>
        <v>5.9092678936605324E-2</v>
      </c>
      <c r="K1827" s="99">
        <f t="shared" si="72"/>
        <v>3.1691484662576687E-2</v>
      </c>
      <c r="L1827" s="99">
        <f t="shared" si="72"/>
        <v>2.3434699386503069E-2</v>
      </c>
      <c r="M1827" s="99">
        <f t="shared" si="72"/>
        <v>1.0928098159509202E-2</v>
      </c>
      <c r="N1827" s="99">
        <f t="shared" si="71"/>
        <v>4.2093415132924339E-4</v>
      </c>
      <c r="O1827" s="99">
        <f t="shared" si="71"/>
        <v>2.3960867075664623E-4</v>
      </c>
      <c r="P1827" s="99">
        <f t="shared" si="71"/>
        <v>5.1807280163599182E-5</v>
      </c>
      <c r="Q1827" s="99">
        <f t="shared" si="71"/>
        <v>1.6392147239263806E-5</v>
      </c>
      <c r="R1827" s="99">
        <f t="shared" si="71"/>
        <v>5.2616768916155423E-6</v>
      </c>
      <c r="S1827" s="101"/>
      <c r="T1827" s="99">
        <v>3.9100000000000002E-5</v>
      </c>
      <c r="U1827" s="99">
        <v>1.4600000000000001E-5</v>
      </c>
      <c r="V1827" s="99">
        <v>7.8299999999999996E-6</v>
      </c>
      <c r="W1827" s="99">
        <v>5.7899999999999996E-6</v>
      </c>
      <c r="X1827" s="99">
        <v>2.7E-6</v>
      </c>
      <c r="Y1827" s="99">
        <v>1.04E-7</v>
      </c>
      <c r="Z1827" s="99">
        <v>5.9200000000000001E-8</v>
      </c>
      <c r="AA1827" s="99">
        <v>1.28E-8</v>
      </c>
      <c r="AB1827" s="99">
        <v>4.0499999999999999E-9</v>
      </c>
      <c r="AC1827" s="99">
        <v>1.3000000000000001E-9</v>
      </c>
    </row>
    <row r="1828" spans="1:29" s="98" customFormat="1" x14ac:dyDescent="0.25">
      <c r="A1828" s="98" t="s">
        <v>142</v>
      </c>
      <c r="B1828" s="98" t="s">
        <v>236</v>
      </c>
      <c r="C1828" s="98" t="s">
        <v>296</v>
      </c>
      <c r="D1828" s="98">
        <v>2017</v>
      </c>
      <c r="E1828" s="98">
        <v>2016</v>
      </c>
      <c r="F1828" s="98" t="s">
        <v>279</v>
      </c>
      <c r="G1828" s="98" t="s">
        <v>277</v>
      </c>
      <c r="H1828" s="98" t="s">
        <v>276</v>
      </c>
      <c r="I1828" s="99">
        <f t="shared" si="72"/>
        <v>0.24932253578732111</v>
      </c>
      <c r="J1828" s="99">
        <f t="shared" si="72"/>
        <v>0.1218280572597137</v>
      </c>
      <c r="K1828" s="99">
        <f t="shared" si="72"/>
        <v>7.2853987730061354E-2</v>
      </c>
      <c r="L1828" s="99">
        <f t="shared" si="72"/>
        <v>5.1807280163599187E-2</v>
      </c>
      <c r="M1828" s="99">
        <f t="shared" si="72"/>
        <v>2.5458421267893661E-2</v>
      </c>
      <c r="N1828" s="99">
        <f t="shared" si="71"/>
        <v>2.6510756646216768E-3</v>
      </c>
      <c r="O1828" s="99">
        <f t="shared" si="71"/>
        <v>6.2330633946830276E-4</v>
      </c>
      <c r="P1828" s="99">
        <f t="shared" si="71"/>
        <v>1.3720834355828221E-4</v>
      </c>
      <c r="Q1828" s="99">
        <f t="shared" si="71"/>
        <v>4.4117137014314931E-5</v>
      </c>
      <c r="R1828" s="99">
        <f t="shared" si="71"/>
        <v>1.4206527607361964E-5</v>
      </c>
      <c r="S1828" s="101"/>
      <c r="T1828" s="99">
        <v>6.1600000000000007E-5</v>
      </c>
      <c r="U1828" s="99">
        <v>3.01E-5</v>
      </c>
      <c r="V1828" s="99">
        <v>1.8E-5</v>
      </c>
      <c r="W1828" s="99">
        <v>1.2799999999999999E-5</v>
      </c>
      <c r="X1828" s="99">
        <v>6.2899999999999999E-6</v>
      </c>
      <c r="Y1828" s="99">
        <v>6.5499999999999998E-7</v>
      </c>
      <c r="Z1828" s="99">
        <v>1.54E-7</v>
      </c>
      <c r="AA1828" s="99">
        <v>3.3899999999999999E-8</v>
      </c>
      <c r="AB1828" s="99">
        <v>1.09E-8</v>
      </c>
      <c r="AC1828" s="99">
        <v>3.5100000000000001E-9</v>
      </c>
    </row>
    <row r="1829" spans="1:29" s="98" customFormat="1" x14ac:dyDescent="0.25">
      <c r="A1829" s="98" t="s">
        <v>142</v>
      </c>
      <c r="B1829" s="98" t="s">
        <v>236</v>
      </c>
      <c r="C1829" s="98" t="s">
        <v>296</v>
      </c>
      <c r="D1829" s="98">
        <v>2017</v>
      </c>
      <c r="E1829" s="98">
        <v>2016</v>
      </c>
      <c r="F1829" s="98" t="s">
        <v>279</v>
      </c>
      <c r="G1829" s="98" t="s">
        <v>278</v>
      </c>
      <c r="H1829" s="98" t="s">
        <v>274</v>
      </c>
      <c r="I1829" s="99">
        <f t="shared" si="72"/>
        <v>2.2432178700644949E-2</v>
      </c>
      <c r="J1829" s="99">
        <f t="shared" si="72"/>
        <v>7.2947390278433133E-3</v>
      </c>
      <c r="K1829" s="99">
        <f t="shared" si="72"/>
        <v>4.0925883278276074E-3</v>
      </c>
      <c r="L1829" s="99">
        <f t="shared" si="72"/>
        <v>2.8425508887840165E-3</v>
      </c>
      <c r="M1829" s="99">
        <f t="shared" si="72"/>
        <v>1.3356564417177914E-3</v>
      </c>
      <c r="N1829" s="99">
        <f t="shared" si="71"/>
        <v>4.7261689476168094E-5</v>
      </c>
      <c r="O1829" s="99">
        <f t="shared" si="71"/>
        <v>3.3220173037596361E-5</v>
      </c>
      <c r="P1829" s="99">
        <f t="shared" si="71"/>
        <v>7.1406248230297341E-6</v>
      </c>
      <c r="Q1829" s="99">
        <f t="shared" si="71"/>
        <v>2.2260940695296524E-6</v>
      </c>
      <c r="R1829" s="99">
        <f t="shared" si="71"/>
        <v>6.9180154160767707E-7</v>
      </c>
      <c r="S1829" s="101"/>
      <c r="T1829" s="99">
        <v>5.5423076923076896E-6</v>
      </c>
      <c r="U1829" s="99">
        <v>1.8023076923076901E-6</v>
      </c>
      <c r="V1829" s="99">
        <v>1.01115384615385E-6</v>
      </c>
      <c r="W1829" s="99">
        <v>7.0230769230769201E-7</v>
      </c>
      <c r="X1829" s="99">
        <v>3.3000000000000002E-7</v>
      </c>
      <c r="Y1829" s="99">
        <v>1.16769230769231E-8</v>
      </c>
      <c r="Z1829" s="99">
        <v>8.2076923076923108E-9</v>
      </c>
      <c r="AA1829" s="99">
        <v>1.7642307692307699E-9</v>
      </c>
      <c r="AB1829" s="99">
        <v>5.4999999999999996E-10</v>
      </c>
      <c r="AC1829" s="99">
        <v>1.7092307692307701E-10</v>
      </c>
    </row>
    <row r="1830" spans="1:29" s="98" customFormat="1" x14ac:dyDescent="0.25">
      <c r="A1830" s="98" t="s">
        <v>142</v>
      </c>
      <c r="B1830" s="98" t="s">
        <v>236</v>
      </c>
      <c r="C1830" s="98" t="s">
        <v>296</v>
      </c>
      <c r="D1830" s="98">
        <v>2017</v>
      </c>
      <c r="E1830" s="98">
        <v>2016</v>
      </c>
      <c r="F1830" s="98" t="s">
        <v>279</v>
      </c>
      <c r="G1830" s="98" t="s">
        <v>278</v>
      </c>
      <c r="H1830" s="98" t="s">
        <v>275</v>
      </c>
      <c r="I1830" s="99">
        <f t="shared" si="72"/>
        <v>6.6954060091238041E-2</v>
      </c>
      <c r="J1830" s="99">
        <f t="shared" si="72"/>
        <v>2.5000748780871492E-2</v>
      </c>
      <c r="K1830" s="99">
        <f t="shared" si="72"/>
        <v>1.3407935818782454E-2</v>
      </c>
      <c r="L1830" s="99">
        <f t="shared" si="72"/>
        <v>9.9146805096743569E-3</v>
      </c>
      <c r="M1830" s="99">
        <f t="shared" si="72"/>
        <v>4.6234261444077305E-3</v>
      </c>
      <c r="N1830" s="99">
        <f t="shared" si="71"/>
        <v>1.7808752556237219E-4</v>
      </c>
      <c r="O1830" s="99">
        <f t="shared" si="71"/>
        <v>1.0137289916627321E-4</v>
      </c>
      <c r="P1830" s="99">
        <f t="shared" si="71"/>
        <v>2.1918464684599674E-5</v>
      </c>
      <c r="Q1830" s="99">
        <f t="shared" si="71"/>
        <v>6.9351392166116161E-6</v>
      </c>
      <c r="R1830" s="99">
        <f t="shared" si="71"/>
        <v>2.2260940695296524E-6</v>
      </c>
      <c r="S1830" s="101"/>
      <c r="T1830" s="99">
        <v>1.65423076923077E-5</v>
      </c>
      <c r="U1830" s="99">
        <v>6.1769230769230799E-6</v>
      </c>
      <c r="V1830" s="99">
        <v>3.3126923076923099E-6</v>
      </c>
      <c r="W1830" s="99">
        <v>2.4496153846153802E-6</v>
      </c>
      <c r="X1830" s="99">
        <v>1.14230769230769E-6</v>
      </c>
      <c r="Y1830" s="99">
        <v>4.3999999999999997E-8</v>
      </c>
      <c r="Z1830" s="99">
        <v>2.50461538461538E-8</v>
      </c>
      <c r="AA1830" s="99">
        <v>5.4153846153846199E-9</v>
      </c>
      <c r="AB1830" s="99">
        <v>1.71346153846154E-9</v>
      </c>
      <c r="AC1830" s="99">
        <v>5.4999999999999996E-10</v>
      </c>
    </row>
    <row r="1831" spans="1:29" s="98" customFormat="1" x14ac:dyDescent="0.25">
      <c r="A1831" s="98" t="s">
        <v>142</v>
      </c>
      <c r="B1831" s="98" t="s">
        <v>236</v>
      </c>
      <c r="C1831" s="98" t="s">
        <v>296</v>
      </c>
      <c r="D1831" s="98">
        <v>2017</v>
      </c>
      <c r="E1831" s="98">
        <v>2016</v>
      </c>
      <c r="F1831" s="98" t="s">
        <v>279</v>
      </c>
      <c r="G1831" s="98" t="s">
        <v>278</v>
      </c>
      <c r="H1831" s="98" t="s">
        <v>276</v>
      </c>
      <c r="I1831" s="99">
        <f t="shared" si="72"/>
        <v>0.105482611294636</v>
      </c>
      <c r="J1831" s="99">
        <f t="shared" si="72"/>
        <v>5.1542639609878933E-2</v>
      </c>
      <c r="K1831" s="99">
        <f t="shared" si="72"/>
        <v>3.0822840962718281E-2</v>
      </c>
      <c r="L1831" s="99">
        <f t="shared" si="72"/>
        <v>2.1918464684599674E-2</v>
      </c>
      <c r="M1831" s="99">
        <f t="shared" si="72"/>
        <v>1.0770870536416564E-2</v>
      </c>
      <c r="N1831" s="99">
        <f t="shared" si="71"/>
        <v>1.1216089350322496E-3</v>
      </c>
      <c r="O1831" s="99">
        <f t="shared" si="71"/>
        <v>2.6370652823658978E-4</v>
      </c>
      <c r="P1831" s="99">
        <f t="shared" si="71"/>
        <v>5.8049683813119423E-5</v>
      </c>
      <c r="Q1831" s="99">
        <f t="shared" si="71"/>
        <v>1.8664942582979387E-5</v>
      </c>
      <c r="R1831" s="99">
        <f t="shared" si="71"/>
        <v>6.0104539877300615E-6</v>
      </c>
      <c r="S1831" s="101"/>
      <c r="T1831" s="99">
        <v>2.60615384615385E-5</v>
      </c>
      <c r="U1831" s="99">
        <v>1.2734615384615401E-5</v>
      </c>
      <c r="V1831" s="99">
        <v>7.6153846153846196E-6</v>
      </c>
      <c r="W1831" s="99">
        <v>5.4153846153846204E-6</v>
      </c>
      <c r="X1831" s="99">
        <v>2.6611538461538501E-6</v>
      </c>
      <c r="Y1831" s="99">
        <v>2.7711538461538502E-7</v>
      </c>
      <c r="Z1831" s="99">
        <v>6.5153846153846197E-8</v>
      </c>
      <c r="AA1831" s="99">
        <v>1.4342307692307699E-8</v>
      </c>
      <c r="AB1831" s="99">
        <v>4.6115384615384601E-9</v>
      </c>
      <c r="AC1831" s="99">
        <v>1.4849999999999999E-9</v>
      </c>
    </row>
    <row r="1832" spans="1:29" s="98" customFormat="1" x14ac:dyDescent="0.25">
      <c r="A1832" s="98" t="s">
        <v>142</v>
      </c>
      <c r="B1832" s="98" t="s">
        <v>236</v>
      </c>
      <c r="C1832" s="98" t="s">
        <v>296</v>
      </c>
      <c r="D1832" s="98">
        <v>2017</v>
      </c>
      <c r="E1832" s="98">
        <v>2016</v>
      </c>
      <c r="F1832" s="98" t="s">
        <v>280</v>
      </c>
      <c r="G1832" s="98" t="s">
        <v>273</v>
      </c>
      <c r="H1832" s="98" t="s">
        <v>274</v>
      </c>
      <c r="I1832" s="99">
        <f t="shared" si="72"/>
        <v>0</v>
      </c>
      <c r="J1832" s="99">
        <f t="shared" si="72"/>
        <v>0</v>
      </c>
      <c r="K1832" s="99">
        <f t="shared" si="72"/>
        <v>0</v>
      </c>
      <c r="L1832" s="99">
        <f t="shared" si="72"/>
        <v>0</v>
      </c>
      <c r="M1832" s="99">
        <f t="shared" si="72"/>
        <v>0</v>
      </c>
      <c r="N1832" s="99">
        <f t="shared" si="71"/>
        <v>0</v>
      </c>
      <c r="O1832" s="99">
        <f t="shared" si="71"/>
        <v>0</v>
      </c>
      <c r="P1832" s="99">
        <f t="shared" si="71"/>
        <v>0</v>
      </c>
      <c r="Q1832" s="99">
        <f t="shared" si="71"/>
        <v>0</v>
      </c>
      <c r="R1832" s="99">
        <f t="shared" si="71"/>
        <v>0</v>
      </c>
      <c r="S1832" s="101"/>
      <c r="T1832" s="99">
        <v>0</v>
      </c>
      <c r="U1832" s="99">
        <v>0</v>
      </c>
      <c r="V1832" s="99">
        <v>0</v>
      </c>
      <c r="W1832" s="99">
        <v>0</v>
      </c>
      <c r="X1832" s="99">
        <v>0</v>
      </c>
      <c r="Y1832" s="99">
        <v>0</v>
      </c>
      <c r="Z1832" s="99">
        <v>0</v>
      </c>
      <c r="AA1832" s="99">
        <v>0</v>
      </c>
      <c r="AB1832" s="99">
        <v>0</v>
      </c>
      <c r="AC1832" s="99">
        <v>0</v>
      </c>
    </row>
    <row r="1833" spans="1:29" s="98" customFormat="1" x14ac:dyDescent="0.25">
      <c r="A1833" s="98" t="s">
        <v>142</v>
      </c>
      <c r="B1833" s="98" t="s">
        <v>236</v>
      </c>
      <c r="C1833" s="98" t="s">
        <v>296</v>
      </c>
      <c r="D1833" s="98">
        <v>2017</v>
      </c>
      <c r="E1833" s="98">
        <v>2016</v>
      </c>
      <c r="F1833" s="98" t="s">
        <v>280</v>
      </c>
      <c r="G1833" s="98" t="s">
        <v>273</v>
      </c>
      <c r="H1833" s="98" t="s">
        <v>275</v>
      </c>
      <c r="I1833" s="99">
        <f t="shared" si="72"/>
        <v>0</v>
      </c>
      <c r="J1833" s="99">
        <f t="shared" si="72"/>
        <v>0</v>
      </c>
      <c r="K1833" s="99">
        <f t="shared" si="72"/>
        <v>0</v>
      </c>
      <c r="L1833" s="99">
        <f t="shared" si="72"/>
        <v>0</v>
      </c>
      <c r="M1833" s="99">
        <f t="shared" si="72"/>
        <v>0</v>
      </c>
      <c r="N1833" s="99">
        <f t="shared" si="71"/>
        <v>0</v>
      </c>
      <c r="O1833" s="99">
        <f t="shared" si="71"/>
        <v>0</v>
      </c>
      <c r="P1833" s="99">
        <f t="shared" si="71"/>
        <v>0</v>
      </c>
      <c r="Q1833" s="99">
        <f t="shared" si="71"/>
        <v>0</v>
      </c>
      <c r="R1833" s="99">
        <f t="shared" si="71"/>
        <v>0</v>
      </c>
      <c r="S1833" s="101"/>
      <c r="T1833" s="99">
        <v>0</v>
      </c>
      <c r="U1833" s="99">
        <v>0</v>
      </c>
      <c r="V1833" s="99">
        <v>0</v>
      </c>
      <c r="W1833" s="99">
        <v>0</v>
      </c>
      <c r="X1833" s="99">
        <v>0</v>
      </c>
      <c r="Y1833" s="99">
        <v>0</v>
      </c>
      <c r="Z1833" s="99">
        <v>0</v>
      </c>
      <c r="AA1833" s="99">
        <v>0</v>
      </c>
      <c r="AB1833" s="99">
        <v>0</v>
      </c>
      <c r="AC1833" s="99">
        <v>0</v>
      </c>
    </row>
    <row r="1834" spans="1:29" s="98" customFormat="1" x14ac:dyDescent="0.25">
      <c r="A1834" s="98" t="s">
        <v>142</v>
      </c>
      <c r="B1834" s="98" t="s">
        <v>236</v>
      </c>
      <c r="C1834" s="98" t="s">
        <v>296</v>
      </c>
      <c r="D1834" s="98">
        <v>2017</v>
      </c>
      <c r="E1834" s="98">
        <v>2016</v>
      </c>
      <c r="F1834" s="98" t="s">
        <v>280</v>
      </c>
      <c r="G1834" s="98" t="s">
        <v>273</v>
      </c>
      <c r="H1834" s="98" t="s">
        <v>276</v>
      </c>
      <c r="I1834" s="99">
        <f t="shared" si="72"/>
        <v>0</v>
      </c>
      <c r="J1834" s="99">
        <f t="shared" si="72"/>
        <v>0</v>
      </c>
      <c r="K1834" s="99">
        <f t="shared" si="72"/>
        <v>0</v>
      </c>
      <c r="L1834" s="99">
        <f t="shared" si="72"/>
        <v>0</v>
      </c>
      <c r="M1834" s="99">
        <f t="shared" si="72"/>
        <v>0</v>
      </c>
      <c r="N1834" s="99">
        <f t="shared" si="71"/>
        <v>0</v>
      </c>
      <c r="O1834" s="99">
        <f t="shared" si="71"/>
        <v>0</v>
      </c>
      <c r="P1834" s="99">
        <f t="shared" si="71"/>
        <v>0</v>
      </c>
      <c r="Q1834" s="99">
        <f t="shared" si="71"/>
        <v>0</v>
      </c>
      <c r="R1834" s="99">
        <f t="shared" si="71"/>
        <v>0</v>
      </c>
      <c r="S1834" s="101"/>
      <c r="T1834" s="99">
        <v>0</v>
      </c>
      <c r="U1834" s="99">
        <v>0</v>
      </c>
      <c r="V1834" s="99">
        <v>0</v>
      </c>
      <c r="W1834" s="99">
        <v>0</v>
      </c>
      <c r="X1834" s="99">
        <v>0</v>
      </c>
      <c r="Y1834" s="99">
        <v>0</v>
      </c>
      <c r="Z1834" s="99">
        <v>0</v>
      </c>
      <c r="AA1834" s="99">
        <v>0</v>
      </c>
      <c r="AB1834" s="99">
        <v>0</v>
      </c>
      <c r="AC1834" s="99">
        <v>0</v>
      </c>
    </row>
    <row r="1835" spans="1:29" s="98" customFormat="1" x14ac:dyDescent="0.25">
      <c r="A1835" s="98" t="s">
        <v>142</v>
      </c>
      <c r="B1835" s="98" t="s">
        <v>236</v>
      </c>
      <c r="C1835" s="98" t="s">
        <v>296</v>
      </c>
      <c r="D1835" s="98">
        <v>2017</v>
      </c>
      <c r="E1835" s="98">
        <v>2016</v>
      </c>
      <c r="F1835" s="98" t="s">
        <v>280</v>
      </c>
      <c r="G1835" s="98" t="s">
        <v>277</v>
      </c>
      <c r="H1835" s="98" t="s">
        <v>274</v>
      </c>
      <c r="I1835" s="99">
        <f t="shared" si="72"/>
        <v>0</v>
      </c>
      <c r="J1835" s="99">
        <f t="shared" si="72"/>
        <v>0</v>
      </c>
      <c r="K1835" s="99">
        <f t="shared" si="72"/>
        <v>0</v>
      </c>
      <c r="L1835" s="99">
        <f t="shared" si="72"/>
        <v>0</v>
      </c>
      <c r="M1835" s="99">
        <f t="shared" si="72"/>
        <v>0</v>
      </c>
      <c r="N1835" s="99">
        <f t="shared" si="71"/>
        <v>0</v>
      </c>
      <c r="O1835" s="99">
        <f t="shared" si="71"/>
        <v>0</v>
      </c>
      <c r="P1835" s="99">
        <f t="shared" si="71"/>
        <v>0</v>
      </c>
      <c r="Q1835" s="99">
        <f t="shared" si="71"/>
        <v>0</v>
      </c>
      <c r="R1835" s="99">
        <f t="shared" si="71"/>
        <v>0</v>
      </c>
      <c r="S1835" s="101"/>
      <c r="T1835" s="99">
        <v>0</v>
      </c>
      <c r="U1835" s="99">
        <v>0</v>
      </c>
      <c r="V1835" s="99">
        <v>0</v>
      </c>
      <c r="W1835" s="99">
        <v>0</v>
      </c>
      <c r="X1835" s="99">
        <v>0</v>
      </c>
      <c r="Y1835" s="99">
        <v>0</v>
      </c>
      <c r="Z1835" s="99">
        <v>0</v>
      </c>
      <c r="AA1835" s="99">
        <v>0</v>
      </c>
      <c r="AB1835" s="99">
        <v>0</v>
      </c>
      <c r="AC1835" s="99">
        <v>0</v>
      </c>
    </row>
    <row r="1836" spans="1:29" s="98" customFormat="1" x14ac:dyDescent="0.25">
      <c r="A1836" s="98" t="s">
        <v>142</v>
      </c>
      <c r="B1836" s="98" t="s">
        <v>236</v>
      </c>
      <c r="C1836" s="98" t="s">
        <v>296</v>
      </c>
      <c r="D1836" s="98">
        <v>2017</v>
      </c>
      <c r="E1836" s="98">
        <v>2016</v>
      </c>
      <c r="F1836" s="98" t="s">
        <v>280</v>
      </c>
      <c r="G1836" s="98" t="s">
        <v>277</v>
      </c>
      <c r="H1836" s="98" t="s">
        <v>275</v>
      </c>
      <c r="I1836" s="99">
        <f t="shared" si="72"/>
        <v>0</v>
      </c>
      <c r="J1836" s="99">
        <f t="shared" si="72"/>
        <v>0</v>
      </c>
      <c r="K1836" s="99">
        <f t="shared" si="72"/>
        <v>0</v>
      </c>
      <c r="L1836" s="99">
        <f t="shared" si="72"/>
        <v>0</v>
      </c>
      <c r="M1836" s="99">
        <f t="shared" si="72"/>
        <v>0</v>
      </c>
      <c r="N1836" s="99">
        <f t="shared" si="71"/>
        <v>0</v>
      </c>
      <c r="O1836" s="99">
        <f t="shared" si="71"/>
        <v>0</v>
      </c>
      <c r="P1836" s="99">
        <f t="shared" si="71"/>
        <v>0</v>
      </c>
      <c r="Q1836" s="99">
        <f t="shared" si="71"/>
        <v>0</v>
      </c>
      <c r="R1836" s="99">
        <f t="shared" si="71"/>
        <v>0</v>
      </c>
      <c r="S1836" s="101"/>
      <c r="T1836" s="99">
        <v>0</v>
      </c>
      <c r="U1836" s="99">
        <v>0</v>
      </c>
      <c r="V1836" s="99">
        <v>0</v>
      </c>
      <c r="W1836" s="99">
        <v>0</v>
      </c>
      <c r="X1836" s="99">
        <v>0</v>
      </c>
      <c r="Y1836" s="99">
        <v>0</v>
      </c>
      <c r="Z1836" s="99">
        <v>0</v>
      </c>
      <c r="AA1836" s="99">
        <v>0</v>
      </c>
      <c r="AB1836" s="99">
        <v>0</v>
      </c>
      <c r="AC1836" s="99">
        <v>0</v>
      </c>
    </row>
    <row r="1837" spans="1:29" s="98" customFormat="1" x14ac:dyDescent="0.25">
      <c r="A1837" s="98" t="s">
        <v>142</v>
      </c>
      <c r="B1837" s="98" t="s">
        <v>236</v>
      </c>
      <c r="C1837" s="98" t="s">
        <v>296</v>
      </c>
      <c r="D1837" s="98">
        <v>2017</v>
      </c>
      <c r="E1837" s="98">
        <v>2016</v>
      </c>
      <c r="F1837" s="98" t="s">
        <v>280</v>
      </c>
      <c r="G1837" s="98" t="s">
        <v>277</v>
      </c>
      <c r="H1837" s="98" t="s">
        <v>276</v>
      </c>
      <c r="I1837" s="99">
        <f t="shared" si="72"/>
        <v>0</v>
      </c>
      <c r="J1837" s="99">
        <f t="shared" si="72"/>
        <v>0</v>
      </c>
      <c r="K1837" s="99">
        <f t="shared" si="72"/>
        <v>0</v>
      </c>
      <c r="L1837" s="99">
        <f t="shared" si="72"/>
        <v>0</v>
      </c>
      <c r="M1837" s="99">
        <f t="shared" si="72"/>
        <v>0</v>
      </c>
      <c r="N1837" s="99">
        <f t="shared" si="71"/>
        <v>0</v>
      </c>
      <c r="O1837" s="99">
        <f t="shared" si="71"/>
        <v>0</v>
      </c>
      <c r="P1837" s="99">
        <f t="shared" si="71"/>
        <v>0</v>
      </c>
      <c r="Q1837" s="99">
        <f t="shared" si="71"/>
        <v>0</v>
      </c>
      <c r="R1837" s="99">
        <f t="shared" si="71"/>
        <v>0</v>
      </c>
      <c r="S1837" s="101"/>
      <c r="T1837" s="99">
        <v>0</v>
      </c>
      <c r="U1837" s="99">
        <v>0</v>
      </c>
      <c r="V1837" s="99">
        <v>0</v>
      </c>
      <c r="W1837" s="99">
        <v>0</v>
      </c>
      <c r="X1837" s="99">
        <v>0</v>
      </c>
      <c r="Y1837" s="99">
        <v>0</v>
      </c>
      <c r="Z1837" s="99">
        <v>0</v>
      </c>
      <c r="AA1837" s="99">
        <v>0</v>
      </c>
      <c r="AB1837" s="99">
        <v>0</v>
      </c>
      <c r="AC1837" s="99">
        <v>0</v>
      </c>
    </row>
    <row r="1838" spans="1:29" s="98" customFormat="1" x14ac:dyDescent="0.25">
      <c r="A1838" s="98" t="s">
        <v>142</v>
      </c>
      <c r="B1838" s="98" t="s">
        <v>236</v>
      </c>
      <c r="C1838" s="98" t="s">
        <v>296</v>
      </c>
      <c r="D1838" s="98">
        <v>2017</v>
      </c>
      <c r="E1838" s="98">
        <v>2016</v>
      </c>
      <c r="F1838" s="98" t="s">
        <v>280</v>
      </c>
      <c r="G1838" s="98" t="s">
        <v>278</v>
      </c>
      <c r="H1838" s="98" t="s">
        <v>274</v>
      </c>
      <c r="I1838" s="99">
        <f t="shared" si="72"/>
        <v>0</v>
      </c>
      <c r="J1838" s="99">
        <f t="shared" si="72"/>
        <v>0</v>
      </c>
      <c r="K1838" s="99">
        <f t="shared" si="72"/>
        <v>0</v>
      </c>
      <c r="L1838" s="99">
        <f t="shared" si="72"/>
        <v>0</v>
      </c>
      <c r="M1838" s="99">
        <f t="shared" si="72"/>
        <v>0</v>
      </c>
      <c r="N1838" s="99">
        <f t="shared" si="71"/>
        <v>0</v>
      </c>
      <c r="O1838" s="99">
        <f t="shared" si="71"/>
        <v>0</v>
      </c>
      <c r="P1838" s="99">
        <f t="shared" si="71"/>
        <v>0</v>
      </c>
      <c r="Q1838" s="99">
        <f t="shared" si="71"/>
        <v>0</v>
      </c>
      <c r="R1838" s="99">
        <f t="shared" si="71"/>
        <v>0</v>
      </c>
      <c r="S1838" s="101"/>
      <c r="T1838" s="99">
        <v>0</v>
      </c>
      <c r="U1838" s="99">
        <v>0</v>
      </c>
      <c r="V1838" s="99">
        <v>0</v>
      </c>
      <c r="W1838" s="99">
        <v>0</v>
      </c>
      <c r="X1838" s="99">
        <v>0</v>
      </c>
      <c r="Y1838" s="99">
        <v>0</v>
      </c>
      <c r="Z1838" s="99">
        <v>0</v>
      </c>
      <c r="AA1838" s="99">
        <v>0</v>
      </c>
      <c r="AB1838" s="99">
        <v>0</v>
      </c>
      <c r="AC1838" s="99">
        <v>0</v>
      </c>
    </row>
    <row r="1839" spans="1:29" s="98" customFormat="1" x14ac:dyDescent="0.25">
      <c r="A1839" s="98" t="s">
        <v>142</v>
      </c>
      <c r="B1839" s="98" t="s">
        <v>236</v>
      </c>
      <c r="C1839" s="98" t="s">
        <v>296</v>
      </c>
      <c r="D1839" s="98">
        <v>2017</v>
      </c>
      <c r="E1839" s="98">
        <v>2016</v>
      </c>
      <c r="F1839" s="98" t="s">
        <v>280</v>
      </c>
      <c r="G1839" s="98" t="s">
        <v>278</v>
      </c>
      <c r="H1839" s="98" t="s">
        <v>275</v>
      </c>
      <c r="I1839" s="99">
        <f t="shared" si="72"/>
        <v>0</v>
      </c>
      <c r="J1839" s="99">
        <f t="shared" si="72"/>
        <v>0</v>
      </c>
      <c r="K1839" s="99">
        <f t="shared" si="72"/>
        <v>0</v>
      </c>
      <c r="L1839" s="99">
        <f t="shared" si="72"/>
        <v>0</v>
      </c>
      <c r="M1839" s="99">
        <f t="shared" si="72"/>
        <v>0</v>
      </c>
      <c r="N1839" s="99">
        <f t="shared" si="71"/>
        <v>0</v>
      </c>
      <c r="O1839" s="99">
        <f t="shared" si="71"/>
        <v>0</v>
      </c>
      <c r="P1839" s="99">
        <f t="shared" si="71"/>
        <v>0</v>
      </c>
      <c r="Q1839" s="99">
        <f t="shared" si="71"/>
        <v>0</v>
      </c>
      <c r="R1839" s="99">
        <f t="shared" si="71"/>
        <v>0</v>
      </c>
      <c r="S1839" s="101"/>
      <c r="T1839" s="99">
        <v>0</v>
      </c>
      <c r="U1839" s="99">
        <v>0</v>
      </c>
      <c r="V1839" s="99">
        <v>0</v>
      </c>
      <c r="W1839" s="99">
        <v>0</v>
      </c>
      <c r="X1839" s="99">
        <v>0</v>
      </c>
      <c r="Y1839" s="99">
        <v>0</v>
      </c>
      <c r="Z1839" s="99">
        <v>0</v>
      </c>
      <c r="AA1839" s="99">
        <v>0</v>
      </c>
      <c r="AB1839" s="99">
        <v>0</v>
      </c>
      <c r="AC1839" s="99">
        <v>0</v>
      </c>
    </row>
    <row r="1840" spans="1:29" s="98" customFormat="1" x14ac:dyDescent="0.25">
      <c r="A1840" s="98" t="s">
        <v>142</v>
      </c>
      <c r="B1840" s="98" t="s">
        <v>236</v>
      </c>
      <c r="C1840" s="98" t="s">
        <v>296</v>
      </c>
      <c r="D1840" s="98">
        <v>2017</v>
      </c>
      <c r="E1840" s="98">
        <v>2016</v>
      </c>
      <c r="F1840" s="98" t="s">
        <v>280</v>
      </c>
      <c r="G1840" s="98" t="s">
        <v>278</v>
      </c>
      <c r="H1840" s="98" t="s">
        <v>276</v>
      </c>
      <c r="I1840" s="99">
        <f t="shared" si="72"/>
        <v>0</v>
      </c>
      <c r="J1840" s="99">
        <f t="shared" si="72"/>
        <v>0</v>
      </c>
      <c r="K1840" s="99">
        <f t="shared" si="72"/>
        <v>0</v>
      </c>
      <c r="L1840" s="99">
        <f t="shared" si="72"/>
        <v>0</v>
      </c>
      <c r="M1840" s="99">
        <f t="shared" si="72"/>
        <v>0</v>
      </c>
      <c r="N1840" s="99">
        <f t="shared" si="71"/>
        <v>0</v>
      </c>
      <c r="O1840" s="99">
        <f t="shared" si="71"/>
        <v>0</v>
      </c>
      <c r="P1840" s="99">
        <f t="shared" si="71"/>
        <v>0</v>
      </c>
      <c r="Q1840" s="99">
        <f t="shared" si="71"/>
        <v>0</v>
      </c>
      <c r="R1840" s="99">
        <f t="shared" si="71"/>
        <v>0</v>
      </c>
      <c r="S1840" s="101"/>
      <c r="T1840" s="99">
        <v>0</v>
      </c>
      <c r="U1840" s="99">
        <v>0</v>
      </c>
      <c r="V1840" s="99">
        <v>0</v>
      </c>
      <c r="W1840" s="99">
        <v>0</v>
      </c>
      <c r="X1840" s="99">
        <v>0</v>
      </c>
      <c r="Y1840" s="99">
        <v>0</v>
      </c>
      <c r="Z1840" s="99">
        <v>0</v>
      </c>
      <c r="AA1840" s="99">
        <v>0</v>
      </c>
      <c r="AB1840" s="99">
        <v>0</v>
      </c>
      <c r="AC1840" s="99">
        <v>0</v>
      </c>
    </row>
    <row r="1841" spans="1:29" s="98" customFormat="1" x14ac:dyDescent="0.25">
      <c r="A1841" s="98" t="s">
        <v>142</v>
      </c>
      <c r="B1841" s="98" t="s">
        <v>236</v>
      </c>
      <c r="C1841" s="98" t="s">
        <v>296</v>
      </c>
      <c r="D1841" s="98">
        <v>2018</v>
      </c>
      <c r="E1841" s="98">
        <v>2016</v>
      </c>
      <c r="F1841" s="98" t="s">
        <v>272</v>
      </c>
      <c r="G1841" s="98" t="s">
        <v>273</v>
      </c>
      <c r="H1841" s="98" t="s">
        <v>274</v>
      </c>
      <c r="I1841" s="99">
        <f t="shared" si="72"/>
        <v>0</v>
      </c>
      <c r="J1841" s="99">
        <f t="shared" si="72"/>
        <v>0</v>
      </c>
      <c r="K1841" s="99">
        <f t="shared" si="72"/>
        <v>0</v>
      </c>
      <c r="L1841" s="99">
        <f t="shared" si="72"/>
        <v>0</v>
      </c>
      <c r="M1841" s="99">
        <f t="shared" si="72"/>
        <v>0</v>
      </c>
      <c r="N1841" s="99">
        <f t="shared" si="71"/>
        <v>0</v>
      </c>
      <c r="O1841" s="99">
        <f t="shared" si="71"/>
        <v>0</v>
      </c>
      <c r="P1841" s="99">
        <f t="shared" si="71"/>
        <v>0</v>
      </c>
      <c r="Q1841" s="99">
        <f t="shared" si="71"/>
        <v>0</v>
      </c>
      <c r="R1841" s="99">
        <f t="shared" si="71"/>
        <v>0</v>
      </c>
      <c r="S1841" s="101"/>
      <c r="T1841" s="99">
        <v>0</v>
      </c>
      <c r="U1841" s="99">
        <v>0</v>
      </c>
      <c r="V1841" s="99">
        <v>0</v>
      </c>
      <c r="W1841" s="99">
        <v>0</v>
      </c>
      <c r="X1841" s="99">
        <v>0</v>
      </c>
      <c r="Y1841" s="99">
        <v>0</v>
      </c>
      <c r="Z1841" s="99">
        <v>0</v>
      </c>
      <c r="AA1841" s="99">
        <v>0</v>
      </c>
      <c r="AB1841" s="99">
        <v>0</v>
      </c>
      <c r="AC1841" s="99">
        <v>0</v>
      </c>
    </row>
    <row r="1842" spans="1:29" s="98" customFormat="1" x14ac:dyDescent="0.25">
      <c r="A1842" s="98" t="s">
        <v>142</v>
      </c>
      <c r="B1842" s="98" t="s">
        <v>236</v>
      </c>
      <c r="C1842" s="98" t="s">
        <v>296</v>
      </c>
      <c r="D1842" s="98">
        <v>2018</v>
      </c>
      <c r="E1842" s="98">
        <v>2016</v>
      </c>
      <c r="F1842" s="98" t="s">
        <v>272</v>
      </c>
      <c r="G1842" s="98" t="s">
        <v>273</v>
      </c>
      <c r="H1842" s="98" t="s">
        <v>275</v>
      </c>
      <c r="I1842" s="99">
        <f t="shared" si="72"/>
        <v>0.15420760736196318</v>
      </c>
      <c r="J1842" s="99">
        <f t="shared" si="72"/>
        <v>2.7846413087934563E-2</v>
      </c>
      <c r="K1842" s="99">
        <f t="shared" si="72"/>
        <v>1.1575689161554192E-2</v>
      </c>
      <c r="L1842" s="99">
        <f t="shared" si="72"/>
        <v>6.5973333333333335E-3</v>
      </c>
      <c r="M1842" s="99">
        <f t="shared" si="72"/>
        <v>1.8456343558282209E-3</v>
      </c>
      <c r="N1842" s="99">
        <f t="shared" si="71"/>
        <v>2.8413055214723922E-6</v>
      </c>
      <c r="O1842" s="99">
        <f t="shared" si="71"/>
        <v>4.2902903885480576E-8</v>
      </c>
      <c r="P1842" s="99">
        <f t="shared" si="71"/>
        <v>0</v>
      </c>
      <c r="Q1842" s="99">
        <f t="shared" si="71"/>
        <v>0</v>
      </c>
      <c r="R1842" s="99">
        <f t="shared" si="71"/>
        <v>0</v>
      </c>
      <c r="S1842" s="101"/>
      <c r="T1842" s="99">
        <v>3.8099999999999998E-5</v>
      </c>
      <c r="U1842" s="99">
        <v>6.8800000000000002E-6</v>
      </c>
      <c r="V1842" s="99">
        <v>2.8600000000000001E-6</v>
      </c>
      <c r="W1842" s="99">
        <v>1.6300000000000001E-6</v>
      </c>
      <c r="X1842" s="99">
        <v>4.5600000000000001E-7</v>
      </c>
      <c r="Y1842" s="99">
        <v>7.0199999999999995E-10</v>
      </c>
      <c r="Z1842" s="99">
        <v>1.0599999999999999E-11</v>
      </c>
      <c r="AA1842" s="99">
        <v>0</v>
      </c>
      <c r="AB1842" s="99">
        <v>0</v>
      </c>
      <c r="AC1842" s="99">
        <v>0</v>
      </c>
    </row>
    <row r="1843" spans="1:29" s="98" customFormat="1" x14ac:dyDescent="0.25">
      <c r="A1843" s="98" t="s">
        <v>142</v>
      </c>
      <c r="B1843" s="98" t="s">
        <v>236</v>
      </c>
      <c r="C1843" s="98" t="s">
        <v>296</v>
      </c>
      <c r="D1843" s="98">
        <v>2018</v>
      </c>
      <c r="E1843" s="98">
        <v>2016</v>
      </c>
      <c r="F1843" s="98" t="s">
        <v>272</v>
      </c>
      <c r="G1843" s="98" t="s">
        <v>273</v>
      </c>
      <c r="H1843" s="98" t="s">
        <v>276</v>
      </c>
      <c r="I1843" s="99">
        <f t="shared" si="72"/>
        <v>1.1656638036809817</v>
      </c>
      <c r="J1843" s="99">
        <f t="shared" si="72"/>
        <v>0.57878445807770962</v>
      </c>
      <c r="K1843" s="99">
        <f t="shared" si="72"/>
        <v>0.35981775051124748</v>
      </c>
      <c r="L1843" s="99">
        <f t="shared" si="72"/>
        <v>0.25013202453987732</v>
      </c>
      <c r="M1843" s="99">
        <f t="shared" si="72"/>
        <v>0.12344703476482617</v>
      </c>
      <c r="N1843" s="99">
        <f t="shared" si="71"/>
        <v>8.9853251533742341E-3</v>
      </c>
      <c r="O1843" s="99">
        <f t="shared" si="71"/>
        <v>3.2784294478527608E-3</v>
      </c>
      <c r="P1843" s="99">
        <f t="shared" si="71"/>
        <v>7.8115664621676898E-4</v>
      </c>
      <c r="Q1843" s="99">
        <f t="shared" si="71"/>
        <v>2.6955975460122699E-4</v>
      </c>
      <c r="R1843" s="99">
        <f t="shared" si="71"/>
        <v>9.3495950920245404E-5</v>
      </c>
      <c r="S1843" s="101"/>
      <c r="T1843" s="99">
        <v>2.8800000000000001E-4</v>
      </c>
      <c r="U1843" s="99">
        <v>1.4300000000000001E-4</v>
      </c>
      <c r="V1843" s="99">
        <v>8.8900000000000006E-5</v>
      </c>
      <c r="W1843" s="99">
        <v>6.1799999999999998E-5</v>
      </c>
      <c r="X1843" s="99">
        <v>3.0499999999999999E-5</v>
      </c>
      <c r="Y1843" s="99">
        <v>2.2199999999999999E-6</v>
      </c>
      <c r="Z1843" s="99">
        <v>8.0999999999999997E-7</v>
      </c>
      <c r="AA1843" s="99">
        <v>1.9299999999999999E-7</v>
      </c>
      <c r="AB1843" s="99">
        <v>6.6600000000000001E-8</v>
      </c>
      <c r="AC1843" s="99">
        <v>2.3099999999999998E-8</v>
      </c>
    </row>
    <row r="1844" spans="1:29" s="98" customFormat="1" x14ac:dyDescent="0.25">
      <c r="A1844" s="98" t="s">
        <v>142</v>
      </c>
      <c r="B1844" s="98" t="s">
        <v>236</v>
      </c>
      <c r="C1844" s="98" t="s">
        <v>296</v>
      </c>
      <c r="D1844" s="98">
        <v>2018</v>
      </c>
      <c r="E1844" s="98">
        <v>2016</v>
      </c>
      <c r="F1844" s="98" t="s">
        <v>272</v>
      </c>
      <c r="G1844" s="98" t="s">
        <v>277</v>
      </c>
      <c r="H1844" s="98" t="s">
        <v>274</v>
      </c>
      <c r="I1844" s="99">
        <f t="shared" si="72"/>
        <v>0.12870871165644171</v>
      </c>
      <c r="J1844" s="99">
        <f t="shared" si="72"/>
        <v>4.209341513292434E-2</v>
      </c>
      <c r="K1844" s="99">
        <f t="shared" si="72"/>
        <v>2.3556122699386502E-2</v>
      </c>
      <c r="L1844" s="99">
        <f t="shared" si="72"/>
        <v>1.6351672801635995E-2</v>
      </c>
      <c r="M1844" s="99">
        <f t="shared" si="72"/>
        <v>7.6496687116564413E-3</v>
      </c>
      <c r="N1844" s="99">
        <f t="shared" si="71"/>
        <v>2.7117873210633948E-4</v>
      </c>
      <c r="O1844" s="99">
        <f t="shared" si="71"/>
        <v>1.9103934560327199E-4</v>
      </c>
      <c r="P1844" s="99">
        <f t="shared" si="71"/>
        <v>4.0879182004089974E-5</v>
      </c>
      <c r="Q1844" s="99">
        <f t="shared" si="71"/>
        <v>1.2789922290388549E-5</v>
      </c>
      <c r="R1844" s="99">
        <f t="shared" si="71"/>
        <v>3.9745897750511243E-6</v>
      </c>
      <c r="S1844" s="101"/>
      <c r="T1844" s="99">
        <v>3.18E-5</v>
      </c>
      <c r="U1844" s="99">
        <v>1.04E-5</v>
      </c>
      <c r="V1844" s="99">
        <v>5.8200000000000002E-6</v>
      </c>
      <c r="W1844" s="99">
        <v>4.0400000000000003E-6</v>
      </c>
      <c r="X1844" s="99">
        <v>1.8899999999999999E-6</v>
      </c>
      <c r="Y1844" s="99">
        <v>6.7000000000000004E-8</v>
      </c>
      <c r="Z1844" s="99">
        <v>4.7199999999999999E-8</v>
      </c>
      <c r="AA1844" s="99">
        <v>1.0099999999999999E-8</v>
      </c>
      <c r="AB1844" s="99">
        <v>3.1599999999999998E-9</v>
      </c>
      <c r="AC1844" s="99">
        <v>9.8199999999999992E-10</v>
      </c>
    </row>
    <row r="1845" spans="1:29" s="98" customFormat="1" x14ac:dyDescent="0.25">
      <c r="A1845" s="98" t="s">
        <v>142</v>
      </c>
      <c r="B1845" s="98" t="s">
        <v>236</v>
      </c>
      <c r="C1845" s="98" t="s">
        <v>296</v>
      </c>
      <c r="D1845" s="98">
        <v>2018</v>
      </c>
      <c r="E1845" s="98">
        <v>2016</v>
      </c>
      <c r="F1845" s="98" t="s">
        <v>272</v>
      </c>
      <c r="G1845" s="98" t="s">
        <v>277</v>
      </c>
      <c r="H1845" s="98" t="s">
        <v>275</v>
      </c>
      <c r="I1845" s="99">
        <f t="shared" si="72"/>
        <v>0.38491190184049073</v>
      </c>
      <c r="J1845" s="99">
        <f t="shared" si="72"/>
        <v>0.143279509202454</v>
      </c>
      <c r="K1845" s="99">
        <f t="shared" si="72"/>
        <v>7.6901431492842537E-2</v>
      </c>
      <c r="L1845" s="99">
        <f t="shared" si="72"/>
        <v>5.7068957055214732E-2</v>
      </c>
      <c r="M1845" s="99">
        <f t="shared" si="72"/>
        <v>2.6510756646216768E-2</v>
      </c>
      <c r="N1845" s="99">
        <f t="shared" si="71"/>
        <v>1.0280507157464215E-3</v>
      </c>
      <c r="O1845" s="99">
        <f t="shared" si="71"/>
        <v>5.8283190184049076E-4</v>
      </c>
      <c r="P1845" s="99">
        <f t="shared" si="71"/>
        <v>1.2547075664621677E-4</v>
      </c>
      <c r="Q1845" s="99">
        <f t="shared" si="71"/>
        <v>3.9786372188139054E-5</v>
      </c>
      <c r="R1845" s="99">
        <f t="shared" si="71"/>
        <v>1.2749447852760735E-5</v>
      </c>
      <c r="S1845" s="101"/>
      <c r="T1845" s="99">
        <v>9.5099999999999994E-5</v>
      </c>
      <c r="U1845" s="99">
        <v>3.54E-5</v>
      </c>
      <c r="V1845" s="99">
        <v>1.9000000000000001E-5</v>
      </c>
      <c r="W1845" s="99">
        <v>1.4100000000000001E-5</v>
      </c>
      <c r="X1845" s="99">
        <v>6.55E-6</v>
      </c>
      <c r="Y1845" s="99">
        <v>2.5400000000000002E-7</v>
      </c>
      <c r="Z1845" s="99">
        <v>1.4399999999999999E-7</v>
      </c>
      <c r="AA1845" s="99">
        <v>3.1E-8</v>
      </c>
      <c r="AB1845" s="99">
        <v>9.8299999999999993E-9</v>
      </c>
      <c r="AC1845" s="99">
        <v>3.1500000000000001E-9</v>
      </c>
    </row>
    <row r="1846" spans="1:29" s="98" customFormat="1" x14ac:dyDescent="0.25">
      <c r="A1846" s="98" t="s">
        <v>142</v>
      </c>
      <c r="B1846" s="98" t="s">
        <v>236</v>
      </c>
      <c r="C1846" s="98" t="s">
        <v>296</v>
      </c>
      <c r="D1846" s="98">
        <v>2018</v>
      </c>
      <c r="E1846" s="98">
        <v>2016</v>
      </c>
      <c r="F1846" s="98" t="s">
        <v>272</v>
      </c>
      <c r="G1846" s="98" t="s">
        <v>277</v>
      </c>
      <c r="H1846" s="98" t="s">
        <v>276</v>
      </c>
      <c r="I1846" s="99">
        <f t="shared" si="72"/>
        <v>0.60711656441717787</v>
      </c>
      <c r="J1846" s="99">
        <f t="shared" si="72"/>
        <v>0.29546339468302657</v>
      </c>
      <c r="K1846" s="99">
        <f t="shared" si="72"/>
        <v>0.17727803680981596</v>
      </c>
      <c r="L1846" s="99">
        <f t="shared" si="72"/>
        <v>0.12587550102249487</v>
      </c>
      <c r="M1846" s="99">
        <f t="shared" si="72"/>
        <v>6.1925889570552145E-2</v>
      </c>
      <c r="N1846" s="99">
        <f t="shared" si="71"/>
        <v>6.4354355828220864E-3</v>
      </c>
      <c r="O1846" s="99">
        <f t="shared" si="71"/>
        <v>1.5096965235173825E-3</v>
      </c>
      <c r="P1846" s="99">
        <f t="shared" si="71"/>
        <v>3.326998773006135E-4</v>
      </c>
      <c r="Q1846" s="99">
        <f t="shared" si="71"/>
        <v>1.0685251533742331E-4</v>
      </c>
      <c r="R1846" s="99">
        <f t="shared" si="71"/>
        <v>3.4565169734151334E-5</v>
      </c>
      <c r="S1846" s="101"/>
      <c r="T1846" s="99">
        <v>1.4999999999999999E-4</v>
      </c>
      <c r="U1846" s="99">
        <v>7.2999999999999999E-5</v>
      </c>
      <c r="V1846" s="99">
        <v>4.3800000000000001E-5</v>
      </c>
      <c r="W1846" s="99">
        <v>3.1099999999999997E-5</v>
      </c>
      <c r="X1846" s="99">
        <v>1.5299999999999999E-5</v>
      </c>
      <c r="Y1846" s="99">
        <v>1.59E-6</v>
      </c>
      <c r="Z1846" s="99">
        <v>3.7300000000000002E-7</v>
      </c>
      <c r="AA1846" s="99">
        <v>8.2199999999999995E-8</v>
      </c>
      <c r="AB1846" s="99">
        <v>2.6400000000000001E-8</v>
      </c>
      <c r="AC1846" s="99">
        <v>8.5400000000000007E-9</v>
      </c>
    </row>
    <row r="1847" spans="1:29" s="98" customFormat="1" x14ac:dyDescent="0.25">
      <c r="A1847" s="98" t="s">
        <v>142</v>
      </c>
      <c r="B1847" s="98" t="s">
        <v>236</v>
      </c>
      <c r="C1847" s="98" t="s">
        <v>296</v>
      </c>
      <c r="D1847" s="98">
        <v>2018</v>
      </c>
      <c r="E1847" s="98">
        <v>2016</v>
      </c>
      <c r="F1847" s="98" t="s">
        <v>272</v>
      </c>
      <c r="G1847" s="98" t="s">
        <v>278</v>
      </c>
      <c r="H1847" s="98" t="s">
        <v>274</v>
      </c>
      <c r="I1847" s="99">
        <f t="shared" si="72"/>
        <v>5.4453685700802459E-2</v>
      </c>
      <c r="J1847" s="99">
        <f t="shared" si="72"/>
        <v>1.780875255623722E-2</v>
      </c>
      <c r="K1847" s="99">
        <f t="shared" si="72"/>
        <v>9.9660519112788962E-3</v>
      </c>
      <c r="L1847" s="99">
        <f t="shared" si="72"/>
        <v>6.9180154160767698E-3</v>
      </c>
      <c r="M1847" s="99">
        <f t="shared" si="72"/>
        <v>3.2363983010854193E-3</v>
      </c>
      <c r="N1847" s="99">
        <f t="shared" si="71"/>
        <v>1.1472946358345113E-4</v>
      </c>
      <c r="O1847" s="99">
        <f t="shared" si="71"/>
        <v>8.0824338524461336E-5</v>
      </c>
      <c r="P1847" s="99">
        <f t="shared" si="71"/>
        <v>1.7295038540191901E-5</v>
      </c>
      <c r="Q1847" s="99">
        <f t="shared" si="71"/>
        <v>5.4111209690105531E-6</v>
      </c>
      <c r="R1847" s="99">
        <f t="shared" si="71"/>
        <v>1.6815572125216278E-6</v>
      </c>
      <c r="S1847" s="101"/>
      <c r="T1847" s="99">
        <v>1.34538461538462E-5</v>
      </c>
      <c r="U1847" s="99">
        <v>4.4000000000000002E-6</v>
      </c>
      <c r="V1847" s="99">
        <v>2.4623076923076899E-6</v>
      </c>
      <c r="W1847" s="99">
        <v>1.7092307692307701E-6</v>
      </c>
      <c r="X1847" s="99">
        <v>7.9961538461538505E-7</v>
      </c>
      <c r="Y1847" s="99">
        <v>2.83461538461538E-8</v>
      </c>
      <c r="Z1847" s="99">
        <v>1.9969230769230799E-8</v>
      </c>
      <c r="AA1847" s="99">
        <v>4.2730769230769198E-9</v>
      </c>
      <c r="AB1847" s="99">
        <v>1.3369230769230801E-9</v>
      </c>
      <c r="AC1847" s="99">
        <v>4.1546153846153801E-10</v>
      </c>
    </row>
    <row r="1848" spans="1:29" s="98" customFormat="1" x14ac:dyDescent="0.25">
      <c r="A1848" s="98" t="s">
        <v>142</v>
      </c>
      <c r="B1848" s="98" t="s">
        <v>236</v>
      </c>
      <c r="C1848" s="98" t="s">
        <v>296</v>
      </c>
      <c r="D1848" s="98">
        <v>2018</v>
      </c>
      <c r="E1848" s="98">
        <v>2016</v>
      </c>
      <c r="F1848" s="98" t="s">
        <v>272</v>
      </c>
      <c r="G1848" s="98" t="s">
        <v>278</v>
      </c>
      <c r="H1848" s="98" t="s">
        <v>275</v>
      </c>
      <c r="I1848" s="99">
        <f t="shared" si="72"/>
        <v>0.16284734308636156</v>
      </c>
      <c r="J1848" s="99">
        <f t="shared" si="72"/>
        <v>6.0618253893346019E-2</v>
      </c>
      <c r="K1848" s="99">
        <f t="shared" si="72"/>
        <v>3.2535221016202619E-2</v>
      </c>
      <c r="L1848" s="99">
        <f t="shared" si="72"/>
        <v>2.4144558754129328E-2</v>
      </c>
      <c r="M1848" s="99">
        <f t="shared" si="72"/>
        <v>1.1216089350322495E-2</v>
      </c>
      <c r="N1848" s="99">
        <f t="shared" si="71"/>
        <v>4.3494453358502251E-4</v>
      </c>
      <c r="O1848" s="99">
        <f t="shared" si="71"/>
        <v>2.4658272770174605E-4</v>
      </c>
      <c r="P1848" s="99">
        <f t="shared" si="71"/>
        <v>5.3083781658014729E-5</v>
      </c>
      <c r="Q1848" s="99">
        <f t="shared" si="71"/>
        <v>1.6832695925751123E-5</v>
      </c>
      <c r="R1848" s="99">
        <f t="shared" si="71"/>
        <v>5.393997168475705E-6</v>
      </c>
      <c r="S1848" s="101"/>
      <c r="T1848" s="99">
        <v>4.0234615384615398E-5</v>
      </c>
      <c r="U1848" s="99">
        <v>1.4976923076923101E-5</v>
      </c>
      <c r="V1848" s="99">
        <v>8.0384615384615392E-6</v>
      </c>
      <c r="W1848" s="99">
        <v>5.9653846153846202E-6</v>
      </c>
      <c r="X1848" s="99">
        <v>2.7711538461538499E-6</v>
      </c>
      <c r="Y1848" s="99">
        <v>1.07461538461538E-7</v>
      </c>
      <c r="Z1848" s="99">
        <v>6.0923076923076898E-8</v>
      </c>
      <c r="AA1848" s="99">
        <v>1.31153846153846E-8</v>
      </c>
      <c r="AB1848" s="99">
        <v>4.1588461538461499E-9</v>
      </c>
      <c r="AC1848" s="99">
        <v>1.33269230769231E-9</v>
      </c>
    </row>
    <row r="1849" spans="1:29" s="98" customFormat="1" x14ac:dyDescent="0.25">
      <c r="A1849" s="98" t="s">
        <v>142</v>
      </c>
      <c r="B1849" s="98" t="s">
        <v>236</v>
      </c>
      <c r="C1849" s="98" t="s">
        <v>296</v>
      </c>
      <c r="D1849" s="98">
        <v>2018</v>
      </c>
      <c r="E1849" s="98">
        <v>2016</v>
      </c>
      <c r="F1849" s="98" t="s">
        <v>272</v>
      </c>
      <c r="G1849" s="98" t="s">
        <v>278</v>
      </c>
      <c r="H1849" s="98" t="s">
        <v>276</v>
      </c>
      <c r="I1849" s="99">
        <f t="shared" si="72"/>
        <v>0.25685700802265232</v>
      </c>
      <c r="J1849" s="99">
        <f t="shared" si="72"/>
        <v>0.12500374390435748</v>
      </c>
      <c r="K1849" s="99">
        <f t="shared" si="72"/>
        <v>7.500224634261432E-2</v>
      </c>
      <c r="L1849" s="99">
        <f t="shared" si="72"/>
        <v>5.3255019663363198E-2</v>
      </c>
      <c r="M1849" s="99">
        <f t="shared" si="72"/>
        <v>2.619941481831051E-2</v>
      </c>
      <c r="N1849" s="99">
        <f t="shared" si="71"/>
        <v>2.7226842850401143E-3</v>
      </c>
      <c r="O1849" s="99">
        <f t="shared" si="71"/>
        <v>6.3871775994966062E-4</v>
      </c>
      <c r="P1849" s="99">
        <f t="shared" si="71"/>
        <v>1.4075764039641348E-4</v>
      </c>
      <c r="Q1849" s="99">
        <f t="shared" si="71"/>
        <v>4.5206833411986911E-5</v>
      </c>
      <c r="R1849" s="99">
        <f t="shared" si="71"/>
        <v>1.462372565675632E-5</v>
      </c>
      <c r="S1849" s="101"/>
      <c r="T1849" s="99">
        <v>6.3461538461538495E-5</v>
      </c>
      <c r="U1849" s="99">
        <v>3.0884615384615401E-5</v>
      </c>
      <c r="V1849" s="99">
        <v>1.8530769230769201E-5</v>
      </c>
      <c r="W1849" s="99">
        <v>1.31576923076923E-5</v>
      </c>
      <c r="X1849" s="99">
        <v>6.4730769230769201E-6</v>
      </c>
      <c r="Y1849" s="99">
        <v>6.7269230769230795E-7</v>
      </c>
      <c r="Z1849" s="99">
        <v>1.57807692307692E-7</v>
      </c>
      <c r="AA1849" s="99">
        <v>3.4776923076923098E-8</v>
      </c>
      <c r="AB1849" s="99">
        <v>1.11692307692308E-8</v>
      </c>
      <c r="AC1849" s="99">
        <v>3.61307692307692E-9</v>
      </c>
    </row>
    <row r="1850" spans="1:29" s="98" customFormat="1" x14ac:dyDescent="0.25">
      <c r="A1850" s="98" t="s">
        <v>142</v>
      </c>
      <c r="B1850" s="98" t="s">
        <v>236</v>
      </c>
      <c r="C1850" s="98" t="s">
        <v>296</v>
      </c>
      <c r="D1850" s="98">
        <v>2018</v>
      </c>
      <c r="E1850" s="98">
        <v>2016</v>
      </c>
      <c r="F1850" s="98" t="s">
        <v>279</v>
      </c>
      <c r="G1850" s="98" t="s">
        <v>273</v>
      </c>
      <c r="H1850" s="98" t="s">
        <v>274</v>
      </c>
      <c r="I1850" s="99">
        <f t="shared" si="72"/>
        <v>0</v>
      </c>
      <c r="J1850" s="99">
        <f t="shared" si="72"/>
        <v>0</v>
      </c>
      <c r="K1850" s="99">
        <f t="shared" si="72"/>
        <v>0</v>
      </c>
      <c r="L1850" s="99">
        <f t="shared" si="72"/>
        <v>0</v>
      </c>
      <c r="M1850" s="99">
        <f t="shared" si="72"/>
        <v>0</v>
      </c>
      <c r="N1850" s="99">
        <f t="shared" si="71"/>
        <v>0</v>
      </c>
      <c r="O1850" s="99">
        <f t="shared" si="71"/>
        <v>0</v>
      </c>
      <c r="P1850" s="99">
        <f t="shared" si="71"/>
        <v>0</v>
      </c>
      <c r="Q1850" s="99">
        <f t="shared" si="71"/>
        <v>0</v>
      </c>
      <c r="R1850" s="99">
        <f t="shared" si="71"/>
        <v>0</v>
      </c>
      <c r="S1850" s="101"/>
      <c r="T1850" s="99">
        <v>0</v>
      </c>
      <c r="U1850" s="99">
        <v>0</v>
      </c>
      <c r="V1850" s="99">
        <v>0</v>
      </c>
      <c r="W1850" s="99">
        <v>0</v>
      </c>
      <c r="X1850" s="99">
        <v>0</v>
      </c>
      <c r="Y1850" s="99">
        <v>0</v>
      </c>
      <c r="Z1850" s="99">
        <v>0</v>
      </c>
      <c r="AA1850" s="99">
        <v>0</v>
      </c>
      <c r="AB1850" s="99">
        <v>0</v>
      </c>
      <c r="AC1850" s="99">
        <v>0</v>
      </c>
    </row>
    <row r="1851" spans="1:29" s="98" customFormat="1" x14ac:dyDescent="0.25">
      <c r="A1851" s="98" t="s">
        <v>142</v>
      </c>
      <c r="B1851" s="98" t="s">
        <v>236</v>
      </c>
      <c r="C1851" s="98" t="s">
        <v>296</v>
      </c>
      <c r="D1851" s="98">
        <v>2018</v>
      </c>
      <c r="E1851" s="98">
        <v>2016</v>
      </c>
      <c r="F1851" s="98" t="s">
        <v>279</v>
      </c>
      <c r="G1851" s="98" t="s">
        <v>273</v>
      </c>
      <c r="H1851" s="98" t="s">
        <v>275</v>
      </c>
      <c r="I1851" s="99">
        <f t="shared" si="72"/>
        <v>0.15420760736196318</v>
      </c>
      <c r="J1851" s="99">
        <f t="shared" si="72"/>
        <v>2.7846413087934563E-2</v>
      </c>
      <c r="K1851" s="99">
        <f t="shared" si="72"/>
        <v>1.1575689161554192E-2</v>
      </c>
      <c r="L1851" s="99">
        <f t="shared" si="72"/>
        <v>6.5973333333333335E-3</v>
      </c>
      <c r="M1851" s="99">
        <f t="shared" si="72"/>
        <v>1.8456343558282209E-3</v>
      </c>
      <c r="N1851" s="99">
        <f t="shared" si="71"/>
        <v>2.8413055214723922E-6</v>
      </c>
      <c r="O1851" s="99">
        <f t="shared" si="71"/>
        <v>4.2902903885480576E-8</v>
      </c>
      <c r="P1851" s="99">
        <f t="shared" si="71"/>
        <v>0</v>
      </c>
      <c r="Q1851" s="99">
        <f t="shared" si="71"/>
        <v>0</v>
      </c>
      <c r="R1851" s="99">
        <f t="shared" si="71"/>
        <v>0</v>
      </c>
      <c r="S1851" s="101"/>
      <c r="T1851" s="99">
        <v>3.8099999999999998E-5</v>
      </c>
      <c r="U1851" s="99">
        <v>6.8800000000000002E-6</v>
      </c>
      <c r="V1851" s="99">
        <v>2.8600000000000001E-6</v>
      </c>
      <c r="W1851" s="99">
        <v>1.6300000000000001E-6</v>
      </c>
      <c r="X1851" s="99">
        <v>4.5600000000000001E-7</v>
      </c>
      <c r="Y1851" s="99">
        <v>7.0199999999999995E-10</v>
      </c>
      <c r="Z1851" s="99">
        <v>1.0599999999999999E-11</v>
      </c>
      <c r="AA1851" s="99">
        <v>0</v>
      </c>
      <c r="AB1851" s="99">
        <v>0</v>
      </c>
      <c r="AC1851" s="99">
        <v>0</v>
      </c>
    </row>
    <row r="1852" spans="1:29" s="98" customFormat="1" x14ac:dyDescent="0.25">
      <c r="A1852" s="98" t="s">
        <v>142</v>
      </c>
      <c r="B1852" s="98" t="s">
        <v>236</v>
      </c>
      <c r="C1852" s="98" t="s">
        <v>296</v>
      </c>
      <c r="D1852" s="98">
        <v>2018</v>
      </c>
      <c r="E1852" s="98">
        <v>2016</v>
      </c>
      <c r="F1852" s="98" t="s">
        <v>279</v>
      </c>
      <c r="G1852" s="98" t="s">
        <v>273</v>
      </c>
      <c r="H1852" s="98" t="s">
        <v>276</v>
      </c>
      <c r="I1852" s="99">
        <f t="shared" si="72"/>
        <v>1.1656638036809817</v>
      </c>
      <c r="J1852" s="99">
        <f t="shared" si="72"/>
        <v>0.57878445807770962</v>
      </c>
      <c r="K1852" s="99">
        <f t="shared" si="72"/>
        <v>0.35981775051124748</v>
      </c>
      <c r="L1852" s="99">
        <f t="shared" si="72"/>
        <v>0.25013202453987732</v>
      </c>
      <c r="M1852" s="99">
        <f t="shared" si="72"/>
        <v>0.12344703476482617</v>
      </c>
      <c r="N1852" s="99">
        <f t="shared" si="71"/>
        <v>8.9853251533742341E-3</v>
      </c>
      <c r="O1852" s="99">
        <f t="shared" si="71"/>
        <v>3.2784294478527608E-3</v>
      </c>
      <c r="P1852" s="99">
        <f t="shared" si="71"/>
        <v>7.8115664621676898E-4</v>
      </c>
      <c r="Q1852" s="99">
        <f t="shared" si="71"/>
        <v>2.6955975460122699E-4</v>
      </c>
      <c r="R1852" s="99">
        <f t="shared" si="71"/>
        <v>9.3495950920245404E-5</v>
      </c>
      <c r="S1852" s="101"/>
      <c r="T1852" s="99">
        <v>2.8800000000000001E-4</v>
      </c>
      <c r="U1852" s="99">
        <v>1.4300000000000001E-4</v>
      </c>
      <c r="V1852" s="99">
        <v>8.8900000000000006E-5</v>
      </c>
      <c r="W1852" s="99">
        <v>6.1799999999999998E-5</v>
      </c>
      <c r="X1852" s="99">
        <v>3.0499999999999999E-5</v>
      </c>
      <c r="Y1852" s="99">
        <v>2.2199999999999999E-6</v>
      </c>
      <c r="Z1852" s="99">
        <v>8.0999999999999997E-7</v>
      </c>
      <c r="AA1852" s="99">
        <v>1.9299999999999999E-7</v>
      </c>
      <c r="AB1852" s="99">
        <v>6.6600000000000001E-8</v>
      </c>
      <c r="AC1852" s="99">
        <v>2.3099999999999998E-8</v>
      </c>
    </row>
    <row r="1853" spans="1:29" s="98" customFormat="1" x14ac:dyDescent="0.25">
      <c r="A1853" s="98" t="s">
        <v>142</v>
      </c>
      <c r="B1853" s="98" t="s">
        <v>236</v>
      </c>
      <c r="C1853" s="98" t="s">
        <v>296</v>
      </c>
      <c r="D1853" s="98">
        <v>2018</v>
      </c>
      <c r="E1853" s="98">
        <v>2016</v>
      </c>
      <c r="F1853" s="98" t="s">
        <v>279</v>
      </c>
      <c r="G1853" s="98" t="s">
        <v>277</v>
      </c>
      <c r="H1853" s="98" t="s">
        <v>274</v>
      </c>
      <c r="I1853" s="99">
        <f t="shared" si="72"/>
        <v>0.12870871165644171</v>
      </c>
      <c r="J1853" s="99">
        <f t="shared" si="72"/>
        <v>4.209341513292434E-2</v>
      </c>
      <c r="K1853" s="99">
        <f t="shared" si="72"/>
        <v>2.3556122699386502E-2</v>
      </c>
      <c r="L1853" s="99">
        <f t="shared" si="72"/>
        <v>1.6351672801635995E-2</v>
      </c>
      <c r="M1853" s="99">
        <f t="shared" si="72"/>
        <v>7.6496687116564413E-3</v>
      </c>
      <c r="N1853" s="99">
        <f t="shared" si="71"/>
        <v>2.7117873210633948E-4</v>
      </c>
      <c r="O1853" s="99">
        <f t="shared" si="71"/>
        <v>1.9103934560327199E-4</v>
      </c>
      <c r="P1853" s="99">
        <f t="shared" si="71"/>
        <v>4.0879182004089974E-5</v>
      </c>
      <c r="Q1853" s="99">
        <f t="shared" si="71"/>
        <v>1.2789922290388549E-5</v>
      </c>
      <c r="R1853" s="99">
        <f t="shared" si="71"/>
        <v>3.9745897750511243E-6</v>
      </c>
      <c r="S1853" s="101"/>
      <c r="T1853" s="99">
        <v>3.18E-5</v>
      </c>
      <c r="U1853" s="99">
        <v>1.04E-5</v>
      </c>
      <c r="V1853" s="99">
        <v>5.8200000000000002E-6</v>
      </c>
      <c r="W1853" s="99">
        <v>4.0400000000000003E-6</v>
      </c>
      <c r="X1853" s="99">
        <v>1.8899999999999999E-6</v>
      </c>
      <c r="Y1853" s="99">
        <v>6.7000000000000004E-8</v>
      </c>
      <c r="Z1853" s="99">
        <v>4.7199999999999999E-8</v>
      </c>
      <c r="AA1853" s="99">
        <v>1.0099999999999999E-8</v>
      </c>
      <c r="AB1853" s="99">
        <v>3.1599999999999998E-9</v>
      </c>
      <c r="AC1853" s="99">
        <v>9.8199999999999992E-10</v>
      </c>
    </row>
    <row r="1854" spans="1:29" s="98" customFormat="1" x14ac:dyDescent="0.25">
      <c r="A1854" s="98" t="s">
        <v>142</v>
      </c>
      <c r="B1854" s="98" t="s">
        <v>236</v>
      </c>
      <c r="C1854" s="98" t="s">
        <v>296</v>
      </c>
      <c r="D1854" s="98">
        <v>2018</v>
      </c>
      <c r="E1854" s="98">
        <v>2016</v>
      </c>
      <c r="F1854" s="98" t="s">
        <v>279</v>
      </c>
      <c r="G1854" s="98" t="s">
        <v>277</v>
      </c>
      <c r="H1854" s="98" t="s">
        <v>275</v>
      </c>
      <c r="I1854" s="99">
        <f t="shared" si="72"/>
        <v>0.38491190184049073</v>
      </c>
      <c r="J1854" s="99">
        <f t="shared" si="72"/>
        <v>0.143279509202454</v>
      </c>
      <c r="K1854" s="99">
        <f t="shared" si="72"/>
        <v>7.6901431492842537E-2</v>
      </c>
      <c r="L1854" s="99">
        <f t="shared" si="72"/>
        <v>5.7068957055214732E-2</v>
      </c>
      <c r="M1854" s="99">
        <f t="shared" si="72"/>
        <v>2.6510756646216768E-2</v>
      </c>
      <c r="N1854" s="99">
        <f t="shared" si="71"/>
        <v>1.0280507157464215E-3</v>
      </c>
      <c r="O1854" s="99">
        <f t="shared" si="71"/>
        <v>5.8283190184049076E-4</v>
      </c>
      <c r="P1854" s="99">
        <f t="shared" si="71"/>
        <v>1.2547075664621677E-4</v>
      </c>
      <c r="Q1854" s="99">
        <f t="shared" si="71"/>
        <v>3.9786372188139054E-5</v>
      </c>
      <c r="R1854" s="99">
        <f t="shared" si="71"/>
        <v>1.2749447852760735E-5</v>
      </c>
      <c r="S1854" s="101"/>
      <c r="T1854" s="99">
        <v>9.5099999999999994E-5</v>
      </c>
      <c r="U1854" s="99">
        <v>3.54E-5</v>
      </c>
      <c r="V1854" s="99">
        <v>1.9000000000000001E-5</v>
      </c>
      <c r="W1854" s="99">
        <v>1.4100000000000001E-5</v>
      </c>
      <c r="X1854" s="99">
        <v>6.55E-6</v>
      </c>
      <c r="Y1854" s="99">
        <v>2.5400000000000002E-7</v>
      </c>
      <c r="Z1854" s="99">
        <v>1.4399999999999999E-7</v>
      </c>
      <c r="AA1854" s="99">
        <v>3.1E-8</v>
      </c>
      <c r="AB1854" s="99">
        <v>9.8299999999999993E-9</v>
      </c>
      <c r="AC1854" s="99">
        <v>3.1500000000000001E-9</v>
      </c>
    </row>
    <row r="1855" spans="1:29" s="98" customFormat="1" x14ac:dyDescent="0.25">
      <c r="A1855" s="98" t="s">
        <v>142</v>
      </c>
      <c r="B1855" s="98" t="s">
        <v>236</v>
      </c>
      <c r="C1855" s="98" t="s">
        <v>296</v>
      </c>
      <c r="D1855" s="98">
        <v>2018</v>
      </c>
      <c r="E1855" s="98">
        <v>2016</v>
      </c>
      <c r="F1855" s="98" t="s">
        <v>279</v>
      </c>
      <c r="G1855" s="98" t="s">
        <v>277</v>
      </c>
      <c r="H1855" s="98" t="s">
        <v>276</v>
      </c>
      <c r="I1855" s="99">
        <f t="shared" si="72"/>
        <v>0.60711656441717787</v>
      </c>
      <c r="J1855" s="99">
        <f t="shared" si="72"/>
        <v>0.29546339468302657</v>
      </c>
      <c r="K1855" s="99">
        <f t="shared" si="72"/>
        <v>0.17727803680981596</v>
      </c>
      <c r="L1855" s="99">
        <f t="shared" si="72"/>
        <v>0.12587550102249487</v>
      </c>
      <c r="M1855" s="99">
        <f t="shared" si="72"/>
        <v>6.1925889570552145E-2</v>
      </c>
      <c r="N1855" s="99">
        <f t="shared" si="71"/>
        <v>6.4354355828220864E-3</v>
      </c>
      <c r="O1855" s="99">
        <f t="shared" si="71"/>
        <v>1.5096965235173825E-3</v>
      </c>
      <c r="P1855" s="99">
        <f t="shared" si="71"/>
        <v>3.326998773006135E-4</v>
      </c>
      <c r="Q1855" s="99">
        <f t="shared" si="71"/>
        <v>1.0685251533742331E-4</v>
      </c>
      <c r="R1855" s="99">
        <f t="shared" si="71"/>
        <v>3.4565169734151334E-5</v>
      </c>
      <c r="S1855" s="101"/>
      <c r="T1855" s="99">
        <v>1.4999999999999999E-4</v>
      </c>
      <c r="U1855" s="99">
        <v>7.2999999999999999E-5</v>
      </c>
      <c r="V1855" s="99">
        <v>4.3800000000000001E-5</v>
      </c>
      <c r="W1855" s="99">
        <v>3.1099999999999997E-5</v>
      </c>
      <c r="X1855" s="99">
        <v>1.5299999999999999E-5</v>
      </c>
      <c r="Y1855" s="99">
        <v>1.59E-6</v>
      </c>
      <c r="Z1855" s="99">
        <v>3.7300000000000002E-7</v>
      </c>
      <c r="AA1855" s="99">
        <v>8.2199999999999995E-8</v>
      </c>
      <c r="AB1855" s="99">
        <v>2.6400000000000001E-8</v>
      </c>
      <c r="AC1855" s="99">
        <v>8.5400000000000007E-9</v>
      </c>
    </row>
    <row r="1856" spans="1:29" s="98" customFormat="1" x14ac:dyDescent="0.25">
      <c r="A1856" s="98" t="s">
        <v>142</v>
      </c>
      <c r="B1856" s="98" t="s">
        <v>236</v>
      </c>
      <c r="C1856" s="98" t="s">
        <v>296</v>
      </c>
      <c r="D1856" s="98">
        <v>2018</v>
      </c>
      <c r="E1856" s="98">
        <v>2016</v>
      </c>
      <c r="F1856" s="98" t="s">
        <v>279</v>
      </c>
      <c r="G1856" s="98" t="s">
        <v>278</v>
      </c>
      <c r="H1856" s="98" t="s">
        <v>274</v>
      </c>
      <c r="I1856" s="99">
        <f t="shared" si="72"/>
        <v>5.4453685700802459E-2</v>
      </c>
      <c r="J1856" s="99">
        <f t="shared" si="72"/>
        <v>1.780875255623722E-2</v>
      </c>
      <c r="K1856" s="99">
        <f t="shared" si="72"/>
        <v>9.9660519112788962E-3</v>
      </c>
      <c r="L1856" s="99">
        <f t="shared" si="72"/>
        <v>6.9180154160767698E-3</v>
      </c>
      <c r="M1856" s="99">
        <f t="shared" si="72"/>
        <v>3.2363983010854193E-3</v>
      </c>
      <c r="N1856" s="99">
        <f t="shared" si="71"/>
        <v>1.1472946358345113E-4</v>
      </c>
      <c r="O1856" s="99">
        <f t="shared" si="71"/>
        <v>8.0824338524461336E-5</v>
      </c>
      <c r="P1856" s="99">
        <f t="shared" si="71"/>
        <v>1.7295038540191901E-5</v>
      </c>
      <c r="Q1856" s="99">
        <f t="shared" si="71"/>
        <v>5.4111209690105531E-6</v>
      </c>
      <c r="R1856" s="99">
        <f t="shared" si="71"/>
        <v>1.6815572125216278E-6</v>
      </c>
      <c r="S1856" s="101"/>
      <c r="T1856" s="99">
        <v>1.34538461538462E-5</v>
      </c>
      <c r="U1856" s="99">
        <v>4.4000000000000002E-6</v>
      </c>
      <c r="V1856" s="99">
        <v>2.4623076923076899E-6</v>
      </c>
      <c r="W1856" s="99">
        <v>1.7092307692307701E-6</v>
      </c>
      <c r="X1856" s="99">
        <v>7.9961538461538505E-7</v>
      </c>
      <c r="Y1856" s="99">
        <v>2.83461538461538E-8</v>
      </c>
      <c r="Z1856" s="99">
        <v>1.9969230769230799E-8</v>
      </c>
      <c r="AA1856" s="99">
        <v>4.2730769230769198E-9</v>
      </c>
      <c r="AB1856" s="99">
        <v>1.3369230769230801E-9</v>
      </c>
      <c r="AC1856" s="99">
        <v>4.1546153846153801E-10</v>
      </c>
    </row>
    <row r="1857" spans="1:29" s="98" customFormat="1" x14ac:dyDescent="0.25">
      <c r="A1857" s="98" t="s">
        <v>142</v>
      </c>
      <c r="B1857" s="98" t="s">
        <v>236</v>
      </c>
      <c r="C1857" s="98" t="s">
        <v>296</v>
      </c>
      <c r="D1857" s="98">
        <v>2018</v>
      </c>
      <c r="E1857" s="98">
        <v>2016</v>
      </c>
      <c r="F1857" s="98" t="s">
        <v>279</v>
      </c>
      <c r="G1857" s="98" t="s">
        <v>278</v>
      </c>
      <c r="H1857" s="98" t="s">
        <v>275</v>
      </c>
      <c r="I1857" s="99">
        <f t="shared" si="72"/>
        <v>0.16284734308636156</v>
      </c>
      <c r="J1857" s="99">
        <f t="shared" si="72"/>
        <v>6.0618253893346019E-2</v>
      </c>
      <c r="K1857" s="99">
        <f t="shared" si="72"/>
        <v>3.2535221016202619E-2</v>
      </c>
      <c r="L1857" s="99">
        <f t="shared" si="72"/>
        <v>2.4144558754129328E-2</v>
      </c>
      <c r="M1857" s="99">
        <f t="shared" si="72"/>
        <v>1.1216089350322495E-2</v>
      </c>
      <c r="N1857" s="99">
        <f t="shared" si="71"/>
        <v>4.3494453358502251E-4</v>
      </c>
      <c r="O1857" s="99">
        <f t="shared" si="71"/>
        <v>2.4658272770174605E-4</v>
      </c>
      <c r="P1857" s="99">
        <f t="shared" si="71"/>
        <v>5.3083781658014729E-5</v>
      </c>
      <c r="Q1857" s="99">
        <f t="shared" si="71"/>
        <v>1.6832695925751123E-5</v>
      </c>
      <c r="R1857" s="99">
        <f t="shared" si="71"/>
        <v>5.393997168475705E-6</v>
      </c>
      <c r="S1857" s="101"/>
      <c r="T1857" s="99">
        <v>4.0234615384615398E-5</v>
      </c>
      <c r="U1857" s="99">
        <v>1.4976923076923101E-5</v>
      </c>
      <c r="V1857" s="99">
        <v>8.0384615384615392E-6</v>
      </c>
      <c r="W1857" s="99">
        <v>5.9653846153846202E-6</v>
      </c>
      <c r="X1857" s="99">
        <v>2.7711538461538499E-6</v>
      </c>
      <c r="Y1857" s="99">
        <v>1.07461538461538E-7</v>
      </c>
      <c r="Z1857" s="99">
        <v>6.0923076923076898E-8</v>
      </c>
      <c r="AA1857" s="99">
        <v>1.31153846153846E-8</v>
      </c>
      <c r="AB1857" s="99">
        <v>4.1588461538461499E-9</v>
      </c>
      <c r="AC1857" s="99">
        <v>1.33269230769231E-9</v>
      </c>
    </row>
    <row r="1858" spans="1:29" s="98" customFormat="1" x14ac:dyDescent="0.25">
      <c r="A1858" s="98" t="s">
        <v>142</v>
      </c>
      <c r="B1858" s="98" t="s">
        <v>236</v>
      </c>
      <c r="C1858" s="98" t="s">
        <v>296</v>
      </c>
      <c r="D1858" s="98">
        <v>2018</v>
      </c>
      <c r="E1858" s="98">
        <v>2016</v>
      </c>
      <c r="F1858" s="98" t="s">
        <v>279</v>
      </c>
      <c r="G1858" s="98" t="s">
        <v>278</v>
      </c>
      <c r="H1858" s="98" t="s">
        <v>276</v>
      </c>
      <c r="I1858" s="99">
        <f t="shared" si="72"/>
        <v>0.25685700802265232</v>
      </c>
      <c r="J1858" s="99">
        <f t="shared" si="72"/>
        <v>0.12500374390435748</v>
      </c>
      <c r="K1858" s="99">
        <f t="shared" si="72"/>
        <v>7.500224634261432E-2</v>
      </c>
      <c r="L1858" s="99">
        <f t="shared" si="72"/>
        <v>5.3255019663363198E-2</v>
      </c>
      <c r="M1858" s="99">
        <f t="shared" si="72"/>
        <v>2.619941481831051E-2</v>
      </c>
      <c r="N1858" s="99">
        <f t="shared" si="71"/>
        <v>2.7226842850401143E-3</v>
      </c>
      <c r="O1858" s="99">
        <f t="shared" si="71"/>
        <v>6.3871775994966062E-4</v>
      </c>
      <c r="P1858" s="99">
        <f t="shared" si="71"/>
        <v>1.4075764039641348E-4</v>
      </c>
      <c r="Q1858" s="99">
        <f t="shared" si="71"/>
        <v>4.5206833411986911E-5</v>
      </c>
      <c r="R1858" s="99">
        <f t="shared" si="71"/>
        <v>1.462372565675632E-5</v>
      </c>
      <c r="S1858" s="101"/>
      <c r="T1858" s="99">
        <v>6.3461538461538495E-5</v>
      </c>
      <c r="U1858" s="99">
        <v>3.0884615384615401E-5</v>
      </c>
      <c r="V1858" s="99">
        <v>1.8530769230769201E-5</v>
      </c>
      <c r="W1858" s="99">
        <v>1.31576923076923E-5</v>
      </c>
      <c r="X1858" s="99">
        <v>6.4730769230769201E-6</v>
      </c>
      <c r="Y1858" s="99">
        <v>6.7269230769230795E-7</v>
      </c>
      <c r="Z1858" s="99">
        <v>1.57807692307692E-7</v>
      </c>
      <c r="AA1858" s="99">
        <v>3.4776923076923098E-8</v>
      </c>
      <c r="AB1858" s="99">
        <v>1.11692307692308E-8</v>
      </c>
      <c r="AC1858" s="99">
        <v>3.61307692307692E-9</v>
      </c>
    </row>
    <row r="1859" spans="1:29" s="98" customFormat="1" x14ac:dyDescent="0.25">
      <c r="A1859" s="98" t="s">
        <v>142</v>
      </c>
      <c r="B1859" s="98" t="s">
        <v>236</v>
      </c>
      <c r="C1859" s="98" t="s">
        <v>296</v>
      </c>
      <c r="D1859" s="98">
        <v>2018</v>
      </c>
      <c r="E1859" s="98">
        <v>2016</v>
      </c>
      <c r="F1859" s="98" t="s">
        <v>280</v>
      </c>
      <c r="G1859" s="98" t="s">
        <v>273</v>
      </c>
      <c r="H1859" s="98" t="s">
        <v>274</v>
      </c>
      <c r="I1859" s="99">
        <f t="shared" si="72"/>
        <v>0</v>
      </c>
      <c r="J1859" s="99">
        <f t="shared" si="72"/>
        <v>0</v>
      </c>
      <c r="K1859" s="99">
        <f t="shared" si="72"/>
        <v>0</v>
      </c>
      <c r="L1859" s="99">
        <f t="shared" si="72"/>
        <v>0</v>
      </c>
      <c r="M1859" s="99">
        <f t="shared" si="72"/>
        <v>0</v>
      </c>
      <c r="N1859" s="99">
        <f t="shared" si="71"/>
        <v>0</v>
      </c>
      <c r="O1859" s="99">
        <f t="shared" si="71"/>
        <v>0</v>
      </c>
      <c r="P1859" s="99">
        <f t="shared" si="71"/>
        <v>0</v>
      </c>
      <c r="Q1859" s="99">
        <f t="shared" si="71"/>
        <v>0</v>
      </c>
      <c r="R1859" s="99">
        <f t="shared" si="71"/>
        <v>0</v>
      </c>
      <c r="S1859" s="101"/>
      <c r="T1859" s="99">
        <v>0</v>
      </c>
      <c r="U1859" s="99">
        <v>0</v>
      </c>
      <c r="V1859" s="99">
        <v>0</v>
      </c>
      <c r="W1859" s="99">
        <v>0</v>
      </c>
      <c r="X1859" s="99">
        <v>0</v>
      </c>
      <c r="Y1859" s="99">
        <v>0</v>
      </c>
      <c r="Z1859" s="99">
        <v>0</v>
      </c>
      <c r="AA1859" s="99">
        <v>0</v>
      </c>
      <c r="AB1859" s="99">
        <v>0</v>
      </c>
      <c r="AC1859" s="99">
        <v>0</v>
      </c>
    </row>
    <row r="1860" spans="1:29" s="98" customFormat="1" x14ac:dyDescent="0.25">
      <c r="A1860" s="98" t="s">
        <v>142</v>
      </c>
      <c r="B1860" s="98" t="s">
        <v>236</v>
      </c>
      <c r="C1860" s="98" t="s">
        <v>296</v>
      </c>
      <c r="D1860" s="98">
        <v>2018</v>
      </c>
      <c r="E1860" s="98">
        <v>2016</v>
      </c>
      <c r="F1860" s="98" t="s">
        <v>280</v>
      </c>
      <c r="G1860" s="98" t="s">
        <v>273</v>
      </c>
      <c r="H1860" s="98" t="s">
        <v>275</v>
      </c>
      <c r="I1860" s="99">
        <f t="shared" si="72"/>
        <v>0</v>
      </c>
      <c r="J1860" s="99">
        <f t="shared" si="72"/>
        <v>0</v>
      </c>
      <c r="K1860" s="99">
        <f t="shared" si="72"/>
        <v>0</v>
      </c>
      <c r="L1860" s="99">
        <f t="shared" si="72"/>
        <v>0</v>
      </c>
      <c r="M1860" s="99">
        <f t="shared" si="72"/>
        <v>0</v>
      </c>
      <c r="N1860" s="99">
        <f t="shared" si="71"/>
        <v>0</v>
      </c>
      <c r="O1860" s="99">
        <f t="shared" si="71"/>
        <v>0</v>
      </c>
      <c r="P1860" s="99">
        <f t="shared" si="71"/>
        <v>0</v>
      </c>
      <c r="Q1860" s="99">
        <f t="shared" si="71"/>
        <v>0</v>
      </c>
      <c r="R1860" s="99">
        <f t="shared" si="71"/>
        <v>0</v>
      </c>
      <c r="S1860" s="101"/>
      <c r="T1860" s="99">
        <v>0</v>
      </c>
      <c r="U1860" s="99">
        <v>0</v>
      </c>
      <c r="V1860" s="99">
        <v>0</v>
      </c>
      <c r="W1860" s="99">
        <v>0</v>
      </c>
      <c r="X1860" s="99">
        <v>0</v>
      </c>
      <c r="Y1860" s="99">
        <v>0</v>
      </c>
      <c r="Z1860" s="99">
        <v>0</v>
      </c>
      <c r="AA1860" s="99">
        <v>0</v>
      </c>
      <c r="AB1860" s="99">
        <v>0</v>
      </c>
      <c r="AC1860" s="99">
        <v>0</v>
      </c>
    </row>
    <row r="1861" spans="1:29" s="98" customFormat="1" x14ac:dyDescent="0.25">
      <c r="A1861" s="98" t="s">
        <v>142</v>
      </c>
      <c r="B1861" s="98" t="s">
        <v>236</v>
      </c>
      <c r="C1861" s="98" t="s">
        <v>296</v>
      </c>
      <c r="D1861" s="98">
        <v>2018</v>
      </c>
      <c r="E1861" s="98">
        <v>2016</v>
      </c>
      <c r="F1861" s="98" t="s">
        <v>280</v>
      </c>
      <c r="G1861" s="98" t="s">
        <v>273</v>
      </c>
      <c r="H1861" s="98" t="s">
        <v>276</v>
      </c>
      <c r="I1861" s="99">
        <f t="shared" si="72"/>
        <v>0</v>
      </c>
      <c r="J1861" s="99">
        <f t="shared" si="72"/>
        <v>0</v>
      </c>
      <c r="K1861" s="99">
        <f t="shared" si="72"/>
        <v>0</v>
      </c>
      <c r="L1861" s="99">
        <f t="shared" si="72"/>
        <v>0</v>
      </c>
      <c r="M1861" s="99">
        <f t="shared" si="72"/>
        <v>0</v>
      </c>
      <c r="N1861" s="99">
        <f t="shared" si="71"/>
        <v>0</v>
      </c>
      <c r="O1861" s="99">
        <f t="shared" si="71"/>
        <v>0</v>
      </c>
      <c r="P1861" s="99">
        <f t="shared" si="71"/>
        <v>0</v>
      </c>
      <c r="Q1861" s="99">
        <f t="shared" si="71"/>
        <v>0</v>
      </c>
      <c r="R1861" s="99">
        <f t="shared" si="71"/>
        <v>0</v>
      </c>
      <c r="S1861" s="101"/>
      <c r="T1861" s="99">
        <v>0</v>
      </c>
      <c r="U1861" s="99">
        <v>0</v>
      </c>
      <c r="V1861" s="99">
        <v>0</v>
      </c>
      <c r="W1861" s="99">
        <v>0</v>
      </c>
      <c r="X1861" s="99">
        <v>0</v>
      </c>
      <c r="Y1861" s="99">
        <v>0</v>
      </c>
      <c r="Z1861" s="99">
        <v>0</v>
      </c>
      <c r="AA1861" s="99">
        <v>0</v>
      </c>
      <c r="AB1861" s="99">
        <v>0</v>
      </c>
      <c r="AC1861" s="99">
        <v>0</v>
      </c>
    </row>
    <row r="1862" spans="1:29" s="98" customFormat="1" x14ac:dyDescent="0.25">
      <c r="A1862" s="98" t="s">
        <v>142</v>
      </c>
      <c r="B1862" s="98" t="s">
        <v>236</v>
      </c>
      <c r="C1862" s="98" t="s">
        <v>296</v>
      </c>
      <c r="D1862" s="98">
        <v>2018</v>
      </c>
      <c r="E1862" s="98">
        <v>2016</v>
      </c>
      <c r="F1862" s="98" t="s">
        <v>280</v>
      </c>
      <c r="G1862" s="98" t="s">
        <v>277</v>
      </c>
      <c r="H1862" s="98" t="s">
        <v>274</v>
      </c>
      <c r="I1862" s="99">
        <f t="shared" si="72"/>
        <v>0</v>
      </c>
      <c r="J1862" s="99">
        <f t="shared" si="72"/>
        <v>0</v>
      </c>
      <c r="K1862" s="99">
        <f t="shared" si="72"/>
        <v>0</v>
      </c>
      <c r="L1862" s="99">
        <f t="shared" si="72"/>
        <v>0</v>
      </c>
      <c r="M1862" s="99">
        <f t="shared" si="72"/>
        <v>0</v>
      </c>
      <c r="N1862" s="99">
        <f t="shared" si="71"/>
        <v>0</v>
      </c>
      <c r="O1862" s="99">
        <f t="shared" si="71"/>
        <v>0</v>
      </c>
      <c r="P1862" s="99">
        <f t="shared" si="71"/>
        <v>0</v>
      </c>
      <c r="Q1862" s="99">
        <f t="shared" si="71"/>
        <v>0</v>
      </c>
      <c r="R1862" s="99">
        <f t="shared" si="71"/>
        <v>0</v>
      </c>
      <c r="S1862" s="101"/>
      <c r="T1862" s="99">
        <v>0</v>
      </c>
      <c r="U1862" s="99">
        <v>0</v>
      </c>
      <c r="V1862" s="99">
        <v>0</v>
      </c>
      <c r="W1862" s="99">
        <v>0</v>
      </c>
      <c r="X1862" s="99">
        <v>0</v>
      </c>
      <c r="Y1862" s="99">
        <v>0</v>
      </c>
      <c r="Z1862" s="99">
        <v>0</v>
      </c>
      <c r="AA1862" s="99">
        <v>0</v>
      </c>
      <c r="AB1862" s="99">
        <v>0</v>
      </c>
      <c r="AC1862" s="99">
        <v>0</v>
      </c>
    </row>
    <row r="1863" spans="1:29" s="98" customFormat="1" x14ac:dyDescent="0.25">
      <c r="A1863" s="98" t="s">
        <v>142</v>
      </c>
      <c r="B1863" s="98" t="s">
        <v>236</v>
      </c>
      <c r="C1863" s="98" t="s">
        <v>296</v>
      </c>
      <c r="D1863" s="98">
        <v>2018</v>
      </c>
      <c r="E1863" s="98">
        <v>2016</v>
      </c>
      <c r="F1863" s="98" t="s">
        <v>280</v>
      </c>
      <c r="G1863" s="98" t="s">
        <v>277</v>
      </c>
      <c r="H1863" s="98" t="s">
        <v>275</v>
      </c>
      <c r="I1863" s="99">
        <f t="shared" si="72"/>
        <v>0</v>
      </c>
      <c r="J1863" s="99">
        <f t="shared" si="72"/>
        <v>0</v>
      </c>
      <c r="K1863" s="99">
        <f t="shared" si="72"/>
        <v>0</v>
      </c>
      <c r="L1863" s="99">
        <f t="shared" si="72"/>
        <v>0</v>
      </c>
      <c r="M1863" s="99">
        <f t="shared" si="72"/>
        <v>0</v>
      </c>
      <c r="N1863" s="99">
        <f t="shared" si="71"/>
        <v>0</v>
      </c>
      <c r="O1863" s="99">
        <f t="shared" si="71"/>
        <v>0</v>
      </c>
      <c r="P1863" s="99">
        <f t="shared" si="71"/>
        <v>0</v>
      </c>
      <c r="Q1863" s="99">
        <f t="shared" si="71"/>
        <v>0</v>
      </c>
      <c r="R1863" s="99">
        <f t="shared" si="71"/>
        <v>0</v>
      </c>
      <c r="S1863" s="101"/>
      <c r="T1863" s="99">
        <v>0</v>
      </c>
      <c r="U1863" s="99">
        <v>0</v>
      </c>
      <c r="V1863" s="99">
        <v>0</v>
      </c>
      <c r="W1863" s="99">
        <v>0</v>
      </c>
      <c r="X1863" s="99">
        <v>0</v>
      </c>
      <c r="Y1863" s="99">
        <v>0</v>
      </c>
      <c r="Z1863" s="99">
        <v>0</v>
      </c>
      <c r="AA1863" s="99">
        <v>0</v>
      </c>
      <c r="AB1863" s="99">
        <v>0</v>
      </c>
      <c r="AC1863" s="99">
        <v>0</v>
      </c>
    </row>
    <row r="1864" spans="1:29" s="98" customFormat="1" x14ac:dyDescent="0.25">
      <c r="A1864" s="98" t="s">
        <v>142</v>
      </c>
      <c r="B1864" s="98" t="s">
        <v>236</v>
      </c>
      <c r="C1864" s="98" t="s">
        <v>296</v>
      </c>
      <c r="D1864" s="98">
        <v>2018</v>
      </c>
      <c r="E1864" s="98">
        <v>2016</v>
      </c>
      <c r="F1864" s="98" t="s">
        <v>280</v>
      </c>
      <c r="G1864" s="98" t="s">
        <v>277</v>
      </c>
      <c r="H1864" s="98" t="s">
        <v>276</v>
      </c>
      <c r="I1864" s="99">
        <f t="shared" si="72"/>
        <v>0</v>
      </c>
      <c r="J1864" s="99">
        <f t="shared" si="72"/>
        <v>0</v>
      </c>
      <c r="K1864" s="99">
        <f t="shared" si="72"/>
        <v>0</v>
      </c>
      <c r="L1864" s="99">
        <f t="shared" si="72"/>
        <v>0</v>
      </c>
      <c r="M1864" s="99">
        <f t="shared" si="72"/>
        <v>0</v>
      </c>
      <c r="N1864" s="99">
        <f t="shared" si="71"/>
        <v>0</v>
      </c>
      <c r="O1864" s="99">
        <f t="shared" si="71"/>
        <v>0</v>
      </c>
      <c r="P1864" s="99">
        <f t="shared" si="71"/>
        <v>0</v>
      </c>
      <c r="Q1864" s="99">
        <f t="shared" si="71"/>
        <v>0</v>
      </c>
      <c r="R1864" s="99">
        <f t="shared" si="71"/>
        <v>0</v>
      </c>
      <c r="S1864" s="101"/>
      <c r="T1864" s="99">
        <v>0</v>
      </c>
      <c r="U1864" s="99">
        <v>0</v>
      </c>
      <c r="V1864" s="99">
        <v>0</v>
      </c>
      <c r="W1864" s="99">
        <v>0</v>
      </c>
      <c r="X1864" s="99">
        <v>0</v>
      </c>
      <c r="Y1864" s="99">
        <v>0</v>
      </c>
      <c r="Z1864" s="99">
        <v>0</v>
      </c>
      <c r="AA1864" s="99">
        <v>0</v>
      </c>
      <c r="AB1864" s="99">
        <v>0</v>
      </c>
      <c r="AC1864" s="99">
        <v>0</v>
      </c>
    </row>
    <row r="1865" spans="1:29" s="98" customFormat="1" x14ac:dyDescent="0.25">
      <c r="A1865" s="98" t="s">
        <v>142</v>
      </c>
      <c r="B1865" s="98" t="s">
        <v>236</v>
      </c>
      <c r="C1865" s="98" t="s">
        <v>296</v>
      </c>
      <c r="D1865" s="98">
        <v>2018</v>
      </c>
      <c r="E1865" s="98">
        <v>2016</v>
      </c>
      <c r="F1865" s="98" t="s">
        <v>280</v>
      </c>
      <c r="G1865" s="98" t="s">
        <v>278</v>
      </c>
      <c r="H1865" s="98" t="s">
        <v>274</v>
      </c>
      <c r="I1865" s="99">
        <f t="shared" si="72"/>
        <v>0</v>
      </c>
      <c r="J1865" s="99">
        <f t="shared" si="72"/>
        <v>0</v>
      </c>
      <c r="K1865" s="99">
        <f t="shared" si="72"/>
        <v>0</v>
      </c>
      <c r="L1865" s="99">
        <f t="shared" si="72"/>
        <v>0</v>
      </c>
      <c r="M1865" s="99">
        <f t="shared" si="72"/>
        <v>0</v>
      </c>
      <c r="N1865" s="99">
        <f t="shared" si="71"/>
        <v>0</v>
      </c>
      <c r="O1865" s="99">
        <f t="shared" si="71"/>
        <v>0</v>
      </c>
      <c r="P1865" s="99">
        <f t="shared" si="71"/>
        <v>0</v>
      </c>
      <c r="Q1865" s="99">
        <f t="shared" si="71"/>
        <v>0</v>
      </c>
      <c r="R1865" s="99">
        <f t="shared" si="71"/>
        <v>0</v>
      </c>
      <c r="S1865" s="101"/>
      <c r="T1865" s="99">
        <v>0</v>
      </c>
      <c r="U1865" s="99">
        <v>0</v>
      </c>
      <c r="V1865" s="99">
        <v>0</v>
      </c>
      <c r="W1865" s="99">
        <v>0</v>
      </c>
      <c r="X1865" s="99">
        <v>0</v>
      </c>
      <c r="Y1865" s="99">
        <v>0</v>
      </c>
      <c r="Z1865" s="99">
        <v>0</v>
      </c>
      <c r="AA1865" s="99">
        <v>0</v>
      </c>
      <c r="AB1865" s="99">
        <v>0</v>
      </c>
      <c r="AC1865" s="99">
        <v>0</v>
      </c>
    </row>
    <row r="1866" spans="1:29" s="98" customFormat="1" x14ac:dyDescent="0.25">
      <c r="A1866" s="98" t="s">
        <v>142</v>
      </c>
      <c r="B1866" s="98" t="s">
        <v>236</v>
      </c>
      <c r="C1866" s="98" t="s">
        <v>296</v>
      </c>
      <c r="D1866" s="98">
        <v>2018</v>
      </c>
      <c r="E1866" s="98">
        <v>2016</v>
      </c>
      <c r="F1866" s="98" t="s">
        <v>280</v>
      </c>
      <c r="G1866" s="98" t="s">
        <v>278</v>
      </c>
      <c r="H1866" s="98" t="s">
        <v>275</v>
      </c>
      <c r="I1866" s="99">
        <f t="shared" si="72"/>
        <v>0</v>
      </c>
      <c r="J1866" s="99">
        <f t="shared" si="72"/>
        <v>0</v>
      </c>
      <c r="K1866" s="99">
        <f t="shared" si="72"/>
        <v>0</v>
      </c>
      <c r="L1866" s="99">
        <f t="shared" si="72"/>
        <v>0</v>
      </c>
      <c r="M1866" s="99">
        <f t="shared" si="72"/>
        <v>0</v>
      </c>
      <c r="N1866" s="99">
        <f t="shared" ref="N1866:R1916" si="73">1000*98.96*Y1866/24.45</f>
        <v>0</v>
      </c>
      <c r="O1866" s="99">
        <f t="shared" si="73"/>
        <v>0</v>
      </c>
      <c r="P1866" s="99">
        <f t="shared" si="73"/>
        <v>0</v>
      </c>
      <c r="Q1866" s="99">
        <f t="shared" si="73"/>
        <v>0</v>
      </c>
      <c r="R1866" s="99">
        <f t="shared" si="73"/>
        <v>0</v>
      </c>
      <c r="S1866" s="101"/>
      <c r="T1866" s="99">
        <v>0</v>
      </c>
      <c r="U1866" s="99">
        <v>0</v>
      </c>
      <c r="V1866" s="99">
        <v>0</v>
      </c>
      <c r="W1866" s="99">
        <v>0</v>
      </c>
      <c r="X1866" s="99">
        <v>0</v>
      </c>
      <c r="Y1866" s="99">
        <v>0</v>
      </c>
      <c r="Z1866" s="99">
        <v>0</v>
      </c>
      <c r="AA1866" s="99">
        <v>0</v>
      </c>
      <c r="AB1866" s="99">
        <v>0</v>
      </c>
      <c r="AC1866" s="99">
        <v>0</v>
      </c>
    </row>
    <row r="1867" spans="1:29" s="98" customFormat="1" x14ac:dyDescent="0.25">
      <c r="A1867" s="98" t="s">
        <v>142</v>
      </c>
      <c r="B1867" s="98" t="s">
        <v>236</v>
      </c>
      <c r="C1867" s="98" t="s">
        <v>296</v>
      </c>
      <c r="D1867" s="98">
        <v>2018</v>
      </c>
      <c r="E1867" s="98">
        <v>2016</v>
      </c>
      <c r="F1867" s="98" t="s">
        <v>280</v>
      </c>
      <c r="G1867" s="98" t="s">
        <v>278</v>
      </c>
      <c r="H1867" s="98" t="s">
        <v>276</v>
      </c>
      <c r="I1867" s="99">
        <f t="shared" ref="I1867:M1917" si="74">1000*98.96*T1867/24.45</f>
        <v>0</v>
      </c>
      <c r="J1867" s="99">
        <f t="shared" si="74"/>
        <v>0</v>
      </c>
      <c r="K1867" s="99">
        <f t="shared" si="74"/>
        <v>0</v>
      </c>
      <c r="L1867" s="99">
        <f t="shared" si="74"/>
        <v>0</v>
      </c>
      <c r="M1867" s="99">
        <f t="shared" si="74"/>
        <v>0</v>
      </c>
      <c r="N1867" s="99">
        <f t="shared" si="73"/>
        <v>0</v>
      </c>
      <c r="O1867" s="99">
        <f t="shared" si="73"/>
        <v>0</v>
      </c>
      <c r="P1867" s="99">
        <f t="shared" si="73"/>
        <v>0</v>
      </c>
      <c r="Q1867" s="99">
        <f t="shared" si="73"/>
        <v>0</v>
      </c>
      <c r="R1867" s="99">
        <f t="shared" si="73"/>
        <v>0</v>
      </c>
      <c r="S1867" s="101"/>
      <c r="T1867" s="99">
        <v>0</v>
      </c>
      <c r="U1867" s="99">
        <v>0</v>
      </c>
      <c r="V1867" s="99">
        <v>0</v>
      </c>
      <c r="W1867" s="99">
        <v>0</v>
      </c>
      <c r="X1867" s="99">
        <v>0</v>
      </c>
      <c r="Y1867" s="99">
        <v>0</v>
      </c>
      <c r="Z1867" s="99">
        <v>0</v>
      </c>
      <c r="AA1867" s="99">
        <v>0</v>
      </c>
      <c r="AB1867" s="99">
        <v>0</v>
      </c>
      <c r="AC1867" s="99">
        <v>0</v>
      </c>
    </row>
    <row r="1868" spans="1:29" s="98" customFormat="1" x14ac:dyDescent="0.25">
      <c r="A1868" s="98" t="s">
        <v>142</v>
      </c>
      <c r="B1868" s="98" t="s">
        <v>236</v>
      </c>
      <c r="C1868" s="98" t="s">
        <v>296</v>
      </c>
      <c r="D1868" s="98">
        <v>2019</v>
      </c>
      <c r="E1868" s="98">
        <v>2019</v>
      </c>
      <c r="F1868" s="98" t="s">
        <v>272</v>
      </c>
      <c r="G1868" s="98" t="s">
        <v>273</v>
      </c>
      <c r="H1868" s="98" t="s">
        <v>274</v>
      </c>
      <c r="I1868" s="99">
        <f t="shared" si="74"/>
        <v>0</v>
      </c>
      <c r="J1868" s="99">
        <f t="shared" si="74"/>
        <v>0</v>
      </c>
      <c r="K1868" s="99">
        <f t="shared" si="74"/>
        <v>0</v>
      </c>
      <c r="L1868" s="99">
        <f t="shared" si="74"/>
        <v>0</v>
      </c>
      <c r="M1868" s="99">
        <f t="shared" si="74"/>
        <v>0</v>
      </c>
      <c r="N1868" s="99">
        <f t="shared" si="73"/>
        <v>0</v>
      </c>
      <c r="O1868" s="99">
        <f t="shared" si="73"/>
        <v>0</v>
      </c>
      <c r="P1868" s="99">
        <f t="shared" si="73"/>
        <v>0</v>
      </c>
      <c r="Q1868" s="99">
        <f t="shared" si="73"/>
        <v>0</v>
      </c>
      <c r="R1868" s="99">
        <f t="shared" si="73"/>
        <v>0</v>
      </c>
      <c r="S1868" s="101"/>
      <c r="T1868" s="99">
        <v>0</v>
      </c>
      <c r="U1868" s="99">
        <v>0</v>
      </c>
      <c r="V1868" s="99">
        <v>0</v>
      </c>
      <c r="W1868" s="99">
        <v>0</v>
      </c>
      <c r="X1868" s="99">
        <v>0</v>
      </c>
      <c r="Y1868" s="99">
        <v>0</v>
      </c>
      <c r="Z1868" s="99">
        <v>0</v>
      </c>
      <c r="AA1868" s="99">
        <v>0</v>
      </c>
      <c r="AB1868" s="99">
        <v>0</v>
      </c>
      <c r="AC1868" s="99">
        <v>0</v>
      </c>
    </row>
    <row r="1869" spans="1:29" s="98" customFormat="1" x14ac:dyDescent="0.25">
      <c r="A1869" s="98" t="s">
        <v>142</v>
      </c>
      <c r="B1869" s="98" t="s">
        <v>236</v>
      </c>
      <c r="C1869" s="98" t="s">
        <v>296</v>
      </c>
      <c r="D1869" s="98">
        <v>2019</v>
      </c>
      <c r="E1869" s="98">
        <v>2019</v>
      </c>
      <c r="F1869" s="98" t="s">
        <v>272</v>
      </c>
      <c r="G1869" s="98" t="s">
        <v>273</v>
      </c>
      <c r="H1869" s="98" t="s">
        <v>275</v>
      </c>
      <c r="I1869" s="99">
        <f t="shared" si="74"/>
        <v>5.7878445807770962E-2</v>
      </c>
      <c r="J1869" s="99">
        <f t="shared" si="74"/>
        <v>8.5805807770961157E-3</v>
      </c>
      <c r="K1869" s="99">
        <f t="shared" si="74"/>
        <v>3.1489112474437629E-3</v>
      </c>
      <c r="L1869" s="99">
        <f t="shared" si="74"/>
        <v>1.7444482617586911E-3</v>
      </c>
      <c r="M1869" s="99">
        <f t="shared" si="74"/>
        <v>4.492662576687117E-4</v>
      </c>
      <c r="N1869" s="99">
        <f t="shared" si="73"/>
        <v>1.368035991820041E-7</v>
      </c>
      <c r="O1869" s="99">
        <f t="shared" si="73"/>
        <v>0</v>
      </c>
      <c r="P1869" s="99">
        <f t="shared" si="73"/>
        <v>0</v>
      </c>
      <c r="Q1869" s="99">
        <f t="shared" si="73"/>
        <v>0</v>
      </c>
      <c r="R1869" s="99">
        <f t="shared" si="73"/>
        <v>0</v>
      </c>
      <c r="S1869" s="101"/>
      <c r="T1869" s="99">
        <v>1.43E-5</v>
      </c>
      <c r="U1869" s="99">
        <v>2.12E-6</v>
      </c>
      <c r="V1869" s="99">
        <v>7.7800000000000001E-7</v>
      </c>
      <c r="W1869" s="99">
        <v>4.3099999999999998E-7</v>
      </c>
      <c r="X1869" s="99">
        <v>1.11E-7</v>
      </c>
      <c r="Y1869" s="99">
        <v>3.3800000000000002E-11</v>
      </c>
      <c r="Z1869" s="99">
        <v>0</v>
      </c>
      <c r="AA1869" s="99">
        <v>0</v>
      </c>
      <c r="AB1869" s="99">
        <v>0</v>
      </c>
      <c r="AC1869" s="99">
        <v>0</v>
      </c>
    </row>
    <row r="1870" spans="1:29" s="98" customFormat="1" x14ac:dyDescent="0.25">
      <c r="A1870" s="98" t="s">
        <v>142</v>
      </c>
      <c r="B1870" s="98" t="s">
        <v>236</v>
      </c>
      <c r="C1870" s="98" t="s">
        <v>296</v>
      </c>
      <c r="D1870" s="98">
        <v>2019</v>
      </c>
      <c r="E1870" s="98">
        <v>2019</v>
      </c>
      <c r="F1870" s="98" t="s">
        <v>272</v>
      </c>
      <c r="G1870" s="98" t="s">
        <v>273</v>
      </c>
      <c r="H1870" s="98" t="s">
        <v>276</v>
      </c>
      <c r="I1870" s="99">
        <f t="shared" si="74"/>
        <v>0.54640490797546015</v>
      </c>
      <c r="J1870" s="99">
        <f t="shared" si="74"/>
        <v>0.25903640081799589</v>
      </c>
      <c r="K1870" s="99">
        <f t="shared" si="74"/>
        <v>0.16189775051124747</v>
      </c>
      <c r="L1870" s="99">
        <f t="shared" si="74"/>
        <v>0.10847149284253581</v>
      </c>
      <c r="M1870" s="99">
        <f t="shared" si="74"/>
        <v>5.342625766871166E-2</v>
      </c>
      <c r="N1870" s="99">
        <f t="shared" si="73"/>
        <v>3.7965022494887528E-3</v>
      </c>
      <c r="O1870" s="99">
        <f t="shared" si="73"/>
        <v>1.3680359918200407E-3</v>
      </c>
      <c r="P1870" s="99">
        <f t="shared" si="73"/>
        <v>3.2581922290388543E-4</v>
      </c>
      <c r="Q1870" s="99">
        <f t="shared" si="73"/>
        <v>1.0847149284253578E-4</v>
      </c>
      <c r="R1870" s="99">
        <f t="shared" si="73"/>
        <v>3.5455607361963191E-5</v>
      </c>
      <c r="S1870" s="101"/>
      <c r="T1870" s="99">
        <v>1.35E-4</v>
      </c>
      <c r="U1870" s="99">
        <v>6.3999999999999997E-5</v>
      </c>
      <c r="V1870" s="99">
        <v>4.0000000000000003E-5</v>
      </c>
      <c r="W1870" s="99">
        <v>2.6800000000000001E-5</v>
      </c>
      <c r="X1870" s="99">
        <v>1.3200000000000001E-5</v>
      </c>
      <c r="Y1870" s="99">
        <v>9.3799999999999996E-7</v>
      </c>
      <c r="Z1870" s="99">
        <v>3.3799999999999998E-7</v>
      </c>
      <c r="AA1870" s="99">
        <v>8.05E-8</v>
      </c>
      <c r="AB1870" s="99">
        <v>2.6799999999999998E-8</v>
      </c>
      <c r="AC1870" s="99">
        <v>8.7600000000000004E-9</v>
      </c>
    </row>
    <row r="1871" spans="1:29" s="98" customFormat="1" x14ac:dyDescent="0.25">
      <c r="A1871" s="98" t="s">
        <v>142</v>
      </c>
      <c r="B1871" s="98" t="s">
        <v>236</v>
      </c>
      <c r="C1871" s="98" t="s">
        <v>296</v>
      </c>
      <c r="D1871" s="98">
        <v>2019</v>
      </c>
      <c r="E1871" s="98">
        <v>2019</v>
      </c>
      <c r="F1871" s="98" t="s">
        <v>272</v>
      </c>
      <c r="G1871" s="98" t="s">
        <v>277</v>
      </c>
      <c r="H1871" s="98" t="s">
        <v>274</v>
      </c>
      <c r="I1871" s="99">
        <f t="shared" si="74"/>
        <v>5.7878445807770962E-2</v>
      </c>
      <c r="J1871" s="99">
        <f t="shared" si="74"/>
        <v>1.7687329243353783E-2</v>
      </c>
      <c r="K1871" s="99">
        <f t="shared" si="74"/>
        <v>1.0523353783231085E-2</v>
      </c>
      <c r="L1871" s="99">
        <f t="shared" si="74"/>
        <v>6.6378077709611455E-3</v>
      </c>
      <c r="M1871" s="99">
        <f t="shared" si="74"/>
        <v>3.059867484662577E-3</v>
      </c>
      <c r="N1871" s="99">
        <f t="shared" si="73"/>
        <v>1.0685251533742331E-4</v>
      </c>
      <c r="O1871" s="99">
        <f t="shared" si="73"/>
        <v>6.51638445807771E-5</v>
      </c>
      <c r="P1871" s="99">
        <f t="shared" si="73"/>
        <v>1.3882732106339468E-5</v>
      </c>
      <c r="Q1871" s="99">
        <f t="shared" si="73"/>
        <v>4.5736114519427407E-6</v>
      </c>
      <c r="R1871" s="99">
        <f t="shared" si="73"/>
        <v>1.566360736196319E-6</v>
      </c>
      <c r="S1871" s="101"/>
      <c r="T1871" s="99">
        <v>1.43E-5</v>
      </c>
      <c r="U1871" s="99">
        <v>4.3699999999999997E-6</v>
      </c>
      <c r="V1871" s="99">
        <v>2.6000000000000001E-6</v>
      </c>
      <c r="W1871" s="99">
        <v>1.64E-6</v>
      </c>
      <c r="X1871" s="99">
        <v>7.5600000000000005E-7</v>
      </c>
      <c r="Y1871" s="99">
        <v>2.6400000000000001E-8</v>
      </c>
      <c r="Z1871" s="99">
        <v>1.6099999999999999E-8</v>
      </c>
      <c r="AA1871" s="99">
        <v>3.4299999999999999E-9</v>
      </c>
      <c r="AB1871" s="99">
        <v>1.13E-9</v>
      </c>
      <c r="AC1871" s="99">
        <v>3.8700000000000001E-10</v>
      </c>
    </row>
    <row r="1872" spans="1:29" s="98" customFormat="1" x14ac:dyDescent="0.25">
      <c r="A1872" s="98" t="s">
        <v>142</v>
      </c>
      <c r="B1872" s="98" t="s">
        <v>236</v>
      </c>
      <c r="C1872" s="98" t="s">
        <v>296</v>
      </c>
      <c r="D1872" s="98">
        <v>2019</v>
      </c>
      <c r="E1872" s="98">
        <v>2019</v>
      </c>
      <c r="F1872" s="98" t="s">
        <v>272</v>
      </c>
      <c r="G1872" s="98" t="s">
        <v>277</v>
      </c>
      <c r="H1872" s="98" t="s">
        <v>275</v>
      </c>
      <c r="I1872" s="99">
        <f t="shared" si="74"/>
        <v>0.16634993865030678</v>
      </c>
      <c r="J1872" s="99">
        <f t="shared" si="74"/>
        <v>6.1521145194274027E-2</v>
      </c>
      <c r="K1872" s="99">
        <f t="shared" si="74"/>
        <v>3.3067615541922293E-2</v>
      </c>
      <c r="L1872" s="99">
        <f t="shared" si="74"/>
        <v>2.4810830265848668E-2</v>
      </c>
      <c r="M1872" s="99">
        <f t="shared" si="74"/>
        <v>1.1697112474437627E-2</v>
      </c>
      <c r="N1872" s="99">
        <f t="shared" si="73"/>
        <v>4.2498159509202454E-4</v>
      </c>
      <c r="O1872" s="99">
        <f t="shared" si="73"/>
        <v>2.5579844580777097E-4</v>
      </c>
      <c r="P1872" s="99">
        <f t="shared" si="73"/>
        <v>5.4640490797546015E-5</v>
      </c>
      <c r="Q1872" s="99">
        <f t="shared" si="73"/>
        <v>1.720163599182004E-5</v>
      </c>
      <c r="R1872" s="99">
        <f t="shared" si="73"/>
        <v>5.4235746421267891E-6</v>
      </c>
      <c r="S1872" s="101"/>
      <c r="T1872" s="99">
        <v>4.1100000000000003E-5</v>
      </c>
      <c r="U1872" s="99">
        <v>1.52E-5</v>
      </c>
      <c r="V1872" s="99">
        <v>8.1699999999999997E-6</v>
      </c>
      <c r="W1872" s="99">
        <v>6.1299999999999998E-6</v>
      </c>
      <c r="X1872" s="99">
        <v>2.8899999999999999E-6</v>
      </c>
      <c r="Y1872" s="99">
        <v>1.05E-7</v>
      </c>
      <c r="Z1872" s="99">
        <v>6.3199999999999997E-8</v>
      </c>
      <c r="AA1872" s="99">
        <v>1.35E-8</v>
      </c>
      <c r="AB1872" s="99">
        <v>4.25E-9</v>
      </c>
      <c r="AC1872" s="99">
        <v>1.3399999999999999E-9</v>
      </c>
    </row>
    <row r="1873" spans="1:29" s="98" customFormat="1" x14ac:dyDescent="0.25">
      <c r="A1873" s="98" t="s">
        <v>142</v>
      </c>
      <c r="B1873" s="98" t="s">
        <v>236</v>
      </c>
      <c r="C1873" s="98" t="s">
        <v>296</v>
      </c>
      <c r="D1873" s="98">
        <v>2019</v>
      </c>
      <c r="E1873" s="98">
        <v>2019</v>
      </c>
      <c r="F1873" s="98" t="s">
        <v>272</v>
      </c>
      <c r="G1873" s="98" t="s">
        <v>277</v>
      </c>
      <c r="H1873" s="98" t="s">
        <v>276</v>
      </c>
      <c r="I1873" s="99">
        <f t="shared" si="74"/>
        <v>0.24851304703476484</v>
      </c>
      <c r="J1873" s="99">
        <f t="shared" si="74"/>
        <v>0.11170944785276074</v>
      </c>
      <c r="K1873" s="99">
        <f t="shared" si="74"/>
        <v>6.9211288343558289E-2</v>
      </c>
      <c r="L1873" s="99">
        <f t="shared" si="74"/>
        <v>4.6545603271983642E-2</v>
      </c>
      <c r="M1873" s="99">
        <f t="shared" si="74"/>
        <v>2.2220466257668711E-2</v>
      </c>
      <c r="N1873" s="99">
        <f t="shared" si="73"/>
        <v>2.5822691206543965E-3</v>
      </c>
      <c r="O1873" s="99">
        <f t="shared" si="73"/>
        <v>5.0593047034764823E-4</v>
      </c>
      <c r="P1873" s="99">
        <f t="shared" si="73"/>
        <v>1.108999591002045E-4</v>
      </c>
      <c r="Q1873" s="99">
        <f t="shared" si="73"/>
        <v>3.5577030674846623E-5</v>
      </c>
      <c r="R1873" s="99">
        <f t="shared" si="73"/>
        <v>1.1494740286298569E-5</v>
      </c>
      <c r="S1873" s="101"/>
      <c r="T1873" s="99">
        <v>6.1400000000000002E-5</v>
      </c>
      <c r="U1873" s="99">
        <v>2.76E-5</v>
      </c>
      <c r="V1873" s="99">
        <v>1.7099999999999999E-5</v>
      </c>
      <c r="W1873" s="99">
        <v>1.15E-5</v>
      </c>
      <c r="X1873" s="99">
        <v>5.49E-6</v>
      </c>
      <c r="Y1873" s="99">
        <v>6.3799999999999997E-7</v>
      </c>
      <c r="Z1873" s="99">
        <v>1.2499999999999999E-7</v>
      </c>
      <c r="AA1873" s="99">
        <v>2.7400000000000001E-8</v>
      </c>
      <c r="AB1873" s="99">
        <v>8.7899999999999996E-9</v>
      </c>
      <c r="AC1873" s="99">
        <v>2.8400000000000001E-9</v>
      </c>
    </row>
    <row r="1874" spans="1:29" s="98" customFormat="1" x14ac:dyDescent="0.25">
      <c r="A1874" s="98" t="s">
        <v>142</v>
      </c>
      <c r="B1874" s="98" t="s">
        <v>236</v>
      </c>
      <c r="C1874" s="98" t="s">
        <v>296</v>
      </c>
      <c r="D1874" s="98">
        <v>2019</v>
      </c>
      <c r="E1874" s="98">
        <v>2019</v>
      </c>
      <c r="F1874" s="98" t="s">
        <v>272</v>
      </c>
      <c r="G1874" s="98" t="s">
        <v>278</v>
      </c>
      <c r="H1874" s="98" t="s">
        <v>274</v>
      </c>
      <c r="I1874" s="99">
        <f t="shared" si="74"/>
        <v>2.4487034764826176E-2</v>
      </c>
      <c r="J1874" s="99">
        <f t="shared" si="74"/>
        <v>7.4831008337265855E-3</v>
      </c>
      <c r="K1874" s="99">
        <f t="shared" si="74"/>
        <v>4.452188139059305E-3</v>
      </c>
      <c r="L1874" s="99">
        <f t="shared" si="74"/>
        <v>2.8083032877143314E-3</v>
      </c>
      <c r="M1874" s="99">
        <f t="shared" si="74"/>
        <v>1.2945593204341677E-3</v>
      </c>
      <c r="N1874" s="99">
        <f t="shared" si="73"/>
        <v>4.5206833411986911E-5</v>
      </c>
      <c r="O1874" s="99">
        <f t="shared" si="73"/>
        <v>2.7569318861097997E-5</v>
      </c>
      <c r="P1874" s="99">
        <f t="shared" si="73"/>
        <v>5.8734635834513291E-6</v>
      </c>
      <c r="Q1874" s="99">
        <f t="shared" si="73"/>
        <v>1.9349894604373129E-6</v>
      </c>
      <c r="R1874" s="99">
        <f t="shared" si="73"/>
        <v>6.6269108069844184E-7</v>
      </c>
      <c r="S1874" s="101"/>
      <c r="T1874" s="99">
        <v>6.0499999999999997E-6</v>
      </c>
      <c r="U1874" s="99">
        <v>1.8488461538461499E-6</v>
      </c>
      <c r="V1874" s="99">
        <v>1.1000000000000001E-6</v>
      </c>
      <c r="W1874" s="99">
        <v>6.93846153846154E-7</v>
      </c>
      <c r="X1874" s="99">
        <v>3.1984615384615401E-7</v>
      </c>
      <c r="Y1874" s="99">
        <v>1.11692307692308E-8</v>
      </c>
      <c r="Z1874" s="99">
        <v>6.81153846153846E-9</v>
      </c>
      <c r="AA1874" s="99">
        <v>1.4511538461538499E-9</v>
      </c>
      <c r="AB1874" s="99">
        <v>4.7807692307692297E-10</v>
      </c>
      <c r="AC1874" s="99">
        <v>1.63730769230769E-10</v>
      </c>
    </row>
    <row r="1875" spans="1:29" s="98" customFormat="1" x14ac:dyDescent="0.25">
      <c r="A1875" s="98" t="s">
        <v>142</v>
      </c>
      <c r="B1875" s="98" t="s">
        <v>236</v>
      </c>
      <c r="C1875" s="98" t="s">
        <v>296</v>
      </c>
      <c r="D1875" s="98">
        <v>2019</v>
      </c>
      <c r="E1875" s="98">
        <v>2019</v>
      </c>
      <c r="F1875" s="98" t="s">
        <v>272</v>
      </c>
      <c r="G1875" s="98" t="s">
        <v>278</v>
      </c>
      <c r="H1875" s="98" t="s">
        <v>275</v>
      </c>
      <c r="I1875" s="99">
        <f t="shared" si="74"/>
        <v>7.0378820198206543E-2</v>
      </c>
      <c r="J1875" s="99">
        <f t="shared" si="74"/>
        <v>2.602817681296209E-2</v>
      </c>
      <c r="K1875" s="99">
        <f t="shared" si="74"/>
        <v>1.3990145036967118E-2</v>
      </c>
      <c r="L1875" s="99">
        <f t="shared" si="74"/>
        <v>1.049688972785906E-2</v>
      </c>
      <c r="M1875" s="99">
        <f t="shared" si="74"/>
        <v>4.9487783545697746E-3</v>
      </c>
      <c r="N1875" s="99">
        <f t="shared" si="73"/>
        <v>1.7979990561585644E-4</v>
      </c>
      <c r="O1875" s="99">
        <f t="shared" si="73"/>
        <v>1.0822241938021063E-4</v>
      </c>
      <c r="P1875" s="99">
        <f t="shared" si="73"/>
        <v>2.3117130722038695E-5</v>
      </c>
      <c r="Q1875" s="99">
        <f t="shared" si="73"/>
        <v>7.2776152273084664E-6</v>
      </c>
      <c r="R1875" s="99">
        <f t="shared" si="73"/>
        <v>2.2945892716690266E-6</v>
      </c>
      <c r="S1875" s="101"/>
      <c r="T1875" s="99">
        <v>1.7388461538461499E-5</v>
      </c>
      <c r="U1875" s="99">
        <v>6.4307692307692303E-6</v>
      </c>
      <c r="V1875" s="99">
        <v>3.45653846153846E-6</v>
      </c>
      <c r="W1875" s="99">
        <v>2.5934615384615401E-6</v>
      </c>
      <c r="X1875" s="99">
        <v>1.22269230769231E-6</v>
      </c>
      <c r="Y1875" s="99">
        <v>4.4423076923076903E-8</v>
      </c>
      <c r="Z1875" s="99">
        <v>2.67384615384615E-8</v>
      </c>
      <c r="AA1875" s="99">
        <v>5.7115384615384601E-9</v>
      </c>
      <c r="AB1875" s="99">
        <v>1.79807692307692E-9</v>
      </c>
      <c r="AC1875" s="99">
        <v>5.6692307692307704E-10</v>
      </c>
    </row>
    <row r="1876" spans="1:29" s="98" customFormat="1" x14ac:dyDescent="0.25">
      <c r="A1876" s="98" t="s">
        <v>142</v>
      </c>
      <c r="B1876" s="98" t="s">
        <v>236</v>
      </c>
      <c r="C1876" s="98" t="s">
        <v>296</v>
      </c>
      <c r="D1876" s="98">
        <v>2019</v>
      </c>
      <c r="E1876" s="98">
        <v>2019</v>
      </c>
      <c r="F1876" s="98" t="s">
        <v>272</v>
      </c>
      <c r="G1876" s="98" t="s">
        <v>278</v>
      </c>
      <c r="H1876" s="98" t="s">
        <v>276</v>
      </c>
      <c r="I1876" s="99">
        <f t="shared" si="74"/>
        <v>0.10514013528393906</v>
      </c>
      <c r="J1876" s="99">
        <f t="shared" si="74"/>
        <v>4.7261689476168101E-2</v>
      </c>
      <c r="K1876" s="99">
        <f t="shared" si="74"/>
        <v>2.9281698914582332E-2</v>
      </c>
      <c r="L1876" s="99">
        <f t="shared" si="74"/>
        <v>1.969237061507002E-2</v>
      </c>
      <c r="M1876" s="99">
        <f t="shared" si="74"/>
        <v>9.4009664936290805E-3</v>
      </c>
      <c r="N1876" s="99">
        <f t="shared" si="73"/>
        <v>1.0924984741230144E-3</v>
      </c>
      <c r="O1876" s="99">
        <f t="shared" si="73"/>
        <v>2.1404750668554357E-4</v>
      </c>
      <c r="P1876" s="99">
        <f t="shared" si="73"/>
        <v>4.6919213465471166E-5</v>
      </c>
      <c r="Q1876" s="99">
        <f t="shared" si="73"/>
        <v>1.5051820670127402E-5</v>
      </c>
      <c r="R1876" s="99">
        <f t="shared" si="73"/>
        <v>4.8631593518955416E-6</v>
      </c>
      <c r="S1876" s="101"/>
      <c r="T1876" s="99">
        <v>2.5976923076923099E-5</v>
      </c>
      <c r="U1876" s="99">
        <v>1.16769230769231E-5</v>
      </c>
      <c r="V1876" s="99">
        <v>7.2346153846153797E-6</v>
      </c>
      <c r="W1876" s="99">
        <v>4.8653846153846197E-6</v>
      </c>
      <c r="X1876" s="99">
        <v>2.3226923076923101E-6</v>
      </c>
      <c r="Y1876" s="99">
        <v>2.6992307692307698E-7</v>
      </c>
      <c r="Z1876" s="99">
        <v>5.28846153846154E-8</v>
      </c>
      <c r="AA1876" s="99">
        <v>1.1592307692307699E-8</v>
      </c>
      <c r="AB1876" s="99">
        <v>3.7188461538461498E-9</v>
      </c>
      <c r="AC1876" s="99">
        <v>1.2015384615384599E-9</v>
      </c>
    </row>
    <row r="1877" spans="1:29" s="98" customFormat="1" x14ac:dyDescent="0.25">
      <c r="A1877" s="98" t="s">
        <v>142</v>
      </c>
      <c r="B1877" s="98" t="s">
        <v>236</v>
      </c>
      <c r="C1877" s="98" t="s">
        <v>296</v>
      </c>
      <c r="D1877" s="98">
        <v>2019</v>
      </c>
      <c r="E1877" s="98">
        <v>2019</v>
      </c>
      <c r="F1877" s="98" t="s">
        <v>279</v>
      </c>
      <c r="G1877" s="98" t="s">
        <v>273</v>
      </c>
      <c r="H1877" s="98" t="s">
        <v>274</v>
      </c>
      <c r="I1877" s="99">
        <f t="shared" si="74"/>
        <v>0</v>
      </c>
      <c r="J1877" s="99">
        <f t="shared" si="74"/>
        <v>0</v>
      </c>
      <c r="K1877" s="99">
        <f t="shared" si="74"/>
        <v>0</v>
      </c>
      <c r="L1877" s="99">
        <f t="shared" si="74"/>
        <v>0</v>
      </c>
      <c r="M1877" s="99">
        <f t="shared" si="74"/>
        <v>0</v>
      </c>
      <c r="N1877" s="99">
        <f t="shared" si="73"/>
        <v>0</v>
      </c>
      <c r="O1877" s="99">
        <f t="shared" si="73"/>
        <v>0</v>
      </c>
      <c r="P1877" s="99">
        <f t="shared" si="73"/>
        <v>0</v>
      </c>
      <c r="Q1877" s="99">
        <f t="shared" si="73"/>
        <v>0</v>
      </c>
      <c r="R1877" s="99">
        <f t="shared" si="73"/>
        <v>0</v>
      </c>
      <c r="S1877" s="101"/>
      <c r="T1877" s="99">
        <v>0</v>
      </c>
      <c r="U1877" s="99">
        <v>0</v>
      </c>
      <c r="V1877" s="99">
        <v>0</v>
      </c>
      <c r="W1877" s="99">
        <v>0</v>
      </c>
      <c r="X1877" s="99">
        <v>0</v>
      </c>
      <c r="Y1877" s="99">
        <v>0</v>
      </c>
      <c r="Z1877" s="99">
        <v>0</v>
      </c>
      <c r="AA1877" s="99">
        <v>0</v>
      </c>
      <c r="AB1877" s="99">
        <v>0</v>
      </c>
      <c r="AC1877" s="99">
        <v>0</v>
      </c>
    </row>
    <row r="1878" spans="1:29" s="98" customFormat="1" x14ac:dyDescent="0.25">
      <c r="A1878" s="98" t="s">
        <v>142</v>
      </c>
      <c r="B1878" s="98" t="s">
        <v>236</v>
      </c>
      <c r="C1878" s="98" t="s">
        <v>296</v>
      </c>
      <c r="D1878" s="98">
        <v>2019</v>
      </c>
      <c r="E1878" s="98">
        <v>2019</v>
      </c>
      <c r="F1878" s="98" t="s">
        <v>279</v>
      </c>
      <c r="G1878" s="98" t="s">
        <v>273</v>
      </c>
      <c r="H1878" s="98" t="s">
        <v>275</v>
      </c>
      <c r="I1878" s="99">
        <f t="shared" si="74"/>
        <v>5.7878445807770962E-2</v>
      </c>
      <c r="J1878" s="99">
        <f t="shared" si="74"/>
        <v>8.5805807770961157E-3</v>
      </c>
      <c r="K1878" s="99">
        <f t="shared" si="74"/>
        <v>3.1489112474437629E-3</v>
      </c>
      <c r="L1878" s="99">
        <f t="shared" si="74"/>
        <v>1.7444482617586911E-3</v>
      </c>
      <c r="M1878" s="99">
        <f t="shared" si="74"/>
        <v>4.492662576687117E-4</v>
      </c>
      <c r="N1878" s="99">
        <f t="shared" si="73"/>
        <v>1.368035991820041E-7</v>
      </c>
      <c r="O1878" s="99">
        <f t="shared" si="73"/>
        <v>0</v>
      </c>
      <c r="P1878" s="99">
        <f t="shared" si="73"/>
        <v>0</v>
      </c>
      <c r="Q1878" s="99">
        <f t="shared" si="73"/>
        <v>0</v>
      </c>
      <c r="R1878" s="99">
        <f t="shared" si="73"/>
        <v>0</v>
      </c>
      <c r="S1878" s="101"/>
      <c r="T1878" s="99">
        <v>1.43E-5</v>
      </c>
      <c r="U1878" s="99">
        <v>2.12E-6</v>
      </c>
      <c r="V1878" s="99">
        <v>7.7800000000000001E-7</v>
      </c>
      <c r="W1878" s="99">
        <v>4.3099999999999998E-7</v>
      </c>
      <c r="X1878" s="99">
        <v>1.11E-7</v>
      </c>
      <c r="Y1878" s="99">
        <v>3.3800000000000002E-11</v>
      </c>
      <c r="Z1878" s="99">
        <v>0</v>
      </c>
      <c r="AA1878" s="99">
        <v>0</v>
      </c>
      <c r="AB1878" s="99">
        <v>0</v>
      </c>
      <c r="AC1878" s="99">
        <v>0</v>
      </c>
    </row>
    <row r="1879" spans="1:29" s="98" customFormat="1" x14ac:dyDescent="0.25">
      <c r="A1879" s="98" t="s">
        <v>142</v>
      </c>
      <c r="B1879" s="98" t="s">
        <v>236</v>
      </c>
      <c r="C1879" s="98" t="s">
        <v>296</v>
      </c>
      <c r="D1879" s="98">
        <v>2019</v>
      </c>
      <c r="E1879" s="98">
        <v>2019</v>
      </c>
      <c r="F1879" s="98" t="s">
        <v>279</v>
      </c>
      <c r="G1879" s="98" t="s">
        <v>273</v>
      </c>
      <c r="H1879" s="98" t="s">
        <v>276</v>
      </c>
      <c r="I1879" s="99">
        <f t="shared" si="74"/>
        <v>0.54640490797546015</v>
      </c>
      <c r="J1879" s="99">
        <f t="shared" si="74"/>
        <v>0.25903640081799589</v>
      </c>
      <c r="K1879" s="99">
        <f t="shared" si="74"/>
        <v>0.16189775051124747</v>
      </c>
      <c r="L1879" s="99">
        <f t="shared" si="74"/>
        <v>0.10847149284253581</v>
      </c>
      <c r="M1879" s="99">
        <f t="shared" si="74"/>
        <v>5.342625766871166E-2</v>
      </c>
      <c r="N1879" s="99">
        <f t="shared" si="73"/>
        <v>3.7965022494887528E-3</v>
      </c>
      <c r="O1879" s="99">
        <f t="shared" si="73"/>
        <v>1.3680359918200407E-3</v>
      </c>
      <c r="P1879" s="99">
        <f t="shared" si="73"/>
        <v>3.2581922290388543E-4</v>
      </c>
      <c r="Q1879" s="99">
        <f t="shared" si="73"/>
        <v>1.0847149284253578E-4</v>
      </c>
      <c r="R1879" s="99">
        <f t="shared" si="73"/>
        <v>3.5455607361963191E-5</v>
      </c>
      <c r="S1879" s="101"/>
      <c r="T1879" s="99">
        <v>1.35E-4</v>
      </c>
      <c r="U1879" s="99">
        <v>6.3999999999999997E-5</v>
      </c>
      <c r="V1879" s="99">
        <v>4.0000000000000003E-5</v>
      </c>
      <c r="W1879" s="99">
        <v>2.6800000000000001E-5</v>
      </c>
      <c r="X1879" s="99">
        <v>1.3200000000000001E-5</v>
      </c>
      <c r="Y1879" s="99">
        <v>9.3799999999999996E-7</v>
      </c>
      <c r="Z1879" s="99">
        <v>3.3799999999999998E-7</v>
      </c>
      <c r="AA1879" s="99">
        <v>8.05E-8</v>
      </c>
      <c r="AB1879" s="99">
        <v>2.6799999999999998E-8</v>
      </c>
      <c r="AC1879" s="99">
        <v>8.7600000000000004E-9</v>
      </c>
    </row>
    <row r="1880" spans="1:29" s="98" customFormat="1" x14ac:dyDescent="0.25">
      <c r="A1880" s="98" t="s">
        <v>142</v>
      </c>
      <c r="B1880" s="98" t="s">
        <v>236</v>
      </c>
      <c r="C1880" s="98" t="s">
        <v>296</v>
      </c>
      <c r="D1880" s="98">
        <v>2019</v>
      </c>
      <c r="E1880" s="98">
        <v>2019</v>
      </c>
      <c r="F1880" s="98" t="s">
        <v>279</v>
      </c>
      <c r="G1880" s="98" t="s">
        <v>277</v>
      </c>
      <c r="H1880" s="98" t="s">
        <v>274</v>
      </c>
      <c r="I1880" s="99">
        <f t="shared" si="74"/>
        <v>5.7878445807770962E-2</v>
      </c>
      <c r="J1880" s="99">
        <f t="shared" si="74"/>
        <v>1.7687329243353783E-2</v>
      </c>
      <c r="K1880" s="99">
        <f t="shared" si="74"/>
        <v>1.0523353783231085E-2</v>
      </c>
      <c r="L1880" s="99">
        <f t="shared" si="74"/>
        <v>6.6378077709611455E-3</v>
      </c>
      <c r="M1880" s="99">
        <f t="shared" si="74"/>
        <v>3.059867484662577E-3</v>
      </c>
      <c r="N1880" s="99">
        <f t="shared" si="73"/>
        <v>1.0685251533742331E-4</v>
      </c>
      <c r="O1880" s="99">
        <f t="shared" si="73"/>
        <v>6.51638445807771E-5</v>
      </c>
      <c r="P1880" s="99">
        <f t="shared" si="73"/>
        <v>1.3882732106339468E-5</v>
      </c>
      <c r="Q1880" s="99">
        <f t="shared" si="73"/>
        <v>4.5736114519427407E-6</v>
      </c>
      <c r="R1880" s="99">
        <f t="shared" si="73"/>
        <v>1.566360736196319E-6</v>
      </c>
      <c r="S1880" s="101"/>
      <c r="T1880" s="99">
        <v>1.43E-5</v>
      </c>
      <c r="U1880" s="99">
        <v>4.3699999999999997E-6</v>
      </c>
      <c r="V1880" s="99">
        <v>2.6000000000000001E-6</v>
      </c>
      <c r="W1880" s="99">
        <v>1.64E-6</v>
      </c>
      <c r="X1880" s="99">
        <v>7.5600000000000005E-7</v>
      </c>
      <c r="Y1880" s="99">
        <v>2.6400000000000001E-8</v>
      </c>
      <c r="Z1880" s="99">
        <v>1.6099999999999999E-8</v>
      </c>
      <c r="AA1880" s="99">
        <v>3.4299999999999999E-9</v>
      </c>
      <c r="AB1880" s="99">
        <v>1.13E-9</v>
      </c>
      <c r="AC1880" s="99">
        <v>3.8700000000000001E-10</v>
      </c>
    </row>
    <row r="1881" spans="1:29" s="98" customFormat="1" x14ac:dyDescent="0.25">
      <c r="A1881" s="98" t="s">
        <v>142</v>
      </c>
      <c r="B1881" s="98" t="s">
        <v>236</v>
      </c>
      <c r="C1881" s="98" t="s">
        <v>296</v>
      </c>
      <c r="D1881" s="98">
        <v>2019</v>
      </c>
      <c r="E1881" s="98">
        <v>2019</v>
      </c>
      <c r="F1881" s="98" t="s">
        <v>279</v>
      </c>
      <c r="G1881" s="98" t="s">
        <v>277</v>
      </c>
      <c r="H1881" s="98" t="s">
        <v>275</v>
      </c>
      <c r="I1881" s="99">
        <f t="shared" si="74"/>
        <v>0.16634993865030678</v>
      </c>
      <c r="J1881" s="99">
        <f t="shared" si="74"/>
        <v>6.1521145194274027E-2</v>
      </c>
      <c r="K1881" s="99">
        <f t="shared" si="74"/>
        <v>3.3067615541922293E-2</v>
      </c>
      <c r="L1881" s="99">
        <f t="shared" si="74"/>
        <v>2.4810830265848668E-2</v>
      </c>
      <c r="M1881" s="99">
        <f t="shared" si="74"/>
        <v>1.1697112474437627E-2</v>
      </c>
      <c r="N1881" s="99">
        <f t="shared" si="73"/>
        <v>4.2498159509202454E-4</v>
      </c>
      <c r="O1881" s="99">
        <f t="shared" si="73"/>
        <v>2.5579844580777097E-4</v>
      </c>
      <c r="P1881" s="99">
        <f t="shared" si="73"/>
        <v>5.4640490797546015E-5</v>
      </c>
      <c r="Q1881" s="99">
        <f t="shared" si="73"/>
        <v>1.720163599182004E-5</v>
      </c>
      <c r="R1881" s="99">
        <f t="shared" si="73"/>
        <v>5.4235746421267891E-6</v>
      </c>
      <c r="S1881" s="101"/>
      <c r="T1881" s="99">
        <v>4.1100000000000003E-5</v>
      </c>
      <c r="U1881" s="99">
        <v>1.52E-5</v>
      </c>
      <c r="V1881" s="99">
        <v>8.1699999999999997E-6</v>
      </c>
      <c r="W1881" s="99">
        <v>6.1299999999999998E-6</v>
      </c>
      <c r="X1881" s="99">
        <v>2.8899999999999999E-6</v>
      </c>
      <c r="Y1881" s="99">
        <v>1.05E-7</v>
      </c>
      <c r="Z1881" s="99">
        <v>6.3199999999999997E-8</v>
      </c>
      <c r="AA1881" s="99">
        <v>1.35E-8</v>
      </c>
      <c r="AB1881" s="99">
        <v>4.25E-9</v>
      </c>
      <c r="AC1881" s="99">
        <v>1.3399999999999999E-9</v>
      </c>
    </row>
    <row r="1882" spans="1:29" s="98" customFormat="1" x14ac:dyDescent="0.25">
      <c r="A1882" s="98" t="s">
        <v>142</v>
      </c>
      <c r="B1882" s="98" t="s">
        <v>236</v>
      </c>
      <c r="C1882" s="98" t="s">
        <v>296</v>
      </c>
      <c r="D1882" s="98">
        <v>2019</v>
      </c>
      <c r="E1882" s="98">
        <v>2019</v>
      </c>
      <c r="F1882" s="98" t="s">
        <v>279</v>
      </c>
      <c r="G1882" s="98" t="s">
        <v>277</v>
      </c>
      <c r="H1882" s="98" t="s">
        <v>276</v>
      </c>
      <c r="I1882" s="99">
        <f t="shared" si="74"/>
        <v>0.24851304703476484</v>
      </c>
      <c r="J1882" s="99">
        <f t="shared" si="74"/>
        <v>0.11170944785276074</v>
      </c>
      <c r="K1882" s="99">
        <f t="shared" si="74"/>
        <v>6.9211288343558289E-2</v>
      </c>
      <c r="L1882" s="99">
        <f t="shared" si="74"/>
        <v>4.6545603271983642E-2</v>
      </c>
      <c r="M1882" s="99">
        <f t="shared" si="74"/>
        <v>2.2220466257668711E-2</v>
      </c>
      <c r="N1882" s="99">
        <f t="shared" si="73"/>
        <v>2.5822691206543965E-3</v>
      </c>
      <c r="O1882" s="99">
        <f t="shared" si="73"/>
        <v>5.0593047034764823E-4</v>
      </c>
      <c r="P1882" s="99">
        <f t="shared" si="73"/>
        <v>1.108999591002045E-4</v>
      </c>
      <c r="Q1882" s="99">
        <f t="shared" si="73"/>
        <v>3.5577030674846623E-5</v>
      </c>
      <c r="R1882" s="99">
        <f t="shared" si="73"/>
        <v>1.1494740286298569E-5</v>
      </c>
      <c r="S1882" s="101"/>
      <c r="T1882" s="99">
        <v>6.1400000000000002E-5</v>
      </c>
      <c r="U1882" s="99">
        <v>2.76E-5</v>
      </c>
      <c r="V1882" s="99">
        <v>1.7099999999999999E-5</v>
      </c>
      <c r="W1882" s="99">
        <v>1.15E-5</v>
      </c>
      <c r="X1882" s="99">
        <v>5.49E-6</v>
      </c>
      <c r="Y1882" s="99">
        <v>6.3799999999999997E-7</v>
      </c>
      <c r="Z1882" s="99">
        <v>1.2499999999999999E-7</v>
      </c>
      <c r="AA1882" s="99">
        <v>2.7400000000000001E-8</v>
      </c>
      <c r="AB1882" s="99">
        <v>8.7899999999999996E-9</v>
      </c>
      <c r="AC1882" s="99">
        <v>2.8400000000000001E-9</v>
      </c>
    </row>
    <row r="1883" spans="1:29" s="98" customFormat="1" x14ac:dyDescent="0.25">
      <c r="A1883" s="98" t="s">
        <v>142</v>
      </c>
      <c r="B1883" s="98" t="s">
        <v>236</v>
      </c>
      <c r="C1883" s="98" t="s">
        <v>296</v>
      </c>
      <c r="D1883" s="98">
        <v>2019</v>
      </c>
      <c r="E1883" s="98">
        <v>2019</v>
      </c>
      <c r="F1883" s="98" t="s">
        <v>279</v>
      </c>
      <c r="G1883" s="98" t="s">
        <v>278</v>
      </c>
      <c r="H1883" s="98" t="s">
        <v>274</v>
      </c>
      <c r="I1883" s="99">
        <f t="shared" si="74"/>
        <v>2.4487034764826176E-2</v>
      </c>
      <c r="J1883" s="99">
        <f t="shared" si="74"/>
        <v>7.4831008337265855E-3</v>
      </c>
      <c r="K1883" s="99">
        <f t="shared" si="74"/>
        <v>4.452188139059305E-3</v>
      </c>
      <c r="L1883" s="99">
        <f t="shared" si="74"/>
        <v>2.8083032877143314E-3</v>
      </c>
      <c r="M1883" s="99">
        <f t="shared" si="74"/>
        <v>1.2945593204341677E-3</v>
      </c>
      <c r="N1883" s="99">
        <f t="shared" si="73"/>
        <v>4.5206833411986911E-5</v>
      </c>
      <c r="O1883" s="99">
        <f t="shared" si="73"/>
        <v>2.7569318861097997E-5</v>
      </c>
      <c r="P1883" s="99">
        <f t="shared" si="73"/>
        <v>5.8734635834513291E-6</v>
      </c>
      <c r="Q1883" s="99">
        <f t="shared" si="73"/>
        <v>1.9349894604373129E-6</v>
      </c>
      <c r="R1883" s="99">
        <f t="shared" si="73"/>
        <v>6.6269108069844184E-7</v>
      </c>
      <c r="S1883" s="101"/>
      <c r="T1883" s="99">
        <v>6.0499999999999997E-6</v>
      </c>
      <c r="U1883" s="99">
        <v>1.8488461538461499E-6</v>
      </c>
      <c r="V1883" s="99">
        <v>1.1000000000000001E-6</v>
      </c>
      <c r="W1883" s="99">
        <v>6.93846153846154E-7</v>
      </c>
      <c r="X1883" s="99">
        <v>3.1984615384615401E-7</v>
      </c>
      <c r="Y1883" s="99">
        <v>1.11692307692308E-8</v>
      </c>
      <c r="Z1883" s="99">
        <v>6.81153846153846E-9</v>
      </c>
      <c r="AA1883" s="99">
        <v>1.4511538461538499E-9</v>
      </c>
      <c r="AB1883" s="99">
        <v>4.7807692307692297E-10</v>
      </c>
      <c r="AC1883" s="99">
        <v>1.63730769230769E-10</v>
      </c>
    </row>
    <row r="1884" spans="1:29" s="98" customFormat="1" x14ac:dyDescent="0.25">
      <c r="A1884" s="98" t="s">
        <v>142</v>
      </c>
      <c r="B1884" s="98" t="s">
        <v>236</v>
      </c>
      <c r="C1884" s="98" t="s">
        <v>296</v>
      </c>
      <c r="D1884" s="98">
        <v>2019</v>
      </c>
      <c r="E1884" s="98">
        <v>2019</v>
      </c>
      <c r="F1884" s="98" t="s">
        <v>279</v>
      </c>
      <c r="G1884" s="98" t="s">
        <v>278</v>
      </c>
      <c r="H1884" s="98" t="s">
        <v>275</v>
      </c>
      <c r="I1884" s="99">
        <f t="shared" si="74"/>
        <v>7.0378820198206543E-2</v>
      </c>
      <c r="J1884" s="99">
        <f t="shared" si="74"/>
        <v>2.602817681296209E-2</v>
      </c>
      <c r="K1884" s="99">
        <f t="shared" si="74"/>
        <v>1.3990145036967118E-2</v>
      </c>
      <c r="L1884" s="99">
        <f t="shared" si="74"/>
        <v>1.049688972785906E-2</v>
      </c>
      <c r="M1884" s="99">
        <f t="shared" si="74"/>
        <v>4.9487783545697746E-3</v>
      </c>
      <c r="N1884" s="99">
        <f t="shared" si="73"/>
        <v>1.7979990561585644E-4</v>
      </c>
      <c r="O1884" s="99">
        <f t="shared" si="73"/>
        <v>1.0822241938021063E-4</v>
      </c>
      <c r="P1884" s="99">
        <f t="shared" si="73"/>
        <v>2.3117130722038695E-5</v>
      </c>
      <c r="Q1884" s="99">
        <f t="shared" si="73"/>
        <v>7.2776152273084664E-6</v>
      </c>
      <c r="R1884" s="99">
        <f t="shared" si="73"/>
        <v>2.2945892716690266E-6</v>
      </c>
      <c r="S1884" s="101"/>
      <c r="T1884" s="99">
        <v>1.7388461538461499E-5</v>
      </c>
      <c r="U1884" s="99">
        <v>6.4307692307692303E-6</v>
      </c>
      <c r="V1884" s="99">
        <v>3.45653846153846E-6</v>
      </c>
      <c r="W1884" s="99">
        <v>2.5934615384615401E-6</v>
      </c>
      <c r="X1884" s="99">
        <v>1.22269230769231E-6</v>
      </c>
      <c r="Y1884" s="99">
        <v>4.4423076923076903E-8</v>
      </c>
      <c r="Z1884" s="99">
        <v>2.67384615384615E-8</v>
      </c>
      <c r="AA1884" s="99">
        <v>5.7115384615384601E-9</v>
      </c>
      <c r="AB1884" s="99">
        <v>1.79807692307692E-9</v>
      </c>
      <c r="AC1884" s="99">
        <v>5.6692307692307704E-10</v>
      </c>
    </row>
    <row r="1885" spans="1:29" s="98" customFormat="1" x14ac:dyDescent="0.25">
      <c r="A1885" s="98" t="s">
        <v>142</v>
      </c>
      <c r="B1885" s="98" t="s">
        <v>236</v>
      </c>
      <c r="C1885" s="98" t="s">
        <v>296</v>
      </c>
      <c r="D1885" s="98">
        <v>2019</v>
      </c>
      <c r="E1885" s="98">
        <v>2019</v>
      </c>
      <c r="F1885" s="98" t="s">
        <v>279</v>
      </c>
      <c r="G1885" s="98" t="s">
        <v>278</v>
      </c>
      <c r="H1885" s="98" t="s">
        <v>276</v>
      </c>
      <c r="I1885" s="99">
        <f t="shared" si="74"/>
        <v>0.10514013528393906</v>
      </c>
      <c r="J1885" s="99">
        <f t="shared" si="74"/>
        <v>4.7261689476168101E-2</v>
      </c>
      <c r="K1885" s="99">
        <f t="shared" si="74"/>
        <v>2.9281698914582332E-2</v>
      </c>
      <c r="L1885" s="99">
        <f t="shared" si="74"/>
        <v>1.969237061507002E-2</v>
      </c>
      <c r="M1885" s="99">
        <f t="shared" si="74"/>
        <v>9.4009664936290805E-3</v>
      </c>
      <c r="N1885" s="99">
        <f t="shared" si="73"/>
        <v>1.0924984741230144E-3</v>
      </c>
      <c r="O1885" s="99">
        <f t="shared" si="73"/>
        <v>2.1404750668554357E-4</v>
      </c>
      <c r="P1885" s="99">
        <f t="shared" si="73"/>
        <v>4.6919213465471166E-5</v>
      </c>
      <c r="Q1885" s="99">
        <f t="shared" si="73"/>
        <v>1.5051820670127402E-5</v>
      </c>
      <c r="R1885" s="99">
        <f t="shared" si="73"/>
        <v>4.8631593518955416E-6</v>
      </c>
      <c r="S1885" s="101"/>
      <c r="T1885" s="99">
        <v>2.5976923076923099E-5</v>
      </c>
      <c r="U1885" s="99">
        <v>1.16769230769231E-5</v>
      </c>
      <c r="V1885" s="99">
        <v>7.2346153846153797E-6</v>
      </c>
      <c r="W1885" s="99">
        <v>4.8653846153846197E-6</v>
      </c>
      <c r="X1885" s="99">
        <v>2.3226923076923101E-6</v>
      </c>
      <c r="Y1885" s="99">
        <v>2.6992307692307698E-7</v>
      </c>
      <c r="Z1885" s="99">
        <v>5.28846153846154E-8</v>
      </c>
      <c r="AA1885" s="99">
        <v>1.1592307692307699E-8</v>
      </c>
      <c r="AB1885" s="99">
        <v>3.7188461538461498E-9</v>
      </c>
      <c r="AC1885" s="99">
        <v>1.2015384615384599E-9</v>
      </c>
    </row>
    <row r="1886" spans="1:29" s="98" customFormat="1" x14ac:dyDescent="0.25">
      <c r="A1886" s="98" t="s">
        <v>142</v>
      </c>
      <c r="B1886" s="98" t="s">
        <v>236</v>
      </c>
      <c r="C1886" s="98" t="s">
        <v>296</v>
      </c>
      <c r="D1886" s="98">
        <v>2019</v>
      </c>
      <c r="E1886" s="98">
        <v>2019</v>
      </c>
      <c r="F1886" s="98" t="s">
        <v>280</v>
      </c>
      <c r="G1886" s="98" t="s">
        <v>273</v>
      </c>
      <c r="H1886" s="98" t="s">
        <v>274</v>
      </c>
      <c r="I1886" s="99">
        <f t="shared" si="74"/>
        <v>0</v>
      </c>
      <c r="J1886" s="99">
        <f t="shared" si="74"/>
        <v>0</v>
      </c>
      <c r="K1886" s="99">
        <f t="shared" si="74"/>
        <v>0</v>
      </c>
      <c r="L1886" s="99">
        <f t="shared" si="74"/>
        <v>0</v>
      </c>
      <c r="M1886" s="99">
        <f t="shared" si="74"/>
        <v>0</v>
      </c>
      <c r="N1886" s="99">
        <f t="shared" si="73"/>
        <v>0</v>
      </c>
      <c r="O1886" s="99">
        <f t="shared" si="73"/>
        <v>0</v>
      </c>
      <c r="P1886" s="99">
        <f t="shared" si="73"/>
        <v>0</v>
      </c>
      <c r="Q1886" s="99">
        <f t="shared" si="73"/>
        <v>0</v>
      </c>
      <c r="R1886" s="99">
        <f t="shared" si="73"/>
        <v>0</v>
      </c>
      <c r="S1886" s="101"/>
      <c r="T1886" s="99">
        <v>0</v>
      </c>
      <c r="U1886" s="99">
        <v>0</v>
      </c>
      <c r="V1886" s="99">
        <v>0</v>
      </c>
      <c r="W1886" s="99">
        <v>0</v>
      </c>
      <c r="X1886" s="99">
        <v>0</v>
      </c>
      <c r="Y1886" s="99">
        <v>0</v>
      </c>
      <c r="Z1886" s="99">
        <v>0</v>
      </c>
      <c r="AA1886" s="99">
        <v>0</v>
      </c>
      <c r="AB1886" s="99">
        <v>0</v>
      </c>
      <c r="AC1886" s="99">
        <v>0</v>
      </c>
    </row>
    <row r="1887" spans="1:29" s="98" customFormat="1" x14ac:dyDescent="0.25">
      <c r="A1887" s="98" t="s">
        <v>142</v>
      </c>
      <c r="B1887" s="98" t="s">
        <v>236</v>
      </c>
      <c r="C1887" s="98" t="s">
        <v>296</v>
      </c>
      <c r="D1887" s="98">
        <v>2019</v>
      </c>
      <c r="E1887" s="98">
        <v>2019</v>
      </c>
      <c r="F1887" s="98" t="s">
        <v>280</v>
      </c>
      <c r="G1887" s="98" t="s">
        <v>273</v>
      </c>
      <c r="H1887" s="98" t="s">
        <v>275</v>
      </c>
      <c r="I1887" s="99">
        <f t="shared" si="74"/>
        <v>0</v>
      </c>
      <c r="J1887" s="99">
        <f t="shared" si="74"/>
        <v>0</v>
      </c>
      <c r="K1887" s="99">
        <f t="shared" si="74"/>
        <v>0</v>
      </c>
      <c r="L1887" s="99">
        <f t="shared" si="74"/>
        <v>0</v>
      </c>
      <c r="M1887" s="99">
        <f t="shared" si="74"/>
        <v>0</v>
      </c>
      <c r="N1887" s="99">
        <f t="shared" si="73"/>
        <v>0</v>
      </c>
      <c r="O1887" s="99">
        <f t="shared" si="73"/>
        <v>0</v>
      </c>
      <c r="P1887" s="99">
        <f t="shared" si="73"/>
        <v>0</v>
      </c>
      <c r="Q1887" s="99">
        <f t="shared" si="73"/>
        <v>0</v>
      </c>
      <c r="R1887" s="99">
        <f t="shared" si="73"/>
        <v>0</v>
      </c>
      <c r="S1887" s="101"/>
      <c r="T1887" s="99">
        <v>0</v>
      </c>
      <c r="U1887" s="99">
        <v>0</v>
      </c>
      <c r="V1887" s="99">
        <v>0</v>
      </c>
      <c r="W1887" s="99">
        <v>0</v>
      </c>
      <c r="X1887" s="99">
        <v>0</v>
      </c>
      <c r="Y1887" s="99">
        <v>0</v>
      </c>
      <c r="Z1887" s="99">
        <v>0</v>
      </c>
      <c r="AA1887" s="99">
        <v>0</v>
      </c>
      <c r="AB1887" s="99">
        <v>0</v>
      </c>
      <c r="AC1887" s="99">
        <v>0</v>
      </c>
    </row>
    <row r="1888" spans="1:29" s="98" customFormat="1" x14ac:dyDescent="0.25">
      <c r="A1888" s="98" t="s">
        <v>142</v>
      </c>
      <c r="B1888" s="98" t="s">
        <v>236</v>
      </c>
      <c r="C1888" s="98" t="s">
        <v>296</v>
      </c>
      <c r="D1888" s="98">
        <v>2019</v>
      </c>
      <c r="E1888" s="98">
        <v>2019</v>
      </c>
      <c r="F1888" s="98" t="s">
        <v>280</v>
      </c>
      <c r="G1888" s="98" t="s">
        <v>273</v>
      </c>
      <c r="H1888" s="98" t="s">
        <v>276</v>
      </c>
      <c r="I1888" s="99">
        <f t="shared" si="74"/>
        <v>0</v>
      </c>
      <c r="J1888" s="99">
        <f t="shared" si="74"/>
        <v>0</v>
      </c>
      <c r="K1888" s="99">
        <f t="shared" si="74"/>
        <v>0</v>
      </c>
      <c r="L1888" s="99">
        <f t="shared" si="74"/>
        <v>0</v>
      </c>
      <c r="M1888" s="99">
        <f t="shared" si="74"/>
        <v>0</v>
      </c>
      <c r="N1888" s="99">
        <f t="shared" si="73"/>
        <v>0</v>
      </c>
      <c r="O1888" s="99">
        <f t="shared" si="73"/>
        <v>0</v>
      </c>
      <c r="P1888" s="99">
        <f t="shared" si="73"/>
        <v>0</v>
      </c>
      <c r="Q1888" s="99">
        <f t="shared" si="73"/>
        <v>0</v>
      </c>
      <c r="R1888" s="99">
        <f t="shared" si="73"/>
        <v>0</v>
      </c>
      <c r="S1888" s="101"/>
      <c r="T1888" s="99">
        <v>0</v>
      </c>
      <c r="U1888" s="99">
        <v>0</v>
      </c>
      <c r="V1888" s="99">
        <v>0</v>
      </c>
      <c r="W1888" s="99">
        <v>0</v>
      </c>
      <c r="X1888" s="99">
        <v>0</v>
      </c>
      <c r="Y1888" s="99">
        <v>0</v>
      </c>
      <c r="Z1888" s="99">
        <v>0</v>
      </c>
      <c r="AA1888" s="99">
        <v>0</v>
      </c>
      <c r="AB1888" s="99">
        <v>0</v>
      </c>
      <c r="AC1888" s="99">
        <v>0</v>
      </c>
    </row>
    <row r="1889" spans="1:29" s="98" customFormat="1" x14ac:dyDescent="0.25">
      <c r="A1889" s="98" t="s">
        <v>142</v>
      </c>
      <c r="B1889" s="98" t="s">
        <v>236</v>
      </c>
      <c r="C1889" s="98" t="s">
        <v>296</v>
      </c>
      <c r="D1889" s="98">
        <v>2019</v>
      </c>
      <c r="E1889" s="98">
        <v>2019</v>
      </c>
      <c r="F1889" s="98" t="s">
        <v>280</v>
      </c>
      <c r="G1889" s="98" t="s">
        <v>277</v>
      </c>
      <c r="H1889" s="98" t="s">
        <v>274</v>
      </c>
      <c r="I1889" s="99">
        <f t="shared" si="74"/>
        <v>0</v>
      </c>
      <c r="J1889" s="99">
        <f t="shared" si="74"/>
        <v>0</v>
      </c>
      <c r="K1889" s="99">
        <f t="shared" si="74"/>
        <v>0</v>
      </c>
      <c r="L1889" s="99">
        <f t="shared" si="74"/>
        <v>0</v>
      </c>
      <c r="M1889" s="99">
        <f t="shared" si="74"/>
        <v>0</v>
      </c>
      <c r="N1889" s="99">
        <f t="shared" si="73"/>
        <v>0</v>
      </c>
      <c r="O1889" s="99">
        <f t="shared" si="73"/>
        <v>0</v>
      </c>
      <c r="P1889" s="99">
        <f t="shared" si="73"/>
        <v>0</v>
      </c>
      <c r="Q1889" s="99">
        <f t="shared" si="73"/>
        <v>0</v>
      </c>
      <c r="R1889" s="99">
        <f t="shared" si="73"/>
        <v>0</v>
      </c>
      <c r="S1889" s="101"/>
      <c r="T1889" s="99">
        <v>0</v>
      </c>
      <c r="U1889" s="99">
        <v>0</v>
      </c>
      <c r="V1889" s="99">
        <v>0</v>
      </c>
      <c r="W1889" s="99">
        <v>0</v>
      </c>
      <c r="X1889" s="99">
        <v>0</v>
      </c>
      <c r="Y1889" s="99">
        <v>0</v>
      </c>
      <c r="Z1889" s="99">
        <v>0</v>
      </c>
      <c r="AA1889" s="99">
        <v>0</v>
      </c>
      <c r="AB1889" s="99">
        <v>0</v>
      </c>
      <c r="AC1889" s="99">
        <v>0</v>
      </c>
    </row>
    <row r="1890" spans="1:29" s="98" customFormat="1" x14ac:dyDescent="0.25">
      <c r="A1890" s="98" t="s">
        <v>142</v>
      </c>
      <c r="B1890" s="98" t="s">
        <v>236</v>
      </c>
      <c r="C1890" s="98" t="s">
        <v>296</v>
      </c>
      <c r="D1890" s="98">
        <v>2019</v>
      </c>
      <c r="E1890" s="98">
        <v>2019</v>
      </c>
      <c r="F1890" s="98" t="s">
        <v>280</v>
      </c>
      <c r="G1890" s="98" t="s">
        <v>277</v>
      </c>
      <c r="H1890" s="98" t="s">
        <v>275</v>
      </c>
      <c r="I1890" s="99">
        <f t="shared" si="74"/>
        <v>0</v>
      </c>
      <c r="J1890" s="99">
        <f t="shared" si="74"/>
        <v>0</v>
      </c>
      <c r="K1890" s="99">
        <f t="shared" si="74"/>
        <v>0</v>
      </c>
      <c r="L1890" s="99">
        <f t="shared" si="74"/>
        <v>0</v>
      </c>
      <c r="M1890" s="99">
        <f t="shared" si="74"/>
        <v>0</v>
      </c>
      <c r="N1890" s="99">
        <f t="shared" si="73"/>
        <v>0</v>
      </c>
      <c r="O1890" s="99">
        <f t="shared" si="73"/>
        <v>0</v>
      </c>
      <c r="P1890" s="99">
        <f t="shared" si="73"/>
        <v>0</v>
      </c>
      <c r="Q1890" s="99">
        <f t="shared" si="73"/>
        <v>0</v>
      </c>
      <c r="R1890" s="99">
        <f t="shared" si="73"/>
        <v>0</v>
      </c>
      <c r="S1890" s="101"/>
      <c r="T1890" s="99">
        <v>0</v>
      </c>
      <c r="U1890" s="99">
        <v>0</v>
      </c>
      <c r="V1890" s="99">
        <v>0</v>
      </c>
      <c r="W1890" s="99">
        <v>0</v>
      </c>
      <c r="X1890" s="99">
        <v>0</v>
      </c>
      <c r="Y1890" s="99">
        <v>0</v>
      </c>
      <c r="Z1890" s="99">
        <v>0</v>
      </c>
      <c r="AA1890" s="99">
        <v>0</v>
      </c>
      <c r="AB1890" s="99">
        <v>0</v>
      </c>
      <c r="AC1890" s="99">
        <v>0</v>
      </c>
    </row>
    <row r="1891" spans="1:29" s="98" customFormat="1" x14ac:dyDescent="0.25">
      <c r="A1891" s="98" t="s">
        <v>142</v>
      </c>
      <c r="B1891" s="98" t="s">
        <v>236</v>
      </c>
      <c r="C1891" s="98" t="s">
        <v>296</v>
      </c>
      <c r="D1891" s="98">
        <v>2019</v>
      </c>
      <c r="E1891" s="98">
        <v>2019</v>
      </c>
      <c r="F1891" s="98" t="s">
        <v>280</v>
      </c>
      <c r="G1891" s="98" t="s">
        <v>277</v>
      </c>
      <c r="H1891" s="98" t="s">
        <v>276</v>
      </c>
      <c r="I1891" s="99">
        <f t="shared" si="74"/>
        <v>0</v>
      </c>
      <c r="J1891" s="99">
        <f t="shared" si="74"/>
        <v>0</v>
      </c>
      <c r="K1891" s="99">
        <f t="shared" si="74"/>
        <v>0</v>
      </c>
      <c r="L1891" s="99">
        <f t="shared" si="74"/>
        <v>0</v>
      </c>
      <c r="M1891" s="99">
        <f t="shared" si="74"/>
        <v>0</v>
      </c>
      <c r="N1891" s="99">
        <f t="shared" si="73"/>
        <v>0</v>
      </c>
      <c r="O1891" s="99">
        <f t="shared" si="73"/>
        <v>0</v>
      </c>
      <c r="P1891" s="99">
        <f t="shared" si="73"/>
        <v>0</v>
      </c>
      <c r="Q1891" s="99">
        <f t="shared" si="73"/>
        <v>0</v>
      </c>
      <c r="R1891" s="99">
        <f t="shared" si="73"/>
        <v>0</v>
      </c>
      <c r="S1891" s="101"/>
      <c r="T1891" s="99">
        <v>0</v>
      </c>
      <c r="U1891" s="99">
        <v>0</v>
      </c>
      <c r="V1891" s="99">
        <v>0</v>
      </c>
      <c r="W1891" s="99">
        <v>0</v>
      </c>
      <c r="X1891" s="99">
        <v>0</v>
      </c>
      <c r="Y1891" s="99">
        <v>0</v>
      </c>
      <c r="Z1891" s="99">
        <v>0</v>
      </c>
      <c r="AA1891" s="99">
        <v>0</v>
      </c>
      <c r="AB1891" s="99">
        <v>0</v>
      </c>
      <c r="AC1891" s="99">
        <v>0</v>
      </c>
    </row>
    <row r="1892" spans="1:29" s="98" customFormat="1" x14ac:dyDescent="0.25">
      <c r="A1892" s="98" t="s">
        <v>142</v>
      </c>
      <c r="B1892" s="98" t="s">
        <v>236</v>
      </c>
      <c r="C1892" s="98" t="s">
        <v>296</v>
      </c>
      <c r="D1892" s="98">
        <v>2019</v>
      </c>
      <c r="E1892" s="98">
        <v>2019</v>
      </c>
      <c r="F1892" s="98" t="s">
        <v>280</v>
      </c>
      <c r="G1892" s="98" t="s">
        <v>278</v>
      </c>
      <c r="H1892" s="98" t="s">
        <v>274</v>
      </c>
      <c r="I1892" s="99">
        <f t="shared" si="74"/>
        <v>0</v>
      </c>
      <c r="J1892" s="99">
        <f t="shared" si="74"/>
        <v>0</v>
      </c>
      <c r="K1892" s="99">
        <f t="shared" si="74"/>
        <v>0</v>
      </c>
      <c r="L1892" s="99">
        <f t="shared" si="74"/>
        <v>0</v>
      </c>
      <c r="M1892" s="99">
        <f t="shared" si="74"/>
        <v>0</v>
      </c>
      <c r="N1892" s="99">
        <f t="shared" si="73"/>
        <v>0</v>
      </c>
      <c r="O1892" s="99">
        <f t="shared" si="73"/>
        <v>0</v>
      </c>
      <c r="P1892" s="99">
        <f t="shared" si="73"/>
        <v>0</v>
      </c>
      <c r="Q1892" s="99">
        <f t="shared" si="73"/>
        <v>0</v>
      </c>
      <c r="R1892" s="99">
        <f t="shared" si="73"/>
        <v>0</v>
      </c>
      <c r="S1892" s="101"/>
      <c r="T1892" s="99">
        <v>0</v>
      </c>
      <c r="U1892" s="99">
        <v>0</v>
      </c>
      <c r="V1892" s="99">
        <v>0</v>
      </c>
      <c r="W1892" s="99">
        <v>0</v>
      </c>
      <c r="X1892" s="99">
        <v>0</v>
      </c>
      <c r="Y1892" s="99">
        <v>0</v>
      </c>
      <c r="Z1892" s="99">
        <v>0</v>
      </c>
      <c r="AA1892" s="99">
        <v>0</v>
      </c>
      <c r="AB1892" s="99">
        <v>0</v>
      </c>
      <c r="AC1892" s="99">
        <v>0</v>
      </c>
    </row>
    <row r="1893" spans="1:29" s="98" customFormat="1" x14ac:dyDescent="0.25">
      <c r="A1893" s="98" t="s">
        <v>142</v>
      </c>
      <c r="B1893" s="98" t="s">
        <v>236</v>
      </c>
      <c r="C1893" s="98" t="s">
        <v>296</v>
      </c>
      <c r="D1893" s="98">
        <v>2019</v>
      </c>
      <c r="E1893" s="98">
        <v>2019</v>
      </c>
      <c r="F1893" s="98" t="s">
        <v>280</v>
      </c>
      <c r="G1893" s="98" t="s">
        <v>278</v>
      </c>
      <c r="H1893" s="98" t="s">
        <v>275</v>
      </c>
      <c r="I1893" s="99">
        <f t="shared" si="74"/>
        <v>0</v>
      </c>
      <c r="J1893" s="99">
        <f t="shared" si="74"/>
        <v>0</v>
      </c>
      <c r="K1893" s="99">
        <f t="shared" si="74"/>
        <v>0</v>
      </c>
      <c r="L1893" s="99">
        <f t="shared" si="74"/>
        <v>0</v>
      </c>
      <c r="M1893" s="99">
        <f t="shared" si="74"/>
        <v>0</v>
      </c>
      <c r="N1893" s="99">
        <f t="shared" si="73"/>
        <v>0</v>
      </c>
      <c r="O1893" s="99">
        <f t="shared" si="73"/>
        <v>0</v>
      </c>
      <c r="P1893" s="99">
        <f t="shared" si="73"/>
        <v>0</v>
      </c>
      <c r="Q1893" s="99">
        <f t="shared" si="73"/>
        <v>0</v>
      </c>
      <c r="R1893" s="99">
        <f t="shared" si="73"/>
        <v>0</v>
      </c>
      <c r="S1893" s="101"/>
      <c r="T1893" s="99">
        <v>0</v>
      </c>
      <c r="U1893" s="99">
        <v>0</v>
      </c>
      <c r="V1893" s="99">
        <v>0</v>
      </c>
      <c r="W1893" s="99">
        <v>0</v>
      </c>
      <c r="X1893" s="99">
        <v>0</v>
      </c>
      <c r="Y1893" s="99">
        <v>0</v>
      </c>
      <c r="Z1893" s="99">
        <v>0</v>
      </c>
      <c r="AA1893" s="99">
        <v>0</v>
      </c>
      <c r="AB1893" s="99">
        <v>0</v>
      </c>
      <c r="AC1893" s="99">
        <v>0</v>
      </c>
    </row>
    <row r="1894" spans="1:29" s="98" customFormat="1" x14ac:dyDescent="0.25">
      <c r="A1894" s="98" t="s">
        <v>142</v>
      </c>
      <c r="B1894" s="98" t="s">
        <v>236</v>
      </c>
      <c r="C1894" s="98" t="s">
        <v>296</v>
      </c>
      <c r="D1894" s="98">
        <v>2019</v>
      </c>
      <c r="E1894" s="98">
        <v>2019</v>
      </c>
      <c r="F1894" s="98" t="s">
        <v>280</v>
      </c>
      <c r="G1894" s="98" t="s">
        <v>278</v>
      </c>
      <c r="H1894" s="98" t="s">
        <v>276</v>
      </c>
      <c r="I1894" s="99">
        <f t="shared" si="74"/>
        <v>0</v>
      </c>
      <c r="J1894" s="99">
        <f t="shared" si="74"/>
        <v>0</v>
      </c>
      <c r="K1894" s="99">
        <f t="shared" si="74"/>
        <v>0</v>
      </c>
      <c r="L1894" s="99">
        <f t="shared" si="74"/>
        <v>0</v>
      </c>
      <c r="M1894" s="99">
        <f t="shared" si="74"/>
        <v>0</v>
      </c>
      <c r="N1894" s="99">
        <f t="shared" si="73"/>
        <v>0</v>
      </c>
      <c r="O1894" s="99">
        <f t="shared" si="73"/>
        <v>0</v>
      </c>
      <c r="P1894" s="99">
        <f t="shared" si="73"/>
        <v>0</v>
      </c>
      <c r="Q1894" s="99">
        <f t="shared" si="73"/>
        <v>0</v>
      </c>
      <c r="R1894" s="99">
        <f t="shared" si="73"/>
        <v>0</v>
      </c>
      <c r="S1894" s="101"/>
      <c r="T1894" s="99">
        <v>0</v>
      </c>
      <c r="U1894" s="99">
        <v>0</v>
      </c>
      <c r="V1894" s="99">
        <v>0</v>
      </c>
      <c r="W1894" s="99">
        <v>0</v>
      </c>
      <c r="X1894" s="99">
        <v>0</v>
      </c>
      <c r="Y1894" s="99">
        <v>0</v>
      </c>
      <c r="Z1894" s="99">
        <v>0</v>
      </c>
      <c r="AA1894" s="99">
        <v>0</v>
      </c>
      <c r="AB1894" s="99">
        <v>0</v>
      </c>
      <c r="AC1894" s="99">
        <v>0</v>
      </c>
    </row>
    <row r="1895" spans="1:29" s="98" customFormat="1" x14ac:dyDescent="0.25">
      <c r="A1895" s="98" t="s">
        <v>142</v>
      </c>
      <c r="B1895" s="98" t="s">
        <v>236</v>
      </c>
      <c r="C1895" s="98" t="s">
        <v>296</v>
      </c>
      <c r="D1895" s="98">
        <v>2020</v>
      </c>
      <c r="E1895" s="98">
        <v>2019</v>
      </c>
      <c r="F1895" s="98" t="s">
        <v>272</v>
      </c>
      <c r="G1895" s="98" t="s">
        <v>273</v>
      </c>
      <c r="H1895" s="98" t="s">
        <v>274</v>
      </c>
      <c r="I1895" s="99">
        <f t="shared" si="74"/>
        <v>0</v>
      </c>
      <c r="J1895" s="99">
        <f t="shared" si="74"/>
        <v>0</v>
      </c>
      <c r="K1895" s="99">
        <f t="shared" si="74"/>
        <v>0</v>
      </c>
      <c r="L1895" s="99">
        <f t="shared" si="74"/>
        <v>0</v>
      </c>
      <c r="M1895" s="99">
        <f t="shared" si="74"/>
        <v>0</v>
      </c>
      <c r="N1895" s="99">
        <f t="shared" si="73"/>
        <v>0</v>
      </c>
      <c r="O1895" s="99">
        <f t="shared" si="73"/>
        <v>0</v>
      </c>
      <c r="P1895" s="99">
        <f t="shared" si="73"/>
        <v>0</v>
      </c>
      <c r="Q1895" s="99">
        <f t="shared" si="73"/>
        <v>0</v>
      </c>
      <c r="R1895" s="99">
        <f t="shared" si="73"/>
        <v>0</v>
      </c>
      <c r="S1895" s="101"/>
      <c r="T1895" s="99">
        <v>0</v>
      </c>
      <c r="U1895" s="99">
        <v>0</v>
      </c>
      <c r="V1895" s="99">
        <v>0</v>
      </c>
      <c r="W1895" s="99">
        <v>0</v>
      </c>
      <c r="X1895" s="99">
        <v>0</v>
      </c>
      <c r="Y1895" s="99">
        <v>0</v>
      </c>
      <c r="Z1895" s="99">
        <v>0</v>
      </c>
      <c r="AA1895" s="99">
        <v>0</v>
      </c>
      <c r="AB1895" s="99">
        <v>0</v>
      </c>
      <c r="AC1895" s="99">
        <v>0</v>
      </c>
    </row>
    <row r="1896" spans="1:29" s="98" customFormat="1" x14ac:dyDescent="0.25">
      <c r="A1896" s="98" t="s">
        <v>142</v>
      </c>
      <c r="B1896" s="98" t="s">
        <v>236</v>
      </c>
      <c r="C1896" s="98" t="s">
        <v>296</v>
      </c>
      <c r="D1896" s="98">
        <v>2020</v>
      </c>
      <c r="E1896" s="98">
        <v>2019</v>
      </c>
      <c r="F1896" s="98" t="s">
        <v>272</v>
      </c>
      <c r="G1896" s="98" t="s">
        <v>273</v>
      </c>
      <c r="H1896" s="98" t="s">
        <v>275</v>
      </c>
      <c r="I1896" s="99">
        <f t="shared" si="74"/>
        <v>3.6224621676891618E-2</v>
      </c>
      <c r="J1896" s="99">
        <f t="shared" si="74"/>
        <v>5.3426257668711657E-3</v>
      </c>
      <c r="K1896" s="99">
        <f t="shared" si="74"/>
        <v>1.9711051124744377E-3</v>
      </c>
      <c r="L1896" s="99">
        <f t="shared" si="74"/>
        <v>1.0887623721881391E-3</v>
      </c>
      <c r="M1896" s="99">
        <f t="shared" si="74"/>
        <v>2.8008310838445807E-4</v>
      </c>
      <c r="N1896" s="99">
        <f t="shared" si="73"/>
        <v>8.5401063394683024E-8</v>
      </c>
      <c r="O1896" s="99">
        <f t="shared" si="73"/>
        <v>0</v>
      </c>
      <c r="P1896" s="99">
        <f t="shared" si="73"/>
        <v>0</v>
      </c>
      <c r="Q1896" s="99">
        <f t="shared" si="73"/>
        <v>0</v>
      </c>
      <c r="R1896" s="99">
        <f t="shared" si="73"/>
        <v>0</v>
      </c>
      <c r="S1896" s="101"/>
      <c r="T1896" s="99">
        <v>8.9500000000000007E-6</v>
      </c>
      <c r="U1896" s="99">
        <v>1.3200000000000001E-6</v>
      </c>
      <c r="V1896" s="99">
        <v>4.8699999999999995E-7</v>
      </c>
      <c r="W1896" s="99">
        <v>2.6899999999999999E-7</v>
      </c>
      <c r="X1896" s="99">
        <v>6.9199999999999998E-8</v>
      </c>
      <c r="Y1896" s="99">
        <v>2.11E-11</v>
      </c>
      <c r="Z1896" s="99">
        <v>0</v>
      </c>
      <c r="AA1896" s="99">
        <v>0</v>
      </c>
      <c r="AB1896" s="99">
        <v>0</v>
      </c>
      <c r="AC1896" s="99">
        <v>0</v>
      </c>
    </row>
    <row r="1897" spans="1:29" s="98" customFormat="1" x14ac:dyDescent="0.25">
      <c r="A1897" s="98" t="s">
        <v>142</v>
      </c>
      <c r="B1897" s="98" t="s">
        <v>236</v>
      </c>
      <c r="C1897" s="98" t="s">
        <v>296</v>
      </c>
      <c r="D1897" s="98">
        <v>2020</v>
      </c>
      <c r="E1897" s="98">
        <v>2019</v>
      </c>
      <c r="F1897" s="98" t="s">
        <v>272</v>
      </c>
      <c r="G1897" s="98" t="s">
        <v>273</v>
      </c>
      <c r="H1897" s="98" t="s">
        <v>276</v>
      </c>
      <c r="I1897" s="99">
        <f t="shared" si="74"/>
        <v>0.34119950920245401</v>
      </c>
      <c r="J1897" s="99">
        <f t="shared" si="74"/>
        <v>0.16189775051124747</v>
      </c>
      <c r="K1897" s="99">
        <f t="shared" si="74"/>
        <v>0.10118609406952966</v>
      </c>
      <c r="L1897" s="99">
        <f t="shared" si="74"/>
        <v>6.799705521472392E-2</v>
      </c>
      <c r="M1897" s="99">
        <f t="shared" si="74"/>
        <v>3.3431885480572604E-2</v>
      </c>
      <c r="N1897" s="99">
        <f t="shared" si="73"/>
        <v>2.371802044989775E-3</v>
      </c>
      <c r="O1897" s="99">
        <f t="shared" si="73"/>
        <v>8.5401063394683024E-4</v>
      </c>
      <c r="P1897" s="99">
        <f t="shared" si="73"/>
        <v>2.0358642126789368E-4</v>
      </c>
      <c r="Q1897" s="99">
        <f t="shared" si="73"/>
        <v>6.7592310838445816E-5</v>
      </c>
      <c r="R1897" s="99">
        <f t="shared" si="73"/>
        <v>2.2179991820040897E-5</v>
      </c>
      <c r="S1897" s="101"/>
      <c r="T1897" s="99">
        <v>8.4300000000000003E-5</v>
      </c>
      <c r="U1897" s="99">
        <v>4.0000000000000003E-5</v>
      </c>
      <c r="V1897" s="99">
        <v>2.5000000000000001E-5</v>
      </c>
      <c r="W1897" s="99">
        <v>1.6799999999999998E-5</v>
      </c>
      <c r="X1897" s="99">
        <v>8.2600000000000005E-6</v>
      </c>
      <c r="Y1897" s="99">
        <v>5.8599999999999998E-7</v>
      </c>
      <c r="Z1897" s="99">
        <v>2.11E-7</v>
      </c>
      <c r="AA1897" s="99">
        <v>5.03E-8</v>
      </c>
      <c r="AB1897" s="99">
        <v>1.6700000000000001E-8</v>
      </c>
      <c r="AC1897" s="99">
        <v>5.4800000000000001E-9</v>
      </c>
    </row>
    <row r="1898" spans="1:29" s="98" customFormat="1" x14ac:dyDescent="0.25">
      <c r="A1898" s="98" t="s">
        <v>142</v>
      </c>
      <c r="B1898" s="98" t="s">
        <v>236</v>
      </c>
      <c r="C1898" s="98" t="s">
        <v>296</v>
      </c>
      <c r="D1898" s="98">
        <v>2020</v>
      </c>
      <c r="E1898" s="98">
        <v>2019</v>
      </c>
      <c r="F1898" s="98" t="s">
        <v>272</v>
      </c>
      <c r="G1898" s="98" t="s">
        <v>277</v>
      </c>
      <c r="H1898" s="98" t="s">
        <v>274</v>
      </c>
      <c r="I1898" s="99">
        <f t="shared" si="74"/>
        <v>3.6224621676891618E-2</v>
      </c>
      <c r="J1898" s="99">
        <f t="shared" si="74"/>
        <v>1.104952147239264E-2</v>
      </c>
      <c r="K1898" s="99">
        <f t="shared" si="74"/>
        <v>6.5973333333333335E-3</v>
      </c>
      <c r="L1898" s="99">
        <f t="shared" si="74"/>
        <v>4.1688670756646227E-3</v>
      </c>
      <c r="M1898" s="99">
        <f t="shared" si="74"/>
        <v>1.9103934560327199E-3</v>
      </c>
      <c r="N1898" s="99">
        <f t="shared" si="73"/>
        <v>6.6782822085889568E-5</v>
      </c>
      <c r="O1898" s="99">
        <f t="shared" si="73"/>
        <v>4.0879182004089974E-5</v>
      </c>
      <c r="P1898" s="99">
        <f t="shared" si="73"/>
        <v>8.6615296523517376E-6</v>
      </c>
      <c r="Q1898" s="99">
        <f t="shared" si="73"/>
        <v>2.8453529652351735E-6</v>
      </c>
      <c r="R1898" s="99">
        <f t="shared" si="73"/>
        <v>9.7948139059304709E-7</v>
      </c>
      <c r="S1898" s="101"/>
      <c r="T1898" s="99">
        <v>8.9500000000000007E-6</v>
      </c>
      <c r="U1898" s="99">
        <v>2.7300000000000001E-6</v>
      </c>
      <c r="V1898" s="99">
        <v>1.6300000000000001E-6</v>
      </c>
      <c r="W1898" s="99">
        <v>1.0300000000000001E-6</v>
      </c>
      <c r="X1898" s="99">
        <v>4.7199999999999999E-7</v>
      </c>
      <c r="Y1898" s="99">
        <v>1.6499999999999999E-8</v>
      </c>
      <c r="Z1898" s="99">
        <v>1.0099999999999999E-8</v>
      </c>
      <c r="AA1898" s="99">
        <v>2.1400000000000001E-9</v>
      </c>
      <c r="AB1898" s="99">
        <v>7.0299999999999995E-10</v>
      </c>
      <c r="AC1898" s="99">
        <v>2.4199999999999999E-10</v>
      </c>
    </row>
    <row r="1899" spans="1:29" s="98" customFormat="1" x14ac:dyDescent="0.25">
      <c r="A1899" s="98" t="s">
        <v>142</v>
      </c>
      <c r="B1899" s="98" t="s">
        <v>236</v>
      </c>
      <c r="C1899" s="98" t="s">
        <v>296</v>
      </c>
      <c r="D1899" s="98">
        <v>2020</v>
      </c>
      <c r="E1899" s="98">
        <v>2019</v>
      </c>
      <c r="F1899" s="98" t="s">
        <v>272</v>
      </c>
      <c r="G1899" s="98" t="s">
        <v>277</v>
      </c>
      <c r="H1899" s="98" t="s">
        <v>275</v>
      </c>
      <c r="I1899" s="99">
        <f t="shared" si="74"/>
        <v>0.10401930470347648</v>
      </c>
      <c r="J1899" s="99">
        <f t="shared" si="74"/>
        <v>3.8410241308793461E-2</v>
      </c>
      <c r="K1899" s="99">
        <f t="shared" si="74"/>
        <v>2.0682437627811863E-2</v>
      </c>
      <c r="L1899" s="99">
        <f t="shared" si="74"/>
        <v>1.5501709611451942E-2</v>
      </c>
      <c r="M1899" s="99">
        <f t="shared" si="74"/>
        <v>7.2853987730061342E-3</v>
      </c>
      <c r="N1899" s="99">
        <f t="shared" si="73"/>
        <v>2.6510756646216769E-4</v>
      </c>
      <c r="O1899" s="99">
        <f t="shared" si="73"/>
        <v>1.5987402862985688E-4</v>
      </c>
      <c r="P1899" s="99">
        <f t="shared" si="73"/>
        <v>3.4200899795501018E-5</v>
      </c>
      <c r="Q1899" s="99">
        <f t="shared" si="73"/>
        <v>1.0766200408997953E-5</v>
      </c>
      <c r="R1899" s="99">
        <f t="shared" si="73"/>
        <v>3.3958053169734149E-6</v>
      </c>
      <c r="S1899" s="101"/>
      <c r="T1899" s="99">
        <v>2.5700000000000001E-5</v>
      </c>
      <c r="U1899" s="99">
        <v>9.4900000000000006E-6</v>
      </c>
      <c r="V1899" s="99">
        <v>5.1100000000000002E-6</v>
      </c>
      <c r="W1899" s="99">
        <v>3.8299999999999998E-6</v>
      </c>
      <c r="X1899" s="99">
        <v>1.7999999999999999E-6</v>
      </c>
      <c r="Y1899" s="99">
        <v>6.5499999999999998E-8</v>
      </c>
      <c r="Z1899" s="99">
        <v>3.9500000000000003E-8</v>
      </c>
      <c r="AA1899" s="99">
        <v>8.4499999999999996E-9</v>
      </c>
      <c r="AB1899" s="99">
        <v>2.6599999999999999E-9</v>
      </c>
      <c r="AC1899" s="99">
        <v>8.39E-10</v>
      </c>
    </row>
    <row r="1900" spans="1:29" s="98" customFormat="1" x14ac:dyDescent="0.25">
      <c r="A1900" s="98" t="s">
        <v>142</v>
      </c>
      <c r="B1900" s="98" t="s">
        <v>236</v>
      </c>
      <c r="C1900" s="98" t="s">
        <v>296</v>
      </c>
      <c r="D1900" s="98">
        <v>2020</v>
      </c>
      <c r="E1900" s="98">
        <v>2019</v>
      </c>
      <c r="F1900" s="98" t="s">
        <v>272</v>
      </c>
      <c r="G1900" s="98" t="s">
        <v>277</v>
      </c>
      <c r="H1900" s="98" t="s">
        <v>276</v>
      </c>
      <c r="I1900" s="99">
        <f t="shared" si="74"/>
        <v>0.15542184049079755</v>
      </c>
      <c r="J1900" s="99">
        <f t="shared" si="74"/>
        <v>7.0020777096114525E-2</v>
      </c>
      <c r="K1900" s="99">
        <f t="shared" si="74"/>
        <v>4.3307648261758681E-2</v>
      </c>
      <c r="L1900" s="99">
        <f t="shared" si="74"/>
        <v>2.9020171779141107E-2</v>
      </c>
      <c r="M1900" s="99">
        <f t="shared" si="74"/>
        <v>1.388273210633947E-2</v>
      </c>
      <c r="N1900" s="99">
        <f t="shared" si="73"/>
        <v>1.6149300613496932E-3</v>
      </c>
      <c r="O1900" s="99">
        <f t="shared" si="73"/>
        <v>3.169148466257669E-4</v>
      </c>
      <c r="P1900" s="99">
        <f t="shared" si="73"/>
        <v>6.9211288343558284E-5</v>
      </c>
      <c r="Q1900" s="99">
        <f t="shared" si="73"/>
        <v>2.2220466257668712E-5</v>
      </c>
      <c r="R1900" s="99">
        <f t="shared" si="73"/>
        <v>7.1639754601227002E-6</v>
      </c>
      <c r="S1900" s="101"/>
      <c r="T1900" s="99">
        <v>3.8399999999999998E-5</v>
      </c>
      <c r="U1900" s="99">
        <v>1.73E-5</v>
      </c>
      <c r="V1900" s="99">
        <v>1.0699999999999999E-5</v>
      </c>
      <c r="W1900" s="99">
        <v>7.17E-6</v>
      </c>
      <c r="X1900" s="99">
        <v>3.4300000000000002E-6</v>
      </c>
      <c r="Y1900" s="99">
        <v>3.9900000000000001E-7</v>
      </c>
      <c r="Z1900" s="99">
        <v>7.8300000000000006E-8</v>
      </c>
      <c r="AA1900" s="99">
        <v>1.7100000000000001E-8</v>
      </c>
      <c r="AB1900" s="99">
        <v>5.4899999999999999E-9</v>
      </c>
      <c r="AC1900" s="99">
        <v>1.7700000000000001E-9</v>
      </c>
    </row>
    <row r="1901" spans="1:29" s="98" customFormat="1" x14ac:dyDescent="0.25">
      <c r="A1901" s="98" t="s">
        <v>142</v>
      </c>
      <c r="B1901" s="98" t="s">
        <v>236</v>
      </c>
      <c r="C1901" s="98" t="s">
        <v>296</v>
      </c>
      <c r="D1901" s="98">
        <v>2020</v>
      </c>
      <c r="E1901" s="98">
        <v>2019</v>
      </c>
      <c r="F1901" s="98" t="s">
        <v>272</v>
      </c>
      <c r="G1901" s="98" t="s">
        <v>278</v>
      </c>
      <c r="H1901" s="98" t="s">
        <v>274</v>
      </c>
      <c r="I1901" s="99">
        <f t="shared" si="74"/>
        <v>1.5325801478684909E-2</v>
      </c>
      <c r="J1901" s="99">
        <f t="shared" si="74"/>
        <v>4.6747975460122698E-3</v>
      </c>
      <c r="K1901" s="99">
        <f t="shared" si="74"/>
        <v>2.791179487179489E-3</v>
      </c>
      <c r="L1901" s="99">
        <f t="shared" si="74"/>
        <v>1.7637514550888796E-3</v>
      </c>
      <c r="M1901" s="99">
        <f t="shared" si="74"/>
        <v>8.0824338524461349E-4</v>
      </c>
      <c r="N1901" s="99">
        <f t="shared" si="73"/>
        <v>2.8254270882491738E-5</v>
      </c>
      <c r="O1901" s="99">
        <f t="shared" si="73"/>
        <v>1.7295038540191901E-5</v>
      </c>
      <c r="P1901" s="99">
        <f t="shared" si="73"/>
        <v>3.6644933144565032E-6</v>
      </c>
      <c r="Q1901" s="99">
        <f t="shared" si="73"/>
        <v>1.2038031775994969E-6</v>
      </c>
      <c r="R1901" s="99">
        <f t="shared" si="73"/>
        <v>4.1439597294321068E-7</v>
      </c>
      <c r="S1901" s="101"/>
      <c r="T1901" s="99">
        <v>3.7865384615384599E-6</v>
      </c>
      <c r="U1901" s="99">
        <v>1.155E-6</v>
      </c>
      <c r="V1901" s="99">
        <v>6.8961538461538504E-7</v>
      </c>
      <c r="W1901" s="99">
        <v>4.3576923076923102E-7</v>
      </c>
      <c r="X1901" s="99">
        <v>1.9969230769230799E-7</v>
      </c>
      <c r="Y1901" s="99">
        <v>6.9807692307692302E-9</v>
      </c>
      <c r="Z1901" s="99">
        <v>4.2730769230769198E-9</v>
      </c>
      <c r="AA1901" s="99">
        <v>9.0538461538461501E-10</v>
      </c>
      <c r="AB1901" s="99">
        <v>2.9742307692307699E-10</v>
      </c>
      <c r="AC1901" s="99">
        <v>1.02384615384615E-10</v>
      </c>
    </row>
    <row r="1902" spans="1:29" s="98" customFormat="1" x14ac:dyDescent="0.25">
      <c r="A1902" s="98" t="s">
        <v>142</v>
      </c>
      <c r="B1902" s="98" t="s">
        <v>236</v>
      </c>
      <c r="C1902" s="98" t="s">
        <v>296</v>
      </c>
      <c r="D1902" s="98">
        <v>2020</v>
      </c>
      <c r="E1902" s="98">
        <v>2019</v>
      </c>
      <c r="F1902" s="98" t="s">
        <v>272</v>
      </c>
      <c r="G1902" s="98" t="s">
        <v>278</v>
      </c>
      <c r="H1902" s="98" t="s">
        <v>275</v>
      </c>
      <c r="I1902" s="99">
        <f t="shared" si="74"/>
        <v>4.4008167374547658E-2</v>
      </c>
      <c r="J1902" s="99">
        <f t="shared" si="74"/>
        <v>1.6250486707566462E-2</v>
      </c>
      <c r="K1902" s="99">
        <f t="shared" si="74"/>
        <v>8.7502620733050304E-3</v>
      </c>
      <c r="L1902" s="99">
        <f t="shared" si="74"/>
        <v>6.5584156048450713E-3</v>
      </c>
      <c r="M1902" s="99">
        <f t="shared" si="74"/>
        <v>3.0822840962718241E-3</v>
      </c>
      <c r="N1902" s="99">
        <f t="shared" si="73"/>
        <v>1.1216089350322496E-4</v>
      </c>
      <c r="O1902" s="99">
        <f t="shared" si="73"/>
        <v>6.7639012112631909E-5</v>
      </c>
      <c r="P1902" s="99">
        <f t="shared" si="73"/>
        <v>1.4469611451942741E-5</v>
      </c>
      <c r="Q1902" s="99">
        <f t="shared" si="73"/>
        <v>4.5549309422683841E-6</v>
      </c>
      <c r="R1902" s="99">
        <f t="shared" si="73"/>
        <v>1.4366868648733661E-6</v>
      </c>
      <c r="S1902" s="101"/>
      <c r="T1902" s="99">
        <v>1.0873076923076901E-5</v>
      </c>
      <c r="U1902" s="99">
        <v>4.0149999999999997E-6</v>
      </c>
      <c r="V1902" s="99">
        <v>2.1619230769230798E-6</v>
      </c>
      <c r="W1902" s="99">
        <v>1.6203846153846201E-6</v>
      </c>
      <c r="X1902" s="99">
        <v>7.6153846153846097E-7</v>
      </c>
      <c r="Y1902" s="99">
        <v>2.7711538461538501E-8</v>
      </c>
      <c r="Z1902" s="99">
        <v>1.6711538461538501E-8</v>
      </c>
      <c r="AA1902" s="99">
        <v>3.5750000000000002E-9</v>
      </c>
      <c r="AB1902" s="99">
        <v>1.12538461538462E-9</v>
      </c>
      <c r="AC1902" s="99">
        <v>3.5496153846153802E-10</v>
      </c>
    </row>
    <row r="1903" spans="1:29" s="98" customFormat="1" x14ac:dyDescent="0.25">
      <c r="A1903" s="98" t="s">
        <v>142</v>
      </c>
      <c r="B1903" s="98" t="s">
        <v>236</v>
      </c>
      <c r="C1903" s="98" t="s">
        <v>296</v>
      </c>
      <c r="D1903" s="98">
        <v>2020</v>
      </c>
      <c r="E1903" s="98">
        <v>2019</v>
      </c>
      <c r="F1903" s="98" t="s">
        <v>272</v>
      </c>
      <c r="G1903" s="98" t="s">
        <v>278</v>
      </c>
      <c r="H1903" s="98" t="s">
        <v>276</v>
      </c>
      <c r="I1903" s="99">
        <f t="shared" si="74"/>
        <v>6.575539405379878E-2</v>
      </c>
      <c r="J1903" s="99">
        <f t="shared" si="74"/>
        <v>2.9624174925279224E-2</v>
      </c>
      <c r="K1903" s="99">
        <f t="shared" si="74"/>
        <v>1.8322466572282533E-2</v>
      </c>
      <c r="L1903" s="99">
        <f t="shared" si="74"/>
        <v>1.2277764983482783E-2</v>
      </c>
      <c r="M1903" s="99">
        <f t="shared" si="74"/>
        <v>5.8734635834513287E-3</v>
      </c>
      <c r="N1903" s="99">
        <f t="shared" si="73"/>
        <v>6.8323964134025367E-4</v>
      </c>
      <c r="O1903" s="99">
        <f t="shared" si="73"/>
        <v>1.3407935818782454E-4</v>
      </c>
      <c r="P1903" s="99">
        <f t="shared" si="73"/>
        <v>2.928169891458237E-5</v>
      </c>
      <c r="Q1903" s="99">
        <f t="shared" si="73"/>
        <v>9.400966493629081E-6</v>
      </c>
      <c r="R1903" s="99">
        <f t="shared" si="73"/>
        <v>3.0309126946672965E-6</v>
      </c>
      <c r="S1903" s="101"/>
      <c r="T1903" s="99">
        <v>1.62461538461538E-5</v>
      </c>
      <c r="U1903" s="99">
        <v>7.3192307692307702E-6</v>
      </c>
      <c r="V1903" s="99">
        <v>4.5269230769230796E-6</v>
      </c>
      <c r="W1903" s="99">
        <v>3.0334615384615401E-6</v>
      </c>
      <c r="X1903" s="99">
        <v>1.45115384615385E-6</v>
      </c>
      <c r="Y1903" s="99">
        <v>1.68807692307692E-7</v>
      </c>
      <c r="Z1903" s="99">
        <v>3.31269230769231E-8</v>
      </c>
      <c r="AA1903" s="99">
        <v>7.23461538461539E-9</v>
      </c>
      <c r="AB1903" s="99">
        <v>2.3226923076923101E-9</v>
      </c>
      <c r="AC1903" s="99">
        <v>7.4884615384615396E-10</v>
      </c>
    </row>
    <row r="1904" spans="1:29" s="98" customFormat="1" x14ac:dyDescent="0.25">
      <c r="A1904" s="98" t="s">
        <v>142</v>
      </c>
      <c r="B1904" s="98" t="s">
        <v>236</v>
      </c>
      <c r="C1904" s="98" t="s">
        <v>296</v>
      </c>
      <c r="D1904" s="98">
        <v>2020</v>
      </c>
      <c r="E1904" s="98">
        <v>2019</v>
      </c>
      <c r="F1904" s="98" t="s">
        <v>279</v>
      </c>
      <c r="G1904" s="98" t="s">
        <v>273</v>
      </c>
      <c r="H1904" s="98" t="s">
        <v>274</v>
      </c>
      <c r="I1904" s="99">
        <f t="shared" si="74"/>
        <v>0</v>
      </c>
      <c r="J1904" s="99">
        <f t="shared" si="74"/>
        <v>0</v>
      </c>
      <c r="K1904" s="99">
        <f t="shared" si="74"/>
        <v>0</v>
      </c>
      <c r="L1904" s="99">
        <f t="shared" si="74"/>
        <v>0</v>
      </c>
      <c r="M1904" s="99">
        <f t="shared" si="74"/>
        <v>0</v>
      </c>
      <c r="N1904" s="99">
        <f t="shared" si="73"/>
        <v>0</v>
      </c>
      <c r="O1904" s="99">
        <f t="shared" si="73"/>
        <v>0</v>
      </c>
      <c r="P1904" s="99">
        <f t="shared" si="73"/>
        <v>0</v>
      </c>
      <c r="Q1904" s="99">
        <f t="shared" si="73"/>
        <v>0</v>
      </c>
      <c r="R1904" s="99">
        <f t="shared" si="73"/>
        <v>0</v>
      </c>
      <c r="S1904" s="101"/>
      <c r="T1904" s="99">
        <v>0</v>
      </c>
      <c r="U1904" s="99">
        <v>0</v>
      </c>
      <c r="V1904" s="99">
        <v>0</v>
      </c>
      <c r="W1904" s="99">
        <v>0</v>
      </c>
      <c r="X1904" s="99">
        <v>0</v>
      </c>
      <c r="Y1904" s="99">
        <v>0</v>
      </c>
      <c r="Z1904" s="99">
        <v>0</v>
      </c>
      <c r="AA1904" s="99">
        <v>0</v>
      </c>
      <c r="AB1904" s="99">
        <v>0</v>
      </c>
      <c r="AC1904" s="99">
        <v>0</v>
      </c>
    </row>
    <row r="1905" spans="1:29" s="98" customFormat="1" x14ac:dyDescent="0.25">
      <c r="A1905" s="98" t="s">
        <v>142</v>
      </c>
      <c r="B1905" s="98" t="s">
        <v>236</v>
      </c>
      <c r="C1905" s="98" t="s">
        <v>296</v>
      </c>
      <c r="D1905" s="98">
        <v>2020</v>
      </c>
      <c r="E1905" s="98">
        <v>2019</v>
      </c>
      <c r="F1905" s="98" t="s">
        <v>279</v>
      </c>
      <c r="G1905" s="98" t="s">
        <v>273</v>
      </c>
      <c r="H1905" s="98" t="s">
        <v>275</v>
      </c>
      <c r="I1905" s="99">
        <f t="shared" si="74"/>
        <v>3.6224621676891618E-2</v>
      </c>
      <c r="J1905" s="99">
        <f t="shared" si="74"/>
        <v>5.3426257668711657E-3</v>
      </c>
      <c r="K1905" s="99">
        <f t="shared" si="74"/>
        <v>1.9711051124744377E-3</v>
      </c>
      <c r="L1905" s="99">
        <f t="shared" si="74"/>
        <v>1.0887623721881391E-3</v>
      </c>
      <c r="M1905" s="99">
        <f t="shared" si="74"/>
        <v>2.8008310838445807E-4</v>
      </c>
      <c r="N1905" s="99">
        <f t="shared" si="73"/>
        <v>8.5401063394683024E-8</v>
      </c>
      <c r="O1905" s="99">
        <f t="shared" si="73"/>
        <v>0</v>
      </c>
      <c r="P1905" s="99">
        <f t="shared" si="73"/>
        <v>0</v>
      </c>
      <c r="Q1905" s="99">
        <f t="shared" si="73"/>
        <v>0</v>
      </c>
      <c r="R1905" s="99">
        <f t="shared" si="73"/>
        <v>0</v>
      </c>
      <c r="S1905" s="101"/>
      <c r="T1905" s="99">
        <v>8.9500000000000007E-6</v>
      </c>
      <c r="U1905" s="99">
        <v>1.3200000000000001E-6</v>
      </c>
      <c r="V1905" s="99">
        <v>4.8699999999999995E-7</v>
      </c>
      <c r="W1905" s="99">
        <v>2.6899999999999999E-7</v>
      </c>
      <c r="X1905" s="99">
        <v>6.9199999999999998E-8</v>
      </c>
      <c r="Y1905" s="99">
        <v>2.11E-11</v>
      </c>
      <c r="Z1905" s="99">
        <v>0</v>
      </c>
      <c r="AA1905" s="99">
        <v>0</v>
      </c>
      <c r="AB1905" s="99">
        <v>0</v>
      </c>
      <c r="AC1905" s="99">
        <v>0</v>
      </c>
    </row>
    <row r="1906" spans="1:29" s="98" customFormat="1" x14ac:dyDescent="0.25">
      <c r="A1906" s="98" t="s">
        <v>142</v>
      </c>
      <c r="B1906" s="98" t="s">
        <v>236</v>
      </c>
      <c r="C1906" s="98" t="s">
        <v>296</v>
      </c>
      <c r="D1906" s="98">
        <v>2020</v>
      </c>
      <c r="E1906" s="98">
        <v>2019</v>
      </c>
      <c r="F1906" s="98" t="s">
        <v>279</v>
      </c>
      <c r="G1906" s="98" t="s">
        <v>273</v>
      </c>
      <c r="H1906" s="98" t="s">
        <v>276</v>
      </c>
      <c r="I1906" s="99">
        <f t="shared" si="74"/>
        <v>0.34119950920245401</v>
      </c>
      <c r="J1906" s="99">
        <f t="shared" si="74"/>
        <v>0.16189775051124747</v>
      </c>
      <c r="K1906" s="99">
        <f t="shared" si="74"/>
        <v>0.10118609406952966</v>
      </c>
      <c r="L1906" s="99">
        <f t="shared" si="74"/>
        <v>6.799705521472392E-2</v>
      </c>
      <c r="M1906" s="99">
        <f t="shared" si="74"/>
        <v>3.3431885480572604E-2</v>
      </c>
      <c r="N1906" s="99">
        <f t="shared" si="73"/>
        <v>2.371802044989775E-3</v>
      </c>
      <c r="O1906" s="99">
        <f t="shared" si="73"/>
        <v>8.5401063394683024E-4</v>
      </c>
      <c r="P1906" s="99">
        <f t="shared" si="73"/>
        <v>2.0358642126789368E-4</v>
      </c>
      <c r="Q1906" s="99">
        <f t="shared" si="73"/>
        <v>6.7592310838445816E-5</v>
      </c>
      <c r="R1906" s="99">
        <f t="shared" si="73"/>
        <v>2.2179991820040897E-5</v>
      </c>
      <c r="S1906" s="101"/>
      <c r="T1906" s="99">
        <v>8.4300000000000003E-5</v>
      </c>
      <c r="U1906" s="99">
        <v>4.0000000000000003E-5</v>
      </c>
      <c r="V1906" s="99">
        <v>2.5000000000000001E-5</v>
      </c>
      <c r="W1906" s="99">
        <v>1.6799999999999998E-5</v>
      </c>
      <c r="X1906" s="99">
        <v>8.2600000000000005E-6</v>
      </c>
      <c r="Y1906" s="99">
        <v>5.8599999999999998E-7</v>
      </c>
      <c r="Z1906" s="99">
        <v>2.11E-7</v>
      </c>
      <c r="AA1906" s="99">
        <v>5.03E-8</v>
      </c>
      <c r="AB1906" s="99">
        <v>1.6700000000000001E-8</v>
      </c>
      <c r="AC1906" s="99">
        <v>5.4800000000000001E-9</v>
      </c>
    </row>
    <row r="1907" spans="1:29" s="98" customFormat="1" x14ac:dyDescent="0.25">
      <c r="A1907" s="98" t="s">
        <v>142</v>
      </c>
      <c r="B1907" s="98" t="s">
        <v>236</v>
      </c>
      <c r="C1907" s="98" t="s">
        <v>296</v>
      </c>
      <c r="D1907" s="98">
        <v>2020</v>
      </c>
      <c r="E1907" s="98">
        <v>2019</v>
      </c>
      <c r="F1907" s="98" t="s">
        <v>279</v>
      </c>
      <c r="G1907" s="98" t="s">
        <v>277</v>
      </c>
      <c r="H1907" s="98" t="s">
        <v>274</v>
      </c>
      <c r="I1907" s="99">
        <f t="shared" si="74"/>
        <v>3.6224621676891618E-2</v>
      </c>
      <c r="J1907" s="99">
        <f t="shared" si="74"/>
        <v>1.104952147239264E-2</v>
      </c>
      <c r="K1907" s="99">
        <f t="shared" si="74"/>
        <v>6.5973333333333335E-3</v>
      </c>
      <c r="L1907" s="99">
        <f t="shared" si="74"/>
        <v>4.1688670756646227E-3</v>
      </c>
      <c r="M1907" s="99">
        <f t="shared" si="74"/>
        <v>1.9103934560327199E-3</v>
      </c>
      <c r="N1907" s="99">
        <f t="shared" si="73"/>
        <v>6.6782822085889568E-5</v>
      </c>
      <c r="O1907" s="99">
        <f t="shared" si="73"/>
        <v>4.0879182004089974E-5</v>
      </c>
      <c r="P1907" s="99">
        <f t="shared" si="73"/>
        <v>8.6615296523517376E-6</v>
      </c>
      <c r="Q1907" s="99">
        <f t="shared" si="73"/>
        <v>2.8453529652351735E-6</v>
      </c>
      <c r="R1907" s="99">
        <f t="shared" si="73"/>
        <v>9.7948139059304709E-7</v>
      </c>
      <c r="S1907" s="101"/>
      <c r="T1907" s="99">
        <v>8.9500000000000007E-6</v>
      </c>
      <c r="U1907" s="99">
        <v>2.7300000000000001E-6</v>
      </c>
      <c r="V1907" s="99">
        <v>1.6300000000000001E-6</v>
      </c>
      <c r="W1907" s="99">
        <v>1.0300000000000001E-6</v>
      </c>
      <c r="X1907" s="99">
        <v>4.7199999999999999E-7</v>
      </c>
      <c r="Y1907" s="99">
        <v>1.6499999999999999E-8</v>
      </c>
      <c r="Z1907" s="99">
        <v>1.0099999999999999E-8</v>
      </c>
      <c r="AA1907" s="99">
        <v>2.1400000000000001E-9</v>
      </c>
      <c r="AB1907" s="99">
        <v>7.0299999999999995E-10</v>
      </c>
      <c r="AC1907" s="99">
        <v>2.4199999999999999E-10</v>
      </c>
    </row>
    <row r="1908" spans="1:29" s="98" customFormat="1" x14ac:dyDescent="0.25">
      <c r="A1908" s="98" t="s">
        <v>142</v>
      </c>
      <c r="B1908" s="98" t="s">
        <v>236</v>
      </c>
      <c r="C1908" s="98" t="s">
        <v>296</v>
      </c>
      <c r="D1908" s="98">
        <v>2020</v>
      </c>
      <c r="E1908" s="98">
        <v>2019</v>
      </c>
      <c r="F1908" s="98" t="s">
        <v>279</v>
      </c>
      <c r="G1908" s="98" t="s">
        <v>277</v>
      </c>
      <c r="H1908" s="98" t="s">
        <v>275</v>
      </c>
      <c r="I1908" s="99">
        <f t="shared" si="74"/>
        <v>0.10401930470347648</v>
      </c>
      <c r="J1908" s="99">
        <f t="shared" si="74"/>
        <v>3.8410241308793461E-2</v>
      </c>
      <c r="K1908" s="99">
        <f t="shared" si="74"/>
        <v>2.0682437627811863E-2</v>
      </c>
      <c r="L1908" s="99">
        <f t="shared" si="74"/>
        <v>1.5501709611451942E-2</v>
      </c>
      <c r="M1908" s="99">
        <f t="shared" si="74"/>
        <v>7.2853987730061342E-3</v>
      </c>
      <c r="N1908" s="99">
        <f t="shared" si="73"/>
        <v>2.6510756646216769E-4</v>
      </c>
      <c r="O1908" s="99">
        <f t="shared" si="73"/>
        <v>1.5987402862985688E-4</v>
      </c>
      <c r="P1908" s="99">
        <f t="shared" si="73"/>
        <v>3.4200899795501018E-5</v>
      </c>
      <c r="Q1908" s="99">
        <f t="shared" si="73"/>
        <v>1.0766200408997953E-5</v>
      </c>
      <c r="R1908" s="99">
        <f t="shared" si="73"/>
        <v>3.3958053169734149E-6</v>
      </c>
      <c r="S1908" s="101"/>
      <c r="T1908" s="99">
        <v>2.5700000000000001E-5</v>
      </c>
      <c r="U1908" s="99">
        <v>9.4900000000000006E-6</v>
      </c>
      <c r="V1908" s="99">
        <v>5.1100000000000002E-6</v>
      </c>
      <c r="W1908" s="99">
        <v>3.8299999999999998E-6</v>
      </c>
      <c r="X1908" s="99">
        <v>1.7999999999999999E-6</v>
      </c>
      <c r="Y1908" s="99">
        <v>6.5499999999999998E-8</v>
      </c>
      <c r="Z1908" s="99">
        <v>3.9500000000000003E-8</v>
      </c>
      <c r="AA1908" s="99">
        <v>8.4499999999999996E-9</v>
      </c>
      <c r="AB1908" s="99">
        <v>2.6599999999999999E-9</v>
      </c>
      <c r="AC1908" s="99">
        <v>8.39E-10</v>
      </c>
    </row>
    <row r="1909" spans="1:29" s="98" customFormat="1" x14ac:dyDescent="0.25">
      <c r="A1909" s="98" t="s">
        <v>142</v>
      </c>
      <c r="B1909" s="98" t="s">
        <v>236</v>
      </c>
      <c r="C1909" s="98" t="s">
        <v>296</v>
      </c>
      <c r="D1909" s="98">
        <v>2020</v>
      </c>
      <c r="E1909" s="98">
        <v>2019</v>
      </c>
      <c r="F1909" s="98" t="s">
        <v>279</v>
      </c>
      <c r="G1909" s="98" t="s">
        <v>277</v>
      </c>
      <c r="H1909" s="98" t="s">
        <v>276</v>
      </c>
      <c r="I1909" s="99">
        <f t="shared" si="74"/>
        <v>0.15542184049079755</v>
      </c>
      <c r="J1909" s="99">
        <f t="shared" si="74"/>
        <v>7.0020777096114525E-2</v>
      </c>
      <c r="K1909" s="99">
        <f t="shared" si="74"/>
        <v>4.3307648261758681E-2</v>
      </c>
      <c r="L1909" s="99">
        <f t="shared" si="74"/>
        <v>2.9020171779141107E-2</v>
      </c>
      <c r="M1909" s="99">
        <f t="shared" si="74"/>
        <v>1.388273210633947E-2</v>
      </c>
      <c r="N1909" s="99">
        <f t="shared" si="73"/>
        <v>1.6149300613496932E-3</v>
      </c>
      <c r="O1909" s="99">
        <f t="shared" si="73"/>
        <v>3.169148466257669E-4</v>
      </c>
      <c r="P1909" s="99">
        <f t="shared" si="73"/>
        <v>6.9211288343558284E-5</v>
      </c>
      <c r="Q1909" s="99">
        <f t="shared" si="73"/>
        <v>2.2220466257668712E-5</v>
      </c>
      <c r="R1909" s="99">
        <f t="shared" si="73"/>
        <v>7.1639754601227002E-6</v>
      </c>
      <c r="S1909" s="101"/>
      <c r="T1909" s="99">
        <v>3.8399999999999998E-5</v>
      </c>
      <c r="U1909" s="99">
        <v>1.73E-5</v>
      </c>
      <c r="V1909" s="99">
        <v>1.0699999999999999E-5</v>
      </c>
      <c r="W1909" s="99">
        <v>7.17E-6</v>
      </c>
      <c r="X1909" s="99">
        <v>3.4300000000000002E-6</v>
      </c>
      <c r="Y1909" s="99">
        <v>3.9900000000000001E-7</v>
      </c>
      <c r="Z1909" s="99">
        <v>7.8300000000000006E-8</v>
      </c>
      <c r="AA1909" s="99">
        <v>1.7100000000000001E-8</v>
      </c>
      <c r="AB1909" s="99">
        <v>5.4899999999999999E-9</v>
      </c>
      <c r="AC1909" s="99">
        <v>1.7700000000000001E-9</v>
      </c>
    </row>
    <row r="1910" spans="1:29" s="98" customFormat="1" x14ac:dyDescent="0.25">
      <c r="A1910" s="98" t="s">
        <v>142</v>
      </c>
      <c r="B1910" s="98" t="s">
        <v>236</v>
      </c>
      <c r="C1910" s="98" t="s">
        <v>296</v>
      </c>
      <c r="D1910" s="98">
        <v>2020</v>
      </c>
      <c r="E1910" s="98">
        <v>2019</v>
      </c>
      <c r="F1910" s="98" t="s">
        <v>279</v>
      </c>
      <c r="G1910" s="98" t="s">
        <v>278</v>
      </c>
      <c r="H1910" s="98" t="s">
        <v>274</v>
      </c>
      <c r="I1910" s="99">
        <f t="shared" si="74"/>
        <v>1.5325801478684909E-2</v>
      </c>
      <c r="J1910" s="99">
        <f t="shared" si="74"/>
        <v>4.6747975460122698E-3</v>
      </c>
      <c r="K1910" s="99">
        <f t="shared" si="74"/>
        <v>2.791179487179489E-3</v>
      </c>
      <c r="L1910" s="99">
        <f t="shared" si="74"/>
        <v>1.7637514550888796E-3</v>
      </c>
      <c r="M1910" s="99">
        <f t="shared" si="74"/>
        <v>8.0824338524461349E-4</v>
      </c>
      <c r="N1910" s="99">
        <f t="shared" si="73"/>
        <v>2.8254270882491738E-5</v>
      </c>
      <c r="O1910" s="99">
        <f t="shared" si="73"/>
        <v>1.7295038540191901E-5</v>
      </c>
      <c r="P1910" s="99">
        <f t="shared" si="73"/>
        <v>3.6644933144565032E-6</v>
      </c>
      <c r="Q1910" s="99">
        <f t="shared" si="73"/>
        <v>1.2038031775994969E-6</v>
      </c>
      <c r="R1910" s="99">
        <f t="shared" si="73"/>
        <v>4.1439597294321068E-7</v>
      </c>
      <c r="S1910" s="101"/>
      <c r="T1910" s="99">
        <v>3.7865384615384599E-6</v>
      </c>
      <c r="U1910" s="99">
        <v>1.155E-6</v>
      </c>
      <c r="V1910" s="99">
        <v>6.8961538461538504E-7</v>
      </c>
      <c r="W1910" s="99">
        <v>4.3576923076923102E-7</v>
      </c>
      <c r="X1910" s="99">
        <v>1.9969230769230799E-7</v>
      </c>
      <c r="Y1910" s="99">
        <v>6.9807692307692302E-9</v>
      </c>
      <c r="Z1910" s="99">
        <v>4.2730769230769198E-9</v>
      </c>
      <c r="AA1910" s="99">
        <v>9.0538461538461501E-10</v>
      </c>
      <c r="AB1910" s="99">
        <v>2.9742307692307699E-10</v>
      </c>
      <c r="AC1910" s="99">
        <v>1.02384615384615E-10</v>
      </c>
    </row>
    <row r="1911" spans="1:29" s="98" customFormat="1" x14ac:dyDescent="0.25">
      <c r="A1911" s="98" t="s">
        <v>142</v>
      </c>
      <c r="B1911" s="98" t="s">
        <v>236</v>
      </c>
      <c r="C1911" s="98" t="s">
        <v>296</v>
      </c>
      <c r="D1911" s="98">
        <v>2020</v>
      </c>
      <c r="E1911" s="98">
        <v>2019</v>
      </c>
      <c r="F1911" s="98" t="s">
        <v>279</v>
      </c>
      <c r="G1911" s="98" t="s">
        <v>278</v>
      </c>
      <c r="H1911" s="98" t="s">
        <v>275</v>
      </c>
      <c r="I1911" s="99">
        <f t="shared" si="74"/>
        <v>4.4008167374547658E-2</v>
      </c>
      <c r="J1911" s="99">
        <f t="shared" si="74"/>
        <v>1.6250486707566462E-2</v>
      </c>
      <c r="K1911" s="99">
        <f t="shared" si="74"/>
        <v>8.7502620733050304E-3</v>
      </c>
      <c r="L1911" s="99">
        <f t="shared" si="74"/>
        <v>6.5584156048450713E-3</v>
      </c>
      <c r="M1911" s="99">
        <f t="shared" si="74"/>
        <v>3.0822840962718241E-3</v>
      </c>
      <c r="N1911" s="99">
        <f t="shared" si="73"/>
        <v>1.1216089350322496E-4</v>
      </c>
      <c r="O1911" s="99">
        <f t="shared" si="73"/>
        <v>6.7639012112631909E-5</v>
      </c>
      <c r="P1911" s="99">
        <f t="shared" si="73"/>
        <v>1.4469611451942741E-5</v>
      </c>
      <c r="Q1911" s="99">
        <f t="shared" si="73"/>
        <v>4.5549309422683841E-6</v>
      </c>
      <c r="R1911" s="99">
        <f t="shared" si="73"/>
        <v>1.4366868648733661E-6</v>
      </c>
      <c r="S1911" s="101"/>
      <c r="T1911" s="99">
        <v>1.0873076923076901E-5</v>
      </c>
      <c r="U1911" s="99">
        <v>4.0149999999999997E-6</v>
      </c>
      <c r="V1911" s="99">
        <v>2.1619230769230798E-6</v>
      </c>
      <c r="W1911" s="99">
        <v>1.6203846153846201E-6</v>
      </c>
      <c r="X1911" s="99">
        <v>7.6153846153846097E-7</v>
      </c>
      <c r="Y1911" s="99">
        <v>2.7711538461538501E-8</v>
      </c>
      <c r="Z1911" s="99">
        <v>1.6711538461538501E-8</v>
      </c>
      <c r="AA1911" s="99">
        <v>3.5750000000000002E-9</v>
      </c>
      <c r="AB1911" s="99">
        <v>1.12538461538462E-9</v>
      </c>
      <c r="AC1911" s="99">
        <v>3.5496153846153802E-10</v>
      </c>
    </row>
    <row r="1912" spans="1:29" s="98" customFormat="1" x14ac:dyDescent="0.25">
      <c r="A1912" s="98" t="s">
        <v>142</v>
      </c>
      <c r="B1912" s="98" t="s">
        <v>236</v>
      </c>
      <c r="C1912" s="98" t="s">
        <v>296</v>
      </c>
      <c r="D1912" s="98">
        <v>2020</v>
      </c>
      <c r="E1912" s="98">
        <v>2019</v>
      </c>
      <c r="F1912" s="98" t="s">
        <v>279</v>
      </c>
      <c r="G1912" s="98" t="s">
        <v>278</v>
      </c>
      <c r="H1912" s="98" t="s">
        <v>276</v>
      </c>
      <c r="I1912" s="99">
        <f t="shared" si="74"/>
        <v>6.575539405379878E-2</v>
      </c>
      <c r="J1912" s="99">
        <f t="shared" si="74"/>
        <v>2.9624174925279224E-2</v>
      </c>
      <c r="K1912" s="99">
        <f t="shared" si="74"/>
        <v>1.8322466572282533E-2</v>
      </c>
      <c r="L1912" s="99">
        <f t="shared" si="74"/>
        <v>1.2277764983482783E-2</v>
      </c>
      <c r="M1912" s="99">
        <f t="shared" si="74"/>
        <v>5.8734635834513287E-3</v>
      </c>
      <c r="N1912" s="99">
        <f t="shared" si="73"/>
        <v>6.8323964134025367E-4</v>
      </c>
      <c r="O1912" s="99">
        <f t="shared" si="73"/>
        <v>1.3407935818782454E-4</v>
      </c>
      <c r="P1912" s="99">
        <f t="shared" si="73"/>
        <v>2.928169891458237E-5</v>
      </c>
      <c r="Q1912" s="99">
        <f t="shared" si="73"/>
        <v>9.400966493629081E-6</v>
      </c>
      <c r="R1912" s="99">
        <f t="shared" si="73"/>
        <v>3.0309126946672965E-6</v>
      </c>
      <c r="S1912" s="101"/>
      <c r="T1912" s="99">
        <v>1.62461538461538E-5</v>
      </c>
      <c r="U1912" s="99">
        <v>7.3192307692307702E-6</v>
      </c>
      <c r="V1912" s="99">
        <v>4.5269230769230796E-6</v>
      </c>
      <c r="W1912" s="99">
        <v>3.0334615384615401E-6</v>
      </c>
      <c r="X1912" s="99">
        <v>1.45115384615385E-6</v>
      </c>
      <c r="Y1912" s="99">
        <v>1.68807692307692E-7</v>
      </c>
      <c r="Z1912" s="99">
        <v>3.31269230769231E-8</v>
      </c>
      <c r="AA1912" s="99">
        <v>7.23461538461539E-9</v>
      </c>
      <c r="AB1912" s="99">
        <v>2.3226923076923101E-9</v>
      </c>
      <c r="AC1912" s="99">
        <v>7.4884615384615396E-10</v>
      </c>
    </row>
    <row r="1913" spans="1:29" s="98" customFormat="1" x14ac:dyDescent="0.25">
      <c r="A1913" s="98" t="s">
        <v>142</v>
      </c>
      <c r="B1913" s="98" t="s">
        <v>236</v>
      </c>
      <c r="C1913" s="98" t="s">
        <v>296</v>
      </c>
      <c r="D1913" s="98">
        <v>2020</v>
      </c>
      <c r="E1913" s="98">
        <v>2019</v>
      </c>
      <c r="F1913" s="98" t="s">
        <v>280</v>
      </c>
      <c r="G1913" s="98" t="s">
        <v>273</v>
      </c>
      <c r="H1913" s="98" t="s">
        <v>274</v>
      </c>
      <c r="I1913" s="99">
        <f t="shared" si="74"/>
        <v>0</v>
      </c>
      <c r="J1913" s="99">
        <f t="shared" si="74"/>
        <v>0</v>
      </c>
      <c r="K1913" s="99">
        <f t="shared" si="74"/>
        <v>0</v>
      </c>
      <c r="L1913" s="99">
        <f t="shared" si="74"/>
        <v>0</v>
      </c>
      <c r="M1913" s="99">
        <f t="shared" si="74"/>
        <v>0</v>
      </c>
      <c r="N1913" s="99">
        <f t="shared" si="73"/>
        <v>0</v>
      </c>
      <c r="O1913" s="99">
        <f t="shared" si="73"/>
        <v>0</v>
      </c>
      <c r="P1913" s="99">
        <f t="shared" si="73"/>
        <v>0</v>
      </c>
      <c r="Q1913" s="99">
        <f t="shared" si="73"/>
        <v>0</v>
      </c>
      <c r="R1913" s="99">
        <f t="shared" si="73"/>
        <v>0</v>
      </c>
      <c r="S1913" s="101"/>
      <c r="T1913" s="99">
        <v>0</v>
      </c>
      <c r="U1913" s="99">
        <v>0</v>
      </c>
      <c r="V1913" s="99">
        <v>0</v>
      </c>
      <c r="W1913" s="99">
        <v>0</v>
      </c>
      <c r="X1913" s="99">
        <v>0</v>
      </c>
      <c r="Y1913" s="99">
        <v>0</v>
      </c>
      <c r="Z1913" s="99">
        <v>0</v>
      </c>
      <c r="AA1913" s="99">
        <v>0</v>
      </c>
      <c r="AB1913" s="99">
        <v>0</v>
      </c>
      <c r="AC1913" s="99">
        <v>0</v>
      </c>
    </row>
    <row r="1914" spans="1:29" s="98" customFormat="1" x14ac:dyDescent="0.25">
      <c r="A1914" s="98" t="s">
        <v>142</v>
      </c>
      <c r="B1914" s="98" t="s">
        <v>236</v>
      </c>
      <c r="C1914" s="98" t="s">
        <v>296</v>
      </c>
      <c r="D1914" s="98">
        <v>2020</v>
      </c>
      <c r="E1914" s="98">
        <v>2019</v>
      </c>
      <c r="F1914" s="98" t="s">
        <v>280</v>
      </c>
      <c r="G1914" s="98" t="s">
        <v>273</v>
      </c>
      <c r="H1914" s="98" t="s">
        <v>275</v>
      </c>
      <c r="I1914" s="99">
        <f t="shared" si="74"/>
        <v>0</v>
      </c>
      <c r="J1914" s="99">
        <f t="shared" si="74"/>
        <v>0</v>
      </c>
      <c r="K1914" s="99">
        <f t="shared" si="74"/>
        <v>0</v>
      </c>
      <c r="L1914" s="99">
        <f t="shared" si="74"/>
        <v>0</v>
      </c>
      <c r="M1914" s="99">
        <f t="shared" si="74"/>
        <v>0</v>
      </c>
      <c r="N1914" s="99">
        <f t="shared" si="73"/>
        <v>0</v>
      </c>
      <c r="O1914" s="99">
        <f t="shared" si="73"/>
        <v>0</v>
      </c>
      <c r="P1914" s="99">
        <f t="shared" si="73"/>
        <v>0</v>
      </c>
      <c r="Q1914" s="99">
        <f t="shared" si="73"/>
        <v>0</v>
      </c>
      <c r="R1914" s="99">
        <f t="shared" si="73"/>
        <v>0</v>
      </c>
      <c r="S1914" s="101"/>
      <c r="T1914" s="99">
        <v>0</v>
      </c>
      <c r="U1914" s="99">
        <v>0</v>
      </c>
      <c r="V1914" s="99">
        <v>0</v>
      </c>
      <c r="W1914" s="99">
        <v>0</v>
      </c>
      <c r="X1914" s="99">
        <v>0</v>
      </c>
      <c r="Y1914" s="99">
        <v>0</v>
      </c>
      <c r="Z1914" s="99">
        <v>0</v>
      </c>
      <c r="AA1914" s="99">
        <v>0</v>
      </c>
      <c r="AB1914" s="99">
        <v>0</v>
      </c>
      <c r="AC1914" s="99">
        <v>0</v>
      </c>
    </row>
    <row r="1915" spans="1:29" s="98" customFormat="1" x14ac:dyDescent="0.25">
      <c r="A1915" s="98" t="s">
        <v>142</v>
      </c>
      <c r="B1915" s="98" t="s">
        <v>236</v>
      </c>
      <c r="C1915" s="98" t="s">
        <v>296</v>
      </c>
      <c r="D1915" s="98">
        <v>2020</v>
      </c>
      <c r="E1915" s="98">
        <v>2019</v>
      </c>
      <c r="F1915" s="98" t="s">
        <v>280</v>
      </c>
      <c r="G1915" s="98" t="s">
        <v>273</v>
      </c>
      <c r="H1915" s="98" t="s">
        <v>276</v>
      </c>
      <c r="I1915" s="99">
        <f t="shared" si="74"/>
        <v>0</v>
      </c>
      <c r="J1915" s="99">
        <f t="shared" si="74"/>
        <v>0</v>
      </c>
      <c r="K1915" s="99">
        <f t="shared" si="74"/>
        <v>0</v>
      </c>
      <c r="L1915" s="99">
        <f t="shared" si="74"/>
        <v>0</v>
      </c>
      <c r="M1915" s="99">
        <f t="shared" si="74"/>
        <v>0</v>
      </c>
      <c r="N1915" s="99">
        <f t="shared" si="73"/>
        <v>0</v>
      </c>
      <c r="O1915" s="99">
        <f t="shared" si="73"/>
        <v>0</v>
      </c>
      <c r="P1915" s="99">
        <f t="shared" si="73"/>
        <v>0</v>
      </c>
      <c r="Q1915" s="99">
        <f t="shared" si="73"/>
        <v>0</v>
      </c>
      <c r="R1915" s="99">
        <f t="shared" si="73"/>
        <v>0</v>
      </c>
      <c r="S1915" s="101"/>
      <c r="T1915" s="99">
        <v>0</v>
      </c>
      <c r="U1915" s="99">
        <v>0</v>
      </c>
      <c r="V1915" s="99">
        <v>0</v>
      </c>
      <c r="W1915" s="99">
        <v>0</v>
      </c>
      <c r="X1915" s="99">
        <v>0</v>
      </c>
      <c r="Y1915" s="99">
        <v>0</v>
      </c>
      <c r="Z1915" s="99">
        <v>0</v>
      </c>
      <c r="AA1915" s="99">
        <v>0</v>
      </c>
      <c r="AB1915" s="99">
        <v>0</v>
      </c>
      <c r="AC1915" s="99">
        <v>0</v>
      </c>
    </row>
    <row r="1916" spans="1:29" s="98" customFormat="1" x14ac:dyDescent="0.25">
      <c r="A1916" s="98" t="s">
        <v>142</v>
      </c>
      <c r="B1916" s="98" t="s">
        <v>236</v>
      </c>
      <c r="C1916" s="98" t="s">
        <v>296</v>
      </c>
      <c r="D1916" s="98">
        <v>2020</v>
      </c>
      <c r="E1916" s="98">
        <v>2019</v>
      </c>
      <c r="F1916" s="98" t="s">
        <v>280</v>
      </c>
      <c r="G1916" s="98" t="s">
        <v>277</v>
      </c>
      <c r="H1916" s="98" t="s">
        <v>274</v>
      </c>
      <c r="I1916" s="99">
        <f t="shared" si="74"/>
        <v>0</v>
      </c>
      <c r="J1916" s="99">
        <f t="shared" si="74"/>
        <v>0</v>
      </c>
      <c r="K1916" s="99">
        <f t="shared" si="74"/>
        <v>0</v>
      </c>
      <c r="L1916" s="99">
        <f t="shared" si="74"/>
        <v>0</v>
      </c>
      <c r="M1916" s="99">
        <f t="shared" si="74"/>
        <v>0</v>
      </c>
      <c r="N1916" s="99">
        <f t="shared" si="73"/>
        <v>0</v>
      </c>
      <c r="O1916" s="99">
        <f t="shared" si="73"/>
        <v>0</v>
      </c>
      <c r="P1916" s="99">
        <f t="shared" si="73"/>
        <v>0</v>
      </c>
      <c r="Q1916" s="99">
        <f t="shared" si="73"/>
        <v>0</v>
      </c>
      <c r="R1916" s="99">
        <f t="shared" si="73"/>
        <v>0</v>
      </c>
      <c r="S1916" s="101"/>
      <c r="T1916" s="99">
        <v>0</v>
      </c>
      <c r="U1916" s="99">
        <v>0</v>
      </c>
      <c r="V1916" s="99">
        <v>0</v>
      </c>
      <c r="W1916" s="99">
        <v>0</v>
      </c>
      <c r="X1916" s="99">
        <v>0</v>
      </c>
      <c r="Y1916" s="99">
        <v>0</v>
      </c>
      <c r="Z1916" s="99">
        <v>0</v>
      </c>
      <c r="AA1916" s="99">
        <v>0</v>
      </c>
      <c r="AB1916" s="99">
        <v>0</v>
      </c>
      <c r="AC1916" s="99">
        <v>0</v>
      </c>
    </row>
    <row r="1917" spans="1:29" s="98" customFormat="1" x14ac:dyDescent="0.25">
      <c r="A1917" s="98" t="s">
        <v>142</v>
      </c>
      <c r="B1917" s="98" t="s">
        <v>236</v>
      </c>
      <c r="C1917" s="98" t="s">
        <v>296</v>
      </c>
      <c r="D1917" s="98">
        <v>2020</v>
      </c>
      <c r="E1917" s="98">
        <v>2019</v>
      </c>
      <c r="F1917" s="98" t="s">
        <v>280</v>
      </c>
      <c r="G1917" s="98" t="s">
        <v>277</v>
      </c>
      <c r="H1917" s="98" t="s">
        <v>275</v>
      </c>
      <c r="I1917" s="99">
        <f t="shared" si="74"/>
        <v>0</v>
      </c>
      <c r="J1917" s="99">
        <f t="shared" si="74"/>
        <v>0</v>
      </c>
      <c r="K1917" s="99">
        <f t="shared" si="74"/>
        <v>0</v>
      </c>
      <c r="L1917" s="99">
        <f t="shared" si="74"/>
        <v>0</v>
      </c>
      <c r="M1917" s="99">
        <f t="shared" si="74"/>
        <v>0</v>
      </c>
      <c r="N1917" s="99">
        <f t="shared" ref="N1917:R1967" si="75">1000*98.96*Y1917/24.45</f>
        <v>0</v>
      </c>
      <c r="O1917" s="99">
        <f t="shared" si="75"/>
        <v>0</v>
      </c>
      <c r="P1917" s="99">
        <f t="shared" si="75"/>
        <v>0</v>
      </c>
      <c r="Q1917" s="99">
        <f t="shared" si="75"/>
        <v>0</v>
      </c>
      <c r="R1917" s="99">
        <f t="shared" si="75"/>
        <v>0</v>
      </c>
      <c r="S1917" s="101"/>
      <c r="T1917" s="99">
        <v>0</v>
      </c>
      <c r="U1917" s="99">
        <v>0</v>
      </c>
      <c r="V1917" s="99">
        <v>0</v>
      </c>
      <c r="W1917" s="99">
        <v>0</v>
      </c>
      <c r="X1917" s="99">
        <v>0</v>
      </c>
      <c r="Y1917" s="99">
        <v>0</v>
      </c>
      <c r="Z1917" s="99">
        <v>0</v>
      </c>
      <c r="AA1917" s="99">
        <v>0</v>
      </c>
      <c r="AB1917" s="99">
        <v>0</v>
      </c>
      <c r="AC1917" s="99">
        <v>0</v>
      </c>
    </row>
    <row r="1918" spans="1:29" s="98" customFormat="1" x14ac:dyDescent="0.25">
      <c r="A1918" s="98" t="s">
        <v>142</v>
      </c>
      <c r="B1918" s="98" t="s">
        <v>236</v>
      </c>
      <c r="C1918" s="98" t="s">
        <v>296</v>
      </c>
      <c r="D1918" s="98">
        <v>2020</v>
      </c>
      <c r="E1918" s="98">
        <v>2019</v>
      </c>
      <c r="F1918" s="98" t="s">
        <v>280</v>
      </c>
      <c r="G1918" s="98" t="s">
        <v>277</v>
      </c>
      <c r="H1918" s="98" t="s">
        <v>276</v>
      </c>
      <c r="I1918" s="99">
        <f t="shared" ref="I1918:M1968" si="76">1000*98.96*T1918/24.45</f>
        <v>0</v>
      </c>
      <c r="J1918" s="99">
        <f t="shared" si="76"/>
        <v>0</v>
      </c>
      <c r="K1918" s="99">
        <f t="shared" si="76"/>
        <v>0</v>
      </c>
      <c r="L1918" s="99">
        <f t="shared" si="76"/>
        <v>0</v>
      </c>
      <c r="M1918" s="99">
        <f t="shared" si="76"/>
        <v>0</v>
      </c>
      <c r="N1918" s="99">
        <f t="shared" si="75"/>
        <v>0</v>
      </c>
      <c r="O1918" s="99">
        <f t="shared" si="75"/>
        <v>0</v>
      </c>
      <c r="P1918" s="99">
        <f t="shared" si="75"/>
        <v>0</v>
      </c>
      <c r="Q1918" s="99">
        <f t="shared" si="75"/>
        <v>0</v>
      </c>
      <c r="R1918" s="99">
        <f t="shared" si="75"/>
        <v>0</v>
      </c>
      <c r="S1918" s="101"/>
      <c r="T1918" s="99">
        <v>0</v>
      </c>
      <c r="U1918" s="99">
        <v>0</v>
      </c>
      <c r="V1918" s="99">
        <v>0</v>
      </c>
      <c r="W1918" s="99">
        <v>0</v>
      </c>
      <c r="X1918" s="99">
        <v>0</v>
      </c>
      <c r="Y1918" s="99">
        <v>0</v>
      </c>
      <c r="Z1918" s="99">
        <v>0</v>
      </c>
      <c r="AA1918" s="99">
        <v>0</v>
      </c>
      <c r="AB1918" s="99">
        <v>0</v>
      </c>
      <c r="AC1918" s="99">
        <v>0</v>
      </c>
    </row>
    <row r="1919" spans="1:29" s="98" customFormat="1" x14ac:dyDescent="0.25">
      <c r="A1919" s="98" t="s">
        <v>142</v>
      </c>
      <c r="B1919" s="98" t="s">
        <v>236</v>
      </c>
      <c r="C1919" s="98" t="s">
        <v>296</v>
      </c>
      <c r="D1919" s="98">
        <v>2020</v>
      </c>
      <c r="E1919" s="98">
        <v>2019</v>
      </c>
      <c r="F1919" s="98" t="s">
        <v>280</v>
      </c>
      <c r="G1919" s="98" t="s">
        <v>278</v>
      </c>
      <c r="H1919" s="98" t="s">
        <v>274</v>
      </c>
      <c r="I1919" s="99">
        <f t="shared" si="76"/>
        <v>0</v>
      </c>
      <c r="J1919" s="99">
        <f t="shared" si="76"/>
        <v>0</v>
      </c>
      <c r="K1919" s="99">
        <f t="shared" si="76"/>
        <v>0</v>
      </c>
      <c r="L1919" s="99">
        <f t="shared" si="76"/>
        <v>0</v>
      </c>
      <c r="M1919" s="99">
        <f t="shared" si="76"/>
        <v>0</v>
      </c>
      <c r="N1919" s="99">
        <f t="shared" si="75"/>
        <v>0</v>
      </c>
      <c r="O1919" s="99">
        <f t="shared" si="75"/>
        <v>0</v>
      </c>
      <c r="P1919" s="99">
        <f t="shared" si="75"/>
        <v>0</v>
      </c>
      <c r="Q1919" s="99">
        <f t="shared" si="75"/>
        <v>0</v>
      </c>
      <c r="R1919" s="99">
        <f t="shared" si="75"/>
        <v>0</v>
      </c>
      <c r="S1919" s="101"/>
      <c r="T1919" s="99">
        <v>0</v>
      </c>
      <c r="U1919" s="99">
        <v>0</v>
      </c>
      <c r="V1919" s="99">
        <v>0</v>
      </c>
      <c r="W1919" s="99">
        <v>0</v>
      </c>
      <c r="X1919" s="99">
        <v>0</v>
      </c>
      <c r="Y1919" s="99">
        <v>0</v>
      </c>
      <c r="Z1919" s="99">
        <v>0</v>
      </c>
      <c r="AA1919" s="99">
        <v>0</v>
      </c>
      <c r="AB1919" s="99">
        <v>0</v>
      </c>
      <c r="AC1919" s="99">
        <v>0</v>
      </c>
    </row>
    <row r="1920" spans="1:29" s="98" customFormat="1" x14ac:dyDescent="0.25">
      <c r="A1920" s="98" t="s">
        <v>142</v>
      </c>
      <c r="B1920" s="98" t="s">
        <v>236</v>
      </c>
      <c r="C1920" s="98" t="s">
        <v>296</v>
      </c>
      <c r="D1920" s="98">
        <v>2020</v>
      </c>
      <c r="E1920" s="98">
        <v>2019</v>
      </c>
      <c r="F1920" s="98" t="s">
        <v>280</v>
      </c>
      <c r="G1920" s="98" t="s">
        <v>278</v>
      </c>
      <c r="H1920" s="98" t="s">
        <v>275</v>
      </c>
      <c r="I1920" s="99">
        <f t="shared" si="76"/>
        <v>0</v>
      </c>
      <c r="J1920" s="99">
        <f t="shared" si="76"/>
        <v>0</v>
      </c>
      <c r="K1920" s="99">
        <f t="shared" si="76"/>
        <v>0</v>
      </c>
      <c r="L1920" s="99">
        <f t="shared" si="76"/>
        <v>0</v>
      </c>
      <c r="M1920" s="99">
        <f t="shared" si="76"/>
        <v>0</v>
      </c>
      <c r="N1920" s="99">
        <f t="shared" si="75"/>
        <v>0</v>
      </c>
      <c r="O1920" s="99">
        <f t="shared" si="75"/>
        <v>0</v>
      </c>
      <c r="P1920" s="99">
        <f t="shared" si="75"/>
        <v>0</v>
      </c>
      <c r="Q1920" s="99">
        <f t="shared" si="75"/>
        <v>0</v>
      </c>
      <c r="R1920" s="99">
        <f t="shared" si="75"/>
        <v>0</v>
      </c>
      <c r="S1920" s="101"/>
      <c r="T1920" s="99">
        <v>0</v>
      </c>
      <c r="U1920" s="99">
        <v>0</v>
      </c>
      <c r="V1920" s="99">
        <v>0</v>
      </c>
      <c r="W1920" s="99">
        <v>0</v>
      </c>
      <c r="X1920" s="99">
        <v>0</v>
      </c>
      <c r="Y1920" s="99">
        <v>0</v>
      </c>
      <c r="Z1920" s="99">
        <v>0</v>
      </c>
      <c r="AA1920" s="99">
        <v>0</v>
      </c>
      <c r="AB1920" s="99">
        <v>0</v>
      </c>
      <c r="AC1920" s="99">
        <v>0</v>
      </c>
    </row>
    <row r="1921" spans="1:29" s="98" customFormat="1" x14ac:dyDescent="0.25">
      <c r="A1921" s="98" t="s">
        <v>142</v>
      </c>
      <c r="B1921" s="98" t="s">
        <v>236</v>
      </c>
      <c r="C1921" s="98" t="s">
        <v>296</v>
      </c>
      <c r="D1921" s="98">
        <v>2020</v>
      </c>
      <c r="E1921" s="98">
        <v>2019</v>
      </c>
      <c r="F1921" s="98" t="s">
        <v>280</v>
      </c>
      <c r="G1921" s="98" t="s">
        <v>278</v>
      </c>
      <c r="H1921" s="98" t="s">
        <v>276</v>
      </c>
      <c r="I1921" s="99">
        <f t="shared" si="76"/>
        <v>0</v>
      </c>
      <c r="J1921" s="99">
        <f t="shared" si="76"/>
        <v>0</v>
      </c>
      <c r="K1921" s="99">
        <f t="shared" si="76"/>
        <v>0</v>
      </c>
      <c r="L1921" s="99">
        <f t="shared" si="76"/>
        <v>0</v>
      </c>
      <c r="M1921" s="99">
        <f t="shared" si="76"/>
        <v>0</v>
      </c>
      <c r="N1921" s="99">
        <f t="shared" si="75"/>
        <v>0</v>
      </c>
      <c r="O1921" s="99">
        <f t="shared" si="75"/>
        <v>0</v>
      </c>
      <c r="P1921" s="99">
        <f t="shared" si="75"/>
        <v>0</v>
      </c>
      <c r="Q1921" s="99">
        <f t="shared" si="75"/>
        <v>0</v>
      </c>
      <c r="R1921" s="99">
        <f t="shared" si="75"/>
        <v>0</v>
      </c>
      <c r="S1921" s="101"/>
      <c r="T1921" s="99">
        <v>0</v>
      </c>
      <c r="U1921" s="99">
        <v>0</v>
      </c>
      <c r="V1921" s="99">
        <v>0</v>
      </c>
      <c r="W1921" s="99">
        <v>0</v>
      </c>
      <c r="X1921" s="99">
        <v>0</v>
      </c>
      <c r="Y1921" s="99">
        <v>0</v>
      </c>
      <c r="Z1921" s="99">
        <v>0</v>
      </c>
      <c r="AA1921" s="99">
        <v>0</v>
      </c>
      <c r="AB1921" s="99">
        <v>0</v>
      </c>
      <c r="AC1921" s="99">
        <v>0</v>
      </c>
    </row>
    <row r="1922" spans="1:29" s="98" customFormat="1" x14ac:dyDescent="0.25">
      <c r="A1922" s="98" t="s">
        <v>142</v>
      </c>
      <c r="B1922" s="98" t="s">
        <v>236</v>
      </c>
      <c r="C1922" s="98" t="s">
        <v>296</v>
      </c>
      <c r="D1922" s="98" t="s">
        <v>281</v>
      </c>
      <c r="E1922" s="98" t="s">
        <v>282</v>
      </c>
      <c r="F1922" s="98" t="s">
        <v>272</v>
      </c>
      <c r="G1922" s="98" t="s">
        <v>273</v>
      </c>
      <c r="H1922" s="98" t="s">
        <v>274</v>
      </c>
      <c r="I1922" s="99">
        <f t="shared" si="76"/>
        <v>0</v>
      </c>
      <c r="J1922" s="99">
        <f t="shared" si="76"/>
        <v>0</v>
      </c>
      <c r="K1922" s="99">
        <f t="shared" si="76"/>
        <v>0</v>
      </c>
      <c r="L1922" s="99">
        <f t="shared" si="76"/>
        <v>0</v>
      </c>
      <c r="M1922" s="99">
        <f t="shared" si="76"/>
        <v>0</v>
      </c>
      <c r="N1922" s="99">
        <f t="shared" si="75"/>
        <v>0</v>
      </c>
      <c r="O1922" s="99">
        <f t="shared" si="75"/>
        <v>0</v>
      </c>
      <c r="P1922" s="99">
        <f t="shared" si="75"/>
        <v>0</v>
      </c>
      <c r="Q1922" s="99">
        <f t="shared" si="75"/>
        <v>0</v>
      </c>
      <c r="R1922" s="99">
        <f t="shared" si="75"/>
        <v>0</v>
      </c>
      <c r="S1922" s="101"/>
      <c r="T1922" s="99">
        <v>0</v>
      </c>
      <c r="U1922" s="99">
        <v>0</v>
      </c>
      <c r="V1922" s="99">
        <v>0</v>
      </c>
      <c r="W1922" s="99">
        <v>0</v>
      </c>
      <c r="X1922" s="99">
        <v>0</v>
      </c>
      <c r="Y1922" s="99">
        <v>0</v>
      </c>
      <c r="Z1922" s="99">
        <v>0</v>
      </c>
      <c r="AA1922" s="99">
        <v>0</v>
      </c>
      <c r="AB1922" s="99">
        <v>0</v>
      </c>
      <c r="AC1922" s="99">
        <v>0</v>
      </c>
    </row>
    <row r="1923" spans="1:29" s="98" customFormat="1" x14ac:dyDescent="0.25">
      <c r="A1923" s="98" t="s">
        <v>142</v>
      </c>
      <c r="B1923" s="98" t="s">
        <v>236</v>
      </c>
      <c r="C1923" s="98" t="s">
        <v>296</v>
      </c>
      <c r="D1923" s="98" t="s">
        <v>281</v>
      </c>
      <c r="E1923" s="98" t="s">
        <v>282</v>
      </c>
      <c r="F1923" s="98" t="s">
        <v>272</v>
      </c>
      <c r="G1923" s="98" t="s">
        <v>273</v>
      </c>
      <c r="H1923" s="98" t="s">
        <v>275</v>
      </c>
      <c r="I1923" s="99">
        <f t="shared" si="76"/>
        <v>5.8022199999999705E-2</v>
      </c>
      <c r="J1923" s="99">
        <f t="shared" si="76"/>
        <v>9.8147599999999918E-3</v>
      </c>
      <c r="K1923" s="99">
        <f t="shared" si="76"/>
        <v>3.9400849999999986E-3</v>
      </c>
      <c r="L1923" s="99">
        <f t="shared" si="76"/>
        <v>2.2202899999999998E-3</v>
      </c>
      <c r="M1923" s="99">
        <f t="shared" si="76"/>
        <v>6.0672449999999985E-4</v>
      </c>
      <c r="N1923" s="99">
        <f t="shared" si="75"/>
        <v>6.5501399999999846E-7</v>
      </c>
      <c r="O1923" s="99">
        <f t="shared" si="75"/>
        <v>0</v>
      </c>
      <c r="P1923" s="99">
        <f t="shared" si="75"/>
        <v>0</v>
      </c>
      <c r="Q1923" s="99">
        <f t="shared" si="75"/>
        <v>0</v>
      </c>
      <c r="R1923" s="99">
        <f t="shared" si="75"/>
        <v>0</v>
      </c>
      <c r="S1923" s="101"/>
      <c r="T1923" s="99">
        <v>1.43355172797089E-5</v>
      </c>
      <c r="U1923" s="99">
        <v>2.4249280719482599E-6</v>
      </c>
      <c r="V1923" s="99">
        <v>9.7347492168552902E-7</v>
      </c>
      <c r="W1923" s="99">
        <v>5.4856599130961999E-7</v>
      </c>
      <c r="X1923" s="99">
        <v>1.49903132831447E-7</v>
      </c>
      <c r="Y1923" s="99">
        <v>1.6183399656426801E-10</v>
      </c>
      <c r="Z1923" s="99">
        <v>0</v>
      </c>
      <c r="AA1923" s="99">
        <v>0</v>
      </c>
      <c r="AB1923" s="99">
        <v>0</v>
      </c>
      <c r="AC1923" s="99">
        <v>0</v>
      </c>
    </row>
    <row r="1924" spans="1:29" s="98" customFormat="1" x14ac:dyDescent="0.25">
      <c r="A1924" s="98" t="s">
        <v>142</v>
      </c>
      <c r="B1924" s="98" t="s">
        <v>236</v>
      </c>
      <c r="C1924" s="98" t="s">
        <v>296</v>
      </c>
      <c r="D1924" s="98" t="s">
        <v>281</v>
      </c>
      <c r="E1924" s="98" t="s">
        <v>282</v>
      </c>
      <c r="F1924" s="98" t="s">
        <v>272</v>
      </c>
      <c r="G1924" s="98" t="s">
        <v>273</v>
      </c>
      <c r="H1924" s="98" t="s">
        <v>276</v>
      </c>
      <c r="I1924" s="99">
        <f t="shared" si="76"/>
        <v>0.58764769999999611</v>
      </c>
      <c r="J1924" s="99">
        <f t="shared" si="76"/>
        <v>0.27007709999999968</v>
      </c>
      <c r="K1924" s="99">
        <f t="shared" si="76"/>
        <v>0.17008519999999996</v>
      </c>
      <c r="L1924" s="99">
        <f t="shared" si="76"/>
        <v>0.11468529999999995</v>
      </c>
      <c r="M1924" s="99">
        <f t="shared" si="76"/>
        <v>5.6023894999999997E-2</v>
      </c>
      <c r="N1924" s="99">
        <f t="shared" si="75"/>
        <v>4.0546019999999731E-3</v>
      </c>
      <c r="O1924" s="99">
        <f t="shared" si="75"/>
        <v>1.4656764999999967E-3</v>
      </c>
      <c r="P1924" s="99">
        <f t="shared" si="75"/>
        <v>3.330287999999991E-4</v>
      </c>
      <c r="Q1924" s="99">
        <f t="shared" si="75"/>
        <v>1.1085144999999964E-4</v>
      </c>
      <c r="R1924" s="99">
        <f t="shared" si="75"/>
        <v>3.6916574999999996E-5</v>
      </c>
      <c r="S1924" s="101"/>
      <c r="T1924" s="99">
        <v>1.4518983695432401E-4</v>
      </c>
      <c r="U1924" s="99">
        <v>6.6727820280921502E-5</v>
      </c>
      <c r="V1924" s="99">
        <v>4.2022869240097E-5</v>
      </c>
      <c r="W1924" s="99">
        <v>2.8335242370654798E-5</v>
      </c>
      <c r="X1924" s="99">
        <v>1.38417970164713E-5</v>
      </c>
      <c r="Y1924" s="99">
        <v>1.0017685822554499E-6</v>
      </c>
      <c r="Z1924" s="99">
        <v>3.6212399378536699E-7</v>
      </c>
      <c r="AA1924" s="99">
        <v>8.2281266774454101E-8</v>
      </c>
      <c r="AB1924" s="99">
        <v>2.7388014879749302E-8</v>
      </c>
      <c r="AC1924" s="99">
        <v>9.1209605775060608E-9</v>
      </c>
    </row>
    <row r="1925" spans="1:29" s="98" customFormat="1" x14ac:dyDescent="0.25">
      <c r="A1925" s="98" t="s">
        <v>142</v>
      </c>
      <c r="B1925" s="98" t="s">
        <v>236</v>
      </c>
      <c r="C1925" s="98" t="s">
        <v>296</v>
      </c>
      <c r="D1925" s="98" t="s">
        <v>281</v>
      </c>
      <c r="E1925" s="98" t="s">
        <v>282</v>
      </c>
      <c r="F1925" s="98" t="s">
        <v>272</v>
      </c>
      <c r="G1925" s="98" t="s">
        <v>277</v>
      </c>
      <c r="H1925" s="98" t="s">
        <v>274</v>
      </c>
      <c r="I1925" s="99">
        <f t="shared" si="76"/>
        <v>5.9881566666666435E-2</v>
      </c>
      <c r="J1925" s="99">
        <f t="shared" si="76"/>
        <v>1.9165624999999988E-2</v>
      </c>
      <c r="K1925" s="99">
        <f t="shared" si="76"/>
        <v>1.1171208666666656E-2</v>
      </c>
      <c r="L1925" s="99">
        <f t="shared" si="76"/>
        <v>7.4073833333333037E-3</v>
      </c>
      <c r="M1925" s="99">
        <f t="shared" si="76"/>
        <v>3.4448774999999961E-3</v>
      </c>
      <c r="N1925" s="99">
        <f t="shared" si="75"/>
        <v>1.2379025833333327E-4</v>
      </c>
      <c r="O1925" s="99">
        <f t="shared" si="75"/>
        <v>8.3992341666666427E-5</v>
      </c>
      <c r="P1925" s="99">
        <f t="shared" si="75"/>
        <v>1.8317044166666666E-5</v>
      </c>
      <c r="Q1925" s="99">
        <f t="shared" si="75"/>
        <v>5.6957883333333215E-6</v>
      </c>
      <c r="R1925" s="99">
        <f t="shared" si="75"/>
        <v>1.77029083333333E-6</v>
      </c>
      <c r="S1925" s="101"/>
      <c r="T1925" s="99">
        <v>1.4794910115198001E-5</v>
      </c>
      <c r="U1925" s="99">
        <v>4.73524182750606E-6</v>
      </c>
      <c r="V1925" s="99">
        <v>2.7600651970493099E-6</v>
      </c>
      <c r="W1925" s="99">
        <v>1.8301386671382301E-6</v>
      </c>
      <c r="X1925" s="99">
        <v>8.5112424085488996E-7</v>
      </c>
      <c r="Y1925" s="99">
        <v>3.0584800083367002E-8</v>
      </c>
      <c r="Z1925" s="99">
        <v>2.0751947794563401E-8</v>
      </c>
      <c r="AA1925" s="99">
        <v>4.5255833657538399E-9</v>
      </c>
      <c r="AB1925" s="99">
        <v>1.40725570685125E-9</v>
      </c>
      <c r="AC1925" s="99">
        <v>4.37384911833063E-10</v>
      </c>
    </row>
    <row r="1926" spans="1:29" s="98" customFormat="1" x14ac:dyDescent="0.25">
      <c r="A1926" s="98" t="s">
        <v>142</v>
      </c>
      <c r="B1926" s="98" t="s">
        <v>236</v>
      </c>
      <c r="C1926" s="98" t="s">
        <v>296</v>
      </c>
      <c r="D1926" s="98" t="s">
        <v>281</v>
      </c>
      <c r="E1926" s="98" t="s">
        <v>282</v>
      </c>
      <c r="F1926" s="98" t="s">
        <v>272</v>
      </c>
      <c r="G1926" s="98" t="s">
        <v>277</v>
      </c>
      <c r="H1926" s="98" t="s">
        <v>275</v>
      </c>
      <c r="I1926" s="99">
        <f t="shared" si="76"/>
        <v>0.17794183333333297</v>
      </c>
      <c r="J1926" s="99">
        <f t="shared" si="76"/>
        <v>6.5233658333333028E-2</v>
      </c>
      <c r="K1926" s="99">
        <f t="shared" si="76"/>
        <v>3.5492741666666647E-2</v>
      </c>
      <c r="L1926" s="99">
        <f t="shared" si="76"/>
        <v>2.5788833333333323E-2</v>
      </c>
      <c r="M1926" s="99">
        <f t="shared" si="76"/>
        <v>1.2055414999999986E-2</v>
      </c>
      <c r="N1926" s="99">
        <f t="shared" si="75"/>
        <v>4.715352499999993E-4</v>
      </c>
      <c r="O1926" s="99">
        <f t="shared" si="75"/>
        <v>2.6886741666666645E-4</v>
      </c>
      <c r="P1926" s="99">
        <f t="shared" si="75"/>
        <v>5.7942524999999632E-5</v>
      </c>
      <c r="Q1926" s="99">
        <f t="shared" si="75"/>
        <v>1.8312033333333323E-5</v>
      </c>
      <c r="R1926" s="99">
        <f t="shared" si="75"/>
        <v>5.8111291666666626E-6</v>
      </c>
      <c r="S1926" s="101"/>
      <c r="T1926" s="99">
        <v>4.3964003890460702E-5</v>
      </c>
      <c r="U1926" s="99">
        <v>1.61172488505456E-5</v>
      </c>
      <c r="V1926" s="99">
        <v>8.7691747549514903E-6</v>
      </c>
      <c r="W1926" s="99">
        <v>6.3716347514147104E-6</v>
      </c>
      <c r="X1926" s="99">
        <v>2.9785256340945801E-6</v>
      </c>
      <c r="Y1926" s="99">
        <v>1.16501989313864E-7</v>
      </c>
      <c r="Z1926" s="99">
        <v>6.6428944396725894E-8</v>
      </c>
      <c r="AA1926" s="99">
        <v>1.43158320154607E-8</v>
      </c>
      <c r="AB1926" s="99">
        <v>4.5243453415521398E-9</v>
      </c>
      <c r="AC1926" s="99">
        <v>1.4357529115299099E-9</v>
      </c>
    </row>
    <row r="1927" spans="1:29" s="98" customFormat="1" x14ac:dyDescent="0.25">
      <c r="A1927" s="98" t="s">
        <v>142</v>
      </c>
      <c r="B1927" s="98" t="s">
        <v>236</v>
      </c>
      <c r="C1927" s="98" t="s">
        <v>296</v>
      </c>
      <c r="D1927" s="98" t="s">
        <v>281</v>
      </c>
      <c r="E1927" s="98" t="s">
        <v>282</v>
      </c>
      <c r="F1927" s="98" t="s">
        <v>272</v>
      </c>
      <c r="G1927" s="98" t="s">
        <v>277</v>
      </c>
      <c r="H1927" s="98" t="s">
        <v>276</v>
      </c>
      <c r="I1927" s="99">
        <f t="shared" si="76"/>
        <v>0.27509937499999981</v>
      </c>
      <c r="J1927" s="99">
        <f t="shared" si="76"/>
        <v>0.13170525416666667</v>
      </c>
      <c r="K1927" s="99">
        <f t="shared" si="76"/>
        <v>8.1068158333333293E-2</v>
      </c>
      <c r="L1927" s="99">
        <f t="shared" si="76"/>
        <v>5.5732870833333059E-2</v>
      </c>
      <c r="M1927" s="99">
        <f t="shared" si="76"/>
        <v>2.7222174999999967E-2</v>
      </c>
      <c r="N1927" s="99">
        <f t="shared" si="75"/>
        <v>2.8933854166666656E-3</v>
      </c>
      <c r="O1927" s="99">
        <f t="shared" si="75"/>
        <v>6.5531945833333116E-4</v>
      </c>
      <c r="P1927" s="99">
        <f t="shared" si="75"/>
        <v>1.4425048333333308E-4</v>
      </c>
      <c r="Q1927" s="99">
        <f t="shared" si="75"/>
        <v>4.6292954166666465E-5</v>
      </c>
      <c r="R1927" s="99">
        <f t="shared" si="75"/>
        <v>1.4963500833333323E-5</v>
      </c>
      <c r="S1927" s="101"/>
      <c r="T1927" s="99">
        <v>6.7968671369745304E-5</v>
      </c>
      <c r="U1927" s="99">
        <v>3.2540354328769203E-5</v>
      </c>
      <c r="V1927" s="99">
        <v>2.0029471213116399E-5</v>
      </c>
      <c r="W1927" s="99">
        <v>1.37698938144199E-5</v>
      </c>
      <c r="X1927" s="99">
        <v>6.7257697933508403E-6</v>
      </c>
      <c r="Y1927" s="99">
        <v>7.1486735486560201E-7</v>
      </c>
      <c r="Z1927" s="99">
        <v>1.61909466008993E-7</v>
      </c>
      <c r="AA1927" s="99">
        <v>3.56398981154001E-8</v>
      </c>
      <c r="AB1927" s="99">
        <v>1.14375781060529E-8</v>
      </c>
      <c r="AC1927" s="99">
        <v>3.6970250138944998E-9</v>
      </c>
    </row>
    <row r="1928" spans="1:29" s="98" customFormat="1" x14ac:dyDescent="0.25">
      <c r="A1928" s="98" t="s">
        <v>142</v>
      </c>
      <c r="B1928" s="98" t="s">
        <v>236</v>
      </c>
      <c r="C1928" s="98" t="s">
        <v>296</v>
      </c>
      <c r="D1928" s="98" t="s">
        <v>281</v>
      </c>
      <c r="E1928" s="98" t="s">
        <v>282</v>
      </c>
      <c r="F1928" s="98" t="s">
        <v>272</v>
      </c>
      <c r="G1928" s="98" t="s">
        <v>278</v>
      </c>
      <c r="H1928" s="98" t="s">
        <v>274</v>
      </c>
      <c r="I1928" s="99">
        <f t="shared" si="76"/>
        <v>2.5334508974358891E-2</v>
      </c>
      <c r="J1928" s="99">
        <f t="shared" si="76"/>
        <v>8.1085336538461485E-3</v>
      </c>
      <c r="K1928" s="99">
        <f t="shared" si="76"/>
        <v>4.7262805897435711E-3</v>
      </c>
      <c r="L1928" s="99">
        <f t="shared" si="76"/>
        <v>3.1338929487179381E-3</v>
      </c>
      <c r="M1928" s="99">
        <f t="shared" si="76"/>
        <v>1.4574481730769224E-3</v>
      </c>
      <c r="N1928" s="99">
        <f t="shared" si="75"/>
        <v>5.2372801602563942E-5</v>
      </c>
      <c r="O1928" s="99">
        <f t="shared" si="75"/>
        <v>3.5535221474358863E-5</v>
      </c>
      <c r="P1928" s="99">
        <f t="shared" si="75"/>
        <v>7.7495186858974365E-6</v>
      </c>
      <c r="Q1928" s="99">
        <f t="shared" si="75"/>
        <v>2.4097566025640965E-6</v>
      </c>
      <c r="R1928" s="99">
        <f t="shared" si="75"/>
        <v>7.4896919871794896E-7</v>
      </c>
      <c r="S1928" s="101"/>
      <c r="T1928" s="99">
        <v>6.2593850487376197E-6</v>
      </c>
      <c r="U1928" s="99">
        <v>2.0033715424064099E-6</v>
      </c>
      <c r="V1928" s="99">
        <v>1.1677198910593199E-6</v>
      </c>
      <c r="W1928" s="99">
        <v>7.7428943609694403E-7</v>
      </c>
      <c r="X1928" s="99">
        <v>3.6009102497706902E-7</v>
      </c>
      <c r="Y1928" s="99">
        <v>1.2939723112193699E-8</v>
      </c>
      <c r="Z1928" s="99">
        <v>8.7796702207768205E-9</v>
      </c>
      <c r="AA1928" s="99">
        <v>1.91466988551124E-9</v>
      </c>
      <c r="AB1928" s="99">
        <v>5.9537741443706702E-10</v>
      </c>
      <c r="AC1928" s="99">
        <v>1.8504746269860401E-10</v>
      </c>
    </row>
    <row r="1929" spans="1:29" s="98" customFormat="1" x14ac:dyDescent="0.25">
      <c r="A1929" s="98" t="s">
        <v>142</v>
      </c>
      <c r="B1929" s="98" t="s">
        <v>236</v>
      </c>
      <c r="C1929" s="98" t="s">
        <v>296</v>
      </c>
      <c r="D1929" s="98" t="s">
        <v>281</v>
      </c>
      <c r="E1929" s="98" t="s">
        <v>282</v>
      </c>
      <c r="F1929" s="98" t="s">
        <v>272</v>
      </c>
      <c r="G1929" s="98" t="s">
        <v>278</v>
      </c>
      <c r="H1929" s="98" t="s">
        <v>275</v>
      </c>
      <c r="I1929" s="99">
        <f t="shared" si="76"/>
        <v>7.5283083333333223E-2</v>
      </c>
      <c r="J1929" s="99">
        <f t="shared" si="76"/>
        <v>2.7598855448717829E-2</v>
      </c>
      <c r="K1929" s="99">
        <f t="shared" si="76"/>
        <v>1.5016159935897437E-2</v>
      </c>
      <c r="L1929" s="99">
        <f t="shared" si="76"/>
        <v>1.0910660256410246E-2</v>
      </c>
      <c r="M1929" s="99">
        <f t="shared" si="76"/>
        <v>5.1003678846153946E-3</v>
      </c>
      <c r="N1929" s="99">
        <f t="shared" si="75"/>
        <v>1.9949568269230758E-4</v>
      </c>
      <c r="O1929" s="99">
        <f t="shared" si="75"/>
        <v>1.1375159935897425E-4</v>
      </c>
      <c r="P1929" s="99">
        <f t="shared" si="75"/>
        <v>2.4514145192307537E-5</v>
      </c>
      <c r="Q1929" s="99">
        <f t="shared" si="75"/>
        <v>7.7473987179487151E-6</v>
      </c>
      <c r="R1929" s="99">
        <f t="shared" si="75"/>
        <v>2.4585546474358954E-6</v>
      </c>
      <c r="S1929" s="101"/>
      <c r="T1929" s="99">
        <v>1.8600155492117999E-5</v>
      </c>
      <c r="U1929" s="99">
        <v>6.8188360521539099E-6</v>
      </c>
      <c r="V1929" s="99">
        <v>3.7100354732487099E-6</v>
      </c>
      <c r="W1929" s="99">
        <v>2.6956916255985299E-6</v>
      </c>
      <c r="X1929" s="99">
        <v>1.2601454605784801E-6</v>
      </c>
      <c r="Y1929" s="99">
        <v>4.9289303171250202E-8</v>
      </c>
      <c r="Z1929" s="99">
        <v>2.8104553398614799E-8</v>
      </c>
      <c r="AA1929" s="99">
        <v>6.0566981603872203E-9</v>
      </c>
      <c r="AB1929" s="99">
        <v>1.9141461060412901E-9</v>
      </c>
      <c r="AC1929" s="99">
        <v>6.0743392410880796E-10</v>
      </c>
    </row>
    <row r="1930" spans="1:29" s="98" customFormat="1" x14ac:dyDescent="0.25">
      <c r="A1930" s="98" t="s">
        <v>142</v>
      </c>
      <c r="B1930" s="98" t="s">
        <v>236</v>
      </c>
      <c r="C1930" s="98" t="s">
        <v>296</v>
      </c>
      <c r="D1930" s="98" t="s">
        <v>281</v>
      </c>
      <c r="E1930" s="98" t="s">
        <v>282</v>
      </c>
      <c r="F1930" s="98" t="s">
        <v>272</v>
      </c>
      <c r="G1930" s="98" t="s">
        <v>278</v>
      </c>
      <c r="H1930" s="98" t="s">
        <v>276</v>
      </c>
      <c r="I1930" s="99">
        <f t="shared" si="76"/>
        <v>0.11638819711538455</v>
      </c>
      <c r="J1930" s="99">
        <f t="shared" si="76"/>
        <v>5.5721453685897405E-2</v>
      </c>
      <c r="K1930" s="99">
        <f t="shared" si="76"/>
        <v>3.4298066987179465E-2</v>
      </c>
      <c r="L1930" s="99">
        <f t="shared" si="76"/>
        <v>2.3579291506410152E-2</v>
      </c>
      <c r="M1930" s="99">
        <f t="shared" si="76"/>
        <v>1.151707403846154E-2</v>
      </c>
      <c r="N1930" s="99">
        <f t="shared" si="75"/>
        <v>1.2241245993589748E-3</v>
      </c>
      <c r="O1930" s="99">
        <f t="shared" si="75"/>
        <v>2.7725054006410161E-4</v>
      </c>
      <c r="P1930" s="99">
        <f t="shared" si="75"/>
        <v>6.102905064102552E-5</v>
      </c>
      <c r="Q1930" s="99">
        <f t="shared" si="75"/>
        <v>1.9585480608974262E-5</v>
      </c>
      <c r="R1930" s="99">
        <f t="shared" si="75"/>
        <v>6.3307118910256205E-6</v>
      </c>
      <c r="S1930" s="101"/>
      <c r="T1930" s="99">
        <v>2.8755976348738401E-5</v>
      </c>
      <c r="U1930" s="99">
        <v>1.37670729852485E-5</v>
      </c>
      <c r="V1930" s="99">
        <v>8.4740070517030907E-6</v>
      </c>
      <c r="W1930" s="99">
        <v>5.8257243061007298E-6</v>
      </c>
      <c r="X1930" s="99">
        <v>2.8455179894945902E-6</v>
      </c>
      <c r="Y1930" s="99">
        <v>3.0244388090467798E-7</v>
      </c>
      <c r="Z1930" s="99">
        <v>6.8500158696112404E-8</v>
      </c>
      <c r="AA1930" s="99">
        <v>1.50784184334385E-8</v>
      </c>
      <c r="AB1930" s="99">
        <v>4.8389753525608403E-9</v>
      </c>
      <c r="AC1930" s="99">
        <v>1.5641259674168999E-9</v>
      </c>
    </row>
    <row r="1931" spans="1:29" s="98" customFormat="1" x14ac:dyDescent="0.25">
      <c r="A1931" s="98" t="s">
        <v>142</v>
      </c>
      <c r="B1931" s="98" t="s">
        <v>236</v>
      </c>
      <c r="C1931" s="98" t="s">
        <v>296</v>
      </c>
      <c r="D1931" s="98" t="s">
        <v>281</v>
      </c>
      <c r="E1931" s="98" t="s">
        <v>282</v>
      </c>
      <c r="F1931" s="98" t="s">
        <v>279</v>
      </c>
      <c r="G1931" s="98" t="s">
        <v>273</v>
      </c>
      <c r="H1931" s="98" t="s">
        <v>274</v>
      </c>
      <c r="I1931" s="99">
        <f t="shared" si="76"/>
        <v>0</v>
      </c>
      <c r="J1931" s="99">
        <f t="shared" si="76"/>
        <v>0</v>
      </c>
      <c r="K1931" s="99">
        <f t="shared" si="76"/>
        <v>0</v>
      </c>
      <c r="L1931" s="99">
        <f t="shared" si="76"/>
        <v>0</v>
      </c>
      <c r="M1931" s="99">
        <f t="shared" si="76"/>
        <v>0</v>
      </c>
      <c r="N1931" s="99">
        <f t="shared" si="75"/>
        <v>0</v>
      </c>
      <c r="O1931" s="99">
        <f t="shared" si="75"/>
        <v>0</v>
      </c>
      <c r="P1931" s="99">
        <f t="shared" si="75"/>
        <v>0</v>
      </c>
      <c r="Q1931" s="99">
        <f t="shared" si="75"/>
        <v>0</v>
      </c>
      <c r="R1931" s="99">
        <f t="shared" si="75"/>
        <v>0</v>
      </c>
      <c r="S1931" s="101"/>
      <c r="T1931" s="99">
        <v>0</v>
      </c>
      <c r="U1931" s="99">
        <v>0</v>
      </c>
      <c r="V1931" s="99">
        <v>0</v>
      </c>
      <c r="W1931" s="99">
        <v>0</v>
      </c>
      <c r="X1931" s="99">
        <v>0</v>
      </c>
      <c r="Y1931" s="99">
        <v>0</v>
      </c>
      <c r="Z1931" s="99">
        <v>0</v>
      </c>
      <c r="AA1931" s="99">
        <v>0</v>
      </c>
      <c r="AB1931" s="99">
        <v>0</v>
      </c>
      <c r="AC1931" s="99">
        <v>0</v>
      </c>
    </row>
    <row r="1932" spans="1:29" s="98" customFormat="1" x14ac:dyDescent="0.25">
      <c r="A1932" s="98" t="s">
        <v>142</v>
      </c>
      <c r="B1932" s="98" t="s">
        <v>236</v>
      </c>
      <c r="C1932" s="98" t="s">
        <v>296</v>
      </c>
      <c r="D1932" s="98" t="s">
        <v>281</v>
      </c>
      <c r="E1932" s="98" t="s">
        <v>282</v>
      </c>
      <c r="F1932" s="98" t="s">
        <v>279</v>
      </c>
      <c r="G1932" s="98" t="s">
        <v>273</v>
      </c>
      <c r="H1932" s="98" t="s">
        <v>275</v>
      </c>
      <c r="I1932" s="99">
        <f t="shared" si="76"/>
        <v>5.8022199999999705E-2</v>
      </c>
      <c r="J1932" s="99">
        <f t="shared" si="76"/>
        <v>9.8147599999999918E-3</v>
      </c>
      <c r="K1932" s="99">
        <f t="shared" si="76"/>
        <v>3.9400849999999986E-3</v>
      </c>
      <c r="L1932" s="99">
        <f t="shared" si="76"/>
        <v>2.2202899999999998E-3</v>
      </c>
      <c r="M1932" s="99">
        <f t="shared" si="76"/>
        <v>6.0672449999999985E-4</v>
      </c>
      <c r="N1932" s="99">
        <f t="shared" si="75"/>
        <v>6.5501399999999846E-7</v>
      </c>
      <c r="O1932" s="99">
        <f t="shared" si="75"/>
        <v>0</v>
      </c>
      <c r="P1932" s="99">
        <f t="shared" si="75"/>
        <v>0</v>
      </c>
      <c r="Q1932" s="99">
        <f t="shared" si="75"/>
        <v>0</v>
      </c>
      <c r="R1932" s="99">
        <f t="shared" si="75"/>
        <v>0</v>
      </c>
      <c r="S1932" s="101"/>
      <c r="T1932" s="99">
        <v>1.43355172797089E-5</v>
      </c>
      <c r="U1932" s="99">
        <v>2.4249280719482599E-6</v>
      </c>
      <c r="V1932" s="99">
        <v>9.7347492168552902E-7</v>
      </c>
      <c r="W1932" s="99">
        <v>5.4856599130961999E-7</v>
      </c>
      <c r="X1932" s="99">
        <v>1.49903132831447E-7</v>
      </c>
      <c r="Y1932" s="99">
        <v>1.6183399656426801E-10</v>
      </c>
      <c r="Z1932" s="99">
        <v>0</v>
      </c>
      <c r="AA1932" s="99">
        <v>0</v>
      </c>
      <c r="AB1932" s="99">
        <v>0</v>
      </c>
      <c r="AC1932" s="99">
        <v>0</v>
      </c>
    </row>
    <row r="1933" spans="1:29" s="98" customFormat="1" x14ac:dyDescent="0.25">
      <c r="A1933" s="98" t="s">
        <v>142</v>
      </c>
      <c r="B1933" s="98" t="s">
        <v>236</v>
      </c>
      <c r="C1933" s="98" t="s">
        <v>296</v>
      </c>
      <c r="D1933" s="98" t="s">
        <v>281</v>
      </c>
      <c r="E1933" s="98" t="s">
        <v>282</v>
      </c>
      <c r="F1933" s="98" t="s">
        <v>279</v>
      </c>
      <c r="G1933" s="98" t="s">
        <v>273</v>
      </c>
      <c r="H1933" s="98" t="s">
        <v>276</v>
      </c>
      <c r="I1933" s="99">
        <f t="shared" si="76"/>
        <v>0.58764769999999611</v>
      </c>
      <c r="J1933" s="99">
        <f t="shared" si="76"/>
        <v>0.27007709999999968</v>
      </c>
      <c r="K1933" s="99">
        <f t="shared" si="76"/>
        <v>0.17008519999999996</v>
      </c>
      <c r="L1933" s="99">
        <f t="shared" si="76"/>
        <v>0.11468529999999995</v>
      </c>
      <c r="M1933" s="99">
        <f t="shared" si="76"/>
        <v>5.6023894999999997E-2</v>
      </c>
      <c r="N1933" s="99">
        <f t="shared" si="75"/>
        <v>4.0546019999999731E-3</v>
      </c>
      <c r="O1933" s="99">
        <f t="shared" si="75"/>
        <v>1.4656764999999967E-3</v>
      </c>
      <c r="P1933" s="99">
        <f t="shared" si="75"/>
        <v>3.330287999999991E-4</v>
      </c>
      <c r="Q1933" s="99">
        <f t="shared" si="75"/>
        <v>1.1085144999999964E-4</v>
      </c>
      <c r="R1933" s="99">
        <f t="shared" si="75"/>
        <v>3.6916574999999996E-5</v>
      </c>
      <c r="S1933" s="101"/>
      <c r="T1933" s="99">
        <v>1.4518983695432401E-4</v>
      </c>
      <c r="U1933" s="99">
        <v>6.6727820280921502E-5</v>
      </c>
      <c r="V1933" s="99">
        <v>4.2022869240097E-5</v>
      </c>
      <c r="W1933" s="99">
        <v>2.8335242370654798E-5</v>
      </c>
      <c r="X1933" s="99">
        <v>1.38417970164713E-5</v>
      </c>
      <c r="Y1933" s="99">
        <v>1.0017685822554499E-6</v>
      </c>
      <c r="Z1933" s="99">
        <v>3.6212399378536699E-7</v>
      </c>
      <c r="AA1933" s="99">
        <v>8.2281266774454101E-8</v>
      </c>
      <c r="AB1933" s="99">
        <v>2.7388014879749302E-8</v>
      </c>
      <c r="AC1933" s="99">
        <v>9.1209605775060608E-9</v>
      </c>
    </row>
    <row r="1934" spans="1:29" s="98" customFormat="1" x14ac:dyDescent="0.25">
      <c r="A1934" s="98" t="s">
        <v>142</v>
      </c>
      <c r="B1934" s="98" t="s">
        <v>236</v>
      </c>
      <c r="C1934" s="98" t="s">
        <v>296</v>
      </c>
      <c r="D1934" s="98" t="s">
        <v>281</v>
      </c>
      <c r="E1934" s="98" t="s">
        <v>282</v>
      </c>
      <c r="F1934" s="98" t="s">
        <v>279</v>
      </c>
      <c r="G1934" s="98" t="s">
        <v>277</v>
      </c>
      <c r="H1934" s="98" t="s">
        <v>274</v>
      </c>
      <c r="I1934" s="99">
        <f t="shared" si="76"/>
        <v>5.9881566666666435E-2</v>
      </c>
      <c r="J1934" s="99">
        <f t="shared" si="76"/>
        <v>1.9165624999999988E-2</v>
      </c>
      <c r="K1934" s="99">
        <f t="shared" si="76"/>
        <v>1.1171208666666656E-2</v>
      </c>
      <c r="L1934" s="99">
        <f t="shared" si="76"/>
        <v>7.4073833333333037E-3</v>
      </c>
      <c r="M1934" s="99">
        <f t="shared" si="76"/>
        <v>3.4448774999999961E-3</v>
      </c>
      <c r="N1934" s="99">
        <f t="shared" si="75"/>
        <v>1.2379025833333327E-4</v>
      </c>
      <c r="O1934" s="99">
        <f t="shared" si="75"/>
        <v>8.3992341666666427E-5</v>
      </c>
      <c r="P1934" s="99">
        <f t="shared" si="75"/>
        <v>1.8317044166666666E-5</v>
      </c>
      <c r="Q1934" s="99">
        <f t="shared" si="75"/>
        <v>5.6957883333333215E-6</v>
      </c>
      <c r="R1934" s="99">
        <f t="shared" si="75"/>
        <v>1.77029083333333E-6</v>
      </c>
      <c r="S1934" s="101"/>
      <c r="T1934" s="99">
        <v>1.4794910115198001E-5</v>
      </c>
      <c r="U1934" s="99">
        <v>4.73524182750606E-6</v>
      </c>
      <c r="V1934" s="99">
        <v>2.7600651970493099E-6</v>
      </c>
      <c r="W1934" s="99">
        <v>1.8301386671382301E-6</v>
      </c>
      <c r="X1934" s="99">
        <v>8.5112424085488996E-7</v>
      </c>
      <c r="Y1934" s="99">
        <v>3.0584800083367002E-8</v>
      </c>
      <c r="Z1934" s="99">
        <v>2.0751947794563401E-8</v>
      </c>
      <c r="AA1934" s="99">
        <v>4.5255833657538399E-9</v>
      </c>
      <c r="AB1934" s="99">
        <v>1.40725570685125E-9</v>
      </c>
      <c r="AC1934" s="99">
        <v>4.37384911833063E-10</v>
      </c>
    </row>
    <row r="1935" spans="1:29" s="98" customFormat="1" x14ac:dyDescent="0.25">
      <c r="A1935" s="98" t="s">
        <v>142</v>
      </c>
      <c r="B1935" s="98" t="s">
        <v>236</v>
      </c>
      <c r="C1935" s="98" t="s">
        <v>296</v>
      </c>
      <c r="D1935" s="98" t="s">
        <v>281</v>
      </c>
      <c r="E1935" s="98" t="s">
        <v>282</v>
      </c>
      <c r="F1935" s="98" t="s">
        <v>279</v>
      </c>
      <c r="G1935" s="98" t="s">
        <v>277</v>
      </c>
      <c r="H1935" s="98" t="s">
        <v>275</v>
      </c>
      <c r="I1935" s="99">
        <f t="shared" si="76"/>
        <v>0.17794183333333297</v>
      </c>
      <c r="J1935" s="99">
        <f t="shared" si="76"/>
        <v>6.5233658333333028E-2</v>
      </c>
      <c r="K1935" s="99">
        <f t="shared" si="76"/>
        <v>3.5492741666666647E-2</v>
      </c>
      <c r="L1935" s="99">
        <f t="shared" si="76"/>
        <v>2.5788833333333323E-2</v>
      </c>
      <c r="M1935" s="99">
        <f t="shared" si="76"/>
        <v>1.2055414999999986E-2</v>
      </c>
      <c r="N1935" s="99">
        <f t="shared" si="75"/>
        <v>4.715352499999993E-4</v>
      </c>
      <c r="O1935" s="99">
        <f t="shared" si="75"/>
        <v>2.6886741666666645E-4</v>
      </c>
      <c r="P1935" s="99">
        <f t="shared" si="75"/>
        <v>5.7942524999999632E-5</v>
      </c>
      <c r="Q1935" s="99">
        <f t="shared" si="75"/>
        <v>1.8312033333333323E-5</v>
      </c>
      <c r="R1935" s="99">
        <f t="shared" si="75"/>
        <v>5.8111291666666626E-6</v>
      </c>
      <c r="S1935" s="101"/>
      <c r="T1935" s="99">
        <v>4.3964003890460702E-5</v>
      </c>
      <c r="U1935" s="99">
        <v>1.61172488505456E-5</v>
      </c>
      <c r="V1935" s="99">
        <v>8.7691747549514903E-6</v>
      </c>
      <c r="W1935" s="99">
        <v>6.3716347514147104E-6</v>
      </c>
      <c r="X1935" s="99">
        <v>2.9785256340945801E-6</v>
      </c>
      <c r="Y1935" s="99">
        <v>1.16501989313864E-7</v>
      </c>
      <c r="Z1935" s="99">
        <v>6.6428944396725894E-8</v>
      </c>
      <c r="AA1935" s="99">
        <v>1.43158320154607E-8</v>
      </c>
      <c r="AB1935" s="99">
        <v>4.5243453415521398E-9</v>
      </c>
      <c r="AC1935" s="99">
        <v>1.4357529115299099E-9</v>
      </c>
    </row>
    <row r="1936" spans="1:29" s="98" customFormat="1" x14ac:dyDescent="0.25">
      <c r="A1936" s="98" t="s">
        <v>142</v>
      </c>
      <c r="B1936" s="98" t="s">
        <v>236</v>
      </c>
      <c r="C1936" s="98" t="s">
        <v>296</v>
      </c>
      <c r="D1936" s="98" t="s">
        <v>281</v>
      </c>
      <c r="E1936" s="98" t="s">
        <v>282</v>
      </c>
      <c r="F1936" s="98" t="s">
        <v>279</v>
      </c>
      <c r="G1936" s="98" t="s">
        <v>277</v>
      </c>
      <c r="H1936" s="98" t="s">
        <v>276</v>
      </c>
      <c r="I1936" s="99">
        <f t="shared" si="76"/>
        <v>0.27509937499999981</v>
      </c>
      <c r="J1936" s="99">
        <f t="shared" si="76"/>
        <v>0.13170525416666667</v>
      </c>
      <c r="K1936" s="99">
        <f t="shared" si="76"/>
        <v>8.1068158333333293E-2</v>
      </c>
      <c r="L1936" s="99">
        <f t="shared" si="76"/>
        <v>5.5732870833333059E-2</v>
      </c>
      <c r="M1936" s="99">
        <f t="shared" si="76"/>
        <v>2.7222174999999967E-2</v>
      </c>
      <c r="N1936" s="99">
        <f t="shared" si="75"/>
        <v>2.8933854166666656E-3</v>
      </c>
      <c r="O1936" s="99">
        <f t="shared" si="75"/>
        <v>6.5531945833333116E-4</v>
      </c>
      <c r="P1936" s="99">
        <f t="shared" si="75"/>
        <v>1.4425048333333308E-4</v>
      </c>
      <c r="Q1936" s="99">
        <f t="shared" si="75"/>
        <v>4.6292954166666465E-5</v>
      </c>
      <c r="R1936" s="99">
        <f t="shared" si="75"/>
        <v>1.4963500833333323E-5</v>
      </c>
      <c r="S1936" s="101"/>
      <c r="T1936" s="99">
        <v>6.7968671369745304E-5</v>
      </c>
      <c r="U1936" s="99">
        <v>3.2540354328769203E-5</v>
      </c>
      <c r="V1936" s="99">
        <v>2.0029471213116399E-5</v>
      </c>
      <c r="W1936" s="99">
        <v>1.37698938144199E-5</v>
      </c>
      <c r="X1936" s="99">
        <v>6.7257697933508403E-6</v>
      </c>
      <c r="Y1936" s="99">
        <v>7.1486735486560201E-7</v>
      </c>
      <c r="Z1936" s="99">
        <v>1.61909466008993E-7</v>
      </c>
      <c r="AA1936" s="99">
        <v>3.56398981154001E-8</v>
      </c>
      <c r="AB1936" s="99">
        <v>1.14375781060529E-8</v>
      </c>
      <c r="AC1936" s="99">
        <v>3.6970250138944998E-9</v>
      </c>
    </row>
    <row r="1937" spans="1:29" s="98" customFormat="1" x14ac:dyDescent="0.25">
      <c r="A1937" s="98" t="s">
        <v>142</v>
      </c>
      <c r="B1937" s="98" t="s">
        <v>236</v>
      </c>
      <c r="C1937" s="98" t="s">
        <v>296</v>
      </c>
      <c r="D1937" s="98" t="s">
        <v>281</v>
      </c>
      <c r="E1937" s="98" t="s">
        <v>282</v>
      </c>
      <c r="F1937" s="98" t="s">
        <v>279</v>
      </c>
      <c r="G1937" s="98" t="s">
        <v>278</v>
      </c>
      <c r="H1937" s="98" t="s">
        <v>274</v>
      </c>
      <c r="I1937" s="99">
        <f t="shared" si="76"/>
        <v>2.5334508974358891E-2</v>
      </c>
      <c r="J1937" s="99">
        <f t="shared" si="76"/>
        <v>8.1085336538461485E-3</v>
      </c>
      <c r="K1937" s="99">
        <f t="shared" si="76"/>
        <v>4.7262805897435711E-3</v>
      </c>
      <c r="L1937" s="99">
        <f t="shared" si="76"/>
        <v>3.1338929487179381E-3</v>
      </c>
      <c r="M1937" s="99">
        <f t="shared" si="76"/>
        <v>1.4574481730769224E-3</v>
      </c>
      <c r="N1937" s="99">
        <f t="shared" si="75"/>
        <v>5.2372801602563942E-5</v>
      </c>
      <c r="O1937" s="99">
        <f t="shared" si="75"/>
        <v>3.5535221474358863E-5</v>
      </c>
      <c r="P1937" s="99">
        <f t="shared" si="75"/>
        <v>7.7495186858974365E-6</v>
      </c>
      <c r="Q1937" s="99">
        <f t="shared" si="75"/>
        <v>2.4097566025640965E-6</v>
      </c>
      <c r="R1937" s="99">
        <f t="shared" si="75"/>
        <v>7.4896919871794896E-7</v>
      </c>
      <c r="S1937" s="101"/>
      <c r="T1937" s="99">
        <v>6.2593850487376197E-6</v>
      </c>
      <c r="U1937" s="99">
        <v>2.0033715424064099E-6</v>
      </c>
      <c r="V1937" s="99">
        <v>1.1677198910593199E-6</v>
      </c>
      <c r="W1937" s="99">
        <v>7.7428943609694403E-7</v>
      </c>
      <c r="X1937" s="99">
        <v>3.6009102497706902E-7</v>
      </c>
      <c r="Y1937" s="99">
        <v>1.2939723112193699E-8</v>
      </c>
      <c r="Z1937" s="99">
        <v>8.7796702207768205E-9</v>
      </c>
      <c r="AA1937" s="99">
        <v>1.91466988551124E-9</v>
      </c>
      <c r="AB1937" s="99">
        <v>5.9537741443706702E-10</v>
      </c>
      <c r="AC1937" s="99">
        <v>1.8504746269860401E-10</v>
      </c>
    </row>
    <row r="1938" spans="1:29" s="98" customFormat="1" x14ac:dyDescent="0.25">
      <c r="A1938" s="98" t="s">
        <v>142</v>
      </c>
      <c r="B1938" s="98" t="s">
        <v>236</v>
      </c>
      <c r="C1938" s="98" t="s">
        <v>296</v>
      </c>
      <c r="D1938" s="98" t="s">
        <v>281</v>
      </c>
      <c r="E1938" s="98" t="s">
        <v>282</v>
      </c>
      <c r="F1938" s="98" t="s">
        <v>279</v>
      </c>
      <c r="G1938" s="98" t="s">
        <v>278</v>
      </c>
      <c r="H1938" s="98" t="s">
        <v>275</v>
      </c>
      <c r="I1938" s="99">
        <f t="shared" si="76"/>
        <v>7.5283083333333223E-2</v>
      </c>
      <c r="J1938" s="99">
        <f t="shared" si="76"/>
        <v>2.7598855448717829E-2</v>
      </c>
      <c r="K1938" s="99">
        <f t="shared" si="76"/>
        <v>1.5016159935897437E-2</v>
      </c>
      <c r="L1938" s="99">
        <f t="shared" si="76"/>
        <v>1.0910660256410246E-2</v>
      </c>
      <c r="M1938" s="99">
        <f t="shared" si="76"/>
        <v>5.1003678846153946E-3</v>
      </c>
      <c r="N1938" s="99">
        <f t="shared" si="75"/>
        <v>1.9949568269230758E-4</v>
      </c>
      <c r="O1938" s="99">
        <f t="shared" si="75"/>
        <v>1.1375159935897425E-4</v>
      </c>
      <c r="P1938" s="99">
        <f t="shared" si="75"/>
        <v>2.4514145192307537E-5</v>
      </c>
      <c r="Q1938" s="99">
        <f t="shared" si="75"/>
        <v>7.7473987179487151E-6</v>
      </c>
      <c r="R1938" s="99">
        <f t="shared" si="75"/>
        <v>2.4585546474358954E-6</v>
      </c>
      <c r="S1938" s="101"/>
      <c r="T1938" s="99">
        <v>1.8600155492117999E-5</v>
      </c>
      <c r="U1938" s="99">
        <v>6.8188360521539099E-6</v>
      </c>
      <c r="V1938" s="99">
        <v>3.7100354732487099E-6</v>
      </c>
      <c r="W1938" s="99">
        <v>2.6956916255985299E-6</v>
      </c>
      <c r="X1938" s="99">
        <v>1.2601454605784801E-6</v>
      </c>
      <c r="Y1938" s="99">
        <v>4.9289303171250202E-8</v>
      </c>
      <c r="Z1938" s="99">
        <v>2.8104553398614799E-8</v>
      </c>
      <c r="AA1938" s="99">
        <v>6.0566981603872203E-9</v>
      </c>
      <c r="AB1938" s="99">
        <v>1.9141461060412901E-9</v>
      </c>
      <c r="AC1938" s="99">
        <v>6.0743392410880796E-10</v>
      </c>
    </row>
    <row r="1939" spans="1:29" s="98" customFormat="1" x14ac:dyDescent="0.25">
      <c r="A1939" s="98" t="s">
        <v>142</v>
      </c>
      <c r="B1939" s="98" t="s">
        <v>236</v>
      </c>
      <c r="C1939" s="98" t="s">
        <v>296</v>
      </c>
      <c r="D1939" s="98" t="s">
        <v>281</v>
      </c>
      <c r="E1939" s="98" t="s">
        <v>282</v>
      </c>
      <c r="F1939" s="98" t="s">
        <v>279</v>
      </c>
      <c r="G1939" s="98" t="s">
        <v>278</v>
      </c>
      <c r="H1939" s="98" t="s">
        <v>276</v>
      </c>
      <c r="I1939" s="99">
        <f t="shared" si="76"/>
        <v>0.11638819711538455</v>
      </c>
      <c r="J1939" s="99">
        <f t="shared" si="76"/>
        <v>5.5721453685897405E-2</v>
      </c>
      <c r="K1939" s="99">
        <f t="shared" si="76"/>
        <v>3.4298066987179465E-2</v>
      </c>
      <c r="L1939" s="99">
        <f t="shared" si="76"/>
        <v>2.3579291506410152E-2</v>
      </c>
      <c r="M1939" s="99">
        <f t="shared" si="76"/>
        <v>1.151707403846154E-2</v>
      </c>
      <c r="N1939" s="99">
        <f t="shared" si="75"/>
        <v>1.2241245993589748E-3</v>
      </c>
      <c r="O1939" s="99">
        <f t="shared" si="75"/>
        <v>2.7725054006410161E-4</v>
      </c>
      <c r="P1939" s="99">
        <f t="shared" si="75"/>
        <v>6.102905064102552E-5</v>
      </c>
      <c r="Q1939" s="99">
        <f t="shared" si="75"/>
        <v>1.9585480608974262E-5</v>
      </c>
      <c r="R1939" s="99">
        <f t="shared" si="75"/>
        <v>6.3307118910256205E-6</v>
      </c>
      <c r="S1939" s="101"/>
      <c r="T1939" s="99">
        <v>2.8755976348738401E-5</v>
      </c>
      <c r="U1939" s="99">
        <v>1.37670729852485E-5</v>
      </c>
      <c r="V1939" s="99">
        <v>8.4740070517030907E-6</v>
      </c>
      <c r="W1939" s="99">
        <v>5.8257243061007298E-6</v>
      </c>
      <c r="X1939" s="99">
        <v>2.8455179894945902E-6</v>
      </c>
      <c r="Y1939" s="99">
        <v>3.0244388090467798E-7</v>
      </c>
      <c r="Z1939" s="99">
        <v>6.8500158696112404E-8</v>
      </c>
      <c r="AA1939" s="99">
        <v>1.50784184334385E-8</v>
      </c>
      <c r="AB1939" s="99">
        <v>4.8389753525608403E-9</v>
      </c>
      <c r="AC1939" s="99">
        <v>1.5641259674168999E-9</v>
      </c>
    </row>
    <row r="1940" spans="1:29" s="98" customFormat="1" x14ac:dyDescent="0.25">
      <c r="A1940" s="98" t="s">
        <v>142</v>
      </c>
      <c r="B1940" s="98" t="s">
        <v>236</v>
      </c>
      <c r="C1940" s="98" t="s">
        <v>296</v>
      </c>
      <c r="D1940" s="98" t="s">
        <v>281</v>
      </c>
      <c r="E1940" s="98" t="s">
        <v>282</v>
      </c>
      <c r="F1940" s="98" t="s">
        <v>280</v>
      </c>
      <c r="G1940" s="98" t="s">
        <v>273</v>
      </c>
      <c r="H1940" s="98" t="s">
        <v>274</v>
      </c>
      <c r="I1940" s="99">
        <f t="shared" si="76"/>
        <v>0</v>
      </c>
      <c r="J1940" s="99">
        <f t="shared" si="76"/>
        <v>0</v>
      </c>
      <c r="K1940" s="99">
        <f t="shared" si="76"/>
        <v>0</v>
      </c>
      <c r="L1940" s="99">
        <f t="shared" si="76"/>
        <v>0</v>
      </c>
      <c r="M1940" s="99">
        <f t="shared" si="76"/>
        <v>0</v>
      </c>
      <c r="N1940" s="99">
        <f t="shared" si="75"/>
        <v>0</v>
      </c>
      <c r="O1940" s="99">
        <f t="shared" si="75"/>
        <v>0</v>
      </c>
      <c r="P1940" s="99">
        <f t="shared" si="75"/>
        <v>0</v>
      </c>
      <c r="Q1940" s="99">
        <f t="shared" si="75"/>
        <v>0</v>
      </c>
      <c r="R1940" s="99">
        <f t="shared" si="75"/>
        <v>0</v>
      </c>
      <c r="S1940" s="101"/>
      <c r="T1940" s="99">
        <v>0</v>
      </c>
      <c r="U1940" s="99">
        <v>0</v>
      </c>
      <c r="V1940" s="99">
        <v>0</v>
      </c>
      <c r="W1940" s="99">
        <v>0</v>
      </c>
      <c r="X1940" s="99">
        <v>0</v>
      </c>
      <c r="Y1940" s="99">
        <v>0</v>
      </c>
      <c r="Z1940" s="99">
        <v>0</v>
      </c>
      <c r="AA1940" s="99">
        <v>0</v>
      </c>
      <c r="AB1940" s="99">
        <v>0</v>
      </c>
      <c r="AC1940" s="99">
        <v>0</v>
      </c>
    </row>
    <row r="1941" spans="1:29" s="98" customFormat="1" x14ac:dyDescent="0.25">
      <c r="A1941" s="98" t="s">
        <v>142</v>
      </c>
      <c r="B1941" s="98" t="s">
        <v>236</v>
      </c>
      <c r="C1941" s="98" t="s">
        <v>296</v>
      </c>
      <c r="D1941" s="98" t="s">
        <v>281</v>
      </c>
      <c r="E1941" s="98" t="s">
        <v>282</v>
      </c>
      <c r="F1941" s="98" t="s">
        <v>280</v>
      </c>
      <c r="G1941" s="98" t="s">
        <v>273</v>
      </c>
      <c r="H1941" s="98" t="s">
        <v>275</v>
      </c>
      <c r="I1941" s="99">
        <f t="shared" si="76"/>
        <v>0</v>
      </c>
      <c r="J1941" s="99">
        <f t="shared" si="76"/>
        <v>0</v>
      </c>
      <c r="K1941" s="99">
        <f t="shared" si="76"/>
        <v>0</v>
      </c>
      <c r="L1941" s="99">
        <f t="shared" si="76"/>
        <v>0</v>
      </c>
      <c r="M1941" s="99">
        <f t="shared" si="76"/>
        <v>0</v>
      </c>
      <c r="N1941" s="99">
        <f t="shared" si="75"/>
        <v>0</v>
      </c>
      <c r="O1941" s="99">
        <f t="shared" si="75"/>
        <v>0</v>
      </c>
      <c r="P1941" s="99">
        <f t="shared" si="75"/>
        <v>0</v>
      </c>
      <c r="Q1941" s="99">
        <f t="shared" si="75"/>
        <v>0</v>
      </c>
      <c r="R1941" s="99">
        <f t="shared" si="75"/>
        <v>0</v>
      </c>
      <c r="S1941" s="101"/>
      <c r="T1941" s="99">
        <v>0</v>
      </c>
      <c r="U1941" s="99">
        <v>0</v>
      </c>
      <c r="V1941" s="99">
        <v>0</v>
      </c>
      <c r="W1941" s="99">
        <v>0</v>
      </c>
      <c r="X1941" s="99">
        <v>0</v>
      </c>
      <c r="Y1941" s="99">
        <v>0</v>
      </c>
      <c r="Z1941" s="99">
        <v>0</v>
      </c>
      <c r="AA1941" s="99">
        <v>0</v>
      </c>
      <c r="AB1941" s="99">
        <v>0</v>
      </c>
      <c r="AC1941" s="99">
        <v>0</v>
      </c>
    </row>
    <row r="1942" spans="1:29" s="98" customFormat="1" x14ac:dyDescent="0.25">
      <c r="A1942" s="98" t="s">
        <v>142</v>
      </c>
      <c r="B1942" s="98" t="s">
        <v>236</v>
      </c>
      <c r="C1942" s="98" t="s">
        <v>296</v>
      </c>
      <c r="D1942" s="98" t="s">
        <v>281</v>
      </c>
      <c r="E1942" s="98" t="s">
        <v>282</v>
      </c>
      <c r="F1942" s="98" t="s">
        <v>280</v>
      </c>
      <c r="G1942" s="98" t="s">
        <v>273</v>
      </c>
      <c r="H1942" s="98" t="s">
        <v>276</v>
      </c>
      <c r="I1942" s="99">
        <f t="shared" si="76"/>
        <v>0</v>
      </c>
      <c r="J1942" s="99">
        <f t="shared" si="76"/>
        <v>0</v>
      </c>
      <c r="K1942" s="99">
        <f t="shared" si="76"/>
        <v>0</v>
      </c>
      <c r="L1942" s="99">
        <f t="shared" si="76"/>
        <v>0</v>
      </c>
      <c r="M1942" s="99">
        <f t="shared" si="76"/>
        <v>0</v>
      </c>
      <c r="N1942" s="99">
        <f t="shared" si="75"/>
        <v>0</v>
      </c>
      <c r="O1942" s="99">
        <f t="shared" si="75"/>
        <v>0</v>
      </c>
      <c r="P1942" s="99">
        <f t="shared" si="75"/>
        <v>0</v>
      </c>
      <c r="Q1942" s="99">
        <f t="shared" si="75"/>
        <v>0</v>
      </c>
      <c r="R1942" s="99">
        <f t="shared" si="75"/>
        <v>0</v>
      </c>
      <c r="S1942" s="101"/>
      <c r="T1942" s="99">
        <v>0</v>
      </c>
      <c r="U1942" s="99">
        <v>0</v>
      </c>
      <c r="V1942" s="99">
        <v>0</v>
      </c>
      <c r="W1942" s="99">
        <v>0</v>
      </c>
      <c r="X1942" s="99">
        <v>0</v>
      </c>
      <c r="Y1942" s="99">
        <v>0</v>
      </c>
      <c r="Z1942" s="99">
        <v>0</v>
      </c>
      <c r="AA1942" s="99">
        <v>0</v>
      </c>
      <c r="AB1942" s="99">
        <v>0</v>
      </c>
      <c r="AC1942" s="99">
        <v>0</v>
      </c>
    </row>
    <row r="1943" spans="1:29" s="98" customFormat="1" x14ac:dyDescent="0.25">
      <c r="A1943" s="98" t="s">
        <v>142</v>
      </c>
      <c r="B1943" s="98" t="s">
        <v>236</v>
      </c>
      <c r="C1943" s="98" t="s">
        <v>296</v>
      </c>
      <c r="D1943" s="98" t="s">
        <v>281</v>
      </c>
      <c r="E1943" s="98" t="s">
        <v>282</v>
      </c>
      <c r="F1943" s="98" t="s">
        <v>280</v>
      </c>
      <c r="G1943" s="98" t="s">
        <v>277</v>
      </c>
      <c r="H1943" s="98" t="s">
        <v>274</v>
      </c>
      <c r="I1943" s="99">
        <f t="shared" si="76"/>
        <v>0</v>
      </c>
      <c r="J1943" s="99">
        <f t="shared" si="76"/>
        <v>0</v>
      </c>
      <c r="K1943" s="99">
        <f t="shared" si="76"/>
        <v>0</v>
      </c>
      <c r="L1943" s="99">
        <f t="shared" si="76"/>
        <v>0</v>
      </c>
      <c r="M1943" s="99">
        <f t="shared" si="76"/>
        <v>0</v>
      </c>
      <c r="N1943" s="99">
        <f t="shared" si="75"/>
        <v>0</v>
      </c>
      <c r="O1943" s="99">
        <f t="shared" si="75"/>
        <v>0</v>
      </c>
      <c r="P1943" s="99">
        <f t="shared" si="75"/>
        <v>0</v>
      </c>
      <c r="Q1943" s="99">
        <f t="shared" si="75"/>
        <v>0</v>
      </c>
      <c r="R1943" s="99">
        <f t="shared" si="75"/>
        <v>0</v>
      </c>
      <c r="S1943" s="101"/>
      <c r="T1943" s="99">
        <v>0</v>
      </c>
      <c r="U1943" s="99">
        <v>0</v>
      </c>
      <c r="V1943" s="99">
        <v>0</v>
      </c>
      <c r="W1943" s="99">
        <v>0</v>
      </c>
      <c r="X1943" s="99">
        <v>0</v>
      </c>
      <c r="Y1943" s="99">
        <v>0</v>
      </c>
      <c r="Z1943" s="99">
        <v>0</v>
      </c>
      <c r="AA1943" s="99">
        <v>0</v>
      </c>
      <c r="AB1943" s="99">
        <v>0</v>
      </c>
      <c r="AC1943" s="99">
        <v>0</v>
      </c>
    </row>
    <row r="1944" spans="1:29" s="98" customFormat="1" x14ac:dyDescent="0.25">
      <c r="A1944" s="98" t="s">
        <v>142</v>
      </c>
      <c r="B1944" s="98" t="s">
        <v>236</v>
      </c>
      <c r="C1944" s="98" t="s">
        <v>296</v>
      </c>
      <c r="D1944" s="98" t="s">
        <v>281</v>
      </c>
      <c r="E1944" s="98" t="s">
        <v>282</v>
      </c>
      <c r="F1944" s="98" t="s">
        <v>280</v>
      </c>
      <c r="G1944" s="98" t="s">
        <v>277</v>
      </c>
      <c r="H1944" s="98" t="s">
        <v>275</v>
      </c>
      <c r="I1944" s="99">
        <f t="shared" si="76"/>
        <v>0</v>
      </c>
      <c r="J1944" s="99">
        <f t="shared" si="76"/>
        <v>0</v>
      </c>
      <c r="K1944" s="99">
        <f t="shared" si="76"/>
        <v>0</v>
      </c>
      <c r="L1944" s="99">
        <f t="shared" si="76"/>
        <v>0</v>
      </c>
      <c r="M1944" s="99">
        <f t="shared" si="76"/>
        <v>0</v>
      </c>
      <c r="N1944" s="99">
        <f t="shared" si="75"/>
        <v>0</v>
      </c>
      <c r="O1944" s="99">
        <f t="shared" si="75"/>
        <v>0</v>
      </c>
      <c r="P1944" s="99">
        <f t="shared" si="75"/>
        <v>0</v>
      </c>
      <c r="Q1944" s="99">
        <f t="shared" si="75"/>
        <v>0</v>
      </c>
      <c r="R1944" s="99">
        <f t="shared" si="75"/>
        <v>0</v>
      </c>
      <c r="S1944" s="101"/>
      <c r="T1944" s="99">
        <v>0</v>
      </c>
      <c r="U1944" s="99">
        <v>0</v>
      </c>
      <c r="V1944" s="99">
        <v>0</v>
      </c>
      <c r="W1944" s="99">
        <v>0</v>
      </c>
      <c r="X1944" s="99">
        <v>0</v>
      </c>
      <c r="Y1944" s="99">
        <v>0</v>
      </c>
      <c r="Z1944" s="99">
        <v>0</v>
      </c>
      <c r="AA1944" s="99">
        <v>0</v>
      </c>
      <c r="AB1944" s="99">
        <v>0</v>
      </c>
      <c r="AC1944" s="99">
        <v>0</v>
      </c>
    </row>
    <row r="1945" spans="1:29" s="98" customFormat="1" x14ac:dyDescent="0.25">
      <c r="A1945" s="98" t="s">
        <v>142</v>
      </c>
      <c r="B1945" s="98" t="s">
        <v>236</v>
      </c>
      <c r="C1945" s="98" t="s">
        <v>296</v>
      </c>
      <c r="D1945" s="98" t="s">
        <v>281</v>
      </c>
      <c r="E1945" s="98" t="s">
        <v>282</v>
      </c>
      <c r="F1945" s="98" t="s">
        <v>280</v>
      </c>
      <c r="G1945" s="98" t="s">
        <v>277</v>
      </c>
      <c r="H1945" s="98" t="s">
        <v>276</v>
      </c>
      <c r="I1945" s="99">
        <f t="shared" si="76"/>
        <v>0</v>
      </c>
      <c r="J1945" s="99">
        <f t="shared" si="76"/>
        <v>0</v>
      </c>
      <c r="K1945" s="99">
        <f t="shared" si="76"/>
        <v>0</v>
      </c>
      <c r="L1945" s="99">
        <f t="shared" si="76"/>
        <v>0</v>
      </c>
      <c r="M1945" s="99">
        <f t="shared" si="76"/>
        <v>0</v>
      </c>
      <c r="N1945" s="99">
        <f t="shared" si="75"/>
        <v>0</v>
      </c>
      <c r="O1945" s="99">
        <f t="shared" si="75"/>
        <v>0</v>
      </c>
      <c r="P1945" s="99">
        <f t="shared" si="75"/>
        <v>0</v>
      </c>
      <c r="Q1945" s="99">
        <f t="shared" si="75"/>
        <v>0</v>
      </c>
      <c r="R1945" s="99">
        <f t="shared" si="75"/>
        <v>0</v>
      </c>
      <c r="S1945" s="101"/>
      <c r="T1945" s="99">
        <v>0</v>
      </c>
      <c r="U1945" s="99">
        <v>0</v>
      </c>
      <c r="V1945" s="99">
        <v>0</v>
      </c>
      <c r="W1945" s="99">
        <v>0</v>
      </c>
      <c r="X1945" s="99">
        <v>0</v>
      </c>
      <c r="Y1945" s="99">
        <v>0</v>
      </c>
      <c r="Z1945" s="99">
        <v>0</v>
      </c>
      <c r="AA1945" s="99">
        <v>0</v>
      </c>
      <c r="AB1945" s="99">
        <v>0</v>
      </c>
      <c r="AC1945" s="99">
        <v>0</v>
      </c>
    </row>
    <row r="1946" spans="1:29" s="98" customFormat="1" x14ac:dyDescent="0.25">
      <c r="A1946" s="98" t="s">
        <v>142</v>
      </c>
      <c r="B1946" s="98" t="s">
        <v>236</v>
      </c>
      <c r="C1946" s="98" t="s">
        <v>296</v>
      </c>
      <c r="D1946" s="98" t="s">
        <v>281</v>
      </c>
      <c r="E1946" s="98" t="s">
        <v>282</v>
      </c>
      <c r="F1946" s="98" t="s">
        <v>280</v>
      </c>
      <c r="G1946" s="98" t="s">
        <v>278</v>
      </c>
      <c r="H1946" s="98" t="s">
        <v>274</v>
      </c>
      <c r="I1946" s="99">
        <f t="shared" si="76"/>
        <v>0</v>
      </c>
      <c r="J1946" s="99">
        <f t="shared" si="76"/>
        <v>0</v>
      </c>
      <c r="K1946" s="99">
        <f t="shared" si="76"/>
        <v>0</v>
      </c>
      <c r="L1946" s="99">
        <f t="shared" si="76"/>
        <v>0</v>
      </c>
      <c r="M1946" s="99">
        <f t="shared" si="76"/>
        <v>0</v>
      </c>
      <c r="N1946" s="99">
        <f t="shared" si="75"/>
        <v>0</v>
      </c>
      <c r="O1946" s="99">
        <f t="shared" si="75"/>
        <v>0</v>
      </c>
      <c r="P1946" s="99">
        <f t="shared" si="75"/>
        <v>0</v>
      </c>
      <c r="Q1946" s="99">
        <f t="shared" si="75"/>
        <v>0</v>
      </c>
      <c r="R1946" s="99">
        <f t="shared" si="75"/>
        <v>0</v>
      </c>
      <c r="S1946" s="101"/>
      <c r="T1946" s="99">
        <v>0</v>
      </c>
      <c r="U1946" s="99">
        <v>0</v>
      </c>
      <c r="V1946" s="99">
        <v>0</v>
      </c>
      <c r="W1946" s="99">
        <v>0</v>
      </c>
      <c r="X1946" s="99">
        <v>0</v>
      </c>
      <c r="Y1946" s="99">
        <v>0</v>
      </c>
      <c r="Z1946" s="99">
        <v>0</v>
      </c>
      <c r="AA1946" s="99">
        <v>0</v>
      </c>
      <c r="AB1946" s="99">
        <v>0</v>
      </c>
      <c r="AC1946" s="99">
        <v>0</v>
      </c>
    </row>
    <row r="1947" spans="1:29" s="98" customFormat="1" x14ac:dyDescent="0.25">
      <c r="A1947" s="98" t="s">
        <v>142</v>
      </c>
      <c r="B1947" s="98" t="s">
        <v>236</v>
      </c>
      <c r="C1947" s="98" t="s">
        <v>296</v>
      </c>
      <c r="D1947" s="98" t="s">
        <v>281</v>
      </c>
      <c r="E1947" s="98" t="s">
        <v>282</v>
      </c>
      <c r="F1947" s="98" t="s">
        <v>280</v>
      </c>
      <c r="G1947" s="98" t="s">
        <v>278</v>
      </c>
      <c r="H1947" s="98" t="s">
        <v>275</v>
      </c>
      <c r="I1947" s="99">
        <f t="shared" si="76"/>
        <v>0</v>
      </c>
      <c r="J1947" s="99">
        <f t="shared" si="76"/>
        <v>0</v>
      </c>
      <c r="K1947" s="99">
        <f t="shared" si="76"/>
        <v>0</v>
      </c>
      <c r="L1947" s="99">
        <f t="shared" si="76"/>
        <v>0</v>
      </c>
      <c r="M1947" s="99">
        <f t="shared" si="76"/>
        <v>0</v>
      </c>
      <c r="N1947" s="99">
        <f t="shared" si="75"/>
        <v>0</v>
      </c>
      <c r="O1947" s="99">
        <f t="shared" si="75"/>
        <v>0</v>
      </c>
      <c r="P1947" s="99">
        <f t="shared" si="75"/>
        <v>0</v>
      </c>
      <c r="Q1947" s="99">
        <f t="shared" si="75"/>
        <v>0</v>
      </c>
      <c r="R1947" s="99">
        <f t="shared" si="75"/>
        <v>0</v>
      </c>
      <c r="S1947" s="101"/>
      <c r="T1947" s="99">
        <v>0</v>
      </c>
      <c r="U1947" s="99">
        <v>0</v>
      </c>
      <c r="V1947" s="99">
        <v>0</v>
      </c>
      <c r="W1947" s="99">
        <v>0</v>
      </c>
      <c r="X1947" s="99">
        <v>0</v>
      </c>
      <c r="Y1947" s="99">
        <v>0</v>
      </c>
      <c r="Z1947" s="99">
        <v>0</v>
      </c>
      <c r="AA1947" s="99">
        <v>0</v>
      </c>
      <c r="AB1947" s="99">
        <v>0</v>
      </c>
      <c r="AC1947" s="99">
        <v>0</v>
      </c>
    </row>
    <row r="1948" spans="1:29" s="98" customFormat="1" x14ac:dyDescent="0.25">
      <c r="A1948" s="98" t="s">
        <v>142</v>
      </c>
      <c r="B1948" s="98" t="s">
        <v>236</v>
      </c>
      <c r="C1948" s="98" t="s">
        <v>296</v>
      </c>
      <c r="D1948" s="98" t="s">
        <v>281</v>
      </c>
      <c r="E1948" s="98" t="s">
        <v>282</v>
      </c>
      <c r="F1948" s="98" t="s">
        <v>280</v>
      </c>
      <c r="G1948" s="98" t="s">
        <v>278</v>
      </c>
      <c r="H1948" s="98" t="s">
        <v>276</v>
      </c>
      <c r="I1948" s="99">
        <f t="shared" si="76"/>
        <v>0</v>
      </c>
      <c r="J1948" s="99">
        <f t="shared" si="76"/>
        <v>0</v>
      </c>
      <c r="K1948" s="99">
        <f t="shared" si="76"/>
        <v>0</v>
      </c>
      <c r="L1948" s="99">
        <f t="shared" si="76"/>
        <v>0</v>
      </c>
      <c r="M1948" s="99">
        <f t="shared" si="76"/>
        <v>0</v>
      </c>
      <c r="N1948" s="99">
        <f t="shared" si="75"/>
        <v>0</v>
      </c>
      <c r="O1948" s="99">
        <f t="shared" si="75"/>
        <v>0</v>
      </c>
      <c r="P1948" s="99">
        <f t="shared" si="75"/>
        <v>0</v>
      </c>
      <c r="Q1948" s="99">
        <f t="shared" si="75"/>
        <v>0</v>
      </c>
      <c r="R1948" s="99">
        <f t="shared" si="75"/>
        <v>0</v>
      </c>
      <c r="S1948" s="101"/>
      <c r="T1948" s="99">
        <v>0</v>
      </c>
      <c r="U1948" s="99">
        <v>0</v>
      </c>
      <c r="V1948" s="99">
        <v>0</v>
      </c>
      <c r="W1948" s="99">
        <v>0</v>
      </c>
      <c r="X1948" s="99">
        <v>0</v>
      </c>
      <c r="Y1948" s="99">
        <v>0</v>
      </c>
      <c r="Z1948" s="99">
        <v>0</v>
      </c>
      <c r="AA1948" s="99">
        <v>0</v>
      </c>
      <c r="AB1948" s="99">
        <v>0</v>
      </c>
      <c r="AC1948" s="99">
        <v>0</v>
      </c>
    </row>
    <row r="1949" spans="1:29" s="98" customFormat="1" x14ac:dyDescent="0.25">
      <c r="A1949" s="98" t="s">
        <v>168</v>
      </c>
      <c r="B1949" s="98" t="s">
        <v>237</v>
      </c>
      <c r="C1949" s="98" t="s">
        <v>297</v>
      </c>
      <c r="D1949" s="98">
        <v>2015</v>
      </c>
      <c r="E1949" s="98">
        <v>2016</v>
      </c>
      <c r="F1949" s="98" t="s">
        <v>272</v>
      </c>
      <c r="G1949" s="98" t="s">
        <v>273</v>
      </c>
      <c r="H1949" s="98" t="s">
        <v>274</v>
      </c>
      <c r="I1949" s="99">
        <f t="shared" si="76"/>
        <v>0</v>
      </c>
      <c r="J1949" s="99">
        <f t="shared" si="76"/>
        <v>0</v>
      </c>
      <c r="K1949" s="99">
        <f t="shared" si="76"/>
        <v>0</v>
      </c>
      <c r="L1949" s="99">
        <f t="shared" si="76"/>
        <v>0</v>
      </c>
      <c r="M1949" s="99">
        <f t="shared" si="76"/>
        <v>0</v>
      </c>
      <c r="N1949" s="99">
        <f t="shared" si="75"/>
        <v>0</v>
      </c>
      <c r="O1949" s="99">
        <f t="shared" si="75"/>
        <v>0</v>
      </c>
      <c r="P1949" s="99">
        <f t="shared" si="75"/>
        <v>0</v>
      </c>
      <c r="Q1949" s="99">
        <f t="shared" si="75"/>
        <v>0</v>
      </c>
      <c r="R1949" s="99">
        <f t="shared" si="75"/>
        <v>0</v>
      </c>
      <c r="S1949" s="101"/>
      <c r="T1949" s="99">
        <v>0</v>
      </c>
      <c r="U1949" s="99">
        <v>0</v>
      </c>
      <c r="V1949" s="99">
        <v>0</v>
      </c>
      <c r="W1949" s="99">
        <v>0</v>
      </c>
      <c r="X1949" s="99">
        <v>0</v>
      </c>
      <c r="Y1949" s="99">
        <v>0</v>
      </c>
      <c r="Z1949" s="99">
        <v>0</v>
      </c>
      <c r="AA1949" s="99">
        <v>0</v>
      </c>
      <c r="AB1949" s="99">
        <v>0</v>
      </c>
      <c r="AC1949" s="99">
        <v>0</v>
      </c>
    </row>
    <row r="1950" spans="1:29" s="98" customFormat="1" x14ac:dyDescent="0.25">
      <c r="A1950" s="98" t="s">
        <v>168</v>
      </c>
      <c r="B1950" s="98" t="s">
        <v>237</v>
      </c>
      <c r="C1950" s="98" t="s">
        <v>297</v>
      </c>
      <c r="D1950" s="98">
        <v>2015</v>
      </c>
      <c r="E1950" s="98">
        <v>2016</v>
      </c>
      <c r="F1950" s="98" t="s">
        <v>272</v>
      </c>
      <c r="G1950" s="98" t="s">
        <v>273</v>
      </c>
      <c r="H1950" s="98" t="s">
        <v>275</v>
      </c>
      <c r="I1950" s="99">
        <f t="shared" si="76"/>
        <v>0</v>
      </c>
      <c r="J1950" s="99">
        <f t="shared" si="76"/>
        <v>0</v>
      </c>
      <c r="K1950" s="99">
        <f t="shared" si="76"/>
        <v>0</v>
      </c>
      <c r="L1950" s="99">
        <f t="shared" si="76"/>
        <v>0</v>
      </c>
      <c r="M1950" s="99">
        <f t="shared" si="76"/>
        <v>0</v>
      </c>
      <c r="N1950" s="99">
        <f t="shared" si="75"/>
        <v>0</v>
      </c>
      <c r="O1950" s="99">
        <f t="shared" si="75"/>
        <v>0</v>
      </c>
      <c r="P1950" s="99">
        <f t="shared" si="75"/>
        <v>0</v>
      </c>
      <c r="Q1950" s="99">
        <f t="shared" si="75"/>
        <v>0</v>
      </c>
      <c r="R1950" s="99">
        <f t="shared" si="75"/>
        <v>0</v>
      </c>
      <c r="S1950" s="101"/>
      <c r="T1950" s="99">
        <v>0</v>
      </c>
      <c r="U1950" s="99">
        <v>0</v>
      </c>
      <c r="V1950" s="99">
        <v>0</v>
      </c>
      <c r="W1950" s="99">
        <v>0</v>
      </c>
      <c r="X1950" s="99">
        <v>0</v>
      </c>
      <c r="Y1950" s="99">
        <v>0</v>
      </c>
      <c r="Z1950" s="99">
        <v>0</v>
      </c>
      <c r="AA1950" s="99">
        <v>0</v>
      </c>
      <c r="AB1950" s="99">
        <v>0</v>
      </c>
      <c r="AC1950" s="99">
        <v>0</v>
      </c>
    </row>
    <row r="1951" spans="1:29" s="98" customFormat="1" x14ac:dyDescent="0.25">
      <c r="A1951" s="98" t="s">
        <v>168</v>
      </c>
      <c r="B1951" s="98" t="s">
        <v>237</v>
      </c>
      <c r="C1951" s="98" t="s">
        <v>297</v>
      </c>
      <c r="D1951" s="98">
        <v>2015</v>
      </c>
      <c r="E1951" s="98">
        <v>2016</v>
      </c>
      <c r="F1951" s="98" t="s">
        <v>272</v>
      </c>
      <c r="G1951" s="98" t="s">
        <v>273</v>
      </c>
      <c r="H1951" s="98" t="s">
        <v>276</v>
      </c>
      <c r="I1951" s="99">
        <f t="shared" si="76"/>
        <v>0</v>
      </c>
      <c r="J1951" s="99">
        <f t="shared" si="76"/>
        <v>0</v>
      </c>
      <c r="K1951" s="99">
        <f t="shared" si="76"/>
        <v>0</v>
      </c>
      <c r="L1951" s="99">
        <f t="shared" si="76"/>
        <v>0</v>
      </c>
      <c r="M1951" s="99">
        <f t="shared" si="76"/>
        <v>0</v>
      </c>
      <c r="N1951" s="99">
        <f t="shared" si="75"/>
        <v>0</v>
      </c>
      <c r="O1951" s="99">
        <f t="shared" si="75"/>
        <v>0</v>
      </c>
      <c r="P1951" s="99">
        <f t="shared" si="75"/>
        <v>0</v>
      </c>
      <c r="Q1951" s="99">
        <f t="shared" si="75"/>
        <v>0</v>
      </c>
      <c r="R1951" s="99">
        <f t="shared" si="75"/>
        <v>0</v>
      </c>
      <c r="S1951" s="101"/>
      <c r="T1951" s="99">
        <v>0</v>
      </c>
      <c r="U1951" s="99">
        <v>0</v>
      </c>
      <c r="V1951" s="99">
        <v>0</v>
      </c>
      <c r="W1951" s="99">
        <v>0</v>
      </c>
      <c r="X1951" s="99">
        <v>0</v>
      </c>
      <c r="Y1951" s="99">
        <v>0</v>
      </c>
      <c r="Z1951" s="99">
        <v>0</v>
      </c>
      <c r="AA1951" s="99">
        <v>0</v>
      </c>
      <c r="AB1951" s="99">
        <v>0</v>
      </c>
      <c r="AC1951" s="99">
        <v>0</v>
      </c>
    </row>
    <row r="1952" spans="1:29" s="98" customFormat="1" x14ac:dyDescent="0.25">
      <c r="A1952" s="98" t="s">
        <v>168</v>
      </c>
      <c r="B1952" s="98" t="s">
        <v>237</v>
      </c>
      <c r="C1952" s="98" t="s">
        <v>297</v>
      </c>
      <c r="D1952" s="98">
        <v>2015</v>
      </c>
      <c r="E1952" s="98">
        <v>2016</v>
      </c>
      <c r="F1952" s="98" t="s">
        <v>272</v>
      </c>
      <c r="G1952" s="98" t="s">
        <v>277</v>
      </c>
      <c r="H1952" s="98" t="s">
        <v>274</v>
      </c>
      <c r="I1952" s="99">
        <f t="shared" si="76"/>
        <v>0</v>
      </c>
      <c r="J1952" s="99">
        <f t="shared" si="76"/>
        <v>0</v>
      </c>
      <c r="K1952" s="99">
        <f t="shared" si="76"/>
        <v>0</v>
      </c>
      <c r="L1952" s="99">
        <f t="shared" si="76"/>
        <v>0</v>
      </c>
      <c r="M1952" s="99">
        <f t="shared" si="76"/>
        <v>0</v>
      </c>
      <c r="N1952" s="99">
        <f t="shared" si="75"/>
        <v>0</v>
      </c>
      <c r="O1952" s="99">
        <f t="shared" si="75"/>
        <v>0</v>
      </c>
      <c r="P1952" s="99">
        <f t="shared" si="75"/>
        <v>0</v>
      </c>
      <c r="Q1952" s="99">
        <f t="shared" si="75"/>
        <v>0</v>
      </c>
      <c r="R1952" s="99">
        <f t="shared" si="75"/>
        <v>0</v>
      </c>
      <c r="S1952" s="101"/>
      <c r="T1952" s="99">
        <v>0</v>
      </c>
      <c r="U1952" s="99">
        <v>0</v>
      </c>
      <c r="V1952" s="99">
        <v>0</v>
      </c>
      <c r="W1952" s="99">
        <v>0</v>
      </c>
      <c r="X1952" s="99">
        <v>0</v>
      </c>
      <c r="Y1952" s="99">
        <v>0</v>
      </c>
      <c r="Z1952" s="99">
        <v>0</v>
      </c>
      <c r="AA1952" s="99">
        <v>0</v>
      </c>
      <c r="AB1952" s="99">
        <v>0</v>
      </c>
      <c r="AC1952" s="99">
        <v>0</v>
      </c>
    </row>
    <row r="1953" spans="1:29" s="98" customFormat="1" x14ac:dyDescent="0.25">
      <c r="A1953" s="98" t="s">
        <v>168</v>
      </c>
      <c r="B1953" s="98" t="s">
        <v>237</v>
      </c>
      <c r="C1953" s="98" t="s">
        <v>297</v>
      </c>
      <c r="D1953" s="98">
        <v>2015</v>
      </c>
      <c r="E1953" s="98">
        <v>2016</v>
      </c>
      <c r="F1953" s="98" t="s">
        <v>272</v>
      </c>
      <c r="G1953" s="98" t="s">
        <v>277</v>
      </c>
      <c r="H1953" s="98" t="s">
        <v>275</v>
      </c>
      <c r="I1953" s="99">
        <f t="shared" si="76"/>
        <v>0</v>
      </c>
      <c r="J1953" s="99">
        <f t="shared" si="76"/>
        <v>0</v>
      </c>
      <c r="K1953" s="99">
        <f t="shared" si="76"/>
        <v>0</v>
      </c>
      <c r="L1953" s="99">
        <f t="shared" si="76"/>
        <v>0</v>
      </c>
      <c r="M1953" s="99">
        <f t="shared" si="76"/>
        <v>0</v>
      </c>
      <c r="N1953" s="99">
        <f t="shared" si="75"/>
        <v>0</v>
      </c>
      <c r="O1953" s="99">
        <f t="shared" si="75"/>
        <v>0</v>
      </c>
      <c r="P1953" s="99">
        <f t="shared" si="75"/>
        <v>0</v>
      </c>
      <c r="Q1953" s="99">
        <f t="shared" si="75"/>
        <v>0</v>
      </c>
      <c r="R1953" s="99">
        <f t="shared" si="75"/>
        <v>0</v>
      </c>
      <c r="S1953" s="101"/>
      <c r="T1953" s="99">
        <v>0</v>
      </c>
      <c r="U1953" s="99">
        <v>0</v>
      </c>
      <c r="V1953" s="99">
        <v>0</v>
      </c>
      <c r="W1953" s="99">
        <v>0</v>
      </c>
      <c r="X1953" s="99">
        <v>0</v>
      </c>
      <c r="Y1953" s="99">
        <v>0</v>
      </c>
      <c r="Z1953" s="99">
        <v>0</v>
      </c>
      <c r="AA1953" s="99">
        <v>0</v>
      </c>
      <c r="AB1953" s="99">
        <v>0</v>
      </c>
      <c r="AC1953" s="99">
        <v>0</v>
      </c>
    </row>
    <row r="1954" spans="1:29" s="98" customFormat="1" x14ac:dyDescent="0.25">
      <c r="A1954" s="98" t="s">
        <v>168</v>
      </c>
      <c r="B1954" s="98" t="s">
        <v>237</v>
      </c>
      <c r="C1954" s="98" t="s">
        <v>297</v>
      </c>
      <c r="D1954" s="98">
        <v>2015</v>
      </c>
      <c r="E1954" s="98">
        <v>2016</v>
      </c>
      <c r="F1954" s="98" t="s">
        <v>272</v>
      </c>
      <c r="G1954" s="98" t="s">
        <v>277</v>
      </c>
      <c r="H1954" s="98" t="s">
        <v>276</v>
      </c>
      <c r="I1954" s="99">
        <f t="shared" si="76"/>
        <v>0</v>
      </c>
      <c r="J1954" s="99">
        <f t="shared" si="76"/>
        <v>0</v>
      </c>
      <c r="K1954" s="99">
        <f t="shared" si="76"/>
        <v>0</v>
      </c>
      <c r="L1954" s="99">
        <f t="shared" si="76"/>
        <v>0</v>
      </c>
      <c r="M1954" s="99">
        <f t="shared" si="76"/>
        <v>0</v>
      </c>
      <c r="N1954" s="99">
        <f t="shared" si="75"/>
        <v>0</v>
      </c>
      <c r="O1954" s="99">
        <f t="shared" si="75"/>
        <v>0</v>
      </c>
      <c r="P1954" s="99">
        <f t="shared" si="75"/>
        <v>0</v>
      </c>
      <c r="Q1954" s="99">
        <f t="shared" si="75"/>
        <v>0</v>
      </c>
      <c r="R1954" s="99">
        <f t="shared" si="75"/>
        <v>0</v>
      </c>
      <c r="S1954" s="101"/>
      <c r="T1954" s="99">
        <v>0</v>
      </c>
      <c r="U1954" s="99">
        <v>0</v>
      </c>
      <c r="V1954" s="99">
        <v>0</v>
      </c>
      <c r="W1954" s="99">
        <v>0</v>
      </c>
      <c r="X1954" s="99">
        <v>0</v>
      </c>
      <c r="Y1954" s="99">
        <v>0</v>
      </c>
      <c r="Z1954" s="99">
        <v>0</v>
      </c>
      <c r="AA1954" s="99">
        <v>0</v>
      </c>
      <c r="AB1954" s="99">
        <v>0</v>
      </c>
      <c r="AC1954" s="99">
        <v>0</v>
      </c>
    </row>
    <row r="1955" spans="1:29" s="98" customFormat="1" x14ac:dyDescent="0.25">
      <c r="A1955" s="98" t="s">
        <v>168</v>
      </c>
      <c r="B1955" s="98" t="s">
        <v>237</v>
      </c>
      <c r="C1955" s="98" t="s">
        <v>297</v>
      </c>
      <c r="D1955" s="98">
        <v>2015</v>
      </c>
      <c r="E1955" s="98">
        <v>2016</v>
      </c>
      <c r="F1955" s="98" t="s">
        <v>272</v>
      </c>
      <c r="G1955" s="98" t="s">
        <v>278</v>
      </c>
      <c r="H1955" s="98" t="s">
        <v>274</v>
      </c>
      <c r="I1955" s="99">
        <f t="shared" si="76"/>
        <v>0</v>
      </c>
      <c r="J1955" s="99">
        <f t="shared" si="76"/>
        <v>0</v>
      </c>
      <c r="K1955" s="99">
        <f t="shared" si="76"/>
        <v>0</v>
      </c>
      <c r="L1955" s="99">
        <f t="shared" si="76"/>
        <v>0</v>
      </c>
      <c r="M1955" s="99">
        <f t="shared" si="76"/>
        <v>0</v>
      </c>
      <c r="N1955" s="99">
        <f t="shared" si="75"/>
        <v>0</v>
      </c>
      <c r="O1955" s="99">
        <f t="shared" si="75"/>
        <v>0</v>
      </c>
      <c r="P1955" s="99">
        <f t="shared" si="75"/>
        <v>0</v>
      </c>
      <c r="Q1955" s="99">
        <f t="shared" si="75"/>
        <v>0</v>
      </c>
      <c r="R1955" s="99">
        <f t="shared" si="75"/>
        <v>0</v>
      </c>
      <c r="S1955" s="101"/>
      <c r="T1955" s="99">
        <v>0</v>
      </c>
      <c r="U1955" s="99">
        <v>0</v>
      </c>
      <c r="V1955" s="99">
        <v>0</v>
      </c>
      <c r="W1955" s="99">
        <v>0</v>
      </c>
      <c r="X1955" s="99">
        <v>0</v>
      </c>
      <c r="Y1955" s="99">
        <v>0</v>
      </c>
      <c r="Z1955" s="99">
        <v>0</v>
      </c>
      <c r="AA1955" s="99">
        <v>0</v>
      </c>
      <c r="AB1955" s="99">
        <v>0</v>
      </c>
      <c r="AC1955" s="99">
        <v>0</v>
      </c>
    </row>
    <row r="1956" spans="1:29" s="98" customFormat="1" x14ac:dyDescent="0.25">
      <c r="A1956" s="98" t="s">
        <v>168</v>
      </c>
      <c r="B1956" s="98" t="s">
        <v>237</v>
      </c>
      <c r="C1956" s="98" t="s">
        <v>297</v>
      </c>
      <c r="D1956" s="98">
        <v>2015</v>
      </c>
      <c r="E1956" s="98">
        <v>2016</v>
      </c>
      <c r="F1956" s="98" t="s">
        <v>272</v>
      </c>
      <c r="G1956" s="98" t="s">
        <v>278</v>
      </c>
      <c r="H1956" s="98" t="s">
        <v>275</v>
      </c>
      <c r="I1956" s="99">
        <f t="shared" si="76"/>
        <v>0</v>
      </c>
      <c r="J1956" s="99">
        <f t="shared" si="76"/>
        <v>0</v>
      </c>
      <c r="K1956" s="99">
        <f t="shared" si="76"/>
        <v>0</v>
      </c>
      <c r="L1956" s="99">
        <f t="shared" si="76"/>
        <v>0</v>
      </c>
      <c r="M1956" s="99">
        <f t="shared" si="76"/>
        <v>0</v>
      </c>
      <c r="N1956" s="99">
        <f t="shared" si="75"/>
        <v>0</v>
      </c>
      <c r="O1956" s="99">
        <f t="shared" si="75"/>
        <v>0</v>
      </c>
      <c r="P1956" s="99">
        <f t="shared" si="75"/>
        <v>0</v>
      </c>
      <c r="Q1956" s="99">
        <f t="shared" si="75"/>
        <v>0</v>
      </c>
      <c r="R1956" s="99">
        <f t="shared" si="75"/>
        <v>0</v>
      </c>
      <c r="S1956" s="101"/>
      <c r="T1956" s="99">
        <v>0</v>
      </c>
      <c r="U1956" s="99">
        <v>0</v>
      </c>
      <c r="V1956" s="99">
        <v>0</v>
      </c>
      <c r="W1956" s="99">
        <v>0</v>
      </c>
      <c r="X1956" s="99">
        <v>0</v>
      </c>
      <c r="Y1956" s="99">
        <v>0</v>
      </c>
      <c r="Z1956" s="99">
        <v>0</v>
      </c>
      <c r="AA1956" s="99">
        <v>0</v>
      </c>
      <c r="AB1956" s="99">
        <v>0</v>
      </c>
      <c r="AC1956" s="99">
        <v>0</v>
      </c>
    </row>
    <row r="1957" spans="1:29" s="98" customFormat="1" x14ac:dyDescent="0.25">
      <c r="A1957" s="98" t="s">
        <v>168</v>
      </c>
      <c r="B1957" s="98" t="s">
        <v>237</v>
      </c>
      <c r="C1957" s="98" t="s">
        <v>297</v>
      </c>
      <c r="D1957" s="98">
        <v>2015</v>
      </c>
      <c r="E1957" s="98">
        <v>2016</v>
      </c>
      <c r="F1957" s="98" t="s">
        <v>272</v>
      </c>
      <c r="G1957" s="98" t="s">
        <v>278</v>
      </c>
      <c r="H1957" s="98" t="s">
        <v>276</v>
      </c>
      <c r="I1957" s="99">
        <f t="shared" si="76"/>
        <v>0</v>
      </c>
      <c r="J1957" s="99">
        <f t="shared" si="76"/>
        <v>0</v>
      </c>
      <c r="K1957" s="99">
        <f t="shared" si="76"/>
        <v>0</v>
      </c>
      <c r="L1957" s="99">
        <f t="shared" si="76"/>
        <v>0</v>
      </c>
      <c r="M1957" s="99">
        <f t="shared" si="76"/>
        <v>0</v>
      </c>
      <c r="N1957" s="99">
        <f t="shared" si="75"/>
        <v>0</v>
      </c>
      <c r="O1957" s="99">
        <f t="shared" si="75"/>
        <v>0</v>
      </c>
      <c r="P1957" s="99">
        <f t="shared" si="75"/>
        <v>0</v>
      </c>
      <c r="Q1957" s="99">
        <f t="shared" si="75"/>
        <v>0</v>
      </c>
      <c r="R1957" s="99">
        <f t="shared" si="75"/>
        <v>0</v>
      </c>
      <c r="S1957" s="101"/>
      <c r="T1957" s="99">
        <v>0</v>
      </c>
      <c r="U1957" s="99">
        <v>0</v>
      </c>
      <c r="V1957" s="99">
        <v>0</v>
      </c>
      <c r="W1957" s="99">
        <v>0</v>
      </c>
      <c r="X1957" s="99">
        <v>0</v>
      </c>
      <c r="Y1957" s="99">
        <v>0</v>
      </c>
      <c r="Z1957" s="99">
        <v>0</v>
      </c>
      <c r="AA1957" s="99">
        <v>0</v>
      </c>
      <c r="AB1957" s="99">
        <v>0</v>
      </c>
      <c r="AC1957" s="99">
        <v>0</v>
      </c>
    </row>
    <row r="1958" spans="1:29" s="98" customFormat="1" x14ac:dyDescent="0.25">
      <c r="A1958" s="98" t="s">
        <v>168</v>
      </c>
      <c r="B1958" s="98" t="s">
        <v>237</v>
      </c>
      <c r="C1958" s="98" t="s">
        <v>297</v>
      </c>
      <c r="D1958" s="98">
        <v>2015</v>
      </c>
      <c r="E1958" s="98">
        <v>2016</v>
      </c>
      <c r="F1958" s="98" t="s">
        <v>279</v>
      </c>
      <c r="G1958" s="98" t="s">
        <v>273</v>
      </c>
      <c r="H1958" s="98" t="s">
        <v>274</v>
      </c>
      <c r="I1958" s="99">
        <f t="shared" si="76"/>
        <v>0</v>
      </c>
      <c r="J1958" s="99">
        <f t="shared" si="76"/>
        <v>0</v>
      </c>
      <c r="K1958" s="99">
        <f t="shared" si="76"/>
        <v>0</v>
      </c>
      <c r="L1958" s="99">
        <f t="shared" si="76"/>
        <v>0</v>
      </c>
      <c r="M1958" s="99">
        <f t="shared" si="76"/>
        <v>0</v>
      </c>
      <c r="N1958" s="99">
        <f t="shared" si="75"/>
        <v>0</v>
      </c>
      <c r="O1958" s="99">
        <f t="shared" si="75"/>
        <v>0</v>
      </c>
      <c r="P1958" s="99">
        <f t="shared" si="75"/>
        <v>0</v>
      </c>
      <c r="Q1958" s="99">
        <f t="shared" si="75"/>
        <v>0</v>
      </c>
      <c r="R1958" s="99">
        <f t="shared" si="75"/>
        <v>0</v>
      </c>
      <c r="S1958" s="101"/>
      <c r="T1958" s="99">
        <v>0</v>
      </c>
      <c r="U1958" s="99">
        <v>0</v>
      </c>
      <c r="V1958" s="99">
        <v>0</v>
      </c>
      <c r="W1958" s="99">
        <v>0</v>
      </c>
      <c r="X1958" s="99">
        <v>0</v>
      </c>
      <c r="Y1958" s="99">
        <v>0</v>
      </c>
      <c r="Z1958" s="99">
        <v>0</v>
      </c>
      <c r="AA1958" s="99">
        <v>0</v>
      </c>
      <c r="AB1958" s="99">
        <v>0</v>
      </c>
      <c r="AC1958" s="99">
        <v>0</v>
      </c>
    </row>
    <row r="1959" spans="1:29" s="98" customFormat="1" x14ac:dyDescent="0.25">
      <c r="A1959" s="98" t="s">
        <v>168</v>
      </c>
      <c r="B1959" s="98" t="s">
        <v>237</v>
      </c>
      <c r="C1959" s="98" t="s">
        <v>297</v>
      </c>
      <c r="D1959" s="98">
        <v>2015</v>
      </c>
      <c r="E1959" s="98">
        <v>2016</v>
      </c>
      <c r="F1959" s="98" t="s">
        <v>279</v>
      </c>
      <c r="G1959" s="98" t="s">
        <v>273</v>
      </c>
      <c r="H1959" s="98" t="s">
        <v>275</v>
      </c>
      <c r="I1959" s="99">
        <f t="shared" si="76"/>
        <v>0</v>
      </c>
      <c r="J1959" s="99">
        <f t="shared" si="76"/>
        <v>0</v>
      </c>
      <c r="K1959" s="99">
        <f t="shared" si="76"/>
        <v>0</v>
      </c>
      <c r="L1959" s="99">
        <f t="shared" si="76"/>
        <v>0</v>
      </c>
      <c r="M1959" s="99">
        <f t="shared" si="76"/>
        <v>0</v>
      </c>
      <c r="N1959" s="99">
        <f t="shared" si="75"/>
        <v>0</v>
      </c>
      <c r="O1959" s="99">
        <f t="shared" si="75"/>
        <v>0</v>
      </c>
      <c r="P1959" s="99">
        <f t="shared" si="75"/>
        <v>0</v>
      </c>
      <c r="Q1959" s="99">
        <f t="shared" si="75"/>
        <v>0</v>
      </c>
      <c r="R1959" s="99">
        <f t="shared" si="75"/>
        <v>0</v>
      </c>
      <c r="S1959" s="101"/>
      <c r="T1959" s="99">
        <v>0</v>
      </c>
      <c r="U1959" s="99">
        <v>0</v>
      </c>
      <c r="V1959" s="99">
        <v>0</v>
      </c>
      <c r="W1959" s="99">
        <v>0</v>
      </c>
      <c r="X1959" s="99">
        <v>0</v>
      </c>
      <c r="Y1959" s="99">
        <v>0</v>
      </c>
      <c r="Z1959" s="99">
        <v>0</v>
      </c>
      <c r="AA1959" s="99">
        <v>0</v>
      </c>
      <c r="AB1959" s="99">
        <v>0</v>
      </c>
      <c r="AC1959" s="99">
        <v>0</v>
      </c>
    </row>
    <row r="1960" spans="1:29" s="98" customFormat="1" x14ac:dyDescent="0.25">
      <c r="A1960" s="98" t="s">
        <v>168</v>
      </c>
      <c r="B1960" s="98" t="s">
        <v>237</v>
      </c>
      <c r="C1960" s="98" t="s">
        <v>297</v>
      </c>
      <c r="D1960" s="98">
        <v>2015</v>
      </c>
      <c r="E1960" s="98">
        <v>2016</v>
      </c>
      <c r="F1960" s="98" t="s">
        <v>279</v>
      </c>
      <c r="G1960" s="98" t="s">
        <v>273</v>
      </c>
      <c r="H1960" s="98" t="s">
        <v>276</v>
      </c>
      <c r="I1960" s="99">
        <f t="shared" si="76"/>
        <v>0</v>
      </c>
      <c r="J1960" s="99">
        <f t="shared" si="76"/>
        <v>0</v>
      </c>
      <c r="K1960" s="99">
        <f t="shared" si="76"/>
        <v>0</v>
      </c>
      <c r="L1960" s="99">
        <f t="shared" si="76"/>
        <v>0</v>
      </c>
      <c r="M1960" s="99">
        <f t="shared" si="76"/>
        <v>0</v>
      </c>
      <c r="N1960" s="99">
        <f t="shared" si="75"/>
        <v>0</v>
      </c>
      <c r="O1960" s="99">
        <f t="shared" si="75"/>
        <v>0</v>
      </c>
      <c r="P1960" s="99">
        <f t="shared" si="75"/>
        <v>0</v>
      </c>
      <c r="Q1960" s="99">
        <f t="shared" si="75"/>
        <v>0</v>
      </c>
      <c r="R1960" s="99">
        <f t="shared" si="75"/>
        <v>0</v>
      </c>
      <c r="S1960" s="101"/>
      <c r="T1960" s="99">
        <v>0</v>
      </c>
      <c r="U1960" s="99">
        <v>0</v>
      </c>
      <c r="V1960" s="99">
        <v>0</v>
      </c>
      <c r="W1960" s="99">
        <v>0</v>
      </c>
      <c r="X1960" s="99">
        <v>0</v>
      </c>
      <c r="Y1960" s="99">
        <v>0</v>
      </c>
      <c r="Z1960" s="99">
        <v>0</v>
      </c>
      <c r="AA1960" s="99">
        <v>0</v>
      </c>
      <c r="AB1960" s="99">
        <v>0</v>
      </c>
      <c r="AC1960" s="99">
        <v>0</v>
      </c>
    </row>
    <row r="1961" spans="1:29" s="98" customFormat="1" x14ac:dyDescent="0.25">
      <c r="A1961" s="98" t="s">
        <v>168</v>
      </c>
      <c r="B1961" s="98" t="s">
        <v>237</v>
      </c>
      <c r="C1961" s="98" t="s">
        <v>297</v>
      </c>
      <c r="D1961" s="98">
        <v>2015</v>
      </c>
      <c r="E1961" s="98">
        <v>2016</v>
      </c>
      <c r="F1961" s="98" t="s">
        <v>279</v>
      </c>
      <c r="G1961" s="98" t="s">
        <v>277</v>
      </c>
      <c r="H1961" s="98" t="s">
        <v>274</v>
      </c>
      <c r="I1961" s="99">
        <f t="shared" si="76"/>
        <v>0</v>
      </c>
      <c r="J1961" s="99">
        <f t="shared" si="76"/>
        <v>0</v>
      </c>
      <c r="K1961" s="99">
        <f t="shared" si="76"/>
        <v>0</v>
      </c>
      <c r="L1961" s="99">
        <f t="shared" si="76"/>
        <v>0</v>
      </c>
      <c r="M1961" s="99">
        <f t="shared" si="76"/>
        <v>0</v>
      </c>
      <c r="N1961" s="99">
        <f t="shared" si="75"/>
        <v>0</v>
      </c>
      <c r="O1961" s="99">
        <f t="shared" si="75"/>
        <v>0</v>
      </c>
      <c r="P1961" s="99">
        <f t="shared" si="75"/>
        <v>0</v>
      </c>
      <c r="Q1961" s="99">
        <f t="shared" si="75"/>
        <v>0</v>
      </c>
      <c r="R1961" s="99">
        <f t="shared" si="75"/>
        <v>0</v>
      </c>
      <c r="S1961" s="101"/>
      <c r="T1961" s="99">
        <v>0</v>
      </c>
      <c r="U1961" s="99">
        <v>0</v>
      </c>
      <c r="V1961" s="99">
        <v>0</v>
      </c>
      <c r="W1961" s="99">
        <v>0</v>
      </c>
      <c r="X1961" s="99">
        <v>0</v>
      </c>
      <c r="Y1961" s="99">
        <v>0</v>
      </c>
      <c r="Z1961" s="99">
        <v>0</v>
      </c>
      <c r="AA1961" s="99">
        <v>0</v>
      </c>
      <c r="AB1961" s="99">
        <v>0</v>
      </c>
      <c r="AC1961" s="99">
        <v>0</v>
      </c>
    </row>
    <row r="1962" spans="1:29" s="98" customFormat="1" x14ac:dyDescent="0.25">
      <c r="A1962" s="98" t="s">
        <v>168</v>
      </c>
      <c r="B1962" s="98" t="s">
        <v>237</v>
      </c>
      <c r="C1962" s="98" t="s">
        <v>297</v>
      </c>
      <c r="D1962" s="98">
        <v>2015</v>
      </c>
      <c r="E1962" s="98">
        <v>2016</v>
      </c>
      <c r="F1962" s="98" t="s">
        <v>279</v>
      </c>
      <c r="G1962" s="98" t="s">
        <v>277</v>
      </c>
      <c r="H1962" s="98" t="s">
        <v>275</v>
      </c>
      <c r="I1962" s="99">
        <f t="shared" si="76"/>
        <v>0</v>
      </c>
      <c r="J1962" s="99">
        <f t="shared" si="76"/>
        <v>0</v>
      </c>
      <c r="K1962" s="99">
        <f t="shared" si="76"/>
        <v>0</v>
      </c>
      <c r="L1962" s="99">
        <f t="shared" si="76"/>
        <v>0</v>
      </c>
      <c r="M1962" s="99">
        <f t="shared" si="76"/>
        <v>0</v>
      </c>
      <c r="N1962" s="99">
        <f t="shared" si="75"/>
        <v>0</v>
      </c>
      <c r="O1962" s="99">
        <f t="shared" si="75"/>
        <v>0</v>
      </c>
      <c r="P1962" s="99">
        <f t="shared" si="75"/>
        <v>0</v>
      </c>
      <c r="Q1962" s="99">
        <f t="shared" si="75"/>
        <v>0</v>
      </c>
      <c r="R1962" s="99">
        <f t="shared" si="75"/>
        <v>0</v>
      </c>
      <c r="S1962" s="101"/>
      <c r="T1962" s="99">
        <v>0</v>
      </c>
      <c r="U1962" s="99">
        <v>0</v>
      </c>
      <c r="V1962" s="99">
        <v>0</v>
      </c>
      <c r="W1962" s="99">
        <v>0</v>
      </c>
      <c r="X1962" s="99">
        <v>0</v>
      </c>
      <c r="Y1962" s="99">
        <v>0</v>
      </c>
      <c r="Z1962" s="99">
        <v>0</v>
      </c>
      <c r="AA1962" s="99">
        <v>0</v>
      </c>
      <c r="AB1962" s="99">
        <v>0</v>
      </c>
      <c r="AC1962" s="99">
        <v>0</v>
      </c>
    </row>
    <row r="1963" spans="1:29" s="98" customFormat="1" x14ac:dyDescent="0.25">
      <c r="A1963" s="98" t="s">
        <v>168</v>
      </c>
      <c r="B1963" s="98" t="s">
        <v>237</v>
      </c>
      <c r="C1963" s="98" t="s">
        <v>297</v>
      </c>
      <c r="D1963" s="98">
        <v>2015</v>
      </c>
      <c r="E1963" s="98">
        <v>2016</v>
      </c>
      <c r="F1963" s="98" t="s">
        <v>279</v>
      </c>
      <c r="G1963" s="98" t="s">
        <v>277</v>
      </c>
      <c r="H1963" s="98" t="s">
        <v>276</v>
      </c>
      <c r="I1963" s="99">
        <f t="shared" si="76"/>
        <v>0</v>
      </c>
      <c r="J1963" s="99">
        <f t="shared" si="76"/>
        <v>0</v>
      </c>
      <c r="K1963" s="99">
        <f t="shared" si="76"/>
        <v>0</v>
      </c>
      <c r="L1963" s="99">
        <f t="shared" si="76"/>
        <v>0</v>
      </c>
      <c r="M1963" s="99">
        <f t="shared" si="76"/>
        <v>0</v>
      </c>
      <c r="N1963" s="99">
        <f t="shared" si="75"/>
        <v>0</v>
      </c>
      <c r="O1963" s="99">
        <f t="shared" si="75"/>
        <v>0</v>
      </c>
      <c r="P1963" s="99">
        <f t="shared" si="75"/>
        <v>0</v>
      </c>
      <c r="Q1963" s="99">
        <f t="shared" si="75"/>
        <v>0</v>
      </c>
      <c r="R1963" s="99">
        <f t="shared" si="75"/>
        <v>0</v>
      </c>
      <c r="S1963" s="101"/>
      <c r="T1963" s="99">
        <v>0</v>
      </c>
      <c r="U1963" s="99">
        <v>0</v>
      </c>
      <c r="V1963" s="99">
        <v>0</v>
      </c>
      <c r="W1963" s="99">
        <v>0</v>
      </c>
      <c r="X1963" s="99">
        <v>0</v>
      </c>
      <c r="Y1963" s="99">
        <v>0</v>
      </c>
      <c r="Z1963" s="99">
        <v>0</v>
      </c>
      <c r="AA1963" s="99">
        <v>0</v>
      </c>
      <c r="AB1963" s="99">
        <v>0</v>
      </c>
      <c r="AC1963" s="99">
        <v>0</v>
      </c>
    </row>
    <row r="1964" spans="1:29" s="98" customFormat="1" x14ac:dyDescent="0.25">
      <c r="A1964" s="98" t="s">
        <v>168</v>
      </c>
      <c r="B1964" s="98" t="s">
        <v>237</v>
      </c>
      <c r="C1964" s="98" t="s">
        <v>297</v>
      </c>
      <c r="D1964" s="98">
        <v>2015</v>
      </c>
      <c r="E1964" s="98">
        <v>2016</v>
      </c>
      <c r="F1964" s="98" t="s">
        <v>279</v>
      </c>
      <c r="G1964" s="98" t="s">
        <v>278</v>
      </c>
      <c r="H1964" s="98" t="s">
        <v>274</v>
      </c>
      <c r="I1964" s="99">
        <f t="shared" si="76"/>
        <v>0</v>
      </c>
      <c r="J1964" s="99">
        <f t="shared" si="76"/>
        <v>0</v>
      </c>
      <c r="K1964" s="99">
        <f t="shared" si="76"/>
        <v>0</v>
      </c>
      <c r="L1964" s="99">
        <f t="shared" si="76"/>
        <v>0</v>
      </c>
      <c r="M1964" s="99">
        <f t="shared" si="76"/>
        <v>0</v>
      </c>
      <c r="N1964" s="99">
        <f t="shared" si="75"/>
        <v>0</v>
      </c>
      <c r="O1964" s="99">
        <f t="shared" si="75"/>
        <v>0</v>
      </c>
      <c r="P1964" s="99">
        <f t="shared" si="75"/>
        <v>0</v>
      </c>
      <c r="Q1964" s="99">
        <f t="shared" si="75"/>
        <v>0</v>
      </c>
      <c r="R1964" s="99">
        <f t="shared" si="75"/>
        <v>0</v>
      </c>
      <c r="S1964" s="101"/>
      <c r="T1964" s="99">
        <v>0</v>
      </c>
      <c r="U1964" s="99">
        <v>0</v>
      </c>
      <c r="V1964" s="99">
        <v>0</v>
      </c>
      <c r="W1964" s="99">
        <v>0</v>
      </c>
      <c r="X1964" s="99">
        <v>0</v>
      </c>
      <c r="Y1964" s="99">
        <v>0</v>
      </c>
      <c r="Z1964" s="99">
        <v>0</v>
      </c>
      <c r="AA1964" s="99">
        <v>0</v>
      </c>
      <c r="AB1964" s="99">
        <v>0</v>
      </c>
      <c r="AC1964" s="99">
        <v>0</v>
      </c>
    </row>
    <row r="1965" spans="1:29" s="98" customFormat="1" x14ac:dyDescent="0.25">
      <c r="A1965" s="98" t="s">
        <v>168</v>
      </c>
      <c r="B1965" s="98" t="s">
        <v>237</v>
      </c>
      <c r="C1965" s="98" t="s">
        <v>297</v>
      </c>
      <c r="D1965" s="98">
        <v>2015</v>
      </c>
      <c r="E1965" s="98">
        <v>2016</v>
      </c>
      <c r="F1965" s="98" t="s">
        <v>279</v>
      </c>
      <c r="G1965" s="98" t="s">
        <v>278</v>
      </c>
      <c r="H1965" s="98" t="s">
        <v>275</v>
      </c>
      <c r="I1965" s="99">
        <f t="shared" si="76"/>
        <v>0</v>
      </c>
      <c r="J1965" s="99">
        <f t="shared" si="76"/>
        <v>0</v>
      </c>
      <c r="K1965" s="99">
        <f t="shared" si="76"/>
        <v>0</v>
      </c>
      <c r="L1965" s="99">
        <f t="shared" si="76"/>
        <v>0</v>
      </c>
      <c r="M1965" s="99">
        <f t="shared" si="76"/>
        <v>0</v>
      </c>
      <c r="N1965" s="99">
        <f t="shared" si="75"/>
        <v>0</v>
      </c>
      <c r="O1965" s="99">
        <f t="shared" si="75"/>
        <v>0</v>
      </c>
      <c r="P1965" s="99">
        <f t="shared" si="75"/>
        <v>0</v>
      </c>
      <c r="Q1965" s="99">
        <f t="shared" si="75"/>
        <v>0</v>
      </c>
      <c r="R1965" s="99">
        <f t="shared" si="75"/>
        <v>0</v>
      </c>
      <c r="S1965" s="101"/>
      <c r="T1965" s="99">
        <v>0</v>
      </c>
      <c r="U1965" s="99">
        <v>0</v>
      </c>
      <c r="V1965" s="99">
        <v>0</v>
      </c>
      <c r="W1965" s="99">
        <v>0</v>
      </c>
      <c r="X1965" s="99">
        <v>0</v>
      </c>
      <c r="Y1965" s="99">
        <v>0</v>
      </c>
      <c r="Z1965" s="99">
        <v>0</v>
      </c>
      <c r="AA1965" s="99">
        <v>0</v>
      </c>
      <c r="AB1965" s="99">
        <v>0</v>
      </c>
      <c r="AC1965" s="99">
        <v>0</v>
      </c>
    </row>
    <row r="1966" spans="1:29" s="98" customFormat="1" x14ac:dyDescent="0.25">
      <c r="A1966" s="98" t="s">
        <v>168</v>
      </c>
      <c r="B1966" s="98" t="s">
        <v>237</v>
      </c>
      <c r="C1966" s="98" t="s">
        <v>297</v>
      </c>
      <c r="D1966" s="98">
        <v>2015</v>
      </c>
      <c r="E1966" s="98">
        <v>2016</v>
      </c>
      <c r="F1966" s="98" t="s">
        <v>279</v>
      </c>
      <c r="G1966" s="98" t="s">
        <v>278</v>
      </c>
      <c r="H1966" s="98" t="s">
        <v>276</v>
      </c>
      <c r="I1966" s="99">
        <f t="shared" si="76"/>
        <v>0</v>
      </c>
      <c r="J1966" s="99">
        <f t="shared" si="76"/>
        <v>0</v>
      </c>
      <c r="K1966" s="99">
        <f t="shared" si="76"/>
        <v>0</v>
      </c>
      <c r="L1966" s="99">
        <f t="shared" si="76"/>
        <v>0</v>
      </c>
      <c r="M1966" s="99">
        <f t="shared" si="76"/>
        <v>0</v>
      </c>
      <c r="N1966" s="99">
        <f t="shared" si="75"/>
        <v>0</v>
      </c>
      <c r="O1966" s="99">
        <f t="shared" si="75"/>
        <v>0</v>
      </c>
      <c r="P1966" s="99">
        <f t="shared" si="75"/>
        <v>0</v>
      </c>
      <c r="Q1966" s="99">
        <f t="shared" si="75"/>
        <v>0</v>
      </c>
      <c r="R1966" s="99">
        <f t="shared" si="75"/>
        <v>0</v>
      </c>
      <c r="S1966" s="101"/>
      <c r="T1966" s="99">
        <v>0</v>
      </c>
      <c r="U1966" s="99">
        <v>0</v>
      </c>
      <c r="V1966" s="99">
        <v>0</v>
      </c>
      <c r="W1966" s="99">
        <v>0</v>
      </c>
      <c r="X1966" s="99">
        <v>0</v>
      </c>
      <c r="Y1966" s="99">
        <v>0</v>
      </c>
      <c r="Z1966" s="99">
        <v>0</v>
      </c>
      <c r="AA1966" s="99">
        <v>0</v>
      </c>
      <c r="AB1966" s="99">
        <v>0</v>
      </c>
      <c r="AC1966" s="99">
        <v>0</v>
      </c>
    </row>
    <row r="1967" spans="1:29" s="98" customFormat="1" x14ac:dyDescent="0.25">
      <c r="A1967" s="98" t="s">
        <v>168</v>
      </c>
      <c r="B1967" s="98" t="s">
        <v>237</v>
      </c>
      <c r="C1967" s="98" t="s">
        <v>297</v>
      </c>
      <c r="D1967" s="98">
        <v>2015</v>
      </c>
      <c r="E1967" s="98">
        <v>2016</v>
      </c>
      <c r="F1967" s="98" t="s">
        <v>280</v>
      </c>
      <c r="G1967" s="98" t="s">
        <v>273</v>
      </c>
      <c r="H1967" s="98" t="s">
        <v>274</v>
      </c>
      <c r="I1967" s="99">
        <f t="shared" si="76"/>
        <v>0</v>
      </c>
      <c r="J1967" s="99">
        <f t="shared" si="76"/>
        <v>0</v>
      </c>
      <c r="K1967" s="99">
        <f t="shared" si="76"/>
        <v>0</v>
      </c>
      <c r="L1967" s="99">
        <f t="shared" si="76"/>
        <v>0</v>
      </c>
      <c r="M1967" s="99">
        <f t="shared" si="76"/>
        <v>0</v>
      </c>
      <c r="N1967" s="99">
        <f t="shared" si="75"/>
        <v>0</v>
      </c>
      <c r="O1967" s="99">
        <f t="shared" si="75"/>
        <v>0</v>
      </c>
      <c r="P1967" s="99">
        <f t="shared" si="75"/>
        <v>0</v>
      </c>
      <c r="Q1967" s="99">
        <f t="shared" si="75"/>
        <v>0</v>
      </c>
      <c r="R1967" s="99">
        <f t="shared" si="75"/>
        <v>0</v>
      </c>
      <c r="S1967" s="101"/>
      <c r="T1967" s="99">
        <v>0</v>
      </c>
      <c r="U1967" s="99">
        <v>0</v>
      </c>
      <c r="V1967" s="99">
        <v>0</v>
      </c>
      <c r="W1967" s="99">
        <v>0</v>
      </c>
      <c r="X1967" s="99">
        <v>0</v>
      </c>
      <c r="Y1967" s="99">
        <v>0</v>
      </c>
      <c r="Z1967" s="99">
        <v>0</v>
      </c>
      <c r="AA1967" s="99">
        <v>0</v>
      </c>
      <c r="AB1967" s="99">
        <v>0</v>
      </c>
      <c r="AC1967" s="99">
        <v>0</v>
      </c>
    </row>
    <row r="1968" spans="1:29" s="98" customFormat="1" x14ac:dyDescent="0.25">
      <c r="A1968" s="98" t="s">
        <v>168</v>
      </c>
      <c r="B1968" s="98" t="s">
        <v>237</v>
      </c>
      <c r="C1968" s="98" t="s">
        <v>297</v>
      </c>
      <c r="D1968" s="98">
        <v>2015</v>
      </c>
      <c r="E1968" s="98">
        <v>2016</v>
      </c>
      <c r="F1968" s="98" t="s">
        <v>280</v>
      </c>
      <c r="G1968" s="98" t="s">
        <v>273</v>
      </c>
      <c r="H1968" s="98" t="s">
        <v>275</v>
      </c>
      <c r="I1968" s="99">
        <f t="shared" si="76"/>
        <v>0</v>
      </c>
      <c r="J1968" s="99">
        <f t="shared" si="76"/>
        <v>0</v>
      </c>
      <c r="K1968" s="99">
        <f t="shared" si="76"/>
        <v>0</v>
      </c>
      <c r="L1968" s="99">
        <f t="shared" si="76"/>
        <v>0</v>
      </c>
      <c r="M1968" s="99">
        <f t="shared" si="76"/>
        <v>0</v>
      </c>
      <c r="N1968" s="99">
        <f t="shared" ref="N1968:R2018" si="77">1000*98.96*Y1968/24.45</f>
        <v>0</v>
      </c>
      <c r="O1968" s="99">
        <f t="shared" si="77"/>
        <v>0</v>
      </c>
      <c r="P1968" s="99">
        <f t="shared" si="77"/>
        <v>0</v>
      </c>
      <c r="Q1968" s="99">
        <f t="shared" si="77"/>
        <v>0</v>
      </c>
      <c r="R1968" s="99">
        <f t="shared" si="77"/>
        <v>0</v>
      </c>
      <c r="S1968" s="101"/>
      <c r="T1968" s="99">
        <v>0</v>
      </c>
      <c r="U1968" s="99">
        <v>0</v>
      </c>
      <c r="V1968" s="99">
        <v>0</v>
      </c>
      <c r="W1968" s="99">
        <v>0</v>
      </c>
      <c r="X1968" s="99">
        <v>0</v>
      </c>
      <c r="Y1968" s="99">
        <v>0</v>
      </c>
      <c r="Z1968" s="99">
        <v>0</v>
      </c>
      <c r="AA1968" s="99">
        <v>0</v>
      </c>
      <c r="AB1968" s="99">
        <v>0</v>
      </c>
      <c r="AC1968" s="99">
        <v>0</v>
      </c>
    </row>
    <row r="1969" spans="1:29" s="98" customFormat="1" x14ac:dyDescent="0.25">
      <c r="A1969" s="98" t="s">
        <v>168</v>
      </c>
      <c r="B1969" s="98" t="s">
        <v>237</v>
      </c>
      <c r="C1969" s="98" t="s">
        <v>297</v>
      </c>
      <c r="D1969" s="98">
        <v>2015</v>
      </c>
      <c r="E1969" s="98">
        <v>2016</v>
      </c>
      <c r="F1969" s="98" t="s">
        <v>280</v>
      </c>
      <c r="G1969" s="98" t="s">
        <v>273</v>
      </c>
      <c r="H1969" s="98" t="s">
        <v>276</v>
      </c>
      <c r="I1969" s="99">
        <f t="shared" ref="I1969:M2019" si="78">1000*98.96*T1969/24.45</f>
        <v>0</v>
      </c>
      <c r="J1969" s="99">
        <f t="shared" si="78"/>
        <v>0</v>
      </c>
      <c r="K1969" s="99">
        <f t="shared" si="78"/>
        <v>0</v>
      </c>
      <c r="L1969" s="99">
        <f t="shared" si="78"/>
        <v>0</v>
      </c>
      <c r="M1969" s="99">
        <f t="shared" si="78"/>
        <v>0</v>
      </c>
      <c r="N1969" s="99">
        <f t="shared" si="77"/>
        <v>0</v>
      </c>
      <c r="O1969" s="99">
        <f t="shared" si="77"/>
        <v>0</v>
      </c>
      <c r="P1969" s="99">
        <f t="shared" si="77"/>
        <v>0</v>
      </c>
      <c r="Q1969" s="99">
        <f t="shared" si="77"/>
        <v>0</v>
      </c>
      <c r="R1969" s="99">
        <f t="shared" si="77"/>
        <v>0</v>
      </c>
      <c r="S1969" s="101"/>
      <c r="T1969" s="99">
        <v>0</v>
      </c>
      <c r="U1969" s="99">
        <v>0</v>
      </c>
      <c r="V1969" s="99">
        <v>0</v>
      </c>
      <c r="W1969" s="99">
        <v>0</v>
      </c>
      <c r="X1969" s="99">
        <v>0</v>
      </c>
      <c r="Y1969" s="99">
        <v>0</v>
      </c>
      <c r="Z1969" s="99">
        <v>0</v>
      </c>
      <c r="AA1969" s="99">
        <v>0</v>
      </c>
      <c r="AB1969" s="99">
        <v>0</v>
      </c>
      <c r="AC1969" s="99">
        <v>0</v>
      </c>
    </row>
    <row r="1970" spans="1:29" s="98" customFormat="1" x14ac:dyDescent="0.25">
      <c r="A1970" s="98" t="s">
        <v>168</v>
      </c>
      <c r="B1970" s="98" t="s">
        <v>237</v>
      </c>
      <c r="C1970" s="98" t="s">
        <v>297</v>
      </c>
      <c r="D1970" s="98">
        <v>2015</v>
      </c>
      <c r="E1970" s="98">
        <v>2016</v>
      </c>
      <c r="F1970" s="98" t="s">
        <v>280</v>
      </c>
      <c r="G1970" s="98" t="s">
        <v>277</v>
      </c>
      <c r="H1970" s="98" t="s">
        <v>274</v>
      </c>
      <c r="I1970" s="99">
        <f t="shared" si="78"/>
        <v>0</v>
      </c>
      <c r="J1970" s="99">
        <f t="shared" si="78"/>
        <v>0</v>
      </c>
      <c r="K1970" s="99">
        <f t="shared" si="78"/>
        <v>0</v>
      </c>
      <c r="L1970" s="99">
        <f t="shared" si="78"/>
        <v>0</v>
      </c>
      <c r="M1970" s="99">
        <f t="shared" si="78"/>
        <v>0</v>
      </c>
      <c r="N1970" s="99">
        <f t="shared" si="77"/>
        <v>0</v>
      </c>
      <c r="O1970" s="99">
        <f t="shared" si="77"/>
        <v>0</v>
      </c>
      <c r="P1970" s="99">
        <f t="shared" si="77"/>
        <v>0</v>
      </c>
      <c r="Q1970" s="99">
        <f t="shared" si="77"/>
        <v>0</v>
      </c>
      <c r="R1970" s="99">
        <f t="shared" si="77"/>
        <v>0</v>
      </c>
      <c r="S1970" s="101"/>
      <c r="T1970" s="99">
        <v>0</v>
      </c>
      <c r="U1970" s="99">
        <v>0</v>
      </c>
      <c r="V1970" s="99">
        <v>0</v>
      </c>
      <c r="W1970" s="99">
        <v>0</v>
      </c>
      <c r="X1970" s="99">
        <v>0</v>
      </c>
      <c r="Y1970" s="99">
        <v>0</v>
      </c>
      <c r="Z1970" s="99">
        <v>0</v>
      </c>
      <c r="AA1970" s="99">
        <v>0</v>
      </c>
      <c r="AB1970" s="99">
        <v>0</v>
      </c>
      <c r="AC1970" s="99">
        <v>0</v>
      </c>
    </row>
    <row r="1971" spans="1:29" s="98" customFormat="1" x14ac:dyDescent="0.25">
      <c r="A1971" s="98" t="s">
        <v>168</v>
      </c>
      <c r="B1971" s="98" t="s">
        <v>237</v>
      </c>
      <c r="C1971" s="98" t="s">
        <v>297</v>
      </c>
      <c r="D1971" s="98">
        <v>2015</v>
      </c>
      <c r="E1971" s="98">
        <v>2016</v>
      </c>
      <c r="F1971" s="98" t="s">
        <v>280</v>
      </c>
      <c r="G1971" s="98" t="s">
        <v>277</v>
      </c>
      <c r="H1971" s="98" t="s">
        <v>275</v>
      </c>
      <c r="I1971" s="99">
        <f t="shared" si="78"/>
        <v>0</v>
      </c>
      <c r="J1971" s="99">
        <f t="shared" si="78"/>
        <v>0</v>
      </c>
      <c r="K1971" s="99">
        <f t="shared" si="78"/>
        <v>0</v>
      </c>
      <c r="L1971" s="99">
        <f t="shared" si="78"/>
        <v>0</v>
      </c>
      <c r="M1971" s="99">
        <f t="shared" si="78"/>
        <v>0</v>
      </c>
      <c r="N1971" s="99">
        <f t="shared" si="77"/>
        <v>0</v>
      </c>
      <c r="O1971" s="99">
        <f t="shared" si="77"/>
        <v>0</v>
      </c>
      <c r="P1971" s="99">
        <f t="shared" si="77"/>
        <v>0</v>
      </c>
      <c r="Q1971" s="99">
        <f t="shared" si="77"/>
        <v>0</v>
      </c>
      <c r="R1971" s="99">
        <f t="shared" si="77"/>
        <v>0</v>
      </c>
      <c r="S1971" s="101"/>
      <c r="T1971" s="99">
        <v>0</v>
      </c>
      <c r="U1971" s="99">
        <v>0</v>
      </c>
      <c r="V1971" s="99">
        <v>0</v>
      </c>
      <c r="W1971" s="99">
        <v>0</v>
      </c>
      <c r="X1971" s="99">
        <v>0</v>
      </c>
      <c r="Y1971" s="99">
        <v>0</v>
      </c>
      <c r="Z1971" s="99">
        <v>0</v>
      </c>
      <c r="AA1971" s="99">
        <v>0</v>
      </c>
      <c r="AB1971" s="99">
        <v>0</v>
      </c>
      <c r="AC1971" s="99">
        <v>0</v>
      </c>
    </row>
    <row r="1972" spans="1:29" s="98" customFormat="1" x14ac:dyDescent="0.25">
      <c r="A1972" s="98" t="s">
        <v>168</v>
      </c>
      <c r="B1972" s="98" t="s">
        <v>237</v>
      </c>
      <c r="C1972" s="98" t="s">
        <v>297</v>
      </c>
      <c r="D1972" s="98">
        <v>2015</v>
      </c>
      <c r="E1972" s="98">
        <v>2016</v>
      </c>
      <c r="F1972" s="98" t="s">
        <v>280</v>
      </c>
      <c r="G1972" s="98" t="s">
        <v>277</v>
      </c>
      <c r="H1972" s="98" t="s">
        <v>276</v>
      </c>
      <c r="I1972" s="99">
        <f t="shared" si="78"/>
        <v>0</v>
      </c>
      <c r="J1972" s="99">
        <f t="shared" si="78"/>
        <v>0</v>
      </c>
      <c r="K1972" s="99">
        <f t="shared" si="78"/>
        <v>0</v>
      </c>
      <c r="L1972" s="99">
        <f t="shared" si="78"/>
        <v>0</v>
      </c>
      <c r="M1972" s="99">
        <f t="shared" si="78"/>
        <v>0</v>
      </c>
      <c r="N1972" s="99">
        <f t="shared" si="77"/>
        <v>0</v>
      </c>
      <c r="O1972" s="99">
        <f t="shared" si="77"/>
        <v>0</v>
      </c>
      <c r="P1972" s="99">
        <f t="shared" si="77"/>
        <v>0</v>
      </c>
      <c r="Q1972" s="99">
        <f t="shared" si="77"/>
        <v>0</v>
      </c>
      <c r="R1972" s="99">
        <f t="shared" si="77"/>
        <v>0</v>
      </c>
      <c r="S1972" s="101"/>
      <c r="T1972" s="99">
        <v>0</v>
      </c>
      <c r="U1972" s="99">
        <v>0</v>
      </c>
      <c r="V1972" s="99">
        <v>0</v>
      </c>
      <c r="W1972" s="99">
        <v>0</v>
      </c>
      <c r="X1972" s="99">
        <v>0</v>
      </c>
      <c r="Y1972" s="99">
        <v>0</v>
      </c>
      <c r="Z1972" s="99">
        <v>0</v>
      </c>
      <c r="AA1972" s="99">
        <v>0</v>
      </c>
      <c r="AB1972" s="99">
        <v>0</v>
      </c>
      <c r="AC1972" s="99">
        <v>0</v>
      </c>
    </row>
    <row r="1973" spans="1:29" s="98" customFormat="1" x14ac:dyDescent="0.25">
      <c r="A1973" s="98" t="s">
        <v>168</v>
      </c>
      <c r="B1973" s="98" t="s">
        <v>237</v>
      </c>
      <c r="C1973" s="98" t="s">
        <v>297</v>
      </c>
      <c r="D1973" s="98">
        <v>2015</v>
      </c>
      <c r="E1973" s="98">
        <v>2016</v>
      </c>
      <c r="F1973" s="98" t="s">
        <v>280</v>
      </c>
      <c r="G1973" s="98" t="s">
        <v>278</v>
      </c>
      <c r="H1973" s="98" t="s">
        <v>274</v>
      </c>
      <c r="I1973" s="99">
        <f t="shared" si="78"/>
        <v>0</v>
      </c>
      <c r="J1973" s="99">
        <f t="shared" si="78"/>
        <v>0</v>
      </c>
      <c r="K1973" s="99">
        <f t="shared" si="78"/>
        <v>0</v>
      </c>
      <c r="L1973" s="99">
        <f t="shared" si="78"/>
        <v>0</v>
      </c>
      <c r="M1973" s="99">
        <f t="shared" si="78"/>
        <v>0</v>
      </c>
      <c r="N1973" s="99">
        <f t="shared" si="77"/>
        <v>0</v>
      </c>
      <c r="O1973" s="99">
        <f t="shared" si="77"/>
        <v>0</v>
      </c>
      <c r="P1973" s="99">
        <f t="shared" si="77"/>
        <v>0</v>
      </c>
      <c r="Q1973" s="99">
        <f t="shared" si="77"/>
        <v>0</v>
      </c>
      <c r="R1973" s="99">
        <f t="shared" si="77"/>
        <v>0</v>
      </c>
      <c r="S1973" s="101"/>
      <c r="T1973" s="99">
        <v>0</v>
      </c>
      <c r="U1973" s="99">
        <v>0</v>
      </c>
      <c r="V1973" s="99">
        <v>0</v>
      </c>
      <c r="W1973" s="99">
        <v>0</v>
      </c>
      <c r="X1973" s="99">
        <v>0</v>
      </c>
      <c r="Y1973" s="99">
        <v>0</v>
      </c>
      <c r="Z1973" s="99">
        <v>0</v>
      </c>
      <c r="AA1973" s="99">
        <v>0</v>
      </c>
      <c r="AB1973" s="99">
        <v>0</v>
      </c>
      <c r="AC1973" s="99">
        <v>0</v>
      </c>
    </row>
    <row r="1974" spans="1:29" s="98" customFormat="1" x14ac:dyDescent="0.25">
      <c r="A1974" s="98" t="s">
        <v>168</v>
      </c>
      <c r="B1974" s="98" t="s">
        <v>237</v>
      </c>
      <c r="C1974" s="98" t="s">
        <v>297</v>
      </c>
      <c r="D1974" s="98">
        <v>2015</v>
      </c>
      <c r="E1974" s="98">
        <v>2016</v>
      </c>
      <c r="F1974" s="98" t="s">
        <v>280</v>
      </c>
      <c r="G1974" s="98" t="s">
        <v>278</v>
      </c>
      <c r="H1974" s="98" t="s">
        <v>275</v>
      </c>
      <c r="I1974" s="99">
        <f t="shared" si="78"/>
        <v>0</v>
      </c>
      <c r="J1974" s="99">
        <f t="shared" si="78"/>
        <v>0</v>
      </c>
      <c r="K1974" s="99">
        <f t="shared" si="78"/>
        <v>0</v>
      </c>
      <c r="L1974" s="99">
        <f t="shared" si="78"/>
        <v>0</v>
      </c>
      <c r="M1974" s="99">
        <f t="shared" si="78"/>
        <v>0</v>
      </c>
      <c r="N1974" s="99">
        <f t="shared" si="77"/>
        <v>0</v>
      </c>
      <c r="O1974" s="99">
        <f t="shared" si="77"/>
        <v>0</v>
      </c>
      <c r="P1974" s="99">
        <f t="shared" si="77"/>
        <v>0</v>
      </c>
      <c r="Q1974" s="99">
        <f t="shared" si="77"/>
        <v>0</v>
      </c>
      <c r="R1974" s="99">
        <f t="shared" si="77"/>
        <v>0</v>
      </c>
      <c r="S1974" s="101"/>
      <c r="T1974" s="99">
        <v>0</v>
      </c>
      <c r="U1974" s="99">
        <v>0</v>
      </c>
      <c r="V1974" s="99">
        <v>0</v>
      </c>
      <c r="W1974" s="99">
        <v>0</v>
      </c>
      <c r="X1974" s="99">
        <v>0</v>
      </c>
      <c r="Y1974" s="99">
        <v>0</v>
      </c>
      <c r="Z1974" s="99">
        <v>0</v>
      </c>
      <c r="AA1974" s="99">
        <v>0</v>
      </c>
      <c r="AB1974" s="99">
        <v>0</v>
      </c>
      <c r="AC1974" s="99">
        <v>0</v>
      </c>
    </row>
    <row r="1975" spans="1:29" s="98" customFormat="1" x14ac:dyDescent="0.25">
      <c r="A1975" s="98" t="s">
        <v>168</v>
      </c>
      <c r="B1975" s="98" t="s">
        <v>237</v>
      </c>
      <c r="C1975" s="98" t="s">
        <v>297</v>
      </c>
      <c r="D1975" s="98">
        <v>2015</v>
      </c>
      <c r="E1975" s="98">
        <v>2016</v>
      </c>
      <c r="F1975" s="98" t="s">
        <v>280</v>
      </c>
      <c r="G1975" s="98" t="s">
        <v>278</v>
      </c>
      <c r="H1975" s="98" t="s">
        <v>276</v>
      </c>
      <c r="I1975" s="99">
        <f t="shared" si="78"/>
        <v>0</v>
      </c>
      <c r="J1975" s="99">
        <f t="shared" si="78"/>
        <v>0</v>
      </c>
      <c r="K1975" s="99">
        <f t="shared" si="78"/>
        <v>0</v>
      </c>
      <c r="L1975" s="99">
        <f t="shared" si="78"/>
        <v>0</v>
      </c>
      <c r="M1975" s="99">
        <f t="shared" si="78"/>
        <v>0</v>
      </c>
      <c r="N1975" s="99">
        <f t="shared" si="77"/>
        <v>0</v>
      </c>
      <c r="O1975" s="99">
        <f t="shared" si="77"/>
        <v>0</v>
      </c>
      <c r="P1975" s="99">
        <f t="shared" si="77"/>
        <v>0</v>
      </c>
      <c r="Q1975" s="99">
        <f t="shared" si="77"/>
        <v>0</v>
      </c>
      <c r="R1975" s="99">
        <f t="shared" si="77"/>
        <v>0</v>
      </c>
      <c r="S1975" s="101"/>
      <c r="T1975" s="99">
        <v>0</v>
      </c>
      <c r="U1975" s="99">
        <v>0</v>
      </c>
      <c r="V1975" s="99">
        <v>0</v>
      </c>
      <c r="W1975" s="99">
        <v>0</v>
      </c>
      <c r="X1975" s="99">
        <v>0</v>
      </c>
      <c r="Y1975" s="99">
        <v>0</v>
      </c>
      <c r="Z1975" s="99">
        <v>0</v>
      </c>
      <c r="AA1975" s="99">
        <v>0</v>
      </c>
      <c r="AB1975" s="99">
        <v>0</v>
      </c>
      <c r="AC1975" s="99">
        <v>0</v>
      </c>
    </row>
    <row r="1976" spans="1:29" s="98" customFormat="1" x14ac:dyDescent="0.25">
      <c r="A1976" s="98" t="s">
        <v>168</v>
      </c>
      <c r="B1976" s="98" t="s">
        <v>237</v>
      </c>
      <c r="C1976" s="98" t="s">
        <v>297</v>
      </c>
      <c r="D1976" s="98">
        <v>2016</v>
      </c>
      <c r="E1976" s="98">
        <v>2016</v>
      </c>
      <c r="F1976" s="98" t="s">
        <v>272</v>
      </c>
      <c r="G1976" s="98" t="s">
        <v>273</v>
      </c>
      <c r="H1976" s="98" t="s">
        <v>274</v>
      </c>
      <c r="I1976" s="99">
        <f t="shared" si="78"/>
        <v>4.5736114519427408E-14</v>
      </c>
      <c r="J1976" s="99">
        <f t="shared" si="78"/>
        <v>1.8537292433537832E-7</v>
      </c>
      <c r="K1976" s="99">
        <f t="shared" si="78"/>
        <v>2.3798969325153376E-6</v>
      </c>
      <c r="L1976" s="99">
        <f t="shared" si="78"/>
        <v>1.9265832310838447E-5</v>
      </c>
      <c r="M1976" s="99">
        <f t="shared" si="78"/>
        <v>7.3663476482617592E-5</v>
      </c>
      <c r="N1976" s="99">
        <f t="shared" si="77"/>
        <v>1.7687329243353781E-5</v>
      </c>
      <c r="O1976" s="99">
        <f t="shared" si="77"/>
        <v>1.2547075664621677E-5</v>
      </c>
      <c r="P1976" s="99">
        <f t="shared" si="77"/>
        <v>3.3027141104294477E-6</v>
      </c>
      <c r="Q1976" s="99">
        <f t="shared" si="77"/>
        <v>1.0280507157464213E-6</v>
      </c>
      <c r="R1976" s="99">
        <f t="shared" si="77"/>
        <v>3.496991411042945E-7</v>
      </c>
      <c r="S1976" s="101"/>
      <c r="T1976" s="99">
        <v>1.13E-17</v>
      </c>
      <c r="U1976" s="99">
        <v>4.58E-11</v>
      </c>
      <c r="V1976" s="99">
        <v>5.8800000000000004E-10</v>
      </c>
      <c r="W1976" s="99">
        <v>4.7600000000000001E-9</v>
      </c>
      <c r="X1976" s="99">
        <v>1.8200000000000001E-8</v>
      </c>
      <c r="Y1976" s="99">
        <v>4.3699999999999996E-9</v>
      </c>
      <c r="Z1976" s="99">
        <v>3.1E-9</v>
      </c>
      <c r="AA1976" s="99">
        <v>8.1599999999999997E-10</v>
      </c>
      <c r="AB1976" s="99">
        <v>2.54E-10</v>
      </c>
      <c r="AC1976" s="99">
        <v>8.6399999999999994E-11</v>
      </c>
    </row>
    <row r="1977" spans="1:29" s="98" customFormat="1" x14ac:dyDescent="0.25">
      <c r="A1977" s="98" t="s">
        <v>168</v>
      </c>
      <c r="B1977" s="98" t="s">
        <v>237</v>
      </c>
      <c r="C1977" s="98" t="s">
        <v>297</v>
      </c>
      <c r="D1977" s="98">
        <v>2016</v>
      </c>
      <c r="E1977" s="98">
        <v>2016</v>
      </c>
      <c r="F1977" s="98" t="s">
        <v>272</v>
      </c>
      <c r="G1977" s="98" t="s">
        <v>273</v>
      </c>
      <c r="H1977" s="98" t="s">
        <v>275</v>
      </c>
      <c r="I1977" s="99">
        <f t="shared" si="78"/>
        <v>7.6496687116564419E-12</v>
      </c>
      <c r="J1977" s="99">
        <f t="shared" si="78"/>
        <v>1.1494740286298569E-5</v>
      </c>
      <c r="K1977" s="99">
        <f t="shared" si="78"/>
        <v>1.1818535787321063E-4</v>
      </c>
      <c r="L1977" s="99">
        <f t="shared" si="78"/>
        <v>3.6588891615541925E-4</v>
      </c>
      <c r="M1977" s="99">
        <f t="shared" si="78"/>
        <v>6.6782822085889571E-4</v>
      </c>
      <c r="N1977" s="99">
        <f t="shared" si="77"/>
        <v>7.7710920245398777E-5</v>
      </c>
      <c r="O1977" s="99">
        <f t="shared" si="77"/>
        <v>3.2136703476482618E-5</v>
      </c>
      <c r="P1977" s="99">
        <f t="shared" si="77"/>
        <v>8.4996319018404925E-6</v>
      </c>
      <c r="Q1977" s="99">
        <f t="shared" si="77"/>
        <v>3.6022249488752555E-6</v>
      </c>
      <c r="R1977" s="99">
        <f t="shared" si="77"/>
        <v>1.6675468302658489E-6</v>
      </c>
      <c r="S1977" s="101"/>
      <c r="T1977" s="99">
        <v>1.8899999999999999E-15</v>
      </c>
      <c r="U1977" s="99">
        <v>2.8400000000000001E-9</v>
      </c>
      <c r="V1977" s="99">
        <v>2.92E-8</v>
      </c>
      <c r="W1977" s="99">
        <v>9.0400000000000002E-8</v>
      </c>
      <c r="X1977" s="99">
        <v>1.6500000000000001E-7</v>
      </c>
      <c r="Y1977" s="99">
        <v>1.92E-8</v>
      </c>
      <c r="Z1977" s="99">
        <v>7.9400000000000003E-9</v>
      </c>
      <c r="AA1977" s="99">
        <v>2.1000000000000002E-9</v>
      </c>
      <c r="AB1977" s="99">
        <v>8.9000000000000003E-10</v>
      </c>
      <c r="AC1977" s="99">
        <v>4.1200000000000002E-10</v>
      </c>
    </row>
    <row r="1978" spans="1:29" s="98" customFormat="1" x14ac:dyDescent="0.25">
      <c r="A1978" s="98" t="s">
        <v>168</v>
      </c>
      <c r="B1978" s="98" t="s">
        <v>237</v>
      </c>
      <c r="C1978" s="98" t="s">
        <v>297</v>
      </c>
      <c r="D1978" s="98">
        <v>2016</v>
      </c>
      <c r="E1978" s="98">
        <v>2016</v>
      </c>
      <c r="F1978" s="98" t="s">
        <v>272</v>
      </c>
      <c r="G1978" s="98" t="s">
        <v>273</v>
      </c>
      <c r="H1978" s="98" t="s">
        <v>276</v>
      </c>
      <c r="I1978" s="99">
        <f t="shared" si="78"/>
        <v>1.0199558282208591E-8</v>
      </c>
      <c r="J1978" s="99">
        <f t="shared" si="78"/>
        <v>9.0257995910020456E-4</v>
      </c>
      <c r="K1978" s="99">
        <f t="shared" si="78"/>
        <v>7.244924335378323E-3</v>
      </c>
      <c r="L1978" s="99">
        <f t="shared" si="78"/>
        <v>1.5704081799591003E-2</v>
      </c>
      <c r="M1978" s="99">
        <f t="shared" si="78"/>
        <v>2.6834552147239267E-2</v>
      </c>
      <c r="N1978" s="99">
        <f t="shared" si="77"/>
        <v>5.3021513292433537E-3</v>
      </c>
      <c r="O1978" s="99">
        <f t="shared" si="77"/>
        <v>2.7563092024539882E-3</v>
      </c>
      <c r="P1978" s="99">
        <f t="shared" si="77"/>
        <v>8.2972597137014319E-4</v>
      </c>
      <c r="Q1978" s="99">
        <f t="shared" si="77"/>
        <v>3.0032032719836402E-4</v>
      </c>
      <c r="R1978" s="99">
        <f t="shared" si="77"/>
        <v>1.0320981595092024E-4</v>
      </c>
      <c r="S1978" s="101"/>
      <c r="T1978" s="99">
        <v>2.5200000000000002E-12</v>
      </c>
      <c r="U1978" s="99">
        <v>2.23E-7</v>
      </c>
      <c r="V1978" s="99">
        <v>1.79E-6</v>
      </c>
      <c r="W1978" s="99">
        <v>3.8800000000000001E-6</v>
      </c>
      <c r="X1978" s="99">
        <v>6.63E-6</v>
      </c>
      <c r="Y1978" s="99">
        <v>1.31E-6</v>
      </c>
      <c r="Z1978" s="99">
        <v>6.8100000000000002E-7</v>
      </c>
      <c r="AA1978" s="99">
        <v>2.05E-7</v>
      </c>
      <c r="AB1978" s="99">
        <v>7.4200000000000003E-8</v>
      </c>
      <c r="AC1978" s="99">
        <v>2.55E-8</v>
      </c>
    </row>
    <row r="1979" spans="1:29" s="98" customFormat="1" x14ac:dyDescent="0.25">
      <c r="A1979" s="98" t="s">
        <v>168</v>
      </c>
      <c r="B1979" s="98" t="s">
        <v>237</v>
      </c>
      <c r="C1979" s="98" t="s">
        <v>297</v>
      </c>
      <c r="D1979" s="98">
        <v>2016</v>
      </c>
      <c r="E1979" s="98">
        <v>2016</v>
      </c>
      <c r="F1979" s="98" t="s">
        <v>272</v>
      </c>
      <c r="G1979" s="98" t="s">
        <v>277</v>
      </c>
      <c r="H1979" s="98" t="s">
        <v>274</v>
      </c>
      <c r="I1979" s="99">
        <f t="shared" si="78"/>
        <v>7.7306175869120659E-9</v>
      </c>
      <c r="J1979" s="99">
        <f t="shared" si="78"/>
        <v>6.1116400817995916E-5</v>
      </c>
      <c r="K1979" s="99">
        <f t="shared" si="78"/>
        <v>1.5542184049079755E-4</v>
      </c>
      <c r="L1979" s="99">
        <f t="shared" si="78"/>
        <v>4.2498159509202454E-4</v>
      </c>
      <c r="M1979" s="99">
        <f t="shared" si="78"/>
        <v>7.3258732106339466E-4</v>
      </c>
      <c r="N1979" s="99">
        <f t="shared" si="77"/>
        <v>1.2870871165644173E-4</v>
      </c>
      <c r="O1979" s="99">
        <f t="shared" si="77"/>
        <v>9.3900695296523514E-5</v>
      </c>
      <c r="P1979" s="99">
        <f t="shared" si="77"/>
        <v>3.3715206543967285E-5</v>
      </c>
      <c r="Q1979" s="99">
        <f t="shared" si="77"/>
        <v>1.4247002044989775E-5</v>
      </c>
      <c r="R1979" s="99">
        <f t="shared" si="77"/>
        <v>5.7068957055214736E-6</v>
      </c>
      <c r="S1979" s="101"/>
      <c r="T1979" s="99">
        <v>1.9100000000000001E-12</v>
      </c>
      <c r="U1979" s="99">
        <v>1.51E-8</v>
      </c>
      <c r="V1979" s="99">
        <v>3.84E-8</v>
      </c>
      <c r="W1979" s="99">
        <v>1.05E-7</v>
      </c>
      <c r="X1979" s="99">
        <v>1.8099999999999999E-7</v>
      </c>
      <c r="Y1979" s="99">
        <v>3.18E-8</v>
      </c>
      <c r="Z1979" s="99">
        <v>2.3199999999999999E-8</v>
      </c>
      <c r="AA1979" s="99">
        <v>8.3300000000000008E-9</v>
      </c>
      <c r="AB1979" s="99">
        <v>3.5199999999999998E-9</v>
      </c>
      <c r="AC1979" s="99">
        <v>1.4100000000000001E-9</v>
      </c>
    </row>
    <row r="1980" spans="1:29" s="98" customFormat="1" x14ac:dyDescent="0.25">
      <c r="A1980" s="98" t="s">
        <v>168</v>
      </c>
      <c r="B1980" s="98" t="s">
        <v>237</v>
      </c>
      <c r="C1980" s="98" t="s">
        <v>297</v>
      </c>
      <c r="D1980" s="98">
        <v>2016</v>
      </c>
      <c r="E1980" s="98">
        <v>2016</v>
      </c>
      <c r="F1980" s="98" t="s">
        <v>272</v>
      </c>
      <c r="G1980" s="98" t="s">
        <v>277</v>
      </c>
      <c r="H1980" s="98" t="s">
        <v>275</v>
      </c>
      <c r="I1980" s="99">
        <f t="shared" si="78"/>
        <v>9.5519672801635997E-9</v>
      </c>
      <c r="J1980" s="99">
        <f t="shared" si="78"/>
        <v>7.0425521472392642E-5</v>
      </c>
      <c r="K1980" s="99">
        <f t="shared" si="78"/>
        <v>4.8569325153374228E-4</v>
      </c>
      <c r="L1980" s="99">
        <f t="shared" si="78"/>
        <v>8.9853251533742341E-4</v>
      </c>
      <c r="M1980" s="99">
        <f t="shared" si="78"/>
        <v>2.1775247443762782E-3</v>
      </c>
      <c r="N1980" s="99">
        <f t="shared" si="77"/>
        <v>7.9329897750511245E-4</v>
      </c>
      <c r="O1980" s="99">
        <f t="shared" si="77"/>
        <v>5.2616768916155412E-4</v>
      </c>
      <c r="P1980" s="99">
        <f t="shared" si="77"/>
        <v>1.6189775051124745E-4</v>
      </c>
      <c r="Q1980" s="99">
        <f t="shared" si="77"/>
        <v>5.7068957055214731E-5</v>
      </c>
      <c r="R1980" s="99">
        <f t="shared" si="77"/>
        <v>1.9225357873210636E-5</v>
      </c>
      <c r="S1980" s="101"/>
      <c r="T1980" s="99">
        <v>2.36E-12</v>
      </c>
      <c r="U1980" s="99">
        <v>1.74E-8</v>
      </c>
      <c r="V1980" s="99">
        <v>1.1999999999999999E-7</v>
      </c>
      <c r="W1980" s="99">
        <v>2.22E-7</v>
      </c>
      <c r="X1980" s="99">
        <v>5.3799999999999997E-7</v>
      </c>
      <c r="Y1980" s="99">
        <v>1.9600000000000001E-7</v>
      </c>
      <c r="Z1980" s="99">
        <v>1.3E-7</v>
      </c>
      <c r="AA1980" s="99">
        <v>4.0000000000000001E-8</v>
      </c>
      <c r="AB1980" s="99">
        <v>1.4100000000000001E-8</v>
      </c>
      <c r="AC1980" s="99">
        <v>4.7500000000000003E-9</v>
      </c>
    </row>
    <row r="1981" spans="1:29" s="98" customFormat="1" x14ac:dyDescent="0.25">
      <c r="A1981" s="98" t="s">
        <v>168</v>
      </c>
      <c r="B1981" s="98" t="s">
        <v>237</v>
      </c>
      <c r="C1981" s="98" t="s">
        <v>297</v>
      </c>
      <c r="D1981" s="98">
        <v>2016</v>
      </c>
      <c r="E1981" s="98">
        <v>2016</v>
      </c>
      <c r="F1981" s="98" t="s">
        <v>272</v>
      </c>
      <c r="G1981" s="98" t="s">
        <v>277</v>
      </c>
      <c r="H1981" s="98" t="s">
        <v>276</v>
      </c>
      <c r="I1981" s="99">
        <f t="shared" si="78"/>
        <v>2.8979697341513293E-8</v>
      </c>
      <c r="J1981" s="99">
        <f t="shared" si="78"/>
        <v>3.3310462167689165E-3</v>
      </c>
      <c r="K1981" s="99">
        <f t="shared" si="78"/>
        <v>1.2708973415132926E-2</v>
      </c>
      <c r="L1981" s="99">
        <f t="shared" si="78"/>
        <v>1.5865979550102247E-2</v>
      </c>
      <c r="M1981" s="99">
        <f t="shared" si="78"/>
        <v>1.7970650306748468E-2</v>
      </c>
      <c r="N1981" s="99">
        <f t="shared" si="77"/>
        <v>3.1853382413087939E-3</v>
      </c>
      <c r="O1981" s="99">
        <f t="shared" si="77"/>
        <v>1.0361456032719836E-3</v>
      </c>
      <c r="P1981" s="99">
        <f t="shared" si="77"/>
        <v>2.5782216768916155E-4</v>
      </c>
      <c r="Q1981" s="99">
        <f t="shared" si="77"/>
        <v>9.7543394683026602E-5</v>
      </c>
      <c r="R1981" s="99">
        <f t="shared" si="77"/>
        <v>3.4200899795501018E-5</v>
      </c>
      <c r="S1981" s="101"/>
      <c r="T1981" s="99">
        <v>7.1600000000000002E-12</v>
      </c>
      <c r="U1981" s="99">
        <v>8.23E-7</v>
      </c>
      <c r="V1981" s="99">
        <v>3.14E-6</v>
      </c>
      <c r="W1981" s="99">
        <v>3.9199999999999997E-6</v>
      </c>
      <c r="X1981" s="99">
        <v>4.4399999999999998E-6</v>
      </c>
      <c r="Y1981" s="99">
        <v>7.8700000000000005E-7</v>
      </c>
      <c r="Z1981" s="99">
        <v>2.5600000000000002E-7</v>
      </c>
      <c r="AA1981" s="99">
        <v>6.3699999999999995E-8</v>
      </c>
      <c r="AB1981" s="99">
        <v>2.4100000000000001E-8</v>
      </c>
      <c r="AC1981" s="99">
        <v>8.4499999999999996E-9</v>
      </c>
    </row>
    <row r="1982" spans="1:29" s="98" customFormat="1" x14ac:dyDescent="0.25">
      <c r="A1982" s="98" t="s">
        <v>168</v>
      </c>
      <c r="B1982" s="98" t="s">
        <v>237</v>
      </c>
      <c r="C1982" s="98" t="s">
        <v>297</v>
      </c>
      <c r="D1982" s="98">
        <v>2016</v>
      </c>
      <c r="E1982" s="98">
        <v>2016</v>
      </c>
      <c r="F1982" s="98" t="s">
        <v>272</v>
      </c>
      <c r="G1982" s="98" t="s">
        <v>278</v>
      </c>
      <c r="H1982" s="98" t="s">
        <v>274</v>
      </c>
      <c r="I1982" s="99">
        <f t="shared" si="78"/>
        <v>3.2706459021551041E-9</v>
      </c>
      <c r="J1982" s="99">
        <f t="shared" si="78"/>
        <v>2.5856938807613664E-5</v>
      </c>
      <c r="K1982" s="99">
        <f t="shared" si="78"/>
        <v>6.5755394053798784E-5</v>
      </c>
      <c r="L1982" s="99">
        <f t="shared" si="78"/>
        <v>1.7979990561585644E-4</v>
      </c>
      <c r="M1982" s="99">
        <f t="shared" si="78"/>
        <v>3.0994078968066703E-4</v>
      </c>
      <c r="N1982" s="99">
        <f t="shared" si="77"/>
        <v>5.4453685700802456E-5</v>
      </c>
      <c r="O1982" s="99">
        <f t="shared" si="77"/>
        <v>3.9727217240836893E-5</v>
      </c>
      <c r="P1982" s="99">
        <f t="shared" si="77"/>
        <v>1.4264125845524622E-5</v>
      </c>
      <c r="Q1982" s="99">
        <f t="shared" si="77"/>
        <v>6.0275777882649079E-6</v>
      </c>
      <c r="R1982" s="99">
        <f t="shared" si="77"/>
        <v>2.4144558754129329E-6</v>
      </c>
      <c r="S1982" s="101"/>
      <c r="T1982" s="99">
        <v>8.0807692307692298E-13</v>
      </c>
      <c r="U1982" s="99">
        <v>6.3884615384615399E-9</v>
      </c>
      <c r="V1982" s="99">
        <v>1.6246153846153801E-8</v>
      </c>
      <c r="W1982" s="99">
        <v>4.4423076923076903E-8</v>
      </c>
      <c r="X1982" s="99">
        <v>7.6576923076923095E-8</v>
      </c>
      <c r="Y1982" s="99">
        <v>1.34538461538462E-8</v>
      </c>
      <c r="Z1982" s="99">
        <v>9.8153846153846204E-9</v>
      </c>
      <c r="AA1982" s="99">
        <v>3.5242307692307699E-9</v>
      </c>
      <c r="AB1982" s="99">
        <v>1.48923076923077E-9</v>
      </c>
      <c r="AC1982" s="99">
        <v>5.9653846153846201E-10</v>
      </c>
    </row>
    <row r="1983" spans="1:29" s="98" customFormat="1" x14ac:dyDescent="0.25">
      <c r="A1983" s="98" t="s">
        <v>168</v>
      </c>
      <c r="B1983" s="98" t="s">
        <v>237</v>
      </c>
      <c r="C1983" s="98" t="s">
        <v>297</v>
      </c>
      <c r="D1983" s="98">
        <v>2016</v>
      </c>
      <c r="E1983" s="98">
        <v>2016</v>
      </c>
      <c r="F1983" s="98" t="s">
        <v>272</v>
      </c>
      <c r="G1983" s="98" t="s">
        <v>278</v>
      </c>
      <c r="H1983" s="98" t="s">
        <v>275</v>
      </c>
      <c r="I1983" s="99">
        <f t="shared" si="78"/>
        <v>4.0412169262230631E-9</v>
      </c>
      <c r="J1983" s="99">
        <f t="shared" si="78"/>
        <v>2.9795412930627651E-5</v>
      </c>
      <c r="K1983" s="99">
        <f t="shared" si="78"/>
        <v>2.054856064181219E-4</v>
      </c>
      <c r="L1983" s="99">
        <f t="shared" si="78"/>
        <v>3.8014837187352516E-4</v>
      </c>
      <c r="M1983" s="99">
        <f t="shared" si="78"/>
        <v>9.2126046877458081E-4</v>
      </c>
      <c r="N1983" s="99">
        <f t="shared" si="77"/>
        <v>3.356264904829321E-4</v>
      </c>
      <c r="O1983" s="99">
        <f t="shared" si="77"/>
        <v>2.2260940695296525E-4</v>
      </c>
      <c r="P1983" s="99">
        <f t="shared" si="77"/>
        <v>6.849520213937383E-5</v>
      </c>
      <c r="Q1983" s="99">
        <f t="shared" si="77"/>
        <v>2.4144558754129324E-5</v>
      </c>
      <c r="R1983" s="99">
        <f t="shared" si="77"/>
        <v>8.1338052540506345E-6</v>
      </c>
      <c r="S1983" s="101"/>
      <c r="T1983" s="99">
        <v>9.9846153846153895E-13</v>
      </c>
      <c r="U1983" s="99">
        <v>7.3615384615384599E-9</v>
      </c>
      <c r="V1983" s="99">
        <v>5.0769230769230797E-8</v>
      </c>
      <c r="W1983" s="99">
        <v>9.3923076923076903E-8</v>
      </c>
      <c r="X1983" s="99">
        <v>2.2761538461538501E-7</v>
      </c>
      <c r="Y1983" s="99">
        <v>8.2923076923076897E-8</v>
      </c>
      <c r="Z1983" s="99">
        <v>5.5000000000000003E-8</v>
      </c>
      <c r="AA1983" s="99">
        <v>1.6923076923076902E-8</v>
      </c>
      <c r="AB1983" s="99">
        <v>5.9653846153846199E-9</v>
      </c>
      <c r="AC1983" s="99">
        <v>2.00961538461538E-9</v>
      </c>
    </row>
    <row r="1984" spans="1:29" s="98" customFormat="1" x14ac:dyDescent="0.25">
      <c r="A1984" s="98" t="s">
        <v>168</v>
      </c>
      <c r="B1984" s="98" t="s">
        <v>237</v>
      </c>
      <c r="C1984" s="98" t="s">
        <v>297</v>
      </c>
      <c r="D1984" s="98">
        <v>2016</v>
      </c>
      <c r="E1984" s="98">
        <v>2016</v>
      </c>
      <c r="F1984" s="98" t="s">
        <v>272</v>
      </c>
      <c r="G1984" s="98" t="s">
        <v>278</v>
      </c>
      <c r="H1984" s="98" t="s">
        <v>276</v>
      </c>
      <c r="I1984" s="99">
        <f t="shared" si="78"/>
        <v>1.2260641182947934E-8</v>
      </c>
      <c r="J1984" s="99">
        <f t="shared" si="78"/>
        <v>1.4092887840176196E-3</v>
      </c>
      <c r="K1984" s="99">
        <f t="shared" si="78"/>
        <v>5.37687336794086E-3</v>
      </c>
      <c r="L1984" s="99">
        <f t="shared" si="78"/>
        <v>6.7125298096586492E-3</v>
      </c>
      <c r="M1984" s="99">
        <f t="shared" si="78"/>
        <v>7.6029674374705116E-3</v>
      </c>
      <c r="N1984" s="99">
        <f t="shared" si="77"/>
        <v>1.3476431020921799E-3</v>
      </c>
      <c r="O1984" s="99">
        <f t="shared" si="77"/>
        <v>4.3836929369199187E-4</v>
      </c>
      <c r="P1984" s="99">
        <f t="shared" si="77"/>
        <v>1.0907860940695298E-4</v>
      </c>
      <c r="Q1984" s="99">
        <f t="shared" si="77"/>
        <v>4.1268359288972602E-5</v>
      </c>
      <c r="R1984" s="99">
        <f t="shared" si="77"/>
        <v>1.4469611451942741E-5</v>
      </c>
      <c r="S1984" s="101"/>
      <c r="T1984" s="99">
        <v>3.0292307692307699E-12</v>
      </c>
      <c r="U1984" s="99">
        <v>3.4819230769230798E-7</v>
      </c>
      <c r="V1984" s="99">
        <v>1.3284615384615401E-6</v>
      </c>
      <c r="W1984" s="99">
        <v>1.6584615384615399E-6</v>
      </c>
      <c r="X1984" s="99">
        <v>1.8784615384615399E-6</v>
      </c>
      <c r="Y1984" s="99">
        <v>3.3296153846153799E-7</v>
      </c>
      <c r="Z1984" s="99">
        <v>1.08307692307692E-7</v>
      </c>
      <c r="AA1984" s="99">
        <v>2.695E-8</v>
      </c>
      <c r="AB1984" s="99">
        <v>1.01961538461538E-8</v>
      </c>
      <c r="AC1984" s="99">
        <v>3.5750000000000002E-9</v>
      </c>
    </row>
    <row r="1985" spans="1:29" s="98" customFormat="1" x14ac:dyDescent="0.25">
      <c r="A1985" s="98" t="s">
        <v>168</v>
      </c>
      <c r="B1985" s="98" t="s">
        <v>237</v>
      </c>
      <c r="C1985" s="98" t="s">
        <v>297</v>
      </c>
      <c r="D1985" s="98">
        <v>2016</v>
      </c>
      <c r="E1985" s="98">
        <v>2016</v>
      </c>
      <c r="F1985" s="98" t="s">
        <v>279</v>
      </c>
      <c r="G1985" s="98" t="s">
        <v>273</v>
      </c>
      <c r="H1985" s="98" t="s">
        <v>274</v>
      </c>
      <c r="I1985" s="99">
        <f t="shared" si="78"/>
        <v>0</v>
      </c>
      <c r="J1985" s="99">
        <f t="shared" si="78"/>
        <v>0</v>
      </c>
      <c r="K1985" s="99">
        <f t="shared" si="78"/>
        <v>0</v>
      </c>
      <c r="L1985" s="99">
        <f t="shared" si="78"/>
        <v>0</v>
      </c>
      <c r="M1985" s="99">
        <f t="shared" si="78"/>
        <v>0</v>
      </c>
      <c r="N1985" s="99">
        <f t="shared" si="77"/>
        <v>0</v>
      </c>
      <c r="O1985" s="99">
        <f t="shared" si="77"/>
        <v>0</v>
      </c>
      <c r="P1985" s="99">
        <f t="shared" si="77"/>
        <v>0</v>
      </c>
      <c r="Q1985" s="99">
        <f t="shared" si="77"/>
        <v>0</v>
      </c>
      <c r="R1985" s="99">
        <f t="shared" si="77"/>
        <v>0</v>
      </c>
      <c r="S1985" s="101"/>
      <c r="T1985" s="99">
        <v>0</v>
      </c>
      <c r="U1985" s="99">
        <v>0</v>
      </c>
      <c r="V1985" s="99">
        <v>0</v>
      </c>
      <c r="W1985" s="99">
        <v>0</v>
      </c>
      <c r="X1985" s="99">
        <v>0</v>
      </c>
      <c r="Y1985" s="99">
        <v>0</v>
      </c>
      <c r="Z1985" s="99">
        <v>0</v>
      </c>
      <c r="AA1985" s="99">
        <v>0</v>
      </c>
      <c r="AB1985" s="99">
        <v>0</v>
      </c>
      <c r="AC1985" s="99">
        <v>0</v>
      </c>
    </row>
    <row r="1986" spans="1:29" s="98" customFormat="1" x14ac:dyDescent="0.25">
      <c r="A1986" s="98" t="s">
        <v>168</v>
      </c>
      <c r="B1986" s="98" t="s">
        <v>237</v>
      </c>
      <c r="C1986" s="98" t="s">
        <v>297</v>
      </c>
      <c r="D1986" s="98">
        <v>2016</v>
      </c>
      <c r="E1986" s="98">
        <v>2016</v>
      </c>
      <c r="F1986" s="98" t="s">
        <v>279</v>
      </c>
      <c r="G1986" s="98" t="s">
        <v>273</v>
      </c>
      <c r="H1986" s="98" t="s">
        <v>275</v>
      </c>
      <c r="I1986" s="99">
        <f t="shared" si="78"/>
        <v>0</v>
      </c>
      <c r="J1986" s="99">
        <f t="shared" si="78"/>
        <v>0</v>
      </c>
      <c r="K1986" s="99">
        <f t="shared" si="78"/>
        <v>0</v>
      </c>
      <c r="L1986" s="99">
        <f t="shared" si="78"/>
        <v>0</v>
      </c>
      <c r="M1986" s="99">
        <f t="shared" si="78"/>
        <v>0</v>
      </c>
      <c r="N1986" s="99">
        <f t="shared" si="77"/>
        <v>0</v>
      </c>
      <c r="O1986" s="99">
        <f t="shared" si="77"/>
        <v>0</v>
      </c>
      <c r="P1986" s="99">
        <f t="shared" si="77"/>
        <v>0</v>
      </c>
      <c r="Q1986" s="99">
        <f t="shared" si="77"/>
        <v>0</v>
      </c>
      <c r="R1986" s="99">
        <f t="shared" si="77"/>
        <v>0</v>
      </c>
      <c r="S1986" s="101"/>
      <c r="T1986" s="99">
        <v>0</v>
      </c>
      <c r="U1986" s="99">
        <v>0</v>
      </c>
      <c r="V1986" s="99">
        <v>0</v>
      </c>
      <c r="W1986" s="99">
        <v>0</v>
      </c>
      <c r="X1986" s="99">
        <v>0</v>
      </c>
      <c r="Y1986" s="99">
        <v>0</v>
      </c>
      <c r="Z1986" s="99">
        <v>0</v>
      </c>
      <c r="AA1986" s="99">
        <v>0</v>
      </c>
      <c r="AB1986" s="99">
        <v>0</v>
      </c>
      <c r="AC1986" s="99">
        <v>0</v>
      </c>
    </row>
    <row r="1987" spans="1:29" s="98" customFormat="1" x14ac:dyDescent="0.25">
      <c r="A1987" s="98" t="s">
        <v>168</v>
      </c>
      <c r="B1987" s="98" t="s">
        <v>237</v>
      </c>
      <c r="C1987" s="98" t="s">
        <v>297</v>
      </c>
      <c r="D1987" s="98">
        <v>2016</v>
      </c>
      <c r="E1987" s="98">
        <v>2016</v>
      </c>
      <c r="F1987" s="98" t="s">
        <v>279</v>
      </c>
      <c r="G1987" s="98" t="s">
        <v>273</v>
      </c>
      <c r="H1987" s="98" t="s">
        <v>276</v>
      </c>
      <c r="I1987" s="99">
        <f t="shared" si="78"/>
        <v>0</v>
      </c>
      <c r="J1987" s="99">
        <f t="shared" si="78"/>
        <v>0</v>
      </c>
      <c r="K1987" s="99">
        <f t="shared" si="78"/>
        <v>0</v>
      </c>
      <c r="L1987" s="99">
        <f t="shared" si="78"/>
        <v>0</v>
      </c>
      <c r="M1987" s="99">
        <f t="shared" si="78"/>
        <v>0</v>
      </c>
      <c r="N1987" s="99">
        <f t="shared" si="77"/>
        <v>0</v>
      </c>
      <c r="O1987" s="99">
        <f t="shared" si="77"/>
        <v>0</v>
      </c>
      <c r="P1987" s="99">
        <f t="shared" si="77"/>
        <v>0</v>
      </c>
      <c r="Q1987" s="99">
        <f t="shared" si="77"/>
        <v>0</v>
      </c>
      <c r="R1987" s="99">
        <f t="shared" si="77"/>
        <v>0</v>
      </c>
      <c r="S1987" s="101"/>
      <c r="T1987" s="99">
        <v>0</v>
      </c>
      <c r="U1987" s="99">
        <v>0</v>
      </c>
      <c r="V1987" s="99">
        <v>0</v>
      </c>
      <c r="W1987" s="99">
        <v>0</v>
      </c>
      <c r="X1987" s="99">
        <v>0</v>
      </c>
      <c r="Y1987" s="99">
        <v>0</v>
      </c>
      <c r="Z1987" s="99">
        <v>0</v>
      </c>
      <c r="AA1987" s="99">
        <v>0</v>
      </c>
      <c r="AB1987" s="99">
        <v>0</v>
      </c>
      <c r="AC1987" s="99">
        <v>0</v>
      </c>
    </row>
    <row r="1988" spans="1:29" s="98" customFormat="1" x14ac:dyDescent="0.25">
      <c r="A1988" s="98" t="s">
        <v>168</v>
      </c>
      <c r="B1988" s="98" t="s">
        <v>237</v>
      </c>
      <c r="C1988" s="98" t="s">
        <v>297</v>
      </c>
      <c r="D1988" s="98">
        <v>2016</v>
      </c>
      <c r="E1988" s="98">
        <v>2016</v>
      </c>
      <c r="F1988" s="98" t="s">
        <v>279</v>
      </c>
      <c r="G1988" s="98" t="s">
        <v>277</v>
      </c>
      <c r="H1988" s="98" t="s">
        <v>274</v>
      </c>
      <c r="I1988" s="99">
        <f t="shared" si="78"/>
        <v>0</v>
      </c>
      <c r="J1988" s="99">
        <f t="shared" si="78"/>
        <v>0</v>
      </c>
      <c r="K1988" s="99">
        <f t="shared" si="78"/>
        <v>0</v>
      </c>
      <c r="L1988" s="99">
        <f t="shared" si="78"/>
        <v>0</v>
      </c>
      <c r="M1988" s="99">
        <f t="shared" si="78"/>
        <v>0</v>
      </c>
      <c r="N1988" s="99">
        <f t="shared" si="77"/>
        <v>0</v>
      </c>
      <c r="O1988" s="99">
        <f t="shared" si="77"/>
        <v>0</v>
      </c>
      <c r="P1988" s="99">
        <f t="shared" si="77"/>
        <v>0</v>
      </c>
      <c r="Q1988" s="99">
        <f t="shared" si="77"/>
        <v>0</v>
      </c>
      <c r="R1988" s="99">
        <f t="shared" si="77"/>
        <v>0</v>
      </c>
      <c r="S1988" s="101"/>
      <c r="T1988" s="99">
        <v>0</v>
      </c>
      <c r="U1988" s="99">
        <v>0</v>
      </c>
      <c r="V1988" s="99">
        <v>0</v>
      </c>
      <c r="W1988" s="99">
        <v>0</v>
      </c>
      <c r="X1988" s="99">
        <v>0</v>
      </c>
      <c r="Y1988" s="99">
        <v>0</v>
      </c>
      <c r="Z1988" s="99">
        <v>0</v>
      </c>
      <c r="AA1988" s="99">
        <v>0</v>
      </c>
      <c r="AB1988" s="99">
        <v>0</v>
      </c>
      <c r="AC1988" s="99">
        <v>0</v>
      </c>
    </row>
    <row r="1989" spans="1:29" s="98" customFormat="1" x14ac:dyDescent="0.25">
      <c r="A1989" s="98" t="s">
        <v>168</v>
      </c>
      <c r="B1989" s="98" t="s">
        <v>237</v>
      </c>
      <c r="C1989" s="98" t="s">
        <v>297</v>
      </c>
      <c r="D1989" s="98">
        <v>2016</v>
      </c>
      <c r="E1989" s="98">
        <v>2016</v>
      </c>
      <c r="F1989" s="98" t="s">
        <v>279</v>
      </c>
      <c r="G1989" s="98" t="s">
        <v>277</v>
      </c>
      <c r="H1989" s="98" t="s">
        <v>275</v>
      </c>
      <c r="I1989" s="99">
        <f t="shared" si="78"/>
        <v>0</v>
      </c>
      <c r="J1989" s="99">
        <f t="shared" si="78"/>
        <v>0</v>
      </c>
      <c r="K1989" s="99">
        <f t="shared" si="78"/>
        <v>0</v>
      </c>
      <c r="L1989" s="99">
        <f t="shared" si="78"/>
        <v>0</v>
      </c>
      <c r="M1989" s="99">
        <f t="shared" si="78"/>
        <v>0</v>
      </c>
      <c r="N1989" s="99">
        <f t="shared" si="77"/>
        <v>0</v>
      </c>
      <c r="O1989" s="99">
        <f t="shared" si="77"/>
        <v>0</v>
      </c>
      <c r="P1989" s="99">
        <f t="shared" si="77"/>
        <v>0</v>
      </c>
      <c r="Q1989" s="99">
        <f t="shared" si="77"/>
        <v>0</v>
      </c>
      <c r="R1989" s="99">
        <f t="shared" si="77"/>
        <v>0</v>
      </c>
      <c r="S1989" s="101"/>
      <c r="T1989" s="99">
        <v>0</v>
      </c>
      <c r="U1989" s="99">
        <v>0</v>
      </c>
      <c r="V1989" s="99">
        <v>0</v>
      </c>
      <c r="W1989" s="99">
        <v>0</v>
      </c>
      <c r="X1989" s="99">
        <v>0</v>
      </c>
      <c r="Y1989" s="99">
        <v>0</v>
      </c>
      <c r="Z1989" s="99">
        <v>0</v>
      </c>
      <c r="AA1989" s="99">
        <v>0</v>
      </c>
      <c r="AB1989" s="99">
        <v>0</v>
      </c>
      <c r="AC1989" s="99">
        <v>0</v>
      </c>
    </row>
    <row r="1990" spans="1:29" s="98" customFormat="1" x14ac:dyDescent="0.25">
      <c r="A1990" s="98" t="s">
        <v>168</v>
      </c>
      <c r="B1990" s="98" t="s">
        <v>237</v>
      </c>
      <c r="C1990" s="98" t="s">
        <v>297</v>
      </c>
      <c r="D1990" s="98">
        <v>2016</v>
      </c>
      <c r="E1990" s="98">
        <v>2016</v>
      </c>
      <c r="F1990" s="98" t="s">
        <v>279</v>
      </c>
      <c r="G1990" s="98" t="s">
        <v>277</v>
      </c>
      <c r="H1990" s="98" t="s">
        <v>276</v>
      </c>
      <c r="I1990" s="99">
        <f t="shared" si="78"/>
        <v>0</v>
      </c>
      <c r="J1990" s="99">
        <f t="shared" si="78"/>
        <v>0</v>
      </c>
      <c r="K1990" s="99">
        <f t="shared" si="78"/>
        <v>0</v>
      </c>
      <c r="L1990" s="99">
        <f t="shared" si="78"/>
        <v>0</v>
      </c>
      <c r="M1990" s="99">
        <f t="shared" si="78"/>
        <v>0</v>
      </c>
      <c r="N1990" s="99">
        <f t="shared" si="77"/>
        <v>0</v>
      </c>
      <c r="O1990" s="99">
        <f t="shared" si="77"/>
        <v>0</v>
      </c>
      <c r="P1990" s="99">
        <f t="shared" si="77"/>
        <v>0</v>
      </c>
      <c r="Q1990" s="99">
        <f t="shared" si="77"/>
        <v>0</v>
      </c>
      <c r="R1990" s="99">
        <f t="shared" si="77"/>
        <v>0</v>
      </c>
      <c r="S1990" s="101"/>
      <c r="T1990" s="99">
        <v>0</v>
      </c>
      <c r="U1990" s="99">
        <v>0</v>
      </c>
      <c r="V1990" s="99">
        <v>0</v>
      </c>
      <c r="W1990" s="99">
        <v>0</v>
      </c>
      <c r="X1990" s="99">
        <v>0</v>
      </c>
      <c r="Y1990" s="99">
        <v>0</v>
      </c>
      <c r="Z1990" s="99">
        <v>0</v>
      </c>
      <c r="AA1990" s="99">
        <v>0</v>
      </c>
      <c r="AB1990" s="99">
        <v>0</v>
      </c>
      <c r="AC1990" s="99">
        <v>0</v>
      </c>
    </row>
    <row r="1991" spans="1:29" s="98" customFormat="1" x14ac:dyDescent="0.25">
      <c r="A1991" s="98" t="s">
        <v>168</v>
      </c>
      <c r="B1991" s="98" t="s">
        <v>237</v>
      </c>
      <c r="C1991" s="98" t="s">
        <v>297</v>
      </c>
      <c r="D1991" s="98">
        <v>2016</v>
      </c>
      <c r="E1991" s="98">
        <v>2016</v>
      </c>
      <c r="F1991" s="98" t="s">
        <v>279</v>
      </c>
      <c r="G1991" s="98" t="s">
        <v>278</v>
      </c>
      <c r="H1991" s="98" t="s">
        <v>274</v>
      </c>
      <c r="I1991" s="99">
        <f t="shared" si="78"/>
        <v>0</v>
      </c>
      <c r="J1991" s="99">
        <f t="shared" si="78"/>
        <v>0</v>
      </c>
      <c r="K1991" s="99">
        <f t="shared" si="78"/>
        <v>0</v>
      </c>
      <c r="L1991" s="99">
        <f t="shared" si="78"/>
        <v>0</v>
      </c>
      <c r="M1991" s="99">
        <f t="shared" si="78"/>
        <v>0</v>
      </c>
      <c r="N1991" s="99">
        <f t="shared" si="77"/>
        <v>0</v>
      </c>
      <c r="O1991" s="99">
        <f t="shared" si="77"/>
        <v>0</v>
      </c>
      <c r="P1991" s="99">
        <f t="shared" si="77"/>
        <v>0</v>
      </c>
      <c r="Q1991" s="99">
        <f t="shared" si="77"/>
        <v>0</v>
      </c>
      <c r="R1991" s="99">
        <f t="shared" si="77"/>
        <v>0</v>
      </c>
      <c r="S1991" s="101"/>
      <c r="T1991" s="99">
        <v>0</v>
      </c>
      <c r="U1991" s="99">
        <v>0</v>
      </c>
      <c r="V1991" s="99">
        <v>0</v>
      </c>
      <c r="W1991" s="99">
        <v>0</v>
      </c>
      <c r="X1991" s="99">
        <v>0</v>
      </c>
      <c r="Y1991" s="99">
        <v>0</v>
      </c>
      <c r="Z1991" s="99">
        <v>0</v>
      </c>
      <c r="AA1991" s="99">
        <v>0</v>
      </c>
      <c r="AB1991" s="99">
        <v>0</v>
      </c>
      <c r="AC1991" s="99">
        <v>0</v>
      </c>
    </row>
    <row r="1992" spans="1:29" s="98" customFormat="1" x14ac:dyDescent="0.25">
      <c r="A1992" s="98" t="s">
        <v>168</v>
      </c>
      <c r="B1992" s="98" t="s">
        <v>237</v>
      </c>
      <c r="C1992" s="98" t="s">
        <v>297</v>
      </c>
      <c r="D1992" s="98">
        <v>2016</v>
      </c>
      <c r="E1992" s="98">
        <v>2016</v>
      </c>
      <c r="F1992" s="98" t="s">
        <v>279</v>
      </c>
      <c r="G1992" s="98" t="s">
        <v>278</v>
      </c>
      <c r="H1992" s="98" t="s">
        <v>275</v>
      </c>
      <c r="I1992" s="99">
        <f t="shared" si="78"/>
        <v>0</v>
      </c>
      <c r="J1992" s="99">
        <f t="shared" si="78"/>
        <v>0</v>
      </c>
      <c r="K1992" s="99">
        <f t="shared" si="78"/>
        <v>0</v>
      </c>
      <c r="L1992" s="99">
        <f t="shared" si="78"/>
        <v>0</v>
      </c>
      <c r="M1992" s="99">
        <f t="shared" si="78"/>
        <v>0</v>
      </c>
      <c r="N1992" s="99">
        <f t="shared" si="77"/>
        <v>0</v>
      </c>
      <c r="O1992" s="99">
        <f t="shared" si="77"/>
        <v>0</v>
      </c>
      <c r="P1992" s="99">
        <f t="shared" si="77"/>
        <v>0</v>
      </c>
      <c r="Q1992" s="99">
        <f t="shared" si="77"/>
        <v>0</v>
      </c>
      <c r="R1992" s="99">
        <f t="shared" si="77"/>
        <v>0</v>
      </c>
      <c r="S1992" s="101"/>
      <c r="T1992" s="99">
        <v>0</v>
      </c>
      <c r="U1992" s="99">
        <v>0</v>
      </c>
      <c r="V1992" s="99">
        <v>0</v>
      </c>
      <c r="W1992" s="99">
        <v>0</v>
      </c>
      <c r="X1992" s="99">
        <v>0</v>
      </c>
      <c r="Y1992" s="99">
        <v>0</v>
      </c>
      <c r="Z1992" s="99">
        <v>0</v>
      </c>
      <c r="AA1992" s="99">
        <v>0</v>
      </c>
      <c r="AB1992" s="99">
        <v>0</v>
      </c>
      <c r="AC1992" s="99">
        <v>0</v>
      </c>
    </row>
    <row r="1993" spans="1:29" s="98" customFormat="1" x14ac:dyDescent="0.25">
      <c r="A1993" s="98" t="s">
        <v>168</v>
      </c>
      <c r="B1993" s="98" t="s">
        <v>237</v>
      </c>
      <c r="C1993" s="98" t="s">
        <v>297</v>
      </c>
      <c r="D1993" s="98">
        <v>2016</v>
      </c>
      <c r="E1993" s="98">
        <v>2016</v>
      </c>
      <c r="F1993" s="98" t="s">
        <v>279</v>
      </c>
      <c r="G1993" s="98" t="s">
        <v>278</v>
      </c>
      <c r="H1993" s="98" t="s">
        <v>276</v>
      </c>
      <c r="I1993" s="99">
        <f t="shared" si="78"/>
        <v>0</v>
      </c>
      <c r="J1993" s="99">
        <f t="shared" si="78"/>
        <v>0</v>
      </c>
      <c r="K1993" s="99">
        <f t="shared" si="78"/>
        <v>0</v>
      </c>
      <c r="L1993" s="99">
        <f t="shared" si="78"/>
        <v>0</v>
      </c>
      <c r="M1993" s="99">
        <f t="shared" si="78"/>
        <v>0</v>
      </c>
      <c r="N1993" s="99">
        <f t="shared" si="77"/>
        <v>0</v>
      </c>
      <c r="O1993" s="99">
        <f t="shared" si="77"/>
        <v>0</v>
      </c>
      <c r="P1993" s="99">
        <f t="shared" si="77"/>
        <v>0</v>
      </c>
      <c r="Q1993" s="99">
        <f t="shared" si="77"/>
        <v>0</v>
      </c>
      <c r="R1993" s="99">
        <f t="shared" si="77"/>
        <v>0</v>
      </c>
      <c r="S1993" s="101"/>
      <c r="T1993" s="99">
        <v>0</v>
      </c>
      <c r="U1993" s="99">
        <v>0</v>
      </c>
      <c r="V1993" s="99">
        <v>0</v>
      </c>
      <c r="W1993" s="99">
        <v>0</v>
      </c>
      <c r="X1993" s="99">
        <v>0</v>
      </c>
      <c r="Y1993" s="99">
        <v>0</v>
      </c>
      <c r="Z1993" s="99">
        <v>0</v>
      </c>
      <c r="AA1993" s="99">
        <v>0</v>
      </c>
      <c r="AB1993" s="99">
        <v>0</v>
      </c>
      <c r="AC1993" s="99">
        <v>0</v>
      </c>
    </row>
    <row r="1994" spans="1:29" s="98" customFormat="1" x14ac:dyDescent="0.25">
      <c r="A1994" s="98" t="s">
        <v>168</v>
      </c>
      <c r="B1994" s="98" t="s">
        <v>237</v>
      </c>
      <c r="C1994" s="98" t="s">
        <v>297</v>
      </c>
      <c r="D1994" s="98">
        <v>2016</v>
      </c>
      <c r="E1994" s="98">
        <v>2016</v>
      </c>
      <c r="F1994" s="98" t="s">
        <v>280</v>
      </c>
      <c r="G1994" s="98" t="s">
        <v>273</v>
      </c>
      <c r="H1994" s="98" t="s">
        <v>274</v>
      </c>
      <c r="I1994" s="99">
        <f t="shared" si="78"/>
        <v>4.5736114519427408E-14</v>
      </c>
      <c r="J1994" s="99">
        <f t="shared" si="78"/>
        <v>1.8537292433537832E-7</v>
      </c>
      <c r="K1994" s="99">
        <f t="shared" si="78"/>
        <v>2.3798969325153376E-6</v>
      </c>
      <c r="L1994" s="99">
        <f t="shared" si="78"/>
        <v>1.9265832310838447E-5</v>
      </c>
      <c r="M1994" s="99">
        <f t="shared" si="78"/>
        <v>7.3663476482617592E-5</v>
      </c>
      <c r="N1994" s="99">
        <f t="shared" si="77"/>
        <v>1.7687329243353781E-5</v>
      </c>
      <c r="O1994" s="99">
        <f t="shared" si="77"/>
        <v>1.2547075664621677E-5</v>
      </c>
      <c r="P1994" s="99">
        <f t="shared" si="77"/>
        <v>3.3027141104294477E-6</v>
      </c>
      <c r="Q1994" s="99">
        <f t="shared" si="77"/>
        <v>1.0280507157464213E-6</v>
      </c>
      <c r="R1994" s="99">
        <f t="shared" si="77"/>
        <v>3.496991411042945E-7</v>
      </c>
      <c r="S1994" s="101"/>
      <c r="T1994" s="99">
        <v>1.13E-17</v>
      </c>
      <c r="U1994" s="99">
        <v>4.58E-11</v>
      </c>
      <c r="V1994" s="99">
        <v>5.8800000000000004E-10</v>
      </c>
      <c r="W1994" s="99">
        <v>4.7600000000000001E-9</v>
      </c>
      <c r="X1994" s="99">
        <v>1.8200000000000001E-8</v>
      </c>
      <c r="Y1994" s="99">
        <v>4.3699999999999996E-9</v>
      </c>
      <c r="Z1994" s="99">
        <v>3.1E-9</v>
      </c>
      <c r="AA1994" s="99">
        <v>8.1599999999999997E-10</v>
      </c>
      <c r="AB1994" s="99">
        <v>2.54E-10</v>
      </c>
      <c r="AC1994" s="99">
        <v>8.6399999999999994E-11</v>
      </c>
    </row>
    <row r="1995" spans="1:29" s="98" customFormat="1" x14ac:dyDescent="0.25">
      <c r="A1995" s="98" t="s">
        <v>168</v>
      </c>
      <c r="B1995" s="98" t="s">
        <v>237</v>
      </c>
      <c r="C1995" s="98" t="s">
        <v>297</v>
      </c>
      <c r="D1995" s="98">
        <v>2016</v>
      </c>
      <c r="E1995" s="98">
        <v>2016</v>
      </c>
      <c r="F1995" s="98" t="s">
        <v>280</v>
      </c>
      <c r="G1995" s="98" t="s">
        <v>273</v>
      </c>
      <c r="H1995" s="98" t="s">
        <v>275</v>
      </c>
      <c r="I1995" s="99">
        <f t="shared" si="78"/>
        <v>7.6496687116564419E-12</v>
      </c>
      <c r="J1995" s="99">
        <f t="shared" si="78"/>
        <v>1.1494740286298569E-5</v>
      </c>
      <c r="K1995" s="99">
        <f t="shared" si="78"/>
        <v>1.1818535787321063E-4</v>
      </c>
      <c r="L1995" s="99">
        <f t="shared" si="78"/>
        <v>3.6588891615541925E-4</v>
      </c>
      <c r="M1995" s="99">
        <f t="shared" si="78"/>
        <v>6.6782822085889571E-4</v>
      </c>
      <c r="N1995" s="99">
        <f t="shared" si="77"/>
        <v>7.7710920245398777E-5</v>
      </c>
      <c r="O1995" s="99">
        <f t="shared" si="77"/>
        <v>3.2136703476482618E-5</v>
      </c>
      <c r="P1995" s="99">
        <f t="shared" si="77"/>
        <v>8.4996319018404925E-6</v>
      </c>
      <c r="Q1995" s="99">
        <f t="shared" si="77"/>
        <v>3.6022249488752555E-6</v>
      </c>
      <c r="R1995" s="99">
        <f t="shared" si="77"/>
        <v>1.6675468302658489E-6</v>
      </c>
      <c r="S1995" s="101"/>
      <c r="T1995" s="99">
        <v>1.8899999999999999E-15</v>
      </c>
      <c r="U1995" s="99">
        <v>2.8400000000000001E-9</v>
      </c>
      <c r="V1995" s="99">
        <v>2.92E-8</v>
      </c>
      <c r="W1995" s="99">
        <v>9.0400000000000002E-8</v>
      </c>
      <c r="X1995" s="99">
        <v>1.6500000000000001E-7</v>
      </c>
      <c r="Y1995" s="99">
        <v>1.92E-8</v>
      </c>
      <c r="Z1995" s="99">
        <v>7.9400000000000003E-9</v>
      </c>
      <c r="AA1995" s="99">
        <v>2.1000000000000002E-9</v>
      </c>
      <c r="AB1995" s="99">
        <v>8.9000000000000003E-10</v>
      </c>
      <c r="AC1995" s="99">
        <v>4.1200000000000002E-10</v>
      </c>
    </row>
    <row r="1996" spans="1:29" s="98" customFormat="1" x14ac:dyDescent="0.25">
      <c r="A1996" s="98" t="s">
        <v>168</v>
      </c>
      <c r="B1996" s="98" t="s">
        <v>237</v>
      </c>
      <c r="C1996" s="98" t="s">
        <v>297</v>
      </c>
      <c r="D1996" s="98">
        <v>2016</v>
      </c>
      <c r="E1996" s="98">
        <v>2016</v>
      </c>
      <c r="F1996" s="98" t="s">
        <v>280</v>
      </c>
      <c r="G1996" s="98" t="s">
        <v>273</v>
      </c>
      <c r="H1996" s="98" t="s">
        <v>276</v>
      </c>
      <c r="I1996" s="99">
        <f t="shared" si="78"/>
        <v>1.0199558282208591E-8</v>
      </c>
      <c r="J1996" s="99">
        <f t="shared" si="78"/>
        <v>9.0257995910020456E-4</v>
      </c>
      <c r="K1996" s="99">
        <f t="shared" si="78"/>
        <v>7.244924335378323E-3</v>
      </c>
      <c r="L1996" s="99">
        <f t="shared" si="78"/>
        <v>1.5704081799591003E-2</v>
      </c>
      <c r="M1996" s="99">
        <f t="shared" si="78"/>
        <v>2.6834552147239267E-2</v>
      </c>
      <c r="N1996" s="99">
        <f t="shared" si="77"/>
        <v>5.3021513292433537E-3</v>
      </c>
      <c r="O1996" s="99">
        <f t="shared" si="77"/>
        <v>2.7563092024539882E-3</v>
      </c>
      <c r="P1996" s="99">
        <f t="shared" si="77"/>
        <v>8.2972597137014319E-4</v>
      </c>
      <c r="Q1996" s="99">
        <f t="shared" si="77"/>
        <v>3.0032032719836402E-4</v>
      </c>
      <c r="R1996" s="99">
        <f t="shared" si="77"/>
        <v>1.0320981595092024E-4</v>
      </c>
      <c r="S1996" s="101"/>
      <c r="T1996" s="99">
        <v>2.5200000000000002E-12</v>
      </c>
      <c r="U1996" s="99">
        <v>2.23E-7</v>
      </c>
      <c r="V1996" s="99">
        <v>1.79E-6</v>
      </c>
      <c r="W1996" s="99">
        <v>3.8800000000000001E-6</v>
      </c>
      <c r="X1996" s="99">
        <v>6.63E-6</v>
      </c>
      <c r="Y1996" s="99">
        <v>1.31E-6</v>
      </c>
      <c r="Z1996" s="99">
        <v>6.8100000000000002E-7</v>
      </c>
      <c r="AA1996" s="99">
        <v>2.05E-7</v>
      </c>
      <c r="AB1996" s="99">
        <v>7.4200000000000003E-8</v>
      </c>
      <c r="AC1996" s="99">
        <v>2.55E-8</v>
      </c>
    </row>
    <row r="1997" spans="1:29" s="98" customFormat="1" x14ac:dyDescent="0.25">
      <c r="A1997" s="98" t="s">
        <v>168</v>
      </c>
      <c r="B1997" s="98" t="s">
        <v>237</v>
      </c>
      <c r="C1997" s="98" t="s">
        <v>297</v>
      </c>
      <c r="D1997" s="98">
        <v>2016</v>
      </c>
      <c r="E1997" s="98">
        <v>2016</v>
      </c>
      <c r="F1997" s="98" t="s">
        <v>280</v>
      </c>
      <c r="G1997" s="98" t="s">
        <v>277</v>
      </c>
      <c r="H1997" s="98" t="s">
        <v>274</v>
      </c>
      <c r="I1997" s="99">
        <f t="shared" si="78"/>
        <v>7.7306175869120659E-9</v>
      </c>
      <c r="J1997" s="99">
        <f t="shared" si="78"/>
        <v>6.1116400817995916E-5</v>
      </c>
      <c r="K1997" s="99">
        <f t="shared" si="78"/>
        <v>1.5542184049079755E-4</v>
      </c>
      <c r="L1997" s="99">
        <f t="shared" si="78"/>
        <v>4.2498159509202454E-4</v>
      </c>
      <c r="M1997" s="99">
        <f t="shared" si="78"/>
        <v>7.3258732106339466E-4</v>
      </c>
      <c r="N1997" s="99">
        <f t="shared" si="77"/>
        <v>1.2870871165644173E-4</v>
      </c>
      <c r="O1997" s="99">
        <f t="shared" si="77"/>
        <v>9.3900695296523514E-5</v>
      </c>
      <c r="P1997" s="99">
        <f t="shared" si="77"/>
        <v>3.3715206543967285E-5</v>
      </c>
      <c r="Q1997" s="99">
        <f t="shared" si="77"/>
        <v>1.4247002044989775E-5</v>
      </c>
      <c r="R1997" s="99">
        <f t="shared" si="77"/>
        <v>5.7068957055214736E-6</v>
      </c>
      <c r="S1997" s="101"/>
      <c r="T1997" s="99">
        <v>1.9100000000000001E-12</v>
      </c>
      <c r="U1997" s="99">
        <v>1.51E-8</v>
      </c>
      <c r="V1997" s="99">
        <v>3.84E-8</v>
      </c>
      <c r="W1997" s="99">
        <v>1.05E-7</v>
      </c>
      <c r="X1997" s="99">
        <v>1.8099999999999999E-7</v>
      </c>
      <c r="Y1997" s="99">
        <v>3.18E-8</v>
      </c>
      <c r="Z1997" s="99">
        <v>2.3199999999999999E-8</v>
      </c>
      <c r="AA1997" s="99">
        <v>8.3300000000000008E-9</v>
      </c>
      <c r="AB1997" s="99">
        <v>3.5199999999999998E-9</v>
      </c>
      <c r="AC1997" s="99">
        <v>1.4100000000000001E-9</v>
      </c>
    </row>
    <row r="1998" spans="1:29" s="98" customFormat="1" x14ac:dyDescent="0.25">
      <c r="A1998" s="98" t="s">
        <v>168</v>
      </c>
      <c r="B1998" s="98" t="s">
        <v>237</v>
      </c>
      <c r="C1998" s="98" t="s">
        <v>297</v>
      </c>
      <c r="D1998" s="98">
        <v>2016</v>
      </c>
      <c r="E1998" s="98">
        <v>2016</v>
      </c>
      <c r="F1998" s="98" t="s">
        <v>280</v>
      </c>
      <c r="G1998" s="98" t="s">
        <v>277</v>
      </c>
      <c r="H1998" s="98" t="s">
        <v>275</v>
      </c>
      <c r="I1998" s="99">
        <f t="shared" si="78"/>
        <v>9.5519672801635997E-9</v>
      </c>
      <c r="J1998" s="99">
        <f t="shared" si="78"/>
        <v>7.0425521472392642E-5</v>
      </c>
      <c r="K1998" s="99">
        <f t="shared" si="78"/>
        <v>4.8569325153374228E-4</v>
      </c>
      <c r="L1998" s="99">
        <f t="shared" si="78"/>
        <v>8.9853251533742341E-4</v>
      </c>
      <c r="M1998" s="99">
        <f t="shared" si="78"/>
        <v>2.1775247443762782E-3</v>
      </c>
      <c r="N1998" s="99">
        <f t="shared" si="77"/>
        <v>7.9329897750511245E-4</v>
      </c>
      <c r="O1998" s="99">
        <f t="shared" si="77"/>
        <v>5.2616768916155412E-4</v>
      </c>
      <c r="P1998" s="99">
        <f t="shared" si="77"/>
        <v>1.6189775051124745E-4</v>
      </c>
      <c r="Q1998" s="99">
        <f t="shared" si="77"/>
        <v>5.7068957055214731E-5</v>
      </c>
      <c r="R1998" s="99">
        <f t="shared" si="77"/>
        <v>1.9225357873210636E-5</v>
      </c>
      <c r="S1998" s="101"/>
      <c r="T1998" s="99">
        <v>2.36E-12</v>
      </c>
      <c r="U1998" s="99">
        <v>1.74E-8</v>
      </c>
      <c r="V1998" s="99">
        <v>1.1999999999999999E-7</v>
      </c>
      <c r="W1998" s="99">
        <v>2.22E-7</v>
      </c>
      <c r="X1998" s="99">
        <v>5.3799999999999997E-7</v>
      </c>
      <c r="Y1998" s="99">
        <v>1.9600000000000001E-7</v>
      </c>
      <c r="Z1998" s="99">
        <v>1.3E-7</v>
      </c>
      <c r="AA1998" s="99">
        <v>4.0000000000000001E-8</v>
      </c>
      <c r="AB1998" s="99">
        <v>1.4100000000000001E-8</v>
      </c>
      <c r="AC1998" s="99">
        <v>4.7500000000000003E-9</v>
      </c>
    </row>
    <row r="1999" spans="1:29" s="98" customFormat="1" x14ac:dyDescent="0.25">
      <c r="A1999" s="98" t="s">
        <v>168</v>
      </c>
      <c r="B1999" s="98" t="s">
        <v>237</v>
      </c>
      <c r="C1999" s="98" t="s">
        <v>297</v>
      </c>
      <c r="D1999" s="98">
        <v>2016</v>
      </c>
      <c r="E1999" s="98">
        <v>2016</v>
      </c>
      <c r="F1999" s="98" t="s">
        <v>280</v>
      </c>
      <c r="G1999" s="98" t="s">
        <v>277</v>
      </c>
      <c r="H1999" s="98" t="s">
        <v>276</v>
      </c>
      <c r="I1999" s="99">
        <f t="shared" si="78"/>
        <v>2.8979697341513293E-8</v>
      </c>
      <c r="J1999" s="99">
        <f t="shared" si="78"/>
        <v>3.3310462167689165E-3</v>
      </c>
      <c r="K1999" s="99">
        <f t="shared" si="78"/>
        <v>1.2708973415132926E-2</v>
      </c>
      <c r="L1999" s="99">
        <f t="shared" si="78"/>
        <v>1.5865979550102247E-2</v>
      </c>
      <c r="M1999" s="99">
        <f t="shared" si="78"/>
        <v>1.7970650306748468E-2</v>
      </c>
      <c r="N1999" s="99">
        <f t="shared" si="77"/>
        <v>3.1853382413087939E-3</v>
      </c>
      <c r="O1999" s="99">
        <f t="shared" si="77"/>
        <v>1.0361456032719836E-3</v>
      </c>
      <c r="P1999" s="99">
        <f t="shared" si="77"/>
        <v>2.5782216768916155E-4</v>
      </c>
      <c r="Q1999" s="99">
        <f t="shared" si="77"/>
        <v>9.7543394683026602E-5</v>
      </c>
      <c r="R1999" s="99">
        <f t="shared" si="77"/>
        <v>3.4200899795501018E-5</v>
      </c>
      <c r="S1999" s="101"/>
      <c r="T1999" s="99">
        <v>7.1600000000000002E-12</v>
      </c>
      <c r="U1999" s="99">
        <v>8.23E-7</v>
      </c>
      <c r="V1999" s="99">
        <v>3.14E-6</v>
      </c>
      <c r="W1999" s="99">
        <v>3.9199999999999997E-6</v>
      </c>
      <c r="X1999" s="99">
        <v>4.4399999999999998E-6</v>
      </c>
      <c r="Y1999" s="99">
        <v>7.8700000000000005E-7</v>
      </c>
      <c r="Z1999" s="99">
        <v>2.5600000000000002E-7</v>
      </c>
      <c r="AA1999" s="99">
        <v>6.3699999999999995E-8</v>
      </c>
      <c r="AB1999" s="99">
        <v>2.4100000000000001E-8</v>
      </c>
      <c r="AC1999" s="99">
        <v>8.4499999999999996E-9</v>
      </c>
    </row>
    <row r="2000" spans="1:29" s="98" customFormat="1" x14ac:dyDescent="0.25">
      <c r="A2000" s="98" t="s">
        <v>168</v>
      </c>
      <c r="B2000" s="98" t="s">
        <v>237</v>
      </c>
      <c r="C2000" s="98" t="s">
        <v>297</v>
      </c>
      <c r="D2000" s="98">
        <v>2016</v>
      </c>
      <c r="E2000" s="98">
        <v>2016</v>
      </c>
      <c r="F2000" s="98" t="s">
        <v>280</v>
      </c>
      <c r="G2000" s="98" t="s">
        <v>278</v>
      </c>
      <c r="H2000" s="98" t="s">
        <v>274</v>
      </c>
      <c r="I2000" s="99">
        <f t="shared" si="78"/>
        <v>3.2706459021551041E-9</v>
      </c>
      <c r="J2000" s="99">
        <f t="shared" si="78"/>
        <v>2.5856938807613664E-5</v>
      </c>
      <c r="K2000" s="99">
        <f t="shared" si="78"/>
        <v>6.5755394053798784E-5</v>
      </c>
      <c r="L2000" s="99">
        <f t="shared" si="78"/>
        <v>1.7979990561585644E-4</v>
      </c>
      <c r="M2000" s="99">
        <f t="shared" si="78"/>
        <v>3.0994078968066703E-4</v>
      </c>
      <c r="N2000" s="99">
        <f t="shared" si="77"/>
        <v>5.4453685700802456E-5</v>
      </c>
      <c r="O2000" s="99">
        <f t="shared" si="77"/>
        <v>3.9727217240836893E-5</v>
      </c>
      <c r="P2000" s="99">
        <f t="shared" si="77"/>
        <v>1.4264125845524622E-5</v>
      </c>
      <c r="Q2000" s="99">
        <f t="shared" si="77"/>
        <v>6.0275777882649079E-6</v>
      </c>
      <c r="R2000" s="99">
        <f t="shared" si="77"/>
        <v>2.4144558754129329E-6</v>
      </c>
      <c r="S2000" s="101"/>
      <c r="T2000" s="99">
        <v>8.0807692307692298E-13</v>
      </c>
      <c r="U2000" s="99">
        <v>6.3884615384615399E-9</v>
      </c>
      <c r="V2000" s="99">
        <v>1.6246153846153801E-8</v>
      </c>
      <c r="W2000" s="99">
        <v>4.4423076923076903E-8</v>
      </c>
      <c r="X2000" s="99">
        <v>7.6576923076923095E-8</v>
      </c>
      <c r="Y2000" s="99">
        <v>1.34538461538462E-8</v>
      </c>
      <c r="Z2000" s="99">
        <v>9.8153846153846204E-9</v>
      </c>
      <c r="AA2000" s="99">
        <v>3.5242307692307699E-9</v>
      </c>
      <c r="AB2000" s="99">
        <v>1.48923076923077E-9</v>
      </c>
      <c r="AC2000" s="99">
        <v>5.9653846153846201E-10</v>
      </c>
    </row>
    <row r="2001" spans="1:29" s="98" customFormat="1" x14ac:dyDescent="0.25">
      <c r="A2001" s="98" t="s">
        <v>168</v>
      </c>
      <c r="B2001" s="98" t="s">
        <v>237</v>
      </c>
      <c r="C2001" s="98" t="s">
        <v>297</v>
      </c>
      <c r="D2001" s="98">
        <v>2016</v>
      </c>
      <c r="E2001" s="98">
        <v>2016</v>
      </c>
      <c r="F2001" s="98" t="s">
        <v>280</v>
      </c>
      <c r="G2001" s="98" t="s">
        <v>278</v>
      </c>
      <c r="H2001" s="98" t="s">
        <v>275</v>
      </c>
      <c r="I2001" s="99">
        <f t="shared" si="78"/>
        <v>4.0412169262230631E-9</v>
      </c>
      <c r="J2001" s="99">
        <f t="shared" si="78"/>
        <v>2.9795412930627651E-5</v>
      </c>
      <c r="K2001" s="99">
        <f t="shared" si="78"/>
        <v>2.054856064181219E-4</v>
      </c>
      <c r="L2001" s="99">
        <f t="shared" si="78"/>
        <v>3.8014837187352516E-4</v>
      </c>
      <c r="M2001" s="99">
        <f t="shared" si="78"/>
        <v>9.2126046877458081E-4</v>
      </c>
      <c r="N2001" s="99">
        <f t="shared" si="77"/>
        <v>3.356264904829321E-4</v>
      </c>
      <c r="O2001" s="99">
        <f t="shared" si="77"/>
        <v>2.2260940695296525E-4</v>
      </c>
      <c r="P2001" s="99">
        <f t="shared" si="77"/>
        <v>6.849520213937383E-5</v>
      </c>
      <c r="Q2001" s="99">
        <f t="shared" si="77"/>
        <v>2.4144558754129324E-5</v>
      </c>
      <c r="R2001" s="99">
        <f t="shared" si="77"/>
        <v>8.1338052540506345E-6</v>
      </c>
      <c r="S2001" s="101"/>
      <c r="T2001" s="99">
        <v>9.9846153846153895E-13</v>
      </c>
      <c r="U2001" s="99">
        <v>7.3615384615384599E-9</v>
      </c>
      <c r="V2001" s="99">
        <v>5.0769230769230797E-8</v>
      </c>
      <c r="W2001" s="99">
        <v>9.3923076923076903E-8</v>
      </c>
      <c r="X2001" s="99">
        <v>2.2761538461538501E-7</v>
      </c>
      <c r="Y2001" s="99">
        <v>8.2923076923076897E-8</v>
      </c>
      <c r="Z2001" s="99">
        <v>5.5000000000000003E-8</v>
      </c>
      <c r="AA2001" s="99">
        <v>1.6923076923076902E-8</v>
      </c>
      <c r="AB2001" s="99">
        <v>5.9653846153846199E-9</v>
      </c>
      <c r="AC2001" s="99">
        <v>2.00961538461538E-9</v>
      </c>
    </row>
    <row r="2002" spans="1:29" s="98" customFormat="1" x14ac:dyDescent="0.25">
      <c r="A2002" s="98" t="s">
        <v>168</v>
      </c>
      <c r="B2002" s="98" t="s">
        <v>237</v>
      </c>
      <c r="C2002" s="98" t="s">
        <v>297</v>
      </c>
      <c r="D2002" s="98">
        <v>2016</v>
      </c>
      <c r="E2002" s="98">
        <v>2016</v>
      </c>
      <c r="F2002" s="98" t="s">
        <v>280</v>
      </c>
      <c r="G2002" s="98" t="s">
        <v>278</v>
      </c>
      <c r="H2002" s="98" t="s">
        <v>276</v>
      </c>
      <c r="I2002" s="99">
        <f t="shared" si="78"/>
        <v>1.2260641182947934E-8</v>
      </c>
      <c r="J2002" s="99">
        <f t="shared" si="78"/>
        <v>1.4092887840176196E-3</v>
      </c>
      <c r="K2002" s="99">
        <f t="shared" si="78"/>
        <v>5.37687336794086E-3</v>
      </c>
      <c r="L2002" s="99">
        <f t="shared" si="78"/>
        <v>6.7125298096586492E-3</v>
      </c>
      <c r="M2002" s="99">
        <f t="shared" si="78"/>
        <v>7.6029674374705116E-3</v>
      </c>
      <c r="N2002" s="99">
        <f t="shared" si="77"/>
        <v>1.3476431020921799E-3</v>
      </c>
      <c r="O2002" s="99">
        <f t="shared" si="77"/>
        <v>4.3836929369199187E-4</v>
      </c>
      <c r="P2002" s="99">
        <f t="shared" si="77"/>
        <v>1.0907860940695298E-4</v>
      </c>
      <c r="Q2002" s="99">
        <f t="shared" si="77"/>
        <v>4.1268359288972602E-5</v>
      </c>
      <c r="R2002" s="99">
        <f t="shared" si="77"/>
        <v>1.4469611451942741E-5</v>
      </c>
      <c r="S2002" s="101"/>
      <c r="T2002" s="99">
        <v>3.0292307692307699E-12</v>
      </c>
      <c r="U2002" s="99">
        <v>3.4819230769230798E-7</v>
      </c>
      <c r="V2002" s="99">
        <v>1.3284615384615401E-6</v>
      </c>
      <c r="W2002" s="99">
        <v>1.6584615384615399E-6</v>
      </c>
      <c r="X2002" s="99">
        <v>1.8784615384615399E-6</v>
      </c>
      <c r="Y2002" s="99">
        <v>3.3296153846153799E-7</v>
      </c>
      <c r="Z2002" s="99">
        <v>1.08307692307692E-7</v>
      </c>
      <c r="AA2002" s="99">
        <v>2.695E-8</v>
      </c>
      <c r="AB2002" s="99">
        <v>1.01961538461538E-8</v>
      </c>
      <c r="AC2002" s="99">
        <v>3.5750000000000002E-9</v>
      </c>
    </row>
    <row r="2003" spans="1:29" s="98" customFormat="1" x14ac:dyDescent="0.25">
      <c r="A2003" s="98" t="s">
        <v>168</v>
      </c>
      <c r="B2003" s="98" t="s">
        <v>237</v>
      </c>
      <c r="C2003" s="98" t="s">
        <v>297</v>
      </c>
      <c r="D2003" s="98">
        <v>2017</v>
      </c>
      <c r="E2003" s="98">
        <v>2016</v>
      </c>
      <c r="F2003" s="98" t="s">
        <v>272</v>
      </c>
      <c r="G2003" s="98" t="s">
        <v>273</v>
      </c>
      <c r="H2003" s="98" t="s">
        <v>274</v>
      </c>
      <c r="I2003" s="99">
        <f t="shared" si="78"/>
        <v>2.4163239263803678E-14</v>
      </c>
      <c r="J2003" s="99">
        <f t="shared" si="78"/>
        <v>9.7543394683026592E-8</v>
      </c>
      <c r="K2003" s="99">
        <f t="shared" si="78"/>
        <v>1.2547075664621676E-6</v>
      </c>
      <c r="L2003" s="99">
        <f t="shared" si="78"/>
        <v>1.0118609406952966E-5</v>
      </c>
      <c r="M2003" s="99">
        <f t="shared" si="78"/>
        <v>3.8774511247443765E-5</v>
      </c>
      <c r="N2003" s="99">
        <f t="shared" si="77"/>
        <v>9.3091206543967283E-6</v>
      </c>
      <c r="O2003" s="99">
        <f t="shared" si="77"/>
        <v>6.5973333333333338E-6</v>
      </c>
      <c r="P2003" s="99">
        <f t="shared" si="77"/>
        <v>1.7363533742331289E-6</v>
      </c>
      <c r="Q2003" s="99">
        <f t="shared" si="77"/>
        <v>5.4235746421267902E-7</v>
      </c>
      <c r="R2003" s="99">
        <f t="shared" si="77"/>
        <v>1.8415869120654395E-7</v>
      </c>
      <c r="S2003" s="101"/>
      <c r="T2003" s="99">
        <v>5.9699999999999998E-18</v>
      </c>
      <c r="U2003" s="99">
        <v>2.4099999999999999E-11</v>
      </c>
      <c r="V2003" s="99">
        <v>3.1000000000000002E-10</v>
      </c>
      <c r="W2003" s="99">
        <v>2.5000000000000001E-9</v>
      </c>
      <c r="X2003" s="99">
        <v>9.5800000000000004E-9</v>
      </c>
      <c r="Y2003" s="99">
        <v>2.2999999999999999E-9</v>
      </c>
      <c r="Z2003" s="99">
        <v>1.63E-9</v>
      </c>
      <c r="AA2003" s="99">
        <v>4.2900000000000002E-10</v>
      </c>
      <c r="AB2003" s="99">
        <v>1.34E-10</v>
      </c>
      <c r="AC2003" s="99">
        <v>4.5499999999999998E-11</v>
      </c>
    </row>
    <row r="2004" spans="1:29" s="98" customFormat="1" x14ac:dyDescent="0.25">
      <c r="A2004" s="98" t="s">
        <v>168</v>
      </c>
      <c r="B2004" s="98" t="s">
        <v>237</v>
      </c>
      <c r="C2004" s="98" t="s">
        <v>297</v>
      </c>
      <c r="D2004" s="98">
        <v>2017</v>
      </c>
      <c r="E2004" s="98">
        <v>2016</v>
      </c>
      <c r="F2004" s="98" t="s">
        <v>272</v>
      </c>
      <c r="G2004" s="98" t="s">
        <v>273</v>
      </c>
      <c r="H2004" s="98" t="s">
        <v>275</v>
      </c>
      <c r="I2004" s="99">
        <f t="shared" si="78"/>
        <v>4.0191116564417179E-12</v>
      </c>
      <c r="J2004" s="99">
        <f t="shared" si="78"/>
        <v>6.0711656441717799E-6</v>
      </c>
      <c r="K2004" s="99">
        <f t="shared" si="78"/>
        <v>6.233063394683026E-5</v>
      </c>
      <c r="L2004" s="99">
        <f t="shared" si="78"/>
        <v>1.9265832310838449E-4</v>
      </c>
      <c r="M2004" s="99">
        <f t="shared" si="78"/>
        <v>3.5172286298568509E-4</v>
      </c>
      <c r="N2004" s="99">
        <f t="shared" si="77"/>
        <v>4.0879182004089974E-5</v>
      </c>
      <c r="O2004" s="99">
        <f t="shared" si="77"/>
        <v>1.6918314928425358E-5</v>
      </c>
      <c r="P2004" s="99">
        <f t="shared" si="77"/>
        <v>4.4521881390593048E-6</v>
      </c>
      <c r="Q2004" s="99">
        <f t="shared" si="77"/>
        <v>1.8942036809815952E-6</v>
      </c>
      <c r="R2004" s="99">
        <f t="shared" si="77"/>
        <v>8.782952965235174E-7</v>
      </c>
      <c r="S2004" s="101"/>
      <c r="T2004" s="99">
        <v>9.9299999999999996E-16</v>
      </c>
      <c r="U2004" s="99">
        <v>1.5E-9</v>
      </c>
      <c r="V2004" s="99">
        <v>1.5399999999999999E-8</v>
      </c>
      <c r="W2004" s="99">
        <v>4.7600000000000003E-8</v>
      </c>
      <c r="X2004" s="99">
        <v>8.6900000000000004E-8</v>
      </c>
      <c r="Y2004" s="99">
        <v>1.0099999999999999E-8</v>
      </c>
      <c r="Z2004" s="99">
        <v>4.18E-9</v>
      </c>
      <c r="AA2004" s="99">
        <v>1.0999999999999999E-9</v>
      </c>
      <c r="AB2004" s="99">
        <v>4.6800000000000004E-10</v>
      </c>
      <c r="AC2004" s="99">
        <v>2.17E-10</v>
      </c>
    </row>
    <row r="2005" spans="1:29" s="98" customFormat="1" x14ac:dyDescent="0.25">
      <c r="A2005" s="98" t="s">
        <v>168</v>
      </c>
      <c r="B2005" s="98" t="s">
        <v>237</v>
      </c>
      <c r="C2005" s="98" t="s">
        <v>297</v>
      </c>
      <c r="D2005" s="98">
        <v>2017</v>
      </c>
      <c r="E2005" s="98">
        <v>2016</v>
      </c>
      <c r="F2005" s="98" t="s">
        <v>272</v>
      </c>
      <c r="G2005" s="98" t="s">
        <v>273</v>
      </c>
      <c r="H2005" s="98" t="s">
        <v>276</v>
      </c>
      <c r="I2005" s="99">
        <f t="shared" si="78"/>
        <v>5.3831002044989773E-9</v>
      </c>
      <c r="J2005" s="99">
        <f t="shared" si="78"/>
        <v>4.7355092024539875E-4</v>
      </c>
      <c r="K2005" s="99">
        <f t="shared" si="78"/>
        <v>3.8045971370143151E-3</v>
      </c>
      <c r="L2005" s="99">
        <f t="shared" si="78"/>
        <v>8.2567852760736197E-3</v>
      </c>
      <c r="M2005" s="99">
        <f t="shared" si="78"/>
        <v>1.4125578732106341E-2</v>
      </c>
      <c r="N2005" s="99">
        <f t="shared" si="77"/>
        <v>2.792736196319018E-3</v>
      </c>
      <c r="O2005" s="99">
        <f t="shared" si="77"/>
        <v>1.4530323108384461E-3</v>
      </c>
      <c r="P2005" s="99">
        <f t="shared" si="77"/>
        <v>4.3712392638036812E-4</v>
      </c>
      <c r="Q2005" s="99">
        <f t="shared" si="77"/>
        <v>1.5825505112474438E-4</v>
      </c>
      <c r="R2005" s="99">
        <f t="shared" si="77"/>
        <v>5.4235746421267891E-5</v>
      </c>
      <c r="S2005" s="101"/>
      <c r="T2005" s="99">
        <v>1.33E-12</v>
      </c>
      <c r="U2005" s="99">
        <v>1.17E-7</v>
      </c>
      <c r="V2005" s="99">
        <v>9.4E-7</v>
      </c>
      <c r="W2005" s="99">
        <v>2.04E-6</v>
      </c>
      <c r="X2005" s="99">
        <v>3.49E-6</v>
      </c>
      <c r="Y2005" s="99">
        <v>6.8999999999999996E-7</v>
      </c>
      <c r="Z2005" s="99">
        <v>3.5900000000000003E-7</v>
      </c>
      <c r="AA2005" s="99">
        <v>1.08E-7</v>
      </c>
      <c r="AB2005" s="99">
        <v>3.9099999999999999E-8</v>
      </c>
      <c r="AC2005" s="99">
        <v>1.3399999999999999E-8</v>
      </c>
    </row>
    <row r="2006" spans="1:29" s="98" customFormat="1" x14ac:dyDescent="0.25">
      <c r="A2006" s="98" t="s">
        <v>168</v>
      </c>
      <c r="B2006" s="98" t="s">
        <v>237</v>
      </c>
      <c r="C2006" s="98" t="s">
        <v>297</v>
      </c>
      <c r="D2006" s="98">
        <v>2017</v>
      </c>
      <c r="E2006" s="98">
        <v>2016</v>
      </c>
      <c r="F2006" s="98" t="s">
        <v>272</v>
      </c>
      <c r="G2006" s="98" t="s">
        <v>277</v>
      </c>
      <c r="H2006" s="98" t="s">
        <v>274</v>
      </c>
      <c r="I2006" s="99">
        <f t="shared" si="78"/>
        <v>4.0879182004089981E-9</v>
      </c>
      <c r="J2006" s="99">
        <f t="shared" si="78"/>
        <v>3.2177177914110433E-5</v>
      </c>
      <c r="K2006" s="99">
        <f t="shared" si="78"/>
        <v>8.1758364008179948E-5</v>
      </c>
      <c r="L2006" s="99">
        <f t="shared" si="78"/>
        <v>2.238236400817996E-4</v>
      </c>
      <c r="M2006" s="99">
        <f t="shared" si="78"/>
        <v>3.8531664621676897E-4</v>
      </c>
      <c r="N2006" s="99">
        <f t="shared" si="77"/>
        <v>6.7592310838445816E-5</v>
      </c>
      <c r="O2006" s="99">
        <f t="shared" si="77"/>
        <v>4.9378813905930473E-5</v>
      </c>
      <c r="P2006" s="99">
        <f t="shared" si="77"/>
        <v>1.7727803680981596E-5</v>
      </c>
      <c r="Q2006" s="99">
        <f t="shared" si="77"/>
        <v>7.5282453987730064E-6</v>
      </c>
      <c r="R2006" s="99">
        <f t="shared" si="77"/>
        <v>3.0112981595092028E-6</v>
      </c>
      <c r="S2006" s="101"/>
      <c r="T2006" s="99">
        <v>1.0099999999999999E-12</v>
      </c>
      <c r="U2006" s="99">
        <v>7.9500000000000001E-9</v>
      </c>
      <c r="V2006" s="99">
        <v>2.0199999999999999E-8</v>
      </c>
      <c r="W2006" s="99">
        <v>5.5299999999999999E-8</v>
      </c>
      <c r="X2006" s="99">
        <v>9.5200000000000005E-8</v>
      </c>
      <c r="Y2006" s="99">
        <v>1.6700000000000001E-8</v>
      </c>
      <c r="Z2006" s="99">
        <v>1.22E-8</v>
      </c>
      <c r="AA2006" s="99">
        <v>4.3800000000000002E-9</v>
      </c>
      <c r="AB2006" s="99">
        <v>1.86E-9</v>
      </c>
      <c r="AC2006" s="99">
        <v>7.4400000000000002E-10</v>
      </c>
    </row>
    <row r="2007" spans="1:29" s="98" customFormat="1" x14ac:dyDescent="0.25">
      <c r="A2007" s="98" t="s">
        <v>168</v>
      </c>
      <c r="B2007" s="98" t="s">
        <v>237</v>
      </c>
      <c r="C2007" s="98" t="s">
        <v>297</v>
      </c>
      <c r="D2007" s="98">
        <v>2017</v>
      </c>
      <c r="E2007" s="98">
        <v>2016</v>
      </c>
      <c r="F2007" s="98" t="s">
        <v>272</v>
      </c>
      <c r="G2007" s="98" t="s">
        <v>277</v>
      </c>
      <c r="H2007" s="98" t="s">
        <v>275</v>
      </c>
      <c r="I2007" s="99">
        <f t="shared" si="78"/>
        <v>5.0188302658486703E-9</v>
      </c>
      <c r="J2007" s="99">
        <f t="shared" si="78"/>
        <v>3.7034110429447851E-5</v>
      </c>
      <c r="K2007" s="99">
        <f t="shared" si="78"/>
        <v>2.5660793456032719E-4</v>
      </c>
      <c r="L2007" s="99">
        <f t="shared" si="78"/>
        <v>4.7355092024539875E-4</v>
      </c>
      <c r="M2007" s="99">
        <f t="shared" si="78"/>
        <v>1.1454265848670755E-3</v>
      </c>
      <c r="N2007" s="99">
        <f t="shared" si="77"/>
        <v>4.1688670756646217E-4</v>
      </c>
      <c r="O2007" s="99">
        <f t="shared" si="77"/>
        <v>2.7684515337423314E-4</v>
      </c>
      <c r="P2007" s="99">
        <f t="shared" si="77"/>
        <v>8.5401063394683035E-5</v>
      </c>
      <c r="Q2007" s="99">
        <f t="shared" si="77"/>
        <v>3.0072507157464214E-5</v>
      </c>
      <c r="R2007" s="99">
        <f t="shared" si="77"/>
        <v>1.0118609406952966E-5</v>
      </c>
      <c r="S2007" s="101"/>
      <c r="T2007" s="99">
        <v>1.24E-12</v>
      </c>
      <c r="U2007" s="99">
        <v>9.1499999999999992E-9</v>
      </c>
      <c r="V2007" s="99">
        <v>6.3399999999999999E-8</v>
      </c>
      <c r="W2007" s="99">
        <v>1.17E-7</v>
      </c>
      <c r="X2007" s="99">
        <v>2.8299999999999998E-7</v>
      </c>
      <c r="Y2007" s="99">
        <v>1.03E-7</v>
      </c>
      <c r="Z2007" s="99">
        <v>6.8400000000000004E-8</v>
      </c>
      <c r="AA2007" s="99">
        <v>2.11E-8</v>
      </c>
      <c r="AB2007" s="99">
        <v>7.4300000000000002E-9</v>
      </c>
      <c r="AC2007" s="99">
        <v>2.5000000000000001E-9</v>
      </c>
    </row>
    <row r="2008" spans="1:29" s="98" customFormat="1" x14ac:dyDescent="0.25">
      <c r="A2008" s="98" t="s">
        <v>168</v>
      </c>
      <c r="B2008" s="98" t="s">
        <v>237</v>
      </c>
      <c r="C2008" s="98" t="s">
        <v>297</v>
      </c>
      <c r="D2008" s="98">
        <v>2017</v>
      </c>
      <c r="E2008" s="98">
        <v>2016</v>
      </c>
      <c r="F2008" s="98" t="s">
        <v>272</v>
      </c>
      <c r="G2008" s="98" t="s">
        <v>277</v>
      </c>
      <c r="H2008" s="98" t="s">
        <v>276</v>
      </c>
      <c r="I2008" s="99">
        <f t="shared" si="78"/>
        <v>1.5258862985685071E-8</v>
      </c>
      <c r="J2008" s="99">
        <f t="shared" si="78"/>
        <v>1.7525431492842536E-3</v>
      </c>
      <c r="K2008" s="99">
        <f t="shared" si="78"/>
        <v>6.6782822085889575E-3</v>
      </c>
      <c r="L2008" s="99">
        <f t="shared" si="78"/>
        <v>8.3782085889570566E-3</v>
      </c>
      <c r="M2008" s="99">
        <f t="shared" si="78"/>
        <v>9.4710184049079764E-3</v>
      </c>
      <c r="N2008" s="99">
        <f t="shared" si="77"/>
        <v>1.675641717791411E-3</v>
      </c>
      <c r="O2008" s="99">
        <f t="shared" si="77"/>
        <v>5.4640490797546013E-4</v>
      </c>
      <c r="P2008" s="99">
        <f t="shared" si="77"/>
        <v>1.3599411042944788E-4</v>
      </c>
      <c r="Q2008" s="99">
        <f t="shared" si="77"/>
        <v>5.1402535787321065E-5</v>
      </c>
      <c r="R2008" s="99">
        <f t="shared" si="77"/>
        <v>1.8011124744376281E-5</v>
      </c>
      <c r="S2008" s="101"/>
      <c r="T2008" s="99">
        <v>3.7700000000000003E-12</v>
      </c>
      <c r="U2008" s="99">
        <v>4.3300000000000003E-7</v>
      </c>
      <c r="V2008" s="99">
        <v>1.6500000000000001E-6</v>
      </c>
      <c r="W2008" s="99">
        <v>2.0700000000000001E-6</v>
      </c>
      <c r="X2008" s="99">
        <v>2.34E-6</v>
      </c>
      <c r="Y2008" s="99">
        <v>4.1399999999999997E-7</v>
      </c>
      <c r="Z2008" s="99">
        <v>1.35E-7</v>
      </c>
      <c r="AA2008" s="99">
        <v>3.3600000000000003E-8</v>
      </c>
      <c r="AB2008" s="99">
        <v>1.27E-8</v>
      </c>
      <c r="AC2008" s="99">
        <v>4.4500000000000001E-9</v>
      </c>
    </row>
    <row r="2009" spans="1:29" s="98" customFormat="1" x14ac:dyDescent="0.25">
      <c r="A2009" s="98" t="s">
        <v>168</v>
      </c>
      <c r="B2009" s="98" t="s">
        <v>237</v>
      </c>
      <c r="C2009" s="98" t="s">
        <v>297</v>
      </c>
      <c r="D2009" s="98">
        <v>2017</v>
      </c>
      <c r="E2009" s="98">
        <v>2016</v>
      </c>
      <c r="F2009" s="98" t="s">
        <v>272</v>
      </c>
      <c r="G2009" s="98" t="s">
        <v>278</v>
      </c>
      <c r="H2009" s="98" t="s">
        <v>274</v>
      </c>
      <c r="I2009" s="99">
        <f t="shared" si="78"/>
        <v>1.7295038540191904E-9</v>
      </c>
      <c r="J2009" s="99">
        <f t="shared" si="78"/>
        <v>1.3613421425200575E-5</v>
      </c>
      <c r="K2009" s="99">
        <f t="shared" si="78"/>
        <v>3.4590077080383843E-5</v>
      </c>
      <c r="L2009" s="99">
        <f t="shared" si="78"/>
        <v>9.4694616957684253E-5</v>
      </c>
      <c r="M2009" s="99">
        <f t="shared" si="78"/>
        <v>1.6301858109171003E-4</v>
      </c>
      <c r="N2009" s="99">
        <f t="shared" si="77"/>
        <v>2.8596746893188629E-5</v>
      </c>
      <c r="O2009" s="99">
        <f t="shared" si="77"/>
        <v>2.0891036652509041E-5</v>
      </c>
      <c r="P2009" s="99">
        <f t="shared" si="77"/>
        <v>7.5002246342614316E-6</v>
      </c>
      <c r="Q2009" s="99">
        <f t="shared" si="77"/>
        <v>3.1850268994808876E-6</v>
      </c>
      <c r="R2009" s="99">
        <f t="shared" si="77"/>
        <v>1.2740107597923557E-6</v>
      </c>
      <c r="S2009" s="101"/>
      <c r="T2009" s="99">
        <v>4.2730769230769201E-13</v>
      </c>
      <c r="U2009" s="99">
        <v>3.3634615384615401E-9</v>
      </c>
      <c r="V2009" s="99">
        <v>8.5461538461538495E-9</v>
      </c>
      <c r="W2009" s="99">
        <v>2.3396153846153799E-8</v>
      </c>
      <c r="X2009" s="99">
        <v>4.0276923076923101E-8</v>
      </c>
      <c r="Y2009" s="99">
        <v>7.0653846153846198E-9</v>
      </c>
      <c r="Z2009" s="99">
        <v>5.1615384615384601E-9</v>
      </c>
      <c r="AA2009" s="99">
        <v>1.8530769230769201E-9</v>
      </c>
      <c r="AB2009" s="99">
        <v>7.8692307692307701E-10</v>
      </c>
      <c r="AC2009" s="99">
        <v>3.14769230769231E-10</v>
      </c>
    </row>
    <row r="2010" spans="1:29" s="98" customFormat="1" x14ac:dyDescent="0.25">
      <c r="A2010" s="98" t="s">
        <v>168</v>
      </c>
      <c r="B2010" s="98" t="s">
        <v>237</v>
      </c>
      <c r="C2010" s="98" t="s">
        <v>297</v>
      </c>
      <c r="D2010" s="98">
        <v>2017</v>
      </c>
      <c r="E2010" s="98">
        <v>2016</v>
      </c>
      <c r="F2010" s="98" t="s">
        <v>272</v>
      </c>
      <c r="G2010" s="98" t="s">
        <v>278</v>
      </c>
      <c r="H2010" s="98" t="s">
        <v>275</v>
      </c>
      <c r="I2010" s="99">
        <f t="shared" si="78"/>
        <v>2.1233512663205933E-9</v>
      </c>
      <c r="J2010" s="99">
        <f t="shared" si="78"/>
        <v>1.56682774893818E-5</v>
      </c>
      <c r="K2010" s="99">
        <f t="shared" si="78"/>
        <v>1.0856489539090758E-4</v>
      </c>
      <c r="L2010" s="99">
        <f t="shared" si="78"/>
        <v>2.0034846625766872E-4</v>
      </c>
      <c r="M2010" s="99">
        <f t="shared" si="78"/>
        <v>4.8460355513606961E-4</v>
      </c>
      <c r="N2010" s="99">
        <f t="shared" si="77"/>
        <v>1.7637514550888794E-4</v>
      </c>
      <c r="O2010" s="99">
        <f t="shared" si="77"/>
        <v>1.1712679565832925E-4</v>
      </c>
      <c r="P2010" s="99">
        <f t="shared" si="77"/>
        <v>3.6131219128519756E-5</v>
      </c>
      <c r="Q2010" s="99">
        <f t="shared" si="77"/>
        <v>1.2722983797388712E-5</v>
      </c>
      <c r="R2010" s="99">
        <f t="shared" si="77"/>
        <v>4.2809501337108796E-6</v>
      </c>
      <c r="S2010" s="101"/>
      <c r="T2010" s="99">
        <v>5.2461538461538503E-13</v>
      </c>
      <c r="U2010" s="99">
        <v>3.8711538461538498E-9</v>
      </c>
      <c r="V2010" s="99">
        <v>2.6823076923076901E-8</v>
      </c>
      <c r="W2010" s="99">
        <v>4.95E-8</v>
      </c>
      <c r="X2010" s="99">
        <v>1.19730769230769E-7</v>
      </c>
      <c r="Y2010" s="99">
        <v>4.3576923076923098E-8</v>
      </c>
      <c r="Z2010" s="99">
        <v>2.89384615384615E-8</v>
      </c>
      <c r="AA2010" s="99">
        <v>8.9269230769230801E-9</v>
      </c>
      <c r="AB2010" s="99">
        <v>3.1434615384615401E-9</v>
      </c>
      <c r="AC2010" s="99">
        <v>1.0576923076923101E-9</v>
      </c>
    </row>
    <row r="2011" spans="1:29" s="98" customFormat="1" x14ac:dyDescent="0.25">
      <c r="A2011" s="98" t="s">
        <v>168</v>
      </c>
      <c r="B2011" s="98" t="s">
        <v>237</v>
      </c>
      <c r="C2011" s="98" t="s">
        <v>297</v>
      </c>
      <c r="D2011" s="98">
        <v>2017</v>
      </c>
      <c r="E2011" s="98">
        <v>2016</v>
      </c>
      <c r="F2011" s="98" t="s">
        <v>272</v>
      </c>
      <c r="G2011" s="98" t="s">
        <v>278</v>
      </c>
      <c r="H2011" s="98" t="s">
        <v>276</v>
      </c>
      <c r="I2011" s="99">
        <f t="shared" si="78"/>
        <v>6.455672801635992E-9</v>
      </c>
      <c r="J2011" s="99">
        <f t="shared" si="78"/>
        <v>7.4146056315872396E-4</v>
      </c>
      <c r="K2011" s="99">
        <f t="shared" si="78"/>
        <v>2.8254270882491733E-3</v>
      </c>
      <c r="L2011" s="99">
        <f t="shared" si="78"/>
        <v>3.5446267107126016E-3</v>
      </c>
      <c r="M2011" s="99">
        <f t="shared" si="78"/>
        <v>4.0069693251533747E-3</v>
      </c>
      <c r="N2011" s="99">
        <f t="shared" si="77"/>
        <v>7.089253421425194E-4</v>
      </c>
      <c r="O2011" s="99">
        <f t="shared" si="77"/>
        <v>2.3117130722038689E-4</v>
      </c>
      <c r="P2011" s="99">
        <f t="shared" si="77"/>
        <v>5.7535969797074037E-5</v>
      </c>
      <c r="Q2011" s="99">
        <f t="shared" si="77"/>
        <v>2.1747226679251209E-5</v>
      </c>
      <c r="R2011" s="99">
        <f t="shared" si="77"/>
        <v>7.6200912380053582E-6</v>
      </c>
      <c r="S2011" s="101"/>
      <c r="T2011" s="99">
        <v>1.595E-12</v>
      </c>
      <c r="U2011" s="99">
        <v>1.83192307692308E-7</v>
      </c>
      <c r="V2011" s="99">
        <v>6.9807692307692295E-7</v>
      </c>
      <c r="W2011" s="99">
        <v>8.7576923076923098E-7</v>
      </c>
      <c r="X2011" s="99">
        <v>9.9000000000000005E-7</v>
      </c>
      <c r="Y2011" s="99">
        <v>1.7515384615384599E-7</v>
      </c>
      <c r="Z2011" s="99">
        <v>5.7115384615384599E-8</v>
      </c>
      <c r="AA2011" s="99">
        <v>1.42153846153846E-8</v>
      </c>
      <c r="AB2011" s="99">
        <v>5.3730769230769197E-9</v>
      </c>
      <c r="AC2011" s="99">
        <v>1.88269230769231E-9</v>
      </c>
    </row>
    <row r="2012" spans="1:29" s="98" customFormat="1" x14ac:dyDescent="0.25">
      <c r="A2012" s="98" t="s">
        <v>168</v>
      </c>
      <c r="B2012" s="98" t="s">
        <v>237</v>
      </c>
      <c r="C2012" s="98" t="s">
        <v>297</v>
      </c>
      <c r="D2012" s="98">
        <v>2017</v>
      </c>
      <c r="E2012" s="98">
        <v>2016</v>
      </c>
      <c r="F2012" s="98" t="s">
        <v>279</v>
      </c>
      <c r="G2012" s="98" t="s">
        <v>273</v>
      </c>
      <c r="H2012" s="98" t="s">
        <v>274</v>
      </c>
      <c r="I2012" s="99">
        <f t="shared" si="78"/>
        <v>0</v>
      </c>
      <c r="J2012" s="99">
        <f t="shared" si="78"/>
        <v>0</v>
      </c>
      <c r="K2012" s="99">
        <f t="shared" si="78"/>
        <v>0</v>
      </c>
      <c r="L2012" s="99">
        <f t="shared" si="78"/>
        <v>0</v>
      </c>
      <c r="M2012" s="99">
        <f t="shared" si="78"/>
        <v>0</v>
      </c>
      <c r="N2012" s="99">
        <f t="shared" si="77"/>
        <v>0</v>
      </c>
      <c r="O2012" s="99">
        <f t="shared" si="77"/>
        <v>0</v>
      </c>
      <c r="P2012" s="99">
        <f t="shared" si="77"/>
        <v>0</v>
      </c>
      <c r="Q2012" s="99">
        <f t="shared" si="77"/>
        <v>0</v>
      </c>
      <c r="R2012" s="99">
        <f t="shared" si="77"/>
        <v>0</v>
      </c>
      <c r="S2012" s="101"/>
      <c r="T2012" s="99">
        <v>0</v>
      </c>
      <c r="U2012" s="99">
        <v>0</v>
      </c>
      <c r="V2012" s="99">
        <v>0</v>
      </c>
      <c r="W2012" s="99">
        <v>0</v>
      </c>
      <c r="X2012" s="99">
        <v>0</v>
      </c>
      <c r="Y2012" s="99">
        <v>0</v>
      </c>
      <c r="Z2012" s="99">
        <v>0</v>
      </c>
      <c r="AA2012" s="99">
        <v>0</v>
      </c>
      <c r="AB2012" s="99">
        <v>0</v>
      </c>
      <c r="AC2012" s="99">
        <v>0</v>
      </c>
    </row>
    <row r="2013" spans="1:29" s="98" customFormat="1" x14ac:dyDescent="0.25">
      <c r="A2013" s="98" t="s">
        <v>168</v>
      </c>
      <c r="B2013" s="98" t="s">
        <v>237</v>
      </c>
      <c r="C2013" s="98" t="s">
        <v>297</v>
      </c>
      <c r="D2013" s="98">
        <v>2017</v>
      </c>
      <c r="E2013" s="98">
        <v>2016</v>
      </c>
      <c r="F2013" s="98" t="s">
        <v>279</v>
      </c>
      <c r="G2013" s="98" t="s">
        <v>273</v>
      </c>
      <c r="H2013" s="98" t="s">
        <v>275</v>
      </c>
      <c r="I2013" s="99">
        <f t="shared" si="78"/>
        <v>0</v>
      </c>
      <c r="J2013" s="99">
        <f t="shared" si="78"/>
        <v>0</v>
      </c>
      <c r="K2013" s="99">
        <f t="shared" si="78"/>
        <v>0</v>
      </c>
      <c r="L2013" s="99">
        <f t="shared" si="78"/>
        <v>0</v>
      </c>
      <c r="M2013" s="99">
        <f t="shared" si="78"/>
        <v>0</v>
      </c>
      <c r="N2013" s="99">
        <f t="shared" si="77"/>
        <v>0</v>
      </c>
      <c r="O2013" s="99">
        <f t="shared" si="77"/>
        <v>0</v>
      </c>
      <c r="P2013" s="99">
        <f t="shared" si="77"/>
        <v>0</v>
      </c>
      <c r="Q2013" s="99">
        <f t="shared" si="77"/>
        <v>0</v>
      </c>
      <c r="R2013" s="99">
        <f t="shared" si="77"/>
        <v>0</v>
      </c>
      <c r="S2013" s="101"/>
      <c r="T2013" s="99">
        <v>0</v>
      </c>
      <c r="U2013" s="99">
        <v>0</v>
      </c>
      <c r="V2013" s="99">
        <v>0</v>
      </c>
      <c r="W2013" s="99">
        <v>0</v>
      </c>
      <c r="X2013" s="99">
        <v>0</v>
      </c>
      <c r="Y2013" s="99">
        <v>0</v>
      </c>
      <c r="Z2013" s="99">
        <v>0</v>
      </c>
      <c r="AA2013" s="99">
        <v>0</v>
      </c>
      <c r="AB2013" s="99">
        <v>0</v>
      </c>
      <c r="AC2013" s="99">
        <v>0</v>
      </c>
    </row>
    <row r="2014" spans="1:29" s="98" customFormat="1" x14ac:dyDescent="0.25">
      <c r="A2014" s="98" t="s">
        <v>168</v>
      </c>
      <c r="B2014" s="98" t="s">
        <v>237</v>
      </c>
      <c r="C2014" s="98" t="s">
        <v>297</v>
      </c>
      <c r="D2014" s="98">
        <v>2017</v>
      </c>
      <c r="E2014" s="98">
        <v>2016</v>
      </c>
      <c r="F2014" s="98" t="s">
        <v>279</v>
      </c>
      <c r="G2014" s="98" t="s">
        <v>273</v>
      </c>
      <c r="H2014" s="98" t="s">
        <v>276</v>
      </c>
      <c r="I2014" s="99">
        <f t="shared" si="78"/>
        <v>0</v>
      </c>
      <c r="J2014" s="99">
        <f t="shared" si="78"/>
        <v>0</v>
      </c>
      <c r="K2014" s="99">
        <f t="shared" si="78"/>
        <v>0</v>
      </c>
      <c r="L2014" s="99">
        <f t="shared" si="78"/>
        <v>0</v>
      </c>
      <c r="M2014" s="99">
        <f t="shared" si="78"/>
        <v>0</v>
      </c>
      <c r="N2014" s="99">
        <f t="shared" si="77"/>
        <v>0</v>
      </c>
      <c r="O2014" s="99">
        <f t="shared" si="77"/>
        <v>0</v>
      </c>
      <c r="P2014" s="99">
        <f t="shared" si="77"/>
        <v>0</v>
      </c>
      <c r="Q2014" s="99">
        <f t="shared" si="77"/>
        <v>0</v>
      </c>
      <c r="R2014" s="99">
        <f t="shared" si="77"/>
        <v>0</v>
      </c>
      <c r="S2014" s="101"/>
      <c r="T2014" s="99">
        <v>0</v>
      </c>
      <c r="U2014" s="99">
        <v>0</v>
      </c>
      <c r="V2014" s="99">
        <v>0</v>
      </c>
      <c r="W2014" s="99">
        <v>0</v>
      </c>
      <c r="X2014" s="99">
        <v>0</v>
      </c>
      <c r="Y2014" s="99">
        <v>0</v>
      </c>
      <c r="Z2014" s="99">
        <v>0</v>
      </c>
      <c r="AA2014" s="99">
        <v>0</v>
      </c>
      <c r="AB2014" s="99">
        <v>0</v>
      </c>
      <c r="AC2014" s="99">
        <v>0</v>
      </c>
    </row>
    <row r="2015" spans="1:29" s="98" customFormat="1" x14ac:dyDescent="0.25">
      <c r="A2015" s="98" t="s">
        <v>168</v>
      </c>
      <c r="B2015" s="98" t="s">
        <v>237</v>
      </c>
      <c r="C2015" s="98" t="s">
        <v>297</v>
      </c>
      <c r="D2015" s="98">
        <v>2017</v>
      </c>
      <c r="E2015" s="98">
        <v>2016</v>
      </c>
      <c r="F2015" s="98" t="s">
        <v>279</v>
      </c>
      <c r="G2015" s="98" t="s">
        <v>277</v>
      </c>
      <c r="H2015" s="98" t="s">
        <v>274</v>
      </c>
      <c r="I2015" s="99">
        <f t="shared" si="78"/>
        <v>0</v>
      </c>
      <c r="J2015" s="99">
        <f t="shared" si="78"/>
        <v>0</v>
      </c>
      <c r="K2015" s="99">
        <f t="shared" si="78"/>
        <v>0</v>
      </c>
      <c r="L2015" s="99">
        <f t="shared" si="78"/>
        <v>0</v>
      </c>
      <c r="M2015" s="99">
        <f t="shared" si="78"/>
        <v>0</v>
      </c>
      <c r="N2015" s="99">
        <f t="shared" si="77"/>
        <v>0</v>
      </c>
      <c r="O2015" s="99">
        <f t="shared" si="77"/>
        <v>0</v>
      </c>
      <c r="P2015" s="99">
        <f t="shared" si="77"/>
        <v>0</v>
      </c>
      <c r="Q2015" s="99">
        <f t="shared" si="77"/>
        <v>0</v>
      </c>
      <c r="R2015" s="99">
        <f t="shared" si="77"/>
        <v>0</v>
      </c>
      <c r="S2015" s="101"/>
      <c r="T2015" s="99">
        <v>0</v>
      </c>
      <c r="U2015" s="99">
        <v>0</v>
      </c>
      <c r="V2015" s="99">
        <v>0</v>
      </c>
      <c r="W2015" s="99">
        <v>0</v>
      </c>
      <c r="X2015" s="99">
        <v>0</v>
      </c>
      <c r="Y2015" s="99">
        <v>0</v>
      </c>
      <c r="Z2015" s="99">
        <v>0</v>
      </c>
      <c r="AA2015" s="99">
        <v>0</v>
      </c>
      <c r="AB2015" s="99">
        <v>0</v>
      </c>
      <c r="AC2015" s="99">
        <v>0</v>
      </c>
    </row>
    <row r="2016" spans="1:29" s="98" customFormat="1" x14ac:dyDescent="0.25">
      <c r="A2016" s="98" t="s">
        <v>168</v>
      </c>
      <c r="B2016" s="98" t="s">
        <v>237</v>
      </c>
      <c r="C2016" s="98" t="s">
        <v>297</v>
      </c>
      <c r="D2016" s="98">
        <v>2017</v>
      </c>
      <c r="E2016" s="98">
        <v>2016</v>
      </c>
      <c r="F2016" s="98" t="s">
        <v>279</v>
      </c>
      <c r="G2016" s="98" t="s">
        <v>277</v>
      </c>
      <c r="H2016" s="98" t="s">
        <v>275</v>
      </c>
      <c r="I2016" s="99">
        <f t="shared" si="78"/>
        <v>0</v>
      </c>
      <c r="J2016" s="99">
        <f t="shared" si="78"/>
        <v>0</v>
      </c>
      <c r="K2016" s="99">
        <f t="shared" si="78"/>
        <v>0</v>
      </c>
      <c r="L2016" s="99">
        <f t="shared" si="78"/>
        <v>0</v>
      </c>
      <c r="M2016" s="99">
        <f t="shared" si="78"/>
        <v>0</v>
      </c>
      <c r="N2016" s="99">
        <f t="shared" si="77"/>
        <v>0</v>
      </c>
      <c r="O2016" s="99">
        <f t="shared" si="77"/>
        <v>0</v>
      </c>
      <c r="P2016" s="99">
        <f t="shared" si="77"/>
        <v>0</v>
      </c>
      <c r="Q2016" s="99">
        <f t="shared" si="77"/>
        <v>0</v>
      </c>
      <c r="R2016" s="99">
        <f t="shared" si="77"/>
        <v>0</v>
      </c>
      <c r="S2016" s="101"/>
      <c r="T2016" s="99">
        <v>0</v>
      </c>
      <c r="U2016" s="99">
        <v>0</v>
      </c>
      <c r="V2016" s="99">
        <v>0</v>
      </c>
      <c r="W2016" s="99">
        <v>0</v>
      </c>
      <c r="X2016" s="99">
        <v>0</v>
      </c>
      <c r="Y2016" s="99">
        <v>0</v>
      </c>
      <c r="Z2016" s="99">
        <v>0</v>
      </c>
      <c r="AA2016" s="99">
        <v>0</v>
      </c>
      <c r="AB2016" s="99">
        <v>0</v>
      </c>
      <c r="AC2016" s="99">
        <v>0</v>
      </c>
    </row>
    <row r="2017" spans="1:29" s="98" customFormat="1" x14ac:dyDescent="0.25">
      <c r="A2017" s="98" t="s">
        <v>168</v>
      </c>
      <c r="B2017" s="98" t="s">
        <v>237</v>
      </c>
      <c r="C2017" s="98" t="s">
        <v>297</v>
      </c>
      <c r="D2017" s="98">
        <v>2017</v>
      </c>
      <c r="E2017" s="98">
        <v>2016</v>
      </c>
      <c r="F2017" s="98" t="s">
        <v>279</v>
      </c>
      <c r="G2017" s="98" t="s">
        <v>277</v>
      </c>
      <c r="H2017" s="98" t="s">
        <v>276</v>
      </c>
      <c r="I2017" s="99">
        <f t="shared" si="78"/>
        <v>0</v>
      </c>
      <c r="J2017" s="99">
        <f t="shared" si="78"/>
        <v>0</v>
      </c>
      <c r="K2017" s="99">
        <f t="shared" si="78"/>
        <v>0</v>
      </c>
      <c r="L2017" s="99">
        <f t="shared" si="78"/>
        <v>0</v>
      </c>
      <c r="M2017" s="99">
        <f t="shared" si="78"/>
        <v>0</v>
      </c>
      <c r="N2017" s="99">
        <f t="shared" si="77"/>
        <v>0</v>
      </c>
      <c r="O2017" s="99">
        <f t="shared" si="77"/>
        <v>0</v>
      </c>
      <c r="P2017" s="99">
        <f t="shared" si="77"/>
        <v>0</v>
      </c>
      <c r="Q2017" s="99">
        <f t="shared" si="77"/>
        <v>0</v>
      </c>
      <c r="R2017" s="99">
        <f t="shared" si="77"/>
        <v>0</v>
      </c>
      <c r="S2017" s="101"/>
      <c r="T2017" s="99">
        <v>0</v>
      </c>
      <c r="U2017" s="99">
        <v>0</v>
      </c>
      <c r="V2017" s="99">
        <v>0</v>
      </c>
      <c r="W2017" s="99">
        <v>0</v>
      </c>
      <c r="X2017" s="99">
        <v>0</v>
      </c>
      <c r="Y2017" s="99">
        <v>0</v>
      </c>
      <c r="Z2017" s="99">
        <v>0</v>
      </c>
      <c r="AA2017" s="99">
        <v>0</v>
      </c>
      <c r="AB2017" s="99">
        <v>0</v>
      </c>
      <c r="AC2017" s="99">
        <v>0</v>
      </c>
    </row>
    <row r="2018" spans="1:29" s="98" customFormat="1" x14ac:dyDescent="0.25">
      <c r="A2018" s="98" t="s">
        <v>168</v>
      </c>
      <c r="B2018" s="98" t="s">
        <v>237</v>
      </c>
      <c r="C2018" s="98" t="s">
        <v>297</v>
      </c>
      <c r="D2018" s="98">
        <v>2017</v>
      </c>
      <c r="E2018" s="98">
        <v>2016</v>
      </c>
      <c r="F2018" s="98" t="s">
        <v>279</v>
      </c>
      <c r="G2018" s="98" t="s">
        <v>278</v>
      </c>
      <c r="H2018" s="98" t="s">
        <v>274</v>
      </c>
      <c r="I2018" s="99">
        <f t="shared" si="78"/>
        <v>0</v>
      </c>
      <c r="J2018" s="99">
        <f t="shared" si="78"/>
        <v>0</v>
      </c>
      <c r="K2018" s="99">
        <f t="shared" si="78"/>
        <v>0</v>
      </c>
      <c r="L2018" s="99">
        <f t="shared" si="78"/>
        <v>0</v>
      </c>
      <c r="M2018" s="99">
        <f t="shared" si="78"/>
        <v>0</v>
      </c>
      <c r="N2018" s="99">
        <f t="shared" si="77"/>
        <v>0</v>
      </c>
      <c r="O2018" s="99">
        <f t="shared" si="77"/>
        <v>0</v>
      </c>
      <c r="P2018" s="99">
        <f t="shared" si="77"/>
        <v>0</v>
      </c>
      <c r="Q2018" s="99">
        <f t="shared" si="77"/>
        <v>0</v>
      </c>
      <c r="R2018" s="99">
        <f t="shared" si="77"/>
        <v>0</v>
      </c>
      <c r="S2018" s="101"/>
      <c r="T2018" s="99">
        <v>0</v>
      </c>
      <c r="U2018" s="99">
        <v>0</v>
      </c>
      <c r="V2018" s="99">
        <v>0</v>
      </c>
      <c r="W2018" s="99">
        <v>0</v>
      </c>
      <c r="X2018" s="99">
        <v>0</v>
      </c>
      <c r="Y2018" s="99">
        <v>0</v>
      </c>
      <c r="Z2018" s="99">
        <v>0</v>
      </c>
      <c r="AA2018" s="99">
        <v>0</v>
      </c>
      <c r="AB2018" s="99">
        <v>0</v>
      </c>
      <c r="AC2018" s="99">
        <v>0</v>
      </c>
    </row>
    <row r="2019" spans="1:29" s="98" customFormat="1" x14ac:dyDescent="0.25">
      <c r="A2019" s="98" t="s">
        <v>168</v>
      </c>
      <c r="B2019" s="98" t="s">
        <v>237</v>
      </c>
      <c r="C2019" s="98" t="s">
        <v>297</v>
      </c>
      <c r="D2019" s="98">
        <v>2017</v>
      </c>
      <c r="E2019" s="98">
        <v>2016</v>
      </c>
      <c r="F2019" s="98" t="s">
        <v>279</v>
      </c>
      <c r="G2019" s="98" t="s">
        <v>278</v>
      </c>
      <c r="H2019" s="98" t="s">
        <v>275</v>
      </c>
      <c r="I2019" s="99">
        <f t="shared" si="78"/>
        <v>0</v>
      </c>
      <c r="J2019" s="99">
        <f t="shared" si="78"/>
        <v>0</v>
      </c>
      <c r="K2019" s="99">
        <f t="shared" si="78"/>
        <v>0</v>
      </c>
      <c r="L2019" s="99">
        <f t="shared" si="78"/>
        <v>0</v>
      </c>
      <c r="M2019" s="99">
        <f t="shared" si="78"/>
        <v>0</v>
      </c>
      <c r="N2019" s="99">
        <f t="shared" ref="N2019:R2069" si="79">1000*98.96*Y2019/24.45</f>
        <v>0</v>
      </c>
      <c r="O2019" s="99">
        <f t="shared" si="79"/>
        <v>0</v>
      </c>
      <c r="P2019" s="99">
        <f t="shared" si="79"/>
        <v>0</v>
      </c>
      <c r="Q2019" s="99">
        <f t="shared" si="79"/>
        <v>0</v>
      </c>
      <c r="R2019" s="99">
        <f t="shared" si="79"/>
        <v>0</v>
      </c>
      <c r="S2019" s="101"/>
      <c r="T2019" s="99">
        <v>0</v>
      </c>
      <c r="U2019" s="99">
        <v>0</v>
      </c>
      <c r="V2019" s="99">
        <v>0</v>
      </c>
      <c r="W2019" s="99">
        <v>0</v>
      </c>
      <c r="X2019" s="99">
        <v>0</v>
      </c>
      <c r="Y2019" s="99">
        <v>0</v>
      </c>
      <c r="Z2019" s="99">
        <v>0</v>
      </c>
      <c r="AA2019" s="99">
        <v>0</v>
      </c>
      <c r="AB2019" s="99">
        <v>0</v>
      </c>
      <c r="AC2019" s="99">
        <v>0</v>
      </c>
    </row>
    <row r="2020" spans="1:29" s="98" customFormat="1" x14ac:dyDescent="0.25">
      <c r="A2020" s="98" t="s">
        <v>168</v>
      </c>
      <c r="B2020" s="98" t="s">
        <v>237</v>
      </c>
      <c r="C2020" s="98" t="s">
        <v>297</v>
      </c>
      <c r="D2020" s="98">
        <v>2017</v>
      </c>
      <c r="E2020" s="98">
        <v>2016</v>
      </c>
      <c r="F2020" s="98" t="s">
        <v>279</v>
      </c>
      <c r="G2020" s="98" t="s">
        <v>278</v>
      </c>
      <c r="H2020" s="98" t="s">
        <v>276</v>
      </c>
      <c r="I2020" s="99">
        <f t="shared" ref="I2020:M2070" si="80">1000*98.96*T2020/24.45</f>
        <v>0</v>
      </c>
      <c r="J2020" s="99">
        <f t="shared" si="80"/>
        <v>0</v>
      </c>
      <c r="K2020" s="99">
        <f t="shared" si="80"/>
        <v>0</v>
      </c>
      <c r="L2020" s="99">
        <f t="shared" si="80"/>
        <v>0</v>
      </c>
      <c r="M2020" s="99">
        <f t="shared" si="80"/>
        <v>0</v>
      </c>
      <c r="N2020" s="99">
        <f t="shared" si="79"/>
        <v>0</v>
      </c>
      <c r="O2020" s="99">
        <f t="shared" si="79"/>
        <v>0</v>
      </c>
      <c r="P2020" s="99">
        <f t="shared" si="79"/>
        <v>0</v>
      </c>
      <c r="Q2020" s="99">
        <f t="shared" si="79"/>
        <v>0</v>
      </c>
      <c r="R2020" s="99">
        <f t="shared" si="79"/>
        <v>0</v>
      </c>
      <c r="S2020" s="101"/>
      <c r="T2020" s="99">
        <v>0</v>
      </c>
      <c r="U2020" s="99">
        <v>0</v>
      </c>
      <c r="V2020" s="99">
        <v>0</v>
      </c>
      <c r="W2020" s="99">
        <v>0</v>
      </c>
      <c r="X2020" s="99">
        <v>0</v>
      </c>
      <c r="Y2020" s="99">
        <v>0</v>
      </c>
      <c r="Z2020" s="99">
        <v>0</v>
      </c>
      <c r="AA2020" s="99">
        <v>0</v>
      </c>
      <c r="AB2020" s="99">
        <v>0</v>
      </c>
      <c r="AC2020" s="99">
        <v>0</v>
      </c>
    </row>
    <row r="2021" spans="1:29" s="98" customFormat="1" x14ac:dyDescent="0.25">
      <c r="A2021" s="98" t="s">
        <v>168</v>
      </c>
      <c r="B2021" s="98" t="s">
        <v>237</v>
      </c>
      <c r="C2021" s="98" t="s">
        <v>297</v>
      </c>
      <c r="D2021" s="98">
        <v>2017</v>
      </c>
      <c r="E2021" s="98">
        <v>2016</v>
      </c>
      <c r="F2021" s="98" t="s">
        <v>280</v>
      </c>
      <c r="G2021" s="98" t="s">
        <v>273</v>
      </c>
      <c r="H2021" s="98" t="s">
        <v>274</v>
      </c>
      <c r="I2021" s="99">
        <f t="shared" si="80"/>
        <v>2.4163239263803678E-14</v>
      </c>
      <c r="J2021" s="99">
        <f t="shared" si="80"/>
        <v>9.7543394683026592E-8</v>
      </c>
      <c r="K2021" s="99">
        <f t="shared" si="80"/>
        <v>1.2547075664621676E-6</v>
      </c>
      <c r="L2021" s="99">
        <f t="shared" si="80"/>
        <v>1.0118609406952966E-5</v>
      </c>
      <c r="M2021" s="99">
        <f t="shared" si="80"/>
        <v>3.8774511247443765E-5</v>
      </c>
      <c r="N2021" s="99">
        <f t="shared" si="79"/>
        <v>9.3091206543967283E-6</v>
      </c>
      <c r="O2021" s="99">
        <f t="shared" si="79"/>
        <v>6.5973333333333338E-6</v>
      </c>
      <c r="P2021" s="99">
        <f t="shared" si="79"/>
        <v>1.7363533742331289E-6</v>
      </c>
      <c r="Q2021" s="99">
        <f t="shared" si="79"/>
        <v>5.4235746421267902E-7</v>
      </c>
      <c r="R2021" s="99">
        <f t="shared" si="79"/>
        <v>1.8415869120654395E-7</v>
      </c>
      <c r="S2021" s="101"/>
      <c r="T2021" s="99">
        <v>5.9699999999999998E-18</v>
      </c>
      <c r="U2021" s="99">
        <v>2.4099999999999999E-11</v>
      </c>
      <c r="V2021" s="99">
        <v>3.1000000000000002E-10</v>
      </c>
      <c r="W2021" s="99">
        <v>2.5000000000000001E-9</v>
      </c>
      <c r="X2021" s="99">
        <v>9.5800000000000004E-9</v>
      </c>
      <c r="Y2021" s="99">
        <v>2.2999999999999999E-9</v>
      </c>
      <c r="Z2021" s="99">
        <v>1.63E-9</v>
      </c>
      <c r="AA2021" s="99">
        <v>4.2900000000000002E-10</v>
      </c>
      <c r="AB2021" s="99">
        <v>1.34E-10</v>
      </c>
      <c r="AC2021" s="99">
        <v>4.5499999999999998E-11</v>
      </c>
    </row>
    <row r="2022" spans="1:29" s="98" customFormat="1" x14ac:dyDescent="0.25">
      <c r="A2022" s="98" t="s">
        <v>168</v>
      </c>
      <c r="B2022" s="98" t="s">
        <v>237</v>
      </c>
      <c r="C2022" s="98" t="s">
        <v>297</v>
      </c>
      <c r="D2022" s="98">
        <v>2017</v>
      </c>
      <c r="E2022" s="98">
        <v>2016</v>
      </c>
      <c r="F2022" s="98" t="s">
        <v>280</v>
      </c>
      <c r="G2022" s="98" t="s">
        <v>273</v>
      </c>
      <c r="H2022" s="98" t="s">
        <v>275</v>
      </c>
      <c r="I2022" s="99">
        <f t="shared" si="80"/>
        <v>4.0191116564417179E-12</v>
      </c>
      <c r="J2022" s="99">
        <f t="shared" si="80"/>
        <v>6.0711656441717799E-6</v>
      </c>
      <c r="K2022" s="99">
        <f t="shared" si="80"/>
        <v>6.233063394683026E-5</v>
      </c>
      <c r="L2022" s="99">
        <f t="shared" si="80"/>
        <v>1.9265832310838449E-4</v>
      </c>
      <c r="M2022" s="99">
        <f t="shared" si="80"/>
        <v>3.5172286298568509E-4</v>
      </c>
      <c r="N2022" s="99">
        <f t="shared" si="79"/>
        <v>4.0879182004089974E-5</v>
      </c>
      <c r="O2022" s="99">
        <f t="shared" si="79"/>
        <v>1.6918314928425358E-5</v>
      </c>
      <c r="P2022" s="99">
        <f t="shared" si="79"/>
        <v>4.4521881390593048E-6</v>
      </c>
      <c r="Q2022" s="99">
        <f t="shared" si="79"/>
        <v>1.8942036809815952E-6</v>
      </c>
      <c r="R2022" s="99">
        <f t="shared" si="79"/>
        <v>8.782952965235174E-7</v>
      </c>
      <c r="S2022" s="101"/>
      <c r="T2022" s="99">
        <v>9.9299999999999996E-16</v>
      </c>
      <c r="U2022" s="99">
        <v>1.5E-9</v>
      </c>
      <c r="V2022" s="99">
        <v>1.5399999999999999E-8</v>
      </c>
      <c r="W2022" s="99">
        <v>4.7600000000000003E-8</v>
      </c>
      <c r="X2022" s="99">
        <v>8.6900000000000004E-8</v>
      </c>
      <c r="Y2022" s="99">
        <v>1.0099999999999999E-8</v>
      </c>
      <c r="Z2022" s="99">
        <v>4.18E-9</v>
      </c>
      <c r="AA2022" s="99">
        <v>1.0999999999999999E-9</v>
      </c>
      <c r="AB2022" s="99">
        <v>4.6800000000000004E-10</v>
      </c>
      <c r="AC2022" s="99">
        <v>2.17E-10</v>
      </c>
    </row>
    <row r="2023" spans="1:29" s="98" customFormat="1" x14ac:dyDescent="0.25">
      <c r="A2023" s="98" t="s">
        <v>168</v>
      </c>
      <c r="B2023" s="98" t="s">
        <v>237</v>
      </c>
      <c r="C2023" s="98" t="s">
        <v>297</v>
      </c>
      <c r="D2023" s="98">
        <v>2017</v>
      </c>
      <c r="E2023" s="98">
        <v>2016</v>
      </c>
      <c r="F2023" s="98" t="s">
        <v>280</v>
      </c>
      <c r="G2023" s="98" t="s">
        <v>273</v>
      </c>
      <c r="H2023" s="98" t="s">
        <v>276</v>
      </c>
      <c r="I2023" s="99">
        <f t="shared" si="80"/>
        <v>5.3831002044989773E-9</v>
      </c>
      <c r="J2023" s="99">
        <f t="shared" si="80"/>
        <v>4.7355092024539875E-4</v>
      </c>
      <c r="K2023" s="99">
        <f t="shared" si="80"/>
        <v>3.8045971370143151E-3</v>
      </c>
      <c r="L2023" s="99">
        <f t="shared" si="80"/>
        <v>8.2567852760736197E-3</v>
      </c>
      <c r="M2023" s="99">
        <f t="shared" si="80"/>
        <v>1.4125578732106341E-2</v>
      </c>
      <c r="N2023" s="99">
        <f t="shared" si="79"/>
        <v>2.792736196319018E-3</v>
      </c>
      <c r="O2023" s="99">
        <f t="shared" si="79"/>
        <v>1.4530323108384461E-3</v>
      </c>
      <c r="P2023" s="99">
        <f t="shared" si="79"/>
        <v>4.3712392638036812E-4</v>
      </c>
      <c r="Q2023" s="99">
        <f t="shared" si="79"/>
        <v>1.5825505112474438E-4</v>
      </c>
      <c r="R2023" s="99">
        <f t="shared" si="79"/>
        <v>5.4235746421267891E-5</v>
      </c>
      <c r="S2023" s="101"/>
      <c r="T2023" s="99">
        <v>1.33E-12</v>
      </c>
      <c r="U2023" s="99">
        <v>1.17E-7</v>
      </c>
      <c r="V2023" s="99">
        <v>9.4E-7</v>
      </c>
      <c r="W2023" s="99">
        <v>2.04E-6</v>
      </c>
      <c r="X2023" s="99">
        <v>3.49E-6</v>
      </c>
      <c r="Y2023" s="99">
        <v>6.8999999999999996E-7</v>
      </c>
      <c r="Z2023" s="99">
        <v>3.5900000000000003E-7</v>
      </c>
      <c r="AA2023" s="99">
        <v>1.08E-7</v>
      </c>
      <c r="AB2023" s="99">
        <v>3.9099999999999999E-8</v>
      </c>
      <c r="AC2023" s="99">
        <v>1.3399999999999999E-8</v>
      </c>
    </row>
    <row r="2024" spans="1:29" s="98" customFormat="1" x14ac:dyDescent="0.25">
      <c r="A2024" s="98" t="s">
        <v>168</v>
      </c>
      <c r="B2024" s="98" t="s">
        <v>237</v>
      </c>
      <c r="C2024" s="98" t="s">
        <v>297</v>
      </c>
      <c r="D2024" s="98">
        <v>2017</v>
      </c>
      <c r="E2024" s="98">
        <v>2016</v>
      </c>
      <c r="F2024" s="98" t="s">
        <v>280</v>
      </c>
      <c r="G2024" s="98" t="s">
        <v>277</v>
      </c>
      <c r="H2024" s="98" t="s">
        <v>274</v>
      </c>
      <c r="I2024" s="99">
        <f t="shared" si="80"/>
        <v>4.0879182004089981E-9</v>
      </c>
      <c r="J2024" s="99">
        <f t="shared" si="80"/>
        <v>3.2177177914110433E-5</v>
      </c>
      <c r="K2024" s="99">
        <f t="shared" si="80"/>
        <v>8.1758364008179948E-5</v>
      </c>
      <c r="L2024" s="99">
        <f t="shared" si="80"/>
        <v>2.238236400817996E-4</v>
      </c>
      <c r="M2024" s="99">
        <f t="shared" si="80"/>
        <v>3.8531664621676897E-4</v>
      </c>
      <c r="N2024" s="99">
        <f t="shared" si="79"/>
        <v>6.7592310838445816E-5</v>
      </c>
      <c r="O2024" s="99">
        <f t="shared" si="79"/>
        <v>4.9378813905930473E-5</v>
      </c>
      <c r="P2024" s="99">
        <f t="shared" si="79"/>
        <v>1.7727803680981596E-5</v>
      </c>
      <c r="Q2024" s="99">
        <f t="shared" si="79"/>
        <v>7.5282453987730064E-6</v>
      </c>
      <c r="R2024" s="99">
        <f t="shared" si="79"/>
        <v>3.0112981595092028E-6</v>
      </c>
      <c r="S2024" s="101"/>
      <c r="T2024" s="99">
        <v>1.0099999999999999E-12</v>
      </c>
      <c r="U2024" s="99">
        <v>7.9500000000000001E-9</v>
      </c>
      <c r="V2024" s="99">
        <v>2.0199999999999999E-8</v>
      </c>
      <c r="W2024" s="99">
        <v>5.5299999999999999E-8</v>
      </c>
      <c r="X2024" s="99">
        <v>9.5200000000000005E-8</v>
      </c>
      <c r="Y2024" s="99">
        <v>1.6700000000000001E-8</v>
      </c>
      <c r="Z2024" s="99">
        <v>1.22E-8</v>
      </c>
      <c r="AA2024" s="99">
        <v>4.3800000000000002E-9</v>
      </c>
      <c r="AB2024" s="99">
        <v>1.86E-9</v>
      </c>
      <c r="AC2024" s="99">
        <v>7.4400000000000002E-10</v>
      </c>
    </row>
    <row r="2025" spans="1:29" s="98" customFormat="1" x14ac:dyDescent="0.25">
      <c r="A2025" s="98" t="s">
        <v>168</v>
      </c>
      <c r="B2025" s="98" t="s">
        <v>237</v>
      </c>
      <c r="C2025" s="98" t="s">
        <v>297</v>
      </c>
      <c r="D2025" s="98">
        <v>2017</v>
      </c>
      <c r="E2025" s="98">
        <v>2016</v>
      </c>
      <c r="F2025" s="98" t="s">
        <v>280</v>
      </c>
      <c r="G2025" s="98" t="s">
        <v>277</v>
      </c>
      <c r="H2025" s="98" t="s">
        <v>275</v>
      </c>
      <c r="I2025" s="99">
        <f t="shared" si="80"/>
        <v>5.0188302658486703E-9</v>
      </c>
      <c r="J2025" s="99">
        <f t="shared" si="80"/>
        <v>3.7034110429447851E-5</v>
      </c>
      <c r="K2025" s="99">
        <f t="shared" si="80"/>
        <v>2.5660793456032719E-4</v>
      </c>
      <c r="L2025" s="99">
        <f t="shared" si="80"/>
        <v>4.7355092024539875E-4</v>
      </c>
      <c r="M2025" s="99">
        <f t="shared" si="80"/>
        <v>1.1454265848670755E-3</v>
      </c>
      <c r="N2025" s="99">
        <f t="shared" si="79"/>
        <v>4.1688670756646217E-4</v>
      </c>
      <c r="O2025" s="99">
        <f t="shared" si="79"/>
        <v>2.7684515337423314E-4</v>
      </c>
      <c r="P2025" s="99">
        <f t="shared" si="79"/>
        <v>8.5401063394683035E-5</v>
      </c>
      <c r="Q2025" s="99">
        <f t="shared" si="79"/>
        <v>3.0072507157464214E-5</v>
      </c>
      <c r="R2025" s="99">
        <f t="shared" si="79"/>
        <v>1.0118609406952966E-5</v>
      </c>
      <c r="S2025" s="101"/>
      <c r="T2025" s="99">
        <v>1.24E-12</v>
      </c>
      <c r="U2025" s="99">
        <v>9.1499999999999992E-9</v>
      </c>
      <c r="V2025" s="99">
        <v>6.3399999999999999E-8</v>
      </c>
      <c r="W2025" s="99">
        <v>1.17E-7</v>
      </c>
      <c r="X2025" s="99">
        <v>2.8299999999999998E-7</v>
      </c>
      <c r="Y2025" s="99">
        <v>1.03E-7</v>
      </c>
      <c r="Z2025" s="99">
        <v>6.8400000000000004E-8</v>
      </c>
      <c r="AA2025" s="99">
        <v>2.11E-8</v>
      </c>
      <c r="AB2025" s="99">
        <v>7.4300000000000002E-9</v>
      </c>
      <c r="AC2025" s="99">
        <v>2.5000000000000001E-9</v>
      </c>
    </row>
    <row r="2026" spans="1:29" s="98" customFormat="1" x14ac:dyDescent="0.25">
      <c r="A2026" s="98" t="s">
        <v>168</v>
      </c>
      <c r="B2026" s="98" t="s">
        <v>237</v>
      </c>
      <c r="C2026" s="98" t="s">
        <v>297</v>
      </c>
      <c r="D2026" s="98">
        <v>2017</v>
      </c>
      <c r="E2026" s="98">
        <v>2016</v>
      </c>
      <c r="F2026" s="98" t="s">
        <v>280</v>
      </c>
      <c r="G2026" s="98" t="s">
        <v>277</v>
      </c>
      <c r="H2026" s="98" t="s">
        <v>276</v>
      </c>
      <c r="I2026" s="99">
        <f t="shared" si="80"/>
        <v>1.5258862985685071E-8</v>
      </c>
      <c r="J2026" s="99">
        <f t="shared" si="80"/>
        <v>1.7525431492842536E-3</v>
      </c>
      <c r="K2026" s="99">
        <f t="shared" si="80"/>
        <v>6.6782822085889575E-3</v>
      </c>
      <c r="L2026" s="99">
        <f t="shared" si="80"/>
        <v>8.3782085889570566E-3</v>
      </c>
      <c r="M2026" s="99">
        <f t="shared" si="80"/>
        <v>9.4710184049079764E-3</v>
      </c>
      <c r="N2026" s="99">
        <f t="shared" si="79"/>
        <v>1.675641717791411E-3</v>
      </c>
      <c r="O2026" s="99">
        <f t="shared" si="79"/>
        <v>5.4640490797546013E-4</v>
      </c>
      <c r="P2026" s="99">
        <f t="shared" si="79"/>
        <v>1.3599411042944788E-4</v>
      </c>
      <c r="Q2026" s="99">
        <f t="shared" si="79"/>
        <v>5.1402535787321065E-5</v>
      </c>
      <c r="R2026" s="99">
        <f t="shared" si="79"/>
        <v>1.8011124744376281E-5</v>
      </c>
      <c r="S2026" s="101"/>
      <c r="T2026" s="99">
        <v>3.7700000000000003E-12</v>
      </c>
      <c r="U2026" s="99">
        <v>4.3300000000000003E-7</v>
      </c>
      <c r="V2026" s="99">
        <v>1.6500000000000001E-6</v>
      </c>
      <c r="W2026" s="99">
        <v>2.0700000000000001E-6</v>
      </c>
      <c r="X2026" s="99">
        <v>2.34E-6</v>
      </c>
      <c r="Y2026" s="99">
        <v>4.1399999999999997E-7</v>
      </c>
      <c r="Z2026" s="99">
        <v>1.35E-7</v>
      </c>
      <c r="AA2026" s="99">
        <v>3.3600000000000003E-8</v>
      </c>
      <c r="AB2026" s="99">
        <v>1.27E-8</v>
      </c>
      <c r="AC2026" s="99">
        <v>4.4500000000000001E-9</v>
      </c>
    </row>
    <row r="2027" spans="1:29" s="98" customFormat="1" x14ac:dyDescent="0.25">
      <c r="A2027" s="98" t="s">
        <v>168</v>
      </c>
      <c r="B2027" s="98" t="s">
        <v>237</v>
      </c>
      <c r="C2027" s="98" t="s">
        <v>297</v>
      </c>
      <c r="D2027" s="98">
        <v>2017</v>
      </c>
      <c r="E2027" s="98">
        <v>2016</v>
      </c>
      <c r="F2027" s="98" t="s">
        <v>280</v>
      </c>
      <c r="G2027" s="98" t="s">
        <v>278</v>
      </c>
      <c r="H2027" s="98" t="s">
        <v>274</v>
      </c>
      <c r="I2027" s="99">
        <f t="shared" si="80"/>
        <v>1.7295038540191904E-9</v>
      </c>
      <c r="J2027" s="99">
        <f t="shared" si="80"/>
        <v>1.3613421425200575E-5</v>
      </c>
      <c r="K2027" s="99">
        <f t="shared" si="80"/>
        <v>3.4590077080383843E-5</v>
      </c>
      <c r="L2027" s="99">
        <f t="shared" si="80"/>
        <v>9.4694616957684253E-5</v>
      </c>
      <c r="M2027" s="99">
        <f t="shared" si="80"/>
        <v>1.6301858109171003E-4</v>
      </c>
      <c r="N2027" s="99">
        <f t="shared" si="79"/>
        <v>2.8596746893188629E-5</v>
      </c>
      <c r="O2027" s="99">
        <f t="shared" si="79"/>
        <v>2.0891036652509041E-5</v>
      </c>
      <c r="P2027" s="99">
        <f t="shared" si="79"/>
        <v>7.5002246342614316E-6</v>
      </c>
      <c r="Q2027" s="99">
        <f t="shared" si="79"/>
        <v>3.1850268994808876E-6</v>
      </c>
      <c r="R2027" s="99">
        <f t="shared" si="79"/>
        <v>1.2740107597923557E-6</v>
      </c>
      <c r="S2027" s="101"/>
      <c r="T2027" s="99">
        <v>4.2730769230769201E-13</v>
      </c>
      <c r="U2027" s="99">
        <v>3.3634615384615401E-9</v>
      </c>
      <c r="V2027" s="99">
        <v>8.5461538461538495E-9</v>
      </c>
      <c r="W2027" s="99">
        <v>2.3396153846153799E-8</v>
      </c>
      <c r="X2027" s="99">
        <v>4.0276923076923101E-8</v>
      </c>
      <c r="Y2027" s="99">
        <v>7.0653846153846198E-9</v>
      </c>
      <c r="Z2027" s="99">
        <v>5.1615384615384601E-9</v>
      </c>
      <c r="AA2027" s="99">
        <v>1.8530769230769201E-9</v>
      </c>
      <c r="AB2027" s="99">
        <v>7.8692307692307701E-10</v>
      </c>
      <c r="AC2027" s="99">
        <v>3.14769230769231E-10</v>
      </c>
    </row>
    <row r="2028" spans="1:29" s="98" customFormat="1" x14ac:dyDescent="0.25">
      <c r="A2028" s="98" t="s">
        <v>168</v>
      </c>
      <c r="B2028" s="98" t="s">
        <v>237</v>
      </c>
      <c r="C2028" s="98" t="s">
        <v>297</v>
      </c>
      <c r="D2028" s="98">
        <v>2017</v>
      </c>
      <c r="E2028" s="98">
        <v>2016</v>
      </c>
      <c r="F2028" s="98" t="s">
        <v>280</v>
      </c>
      <c r="G2028" s="98" t="s">
        <v>278</v>
      </c>
      <c r="H2028" s="98" t="s">
        <v>275</v>
      </c>
      <c r="I2028" s="99">
        <f t="shared" si="80"/>
        <v>2.1233512663205933E-9</v>
      </c>
      <c r="J2028" s="99">
        <f t="shared" si="80"/>
        <v>1.56682774893818E-5</v>
      </c>
      <c r="K2028" s="99">
        <f t="shared" si="80"/>
        <v>1.0856489539090758E-4</v>
      </c>
      <c r="L2028" s="99">
        <f t="shared" si="80"/>
        <v>2.0034846625766872E-4</v>
      </c>
      <c r="M2028" s="99">
        <f t="shared" si="80"/>
        <v>4.8460355513606961E-4</v>
      </c>
      <c r="N2028" s="99">
        <f t="shared" si="79"/>
        <v>1.7637514550888794E-4</v>
      </c>
      <c r="O2028" s="99">
        <f t="shared" si="79"/>
        <v>1.1712679565832925E-4</v>
      </c>
      <c r="P2028" s="99">
        <f t="shared" si="79"/>
        <v>3.6131219128519756E-5</v>
      </c>
      <c r="Q2028" s="99">
        <f t="shared" si="79"/>
        <v>1.2722983797388712E-5</v>
      </c>
      <c r="R2028" s="99">
        <f t="shared" si="79"/>
        <v>4.2809501337108796E-6</v>
      </c>
      <c r="S2028" s="101"/>
      <c r="T2028" s="99">
        <v>5.2461538461538503E-13</v>
      </c>
      <c r="U2028" s="99">
        <v>3.8711538461538498E-9</v>
      </c>
      <c r="V2028" s="99">
        <v>2.6823076923076901E-8</v>
      </c>
      <c r="W2028" s="99">
        <v>4.95E-8</v>
      </c>
      <c r="X2028" s="99">
        <v>1.19730769230769E-7</v>
      </c>
      <c r="Y2028" s="99">
        <v>4.3576923076923098E-8</v>
      </c>
      <c r="Z2028" s="99">
        <v>2.89384615384615E-8</v>
      </c>
      <c r="AA2028" s="99">
        <v>8.9269230769230801E-9</v>
      </c>
      <c r="AB2028" s="99">
        <v>3.1434615384615401E-9</v>
      </c>
      <c r="AC2028" s="99">
        <v>1.0576923076923101E-9</v>
      </c>
    </row>
    <row r="2029" spans="1:29" s="98" customFormat="1" x14ac:dyDescent="0.25">
      <c r="A2029" s="98" t="s">
        <v>168</v>
      </c>
      <c r="B2029" s="98" t="s">
        <v>237</v>
      </c>
      <c r="C2029" s="98" t="s">
        <v>297</v>
      </c>
      <c r="D2029" s="98">
        <v>2017</v>
      </c>
      <c r="E2029" s="98">
        <v>2016</v>
      </c>
      <c r="F2029" s="98" t="s">
        <v>280</v>
      </c>
      <c r="G2029" s="98" t="s">
        <v>278</v>
      </c>
      <c r="H2029" s="98" t="s">
        <v>276</v>
      </c>
      <c r="I2029" s="99">
        <f t="shared" si="80"/>
        <v>6.455672801635992E-9</v>
      </c>
      <c r="J2029" s="99">
        <f t="shared" si="80"/>
        <v>7.4146056315872396E-4</v>
      </c>
      <c r="K2029" s="99">
        <f t="shared" si="80"/>
        <v>2.8254270882491733E-3</v>
      </c>
      <c r="L2029" s="99">
        <f t="shared" si="80"/>
        <v>3.5446267107126016E-3</v>
      </c>
      <c r="M2029" s="99">
        <f t="shared" si="80"/>
        <v>4.0069693251533747E-3</v>
      </c>
      <c r="N2029" s="99">
        <f t="shared" si="79"/>
        <v>7.089253421425194E-4</v>
      </c>
      <c r="O2029" s="99">
        <f t="shared" si="79"/>
        <v>2.3117130722038689E-4</v>
      </c>
      <c r="P2029" s="99">
        <f t="shared" si="79"/>
        <v>5.7535969797074037E-5</v>
      </c>
      <c r="Q2029" s="99">
        <f t="shared" si="79"/>
        <v>2.1747226679251209E-5</v>
      </c>
      <c r="R2029" s="99">
        <f t="shared" si="79"/>
        <v>7.6200912380053582E-6</v>
      </c>
      <c r="S2029" s="101"/>
      <c r="T2029" s="99">
        <v>1.595E-12</v>
      </c>
      <c r="U2029" s="99">
        <v>1.83192307692308E-7</v>
      </c>
      <c r="V2029" s="99">
        <v>6.9807692307692295E-7</v>
      </c>
      <c r="W2029" s="99">
        <v>8.7576923076923098E-7</v>
      </c>
      <c r="X2029" s="99">
        <v>9.9000000000000005E-7</v>
      </c>
      <c r="Y2029" s="99">
        <v>1.7515384615384599E-7</v>
      </c>
      <c r="Z2029" s="99">
        <v>5.7115384615384599E-8</v>
      </c>
      <c r="AA2029" s="99">
        <v>1.42153846153846E-8</v>
      </c>
      <c r="AB2029" s="99">
        <v>5.3730769230769197E-9</v>
      </c>
      <c r="AC2029" s="99">
        <v>1.88269230769231E-9</v>
      </c>
    </row>
    <row r="2030" spans="1:29" s="98" customFormat="1" x14ac:dyDescent="0.25">
      <c r="A2030" s="98" t="s">
        <v>168</v>
      </c>
      <c r="B2030" s="98" t="s">
        <v>237</v>
      </c>
      <c r="C2030" s="98" t="s">
        <v>297</v>
      </c>
      <c r="D2030" s="98">
        <v>2018</v>
      </c>
      <c r="E2030" s="98">
        <v>2016</v>
      </c>
      <c r="F2030" s="98" t="s">
        <v>272</v>
      </c>
      <c r="G2030" s="98" t="s">
        <v>273</v>
      </c>
      <c r="H2030" s="98" t="s">
        <v>274</v>
      </c>
      <c r="I2030" s="99">
        <f t="shared" si="80"/>
        <v>1.064477709611452E-13</v>
      </c>
      <c r="J2030" s="99">
        <f t="shared" si="80"/>
        <v>2.8817799591002044E-7</v>
      </c>
      <c r="K2030" s="99">
        <f t="shared" si="80"/>
        <v>3.1286740286298571E-6</v>
      </c>
      <c r="L2030" s="99">
        <f t="shared" si="80"/>
        <v>1.695878936605317E-5</v>
      </c>
      <c r="M2030" s="99">
        <f t="shared" si="80"/>
        <v>5.5449979550102249E-5</v>
      </c>
      <c r="N2030" s="99">
        <f t="shared" si="79"/>
        <v>1.0928098159509203E-5</v>
      </c>
      <c r="O2030" s="99">
        <f t="shared" si="79"/>
        <v>7.6901431492842549E-6</v>
      </c>
      <c r="P2030" s="99">
        <f t="shared" si="79"/>
        <v>2.0277693251533747E-6</v>
      </c>
      <c r="Q2030" s="99">
        <f t="shared" si="79"/>
        <v>6.3140122699386505E-7</v>
      </c>
      <c r="R2030" s="99">
        <f t="shared" si="79"/>
        <v>2.1451451942740286E-7</v>
      </c>
      <c r="S2030" s="101"/>
      <c r="T2030" s="99">
        <v>2.63E-17</v>
      </c>
      <c r="U2030" s="99">
        <v>7.1199999999999997E-11</v>
      </c>
      <c r="V2030" s="99">
        <v>7.7300000000000002E-10</v>
      </c>
      <c r="W2030" s="99">
        <v>4.1899999999999998E-9</v>
      </c>
      <c r="X2030" s="99">
        <v>1.37E-8</v>
      </c>
      <c r="Y2030" s="99">
        <v>2.7000000000000002E-9</v>
      </c>
      <c r="Z2030" s="99">
        <v>1.9000000000000001E-9</v>
      </c>
      <c r="AA2030" s="99">
        <v>5.0100000000000003E-10</v>
      </c>
      <c r="AB2030" s="99">
        <v>1.56E-10</v>
      </c>
      <c r="AC2030" s="99">
        <v>5.2999999999999998E-11</v>
      </c>
    </row>
    <row r="2031" spans="1:29" s="98" customFormat="1" x14ac:dyDescent="0.25">
      <c r="A2031" s="98" t="s">
        <v>168</v>
      </c>
      <c r="B2031" s="98" t="s">
        <v>237</v>
      </c>
      <c r="C2031" s="98" t="s">
        <v>297</v>
      </c>
      <c r="D2031" s="98">
        <v>2018</v>
      </c>
      <c r="E2031" s="98">
        <v>2016</v>
      </c>
      <c r="F2031" s="98" t="s">
        <v>272</v>
      </c>
      <c r="G2031" s="98" t="s">
        <v>273</v>
      </c>
      <c r="H2031" s="98" t="s">
        <v>275</v>
      </c>
      <c r="I2031" s="99">
        <f t="shared" si="80"/>
        <v>2.4689406952965237E-3</v>
      </c>
      <c r="J2031" s="99">
        <f t="shared" si="80"/>
        <v>2.8574952965235173E-4</v>
      </c>
      <c r="K2031" s="99">
        <f t="shared" si="80"/>
        <v>4.492662576687117E-4</v>
      </c>
      <c r="L2031" s="99">
        <f t="shared" si="80"/>
        <v>5.6664212678936613E-4</v>
      </c>
      <c r="M2031" s="99">
        <f t="shared" si="80"/>
        <v>5.9497423312883434E-4</v>
      </c>
      <c r="N2031" s="99">
        <f t="shared" si="79"/>
        <v>4.978355828220859E-5</v>
      </c>
      <c r="O2031" s="99">
        <f t="shared" si="79"/>
        <v>1.9913423312883438E-5</v>
      </c>
      <c r="P2031" s="99">
        <f t="shared" si="79"/>
        <v>5.2212024539877306E-6</v>
      </c>
      <c r="Q2031" s="99">
        <f t="shared" si="79"/>
        <v>2.2099042944785278E-6</v>
      </c>
      <c r="R2031" s="99">
        <f t="shared" si="79"/>
        <v>1.0240032719836401E-6</v>
      </c>
      <c r="S2031" s="101"/>
      <c r="T2031" s="99">
        <v>6.0999999999999998E-7</v>
      </c>
      <c r="U2031" s="99">
        <v>7.0599999999999997E-8</v>
      </c>
      <c r="V2031" s="99">
        <v>1.11E-7</v>
      </c>
      <c r="W2031" s="99">
        <v>1.4000000000000001E-7</v>
      </c>
      <c r="X2031" s="99">
        <v>1.4700000000000001E-7</v>
      </c>
      <c r="Y2031" s="99">
        <v>1.2299999999999999E-8</v>
      </c>
      <c r="Z2031" s="99">
        <v>4.9200000000000004E-9</v>
      </c>
      <c r="AA2031" s="99">
        <v>1.2900000000000001E-9</v>
      </c>
      <c r="AB2031" s="99">
        <v>5.4599999999999998E-10</v>
      </c>
      <c r="AC2031" s="99">
        <v>2.5300000000000001E-10</v>
      </c>
    </row>
    <row r="2032" spans="1:29" s="98" customFormat="1" x14ac:dyDescent="0.25">
      <c r="A2032" s="98" t="s">
        <v>168</v>
      </c>
      <c r="B2032" s="98" t="s">
        <v>237</v>
      </c>
      <c r="C2032" s="98" t="s">
        <v>297</v>
      </c>
      <c r="D2032" s="98">
        <v>2018</v>
      </c>
      <c r="E2032" s="98">
        <v>2016</v>
      </c>
      <c r="F2032" s="98" t="s">
        <v>272</v>
      </c>
      <c r="G2032" s="98" t="s">
        <v>273</v>
      </c>
      <c r="H2032" s="98" t="s">
        <v>276</v>
      </c>
      <c r="I2032" s="99">
        <f t="shared" si="80"/>
        <v>4.6140858895705524E-2</v>
      </c>
      <c r="J2032" s="99">
        <f t="shared" si="80"/>
        <v>2.3798969325153373E-2</v>
      </c>
      <c r="K2032" s="99">
        <f t="shared" si="80"/>
        <v>1.9022985685071575E-2</v>
      </c>
      <c r="L2032" s="99">
        <f t="shared" si="80"/>
        <v>1.7120687116564417E-2</v>
      </c>
      <c r="M2032" s="99">
        <f t="shared" si="80"/>
        <v>1.9427730061349693E-2</v>
      </c>
      <c r="N2032" s="99">
        <f t="shared" si="79"/>
        <v>3.4888965235173822E-3</v>
      </c>
      <c r="O2032" s="99">
        <f t="shared" si="79"/>
        <v>1.7727803680981594E-3</v>
      </c>
      <c r="P2032" s="99">
        <f t="shared" si="79"/>
        <v>5.3021513292433539E-4</v>
      </c>
      <c r="Q2032" s="99">
        <f t="shared" si="79"/>
        <v>1.9063460122699385E-4</v>
      </c>
      <c r="R2032" s="99">
        <f t="shared" si="79"/>
        <v>6.51638445807771E-5</v>
      </c>
      <c r="S2032" s="101"/>
      <c r="T2032" s="99">
        <v>1.1399999999999999E-5</v>
      </c>
      <c r="U2032" s="99">
        <v>5.8799999999999996E-6</v>
      </c>
      <c r="V2032" s="99">
        <v>4.6999999999999999E-6</v>
      </c>
      <c r="W2032" s="99">
        <v>4.2300000000000002E-6</v>
      </c>
      <c r="X2032" s="99">
        <v>4.7999999999999998E-6</v>
      </c>
      <c r="Y2032" s="99">
        <v>8.6199999999999996E-7</v>
      </c>
      <c r="Z2032" s="99">
        <v>4.3799999999999998E-7</v>
      </c>
      <c r="AA2032" s="99">
        <v>1.31E-7</v>
      </c>
      <c r="AB2032" s="99">
        <v>4.7099999999999998E-8</v>
      </c>
      <c r="AC2032" s="99">
        <v>1.6099999999999999E-8</v>
      </c>
    </row>
    <row r="2033" spans="1:29" s="98" customFormat="1" x14ac:dyDescent="0.25">
      <c r="A2033" s="98" t="s">
        <v>168</v>
      </c>
      <c r="B2033" s="98" t="s">
        <v>237</v>
      </c>
      <c r="C2033" s="98" t="s">
        <v>297</v>
      </c>
      <c r="D2033" s="98">
        <v>2018</v>
      </c>
      <c r="E2033" s="98">
        <v>2016</v>
      </c>
      <c r="F2033" s="98" t="s">
        <v>272</v>
      </c>
      <c r="G2033" s="98" t="s">
        <v>277</v>
      </c>
      <c r="H2033" s="98" t="s">
        <v>274</v>
      </c>
      <c r="I2033" s="99">
        <f t="shared" si="80"/>
        <v>2.7239296523517381E-3</v>
      </c>
      <c r="J2033" s="99">
        <f t="shared" si="80"/>
        <v>1.1009047034764826E-3</v>
      </c>
      <c r="K2033" s="99">
        <f t="shared" si="80"/>
        <v>7.7710920245398782E-4</v>
      </c>
      <c r="L2033" s="99">
        <f t="shared" si="80"/>
        <v>6.7592310838445813E-4</v>
      </c>
      <c r="M2033" s="99">
        <f t="shared" si="80"/>
        <v>6.4354355828220866E-4</v>
      </c>
      <c r="N2033" s="99">
        <f t="shared" si="79"/>
        <v>8.5805807770961159E-5</v>
      </c>
      <c r="O2033" s="99">
        <f t="shared" si="79"/>
        <v>6.152114519427404E-5</v>
      </c>
      <c r="P2033" s="99">
        <f t="shared" si="79"/>
        <v>2.1491926380368098E-5</v>
      </c>
      <c r="Q2033" s="99">
        <f t="shared" si="79"/>
        <v>9.0257995910020447E-6</v>
      </c>
      <c r="R2033" s="99">
        <f t="shared" si="79"/>
        <v>3.5981775051124747E-6</v>
      </c>
      <c r="S2033" s="101"/>
      <c r="T2033" s="99">
        <v>6.7299999999999995E-7</v>
      </c>
      <c r="U2033" s="99">
        <v>2.72E-7</v>
      </c>
      <c r="V2033" s="99">
        <v>1.92E-7</v>
      </c>
      <c r="W2033" s="99">
        <v>1.67E-7</v>
      </c>
      <c r="X2033" s="99">
        <v>1.5900000000000001E-7</v>
      </c>
      <c r="Y2033" s="99">
        <v>2.1200000000000001E-8</v>
      </c>
      <c r="Z2033" s="99">
        <v>1.52E-8</v>
      </c>
      <c r="AA2033" s="99">
        <v>5.3100000000000001E-9</v>
      </c>
      <c r="AB2033" s="99">
        <v>2.23E-9</v>
      </c>
      <c r="AC2033" s="99">
        <v>8.8900000000000003E-10</v>
      </c>
    </row>
    <row r="2034" spans="1:29" s="98" customFormat="1" x14ac:dyDescent="0.25">
      <c r="A2034" s="98" t="s">
        <v>168</v>
      </c>
      <c r="B2034" s="98" t="s">
        <v>237</v>
      </c>
      <c r="C2034" s="98" t="s">
        <v>297</v>
      </c>
      <c r="D2034" s="98">
        <v>2018</v>
      </c>
      <c r="E2034" s="98">
        <v>2016</v>
      </c>
      <c r="F2034" s="98" t="s">
        <v>272</v>
      </c>
      <c r="G2034" s="98" t="s">
        <v>277</v>
      </c>
      <c r="H2034" s="98" t="s">
        <v>275</v>
      </c>
      <c r="I2034" s="99">
        <f t="shared" si="80"/>
        <v>1.2223280163599182E-2</v>
      </c>
      <c r="J2034" s="99">
        <f t="shared" si="80"/>
        <v>5.2212024539877305E-3</v>
      </c>
      <c r="K2034" s="99">
        <f t="shared" si="80"/>
        <v>3.4241374233128837E-3</v>
      </c>
      <c r="L2034" s="99">
        <f t="shared" si="80"/>
        <v>2.8615427402862983E-3</v>
      </c>
      <c r="M2034" s="99">
        <f t="shared" si="80"/>
        <v>2.5377472392638036E-3</v>
      </c>
      <c r="N2034" s="99">
        <f t="shared" si="79"/>
        <v>5.1807280163599181E-4</v>
      </c>
      <c r="O2034" s="99">
        <f t="shared" si="79"/>
        <v>3.4079476482617592E-4</v>
      </c>
      <c r="P2034" s="99">
        <f t="shared" si="79"/>
        <v>1.0280507157464213E-4</v>
      </c>
      <c r="Q2034" s="99">
        <f t="shared" si="79"/>
        <v>3.6103198364008179E-5</v>
      </c>
      <c r="R2034" s="99">
        <f t="shared" si="79"/>
        <v>1.214233128834356E-5</v>
      </c>
      <c r="S2034" s="101"/>
      <c r="T2034" s="99">
        <v>3.0199999999999999E-6</v>
      </c>
      <c r="U2034" s="99">
        <v>1.2899999999999999E-6</v>
      </c>
      <c r="V2034" s="99">
        <v>8.4600000000000003E-7</v>
      </c>
      <c r="W2034" s="99">
        <v>7.0699999999999996E-7</v>
      </c>
      <c r="X2034" s="99">
        <v>6.2699999999999999E-7</v>
      </c>
      <c r="Y2034" s="99">
        <v>1.2800000000000001E-7</v>
      </c>
      <c r="Z2034" s="99">
        <v>8.42E-8</v>
      </c>
      <c r="AA2034" s="99">
        <v>2.5399999999999999E-8</v>
      </c>
      <c r="AB2034" s="99">
        <v>8.9199999999999998E-9</v>
      </c>
      <c r="AC2034" s="99">
        <v>3E-9</v>
      </c>
    </row>
    <row r="2035" spans="1:29" s="98" customFormat="1" x14ac:dyDescent="0.25">
      <c r="A2035" s="98" t="s">
        <v>168</v>
      </c>
      <c r="B2035" s="98" t="s">
        <v>237</v>
      </c>
      <c r="C2035" s="98" t="s">
        <v>297</v>
      </c>
      <c r="D2035" s="98">
        <v>2018</v>
      </c>
      <c r="E2035" s="98">
        <v>2016</v>
      </c>
      <c r="F2035" s="98" t="s">
        <v>272</v>
      </c>
      <c r="G2035" s="98" t="s">
        <v>277</v>
      </c>
      <c r="H2035" s="98" t="s">
        <v>276</v>
      </c>
      <c r="I2035" s="99">
        <f t="shared" si="80"/>
        <v>2.2422838445807773E-2</v>
      </c>
      <c r="J2035" s="99">
        <f t="shared" si="80"/>
        <v>9.9971860940695299E-3</v>
      </c>
      <c r="K2035" s="99">
        <f t="shared" si="80"/>
        <v>1.3397038854805726E-2</v>
      </c>
      <c r="L2035" s="99">
        <f t="shared" si="80"/>
        <v>1.2587550102249488E-2</v>
      </c>
      <c r="M2035" s="99">
        <f t="shared" si="80"/>
        <v>1.2223280163599182E-2</v>
      </c>
      <c r="N2035" s="99">
        <f t="shared" si="79"/>
        <v>2.1208605316973416E-3</v>
      </c>
      <c r="O2035" s="99">
        <f t="shared" si="79"/>
        <v>6.5973333333333329E-4</v>
      </c>
      <c r="P2035" s="99">
        <f t="shared" si="79"/>
        <v>1.6432621676891614E-4</v>
      </c>
      <c r="Q2035" s="99">
        <f t="shared" si="79"/>
        <v>6.1925889570552163E-5</v>
      </c>
      <c r="R2035" s="99">
        <f t="shared" si="79"/>
        <v>2.1613349693251537E-5</v>
      </c>
      <c r="S2035" s="101"/>
      <c r="T2035" s="99">
        <v>5.5400000000000003E-6</v>
      </c>
      <c r="U2035" s="99">
        <v>2.4700000000000001E-6</v>
      </c>
      <c r="V2035" s="99">
        <v>3.3100000000000001E-6</v>
      </c>
      <c r="W2035" s="99">
        <v>3.1099999999999999E-6</v>
      </c>
      <c r="X2035" s="99">
        <v>3.0199999999999999E-6</v>
      </c>
      <c r="Y2035" s="99">
        <v>5.2399999999999998E-7</v>
      </c>
      <c r="Z2035" s="99">
        <v>1.6299999999999999E-7</v>
      </c>
      <c r="AA2035" s="99">
        <v>4.06E-8</v>
      </c>
      <c r="AB2035" s="99">
        <v>1.5300000000000001E-8</v>
      </c>
      <c r="AC2035" s="99">
        <v>5.3400000000000002E-9</v>
      </c>
    </row>
    <row r="2036" spans="1:29" s="98" customFormat="1" x14ac:dyDescent="0.25">
      <c r="A2036" s="98" t="s">
        <v>168</v>
      </c>
      <c r="B2036" s="98" t="s">
        <v>237</v>
      </c>
      <c r="C2036" s="98" t="s">
        <v>297</v>
      </c>
      <c r="D2036" s="98">
        <v>2018</v>
      </c>
      <c r="E2036" s="98">
        <v>2016</v>
      </c>
      <c r="F2036" s="98" t="s">
        <v>272</v>
      </c>
      <c r="G2036" s="98" t="s">
        <v>278</v>
      </c>
      <c r="H2036" s="98" t="s">
        <v>274</v>
      </c>
      <c r="I2036" s="99">
        <f t="shared" si="80"/>
        <v>1.1524317759949653E-3</v>
      </c>
      <c r="J2036" s="99">
        <f t="shared" si="80"/>
        <v>4.6576737454774234E-4</v>
      </c>
      <c r="K2036" s="99">
        <f t="shared" si="80"/>
        <v>3.2877697026899468E-4</v>
      </c>
      <c r="L2036" s="99">
        <f t="shared" si="80"/>
        <v>2.8596746893188587E-4</v>
      </c>
      <c r="M2036" s="99">
        <f t="shared" si="80"/>
        <v>2.7226842850401151E-4</v>
      </c>
      <c r="N2036" s="99">
        <f t="shared" si="79"/>
        <v>3.630245713386818E-5</v>
      </c>
      <c r="O2036" s="99">
        <f t="shared" si="79"/>
        <v>2.6028176812962087E-5</v>
      </c>
      <c r="P2036" s="99">
        <f t="shared" si="79"/>
        <v>9.0927380840018828E-6</v>
      </c>
      <c r="Q2036" s="99">
        <f t="shared" si="79"/>
        <v>3.8186075192700934E-6</v>
      </c>
      <c r="R2036" s="99">
        <f t="shared" si="79"/>
        <v>1.5223058675475871E-6</v>
      </c>
      <c r="S2036" s="101"/>
      <c r="T2036" s="99">
        <v>2.8473076923076901E-7</v>
      </c>
      <c r="U2036" s="99">
        <v>1.15076923076923E-7</v>
      </c>
      <c r="V2036" s="99">
        <v>8.1230769230769194E-8</v>
      </c>
      <c r="W2036" s="99">
        <v>7.0653846153846094E-8</v>
      </c>
      <c r="X2036" s="99">
        <v>6.7269230769230806E-8</v>
      </c>
      <c r="Y2036" s="99">
        <v>8.9692307692307704E-9</v>
      </c>
      <c r="Z2036" s="99">
        <v>6.4307692307692302E-9</v>
      </c>
      <c r="AA2036" s="99">
        <v>2.2465384615384601E-9</v>
      </c>
      <c r="AB2036" s="99">
        <v>9.4346153846153795E-10</v>
      </c>
      <c r="AC2036" s="99">
        <v>3.7611538461538501E-10</v>
      </c>
    </row>
    <row r="2037" spans="1:29" s="98" customFormat="1" x14ac:dyDescent="0.25">
      <c r="A2037" s="98" t="s">
        <v>168</v>
      </c>
      <c r="B2037" s="98" t="s">
        <v>237</v>
      </c>
      <c r="C2037" s="98" t="s">
        <v>297</v>
      </c>
      <c r="D2037" s="98">
        <v>2018</v>
      </c>
      <c r="E2037" s="98">
        <v>2016</v>
      </c>
      <c r="F2037" s="98" t="s">
        <v>272</v>
      </c>
      <c r="G2037" s="98" t="s">
        <v>278</v>
      </c>
      <c r="H2037" s="98" t="s">
        <v>275</v>
      </c>
      <c r="I2037" s="99">
        <f t="shared" si="80"/>
        <v>5.1713877615227402E-3</v>
      </c>
      <c r="J2037" s="99">
        <f t="shared" si="80"/>
        <v>2.2089702689948097E-3</v>
      </c>
      <c r="K2037" s="99">
        <f t="shared" si="80"/>
        <v>1.4486735252477586E-3</v>
      </c>
      <c r="L2037" s="99">
        <f t="shared" si="80"/>
        <v>1.2106526978134355E-3</v>
      </c>
      <c r="M2037" s="99">
        <f t="shared" si="80"/>
        <v>1.0736622935346872E-3</v>
      </c>
      <c r="N2037" s="99">
        <f t="shared" si="79"/>
        <v>2.191846468459967E-4</v>
      </c>
      <c r="O2037" s="99">
        <f t="shared" si="79"/>
        <v>1.44182400503382E-4</v>
      </c>
      <c r="P2037" s="99">
        <f t="shared" si="79"/>
        <v>4.349445335850225E-5</v>
      </c>
      <c r="Q2037" s="99">
        <f t="shared" si="79"/>
        <v>1.527443007708037E-5</v>
      </c>
      <c r="R2037" s="99">
        <f t="shared" si="79"/>
        <v>5.1371401604530478E-6</v>
      </c>
      <c r="S2037" s="101"/>
      <c r="T2037" s="99">
        <v>1.2776923076923101E-6</v>
      </c>
      <c r="U2037" s="99">
        <v>5.4576923076923097E-7</v>
      </c>
      <c r="V2037" s="99">
        <v>3.5792307692307698E-7</v>
      </c>
      <c r="W2037" s="99">
        <v>2.9911538461538498E-7</v>
      </c>
      <c r="X2037" s="99">
        <v>2.6526923076923102E-7</v>
      </c>
      <c r="Y2037" s="99">
        <v>5.4153846153846197E-8</v>
      </c>
      <c r="Z2037" s="99">
        <v>3.5623076923076897E-8</v>
      </c>
      <c r="AA2037" s="99">
        <v>1.07461538461538E-8</v>
      </c>
      <c r="AB2037" s="99">
        <v>3.7738461538461501E-9</v>
      </c>
      <c r="AC2037" s="99">
        <v>1.2692307692307701E-9</v>
      </c>
    </row>
    <row r="2038" spans="1:29" s="98" customFormat="1" x14ac:dyDescent="0.25">
      <c r="A2038" s="98" t="s">
        <v>168</v>
      </c>
      <c r="B2038" s="98" t="s">
        <v>237</v>
      </c>
      <c r="C2038" s="98" t="s">
        <v>297</v>
      </c>
      <c r="D2038" s="98">
        <v>2018</v>
      </c>
      <c r="E2038" s="98">
        <v>2016</v>
      </c>
      <c r="F2038" s="98" t="s">
        <v>272</v>
      </c>
      <c r="G2038" s="98" t="s">
        <v>278</v>
      </c>
      <c r="H2038" s="98" t="s">
        <v>276</v>
      </c>
      <c r="I2038" s="99">
        <f t="shared" si="80"/>
        <v>9.4865854963032716E-3</v>
      </c>
      <c r="J2038" s="99">
        <f t="shared" si="80"/>
        <v>4.2295787321063394E-3</v>
      </c>
      <c r="K2038" s="99">
        <f t="shared" si="80"/>
        <v>5.6679779770332107E-3</v>
      </c>
      <c r="L2038" s="99">
        <f t="shared" si="80"/>
        <v>5.325501966336319E-3</v>
      </c>
      <c r="M2038" s="99">
        <f t="shared" si="80"/>
        <v>5.1713877615227402E-3</v>
      </c>
      <c r="N2038" s="99">
        <f t="shared" si="79"/>
        <v>8.9728714802579971E-4</v>
      </c>
      <c r="O2038" s="99">
        <f t="shared" si="79"/>
        <v>2.7911794871794888E-4</v>
      </c>
      <c r="P2038" s="99">
        <f t="shared" si="79"/>
        <v>6.9522630171464628E-5</v>
      </c>
      <c r="Q2038" s="99">
        <f t="shared" si="79"/>
        <v>2.6199414818310511E-5</v>
      </c>
      <c r="R2038" s="99">
        <f t="shared" si="79"/>
        <v>9.1441094856064221E-6</v>
      </c>
      <c r="S2038" s="101"/>
      <c r="T2038" s="99">
        <v>2.3438461538461498E-6</v>
      </c>
      <c r="U2038" s="99">
        <v>1.0449999999999999E-6</v>
      </c>
      <c r="V2038" s="99">
        <v>1.40038461538462E-6</v>
      </c>
      <c r="W2038" s="99">
        <v>1.3157692307692299E-6</v>
      </c>
      <c r="X2038" s="99">
        <v>1.2776923076923101E-6</v>
      </c>
      <c r="Y2038" s="99">
        <v>2.2169230769230801E-7</v>
      </c>
      <c r="Z2038" s="99">
        <v>6.8961538461538496E-8</v>
      </c>
      <c r="AA2038" s="99">
        <v>1.7176923076923099E-8</v>
      </c>
      <c r="AB2038" s="99">
        <v>6.4730769230769196E-9</v>
      </c>
      <c r="AC2038" s="99">
        <v>2.2592307692307702E-9</v>
      </c>
    </row>
    <row r="2039" spans="1:29" s="98" customFormat="1" x14ac:dyDescent="0.25">
      <c r="A2039" s="98" t="s">
        <v>168</v>
      </c>
      <c r="B2039" s="98" t="s">
        <v>237</v>
      </c>
      <c r="C2039" s="98" t="s">
        <v>297</v>
      </c>
      <c r="D2039" s="98">
        <v>2018</v>
      </c>
      <c r="E2039" s="98">
        <v>2016</v>
      </c>
      <c r="F2039" s="98" t="s">
        <v>279</v>
      </c>
      <c r="G2039" s="98" t="s">
        <v>273</v>
      </c>
      <c r="H2039" s="98" t="s">
        <v>274</v>
      </c>
      <c r="I2039" s="99">
        <f t="shared" si="80"/>
        <v>0</v>
      </c>
      <c r="J2039" s="99">
        <f t="shared" si="80"/>
        <v>0</v>
      </c>
      <c r="K2039" s="99">
        <f t="shared" si="80"/>
        <v>0</v>
      </c>
      <c r="L2039" s="99">
        <f t="shared" si="80"/>
        <v>0</v>
      </c>
      <c r="M2039" s="99">
        <f t="shared" si="80"/>
        <v>0</v>
      </c>
      <c r="N2039" s="99">
        <f t="shared" si="79"/>
        <v>0</v>
      </c>
      <c r="O2039" s="99">
        <f t="shared" si="79"/>
        <v>0</v>
      </c>
      <c r="P2039" s="99">
        <f t="shared" si="79"/>
        <v>0</v>
      </c>
      <c r="Q2039" s="99">
        <f t="shared" si="79"/>
        <v>0</v>
      </c>
      <c r="R2039" s="99">
        <f t="shared" si="79"/>
        <v>0</v>
      </c>
      <c r="S2039" s="101"/>
      <c r="T2039" s="99">
        <v>0</v>
      </c>
      <c r="U2039" s="99">
        <v>0</v>
      </c>
      <c r="V2039" s="99">
        <v>0</v>
      </c>
      <c r="W2039" s="99">
        <v>0</v>
      </c>
      <c r="X2039" s="99">
        <v>0</v>
      </c>
      <c r="Y2039" s="99">
        <v>0</v>
      </c>
      <c r="Z2039" s="99">
        <v>0</v>
      </c>
      <c r="AA2039" s="99">
        <v>0</v>
      </c>
      <c r="AB2039" s="99">
        <v>0</v>
      </c>
      <c r="AC2039" s="99">
        <v>0</v>
      </c>
    </row>
    <row r="2040" spans="1:29" s="98" customFormat="1" x14ac:dyDescent="0.25">
      <c r="A2040" s="98" t="s">
        <v>168</v>
      </c>
      <c r="B2040" s="98" t="s">
        <v>237</v>
      </c>
      <c r="C2040" s="98" t="s">
        <v>297</v>
      </c>
      <c r="D2040" s="98">
        <v>2018</v>
      </c>
      <c r="E2040" s="98">
        <v>2016</v>
      </c>
      <c r="F2040" s="98" t="s">
        <v>279</v>
      </c>
      <c r="G2040" s="98" t="s">
        <v>273</v>
      </c>
      <c r="H2040" s="98" t="s">
        <v>275</v>
      </c>
      <c r="I2040" s="99">
        <f t="shared" si="80"/>
        <v>2.4689406952965237E-3</v>
      </c>
      <c r="J2040" s="99">
        <f t="shared" si="80"/>
        <v>8.7829529652351738E-5</v>
      </c>
      <c r="K2040" s="99">
        <f t="shared" si="80"/>
        <v>2.0965758691206546E-5</v>
      </c>
      <c r="L2040" s="99">
        <f t="shared" si="80"/>
        <v>8.4591574642126791E-6</v>
      </c>
      <c r="M2040" s="99">
        <f t="shared" si="80"/>
        <v>1.1454265848670758E-6</v>
      </c>
      <c r="N2040" s="99">
        <f t="shared" si="79"/>
        <v>0</v>
      </c>
      <c r="O2040" s="99">
        <f t="shared" si="79"/>
        <v>0</v>
      </c>
      <c r="P2040" s="99">
        <f t="shared" si="79"/>
        <v>0</v>
      </c>
      <c r="Q2040" s="99">
        <f t="shared" si="79"/>
        <v>0</v>
      </c>
      <c r="R2040" s="99">
        <f t="shared" si="79"/>
        <v>0</v>
      </c>
      <c r="S2040" s="101"/>
      <c r="T2040" s="99">
        <v>6.0999999999999998E-7</v>
      </c>
      <c r="U2040" s="99">
        <v>2.1699999999999999E-8</v>
      </c>
      <c r="V2040" s="99">
        <v>5.1799999999999999E-9</v>
      </c>
      <c r="W2040" s="99">
        <v>2.09E-9</v>
      </c>
      <c r="X2040" s="99">
        <v>2.8300000000000001E-10</v>
      </c>
      <c r="Y2040" s="99">
        <v>0</v>
      </c>
      <c r="Z2040" s="99">
        <v>0</v>
      </c>
      <c r="AA2040" s="99">
        <v>0</v>
      </c>
      <c r="AB2040" s="99">
        <v>0</v>
      </c>
      <c r="AC2040" s="99">
        <v>0</v>
      </c>
    </row>
    <row r="2041" spans="1:29" s="98" customFormat="1" x14ac:dyDescent="0.25">
      <c r="A2041" s="98" t="s">
        <v>168</v>
      </c>
      <c r="B2041" s="98" t="s">
        <v>237</v>
      </c>
      <c r="C2041" s="98" t="s">
        <v>297</v>
      </c>
      <c r="D2041" s="98">
        <v>2018</v>
      </c>
      <c r="E2041" s="98">
        <v>2016</v>
      </c>
      <c r="F2041" s="98" t="s">
        <v>279</v>
      </c>
      <c r="G2041" s="98" t="s">
        <v>273</v>
      </c>
      <c r="H2041" s="98" t="s">
        <v>276</v>
      </c>
      <c r="I2041" s="99">
        <f t="shared" si="80"/>
        <v>4.6140858895705524E-2</v>
      </c>
      <c r="J2041" s="99">
        <f t="shared" si="80"/>
        <v>2.173477300613497E-2</v>
      </c>
      <c r="K2041" s="99">
        <f t="shared" si="80"/>
        <v>1.3599411042944785E-2</v>
      </c>
      <c r="L2041" s="99">
        <f t="shared" si="80"/>
        <v>8.7829529652351732E-3</v>
      </c>
      <c r="M2041" s="99">
        <f t="shared" si="80"/>
        <v>4.0879182004089987E-3</v>
      </c>
      <c r="N2041" s="99">
        <f t="shared" si="79"/>
        <v>2.5458421267893661E-4</v>
      </c>
      <c r="O2041" s="99">
        <f t="shared" si="79"/>
        <v>8.7829529652351738E-5</v>
      </c>
      <c r="P2041" s="99">
        <f t="shared" si="79"/>
        <v>1.9022985685071574E-5</v>
      </c>
      <c r="Q2041" s="99">
        <f t="shared" si="79"/>
        <v>6.1116400817995907E-6</v>
      </c>
      <c r="R2041" s="99">
        <f t="shared" si="79"/>
        <v>1.9468204498977508E-6</v>
      </c>
      <c r="S2041" s="101"/>
      <c r="T2041" s="99">
        <v>1.1399999999999999E-5</v>
      </c>
      <c r="U2041" s="99">
        <v>5.3700000000000003E-6</v>
      </c>
      <c r="V2041" s="99">
        <v>3.36E-6</v>
      </c>
      <c r="W2041" s="99">
        <v>2.17E-6</v>
      </c>
      <c r="X2041" s="99">
        <v>1.0100000000000001E-6</v>
      </c>
      <c r="Y2041" s="99">
        <v>6.2900000000000001E-8</v>
      </c>
      <c r="Z2041" s="99">
        <v>2.1699999999999999E-8</v>
      </c>
      <c r="AA2041" s="99">
        <v>4.6999999999999999E-9</v>
      </c>
      <c r="AB2041" s="99">
        <v>1.51E-9</v>
      </c>
      <c r="AC2041" s="99">
        <v>4.8099999999999999E-10</v>
      </c>
    </row>
    <row r="2042" spans="1:29" s="98" customFormat="1" x14ac:dyDescent="0.25">
      <c r="A2042" s="98" t="s">
        <v>168</v>
      </c>
      <c r="B2042" s="98" t="s">
        <v>237</v>
      </c>
      <c r="C2042" s="98" t="s">
        <v>297</v>
      </c>
      <c r="D2042" s="98">
        <v>2018</v>
      </c>
      <c r="E2042" s="98">
        <v>2016</v>
      </c>
      <c r="F2042" s="98" t="s">
        <v>279</v>
      </c>
      <c r="G2042" s="98" t="s">
        <v>277</v>
      </c>
      <c r="H2042" s="98" t="s">
        <v>274</v>
      </c>
      <c r="I2042" s="99">
        <f t="shared" si="80"/>
        <v>2.7239296523517381E-3</v>
      </c>
      <c r="J2042" s="99">
        <f t="shared" si="80"/>
        <v>1.0604302658486708E-3</v>
      </c>
      <c r="K2042" s="99">
        <f t="shared" si="80"/>
        <v>5.990216768916156E-4</v>
      </c>
      <c r="L2042" s="99">
        <f t="shared" si="80"/>
        <v>4.1688670756646217E-4</v>
      </c>
      <c r="M2042" s="99">
        <f t="shared" si="80"/>
        <v>1.9427730061349696E-4</v>
      </c>
      <c r="N2042" s="99">
        <f t="shared" si="79"/>
        <v>7.1235010224948876E-6</v>
      </c>
      <c r="O2042" s="99">
        <f t="shared" si="79"/>
        <v>3.8207869120654399E-6</v>
      </c>
      <c r="P2042" s="99">
        <f t="shared" si="79"/>
        <v>7.9329897750511252E-7</v>
      </c>
      <c r="Q2042" s="99">
        <f t="shared" si="79"/>
        <v>2.5134625766871167E-7</v>
      </c>
      <c r="R2042" s="99">
        <f t="shared" si="79"/>
        <v>8.2163108384458078E-8</v>
      </c>
      <c r="S2042" s="101"/>
      <c r="T2042" s="99">
        <v>6.7299999999999995E-7</v>
      </c>
      <c r="U2042" s="99">
        <v>2.6199999999999999E-7</v>
      </c>
      <c r="V2042" s="99">
        <v>1.48E-7</v>
      </c>
      <c r="W2042" s="99">
        <v>1.03E-7</v>
      </c>
      <c r="X2042" s="99">
        <v>4.8E-8</v>
      </c>
      <c r="Y2042" s="99">
        <v>1.7599999999999999E-9</v>
      </c>
      <c r="Z2042" s="99">
        <v>9.4400000000000005E-10</v>
      </c>
      <c r="AA2042" s="99">
        <v>1.96E-10</v>
      </c>
      <c r="AB2042" s="99">
        <v>6.2099999999999998E-11</v>
      </c>
      <c r="AC2042" s="99">
        <v>2.03E-11</v>
      </c>
    </row>
    <row r="2043" spans="1:29" s="98" customFormat="1" x14ac:dyDescent="0.25">
      <c r="A2043" s="98" t="s">
        <v>168</v>
      </c>
      <c r="B2043" s="98" t="s">
        <v>237</v>
      </c>
      <c r="C2043" s="98" t="s">
        <v>297</v>
      </c>
      <c r="D2043" s="98">
        <v>2018</v>
      </c>
      <c r="E2043" s="98">
        <v>2016</v>
      </c>
      <c r="F2043" s="98" t="s">
        <v>279</v>
      </c>
      <c r="G2043" s="98" t="s">
        <v>277</v>
      </c>
      <c r="H2043" s="98" t="s">
        <v>275</v>
      </c>
      <c r="I2043" s="99">
        <f t="shared" si="80"/>
        <v>1.2223280163599182E-2</v>
      </c>
      <c r="J2043" s="99">
        <f t="shared" si="80"/>
        <v>5.1807280163599185E-3</v>
      </c>
      <c r="K2043" s="99">
        <f t="shared" si="80"/>
        <v>2.8008310838445807E-3</v>
      </c>
      <c r="L2043" s="99">
        <f t="shared" si="80"/>
        <v>2.0520539877300612E-3</v>
      </c>
      <c r="M2043" s="99">
        <f t="shared" si="80"/>
        <v>9.390069529652353E-4</v>
      </c>
      <c r="N2043" s="99">
        <f t="shared" si="79"/>
        <v>2.9384441717791412E-5</v>
      </c>
      <c r="O2043" s="99">
        <f t="shared" si="79"/>
        <v>1.6877840490797546E-5</v>
      </c>
      <c r="P2043" s="99">
        <f t="shared" si="79"/>
        <v>3.3998527607361966E-6</v>
      </c>
      <c r="Q2043" s="99">
        <f t="shared" si="79"/>
        <v>1.0482879345603272E-6</v>
      </c>
      <c r="R2043" s="99">
        <f t="shared" si="79"/>
        <v>3.3391411042944786E-7</v>
      </c>
      <c r="S2043" s="101"/>
      <c r="T2043" s="99">
        <v>3.0199999999999999E-6</v>
      </c>
      <c r="U2043" s="99">
        <v>1.28E-6</v>
      </c>
      <c r="V2043" s="99">
        <v>6.92E-7</v>
      </c>
      <c r="W2043" s="99">
        <v>5.0699999999999997E-7</v>
      </c>
      <c r="X2043" s="99">
        <v>2.3200000000000001E-7</v>
      </c>
      <c r="Y2043" s="99">
        <v>7.2600000000000002E-9</v>
      </c>
      <c r="Z2043" s="99">
        <v>4.1700000000000003E-9</v>
      </c>
      <c r="AA2043" s="99">
        <v>8.3999999999999999E-10</v>
      </c>
      <c r="AB2043" s="99">
        <v>2.5899999999999998E-10</v>
      </c>
      <c r="AC2043" s="99">
        <v>8.2499999999999999E-11</v>
      </c>
    </row>
    <row r="2044" spans="1:29" s="98" customFormat="1" x14ac:dyDescent="0.25">
      <c r="A2044" s="98" t="s">
        <v>168</v>
      </c>
      <c r="B2044" s="98" t="s">
        <v>237</v>
      </c>
      <c r="C2044" s="98" t="s">
        <v>297</v>
      </c>
      <c r="D2044" s="98">
        <v>2018</v>
      </c>
      <c r="E2044" s="98">
        <v>2016</v>
      </c>
      <c r="F2044" s="98" t="s">
        <v>279</v>
      </c>
      <c r="G2044" s="98" t="s">
        <v>277</v>
      </c>
      <c r="H2044" s="98" t="s">
        <v>276</v>
      </c>
      <c r="I2044" s="99">
        <f t="shared" si="80"/>
        <v>2.2422838445807773E-2</v>
      </c>
      <c r="J2044" s="99">
        <f t="shared" si="80"/>
        <v>8.9448507157464212E-3</v>
      </c>
      <c r="K2044" s="99">
        <f t="shared" si="80"/>
        <v>5.6259468302658489E-3</v>
      </c>
      <c r="L2044" s="99">
        <f t="shared" si="80"/>
        <v>3.3796155419222903E-3</v>
      </c>
      <c r="M2044" s="99">
        <f t="shared" si="80"/>
        <v>1.4287476482617587E-3</v>
      </c>
      <c r="N2044" s="99">
        <f t="shared" si="79"/>
        <v>1.6392147239263806E-4</v>
      </c>
      <c r="O2044" s="99">
        <f t="shared" si="79"/>
        <v>2.8210683026584869E-5</v>
      </c>
      <c r="P2044" s="99">
        <f t="shared" si="79"/>
        <v>6.0306912065439682E-6</v>
      </c>
      <c r="Q2044" s="99">
        <f t="shared" si="79"/>
        <v>1.91039345603272E-6</v>
      </c>
      <c r="R2044" s="99">
        <f t="shared" si="79"/>
        <v>6.192588957055215E-7</v>
      </c>
      <c r="S2044" s="101"/>
      <c r="T2044" s="99">
        <v>5.5400000000000003E-6</v>
      </c>
      <c r="U2044" s="99">
        <v>2.21E-6</v>
      </c>
      <c r="V2044" s="99">
        <v>1.39E-6</v>
      </c>
      <c r="W2044" s="99">
        <v>8.3500000000000005E-7</v>
      </c>
      <c r="X2044" s="99">
        <v>3.53E-7</v>
      </c>
      <c r="Y2044" s="99">
        <v>4.0499999999999999E-8</v>
      </c>
      <c r="Z2044" s="99">
        <v>6.9699999999999997E-9</v>
      </c>
      <c r="AA2044" s="99">
        <v>1.49E-9</v>
      </c>
      <c r="AB2044" s="99">
        <v>4.7200000000000002E-10</v>
      </c>
      <c r="AC2044" s="99">
        <v>1.5299999999999999E-10</v>
      </c>
    </row>
    <row r="2045" spans="1:29" s="98" customFormat="1" x14ac:dyDescent="0.25">
      <c r="A2045" s="98" t="s">
        <v>168</v>
      </c>
      <c r="B2045" s="98" t="s">
        <v>237</v>
      </c>
      <c r="C2045" s="98" t="s">
        <v>297</v>
      </c>
      <c r="D2045" s="98">
        <v>2018</v>
      </c>
      <c r="E2045" s="98">
        <v>2016</v>
      </c>
      <c r="F2045" s="98" t="s">
        <v>279</v>
      </c>
      <c r="G2045" s="98" t="s">
        <v>278</v>
      </c>
      <c r="H2045" s="98" t="s">
        <v>274</v>
      </c>
      <c r="I2045" s="99">
        <f t="shared" si="80"/>
        <v>1.1524317759949653E-3</v>
      </c>
      <c r="J2045" s="99">
        <f t="shared" si="80"/>
        <v>4.4864357401289986E-4</v>
      </c>
      <c r="K2045" s="99">
        <f t="shared" si="80"/>
        <v>2.5343224791568342E-4</v>
      </c>
      <c r="L2045" s="99">
        <f t="shared" si="80"/>
        <v>1.7637514550888794E-4</v>
      </c>
      <c r="M2045" s="99">
        <f t="shared" si="80"/>
        <v>8.2194242567248669E-5</v>
      </c>
      <c r="N2045" s="99">
        <f t="shared" si="79"/>
        <v>3.0137888941324539E-6</v>
      </c>
      <c r="O2045" s="99">
        <f t="shared" si="79"/>
        <v>1.6164867704892229E-6</v>
      </c>
      <c r="P2045" s="99">
        <f t="shared" si="79"/>
        <v>3.3562649048293215E-7</v>
      </c>
      <c r="Q2045" s="99">
        <f t="shared" si="79"/>
        <v>1.0633880132137792E-7</v>
      </c>
      <c r="R2045" s="99">
        <f t="shared" si="79"/>
        <v>3.4761315085732268E-8</v>
      </c>
      <c r="S2045" s="101"/>
      <c r="T2045" s="99">
        <v>2.8473076923076901E-7</v>
      </c>
      <c r="U2045" s="99">
        <v>1.10846153846154E-7</v>
      </c>
      <c r="V2045" s="99">
        <v>6.2615384615384602E-8</v>
      </c>
      <c r="W2045" s="99">
        <v>4.3576923076923098E-8</v>
      </c>
      <c r="X2045" s="99">
        <v>2.0307692307692298E-8</v>
      </c>
      <c r="Y2045" s="99">
        <v>7.4461538461538498E-10</v>
      </c>
      <c r="Z2045" s="99">
        <v>3.99384615384615E-10</v>
      </c>
      <c r="AA2045" s="99">
        <v>8.2923076923076903E-11</v>
      </c>
      <c r="AB2045" s="99">
        <v>2.62730769230769E-11</v>
      </c>
      <c r="AC2045" s="99">
        <v>8.5884615384615397E-12</v>
      </c>
    </row>
    <row r="2046" spans="1:29" s="98" customFormat="1" x14ac:dyDescent="0.25">
      <c r="A2046" s="98" t="s">
        <v>168</v>
      </c>
      <c r="B2046" s="98" t="s">
        <v>237</v>
      </c>
      <c r="C2046" s="98" t="s">
        <v>297</v>
      </c>
      <c r="D2046" s="98">
        <v>2018</v>
      </c>
      <c r="E2046" s="98">
        <v>2016</v>
      </c>
      <c r="F2046" s="98" t="s">
        <v>279</v>
      </c>
      <c r="G2046" s="98" t="s">
        <v>278</v>
      </c>
      <c r="H2046" s="98" t="s">
        <v>275</v>
      </c>
      <c r="I2046" s="99">
        <f t="shared" si="80"/>
        <v>5.1713877615227402E-3</v>
      </c>
      <c r="J2046" s="99">
        <f t="shared" si="80"/>
        <v>2.1918464684599673E-3</v>
      </c>
      <c r="K2046" s="99">
        <f t="shared" si="80"/>
        <v>1.1849669970111698E-3</v>
      </c>
      <c r="L2046" s="99">
        <f t="shared" si="80"/>
        <v>8.681766871165644E-4</v>
      </c>
      <c r="M2046" s="99">
        <f t="shared" si="80"/>
        <v>3.9727217240836894E-4</v>
      </c>
      <c r="N2046" s="99">
        <f t="shared" si="79"/>
        <v>1.2431879188296359E-5</v>
      </c>
      <c r="O2046" s="99">
        <f t="shared" si="79"/>
        <v>7.1406248230297341E-6</v>
      </c>
      <c r="P2046" s="99">
        <f t="shared" si="79"/>
        <v>1.4383992449268508E-6</v>
      </c>
      <c r="Q2046" s="99">
        <f t="shared" si="79"/>
        <v>4.4350643385244587E-7</v>
      </c>
      <c r="R2046" s="99">
        <f t="shared" si="79"/>
        <v>1.4127135441245889E-7</v>
      </c>
      <c r="S2046" s="101"/>
      <c r="T2046" s="99">
        <v>1.2776923076923101E-6</v>
      </c>
      <c r="U2046" s="99">
        <v>5.4153846153846201E-7</v>
      </c>
      <c r="V2046" s="99">
        <v>2.9276923076923102E-7</v>
      </c>
      <c r="W2046" s="99">
        <v>2.145E-7</v>
      </c>
      <c r="X2046" s="99">
        <v>9.8153846153846201E-8</v>
      </c>
      <c r="Y2046" s="99">
        <v>3.0715384615384601E-9</v>
      </c>
      <c r="Z2046" s="99">
        <v>1.7642307692307699E-9</v>
      </c>
      <c r="AA2046" s="99">
        <v>3.55384615384615E-10</v>
      </c>
      <c r="AB2046" s="99">
        <v>1.09576923076923E-10</v>
      </c>
      <c r="AC2046" s="99">
        <v>3.4903846153846198E-11</v>
      </c>
    </row>
    <row r="2047" spans="1:29" s="98" customFormat="1" x14ac:dyDescent="0.25">
      <c r="A2047" s="98" t="s">
        <v>168</v>
      </c>
      <c r="B2047" s="98" t="s">
        <v>237</v>
      </c>
      <c r="C2047" s="98" t="s">
        <v>297</v>
      </c>
      <c r="D2047" s="98">
        <v>2018</v>
      </c>
      <c r="E2047" s="98">
        <v>2016</v>
      </c>
      <c r="F2047" s="98" t="s">
        <v>279</v>
      </c>
      <c r="G2047" s="98" t="s">
        <v>278</v>
      </c>
      <c r="H2047" s="98" t="s">
        <v>276</v>
      </c>
      <c r="I2047" s="99">
        <f t="shared" si="80"/>
        <v>9.4865854963032716E-3</v>
      </c>
      <c r="J2047" s="99">
        <f t="shared" si="80"/>
        <v>3.7843599182004091E-3</v>
      </c>
      <c r="K2047" s="99">
        <f t="shared" si="80"/>
        <v>2.3802082743432438E-3</v>
      </c>
      <c r="L2047" s="99">
        <f t="shared" si="80"/>
        <v>1.4298373446594314E-3</v>
      </c>
      <c r="M2047" s="99">
        <f t="shared" si="80"/>
        <v>6.0447015887997555E-4</v>
      </c>
      <c r="N2047" s="99">
        <f t="shared" si="79"/>
        <v>6.9351392166116157E-5</v>
      </c>
      <c r="O2047" s="99">
        <f t="shared" si="79"/>
        <v>1.1935288972785891E-5</v>
      </c>
      <c r="P2047" s="99">
        <f t="shared" si="79"/>
        <v>2.551446279691677E-6</v>
      </c>
      <c r="Q2047" s="99">
        <f t="shared" si="79"/>
        <v>8.0824338524461347E-7</v>
      </c>
      <c r="R2047" s="99">
        <f t="shared" si="79"/>
        <v>2.6199414818310511E-7</v>
      </c>
      <c r="S2047" s="101"/>
      <c r="T2047" s="99">
        <v>2.3438461538461498E-6</v>
      </c>
      <c r="U2047" s="99">
        <v>9.3500000000000005E-7</v>
      </c>
      <c r="V2047" s="99">
        <v>5.8807692307692305E-7</v>
      </c>
      <c r="W2047" s="99">
        <v>3.5326923076923101E-7</v>
      </c>
      <c r="X2047" s="99">
        <v>1.4934615384615401E-7</v>
      </c>
      <c r="Y2047" s="99">
        <v>1.7134615384615401E-8</v>
      </c>
      <c r="Z2047" s="99">
        <v>2.9488461538461502E-9</v>
      </c>
      <c r="AA2047" s="99">
        <v>6.3038461538461503E-10</v>
      </c>
      <c r="AB2047" s="99">
        <v>1.9969230769230799E-10</v>
      </c>
      <c r="AC2047" s="99">
        <v>6.4730769230769203E-11</v>
      </c>
    </row>
    <row r="2048" spans="1:29" s="98" customFormat="1" x14ac:dyDescent="0.25">
      <c r="A2048" s="98" t="s">
        <v>168</v>
      </c>
      <c r="B2048" s="98" t="s">
        <v>237</v>
      </c>
      <c r="C2048" s="98" t="s">
        <v>297</v>
      </c>
      <c r="D2048" s="98">
        <v>2018</v>
      </c>
      <c r="E2048" s="98">
        <v>2016</v>
      </c>
      <c r="F2048" s="98" t="s">
        <v>280</v>
      </c>
      <c r="G2048" s="98" t="s">
        <v>273</v>
      </c>
      <c r="H2048" s="98" t="s">
        <v>274</v>
      </c>
      <c r="I2048" s="99">
        <f t="shared" si="80"/>
        <v>2.8170208588957057E-14</v>
      </c>
      <c r="J2048" s="99">
        <f t="shared" si="80"/>
        <v>1.1373316973415132E-7</v>
      </c>
      <c r="K2048" s="99">
        <f t="shared" si="80"/>
        <v>1.461127198364008E-6</v>
      </c>
      <c r="L2048" s="99">
        <f t="shared" si="80"/>
        <v>1.1818535787321064E-5</v>
      </c>
      <c r="M2048" s="99">
        <f t="shared" si="80"/>
        <v>4.5331370143149282E-5</v>
      </c>
      <c r="N2048" s="99">
        <f t="shared" si="79"/>
        <v>1.0887623721881392E-5</v>
      </c>
      <c r="O2048" s="99">
        <f t="shared" si="79"/>
        <v>7.6901431492842549E-6</v>
      </c>
      <c r="P2048" s="99">
        <f t="shared" si="79"/>
        <v>2.0277693251533747E-6</v>
      </c>
      <c r="Q2048" s="99">
        <f t="shared" si="79"/>
        <v>6.3140122699386505E-7</v>
      </c>
      <c r="R2048" s="99">
        <f t="shared" si="79"/>
        <v>2.1451451942740286E-7</v>
      </c>
      <c r="S2048" s="101"/>
      <c r="T2048" s="99">
        <v>6.9599999999999999E-18</v>
      </c>
      <c r="U2048" s="99">
        <v>2.8099999999999999E-11</v>
      </c>
      <c r="V2048" s="99">
        <v>3.6099999999999999E-10</v>
      </c>
      <c r="W2048" s="99">
        <v>2.9199999999999998E-9</v>
      </c>
      <c r="X2048" s="99">
        <v>1.1199999999999999E-8</v>
      </c>
      <c r="Y2048" s="99">
        <v>2.69E-9</v>
      </c>
      <c r="Z2048" s="99">
        <v>1.9000000000000001E-9</v>
      </c>
      <c r="AA2048" s="99">
        <v>5.0100000000000003E-10</v>
      </c>
      <c r="AB2048" s="99">
        <v>1.56E-10</v>
      </c>
      <c r="AC2048" s="99">
        <v>5.2999999999999998E-11</v>
      </c>
    </row>
    <row r="2049" spans="1:29" s="98" customFormat="1" x14ac:dyDescent="0.25">
      <c r="A2049" s="98" t="s">
        <v>168</v>
      </c>
      <c r="B2049" s="98" t="s">
        <v>237</v>
      </c>
      <c r="C2049" s="98" t="s">
        <v>297</v>
      </c>
      <c r="D2049" s="98">
        <v>2018</v>
      </c>
      <c r="E2049" s="98">
        <v>2016</v>
      </c>
      <c r="F2049" s="98" t="s">
        <v>280</v>
      </c>
      <c r="G2049" s="98" t="s">
        <v>273</v>
      </c>
      <c r="H2049" s="98" t="s">
        <v>275</v>
      </c>
      <c r="I2049" s="99">
        <f t="shared" si="80"/>
        <v>4.6950347648261756E-12</v>
      </c>
      <c r="J2049" s="99">
        <f t="shared" si="80"/>
        <v>7.0830265848670759E-6</v>
      </c>
      <c r="K2049" s="99">
        <f t="shared" si="80"/>
        <v>7.2449243353783234E-5</v>
      </c>
      <c r="L2049" s="99">
        <f t="shared" si="80"/>
        <v>2.2463312883435585E-4</v>
      </c>
      <c r="M2049" s="99">
        <f t="shared" si="80"/>
        <v>4.0879182004089986E-4</v>
      </c>
      <c r="N2049" s="99">
        <f t="shared" si="79"/>
        <v>4.7759836400817998E-5</v>
      </c>
      <c r="O2049" s="99">
        <f t="shared" si="79"/>
        <v>1.9711051124744376E-5</v>
      </c>
      <c r="P2049" s="99">
        <f t="shared" si="79"/>
        <v>5.2212024539877306E-6</v>
      </c>
      <c r="Q2049" s="99">
        <f t="shared" si="79"/>
        <v>2.2099042944785278E-6</v>
      </c>
      <c r="R2049" s="99">
        <f t="shared" si="79"/>
        <v>1.0240032719836401E-6</v>
      </c>
      <c r="S2049" s="101"/>
      <c r="T2049" s="99">
        <v>1.1599999999999999E-15</v>
      </c>
      <c r="U2049" s="99">
        <v>1.75E-9</v>
      </c>
      <c r="V2049" s="99">
        <v>1.7900000000000001E-8</v>
      </c>
      <c r="W2049" s="99">
        <v>5.5500000000000001E-8</v>
      </c>
      <c r="X2049" s="99">
        <v>1.01E-7</v>
      </c>
      <c r="Y2049" s="99">
        <v>1.18E-8</v>
      </c>
      <c r="Z2049" s="99">
        <v>4.8699999999999999E-9</v>
      </c>
      <c r="AA2049" s="99">
        <v>1.2900000000000001E-9</v>
      </c>
      <c r="AB2049" s="99">
        <v>5.4599999999999998E-10</v>
      </c>
      <c r="AC2049" s="99">
        <v>2.5300000000000001E-10</v>
      </c>
    </row>
    <row r="2050" spans="1:29" s="98" customFormat="1" x14ac:dyDescent="0.25">
      <c r="A2050" s="98" t="s">
        <v>168</v>
      </c>
      <c r="B2050" s="98" t="s">
        <v>237</v>
      </c>
      <c r="C2050" s="98" t="s">
        <v>297</v>
      </c>
      <c r="D2050" s="98">
        <v>2018</v>
      </c>
      <c r="E2050" s="98">
        <v>2016</v>
      </c>
      <c r="F2050" s="98" t="s">
        <v>280</v>
      </c>
      <c r="G2050" s="98" t="s">
        <v>273</v>
      </c>
      <c r="H2050" s="98" t="s">
        <v>276</v>
      </c>
      <c r="I2050" s="99">
        <f t="shared" si="80"/>
        <v>6.2735378323108381E-9</v>
      </c>
      <c r="J2050" s="99">
        <f t="shared" si="80"/>
        <v>5.5449979550102255E-4</v>
      </c>
      <c r="K2050" s="99">
        <f t="shared" si="80"/>
        <v>4.452188139059305E-3</v>
      </c>
      <c r="L2050" s="99">
        <f t="shared" si="80"/>
        <v>9.6329161554192227E-3</v>
      </c>
      <c r="M2050" s="99">
        <f t="shared" si="80"/>
        <v>1.6473096114519428E-2</v>
      </c>
      <c r="N2050" s="99">
        <f t="shared" si="79"/>
        <v>3.2581922290388552E-3</v>
      </c>
      <c r="O2050" s="99">
        <f t="shared" si="79"/>
        <v>1.6918314928425361E-3</v>
      </c>
      <c r="P2050" s="99">
        <f t="shared" si="79"/>
        <v>5.0997791411042939E-4</v>
      </c>
      <c r="Q2050" s="99">
        <f t="shared" si="79"/>
        <v>1.8456343558282209E-4</v>
      </c>
      <c r="R2050" s="99">
        <f t="shared" si="79"/>
        <v>6.3140122699386508E-5</v>
      </c>
      <c r="S2050" s="101"/>
      <c r="T2050" s="99">
        <v>1.5500000000000001E-12</v>
      </c>
      <c r="U2050" s="99">
        <v>1.37E-7</v>
      </c>
      <c r="V2050" s="99">
        <v>1.1000000000000001E-6</v>
      </c>
      <c r="W2050" s="99">
        <v>2.3800000000000001E-6</v>
      </c>
      <c r="X2050" s="99">
        <v>4.07E-6</v>
      </c>
      <c r="Y2050" s="99">
        <v>8.0500000000000002E-7</v>
      </c>
      <c r="Z2050" s="99">
        <v>4.1800000000000001E-7</v>
      </c>
      <c r="AA2050" s="99">
        <v>1.2599999999999999E-7</v>
      </c>
      <c r="AB2050" s="99">
        <v>4.5599999999999998E-8</v>
      </c>
      <c r="AC2050" s="99">
        <v>1.5600000000000001E-8</v>
      </c>
    </row>
    <row r="2051" spans="1:29" s="98" customFormat="1" x14ac:dyDescent="0.25">
      <c r="A2051" s="98" t="s">
        <v>168</v>
      </c>
      <c r="B2051" s="98" t="s">
        <v>237</v>
      </c>
      <c r="C2051" s="98" t="s">
        <v>297</v>
      </c>
      <c r="D2051" s="98">
        <v>2018</v>
      </c>
      <c r="E2051" s="98">
        <v>2016</v>
      </c>
      <c r="F2051" s="98" t="s">
        <v>280</v>
      </c>
      <c r="G2051" s="98" t="s">
        <v>277</v>
      </c>
      <c r="H2051" s="98" t="s">
        <v>274</v>
      </c>
      <c r="I2051" s="99">
        <f t="shared" si="80"/>
        <v>4.7355092024539885E-9</v>
      </c>
      <c r="J2051" s="99">
        <f t="shared" si="80"/>
        <v>3.7560278118609407E-5</v>
      </c>
      <c r="K2051" s="99">
        <f t="shared" si="80"/>
        <v>9.5519672801635996E-5</v>
      </c>
      <c r="L2051" s="99">
        <f t="shared" si="80"/>
        <v>2.6106012269938654E-4</v>
      </c>
      <c r="M2051" s="99">
        <f t="shared" si="80"/>
        <v>4.492662576687117E-4</v>
      </c>
      <c r="N2051" s="99">
        <f t="shared" si="79"/>
        <v>7.8925153374233135E-5</v>
      </c>
      <c r="O2051" s="99">
        <f t="shared" si="79"/>
        <v>5.7473701431492842E-5</v>
      </c>
      <c r="P2051" s="99">
        <f t="shared" si="79"/>
        <v>2.0682437627811861E-5</v>
      </c>
      <c r="Q2051" s="99">
        <f t="shared" si="79"/>
        <v>8.7424785276073627E-6</v>
      </c>
      <c r="R2051" s="99">
        <f t="shared" si="79"/>
        <v>3.5131811860940696E-6</v>
      </c>
      <c r="S2051" s="101"/>
      <c r="T2051" s="99">
        <v>1.1700000000000001E-12</v>
      </c>
      <c r="U2051" s="99">
        <v>9.2799999999999994E-9</v>
      </c>
      <c r="V2051" s="99">
        <v>2.36E-8</v>
      </c>
      <c r="W2051" s="99">
        <v>6.4500000000000002E-8</v>
      </c>
      <c r="X2051" s="99">
        <v>1.11E-7</v>
      </c>
      <c r="Y2051" s="99">
        <v>1.9499999999999999E-8</v>
      </c>
      <c r="Z2051" s="99">
        <v>1.42E-8</v>
      </c>
      <c r="AA2051" s="99">
        <v>5.1099999999999999E-9</v>
      </c>
      <c r="AB2051" s="99">
        <v>2.16E-9</v>
      </c>
      <c r="AC2051" s="99">
        <v>8.68E-10</v>
      </c>
    </row>
    <row r="2052" spans="1:29" s="98" customFormat="1" x14ac:dyDescent="0.25">
      <c r="A2052" s="98" t="s">
        <v>168</v>
      </c>
      <c r="B2052" s="98" t="s">
        <v>237</v>
      </c>
      <c r="C2052" s="98" t="s">
        <v>297</v>
      </c>
      <c r="D2052" s="98">
        <v>2018</v>
      </c>
      <c r="E2052" s="98">
        <v>2016</v>
      </c>
      <c r="F2052" s="98" t="s">
        <v>280</v>
      </c>
      <c r="G2052" s="98" t="s">
        <v>277</v>
      </c>
      <c r="H2052" s="98" t="s">
        <v>275</v>
      </c>
      <c r="I2052" s="99">
        <f t="shared" si="80"/>
        <v>5.8687934560327198E-9</v>
      </c>
      <c r="J2052" s="99">
        <f t="shared" si="80"/>
        <v>4.330764826175869E-5</v>
      </c>
      <c r="K2052" s="99">
        <f t="shared" si="80"/>
        <v>2.9910609406952966E-4</v>
      </c>
      <c r="L2052" s="99">
        <f t="shared" si="80"/>
        <v>5.5045235173824128E-4</v>
      </c>
      <c r="M2052" s="99">
        <f t="shared" si="80"/>
        <v>1.3356564417177914E-3</v>
      </c>
      <c r="N2052" s="99">
        <f t="shared" si="79"/>
        <v>4.897406952965236E-4</v>
      </c>
      <c r="O2052" s="99">
        <f t="shared" si="79"/>
        <v>3.2298601226993869E-4</v>
      </c>
      <c r="P2052" s="99">
        <f t="shared" si="79"/>
        <v>9.956711656441718E-5</v>
      </c>
      <c r="Q2052" s="99">
        <f t="shared" si="79"/>
        <v>3.5050862985685074E-5</v>
      </c>
      <c r="R2052" s="99">
        <f t="shared" si="79"/>
        <v>1.1818535787321064E-5</v>
      </c>
      <c r="S2052" s="101"/>
      <c r="T2052" s="99">
        <v>1.4500000000000001E-12</v>
      </c>
      <c r="U2052" s="99">
        <v>1.07E-8</v>
      </c>
      <c r="V2052" s="99">
        <v>7.3900000000000007E-8</v>
      </c>
      <c r="W2052" s="99">
        <v>1.36E-7</v>
      </c>
      <c r="X2052" s="99">
        <v>3.3000000000000002E-7</v>
      </c>
      <c r="Y2052" s="99">
        <v>1.2100000000000001E-7</v>
      </c>
      <c r="Z2052" s="99">
        <v>7.98E-8</v>
      </c>
      <c r="AA2052" s="99">
        <v>2.4599999999999999E-8</v>
      </c>
      <c r="AB2052" s="99">
        <v>8.6599999999999995E-9</v>
      </c>
      <c r="AC2052" s="99">
        <v>2.9199999999999998E-9</v>
      </c>
    </row>
    <row r="2053" spans="1:29" s="98" customFormat="1" x14ac:dyDescent="0.25">
      <c r="A2053" s="98" t="s">
        <v>168</v>
      </c>
      <c r="B2053" s="98" t="s">
        <v>237</v>
      </c>
      <c r="C2053" s="98" t="s">
        <v>297</v>
      </c>
      <c r="D2053" s="98">
        <v>2018</v>
      </c>
      <c r="E2053" s="98">
        <v>2016</v>
      </c>
      <c r="F2053" s="98" t="s">
        <v>280</v>
      </c>
      <c r="G2053" s="98" t="s">
        <v>277</v>
      </c>
      <c r="H2053" s="98" t="s">
        <v>276</v>
      </c>
      <c r="I2053" s="99">
        <f t="shared" si="80"/>
        <v>1.7808752556237217E-8</v>
      </c>
      <c r="J2053" s="99">
        <f t="shared" si="80"/>
        <v>2.0439591002044994E-3</v>
      </c>
      <c r="K2053" s="99">
        <f t="shared" si="80"/>
        <v>7.8115664621676902E-3</v>
      </c>
      <c r="L2053" s="99">
        <f t="shared" si="80"/>
        <v>9.7543394683026578E-3</v>
      </c>
      <c r="M2053" s="99">
        <f t="shared" si="80"/>
        <v>1.104952147239264E-2</v>
      </c>
      <c r="N2053" s="99">
        <f t="shared" si="79"/>
        <v>1.9549153374233126E-3</v>
      </c>
      <c r="O2053" s="99">
        <f t="shared" si="79"/>
        <v>6.3544867075664613E-4</v>
      </c>
      <c r="P2053" s="99">
        <f t="shared" si="79"/>
        <v>1.5825505112474438E-4</v>
      </c>
      <c r="Q2053" s="99">
        <f t="shared" si="79"/>
        <v>5.9902167689161558E-5</v>
      </c>
      <c r="R2053" s="99">
        <f t="shared" si="79"/>
        <v>2.1006233128834354E-5</v>
      </c>
      <c r="S2053" s="101"/>
      <c r="T2053" s="99">
        <v>4.3999999999999998E-12</v>
      </c>
      <c r="U2053" s="99">
        <v>5.0500000000000004E-7</v>
      </c>
      <c r="V2053" s="99">
        <v>1.9300000000000002E-6</v>
      </c>
      <c r="W2053" s="99">
        <v>2.4099999999999998E-6</v>
      </c>
      <c r="X2053" s="99">
        <v>2.7300000000000001E-6</v>
      </c>
      <c r="Y2053" s="99">
        <v>4.8299999999999997E-7</v>
      </c>
      <c r="Z2053" s="99">
        <v>1.5699999999999999E-7</v>
      </c>
      <c r="AA2053" s="99">
        <v>3.9099999999999999E-8</v>
      </c>
      <c r="AB2053" s="99">
        <v>1.48E-8</v>
      </c>
      <c r="AC2053" s="99">
        <v>5.1899999999999997E-9</v>
      </c>
    </row>
    <row r="2054" spans="1:29" s="98" customFormat="1" x14ac:dyDescent="0.25">
      <c r="A2054" s="98" t="s">
        <v>168</v>
      </c>
      <c r="B2054" s="98" t="s">
        <v>237</v>
      </c>
      <c r="C2054" s="98" t="s">
        <v>297</v>
      </c>
      <c r="D2054" s="98">
        <v>2018</v>
      </c>
      <c r="E2054" s="98">
        <v>2016</v>
      </c>
      <c r="F2054" s="98" t="s">
        <v>280</v>
      </c>
      <c r="G2054" s="98" t="s">
        <v>278</v>
      </c>
      <c r="H2054" s="98" t="s">
        <v>274</v>
      </c>
      <c r="I2054" s="99">
        <f t="shared" si="80"/>
        <v>2.0034846625766873E-9</v>
      </c>
      <c r="J2054" s="99">
        <f t="shared" si="80"/>
        <v>1.5890886896334767E-5</v>
      </c>
      <c r="K2054" s="99">
        <f t="shared" si="80"/>
        <v>4.0412169262230593E-5</v>
      </c>
      <c r="L2054" s="99">
        <f t="shared" si="80"/>
        <v>1.104485134497403E-4</v>
      </c>
      <c r="M2054" s="99">
        <f t="shared" si="80"/>
        <v>1.9007418593676277E-4</v>
      </c>
      <c r="N2054" s="99">
        <f t="shared" si="79"/>
        <v>3.3391411042944784E-5</v>
      </c>
      <c r="O2054" s="99">
        <f t="shared" si="79"/>
        <v>2.4315796759477751E-5</v>
      </c>
      <c r="P2054" s="99">
        <f t="shared" si="79"/>
        <v>8.7502620733050308E-6</v>
      </c>
      <c r="Q2054" s="99">
        <f t="shared" si="79"/>
        <v>3.6987409155261922E-6</v>
      </c>
      <c r="R2054" s="99">
        <f t="shared" si="79"/>
        <v>1.4863458864244133E-6</v>
      </c>
      <c r="S2054" s="101"/>
      <c r="T2054" s="99">
        <v>4.9500000000000001E-13</v>
      </c>
      <c r="U2054" s="99">
        <v>3.9261538461538502E-9</v>
      </c>
      <c r="V2054" s="99">
        <v>9.9846153846153799E-9</v>
      </c>
      <c r="W2054" s="99">
        <v>2.7288461538461499E-8</v>
      </c>
      <c r="X2054" s="99">
        <v>4.6961538461538498E-8</v>
      </c>
      <c r="Y2054" s="99">
        <v>8.2499999999999994E-9</v>
      </c>
      <c r="Z2054" s="99">
        <v>6.0076923076923101E-9</v>
      </c>
      <c r="AA2054" s="99">
        <v>2.16192307692308E-9</v>
      </c>
      <c r="AB2054" s="99">
        <v>9.1384615384615402E-10</v>
      </c>
      <c r="AC2054" s="99">
        <v>3.6723076923076902E-10</v>
      </c>
    </row>
    <row r="2055" spans="1:29" s="98" customFormat="1" x14ac:dyDescent="0.25">
      <c r="A2055" s="98" t="s">
        <v>168</v>
      </c>
      <c r="B2055" s="98" t="s">
        <v>237</v>
      </c>
      <c r="C2055" s="98" t="s">
        <v>297</v>
      </c>
      <c r="D2055" s="98">
        <v>2018</v>
      </c>
      <c r="E2055" s="98">
        <v>2016</v>
      </c>
      <c r="F2055" s="98" t="s">
        <v>280</v>
      </c>
      <c r="G2055" s="98" t="s">
        <v>278</v>
      </c>
      <c r="H2055" s="98" t="s">
        <v>275</v>
      </c>
      <c r="I2055" s="99">
        <f t="shared" si="80"/>
        <v>2.4829510775523025E-9</v>
      </c>
      <c r="J2055" s="99">
        <f t="shared" si="80"/>
        <v>1.8322466572282534E-5</v>
      </c>
      <c r="K2055" s="99">
        <f t="shared" si="80"/>
        <v>1.2654488595249328E-4</v>
      </c>
      <c r="L2055" s="99">
        <f t="shared" si="80"/>
        <v>2.3288368727387117E-4</v>
      </c>
      <c r="M2055" s="99">
        <f t="shared" si="80"/>
        <v>5.6508541764983627E-4</v>
      </c>
      <c r="N2055" s="99">
        <f t="shared" si="79"/>
        <v>2.0719798647160617E-4</v>
      </c>
      <c r="O2055" s="99">
        <f t="shared" si="79"/>
        <v>1.3664792826805112E-4</v>
      </c>
      <c r="P2055" s="99">
        <f t="shared" si="79"/>
        <v>4.2124549315714936E-5</v>
      </c>
      <c r="Q2055" s="99">
        <f t="shared" si="79"/>
        <v>1.4829211263174438E-5</v>
      </c>
      <c r="R2055" s="99">
        <f t="shared" si="79"/>
        <v>5.0001497561743154E-6</v>
      </c>
      <c r="S2055" s="101"/>
      <c r="T2055" s="99">
        <v>6.1346153846153796E-13</v>
      </c>
      <c r="U2055" s="99">
        <v>4.5269230769230796E-9</v>
      </c>
      <c r="V2055" s="99">
        <v>3.1265384615384602E-8</v>
      </c>
      <c r="W2055" s="99">
        <v>5.7538461538461498E-8</v>
      </c>
      <c r="X2055" s="99">
        <v>1.3961538461538499E-7</v>
      </c>
      <c r="Y2055" s="99">
        <v>5.1192307692307703E-8</v>
      </c>
      <c r="Z2055" s="99">
        <v>3.3761538461538499E-8</v>
      </c>
      <c r="AA2055" s="99">
        <v>1.0407692307692301E-8</v>
      </c>
      <c r="AB2055" s="99">
        <v>3.6638461538461499E-9</v>
      </c>
      <c r="AC2055" s="99">
        <v>1.2353846153846201E-9</v>
      </c>
    </row>
    <row r="2056" spans="1:29" s="98" customFormat="1" x14ac:dyDescent="0.25">
      <c r="A2056" s="98" t="s">
        <v>168</v>
      </c>
      <c r="B2056" s="98" t="s">
        <v>237</v>
      </c>
      <c r="C2056" s="98" t="s">
        <v>297</v>
      </c>
      <c r="D2056" s="98">
        <v>2018</v>
      </c>
      <c r="E2056" s="98">
        <v>2016</v>
      </c>
      <c r="F2056" s="98" t="s">
        <v>280</v>
      </c>
      <c r="G2056" s="98" t="s">
        <v>278</v>
      </c>
      <c r="H2056" s="98" t="s">
        <v>276</v>
      </c>
      <c r="I2056" s="99">
        <f t="shared" si="80"/>
        <v>7.5344722353311254E-9</v>
      </c>
      <c r="J2056" s="99">
        <f t="shared" si="80"/>
        <v>8.6475192700959515E-4</v>
      </c>
      <c r="K2056" s="99">
        <f t="shared" si="80"/>
        <v>3.304893503224794E-3</v>
      </c>
      <c r="L2056" s="99">
        <f t="shared" si="80"/>
        <v>4.1268359288972609E-3</v>
      </c>
      <c r="M2056" s="99">
        <f t="shared" si="80"/>
        <v>4.6747975460122698E-3</v>
      </c>
      <c r="N2056" s="99">
        <f t="shared" si="79"/>
        <v>8.2707956583294071E-4</v>
      </c>
      <c r="O2056" s="99">
        <f t="shared" si="79"/>
        <v>2.6884366839704258E-4</v>
      </c>
      <c r="P2056" s="99">
        <f t="shared" si="79"/>
        <v>6.6954060091238039E-5</v>
      </c>
      <c r="Q2056" s="99">
        <f t="shared" si="79"/>
        <v>2.5343224791568343E-5</v>
      </c>
      <c r="R2056" s="99">
        <f t="shared" si="79"/>
        <v>8.8872524775837631E-6</v>
      </c>
      <c r="S2056" s="101"/>
      <c r="T2056" s="99">
        <v>1.86153846153846E-12</v>
      </c>
      <c r="U2056" s="99">
        <v>2.13653846153846E-7</v>
      </c>
      <c r="V2056" s="99">
        <v>8.1653846153846203E-7</v>
      </c>
      <c r="W2056" s="99">
        <v>1.0196153846153801E-6</v>
      </c>
      <c r="X2056" s="99">
        <v>1.155E-6</v>
      </c>
      <c r="Y2056" s="99">
        <v>2.0434615384615401E-7</v>
      </c>
      <c r="Z2056" s="99">
        <v>6.6423076923076901E-8</v>
      </c>
      <c r="AA2056" s="99">
        <v>1.6542307692307701E-8</v>
      </c>
      <c r="AB2056" s="99">
        <v>6.26153846153846E-9</v>
      </c>
      <c r="AC2056" s="99">
        <v>2.1957692307692298E-9</v>
      </c>
    </row>
    <row r="2057" spans="1:29" s="98" customFormat="1" x14ac:dyDescent="0.25">
      <c r="A2057" s="98" t="s">
        <v>168</v>
      </c>
      <c r="B2057" s="98" t="s">
        <v>237</v>
      </c>
      <c r="C2057" s="98" t="s">
        <v>297</v>
      </c>
      <c r="D2057" s="98">
        <v>2019</v>
      </c>
      <c r="E2057" s="98">
        <v>2019</v>
      </c>
      <c r="F2057" s="98" t="s">
        <v>272</v>
      </c>
      <c r="G2057" s="98" t="s">
        <v>273</v>
      </c>
      <c r="H2057" s="98" t="s">
        <v>274</v>
      </c>
      <c r="I2057" s="99">
        <f t="shared" si="80"/>
        <v>0</v>
      </c>
      <c r="J2057" s="99">
        <f t="shared" si="80"/>
        <v>0</v>
      </c>
      <c r="K2057" s="99">
        <f t="shared" si="80"/>
        <v>0</v>
      </c>
      <c r="L2057" s="99">
        <f t="shared" si="80"/>
        <v>0</v>
      </c>
      <c r="M2057" s="99">
        <f t="shared" si="80"/>
        <v>0</v>
      </c>
      <c r="N2057" s="99">
        <f t="shared" si="79"/>
        <v>0</v>
      </c>
      <c r="O2057" s="99">
        <f t="shared" si="79"/>
        <v>0</v>
      </c>
      <c r="P2057" s="99">
        <f t="shared" si="79"/>
        <v>0</v>
      </c>
      <c r="Q2057" s="99">
        <f t="shared" si="79"/>
        <v>0</v>
      </c>
      <c r="R2057" s="99">
        <f t="shared" si="79"/>
        <v>0</v>
      </c>
      <c r="S2057" s="101"/>
      <c r="T2057" s="99">
        <v>0</v>
      </c>
      <c r="U2057" s="99">
        <v>0</v>
      </c>
      <c r="V2057" s="99">
        <v>0</v>
      </c>
      <c r="W2057" s="99">
        <v>0</v>
      </c>
      <c r="X2057" s="99">
        <v>0</v>
      </c>
      <c r="Y2057" s="99">
        <v>0</v>
      </c>
      <c r="Z2057" s="99">
        <v>0</v>
      </c>
      <c r="AA2057" s="99">
        <v>0</v>
      </c>
      <c r="AB2057" s="99">
        <v>0</v>
      </c>
      <c r="AC2057" s="99">
        <v>0</v>
      </c>
    </row>
    <row r="2058" spans="1:29" s="98" customFormat="1" x14ac:dyDescent="0.25">
      <c r="A2058" s="98" t="s">
        <v>168</v>
      </c>
      <c r="B2058" s="98" t="s">
        <v>237</v>
      </c>
      <c r="C2058" s="98" t="s">
        <v>297</v>
      </c>
      <c r="D2058" s="98">
        <v>2019</v>
      </c>
      <c r="E2058" s="98">
        <v>2019</v>
      </c>
      <c r="F2058" s="98" t="s">
        <v>272</v>
      </c>
      <c r="G2058" s="98" t="s">
        <v>273</v>
      </c>
      <c r="H2058" s="98" t="s">
        <v>275</v>
      </c>
      <c r="I2058" s="99">
        <f t="shared" si="80"/>
        <v>1.8173022494887526E-3</v>
      </c>
      <c r="J2058" s="99">
        <f t="shared" si="80"/>
        <v>3.5860351738241308E-5</v>
      </c>
      <c r="K2058" s="99">
        <f t="shared" si="80"/>
        <v>9.5924417177914103E-6</v>
      </c>
      <c r="L2058" s="99">
        <f t="shared" si="80"/>
        <v>2.5660793456032723E-6</v>
      </c>
      <c r="M2058" s="99">
        <f t="shared" si="80"/>
        <v>2.8534478527607364E-7</v>
      </c>
      <c r="N2058" s="99">
        <f t="shared" si="79"/>
        <v>0</v>
      </c>
      <c r="O2058" s="99">
        <f t="shared" si="79"/>
        <v>0</v>
      </c>
      <c r="P2058" s="99">
        <f t="shared" si="79"/>
        <v>0</v>
      </c>
      <c r="Q2058" s="99">
        <f t="shared" si="79"/>
        <v>0</v>
      </c>
      <c r="R2058" s="99">
        <f t="shared" si="79"/>
        <v>0</v>
      </c>
      <c r="S2058" s="101"/>
      <c r="T2058" s="99">
        <v>4.4900000000000001E-7</v>
      </c>
      <c r="U2058" s="99">
        <v>8.8599999999999996E-9</v>
      </c>
      <c r="V2058" s="99">
        <v>2.3699999999999999E-9</v>
      </c>
      <c r="W2058" s="99">
        <v>6.3399999999999998E-10</v>
      </c>
      <c r="X2058" s="99">
        <v>7.0500000000000002E-11</v>
      </c>
      <c r="Y2058" s="99">
        <v>0</v>
      </c>
      <c r="Z2058" s="99">
        <v>0</v>
      </c>
      <c r="AA2058" s="99">
        <v>0</v>
      </c>
      <c r="AB2058" s="99">
        <v>0</v>
      </c>
      <c r="AC2058" s="99">
        <v>0</v>
      </c>
    </row>
    <row r="2059" spans="1:29" s="98" customFormat="1" x14ac:dyDescent="0.25">
      <c r="A2059" s="98" t="s">
        <v>168</v>
      </c>
      <c r="B2059" s="98" t="s">
        <v>237</v>
      </c>
      <c r="C2059" s="98" t="s">
        <v>297</v>
      </c>
      <c r="D2059" s="98">
        <v>2019</v>
      </c>
      <c r="E2059" s="98">
        <v>2019</v>
      </c>
      <c r="F2059" s="98" t="s">
        <v>272</v>
      </c>
      <c r="G2059" s="98" t="s">
        <v>273</v>
      </c>
      <c r="H2059" s="98" t="s">
        <v>276</v>
      </c>
      <c r="I2059" s="99">
        <f t="shared" si="80"/>
        <v>4.4117137014314932E-2</v>
      </c>
      <c r="J2059" s="99">
        <f t="shared" si="80"/>
        <v>2.173477300613497E-2</v>
      </c>
      <c r="K2059" s="99">
        <f t="shared" si="80"/>
        <v>1.3275615541922291E-2</v>
      </c>
      <c r="L2059" s="99">
        <f t="shared" si="80"/>
        <v>8.7829529652351732E-3</v>
      </c>
      <c r="M2059" s="99">
        <f t="shared" si="80"/>
        <v>4.0879182004089987E-3</v>
      </c>
      <c r="N2059" s="99">
        <f t="shared" si="79"/>
        <v>2.3677546012269938E-4</v>
      </c>
      <c r="O2059" s="99">
        <f t="shared" si="79"/>
        <v>8.7424785276073627E-5</v>
      </c>
      <c r="P2059" s="99">
        <f t="shared" si="79"/>
        <v>1.845634355828221E-5</v>
      </c>
      <c r="Q2059" s="99">
        <f t="shared" si="79"/>
        <v>5.9092678936605322E-6</v>
      </c>
      <c r="R2059" s="99">
        <f t="shared" si="79"/>
        <v>1.9184883435582821E-6</v>
      </c>
      <c r="S2059" s="101"/>
      <c r="T2059" s="99">
        <v>1.0900000000000001E-5</v>
      </c>
      <c r="U2059" s="99">
        <v>5.3700000000000003E-6</v>
      </c>
      <c r="V2059" s="99">
        <v>3.2799999999999999E-6</v>
      </c>
      <c r="W2059" s="99">
        <v>2.17E-6</v>
      </c>
      <c r="X2059" s="99">
        <v>1.0100000000000001E-6</v>
      </c>
      <c r="Y2059" s="99">
        <v>5.8500000000000001E-8</v>
      </c>
      <c r="Z2059" s="99">
        <v>2.1600000000000002E-8</v>
      </c>
      <c r="AA2059" s="99">
        <v>4.56E-9</v>
      </c>
      <c r="AB2059" s="99">
        <v>1.4599999999999999E-9</v>
      </c>
      <c r="AC2059" s="99">
        <v>4.7400000000000002E-10</v>
      </c>
    </row>
    <row r="2060" spans="1:29" s="98" customFormat="1" x14ac:dyDescent="0.25">
      <c r="A2060" s="98" t="s">
        <v>168</v>
      </c>
      <c r="B2060" s="98" t="s">
        <v>237</v>
      </c>
      <c r="C2060" s="98" t="s">
        <v>297</v>
      </c>
      <c r="D2060" s="98">
        <v>2019</v>
      </c>
      <c r="E2060" s="98">
        <v>2019</v>
      </c>
      <c r="F2060" s="98" t="s">
        <v>272</v>
      </c>
      <c r="G2060" s="98" t="s">
        <v>277</v>
      </c>
      <c r="H2060" s="98" t="s">
        <v>274</v>
      </c>
      <c r="I2060" s="99">
        <f t="shared" si="80"/>
        <v>2.6875026584867079E-3</v>
      </c>
      <c r="J2060" s="99">
        <f t="shared" si="80"/>
        <v>1.1170944785276072E-3</v>
      </c>
      <c r="K2060" s="99">
        <f t="shared" si="80"/>
        <v>5.6664212678936613E-4</v>
      </c>
      <c r="L2060" s="99">
        <f t="shared" si="80"/>
        <v>4.5331370143149286E-4</v>
      </c>
      <c r="M2060" s="99">
        <f t="shared" si="80"/>
        <v>2.1572875255623724E-4</v>
      </c>
      <c r="N2060" s="99">
        <f t="shared" si="79"/>
        <v>6.3140122699386501E-6</v>
      </c>
      <c r="O2060" s="99">
        <f t="shared" si="79"/>
        <v>4.7759836400818001E-6</v>
      </c>
      <c r="P2060" s="99">
        <f t="shared" si="79"/>
        <v>1.0523353783231084E-6</v>
      </c>
      <c r="Q2060" s="99">
        <f t="shared" si="79"/>
        <v>3.3917578732106335E-7</v>
      </c>
      <c r="R2060" s="99">
        <f t="shared" si="79"/>
        <v>1.1130470347648262E-7</v>
      </c>
      <c r="S2060" s="101"/>
      <c r="T2060" s="99">
        <v>6.6400000000000002E-7</v>
      </c>
      <c r="U2060" s="99">
        <v>2.7599999999999998E-7</v>
      </c>
      <c r="V2060" s="99">
        <v>1.4000000000000001E-7</v>
      </c>
      <c r="W2060" s="99">
        <v>1.12E-7</v>
      </c>
      <c r="X2060" s="99">
        <v>5.3300000000000001E-8</v>
      </c>
      <c r="Y2060" s="99">
        <v>1.56E-9</v>
      </c>
      <c r="Z2060" s="99">
        <v>1.1800000000000001E-9</v>
      </c>
      <c r="AA2060" s="99">
        <v>2.5999999999999998E-10</v>
      </c>
      <c r="AB2060" s="99">
        <v>8.3799999999999998E-11</v>
      </c>
      <c r="AC2060" s="99">
        <v>2.7499999999999999E-11</v>
      </c>
    </row>
    <row r="2061" spans="1:29" s="98" customFormat="1" x14ac:dyDescent="0.25">
      <c r="A2061" s="98" t="s">
        <v>168</v>
      </c>
      <c r="B2061" s="98" t="s">
        <v>237</v>
      </c>
      <c r="C2061" s="98" t="s">
        <v>297</v>
      </c>
      <c r="D2061" s="98">
        <v>2019</v>
      </c>
      <c r="E2061" s="98">
        <v>2019</v>
      </c>
      <c r="F2061" s="98" t="s">
        <v>272</v>
      </c>
      <c r="G2061" s="98" t="s">
        <v>277</v>
      </c>
      <c r="H2061" s="98" t="s">
        <v>275</v>
      </c>
      <c r="I2061" s="99">
        <f t="shared" si="80"/>
        <v>1.104952147239264E-2</v>
      </c>
      <c r="J2061" s="99">
        <f t="shared" si="80"/>
        <v>4.9378813905930474E-3</v>
      </c>
      <c r="K2061" s="99">
        <f t="shared" si="80"/>
        <v>2.5822691206543965E-3</v>
      </c>
      <c r="L2061" s="99">
        <f t="shared" si="80"/>
        <v>1.9872948875255627E-3</v>
      </c>
      <c r="M2061" s="99">
        <f t="shared" si="80"/>
        <v>9.187697341513293E-4</v>
      </c>
      <c r="N2061" s="99">
        <f t="shared" si="79"/>
        <v>2.7644040899795501E-5</v>
      </c>
      <c r="O2061" s="99">
        <f t="shared" si="79"/>
        <v>1.6027877300613501E-5</v>
      </c>
      <c r="P2061" s="99">
        <f t="shared" si="79"/>
        <v>3.2460498977505118E-6</v>
      </c>
      <c r="Q2061" s="99">
        <f t="shared" si="79"/>
        <v>1.0159083844580778E-6</v>
      </c>
      <c r="R2061" s="99">
        <f t="shared" si="79"/>
        <v>3.2581922290388551E-7</v>
      </c>
      <c r="S2061" s="101"/>
      <c r="T2061" s="99">
        <v>2.7300000000000001E-6</v>
      </c>
      <c r="U2061" s="99">
        <v>1.22E-6</v>
      </c>
      <c r="V2061" s="99">
        <v>6.3799999999999997E-7</v>
      </c>
      <c r="W2061" s="99">
        <v>4.9100000000000004E-7</v>
      </c>
      <c r="X2061" s="99">
        <v>2.2700000000000001E-7</v>
      </c>
      <c r="Y2061" s="99">
        <v>6.8299999999999998E-9</v>
      </c>
      <c r="Z2061" s="99">
        <v>3.9600000000000004E-9</v>
      </c>
      <c r="AA2061" s="99">
        <v>8.0200000000000002E-10</v>
      </c>
      <c r="AB2061" s="99">
        <v>2.5100000000000001E-10</v>
      </c>
      <c r="AC2061" s="99">
        <v>8.0500000000000006E-11</v>
      </c>
    </row>
    <row r="2062" spans="1:29" s="98" customFormat="1" x14ac:dyDescent="0.25">
      <c r="A2062" s="98" t="s">
        <v>168</v>
      </c>
      <c r="B2062" s="98" t="s">
        <v>237</v>
      </c>
      <c r="C2062" s="98" t="s">
        <v>297</v>
      </c>
      <c r="D2062" s="98">
        <v>2019</v>
      </c>
      <c r="E2062" s="98">
        <v>2019</v>
      </c>
      <c r="F2062" s="98" t="s">
        <v>272</v>
      </c>
      <c r="G2062" s="98" t="s">
        <v>277</v>
      </c>
      <c r="H2062" s="98" t="s">
        <v>276</v>
      </c>
      <c r="I2062" s="99">
        <f t="shared" si="80"/>
        <v>2.2301415132924336E-2</v>
      </c>
      <c r="J2062" s="99">
        <f t="shared" si="80"/>
        <v>9.1876973415132915E-3</v>
      </c>
      <c r="K2062" s="99">
        <f t="shared" si="80"/>
        <v>5.787844580777096E-3</v>
      </c>
      <c r="L2062" s="99">
        <f t="shared" si="80"/>
        <v>3.5010388548057259E-3</v>
      </c>
      <c r="M2062" s="99">
        <f t="shared" si="80"/>
        <v>1.4813644171779142E-3</v>
      </c>
      <c r="N2062" s="99">
        <f t="shared" si="79"/>
        <v>1.6877840490797546E-4</v>
      </c>
      <c r="O2062" s="99">
        <f t="shared" si="79"/>
        <v>2.6389333333333335E-5</v>
      </c>
      <c r="P2062" s="99">
        <f t="shared" si="79"/>
        <v>5.7878445807770962E-6</v>
      </c>
      <c r="Q2062" s="99">
        <f t="shared" si="79"/>
        <v>1.8780139059304703E-6</v>
      </c>
      <c r="R2062" s="99">
        <f t="shared" si="79"/>
        <v>6.2330633946830265E-7</v>
      </c>
      <c r="S2062" s="101"/>
      <c r="T2062" s="99">
        <v>5.5099999999999998E-6</v>
      </c>
      <c r="U2062" s="99">
        <v>2.2699999999999999E-6</v>
      </c>
      <c r="V2062" s="99">
        <v>1.4300000000000001E-6</v>
      </c>
      <c r="W2062" s="99">
        <v>8.6499999999999998E-7</v>
      </c>
      <c r="X2062" s="99">
        <v>3.6600000000000002E-7</v>
      </c>
      <c r="Y2062" s="99">
        <v>4.1700000000000003E-8</v>
      </c>
      <c r="Z2062" s="99">
        <v>6.5199999999999998E-9</v>
      </c>
      <c r="AA2062" s="99">
        <v>1.43E-9</v>
      </c>
      <c r="AB2062" s="99">
        <v>4.64E-10</v>
      </c>
      <c r="AC2062" s="99">
        <v>1.5400000000000001E-10</v>
      </c>
    </row>
    <row r="2063" spans="1:29" s="98" customFormat="1" x14ac:dyDescent="0.25">
      <c r="A2063" s="98" t="s">
        <v>168</v>
      </c>
      <c r="B2063" s="98" t="s">
        <v>237</v>
      </c>
      <c r="C2063" s="98" t="s">
        <v>297</v>
      </c>
      <c r="D2063" s="98">
        <v>2019</v>
      </c>
      <c r="E2063" s="98">
        <v>2019</v>
      </c>
      <c r="F2063" s="98" t="s">
        <v>272</v>
      </c>
      <c r="G2063" s="98" t="s">
        <v>278</v>
      </c>
      <c r="H2063" s="98" t="s">
        <v>274</v>
      </c>
      <c r="I2063" s="99">
        <f t="shared" si="80"/>
        <v>1.1370203555136074E-3</v>
      </c>
      <c r="J2063" s="99">
        <f t="shared" si="80"/>
        <v>4.7261689476168101E-4</v>
      </c>
      <c r="K2063" s="99">
        <f t="shared" si="80"/>
        <v>2.3973320748780862E-4</v>
      </c>
      <c r="L2063" s="99">
        <f t="shared" si="80"/>
        <v>1.9178656599024704E-4</v>
      </c>
      <c r="M2063" s="99">
        <f t="shared" si="80"/>
        <v>9.1269856850715743E-5</v>
      </c>
      <c r="N2063" s="99">
        <f t="shared" si="79"/>
        <v>2.6713128834355829E-6</v>
      </c>
      <c r="O2063" s="99">
        <f t="shared" si="79"/>
        <v>2.0206084631115302E-6</v>
      </c>
      <c r="P2063" s="99">
        <f t="shared" si="79"/>
        <v>4.4521881390593048E-7</v>
      </c>
      <c r="Q2063" s="99">
        <f t="shared" si="79"/>
        <v>1.4349744848198855E-7</v>
      </c>
      <c r="R2063" s="99">
        <f t="shared" si="79"/>
        <v>4.7090451470819632E-8</v>
      </c>
      <c r="S2063" s="101"/>
      <c r="T2063" s="99">
        <v>2.8092307692307702E-7</v>
      </c>
      <c r="U2063" s="99">
        <v>1.16769230769231E-7</v>
      </c>
      <c r="V2063" s="99">
        <v>5.9230769230769202E-8</v>
      </c>
      <c r="W2063" s="99">
        <v>4.7384615384615397E-8</v>
      </c>
      <c r="X2063" s="99">
        <v>2.255E-8</v>
      </c>
      <c r="Y2063" s="99">
        <v>6.6E-10</v>
      </c>
      <c r="Z2063" s="99">
        <v>4.9923076923076903E-10</v>
      </c>
      <c r="AA2063" s="99">
        <v>1.0999999999999999E-10</v>
      </c>
      <c r="AB2063" s="99">
        <v>3.5453846153846199E-11</v>
      </c>
      <c r="AC2063" s="99">
        <v>1.16346153846154E-11</v>
      </c>
    </row>
    <row r="2064" spans="1:29" s="98" customFormat="1" x14ac:dyDescent="0.25">
      <c r="A2064" s="98" t="s">
        <v>168</v>
      </c>
      <c r="B2064" s="98" t="s">
        <v>237</v>
      </c>
      <c r="C2064" s="98" t="s">
        <v>297</v>
      </c>
      <c r="D2064" s="98">
        <v>2019</v>
      </c>
      <c r="E2064" s="98">
        <v>2019</v>
      </c>
      <c r="F2064" s="98" t="s">
        <v>272</v>
      </c>
      <c r="G2064" s="98" t="s">
        <v>278</v>
      </c>
      <c r="H2064" s="98" t="s">
        <v>275</v>
      </c>
      <c r="I2064" s="99">
        <f t="shared" si="80"/>
        <v>4.6747975460122698E-3</v>
      </c>
      <c r="J2064" s="99">
        <f t="shared" si="80"/>
        <v>2.0891036652509035E-3</v>
      </c>
      <c r="K2064" s="99">
        <f t="shared" si="80"/>
        <v>1.0924984741230144E-3</v>
      </c>
      <c r="L2064" s="99">
        <f t="shared" si="80"/>
        <v>8.4077860626081394E-4</v>
      </c>
      <c r="M2064" s="99">
        <f t="shared" si="80"/>
        <v>3.8871027214094683E-4</v>
      </c>
      <c r="N2064" s="99">
        <f t="shared" si="79"/>
        <v>1.1695555765298078E-5</v>
      </c>
      <c r="O2064" s="99">
        <f t="shared" si="79"/>
        <v>6.7810250117980373E-6</v>
      </c>
      <c r="P2064" s="99">
        <f t="shared" si="79"/>
        <v>1.3733288028944457E-6</v>
      </c>
      <c r="Q2064" s="99">
        <f t="shared" si="79"/>
        <v>4.2980739342457265E-7</v>
      </c>
      <c r="R2064" s="99">
        <f t="shared" si="79"/>
        <v>1.3784659430548999E-7</v>
      </c>
      <c r="S2064" s="101"/>
      <c r="T2064" s="99">
        <v>1.155E-6</v>
      </c>
      <c r="U2064" s="99">
        <v>5.1615384615384596E-7</v>
      </c>
      <c r="V2064" s="99">
        <v>2.6992307692307698E-7</v>
      </c>
      <c r="W2064" s="99">
        <v>2.07730769230769E-7</v>
      </c>
      <c r="X2064" s="99">
        <v>9.6038461538461499E-8</v>
      </c>
      <c r="Y2064" s="99">
        <v>2.8896153846153798E-9</v>
      </c>
      <c r="Z2064" s="99">
        <v>1.67538461538462E-9</v>
      </c>
      <c r="AA2064" s="99">
        <v>3.3930769230769198E-10</v>
      </c>
      <c r="AB2064" s="99">
        <v>1.06192307692308E-10</v>
      </c>
      <c r="AC2064" s="99">
        <v>3.40576923076923E-11</v>
      </c>
    </row>
    <row r="2065" spans="1:29" s="98" customFormat="1" x14ac:dyDescent="0.25">
      <c r="A2065" s="98" t="s">
        <v>168</v>
      </c>
      <c r="B2065" s="98" t="s">
        <v>237</v>
      </c>
      <c r="C2065" s="98" t="s">
        <v>297</v>
      </c>
      <c r="D2065" s="98">
        <v>2019</v>
      </c>
      <c r="E2065" s="98">
        <v>2019</v>
      </c>
      <c r="F2065" s="98" t="s">
        <v>272</v>
      </c>
      <c r="G2065" s="98" t="s">
        <v>278</v>
      </c>
      <c r="H2065" s="98" t="s">
        <v>276</v>
      </c>
      <c r="I2065" s="99">
        <f t="shared" si="80"/>
        <v>9.4352140946987722E-3</v>
      </c>
      <c r="J2065" s="99">
        <f t="shared" si="80"/>
        <v>3.8871027214094681E-3</v>
      </c>
      <c r="K2065" s="99">
        <f t="shared" si="80"/>
        <v>2.4487034764826177E-3</v>
      </c>
      <c r="L2065" s="99">
        <f t="shared" si="80"/>
        <v>1.481208746263959E-3</v>
      </c>
      <c r="M2065" s="99">
        <f t="shared" si="80"/>
        <v>6.2673109957527202E-4</v>
      </c>
      <c r="N2065" s="99">
        <f t="shared" si="79"/>
        <v>7.1406248230297347E-5</v>
      </c>
      <c r="O2065" s="99">
        <f t="shared" si="79"/>
        <v>1.1164717948717955E-5</v>
      </c>
      <c r="P2065" s="99">
        <f t="shared" si="79"/>
        <v>2.4487034764826176E-6</v>
      </c>
      <c r="Q2065" s="99">
        <f t="shared" si="79"/>
        <v>7.9454434481673638E-7</v>
      </c>
      <c r="R2065" s="99">
        <f t="shared" si="79"/>
        <v>2.6370652823658978E-7</v>
      </c>
      <c r="S2065" s="101"/>
      <c r="T2065" s="99">
        <v>2.3311538461538499E-6</v>
      </c>
      <c r="U2065" s="99">
        <v>9.6038461538461494E-7</v>
      </c>
      <c r="V2065" s="99">
        <v>6.0500000000000003E-7</v>
      </c>
      <c r="W2065" s="99">
        <v>3.6596153846153798E-7</v>
      </c>
      <c r="X2065" s="99">
        <v>1.54846153846154E-7</v>
      </c>
      <c r="Y2065" s="99">
        <v>1.7642307692307701E-8</v>
      </c>
      <c r="Z2065" s="99">
        <v>2.7584615384615398E-9</v>
      </c>
      <c r="AA2065" s="99">
        <v>6.0499999999999998E-10</v>
      </c>
      <c r="AB2065" s="99">
        <v>1.9630769230769201E-10</v>
      </c>
      <c r="AC2065" s="99">
        <v>6.5153846153846197E-11</v>
      </c>
    </row>
    <row r="2066" spans="1:29" s="98" customFormat="1" x14ac:dyDescent="0.25">
      <c r="A2066" s="98" t="s">
        <v>168</v>
      </c>
      <c r="B2066" s="98" t="s">
        <v>237</v>
      </c>
      <c r="C2066" s="98" t="s">
        <v>297</v>
      </c>
      <c r="D2066" s="98">
        <v>2019</v>
      </c>
      <c r="E2066" s="98">
        <v>2019</v>
      </c>
      <c r="F2066" s="98" t="s">
        <v>279</v>
      </c>
      <c r="G2066" s="98" t="s">
        <v>273</v>
      </c>
      <c r="H2066" s="98" t="s">
        <v>274</v>
      </c>
      <c r="I2066" s="99">
        <f t="shared" si="80"/>
        <v>0</v>
      </c>
      <c r="J2066" s="99">
        <f t="shared" si="80"/>
        <v>0</v>
      </c>
      <c r="K2066" s="99">
        <f t="shared" si="80"/>
        <v>0</v>
      </c>
      <c r="L2066" s="99">
        <f t="shared" si="80"/>
        <v>0</v>
      </c>
      <c r="M2066" s="99">
        <f t="shared" si="80"/>
        <v>0</v>
      </c>
      <c r="N2066" s="99">
        <f t="shared" si="79"/>
        <v>0</v>
      </c>
      <c r="O2066" s="99">
        <f t="shared" si="79"/>
        <v>0</v>
      </c>
      <c r="P2066" s="99">
        <f t="shared" si="79"/>
        <v>0</v>
      </c>
      <c r="Q2066" s="99">
        <f t="shared" si="79"/>
        <v>0</v>
      </c>
      <c r="R2066" s="99">
        <f t="shared" si="79"/>
        <v>0</v>
      </c>
      <c r="S2066" s="101"/>
      <c r="T2066" s="99">
        <v>0</v>
      </c>
      <c r="U2066" s="99">
        <v>0</v>
      </c>
      <c r="V2066" s="99">
        <v>0</v>
      </c>
      <c r="W2066" s="99">
        <v>0</v>
      </c>
      <c r="X2066" s="99">
        <v>0</v>
      </c>
      <c r="Y2066" s="99">
        <v>0</v>
      </c>
      <c r="Z2066" s="99">
        <v>0</v>
      </c>
      <c r="AA2066" s="99">
        <v>0</v>
      </c>
      <c r="AB2066" s="99">
        <v>0</v>
      </c>
      <c r="AC2066" s="99">
        <v>0</v>
      </c>
    </row>
    <row r="2067" spans="1:29" s="98" customFormat="1" x14ac:dyDescent="0.25">
      <c r="A2067" s="98" t="s">
        <v>168</v>
      </c>
      <c r="B2067" s="98" t="s">
        <v>237</v>
      </c>
      <c r="C2067" s="98" t="s">
        <v>297</v>
      </c>
      <c r="D2067" s="98">
        <v>2019</v>
      </c>
      <c r="E2067" s="98">
        <v>2019</v>
      </c>
      <c r="F2067" s="98" t="s">
        <v>279</v>
      </c>
      <c r="G2067" s="98" t="s">
        <v>273</v>
      </c>
      <c r="H2067" s="98" t="s">
        <v>275</v>
      </c>
      <c r="I2067" s="99">
        <f t="shared" si="80"/>
        <v>1.8173022494887526E-3</v>
      </c>
      <c r="J2067" s="99">
        <f t="shared" si="80"/>
        <v>3.5860351738241308E-5</v>
      </c>
      <c r="K2067" s="99">
        <f t="shared" si="80"/>
        <v>9.5924417177914103E-6</v>
      </c>
      <c r="L2067" s="99">
        <f t="shared" si="80"/>
        <v>2.5660793456032723E-6</v>
      </c>
      <c r="M2067" s="99">
        <f t="shared" si="80"/>
        <v>2.8534478527607364E-7</v>
      </c>
      <c r="N2067" s="99">
        <f t="shared" si="79"/>
        <v>0</v>
      </c>
      <c r="O2067" s="99">
        <f t="shared" si="79"/>
        <v>0</v>
      </c>
      <c r="P2067" s="99">
        <f t="shared" si="79"/>
        <v>0</v>
      </c>
      <c r="Q2067" s="99">
        <f t="shared" si="79"/>
        <v>0</v>
      </c>
      <c r="R2067" s="99">
        <f t="shared" si="79"/>
        <v>0</v>
      </c>
      <c r="S2067" s="101"/>
      <c r="T2067" s="99">
        <v>4.4900000000000001E-7</v>
      </c>
      <c r="U2067" s="99">
        <v>8.8599999999999996E-9</v>
      </c>
      <c r="V2067" s="99">
        <v>2.3699999999999999E-9</v>
      </c>
      <c r="W2067" s="99">
        <v>6.3399999999999998E-10</v>
      </c>
      <c r="X2067" s="99">
        <v>7.0500000000000002E-11</v>
      </c>
      <c r="Y2067" s="99">
        <v>0</v>
      </c>
      <c r="Z2067" s="99">
        <v>0</v>
      </c>
      <c r="AA2067" s="99">
        <v>0</v>
      </c>
      <c r="AB2067" s="99">
        <v>0</v>
      </c>
      <c r="AC2067" s="99">
        <v>0</v>
      </c>
    </row>
    <row r="2068" spans="1:29" s="98" customFormat="1" x14ac:dyDescent="0.25">
      <c r="A2068" s="98" t="s">
        <v>168</v>
      </c>
      <c r="B2068" s="98" t="s">
        <v>237</v>
      </c>
      <c r="C2068" s="98" t="s">
        <v>297</v>
      </c>
      <c r="D2068" s="98">
        <v>2019</v>
      </c>
      <c r="E2068" s="98">
        <v>2019</v>
      </c>
      <c r="F2068" s="98" t="s">
        <v>279</v>
      </c>
      <c r="G2068" s="98" t="s">
        <v>273</v>
      </c>
      <c r="H2068" s="98" t="s">
        <v>276</v>
      </c>
      <c r="I2068" s="99">
        <f t="shared" si="80"/>
        <v>4.4117137014314932E-2</v>
      </c>
      <c r="J2068" s="99">
        <f t="shared" si="80"/>
        <v>2.173477300613497E-2</v>
      </c>
      <c r="K2068" s="99">
        <f t="shared" si="80"/>
        <v>1.3275615541922291E-2</v>
      </c>
      <c r="L2068" s="99">
        <f t="shared" si="80"/>
        <v>8.7829529652351732E-3</v>
      </c>
      <c r="M2068" s="99">
        <f t="shared" si="80"/>
        <v>4.0879182004089987E-3</v>
      </c>
      <c r="N2068" s="99">
        <f t="shared" si="79"/>
        <v>2.3677546012269938E-4</v>
      </c>
      <c r="O2068" s="99">
        <f t="shared" si="79"/>
        <v>8.7424785276073627E-5</v>
      </c>
      <c r="P2068" s="99">
        <f t="shared" si="79"/>
        <v>1.845634355828221E-5</v>
      </c>
      <c r="Q2068" s="99">
        <f t="shared" si="79"/>
        <v>5.9092678936605322E-6</v>
      </c>
      <c r="R2068" s="99">
        <f t="shared" si="79"/>
        <v>1.9184883435582821E-6</v>
      </c>
      <c r="S2068" s="101"/>
      <c r="T2068" s="99">
        <v>1.0900000000000001E-5</v>
      </c>
      <c r="U2068" s="99">
        <v>5.3700000000000003E-6</v>
      </c>
      <c r="V2068" s="99">
        <v>3.2799999999999999E-6</v>
      </c>
      <c r="W2068" s="99">
        <v>2.17E-6</v>
      </c>
      <c r="X2068" s="99">
        <v>1.0100000000000001E-6</v>
      </c>
      <c r="Y2068" s="99">
        <v>5.8500000000000001E-8</v>
      </c>
      <c r="Z2068" s="99">
        <v>2.1600000000000002E-8</v>
      </c>
      <c r="AA2068" s="99">
        <v>4.56E-9</v>
      </c>
      <c r="AB2068" s="99">
        <v>1.4599999999999999E-9</v>
      </c>
      <c r="AC2068" s="99">
        <v>4.7400000000000002E-10</v>
      </c>
    </row>
    <row r="2069" spans="1:29" s="98" customFormat="1" x14ac:dyDescent="0.25">
      <c r="A2069" s="98" t="s">
        <v>168</v>
      </c>
      <c r="B2069" s="98" t="s">
        <v>237</v>
      </c>
      <c r="C2069" s="98" t="s">
        <v>297</v>
      </c>
      <c r="D2069" s="98">
        <v>2019</v>
      </c>
      <c r="E2069" s="98">
        <v>2019</v>
      </c>
      <c r="F2069" s="98" t="s">
        <v>279</v>
      </c>
      <c r="G2069" s="98" t="s">
        <v>277</v>
      </c>
      <c r="H2069" s="98" t="s">
        <v>274</v>
      </c>
      <c r="I2069" s="99">
        <f t="shared" si="80"/>
        <v>2.6875026584867079E-3</v>
      </c>
      <c r="J2069" s="99">
        <f t="shared" si="80"/>
        <v>1.1170944785276072E-3</v>
      </c>
      <c r="K2069" s="99">
        <f t="shared" si="80"/>
        <v>5.6664212678936613E-4</v>
      </c>
      <c r="L2069" s="99">
        <f t="shared" si="80"/>
        <v>4.5331370143149286E-4</v>
      </c>
      <c r="M2069" s="99">
        <f t="shared" si="80"/>
        <v>2.1572875255623724E-4</v>
      </c>
      <c r="N2069" s="99">
        <f t="shared" si="79"/>
        <v>6.3140122699386501E-6</v>
      </c>
      <c r="O2069" s="99">
        <f t="shared" si="79"/>
        <v>4.7759836400818001E-6</v>
      </c>
      <c r="P2069" s="99">
        <f t="shared" si="79"/>
        <v>1.0523353783231084E-6</v>
      </c>
      <c r="Q2069" s="99">
        <f t="shared" si="79"/>
        <v>3.3917578732106335E-7</v>
      </c>
      <c r="R2069" s="99">
        <f t="shared" si="79"/>
        <v>1.1130470347648262E-7</v>
      </c>
      <c r="S2069" s="101"/>
      <c r="T2069" s="99">
        <v>6.6400000000000002E-7</v>
      </c>
      <c r="U2069" s="99">
        <v>2.7599999999999998E-7</v>
      </c>
      <c r="V2069" s="99">
        <v>1.4000000000000001E-7</v>
      </c>
      <c r="W2069" s="99">
        <v>1.12E-7</v>
      </c>
      <c r="X2069" s="99">
        <v>5.3300000000000001E-8</v>
      </c>
      <c r="Y2069" s="99">
        <v>1.56E-9</v>
      </c>
      <c r="Z2069" s="99">
        <v>1.1800000000000001E-9</v>
      </c>
      <c r="AA2069" s="99">
        <v>2.5999999999999998E-10</v>
      </c>
      <c r="AB2069" s="99">
        <v>8.3799999999999998E-11</v>
      </c>
      <c r="AC2069" s="99">
        <v>2.7499999999999999E-11</v>
      </c>
    </row>
    <row r="2070" spans="1:29" s="98" customFormat="1" x14ac:dyDescent="0.25">
      <c r="A2070" s="98" t="s">
        <v>168</v>
      </c>
      <c r="B2070" s="98" t="s">
        <v>237</v>
      </c>
      <c r="C2070" s="98" t="s">
        <v>297</v>
      </c>
      <c r="D2070" s="98">
        <v>2019</v>
      </c>
      <c r="E2070" s="98">
        <v>2019</v>
      </c>
      <c r="F2070" s="98" t="s">
        <v>279</v>
      </c>
      <c r="G2070" s="98" t="s">
        <v>277</v>
      </c>
      <c r="H2070" s="98" t="s">
        <v>275</v>
      </c>
      <c r="I2070" s="99">
        <f t="shared" si="80"/>
        <v>1.104952147239264E-2</v>
      </c>
      <c r="J2070" s="99">
        <f t="shared" si="80"/>
        <v>4.9378813905930474E-3</v>
      </c>
      <c r="K2070" s="99">
        <f t="shared" si="80"/>
        <v>2.5822691206543965E-3</v>
      </c>
      <c r="L2070" s="99">
        <f t="shared" si="80"/>
        <v>1.9872948875255627E-3</v>
      </c>
      <c r="M2070" s="99">
        <f t="shared" si="80"/>
        <v>9.187697341513293E-4</v>
      </c>
      <c r="N2070" s="99">
        <f t="shared" ref="N2070:R2120" si="81">1000*98.96*Y2070/24.45</f>
        <v>2.7644040899795501E-5</v>
      </c>
      <c r="O2070" s="99">
        <f t="shared" si="81"/>
        <v>1.6027877300613501E-5</v>
      </c>
      <c r="P2070" s="99">
        <f t="shared" si="81"/>
        <v>3.2460498977505118E-6</v>
      </c>
      <c r="Q2070" s="99">
        <f t="shared" si="81"/>
        <v>1.0159083844580778E-6</v>
      </c>
      <c r="R2070" s="99">
        <f t="shared" si="81"/>
        <v>3.2581922290388551E-7</v>
      </c>
      <c r="S2070" s="101"/>
      <c r="T2070" s="99">
        <v>2.7300000000000001E-6</v>
      </c>
      <c r="U2070" s="99">
        <v>1.22E-6</v>
      </c>
      <c r="V2070" s="99">
        <v>6.3799999999999997E-7</v>
      </c>
      <c r="W2070" s="99">
        <v>4.9100000000000004E-7</v>
      </c>
      <c r="X2070" s="99">
        <v>2.2700000000000001E-7</v>
      </c>
      <c r="Y2070" s="99">
        <v>6.8299999999999998E-9</v>
      </c>
      <c r="Z2070" s="99">
        <v>3.9600000000000004E-9</v>
      </c>
      <c r="AA2070" s="99">
        <v>8.0200000000000002E-10</v>
      </c>
      <c r="AB2070" s="99">
        <v>2.5100000000000001E-10</v>
      </c>
      <c r="AC2070" s="99">
        <v>8.0500000000000006E-11</v>
      </c>
    </row>
    <row r="2071" spans="1:29" s="98" customFormat="1" x14ac:dyDescent="0.25">
      <c r="A2071" s="98" t="s">
        <v>168</v>
      </c>
      <c r="B2071" s="98" t="s">
        <v>237</v>
      </c>
      <c r="C2071" s="98" t="s">
        <v>297</v>
      </c>
      <c r="D2071" s="98">
        <v>2019</v>
      </c>
      <c r="E2071" s="98">
        <v>2019</v>
      </c>
      <c r="F2071" s="98" t="s">
        <v>279</v>
      </c>
      <c r="G2071" s="98" t="s">
        <v>277</v>
      </c>
      <c r="H2071" s="98" t="s">
        <v>276</v>
      </c>
      <c r="I2071" s="99">
        <f t="shared" ref="I2071:M2121" si="82">1000*98.96*T2071/24.45</f>
        <v>2.2301415132924336E-2</v>
      </c>
      <c r="J2071" s="99">
        <f t="shared" si="82"/>
        <v>9.1876973415132915E-3</v>
      </c>
      <c r="K2071" s="99">
        <f t="shared" si="82"/>
        <v>5.787844580777096E-3</v>
      </c>
      <c r="L2071" s="99">
        <f t="shared" si="82"/>
        <v>3.5010388548057259E-3</v>
      </c>
      <c r="M2071" s="99">
        <f t="shared" si="82"/>
        <v>1.4813644171779142E-3</v>
      </c>
      <c r="N2071" s="99">
        <f t="shared" si="81"/>
        <v>1.6877840490797546E-4</v>
      </c>
      <c r="O2071" s="99">
        <f t="shared" si="81"/>
        <v>2.6389333333333335E-5</v>
      </c>
      <c r="P2071" s="99">
        <f t="shared" si="81"/>
        <v>5.7878445807770962E-6</v>
      </c>
      <c r="Q2071" s="99">
        <f t="shared" si="81"/>
        <v>1.8780139059304703E-6</v>
      </c>
      <c r="R2071" s="99">
        <f t="shared" si="81"/>
        <v>6.2330633946830265E-7</v>
      </c>
      <c r="S2071" s="101"/>
      <c r="T2071" s="99">
        <v>5.5099999999999998E-6</v>
      </c>
      <c r="U2071" s="99">
        <v>2.2699999999999999E-6</v>
      </c>
      <c r="V2071" s="99">
        <v>1.4300000000000001E-6</v>
      </c>
      <c r="W2071" s="99">
        <v>8.6499999999999998E-7</v>
      </c>
      <c r="X2071" s="99">
        <v>3.6600000000000002E-7</v>
      </c>
      <c r="Y2071" s="99">
        <v>4.1700000000000003E-8</v>
      </c>
      <c r="Z2071" s="99">
        <v>6.5199999999999998E-9</v>
      </c>
      <c r="AA2071" s="99">
        <v>1.43E-9</v>
      </c>
      <c r="AB2071" s="99">
        <v>4.64E-10</v>
      </c>
      <c r="AC2071" s="99">
        <v>1.5400000000000001E-10</v>
      </c>
    </row>
    <row r="2072" spans="1:29" s="98" customFormat="1" x14ac:dyDescent="0.25">
      <c r="A2072" s="98" t="s">
        <v>168</v>
      </c>
      <c r="B2072" s="98" t="s">
        <v>237</v>
      </c>
      <c r="C2072" s="98" t="s">
        <v>297</v>
      </c>
      <c r="D2072" s="98">
        <v>2019</v>
      </c>
      <c r="E2072" s="98">
        <v>2019</v>
      </c>
      <c r="F2072" s="98" t="s">
        <v>279</v>
      </c>
      <c r="G2072" s="98" t="s">
        <v>278</v>
      </c>
      <c r="H2072" s="98" t="s">
        <v>274</v>
      </c>
      <c r="I2072" s="99">
        <f t="shared" si="82"/>
        <v>1.1370203555136074E-3</v>
      </c>
      <c r="J2072" s="99">
        <f t="shared" si="82"/>
        <v>4.7261689476168101E-4</v>
      </c>
      <c r="K2072" s="99">
        <f t="shared" si="82"/>
        <v>2.3973320748780862E-4</v>
      </c>
      <c r="L2072" s="99">
        <f t="shared" si="82"/>
        <v>1.9178656599024704E-4</v>
      </c>
      <c r="M2072" s="99">
        <f t="shared" si="82"/>
        <v>9.1269856850715743E-5</v>
      </c>
      <c r="N2072" s="99">
        <f t="shared" si="81"/>
        <v>2.6713128834355829E-6</v>
      </c>
      <c r="O2072" s="99">
        <f t="shared" si="81"/>
        <v>2.0206084631115302E-6</v>
      </c>
      <c r="P2072" s="99">
        <f t="shared" si="81"/>
        <v>4.4521881390593048E-7</v>
      </c>
      <c r="Q2072" s="99">
        <f t="shared" si="81"/>
        <v>1.4349744848198855E-7</v>
      </c>
      <c r="R2072" s="99">
        <f t="shared" si="81"/>
        <v>4.7090451470819632E-8</v>
      </c>
      <c r="S2072" s="101"/>
      <c r="T2072" s="99">
        <v>2.8092307692307702E-7</v>
      </c>
      <c r="U2072" s="99">
        <v>1.16769230769231E-7</v>
      </c>
      <c r="V2072" s="99">
        <v>5.9230769230769202E-8</v>
      </c>
      <c r="W2072" s="99">
        <v>4.7384615384615397E-8</v>
      </c>
      <c r="X2072" s="99">
        <v>2.255E-8</v>
      </c>
      <c r="Y2072" s="99">
        <v>6.6E-10</v>
      </c>
      <c r="Z2072" s="99">
        <v>4.9923076923076903E-10</v>
      </c>
      <c r="AA2072" s="99">
        <v>1.0999999999999999E-10</v>
      </c>
      <c r="AB2072" s="99">
        <v>3.5453846153846199E-11</v>
      </c>
      <c r="AC2072" s="99">
        <v>1.16346153846154E-11</v>
      </c>
    </row>
    <row r="2073" spans="1:29" s="98" customFormat="1" x14ac:dyDescent="0.25">
      <c r="A2073" s="98" t="s">
        <v>168</v>
      </c>
      <c r="B2073" s="98" t="s">
        <v>237</v>
      </c>
      <c r="C2073" s="98" t="s">
        <v>297</v>
      </c>
      <c r="D2073" s="98">
        <v>2019</v>
      </c>
      <c r="E2073" s="98">
        <v>2019</v>
      </c>
      <c r="F2073" s="98" t="s">
        <v>279</v>
      </c>
      <c r="G2073" s="98" t="s">
        <v>278</v>
      </c>
      <c r="H2073" s="98" t="s">
        <v>275</v>
      </c>
      <c r="I2073" s="99">
        <f t="shared" si="82"/>
        <v>4.6747975460122698E-3</v>
      </c>
      <c r="J2073" s="99">
        <f t="shared" si="82"/>
        <v>2.0891036652509035E-3</v>
      </c>
      <c r="K2073" s="99">
        <f t="shared" si="82"/>
        <v>1.0924984741230144E-3</v>
      </c>
      <c r="L2073" s="99">
        <f t="shared" si="82"/>
        <v>8.4077860626081394E-4</v>
      </c>
      <c r="M2073" s="99">
        <f t="shared" si="82"/>
        <v>3.8871027214094683E-4</v>
      </c>
      <c r="N2073" s="99">
        <f t="shared" si="81"/>
        <v>1.1695555765298078E-5</v>
      </c>
      <c r="O2073" s="99">
        <f t="shared" si="81"/>
        <v>6.7810250117980373E-6</v>
      </c>
      <c r="P2073" s="99">
        <f t="shared" si="81"/>
        <v>1.3733288028944457E-6</v>
      </c>
      <c r="Q2073" s="99">
        <f t="shared" si="81"/>
        <v>4.2980739342457265E-7</v>
      </c>
      <c r="R2073" s="99">
        <f t="shared" si="81"/>
        <v>1.3784659430548999E-7</v>
      </c>
      <c r="S2073" s="101"/>
      <c r="T2073" s="99">
        <v>1.155E-6</v>
      </c>
      <c r="U2073" s="99">
        <v>5.1615384615384596E-7</v>
      </c>
      <c r="V2073" s="99">
        <v>2.6992307692307698E-7</v>
      </c>
      <c r="W2073" s="99">
        <v>2.07730769230769E-7</v>
      </c>
      <c r="X2073" s="99">
        <v>9.6038461538461499E-8</v>
      </c>
      <c r="Y2073" s="99">
        <v>2.8896153846153798E-9</v>
      </c>
      <c r="Z2073" s="99">
        <v>1.67538461538462E-9</v>
      </c>
      <c r="AA2073" s="99">
        <v>3.3930769230769198E-10</v>
      </c>
      <c r="AB2073" s="99">
        <v>1.06192307692308E-10</v>
      </c>
      <c r="AC2073" s="99">
        <v>3.40576923076923E-11</v>
      </c>
    </row>
    <row r="2074" spans="1:29" s="98" customFormat="1" x14ac:dyDescent="0.25">
      <c r="A2074" s="98" t="s">
        <v>168</v>
      </c>
      <c r="B2074" s="98" t="s">
        <v>237</v>
      </c>
      <c r="C2074" s="98" t="s">
        <v>297</v>
      </c>
      <c r="D2074" s="98">
        <v>2019</v>
      </c>
      <c r="E2074" s="98">
        <v>2019</v>
      </c>
      <c r="F2074" s="98" t="s">
        <v>279</v>
      </c>
      <c r="G2074" s="98" t="s">
        <v>278</v>
      </c>
      <c r="H2074" s="98" t="s">
        <v>276</v>
      </c>
      <c r="I2074" s="99">
        <f t="shared" si="82"/>
        <v>9.4352140946987722E-3</v>
      </c>
      <c r="J2074" s="99">
        <f t="shared" si="82"/>
        <v>3.8871027214094681E-3</v>
      </c>
      <c r="K2074" s="99">
        <f t="shared" si="82"/>
        <v>2.4487034764826177E-3</v>
      </c>
      <c r="L2074" s="99">
        <f t="shared" si="82"/>
        <v>1.481208746263959E-3</v>
      </c>
      <c r="M2074" s="99">
        <f t="shared" si="82"/>
        <v>6.2673109957527202E-4</v>
      </c>
      <c r="N2074" s="99">
        <f t="shared" si="81"/>
        <v>7.1406248230297347E-5</v>
      </c>
      <c r="O2074" s="99">
        <f t="shared" si="81"/>
        <v>1.1164717948717955E-5</v>
      </c>
      <c r="P2074" s="99">
        <f t="shared" si="81"/>
        <v>2.4487034764826176E-6</v>
      </c>
      <c r="Q2074" s="99">
        <f t="shared" si="81"/>
        <v>7.9454434481673638E-7</v>
      </c>
      <c r="R2074" s="99">
        <f t="shared" si="81"/>
        <v>2.6370652823658978E-7</v>
      </c>
      <c r="S2074" s="101"/>
      <c r="T2074" s="99">
        <v>2.3311538461538499E-6</v>
      </c>
      <c r="U2074" s="99">
        <v>9.6038461538461494E-7</v>
      </c>
      <c r="V2074" s="99">
        <v>6.0500000000000003E-7</v>
      </c>
      <c r="W2074" s="99">
        <v>3.6596153846153798E-7</v>
      </c>
      <c r="X2074" s="99">
        <v>1.54846153846154E-7</v>
      </c>
      <c r="Y2074" s="99">
        <v>1.7642307692307701E-8</v>
      </c>
      <c r="Z2074" s="99">
        <v>2.7584615384615398E-9</v>
      </c>
      <c r="AA2074" s="99">
        <v>6.0499999999999998E-10</v>
      </c>
      <c r="AB2074" s="99">
        <v>1.9630769230769201E-10</v>
      </c>
      <c r="AC2074" s="99">
        <v>6.5153846153846197E-11</v>
      </c>
    </row>
    <row r="2075" spans="1:29" s="98" customFormat="1" x14ac:dyDescent="0.25">
      <c r="A2075" s="98" t="s">
        <v>168</v>
      </c>
      <c r="B2075" s="98" t="s">
        <v>237</v>
      </c>
      <c r="C2075" s="98" t="s">
        <v>297</v>
      </c>
      <c r="D2075" s="98">
        <v>2019</v>
      </c>
      <c r="E2075" s="98">
        <v>2019</v>
      </c>
      <c r="F2075" s="98" t="s">
        <v>280</v>
      </c>
      <c r="G2075" s="98" t="s">
        <v>273</v>
      </c>
      <c r="H2075" s="98" t="s">
        <v>274</v>
      </c>
      <c r="I2075" s="99">
        <f t="shared" si="82"/>
        <v>0</v>
      </c>
      <c r="J2075" s="99">
        <f t="shared" si="82"/>
        <v>0</v>
      </c>
      <c r="K2075" s="99">
        <f t="shared" si="82"/>
        <v>0</v>
      </c>
      <c r="L2075" s="99">
        <f t="shared" si="82"/>
        <v>0</v>
      </c>
      <c r="M2075" s="99">
        <f t="shared" si="82"/>
        <v>0</v>
      </c>
      <c r="N2075" s="99">
        <f t="shared" si="81"/>
        <v>0</v>
      </c>
      <c r="O2075" s="99">
        <f t="shared" si="81"/>
        <v>0</v>
      </c>
      <c r="P2075" s="99">
        <f t="shared" si="81"/>
        <v>0</v>
      </c>
      <c r="Q2075" s="99">
        <f t="shared" si="81"/>
        <v>0</v>
      </c>
      <c r="R2075" s="99">
        <f t="shared" si="81"/>
        <v>0</v>
      </c>
      <c r="S2075" s="101"/>
      <c r="T2075" s="99">
        <v>0</v>
      </c>
      <c r="U2075" s="99">
        <v>0</v>
      </c>
      <c r="V2075" s="99">
        <v>0</v>
      </c>
      <c r="W2075" s="99">
        <v>0</v>
      </c>
      <c r="X2075" s="99">
        <v>0</v>
      </c>
      <c r="Y2075" s="99">
        <v>0</v>
      </c>
      <c r="Z2075" s="99">
        <v>0</v>
      </c>
      <c r="AA2075" s="99">
        <v>0</v>
      </c>
      <c r="AB2075" s="99">
        <v>0</v>
      </c>
      <c r="AC2075" s="99">
        <v>0</v>
      </c>
    </row>
    <row r="2076" spans="1:29" s="98" customFormat="1" x14ac:dyDescent="0.25">
      <c r="A2076" s="98" t="s">
        <v>168</v>
      </c>
      <c r="B2076" s="98" t="s">
        <v>237</v>
      </c>
      <c r="C2076" s="98" t="s">
        <v>297</v>
      </c>
      <c r="D2076" s="98">
        <v>2019</v>
      </c>
      <c r="E2076" s="98">
        <v>2019</v>
      </c>
      <c r="F2076" s="98" t="s">
        <v>280</v>
      </c>
      <c r="G2076" s="98" t="s">
        <v>273</v>
      </c>
      <c r="H2076" s="98" t="s">
        <v>275</v>
      </c>
      <c r="I2076" s="99">
        <f t="shared" si="82"/>
        <v>0</v>
      </c>
      <c r="J2076" s="99">
        <f t="shared" si="82"/>
        <v>0</v>
      </c>
      <c r="K2076" s="99">
        <f t="shared" si="82"/>
        <v>0</v>
      </c>
      <c r="L2076" s="99">
        <f t="shared" si="82"/>
        <v>0</v>
      </c>
      <c r="M2076" s="99">
        <f t="shared" si="82"/>
        <v>0</v>
      </c>
      <c r="N2076" s="99">
        <f t="shared" si="81"/>
        <v>0</v>
      </c>
      <c r="O2076" s="99">
        <f t="shared" si="81"/>
        <v>0</v>
      </c>
      <c r="P2076" s="99">
        <f t="shared" si="81"/>
        <v>0</v>
      </c>
      <c r="Q2076" s="99">
        <f t="shared" si="81"/>
        <v>0</v>
      </c>
      <c r="R2076" s="99">
        <f t="shared" si="81"/>
        <v>0</v>
      </c>
      <c r="S2076" s="101"/>
      <c r="T2076" s="99">
        <v>0</v>
      </c>
      <c r="U2076" s="99">
        <v>0</v>
      </c>
      <c r="V2076" s="99">
        <v>0</v>
      </c>
      <c r="W2076" s="99">
        <v>0</v>
      </c>
      <c r="X2076" s="99">
        <v>0</v>
      </c>
      <c r="Y2076" s="99">
        <v>0</v>
      </c>
      <c r="Z2076" s="99">
        <v>0</v>
      </c>
      <c r="AA2076" s="99">
        <v>0</v>
      </c>
      <c r="AB2076" s="99">
        <v>0</v>
      </c>
      <c r="AC2076" s="99">
        <v>0</v>
      </c>
    </row>
    <row r="2077" spans="1:29" s="98" customFormat="1" x14ac:dyDescent="0.25">
      <c r="A2077" s="98" t="s">
        <v>168</v>
      </c>
      <c r="B2077" s="98" t="s">
        <v>237</v>
      </c>
      <c r="C2077" s="98" t="s">
        <v>297</v>
      </c>
      <c r="D2077" s="98">
        <v>2019</v>
      </c>
      <c r="E2077" s="98">
        <v>2019</v>
      </c>
      <c r="F2077" s="98" t="s">
        <v>280</v>
      </c>
      <c r="G2077" s="98" t="s">
        <v>273</v>
      </c>
      <c r="H2077" s="98" t="s">
        <v>276</v>
      </c>
      <c r="I2077" s="99">
        <f t="shared" si="82"/>
        <v>0</v>
      </c>
      <c r="J2077" s="99">
        <f t="shared" si="82"/>
        <v>0</v>
      </c>
      <c r="K2077" s="99">
        <f t="shared" si="82"/>
        <v>0</v>
      </c>
      <c r="L2077" s="99">
        <f t="shared" si="82"/>
        <v>0</v>
      </c>
      <c r="M2077" s="99">
        <f t="shared" si="82"/>
        <v>0</v>
      </c>
      <c r="N2077" s="99">
        <f t="shared" si="81"/>
        <v>0</v>
      </c>
      <c r="O2077" s="99">
        <f t="shared" si="81"/>
        <v>0</v>
      </c>
      <c r="P2077" s="99">
        <f t="shared" si="81"/>
        <v>0</v>
      </c>
      <c r="Q2077" s="99">
        <f t="shared" si="81"/>
        <v>0</v>
      </c>
      <c r="R2077" s="99">
        <f t="shared" si="81"/>
        <v>0</v>
      </c>
      <c r="S2077" s="101"/>
      <c r="T2077" s="99">
        <v>0</v>
      </c>
      <c r="U2077" s="99">
        <v>0</v>
      </c>
      <c r="V2077" s="99">
        <v>0</v>
      </c>
      <c r="W2077" s="99">
        <v>0</v>
      </c>
      <c r="X2077" s="99">
        <v>0</v>
      </c>
      <c r="Y2077" s="99">
        <v>0</v>
      </c>
      <c r="Z2077" s="99">
        <v>0</v>
      </c>
      <c r="AA2077" s="99">
        <v>0</v>
      </c>
      <c r="AB2077" s="99">
        <v>0</v>
      </c>
      <c r="AC2077" s="99">
        <v>0</v>
      </c>
    </row>
    <row r="2078" spans="1:29" s="98" customFormat="1" x14ac:dyDescent="0.25">
      <c r="A2078" s="98" t="s">
        <v>168</v>
      </c>
      <c r="B2078" s="98" t="s">
        <v>237</v>
      </c>
      <c r="C2078" s="98" t="s">
        <v>297</v>
      </c>
      <c r="D2078" s="98">
        <v>2019</v>
      </c>
      <c r="E2078" s="98">
        <v>2019</v>
      </c>
      <c r="F2078" s="98" t="s">
        <v>280</v>
      </c>
      <c r="G2078" s="98" t="s">
        <v>277</v>
      </c>
      <c r="H2078" s="98" t="s">
        <v>274</v>
      </c>
      <c r="I2078" s="99">
        <f t="shared" si="82"/>
        <v>0</v>
      </c>
      <c r="J2078" s="99">
        <f t="shared" si="82"/>
        <v>0</v>
      </c>
      <c r="K2078" s="99">
        <f t="shared" si="82"/>
        <v>0</v>
      </c>
      <c r="L2078" s="99">
        <f t="shared" si="82"/>
        <v>0</v>
      </c>
      <c r="M2078" s="99">
        <f t="shared" si="82"/>
        <v>0</v>
      </c>
      <c r="N2078" s="99">
        <f t="shared" si="81"/>
        <v>0</v>
      </c>
      <c r="O2078" s="99">
        <f t="shared" si="81"/>
        <v>0</v>
      </c>
      <c r="P2078" s="99">
        <f t="shared" si="81"/>
        <v>0</v>
      </c>
      <c r="Q2078" s="99">
        <f t="shared" si="81"/>
        <v>0</v>
      </c>
      <c r="R2078" s="99">
        <f t="shared" si="81"/>
        <v>0</v>
      </c>
      <c r="S2078" s="101"/>
      <c r="T2078" s="99">
        <v>0</v>
      </c>
      <c r="U2078" s="99">
        <v>0</v>
      </c>
      <c r="V2078" s="99">
        <v>0</v>
      </c>
      <c r="W2078" s="99">
        <v>0</v>
      </c>
      <c r="X2078" s="99">
        <v>0</v>
      </c>
      <c r="Y2078" s="99">
        <v>0</v>
      </c>
      <c r="Z2078" s="99">
        <v>0</v>
      </c>
      <c r="AA2078" s="99">
        <v>0</v>
      </c>
      <c r="AB2078" s="99">
        <v>0</v>
      </c>
      <c r="AC2078" s="99">
        <v>0</v>
      </c>
    </row>
    <row r="2079" spans="1:29" s="98" customFormat="1" x14ac:dyDescent="0.25">
      <c r="A2079" s="98" t="s">
        <v>168</v>
      </c>
      <c r="B2079" s="98" t="s">
        <v>237</v>
      </c>
      <c r="C2079" s="98" t="s">
        <v>297</v>
      </c>
      <c r="D2079" s="98">
        <v>2019</v>
      </c>
      <c r="E2079" s="98">
        <v>2019</v>
      </c>
      <c r="F2079" s="98" t="s">
        <v>280</v>
      </c>
      <c r="G2079" s="98" t="s">
        <v>277</v>
      </c>
      <c r="H2079" s="98" t="s">
        <v>275</v>
      </c>
      <c r="I2079" s="99">
        <f t="shared" si="82"/>
        <v>0</v>
      </c>
      <c r="J2079" s="99">
        <f t="shared" si="82"/>
        <v>0</v>
      </c>
      <c r="K2079" s="99">
        <f t="shared" si="82"/>
        <v>0</v>
      </c>
      <c r="L2079" s="99">
        <f t="shared" si="82"/>
        <v>0</v>
      </c>
      <c r="M2079" s="99">
        <f t="shared" si="82"/>
        <v>0</v>
      </c>
      <c r="N2079" s="99">
        <f t="shared" si="81"/>
        <v>0</v>
      </c>
      <c r="O2079" s="99">
        <f t="shared" si="81"/>
        <v>0</v>
      </c>
      <c r="P2079" s="99">
        <f t="shared" si="81"/>
        <v>0</v>
      </c>
      <c r="Q2079" s="99">
        <f t="shared" si="81"/>
        <v>0</v>
      </c>
      <c r="R2079" s="99">
        <f t="shared" si="81"/>
        <v>0</v>
      </c>
      <c r="S2079" s="101"/>
      <c r="T2079" s="99">
        <v>0</v>
      </c>
      <c r="U2079" s="99">
        <v>0</v>
      </c>
      <c r="V2079" s="99">
        <v>0</v>
      </c>
      <c r="W2079" s="99">
        <v>0</v>
      </c>
      <c r="X2079" s="99">
        <v>0</v>
      </c>
      <c r="Y2079" s="99">
        <v>0</v>
      </c>
      <c r="Z2079" s="99">
        <v>0</v>
      </c>
      <c r="AA2079" s="99">
        <v>0</v>
      </c>
      <c r="AB2079" s="99">
        <v>0</v>
      </c>
      <c r="AC2079" s="99">
        <v>0</v>
      </c>
    </row>
    <row r="2080" spans="1:29" s="98" customFormat="1" x14ac:dyDescent="0.25">
      <c r="A2080" s="98" t="s">
        <v>168</v>
      </c>
      <c r="B2080" s="98" t="s">
        <v>237</v>
      </c>
      <c r="C2080" s="98" t="s">
        <v>297</v>
      </c>
      <c r="D2080" s="98">
        <v>2019</v>
      </c>
      <c r="E2080" s="98">
        <v>2019</v>
      </c>
      <c r="F2080" s="98" t="s">
        <v>280</v>
      </c>
      <c r="G2080" s="98" t="s">
        <v>277</v>
      </c>
      <c r="H2080" s="98" t="s">
        <v>276</v>
      </c>
      <c r="I2080" s="99">
        <f t="shared" si="82"/>
        <v>0</v>
      </c>
      <c r="J2080" s="99">
        <f t="shared" si="82"/>
        <v>0</v>
      </c>
      <c r="K2080" s="99">
        <f t="shared" si="82"/>
        <v>0</v>
      </c>
      <c r="L2080" s="99">
        <f t="shared" si="82"/>
        <v>0</v>
      </c>
      <c r="M2080" s="99">
        <f t="shared" si="82"/>
        <v>0</v>
      </c>
      <c r="N2080" s="99">
        <f t="shared" si="81"/>
        <v>0</v>
      </c>
      <c r="O2080" s="99">
        <f t="shared" si="81"/>
        <v>0</v>
      </c>
      <c r="P2080" s="99">
        <f t="shared" si="81"/>
        <v>0</v>
      </c>
      <c r="Q2080" s="99">
        <f t="shared" si="81"/>
        <v>0</v>
      </c>
      <c r="R2080" s="99">
        <f t="shared" si="81"/>
        <v>0</v>
      </c>
      <c r="S2080" s="101"/>
      <c r="T2080" s="99">
        <v>0</v>
      </c>
      <c r="U2080" s="99">
        <v>0</v>
      </c>
      <c r="V2080" s="99">
        <v>0</v>
      </c>
      <c r="W2080" s="99">
        <v>0</v>
      </c>
      <c r="X2080" s="99">
        <v>0</v>
      </c>
      <c r="Y2080" s="99">
        <v>0</v>
      </c>
      <c r="Z2080" s="99">
        <v>0</v>
      </c>
      <c r="AA2080" s="99">
        <v>0</v>
      </c>
      <c r="AB2080" s="99">
        <v>0</v>
      </c>
      <c r="AC2080" s="99">
        <v>0</v>
      </c>
    </row>
    <row r="2081" spans="1:29" s="98" customFormat="1" x14ac:dyDescent="0.25">
      <c r="A2081" s="98" t="s">
        <v>168</v>
      </c>
      <c r="B2081" s="98" t="s">
        <v>237</v>
      </c>
      <c r="C2081" s="98" t="s">
        <v>297</v>
      </c>
      <c r="D2081" s="98">
        <v>2019</v>
      </c>
      <c r="E2081" s="98">
        <v>2019</v>
      </c>
      <c r="F2081" s="98" t="s">
        <v>280</v>
      </c>
      <c r="G2081" s="98" t="s">
        <v>278</v>
      </c>
      <c r="H2081" s="98" t="s">
        <v>274</v>
      </c>
      <c r="I2081" s="99">
        <f t="shared" si="82"/>
        <v>0</v>
      </c>
      <c r="J2081" s="99">
        <f t="shared" si="82"/>
        <v>0</v>
      </c>
      <c r="K2081" s="99">
        <f t="shared" si="82"/>
        <v>0</v>
      </c>
      <c r="L2081" s="99">
        <f t="shared" si="82"/>
        <v>0</v>
      </c>
      <c r="M2081" s="99">
        <f t="shared" si="82"/>
        <v>0</v>
      </c>
      <c r="N2081" s="99">
        <f t="shared" si="81"/>
        <v>0</v>
      </c>
      <c r="O2081" s="99">
        <f t="shared" si="81"/>
        <v>0</v>
      </c>
      <c r="P2081" s="99">
        <f t="shared" si="81"/>
        <v>0</v>
      </c>
      <c r="Q2081" s="99">
        <f t="shared" si="81"/>
        <v>0</v>
      </c>
      <c r="R2081" s="99">
        <f t="shared" si="81"/>
        <v>0</v>
      </c>
      <c r="S2081" s="101"/>
      <c r="T2081" s="99">
        <v>0</v>
      </c>
      <c r="U2081" s="99">
        <v>0</v>
      </c>
      <c r="V2081" s="99">
        <v>0</v>
      </c>
      <c r="W2081" s="99">
        <v>0</v>
      </c>
      <c r="X2081" s="99">
        <v>0</v>
      </c>
      <c r="Y2081" s="99">
        <v>0</v>
      </c>
      <c r="Z2081" s="99">
        <v>0</v>
      </c>
      <c r="AA2081" s="99">
        <v>0</v>
      </c>
      <c r="AB2081" s="99">
        <v>0</v>
      </c>
      <c r="AC2081" s="99">
        <v>0</v>
      </c>
    </row>
    <row r="2082" spans="1:29" s="98" customFormat="1" x14ac:dyDescent="0.25">
      <c r="A2082" s="98" t="s">
        <v>168</v>
      </c>
      <c r="B2082" s="98" t="s">
        <v>237</v>
      </c>
      <c r="C2082" s="98" t="s">
        <v>297</v>
      </c>
      <c r="D2082" s="98">
        <v>2019</v>
      </c>
      <c r="E2082" s="98">
        <v>2019</v>
      </c>
      <c r="F2082" s="98" t="s">
        <v>280</v>
      </c>
      <c r="G2082" s="98" t="s">
        <v>278</v>
      </c>
      <c r="H2082" s="98" t="s">
        <v>275</v>
      </c>
      <c r="I2082" s="99">
        <f t="shared" si="82"/>
        <v>0</v>
      </c>
      <c r="J2082" s="99">
        <f t="shared" si="82"/>
        <v>0</v>
      </c>
      <c r="K2082" s="99">
        <f t="shared" si="82"/>
        <v>0</v>
      </c>
      <c r="L2082" s="99">
        <f t="shared" si="82"/>
        <v>0</v>
      </c>
      <c r="M2082" s="99">
        <f t="shared" si="82"/>
        <v>0</v>
      </c>
      <c r="N2082" s="99">
        <f t="shared" si="81"/>
        <v>0</v>
      </c>
      <c r="O2082" s="99">
        <f t="shared" si="81"/>
        <v>0</v>
      </c>
      <c r="P2082" s="99">
        <f t="shared" si="81"/>
        <v>0</v>
      </c>
      <c r="Q2082" s="99">
        <f t="shared" si="81"/>
        <v>0</v>
      </c>
      <c r="R2082" s="99">
        <f t="shared" si="81"/>
        <v>0</v>
      </c>
      <c r="S2082" s="101"/>
      <c r="T2082" s="99">
        <v>0</v>
      </c>
      <c r="U2082" s="99">
        <v>0</v>
      </c>
      <c r="V2082" s="99">
        <v>0</v>
      </c>
      <c r="W2082" s="99">
        <v>0</v>
      </c>
      <c r="X2082" s="99">
        <v>0</v>
      </c>
      <c r="Y2082" s="99">
        <v>0</v>
      </c>
      <c r="Z2082" s="99">
        <v>0</v>
      </c>
      <c r="AA2082" s="99">
        <v>0</v>
      </c>
      <c r="AB2082" s="99">
        <v>0</v>
      </c>
      <c r="AC2082" s="99">
        <v>0</v>
      </c>
    </row>
    <row r="2083" spans="1:29" s="98" customFormat="1" x14ac:dyDescent="0.25">
      <c r="A2083" s="98" t="s">
        <v>168</v>
      </c>
      <c r="B2083" s="98" t="s">
        <v>237</v>
      </c>
      <c r="C2083" s="98" t="s">
        <v>297</v>
      </c>
      <c r="D2083" s="98">
        <v>2019</v>
      </c>
      <c r="E2083" s="98">
        <v>2019</v>
      </c>
      <c r="F2083" s="98" t="s">
        <v>280</v>
      </c>
      <c r="G2083" s="98" t="s">
        <v>278</v>
      </c>
      <c r="H2083" s="98" t="s">
        <v>276</v>
      </c>
      <c r="I2083" s="99">
        <f t="shared" si="82"/>
        <v>0</v>
      </c>
      <c r="J2083" s="99">
        <f t="shared" si="82"/>
        <v>0</v>
      </c>
      <c r="K2083" s="99">
        <f t="shared" si="82"/>
        <v>0</v>
      </c>
      <c r="L2083" s="99">
        <f t="shared" si="82"/>
        <v>0</v>
      </c>
      <c r="M2083" s="99">
        <f t="shared" si="82"/>
        <v>0</v>
      </c>
      <c r="N2083" s="99">
        <f t="shared" si="81"/>
        <v>0</v>
      </c>
      <c r="O2083" s="99">
        <f t="shared" si="81"/>
        <v>0</v>
      </c>
      <c r="P2083" s="99">
        <f t="shared" si="81"/>
        <v>0</v>
      </c>
      <c r="Q2083" s="99">
        <f t="shared" si="81"/>
        <v>0</v>
      </c>
      <c r="R2083" s="99">
        <f t="shared" si="81"/>
        <v>0</v>
      </c>
      <c r="S2083" s="101"/>
      <c r="T2083" s="99">
        <v>0</v>
      </c>
      <c r="U2083" s="99">
        <v>0</v>
      </c>
      <c r="V2083" s="99">
        <v>0</v>
      </c>
      <c r="W2083" s="99">
        <v>0</v>
      </c>
      <c r="X2083" s="99">
        <v>0</v>
      </c>
      <c r="Y2083" s="99">
        <v>0</v>
      </c>
      <c r="Z2083" s="99">
        <v>0</v>
      </c>
      <c r="AA2083" s="99">
        <v>0</v>
      </c>
      <c r="AB2083" s="99">
        <v>0</v>
      </c>
      <c r="AC2083" s="99">
        <v>0</v>
      </c>
    </row>
    <row r="2084" spans="1:29" s="98" customFormat="1" x14ac:dyDescent="0.25">
      <c r="A2084" s="98" t="s">
        <v>168</v>
      </c>
      <c r="B2084" s="98" t="s">
        <v>237</v>
      </c>
      <c r="C2084" s="98" t="s">
        <v>297</v>
      </c>
      <c r="D2084" s="98">
        <v>2020</v>
      </c>
      <c r="E2084" s="98">
        <v>2019</v>
      </c>
      <c r="F2084" s="98" t="s">
        <v>272</v>
      </c>
      <c r="G2084" s="98" t="s">
        <v>273</v>
      </c>
      <c r="H2084" s="98" t="s">
        <v>274</v>
      </c>
      <c r="I2084" s="99">
        <f t="shared" si="82"/>
        <v>6.718756646216769E-14</v>
      </c>
      <c r="J2084" s="99">
        <f t="shared" si="82"/>
        <v>1.8658715746421269E-7</v>
      </c>
      <c r="K2084" s="99">
        <f t="shared" si="82"/>
        <v>2.1896670756646215E-6</v>
      </c>
      <c r="L2084" s="99">
        <f t="shared" si="82"/>
        <v>9.7138650306748471E-6</v>
      </c>
      <c r="M2084" s="99">
        <f t="shared" si="82"/>
        <v>3.1286740286298569E-5</v>
      </c>
      <c r="N2084" s="99">
        <f t="shared" si="81"/>
        <v>6.6378077709611455E-6</v>
      </c>
      <c r="O2084" s="99">
        <f t="shared" si="81"/>
        <v>4.7759836400818001E-6</v>
      </c>
      <c r="P2084" s="99">
        <f t="shared" si="81"/>
        <v>1.1009047034764826E-6</v>
      </c>
      <c r="Q2084" s="99">
        <f t="shared" si="81"/>
        <v>3.4443746421267895E-7</v>
      </c>
      <c r="R2084" s="99">
        <f t="shared" si="81"/>
        <v>1.1818535787321063E-7</v>
      </c>
      <c r="S2084" s="101"/>
      <c r="T2084" s="99">
        <v>1.6600000000000001E-17</v>
      </c>
      <c r="U2084" s="99">
        <v>4.6100000000000001E-11</v>
      </c>
      <c r="V2084" s="99">
        <v>5.4099999999999999E-10</v>
      </c>
      <c r="W2084" s="99">
        <v>2.4E-9</v>
      </c>
      <c r="X2084" s="99">
        <v>7.7300000000000004E-9</v>
      </c>
      <c r="Y2084" s="99">
        <v>1.6399999999999999E-9</v>
      </c>
      <c r="Z2084" s="99">
        <v>1.1800000000000001E-9</v>
      </c>
      <c r="AA2084" s="99">
        <v>2.7199999999999999E-10</v>
      </c>
      <c r="AB2084" s="99">
        <v>8.5099999999999996E-11</v>
      </c>
      <c r="AC2084" s="99">
        <v>2.92E-11</v>
      </c>
    </row>
    <row r="2085" spans="1:29" s="98" customFormat="1" x14ac:dyDescent="0.25">
      <c r="A2085" s="98" t="s">
        <v>168</v>
      </c>
      <c r="B2085" s="98" t="s">
        <v>237</v>
      </c>
      <c r="C2085" s="98" t="s">
        <v>297</v>
      </c>
      <c r="D2085" s="98">
        <v>2020</v>
      </c>
      <c r="E2085" s="98">
        <v>2019</v>
      </c>
      <c r="F2085" s="98" t="s">
        <v>272</v>
      </c>
      <c r="G2085" s="98" t="s">
        <v>273</v>
      </c>
      <c r="H2085" s="98" t="s">
        <v>275</v>
      </c>
      <c r="I2085" s="99">
        <f t="shared" si="82"/>
        <v>1.8173022494887526E-3</v>
      </c>
      <c r="J2085" s="99">
        <f t="shared" si="82"/>
        <v>1.4611271983640083E-4</v>
      </c>
      <c r="K2085" s="99">
        <f t="shared" si="82"/>
        <v>2.76440408997955E-4</v>
      </c>
      <c r="L2085" s="99">
        <f t="shared" si="82"/>
        <v>3.3836629856850715E-4</v>
      </c>
      <c r="M2085" s="99">
        <f t="shared" si="82"/>
        <v>3.5698453987730055E-4</v>
      </c>
      <c r="N2085" s="99">
        <f t="shared" si="81"/>
        <v>2.9384441717791412E-5</v>
      </c>
      <c r="O2085" s="99">
        <f t="shared" si="81"/>
        <v>1.1170944785276074E-5</v>
      </c>
      <c r="P2085" s="99">
        <f t="shared" si="81"/>
        <v>2.9870134969325157E-6</v>
      </c>
      <c r="Q2085" s="99">
        <f t="shared" si="81"/>
        <v>1.2749447852760737E-6</v>
      </c>
      <c r="R2085" s="99">
        <f t="shared" si="81"/>
        <v>5.7473701431492843E-7</v>
      </c>
      <c r="S2085" s="101"/>
      <c r="T2085" s="99">
        <v>4.4900000000000001E-7</v>
      </c>
      <c r="U2085" s="99">
        <v>3.6099999999999999E-8</v>
      </c>
      <c r="V2085" s="99">
        <v>6.8299999999999996E-8</v>
      </c>
      <c r="W2085" s="99">
        <v>8.3599999999999994E-8</v>
      </c>
      <c r="X2085" s="99">
        <v>8.8199999999999996E-8</v>
      </c>
      <c r="Y2085" s="99">
        <v>7.2600000000000002E-9</v>
      </c>
      <c r="Z2085" s="99">
        <v>2.76E-9</v>
      </c>
      <c r="AA2085" s="99">
        <v>7.3800000000000004E-10</v>
      </c>
      <c r="AB2085" s="99">
        <v>3.15E-10</v>
      </c>
      <c r="AC2085" s="99">
        <v>1.42E-10</v>
      </c>
    </row>
    <row r="2086" spans="1:29" s="98" customFormat="1" x14ac:dyDescent="0.25">
      <c r="A2086" s="98" t="s">
        <v>168</v>
      </c>
      <c r="B2086" s="98" t="s">
        <v>237</v>
      </c>
      <c r="C2086" s="98" t="s">
        <v>297</v>
      </c>
      <c r="D2086" s="98">
        <v>2020</v>
      </c>
      <c r="E2086" s="98">
        <v>2019</v>
      </c>
      <c r="F2086" s="98" t="s">
        <v>272</v>
      </c>
      <c r="G2086" s="98" t="s">
        <v>273</v>
      </c>
      <c r="H2086" s="98" t="s">
        <v>276</v>
      </c>
      <c r="I2086" s="99">
        <f t="shared" si="82"/>
        <v>4.4117137014314932E-2</v>
      </c>
      <c r="J2086" s="99">
        <f t="shared" si="82"/>
        <v>2.3029955010224947E-2</v>
      </c>
      <c r="K2086" s="99">
        <f t="shared" si="82"/>
        <v>1.8132548057259716E-2</v>
      </c>
      <c r="L2086" s="99">
        <f t="shared" si="82"/>
        <v>1.6392147239263806E-2</v>
      </c>
      <c r="M2086" s="99">
        <f t="shared" si="82"/>
        <v>1.6473096114519428E-2</v>
      </c>
      <c r="N2086" s="99">
        <f t="shared" si="81"/>
        <v>2.3798969325153374E-3</v>
      </c>
      <c r="O2086" s="99">
        <f t="shared" si="81"/>
        <v>1.1454265848670755E-3</v>
      </c>
      <c r="P2086" s="99">
        <f t="shared" si="81"/>
        <v>3.1205791411042941E-4</v>
      </c>
      <c r="Q2086" s="99">
        <f t="shared" si="81"/>
        <v>1.1616163599182004E-4</v>
      </c>
      <c r="R2086" s="99">
        <f t="shared" si="81"/>
        <v>3.9624474437627814E-5</v>
      </c>
      <c r="S2086" s="101"/>
      <c r="T2086" s="99">
        <v>1.0900000000000001E-5</v>
      </c>
      <c r="U2086" s="99">
        <v>5.6899999999999997E-6</v>
      </c>
      <c r="V2086" s="99">
        <v>4.4800000000000003E-6</v>
      </c>
      <c r="W2086" s="99">
        <v>4.0500000000000002E-6</v>
      </c>
      <c r="X2086" s="99">
        <v>4.07E-6</v>
      </c>
      <c r="Y2086" s="99">
        <v>5.8800000000000002E-7</v>
      </c>
      <c r="Z2086" s="99">
        <v>2.8299999999999998E-7</v>
      </c>
      <c r="AA2086" s="99">
        <v>7.7099999999999996E-8</v>
      </c>
      <c r="AB2086" s="99">
        <v>2.8699999999999999E-8</v>
      </c>
      <c r="AC2086" s="99">
        <v>9.7900000000000003E-9</v>
      </c>
    </row>
    <row r="2087" spans="1:29" s="98" customFormat="1" x14ac:dyDescent="0.25">
      <c r="A2087" s="98" t="s">
        <v>168</v>
      </c>
      <c r="B2087" s="98" t="s">
        <v>237</v>
      </c>
      <c r="C2087" s="98" t="s">
        <v>297</v>
      </c>
      <c r="D2087" s="98">
        <v>2020</v>
      </c>
      <c r="E2087" s="98">
        <v>2019</v>
      </c>
      <c r="F2087" s="98" t="s">
        <v>272</v>
      </c>
      <c r="G2087" s="98" t="s">
        <v>277</v>
      </c>
      <c r="H2087" s="98" t="s">
        <v>274</v>
      </c>
      <c r="I2087" s="99">
        <f t="shared" si="82"/>
        <v>2.6875026584867079E-3</v>
      </c>
      <c r="J2087" s="99">
        <f t="shared" si="82"/>
        <v>1.1413791411042946E-3</v>
      </c>
      <c r="K2087" s="99">
        <f t="shared" si="82"/>
        <v>6.9616032719836403E-4</v>
      </c>
      <c r="L2087" s="99">
        <f t="shared" si="82"/>
        <v>6.4354355828220866E-4</v>
      </c>
      <c r="M2087" s="99">
        <f t="shared" si="82"/>
        <v>5.990216768916156E-4</v>
      </c>
      <c r="N2087" s="99">
        <f t="shared" si="81"/>
        <v>7.7306175869120653E-5</v>
      </c>
      <c r="O2087" s="99">
        <f t="shared" si="81"/>
        <v>5.8283190184049083E-5</v>
      </c>
      <c r="P2087" s="99">
        <f t="shared" si="81"/>
        <v>1.7970650306748466E-5</v>
      </c>
      <c r="Q2087" s="99">
        <f t="shared" si="81"/>
        <v>7.2044498977505111E-6</v>
      </c>
      <c r="R2087" s="99">
        <f t="shared" si="81"/>
        <v>2.7482143149284259E-6</v>
      </c>
      <c r="S2087" s="101"/>
      <c r="T2087" s="99">
        <v>6.6400000000000002E-7</v>
      </c>
      <c r="U2087" s="99">
        <v>2.8200000000000001E-7</v>
      </c>
      <c r="V2087" s="99">
        <v>1.72E-7</v>
      </c>
      <c r="W2087" s="99">
        <v>1.5900000000000001E-7</v>
      </c>
      <c r="X2087" s="99">
        <v>1.48E-7</v>
      </c>
      <c r="Y2087" s="99">
        <v>1.9099999999999999E-8</v>
      </c>
      <c r="Z2087" s="99">
        <v>1.44E-8</v>
      </c>
      <c r="AA2087" s="99">
        <v>4.4400000000000004E-9</v>
      </c>
      <c r="AB2087" s="99">
        <v>1.7800000000000001E-9</v>
      </c>
      <c r="AC2087" s="99">
        <v>6.7900000000000003E-10</v>
      </c>
    </row>
    <row r="2088" spans="1:29" s="98" customFormat="1" x14ac:dyDescent="0.25">
      <c r="A2088" s="98" t="s">
        <v>168</v>
      </c>
      <c r="B2088" s="98" t="s">
        <v>237</v>
      </c>
      <c r="C2088" s="98" t="s">
        <v>297</v>
      </c>
      <c r="D2088" s="98">
        <v>2020</v>
      </c>
      <c r="E2088" s="98">
        <v>2019</v>
      </c>
      <c r="F2088" s="98" t="s">
        <v>272</v>
      </c>
      <c r="G2088" s="98" t="s">
        <v>277</v>
      </c>
      <c r="H2088" s="98" t="s">
        <v>275</v>
      </c>
      <c r="I2088" s="99">
        <f t="shared" si="82"/>
        <v>1.104952147239264E-2</v>
      </c>
      <c r="J2088" s="99">
        <f t="shared" si="82"/>
        <v>4.9783558282208594E-3</v>
      </c>
      <c r="K2088" s="99">
        <f t="shared" si="82"/>
        <v>3.1853382413087939E-3</v>
      </c>
      <c r="L2088" s="99">
        <f t="shared" si="82"/>
        <v>2.4487034764826177E-3</v>
      </c>
      <c r="M2088" s="99">
        <f t="shared" si="82"/>
        <v>2.0520539877300612E-3</v>
      </c>
      <c r="N2088" s="99">
        <f t="shared" si="81"/>
        <v>3.2177177914110433E-4</v>
      </c>
      <c r="O2088" s="99">
        <f t="shared" si="81"/>
        <v>2.0641963190184048E-4</v>
      </c>
      <c r="P2088" s="99">
        <f t="shared" si="81"/>
        <v>6.233063394683026E-5</v>
      </c>
      <c r="Q2088" s="99">
        <f t="shared" si="81"/>
        <v>2.1572875255623721E-5</v>
      </c>
      <c r="R2088" s="99">
        <f t="shared" si="81"/>
        <v>7.2853987730061353E-6</v>
      </c>
      <c r="S2088" s="101"/>
      <c r="T2088" s="99">
        <v>2.7300000000000001E-6</v>
      </c>
      <c r="U2088" s="99">
        <v>1.2300000000000001E-6</v>
      </c>
      <c r="V2088" s="99">
        <v>7.8700000000000005E-7</v>
      </c>
      <c r="W2088" s="99">
        <v>6.0500000000000003E-7</v>
      </c>
      <c r="X2088" s="99">
        <v>5.0699999999999997E-7</v>
      </c>
      <c r="Y2088" s="99">
        <v>7.9500000000000004E-8</v>
      </c>
      <c r="Z2088" s="99">
        <v>5.1E-8</v>
      </c>
      <c r="AA2088" s="99">
        <v>1.5399999999999999E-8</v>
      </c>
      <c r="AB2088" s="99">
        <v>5.3300000000000004E-9</v>
      </c>
      <c r="AC2088" s="99">
        <v>1.8E-9</v>
      </c>
    </row>
    <row r="2089" spans="1:29" s="98" customFormat="1" x14ac:dyDescent="0.25">
      <c r="A2089" s="98" t="s">
        <v>168</v>
      </c>
      <c r="B2089" s="98" t="s">
        <v>237</v>
      </c>
      <c r="C2089" s="98" t="s">
        <v>297</v>
      </c>
      <c r="D2089" s="98">
        <v>2020</v>
      </c>
      <c r="E2089" s="98">
        <v>2019</v>
      </c>
      <c r="F2089" s="98" t="s">
        <v>272</v>
      </c>
      <c r="G2089" s="98" t="s">
        <v>277</v>
      </c>
      <c r="H2089" s="98" t="s">
        <v>276</v>
      </c>
      <c r="I2089" s="99">
        <f t="shared" si="82"/>
        <v>2.2301415132924336E-2</v>
      </c>
      <c r="J2089" s="99">
        <f t="shared" si="82"/>
        <v>1.0159083844580778E-2</v>
      </c>
      <c r="K2089" s="99">
        <f t="shared" si="82"/>
        <v>1.0968572597137013E-2</v>
      </c>
      <c r="L2089" s="99">
        <f t="shared" si="82"/>
        <v>9.2281717791411061E-3</v>
      </c>
      <c r="M2089" s="99">
        <f t="shared" si="82"/>
        <v>8.9853251533742341E-3</v>
      </c>
      <c r="N2089" s="99">
        <f t="shared" si="81"/>
        <v>1.5339811860940694E-3</v>
      </c>
      <c r="O2089" s="99">
        <f t="shared" si="81"/>
        <v>4.3712392638036812E-4</v>
      </c>
      <c r="P2089" s="99">
        <f t="shared" si="81"/>
        <v>9.8352883435582822E-5</v>
      </c>
      <c r="Q2089" s="99">
        <f t="shared" si="81"/>
        <v>3.58198773006135E-5</v>
      </c>
      <c r="R2089" s="99">
        <f t="shared" si="81"/>
        <v>1.3113717791411044E-5</v>
      </c>
      <c r="S2089" s="101"/>
      <c r="T2089" s="99">
        <v>5.5099999999999998E-6</v>
      </c>
      <c r="U2089" s="99">
        <v>2.5100000000000001E-6</v>
      </c>
      <c r="V2089" s="99">
        <v>2.7099999999999999E-6</v>
      </c>
      <c r="W2089" s="99">
        <v>2.2800000000000002E-6</v>
      </c>
      <c r="X2089" s="99">
        <v>2.2199999999999999E-6</v>
      </c>
      <c r="Y2089" s="99">
        <v>3.7899999999999999E-7</v>
      </c>
      <c r="Z2089" s="99">
        <v>1.08E-7</v>
      </c>
      <c r="AA2089" s="99">
        <v>2.4299999999999999E-8</v>
      </c>
      <c r="AB2089" s="99">
        <v>8.8499999999999998E-9</v>
      </c>
      <c r="AC2089" s="99">
        <v>3.24E-9</v>
      </c>
    </row>
    <row r="2090" spans="1:29" s="98" customFormat="1" x14ac:dyDescent="0.25">
      <c r="A2090" s="98" t="s">
        <v>168</v>
      </c>
      <c r="B2090" s="98" t="s">
        <v>237</v>
      </c>
      <c r="C2090" s="98" t="s">
        <v>297</v>
      </c>
      <c r="D2090" s="98">
        <v>2020</v>
      </c>
      <c r="E2090" s="98">
        <v>2019</v>
      </c>
      <c r="F2090" s="98" t="s">
        <v>272</v>
      </c>
      <c r="G2090" s="98" t="s">
        <v>278</v>
      </c>
      <c r="H2090" s="98" t="s">
        <v>274</v>
      </c>
      <c r="I2090" s="99">
        <f t="shared" si="82"/>
        <v>1.1370203555136074E-3</v>
      </c>
      <c r="J2090" s="99">
        <f t="shared" si="82"/>
        <v>4.8289117508258487E-4</v>
      </c>
      <c r="K2090" s="99">
        <f t="shared" si="82"/>
        <v>2.9452936919930798E-4</v>
      </c>
      <c r="L2090" s="99">
        <f t="shared" si="82"/>
        <v>2.7226842850401151E-4</v>
      </c>
      <c r="M2090" s="99">
        <f t="shared" si="82"/>
        <v>2.5343224791568342E-4</v>
      </c>
      <c r="N2090" s="99">
        <f t="shared" si="81"/>
        <v>3.2706459021551043E-5</v>
      </c>
      <c r="O2090" s="99">
        <f t="shared" si="81"/>
        <v>2.4658272770174601E-5</v>
      </c>
      <c r="P2090" s="99">
        <f t="shared" si="81"/>
        <v>7.6029674374705118E-6</v>
      </c>
      <c r="Q2090" s="99">
        <f t="shared" si="81"/>
        <v>3.0480364952021391E-6</v>
      </c>
      <c r="R2090" s="99">
        <f t="shared" si="81"/>
        <v>1.1627060563158733E-6</v>
      </c>
      <c r="S2090" s="101"/>
      <c r="T2090" s="99">
        <v>2.8092307692307702E-7</v>
      </c>
      <c r="U2090" s="99">
        <v>1.1930769230769199E-7</v>
      </c>
      <c r="V2090" s="99">
        <v>7.2769230769230796E-8</v>
      </c>
      <c r="W2090" s="99">
        <v>6.7269230769230806E-8</v>
      </c>
      <c r="X2090" s="99">
        <v>6.2615384615384602E-8</v>
      </c>
      <c r="Y2090" s="99">
        <v>8.0807692307692301E-9</v>
      </c>
      <c r="Z2090" s="99">
        <v>6.0923076923076898E-9</v>
      </c>
      <c r="AA2090" s="99">
        <v>1.87846153846154E-9</v>
      </c>
      <c r="AB2090" s="99">
        <v>7.5307692307692295E-10</v>
      </c>
      <c r="AC2090" s="99">
        <v>2.8726923076923099E-10</v>
      </c>
    </row>
    <row r="2091" spans="1:29" s="98" customFormat="1" x14ac:dyDescent="0.25">
      <c r="A2091" s="98" t="s">
        <v>168</v>
      </c>
      <c r="B2091" s="98" t="s">
        <v>237</v>
      </c>
      <c r="C2091" s="98" t="s">
        <v>297</v>
      </c>
      <c r="D2091" s="98">
        <v>2020</v>
      </c>
      <c r="E2091" s="98">
        <v>2019</v>
      </c>
      <c r="F2091" s="98" t="s">
        <v>272</v>
      </c>
      <c r="G2091" s="98" t="s">
        <v>278</v>
      </c>
      <c r="H2091" s="98" t="s">
        <v>275</v>
      </c>
      <c r="I2091" s="99">
        <f t="shared" si="82"/>
        <v>4.6747975460122698E-3</v>
      </c>
      <c r="J2091" s="99">
        <f t="shared" si="82"/>
        <v>2.1062274657857464E-3</v>
      </c>
      <c r="K2091" s="99">
        <f t="shared" si="82"/>
        <v>1.3476431020921799E-3</v>
      </c>
      <c r="L2091" s="99">
        <f t="shared" si="82"/>
        <v>1.0359899323580286E-3</v>
      </c>
      <c r="M2091" s="99">
        <f t="shared" si="82"/>
        <v>8.681766871165644E-4</v>
      </c>
      <c r="N2091" s="99">
        <f t="shared" si="81"/>
        <v>1.3613421425200575E-4</v>
      </c>
      <c r="O2091" s="99">
        <f t="shared" si="81"/>
        <v>8.7331382727701834E-5</v>
      </c>
      <c r="P2091" s="99">
        <f t="shared" si="81"/>
        <v>2.6370652823658938E-5</v>
      </c>
      <c r="Q2091" s="99">
        <f t="shared" si="81"/>
        <v>9.1269856850715756E-6</v>
      </c>
      <c r="R2091" s="99">
        <f t="shared" si="81"/>
        <v>3.0822840962718281E-6</v>
      </c>
      <c r="S2091" s="101"/>
      <c r="T2091" s="99">
        <v>1.155E-6</v>
      </c>
      <c r="U2091" s="99">
        <v>5.2038461538461502E-7</v>
      </c>
      <c r="V2091" s="99">
        <v>3.3296153846153799E-7</v>
      </c>
      <c r="W2091" s="99">
        <v>2.5596153846153797E-7</v>
      </c>
      <c r="X2091" s="99">
        <v>2.145E-7</v>
      </c>
      <c r="Y2091" s="99">
        <v>3.3634615384615403E-8</v>
      </c>
      <c r="Z2091" s="99">
        <v>2.1576923076923099E-8</v>
      </c>
      <c r="AA2091" s="99">
        <v>6.5153846153846099E-9</v>
      </c>
      <c r="AB2091" s="99">
        <v>2.2550000000000002E-9</v>
      </c>
      <c r="AC2091" s="99">
        <v>7.6153846153846195E-10</v>
      </c>
    </row>
    <row r="2092" spans="1:29" s="98" customFormat="1" x14ac:dyDescent="0.25">
      <c r="A2092" s="98" t="s">
        <v>168</v>
      </c>
      <c r="B2092" s="98" t="s">
        <v>237</v>
      </c>
      <c r="C2092" s="98" t="s">
        <v>297</v>
      </c>
      <c r="D2092" s="98">
        <v>2020</v>
      </c>
      <c r="E2092" s="98">
        <v>2019</v>
      </c>
      <c r="F2092" s="98" t="s">
        <v>272</v>
      </c>
      <c r="G2092" s="98" t="s">
        <v>278</v>
      </c>
      <c r="H2092" s="98" t="s">
        <v>276</v>
      </c>
      <c r="I2092" s="99">
        <f t="shared" si="82"/>
        <v>9.4352140946987722E-3</v>
      </c>
      <c r="J2092" s="99">
        <f t="shared" si="82"/>
        <v>4.2980739342457263E-3</v>
      </c>
      <c r="K2092" s="99">
        <f t="shared" si="82"/>
        <v>4.6405499449425772E-3</v>
      </c>
      <c r="L2092" s="99">
        <f t="shared" si="82"/>
        <v>3.9042265219443152E-3</v>
      </c>
      <c r="M2092" s="99">
        <f t="shared" si="82"/>
        <v>3.8014837187352515E-3</v>
      </c>
      <c r="N2092" s="99">
        <f t="shared" si="81"/>
        <v>6.4899204027056849E-4</v>
      </c>
      <c r="O2092" s="99">
        <f t="shared" si="81"/>
        <v>1.8493704577630962E-4</v>
      </c>
      <c r="P2092" s="99">
        <f t="shared" si="81"/>
        <v>4.1610835299669537E-5</v>
      </c>
      <c r="Q2092" s="99">
        <f t="shared" si="81"/>
        <v>1.5154563473336483E-5</v>
      </c>
      <c r="R2092" s="99">
        <f t="shared" si="81"/>
        <v>5.5481113732892854E-6</v>
      </c>
      <c r="S2092" s="101"/>
      <c r="T2092" s="99">
        <v>2.3311538461538499E-6</v>
      </c>
      <c r="U2092" s="99">
        <v>1.06192307692308E-6</v>
      </c>
      <c r="V2092" s="99">
        <v>1.1465384615384599E-6</v>
      </c>
      <c r="W2092" s="99">
        <v>9.6461538461538506E-7</v>
      </c>
      <c r="X2092" s="99">
        <v>9.39230769230769E-7</v>
      </c>
      <c r="Y2092" s="99">
        <v>1.6034615384615399E-7</v>
      </c>
      <c r="Z2092" s="99">
        <v>4.56923076923077E-8</v>
      </c>
      <c r="AA2092" s="99">
        <v>1.02807692307692E-8</v>
      </c>
      <c r="AB2092" s="99">
        <v>3.7442307692307699E-9</v>
      </c>
      <c r="AC2092" s="99">
        <v>1.3707692307692301E-9</v>
      </c>
    </row>
    <row r="2093" spans="1:29" s="98" customFormat="1" x14ac:dyDescent="0.25">
      <c r="A2093" s="98" t="s">
        <v>168</v>
      </c>
      <c r="B2093" s="98" t="s">
        <v>237</v>
      </c>
      <c r="C2093" s="98" t="s">
        <v>297</v>
      </c>
      <c r="D2093" s="98">
        <v>2020</v>
      </c>
      <c r="E2093" s="98">
        <v>2019</v>
      </c>
      <c r="F2093" s="98" t="s">
        <v>279</v>
      </c>
      <c r="G2093" s="98" t="s">
        <v>273</v>
      </c>
      <c r="H2093" s="98" t="s">
        <v>274</v>
      </c>
      <c r="I2093" s="99">
        <f t="shared" si="82"/>
        <v>0</v>
      </c>
      <c r="J2093" s="99">
        <f t="shared" si="82"/>
        <v>0</v>
      </c>
      <c r="K2093" s="99">
        <f t="shared" si="82"/>
        <v>0</v>
      </c>
      <c r="L2093" s="99">
        <f t="shared" si="82"/>
        <v>0</v>
      </c>
      <c r="M2093" s="99">
        <f t="shared" si="82"/>
        <v>0</v>
      </c>
      <c r="N2093" s="99">
        <f t="shared" si="81"/>
        <v>0</v>
      </c>
      <c r="O2093" s="99">
        <f t="shared" si="81"/>
        <v>0</v>
      </c>
      <c r="P2093" s="99">
        <f t="shared" si="81"/>
        <v>0</v>
      </c>
      <c r="Q2093" s="99">
        <f t="shared" si="81"/>
        <v>0</v>
      </c>
      <c r="R2093" s="99">
        <f t="shared" si="81"/>
        <v>0</v>
      </c>
      <c r="S2093" s="101"/>
      <c r="T2093" s="99">
        <v>0</v>
      </c>
      <c r="U2093" s="99">
        <v>0</v>
      </c>
      <c r="V2093" s="99">
        <v>0</v>
      </c>
      <c r="W2093" s="99">
        <v>0</v>
      </c>
      <c r="X2093" s="99">
        <v>0</v>
      </c>
      <c r="Y2093" s="99">
        <v>0</v>
      </c>
      <c r="Z2093" s="99">
        <v>0</v>
      </c>
      <c r="AA2093" s="99">
        <v>0</v>
      </c>
      <c r="AB2093" s="99">
        <v>0</v>
      </c>
      <c r="AC2093" s="99">
        <v>0</v>
      </c>
    </row>
    <row r="2094" spans="1:29" s="98" customFormat="1" x14ac:dyDescent="0.25">
      <c r="A2094" s="98" t="s">
        <v>168</v>
      </c>
      <c r="B2094" s="98" t="s">
        <v>237</v>
      </c>
      <c r="C2094" s="98" t="s">
        <v>297</v>
      </c>
      <c r="D2094" s="98">
        <v>2020</v>
      </c>
      <c r="E2094" s="98">
        <v>2019</v>
      </c>
      <c r="F2094" s="98" t="s">
        <v>279</v>
      </c>
      <c r="G2094" s="98" t="s">
        <v>273</v>
      </c>
      <c r="H2094" s="98" t="s">
        <v>275</v>
      </c>
      <c r="I2094" s="99">
        <f t="shared" si="82"/>
        <v>1.8173022494887526E-3</v>
      </c>
      <c r="J2094" s="99">
        <f t="shared" si="82"/>
        <v>3.5860351738241308E-5</v>
      </c>
      <c r="K2094" s="99">
        <f t="shared" si="82"/>
        <v>9.5924417177914103E-6</v>
      </c>
      <c r="L2094" s="99">
        <f t="shared" si="82"/>
        <v>2.5660793456032723E-6</v>
      </c>
      <c r="M2094" s="99">
        <f t="shared" si="82"/>
        <v>2.8534478527607364E-7</v>
      </c>
      <c r="N2094" s="99">
        <f t="shared" si="81"/>
        <v>0</v>
      </c>
      <c r="O2094" s="99">
        <f t="shared" si="81"/>
        <v>0</v>
      </c>
      <c r="P2094" s="99">
        <f t="shared" si="81"/>
        <v>0</v>
      </c>
      <c r="Q2094" s="99">
        <f t="shared" si="81"/>
        <v>0</v>
      </c>
      <c r="R2094" s="99">
        <f t="shared" si="81"/>
        <v>0</v>
      </c>
      <c r="S2094" s="101"/>
      <c r="T2094" s="99">
        <v>4.4900000000000001E-7</v>
      </c>
      <c r="U2094" s="99">
        <v>8.8599999999999996E-9</v>
      </c>
      <c r="V2094" s="99">
        <v>2.3699999999999999E-9</v>
      </c>
      <c r="W2094" s="99">
        <v>6.3399999999999998E-10</v>
      </c>
      <c r="X2094" s="99">
        <v>7.0500000000000002E-11</v>
      </c>
      <c r="Y2094" s="99">
        <v>0</v>
      </c>
      <c r="Z2094" s="99">
        <v>0</v>
      </c>
      <c r="AA2094" s="99">
        <v>0</v>
      </c>
      <c r="AB2094" s="99">
        <v>0</v>
      </c>
      <c r="AC2094" s="99">
        <v>0</v>
      </c>
    </row>
    <row r="2095" spans="1:29" s="98" customFormat="1" x14ac:dyDescent="0.25">
      <c r="A2095" s="98" t="s">
        <v>168</v>
      </c>
      <c r="B2095" s="98" t="s">
        <v>237</v>
      </c>
      <c r="C2095" s="98" t="s">
        <v>297</v>
      </c>
      <c r="D2095" s="98">
        <v>2020</v>
      </c>
      <c r="E2095" s="98">
        <v>2019</v>
      </c>
      <c r="F2095" s="98" t="s">
        <v>279</v>
      </c>
      <c r="G2095" s="98" t="s">
        <v>273</v>
      </c>
      <c r="H2095" s="98" t="s">
        <v>276</v>
      </c>
      <c r="I2095" s="99">
        <f t="shared" si="82"/>
        <v>4.4117137014314932E-2</v>
      </c>
      <c r="J2095" s="99">
        <f t="shared" si="82"/>
        <v>2.173477300613497E-2</v>
      </c>
      <c r="K2095" s="99">
        <f t="shared" si="82"/>
        <v>1.3275615541922291E-2</v>
      </c>
      <c r="L2095" s="99">
        <f t="shared" si="82"/>
        <v>8.7829529652351732E-3</v>
      </c>
      <c r="M2095" s="99">
        <f t="shared" si="82"/>
        <v>4.0879182004089987E-3</v>
      </c>
      <c r="N2095" s="99">
        <f t="shared" si="81"/>
        <v>2.3677546012269938E-4</v>
      </c>
      <c r="O2095" s="99">
        <f t="shared" si="81"/>
        <v>8.7424785276073627E-5</v>
      </c>
      <c r="P2095" s="99">
        <f t="shared" si="81"/>
        <v>1.845634355828221E-5</v>
      </c>
      <c r="Q2095" s="99">
        <f t="shared" si="81"/>
        <v>5.9092678936605322E-6</v>
      </c>
      <c r="R2095" s="99">
        <f t="shared" si="81"/>
        <v>1.9184883435582821E-6</v>
      </c>
      <c r="S2095" s="101"/>
      <c r="T2095" s="99">
        <v>1.0900000000000001E-5</v>
      </c>
      <c r="U2095" s="99">
        <v>5.3700000000000003E-6</v>
      </c>
      <c r="V2095" s="99">
        <v>3.2799999999999999E-6</v>
      </c>
      <c r="W2095" s="99">
        <v>2.17E-6</v>
      </c>
      <c r="X2095" s="99">
        <v>1.0100000000000001E-6</v>
      </c>
      <c r="Y2095" s="99">
        <v>5.8500000000000001E-8</v>
      </c>
      <c r="Z2095" s="99">
        <v>2.1600000000000002E-8</v>
      </c>
      <c r="AA2095" s="99">
        <v>4.56E-9</v>
      </c>
      <c r="AB2095" s="99">
        <v>1.4599999999999999E-9</v>
      </c>
      <c r="AC2095" s="99">
        <v>4.7400000000000002E-10</v>
      </c>
    </row>
    <row r="2096" spans="1:29" s="98" customFormat="1" x14ac:dyDescent="0.25">
      <c r="A2096" s="98" t="s">
        <v>168</v>
      </c>
      <c r="B2096" s="98" t="s">
        <v>237</v>
      </c>
      <c r="C2096" s="98" t="s">
        <v>297</v>
      </c>
      <c r="D2096" s="98">
        <v>2020</v>
      </c>
      <c r="E2096" s="98">
        <v>2019</v>
      </c>
      <c r="F2096" s="98" t="s">
        <v>279</v>
      </c>
      <c r="G2096" s="98" t="s">
        <v>277</v>
      </c>
      <c r="H2096" s="98" t="s">
        <v>274</v>
      </c>
      <c r="I2096" s="99">
        <f t="shared" si="82"/>
        <v>2.6875026584867079E-3</v>
      </c>
      <c r="J2096" s="99">
        <f t="shared" si="82"/>
        <v>1.1170944785276072E-3</v>
      </c>
      <c r="K2096" s="99">
        <f t="shared" si="82"/>
        <v>5.6664212678936613E-4</v>
      </c>
      <c r="L2096" s="99">
        <f t="shared" si="82"/>
        <v>4.5331370143149286E-4</v>
      </c>
      <c r="M2096" s="99">
        <f t="shared" si="82"/>
        <v>2.1572875255623724E-4</v>
      </c>
      <c r="N2096" s="99">
        <f t="shared" si="81"/>
        <v>6.3140122699386501E-6</v>
      </c>
      <c r="O2096" s="99">
        <f t="shared" si="81"/>
        <v>4.7759836400818001E-6</v>
      </c>
      <c r="P2096" s="99">
        <f t="shared" si="81"/>
        <v>1.0523353783231084E-6</v>
      </c>
      <c r="Q2096" s="99">
        <f t="shared" si="81"/>
        <v>3.3917578732106335E-7</v>
      </c>
      <c r="R2096" s="99">
        <f t="shared" si="81"/>
        <v>1.1130470347648262E-7</v>
      </c>
      <c r="S2096" s="101"/>
      <c r="T2096" s="99">
        <v>6.6400000000000002E-7</v>
      </c>
      <c r="U2096" s="99">
        <v>2.7599999999999998E-7</v>
      </c>
      <c r="V2096" s="99">
        <v>1.4000000000000001E-7</v>
      </c>
      <c r="W2096" s="99">
        <v>1.12E-7</v>
      </c>
      <c r="X2096" s="99">
        <v>5.3300000000000001E-8</v>
      </c>
      <c r="Y2096" s="99">
        <v>1.56E-9</v>
      </c>
      <c r="Z2096" s="99">
        <v>1.1800000000000001E-9</v>
      </c>
      <c r="AA2096" s="99">
        <v>2.5999999999999998E-10</v>
      </c>
      <c r="AB2096" s="99">
        <v>8.3799999999999998E-11</v>
      </c>
      <c r="AC2096" s="99">
        <v>2.7499999999999999E-11</v>
      </c>
    </row>
    <row r="2097" spans="1:29" s="98" customFormat="1" x14ac:dyDescent="0.25">
      <c r="A2097" s="98" t="s">
        <v>168</v>
      </c>
      <c r="B2097" s="98" t="s">
        <v>237</v>
      </c>
      <c r="C2097" s="98" t="s">
        <v>297</v>
      </c>
      <c r="D2097" s="98">
        <v>2020</v>
      </c>
      <c r="E2097" s="98">
        <v>2019</v>
      </c>
      <c r="F2097" s="98" t="s">
        <v>279</v>
      </c>
      <c r="G2097" s="98" t="s">
        <v>277</v>
      </c>
      <c r="H2097" s="98" t="s">
        <v>275</v>
      </c>
      <c r="I2097" s="99">
        <f t="shared" si="82"/>
        <v>1.104952147239264E-2</v>
      </c>
      <c r="J2097" s="99">
        <f t="shared" si="82"/>
        <v>4.9378813905930474E-3</v>
      </c>
      <c r="K2097" s="99">
        <f t="shared" si="82"/>
        <v>2.5822691206543965E-3</v>
      </c>
      <c r="L2097" s="99">
        <f t="shared" si="82"/>
        <v>1.9872948875255627E-3</v>
      </c>
      <c r="M2097" s="99">
        <f t="shared" si="82"/>
        <v>9.187697341513293E-4</v>
      </c>
      <c r="N2097" s="99">
        <f t="shared" si="81"/>
        <v>2.7644040899795501E-5</v>
      </c>
      <c r="O2097" s="99">
        <f t="shared" si="81"/>
        <v>1.6027877300613501E-5</v>
      </c>
      <c r="P2097" s="99">
        <f t="shared" si="81"/>
        <v>3.2460498977505118E-6</v>
      </c>
      <c r="Q2097" s="99">
        <f t="shared" si="81"/>
        <v>1.0159083844580778E-6</v>
      </c>
      <c r="R2097" s="99">
        <f t="shared" si="81"/>
        <v>3.2581922290388551E-7</v>
      </c>
      <c r="S2097" s="101"/>
      <c r="T2097" s="99">
        <v>2.7300000000000001E-6</v>
      </c>
      <c r="U2097" s="99">
        <v>1.22E-6</v>
      </c>
      <c r="V2097" s="99">
        <v>6.3799999999999997E-7</v>
      </c>
      <c r="W2097" s="99">
        <v>4.9100000000000004E-7</v>
      </c>
      <c r="X2097" s="99">
        <v>2.2700000000000001E-7</v>
      </c>
      <c r="Y2097" s="99">
        <v>6.8299999999999998E-9</v>
      </c>
      <c r="Z2097" s="99">
        <v>3.9600000000000004E-9</v>
      </c>
      <c r="AA2097" s="99">
        <v>8.0200000000000002E-10</v>
      </c>
      <c r="AB2097" s="99">
        <v>2.5100000000000001E-10</v>
      </c>
      <c r="AC2097" s="99">
        <v>8.0500000000000006E-11</v>
      </c>
    </row>
    <row r="2098" spans="1:29" s="98" customFormat="1" x14ac:dyDescent="0.25">
      <c r="A2098" s="98" t="s">
        <v>168</v>
      </c>
      <c r="B2098" s="98" t="s">
        <v>237</v>
      </c>
      <c r="C2098" s="98" t="s">
        <v>297</v>
      </c>
      <c r="D2098" s="98">
        <v>2020</v>
      </c>
      <c r="E2098" s="98">
        <v>2019</v>
      </c>
      <c r="F2098" s="98" t="s">
        <v>279</v>
      </c>
      <c r="G2098" s="98" t="s">
        <v>277</v>
      </c>
      <c r="H2098" s="98" t="s">
        <v>276</v>
      </c>
      <c r="I2098" s="99">
        <f t="shared" si="82"/>
        <v>2.2301415132924336E-2</v>
      </c>
      <c r="J2098" s="99">
        <f t="shared" si="82"/>
        <v>9.1876973415132915E-3</v>
      </c>
      <c r="K2098" s="99">
        <f t="shared" si="82"/>
        <v>5.787844580777096E-3</v>
      </c>
      <c r="L2098" s="99">
        <f t="shared" si="82"/>
        <v>3.5010388548057259E-3</v>
      </c>
      <c r="M2098" s="99">
        <f t="shared" si="82"/>
        <v>1.4813644171779142E-3</v>
      </c>
      <c r="N2098" s="99">
        <f t="shared" si="81"/>
        <v>1.6877840490797546E-4</v>
      </c>
      <c r="O2098" s="99">
        <f t="shared" si="81"/>
        <v>2.6389333333333335E-5</v>
      </c>
      <c r="P2098" s="99">
        <f t="shared" si="81"/>
        <v>5.7878445807770962E-6</v>
      </c>
      <c r="Q2098" s="99">
        <f t="shared" si="81"/>
        <v>1.8780139059304703E-6</v>
      </c>
      <c r="R2098" s="99">
        <f t="shared" si="81"/>
        <v>6.2330633946830265E-7</v>
      </c>
      <c r="S2098" s="101"/>
      <c r="T2098" s="99">
        <v>5.5099999999999998E-6</v>
      </c>
      <c r="U2098" s="99">
        <v>2.2699999999999999E-6</v>
      </c>
      <c r="V2098" s="99">
        <v>1.4300000000000001E-6</v>
      </c>
      <c r="W2098" s="99">
        <v>8.6499999999999998E-7</v>
      </c>
      <c r="X2098" s="99">
        <v>3.6600000000000002E-7</v>
      </c>
      <c r="Y2098" s="99">
        <v>4.1700000000000003E-8</v>
      </c>
      <c r="Z2098" s="99">
        <v>6.5199999999999998E-9</v>
      </c>
      <c r="AA2098" s="99">
        <v>1.43E-9</v>
      </c>
      <c r="AB2098" s="99">
        <v>4.64E-10</v>
      </c>
      <c r="AC2098" s="99">
        <v>1.5400000000000001E-10</v>
      </c>
    </row>
    <row r="2099" spans="1:29" s="98" customFormat="1" x14ac:dyDescent="0.25">
      <c r="A2099" s="98" t="s">
        <v>168</v>
      </c>
      <c r="B2099" s="98" t="s">
        <v>237</v>
      </c>
      <c r="C2099" s="98" t="s">
        <v>297</v>
      </c>
      <c r="D2099" s="98">
        <v>2020</v>
      </c>
      <c r="E2099" s="98">
        <v>2019</v>
      </c>
      <c r="F2099" s="98" t="s">
        <v>279</v>
      </c>
      <c r="G2099" s="98" t="s">
        <v>278</v>
      </c>
      <c r="H2099" s="98" t="s">
        <v>274</v>
      </c>
      <c r="I2099" s="99">
        <f t="shared" si="82"/>
        <v>1.1370203555136074E-3</v>
      </c>
      <c r="J2099" s="99">
        <f t="shared" si="82"/>
        <v>4.7261689476168101E-4</v>
      </c>
      <c r="K2099" s="99">
        <f t="shared" si="82"/>
        <v>2.3973320748780862E-4</v>
      </c>
      <c r="L2099" s="99">
        <f t="shared" si="82"/>
        <v>1.9178656599024704E-4</v>
      </c>
      <c r="M2099" s="99">
        <f t="shared" si="82"/>
        <v>9.1269856850715743E-5</v>
      </c>
      <c r="N2099" s="99">
        <f t="shared" si="81"/>
        <v>2.6713128834355829E-6</v>
      </c>
      <c r="O2099" s="99">
        <f t="shared" si="81"/>
        <v>2.0206084631115302E-6</v>
      </c>
      <c r="P2099" s="99">
        <f t="shared" si="81"/>
        <v>4.4521881390593048E-7</v>
      </c>
      <c r="Q2099" s="99">
        <f t="shared" si="81"/>
        <v>1.4349744848198855E-7</v>
      </c>
      <c r="R2099" s="99">
        <f t="shared" si="81"/>
        <v>4.7090451470819632E-8</v>
      </c>
      <c r="S2099" s="101"/>
      <c r="T2099" s="99">
        <v>2.8092307692307702E-7</v>
      </c>
      <c r="U2099" s="99">
        <v>1.16769230769231E-7</v>
      </c>
      <c r="V2099" s="99">
        <v>5.9230769230769202E-8</v>
      </c>
      <c r="W2099" s="99">
        <v>4.7384615384615397E-8</v>
      </c>
      <c r="X2099" s="99">
        <v>2.255E-8</v>
      </c>
      <c r="Y2099" s="99">
        <v>6.6E-10</v>
      </c>
      <c r="Z2099" s="99">
        <v>4.9923076923076903E-10</v>
      </c>
      <c r="AA2099" s="99">
        <v>1.0999999999999999E-10</v>
      </c>
      <c r="AB2099" s="99">
        <v>3.5453846153846199E-11</v>
      </c>
      <c r="AC2099" s="99">
        <v>1.16346153846154E-11</v>
      </c>
    </row>
    <row r="2100" spans="1:29" s="98" customFormat="1" x14ac:dyDescent="0.25">
      <c r="A2100" s="98" t="s">
        <v>168</v>
      </c>
      <c r="B2100" s="98" t="s">
        <v>237</v>
      </c>
      <c r="C2100" s="98" t="s">
        <v>297</v>
      </c>
      <c r="D2100" s="98">
        <v>2020</v>
      </c>
      <c r="E2100" s="98">
        <v>2019</v>
      </c>
      <c r="F2100" s="98" t="s">
        <v>279</v>
      </c>
      <c r="G2100" s="98" t="s">
        <v>278</v>
      </c>
      <c r="H2100" s="98" t="s">
        <v>275</v>
      </c>
      <c r="I2100" s="99">
        <f t="shared" si="82"/>
        <v>4.6747975460122698E-3</v>
      </c>
      <c r="J2100" s="99">
        <f t="shared" si="82"/>
        <v>2.0891036652509035E-3</v>
      </c>
      <c r="K2100" s="99">
        <f t="shared" si="82"/>
        <v>1.0924984741230144E-3</v>
      </c>
      <c r="L2100" s="99">
        <f t="shared" si="82"/>
        <v>8.4077860626081394E-4</v>
      </c>
      <c r="M2100" s="99">
        <f t="shared" si="82"/>
        <v>3.8871027214094683E-4</v>
      </c>
      <c r="N2100" s="99">
        <f t="shared" si="81"/>
        <v>1.1695555765298078E-5</v>
      </c>
      <c r="O2100" s="99">
        <f t="shared" si="81"/>
        <v>6.7810250117980373E-6</v>
      </c>
      <c r="P2100" s="99">
        <f t="shared" si="81"/>
        <v>1.3733288028944457E-6</v>
      </c>
      <c r="Q2100" s="99">
        <f t="shared" si="81"/>
        <v>4.2980739342457265E-7</v>
      </c>
      <c r="R2100" s="99">
        <f t="shared" si="81"/>
        <v>1.3784659430548999E-7</v>
      </c>
      <c r="S2100" s="101"/>
      <c r="T2100" s="99">
        <v>1.155E-6</v>
      </c>
      <c r="U2100" s="99">
        <v>5.1615384615384596E-7</v>
      </c>
      <c r="V2100" s="99">
        <v>2.6992307692307698E-7</v>
      </c>
      <c r="W2100" s="99">
        <v>2.07730769230769E-7</v>
      </c>
      <c r="X2100" s="99">
        <v>9.6038461538461499E-8</v>
      </c>
      <c r="Y2100" s="99">
        <v>2.8896153846153798E-9</v>
      </c>
      <c r="Z2100" s="99">
        <v>1.67538461538462E-9</v>
      </c>
      <c r="AA2100" s="99">
        <v>3.3930769230769198E-10</v>
      </c>
      <c r="AB2100" s="99">
        <v>1.06192307692308E-10</v>
      </c>
      <c r="AC2100" s="99">
        <v>3.40576923076923E-11</v>
      </c>
    </row>
    <row r="2101" spans="1:29" s="98" customFormat="1" x14ac:dyDescent="0.25">
      <c r="A2101" s="98" t="s">
        <v>168</v>
      </c>
      <c r="B2101" s="98" t="s">
        <v>237</v>
      </c>
      <c r="C2101" s="98" t="s">
        <v>297</v>
      </c>
      <c r="D2101" s="98">
        <v>2020</v>
      </c>
      <c r="E2101" s="98">
        <v>2019</v>
      </c>
      <c r="F2101" s="98" t="s">
        <v>279</v>
      </c>
      <c r="G2101" s="98" t="s">
        <v>278</v>
      </c>
      <c r="H2101" s="98" t="s">
        <v>276</v>
      </c>
      <c r="I2101" s="99">
        <f t="shared" si="82"/>
        <v>9.4352140946987722E-3</v>
      </c>
      <c r="J2101" s="99">
        <f t="shared" si="82"/>
        <v>3.8871027214094681E-3</v>
      </c>
      <c r="K2101" s="99">
        <f t="shared" si="82"/>
        <v>2.4487034764826177E-3</v>
      </c>
      <c r="L2101" s="99">
        <f t="shared" si="82"/>
        <v>1.481208746263959E-3</v>
      </c>
      <c r="M2101" s="99">
        <f t="shared" si="82"/>
        <v>6.2673109957527202E-4</v>
      </c>
      <c r="N2101" s="99">
        <f t="shared" si="81"/>
        <v>7.1406248230297347E-5</v>
      </c>
      <c r="O2101" s="99">
        <f t="shared" si="81"/>
        <v>1.1164717948717955E-5</v>
      </c>
      <c r="P2101" s="99">
        <f t="shared" si="81"/>
        <v>2.4487034764826176E-6</v>
      </c>
      <c r="Q2101" s="99">
        <f t="shared" si="81"/>
        <v>7.9454434481673638E-7</v>
      </c>
      <c r="R2101" s="99">
        <f t="shared" si="81"/>
        <v>2.6370652823658978E-7</v>
      </c>
      <c r="S2101" s="101"/>
      <c r="T2101" s="99">
        <v>2.3311538461538499E-6</v>
      </c>
      <c r="U2101" s="99">
        <v>9.6038461538461494E-7</v>
      </c>
      <c r="V2101" s="99">
        <v>6.0500000000000003E-7</v>
      </c>
      <c r="W2101" s="99">
        <v>3.6596153846153798E-7</v>
      </c>
      <c r="X2101" s="99">
        <v>1.54846153846154E-7</v>
      </c>
      <c r="Y2101" s="99">
        <v>1.7642307692307701E-8</v>
      </c>
      <c r="Z2101" s="99">
        <v>2.7584615384615398E-9</v>
      </c>
      <c r="AA2101" s="99">
        <v>6.0499999999999998E-10</v>
      </c>
      <c r="AB2101" s="99">
        <v>1.9630769230769201E-10</v>
      </c>
      <c r="AC2101" s="99">
        <v>6.5153846153846197E-11</v>
      </c>
    </row>
    <row r="2102" spans="1:29" s="98" customFormat="1" x14ac:dyDescent="0.25">
      <c r="A2102" s="98" t="s">
        <v>168</v>
      </c>
      <c r="B2102" s="98" t="s">
        <v>237</v>
      </c>
      <c r="C2102" s="98" t="s">
        <v>297</v>
      </c>
      <c r="D2102" s="98">
        <v>2020</v>
      </c>
      <c r="E2102" s="98">
        <v>2019</v>
      </c>
      <c r="F2102" s="98" t="s">
        <v>280</v>
      </c>
      <c r="G2102" s="98" t="s">
        <v>273</v>
      </c>
      <c r="H2102" s="98" t="s">
        <v>274</v>
      </c>
      <c r="I2102" s="99">
        <f t="shared" si="82"/>
        <v>2.5175100204498976E-14</v>
      </c>
      <c r="J2102" s="99">
        <f t="shared" si="82"/>
        <v>7.60919427402863E-8</v>
      </c>
      <c r="K2102" s="99">
        <f t="shared" si="82"/>
        <v>1.0240032719836401E-6</v>
      </c>
      <c r="L2102" s="99">
        <f t="shared" si="82"/>
        <v>7.2853987730061353E-6</v>
      </c>
      <c r="M2102" s="99">
        <f t="shared" si="82"/>
        <v>2.6470282208588958E-5</v>
      </c>
      <c r="N2102" s="99">
        <f t="shared" si="81"/>
        <v>6.6378077709611455E-6</v>
      </c>
      <c r="O2102" s="99">
        <f t="shared" si="81"/>
        <v>4.7759836400818001E-6</v>
      </c>
      <c r="P2102" s="99">
        <f t="shared" si="81"/>
        <v>1.1009047034764826E-6</v>
      </c>
      <c r="Q2102" s="99">
        <f t="shared" si="81"/>
        <v>3.4443746421267895E-7</v>
      </c>
      <c r="R2102" s="99">
        <f t="shared" si="81"/>
        <v>1.1818535787321063E-7</v>
      </c>
      <c r="S2102" s="101"/>
      <c r="T2102" s="99">
        <v>6.22E-18</v>
      </c>
      <c r="U2102" s="99">
        <v>1.8799999999999999E-11</v>
      </c>
      <c r="V2102" s="99">
        <v>2.5300000000000001E-10</v>
      </c>
      <c r="W2102" s="99">
        <v>1.8E-9</v>
      </c>
      <c r="X2102" s="99">
        <v>6.5400000000000002E-9</v>
      </c>
      <c r="Y2102" s="99">
        <v>1.6399999999999999E-9</v>
      </c>
      <c r="Z2102" s="99">
        <v>1.1800000000000001E-9</v>
      </c>
      <c r="AA2102" s="99">
        <v>2.7199999999999999E-10</v>
      </c>
      <c r="AB2102" s="99">
        <v>8.5099999999999996E-11</v>
      </c>
      <c r="AC2102" s="99">
        <v>2.92E-11</v>
      </c>
    </row>
    <row r="2103" spans="1:29" s="98" customFormat="1" x14ac:dyDescent="0.25">
      <c r="A2103" s="98" t="s">
        <v>168</v>
      </c>
      <c r="B2103" s="98" t="s">
        <v>237</v>
      </c>
      <c r="C2103" s="98" t="s">
        <v>297</v>
      </c>
      <c r="D2103" s="98">
        <v>2020</v>
      </c>
      <c r="E2103" s="98">
        <v>2019</v>
      </c>
      <c r="F2103" s="98" t="s">
        <v>280</v>
      </c>
      <c r="G2103" s="98" t="s">
        <v>273</v>
      </c>
      <c r="H2103" s="98" t="s">
        <v>275</v>
      </c>
      <c r="I2103" s="99">
        <f t="shared" si="82"/>
        <v>2.6106012269938653E-12</v>
      </c>
      <c r="J2103" s="99">
        <f t="shared" si="82"/>
        <v>4.937881390593047E-6</v>
      </c>
      <c r="K2103" s="99">
        <f t="shared" si="82"/>
        <v>5.625946830265849E-5</v>
      </c>
      <c r="L2103" s="99">
        <f t="shared" si="82"/>
        <v>1.5016016359918201E-4</v>
      </c>
      <c r="M2103" s="99">
        <f t="shared" si="82"/>
        <v>2.5377472392638039E-4</v>
      </c>
      <c r="N2103" s="99">
        <f t="shared" si="81"/>
        <v>2.8048785276073622E-5</v>
      </c>
      <c r="O2103" s="99">
        <f t="shared" si="81"/>
        <v>1.1009047034764829E-5</v>
      </c>
      <c r="P2103" s="99">
        <f t="shared" si="81"/>
        <v>2.9748711656441719E-6</v>
      </c>
      <c r="Q2103" s="99">
        <f t="shared" si="81"/>
        <v>1.2668498977505111E-6</v>
      </c>
      <c r="R2103" s="99">
        <f t="shared" si="81"/>
        <v>5.7473701431492843E-7</v>
      </c>
      <c r="S2103" s="101"/>
      <c r="T2103" s="99">
        <v>6.4500000000000003E-16</v>
      </c>
      <c r="U2103" s="99">
        <v>1.2199999999999999E-9</v>
      </c>
      <c r="V2103" s="99">
        <v>1.39E-8</v>
      </c>
      <c r="W2103" s="99">
        <v>3.7100000000000001E-8</v>
      </c>
      <c r="X2103" s="99">
        <v>6.2699999999999999E-8</v>
      </c>
      <c r="Y2103" s="99">
        <v>6.9299999999999999E-9</v>
      </c>
      <c r="Z2103" s="99">
        <v>2.7200000000000001E-9</v>
      </c>
      <c r="AA2103" s="99">
        <v>7.3500000000000005E-10</v>
      </c>
      <c r="AB2103" s="99">
        <v>3.13E-10</v>
      </c>
      <c r="AC2103" s="99">
        <v>1.42E-10</v>
      </c>
    </row>
    <row r="2104" spans="1:29" s="98" customFormat="1" x14ac:dyDescent="0.25">
      <c r="A2104" s="98" t="s">
        <v>168</v>
      </c>
      <c r="B2104" s="98" t="s">
        <v>237</v>
      </c>
      <c r="C2104" s="98" t="s">
        <v>297</v>
      </c>
      <c r="D2104" s="98">
        <v>2020</v>
      </c>
      <c r="E2104" s="98">
        <v>2019</v>
      </c>
      <c r="F2104" s="98" t="s">
        <v>280</v>
      </c>
      <c r="G2104" s="98" t="s">
        <v>273</v>
      </c>
      <c r="H2104" s="98" t="s">
        <v>276</v>
      </c>
      <c r="I2104" s="99">
        <f t="shared" si="82"/>
        <v>8.1353619631901841E-9</v>
      </c>
      <c r="J2104" s="99">
        <f t="shared" si="82"/>
        <v>5.0188302658486707E-4</v>
      </c>
      <c r="K2104" s="99">
        <f t="shared" si="82"/>
        <v>4.452188139059305E-3</v>
      </c>
      <c r="L2104" s="99">
        <f t="shared" si="82"/>
        <v>8.8639018404907989E-3</v>
      </c>
      <c r="M2104" s="99">
        <f t="shared" si="82"/>
        <v>1.3599411042944785E-2</v>
      </c>
      <c r="N2104" s="99">
        <f t="shared" si="81"/>
        <v>2.1613349693251536E-3</v>
      </c>
      <c r="O2104" s="99">
        <f t="shared" si="81"/>
        <v>1.0685251533742331E-3</v>
      </c>
      <c r="P2104" s="99">
        <f t="shared" si="81"/>
        <v>2.9465390593047037E-4</v>
      </c>
      <c r="Q2104" s="99">
        <f t="shared" si="81"/>
        <v>1.1009047034764825E-4</v>
      </c>
      <c r="R2104" s="99">
        <f t="shared" si="81"/>
        <v>3.7884073619631907E-5</v>
      </c>
      <c r="S2104" s="101"/>
      <c r="T2104" s="99">
        <v>2.0100000000000001E-12</v>
      </c>
      <c r="U2104" s="99">
        <v>1.24E-7</v>
      </c>
      <c r="V2104" s="99">
        <v>1.1000000000000001E-6</v>
      </c>
      <c r="W2104" s="99">
        <v>2.1900000000000002E-6</v>
      </c>
      <c r="X2104" s="99">
        <v>3.36E-6</v>
      </c>
      <c r="Y2104" s="99">
        <v>5.3399999999999999E-7</v>
      </c>
      <c r="Z2104" s="99">
        <v>2.6399999999999998E-7</v>
      </c>
      <c r="AA2104" s="99">
        <v>7.2800000000000003E-8</v>
      </c>
      <c r="AB2104" s="99">
        <v>2.7199999999999999E-8</v>
      </c>
      <c r="AC2104" s="99">
        <v>9.3600000000000008E-9</v>
      </c>
    </row>
    <row r="2105" spans="1:29" s="98" customFormat="1" x14ac:dyDescent="0.25">
      <c r="A2105" s="98" t="s">
        <v>168</v>
      </c>
      <c r="B2105" s="98" t="s">
        <v>237</v>
      </c>
      <c r="C2105" s="98" t="s">
        <v>297</v>
      </c>
      <c r="D2105" s="98">
        <v>2020</v>
      </c>
      <c r="E2105" s="98">
        <v>2019</v>
      </c>
      <c r="F2105" s="98" t="s">
        <v>280</v>
      </c>
      <c r="G2105" s="98" t="s">
        <v>277</v>
      </c>
      <c r="H2105" s="98" t="s">
        <v>274</v>
      </c>
      <c r="I2105" s="99">
        <f t="shared" si="82"/>
        <v>1.4125578732106339E-9</v>
      </c>
      <c r="J2105" s="99">
        <f t="shared" si="82"/>
        <v>2.4082290388548061E-5</v>
      </c>
      <c r="K2105" s="99">
        <f t="shared" si="82"/>
        <v>6.8401799591002037E-5</v>
      </c>
      <c r="L2105" s="99">
        <f t="shared" si="82"/>
        <v>2.1330028629856852E-4</v>
      </c>
      <c r="M2105" s="99">
        <f t="shared" si="82"/>
        <v>4.2093415132924339E-4</v>
      </c>
      <c r="N2105" s="99">
        <f t="shared" si="81"/>
        <v>6.9616032719836395E-5</v>
      </c>
      <c r="O2105" s="99">
        <f t="shared" si="81"/>
        <v>5.3021513292433533E-5</v>
      </c>
      <c r="P2105" s="99">
        <f t="shared" si="81"/>
        <v>1.6918314928425358E-5</v>
      </c>
      <c r="Q2105" s="99">
        <f t="shared" si="81"/>
        <v>6.840179959100204E-6</v>
      </c>
      <c r="R2105" s="99">
        <f t="shared" si="81"/>
        <v>2.6389333333333332E-6</v>
      </c>
      <c r="S2105" s="101"/>
      <c r="T2105" s="99">
        <v>3.4899999999999998E-13</v>
      </c>
      <c r="U2105" s="99">
        <v>5.9500000000000003E-9</v>
      </c>
      <c r="V2105" s="99">
        <v>1.6899999999999999E-8</v>
      </c>
      <c r="W2105" s="99">
        <v>5.2700000000000002E-8</v>
      </c>
      <c r="X2105" s="99">
        <v>1.04E-7</v>
      </c>
      <c r="Y2105" s="99">
        <v>1.7199999999999999E-8</v>
      </c>
      <c r="Z2105" s="99">
        <v>1.31E-8</v>
      </c>
      <c r="AA2105" s="99">
        <v>4.18E-9</v>
      </c>
      <c r="AB2105" s="99">
        <v>1.69E-9</v>
      </c>
      <c r="AC2105" s="99">
        <v>6.5200000000000002E-10</v>
      </c>
    </row>
    <row r="2106" spans="1:29" s="98" customFormat="1" x14ac:dyDescent="0.25">
      <c r="A2106" s="98" t="s">
        <v>168</v>
      </c>
      <c r="B2106" s="98" t="s">
        <v>237</v>
      </c>
      <c r="C2106" s="98" t="s">
        <v>297</v>
      </c>
      <c r="D2106" s="98">
        <v>2020</v>
      </c>
      <c r="E2106" s="98">
        <v>2019</v>
      </c>
      <c r="F2106" s="98" t="s">
        <v>280</v>
      </c>
      <c r="G2106" s="98" t="s">
        <v>277</v>
      </c>
      <c r="H2106" s="98" t="s">
        <v>275</v>
      </c>
      <c r="I2106" s="99">
        <f t="shared" si="82"/>
        <v>2.6632179959100208E-9</v>
      </c>
      <c r="J2106" s="99">
        <f t="shared" si="82"/>
        <v>3.8572139059304703E-5</v>
      </c>
      <c r="K2106" s="99">
        <f t="shared" si="82"/>
        <v>2.5215574642126789E-4</v>
      </c>
      <c r="L2106" s="99">
        <f t="shared" si="82"/>
        <v>5.2616768916155412E-4</v>
      </c>
      <c r="M2106" s="99">
        <f t="shared" si="82"/>
        <v>1.0361456032719836E-3</v>
      </c>
      <c r="N2106" s="99">
        <f t="shared" si="81"/>
        <v>2.9546339468302664E-4</v>
      </c>
      <c r="O2106" s="99">
        <f t="shared" si="81"/>
        <v>1.8820613496932514E-4</v>
      </c>
      <c r="P2106" s="99">
        <f t="shared" si="81"/>
        <v>5.9092678936605317E-5</v>
      </c>
      <c r="Q2106" s="99">
        <f t="shared" si="81"/>
        <v>2.0561014314928425E-5</v>
      </c>
      <c r="R2106" s="99">
        <f t="shared" si="81"/>
        <v>6.9211288343558291E-6</v>
      </c>
      <c r="S2106" s="101"/>
      <c r="T2106" s="99">
        <v>6.5800000000000002E-13</v>
      </c>
      <c r="U2106" s="99">
        <v>9.53E-9</v>
      </c>
      <c r="V2106" s="99">
        <v>6.2299999999999995E-8</v>
      </c>
      <c r="W2106" s="99">
        <v>1.3E-7</v>
      </c>
      <c r="X2106" s="99">
        <v>2.5600000000000002E-7</v>
      </c>
      <c r="Y2106" s="99">
        <v>7.3000000000000005E-8</v>
      </c>
      <c r="Z2106" s="99">
        <v>4.6499999999999999E-8</v>
      </c>
      <c r="AA2106" s="99">
        <v>1.46E-8</v>
      </c>
      <c r="AB2106" s="99">
        <v>5.0799999999999998E-9</v>
      </c>
      <c r="AC2106" s="99">
        <v>1.7100000000000001E-9</v>
      </c>
    </row>
    <row r="2107" spans="1:29" s="98" customFormat="1" x14ac:dyDescent="0.25">
      <c r="A2107" s="98" t="s">
        <v>168</v>
      </c>
      <c r="B2107" s="98" t="s">
        <v>237</v>
      </c>
      <c r="C2107" s="98" t="s">
        <v>297</v>
      </c>
      <c r="D2107" s="98">
        <v>2020</v>
      </c>
      <c r="E2107" s="98">
        <v>2019</v>
      </c>
      <c r="F2107" s="98" t="s">
        <v>280</v>
      </c>
      <c r="G2107" s="98" t="s">
        <v>277</v>
      </c>
      <c r="H2107" s="98" t="s">
        <v>276</v>
      </c>
      <c r="I2107" s="99">
        <f t="shared" si="82"/>
        <v>6.5973333333333329E-9</v>
      </c>
      <c r="J2107" s="99">
        <f t="shared" si="82"/>
        <v>1.2101856850715747E-3</v>
      </c>
      <c r="K2107" s="99">
        <f t="shared" si="82"/>
        <v>5.2616768916155425E-3</v>
      </c>
      <c r="L2107" s="99">
        <f t="shared" si="82"/>
        <v>5.747370143149284E-3</v>
      </c>
      <c r="M2107" s="99">
        <f t="shared" si="82"/>
        <v>7.447296523517383E-3</v>
      </c>
      <c r="N2107" s="99">
        <f t="shared" si="81"/>
        <v>1.278992229038855E-3</v>
      </c>
      <c r="O2107" s="99">
        <f t="shared" si="81"/>
        <v>4.1283926380368096E-4</v>
      </c>
      <c r="P2107" s="99">
        <f t="shared" si="81"/>
        <v>9.3091206543967293E-5</v>
      </c>
      <c r="Q2107" s="99">
        <f t="shared" si="81"/>
        <v>3.3958053169734148E-5</v>
      </c>
      <c r="R2107" s="99">
        <f t="shared" si="81"/>
        <v>1.2506601226993865E-5</v>
      </c>
      <c r="S2107" s="101"/>
      <c r="T2107" s="99">
        <v>1.6299999999999999E-12</v>
      </c>
      <c r="U2107" s="99">
        <v>2.9900000000000002E-7</v>
      </c>
      <c r="V2107" s="99">
        <v>1.3E-6</v>
      </c>
      <c r="W2107" s="99">
        <v>1.42E-6</v>
      </c>
      <c r="X2107" s="99">
        <v>1.84E-6</v>
      </c>
      <c r="Y2107" s="99">
        <v>3.1600000000000002E-7</v>
      </c>
      <c r="Z2107" s="99">
        <v>1.02E-7</v>
      </c>
      <c r="AA2107" s="99">
        <v>2.3000000000000001E-8</v>
      </c>
      <c r="AB2107" s="99">
        <v>8.3899999999999994E-9</v>
      </c>
      <c r="AC2107" s="99">
        <v>3.0899999999999999E-9</v>
      </c>
    </row>
    <row r="2108" spans="1:29" s="98" customFormat="1" x14ac:dyDescent="0.25">
      <c r="A2108" s="98" t="s">
        <v>168</v>
      </c>
      <c r="B2108" s="98" t="s">
        <v>237</v>
      </c>
      <c r="C2108" s="98" t="s">
        <v>297</v>
      </c>
      <c r="D2108" s="98">
        <v>2020</v>
      </c>
      <c r="E2108" s="98">
        <v>2019</v>
      </c>
      <c r="F2108" s="98" t="s">
        <v>280</v>
      </c>
      <c r="G2108" s="98" t="s">
        <v>278</v>
      </c>
      <c r="H2108" s="98" t="s">
        <v>274</v>
      </c>
      <c r="I2108" s="99">
        <f t="shared" si="82"/>
        <v>5.9762063866603685E-10</v>
      </c>
      <c r="J2108" s="99">
        <f t="shared" si="82"/>
        <v>1.018866131823186E-5</v>
      </c>
      <c r="K2108" s="99">
        <f t="shared" si="82"/>
        <v>2.8939222903885483E-5</v>
      </c>
      <c r="L2108" s="99">
        <f t="shared" si="82"/>
        <v>9.0242428818624945E-5</v>
      </c>
      <c r="M2108" s="99">
        <f t="shared" si="82"/>
        <v>1.7808752556237219E-4</v>
      </c>
      <c r="N2108" s="99">
        <f t="shared" si="81"/>
        <v>2.9452936919930797E-5</v>
      </c>
      <c r="O2108" s="99">
        <f t="shared" si="81"/>
        <v>2.2432178700644947E-5</v>
      </c>
      <c r="P2108" s="99">
        <f t="shared" si="81"/>
        <v>7.1577486235645805E-6</v>
      </c>
      <c r="Q2108" s="99">
        <f t="shared" si="81"/>
        <v>2.8939222903885481E-6</v>
      </c>
      <c r="R2108" s="99">
        <f t="shared" si="81"/>
        <v>1.1164717948717955E-6</v>
      </c>
      <c r="S2108" s="101"/>
      <c r="T2108" s="99">
        <v>1.4765384615384601E-13</v>
      </c>
      <c r="U2108" s="99">
        <v>2.5173076923076901E-9</v>
      </c>
      <c r="V2108" s="99">
        <v>7.1500000000000003E-9</v>
      </c>
      <c r="W2108" s="99">
        <v>2.2296153846153799E-8</v>
      </c>
      <c r="X2108" s="99">
        <v>4.3999999999999997E-8</v>
      </c>
      <c r="Y2108" s="99">
        <v>7.2769230769230802E-9</v>
      </c>
      <c r="Z2108" s="99">
        <v>5.5423076923076899E-9</v>
      </c>
      <c r="AA2108" s="99">
        <v>1.76846153846154E-9</v>
      </c>
      <c r="AB2108" s="99">
        <v>7.1500000000000001E-10</v>
      </c>
      <c r="AC2108" s="99">
        <v>2.75846153846154E-10</v>
      </c>
    </row>
    <row r="2109" spans="1:29" s="98" customFormat="1" x14ac:dyDescent="0.25">
      <c r="A2109" s="98" t="s">
        <v>168</v>
      </c>
      <c r="B2109" s="98" t="s">
        <v>237</v>
      </c>
      <c r="C2109" s="98" t="s">
        <v>297</v>
      </c>
      <c r="D2109" s="98">
        <v>2020</v>
      </c>
      <c r="E2109" s="98">
        <v>2019</v>
      </c>
      <c r="F2109" s="98" t="s">
        <v>280</v>
      </c>
      <c r="G2109" s="98" t="s">
        <v>278</v>
      </c>
      <c r="H2109" s="98" t="s">
        <v>275</v>
      </c>
      <c r="I2109" s="99">
        <f t="shared" si="82"/>
        <v>1.1267460751926994E-9</v>
      </c>
      <c r="J2109" s="99">
        <f t="shared" si="82"/>
        <v>1.6318981909705849E-5</v>
      </c>
      <c r="K2109" s="99">
        <f t="shared" si="82"/>
        <v>1.0668127733207486E-4</v>
      </c>
      <c r="L2109" s="99">
        <f t="shared" si="82"/>
        <v>2.2260940695296525E-4</v>
      </c>
      <c r="M2109" s="99">
        <f t="shared" si="82"/>
        <v>4.3836929369199187E-4</v>
      </c>
      <c r="N2109" s="99">
        <f t="shared" si="81"/>
        <v>1.2500374390435749E-4</v>
      </c>
      <c r="O2109" s="99">
        <f t="shared" si="81"/>
        <v>7.962567248702208E-5</v>
      </c>
      <c r="P2109" s="99">
        <f t="shared" si="81"/>
        <v>2.5000748780871496E-5</v>
      </c>
      <c r="Q2109" s="99">
        <f t="shared" si="81"/>
        <v>8.6988906717004899E-6</v>
      </c>
      <c r="R2109" s="99">
        <f t="shared" si="81"/>
        <v>2.9281698914582375E-6</v>
      </c>
      <c r="S2109" s="101"/>
      <c r="T2109" s="99">
        <v>2.7838461538461498E-13</v>
      </c>
      <c r="U2109" s="99">
        <v>4.03192307692308E-9</v>
      </c>
      <c r="V2109" s="99">
        <v>2.63576923076923E-8</v>
      </c>
      <c r="W2109" s="99">
        <v>5.5000000000000003E-8</v>
      </c>
      <c r="X2109" s="99">
        <v>1.08307692307692E-7</v>
      </c>
      <c r="Y2109" s="99">
        <v>3.0884615384615402E-8</v>
      </c>
      <c r="Z2109" s="99">
        <v>1.96730769230769E-8</v>
      </c>
      <c r="AA2109" s="99">
        <v>6.1769230769230803E-9</v>
      </c>
      <c r="AB2109" s="99">
        <v>2.14923076923077E-9</v>
      </c>
      <c r="AC2109" s="99">
        <v>7.2346153846153902E-10</v>
      </c>
    </row>
    <row r="2110" spans="1:29" s="98" customFormat="1" x14ac:dyDescent="0.25">
      <c r="A2110" s="98" t="s">
        <v>168</v>
      </c>
      <c r="B2110" s="98" t="s">
        <v>237</v>
      </c>
      <c r="C2110" s="98" t="s">
        <v>297</v>
      </c>
      <c r="D2110" s="98">
        <v>2020</v>
      </c>
      <c r="E2110" s="98">
        <v>2019</v>
      </c>
      <c r="F2110" s="98" t="s">
        <v>280</v>
      </c>
      <c r="G2110" s="98" t="s">
        <v>278</v>
      </c>
      <c r="H2110" s="98" t="s">
        <v>276</v>
      </c>
      <c r="I2110" s="99">
        <f t="shared" si="82"/>
        <v>2.7911794871794889E-9</v>
      </c>
      <c r="J2110" s="99">
        <f t="shared" si="82"/>
        <v>5.1200163599182007E-4</v>
      </c>
      <c r="K2110" s="99">
        <f t="shared" si="82"/>
        <v>2.2260940695296525E-3</v>
      </c>
      <c r="L2110" s="99">
        <f t="shared" si="82"/>
        <v>2.4315796759477749E-3</v>
      </c>
      <c r="M2110" s="99">
        <f t="shared" si="82"/>
        <v>3.1507792984111983E-3</v>
      </c>
      <c r="N2110" s="99">
        <f t="shared" si="81"/>
        <v>5.4111209690105527E-4</v>
      </c>
      <c r="O2110" s="99">
        <f t="shared" si="81"/>
        <v>1.7466276545540367E-4</v>
      </c>
      <c r="P2110" s="99">
        <f t="shared" si="81"/>
        <v>3.9384741230139998E-5</v>
      </c>
      <c r="Q2110" s="99">
        <f t="shared" si="81"/>
        <v>1.4366868648733661E-5</v>
      </c>
      <c r="R2110" s="99">
        <f t="shared" si="81"/>
        <v>5.2912543652666257E-6</v>
      </c>
      <c r="S2110" s="101"/>
      <c r="T2110" s="99">
        <v>6.8961538461538503E-13</v>
      </c>
      <c r="U2110" s="99">
        <v>1.265E-7</v>
      </c>
      <c r="V2110" s="99">
        <v>5.5000000000000003E-7</v>
      </c>
      <c r="W2110" s="99">
        <v>6.0076923076923097E-7</v>
      </c>
      <c r="X2110" s="99">
        <v>7.7846153846153795E-7</v>
      </c>
      <c r="Y2110" s="99">
        <v>1.3369230769230801E-7</v>
      </c>
      <c r="Z2110" s="99">
        <v>4.3153846153846198E-8</v>
      </c>
      <c r="AA2110" s="99">
        <v>9.73076923076923E-9</v>
      </c>
      <c r="AB2110" s="99">
        <v>3.54961538461538E-9</v>
      </c>
      <c r="AC2110" s="99">
        <v>1.3073076923076899E-9</v>
      </c>
    </row>
    <row r="2111" spans="1:29" s="98" customFormat="1" x14ac:dyDescent="0.25">
      <c r="A2111" s="98" t="s">
        <v>168</v>
      </c>
      <c r="B2111" s="98" t="s">
        <v>237</v>
      </c>
      <c r="C2111" s="98" t="s">
        <v>297</v>
      </c>
      <c r="D2111" s="98" t="s">
        <v>281</v>
      </c>
      <c r="E2111" s="98" t="s">
        <v>282</v>
      </c>
      <c r="F2111" s="98" t="s">
        <v>272</v>
      </c>
      <c r="G2111" s="98" t="s">
        <v>273</v>
      </c>
      <c r="H2111" s="98" t="s">
        <v>274</v>
      </c>
      <c r="I2111" s="99">
        <f t="shared" si="82"/>
        <v>0</v>
      </c>
      <c r="J2111" s="99">
        <f t="shared" si="82"/>
        <v>0</v>
      </c>
      <c r="K2111" s="99">
        <f t="shared" si="82"/>
        <v>0</v>
      </c>
      <c r="L2111" s="99">
        <f t="shared" si="82"/>
        <v>0</v>
      </c>
      <c r="M2111" s="99">
        <f t="shared" si="82"/>
        <v>0</v>
      </c>
      <c r="N2111" s="99">
        <f t="shared" si="81"/>
        <v>0</v>
      </c>
      <c r="O2111" s="99">
        <f t="shared" si="81"/>
        <v>0</v>
      </c>
      <c r="P2111" s="99">
        <f t="shared" si="81"/>
        <v>0</v>
      </c>
      <c r="Q2111" s="99">
        <f t="shared" si="81"/>
        <v>0</v>
      </c>
      <c r="R2111" s="99">
        <f t="shared" si="81"/>
        <v>0</v>
      </c>
      <c r="S2111" s="101"/>
      <c r="T2111" s="99">
        <v>0</v>
      </c>
      <c r="U2111" s="99">
        <v>0</v>
      </c>
      <c r="V2111" s="99">
        <v>0</v>
      </c>
      <c r="W2111" s="99">
        <v>0</v>
      </c>
      <c r="X2111" s="99">
        <v>0</v>
      </c>
      <c r="Y2111" s="99">
        <v>0</v>
      </c>
      <c r="Z2111" s="99">
        <v>0</v>
      </c>
      <c r="AA2111" s="99">
        <v>0</v>
      </c>
      <c r="AB2111" s="99">
        <v>0</v>
      </c>
      <c r="AC2111" s="99">
        <v>0</v>
      </c>
    </row>
    <row r="2112" spans="1:29" s="98" customFormat="1" x14ac:dyDescent="0.25">
      <c r="A2112" s="98" t="s">
        <v>168</v>
      </c>
      <c r="B2112" s="98" t="s">
        <v>237</v>
      </c>
      <c r="C2112" s="98" t="s">
        <v>297</v>
      </c>
      <c r="D2112" s="98" t="s">
        <v>281</v>
      </c>
      <c r="E2112" s="98" t="s">
        <v>282</v>
      </c>
      <c r="F2112" s="98" t="s">
        <v>272</v>
      </c>
      <c r="G2112" s="98" t="s">
        <v>273</v>
      </c>
      <c r="H2112" s="98" t="s">
        <v>275</v>
      </c>
      <c r="I2112" s="99">
        <f t="shared" si="82"/>
        <v>1.6576649999999988E-11</v>
      </c>
      <c r="J2112" s="99">
        <f t="shared" si="82"/>
        <v>6.4403299999999843E-6</v>
      </c>
      <c r="K2112" s="99">
        <f t="shared" si="82"/>
        <v>5.0480299999999904E-5</v>
      </c>
      <c r="L2112" s="99">
        <f t="shared" si="82"/>
        <v>1.1295399999999988E-4</v>
      </c>
      <c r="M2112" s="99">
        <f t="shared" si="82"/>
        <v>1.9828499999999979E-4</v>
      </c>
      <c r="N2112" s="99">
        <f t="shared" si="81"/>
        <v>2.2456999999999978E-5</v>
      </c>
      <c r="O2112" s="99">
        <f t="shared" si="81"/>
        <v>1.2073299999999973E-5</v>
      </c>
      <c r="P2112" s="99">
        <f t="shared" si="81"/>
        <v>3.1818099999999971E-6</v>
      </c>
      <c r="Q2112" s="99">
        <f t="shared" si="81"/>
        <v>1.2119799999999965E-6</v>
      </c>
      <c r="R2112" s="99">
        <f t="shared" si="81"/>
        <v>4.8710099999999988E-7</v>
      </c>
      <c r="S2112" s="101"/>
      <c r="T2112" s="99">
        <v>4.0955850090945802E-15</v>
      </c>
      <c r="U2112" s="99">
        <v>1.5912092613177001E-9</v>
      </c>
      <c r="V2112" s="99">
        <v>1.24721436438965E-8</v>
      </c>
      <c r="W2112" s="99">
        <v>2.7907490905416302E-8</v>
      </c>
      <c r="X2112" s="99">
        <v>4.8990180375909399E-8</v>
      </c>
      <c r="Y2112" s="99">
        <v>5.5484402789005598E-9</v>
      </c>
      <c r="Z2112" s="99">
        <v>2.9829444725141401E-9</v>
      </c>
      <c r="AA2112" s="99">
        <v>7.8612827910266697E-10</v>
      </c>
      <c r="AB2112" s="99">
        <v>2.9944332053354799E-10</v>
      </c>
      <c r="AC2112" s="99">
        <v>1.20347811742118E-10</v>
      </c>
    </row>
    <row r="2113" spans="1:29" s="98" customFormat="1" x14ac:dyDescent="0.25">
      <c r="A2113" s="98" t="s">
        <v>168</v>
      </c>
      <c r="B2113" s="98" t="s">
        <v>237</v>
      </c>
      <c r="C2113" s="98" t="s">
        <v>297</v>
      </c>
      <c r="D2113" s="98" t="s">
        <v>281</v>
      </c>
      <c r="E2113" s="98" t="s">
        <v>282</v>
      </c>
      <c r="F2113" s="98" t="s">
        <v>272</v>
      </c>
      <c r="G2113" s="98" t="s">
        <v>273</v>
      </c>
      <c r="H2113" s="98" t="s">
        <v>276</v>
      </c>
      <c r="I2113" s="99">
        <f t="shared" si="82"/>
        <v>3.5238699999999984E-2</v>
      </c>
      <c r="J2113" s="99">
        <f t="shared" si="82"/>
        <v>1.722919999999999E-2</v>
      </c>
      <c r="K2113" s="99">
        <f t="shared" si="82"/>
        <v>1.2928009999999946E-2</v>
      </c>
      <c r="L2113" s="99">
        <f t="shared" si="82"/>
        <v>1.1171409999999994E-2</v>
      </c>
      <c r="M2113" s="99">
        <f t="shared" si="82"/>
        <v>1.2281834999999949E-2</v>
      </c>
      <c r="N2113" s="99">
        <f t="shared" si="81"/>
        <v>2.5665509999999959E-3</v>
      </c>
      <c r="O2113" s="99">
        <f t="shared" si="81"/>
        <v>1.3730744999999975E-3</v>
      </c>
      <c r="P2113" s="99">
        <f t="shared" si="81"/>
        <v>3.9513134999999969E-4</v>
      </c>
      <c r="Q2113" s="99">
        <f t="shared" si="81"/>
        <v>1.4117089999999977E-4</v>
      </c>
      <c r="R2113" s="99">
        <f t="shared" si="81"/>
        <v>4.6029414999999754E-5</v>
      </c>
      <c r="S2113" s="101"/>
      <c r="T2113" s="99">
        <v>8.7064088015359705E-6</v>
      </c>
      <c r="U2113" s="99">
        <v>4.2568102263540802E-6</v>
      </c>
      <c r="V2113" s="99">
        <v>3.1941172645513202E-6</v>
      </c>
      <c r="W2113" s="99">
        <v>2.7601149403799498E-6</v>
      </c>
      <c r="X2113" s="99">
        <v>3.0344671155012001E-6</v>
      </c>
      <c r="Y2113" s="99">
        <v>6.3411653142683804E-7</v>
      </c>
      <c r="Z2113" s="99">
        <v>3.3924486181285301E-7</v>
      </c>
      <c r="AA2113" s="99">
        <v>9.7624914182497902E-8</v>
      </c>
      <c r="AB2113" s="99">
        <v>3.4879026930072702E-8</v>
      </c>
      <c r="AC2113" s="99">
        <v>1.13724656098423E-8</v>
      </c>
    </row>
    <row r="2114" spans="1:29" s="98" customFormat="1" x14ac:dyDescent="0.25">
      <c r="A2114" s="98" t="s">
        <v>168</v>
      </c>
      <c r="B2114" s="98" t="s">
        <v>237</v>
      </c>
      <c r="C2114" s="98" t="s">
        <v>297</v>
      </c>
      <c r="D2114" s="98" t="s">
        <v>281</v>
      </c>
      <c r="E2114" s="98" t="s">
        <v>282</v>
      </c>
      <c r="F2114" s="98" t="s">
        <v>272</v>
      </c>
      <c r="G2114" s="98" t="s">
        <v>277</v>
      </c>
      <c r="H2114" s="98" t="s">
        <v>274</v>
      </c>
      <c r="I2114" s="99">
        <f t="shared" si="82"/>
        <v>1.3491321149341645E-3</v>
      </c>
      <c r="J2114" s="99">
        <f t="shared" si="82"/>
        <v>5.5506817499999651E-4</v>
      </c>
      <c r="K2114" s="99">
        <f t="shared" si="82"/>
        <v>4.1505014333333238E-4</v>
      </c>
      <c r="L2114" s="99">
        <f t="shared" si="82"/>
        <v>3.9253016666666662E-4</v>
      </c>
      <c r="M2114" s="99">
        <f t="shared" si="82"/>
        <v>4.2198316666666497E-4</v>
      </c>
      <c r="N2114" s="99">
        <f t="shared" si="81"/>
        <v>6.2467738999999727E-5</v>
      </c>
      <c r="O2114" s="99">
        <f t="shared" si="81"/>
        <v>4.3165821666666344E-5</v>
      </c>
      <c r="P2114" s="99">
        <f t="shared" si="81"/>
        <v>1.4763500666666639E-5</v>
      </c>
      <c r="Q2114" s="99">
        <f t="shared" si="81"/>
        <v>6.1591977499999957E-6</v>
      </c>
      <c r="R2114" s="99">
        <f t="shared" si="81"/>
        <v>2.4522249083333305E-6</v>
      </c>
      <c r="S2114" s="101"/>
      <c r="T2114" s="99">
        <v>3.3332942815420698E-7</v>
      </c>
      <c r="U2114" s="99">
        <v>1.3714042925171701E-7</v>
      </c>
      <c r="V2114" s="99">
        <v>1.02546240950889E-7</v>
      </c>
      <c r="W2114" s="99">
        <v>9.6982241056992706E-8</v>
      </c>
      <c r="X2114" s="99">
        <v>1.04259179719078E-7</v>
      </c>
      <c r="Y2114" s="99">
        <v>1.5433874480092898E-8</v>
      </c>
      <c r="Z2114" s="99">
        <v>1.06649589707962E-8</v>
      </c>
      <c r="AA2114" s="99">
        <v>3.6476110681083198E-9</v>
      </c>
      <c r="AB2114" s="99">
        <v>1.5217500503991501E-9</v>
      </c>
      <c r="AC2114" s="99">
        <v>6.0587003848777205E-10</v>
      </c>
    </row>
    <row r="2115" spans="1:29" s="98" customFormat="1" x14ac:dyDescent="0.25">
      <c r="A2115" s="98" t="s">
        <v>168</v>
      </c>
      <c r="B2115" s="98" t="s">
        <v>237</v>
      </c>
      <c r="C2115" s="98" t="s">
        <v>297</v>
      </c>
      <c r="D2115" s="98" t="s">
        <v>281</v>
      </c>
      <c r="E2115" s="98" t="s">
        <v>282</v>
      </c>
      <c r="F2115" s="98" t="s">
        <v>272</v>
      </c>
      <c r="G2115" s="98" t="s">
        <v>277</v>
      </c>
      <c r="H2115" s="98" t="s">
        <v>275</v>
      </c>
      <c r="I2115" s="99">
        <f t="shared" si="82"/>
        <v>5.7580124222008306E-3</v>
      </c>
      <c r="J2115" s="99">
        <f t="shared" si="82"/>
        <v>2.5497252416666642E-3</v>
      </c>
      <c r="K2115" s="99">
        <f t="shared" si="82"/>
        <v>1.7332786666666631E-3</v>
      </c>
      <c r="L2115" s="99">
        <f t="shared" si="82"/>
        <v>1.5103281666666631E-3</v>
      </c>
      <c r="M2115" s="99">
        <f t="shared" si="82"/>
        <v>1.5143966666666645E-3</v>
      </c>
      <c r="N2115" s="99">
        <f t="shared" si="81"/>
        <v>3.4635518333333323E-4</v>
      </c>
      <c r="O2115" s="99">
        <f t="shared" si="81"/>
        <v>2.2804506666666648E-4</v>
      </c>
      <c r="P2115" s="99">
        <f t="shared" si="81"/>
        <v>6.942170666666633E-5</v>
      </c>
      <c r="Q2115" s="99">
        <f t="shared" si="81"/>
        <v>2.4375924999999986E-5</v>
      </c>
      <c r="R2115" s="99">
        <f t="shared" si="81"/>
        <v>8.2534249999999624E-6</v>
      </c>
      <c r="S2115" s="101"/>
      <c r="T2115" s="99">
        <v>1.4226293828093201E-6</v>
      </c>
      <c r="U2115" s="99">
        <v>6.2995939934064203E-7</v>
      </c>
      <c r="V2115" s="99">
        <v>4.2824033346806698E-7</v>
      </c>
      <c r="W2115" s="99">
        <v>3.7315605977162402E-7</v>
      </c>
      <c r="X2115" s="99">
        <v>3.7416126212611101E-7</v>
      </c>
      <c r="Y2115" s="99">
        <v>8.5573809948463996E-8</v>
      </c>
      <c r="Z2115" s="99">
        <v>5.6342985852869801E-8</v>
      </c>
      <c r="AA2115" s="99">
        <v>1.71519879547291E-8</v>
      </c>
      <c r="AB2115" s="99">
        <v>6.0225481633993501E-9</v>
      </c>
      <c r="AC2115" s="99">
        <v>2.0391697781932001E-9</v>
      </c>
    </row>
    <row r="2116" spans="1:29" s="98" customFormat="1" x14ac:dyDescent="0.25">
      <c r="A2116" s="98" t="s">
        <v>168</v>
      </c>
      <c r="B2116" s="98" t="s">
        <v>237</v>
      </c>
      <c r="C2116" s="98" t="s">
        <v>297</v>
      </c>
      <c r="D2116" s="98" t="s">
        <v>281</v>
      </c>
      <c r="E2116" s="98" t="s">
        <v>282</v>
      </c>
      <c r="F2116" s="98" t="s">
        <v>272</v>
      </c>
      <c r="G2116" s="98" t="s">
        <v>277</v>
      </c>
      <c r="H2116" s="98" t="s">
        <v>276</v>
      </c>
      <c r="I2116" s="99">
        <f t="shared" si="82"/>
        <v>1.1127861551825409E-2</v>
      </c>
      <c r="J2116" s="99">
        <f t="shared" si="82"/>
        <v>5.3239307916666386E-3</v>
      </c>
      <c r="K2116" s="99">
        <f t="shared" si="82"/>
        <v>8.1570069166666294E-3</v>
      </c>
      <c r="L2116" s="99">
        <f t="shared" si="82"/>
        <v>8.0044245833333291E-3</v>
      </c>
      <c r="M2116" s="99">
        <f t="shared" si="82"/>
        <v>8.0664679166666444E-3</v>
      </c>
      <c r="N2116" s="99">
        <f t="shared" si="81"/>
        <v>1.4094337024999988E-3</v>
      </c>
      <c r="O2116" s="99">
        <f t="shared" si="81"/>
        <v>4.4971817083333174E-4</v>
      </c>
      <c r="P2116" s="99">
        <f t="shared" si="81"/>
        <v>1.1085674124999969E-4</v>
      </c>
      <c r="Q2116" s="99">
        <f t="shared" si="81"/>
        <v>4.1883614999999852E-5</v>
      </c>
      <c r="R2116" s="99">
        <f t="shared" si="81"/>
        <v>1.4736394291666653E-5</v>
      </c>
      <c r="S2116" s="101"/>
      <c r="T2116" s="99">
        <v>2.7493554460603399E-6</v>
      </c>
      <c r="U2116" s="99">
        <v>1.31538104139298E-6</v>
      </c>
      <c r="V2116" s="99">
        <v>2.0153478083316399E-6</v>
      </c>
      <c r="W2116" s="99">
        <v>1.9776493640107101E-6</v>
      </c>
      <c r="X2116" s="99">
        <v>1.9929783807851599E-6</v>
      </c>
      <c r="Y2116" s="99">
        <v>3.4822811263262903E-7</v>
      </c>
      <c r="Z2116" s="99">
        <v>1.1111165397003799E-7</v>
      </c>
      <c r="AA2116" s="99">
        <v>2.7389322186363099E-8</v>
      </c>
      <c r="AB2116" s="99">
        <v>1.03481647812247E-8</v>
      </c>
      <c r="AC2116" s="99">
        <v>3.6409139089657399E-9</v>
      </c>
    </row>
    <row r="2117" spans="1:29" s="98" customFormat="1" x14ac:dyDescent="0.25">
      <c r="A2117" s="98" t="s">
        <v>168</v>
      </c>
      <c r="B2117" s="98" t="s">
        <v>237</v>
      </c>
      <c r="C2117" s="98" t="s">
        <v>297</v>
      </c>
      <c r="D2117" s="98" t="s">
        <v>281</v>
      </c>
      <c r="E2117" s="98" t="s">
        <v>282</v>
      </c>
      <c r="F2117" s="98" t="s">
        <v>272</v>
      </c>
      <c r="G2117" s="98" t="s">
        <v>278</v>
      </c>
      <c r="H2117" s="98" t="s">
        <v>274</v>
      </c>
      <c r="I2117" s="99">
        <f t="shared" si="82"/>
        <v>5.7078666401060734E-4</v>
      </c>
      <c r="J2117" s="99">
        <f t="shared" si="82"/>
        <v>2.3483653557692169E-4</v>
      </c>
      <c r="K2117" s="99">
        <f t="shared" si="82"/>
        <v>1.7559813756410223E-4</v>
      </c>
      <c r="L2117" s="99">
        <f t="shared" si="82"/>
        <v>1.6607045512820505E-4</v>
      </c>
      <c r="M2117" s="99">
        <f t="shared" si="82"/>
        <v>1.7853133974358919E-4</v>
      </c>
      <c r="N2117" s="99">
        <f t="shared" si="81"/>
        <v>2.6428658807692192E-5</v>
      </c>
      <c r="O2117" s="99">
        <f t="shared" si="81"/>
        <v>1.8262463012820354E-5</v>
      </c>
      <c r="P2117" s="99">
        <f t="shared" si="81"/>
        <v>6.2460964358974366E-6</v>
      </c>
      <c r="Q2117" s="99">
        <f t="shared" si="81"/>
        <v>2.6058144326923058E-6</v>
      </c>
      <c r="R2117" s="99">
        <f t="shared" si="81"/>
        <v>1.0374797689102569E-6</v>
      </c>
      <c r="S2117" s="101"/>
      <c r="T2117" s="99">
        <v>1.4102398883447199E-7</v>
      </c>
      <c r="U2117" s="99">
        <v>5.8020950837264902E-8</v>
      </c>
      <c r="V2117" s="99">
        <v>4.3384948094606901E-8</v>
      </c>
      <c r="W2117" s="99">
        <v>4.1030948139496898E-8</v>
      </c>
      <c r="X2117" s="99">
        <v>4.41096529580715E-8</v>
      </c>
      <c r="Y2117" s="99">
        <v>6.5297161261931498E-9</v>
      </c>
      <c r="Z2117" s="99">
        <v>4.5120980261060798E-9</v>
      </c>
      <c r="AA2117" s="99">
        <v>1.5432200672765999E-9</v>
      </c>
      <c r="AB2117" s="99">
        <v>6.4381732901502502E-10</v>
      </c>
      <c r="AC2117" s="99">
        <v>2.5632963166790402E-10</v>
      </c>
    </row>
    <row r="2118" spans="1:29" s="98" customFormat="1" x14ac:dyDescent="0.25">
      <c r="A2118" s="98" t="s">
        <v>168</v>
      </c>
      <c r="B2118" s="98" t="s">
        <v>237</v>
      </c>
      <c r="C2118" s="98" t="s">
        <v>297</v>
      </c>
      <c r="D2118" s="98" t="s">
        <v>281</v>
      </c>
      <c r="E2118" s="98" t="s">
        <v>282</v>
      </c>
      <c r="F2118" s="98" t="s">
        <v>272</v>
      </c>
      <c r="G2118" s="98" t="s">
        <v>278</v>
      </c>
      <c r="H2118" s="98" t="s">
        <v>275</v>
      </c>
      <c r="I2118" s="99">
        <f t="shared" si="82"/>
        <v>2.4360821786234277E-3</v>
      </c>
      <c r="J2118" s="99">
        <f t="shared" si="82"/>
        <v>1.0787299099358945E-3</v>
      </c>
      <c r="K2118" s="99">
        <f t="shared" si="82"/>
        <v>7.3331020512820255E-4</v>
      </c>
      <c r="L2118" s="99">
        <f t="shared" si="82"/>
        <v>6.3898499358974173E-4</v>
      </c>
      <c r="M2118" s="99">
        <f t="shared" si="82"/>
        <v>6.4070628205128055E-4</v>
      </c>
      <c r="N2118" s="99">
        <f t="shared" si="81"/>
        <v>1.4653488525641004E-4</v>
      </c>
      <c r="O2118" s="99">
        <f t="shared" si="81"/>
        <v>9.6480605128205192E-5</v>
      </c>
      <c r="P2118" s="99">
        <f t="shared" si="81"/>
        <v>2.9370722051281892E-5</v>
      </c>
      <c r="Q2118" s="99">
        <f t="shared" si="81"/>
        <v>1.0312891346153835E-5</v>
      </c>
      <c r="R2118" s="99">
        <f t="shared" si="81"/>
        <v>3.4918336538461387E-6</v>
      </c>
      <c r="S2118" s="101"/>
      <c r="T2118" s="99">
        <v>6.0188166195778905E-7</v>
      </c>
      <c r="U2118" s="99">
        <v>2.66521284336425E-7</v>
      </c>
      <c r="V2118" s="99">
        <v>1.8117860262110501E-7</v>
      </c>
      <c r="W2118" s="99">
        <v>1.5787371759568699E-7</v>
      </c>
      <c r="X2118" s="99">
        <v>1.58298995514893E-7</v>
      </c>
      <c r="Y2118" s="99">
        <v>3.6204304208965498E-8</v>
      </c>
      <c r="Z2118" s="99">
        <v>2.3837417091598799E-8</v>
      </c>
      <c r="AA2118" s="99">
        <v>7.2566102885392297E-9</v>
      </c>
      <c r="AB2118" s="99">
        <v>2.5480011460535699E-9</v>
      </c>
      <c r="AC2118" s="99">
        <v>8.6272567538943099E-10</v>
      </c>
    </row>
    <row r="2119" spans="1:29" s="98" customFormat="1" x14ac:dyDescent="0.25">
      <c r="A2119" s="98" t="s">
        <v>168</v>
      </c>
      <c r="B2119" s="98" t="s">
        <v>237</v>
      </c>
      <c r="C2119" s="98" t="s">
        <v>297</v>
      </c>
      <c r="D2119" s="98" t="s">
        <v>281</v>
      </c>
      <c r="E2119" s="98" t="s">
        <v>282</v>
      </c>
      <c r="F2119" s="98" t="s">
        <v>272</v>
      </c>
      <c r="G2119" s="98" t="s">
        <v>278</v>
      </c>
      <c r="H2119" s="98" t="s">
        <v>276</v>
      </c>
      <c r="I2119" s="99">
        <f t="shared" si="82"/>
        <v>4.7079414257722883E-3</v>
      </c>
      <c r="J2119" s="99">
        <f t="shared" si="82"/>
        <v>2.2524322580128094E-3</v>
      </c>
      <c r="K2119" s="99">
        <f t="shared" si="82"/>
        <v>3.4510413878204985E-3</v>
      </c>
      <c r="L2119" s="99">
        <f t="shared" si="82"/>
        <v>3.3864873237179462E-3</v>
      </c>
      <c r="M2119" s="99">
        <f t="shared" si="82"/>
        <v>3.4127364262820422E-3</v>
      </c>
      <c r="N2119" s="99">
        <f t="shared" si="81"/>
        <v>5.9629887413461527E-4</v>
      </c>
      <c r="O2119" s="99">
        <f t="shared" si="81"/>
        <v>1.9026537996794817E-4</v>
      </c>
      <c r="P2119" s="99">
        <f t="shared" si="81"/>
        <v>4.6900928990384471E-5</v>
      </c>
      <c r="Q2119" s="99">
        <f t="shared" si="81"/>
        <v>1.7719990961538411E-5</v>
      </c>
      <c r="R2119" s="99">
        <f t="shared" si="81"/>
        <v>6.2346283541666695E-6</v>
      </c>
      <c r="S2119" s="101"/>
      <c r="T2119" s="99">
        <v>1.16318884256399E-6</v>
      </c>
      <c r="U2119" s="99">
        <v>5.5650736366626099E-7</v>
      </c>
      <c r="V2119" s="99">
        <v>8.5264714967877105E-7</v>
      </c>
      <c r="W2119" s="99">
        <v>8.3669780785068499E-7</v>
      </c>
      <c r="X2119" s="99">
        <v>8.4318316110141403E-7</v>
      </c>
      <c r="Y2119" s="99">
        <v>1.47327278421497E-7</v>
      </c>
      <c r="Z2119" s="99">
        <v>4.7008776679631499E-8</v>
      </c>
      <c r="AA2119" s="99">
        <v>1.1587790155769E-8</v>
      </c>
      <c r="AB2119" s="99">
        <v>4.3780697151335301E-9</v>
      </c>
      <c r="AC2119" s="99">
        <v>1.5403866537931999E-9</v>
      </c>
    </row>
    <row r="2120" spans="1:29" s="98" customFormat="1" x14ac:dyDescent="0.25">
      <c r="A2120" s="98" t="s">
        <v>168</v>
      </c>
      <c r="B2120" s="98" t="s">
        <v>237</v>
      </c>
      <c r="C2120" s="98" t="s">
        <v>297</v>
      </c>
      <c r="D2120" s="98" t="s">
        <v>281</v>
      </c>
      <c r="E2120" s="98" t="s">
        <v>282</v>
      </c>
      <c r="F2120" s="98" t="s">
        <v>279</v>
      </c>
      <c r="G2120" s="98" t="s">
        <v>273</v>
      </c>
      <c r="H2120" s="98" t="s">
        <v>274</v>
      </c>
      <c r="I2120" s="99">
        <f t="shared" si="82"/>
        <v>0</v>
      </c>
      <c r="J2120" s="99">
        <f t="shared" si="82"/>
        <v>0</v>
      </c>
      <c r="K2120" s="99">
        <f t="shared" si="82"/>
        <v>0</v>
      </c>
      <c r="L2120" s="99">
        <f t="shared" si="82"/>
        <v>0</v>
      </c>
      <c r="M2120" s="99">
        <f t="shared" si="82"/>
        <v>0</v>
      </c>
      <c r="N2120" s="99">
        <f t="shared" si="81"/>
        <v>0</v>
      </c>
      <c r="O2120" s="99">
        <f t="shared" si="81"/>
        <v>0</v>
      </c>
      <c r="P2120" s="99">
        <f t="shared" si="81"/>
        <v>0</v>
      </c>
      <c r="Q2120" s="99">
        <f t="shared" si="81"/>
        <v>0</v>
      </c>
      <c r="R2120" s="99">
        <f t="shared" si="81"/>
        <v>0</v>
      </c>
      <c r="S2120" s="101"/>
      <c r="T2120" s="99">
        <v>0</v>
      </c>
      <c r="U2120" s="99">
        <v>0</v>
      </c>
      <c r="V2120" s="99">
        <v>0</v>
      </c>
      <c r="W2120" s="99">
        <v>0</v>
      </c>
      <c r="X2120" s="99">
        <v>0</v>
      </c>
      <c r="Y2120" s="99">
        <v>0</v>
      </c>
      <c r="Z2120" s="99">
        <v>0</v>
      </c>
      <c r="AA2120" s="99">
        <v>0</v>
      </c>
      <c r="AB2120" s="99">
        <v>0</v>
      </c>
      <c r="AC2120" s="99">
        <v>0</v>
      </c>
    </row>
    <row r="2121" spans="1:29" s="98" customFormat="1" x14ac:dyDescent="0.25">
      <c r="A2121" s="98" t="s">
        <v>168</v>
      </c>
      <c r="B2121" s="98" t="s">
        <v>237</v>
      </c>
      <c r="C2121" s="98" t="s">
        <v>297</v>
      </c>
      <c r="D2121" s="98" t="s">
        <v>281</v>
      </c>
      <c r="E2121" s="98" t="s">
        <v>282</v>
      </c>
      <c r="F2121" s="98" t="s">
        <v>279</v>
      </c>
      <c r="G2121" s="98" t="s">
        <v>273</v>
      </c>
      <c r="H2121" s="98" t="s">
        <v>275</v>
      </c>
      <c r="I2121" s="99">
        <f t="shared" si="82"/>
        <v>0</v>
      </c>
      <c r="J2121" s="99">
        <f t="shared" si="82"/>
        <v>0</v>
      </c>
      <c r="K2121" s="99">
        <f t="shared" si="82"/>
        <v>0</v>
      </c>
      <c r="L2121" s="99">
        <f t="shared" si="82"/>
        <v>0</v>
      </c>
      <c r="M2121" s="99">
        <f t="shared" si="82"/>
        <v>0</v>
      </c>
      <c r="N2121" s="99">
        <f t="shared" ref="N2121:R2171" si="83">1000*98.96*Y2121/24.45</f>
        <v>0</v>
      </c>
      <c r="O2121" s="99">
        <f t="shared" si="83"/>
        <v>0</v>
      </c>
      <c r="P2121" s="99">
        <f t="shared" si="83"/>
        <v>0</v>
      </c>
      <c r="Q2121" s="99">
        <f t="shared" si="83"/>
        <v>0</v>
      </c>
      <c r="R2121" s="99">
        <f t="shared" si="83"/>
        <v>0</v>
      </c>
      <c r="S2121" s="101"/>
      <c r="T2121" s="99">
        <v>0</v>
      </c>
      <c r="U2121" s="99">
        <v>0</v>
      </c>
      <c r="V2121" s="99">
        <v>0</v>
      </c>
      <c r="W2121" s="99">
        <v>0</v>
      </c>
      <c r="X2121" s="99">
        <v>0</v>
      </c>
      <c r="Y2121" s="99">
        <v>0</v>
      </c>
      <c r="Z2121" s="99">
        <v>0</v>
      </c>
      <c r="AA2121" s="99">
        <v>0</v>
      </c>
      <c r="AB2121" s="99">
        <v>0</v>
      </c>
      <c r="AC2121" s="99">
        <v>0</v>
      </c>
    </row>
    <row r="2122" spans="1:29" s="98" customFormat="1" x14ac:dyDescent="0.25">
      <c r="A2122" s="98" t="s">
        <v>168</v>
      </c>
      <c r="B2122" s="98" t="s">
        <v>237</v>
      </c>
      <c r="C2122" s="98" t="s">
        <v>297</v>
      </c>
      <c r="D2122" s="98" t="s">
        <v>281</v>
      </c>
      <c r="E2122" s="98" t="s">
        <v>282</v>
      </c>
      <c r="F2122" s="98" t="s">
        <v>279</v>
      </c>
      <c r="G2122" s="98" t="s">
        <v>273</v>
      </c>
      <c r="H2122" s="98" t="s">
        <v>276</v>
      </c>
      <c r="I2122" s="99">
        <f t="shared" ref="I2122:M2172" si="84">1000*98.96*T2122/24.45</f>
        <v>3.5238699999999984E-2</v>
      </c>
      <c r="J2122" s="99">
        <f t="shared" si="84"/>
        <v>1.6149649999999963E-2</v>
      </c>
      <c r="K2122" s="99">
        <f t="shared" si="84"/>
        <v>9.5162674999999565E-3</v>
      </c>
      <c r="L2122" s="99">
        <f t="shared" si="84"/>
        <v>6.4187774999999881E-3</v>
      </c>
      <c r="M2122" s="99">
        <f t="shared" si="84"/>
        <v>2.9212009999999983E-3</v>
      </c>
      <c r="N2122" s="99">
        <f t="shared" si="83"/>
        <v>1.2873399999999838E-4</v>
      </c>
      <c r="O2122" s="99">
        <f t="shared" si="83"/>
        <v>5.2911474999999798E-5</v>
      </c>
      <c r="P2122" s="99">
        <f t="shared" si="83"/>
        <v>1.0460999999999999E-5</v>
      </c>
      <c r="Q2122" s="99">
        <f t="shared" si="83"/>
        <v>3.1235799999999995E-6</v>
      </c>
      <c r="R2122" s="99">
        <f t="shared" si="83"/>
        <v>9.3222699999999868E-7</v>
      </c>
      <c r="S2122" s="101"/>
      <c r="T2122" s="99">
        <v>8.7064088015359705E-6</v>
      </c>
      <c r="U2122" s="99">
        <v>3.9900863227566599E-6</v>
      </c>
      <c r="V2122" s="99">
        <v>2.35117967234235E-6</v>
      </c>
      <c r="W2122" s="99">
        <v>1.5858842954223899E-6</v>
      </c>
      <c r="X2122" s="99">
        <v>7.2173973777283705E-7</v>
      </c>
      <c r="Y2122" s="99">
        <v>3.1806247978981003E-8</v>
      </c>
      <c r="Z2122" s="99">
        <v>1.3072812891572301E-8</v>
      </c>
      <c r="AA2122" s="99">
        <v>2.5845942805173801E-9</v>
      </c>
      <c r="AB2122" s="99">
        <v>7.7174142077607097E-10</v>
      </c>
      <c r="AC2122" s="99">
        <v>2.30324880254648E-10</v>
      </c>
    </row>
    <row r="2123" spans="1:29" s="98" customFormat="1" x14ac:dyDescent="0.25">
      <c r="A2123" s="98" t="s">
        <v>168</v>
      </c>
      <c r="B2123" s="98" t="s">
        <v>237</v>
      </c>
      <c r="C2123" s="98" t="s">
        <v>297</v>
      </c>
      <c r="D2123" s="98" t="s">
        <v>281</v>
      </c>
      <c r="E2123" s="98" t="s">
        <v>282</v>
      </c>
      <c r="F2123" s="98" t="s">
        <v>279</v>
      </c>
      <c r="G2123" s="98" t="s">
        <v>277</v>
      </c>
      <c r="H2123" s="98" t="s">
        <v>274</v>
      </c>
      <c r="I2123" s="99">
        <f t="shared" si="84"/>
        <v>1.3491249999999981E-3</v>
      </c>
      <c r="J2123" s="99">
        <f t="shared" si="84"/>
        <v>5.2973866666666542E-4</v>
      </c>
      <c r="K2123" s="99">
        <f t="shared" si="84"/>
        <v>2.9555446666666658E-4</v>
      </c>
      <c r="L2123" s="99">
        <f t="shared" si="84"/>
        <v>2.1245774999999992E-4</v>
      </c>
      <c r="M2123" s="99">
        <f t="shared" si="84"/>
        <v>1.0074166666666664E-4</v>
      </c>
      <c r="N2123" s="99">
        <f t="shared" si="83"/>
        <v>3.3042733333333316E-6</v>
      </c>
      <c r="O2123" s="99">
        <f t="shared" si="83"/>
        <v>2.2080575000000001E-6</v>
      </c>
      <c r="P2123" s="99">
        <f t="shared" si="83"/>
        <v>4.6623908333333106E-7</v>
      </c>
      <c r="Q2123" s="99">
        <f t="shared" si="83"/>
        <v>1.4601183333333301E-7</v>
      </c>
      <c r="R2123" s="99">
        <f t="shared" si="83"/>
        <v>4.639395833333294E-8</v>
      </c>
      <c r="S2123" s="101"/>
      <c r="T2123" s="99">
        <v>3.3332767027081602E-7</v>
      </c>
      <c r="U2123" s="99">
        <v>1.3088227970897301E-7</v>
      </c>
      <c r="V2123" s="99">
        <v>7.3022501111560203E-8</v>
      </c>
      <c r="W2123" s="99">
        <v>5.2491834958569099E-8</v>
      </c>
      <c r="X2123" s="99">
        <v>2.4890195533548901E-8</v>
      </c>
      <c r="Y2123" s="99">
        <v>8.1638523645917502E-10</v>
      </c>
      <c r="Z2123" s="99">
        <v>5.4554371336903802E-10</v>
      </c>
      <c r="AA2123" s="99">
        <v>1.1519346794159201E-10</v>
      </c>
      <c r="AB2123" s="99">
        <v>3.6075074019805902E-11</v>
      </c>
      <c r="AC2123" s="99">
        <v>1.14625331573362E-11</v>
      </c>
    </row>
    <row r="2124" spans="1:29" s="98" customFormat="1" x14ac:dyDescent="0.25">
      <c r="A2124" s="98" t="s">
        <v>168</v>
      </c>
      <c r="B2124" s="98" t="s">
        <v>237</v>
      </c>
      <c r="C2124" s="98" t="s">
        <v>297</v>
      </c>
      <c r="D2124" s="98" t="s">
        <v>281</v>
      </c>
      <c r="E2124" s="98" t="s">
        <v>282</v>
      </c>
      <c r="F2124" s="98" t="s">
        <v>279</v>
      </c>
      <c r="G2124" s="98" t="s">
        <v>277</v>
      </c>
      <c r="H2124" s="98" t="s">
        <v>275</v>
      </c>
      <c r="I2124" s="99">
        <f t="shared" si="84"/>
        <v>5.7579999999999775E-3</v>
      </c>
      <c r="J2124" s="99">
        <f t="shared" si="84"/>
        <v>2.5156158333333309E-3</v>
      </c>
      <c r="K2124" s="99">
        <f t="shared" si="84"/>
        <v>1.3250766666666658E-3</v>
      </c>
      <c r="L2124" s="99">
        <f t="shared" si="84"/>
        <v>1.0035499999999978E-3</v>
      </c>
      <c r="M2124" s="99">
        <f t="shared" si="84"/>
        <v>4.6302616666666583E-4</v>
      </c>
      <c r="N2124" s="99">
        <f t="shared" si="83"/>
        <v>1.4241308333333303E-5</v>
      </c>
      <c r="O2124" s="99">
        <f t="shared" si="83"/>
        <v>8.2932916666666606E-6</v>
      </c>
      <c r="P2124" s="99">
        <f t="shared" si="83"/>
        <v>1.6745508333333317E-6</v>
      </c>
      <c r="Q2124" s="99">
        <f t="shared" si="83"/>
        <v>5.1908233333333119E-7</v>
      </c>
      <c r="R2124" s="99">
        <f t="shared" si="83"/>
        <v>1.6599074999999975E-7</v>
      </c>
      <c r="S2124" s="101"/>
      <c r="T2124" s="99">
        <v>1.4226263136620799E-6</v>
      </c>
      <c r="U2124" s="99">
        <v>6.2153200409256201E-7</v>
      </c>
      <c r="V2124" s="99">
        <v>3.2738606002425201E-7</v>
      </c>
      <c r="W2124" s="99">
        <v>2.4794661984640202E-7</v>
      </c>
      <c r="X2124" s="99">
        <v>1.14399654153193E-7</v>
      </c>
      <c r="Y2124" s="99">
        <v>3.51859325737671E-9</v>
      </c>
      <c r="Z2124" s="99">
        <v>2.0490196165117202E-9</v>
      </c>
      <c r="AA2124" s="99">
        <v>4.1373047569725098E-10</v>
      </c>
      <c r="AB2124" s="99">
        <v>1.2824942451495501E-10</v>
      </c>
      <c r="AC2124" s="99">
        <v>4.1011255431487402E-11</v>
      </c>
    </row>
    <row r="2125" spans="1:29" s="98" customFormat="1" x14ac:dyDescent="0.25">
      <c r="A2125" s="98" t="s">
        <v>168</v>
      </c>
      <c r="B2125" s="98" t="s">
        <v>237</v>
      </c>
      <c r="C2125" s="98" t="s">
        <v>297</v>
      </c>
      <c r="D2125" s="98" t="s">
        <v>281</v>
      </c>
      <c r="E2125" s="98" t="s">
        <v>282</v>
      </c>
      <c r="F2125" s="98" t="s">
        <v>279</v>
      </c>
      <c r="G2125" s="98" t="s">
        <v>277</v>
      </c>
      <c r="H2125" s="98" t="s">
        <v>276</v>
      </c>
      <c r="I2125" s="99">
        <f t="shared" si="84"/>
        <v>1.1127858333333301E-2</v>
      </c>
      <c r="J2125" s="99">
        <f t="shared" si="84"/>
        <v>4.5558787499999859E-3</v>
      </c>
      <c r="K2125" s="99">
        <f t="shared" si="84"/>
        <v>2.8442369999999964E-3</v>
      </c>
      <c r="L2125" s="99">
        <f t="shared" si="84"/>
        <v>1.7299791666666637E-3</v>
      </c>
      <c r="M2125" s="99">
        <f t="shared" si="84"/>
        <v>7.3122916666666562E-4</v>
      </c>
      <c r="N2125" s="99">
        <f t="shared" si="83"/>
        <v>8.359440833333321E-5</v>
      </c>
      <c r="O2125" s="99">
        <f t="shared" si="83"/>
        <v>1.360357083333332E-5</v>
      </c>
      <c r="P2125" s="99">
        <f t="shared" si="83"/>
        <v>2.956802916666663E-6</v>
      </c>
      <c r="Q2125" s="99">
        <f t="shared" si="83"/>
        <v>9.5223666666666552E-7</v>
      </c>
      <c r="R2125" s="99">
        <f t="shared" si="83"/>
        <v>3.1307137499999957E-7</v>
      </c>
      <c r="S2125" s="101"/>
      <c r="T2125" s="99">
        <v>2.7493546508690299E-6</v>
      </c>
      <c r="U2125" s="99">
        <v>1.1256187897888E-6</v>
      </c>
      <c r="V2125" s="99">
        <v>7.0272427900161597E-7</v>
      </c>
      <c r="W2125" s="99">
        <v>4.2742512757679801E-7</v>
      </c>
      <c r="X2125" s="99">
        <v>1.8066444144098599E-7</v>
      </c>
      <c r="Y2125" s="99">
        <v>2.0653630595695199E-8</v>
      </c>
      <c r="Z2125" s="99">
        <v>3.3610277574272399E-9</v>
      </c>
      <c r="AA2125" s="99">
        <v>7.30535886342966E-10</v>
      </c>
      <c r="AB2125" s="99">
        <v>2.35268659054163E-10</v>
      </c>
      <c r="AC2125" s="99">
        <v>7.7350395298605401E-11</v>
      </c>
    </row>
    <row r="2126" spans="1:29" s="98" customFormat="1" x14ac:dyDescent="0.25">
      <c r="A2126" s="98" t="s">
        <v>168</v>
      </c>
      <c r="B2126" s="98" t="s">
        <v>237</v>
      </c>
      <c r="C2126" s="98" t="s">
        <v>297</v>
      </c>
      <c r="D2126" s="98" t="s">
        <v>281</v>
      </c>
      <c r="E2126" s="98" t="s">
        <v>282</v>
      </c>
      <c r="F2126" s="98" t="s">
        <v>279</v>
      </c>
      <c r="G2126" s="98" t="s">
        <v>278</v>
      </c>
      <c r="H2126" s="98" t="s">
        <v>274</v>
      </c>
      <c r="I2126" s="99">
        <f t="shared" si="84"/>
        <v>5.7078365384615306E-4</v>
      </c>
      <c r="J2126" s="99">
        <f t="shared" si="84"/>
        <v>2.2412020512820456E-4</v>
      </c>
      <c r="K2126" s="99">
        <f t="shared" si="84"/>
        <v>1.2504227435897441E-4</v>
      </c>
      <c r="L2126" s="99">
        <f t="shared" si="84"/>
        <v>8.9885971153846195E-5</v>
      </c>
      <c r="M2126" s="99">
        <f t="shared" si="84"/>
        <v>4.2621474358974176E-5</v>
      </c>
      <c r="N2126" s="99">
        <f t="shared" si="83"/>
        <v>1.3979617948717942E-6</v>
      </c>
      <c r="O2126" s="99">
        <f t="shared" si="83"/>
        <v>9.3417817307692119E-7</v>
      </c>
      <c r="P2126" s="99">
        <f t="shared" si="83"/>
        <v>1.9725499679487074E-7</v>
      </c>
      <c r="Q2126" s="99">
        <f t="shared" si="83"/>
        <v>6.1774237179486937E-8</v>
      </c>
      <c r="R2126" s="99">
        <f t="shared" si="83"/>
        <v>1.9628213141025484E-8</v>
      </c>
      <c r="S2126" s="101"/>
      <c r="T2126" s="99">
        <v>1.41023245114576E-7</v>
      </c>
      <c r="U2126" s="99">
        <v>5.5373272184565498E-8</v>
      </c>
      <c r="V2126" s="99">
        <v>3.0894135085660103E-8</v>
      </c>
      <c r="W2126" s="99">
        <v>2.2208084020933099E-8</v>
      </c>
      <c r="X2126" s="99">
        <v>1.05304673411168E-8</v>
      </c>
      <c r="Y2126" s="99">
        <v>3.4539375388657401E-10</v>
      </c>
      <c r="Z2126" s="99">
        <v>2.3080695565613099E-10</v>
      </c>
      <c r="AA2126" s="99">
        <v>4.8735697975288899E-11</v>
      </c>
      <c r="AB2126" s="99">
        <v>1.5262531316071701E-11</v>
      </c>
      <c r="AC2126" s="99">
        <v>4.8495332588730098E-12</v>
      </c>
    </row>
    <row r="2127" spans="1:29" s="98" customFormat="1" x14ac:dyDescent="0.25">
      <c r="A2127" s="98" t="s">
        <v>168</v>
      </c>
      <c r="B2127" s="98" t="s">
        <v>237</v>
      </c>
      <c r="C2127" s="98" t="s">
        <v>297</v>
      </c>
      <c r="D2127" s="98" t="s">
        <v>281</v>
      </c>
      <c r="E2127" s="98" t="s">
        <v>282</v>
      </c>
      <c r="F2127" s="98" t="s">
        <v>279</v>
      </c>
      <c r="G2127" s="98" t="s">
        <v>278</v>
      </c>
      <c r="H2127" s="98" t="s">
        <v>275</v>
      </c>
      <c r="I2127" s="99">
        <f t="shared" si="84"/>
        <v>2.4360769230769115E-3</v>
      </c>
      <c r="J2127" s="99">
        <f t="shared" si="84"/>
        <v>1.0642990064102565E-3</v>
      </c>
      <c r="K2127" s="99">
        <f t="shared" si="84"/>
        <v>5.6060935897435707E-4</v>
      </c>
      <c r="L2127" s="99">
        <f t="shared" si="84"/>
        <v>4.2457884615384393E-4</v>
      </c>
      <c r="M2127" s="99">
        <f t="shared" si="84"/>
        <v>1.9589568589743541E-4</v>
      </c>
      <c r="N2127" s="99">
        <f t="shared" si="83"/>
        <v>6.0251689102564117E-6</v>
      </c>
      <c r="O2127" s="99">
        <f t="shared" si="83"/>
        <v>3.5087003205128203E-6</v>
      </c>
      <c r="P2127" s="99">
        <f t="shared" si="83"/>
        <v>7.0846381410256478E-7</v>
      </c>
      <c r="Q2127" s="99">
        <f t="shared" si="83"/>
        <v>2.1961175641025563E-7</v>
      </c>
      <c r="R2127" s="99">
        <f t="shared" si="83"/>
        <v>7.0226855769230497E-8</v>
      </c>
      <c r="S2127" s="101"/>
      <c r="T2127" s="99">
        <v>6.0188036347241805E-7</v>
      </c>
      <c r="U2127" s="99">
        <v>2.6295584788531501E-7</v>
      </c>
      <c r="V2127" s="99">
        <v>1.38509486933337E-7</v>
      </c>
      <c r="W2127" s="99">
        <v>1.04900493011939E-7</v>
      </c>
      <c r="X2127" s="99">
        <v>4.8399853680197003E-8</v>
      </c>
      <c r="Y2127" s="99">
        <v>1.4886356088901501E-9</v>
      </c>
      <c r="Z2127" s="99">
        <v>8.6689291467803603E-10</v>
      </c>
      <c r="AA2127" s="99">
        <v>1.75039816641145E-10</v>
      </c>
      <c r="AB2127" s="99">
        <v>5.4259371910173298E-11</v>
      </c>
      <c r="AC2127" s="99">
        <v>1.73509157594754E-11</v>
      </c>
    </row>
    <row r="2128" spans="1:29" s="98" customFormat="1" x14ac:dyDescent="0.25">
      <c r="A2128" s="98" t="s">
        <v>168</v>
      </c>
      <c r="B2128" s="98" t="s">
        <v>237</v>
      </c>
      <c r="C2128" s="98" t="s">
        <v>297</v>
      </c>
      <c r="D2128" s="98" t="s">
        <v>281</v>
      </c>
      <c r="E2128" s="98" t="s">
        <v>282</v>
      </c>
      <c r="F2128" s="98" t="s">
        <v>279</v>
      </c>
      <c r="G2128" s="98" t="s">
        <v>278</v>
      </c>
      <c r="H2128" s="98" t="s">
        <v>276</v>
      </c>
      <c r="I2128" s="99">
        <f t="shared" si="84"/>
        <v>4.7079400641025617E-3</v>
      </c>
      <c r="J2128" s="99">
        <f t="shared" si="84"/>
        <v>1.9274871634615306E-3</v>
      </c>
      <c r="K2128" s="99">
        <f t="shared" si="84"/>
        <v>1.2033310384615373E-3</v>
      </c>
      <c r="L2128" s="99">
        <f t="shared" si="84"/>
        <v>7.3191426282051162E-4</v>
      </c>
      <c r="M2128" s="99">
        <f t="shared" si="84"/>
        <v>3.0936618589743546E-4</v>
      </c>
      <c r="N2128" s="99">
        <f t="shared" si="83"/>
        <v>3.5366865064102497E-5</v>
      </c>
      <c r="O2128" s="99">
        <f t="shared" si="83"/>
        <v>5.755356891025646E-6</v>
      </c>
      <c r="P2128" s="99">
        <f t="shared" si="83"/>
        <v>1.2509550801282042E-6</v>
      </c>
      <c r="Q2128" s="99">
        <f t="shared" si="83"/>
        <v>4.0286935897435863E-7</v>
      </c>
      <c r="R2128" s="99">
        <f t="shared" si="83"/>
        <v>1.3245327403846148E-7</v>
      </c>
      <c r="S2128" s="101"/>
      <c r="T2128" s="99">
        <v>1.1631885061369E-6</v>
      </c>
      <c r="U2128" s="99">
        <v>4.7622333414141499E-7</v>
      </c>
      <c r="V2128" s="99">
        <v>2.9730642573145298E-7</v>
      </c>
      <c r="W2128" s="99">
        <v>1.80833707820953E-7</v>
      </c>
      <c r="X2128" s="99">
        <v>7.6434955994263306E-8</v>
      </c>
      <c r="Y2128" s="99">
        <v>8.7380744827941196E-9</v>
      </c>
      <c r="Z2128" s="99">
        <v>1.4219732819884501E-9</v>
      </c>
      <c r="AA2128" s="99">
        <v>3.0907287499125498E-10</v>
      </c>
      <c r="AB2128" s="99">
        <v>9.9536740369068995E-11</v>
      </c>
      <c r="AC2128" s="99">
        <v>3.2725167241717699E-11</v>
      </c>
    </row>
    <row r="2129" spans="1:29" s="98" customFormat="1" x14ac:dyDescent="0.25">
      <c r="A2129" s="98" t="s">
        <v>168</v>
      </c>
      <c r="B2129" s="98" t="s">
        <v>237</v>
      </c>
      <c r="C2129" s="98" t="s">
        <v>297</v>
      </c>
      <c r="D2129" s="98" t="s">
        <v>281</v>
      </c>
      <c r="E2129" s="98" t="s">
        <v>282</v>
      </c>
      <c r="F2129" s="98" t="s">
        <v>280</v>
      </c>
      <c r="G2129" s="98" t="s">
        <v>273</v>
      </c>
      <c r="H2129" s="98" t="s">
        <v>274</v>
      </c>
      <c r="I2129" s="99">
        <f t="shared" si="84"/>
        <v>0</v>
      </c>
      <c r="J2129" s="99">
        <f t="shared" si="84"/>
        <v>0</v>
      </c>
      <c r="K2129" s="99">
        <f t="shared" si="84"/>
        <v>0</v>
      </c>
      <c r="L2129" s="99">
        <f t="shared" si="84"/>
        <v>0</v>
      </c>
      <c r="M2129" s="99">
        <f t="shared" si="84"/>
        <v>0</v>
      </c>
      <c r="N2129" s="99">
        <f t="shared" si="83"/>
        <v>0</v>
      </c>
      <c r="O2129" s="99">
        <f t="shared" si="83"/>
        <v>0</v>
      </c>
      <c r="P2129" s="99">
        <f t="shared" si="83"/>
        <v>0</v>
      </c>
      <c r="Q2129" s="99">
        <f t="shared" si="83"/>
        <v>0</v>
      </c>
      <c r="R2129" s="99">
        <f t="shared" si="83"/>
        <v>0</v>
      </c>
      <c r="S2129" s="101"/>
      <c r="T2129" s="99">
        <v>0</v>
      </c>
      <c r="U2129" s="99">
        <v>0</v>
      </c>
      <c r="V2129" s="99">
        <v>0</v>
      </c>
      <c r="W2129" s="99">
        <v>0</v>
      </c>
      <c r="X2129" s="99">
        <v>0</v>
      </c>
      <c r="Y2129" s="99">
        <v>0</v>
      </c>
      <c r="Z2129" s="99">
        <v>0</v>
      </c>
      <c r="AA2129" s="99">
        <v>0</v>
      </c>
      <c r="AB2129" s="99">
        <v>0</v>
      </c>
      <c r="AC2129" s="99">
        <v>0</v>
      </c>
    </row>
    <row r="2130" spans="1:29" s="98" customFormat="1" x14ac:dyDescent="0.25">
      <c r="A2130" s="98" t="s">
        <v>168</v>
      </c>
      <c r="B2130" s="98" t="s">
        <v>237</v>
      </c>
      <c r="C2130" s="98" t="s">
        <v>297</v>
      </c>
      <c r="D2130" s="98" t="s">
        <v>281</v>
      </c>
      <c r="E2130" s="98" t="s">
        <v>282</v>
      </c>
      <c r="F2130" s="98" t="s">
        <v>280</v>
      </c>
      <c r="G2130" s="98" t="s">
        <v>273</v>
      </c>
      <c r="H2130" s="98" t="s">
        <v>275</v>
      </c>
      <c r="I2130" s="99">
        <f t="shared" si="84"/>
        <v>2.3514199999999989E-13</v>
      </c>
      <c r="J2130" s="99">
        <f t="shared" si="84"/>
        <v>7.8528099999999791E-7</v>
      </c>
      <c r="K2130" s="99">
        <f t="shared" si="84"/>
        <v>1.1750749999999999E-5</v>
      </c>
      <c r="L2130" s="99">
        <f t="shared" si="84"/>
        <v>4.3438049999999936E-5</v>
      </c>
      <c r="M2130" s="99">
        <f t="shared" si="84"/>
        <v>1.111159999999999E-4</v>
      </c>
      <c r="N2130" s="99">
        <f t="shared" si="83"/>
        <v>1.7775149999999968E-5</v>
      </c>
      <c r="O2130" s="99">
        <f t="shared" si="83"/>
        <v>1.0389299999999997E-5</v>
      </c>
      <c r="P2130" s="99">
        <f t="shared" si="83"/>
        <v>2.7959849999999981E-6</v>
      </c>
      <c r="Q2130" s="99">
        <f t="shared" si="83"/>
        <v>1.0591099999999983E-6</v>
      </c>
      <c r="R2130" s="99">
        <f t="shared" si="83"/>
        <v>4.1690299999999863E-7</v>
      </c>
      <c r="S2130" s="101"/>
      <c r="T2130" s="99">
        <v>5.8096421786580403E-17</v>
      </c>
      <c r="U2130" s="99">
        <v>1.9401900212206901E-10</v>
      </c>
      <c r="V2130" s="99">
        <v>2.9032521978577198E-9</v>
      </c>
      <c r="W2130" s="99">
        <v>1.07322182952708E-8</v>
      </c>
      <c r="X2130" s="99">
        <v>2.74533771220695E-8</v>
      </c>
      <c r="Y2130" s="99">
        <v>4.39169783245755E-9</v>
      </c>
      <c r="Z2130" s="99">
        <v>2.5668793957154401E-9</v>
      </c>
      <c r="AA2130" s="99">
        <v>6.90802680375909E-10</v>
      </c>
      <c r="AB2130" s="99">
        <v>2.6167380254648302E-10</v>
      </c>
      <c r="AC2130" s="99">
        <v>1.0300402536378301E-10</v>
      </c>
    </row>
    <row r="2131" spans="1:29" s="98" customFormat="1" x14ac:dyDescent="0.25">
      <c r="A2131" s="98" t="s">
        <v>168</v>
      </c>
      <c r="B2131" s="98" t="s">
        <v>237</v>
      </c>
      <c r="C2131" s="98" t="s">
        <v>297</v>
      </c>
      <c r="D2131" s="98" t="s">
        <v>281</v>
      </c>
      <c r="E2131" s="98" t="s">
        <v>282</v>
      </c>
      <c r="F2131" s="98" t="s">
        <v>280</v>
      </c>
      <c r="G2131" s="98" t="s">
        <v>273</v>
      </c>
      <c r="H2131" s="98" t="s">
        <v>276</v>
      </c>
      <c r="I2131" s="99">
        <f t="shared" si="84"/>
        <v>2.778534999999987E-9</v>
      </c>
      <c r="J2131" s="99">
        <f t="shared" si="84"/>
        <v>3.5529874999999948E-4</v>
      </c>
      <c r="K2131" s="99">
        <f t="shared" si="84"/>
        <v>2.1627619999999865E-3</v>
      </c>
      <c r="L2131" s="99">
        <f t="shared" si="84"/>
        <v>5.250024499999971E-3</v>
      </c>
      <c r="M2131" s="99">
        <f t="shared" si="84"/>
        <v>1.0773554999999975E-2</v>
      </c>
      <c r="N2131" s="99">
        <f t="shared" si="83"/>
        <v>2.4713654999999912E-3</v>
      </c>
      <c r="O2131" s="99">
        <f t="shared" si="83"/>
        <v>1.3344489999999956E-3</v>
      </c>
      <c r="P2131" s="99">
        <f t="shared" si="83"/>
        <v>3.8770319999999967E-4</v>
      </c>
      <c r="Q2131" s="99">
        <f t="shared" si="83"/>
        <v>1.3881709999999953E-4</v>
      </c>
      <c r="R2131" s="99">
        <f t="shared" si="83"/>
        <v>4.5050194999999957E-5</v>
      </c>
      <c r="S2131" s="101"/>
      <c r="T2131" s="99">
        <v>6.8649131719886499E-13</v>
      </c>
      <c r="U2131" s="99">
        <v>8.7783492699070199E-8</v>
      </c>
      <c r="V2131" s="99">
        <v>5.3435257578819395E-7</v>
      </c>
      <c r="W2131" s="99">
        <v>1.29712104916127E-6</v>
      </c>
      <c r="X2131" s="99">
        <v>2.6618170952910201E-6</v>
      </c>
      <c r="Y2131" s="99">
        <v>6.1059909534154997E-7</v>
      </c>
      <c r="Z2131" s="99">
        <v>3.29701677950686E-7</v>
      </c>
      <c r="AA2131" s="99">
        <v>9.5789644704931198E-8</v>
      </c>
      <c r="AB2131" s="99">
        <v>3.4297474686741999E-8</v>
      </c>
      <c r="AC2131" s="99">
        <v>1.1130530191491501E-8</v>
      </c>
    </row>
    <row r="2132" spans="1:29" s="98" customFormat="1" x14ac:dyDescent="0.25">
      <c r="A2132" s="98" t="s">
        <v>168</v>
      </c>
      <c r="B2132" s="98" t="s">
        <v>237</v>
      </c>
      <c r="C2132" s="98" t="s">
        <v>297</v>
      </c>
      <c r="D2132" s="98" t="s">
        <v>281</v>
      </c>
      <c r="E2132" s="98" t="s">
        <v>282</v>
      </c>
      <c r="F2132" s="98" t="s">
        <v>280</v>
      </c>
      <c r="G2132" s="98" t="s">
        <v>277</v>
      </c>
      <c r="H2132" s="98" t="s">
        <v>274</v>
      </c>
      <c r="I2132" s="99">
        <f t="shared" si="84"/>
        <v>3.1833074999999982E-9</v>
      </c>
      <c r="J2132" s="99">
        <f t="shared" si="84"/>
        <v>2.5825383333333328E-5</v>
      </c>
      <c r="K2132" s="99">
        <f t="shared" si="84"/>
        <v>6.6312606666666567E-5</v>
      </c>
      <c r="L2132" s="99">
        <f t="shared" si="84"/>
        <v>1.8724999999999984E-4</v>
      </c>
      <c r="M2132" s="99">
        <f t="shared" si="84"/>
        <v>3.2923241666666655E-4</v>
      </c>
      <c r="N2132" s="99">
        <f t="shared" si="83"/>
        <v>5.8840613333333339E-5</v>
      </c>
      <c r="O2132" s="99">
        <f t="shared" si="83"/>
        <v>4.1245524999999633E-5</v>
      </c>
      <c r="P2132" s="99">
        <f t="shared" si="83"/>
        <v>1.4349391666666643E-5</v>
      </c>
      <c r="Q2132" s="99">
        <f t="shared" si="83"/>
        <v>6.0262249999999772E-6</v>
      </c>
      <c r="R2132" s="99">
        <f t="shared" si="83"/>
        <v>2.4089200000000001E-6</v>
      </c>
      <c r="S2132" s="101"/>
      <c r="T2132" s="99">
        <v>7.86498265713419E-13</v>
      </c>
      <c r="U2132" s="99">
        <v>6.3806651424818102E-9</v>
      </c>
      <c r="V2132" s="99">
        <v>1.6383824100646701E-8</v>
      </c>
      <c r="W2132" s="99">
        <v>4.6263768189167301E-8</v>
      </c>
      <c r="X2132" s="99">
        <v>8.1343296155012103E-8</v>
      </c>
      <c r="Y2132" s="99">
        <v>1.4537722271624899E-8</v>
      </c>
      <c r="Z2132" s="99">
        <v>1.0190512189268299E-8</v>
      </c>
      <c r="AA2132" s="99">
        <v>3.5452973549919098E-9</v>
      </c>
      <c r="AB2132" s="99">
        <v>1.4888965364793799E-9</v>
      </c>
      <c r="AC2132" s="99">
        <v>5.9517071544058204E-10</v>
      </c>
    </row>
    <row r="2133" spans="1:29" s="98" customFormat="1" x14ac:dyDescent="0.25">
      <c r="A2133" s="98" t="s">
        <v>168</v>
      </c>
      <c r="B2133" s="98" t="s">
        <v>237</v>
      </c>
      <c r="C2133" s="98" t="s">
        <v>297</v>
      </c>
      <c r="D2133" s="98" t="s">
        <v>281</v>
      </c>
      <c r="E2133" s="98" t="s">
        <v>282</v>
      </c>
      <c r="F2133" s="98" t="s">
        <v>280</v>
      </c>
      <c r="G2133" s="98" t="s">
        <v>277</v>
      </c>
      <c r="H2133" s="98" t="s">
        <v>275</v>
      </c>
      <c r="I2133" s="99">
        <f t="shared" si="84"/>
        <v>3.7918424999999963E-9</v>
      </c>
      <c r="J2133" s="99">
        <f t="shared" si="84"/>
        <v>3.2130124999999987E-5</v>
      </c>
      <c r="K2133" s="99">
        <f t="shared" si="84"/>
        <v>2.1799983333333306E-4</v>
      </c>
      <c r="L2133" s="99">
        <f t="shared" si="84"/>
        <v>3.863490833333331E-4</v>
      </c>
      <c r="M2133" s="99">
        <f t="shared" si="84"/>
        <v>9.3120091666666356E-4</v>
      </c>
      <c r="N2133" s="99">
        <f t="shared" si="83"/>
        <v>3.3133091666666652E-4</v>
      </c>
      <c r="O2133" s="99">
        <f t="shared" si="83"/>
        <v>2.1906441666666644E-4</v>
      </c>
      <c r="P2133" s="99">
        <f t="shared" si="83"/>
        <v>6.7625674999999949E-5</v>
      </c>
      <c r="Q2133" s="99">
        <f t="shared" si="83"/>
        <v>2.3840183333333322E-5</v>
      </c>
      <c r="R2133" s="99">
        <f t="shared" si="83"/>
        <v>8.0808308333333068E-6</v>
      </c>
      <c r="S2133" s="101"/>
      <c r="T2133" s="99">
        <v>9.3684871791632903E-13</v>
      </c>
      <c r="U2133" s="99">
        <v>7.9383746589531093E-9</v>
      </c>
      <c r="V2133" s="99">
        <v>5.3861114844381501E-8</v>
      </c>
      <c r="W2133" s="99">
        <v>9.5455083745957895E-8</v>
      </c>
      <c r="X2133" s="99">
        <v>2.3007136633488199E-7</v>
      </c>
      <c r="Y2133" s="99">
        <v>8.1861771549110706E-8</v>
      </c>
      <c r="Z2133" s="99">
        <v>5.4124140940784103E-8</v>
      </c>
      <c r="AA2133" s="99">
        <v>1.6708243267481799E-8</v>
      </c>
      <c r="AB2133" s="99">
        <v>5.8901827253435704E-9</v>
      </c>
      <c r="AC2133" s="99">
        <v>1.9965270197554501E-9</v>
      </c>
    </row>
    <row r="2134" spans="1:29" s="98" customFormat="1" x14ac:dyDescent="0.25">
      <c r="A2134" s="98" t="s">
        <v>168</v>
      </c>
      <c r="B2134" s="98" t="s">
        <v>237</v>
      </c>
      <c r="C2134" s="98" t="s">
        <v>297</v>
      </c>
      <c r="D2134" s="98" t="s">
        <v>281</v>
      </c>
      <c r="E2134" s="98" t="s">
        <v>282</v>
      </c>
      <c r="F2134" s="98" t="s">
        <v>280</v>
      </c>
      <c r="G2134" s="98" t="s">
        <v>277</v>
      </c>
      <c r="H2134" s="98" t="s">
        <v>276</v>
      </c>
      <c r="I2134" s="99">
        <f t="shared" si="84"/>
        <v>1.0975204583333334E-8</v>
      </c>
      <c r="J2134" s="99">
        <f t="shared" si="84"/>
        <v>1.3896252499999979E-3</v>
      </c>
      <c r="K2134" s="99">
        <f t="shared" si="84"/>
        <v>5.3846331666666317E-3</v>
      </c>
      <c r="L2134" s="99">
        <f t="shared" si="84"/>
        <v>6.6235108333332947E-3</v>
      </c>
      <c r="M2134" s="99">
        <f t="shared" si="84"/>
        <v>7.4919337499999936E-3</v>
      </c>
      <c r="N2134" s="99">
        <f t="shared" si="83"/>
        <v>1.3559339166666655E-3</v>
      </c>
      <c r="O2134" s="99">
        <f t="shared" si="83"/>
        <v>4.3822037499999635E-4</v>
      </c>
      <c r="P2134" s="99">
        <f t="shared" si="83"/>
        <v>1.0780417083333328E-4</v>
      </c>
      <c r="Q2134" s="99">
        <f t="shared" si="83"/>
        <v>4.0904566666666485E-5</v>
      </c>
      <c r="R2134" s="99">
        <f t="shared" si="83"/>
        <v>1.4417508333333303E-5</v>
      </c>
      <c r="S2134" s="101"/>
      <c r="T2134" s="99">
        <v>2.7116385616663299E-12</v>
      </c>
      <c r="U2134" s="99">
        <v>3.4333404772130103E-7</v>
      </c>
      <c r="V2134" s="99">
        <v>1.3303787482316E-6</v>
      </c>
      <c r="W2134" s="99">
        <v>1.6364676624393599E-6</v>
      </c>
      <c r="X2134" s="99">
        <v>1.8510284982568699E-6</v>
      </c>
      <c r="Y2134" s="99">
        <v>3.3500994606406602E-7</v>
      </c>
      <c r="Z2134" s="99">
        <v>1.08270899037489E-7</v>
      </c>
      <c r="AA2134" s="99">
        <v>2.6635125069472501E-8</v>
      </c>
      <c r="AB2134" s="99">
        <v>1.01062717764753E-8</v>
      </c>
      <c r="AC2134" s="99">
        <v>3.5621269073362899E-9</v>
      </c>
    </row>
    <row r="2135" spans="1:29" s="98" customFormat="1" x14ac:dyDescent="0.25">
      <c r="A2135" s="98" t="s">
        <v>168</v>
      </c>
      <c r="B2135" s="98" t="s">
        <v>237</v>
      </c>
      <c r="C2135" s="98" t="s">
        <v>297</v>
      </c>
      <c r="D2135" s="98" t="s">
        <v>281</v>
      </c>
      <c r="E2135" s="98" t="s">
        <v>282</v>
      </c>
      <c r="F2135" s="98" t="s">
        <v>280</v>
      </c>
      <c r="G2135" s="98" t="s">
        <v>278</v>
      </c>
      <c r="H2135" s="98" t="s">
        <v>274</v>
      </c>
      <c r="I2135" s="99">
        <f t="shared" si="84"/>
        <v>1.3467839423076932E-9</v>
      </c>
      <c r="J2135" s="99">
        <f t="shared" si="84"/>
        <v>1.0926123717948712E-5</v>
      </c>
      <c r="K2135" s="99">
        <f t="shared" si="84"/>
        <v>2.8055333589743538E-5</v>
      </c>
      <c r="L2135" s="99">
        <f t="shared" si="84"/>
        <v>7.9221153846153637E-5</v>
      </c>
      <c r="M2135" s="99">
        <f t="shared" si="84"/>
        <v>1.3929063782051266E-4</v>
      </c>
      <c r="N2135" s="99">
        <f t="shared" si="83"/>
        <v>2.4894105641025644E-5</v>
      </c>
      <c r="O2135" s="99">
        <f t="shared" si="83"/>
        <v>1.7450029807692143E-5</v>
      </c>
      <c r="P2135" s="99">
        <f t="shared" si="83"/>
        <v>6.0708964743589593E-6</v>
      </c>
      <c r="Q2135" s="99">
        <f t="shared" si="83"/>
        <v>2.5495567307692216E-6</v>
      </c>
      <c r="R2135" s="99">
        <f t="shared" si="83"/>
        <v>1.01915846153846E-6</v>
      </c>
      <c r="S2135" s="101"/>
      <c r="T2135" s="99">
        <v>3.3274926626337002E-13</v>
      </c>
      <c r="U2135" s="99">
        <v>2.6995121756653801E-9</v>
      </c>
      <c r="V2135" s="99">
        <v>6.9316178887351403E-9</v>
      </c>
      <c r="W2135" s="99">
        <v>1.95731326954169E-8</v>
      </c>
      <c r="X2135" s="99">
        <v>3.4414471450197397E-8</v>
      </c>
      <c r="Y2135" s="99">
        <v>6.1505748072259199E-9</v>
      </c>
      <c r="Z2135" s="99">
        <v>4.3113705416135098E-9</v>
      </c>
      <c r="AA2135" s="99">
        <v>1.49993349634273E-9</v>
      </c>
      <c r="AB2135" s="99">
        <v>6.2991776543358399E-10</v>
      </c>
      <c r="AC2135" s="99">
        <v>2.5180299499409202E-10</v>
      </c>
    </row>
    <row r="2136" spans="1:29" s="98" customFormat="1" x14ac:dyDescent="0.25">
      <c r="A2136" s="98" t="s">
        <v>168</v>
      </c>
      <c r="B2136" s="98" t="s">
        <v>237</v>
      </c>
      <c r="C2136" s="98" t="s">
        <v>297</v>
      </c>
      <c r="D2136" s="98" t="s">
        <v>281</v>
      </c>
      <c r="E2136" s="98" t="s">
        <v>282</v>
      </c>
      <c r="F2136" s="98" t="s">
        <v>280</v>
      </c>
      <c r="G2136" s="98" t="s">
        <v>278</v>
      </c>
      <c r="H2136" s="98" t="s">
        <v>275</v>
      </c>
      <c r="I2136" s="99">
        <f t="shared" si="84"/>
        <v>1.6042410576923075E-9</v>
      </c>
      <c r="J2136" s="99">
        <f t="shared" si="84"/>
        <v>1.3593514423076917E-5</v>
      </c>
      <c r="K2136" s="99">
        <f t="shared" si="84"/>
        <v>9.2230698717948561E-5</v>
      </c>
      <c r="L2136" s="99">
        <f t="shared" si="84"/>
        <v>1.6345538141025642E-4</v>
      </c>
      <c r="M2136" s="99">
        <f t="shared" si="84"/>
        <v>3.9396961858974245E-4</v>
      </c>
      <c r="N2136" s="99">
        <f t="shared" si="83"/>
        <v>1.4017846474358983E-4</v>
      </c>
      <c r="O2136" s="99">
        <f t="shared" si="83"/>
        <v>9.2681099358974447E-5</v>
      </c>
      <c r="P2136" s="99">
        <f t="shared" si="83"/>
        <v>2.8610862499999958E-5</v>
      </c>
      <c r="Q2136" s="99">
        <f t="shared" si="83"/>
        <v>1.0086231410256395E-5</v>
      </c>
      <c r="R2136" s="99">
        <f t="shared" si="83"/>
        <v>3.4188130448717833E-6</v>
      </c>
      <c r="S2136" s="101"/>
      <c r="T2136" s="99">
        <v>3.9635907296460099E-13</v>
      </c>
      <c r="U2136" s="99">
        <v>3.3585431249416999E-9</v>
      </c>
      <c r="V2136" s="99">
        <v>2.27873947418537E-8</v>
      </c>
      <c r="W2136" s="99">
        <v>4.0384843123289901E-8</v>
      </c>
      <c r="X2136" s="99">
        <v>9.7337885757065502E-8</v>
      </c>
      <c r="Y2136" s="99">
        <v>3.4633826424623799E-8</v>
      </c>
      <c r="Z2136" s="99">
        <v>2.2898675013408701E-8</v>
      </c>
      <c r="AA2136" s="99">
        <v>7.0688721516269097E-9</v>
      </c>
      <c r="AB2136" s="99">
        <v>2.4920003837992001E-9</v>
      </c>
      <c r="AC2136" s="99">
        <v>8.4468450835807497E-10</v>
      </c>
    </row>
    <row r="2137" spans="1:29" s="98" customFormat="1" x14ac:dyDescent="0.25">
      <c r="A2137" s="98" t="s">
        <v>168</v>
      </c>
      <c r="B2137" s="98" t="s">
        <v>237</v>
      </c>
      <c r="C2137" s="98" t="s">
        <v>297</v>
      </c>
      <c r="D2137" s="98" t="s">
        <v>281</v>
      </c>
      <c r="E2137" s="98" t="s">
        <v>282</v>
      </c>
      <c r="F2137" s="98" t="s">
        <v>280</v>
      </c>
      <c r="G2137" s="98" t="s">
        <v>278</v>
      </c>
      <c r="H2137" s="98" t="s">
        <v>276</v>
      </c>
      <c r="I2137" s="99">
        <f t="shared" si="84"/>
        <v>4.643355785256393E-9</v>
      </c>
      <c r="J2137" s="99">
        <f t="shared" si="84"/>
        <v>5.8791837500000109E-4</v>
      </c>
      <c r="K2137" s="99">
        <f t="shared" si="84"/>
        <v>2.2781140320512678E-3</v>
      </c>
      <c r="L2137" s="99">
        <f t="shared" si="84"/>
        <v>2.8022545833333167E-3</v>
      </c>
      <c r="M2137" s="99">
        <f t="shared" si="84"/>
        <v>3.1696642788461502E-3</v>
      </c>
      <c r="N2137" s="99">
        <f t="shared" si="83"/>
        <v>5.7366434935897381E-4</v>
      </c>
      <c r="O2137" s="99">
        <f t="shared" si="83"/>
        <v>1.8540092788461371E-4</v>
      </c>
      <c r="P2137" s="99">
        <f t="shared" si="83"/>
        <v>4.5609456891025451E-5</v>
      </c>
      <c r="Q2137" s="99">
        <f t="shared" si="83"/>
        <v>1.7305778205128133E-5</v>
      </c>
      <c r="R2137" s="99">
        <f t="shared" si="83"/>
        <v>6.0997150641025365E-6</v>
      </c>
      <c r="S2137" s="101"/>
      <c r="T2137" s="99">
        <v>1.1472316991665199E-12</v>
      </c>
      <c r="U2137" s="99">
        <v>1.4525671249747399E-7</v>
      </c>
      <c r="V2137" s="99">
        <v>5.6285254732875399E-7</v>
      </c>
      <c r="W2137" s="99">
        <v>6.9235170333972899E-7</v>
      </c>
      <c r="X2137" s="99">
        <v>7.8312744157021398E-7</v>
      </c>
      <c r="Y2137" s="99">
        <v>1.41734977180951E-7</v>
      </c>
      <c r="Z2137" s="99">
        <v>4.5806918823552997E-8</v>
      </c>
      <c r="AA2137" s="99">
        <v>1.1268706760161401E-8</v>
      </c>
      <c r="AB2137" s="99">
        <v>4.2757303669703198E-9</v>
      </c>
      <c r="AC2137" s="99">
        <v>1.50705369156535E-9</v>
      </c>
    </row>
    <row r="2138" spans="1:29" s="98" customFormat="1" x14ac:dyDescent="0.25">
      <c r="A2138" s="98" t="s">
        <v>15</v>
      </c>
      <c r="B2138" s="98" t="s">
        <v>238</v>
      </c>
      <c r="C2138" s="98" t="s">
        <v>298</v>
      </c>
      <c r="D2138" s="98">
        <v>2015</v>
      </c>
      <c r="E2138" s="98">
        <v>2016</v>
      </c>
      <c r="F2138" s="98" t="s">
        <v>272</v>
      </c>
      <c r="G2138" s="98" t="s">
        <v>273</v>
      </c>
      <c r="H2138" s="98" t="s">
        <v>274</v>
      </c>
      <c r="I2138" s="99">
        <f t="shared" si="84"/>
        <v>0</v>
      </c>
      <c r="J2138" s="99">
        <f t="shared" si="84"/>
        <v>0</v>
      </c>
      <c r="K2138" s="99">
        <f t="shared" si="84"/>
        <v>0</v>
      </c>
      <c r="L2138" s="99">
        <f t="shared" si="84"/>
        <v>0</v>
      </c>
      <c r="M2138" s="99">
        <f t="shared" si="84"/>
        <v>0</v>
      </c>
      <c r="N2138" s="99">
        <f t="shared" si="83"/>
        <v>0</v>
      </c>
      <c r="O2138" s="99">
        <f t="shared" si="83"/>
        <v>0</v>
      </c>
      <c r="P2138" s="99">
        <f t="shared" si="83"/>
        <v>0</v>
      </c>
      <c r="Q2138" s="99">
        <f t="shared" si="83"/>
        <v>0</v>
      </c>
      <c r="R2138" s="99">
        <f t="shared" si="83"/>
        <v>0</v>
      </c>
      <c r="S2138" s="101"/>
      <c r="T2138" s="99">
        <v>0</v>
      </c>
      <c r="U2138" s="99">
        <v>0</v>
      </c>
      <c r="V2138" s="99">
        <v>0</v>
      </c>
      <c r="W2138" s="99">
        <v>0</v>
      </c>
      <c r="X2138" s="99">
        <v>0</v>
      </c>
      <c r="Y2138" s="99">
        <v>0</v>
      </c>
      <c r="Z2138" s="99">
        <v>0</v>
      </c>
      <c r="AA2138" s="99">
        <v>0</v>
      </c>
      <c r="AB2138" s="99">
        <v>0</v>
      </c>
      <c r="AC2138" s="99">
        <v>0</v>
      </c>
    </row>
    <row r="2139" spans="1:29" s="98" customFormat="1" x14ac:dyDescent="0.25">
      <c r="A2139" s="98" t="s">
        <v>15</v>
      </c>
      <c r="B2139" s="98" t="s">
        <v>238</v>
      </c>
      <c r="C2139" s="98" t="s">
        <v>298</v>
      </c>
      <c r="D2139" s="98">
        <v>2015</v>
      </c>
      <c r="E2139" s="98">
        <v>2016</v>
      </c>
      <c r="F2139" s="98" t="s">
        <v>272</v>
      </c>
      <c r="G2139" s="98" t="s">
        <v>273</v>
      </c>
      <c r="H2139" s="98" t="s">
        <v>275</v>
      </c>
      <c r="I2139" s="99">
        <f t="shared" si="84"/>
        <v>6.6782822085889575E-3</v>
      </c>
      <c r="J2139" s="99">
        <f t="shared" si="84"/>
        <v>2.4203713701431497E-4</v>
      </c>
      <c r="K2139" s="99">
        <f t="shared" si="84"/>
        <v>7.1235010224948876E-5</v>
      </c>
      <c r="L2139" s="99">
        <f t="shared" si="84"/>
        <v>2.2382364008179959E-5</v>
      </c>
      <c r="M2139" s="99">
        <f t="shared" si="84"/>
        <v>7.8925153374233135E-6</v>
      </c>
      <c r="N2139" s="99">
        <f t="shared" si="83"/>
        <v>6.1116400817995909E-7</v>
      </c>
      <c r="O2139" s="99">
        <f t="shared" si="83"/>
        <v>3.1205791411042944E-7</v>
      </c>
      <c r="P2139" s="99">
        <f t="shared" si="83"/>
        <v>8.6210552147239267E-8</v>
      </c>
      <c r="Q2139" s="99">
        <f t="shared" si="83"/>
        <v>3.4403271983640082E-8</v>
      </c>
      <c r="R2139" s="99">
        <f t="shared" si="83"/>
        <v>1.3639885480572598E-8</v>
      </c>
      <c r="S2139" s="101"/>
      <c r="T2139" s="99">
        <v>1.6500000000000001E-6</v>
      </c>
      <c r="U2139" s="99">
        <v>5.9800000000000006E-8</v>
      </c>
      <c r="V2139" s="99">
        <v>1.7599999999999999E-8</v>
      </c>
      <c r="W2139" s="99">
        <v>5.5299999999999997E-9</v>
      </c>
      <c r="X2139" s="99">
        <v>1.9500000000000001E-9</v>
      </c>
      <c r="Y2139" s="99">
        <v>1.51E-10</v>
      </c>
      <c r="Z2139" s="99">
        <v>7.7099999999999997E-11</v>
      </c>
      <c r="AA2139" s="99">
        <v>2.13E-11</v>
      </c>
      <c r="AB2139" s="99">
        <v>8.4999999999999997E-12</v>
      </c>
      <c r="AC2139" s="99">
        <v>3.37E-12</v>
      </c>
    </row>
    <row r="2140" spans="1:29" s="98" customFormat="1" x14ac:dyDescent="0.25">
      <c r="A2140" s="98" t="s">
        <v>15</v>
      </c>
      <c r="B2140" s="98" t="s">
        <v>238</v>
      </c>
      <c r="C2140" s="98" t="s">
        <v>298</v>
      </c>
      <c r="D2140" s="98">
        <v>2015</v>
      </c>
      <c r="E2140" s="98">
        <v>2016</v>
      </c>
      <c r="F2140" s="98" t="s">
        <v>272</v>
      </c>
      <c r="G2140" s="98" t="s">
        <v>273</v>
      </c>
      <c r="H2140" s="98" t="s">
        <v>276</v>
      </c>
      <c r="I2140" s="99">
        <f t="shared" si="84"/>
        <v>0.16027877300613497</v>
      </c>
      <c r="J2140" s="99">
        <f t="shared" si="84"/>
        <v>4.937881390593047E-2</v>
      </c>
      <c r="K2140" s="99">
        <f t="shared" si="84"/>
        <v>2.9020171779141107E-2</v>
      </c>
      <c r="L2140" s="99">
        <f t="shared" si="84"/>
        <v>1.8213496932515338E-2</v>
      </c>
      <c r="M2140" s="99">
        <f t="shared" si="84"/>
        <v>7.8925153374233125E-3</v>
      </c>
      <c r="N2140" s="99">
        <f t="shared" si="83"/>
        <v>4.7355092024539875E-4</v>
      </c>
      <c r="O2140" s="99">
        <f t="shared" si="83"/>
        <v>1.6877840490797546E-4</v>
      </c>
      <c r="P2140" s="99">
        <f t="shared" si="83"/>
        <v>3.8045971370143147E-5</v>
      </c>
      <c r="Q2140" s="99">
        <f t="shared" si="83"/>
        <v>1.2870871165644174E-5</v>
      </c>
      <c r="R2140" s="99">
        <f t="shared" si="83"/>
        <v>4.4521881390593048E-6</v>
      </c>
      <c r="S2140" s="101"/>
      <c r="T2140" s="99">
        <v>3.96E-5</v>
      </c>
      <c r="U2140" s="99">
        <v>1.22E-5</v>
      </c>
      <c r="V2140" s="99">
        <v>7.17E-6</v>
      </c>
      <c r="W2140" s="99">
        <v>4.5000000000000001E-6</v>
      </c>
      <c r="X2140" s="99">
        <v>1.95E-6</v>
      </c>
      <c r="Y2140" s="99">
        <v>1.17E-7</v>
      </c>
      <c r="Z2140" s="99">
        <v>4.1700000000000003E-8</v>
      </c>
      <c r="AA2140" s="99">
        <v>9.3999999999999998E-9</v>
      </c>
      <c r="AB2140" s="99">
        <v>3.1800000000000002E-9</v>
      </c>
      <c r="AC2140" s="99">
        <v>1.0999999999999999E-9</v>
      </c>
    </row>
    <row r="2141" spans="1:29" s="98" customFormat="1" x14ac:dyDescent="0.25">
      <c r="A2141" s="98" t="s">
        <v>15</v>
      </c>
      <c r="B2141" s="98" t="s">
        <v>238</v>
      </c>
      <c r="C2141" s="98" t="s">
        <v>298</v>
      </c>
      <c r="D2141" s="98">
        <v>2015</v>
      </c>
      <c r="E2141" s="98">
        <v>2016</v>
      </c>
      <c r="F2141" s="98" t="s">
        <v>272</v>
      </c>
      <c r="G2141" s="98" t="s">
        <v>277</v>
      </c>
      <c r="H2141" s="98" t="s">
        <v>274</v>
      </c>
      <c r="I2141" s="99">
        <f t="shared" si="84"/>
        <v>2.4244188139059306E-2</v>
      </c>
      <c r="J2141" s="99">
        <f t="shared" si="84"/>
        <v>5.3831002044989777E-3</v>
      </c>
      <c r="K2141" s="99">
        <f t="shared" si="84"/>
        <v>2.416323926380368E-3</v>
      </c>
      <c r="L2141" s="99">
        <f t="shared" si="84"/>
        <v>1.780875255623722E-3</v>
      </c>
      <c r="M2141" s="99">
        <f t="shared" si="84"/>
        <v>7.4068220858895708E-4</v>
      </c>
      <c r="N2141" s="99">
        <f t="shared" si="83"/>
        <v>2.0561014314928425E-5</v>
      </c>
      <c r="O2141" s="99">
        <f t="shared" si="83"/>
        <v>1.3761308793456031E-5</v>
      </c>
      <c r="P2141" s="99">
        <f t="shared" si="83"/>
        <v>2.9424916155419223E-6</v>
      </c>
      <c r="Q2141" s="99">
        <f t="shared" si="83"/>
        <v>9.3091206543967287E-7</v>
      </c>
      <c r="R2141" s="99">
        <f t="shared" si="83"/>
        <v>3.1003419222903886E-7</v>
      </c>
      <c r="S2141" s="101"/>
      <c r="T2141" s="99">
        <v>5.9900000000000002E-6</v>
      </c>
      <c r="U2141" s="99">
        <v>1.33E-6</v>
      </c>
      <c r="V2141" s="99">
        <v>5.9699999999999996E-7</v>
      </c>
      <c r="W2141" s="99">
        <v>4.4000000000000002E-7</v>
      </c>
      <c r="X2141" s="99">
        <v>1.8300000000000001E-7</v>
      </c>
      <c r="Y2141" s="99">
        <v>5.0799999999999998E-9</v>
      </c>
      <c r="Z2141" s="99">
        <v>3.3999999999999998E-9</v>
      </c>
      <c r="AA2141" s="99">
        <v>7.2699999999999997E-10</v>
      </c>
      <c r="AB2141" s="99">
        <v>2.3000000000000001E-10</v>
      </c>
      <c r="AC2141" s="99">
        <v>7.6599999999999999E-11</v>
      </c>
    </row>
    <row r="2142" spans="1:29" s="98" customFormat="1" x14ac:dyDescent="0.25">
      <c r="A2142" s="98" t="s">
        <v>15</v>
      </c>
      <c r="B2142" s="98" t="s">
        <v>238</v>
      </c>
      <c r="C2142" s="98" t="s">
        <v>298</v>
      </c>
      <c r="D2142" s="98">
        <v>2015</v>
      </c>
      <c r="E2142" s="98">
        <v>2016</v>
      </c>
      <c r="F2142" s="98" t="s">
        <v>272</v>
      </c>
      <c r="G2142" s="98" t="s">
        <v>277</v>
      </c>
      <c r="H2142" s="98" t="s">
        <v>275</v>
      </c>
      <c r="I2142" s="99">
        <f t="shared" si="84"/>
        <v>3.9826846625766875E-2</v>
      </c>
      <c r="J2142" s="99">
        <f t="shared" si="84"/>
        <v>1.1292368098159511E-2</v>
      </c>
      <c r="K2142" s="99">
        <f t="shared" si="84"/>
        <v>5.1807280163599185E-3</v>
      </c>
      <c r="L2142" s="99">
        <f t="shared" si="84"/>
        <v>3.9017357873210633E-3</v>
      </c>
      <c r="M2142" s="99">
        <f t="shared" si="84"/>
        <v>1.6311198364008181E-3</v>
      </c>
      <c r="N2142" s="99">
        <f t="shared" si="83"/>
        <v>5.5045235173824126E-5</v>
      </c>
      <c r="O2142" s="99">
        <f t="shared" si="83"/>
        <v>2.8210683026584869E-5</v>
      </c>
      <c r="P2142" s="99">
        <f t="shared" si="83"/>
        <v>5.8687934560327196E-6</v>
      </c>
      <c r="Q2142" s="99">
        <f t="shared" si="83"/>
        <v>1.8253971370143149E-6</v>
      </c>
      <c r="R2142" s="99">
        <f t="shared" si="83"/>
        <v>5.9497423312883439E-7</v>
      </c>
      <c r="S2142" s="101"/>
      <c r="T2142" s="99">
        <v>9.8400000000000007E-6</v>
      </c>
      <c r="U2142" s="99">
        <v>2.79E-6</v>
      </c>
      <c r="V2142" s="99">
        <v>1.28E-6</v>
      </c>
      <c r="W2142" s="99">
        <v>9.64E-7</v>
      </c>
      <c r="X2142" s="99">
        <v>4.03E-7</v>
      </c>
      <c r="Y2142" s="99">
        <v>1.3599999999999999E-8</v>
      </c>
      <c r="Z2142" s="99">
        <v>6.9699999999999997E-9</v>
      </c>
      <c r="AA2142" s="99">
        <v>1.45E-9</v>
      </c>
      <c r="AB2142" s="99">
        <v>4.5099999999999999E-10</v>
      </c>
      <c r="AC2142" s="99">
        <v>1.4700000000000001E-10</v>
      </c>
    </row>
    <row r="2143" spans="1:29" s="98" customFormat="1" x14ac:dyDescent="0.25">
      <c r="A2143" s="98" t="s">
        <v>15</v>
      </c>
      <c r="B2143" s="98" t="s">
        <v>238</v>
      </c>
      <c r="C2143" s="98" t="s">
        <v>298</v>
      </c>
      <c r="D2143" s="98">
        <v>2015</v>
      </c>
      <c r="E2143" s="98">
        <v>2016</v>
      </c>
      <c r="F2143" s="98" t="s">
        <v>272</v>
      </c>
      <c r="G2143" s="98" t="s">
        <v>277</v>
      </c>
      <c r="H2143" s="98" t="s">
        <v>276</v>
      </c>
      <c r="I2143" s="99">
        <f t="shared" si="84"/>
        <v>5.7878445807770962E-2</v>
      </c>
      <c r="J2143" s="99">
        <f t="shared" si="84"/>
        <v>1.8415869120654394E-2</v>
      </c>
      <c r="K2143" s="99">
        <f t="shared" si="84"/>
        <v>1.3235141104294478E-2</v>
      </c>
      <c r="L2143" s="99">
        <f t="shared" si="84"/>
        <v>6.6378077709611455E-3</v>
      </c>
      <c r="M2143" s="99">
        <f t="shared" si="84"/>
        <v>2.8372580777096118E-3</v>
      </c>
      <c r="N2143" s="99">
        <f t="shared" si="83"/>
        <v>3.6224621676891617E-4</v>
      </c>
      <c r="O2143" s="99">
        <f t="shared" si="83"/>
        <v>6.0306912065439675E-5</v>
      </c>
      <c r="P2143" s="99">
        <f t="shared" si="83"/>
        <v>1.3680359918200408E-5</v>
      </c>
      <c r="Q2143" s="99">
        <f t="shared" si="83"/>
        <v>4.4926625766871165E-6</v>
      </c>
      <c r="R2143" s="99">
        <f t="shared" si="83"/>
        <v>1.4975541922290389E-6</v>
      </c>
      <c r="S2143" s="101"/>
      <c r="T2143" s="99">
        <v>1.43E-5</v>
      </c>
      <c r="U2143" s="99">
        <v>4.5499999999999996E-6</v>
      </c>
      <c r="V2143" s="99">
        <v>3.27E-6</v>
      </c>
      <c r="W2143" s="99">
        <v>1.64E-6</v>
      </c>
      <c r="X2143" s="99">
        <v>7.0100000000000004E-7</v>
      </c>
      <c r="Y2143" s="99">
        <v>8.9500000000000001E-8</v>
      </c>
      <c r="Z2143" s="99">
        <v>1.4899999999999999E-8</v>
      </c>
      <c r="AA2143" s="99">
        <v>3.3799999999999999E-9</v>
      </c>
      <c r="AB2143" s="99">
        <v>1.1100000000000001E-9</v>
      </c>
      <c r="AC2143" s="99">
        <v>3.7000000000000001E-10</v>
      </c>
    </row>
    <row r="2144" spans="1:29" s="98" customFormat="1" x14ac:dyDescent="0.25">
      <c r="A2144" s="98" t="s">
        <v>15</v>
      </c>
      <c r="B2144" s="98" t="s">
        <v>238</v>
      </c>
      <c r="C2144" s="98" t="s">
        <v>298</v>
      </c>
      <c r="D2144" s="98">
        <v>2015</v>
      </c>
      <c r="E2144" s="98">
        <v>2016</v>
      </c>
      <c r="F2144" s="98" t="s">
        <v>272</v>
      </c>
      <c r="G2144" s="98" t="s">
        <v>278</v>
      </c>
      <c r="H2144" s="98" t="s">
        <v>274</v>
      </c>
      <c r="I2144" s="99">
        <f t="shared" si="84"/>
        <v>1.0257156520371246E-2</v>
      </c>
      <c r="J2144" s="99">
        <f t="shared" si="84"/>
        <v>2.277465471134184E-3</v>
      </c>
      <c r="K2144" s="99">
        <f t="shared" si="84"/>
        <v>1.0222908919301555E-3</v>
      </c>
      <c r="L2144" s="99">
        <f t="shared" si="84"/>
        <v>7.5344722353311256E-4</v>
      </c>
      <c r="M2144" s="99">
        <f t="shared" si="84"/>
        <v>3.1336554978763558E-4</v>
      </c>
      <c r="N2144" s="99">
        <f t="shared" si="83"/>
        <v>8.6988906717004899E-6</v>
      </c>
      <c r="O2144" s="99">
        <f t="shared" si="83"/>
        <v>5.8220921818467899E-6</v>
      </c>
      <c r="P2144" s="99">
        <f t="shared" si="83"/>
        <v>1.2449002988831207E-6</v>
      </c>
      <c r="Q2144" s="99">
        <f t="shared" si="83"/>
        <v>3.9384741230140003E-7</v>
      </c>
      <c r="R2144" s="99">
        <f t="shared" si="83"/>
        <v>1.3116831209690104E-7</v>
      </c>
      <c r="S2144" s="101"/>
      <c r="T2144" s="99">
        <v>2.5342307692307698E-6</v>
      </c>
      <c r="U2144" s="99">
        <v>5.6269230769230795E-7</v>
      </c>
      <c r="V2144" s="99">
        <v>2.5257692307692299E-7</v>
      </c>
      <c r="W2144" s="99">
        <v>1.86153846153846E-7</v>
      </c>
      <c r="X2144" s="99">
        <v>7.7423076923076894E-8</v>
      </c>
      <c r="Y2144" s="99">
        <v>2.14923076923077E-9</v>
      </c>
      <c r="Z2144" s="99">
        <v>1.4384615384615401E-9</v>
      </c>
      <c r="AA2144" s="99">
        <v>3.0757692307692299E-10</v>
      </c>
      <c r="AB2144" s="99">
        <v>9.7307692307692302E-11</v>
      </c>
      <c r="AC2144" s="99">
        <v>3.2407692307692298E-11</v>
      </c>
    </row>
    <row r="2145" spans="1:29" s="98" customFormat="1" x14ac:dyDescent="0.25">
      <c r="A2145" s="98" t="s">
        <v>15</v>
      </c>
      <c r="B2145" s="98" t="s">
        <v>238</v>
      </c>
      <c r="C2145" s="98" t="s">
        <v>298</v>
      </c>
      <c r="D2145" s="98">
        <v>2015</v>
      </c>
      <c r="E2145" s="98">
        <v>2016</v>
      </c>
      <c r="F2145" s="98" t="s">
        <v>272</v>
      </c>
      <c r="G2145" s="98" t="s">
        <v>278</v>
      </c>
      <c r="H2145" s="98" t="s">
        <v>275</v>
      </c>
      <c r="I2145" s="99">
        <f t="shared" si="84"/>
        <v>1.6849819726285971E-2</v>
      </c>
      <c r="J2145" s="99">
        <f t="shared" si="84"/>
        <v>4.77754034922135E-3</v>
      </c>
      <c r="K2145" s="99">
        <f t="shared" si="84"/>
        <v>2.1918464684599673E-3</v>
      </c>
      <c r="L2145" s="99">
        <f t="shared" si="84"/>
        <v>1.6507343715589119E-3</v>
      </c>
      <c r="M2145" s="99">
        <f t="shared" si="84"/>
        <v>6.9008916155419229E-4</v>
      </c>
      <c r="N2145" s="99">
        <f t="shared" si="83"/>
        <v>2.3288368727387122E-5</v>
      </c>
      <c r="O2145" s="99">
        <f t="shared" si="83"/>
        <v>1.1935288972785891E-5</v>
      </c>
      <c r="P2145" s="99">
        <f t="shared" si="83"/>
        <v>2.4829510775523024E-6</v>
      </c>
      <c r="Q2145" s="99">
        <f t="shared" si="83"/>
        <v>7.7228340412143969E-7</v>
      </c>
      <c r="R2145" s="99">
        <f t="shared" si="83"/>
        <v>2.5171986786219921E-7</v>
      </c>
      <c r="S2145" s="101"/>
      <c r="T2145" s="99">
        <v>4.1630769230769202E-6</v>
      </c>
      <c r="U2145" s="99">
        <v>1.18038461538462E-6</v>
      </c>
      <c r="V2145" s="99">
        <v>5.4153846153846201E-7</v>
      </c>
      <c r="W2145" s="99">
        <v>4.07846153846154E-7</v>
      </c>
      <c r="X2145" s="99">
        <v>1.705E-7</v>
      </c>
      <c r="Y2145" s="99">
        <v>5.7538461538461503E-9</v>
      </c>
      <c r="Z2145" s="99">
        <v>2.9488461538461502E-9</v>
      </c>
      <c r="AA2145" s="99">
        <v>6.1346153846153795E-10</v>
      </c>
      <c r="AB2145" s="99">
        <v>1.90807692307692E-10</v>
      </c>
      <c r="AC2145" s="99">
        <v>6.2192307692307703E-11</v>
      </c>
    </row>
    <row r="2146" spans="1:29" s="98" customFormat="1" x14ac:dyDescent="0.25">
      <c r="A2146" s="98" t="s">
        <v>15</v>
      </c>
      <c r="B2146" s="98" t="s">
        <v>238</v>
      </c>
      <c r="C2146" s="98" t="s">
        <v>298</v>
      </c>
      <c r="D2146" s="98">
        <v>2015</v>
      </c>
      <c r="E2146" s="98">
        <v>2016</v>
      </c>
      <c r="F2146" s="98" t="s">
        <v>272</v>
      </c>
      <c r="G2146" s="98" t="s">
        <v>278</v>
      </c>
      <c r="H2146" s="98" t="s">
        <v>276</v>
      </c>
      <c r="I2146" s="99">
        <f t="shared" si="84"/>
        <v>2.4487034764826176E-2</v>
      </c>
      <c r="J2146" s="99">
        <f t="shared" si="84"/>
        <v>7.7913292433537847E-3</v>
      </c>
      <c r="K2146" s="99">
        <f t="shared" si="84"/>
        <v>5.5994827748938238E-3</v>
      </c>
      <c r="L2146" s="99">
        <f t="shared" si="84"/>
        <v>2.8083032877143314E-3</v>
      </c>
      <c r="M2146" s="99">
        <f t="shared" si="84"/>
        <v>1.2003784174925277E-3</v>
      </c>
      <c r="N2146" s="99">
        <f t="shared" si="83"/>
        <v>1.532580147868491E-4</v>
      </c>
      <c r="O2146" s="99">
        <f t="shared" si="83"/>
        <v>2.551446279691677E-5</v>
      </c>
      <c r="P2146" s="99">
        <f t="shared" si="83"/>
        <v>5.7878445807770962E-6</v>
      </c>
      <c r="Q2146" s="99">
        <f t="shared" si="83"/>
        <v>1.9007418593676279E-6</v>
      </c>
      <c r="R2146" s="99">
        <f t="shared" si="83"/>
        <v>6.3358061978921062E-7</v>
      </c>
      <c r="S2146" s="101"/>
      <c r="T2146" s="99">
        <v>6.0499999999999997E-6</v>
      </c>
      <c r="U2146" s="99">
        <v>1.9250000000000002E-6</v>
      </c>
      <c r="V2146" s="99">
        <v>1.38346153846154E-6</v>
      </c>
      <c r="W2146" s="99">
        <v>6.93846153846154E-7</v>
      </c>
      <c r="X2146" s="99">
        <v>2.9657692307692301E-7</v>
      </c>
      <c r="Y2146" s="99">
        <v>3.7865384615384602E-8</v>
      </c>
      <c r="Z2146" s="99">
        <v>6.3038461538461503E-9</v>
      </c>
      <c r="AA2146" s="99">
        <v>1.43E-9</v>
      </c>
      <c r="AB2146" s="99">
        <v>4.69615384615385E-10</v>
      </c>
      <c r="AC2146" s="99">
        <v>1.56538461538462E-10</v>
      </c>
    </row>
    <row r="2147" spans="1:29" s="98" customFormat="1" x14ac:dyDescent="0.25">
      <c r="A2147" s="98" t="s">
        <v>15</v>
      </c>
      <c r="B2147" s="98" t="s">
        <v>238</v>
      </c>
      <c r="C2147" s="98" t="s">
        <v>298</v>
      </c>
      <c r="D2147" s="98">
        <v>2015</v>
      </c>
      <c r="E2147" s="98">
        <v>2016</v>
      </c>
      <c r="F2147" s="98" t="s">
        <v>279</v>
      </c>
      <c r="G2147" s="98" t="s">
        <v>273</v>
      </c>
      <c r="H2147" s="98" t="s">
        <v>274</v>
      </c>
      <c r="I2147" s="99">
        <f t="shared" si="84"/>
        <v>0</v>
      </c>
      <c r="J2147" s="99">
        <f t="shared" si="84"/>
        <v>0</v>
      </c>
      <c r="K2147" s="99">
        <f t="shared" si="84"/>
        <v>0</v>
      </c>
      <c r="L2147" s="99">
        <f t="shared" si="84"/>
        <v>0</v>
      </c>
      <c r="M2147" s="99">
        <f t="shared" si="84"/>
        <v>0</v>
      </c>
      <c r="N2147" s="99">
        <f t="shared" si="83"/>
        <v>0</v>
      </c>
      <c r="O2147" s="99">
        <f t="shared" si="83"/>
        <v>0</v>
      </c>
      <c r="P2147" s="99">
        <f t="shared" si="83"/>
        <v>0</v>
      </c>
      <c r="Q2147" s="99">
        <f t="shared" si="83"/>
        <v>0</v>
      </c>
      <c r="R2147" s="99">
        <f t="shared" si="83"/>
        <v>0</v>
      </c>
      <c r="S2147" s="101"/>
      <c r="T2147" s="99">
        <v>0</v>
      </c>
      <c r="U2147" s="99">
        <v>0</v>
      </c>
      <c r="V2147" s="99">
        <v>0</v>
      </c>
      <c r="W2147" s="99">
        <v>0</v>
      </c>
      <c r="X2147" s="99">
        <v>0</v>
      </c>
      <c r="Y2147" s="99">
        <v>0</v>
      </c>
      <c r="Z2147" s="99">
        <v>0</v>
      </c>
      <c r="AA2147" s="99">
        <v>0</v>
      </c>
      <c r="AB2147" s="99">
        <v>0</v>
      </c>
      <c r="AC2147" s="99">
        <v>0</v>
      </c>
    </row>
    <row r="2148" spans="1:29" s="98" customFormat="1" x14ac:dyDescent="0.25">
      <c r="A2148" s="98" t="s">
        <v>15</v>
      </c>
      <c r="B2148" s="98" t="s">
        <v>238</v>
      </c>
      <c r="C2148" s="98" t="s">
        <v>298</v>
      </c>
      <c r="D2148" s="98">
        <v>2015</v>
      </c>
      <c r="E2148" s="98">
        <v>2016</v>
      </c>
      <c r="F2148" s="98" t="s">
        <v>279</v>
      </c>
      <c r="G2148" s="98" t="s">
        <v>273</v>
      </c>
      <c r="H2148" s="98" t="s">
        <v>275</v>
      </c>
      <c r="I2148" s="99">
        <f t="shared" si="84"/>
        <v>6.6782822085889575E-3</v>
      </c>
      <c r="J2148" s="99">
        <f t="shared" si="84"/>
        <v>2.4203713701431497E-4</v>
      </c>
      <c r="K2148" s="99">
        <f t="shared" si="84"/>
        <v>7.0425521472392642E-5</v>
      </c>
      <c r="L2148" s="99">
        <f t="shared" si="84"/>
        <v>2.1046707566462169E-5</v>
      </c>
      <c r="M2148" s="99">
        <f t="shared" si="84"/>
        <v>2.3232327198364008E-6</v>
      </c>
      <c r="N2148" s="99">
        <f t="shared" si="83"/>
        <v>0</v>
      </c>
      <c r="O2148" s="99">
        <f t="shared" si="83"/>
        <v>0</v>
      </c>
      <c r="P2148" s="99">
        <f t="shared" si="83"/>
        <v>0</v>
      </c>
      <c r="Q2148" s="99">
        <f t="shared" si="83"/>
        <v>0</v>
      </c>
      <c r="R2148" s="99">
        <f t="shared" si="83"/>
        <v>0</v>
      </c>
      <c r="S2148" s="101"/>
      <c r="T2148" s="99">
        <v>1.6500000000000001E-6</v>
      </c>
      <c r="U2148" s="99">
        <v>5.9800000000000006E-8</v>
      </c>
      <c r="V2148" s="99">
        <v>1.74E-8</v>
      </c>
      <c r="W2148" s="99">
        <v>5.2000000000000002E-9</v>
      </c>
      <c r="X2148" s="99">
        <v>5.7399999999999998E-10</v>
      </c>
      <c r="Y2148" s="99">
        <v>0</v>
      </c>
      <c r="Z2148" s="99">
        <v>0</v>
      </c>
      <c r="AA2148" s="99">
        <v>0</v>
      </c>
      <c r="AB2148" s="99">
        <v>0</v>
      </c>
      <c r="AC2148" s="99">
        <v>0</v>
      </c>
    </row>
    <row r="2149" spans="1:29" s="98" customFormat="1" x14ac:dyDescent="0.25">
      <c r="A2149" s="98" t="s">
        <v>15</v>
      </c>
      <c r="B2149" s="98" t="s">
        <v>238</v>
      </c>
      <c r="C2149" s="98" t="s">
        <v>298</v>
      </c>
      <c r="D2149" s="98">
        <v>2015</v>
      </c>
      <c r="E2149" s="98">
        <v>2016</v>
      </c>
      <c r="F2149" s="98" t="s">
        <v>279</v>
      </c>
      <c r="G2149" s="98" t="s">
        <v>273</v>
      </c>
      <c r="H2149" s="98" t="s">
        <v>276</v>
      </c>
      <c r="I2149" s="99">
        <f t="shared" si="84"/>
        <v>0.16027877300613497</v>
      </c>
      <c r="J2149" s="99">
        <f t="shared" si="84"/>
        <v>4.937881390593047E-2</v>
      </c>
      <c r="K2149" s="99">
        <f t="shared" si="84"/>
        <v>2.9020171779141107E-2</v>
      </c>
      <c r="L2149" s="99">
        <f t="shared" si="84"/>
        <v>1.8132548057259716E-2</v>
      </c>
      <c r="M2149" s="99">
        <f t="shared" si="84"/>
        <v>7.8115664621676902E-3</v>
      </c>
      <c r="N2149" s="99">
        <f t="shared" si="83"/>
        <v>4.5331370143149286E-4</v>
      </c>
      <c r="O2149" s="99">
        <f t="shared" si="83"/>
        <v>1.5461235173824131E-4</v>
      </c>
      <c r="P2149" s="99">
        <f t="shared" si="83"/>
        <v>3.4686593047034766E-5</v>
      </c>
      <c r="Q2149" s="99">
        <f t="shared" si="83"/>
        <v>1.1494740286298569E-5</v>
      </c>
      <c r="R2149" s="99">
        <f t="shared" si="83"/>
        <v>3.9462576687116567E-6</v>
      </c>
      <c r="S2149" s="101"/>
      <c r="T2149" s="99">
        <v>3.96E-5</v>
      </c>
      <c r="U2149" s="99">
        <v>1.22E-5</v>
      </c>
      <c r="V2149" s="99">
        <v>7.17E-6</v>
      </c>
      <c r="W2149" s="99">
        <v>4.4800000000000003E-6</v>
      </c>
      <c r="X2149" s="99">
        <v>1.9300000000000002E-6</v>
      </c>
      <c r="Y2149" s="99">
        <v>1.12E-7</v>
      </c>
      <c r="Z2149" s="99">
        <v>3.8199999999999998E-8</v>
      </c>
      <c r="AA2149" s="99">
        <v>8.57E-9</v>
      </c>
      <c r="AB2149" s="99">
        <v>2.8400000000000001E-9</v>
      </c>
      <c r="AC2149" s="99">
        <v>9.7500000000000005E-10</v>
      </c>
    </row>
    <row r="2150" spans="1:29" s="98" customFormat="1" x14ac:dyDescent="0.25">
      <c r="A2150" s="98" t="s">
        <v>15</v>
      </c>
      <c r="B2150" s="98" t="s">
        <v>238</v>
      </c>
      <c r="C2150" s="98" t="s">
        <v>298</v>
      </c>
      <c r="D2150" s="98">
        <v>2015</v>
      </c>
      <c r="E2150" s="98">
        <v>2016</v>
      </c>
      <c r="F2150" s="98" t="s">
        <v>279</v>
      </c>
      <c r="G2150" s="98" t="s">
        <v>277</v>
      </c>
      <c r="H2150" s="98" t="s">
        <v>274</v>
      </c>
      <c r="I2150" s="99">
        <f t="shared" si="84"/>
        <v>2.4244188139059306E-2</v>
      </c>
      <c r="J2150" s="99">
        <f t="shared" si="84"/>
        <v>5.3831002044989777E-3</v>
      </c>
      <c r="K2150" s="99">
        <f t="shared" si="84"/>
        <v>2.416323926380368E-3</v>
      </c>
      <c r="L2150" s="99">
        <f t="shared" si="84"/>
        <v>1.780875255623722E-3</v>
      </c>
      <c r="M2150" s="99">
        <f t="shared" si="84"/>
        <v>7.3663476482617582E-4</v>
      </c>
      <c r="N2150" s="99">
        <f t="shared" si="83"/>
        <v>1.9103934560327201E-5</v>
      </c>
      <c r="O2150" s="99">
        <f t="shared" si="83"/>
        <v>1.26280245398773E-5</v>
      </c>
      <c r="P2150" s="99">
        <f t="shared" si="83"/>
        <v>2.606553783231084E-6</v>
      </c>
      <c r="Q2150" s="99">
        <f t="shared" si="83"/>
        <v>8.0948875255623722E-7</v>
      </c>
      <c r="R2150" s="99">
        <f t="shared" si="83"/>
        <v>2.6429807770961145E-7</v>
      </c>
      <c r="S2150" s="101"/>
      <c r="T2150" s="99">
        <v>5.9900000000000002E-6</v>
      </c>
      <c r="U2150" s="99">
        <v>1.33E-6</v>
      </c>
      <c r="V2150" s="99">
        <v>5.9699999999999996E-7</v>
      </c>
      <c r="W2150" s="99">
        <v>4.4000000000000002E-7</v>
      </c>
      <c r="X2150" s="99">
        <v>1.8199999999999999E-7</v>
      </c>
      <c r="Y2150" s="99">
        <v>4.7200000000000002E-9</v>
      </c>
      <c r="Z2150" s="99">
        <v>3.12E-9</v>
      </c>
      <c r="AA2150" s="99">
        <v>6.4400000000000005E-10</v>
      </c>
      <c r="AB2150" s="99">
        <v>2.0000000000000001E-10</v>
      </c>
      <c r="AC2150" s="99">
        <v>6.5299999999999997E-11</v>
      </c>
    </row>
    <row r="2151" spans="1:29" s="98" customFormat="1" x14ac:dyDescent="0.25">
      <c r="A2151" s="98" t="s">
        <v>15</v>
      </c>
      <c r="B2151" s="98" t="s">
        <v>238</v>
      </c>
      <c r="C2151" s="98" t="s">
        <v>298</v>
      </c>
      <c r="D2151" s="98">
        <v>2015</v>
      </c>
      <c r="E2151" s="98">
        <v>2016</v>
      </c>
      <c r="F2151" s="98" t="s">
        <v>279</v>
      </c>
      <c r="G2151" s="98" t="s">
        <v>277</v>
      </c>
      <c r="H2151" s="98" t="s">
        <v>275</v>
      </c>
      <c r="I2151" s="99">
        <f t="shared" si="84"/>
        <v>3.9826846625766875E-2</v>
      </c>
      <c r="J2151" s="99">
        <f t="shared" si="84"/>
        <v>1.1292368098159511E-2</v>
      </c>
      <c r="K2151" s="99">
        <f t="shared" si="84"/>
        <v>5.1807280163599185E-3</v>
      </c>
      <c r="L2151" s="99">
        <f t="shared" si="84"/>
        <v>3.8936408997955014E-3</v>
      </c>
      <c r="M2151" s="99">
        <f t="shared" si="84"/>
        <v>1.6189775051124746E-3</v>
      </c>
      <c r="N2151" s="99">
        <f t="shared" si="83"/>
        <v>5.1402535787321065E-5</v>
      </c>
      <c r="O2151" s="99">
        <f t="shared" si="83"/>
        <v>2.5579844580777097E-5</v>
      </c>
      <c r="P2151" s="99">
        <f t="shared" si="83"/>
        <v>5.1402535787321063E-6</v>
      </c>
      <c r="Q2151" s="99">
        <f t="shared" si="83"/>
        <v>1.5987402862985686E-6</v>
      </c>
      <c r="R2151" s="99">
        <f t="shared" si="83"/>
        <v>5.1807280163599181E-7</v>
      </c>
      <c r="S2151" s="101"/>
      <c r="T2151" s="99">
        <v>9.8400000000000007E-6</v>
      </c>
      <c r="U2151" s="99">
        <v>2.79E-6</v>
      </c>
      <c r="V2151" s="99">
        <v>1.28E-6</v>
      </c>
      <c r="W2151" s="99">
        <v>9.6200000000000006E-7</v>
      </c>
      <c r="X2151" s="99">
        <v>3.9999999999999998E-7</v>
      </c>
      <c r="Y2151" s="99">
        <v>1.27E-8</v>
      </c>
      <c r="Z2151" s="99">
        <v>6.3199999999999997E-9</v>
      </c>
      <c r="AA2151" s="99">
        <v>1.27E-9</v>
      </c>
      <c r="AB2151" s="99">
        <v>3.9499999999999998E-10</v>
      </c>
      <c r="AC2151" s="99">
        <v>1.28E-10</v>
      </c>
    </row>
    <row r="2152" spans="1:29" s="98" customFormat="1" x14ac:dyDescent="0.25">
      <c r="A2152" s="98" t="s">
        <v>15</v>
      </c>
      <c r="B2152" s="98" t="s">
        <v>238</v>
      </c>
      <c r="C2152" s="98" t="s">
        <v>298</v>
      </c>
      <c r="D2152" s="98">
        <v>2015</v>
      </c>
      <c r="E2152" s="98">
        <v>2016</v>
      </c>
      <c r="F2152" s="98" t="s">
        <v>279</v>
      </c>
      <c r="G2152" s="98" t="s">
        <v>277</v>
      </c>
      <c r="H2152" s="98" t="s">
        <v>276</v>
      </c>
      <c r="I2152" s="99">
        <f t="shared" si="84"/>
        <v>5.7878445807770962E-2</v>
      </c>
      <c r="J2152" s="99">
        <f t="shared" si="84"/>
        <v>1.8415869120654394E-2</v>
      </c>
      <c r="K2152" s="99">
        <f t="shared" si="84"/>
        <v>1.3235141104294478E-2</v>
      </c>
      <c r="L2152" s="99">
        <f t="shared" si="84"/>
        <v>6.6378077709611455E-3</v>
      </c>
      <c r="M2152" s="99">
        <f t="shared" si="84"/>
        <v>2.8089259713701435E-3</v>
      </c>
      <c r="N2152" s="99">
        <f t="shared" si="83"/>
        <v>3.456516973415133E-4</v>
      </c>
      <c r="O2152" s="99">
        <f t="shared" si="83"/>
        <v>5.5854723926380367E-5</v>
      </c>
      <c r="P2152" s="99">
        <f t="shared" si="83"/>
        <v>1.2263754601226995E-5</v>
      </c>
      <c r="Q2152" s="99">
        <f t="shared" si="83"/>
        <v>3.9786372188139059E-6</v>
      </c>
      <c r="R2152" s="99">
        <f t="shared" si="83"/>
        <v>1.3154192229038856E-6</v>
      </c>
      <c r="S2152" s="101"/>
      <c r="T2152" s="99">
        <v>1.43E-5</v>
      </c>
      <c r="U2152" s="99">
        <v>4.5499999999999996E-6</v>
      </c>
      <c r="V2152" s="99">
        <v>3.27E-6</v>
      </c>
      <c r="W2152" s="99">
        <v>1.64E-6</v>
      </c>
      <c r="X2152" s="99">
        <v>6.9400000000000005E-7</v>
      </c>
      <c r="Y2152" s="99">
        <v>8.5399999999999997E-8</v>
      </c>
      <c r="Z2152" s="99">
        <v>1.3799999999999999E-8</v>
      </c>
      <c r="AA2152" s="99">
        <v>3.0300000000000001E-9</v>
      </c>
      <c r="AB2152" s="99">
        <v>9.8300000000000002E-10</v>
      </c>
      <c r="AC2152" s="99">
        <v>3.2500000000000002E-10</v>
      </c>
    </row>
    <row r="2153" spans="1:29" s="98" customFormat="1" x14ac:dyDescent="0.25">
      <c r="A2153" s="98" t="s">
        <v>15</v>
      </c>
      <c r="B2153" s="98" t="s">
        <v>238</v>
      </c>
      <c r="C2153" s="98" t="s">
        <v>298</v>
      </c>
      <c r="D2153" s="98">
        <v>2015</v>
      </c>
      <c r="E2153" s="98">
        <v>2016</v>
      </c>
      <c r="F2153" s="98" t="s">
        <v>279</v>
      </c>
      <c r="G2153" s="98" t="s">
        <v>278</v>
      </c>
      <c r="H2153" s="98" t="s">
        <v>274</v>
      </c>
      <c r="I2153" s="99">
        <f t="shared" si="84"/>
        <v>1.0257156520371246E-2</v>
      </c>
      <c r="J2153" s="99">
        <f t="shared" si="84"/>
        <v>2.277465471134184E-3</v>
      </c>
      <c r="K2153" s="99">
        <f t="shared" si="84"/>
        <v>1.0222908919301555E-3</v>
      </c>
      <c r="L2153" s="99">
        <f t="shared" si="84"/>
        <v>7.5344722353311256E-4</v>
      </c>
      <c r="M2153" s="99">
        <f t="shared" si="84"/>
        <v>3.1165316973415138E-4</v>
      </c>
      <c r="N2153" s="99">
        <f t="shared" si="83"/>
        <v>8.0824338524461342E-6</v>
      </c>
      <c r="O2153" s="99">
        <f t="shared" si="83"/>
        <v>5.3426257668711657E-6</v>
      </c>
      <c r="P2153" s="99">
        <f t="shared" si="83"/>
        <v>1.1027727544439182E-6</v>
      </c>
      <c r="Q2153" s="99">
        <f t="shared" si="83"/>
        <v>3.4247601069686948E-7</v>
      </c>
      <c r="R2153" s="99">
        <f t="shared" si="83"/>
        <v>1.1181841749252801E-7</v>
      </c>
      <c r="S2153" s="101"/>
      <c r="T2153" s="99">
        <v>2.5342307692307698E-6</v>
      </c>
      <c r="U2153" s="99">
        <v>5.6269230769230795E-7</v>
      </c>
      <c r="V2153" s="99">
        <v>2.5257692307692299E-7</v>
      </c>
      <c r="W2153" s="99">
        <v>1.86153846153846E-7</v>
      </c>
      <c r="X2153" s="99">
        <v>7.7000000000000001E-8</v>
      </c>
      <c r="Y2153" s="99">
        <v>1.9969230769230799E-9</v>
      </c>
      <c r="Z2153" s="99">
        <v>1.32E-9</v>
      </c>
      <c r="AA2153" s="99">
        <v>2.7246153846153799E-10</v>
      </c>
      <c r="AB2153" s="99">
        <v>8.4615384615384596E-11</v>
      </c>
      <c r="AC2153" s="99">
        <v>2.7626923076923099E-11</v>
      </c>
    </row>
    <row r="2154" spans="1:29" s="98" customFormat="1" x14ac:dyDescent="0.25">
      <c r="A2154" s="98" t="s">
        <v>15</v>
      </c>
      <c r="B2154" s="98" t="s">
        <v>238</v>
      </c>
      <c r="C2154" s="98" t="s">
        <v>298</v>
      </c>
      <c r="D2154" s="98">
        <v>2015</v>
      </c>
      <c r="E2154" s="98">
        <v>2016</v>
      </c>
      <c r="F2154" s="98" t="s">
        <v>279</v>
      </c>
      <c r="G2154" s="98" t="s">
        <v>278</v>
      </c>
      <c r="H2154" s="98" t="s">
        <v>275</v>
      </c>
      <c r="I2154" s="99">
        <f t="shared" si="84"/>
        <v>1.6849819726285971E-2</v>
      </c>
      <c r="J2154" s="99">
        <f t="shared" si="84"/>
        <v>4.77754034922135E-3</v>
      </c>
      <c r="K2154" s="99">
        <f t="shared" si="84"/>
        <v>2.1918464684599673E-3</v>
      </c>
      <c r="L2154" s="99">
        <f t="shared" si="84"/>
        <v>1.6473096114519425E-3</v>
      </c>
      <c r="M2154" s="99">
        <f t="shared" si="84"/>
        <v>6.8495202139373819E-4</v>
      </c>
      <c r="N2154" s="99">
        <f t="shared" si="83"/>
        <v>2.1747226679251209E-5</v>
      </c>
      <c r="O2154" s="99">
        <f t="shared" si="83"/>
        <v>1.0822241938021064E-5</v>
      </c>
      <c r="P2154" s="99">
        <f t="shared" si="83"/>
        <v>2.1747226679251208E-6</v>
      </c>
      <c r="Q2154" s="99">
        <f t="shared" si="83"/>
        <v>6.7639012112631913E-7</v>
      </c>
      <c r="R2154" s="99">
        <f t="shared" si="83"/>
        <v>2.1918464684599673E-7</v>
      </c>
      <c r="S2154" s="101"/>
      <c r="T2154" s="99">
        <v>4.1630769230769202E-6</v>
      </c>
      <c r="U2154" s="99">
        <v>1.18038461538462E-6</v>
      </c>
      <c r="V2154" s="99">
        <v>5.4153846153846201E-7</v>
      </c>
      <c r="W2154" s="99">
        <v>4.0699999999999998E-7</v>
      </c>
      <c r="X2154" s="99">
        <v>1.6923076923076899E-7</v>
      </c>
      <c r="Y2154" s="99">
        <v>5.3730769230769197E-9</v>
      </c>
      <c r="Z2154" s="99">
        <v>2.6738461538461498E-9</v>
      </c>
      <c r="AA2154" s="99">
        <v>5.3730769230769197E-10</v>
      </c>
      <c r="AB2154" s="99">
        <v>1.6711538461538501E-10</v>
      </c>
      <c r="AC2154" s="99">
        <v>5.4153846153846203E-11</v>
      </c>
    </row>
    <row r="2155" spans="1:29" s="98" customFormat="1" x14ac:dyDescent="0.25">
      <c r="A2155" s="98" t="s">
        <v>15</v>
      </c>
      <c r="B2155" s="98" t="s">
        <v>238</v>
      </c>
      <c r="C2155" s="98" t="s">
        <v>298</v>
      </c>
      <c r="D2155" s="98">
        <v>2015</v>
      </c>
      <c r="E2155" s="98">
        <v>2016</v>
      </c>
      <c r="F2155" s="98" t="s">
        <v>279</v>
      </c>
      <c r="G2155" s="98" t="s">
        <v>278</v>
      </c>
      <c r="H2155" s="98" t="s">
        <v>276</v>
      </c>
      <c r="I2155" s="99">
        <f t="shared" si="84"/>
        <v>2.4487034764826176E-2</v>
      </c>
      <c r="J2155" s="99">
        <f t="shared" si="84"/>
        <v>7.7913292433537847E-3</v>
      </c>
      <c r="K2155" s="99">
        <f t="shared" si="84"/>
        <v>5.5994827748938238E-3</v>
      </c>
      <c r="L2155" s="99">
        <f t="shared" si="84"/>
        <v>2.8083032877143314E-3</v>
      </c>
      <c r="M2155" s="99">
        <f t="shared" si="84"/>
        <v>1.188391757118139E-3</v>
      </c>
      <c r="N2155" s="99">
        <f t="shared" si="83"/>
        <v>1.4623725656756319E-4</v>
      </c>
      <c r="O2155" s="99">
        <f t="shared" si="83"/>
        <v>2.363084473808401E-5</v>
      </c>
      <c r="P2155" s="99">
        <f t="shared" si="83"/>
        <v>5.1885115620575861E-6</v>
      </c>
      <c r="Q2155" s="99">
        <f t="shared" si="83"/>
        <v>1.6832695925751126E-6</v>
      </c>
      <c r="R2155" s="99">
        <f t="shared" si="83"/>
        <v>5.565235173824131E-7</v>
      </c>
      <c r="S2155" s="101"/>
      <c r="T2155" s="99">
        <v>6.0499999999999997E-6</v>
      </c>
      <c r="U2155" s="99">
        <v>1.9250000000000002E-6</v>
      </c>
      <c r="V2155" s="99">
        <v>1.38346153846154E-6</v>
      </c>
      <c r="W2155" s="99">
        <v>6.93846153846154E-7</v>
      </c>
      <c r="X2155" s="99">
        <v>2.9361538461538499E-7</v>
      </c>
      <c r="Y2155" s="99">
        <v>3.61307692307692E-8</v>
      </c>
      <c r="Z2155" s="99">
        <v>5.83846153846154E-9</v>
      </c>
      <c r="AA2155" s="99">
        <v>1.2819230769230799E-9</v>
      </c>
      <c r="AB2155" s="99">
        <v>4.1588461538461499E-10</v>
      </c>
      <c r="AC2155" s="99">
        <v>1.3749999999999999E-10</v>
      </c>
    </row>
    <row r="2156" spans="1:29" s="98" customFormat="1" x14ac:dyDescent="0.25">
      <c r="A2156" s="98" t="s">
        <v>15</v>
      </c>
      <c r="B2156" s="98" t="s">
        <v>238</v>
      </c>
      <c r="C2156" s="98" t="s">
        <v>298</v>
      </c>
      <c r="D2156" s="98">
        <v>2015</v>
      </c>
      <c r="E2156" s="98">
        <v>2016</v>
      </c>
      <c r="F2156" s="98" t="s">
        <v>280</v>
      </c>
      <c r="G2156" s="98" t="s">
        <v>273</v>
      </c>
      <c r="H2156" s="98" t="s">
        <v>274</v>
      </c>
      <c r="I2156" s="99">
        <f t="shared" si="84"/>
        <v>0</v>
      </c>
      <c r="J2156" s="99">
        <f t="shared" si="84"/>
        <v>0</v>
      </c>
      <c r="K2156" s="99">
        <f t="shared" si="84"/>
        <v>0</v>
      </c>
      <c r="L2156" s="99">
        <f t="shared" si="84"/>
        <v>0</v>
      </c>
      <c r="M2156" s="99">
        <f t="shared" si="84"/>
        <v>0</v>
      </c>
      <c r="N2156" s="99">
        <f t="shared" si="83"/>
        <v>0</v>
      </c>
      <c r="O2156" s="99">
        <f t="shared" si="83"/>
        <v>0</v>
      </c>
      <c r="P2156" s="99">
        <f t="shared" si="83"/>
        <v>0</v>
      </c>
      <c r="Q2156" s="99">
        <f t="shared" si="83"/>
        <v>0</v>
      </c>
      <c r="R2156" s="99">
        <f t="shared" si="83"/>
        <v>0</v>
      </c>
      <c r="S2156" s="101"/>
      <c r="T2156" s="99">
        <v>0</v>
      </c>
      <c r="U2156" s="99">
        <v>0</v>
      </c>
      <c r="V2156" s="99">
        <v>0</v>
      </c>
      <c r="W2156" s="99">
        <v>0</v>
      </c>
      <c r="X2156" s="99">
        <v>0</v>
      </c>
      <c r="Y2156" s="99">
        <v>0</v>
      </c>
      <c r="Z2156" s="99">
        <v>0</v>
      </c>
      <c r="AA2156" s="99">
        <v>0</v>
      </c>
      <c r="AB2156" s="99">
        <v>0</v>
      </c>
      <c r="AC2156" s="99">
        <v>0</v>
      </c>
    </row>
    <row r="2157" spans="1:29" s="98" customFormat="1" x14ac:dyDescent="0.25">
      <c r="A2157" s="98" t="s">
        <v>15</v>
      </c>
      <c r="B2157" s="98" t="s">
        <v>238</v>
      </c>
      <c r="C2157" s="98" t="s">
        <v>298</v>
      </c>
      <c r="D2157" s="98">
        <v>2015</v>
      </c>
      <c r="E2157" s="98">
        <v>2016</v>
      </c>
      <c r="F2157" s="98" t="s">
        <v>280</v>
      </c>
      <c r="G2157" s="98" t="s">
        <v>273</v>
      </c>
      <c r="H2157" s="98" t="s">
        <v>275</v>
      </c>
      <c r="I2157" s="99">
        <f t="shared" si="84"/>
        <v>8.2972597137014319E-13</v>
      </c>
      <c r="J2157" s="99">
        <f t="shared" si="84"/>
        <v>3.4524695296523522E-8</v>
      </c>
      <c r="K2157" s="99">
        <f t="shared" si="84"/>
        <v>2.5377472392638036E-7</v>
      </c>
      <c r="L2157" s="99">
        <f t="shared" si="84"/>
        <v>6.6378077709611457E-7</v>
      </c>
      <c r="M2157" s="99">
        <f t="shared" si="84"/>
        <v>1.566360736196319E-6</v>
      </c>
      <c r="N2157" s="99">
        <f t="shared" si="83"/>
        <v>5.0593047034764825E-7</v>
      </c>
      <c r="O2157" s="99">
        <f t="shared" si="83"/>
        <v>2.9020171779141107E-7</v>
      </c>
      <c r="P2157" s="99">
        <f t="shared" si="83"/>
        <v>8.4591574642126794E-8</v>
      </c>
      <c r="Q2157" s="99">
        <f t="shared" si="83"/>
        <v>3.3553308793456037E-8</v>
      </c>
      <c r="R2157" s="99">
        <f t="shared" si="83"/>
        <v>1.323514110429448E-8</v>
      </c>
      <c r="S2157" s="101"/>
      <c r="T2157" s="99">
        <v>2.05E-16</v>
      </c>
      <c r="U2157" s="99">
        <v>8.5300000000000002E-12</v>
      </c>
      <c r="V2157" s="99">
        <v>6.2700000000000001E-11</v>
      </c>
      <c r="W2157" s="99">
        <v>1.64E-10</v>
      </c>
      <c r="X2157" s="99">
        <v>3.8700000000000001E-10</v>
      </c>
      <c r="Y2157" s="99">
        <v>1.2500000000000001E-10</v>
      </c>
      <c r="Z2157" s="99">
        <v>7.1699999999999995E-11</v>
      </c>
      <c r="AA2157" s="99">
        <v>2.09E-11</v>
      </c>
      <c r="AB2157" s="99">
        <v>8.2899999999999996E-12</v>
      </c>
      <c r="AC2157" s="99">
        <v>3.27E-12</v>
      </c>
    </row>
    <row r="2158" spans="1:29" s="98" customFormat="1" x14ac:dyDescent="0.25">
      <c r="A2158" s="98" t="s">
        <v>15</v>
      </c>
      <c r="B2158" s="98" t="s">
        <v>238</v>
      </c>
      <c r="C2158" s="98" t="s">
        <v>298</v>
      </c>
      <c r="D2158" s="98">
        <v>2015</v>
      </c>
      <c r="E2158" s="98">
        <v>2016</v>
      </c>
      <c r="F2158" s="98" t="s">
        <v>280</v>
      </c>
      <c r="G2158" s="98" t="s">
        <v>273</v>
      </c>
      <c r="H2158" s="98" t="s">
        <v>276</v>
      </c>
      <c r="I2158" s="99">
        <f t="shared" si="84"/>
        <v>5.2212024539877299E-8</v>
      </c>
      <c r="J2158" s="99">
        <f t="shared" si="84"/>
        <v>6.0306912065439682E-6</v>
      </c>
      <c r="K2158" s="99">
        <f t="shared" si="84"/>
        <v>1.9751525562372188E-5</v>
      </c>
      <c r="L2158" s="99">
        <f t="shared" si="84"/>
        <v>3.6548417177914111E-5</v>
      </c>
      <c r="M2158" s="99">
        <f t="shared" si="84"/>
        <v>6.8401799591002037E-5</v>
      </c>
      <c r="N2158" s="99">
        <f t="shared" si="83"/>
        <v>2.1734773006134968E-5</v>
      </c>
      <c r="O2158" s="99">
        <f t="shared" si="83"/>
        <v>1.3194666666666668E-5</v>
      </c>
      <c r="P2158" s="99">
        <f t="shared" si="83"/>
        <v>3.8288817995910024E-6</v>
      </c>
      <c r="Q2158" s="99">
        <f t="shared" si="83"/>
        <v>1.3963680981595092E-6</v>
      </c>
      <c r="R2158" s="99">
        <f t="shared" si="83"/>
        <v>4.9783558282208585E-7</v>
      </c>
      <c r="S2158" s="101"/>
      <c r="T2158" s="99">
        <v>1.29E-11</v>
      </c>
      <c r="U2158" s="99">
        <v>1.49E-9</v>
      </c>
      <c r="V2158" s="99">
        <v>4.8799999999999997E-9</v>
      </c>
      <c r="W2158" s="99">
        <v>9.0300000000000005E-9</v>
      </c>
      <c r="X2158" s="99">
        <v>1.6899999999999999E-8</v>
      </c>
      <c r="Y2158" s="99">
        <v>5.3700000000000003E-9</v>
      </c>
      <c r="Z2158" s="99">
        <v>3.2599999999999999E-9</v>
      </c>
      <c r="AA2158" s="99">
        <v>9.4600000000000004E-10</v>
      </c>
      <c r="AB2158" s="99">
        <v>3.45E-10</v>
      </c>
      <c r="AC2158" s="99">
        <v>1.2299999999999999E-10</v>
      </c>
    </row>
    <row r="2159" spans="1:29" s="98" customFormat="1" x14ac:dyDescent="0.25">
      <c r="A2159" s="98" t="s">
        <v>15</v>
      </c>
      <c r="B2159" s="98" t="s">
        <v>238</v>
      </c>
      <c r="C2159" s="98" t="s">
        <v>298</v>
      </c>
      <c r="D2159" s="98">
        <v>2015</v>
      </c>
      <c r="E2159" s="98">
        <v>2016</v>
      </c>
      <c r="F2159" s="98" t="s">
        <v>280</v>
      </c>
      <c r="G2159" s="98" t="s">
        <v>277</v>
      </c>
      <c r="H2159" s="98" t="s">
        <v>274</v>
      </c>
      <c r="I2159" s="99">
        <f t="shared" si="84"/>
        <v>1.3356564417177914E-8</v>
      </c>
      <c r="J2159" s="99">
        <f t="shared" si="84"/>
        <v>5.5854723926380362E-7</v>
      </c>
      <c r="K2159" s="99">
        <f t="shared" si="84"/>
        <v>1.12518936605317E-6</v>
      </c>
      <c r="L2159" s="99">
        <f t="shared" si="84"/>
        <v>2.3313276073619629E-6</v>
      </c>
      <c r="M2159" s="99">
        <f t="shared" si="84"/>
        <v>3.6305570552147239E-6</v>
      </c>
      <c r="N2159" s="99">
        <f t="shared" si="83"/>
        <v>1.3356564417177914E-6</v>
      </c>
      <c r="O2159" s="99">
        <f t="shared" si="83"/>
        <v>1.0118609406952965E-6</v>
      </c>
      <c r="P2159" s="99">
        <f t="shared" si="83"/>
        <v>3.2946192229038854E-7</v>
      </c>
      <c r="Q2159" s="99">
        <f t="shared" si="83"/>
        <v>1.2263754601226994E-7</v>
      </c>
      <c r="R2159" s="99">
        <f t="shared" si="83"/>
        <v>4.4926625766871164E-8</v>
      </c>
      <c r="S2159" s="101"/>
      <c r="T2159" s="99">
        <v>3.3000000000000001E-12</v>
      </c>
      <c r="U2159" s="99">
        <v>1.3799999999999999E-10</v>
      </c>
      <c r="V2159" s="99">
        <v>2.7800000000000002E-10</v>
      </c>
      <c r="W2159" s="99">
        <v>5.7599999999999998E-10</v>
      </c>
      <c r="X2159" s="99">
        <v>8.97E-10</v>
      </c>
      <c r="Y2159" s="99">
        <v>3.3E-10</v>
      </c>
      <c r="Z2159" s="99">
        <v>2.5000000000000002E-10</v>
      </c>
      <c r="AA2159" s="99">
        <v>8.1399999999999998E-11</v>
      </c>
      <c r="AB2159" s="99">
        <v>3.0300000000000001E-11</v>
      </c>
      <c r="AC2159" s="99">
        <v>1.1100000000000001E-11</v>
      </c>
    </row>
    <row r="2160" spans="1:29" s="98" customFormat="1" x14ac:dyDescent="0.25">
      <c r="A2160" s="98" t="s">
        <v>15</v>
      </c>
      <c r="B2160" s="98" t="s">
        <v>238</v>
      </c>
      <c r="C2160" s="98" t="s">
        <v>298</v>
      </c>
      <c r="D2160" s="98">
        <v>2015</v>
      </c>
      <c r="E2160" s="98">
        <v>2016</v>
      </c>
      <c r="F2160" s="98" t="s">
        <v>280</v>
      </c>
      <c r="G2160" s="98" t="s">
        <v>277</v>
      </c>
      <c r="H2160" s="98" t="s">
        <v>275</v>
      </c>
      <c r="I2160" s="99">
        <f t="shared" si="84"/>
        <v>1.4287476482617587E-8</v>
      </c>
      <c r="J2160" s="99">
        <f t="shared" si="84"/>
        <v>9.1472229038854806E-7</v>
      </c>
      <c r="K2160" s="99">
        <f t="shared" si="84"/>
        <v>2.6146486707566461E-6</v>
      </c>
      <c r="L2160" s="99">
        <f t="shared" si="84"/>
        <v>5.4640490797546017E-6</v>
      </c>
      <c r="M2160" s="99">
        <f t="shared" si="84"/>
        <v>9.7543394683026588E-6</v>
      </c>
      <c r="N2160" s="99">
        <f t="shared" si="83"/>
        <v>3.2379550102249489E-6</v>
      </c>
      <c r="O2160" s="99">
        <f t="shared" si="83"/>
        <v>2.4729881390593047E-6</v>
      </c>
      <c r="P2160" s="99">
        <f t="shared" si="83"/>
        <v>7.0020777096114523E-7</v>
      </c>
      <c r="Q2160" s="99">
        <f t="shared" si="83"/>
        <v>2.4041815950920246E-7</v>
      </c>
      <c r="R2160" s="99">
        <f t="shared" si="83"/>
        <v>8.2163108384458078E-8</v>
      </c>
      <c r="S2160" s="101"/>
      <c r="T2160" s="99">
        <v>3.5300000000000001E-12</v>
      </c>
      <c r="U2160" s="99">
        <v>2.26E-10</v>
      </c>
      <c r="V2160" s="99">
        <v>6.4600000000000004E-10</v>
      </c>
      <c r="W2160" s="99">
        <v>1.3500000000000001E-9</v>
      </c>
      <c r="X2160" s="99">
        <v>2.4100000000000002E-9</v>
      </c>
      <c r="Y2160" s="99">
        <v>8.0000000000000003E-10</v>
      </c>
      <c r="Z2160" s="99">
        <v>6.1099999999999996E-10</v>
      </c>
      <c r="AA2160" s="99">
        <v>1.73E-10</v>
      </c>
      <c r="AB2160" s="99">
        <v>5.9399999999999997E-11</v>
      </c>
      <c r="AC2160" s="99">
        <v>2.03E-11</v>
      </c>
    </row>
    <row r="2161" spans="1:29" s="98" customFormat="1" x14ac:dyDescent="0.25">
      <c r="A2161" s="98" t="s">
        <v>15</v>
      </c>
      <c r="B2161" s="98" t="s">
        <v>238</v>
      </c>
      <c r="C2161" s="98" t="s">
        <v>298</v>
      </c>
      <c r="D2161" s="98">
        <v>2015</v>
      </c>
      <c r="E2161" s="98">
        <v>2016</v>
      </c>
      <c r="F2161" s="98" t="s">
        <v>280</v>
      </c>
      <c r="G2161" s="98" t="s">
        <v>277</v>
      </c>
      <c r="H2161" s="98" t="s">
        <v>276</v>
      </c>
      <c r="I2161" s="99">
        <f t="shared" si="84"/>
        <v>1.5906453987730059E-8</v>
      </c>
      <c r="J2161" s="99">
        <f t="shared" si="84"/>
        <v>2.3920392638036813E-6</v>
      </c>
      <c r="K2161" s="99">
        <f t="shared" si="84"/>
        <v>1.3639885480572598E-5</v>
      </c>
      <c r="L2161" s="99">
        <f t="shared" si="84"/>
        <v>2.2827582822085895E-5</v>
      </c>
      <c r="M2161" s="99">
        <f t="shared" si="84"/>
        <v>4.0879182004089974E-5</v>
      </c>
      <c r="N2161" s="99">
        <f t="shared" si="83"/>
        <v>1.2749447852760735E-5</v>
      </c>
      <c r="O2161" s="99">
        <f t="shared" si="83"/>
        <v>4.937881390593047E-6</v>
      </c>
      <c r="P2161" s="99">
        <f t="shared" si="83"/>
        <v>1.3882732106339469E-6</v>
      </c>
      <c r="Q2161" s="99">
        <f t="shared" si="83"/>
        <v>5.1402535787321066E-7</v>
      </c>
      <c r="R2161" s="99">
        <f t="shared" si="83"/>
        <v>1.8375394683026586E-7</v>
      </c>
      <c r="S2161" s="101"/>
      <c r="T2161" s="99">
        <v>3.9299999999999996E-12</v>
      </c>
      <c r="U2161" s="99">
        <v>5.9100000000000003E-10</v>
      </c>
      <c r="V2161" s="99">
        <v>3.3700000000000001E-9</v>
      </c>
      <c r="W2161" s="99">
        <v>5.6400000000000004E-9</v>
      </c>
      <c r="X2161" s="99">
        <v>1.0099999999999999E-8</v>
      </c>
      <c r="Y2161" s="99">
        <v>3.1500000000000001E-9</v>
      </c>
      <c r="Z2161" s="99">
        <v>1.2199999999999999E-9</v>
      </c>
      <c r="AA2161" s="99">
        <v>3.43E-10</v>
      </c>
      <c r="AB2161" s="99">
        <v>1.27E-10</v>
      </c>
      <c r="AC2161" s="99">
        <v>4.54E-11</v>
      </c>
    </row>
    <row r="2162" spans="1:29" s="98" customFormat="1" x14ac:dyDescent="0.25">
      <c r="A2162" s="98" t="s">
        <v>15</v>
      </c>
      <c r="B2162" s="98" t="s">
        <v>238</v>
      </c>
      <c r="C2162" s="98" t="s">
        <v>298</v>
      </c>
      <c r="D2162" s="98">
        <v>2015</v>
      </c>
      <c r="E2162" s="98">
        <v>2016</v>
      </c>
      <c r="F2162" s="98" t="s">
        <v>280</v>
      </c>
      <c r="G2162" s="98" t="s">
        <v>278</v>
      </c>
      <c r="H2162" s="98" t="s">
        <v>274</v>
      </c>
      <c r="I2162" s="99">
        <f t="shared" si="84"/>
        <v>5.6508541764983631E-9</v>
      </c>
      <c r="J2162" s="99">
        <f t="shared" si="84"/>
        <v>2.363084473808401E-7</v>
      </c>
      <c r="K2162" s="99">
        <f t="shared" si="84"/>
        <v>4.7604165486865032E-7</v>
      </c>
      <c r="L2162" s="99">
        <f t="shared" si="84"/>
        <v>9.8633091080698574E-7</v>
      </c>
      <c r="M2162" s="99">
        <f t="shared" si="84"/>
        <v>1.53600490797546E-6</v>
      </c>
      <c r="N2162" s="99">
        <f t="shared" si="83"/>
        <v>5.6508541764983641E-7</v>
      </c>
      <c r="O2162" s="99">
        <f t="shared" si="83"/>
        <v>4.2809501337108793E-7</v>
      </c>
      <c r="P2162" s="99">
        <f t="shared" si="83"/>
        <v>1.3938773635362577E-7</v>
      </c>
      <c r="Q2162" s="99">
        <f t="shared" si="83"/>
        <v>5.1885115620575874E-8</v>
      </c>
      <c r="R2162" s="99">
        <f t="shared" si="83"/>
        <v>1.9007418593676277E-8</v>
      </c>
      <c r="S2162" s="101"/>
      <c r="T2162" s="99">
        <v>1.3961538461538499E-12</v>
      </c>
      <c r="U2162" s="99">
        <v>5.8384615384615402E-11</v>
      </c>
      <c r="V2162" s="99">
        <v>1.17615384615385E-10</v>
      </c>
      <c r="W2162" s="99">
        <v>2.4369230769230802E-10</v>
      </c>
      <c r="X2162" s="99">
        <v>3.7949999999999998E-10</v>
      </c>
      <c r="Y2162" s="99">
        <v>1.39615384615385E-10</v>
      </c>
      <c r="Z2162" s="99">
        <v>1.05769230769231E-10</v>
      </c>
      <c r="AA2162" s="99">
        <v>3.4438461538461501E-11</v>
      </c>
      <c r="AB2162" s="99">
        <v>1.28192307692308E-11</v>
      </c>
      <c r="AC2162" s="99">
        <v>4.6961538461538502E-12</v>
      </c>
    </row>
    <row r="2163" spans="1:29" s="98" customFormat="1" x14ac:dyDescent="0.25">
      <c r="A2163" s="98" t="s">
        <v>15</v>
      </c>
      <c r="B2163" s="98" t="s">
        <v>238</v>
      </c>
      <c r="C2163" s="98" t="s">
        <v>298</v>
      </c>
      <c r="D2163" s="98">
        <v>2015</v>
      </c>
      <c r="E2163" s="98">
        <v>2016</v>
      </c>
      <c r="F2163" s="98" t="s">
        <v>280</v>
      </c>
      <c r="G2163" s="98" t="s">
        <v>278</v>
      </c>
      <c r="H2163" s="98" t="s">
        <v>275</v>
      </c>
      <c r="I2163" s="99">
        <f t="shared" si="84"/>
        <v>6.0447015887997542E-9</v>
      </c>
      <c r="J2163" s="99">
        <f t="shared" si="84"/>
        <v>3.8699789208746255E-7</v>
      </c>
      <c r="K2163" s="99">
        <f t="shared" si="84"/>
        <v>1.1061975145508875E-6</v>
      </c>
      <c r="L2163" s="99">
        <f t="shared" si="84"/>
        <v>2.3117130722038692E-6</v>
      </c>
      <c r="M2163" s="99">
        <f t="shared" si="84"/>
        <v>4.1268359288972602E-6</v>
      </c>
      <c r="N2163" s="99">
        <f t="shared" si="83"/>
        <v>1.3699040427874766E-6</v>
      </c>
      <c r="O2163" s="99">
        <f t="shared" si="83"/>
        <v>1.0462642126789365E-6</v>
      </c>
      <c r="P2163" s="99">
        <f t="shared" si="83"/>
        <v>2.9624174925279227E-7</v>
      </c>
      <c r="Q2163" s="99">
        <f t="shared" si="83"/>
        <v>1.0171537517697015E-7</v>
      </c>
      <c r="R2163" s="99">
        <f t="shared" si="83"/>
        <v>3.4761315085732268E-8</v>
      </c>
      <c r="S2163" s="101"/>
      <c r="T2163" s="99">
        <v>1.49346153846154E-12</v>
      </c>
      <c r="U2163" s="99">
        <v>9.5615384615384596E-11</v>
      </c>
      <c r="V2163" s="99">
        <v>2.73307692307692E-10</v>
      </c>
      <c r="W2163" s="99">
        <v>5.7115384615384603E-10</v>
      </c>
      <c r="X2163" s="99">
        <v>1.0196153846153801E-9</v>
      </c>
      <c r="Y2163" s="99">
        <v>3.3846153846153802E-10</v>
      </c>
      <c r="Z2163" s="99">
        <v>2.5849999999999999E-10</v>
      </c>
      <c r="AA2163" s="99">
        <v>7.3192307692307704E-11</v>
      </c>
      <c r="AB2163" s="99">
        <v>2.5130769230769199E-11</v>
      </c>
      <c r="AC2163" s="99">
        <v>8.5884615384615397E-12</v>
      </c>
    </row>
    <row r="2164" spans="1:29" s="98" customFormat="1" x14ac:dyDescent="0.25">
      <c r="A2164" s="98" t="s">
        <v>15</v>
      </c>
      <c r="B2164" s="98" t="s">
        <v>238</v>
      </c>
      <c r="C2164" s="98" t="s">
        <v>298</v>
      </c>
      <c r="D2164" s="98">
        <v>2015</v>
      </c>
      <c r="E2164" s="98">
        <v>2016</v>
      </c>
      <c r="F2164" s="98" t="s">
        <v>280</v>
      </c>
      <c r="G2164" s="98" t="s">
        <v>278</v>
      </c>
      <c r="H2164" s="98" t="s">
        <v>276</v>
      </c>
      <c r="I2164" s="99">
        <f t="shared" si="84"/>
        <v>6.7296536101934965E-9</v>
      </c>
      <c r="J2164" s="99">
        <f t="shared" si="84"/>
        <v>1.0120166116092515E-6</v>
      </c>
      <c r="K2164" s="99">
        <f t="shared" si="84"/>
        <v>5.7707207802422498E-6</v>
      </c>
      <c r="L2164" s="99">
        <f t="shared" si="84"/>
        <v>9.6578235016517382E-6</v>
      </c>
      <c r="M2164" s="99">
        <f t="shared" si="84"/>
        <v>1.7295038540191901E-5</v>
      </c>
      <c r="N2164" s="99">
        <f t="shared" si="83"/>
        <v>5.393997168475705E-6</v>
      </c>
      <c r="O2164" s="99">
        <f t="shared" si="83"/>
        <v>2.089103665250904E-6</v>
      </c>
      <c r="P2164" s="99">
        <f t="shared" si="83"/>
        <v>5.87346358345133E-7</v>
      </c>
      <c r="Q2164" s="99">
        <f t="shared" si="83"/>
        <v>2.174722667925121E-7</v>
      </c>
      <c r="R2164" s="99">
        <f t="shared" si="83"/>
        <v>7.7742054428189375E-8</v>
      </c>
      <c r="S2164" s="101"/>
      <c r="T2164" s="99">
        <v>1.6626923076923099E-12</v>
      </c>
      <c r="U2164" s="99">
        <v>2.5003846153846202E-10</v>
      </c>
      <c r="V2164" s="99">
        <v>1.42576923076923E-9</v>
      </c>
      <c r="W2164" s="99">
        <v>2.3861538461538501E-9</v>
      </c>
      <c r="X2164" s="99">
        <v>4.2730769230769198E-9</v>
      </c>
      <c r="Y2164" s="99">
        <v>1.33269230769231E-9</v>
      </c>
      <c r="Z2164" s="99">
        <v>5.1615384615384601E-10</v>
      </c>
      <c r="AA2164" s="99">
        <v>1.4511538461538501E-10</v>
      </c>
      <c r="AB2164" s="99">
        <v>5.3730769230769202E-11</v>
      </c>
      <c r="AC2164" s="99">
        <v>1.9207692307692301E-11</v>
      </c>
    </row>
    <row r="2165" spans="1:29" s="98" customFormat="1" x14ac:dyDescent="0.25">
      <c r="A2165" s="98" t="s">
        <v>15</v>
      </c>
      <c r="B2165" s="98" t="s">
        <v>238</v>
      </c>
      <c r="C2165" s="98" t="s">
        <v>298</v>
      </c>
      <c r="D2165" s="98">
        <v>2016</v>
      </c>
      <c r="E2165" s="98">
        <v>2016</v>
      </c>
      <c r="F2165" s="98" t="s">
        <v>272</v>
      </c>
      <c r="G2165" s="98" t="s">
        <v>273</v>
      </c>
      <c r="H2165" s="98" t="s">
        <v>274</v>
      </c>
      <c r="I2165" s="99">
        <f t="shared" si="84"/>
        <v>0</v>
      </c>
      <c r="J2165" s="99">
        <f t="shared" si="84"/>
        <v>0</v>
      </c>
      <c r="K2165" s="99">
        <f t="shared" si="84"/>
        <v>0</v>
      </c>
      <c r="L2165" s="99">
        <f t="shared" si="84"/>
        <v>0</v>
      </c>
      <c r="M2165" s="99">
        <f t="shared" si="84"/>
        <v>0</v>
      </c>
      <c r="N2165" s="99">
        <f t="shared" si="83"/>
        <v>0</v>
      </c>
      <c r="O2165" s="99">
        <f t="shared" si="83"/>
        <v>0</v>
      </c>
      <c r="P2165" s="99">
        <f t="shared" si="83"/>
        <v>0</v>
      </c>
      <c r="Q2165" s="99">
        <f t="shared" si="83"/>
        <v>0</v>
      </c>
      <c r="R2165" s="99">
        <f t="shared" si="83"/>
        <v>0</v>
      </c>
      <c r="S2165" s="101"/>
      <c r="T2165" s="99">
        <v>0</v>
      </c>
      <c r="U2165" s="99">
        <v>0</v>
      </c>
      <c r="V2165" s="99">
        <v>0</v>
      </c>
      <c r="W2165" s="99">
        <v>0</v>
      </c>
      <c r="X2165" s="99">
        <v>0</v>
      </c>
      <c r="Y2165" s="99">
        <v>0</v>
      </c>
      <c r="Z2165" s="99">
        <v>0</v>
      </c>
      <c r="AA2165" s="99">
        <v>0</v>
      </c>
      <c r="AB2165" s="99">
        <v>0</v>
      </c>
      <c r="AC2165" s="99">
        <v>0</v>
      </c>
    </row>
    <row r="2166" spans="1:29" s="98" customFormat="1" x14ac:dyDescent="0.25">
      <c r="A2166" s="98" t="s">
        <v>15</v>
      </c>
      <c r="B2166" s="98" t="s">
        <v>238</v>
      </c>
      <c r="C2166" s="98" t="s">
        <v>298</v>
      </c>
      <c r="D2166" s="98">
        <v>2016</v>
      </c>
      <c r="E2166" s="98">
        <v>2016</v>
      </c>
      <c r="F2166" s="98" t="s">
        <v>272</v>
      </c>
      <c r="G2166" s="98" t="s">
        <v>273</v>
      </c>
      <c r="H2166" s="98" t="s">
        <v>275</v>
      </c>
      <c r="I2166" s="99">
        <f t="shared" si="84"/>
        <v>3.9381627811860944E-3</v>
      </c>
      <c r="J2166" s="99">
        <f t="shared" si="84"/>
        <v>1.4247002044989775E-4</v>
      </c>
      <c r="K2166" s="99">
        <f t="shared" si="84"/>
        <v>4.1688670756646215E-5</v>
      </c>
      <c r="L2166" s="99">
        <f t="shared" si="84"/>
        <v>1.2547075664621677E-5</v>
      </c>
      <c r="M2166" s="99">
        <f t="shared" si="84"/>
        <v>1.9832474437627813E-6</v>
      </c>
      <c r="N2166" s="99">
        <f t="shared" si="83"/>
        <v>9.1067484662576686E-8</v>
      </c>
      <c r="O2166" s="99">
        <f t="shared" si="83"/>
        <v>4.3712392638036813E-8</v>
      </c>
      <c r="P2166" s="99">
        <f t="shared" si="83"/>
        <v>1.2344703476482617E-8</v>
      </c>
      <c r="Q2166" s="99">
        <f t="shared" si="83"/>
        <v>4.7759836400817999E-9</v>
      </c>
      <c r="R2166" s="99">
        <f t="shared" si="83"/>
        <v>1.886108793456033E-9</v>
      </c>
      <c r="S2166" s="101"/>
      <c r="T2166" s="99">
        <v>9.7300000000000004E-7</v>
      </c>
      <c r="U2166" s="99">
        <v>3.5199999999999998E-8</v>
      </c>
      <c r="V2166" s="99">
        <v>1.03E-8</v>
      </c>
      <c r="W2166" s="99">
        <v>3.1E-9</v>
      </c>
      <c r="X2166" s="99">
        <v>4.8999999999999996E-10</v>
      </c>
      <c r="Y2166" s="99">
        <v>2.25E-11</v>
      </c>
      <c r="Z2166" s="99">
        <v>1.0799999999999999E-11</v>
      </c>
      <c r="AA2166" s="99">
        <v>3.0500000000000001E-12</v>
      </c>
      <c r="AB2166" s="99">
        <v>1.18E-12</v>
      </c>
      <c r="AC2166" s="99">
        <v>4.6600000000000003E-13</v>
      </c>
    </row>
    <row r="2167" spans="1:29" s="98" customFormat="1" x14ac:dyDescent="0.25">
      <c r="A2167" s="98" t="s">
        <v>15</v>
      </c>
      <c r="B2167" s="98" t="s">
        <v>238</v>
      </c>
      <c r="C2167" s="98" t="s">
        <v>298</v>
      </c>
      <c r="D2167" s="98">
        <v>2016</v>
      </c>
      <c r="E2167" s="98">
        <v>2016</v>
      </c>
      <c r="F2167" s="98" t="s">
        <v>272</v>
      </c>
      <c r="G2167" s="98" t="s">
        <v>273</v>
      </c>
      <c r="H2167" s="98" t="s">
        <v>276</v>
      </c>
      <c r="I2167" s="99">
        <f t="shared" si="84"/>
        <v>9.4305439672801639E-2</v>
      </c>
      <c r="J2167" s="99">
        <f t="shared" si="84"/>
        <v>2.8979697341513292E-2</v>
      </c>
      <c r="K2167" s="99">
        <f t="shared" si="84"/>
        <v>1.7080212678936606E-2</v>
      </c>
      <c r="L2167" s="99">
        <f t="shared" si="84"/>
        <v>1.0685251533742331E-2</v>
      </c>
      <c r="M2167" s="99">
        <f t="shared" si="84"/>
        <v>4.614085889570553E-3</v>
      </c>
      <c r="N2167" s="99">
        <f t="shared" si="83"/>
        <v>2.6955975460122699E-4</v>
      </c>
      <c r="O2167" s="99">
        <f t="shared" si="83"/>
        <v>9.268646216768917E-5</v>
      </c>
      <c r="P2167" s="99">
        <f t="shared" si="83"/>
        <v>2.0925284253578731E-5</v>
      </c>
      <c r="Q2167" s="99">
        <f t="shared" si="83"/>
        <v>7.0020777096114517E-6</v>
      </c>
      <c r="R2167" s="99">
        <f t="shared" si="83"/>
        <v>2.3960867075664622E-6</v>
      </c>
      <c r="S2167" s="101"/>
      <c r="T2167" s="99">
        <v>2.3300000000000001E-5</v>
      </c>
      <c r="U2167" s="99">
        <v>7.1600000000000001E-6</v>
      </c>
      <c r="V2167" s="99">
        <v>4.2200000000000003E-6</v>
      </c>
      <c r="W2167" s="99">
        <v>2.6400000000000001E-6</v>
      </c>
      <c r="X2167" s="99">
        <v>1.1400000000000001E-6</v>
      </c>
      <c r="Y2167" s="99">
        <v>6.6600000000000001E-8</v>
      </c>
      <c r="Z2167" s="99">
        <v>2.29E-8</v>
      </c>
      <c r="AA2167" s="99">
        <v>5.1700000000000001E-9</v>
      </c>
      <c r="AB2167" s="99">
        <v>1.73E-9</v>
      </c>
      <c r="AC2167" s="99">
        <v>5.9200000000000002E-10</v>
      </c>
    </row>
    <row r="2168" spans="1:29" s="98" customFormat="1" x14ac:dyDescent="0.25">
      <c r="A2168" s="98" t="s">
        <v>15</v>
      </c>
      <c r="B2168" s="98" t="s">
        <v>238</v>
      </c>
      <c r="C2168" s="98" t="s">
        <v>298</v>
      </c>
      <c r="D2168" s="98">
        <v>2016</v>
      </c>
      <c r="E2168" s="98">
        <v>2016</v>
      </c>
      <c r="F2168" s="98" t="s">
        <v>272</v>
      </c>
      <c r="G2168" s="98" t="s">
        <v>277</v>
      </c>
      <c r="H2168" s="98" t="s">
        <v>274</v>
      </c>
      <c r="I2168" s="99">
        <f t="shared" si="84"/>
        <v>1.4287476482617587E-2</v>
      </c>
      <c r="J2168" s="99">
        <f t="shared" si="84"/>
        <v>3.1772433537832316E-3</v>
      </c>
      <c r="K2168" s="99">
        <f t="shared" si="84"/>
        <v>1.4247002044989775E-3</v>
      </c>
      <c r="L2168" s="99">
        <f t="shared" si="84"/>
        <v>1.0482879345603271E-3</v>
      </c>
      <c r="M2168" s="99">
        <f t="shared" si="84"/>
        <v>4.3307648261758697E-4</v>
      </c>
      <c r="N2168" s="99">
        <f t="shared" si="83"/>
        <v>1.1454265848670757E-5</v>
      </c>
      <c r="O2168" s="99">
        <f t="shared" si="83"/>
        <v>7.6091942740286307E-6</v>
      </c>
      <c r="P2168" s="99">
        <f t="shared" si="83"/>
        <v>1.5825505112474438E-6</v>
      </c>
      <c r="Q2168" s="99">
        <f t="shared" si="83"/>
        <v>4.937881390593047E-7</v>
      </c>
      <c r="R2168" s="99">
        <f t="shared" si="83"/>
        <v>1.6189775051124744E-7</v>
      </c>
      <c r="S2168" s="101"/>
      <c r="T2168" s="99">
        <v>3.5300000000000001E-6</v>
      </c>
      <c r="U2168" s="99">
        <v>7.85E-7</v>
      </c>
      <c r="V2168" s="99">
        <v>3.5199999999999998E-7</v>
      </c>
      <c r="W2168" s="99">
        <v>2.5899999999999998E-7</v>
      </c>
      <c r="X2168" s="99">
        <v>1.0700000000000001E-7</v>
      </c>
      <c r="Y2168" s="99">
        <v>2.8299999999999999E-9</v>
      </c>
      <c r="Z2168" s="99">
        <v>1.8800000000000001E-9</v>
      </c>
      <c r="AA2168" s="99">
        <v>3.9099999999999999E-10</v>
      </c>
      <c r="AB2168" s="99">
        <v>1.2199999999999999E-10</v>
      </c>
      <c r="AC2168" s="99">
        <v>3.9999999999999998E-11</v>
      </c>
    </row>
    <row r="2169" spans="1:29" s="98" customFormat="1" x14ac:dyDescent="0.25">
      <c r="A2169" s="98" t="s">
        <v>15</v>
      </c>
      <c r="B2169" s="98" t="s">
        <v>238</v>
      </c>
      <c r="C2169" s="98" t="s">
        <v>298</v>
      </c>
      <c r="D2169" s="98">
        <v>2016</v>
      </c>
      <c r="E2169" s="98">
        <v>2016</v>
      </c>
      <c r="F2169" s="98" t="s">
        <v>272</v>
      </c>
      <c r="G2169" s="98" t="s">
        <v>277</v>
      </c>
      <c r="H2169" s="98" t="s">
        <v>275</v>
      </c>
      <c r="I2169" s="99">
        <f t="shared" si="84"/>
        <v>2.347517382413088E-2</v>
      </c>
      <c r="J2169" s="99">
        <f t="shared" si="84"/>
        <v>6.6378077709611455E-3</v>
      </c>
      <c r="K2169" s="99">
        <f t="shared" si="84"/>
        <v>3.0477251533742337E-3</v>
      </c>
      <c r="L2169" s="99">
        <f t="shared" si="84"/>
        <v>2.2949006134969328E-3</v>
      </c>
      <c r="M2169" s="99">
        <f t="shared" si="84"/>
        <v>9.5519672801635993E-4</v>
      </c>
      <c r="N2169" s="99">
        <f t="shared" si="83"/>
        <v>3.0801047034764828E-5</v>
      </c>
      <c r="O2169" s="99">
        <f t="shared" si="83"/>
        <v>1.5420760736196318E-5</v>
      </c>
      <c r="P2169" s="99">
        <f t="shared" si="83"/>
        <v>3.1327214723926379E-6</v>
      </c>
      <c r="Q2169" s="99">
        <f t="shared" si="83"/>
        <v>9.7543394683026584E-7</v>
      </c>
      <c r="R2169" s="99">
        <f t="shared" si="83"/>
        <v>3.1570061349693253E-7</v>
      </c>
      <c r="S2169" s="101"/>
      <c r="T2169" s="99">
        <v>5.8000000000000004E-6</v>
      </c>
      <c r="U2169" s="99">
        <v>1.64E-6</v>
      </c>
      <c r="V2169" s="99">
        <v>7.5300000000000003E-7</v>
      </c>
      <c r="W2169" s="99">
        <v>5.6700000000000003E-7</v>
      </c>
      <c r="X2169" s="99">
        <v>2.36E-7</v>
      </c>
      <c r="Y2169" s="99">
        <v>7.61E-9</v>
      </c>
      <c r="Z2169" s="99">
        <v>3.8099999999999999E-9</v>
      </c>
      <c r="AA2169" s="99">
        <v>7.7400000000000002E-10</v>
      </c>
      <c r="AB2169" s="99">
        <v>2.4099999999999999E-10</v>
      </c>
      <c r="AC2169" s="99">
        <v>7.8000000000000002E-11</v>
      </c>
    </row>
    <row r="2170" spans="1:29" s="98" customFormat="1" x14ac:dyDescent="0.25">
      <c r="A2170" s="98" t="s">
        <v>15</v>
      </c>
      <c r="B2170" s="98" t="s">
        <v>238</v>
      </c>
      <c r="C2170" s="98" t="s">
        <v>298</v>
      </c>
      <c r="D2170" s="98">
        <v>2016</v>
      </c>
      <c r="E2170" s="98">
        <v>2016</v>
      </c>
      <c r="F2170" s="98" t="s">
        <v>272</v>
      </c>
      <c r="G2170" s="98" t="s">
        <v>277</v>
      </c>
      <c r="H2170" s="98" t="s">
        <v>276</v>
      </c>
      <c r="I2170" s="99">
        <f t="shared" si="84"/>
        <v>3.4039002044989775E-2</v>
      </c>
      <c r="J2170" s="99">
        <f t="shared" si="84"/>
        <v>1.0847149284253579E-2</v>
      </c>
      <c r="K2170" s="99">
        <f t="shared" si="84"/>
        <v>7.8115664621676902E-3</v>
      </c>
      <c r="L2170" s="99">
        <f t="shared" si="84"/>
        <v>3.913878118609407E-3</v>
      </c>
      <c r="M2170" s="99">
        <f t="shared" si="84"/>
        <v>1.6594519427402864E-3</v>
      </c>
      <c r="N2170" s="99">
        <f t="shared" si="83"/>
        <v>2.0641963190184048E-4</v>
      </c>
      <c r="O2170" s="99">
        <f t="shared" si="83"/>
        <v>3.3512834355828223E-5</v>
      </c>
      <c r="P2170" s="99">
        <f t="shared" si="83"/>
        <v>7.4068220858895713E-6</v>
      </c>
      <c r="Q2170" s="99">
        <f t="shared" si="83"/>
        <v>2.4122764826175868E-6</v>
      </c>
      <c r="R2170" s="99">
        <f t="shared" si="83"/>
        <v>8.0139386503067482E-7</v>
      </c>
      <c r="S2170" s="101"/>
      <c r="T2170" s="99">
        <v>8.4100000000000008E-6</v>
      </c>
      <c r="U2170" s="99">
        <v>2.6800000000000002E-6</v>
      </c>
      <c r="V2170" s="99">
        <v>1.9300000000000002E-6</v>
      </c>
      <c r="W2170" s="99">
        <v>9.6700000000000002E-7</v>
      </c>
      <c r="X2170" s="99">
        <v>4.0999999999999999E-7</v>
      </c>
      <c r="Y2170" s="99">
        <v>5.1E-8</v>
      </c>
      <c r="Z2170" s="99">
        <v>8.2800000000000004E-9</v>
      </c>
      <c r="AA2170" s="99">
        <v>1.8300000000000001E-9</v>
      </c>
      <c r="AB2170" s="99">
        <v>5.9600000000000001E-10</v>
      </c>
      <c r="AC2170" s="99">
        <v>1.9799999999999999E-10</v>
      </c>
    </row>
    <row r="2171" spans="1:29" s="98" customFormat="1" x14ac:dyDescent="0.25">
      <c r="A2171" s="98" t="s">
        <v>15</v>
      </c>
      <c r="B2171" s="98" t="s">
        <v>238</v>
      </c>
      <c r="C2171" s="98" t="s">
        <v>298</v>
      </c>
      <c r="D2171" s="98">
        <v>2016</v>
      </c>
      <c r="E2171" s="98">
        <v>2016</v>
      </c>
      <c r="F2171" s="98" t="s">
        <v>272</v>
      </c>
      <c r="G2171" s="98" t="s">
        <v>278</v>
      </c>
      <c r="H2171" s="98" t="s">
        <v>274</v>
      </c>
      <c r="I2171" s="99">
        <f t="shared" si="84"/>
        <v>6.0447015887997542E-3</v>
      </c>
      <c r="J2171" s="99">
        <f t="shared" si="84"/>
        <v>1.344218341985215E-3</v>
      </c>
      <c r="K2171" s="99">
        <f t="shared" si="84"/>
        <v>6.0275777882649081E-4</v>
      </c>
      <c r="L2171" s="99">
        <f t="shared" si="84"/>
        <v>4.4350643385244576E-4</v>
      </c>
      <c r="M2171" s="99">
        <f t="shared" si="84"/>
        <v>1.8322466572282534E-4</v>
      </c>
      <c r="N2171" s="99">
        <f t="shared" si="83"/>
        <v>4.8460355513606952E-6</v>
      </c>
      <c r="O2171" s="99">
        <f t="shared" si="83"/>
        <v>3.2192745005505728E-6</v>
      </c>
      <c r="P2171" s="99">
        <f t="shared" si="83"/>
        <v>6.6954060091238038E-7</v>
      </c>
      <c r="Q2171" s="99">
        <f t="shared" si="83"/>
        <v>2.089103665250904E-7</v>
      </c>
      <c r="R2171" s="99">
        <f t="shared" si="83"/>
        <v>6.8495202139373816E-8</v>
      </c>
      <c r="S2171" s="101"/>
      <c r="T2171" s="99">
        <v>1.49346153846154E-6</v>
      </c>
      <c r="U2171" s="99">
        <v>3.3211538461538502E-7</v>
      </c>
      <c r="V2171" s="99">
        <v>1.48923076923077E-7</v>
      </c>
      <c r="W2171" s="99">
        <v>1.0957692307692299E-7</v>
      </c>
      <c r="X2171" s="99">
        <v>4.5269230769230801E-8</v>
      </c>
      <c r="Y2171" s="99">
        <v>1.1973076923076899E-9</v>
      </c>
      <c r="Z2171" s="99">
        <v>7.9538461538461498E-10</v>
      </c>
      <c r="AA2171" s="99">
        <v>1.6542307692307701E-10</v>
      </c>
      <c r="AB2171" s="99">
        <v>5.16153846153846E-11</v>
      </c>
      <c r="AC2171" s="99">
        <v>1.6923076923076898E-11</v>
      </c>
    </row>
    <row r="2172" spans="1:29" s="98" customFormat="1" x14ac:dyDescent="0.25">
      <c r="A2172" s="98" t="s">
        <v>15</v>
      </c>
      <c r="B2172" s="98" t="s">
        <v>238</v>
      </c>
      <c r="C2172" s="98" t="s">
        <v>298</v>
      </c>
      <c r="D2172" s="98">
        <v>2016</v>
      </c>
      <c r="E2172" s="98">
        <v>2016</v>
      </c>
      <c r="F2172" s="98" t="s">
        <v>272</v>
      </c>
      <c r="G2172" s="98" t="s">
        <v>278</v>
      </c>
      <c r="H2172" s="98" t="s">
        <v>275</v>
      </c>
      <c r="I2172" s="99">
        <f t="shared" si="84"/>
        <v>9.9318043102092027E-3</v>
      </c>
      <c r="J2172" s="99">
        <f t="shared" si="84"/>
        <v>2.8083032877143314E-3</v>
      </c>
      <c r="K2172" s="99">
        <f t="shared" si="84"/>
        <v>1.2894221802737136E-3</v>
      </c>
      <c r="L2172" s="99">
        <f t="shared" si="84"/>
        <v>9.7091949032562374E-4</v>
      </c>
      <c r="M2172" s="99">
        <f t="shared" si="84"/>
        <v>4.0412169262230588E-4</v>
      </c>
      <c r="N2172" s="99">
        <f t="shared" ref="N2172:R2222" si="85">1000*98.96*Y2172/24.45</f>
        <v>1.303121220701587E-5</v>
      </c>
      <c r="O2172" s="99">
        <f t="shared" si="85"/>
        <v>6.5241680037753784E-6</v>
      </c>
      <c r="P2172" s="99">
        <f t="shared" si="85"/>
        <v>1.3253821613968837E-6</v>
      </c>
      <c r="Q2172" s="99">
        <f t="shared" si="85"/>
        <v>4.1268359288972602E-7</v>
      </c>
      <c r="R2172" s="99">
        <f t="shared" si="85"/>
        <v>1.3356564417177915E-7</v>
      </c>
      <c r="S2172" s="101"/>
      <c r="T2172" s="99">
        <v>2.4538461538461501E-6</v>
      </c>
      <c r="U2172" s="99">
        <v>6.93846153846154E-7</v>
      </c>
      <c r="V2172" s="99">
        <v>3.1857692307692303E-7</v>
      </c>
      <c r="W2172" s="99">
        <v>2.3988461538461502E-7</v>
      </c>
      <c r="X2172" s="99">
        <v>9.9846153846153799E-8</v>
      </c>
      <c r="Y2172" s="99">
        <v>3.2196153846153802E-9</v>
      </c>
      <c r="Z2172" s="99">
        <v>1.6119230769230801E-9</v>
      </c>
      <c r="AA2172" s="99">
        <v>3.2746153846153801E-10</v>
      </c>
      <c r="AB2172" s="99">
        <v>1.01961538461538E-10</v>
      </c>
      <c r="AC2172" s="99">
        <v>3.3000000000000002E-11</v>
      </c>
    </row>
    <row r="2173" spans="1:29" s="98" customFormat="1" x14ac:dyDescent="0.25">
      <c r="A2173" s="98" t="s">
        <v>15</v>
      </c>
      <c r="B2173" s="98" t="s">
        <v>238</v>
      </c>
      <c r="C2173" s="98" t="s">
        <v>298</v>
      </c>
      <c r="D2173" s="98">
        <v>2016</v>
      </c>
      <c r="E2173" s="98">
        <v>2016</v>
      </c>
      <c r="F2173" s="98" t="s">
        <v>272</v>
      </c>
      <c r="G2173" s="98" t="s">
        <v>278</v>
      </c>
      <c r="H2173" s="98" t="s">
        <v>276</v>
      </c>
      <c r="I2173" s="99">
        <f t="shared" ref="I2173:M2223" si="86">1000*98.96*T2173/24.45</f>
        <v>1.4401116249803354E-2</v>
      </c>
      <c r="J2173" s="99">
        <f t="shared" si="86"/>
        <v>4.5891785433380371E-3</v>
      </c>
      <c r="K2173" s="99">
        <f t="shared" si="86"/>
        <v>3.304893503224794E-3</v>
      </c>
      <c r="L2173" s="99">
        <f t="shared" si="86"/>
        <v>1.655871511719366E-3</v>
      </c>
      <c r="M2173" s="99">
        <f t="shared" si="86"/>
        <v>7.0207582192858078E-4</v>
      </c>
      <c r="N2173" s="99">
        <f t="shared" si="85"/>
        <v>8.7331382727701834E-5</v>
      </c>
      <c r="O2173" s="99">
        <f t="shared" si="85"/>
        <v>1.417850684285039E-5</v>
      </c>
      <c r="P2173" s="99">
        <f t="shared" si="85"/>
        <v>3.1336554978763564E-6</v>
      </c>
      <c r="Q2173" s="99">
        <f t="shared" si="85"/>
        <v>1.0205785118766707E-6</v>
      </c>
      <c r="R2173" s="99">
        <f t="shared" si="85"/>
        <v>3.3905125058990105E-7</v>
      </c>
      <c r="S2173" s="101"/>
      <c r="T2173" s="99">
        <v>3.55807692307692E-6</v>
      </c>
      <c r="U2173" s="99">
        <v>1.13384615384615E-6</v>
      </c>
      <c r="V2173" s="99">
        <v>8.1653846153846203E-7</v>
      </c>
      <c r="W2173" s="99">
        <v>4.0911538461538498E-7</v>
      </c>
      <c r="X2173" s="99">
        <v>1.73461538461538E-7</v>
      </c>
      <c r="Y2173" s="99">
        <v>2.1576923076923099E-8</v>
      </c>
      <c r="Z2173" s="99">
        <v>3.5030769230769202E-9</v>
      </c>
      <c r="AA2173" s="99">
        <v>7.7423076923076901E-10</v>
      </c>
      <c r="AB2173" s="99">
        <v>2.5215384615384599E-10</v>
      </c>
      <c r="AC2173" s="99">
        <v>8.3769230769230801E-11</v>
      </c>
    </row>
    <row r="2174" spans="1:29" s="98" customFormat="1" x14ac:dyDescent="0.25">
      <c r="A2174" s="98" t="s">
        <v>15</v>
      </c>
      <c r="B2174" s="98" t="s">
        <v>238</v>
      </c>
      <c r="C2174" s="98" t="s">
        <v>298</v>
      </c>
      <c r="D2174" s="98">
        <v>2016</v>
      </c>
      <c r="E2174" s="98">
        <v>2016</v>
      </c>
      <c r="F2174" s="98" t="s">
        <v>279</v>
      </c>
      <c r="G2174" s="98" t="s">
        <v>273</v>
      </c>
      <c r="H2174" s="98" t="s">
        <v>274</v>
      </c>
      <c r="I2174" s="99">
        <f t="shared" si="86"/>
        <v>0</v>
      </c>
      <c r="J2174" s="99">
        <f t="shared" si="86"/>
        <v>0</v>
      </c>
      <c r="K2174" s="99">
        <f t="shared" si="86"/>
        <v>0</v>
      </c>
      <c r="L2174" s="99">
        <f t="shared" si="86"/>
        <v>0</v>
      </c>
      <c r="M2174" s="99">
        <f t="shared" si="86"/>
        <v>0</v>
      </c>
      <c r="N2174" s="99">
        <f t="shared" si="85"/>
        <v>0</v>
      </c>
      <c r="O2174" s="99">
        <f t="shared" si="85"/>
        <v>0</v>
      </c>
      <c r="P2174" s="99">
        <f t="shared" si="85"/>
        <v>0</v>
      </c>
      <c r="Q2174" s="99">
        <f t="shared" si="85"/>
        <v>0</v>
      </c>
      <c r="R2174" s="99">
        <f t="shared" si="85"/>
        <v>0</v>
      </c>
      <c r="S2174" s="101"/>
      <c r="T2174" s="99">
        <v>0</v>
      </c>
      <c r="U2174" s="99">
        <v>0</v>
      </c>
      <c r="V2174" s="99">
        <v>0</v>
      </c>
      <c r="W2174" s="99">
        <v>0</v>
      </c>
      <c r="X2174" s="99">
        <v>0</v>
      </c>
      <c r="Y2174" s="99">
        <v>0</v>
      </c>
      <c r="Z2174" s="99">
        <v>0</v>
      </c>
      <c r="AA2174" s="99">
        <v>0</v>
      </c>
      <c r="AB2174" s="99">
        <v>0</v>
      </c>
      <c r="AC2174" s="99">
        <v>0</v>
      </c>
    </row>
    <row r="2175" spans="1:29" s="98" customFormat="1" x14ac:dyDescent="0.25">
      <c r="A2175" s="98" t="s">
        <v>15</v>
      </c>
      <c r="B2175" s="98" t="s">
        <v>238</v>
      </c>
      <c r="C2175" s="98" t="s">
        <v>298</v>
      </c>
      <c r="D2175" s="98">
        <v>2016</v>
      </c>
      <c r="E2175" s="98">
        <v>2016</v>
      </c>
      <c r="F2175" s="98" t="s">
        <v>279</v>
      </c>
      <c r="G2175" s="98" t="s">
        <v>273</v>
      </c>
      <c r="H2175" s="98" t="s">
        <v>275</v>
      </c>
      <c r="I2175" s="99">
        <f t="shared" si="86"/>
        <v>3.9381627811860944E-3</v>
      </c>
      <c r="J2175" s="99">
        <f t="shared" si="86"/>
        <v>1.4247002044989775E-4</v>
      </c>
      <c r="K2175" s="99">
        <f t="shared" si="86"/>
        <v>4.1283926380368098E-5</v>
      </c>
      <c r="L2175" s="99">
        <f t="shared" si="86"/>
        <v>1.242565235173824E-5</v>
      </c>
      <c r="M2175" s="99">
        <f t="shared" si="86"/>
        <v>1.3680359918200411E-6</v>
      </c>
      <c r="N2175" s="99">
        <f t="shared" si="85"/>
        <v>0</v>
      </c>
      <c r="O2175" s="99">
        <f t="shared" si="85"/>
        <v>0</v>
      </c>
      <c r="P2175" s="99">
        <f t="shared" si="85"/>
        <v>0</v>
      </c>
      <c r="Q2175" s="99">
        <f t="shared" si="85"/>
        <v>0</v>
      </c>
      <c r="R2175" s="99">
        <f t="shared" si="85"/>
        <v>0</v>
      </c>
      <c r="S2175" s="101"/>
      <c r="T2175" s="99">
        <v>9.7300000000000004E-7</v>
      </c>
      <c r="U2175" s="99">
        <v>3.5199999999999998E-8</v>
      </c>
      <c r="V2175" s="99">
        <v>1.02E-8</v>
      </c>
      <c r="W2175" s="99">
        <v>3.0699999999999999E-9</v>
      </c>
      <c r="X2175" s="99">
        <v>3.3800000000000002E-10</v>
      </c>
      <c r="Y2175" s="99">
        <v>0</v>
      </c>
      <c r="Z2175" s="99">
        <v>0</v>
      </c>
      <c r="AA2175" s="99">
        <v>0</v>
      </c>
      <c r="AB2175" s="99">
        <v>0</v>
      </c>
      <c r="AC2175" s="99">
        <v>0</v>
      </c>
    </row>
    <row r="2176" spans="1:29" s="98" customFormat="1" x14ac:dyDescent="0.25">
      <c r="A2176" s="98" t="s">
        <v>15</v>
      </c>
      <c r="B2176" s="98" t="s">
        <v>238</v>
      </c>
      <c r="C2176" s="98" t="s">
        <v>298</v>
      </c>
      <c r="D2176" s="98">
        <v>2016</v>
      </c>
      <c r="E2176" s="98">
        <v>2016</v>
      </c>
      <c r="F2176" s="98" t="s">
        <v>279</v>
      </c>
      <c r="G2176" s="98" t="s">
        <v>273</v>
      </c>
      <c r="H2176" s="98" t="s">
        <v>276</v>
      </c>
      <c r="I2176" s="99">
        <f t="shared" si="86"/>
        <v>9.4305439672801639E-2</v>
      </c>
      <c r="J2176" s="99">
        <f t="shared" si="86"/>
        <v>2.8979697341513292E-2</v>
      </c>
      <c r="K2176" s="99">
        <f t="shared" si="86"/>
        <v>1.7080212678936606E-2</v>
      </c>
      <c r="L2176" s="99">
        <f t="shared" si="86"/>
        <v>1.0685251533742331E-2</v>
      </c>
      <c r="M2176" s="99">
        <f t="shared" si="86"/>
        <v>4.614085889570553E-3</v>
      </c>
      <c r="N2176" s="99">
        <f t="shared" si="85"/>
        <v>2.6591705521472392E-4</v>
      </c>
      <c r="O2176" s="99">
        <f t="shared" si="85"/>
        <v>9.1067484662576688E-5</v>
      </c>
      <c r="P2176" s="99">
        <f t="shared" si="85"/>
        <v>2.0439591002044987E-5</v>
      </c>
      <c r="Q2176" s="99">
        <f t="shared" si="85"/>
        <v>6.7592310838445814E-6</v>
      </c>
      <c r="R2176" s="99">
        <f t="shared" si="85"/>
        <v>2.3232327198364008E-6</v>
      </c>
      <c r="S2176" s="101"/>
      <c r="T2176" s="99">
        <v>2.3300000000000001E-5</v>
      </c>
      <c r="U2176" s="99">
        <v>7.1600000000000001E-6</v>
      </c>
      <c r="V2176" s="99">
        <v>4.2200000000000003E-6</v>
      </c>
      <c r="W2176" s="99">
        <v>2.6400000000000001E-6</v>
      </c>
      <c r="X2176" s="99">
        <v>1.1400000000000001E-6</v>
      </c>
      <c r="Y2176" s="99">
        <v>6.5699999999999999E-8</v>
      </c>
      <c r="Z2176" s="99">
        <v>2.25E-8</v>
      </c>
      <c r="AA2176" s="99">
        <v>5.0499999999999997E-9</v>
      </c>
      <c r="AB2176" s="99">
        <v>1.67E-9</v>
      </c>
      <c r="AC2176" s="99">
        <v>5.7399999999999998E-10</v>
      </c>
    </row>
    <row r="2177" spans="1:29" s="98" customFormat="1" x14ac:dyDescent="0.25">
      <c r="A2177" s="98" t="s">
        <v>15</v>
      </c>
      <c r="B2177" s="98" t="s">
        <v>238</v>
      </c>
      <c r="C2177" s="98" t="s">
        <v>298</v>
      </c>
      <c r="D2177" s="98">
        <v>2016</v>
      </c>
      <c r="E2177" s="98">
        <v>2016</v>
      </c>
      <c r="F2177" s="98" t="s">
        <v>279</v>
      </c>
      <c r="G2177" s="98" t="s">
        <v>277</v>
      </c>
      <c r="H2177" s="98" t="s">
        <v>274</v>
      </c>
      <c r="I2177" s="99">
        <f t="shared" si="86"/>
        <v>1.4287476482617587E-2</v>
      </c>
      <c r="J2177" s="99">
        <f t="shared" si="86"/>
        <v>3.1772433537832316E-3</v>
      </c>
      <c r="K2177" s="99">
        <f t="shared" si="86"/>
        <v>1.4206527607361964E-3</v>
      </c>
      <c r="L2177" s="99">
        <f t="shared" si="86"/>
        <v>1.0482879345603271E-3</v>
      </c>
      <c r="M2177" s="99">
        <f t="shared" si="86"/>
        <v>4.3307648261758697E-4</v>
      </c>
      <c r="N2177" s="99">
        <f t="shared" si="85"/>
        <v>1.1251893660531697E-5</v>
      </c>
      <c r="O2177" s="99">
        <f t="shared" si="85"/>
        <v>7.447296523517383E-6</v>
      </c>
      <c r="P2177" s="99">
        <f t="shared" si="85"/>
        <v>1.5339811860940696E-6</v>
      </c>
      <c r="Q2177" s="99">
        <f t="shared" si="85"/>
        <v>4.7759836400817999E-7</v>
      </c>
      <c r="R2177" s="99">
        <f t="shared" si="85"/>
        <v>1.5582658486707566E-7</v>
      </c>
      <c r="S2177" s="101"/>
      <c r="T2177" s="99">
        <v>3.5300000000000001E-6</v>
      </c>
      <c r="U2177" s="99">
        <v>7.85E-7</v>
      </c>
      <c r="V2177" s="99">
        <v>3.5100000000000001E-7</v>
      </c>
      <c r="W2177" s="99">
        <v>2.5899999999999998E-7</v>
      </c>
      <c r="X2177" s="99">
        <v>1.0700000000000001E-7</v>
      </c>
      <c r="Y2177" s="99">
        <v>2.7799999999999999E-9</v>
      </c>
      <c r="Z2177" s="99">
        <v>1.8400000000000001E-9</v>
      </c>
      <c r="AA2177" s="99">
        <v>3.7899999999999998E-10</v>
      </c>
      <c r="AB2177" s="99">
        <v>1.1800000000000001E-10</v>
      </c>
      <c r="AC2177" s="99">
        <v>3.8500000000000003E-11</v>
      </c>
    </row>
    <row r="2178" spans="1:29" s="98" customFormat="1" x14ac:dyDescent="0.25">
      <c r="A2178" s="98" t="s">
        <v>15</v>
      </c>
      <c r="B2178" s="98" t="s">
        <v>238</v>
      </c>
      <c r="C2178" s="98" t="s">
        <v>298</v>
      </c>
      <c r="D2178" s="98">
        <v>2016</v>
      </c>
      <c r="E2178" s="98">
        <v>2016</v>
      </c>
      <c r="F2178" s="98" t="s">
        <v>279</v>
      </c>
      <c r="G2178" s="98" t="s">
        <v>277</v>
      </c>
      <c r="H2178" s="98" t="s">
        <v>275</v>
      </c>
      <c r="I2178" s="99">
        <f t="shared" si="86"/>
        <v>2.347517382413088E-2</v>
      </c>
      <c r="J2178" s="99">
        <f t="shared" si="86"/>
        <v>6.6378077709611455E-3</v>
      </c>
      <c r="K2178" s="99">
        <f t="shared" si="86"/>
        <v>3.0477251533742337E-3</v>
      </c>
      <c r="L2178" s="99">
        <f t="shared" si="86"/>
        <v>2.2949006134969328E-3</v>
      </c>
      <c r="M2178" s="99">
        <f t="shared" si="86"/>
        <v>9.5114928425357877E-4</v>
      </c>
      <c r="N2178" s="99">
        <f t="shared" si="85"/>
        <v>3.0315353783231084E-5</v>
      </c>
      <c r="O2178" s="99">
        <f t="shared" si="85"/>
        <v>1.5056490797546013E-5</v>
      </c>
      <c r="P2178" s="99">
        <f t="shared" si="85"/>
        <v>3.0355828220858899E-6</v>
      </c>
      <c r="Q2178" s="99">
        <f t="shared" si="85"/>
        <v>9.4305439672801654E-7</v>
      </c>
      <c r="R2178" s="99">
        <f t="shared" si="85"/>
        <v>3.0477251533742332E-7</v>
      </c>
      <c r="S2178" s="101"/>
      <c r="T2178" s="99">
        <v>5.8000000000000004E-6</v>
      </c>
      <c r="U2178" s="99">
        <v>1.64E-6</v>
      </c>
      <c r="V2178" s="99">
        <v>7.5300000000000003E-7</v>
      </c>
      <c r="W2178" s="99">
        <v>5.6700000000000003E-7</v>
      </c>
      <c r="X2178" s="99">
        <v>2.35E-7</v>
      </c>
      <c r="Y2178" s="99">
        <v>7.4899999999999996E-9</v>
      </c>
      <c r="Z2178" s="99">
        <v>3.72E-9</v>
      </c>
      <c r="AA2178" s="99">
        <v>7.5E-10</v>
      </c>
      <c r="AB2178" s="99">
        <v>2.3300000000000002E-10</v>
      </c>
      <c r="AC2178" s="99">
        <v>7.5300000000000001E-11</v>
      </c>
    </row>
    <row r="2179" spans="1:29" s="98" customFormat="1" x14ac:dyDescent="0.25">
      <c r="A2179" s="98" t="s">
        <v>15</v>
      </c>
      <c r="B2179" s="98" t="s">
        <v>238</v>
      </c>
      <c r="C2179" s="98" t="s">
        <v>298</v>
      </c>
      <c r="D2179" s="98">
        <v>2016</v>
      </c>
      <c r="E2179" s="98">
        <v>2016</v>
      </c>
      <c r="F2179" s="98" t="s">
        <v>279</v>
      </c>
      <c r="G2179" s="98" t="s">
        <v>277</v>
      </c>
      <c r="H2179" s="98" t="s">
        <v>276</v>
      </c>
      <c r="I2179" s="99">
        <f t="shared" si="86"/>
        <v>3.4039002044989775E-2</v>
      </c>
      <c r="J2179" s="99">
        <f t="shared" si="86"/>
        <v>1.0847149284253579E-2</v>
      </c>
      <c r="K2179" s="99">
        <f t="shared" si="86"/>
        <v>7.8115664621676902E-3</v>
      </c>
      <c r="L2179" s="99">
        <f t="shared" si="86"/>
        <v>3.9098306748466252E-3</v>
      </c>
      <c r="M2179" s="99">
        <f t="shared" si="86"/>
        <v>1.6554044989775052E-3</v>
      </c>
      <c r="N2179" s="99">
        <f t="shared" si="85"/>
        <v>2.0358642126789368E-4</v>
      </c>
      <c r="O2179" s="99">
        <f t="shared" si="85"/>
        <v>3.290571779141105E-5</v>
      </c>
      <c r="P2179" s="99">
        <f t="shared" si="85"/>
        <v>7.2449243353783236E-6</v>
      </c>
      <c r="Q2179" s="99">
        <f t="shared" si="85"/>
        <v>2.3434699386503067E-6</v>
      </c>
      <c r="R2179" s="99">
        <f t="shared" si="85"/>
        <v>7.7306175869120666E-7</v>
      </c>
      <c r="S2179" s="101"/>
      <c r="T2179" s="99">
        <v>8.4100000000000008E-6</v>
      </c>
      <c r="U2179" s="99">
        <v>2.6800000000000002E-6</v>
      </c>
      <c r="V2179" s="99">
        <v>1.9300000000000002E-6</v>
      </c>
      <c r="W2179" s="99">
        <v>9.6599999999999994E-7</v>
      </c>
      <c r="X2179" s="99">
        <v>4.0900000000000002E-7</v>
      </c>
      <c r="Y2179" s="99">
        <v>5.03E-8</v>
      </c>
      <c r="Z2179" s="99">
        <v>8.1300000000000007E-9</v>
      </c>
      <c r="AA2179" s="99">
        <v>1.79E-9</v>
      </c>
      <c r="AB2179" s="99">
        <v>5.7899999999999997E-10</v>
      </c>
      <c r="AC2179" s="99">
        <v>1.9100000000000001E-10</v>
      </c>
    </row>
    <row r="2180" spans="1:29" s="98" customFormat="1" x14ac:dyDescent="0.25">
      <c r="A2180" s="98" t="s">
        <v>15</v>
      </c>
      <c r="B2180" s="98" t="s">
        <v>238</v>
      </c>
      <c r="C2180" s="98" t="s">
        <v>298</v>
      </c>
      <c r="D2180" s="98">
        <v>2016</v>
      </c>
      <c r="E2180" s="98">
        <v>2016</v>
      </c>
      <c r="F2180" s="98" t="s">
        <v>279</v>
      </c>
      <c r="G2180" s="98" t="s">
        <v>278</v>
      </c>
      <c r="H2180" s="98" t="s">
        <v>274</v>
      </c>
      <c r="I2180" s="99">
        <f t="shared" si="86"/>
        <v>6.0447015887997542E-3</v>
      </c>
      <c r="J2180" s="99">
        <f t="shared" si="86"/>
        <v>1.344218341985215E-3</v>
      </c>
      <c r="K2180" s="99">
        <f t="shared" si="86"/>
        <v>6.0104539877300618E-4</v>
      </c>
      <c r="L2180" s="99">
        <f t="shared" si="86"/>
        <v>4.4350643385244576E-4</v>
      </c>
      <c r="M2180" s="99">
        <f t="shared" si="86"/>
        <v>1.8322466572282534E-4</v>
      </c>
      <c r="N2180" s="99">
        <f t="shared" si="85"/>
        <v>4.7604165486865029E-6</v>
      </c>
      <c r="O2180" s="99">
        <f t="shared" si="85"/>
        <v>3.1507792984112028E-6</v>
      </c>
      <c r="P2180" s="99">
        <f t="shared" si="85"/>
        <v>6.4899204027056845E-7</v>
      </c>
      <c r="Q2180" s="99">
        <f t="shared" si="85"/>
        <v>2.0206084631115297E-7</v>
      </c>
      <c r="R2180" s="99">
        <f t="shared" si="85"/>
        <v>6.5926632059147246E-8</v>
      </c>
      <c r="S2180" s="101"/>
      <c r="T2180" s="99">
        <v>1.49346153846154E-6</v>
      </c>
      <c r="U2180" s="99">
        <v>3.3211538461538502E-7</v>
      </c>
      <c r="V2180" s="99">
        <v>1.4850000000000001E-7</v>
      </c>
      <c r="W2180" s="99">
        <v>1.0957692307692299E-7</v>
      </c>
      <c r="X2180" s="99">
        <v>4.5269230769230801E-8</v>
      </c>
      <c r="Y2180" s="99">
        <v>1.1761538461538499E-9</v>
      </c>
      <c r="Z2180" s="99">
        <v>7.7846153846153903E-10</v>
      </c>
      <c r="AA2180" s="99">
        <v>1.6034615384615401E-10</v>
      </c>
      <c r="AB2180" s="99">
        <v>4.9923076923076901E-11</v>
      </c>
      <c r="AC2180" s="99">
        <v>1.6288461538461501E-11</v>
      </c>
    </row>
    <row r="2181" spans="1:29" s="98" customFormat="1" x14ac:dyDescent="0.25">
      <c r="A2181" s="98" t="s">
        <v>15</v>
      </c>
      <c r="B2181" s="98" t="s">
        <v>238</v>
      </c>
      <c r="C2181" s="98" t="s">
        <v>298</v>
      </c>
      <c r="D2181" s="98">
        <v>2016</v>
      </c>
      <c r="E2181" s="98">
        <v>2016</v>
      </c>
      <c r="F2181" s="98" t="s">
        <v>279</v>
      </c>
      <c r="G2181" s="98" t="s">
        <v>278</v>
      </c>
      <c r="H2181" s="98" t="s">
        <v>275</v>
      </c>
      <c r="I2181" s="99">
        <f t="shared" si="86"/>
        <v>9.9318043102092027E-3</v>
      </c>
      <c r="J2181" s="99">
        <f t="shared" si="86"/>
        <v>2.8083032877143314E-3</v>
      </c>
      <c r="K2181" s="99">
        <f t="shared" si="86"/>
        <v>1.2894221802737136E-3</v>
      </c>
      <c r="L2181" s="99">
        <f t="shared" si="86"/>
        <v>9.7091949032562374E-4</v>
      </c>
      <c r="M2181" s="99">
        <f t="shared" si="86"/>
        <v>4.0240931256882174E-4</v>
      </c>
      <c r="N2181" s="99">
        <f t="shared" si="85"/>
        <v>1.282572660059775E-5</v>
      </c>
      <c r="O2181" s="99">
        <f t="shared" si="85"/>
        <v>6.3700537989617599E-6</v>
      </c>
      <c r="P2181" s="99">
        <f t="shared" si="85"/>
        <v>1.2842850401132598E-6</v>
      </c>
      <c r="Q2181" s="99">
        <f t="shared" si="85"/>
        <v>3.9898455246185317E-7</v>
      </c>
      <c r="R2181" s="99">
        <f t="shared" si="85"/>
        <v>1.2894221802737138E-7</v>
      </c>
      <c r="S2181" s="101"/>
      <c r="T2181" s="99">
        <v>2.4538461538461501E-6</v>
      </c>
      <c r="U2181" s="99">
        <v>6.93846153846154E-7</v>
      </c>
      <c r="V2181" s="99">
        <v>3.1857692307692303E-7</v>
      </c>
      <c r="W2181" s="99">
        <v>2.3988461538461502E-7</v>
      </c>
      <c r="X2181" s="99">
        <v>9.9423076923076906E-8</v>
      </c>
      <c r="Y2181" s="99">
        <v>3.1688461538461498E-9</v>
      </c>
      <c r="Z2181" s="99">
        <v>1.5738461538461501E-9</v>
      </c>
      <c r="AA2181" s="99">
        <v>3.1730769230769201E-10</v>
      </c>
      <c r="AB2181" s="99">
        <v>9.8576923076923103E-11</v>
      </c>
      <c r="AC2181" s="99">
        <v>3.1857692307692298E-11</v>
      </c>
    </row>
    <row r="2182" spans="1:29" s="98" customFormat="1" x14ac:dyDescent="0.25">
      <c r="A2182" s="98" t="s">
        <v>15</v>
      </c>
      <c r="B2182" s="98" t="s">
        <v>238</v>
      </c>
      <c r="C2182" s="98" t="s">
        <v>298</v>
      </c>
      <c r="D2182" s="98">
        <v>2016</v>
      </c>
      <c r="E2182" s="98">
        <v>2016</v>
      </c>
      <c r="F2182" s="98" t="s">
        <v>279</v>
      </c>
      <c r="G2182" s="98" t="s">
        <v>278</v>
      </c>
      <c r="H2182" s="98" t="s">
        <v>276</v>
      </c>
      <c r="I2182" s="99">
        <f t="shared" si="86"/>
        <v>1.4401116249803354E-2</v>
      </c>
      <c r="J2182" s="99">
        <f t="shared" si="86"/>
        <v>4.5891785433380371E-3</v>
      </c>
      <c r="K2182" s="99">
        <f t="shared" si="86"/>
        <v>3.304893503224794E-3</v>
      </c>
      <c r="L2182" s="99">
        <f t="shared" si="86"/>
        <v>1.6541591316658814E-3</v>
      </c>
      <c r="M2182" s="99">
        <f t="shared" si="86"/>
        <v>7.0036344187510017E-4</v>
      </c>
      <c r="N2182" s="99">
        <f t="shared" si="85"/>
        <v>8.6132716690262565E-5</v>
      </c>
      <c r="O2182" s="99">
        <f t="shared" si="85"/>
        <v>1.3921649834827729E-5</v>
      </c>
      <c r="P2182" s="99">
        <f t="shared" si="85"/>
        <v>3.0651602957369817E-6</v>
      </c>
      <c r="Q2182" s="99">
        <f t="shared" si="85"/>
        <v>9.9146805096743539E-7</v>
      </c>
      <c r="R2182" s="99">
        <f t="shared" si="85"/>
        <v>3.2706459021551043E-7</v>
      </c>
      <c r="S2182" s="101"/>
      <c r="T2182" s="99">
        <v>3.55807692307692E-6</v>
      </c>
      <c r="U2182" s="99">
        <v>1.13384615384615E-6</v>
      </c>
      <c r="V2182" s="99">
        <v>8.1653846153846203E-7</v>
      </c>
      <c r="W2182" s="99">
        <v>4.0869230769230803E-7</v>
      </c>
      <c r="X2182" s="99">
        <v>1.7303846153846199E-7</v>
      </c>
      <c r="Y2182" s="99">
        <v>2.1280769230769199E-8</v>
      </c>
      <c r="Z2182" s="99">
        <v>3.4396153846153798E-9</v>
      </c>
      <c r="AA2182" s="99">
        <v>7.5730769230769204E-10</v>
      </c>
      <c r="AB2182" s="99">
        <v>2.4496153846153798E-10</v>
      </c>
      <c r="AC2182" s="99">
        <v>8.0807692307692294E-11</v>
      </c>
    </row>
    <row r="2183" spans="1:29" s="98" customFormat="1" x14ac:dyDescent="0.25">
      <c r="A2183" s="98" t="s">
        <v>15</v>
      </c>
      <c r="B2183" s="98" t="s">
        <v>238</v>
      </c>
      <c r="C2183" s="98" t="s">
        <v>298</v>
      </c>
      <c r="D2183" s="98">
        <v>2016</v>
      </c>
      <c r="E2183" s="98">
        <v>2016</v>
      </c>
      <c r="F2183" s="98" t="s">
        <v>280</v>
      </c>
      <c r="G2183" s="98" t="s">
        <v>273</v>
      </c>
      <c r="H2183" s="98" t="s">
        <v>274</v>
      </c>
      <c r="I2183" s="99">
        <f t="shared" si="86"/>
        <v>0</v>
      </c>
      <c r="J2183" s="99">
        <f t="shared" si="86"/>
        <v>0</v>
      </c>
      <c r="K2183" s="99">
        <f t="shared" si="86"/>
        <v>0</v>
      </c>
      <c r="L2183" s="99">
        <f t="shared" si="86"/>
        <v>0</v>
      </c>
      <c r="M2183" s="99">
        <f t="shared" si="86"/>
        <v>0</v>
      </c>
      <c r="N2183" s="99">
        <f t="shared" si="85"/>
        <v>0</v>
      </c>
      <c r="O2183" s="99">
        <f t="shared" si="85"/>
        <v>0</v>
      </c>
      <c r="P2183" s="99">
        <f t="shared" si="85"/>
        <v>0</v>
      </c>
      <c r="Q2183" s="99">
        <f t="shared" si="85"/>
        <v>0</v>
      </c>
      <c r="R2183" s="99">
        <f t="shared" si="85"/>
        <v>0</v>
      </c>
      <c r="S2183" s="101"/>
      <c r="T2183" s="99">
        <v>0</v>
      </c>
      <c r="U2183" s="99">
        <v>0</v>
      </c>
      <c r="V2183" s="99">
        <v>0</v>
      </c>
      <c r="W2183" s="99">
        <v>0</v>
      </c>
      <c r="X2183" s="99">
        <v>0</v>
      </c>
      <c r="Y2183" s="99">
        <v>0</v>
      </c>
      <c r="Z2183" s="99">
        <v>0</v>
      </c>
      <c r="AA2183" s="99">
        <v>0</v>
      </c>
      <c r="AB2183" s="99">
        <v>0</v>
      </c>
      <c r="AC2183" s="99">
        <v>0</v>
      </c>
    </row>
    <row r="2184" spans="1:29" s="98" customFormat="1" x14ac:dyDescent="0.25">
      <c r="A2184" s="98" t="s">
        <v>15</v>
      </c>
      <c r="B2184" s="98" t="s">
        <v>238</v>
      </c>
      <c r="C2184" s="98" t="s">
        <v>298</v>
      </c>
      <c r="D2184" s="98">
        <v>2016</v>
      </c>
      <c r="E2184" s="98">
        <v>2016</v>
      </c>
      <c r="F2184" s="98" t="s">
        <v>280</v>
      </c>
      <c r="G2184" s="98" t="s">
        <v>273</v>
      </c>
      <c r="H2184" s="98" t="s">
        <v>275</v>
      </c>
      <c r="I2184" s="99">
        <f t="shared" si="86"/>
        <v>1.1413791411042946E-13</v>
      </c>
      <c r="J2184" s="99">
        <f t="shared" si="86"/>
        <v>4.7759836400817999E-9</v>
      </c>
      <c r="K2184" s="99">
        <f t="shared" si="86"/>
        <v>3.4969914110429446E-8</v>
      </c>
      <c r="L2184" s="99">
        <f t="shared" si="86"/>
        <v>9.1472229038854814E-8</v>
      </c>
      <c r="M2184" s="99">
        <f t="shared" si="86"/>
        <v>2.1572875255623723E-7</v>
      </c>
      <c r="N2184" s="99">
        <f t="shared" si="85"/>
        <v>7.0020777096114523E-8</v>
      </c>
      <c r="O2184" s="99">
        <f t="shared" si="85"/>
        <v>4.0029218813905929E-8</v>
      </c>
      <c r="P2184" s="99">
        <f t="shared" si="85"/>
        <v>1.1656638036809815E-8</v>
      </c>
      <c r="Q2184" s="99">
        <f t="shared" si="85"/>
        <v>4.6140858895705521E-9</v>
      </c>
      <c r="R2184" s="99">
        <f t="shared" si="85"/>
        <v>1.8253971370143149E-9</v>
      </c>
      <c r="S2184" s="101"/>
      <c r="T2184" s="99">
        <v>2.8200000000000001E-17</v>
      </c>
      <c r="U2184" s="99">
        <v>1.18E-12</v>
      </c>
      <c r="V2184" s="99">
        <v>8.6400000000000003E-12</v>
      </c>
      <c r="W2184" s="99">
        <v>2.2600000000000001E-11</v>
      </c>
      <c r="X2184" s="99">
        <v>5.3299999999999999E-11</v>
      </c>
      <c r="Y2184" s="99">
        <v>1.7300000000000001E-11</v>
      </c>
      <c r="Z2184" s="99">
        <v>9.8899999999999993E-12</v>
      </c>
      <c r="AA2184" s="99">
        <v>2.8799999999999998E-12</v>
      </c>
      <c r="AB2184" s="99">
        <v>1.14E-12</v>
      </c>
      <c r="AC2184" s="99">
        <v>4.51E-13</v>
      </c>
    </row>
    <row r="2185" spans="1:29" s="98" customFormat="1" x14ac:dyDescent="0.25">
      <c r="A2185" s="98" t="s">
        <v>15</v>
      </c>
      <c r="B2185" s="98" t="s">
        <v>238</v>
      </c>
      <c r="C2185" s="98" t="s">
        <v>298</v>
      </c>
      <c r="D2185" s="98">
        <v>2016</v>
      </c>
      <c r="E2185" s="98">
        <v>2016</v>
      </c>
      <c r="F2185" s="98" t="s">
        <v>280</v>
      </c>
      <c r="G2185" s="98" t="s">
        <v>273</v>
      </c>
      <c r="H2185" s="98" t="s">
        <v>276</v>
      </c>
      <c r="I2185" s="99">
        <f t="shared" si="86"/>
        <v>7.2044498977505119E-9</v>
      </c>
      <c r="J2185" s="99">
        <f t="shared" si="86"/>
        <v>8.3377341513292444E-7</v>
      </c>
      <c r="K2185" s="99">
        <f t="shared" si="86"/>
        <v>2.7239296523517383E-6</v>
      </c>
      <c r="L2185" s="99">
        <f t="shared" si="86"/>
        <v>5.0593047034764829E-6</v>
      </c>
      <c r="M2185" s="99">
        <f t="shared" si="86"/>
        <v>9.4305439672801634E-6</v>
      </c>
      <c r="N2185" s="99">
        <f t="shared" si="85"/>
        <v>2.9951083844580778E-6</v>
      </c>
      <c r="O2185" s="99">
        <f t="shared" si="85"/>
        <v>1.8173022494887528E-6</v>
      </c>
      <c r="P2185" s="99">
        <f t="shared" si="85"/>
        <v>5.2616768916155421E-7</v>
      </c>
      <c r="Q2185" s="99">
        <f t="shared" si="85"/>
        <v>1.9265832310838447E-7</v>
      </c>
      <c r="R2185" s="99">
        <f t="shared" si="85"/>
        <v>6.8806543967280165E-8</v>
      </c>
      <c r="S2185" s="101"/>
      <c r="T2185" s="99">
        <v>1.7800000000000001E-12</v>
      </c>
      <c r="U2185" s="99">
        <v>2.0600000000000001E-10</v>
      </c>
      <c r="V2185" s="99">
        <v>6.7299999999999995E-10</v>
      </c>
      <c r="W2185" s="99">
        <v>1.25E-9</v>
      </c>
      <c r="X2185" s="99">
        <v>2.33E-9</v>
      </c>
      <c r="Y2185" s="99">
        <v>7.4000000000000003E-10</v>
      </c>
      <c r="Z2185" s="99">
        <v>4.49E-10</v>
      </c>
      <c r="AA2185" s="99">
        <v>1.2999999999999999E-10</v>
      </c>
      <c r="AB2185" s="99">
        <v>4.7600000000000002E-11</v>
      </c>
      <c r="AC2185" s="99">
        <v>1.6999999999999999E-11</v>
      </c>
    </row>
    <row r="2186" spans="1:29" s="98" customFormat="1" x14ac:dyDescent="0.25">
      <c r="A2186" s="98" t="s">
        <v>15</v>
      </c>
      <c r="B2186" s="98" t="s">
        <v>238</v>
      </c>
      <c r="C2186" s="98" t="s">
        <v>298</v>
      </c>
      <c r="D2186" s="98">
        <v>2016</v>
      </c>
      <c r="E2186" s="98">
        <v>2016</v>
      </c>
      <c r="F2186" s="98" t="s">
        <v>280</v>
      </c>
      <c r="G2186" s="98" t="s">
        <v>277</v>
      </c>
      <c r="H2186" s="98" t="s">
        <v>274</v>
      </c>
      <c r="I2186" s="99">
        <f t="shared" si="86"/>
        <v>1.8415869120654397E-9</v>
      </c>
      <c r="J2186" s="99">
        <f t="shared" si="86"/>
        <v>7.690143149284253E-8</v>
      </c>
      <c r="K2186" s="99">
        <f t="shared" si="86"/>
        <v>1.5501709611451943E-7</v>
      </c>
      <c r="L2186" s="99">
        <f t="shared" si="86"/>
        <v>3.2136703476482624E-7</v>
      </c>
      <c r="M2186" s="99">
        <f t="shared" si="86"/>
        <v>5.018830265848671E-7</v>
      </c>
      <c r="N2186" s="99">
        <f t="shared" si="85"/>
        <v>1.8415869120654395E-7</v>
      </c>
      <c r="O2186" s="99">
        <f t="shared" si="85"/>
        <v>1.396368098159509E-7</v>
      </c>
      <c r="P2186" s="99">
        <f t="shared" si="85"/>
        <v>4.5331370143149286E-8</v>
      </c>
      <c r="Q2186" s="99">
        <f t="shared" si="85"/>
        <v>1.6918314928425359E-8</v>
      </c>
      <c r="R2186" s="99">
        <f t="shared" si="85"/>
        <v>6.1925889570552146E-9</v>
      </c>
      <c r="S2186" s="101"/>
      <c r="T2186" s="99">
        <v>4.5499999999999998E-13</v>
      </c>
      <c r="U2186" s="99">
        <v>1.8999999999999999E-11</v>
      </c>
      <c r="V2186" s="99">
        <v>3.83E-11</v>
      </c>
      <c r="W2186" s="99">
        <v>7.9400000000000005E-11</v>
      </c>
      <c r="X2186" s="99">
        <v>1.2400000000000001E-10</v>
      </c>
      <c r="Y2186" s="99">
        <v>4.5499999999999998E-11</v>
      </c>
      <c r="Z2186" s="99">
        <v>3.4499999999999997E-11</v>
      </c>
      <c r="AA2186" s="99">
        <v>1.1200000000000001E-11</v>
      </c>
      <c r="AB2186" s="99">
        <v>4.1800000000000004E-12</v>
      </c>
      <c r="AC2186" s="99">
        <v>1.5299999999999999E-12</v>
      </c>
    </row>
    <row r="2187" spans="1:29" s="98" customFormat="1" x14ac:dyDescent="0.25">
      <c r="A2187" s="98" t="s">
        <v>15</v>
      </c>
      <c r="B2187" s="98" t="s">
        <v>238</v>
      </c>
      <c r="C2187" s="98" t="s">
        <v>298</v>
      </c>
      <c r="D2187" s="98">
        <v>2016</v>
      </c>
      <c r="E2187" s="98">
        <v>2016</v>
      </c>
      <c r="F2187" s="98" t="s">
        <v>280</v>
      </c>
      <c r="G2187" s="98" t="s">
        <v>277</v>
      </c>
      <c r="H2187" s="98" t="s">
        <v>275</v>
      </c>
      <c r="I2187" s="99">
        <f t="shared" si="86"/>
        <v>1.9711051124744382E-9</v>
      </c>
      <c r="J2187" s="99">
        <f t="shared" si="86"/>
        <v>1.2628024539877301E-7</v>
      </c>
      <c r="K2187" s="99">
        <f t="shared" si="86"/>
        <v>3.6062723926380366E-7</v>
      </c>
      <c r="L2187" s="99">
        <f t="shared" si="86"/>
        <v>7.5282453987730071E-7</v>
      </c>
      <c r="M2187" s="99">
        <f t="shared" si="86"/>
        <v>1.3437513292433537E-6</v>
      </c>
      <c r="N2187" s="99">
        <f t="shared" si="85"/>
        <v>4.4521881390593048E-7</v>
      </c>
      <c r="O2187" s="99">
        <f t="shared" si="85"/>
        <v>3.4119950920245398E-7</v>
      </c>
      <c r="P2187" s="99">
        <f t="shared" si="85"/>
        <v>9.6329161554192234E-8</v>
      </c>
      <c r="Q2187" s="99">
        <f t="shared" si="85"/>
        <v>3.3148564417177916E-8</v>
      </c>
      <c r="R2187" s="99">
        <f t="shared" si="85"/>
        <v>1.1292368098159509E-8</v>
      </c>
      <c r="S2187" s="101"/>
      <c r="T2187" s="99">
        <v>4.8700000000000005E-13</v>
      </c>
      <c r="U2187" s="99">
        <v>3.12E-11</v>
      </c>
      <c r="V2187" s="99">
        <v>8.9099999999999995E-11</v>
      </c>
      <c r="W2187" s="99">
        <v>1.86E-10</v>
      </c>
      <c r="X2187" s="99">
        <v>3.3199999999999999E-10</v>
      </c>
      <c r="Y2187" s="99">
        <v>1.0999999999999999E-10</v>
      </c>
      <c r="Z2187" s="99">
        <v>8.4299999999999996E-11</v>
      </c>
      <c r="AA2187" s="99">
        <v>2.3800000000000001E-11</v>
      </c>
      <c r="AB2187" s="99">
        <v>8.1899999999999996E-12</v>
      </c>
      <c r="AC2187" s="99">
        <v>2.79E-12</v>
      </c>
    </row>
    <row r="2188" spans="1:29" s="98" customFormat="1" x14ac:dyDescent="0.25">
      <c r="A2188" s="98" t="s">
        <v>15</v>
      </c>
      <c r="B2188" s="98" t="s">
        <v>238</v>
      </c>
      <c r="C2188" s="98" t="s">
        <v>298</v>
      </c>
      <c r="D2188" s="98">
        <v>2016</v>
      </c>
      <c r="E2188" s="98">
        <v>2016</v>
      </c>
      <c r="F2188" s="98" t="s">
        <v>280</v>
      </c>
      <c r="G2188" s="98" t="s">
        <v>277</v>
      </c>
      <c r="H2188" s="98" t="s">
        <v>276</v>
      </c>
      <c r="I2188" s="99">
        <f t="shared" si="86"/>
        <v>2.1977619631901843E-9</v>
      </c>
      <c r="J2188" s="99">
        <f t="shared" si="86"/>
        <v>3.2986666666666666E-7</v>
      </c>
      <c r="K2188" s="99">
        <f t="shared" si="86"/>
        <v>1.8820613496932516E-6</v>
      </c>
      <c r="L2188" s="99">
        <f t="shared" si="86"/>
        <v>3.148911247443763E-6</v>
      </c>
      <c r="M2188" s="99">
        <f t="shared" si="86"/>
        <v>5.6664212678936602E-6</v>
      </c>
      <c r="N2188" s="99">
        <f t="shared" si="85"/>
        <v>1.7606380368098158E-6</v>
      </c>
      <c r="O2188" s="99">
        <f t="shared" si="85"/>
        <v>6.8401799591002053E-7</v>
      </c>
      <c r="P2188" s="99">
        <f t="shared" si="85"/>
        <v>1.9144408997955012E-7</v>
      </c>
      <c r="Q2188" s="99">
        <f t="shared" si="85"/>
        <v>7.0830265848670766E-8</v>
      </c>
      <c r="R2188" s="99">
        <f t="shared" si="85"/>
        <v>2.5336997955010225E-8</v>
      </c>
      <c r="S2188" s="101"/>
      <c r="T2188" s="99">
        <v>5.4300000000000001E-13</v>
      </c>
      <c r="U2188" s="99">
        <v>8.1500000000000003E-11</v>
      </c>
      <c r="V2188" s="99">
        <v>4.65E-10</v>
      </c>
      <c r="W2188" s="99">
        <v>7.78E-10</v>
      </c>
      <c r="X2188" s="99">
        <v>1.3999999999999999E-9</v>
      </c>
      <c r="Y2188" s="99">
        <v>4.35E-10</v>
      </c>
      <c r="Z2188" s="99">
        <v>1.6900000000000001E-10</v>
      </c>
      <c r="AA2188" s="99">
        <v>4.7300000000000001E-11</v>
      </c>
      <c r="AB2188" s="99">
        <v>1.7500000000000001E-11</v>
      </c>
      <c r="AC2188" s="99">
        <v>6.2600000000000004E-12</v>
      </c>
    </row>
    <row r="2189" spans="1:29" s="98" customFormat="1" x14ac:dyDescent="0.25">
      <c r="A2189" s="98" t="s">
        <v>15</v>
      </c>
      <c r="B2189" s="98" t="s">
        <v>238</v>
      </c>
      <c r="C2189" s="98" t="s">
        <v>298</v>
      </c>
      <c r="D2189" s="98">
        <v>2016</v>
      </c>
      <c r="E2189" s="98">
        <v>2016</v>
      </c>
      <c r="F2189" s="98" t="s">
        <v>280</v>
      </c>
      <c r="G2189" s="98" t="s">
        <v>278</v>
      </c>
      <c r="H2189" s="98" t="s">
        <v>274</v>
      </c>
      <c r="I2189" s="99">
        <f t="shared" si="86"/>
        <v>7.7913292433537824E-10</v>
      </c>
      <c r="J2189" s="99">
        <f t="shared" si="86"/>
        <v>3.2535221016202623E-8</v>
      </c>
      <c r="K2189" s="99">
        <f t="shared" si="86"/>
        <v>6.5584156048450718E-8</v>
      </c>
      <c r="L2189" s="99">
        <f t="shared" si="86"/>
        <v>1.3596297624665727E-7</v>
      </c>
      <c r="M2189" s="99">
        <f t="shared" si="86"/>
        <v>2.1233512663205928E-7</v>
      </c>
      <c r="N2189" s="99">
        <f t="shared" si="85"/>
        <v>7.7913292433537831E-8</v>
      </c>
      <c r="O2189" s="99">
        <f t="shared" si="85"/>
        <v>5.9077111845209814E-8</v>
      </c>
      <c r="P2189" s="99">
        <f t="shared" si="85"/>
        <v>1.9178656599024703E-8</v>
      </c>
      <c r="Q2189" s="99">
        <f t="shared" si="85"/>
        <v>7.1577486235645802E-9</v>
      </c>
      <c r="R2189" s="99">
        <f t="shared" si="85"/>
        <v>2.6199414818310515E-9</v>
      </c>
      <c r="S2189" s="101"/>
      <c r="T2189" s="99">
        <v>1.9249999999999999E-13</v>
      </c>
      <c r="U2189" s="99">
        <v>8.0384615384615407E-12</v>
      </c>
      <c r="V2189" s="99">
        <v>1.6203846153846201E-11</v>
      </c>
      <c r="W2189" s="99">
        <v>3.35923076923077E-11</v>
      </c>
      <c r="X2189" s="99">
        <v>5.2461538461538498E-11</v>
      </c>
      <c r="Y2189" s="99">
        <v>1.9250000000000001E-11</v>
      </c>
      <c r="Z2189" s="99">
        <v>1.4596153846153799E-11</v>
      </c>
      <c r="AA2189" s="99">
        <v>4.7384615384615398E-12</v>
      </c>
      <c r="AB2189" s="99">
        <v>1.7684615384615399E-12</v>
      </c>
      <c r="AC2189" s="99">
        <v>6.4730769230769204E-13</v>
      </c>
    </row>
    <row r="2190" spans="1:29" s="98" customFormat="1" x14ac:dyDescent="0.25">
      <c r="A2190" s="98" t="s">
        <v>15</v>
      </c>
      <c r="B2190" s="98" t="s">
        <v>238</v>
      </c>
      <c r="C2190" s="98" t="s">
        <v>298</v>
      </c>
      <c r="D2190" s="98">
        <v>2016</v>
      </c>
      <c r="E2190" s="98">
        <v>2016</v>
      </c>
      <c r="F2190" s="98" t="s">
        <v>280</v>
      </c>
      <c r="G2190" s="98" t="s">
        <v>278</v>
      </c>
      <c r="H2190" s="98" t="s">
        <v>275</v>
      </c>
      <c r="I2190" s="99">
        <f t="shared" si="86"/>
        <v>8.3392908604687936E-10</v>
      </c>
      <c r="J2190" s="99">
        <f t="shared" si="86"/>
        <v>5.3426257668711658E-8</v>
      </c>
      <c r="K2190" s="99">
        <f t="shared" si="86"/>
        <v>1.5257306276545522E-7</v>
      </c>
      <c r="L2190" s="99">
        <f t="shared" si="86"/>
        <v>3.185026899480887E-7</v>
      </c>
      <c r="M2190" s="99">
        <f t="shared" si="86"/>
        <v>5.6851017775680171E-7</v>
      </c>
      <c r="N2190" s="99">
        <f t="shared" si="85"/>
        <v>1.8836180588327813E-7</v>
      </c>
      <c r="O2190" s="99">
        <f t="shared" si="85"/>
        <v>1.4435363850873048E-7</v>
      </c>
      <c r="P2190" s="99">
        <f t="shared" si="85"/>
        <v>4.0754645272927601E-8</v>
      </c>
      <c r="Q2190" s="99">
        <f t="shared" si="85"/>
        <v>1.402439263803681E-8</v>
      </c>
      <c r="R2190" s="99">
        <f t="shared" si="85"/>
        <v>4.7775403492213498E-9</v>
      </c>
      <c r="S2190" s="101"/>
      <c r="T2190" s="99">
        <v>2.0603846153846201E-13</v>
      </c>
      <c r="U2190" s="99">
        <v>1.32E-11</v>
      </c>
      <c r="V2190" s="99">
        <v>3.7696153846153802E-11</v>
      </c>
      <c r="W2190" s="99">
        <v>7.8692307692307698E-11</v>
      </c>
      <c r="X2190" s="99">
        <v>1.4046153846153801E-10</v>
      </c>
      <c r="Y2190" s="99">
        <v>4.6538461538461503E-11</v>
      </c>
      <c r="Z2190" s="99">
        <v>3.5665384615384599E-11</v>
      </c>
      <c r="AA2190" s="99">
        <v>1.00692307692308E-11</v>
      </c>
      <c r="AB2190" s="99">
        <v>3.4649999999999999E-12</v>
      </c>
      <c r="AC2190" s="99">
        <v>1.18038461538462E-12</v>
      </c>
    </row>
    <row r="2191" spans="1:29" s="98" customFormat="1" x14ac:dyDescent="0.25">
      <c r="A2191" s="98" t="s">
        <v>15</v>
      </c>
      <c r="B2191" s="98" t="s">
        <v>238</v>
      </c>
      <c r="C2191" s="98" t="s">
        <v>298</v>
      </c>
      <c r="D2191" s="98">
        <v>2016</v>
      </c>
      <c r="E2191" s="98">
        <v>2016</v>
      </c>
      <c r="F2191" s="98" t="s">
        <v>280</v>
      </c>
      <c r="G2191" s="98" t="s">
        <v>278</v>
      </c>
      <c r="H2191" s="98" t="s">
        <v>276</v>
      </c>
      <c r="I2191" s="99">
        <f t="shared" si="86"/>
        <v>9.2982236904200016E-10</v>
      </c>
      <c r="J2191" s="99">
        <f t="shared" si="86"/>
        <v>1.3955897435897423E-7</v>
      </c>
      <c r="K2191" s="99">
        <f t="shared" si="86"/>
        <v>7.9625672487022083E-7</v>
      </c>
      <c r="L2191" s="99">
        <f t="shared" si="86"/>
        <v>1.3322316816108221E-6</v>
      </c>
      <c r="M2191" s="99">
        <f t="shared" si="86"/>
        <v>2.397332074878086E-6</v>
      </c>
      <c r="N2191" s="99">
        <f t="shared" si="85"/>
        <v>7.4488532326569324E-7</v>
      </c>
      <c r="O2191" s="99">
        <f t="shared" si="85"/>
        <v>2.8939222903885479E-7</v>
      </c>
      <c r="P2191" s="99">
        <f t="shared" si="85"/>
        <v>8.0995576529809808E-8</v>
      </c>
      <c r="Q2191" s="99">
        <f t="shared" si="85"/>
        <v>2.9966650935976073E-8</v>
      </c>
      <c r="R2191" s="99">
        <f t="shared" si="85"/>
        <v>1.0719499134812024E-8</v>
      </c>
      <c r="S2191" s="101"/>
      <c r="T2191" s="99">
        <v>2.2973076923076901E-13</v>
      </c>
      <c r="U2191" s="99">
        <v>3.4480769230769198E-11</v>
      </c>
      <c r="V2191" s="99">
        <v>1.9673076923076899E-10</v>
      </c>
      <c r="W2191" s="99">
        <v>3.2915384615384598E-10</v>
      </c>
      <c r="X2191" s="99">
        <v>5.9230769230769199E-10</v>
      </c>
      <c r="Y2191" s="99">
        <v>1.8403846153846201E-10</v>
      </c>
      <c r="Z2191" s="99">
        <v>7.1499999999999999E-11</v>
      </c>
      <c r="AA2191" s="99">
        <v>2.0011538461538499E-11</v>
      </c>
      <c r="AB2191" s="99">
        <v>7.4038461538461495E-12</v>
      </c>
      <c r="AC2191" s="99">
        <v>2.64846153846154E-12</v>
      </c>
    </row>
    <row r="2192" spans="1:29" s="98" customFormat="1" x14ac:dyDescent="0.25">
      <c r="A2192" s="98" t="s">
        <v>15</v>
      </c>
      <c r="B2192" s="98" t="s">
        <v>238</v>
      </c>
      <c r="C2192" s="98" t="s">
        <v>298</v>
      </c>
      <c r="D2192" s="98">
        <v>2017</v>
      </c>
      <c r="E2192" s="98">
        <v>2016</v>
      </c>
      <c r="F2192" s="98" t="s">
        <v>272</v>
      </c>
      <c r="G2192" s="98" t="s">
        <v>273</v>
      </c>
      <c r="H2192" s="98" t="s">
        <v>274</v>
      </c>
      <c r="I2192" s="99">
        <f t="shared" si="86"/>
        <v>0</v>
      </c>
      <c r="J2192" s="99">
        <f t="shared" si="86"/>
        <v>0</v>
      </c>
      <c r="K2192" s="99">
        <f t="shared" si="86"/>
        <v>0</v>
      </c>
      <c r="L2192" s="99">
        <f t="shared" si="86"/>
        <v>0</v>
      </c>
      <c r="M2192" s="99">
        <f t="shared" si="86"/>
        <v>0</v>
      </c>
      <c r="N2192" s="99">
        <f t="shared" si="85"/>
        <v>0</v>
      </c>
      <c r="O2192" s="99">
        <f t="shared" si="85"/>
        <v>0</v>
      </c>
      <c r="P2192" s="99">
        <f t="shared" si="85"/>
        <v>0</v>
      </c>
      <c r="Q2192" s="99">
        <f t="shared" si="85"/>
        <v>0</v>
      </c>
      <c r="R2192" s="99">
        <f t="shared" si="85"/>
        <v>0</v>
      </c>
      <c r="S2192" s="101"/>
      <c r="T2192" s="99">
        <v>0</v>
      </c>
      <c r="U2192" s="99">
        <v>0</v>
      </c>
      <c r="V2192" s="99">
        <v>0</v>
      </c>
      <c r="W2192" s="99">
        <v>0</v>
      </c>
      <c r="X2192" s="99">
        <v>0</v>
      </c>
      <c r="Y2192" s="99">
        <v>0</v>
      </c>
      <c r="Z2192" s="99">
        <v>0</v>
      </c>
      <c r="AA2192" s="99">
        <v>0</v>
      </c>
      <c r="AB2192" s="99">
        <v>0</v>
      </c>
      <c r="AC2192" s="99">
        <v>0</v>
      </c>
    </row>
    <row r="2193" spans="1:29" s="98" customFormat="1" x14ac:dyDescent="0.25">
      <c r="A2193" s="98" t="s">
        <v>15</v>
      </c>
      <c r="B2193" s="98" t="s">
        <v>238</v>
      </c>
      <c r="C2193" s="98" t="s">
        <v>298</v>
      </c>
      <c r="D2193" s="98">
        <v>2017</v>
      </c>
      <c r="E2193" s="98">
        <v>2016</v>
      </c>
      <c r="F2193" s="98" t="s">
        <v>272</v>
      </c>
      <c r="G2193" s="98" t="s">
        <v>273</v>
      </c>
      <c r="H2193" s="98" t="s">
        <v>275</v>
      </c>
      <c r="I2193" s="99">
        <f t="shared" si="86"/>
        <v>5.7068957055214729E-3</v>
      </c>
      <c r="J2193" s="99">
        <f t="shared" si="86"/>
        <v>2.0641963190184048E-4</v>
      </c>
      <c r="K2193" s="99">
        <f t="shared" si="86"/>
        <v>6.0306912065439675E-5</v>
      </c>
      <c r="L2193" s="99">
        <f t="shared" si="86"/>
        <v>1.8173022494887528E-5</v>
      </c>
      <c r="M2193" s="99">
        <f t="shared" si="86"/>
        <v>2.930349284253579E-6</v>
      </c>
      <c r="N2193" s="99">
        <f t="shared" si="85"/>
        <v>1.3639885480572596E-7</v>
      </c>
      <c r="O2193" s="99">
        <f t="shared" si="85"/>
        <v>6.5568588957055219E-8</v>
      </c>
      <c r="P2193" s="99">
        <f t="shared" si="85"/>
        <v>1.8537292433537836E-8</v>
      </c>
      <c r="Q2193" s="99">
        <f t="shared" si="85"/>
        <v>7.1639754601226998E-9</v>
      </c>
      <c r="R2193" s="99">
        <f t="shared" si="85"/>
        <v>2.8291631901840491E-9</v>
      </c>
      <c r="S2193" s="101"/>
      <c r="T2193" s="99">
        <v>1.4100000000000001E-6</v>
      </c>
      <c r="U2193" s="99">
        <v>5.1E-8</v>
      </c>
      <c r="V2193" s="99">
        <v>1.4899999999999999E-8</v>
      </c>
      <c r="W2193" s="99">
        <v>4.49E-9</v>
      </c>
      <c r="X2193" s="99">
        <v>7.2399999999999998E-10</v>
      </c>
      <c r="Y2193" s="99">
        <v>3.3699999999999997E-11</v>
      </c>
      <c r="Z2193" s="99">
        <v>1.62E-11</v>
      </c>
      <c r="AA2193" s="99">
        <v>4.5800000000000003E-12</v>
      </c>
      <c r="AB2193" s="99">
        <v>1.7699999999999999E-12</v>
      </c>
      <c r="AC2193" s="99">
        <v>6.9899999999999995E-13</v>
      </c>
    </row>
    <row r="2194" spans="1:29" s="98" customFormat="1" x14ac:dyDescent="0.25">
      <c r="A2194" s="98" t="s">
        <v>15</v>
      </c>
      <c r="B2194" s="98" t="s">
        <v>238</v>
      </c>
      <c r="C2194" s="98" t="s">
        <v>298</v>
      </c>
      <c r="D2194" s="98">
        <v>2017</v>
      </c>
      <c r="E2194" s="98">
        <v>2016</v>
      </c>
      <c r="F2194" s="98" t="s">
        <v>272</v>
      </c>
      <c r="G2194" s="98" t="s">
        <v>273</v>
      </c>
      <c r="H2194" s="98" t="s">
        <v>276</v>
      </c>
      <c r="I2194" s="99">
        <f t="shared" si="86"/>
        <v>0.13639885480572597</v>
      </c>
      <c r="J2194" s="99">
        <f t="shared" si="86"/>
        <v>4.209341513292434E-2</v>
      </c>
      <c r="K2194" s="99">
        <f t="shared" si="86"/>
        <v>2.472988139059305E-2</v>
      </c>
      <c r="L2194" s="99">
        <f t="shared" si="86"/>
        <v>1.5501709611451942E-2</v>
      </c>
      <c r="M2194" s="99">
        <f t="shared" si="86"/>
        <v>6.6782822085889575E-3</v>
      </c>
      <c r="N2194" s="99">
        <f t="shared" si="85"/>
        <v>3.9017357873210641E-4</v>
      </c>
      <c r="O2194" s="99">
        <f t="shared" si="85"/>
        <v>1.3437513292433538E-4</v>
      </c>
      <c r="P2194" s="99">
        <f t="shared" si="85"/>
        <v>3.0315353783231084E-5</v>
      </c>
      <c r="Q2194" s="99">
        <f t="shared" si="85"/>
        <v>1.0118609406952966E-5</v>
      </c>
      <c r="R2194" s="99">
        <f t="shared" si="85"/>
        <v>3.4767541922290392E-6</v>
      </c>
      <c r="S2194" s="101"/>
      <c r="T2194" s="99">
        <v>3.3699999999999999E-5</v>
      </c>
      <c r="U2194" s="99">
        <v>1.04E-5</v>
      </c>
      <c r="V2194" s="99">
        <v>6.1099999999999999E-6</v>
      </c>
      <c r="W2194" s="99">
        <v>3.8299999999999998E-6</v>
      </c>
      <c r="X2194" s="99">
        <v>1.6500000000000001E-6</v>
      </c>
      <c r="Y2194" s="99">
        <v>9.6400000000000003E-8</v>
      </c>
      <c r="Z2194" s="99">
        <v>3.32E-8</v>
      </c>
      <c r="AA2194" s="99">
        <v>7.4899999999999996E-9</v>
      </c>
      <c r="AB2194" s="99">
        <v>2.5000000000000001E-9</v>
      </c>
      <c r="AC2194" s="99">
        <v>8.5900000000000003E-10</v>
      </c>
    </row>
    <row r="2195" spans="1:29" s="98" customFormat="1" x14ac:dyDescent="0.25">
      <c r="A2195" s="98" t="s">
        <v>15</v>
      </c>
      <c r="B2195" s="98" t="s">
        <v>238</v>
      </c>
      <c r="C2195" s="98" t="s">
        <v>298</v>
      </c>
      <c r="D2195" s="98">
        <v>2017</v>
      </c>
      <c r="E2195" s="98">
        <v>2016</v>
      </c>
      <c r="F2195" s="98" t="s">
        <v>272</v>
      </c>
      <c r="G2195" s="98" t="s">
        <v>277</v>
      </c>
      <c r="H2195" s="98" t="s">
        <v>274</v>
      </c>
      <c r="I2195" s="99">
        <f t="shared" si="86"/>
        <v>2.0682437627811863E-2</v>
      </c>
      <c r="J2195" s="99">
        <f t="shared" si="86"/>
        <v>4.614085889570553E-3</v>
      </c>
      <c r="K2195" s="99">
        <f t="shared" si="86"/>
        <v>2.060148875255624E-3</v>
      </c>
      <c r="L2195" s="99">
        <f t="shared" si="86"/>
        <v>1.517791411042945E-3</v>
      </c>
      <c r="M2195" s="99">
        <f t="shared" si="86"/>
        <v>6.3140122699386508E-4</v>
      </c>
      <c r="N2195" s="99">
        <f t="shared" si="85"/>
        <v>1.6634993865030676E-5</v>
      </c>
      <c r="O2195" s="99">
        <f t="shared" si="85"/>
        <v>1.1009047034764829E-5</v>
      </c>
      <c r="P2195" s="99">
        <f t="shared" si="85"/>
        <v>2.2908531697341516E-6</v>
      </c>
      <c r="Q2195" s="99">
        <f t="shared" si="85"/>
        <v>7.1639754601227004E-7</v>
      </c>
      <c r="R2195" s="99">
        <f t="shared" si="85"/>
        <v>2.3475173824130879E-7</v>
      </c>
      <c r="S2195" s="101"/>
      <c r="T2195" s="99">
        <v>5.1100000000000002E-6</v>
      </c>
      <c r="U2195" s="99">
        <v>1.1400000000000001E-6</v>
      </c>
      <c r="V2195" s="99">
        <v>5.0900000000000002E-7</v>
      </c>
      <c r="W2195" s="99">
        <v>3.7500000000000001E-7</v>
      </c>
      <c r="X2195" s="99">
        <v>1.5599999999999999E-7</v>
      </c>
      <c r="Y2195" s="99">
        <v>4.1100000000000001E-9</v>
      </c>
      <c r="Z2195" s="99">
        <v>2.7200000000000001E-9</v>
      </c>
      <c r="AA2195" s="99">
        <v>5.6600000000000001E-10</v>
      </c>
      <c r="AB2195" s="99">
        <v>1.7700000000000001E-10</v>
      </c>
      <c r="AC2195" s="99">
        <v>5.8E-11</v>
      </c>
    </row>
    <row r="2196" spans="1:29" s="98" customFormat="1" x14ac:dyDescent="0.25">
      <c r="A2196" s="98" t="s">
        <v>15</v>
      </c>
      <c r="B2196" s="98" t="s">
        <v>238</v>
      </c>
      <c r="C2196" s="98" t="s">
        <v>298</v>
      </c>
      <c r="D2196" s="98">
        <v>2017</v>
      </c>
      <c r="E2196" s="98">
        <v>2016</v>
      </c>
      <c r="F2196" s="98" t="s">
        <v>272</v>
      </c>
      <c r="G2196" s="98" t="s">
        <v>277</v>
      </c>
      <c r="H2196" s="98" t="s">
        <v>275</v>
      </c>
      <c r="I2196" s="99">
        <f t="shared" si="86"/>
        <v>3.3958053169734152E-2</v>
      </c>
      <c r="J2196" s="99">
        <f t="shared" si="86"/>
        <v>9.6329161554192227E-3</v>
      </c>
      <c r="K2196" s="99">
        <f t="shared" si="86"/>
        <v>4.4117137014314921E-3</v>
      </c>
      <c r="L2196" s="99">
        <f t="shared" si="86"/>
        <v>3.3229513292433537E-3</v>
      </c>
      <c r="M2196" s="99">
        <f t="shared" si="86"/>
        <v>1.384225766871166E-3</v>
      </c>
      <c r="N2196" s="99">
        <f t="shared" si="85"/>
        <v>4.4521881390593048E-5</v>
      </c>
      <c r="O2196" s="99">
        <f t="shared" si="85"/>
        <v>2.2382364008179959E-5</v>
      </c>
      <c r="P2196" s="99">
        <f t="shared" si="85"/>
        <v>4.533137014314929E-6</v>
      </c>
      <c r="Q2196" s="99">
        <f t="shared" si="85"/>
        <v>1.412557873210634E-6</v>
      </c>
      <c r="R2196" s="99">
        <f t="shared" si="85"/>
        <v>4.5736114519427403E-7</v>
      </c>
      <c r="S2196" s="101"/>
      <c r="T2196" s="99">
        <v>8.3899999999999993E-6</v>
      </c>
      <c r="U2196" s="99">
        <v>2.3800000000000001E-6</v>
      </c>
      <c r="V2196" s="99">
        <v>1.0899999999999999E-6</v>
      </c>
      <c r="W2196" s="99">
        <v>8.2099999999999995E-7</v>
      </c>
      <c r="X2196" s="99">
        <v>3.4200000000000002E-7</v>
      </c>
      <c r="Y2196" s="99">
        <v>1.0999999999999999E-8</v>
      </c>
      <c r="Z2196" s="99">
        <v>5.5299999999999997E-9</v>
      </c>
      <c r="AA2196" s="99">
        <v>1.1200000000000001E-9</v>
      </c>
      <c r="AB2196" s="99">
        <v>3.4899999999999998E-10</v>
      </c>
      <c r="AC2196" s="99">
        <v>1.13E-10</v>
      </c>
    </row>
    <row r="2197" spans="1:29" s="98" customFormat="1" x14ac:dyDescent="0.25">
      <c r="A2197" s="98" t="s">
        <v>15</v>
      </c>
      <c r="B2197" s="98" t="s">
        <v>238</v>
      </c>
      <c r="C2197" s="98" t="s">
        <v>298</v>
      </c>
      <c r="D2197" s="98">
        <v>2017</v>
      </c>
      <c r="E2197" s="98">
        <v>2016</v>
      </c>
      <c r="F2197" s="98" t="s">
        <v>272</v>
      </c>
      <c r="G2197" s="98" t="s">
        <v>277</v>
      </c>
      <c r="H2197" s="98" t="s">
        <v>276</v>
      </c>
      <c r="I2197" s="99">
        <f t="shared" si="86"/>
        <v>4.937881390593047E-2</v>
      </c>
      <c r="J2197" s="99">
        <f t="shared" si="86"/>
        <v>1.5704081799591003E-2</v>
      </c>
      <c r="K2197" s="99">
        <f t="shared" si="86"/>
        <v>1.1292368098159511E-2</v>
      </c>
      <c r="L2197" s="99">
        <f t="shared" si="86"/>
        <v>5.6664212678936609E-3</v>
      </c>
      <c r="M2197" s="99">
        <f t="shared" si="86"/>
        <v>2.4041815950920247E-3</v>
      </c>
      <c r="N2197" s="99">
        <f t="shared" si="85"/>
        <v>2.9870134969325153E-4</v>
      </c>
      <c r="O2197" s="99">
        <f t="shared" si="85"/>
        <v>4.8569325153374239E-5</v>
      </c>
      <c r="P2197" s="99">
        <f t="shared" si="85"/>
        <v>1.0766200408997953E-5</v>
      </c>
      <c r="Q2197" s="99">
        <f t="shared" si="85"/>
        <v>3.4969914110429446E-6</v>
      </c>
      <c r="R2197" s="99">
        <f t="shared" si="85"/>
        <v>1.1575689161554192E-6</v>
      </c>
      <c r="S2197" s="101"/>
      <c r="T2197" s="99">
        <v>1.22E-5</v>
      </c>
      <c r="U2197" s="99">
        <v>3.8800000000000001E-6</v>
      </c>
      <c r="V2197" s="99">
        <v>2.79E-6</v>
      </c>
      <c r="W2197" s="99">
        <v>1.3999999999999999E-6</v>
      </c>
      <c r="X2197" s="99">
        <v>5.9400000000000005E-7</v>
      </c>
      <c r="Y2197" s="99">
        <v>7.3799999999999999E-8</v>
      </c>
      <c r="Z2197" s="99">
        <v>1.2E-8</v>
      </c>
      <c r="AA2197" s="99">
        <v>2.6599999999999999E-9</v>
      </c>
      <c r="AB2197" s="99">
        <v>8.6400000000000001E-10</v>
      </c>
      <c r="AC2197" s="99">
        <v>2.8599999999999999E-10</v>
      </c>
    </row>
    <row r="2198" spans="1:29" s="98" customFormat="1" x14ac:dyDescent="0.25">
      <c r="A2198" s="98" t="s">
        <v>15</v>
      </c>
      <c r="B2198" s="98" t="s">
        <v>238</v>
      </c>
      <c r="C2198" s="98" t="s">
        <v>298</v>
      </c>
      <c r="D2198" s="98">
        <v>2017</v>
      </c>
      <c r="E2198" s="98">
        <v>2016</v>
      </c>
      <c r="F2198" s="98" t="s">
        <v>272</v>
      </c>
      <c r="G2198" s="98" t="s">
        <v>278</v>
      </c>
      <c r="H2198" s="98" t="s">
        <v>274</v>
      </c>
      <c r="I2198" s="99">
        <f t="shared" si="86"/>
        <v>8.7502620733050304E-3</v>
      </c>
      <c r="J2198" s="99">
        <f t="shared" si="86"/>
        <v>1.9521132609721555E-3</v>
      </c>
      <c r="K2198" s="99">
        <f t="shared" si="86"/>
        <v>8.7160144722353376E-4</v>
      </c>
      <c r="L2198" s="99">
        <f t="shared" si="86"/>
        <v>6.4214252005662987E-4</v>
      </c>
      <c r="M2198" s="99">
        <f t="shared" si="86"/>
        <v>2.6713128834355827E-4</v>
      </c>
      <c r="N2198" s="99">
        <f t="shared" si="85"/>
        <v>7.0378820198206547E-6</v>
      </c>
      <c r="O2198" s="99">
        <f t="shared" si="85"/>
        <v>4.6576737454774236E-6</v>
      </c>
      <c r="P2198" s="99">
        <f t="shared" si="85"/>
        <v>9.6920711027213912E-7</v>
      </c>
      <c r="Q2198" s="99">
        <f t="shared" si="85"/>
        <v>3.0309126946672965E-7</v>
      </c>
      <c r="R2198" s="99">
        <f t="shared" si="85"/>
        <v>9.9318043102092047E-8</v>
      </c>
      <c r="S2198" s="101"/>
      <c r="T2198" s="99">
        <v>2.1619230769230798E-6</v>
      </c>
      <c r="U2198" s="99">
        <v>4.82307692307692E-7</v>
      </c>
      <c r="V2198" s="99">
        <v>2.1534615384615399E-7</v>
      </c>
      <c r="W2198" s="99">
        <v>1.5865384615384599E-7</v>
      </c>
      <c r="X2198" s="99">
        <v>6.5999999999999995E-8</v>
      </c>
      <c r="Y2198" s="99">
        <v>1.73884615384615E-9</v>
      </c>
      <c r="Z2198" s="99">
        <v>1.15076923076923E-9</v>
      </c>
      <c r="AA2198" s="99">
        <v>2.39461538461538E-10</v>
      </c>
      <c r="AB2198" s="99">
        <v>7.4884615384615396E-11</v>
      </c>
      <c r="AC2198" s="99">
        <v>2.4538461538461501E-11</v>
      </c>
    </row>
    <row r="2199" spans="1:29" s="98" customFormat="1" x14ac:dyDescent="0.25">
      <c r="A2199" s="98" t="s">
        <v>15</v>
      </c>
      <c r="B2199" s="98" t="s">
        <v>238</v>
      </c>
      <c r="C2199" s="98" t="s">
        <v>298</v>
      </c>
      <c r="D2199" s="98">
        <v>2017</v>
      </c>
      <c r="E2199" s="98">
        <v>2016</v>
      </c>
      <c r="F2199" s="98" t="s">
        <v>272</v>
      </c>
      <c r="G2199" s="98" t="s">
        <v>278</v>
      </c>
      <c r="H2199" s="98" t="s">
        <v>275</v>
      </c>
      <c r="I2199" s="99">
        <f t="shared" si="86"/>
        <v>1.4366868648733662E-2</v>
      </c>
      <c r="J2199" s="99">
        <f t="shared" si="86"/>
        <v>4.0754645272927615E-3</v>
      </c>
      <c r="K2199" s="99">
        <f t="shared" si="86"/>
        <v>1.8664942582979388E-3</v>
      </c>
      <c r="L2199" s="99">
        <f t="shared" si="86"/>
        <v>1.4058640239106503E-3</v>
      </c>
      <c r="M2199" s="99">
        <f t="shared" si="86"/>
        <v>5.8563397829164822E-4</v>
      </c>
      <c r="N2199" s="99">
        <f t="shared" si="85"/>
        <v>1.8836180588327814E-5</v>
      </c>
      <c r="O2199" s="99">
        <f t="shared" si="85"/>
        <v>9.4694616957684243E-6</v>
      </c>
      <c r="P2199" s="99">
        <f t="shared" si="85"/>
        <v>1.9178656599024703E-6</v>
      </c>
      <c r="Q2199" s="99">
        <f t="shared" si="85"/>
        <v>5.9762063866603674E-7</v>
      </c>
      <c r="R2199" s="99">
        <f t="shared" si="85"/>
        <v>1.9349894604373127E-7</v>
      </c>
      <c r="S2199" s="101"/>
      <c r="T2199" s="99">
        <v>3.5496153846153802E-6</v>
      </c>
      <c r="U2199" s="99">
        <v>1.0069230769230801E-6</v>
      </c>
      <c r="V2199" s="99">
        <v>4.6115384615384601E-7</v>
      </c>
      <c r="W2199" s="99">
        <v>3.4734615384615401E-7</v>
      </c>
      <c r="X2199" s="99">
        <v>1.4469230769230799E-7</v>
      </c>
      <c r="Y2199" s="99">
        <v>4.6538461538461504E-9</v>
      </c>
      <c r="Z2199" s="99">
        <v>2.3396153846153799E-9</v>
      </c>
      <c r="AA2199" s="99">
        <v>4.7384615384615398E-10</v>
      </c>
      <c r="AB2199" s="99">
        <v>1.4765384615384599E-10</v>
      </c>
      <c r="AC2199" s="99">
        <v>4.7807692307692298E-11</v>
      </c>
    </row>
    <row r="2200" spans="1:29" s="98" customFormat="1" x14ac:dyDescent="0.25">
      <c r="A2200" s="98" t="s">
        <v>15</v>
      </c>
      <c r="B2200" s="98" t="s">
        <v>238</v>
      </c>
      <c r="C2200" s="98" t="s">
        <v>298</v>
      </c>
      <c r="D2200" s="98">
        <v>2017</v>
      </c>
      <c r="E2200" s="98">
        <v>2016</v>
      </c>
      <c r="F2200" s="98" t="s">
        <v>272</v>
      </c>
      <c r="G2200" s="98" t="s">
        <v>278</v>
      </c>
      <c r="H2200" s="98" t="s">
        <v>276</v>
      </c>
      <c r="I2200" s="99">
        <f t="shared" si="86"/>
        <v>2.0891036652509042E-2</v>
      </c>
      <c r="J2200" s="99">
        <f t="shared" si="86"/>
        <v>6.644034607519265E-3</v>
      </c>
      <c r="K2200" s="99">
        <f t="shared" si="86"/>
        <v>4.77754034922135E-3</v>
      </c>
      <c r="L2200" s="99">
        <f t="shared" si="86"/>
        <v>2.3973320748780858E-3</v>
      </c>
      <c r="M2200" s="99">
        <f t="shared" si="86"/>
        <v>1.0171537517697014E-3</v>
      </c>
      <c r="N2200" s="99">
        <f t="shared" si="85"/>
        <v>1.263736479471448E-4</v>
      </c>
      <c r="O2200" s="99">
        <f t="shared" si="85"/>
        <v>2.0548560641812191E-5</v>
      </c>
      <c r="P2200" s="99">
        <f t="shared" si="85"/>
        <v>4.5549309422683841E-6</v>
      </c>
      <c r="Q2200" s="99">
        <f t="shared" si="85"/>
        <v>1.4794963662104785E-6</v>
      </c>
      <c r="R2200" s="99">
        <f t="shared" si="85"/>
        <v>4.8974069529652355E-7</v>
      </c>
      <c r="S2200" s="101"/>
      <c r="T2200" s="99">
        <v>5.1615384615384598E-6</v>
      </c>
      <c r="U2200" s="99">
        <v>1.6415384615384601E-6</v>
      </c>
      <c r="V2200" s="99">
        <v>1.18038461538462E-6</v>
      </c>
      <c r="W2200" s="99">
        <v>5.92307692307692E-7</v>
      </c>
      <c r="X2200" s="99">
        <v>2.5130769230769201E-7</v>
      </c>
      <c r="Y2200" s="99">
        <v>3.1223076923076897E-8</v>
      </c>
      <c r="Z2200" s="99">
        <v>5.0769230769230804E-9</v>
      </c>
      <c r="AA2200" s="99">
        <v>1.12538461538462E-9</v>
      </c>
      <c r="AB2200" s="99">
        <v>3.6553846153846198E-10</v>
      </c>
      <c r="AC2200" s="99">
        <v>1.21E-10</v>
      </c>
    </row>
    <row r="2201" spans="1:29" s="98" customFormat="1" x14ac:dyDescent="0.25">
      <c r="A2201" s="98" t="s">
        <v>15</v>
      </c>
      <c r="B2201" s="98" t="s">
        <v>238</v>
      </c>
      <c r="C2201" s="98" t="s">
        <v>298</v>
      </c>
      <c r="D2201" s="98">
        <v>2017</v>
      </c>
      <c r="E2201" s="98">
        <v>2016</v>
      </c>
      <c r="F2201" s="98" t="s">
        <v>279</v>
      </c>
      <c r="G2201" s="98" t="s">
        <v>273</v>
      </c>
      <c r="H2201" s="98" t="s">
        <v>274</v>
      </c>
      <c r="I2201" s="99">
        <f t="shared" si="86"/>
        <v>0</v>
      </c>
      <c r="J2201" s="99">
        <f t="shared" si="86"/>
        <v>0</v>
      </c>
      <c r="K2201" s="99">
        <f t="shared" si="86"/>
        <v>0</v>
      </c>
      <c r="L2201" s="99">
        <f t="shared" si="86"/>
        <v>0</v>
      </c>
      <c r="M2201" s="99">
        <f t="shared" si="86"/>
        <v>0</v>
      </c>
      <c r="N2201" s="99">
        <f t="shared" si="85"/>
        <v>0</v>
      </c>
      <c r="O2201" s="99">
        <f t="shared" si="85"/>
        <v>0</v>
      </c>
      <c r="P2201" s="99">
        <f t="shared" si="85"/>
        <v>0</v>
      </c>
      <c r="Q2201" s="99">
        <f t="shared" si="85"/>
        <v>0</v>
      </c>
      <c r="R2201" s="99">
        <f t="shared" si="85"/>
        <v>0</v>
      </c>
      <c r="S2201" s="101"/>
      <c r="T2201" s="99">
        <v>0</v>
      </c>
      <c r="U2201" s="99">
        <v>0</v>
      </c>
      <c r="V2201" s="99">
        <v>0</v>
      </c>
      <c r="W2201" s="99">
        <v>0</v>
      </c>
      <c r="X2201" s="99">
        <v>0</v>
      </c>
      <c r="Y2201" s="99">
        <v>0</v>
      </c>
      <c r="Z2201" s="99">
        <v>0</v>
      </c>
      <c r="AA2201" s="99">
        <v>0</v>
      </c>
      <c r="AB2201" s="99">
        <v>0</v>
      </c>
      <c r="AC2201" s="99">
        <v>0</v>
      </c>
    </row>
    <row r="2202" spans="1:29" s="98" customFormat="1" x14ac:dyDescent="0.25">
      <c r="A2202" s="98" t="s">
        <v>15</v>
      </c>
      <c r="B2202" s="98" t="s">
        <v>238</v>
      </c>
      <c r="C2202" s="98" t="s">
        <v>298</v>
      </c>
      <c r="D2202" s="98">
        <v>2017</v>
      </c>
      <c r="E2202" s="98">
        <v>2016</v>
      </c>
      <c r="F2202" s="98" t="s">
        <v>279</v>
      </c>
      <c r="G2202" s="98" t="s">
        <v>273</v>
      </c>
      <c r="H2202" s="98" t="s">
        <v>275</v>
      </c>
      <c r="I2202" s="99">
        <f t="shared" si="86"/>
        <v>5.7068957055214729E-3</v>
      </c>
      <c r="J2202" s="99">
        <f t="shared" si="86"/>
        <v>2.0641963190184048E-4</v>
      </c>
      <c r="K2202" s="99">
        <f t="shared" si="86"/>
        <v>5.9902167689161558E-5</v>
      </c>
      <c r="L2202" s="99">
        <f t="shared" si="86"/>
        <v>1.7970650306748466E-5</v>
      </c>
      <c r="M2202" s="99">
        <f t="shared" si="86"/>
        <v>1.9792E-6</v>
      </c>
      <c r="N2202" s="99">
        <f t="shared" si="85"/>
        <v>0</v>
      </c>
      <c r="O2202" s="99">
        <f t="shared" si="85"/>
        <v>0</v>
      </c>
      <c r="P2202" s="99">
        <f t="shared" si="85"/>
        <v>0</v>
      </c>
      <c r="Q2202" s="99">
        <f t="shared" si="85"/>
        <v>0</v>
      </c>
      <c r="R2202" s="99">
        <f t="shared" si="85"/>
        <v>0</v>
      </c>
      <c r="S2202" s="101"/>
      <c r="T2202" s="99">
        <v>1.4100000000000001E-6</v>
      </c>
      <c r="U2202" s="99">
        <v>5.1E-8</v>
      </c>
      <c r="V2202" s="99">
        <v>1.48E-8</v>
      </c>
      <c r="W2202" s="99">
        <v>4.4400000000000004E-9</v>
      </c>
      <c r="X2202" s="99">
        <v>4.8899999999999997E-10</v>
      </c>
      <c r="Y2202" s="99">
        <v>0</v>
      </c>
      <c r="Z2202" s="99">
        <v>0</v>
      </c>
      <c r="AA2202" s="99">
        <v>0</v>
      </c>
      <c r="AB2202" s="99">
        <v>0</v>
      </c>
      <c r="AC2202" s="99">
        <v>0</v>
      </c>
    </row>
    <row r="2203" spans="1:29" s="98" customFormat="1" x14ac:dyDescent="0.25">
      <c r="A2203" s="98" t="s">
        <v>15</v>
      </c>
      <c r="B2203" s="98" t="s">
        <v>238</v>
      </c>
      <c r="C2203" s="98" t="s">
        <v>298</v>
      </c>
      <c r="D2203" s="98">
        <v>2017</v>
      </c>
      <c r="E2203" s="98">
        <v>2016</v>
      </c>
      <c r="F2203" s="98" t="s">
        <v>279</v>
      </c>
      <c r="G2203" s="98" t="s">
        <v>273</v>
      </c>
      <c r="H2203" s="98" t="s">
        <v>276</v>
      </c>
      <c r="I2203" s="99">
        <f t="shared" si="86"/>
        <v>0.13639885480572597</v>
      </c>
      <c r="J2203" s="99">
        <f t="shared" si="86"/>
        <v>4.209341513292434E-2</v>
      </c>
      <c r="K2203" s="99">
        <f t="shared" si="86"/>
        <v>2.472988139059305E-2</v>
      </c>
      <c r="L2203" s="99">
        <f t="shared" si="86"/>
        <v>1.5461235173824132E-2</v>
      </c>
      <c r="M2203" s="99">
        <f t="shared" si="86"/>
        <v>6.6782822085889575E-3</v>
      </c>
      <c r="N2203" s="99">
        <f t="shared" si="85"/>
        <v>3.8491190184049078E-4</v>
      </c>
      <c r="O2203" s="99">
        <f t="shared" si="85"/>
        <v>1.3154192229038853E-4</v>
      </c>
      <c r="P2203" s="99">
        <f t="shared" si="85"/>
        <v>2.958681390593047E-5</v>
      </c>
      <c r="Q2203" s="99">
        <f t="shared" si="85"/>
        <v>9.7948139059304705E-6</v>
      </c>
      <c r="R2203" s="99">
        <f t="shared" si="85"/>
        <v>3.3674732106339469E-6</v>
      </c>
      <c r="S2203" s="101"/>
      <c r="T2203" s="99">
        <v>3.3699999999999999E-5</v>
      </c>
      <c r="U2203" s="99">
        <v>1.04E-5</v>
      </c>
      <c r="V2203" s="99">
        <v>6.1099999999999999E-6</v>
      </c>
      <c r="W2203" s="99">
        <v>3.8199999999999998E-6</v>
      </c>
      <c r="X2203" s="99">
        <v>1.6500000000000001E-6</v>
      </c>
      <c r="Y2203" s="99">
        <v>9.5099999999999998E-8</v>
      </c>
      <c r="Z2203" s="99">
        <v>3.25E-8</v>
      </c>
      <c r="AA2203" s="99">
        <v>7.3099999999999998E-9</v>
      </c>
      <c r="AB2203" s="99">
        <v>2.4199999999999999E-9</v>
      </c>
      <c r="AC2203" s="99">
        <v>8.3200000000000002E-10</v>
      </c>
    </row>
    <row r="2204" spans="1:29" s="98" customFormat="1" x14ac:dyDescent="0.25">
      <c r="A2204" s="98" t="s">
        <v>15</v>
      </c>
      <c r="B2204" s="98" t="s">
        <v>238</v>
      </c>
      <c r="C2204" s="98" t="s">
        <v>298</v>
      </c>
      <c r="D2204" s="98">
        <v>2017</v>
      </c>
      <c r="E2204" s="98">
        <v>2016</v>
      </c>
      <c r="F2204" s="98" t="s">
        <v>279</v>
      </c>
      <c r="G2204" s="98" t="s">
        <v>277</v>
      </c>
      <c r="H2204" s="98" t="s">
        <v>274</v>
      </c>
      <c r="I2204" s="99">
        <f t="shared" si="86"/>
        <v>2.0682437627811863E-2</v>
      </c>
      <c r="J2204" s="99">
        <f t="shared" si="86"/>
        <v>4.614085889570553E-3</v>
      </c>
      <c r="K2204" s="99">
        <f t="shared" si="86"/>
        <v>2.060148875255624E-3</v>
      </c>
      <c r="L2204" s="99">
        <f t="shared" si="86"/>
        <v>1.517791411042945E-3</v>
      </c>
      <c r="M2204" s="99">
        <f t="shared" si="86"/>
        <v>6.2735378323108381E-4</v>
      </c>
      <c r="N2204" s="99">
        <f t="shared" si="85"/>
        <v>1.6311198364008179E-5</v>
      </c>
      <c r="O2204" s="99">
        <f t="shared" si="85"/>
        <v>1.0766200408997953E-5</v>
      </c>
      <c r="P2204" s="99">
        <f t="shared" si="85"/>
        <v>2.2220466257668711E-6</v>
      </c>
      <c r="Q2204" s="99">
        <f t="shared" si="85"/>
        <v>6.8806543967280178E-7</v>
      </c>
      <c r="R2204" s="99">
        <f t="shared" si="85"/>
        <v>2.2544261758691207E-7</v>
      </c>
      <c r="S2204" s="101"/>
      <c r="T2204" s="99">
        <v>5.1100000000000002E-6</v>
      </c>
      <c r="U2204" s="99">
        <v>1.1400000000000001E-6</v>
      </c>
      <c r="V2204" s="99">
        <v>5.0900000000000002E-7</v>
      </c>
      <c r="W2204" s="99">
        <v>3.7500000000000001E-7</v>
      </c>
      <c r="X2204" s="99">
        <v>1.55E-7</v>
      </c>
      <c r="Y2204" s="99">
        <v>4.0300000000000004E-9</v>
      </c>
      <c r="Z2204" s="99">
        <v>2.6599999999999999E-9</v>
      </c>
      <c r="AA2204" s="99">
        <v>5.4899999999999997E-10</v>
      </c>
      <c r="AB2204" s="99">
        <v>1.7000000000000001E-10</v>
      </c>
      <c r="AC2204" s="99">
        <v>5.5699999999999999E-11</v>
      </c>
    </row>
    <row r="2205" spans="1:29" s="98" customFormat="1" x14ac:dyDescent="0.25">
      <c r="A2205" s="98" t="s">
        <v>15</v>
      </c>
      <c r="B2205" s="98" t="s">
        <v>238</v>
      </c>
      <c r="C2205" s="98" t="s">
        <v>298</v>
      </c>
      <c r="D2205" s="98">
        <v>2017</v>
      </c>
      <c r="E2205" s="98">
        <v>2016</v>
      </c>
      <c r="F2205" s="98" t="s">
        <v>279</v>
      </c>
      <c r="G2205" s="98" t="s">
        <v>277</v>
      </c>
      <c r="H2205" s="98" t="s">
        <v>275</v>
      </c>
      <c r="I2205" s="99">
        <f t="shared" si="86"/>
        <v>3.3958053169734152E-2</v>
      </c>
      <c r="J2205" s="99">
        <f t="shared" si="86"/>
        <v>9.6329161554192227E-3</v>
      </c>
      <c r="K2205" s="99">
        <f t="shared" si="86"/>
        <v>4.4117137014314921E-3</v>
      </c>
      <c r="L2205" s="99">
        <f t="shared" si="86"/>
        <v>3.3229513292433537E-3</v>
      </c>
      <c r="M2205" s="99">
        <f t="shared" si="86"/>
        <v>1.3801783231083846E-3</v>
      </c>
      <c r="N2205" s="99">
        <f t="shared" si="85"/>
        <v>4.4117137014314931E-5</v>
      </c>
      <c r="O2205" s="99">
        <f t="shared" si="85"/>
        <v>2.1815721881390595E-5</v>
      </c>
      <c r="P2205" s="99">
        <f t="shared" si="85"/>
        <v>4.4117137014314931E-6</v>
      </c>
      <c r="Q2205" s="99">
        <f t="shared" si="85"/>
        <v>1.36398854805726E-6</v>
      </c>
      <c r="R2205" s="99">
        <f t="shared" si="85"/>
        <v>4.4117137014314933E-7</v>
      </c>
      <c r="S2205" s="101"/>
      <c r="T2205" s="99">
        <v>8.3899999999999993E-6</v>
      </c>
      <c r="U2205" s="99">
        <v>2.3800000000000001E-6</v>
      </c>
      <c r="V2205" s="99">
        <v>1.0899999999999999E-6</v>
      </c>
      <c r="W2205" s="99">
        <v>8.2099999999999995E-7</v>
      </c>
      <c r="X2205" s="99">
        <v>3.41E-7</v>
      </c>
      <c r="Y2205" s="99">
        <v>1.09E-8</v>
      </c>
      <c r="Z2205" s="99">
        <v>5.3899999999999998E-9</v>
      </c>
      <c r="AA2205" s="99">
        <v>1.09E-9</v>
      </c>
      <c r="AB2205" s="99">
        <v>3.3700000000000003E-10</v>
      </c>
      <c r="AC2205" s="99">
        <v>1.09E-10</v>
      </c>
    </row>
    <row r="2206" spans="1:29" s="98" customFormat="1" x14ac:dyDescent="0.25">
      <c r="A2206" s="98" t="s">
        <v>15</v>
      </c>
      <c r="B2206" s="98" t="s">
        <v>238</v>
      </c>
      <c r="C2206" s="98" t="s">
        <v>298</v>
      </c>
      <c r="D2206" s="98">
        <v>2017</v>
      </c>
      <c r="E2206" s="98">
        <v>2016</v>
      </c>
      <c r="F2206" s="98" t="s">
        <v>279</v>
      </c>
      <c r="G2206" s="98" t="s">
        <v>277</v>
      </c>
      <c r="H2206" s="98" t="s">
        <v>276</v>
      </c>
      <c r="I2206" s="99">
        <f t="shared" si="86"/>
        <v>4.937881390593047E-2</v>
      </c>
      <c r="J2206" s="99">
        <f t="shared" si="86"/>
        <v>1.5704081799591003E-2</v>
      </c>
      <c r="K2206" s="99">
        <f t="shared" si="86"/>
        <v>1.1292368098159511E-2</v>
      </c>
      <c r="L2206" s="99">
        <f t="shared" si="86"/>
        <v>5.6664212678936609E-3</v>
      </c>
      <c r="M2206" s="99">
        <f t="shared" si="86"/>
        <v>2.3960867075664624E-3</v>
      </c>
      <c r="N2206" s="99">
        <f t="shared" si="85"/>
        <v>2.9505865030674845E-4</v>
      </c>
      <c r="O2206" s="99">
        <f t="shared" si="85"/>
        <v>4.7759836400817998E-5</v>
      </c>
      <c r="P2206" s="99">
        <f t="shared" si="85"/>
        <v>1.0482879345603273E-5</v>
      </c>
      <c r="Q2206" s="99">
        <f t="shared" si="85"/>
        <v>3.3917578732106341E-6</v>
      </c>
      <c r="R2206" s="99">
        <f t="shared" si="85"/>
        <v>1.1211419222903887E-6</v>
      </c>
      <c r="S2206" s="101"/>
      <c r="T2206" s="99">
        <v>1.22E-5</v>
      </c>
      <c r="U2206" s="99">
        <v>3.8800000000000001E-6</v>
      </c>
      <c r="V2206" s="99">
        <v>2.79E-6</v>
      </c>
      <c r="W2206" s="99">
        <v>1.3999999999999999E-6</v>
      </c>
      <c r="X2206" s="99">
        <v>5.9200000000000001E-7</v>
      </c>
      <c r="Y2206" s="99">
        <v>7.2899999999999998E-8</v>
      </c>
      <c r="Z2206" s="99">
        <v>1.18E-8</v>
      </c>
      <c r="AA2206" s="99">
        <v>2.5899999999999999E-9</v>
      </c>
      <c r="AB2206" s="99">
        <v>8.38E-10</v>
      </c>
      <c r="AC2206" s="99">
        <v>2.7700000000000003E-10</v>
      </c>
    </row>
    <row r="2207" spans="1:29" s="98" customFormat="1" x14ac:dyDescent="0.25">
      <c r="A2207" s="98" t="s">
        <v>15</v>
      </c>
      <c r="B2207" s="98" t="s">
        <v>238</v>
      </c>
      <c r="C2207" s="98" t="s">
        <v>298</v>
      </c>
      <c r="D2207" s="98">
        <v>2017</v>
      </c>
      <c r="E2207" s="98">
        <v>2016</v>
      </c>
      <c r="F2207" s="98" t="s">
        <v>279</v>
      </c>
      <c r="G2207" s="98" t="s">
        <v>278</v>
      </c>
      <c r="H2207" s="98" t="s">
        <v>274</v>
      </c>
      <c r="I2207" s="99">
        <f t="shared" si="86"/>
        <v>8.7502620733050304E-3</v>
      </c>
      <c r="J2207" s="99">
        <f t="shared" si="86"/>
        <v>1.9521132609721555E-3</v>
      </c>
      <c r="K2207" s="99">
        <f t="shared" si="86"/>
        <v>8.7160144722353376E-4</v>
      </c>
      <c r="L2207" s="99">
        <f t="shared" si="86"/>
        <v>6.4214252005662987E-4</v>
      </c>
      <c r="M2207" s="99">
        <f t="shared" si="86"/>
        <v>2.6541890829007402E-4</v>
      </c>
      <c r="N2207" s="99">
        <f t="shared" si="85"/>
        <v>6.9008916155419233E-6</v>
      </c>
      <c r="O2207" s="99">
        <f t="shared" si="85"/>
        <v>4.5549309422683841E-6</v>
      </c>
      <c r="P2207" s="99">
        <f t="shared" si="85"/>
        <v>9.4009664936290801E-7</v>
      </c>
      <c r="Q2207" s="99">
        <f t="shared" si="85"/>
        <v>2.9110460909233908E-7</v>
      </c>
      <c r="R2207" s="99">
        <f t="shared" si="85"/>
        <v>9.537956897907811E-8</v>
      </c>
      <c r="S2207" s="101"/>
      <c r="T2207" s="99">
        <v>2.1619230769230798E-6</v>
      </c>
      <c r="U2207" s="99">
        <v>4.82307692307692E-7</v>
      </c>
      <c r="V2207" s="99">
        <v>2.1534615384615399E-7</v>
      </c>
      <c r="W2207" s="99">
        <v>1.5865384615384599E-7</v>
      </c>
      <c r="X2207" s="99">
        <v>6.5576923076923103E-8</v>
      </c>
      <c r="Y2207" s="99">
        <v>1.705E-9</v>
      </c>
      <c r="Z2207" s="99">
        <v>1.12538461538462E-9</v>
      </c>
      <c r="AA2207" s="99">
        <v>2.32269230769231E-10</v>
      </c>
      <c r="AB2207" s="99">
        <v>7.1923076923076902E-11</v>
      </c>
      <c r="AC2207" s="99">
        <v>2.35653846153846E-11</v>
      </c>
    </row>
    <row r="2208" spans="1:29" s="98" customFormat="1" x14ac:dyDescent="0.25">
      <c r="A2208" s="98" t="s">
        <v>15</v>
      </c>
      <c r="B2208" s="98" t="s">
        <v>238</v>
      </c>
      <c r="C2208" s="98" t="s">
        <v>298</v>
      </c>
      <c r="D2208" s="98">
        <v>2017</v>
      </c>
      <c r="E2208" s="98">
        <v>2016</v>
      </c>
      <c r="F2208" s="98" t="s">
        <v>279</v>
      </c>
      <c r="G2208" s="98" t="s">
        <v>278</v>
      </c>
      <c r="H2208" s="98" t="s">
        <v>275</v>
      </c>
      <c r="I2208" s="99">
        <f t="shared" si="86"/>
        <v>1.4366868648733662E-2</v>
      </c>
      <c r="J2208" s="99">
        <f t="shared" si="86"/>
        <v>4.0754645272927615E-3</v>
      </c>
      <c r="K2208" s="99">
        <f t="shared" si="86"/>
        <v>1.8664942582979388E-3</v>
      </c>
      <c r="L2208" s="99">
        <f t="shared" si="86"/>
        <v>1.4058640239106503E-3</v>
      </c>
      <c r="M2208" s="99">
        <f t="shared" si="86"/>
        <v>5.8392159823816359E-4</v>
      </c>
      <c r="N2208" s="99">
        <f t="shared" si="85"/>
        <v>1.8664942582979387E-5</v>
      </c>
      <c r="O2208" s="99">
        <f t="shared" si="85"/>
        <v>9.2297284882806541E-6</v>
      </c>
      <c r="P2208" s="99">
        <f t="shared" si="85"/>
        <v>1.8664942582979387E-6</v>
      </c>
      <c r="Q2208" s="99">
        <f t="shared" si="85"/>
        <v>5.7707207802422492E-7</v>
      </c>
      <c r="R2208" s="99">
        <f t="shared" si="85"/>
        <v>1.8664942582979387E-7</v>
      </c>
      <c r="S2208" s="101"/>
      <c r="T2208" s="99">
        <v>3.5496153846153802E-6</v>
      </c>
      <c r="U2208" s="99">
        <v>1.0069230769230801E-6</v>
      </c>
      <c r="V2208" s="99">
        <v>4.6115384615384601E-7</v>
      </c>
      <c r="W2208" s="99">
        <v>3.4734615384615401E-7</v>
      </c>
      <c r="X2208" s="99">
        <v>1.4426923076923101E-7</v>
      </c>
      <c r="Y2208" s="99">
        <v>4.6115384615384601E-9</v>
      </c>
      <c r="Z2208" s="99">
        <v>2.2803846153846199E-9</v>
      </c>
      <c r="AA2208" s="99">
        <v>4.6115384615384599E-10</v>
      </c>
      <c r="AB2208" s="99">
        <v>1.4257692307692299E-10</v>
      </c>
      <c r="AC2208" s="99">
        <v>4.6115384615384599E-11</v>
      </c>
    </row>
    <row r="2209" spans="1:29" s="98" customFormat="1" x14ac:dyDescent="0.25">
      <c r="A2209" s="98" t="s">
        <v>15</v>
      </c>
      <c r="B2209" s="98" t="s">
        <v>238</v>
      </c>
      <c r="C2209" s="98" t="s">
        <v>298</v>
      </c>
      <c r="D2209" s="98">
        <v>2017</v>
      </c>
      <c r="E2209" s="98">
        <v>2016</v>
      </c>
      <c r="F2209" s="98" t="s">
        <v>279</v>
      </c>
      <c r="G2209" s="98" t="s">
        <v>278</v>
      </c>
      <c r="H2209" s="98" t="s">
        <v>276</v>
      </c>
      <c r="I2209" s="99">
        <f t="shared" si="86"/>
        <v>2.0891036652509042E-2</v>
      </c>
      <c r="J2209" s="99">
        <f t="shared" si="86"/>
        <v>6.644034607519265E-3</v>
      </c>
      <c r="K2209" s="99">
        <f t="shared" si="86"/>
        <v>4.77754034922135E-3</v>
      </c>
      <c r="L2209" s="99">
        <f t="shared" si="86"/>
        <v>2.3973320748780858E-3</v>
      </c>
      <c r="M2209" s="99">
        <f t="shared" si="86"/>
        <v>1.0137289916627319E-3</v>
      </c>
      <c r="N2209" s="99">
        <f t="shared" si="85"/>
        <v>1.24832505899009E-4</v>
      </c>
      <c r="O2209" s="99">
        <f t="shared" si="85"/>
        <v>2.0206084631115297E-5</v>
      </c>
      <c r="P2209" s="99">
        <f t="shared" si="85"/>
        <v>4.4350643385244584E-6</v>
      </c>
      <c r="Q2209" s="99">
        <f t="shared" si="85"/>
        <v>1.4349744848198855E-6</v>
      </c>
      <c r="R2209" s="99">
        <f t="shared" si="85"/>
        <v>4.7432927481516561E-7</v>
      </c>
      <c r="S2209" s="101"/>
      <c r="T2209" s="99">
        <v>5.1615384615384598E-6</v>
      </c>
      <c r="U2209" s="99">
        <v>1.6415384615384601E-6</v>
      </c>
      <c r="V2209" s="99">
        <v>1.18038461538462E-6</v>
      </c>
      <c r="W2209" s="99">
        <v>5.92307692307692E-7</v>
      </c>
      <c r="X2209" s="99">
        <v>2.5046153846153798E-7</v>
      </c>
      <c r="Y2209" s="99">
        <v>3.0842307692307703E-8</v>
      </c>
      <c r="Z2209" s="99">
        <v>4.9923076923076899E-9</v>
      </c>
      <c r="AA2209" s="99">
        <v>1.0957692307692299E-9</v>
      </c>
      <c r="AB2209" s="99">
        <v>3.5453846153846202E-10</v>
      </c>
      <c r="AC2209" s="99">
        <v>1.1719230769230799E-10</v>
      </c>
    </row>
    <row r="2210" spans="1:29" s="98" customFormat="1" x14ac:dyDescent="0.25">
      <c r="A2210" s="98" t="s">
        <v>15</v>
      </c>
      <c r="B2210" s="98" t="s">
        <v>238</v>
      </c>
      <c r="C2210" s="98" t="s">
        <v>298</v>
      </c>
      <c r="D2210" s="98">
        <v>2017</v>
      </c>
      <c r="E2210" s="98">
        <v>2016</v>
      </c>
      <c r="F2210" s="98" t="s">
        <v>280</v>
      </c>
      <c r="G2210" s="98" t="s">
        <v>273</v>
      </c>
      <c r="H2210" s="98" t="s">
        <v>274</v>
      </c>
      <c r="I2210" s="99">
        <f t="shared" si="86"/>
        <v>0</v>
      </c>
      <c r="J2210" s="99">
        <f t="shared" si="86"/>
        <v>0</v>
      </c>
      <c r="K2210" s="99">
        <f t="shared" si="86"/>
        <v>0</v>
      </c>
      <c r="L2210" s="99">
        <f t="shared" si="86"/>
        <v>0</v>
      </c>
      <c r="M2210" s="99">
        <f t="shared" si="86"/>
        <v>0</v>
      </c>
      <c r="N2210" s="99">
        <f t="shared" si="85"/>
        <v>0</v>
      </c>
      <c r="O2210" s="99">
        <f t="shared" si="85"/>
        <v>0</v>
      </c>
      <c r="P2210" s="99">
        <f t="shared" si="85"/>
        <v>0</v>
      </c>
      <c r="Q2210" s="99">
        <f t="shared" si="85"/>
        <v>0</v>
      </c>
      <c r="R2210" s="99">
        <f t="shared" si="85"/>
        <v>0</v>
      </c>
      <c r="S2210" s="101"/>
      <c r="T2210" s="99">
        <v>0</v>
      </c>
      <c r="U2210" s="99">
        <v>0</v>
      </c>
      <c r="V2210" s="99">
        <v>0</v>
      </c>
      <c r="W2210" s="99">
        <v>0</v>
      </c>
      <c r="X2210" s="99">
        <v>0</v>
      </c>
      <c r="Y2210" s="99">
        <v>0</v>
      </c>
      <c r="Z2210" s="99">
        <v>0</v>
      </c>
      <c r="AA2210" s="99">
        <v>0</v>
      </c>
      <c r="AB2210" s="99">
        <v>0</v>
      </c>
      <c r="AC2210" s="99">
        <v>0</v>
      </c>
    </row>
    <row r="2211" spans="1:29" s="98" customFormat="1" x14ac:dyDescent="0.25">
      <c r="A2211" s="98" t="s">
        <v>15</v>
      </c>
      <c r="B2211" s="98" t="s">
        <v>238</v>
      </c>
      <c r="C2211" s="98" t="s">
        <v>298</v>
      </c>
      <c r="D2211" s="98">
        <v>2017</v>
      </c>
      <c r="E2211" s="98">
        <v>2016</v>
      </c>
      <c r="F2211" s="98" t="s">
        <v>280</v>
      </c>
      <c r="G2211" s="98" t="s">
        <v>273</v>
      </c>
      <c r="H2211" s="98" t="s">
        <v>275</v>
      </c>
      <c r="I2211" s="99">
        <f t="shared" si="86"/>
        <v>1.7161161554192233E-13</v>
      </c>
      <c r="J2211" s="99">
        <f t="shared" si="86"/>
        <v>7.1639754601226998E-9</v>
      </c>
      <c r="K2211" s="99">
        <f t="shared" si="86"/>
        <v>5.2616768916155421E-8</v>
      </c>
      <c r="L2211" s="99">
        <f t="shared" si="86"/>
        <v>1.3720834355828222E-7</v>
      </c>
      <c r="M2211" s="99">
        <f t="shared" si="86"/>
        <v>3.2379550102249488E-7</v>
      </c>
      <c r="N2211" s="99">
        <f t="shared" si="85"/>
        <v>1.0482879345603271E-7</v>
      </c>
      <c r="O2211" s="99">
        <f t="shared" si="85"/>
        <v>5.9902167689161556E-8</v>
      </c>
      <c r="P2211" s="99">
        <f t="shared" si="85"/>
        <v>1.7484957055214723E-8</v>
      </c>
      <c r="Q2211" s="99">
        <f t="shared" si="85"/>
        <v>6.9211288343558285E-9</v>
      </c>
      <c r="R2211" s="99">
        <f t="shared" si="85"/>
        <v>2.7360719836400821E-9</v>
      </c>
      <c r="S2211" s="101"/>
      <c r="T2211" s="99">
        <v>4.2400000000000002E-17</v>
      </c>
      <c r="U2211" s="99">
        <v>1.7699999999999999E-12</v>
      </c>
      <c r="V2211" s="99">
        <v>1.3E-11</v>
      </c>
      <c r="W2211" s="99">
        <v>3.3900000000000001E-11</v>
      </c>
      <c r="X2211" s="99">
        <v>7.9999999999999995E-11</v>
      </c>
      <c r="Y2211" s="99">
        <v>2.5899999999999999E-11</v>
      </c>
      <c r="Z2211" s="99">
        <v>1.48E-11</v>
      </c>
      <c r="AA2211" s="99">
        <v>4.3200000000000002E-12</v>
      </c>
      <c r="AB2211" s="99">
        <v>1.71E-12</v>
      </c>
      <c r="AC2211" s="99">
        <v>6.7600000000000005E-13</v>
      </c>
    </row>
    <row r="2212" spans="1:29" s="98" customFormat="1" x14ac:dyDescent="0.25">
      <c r="A2212" s="98" t="s">
        <v>15</v>
      </c>
      <c r="B2212" s="98" t="s">
        <v>238</v>
      </c>
      <c r="C2212" s="98" t="s">
        <v>298</v>
      </c>
      <c r="D2212" s="98">
        <v>2017</v>
      </c>
      <c r="E2212" s="98">
        <v>2016</v>
      </c>
      <c r="F2212" s="98" t="s">
        <v>280</v>
      </c>
      <c r="G2212" s="98" t="s">
        <v>273</v>
      </c>
      <c r="H2212" s="98" t="s">
        <v>276</v>
      </c>
      <c r="I2212" s="99">
        <f t="shared" si="86"/>
        <v>1.0806674846625768E-8</v>
      </c>
      <c r="J2212" s="99">
        <f t="shared" si="86"/>
        <v>1.2466126789366053E-6</v>
      </c>
      <c r="K2212" s="99">
        <f t="shared" si="86"/>
        <v>4.0879182004089986E-6</v>
      </c>
      <c r="L2212" s="99">
        <f t="shared" si="86"/>
        <v>7.5687198364008173E-6</v>
      </c>
      <c r="M2212" s="99">
        <f t="shared" si="86"/>
        <v>1.4166053169734152E-5</v>
      </c>
      <c r="N2212" s="99">
        <f t="shared" si="85"/>
        <v>4.4926625766871165E-6</v>
      </c>
      <c r="O2212" s="99">
        <f t="shared" si="85"/>
        <v>2.72797709611452E-6</v>
      </c>
      <c r="P2212" s="99">
        <f t="shared" si="85"/>
        <v>7.9329897750511252E-7</v>
      </c>
      <c r="Q2212" s="99">
        <f t="shared" si="85"/>
        <v>2.8898748466257667E-7</v>
      </c>
      <c r="R2212" s="99">
        <f t="shared" si="85"/>
        <v>1.0320981595092024E-7</v>
      </c>
      <c r="S2212" s="101"/>
      <c r="T2212" s="99">
        <v>2.6700000000000001E-12</v>
      </c>
      <c r="U2212" s="99">
        <v>3.0800000000000002E-10</v>
      </c>
      <c r="V2212" s="99">
        <v>1.01E-9</v>
      </c>
      <c r="W2212" s="99">
        <v>1.87E-9</v>
      </c>
      <c r="X2212" s="99">
        <v>3.4999999999999999E-9</v>
      </c>
      <c r="Y2212" s="99">
        <v>1.1100000000000001E-9</v>
      </c>
      <c r="Z2212" s="99">
        <v>6.7400000000000005E-10</v>
      </c>
      <c r="AA2212" s="99">
        <v>1.96E-10</v>
      </c>
      <c r="AB2212" s="99">
        <v>7.1399999999999994E-11</v>
      </c>
      <c r="AC2212" s="99">
        <v>2.5499999999999999E-11</v>
      </c>
    </row>
    <row r="2213" spans="1:29" s="98" customFormat="1" x14ac:dyDescent="0.25">
      <c r="A2213" s="98" t="s">
        <v>15</v>
      </c>
      <c r="B2213" s="98" t="s">
        <v>238</v>
      </c>
      <c r="C2213" s="98" t="s">
        <v>298</v>
      </c>
      <c r="D2213" s="98">
        <v>2017</v>
      </c>
      <c r="E2213" s="98">
        <v>2016</v>
      </c>
      <c r="F2213" s="98" t="s">
        <v>280</v>
      </c>
      <c r="G2213" s="98" t="s">
        <v>277</v>
      </c>
      <c r="H2213" s="98" t="s">
        <v>274</v>
      </c>
      <c r="I2213" s="99">
        <f t="shared" si="86"/>
        <v>2.7603566462167695E-9</v>
      </c>
      <c r="J2213" s="99">
        <f t="shared" si="86"/>
        <v>1.153521472392638E-7</v>
      </c>
      <c r="K2213" s="99">
        <f t="shared" si="86"/>
        <v>2.3272801635991822E-7</v>
      </c>
      <c r="L2213" s="99">
        <f t="shared" si="86"/>
        <v>4.8164580777096114E-7</v>
      </c>
      <c r="M2213" s="99">
        <f t="shared" si="86"/>
        <v>7.5282453987730071E-7</v>
      </c>
      <c r="N2213" s="99">
        <f t="shared" si="85"/>
        <v>2.76440408997955E-7</v>
      </c>
      <c r="O2213" s="99">
        <f t="shared" si="85"/>
        <v>2.0925284253578734E-7</v>
      </c>
      <c r="P2213" s="99">
        <f t="shared" si="85"/>
        <v>6.840179959100205E-8</v>
      </c>
      <c r="Q2213" s="99">
        <f t="shared" si="85"/>
        <v>2.5377472392638038E-8</v>
      </c>
      <c r="R2213" s="99">
        <f t="shared" si="85"/>
        <v>9.3091206543967268E-9</v>
      </c>
      <c r="S2213" s="101"/>
      <c r="T2213" s="99">
        <v>6.8200000000000002E-13</v>
      </c>
      <c r="U2213" s="99">
        <v>2.8499999999999999E-11</v>
      </c>
      <c r="V2213" s="99">
        <v>5.7500000000000002E-11</v>
      </c>
      <c r="W2213" s="99">
        <v>1.19E-10</v>
      </c>
      <c r="X2213" s="99">
        <v>1.86E-10</v>
      </c>
      <c r="Y2213" s="99">
        <v>6.8299999999999999E-11</v>
      </c>
      <c r="Z2213" s="99">
        <v>5.17E-11</v>
      </c>
      <c r="AA2213" s="99">
        <v>1.6900000000000001E-11</v>
      </c>
      <c r="AB2213" s="99">
        <v>6.2699999999999997E-12</v>
      </c>
      <c r="AC2213" s="99">
        <v>2.2999999999999999E-12</v>
      </c>
    </row>
    <row r="2214" spans="1:29" s="98" customFormat="1" x14ac:dyDescent="0.25">
      <c r="A2214" s="98" t="s">
        <v>15</v>
      </c>
      <c r="B2214" s="98" t="s">
        <v>238</v>
      </c>
      <c r="C2214" s="98" t="s">
        <v>298</v>
      </c>
      <c r="D2214" s="98">
        <v>2017</v>
      </c>
      <c r="E2214" s="98">
        <v>2016</v>
      </c>
      <c r="F2214" s="98" t="s">
        <v>280</v>
      </c>
      <c r="G2214" s="98" t="s">
        <v>277</v>
      </c>
      <c r="H2214" s="98" t="s">
        <v>275</v>
      </c>
      <c r="I2214" s="99">
        <f t="shared" si="86"/>
        <v>2.9586813905930473E-9</v>
      </c>
      <c r="J2214" s="99">
        <f t="shared" si="86"/>
        <v>1.8942036809815952E-7</v>
      </c>
      <c r="K2214" s="99">
        <f t="shared" si="86"/>
        <v>5.4235746421267902E-7</v>
      </c>
      <c r="L2214" s="99">
        <f t="shared" si="86"/>
        <v>1.129236809815951E-6</v>
      </c>
      <c r="M2214" s="99">
        <f t="shared" si="86"/>
        <v>2.0156269938650309E-6</v>
      </c>
      <c r="N2214" s="99">
        <f t="shared" si="85"/>
        <v>6.6782822085889572E-7</v>
      </c>
      <c r="O2214" s="99">
        <f t="shared" si="85"/>
        <v>5.0997791411042951E-7</v>
      </c>
      <c r="P2214" s="99">
        <f t="shared" si="85"/>
        <v>1.4449374233128834E-7</v>
      </c>
      <c r="Q2214" s="99">
        <f t="shared" si="85"/>
        <v>4.978355828220859E-8</v>
      </c>
      <c r="R2214" s="99">
        <f t="shared" si="85"/>
        <v>1.6958789366053168E-8</v>
      </c>
      <c r="S2214" s="101"/>
      <c r="T2214" s="99">
        <v>7.3100000000000002E-13</v>
      </c>
      <c r="U2214" s="99">
        <v>4.6800000000000003E-11</v>
      </c>
      <c r="V2214" s="99">
        <v>1.34E-10</v>
      </c>
      <c r="W2214" s="99">
        <v>2.7900000000000002E-10</v>
      </c>
      <c r="X2214" s="99">
        <v>4.9800000000000004E-10</v>
      </c>
      <c r="Y2214" s="99">
        <v>1.65E-10</v>
      </c>
      <c r="Z2214" s="99">
        <v>1.26E-10</v>
      </c>
      <c r="AA2214" s="99">
        <v>3.5699999999999997E-11</v>
      </c>
      <c r="AB2214" s="99">
        <v>1.23E-11</v>
      </c>
      <c r="AC2214" s="99">
        <v>4.1899999999999997E-12</v>
      </c>
    </row>
    <row r="2215" spans="1:29" s="98" customFormat="1" x14ac:dyDescent="0.25">
      <c r="A2215" s="98" t="s">
        <v>15</v>
      </c>
      <c r="B2215" s="98" t="s">
        <v>238</v>
      </c>
      <c r="C2215" s="98" t="s">
        <v>298</v>
      </c>
      <c r="D2215" s="98">
        <v>2017</v>
      </c>
      <c r="E2215" s="98">
        <v>2016</v>
      </c>
      <c r="F2215" s="98" t="s">
        <v>280</v>
      </c>
      <c r="G2215" s="98" t="s">
        <v>277</v>
      </c>
      <c r="H2215" s="98" t="s">
        <v>276</v>
      </c>
      <c r="I2215" s="99">
        <f t="shared" si="86"/>
        <v>3.2946192229038856E-9</v>
      </c>
      <c r="J2215" s="99">
        <f t="shared" si="86"/>
        <v>4.937881390593047E-7</v>
      </c>
      <c r="K2215" s="99">
        <f t="shared" si="86"/>
        <v>2.8210683026584864E-6</v>
      </c>
      <c r="L2215" s="99">
        <f t="shared" si="86"/>
        <v>4.7355092024539884E-6</v>
      </c>
      <c r="M2215" s="99">
        <f t="shared" si="86"/>
        <v>8.4996319018404925E-6</v>
      </c>
      <c r="N2215" s="99">
        <f t="shared" si="85"/>
        <v>2.6389333333333332E-6</v>
      </c>
      <c r="O2215" s="99">
        <f t="shared" si="85"/>
        <v>1.0240032719836401E-6</v>
      </c>
      <c r="P2215" s="99">
        <f t="shared" si="85"/>
        <v>2.8736850715746421E-7</v>
      </c>
      <c r="Q2215" s="99">
        <f t="shared" si="85"/>
        <v>1.064477709611452E-7</v>
      </c>
      <c r="R2215" s="99">
        <f t="shared" si="85"/>
        <v>3.7965022494887526E-8</v>
      </c>
      <c r="S2215" s="101"/>
      <c r="T2215" s="99">
        <v>8.1399999999999996E-13</v>
      </c>
      <c r="U2215" s="99">
        <v>1.2199999999999999E-10</v>
      </c>
      <c r="V2215" s="99">
        <v>6.9699999999999997E-10</v>
      </c>
      <c r="W2215" s="99">
        <v>1.1700000000000001E-9</v>
      </c>
      <c r="X2215" s="99">
        <v>2.1000000000000002E-9</v>
      </c>
      <c r="Y2215" s="99">
        <v>6.5200000000000002E-10</v>
      </c>
      <c r="Z2215" s="99">
        <v>2.5300000000000001E-10</v>
      </c>
      <c r="AA2215" s="99">
        <v>7.1E-11</v>
      </c>
      <c r="AB2215" s="99">
        <v>2.6299999999999999E-11</v>
      </c>
      <c r="AC2215" s="99">
        <v>9.3799999999999992E-12</v>
      </c>
    </row>
    <row r="2216" spans="1:29" s="98" customFormat="1" x14ac:dyDescent="0.25">
      <c r="A2216" s="98" t="s">
        <v>15</v>
      </c>
      <c r="B2216" s="98" t="s">
        <v>238</v>
      </c>
      <c r="C2216" s="98" t="s">
        <v>298</v>
      </c>
      <c r="D2216" s="98">
        <v>2017</v>
      </c>
      <c r="E2216" s="98">
        <v>2016</v>
      </c>
      <c r="F2216" s="98" t="s">
        <v>280</v>
      </c>
      <c r="G2216" s="98" t="s">
        <v>278</v>
      </c>
      <c r="H2216" s="98" t="s">
        <v>274</v>
      </c>
      <c r="I2216" s="99">
        <f t="shared" si="86"/>
        <v>1.1678431964763272E-9</v>
      </c>
      <c r="J2216" s="99">
        <f t="shared" si="86"/>
        <v>4.8802831524303884E-8</v>
      </c>
      <c r="K2216" s="99">
        <f t="shared" si="86"/>
        <v>9.8461853075350113E-8</v>
      </c>
      <c r="L2216" s="99">
        <f t="shared" si="86"/>
        <v>2.0377322636463724E-7</v>
      </c>
      <c r="M2216" s="99">
        <f t="shared" si="86"/>
        <v>3.185026899480887E-7</v>
      </c>
      <c r="N2216" s="99">
        <f t="shared" si="85"/>
        <v>1.169555576529808E-7</v>
      </c>
      <c r="O2216" s="99">
        <f t="shared" si="85"/>
        <v>8.8530048765140705E-8</v>
      </c>
      <c r="P2216" s="99">
        <f t="shared" si="85"/>
        <v>2.8939222903885481E-8</v>
      </c>
      <c r="Q2216" s="99">
        <f t="shared" si="85"/>
        <v>1.0736622935346873E-8</v>
      </c>
      <c r="R2216" s="99">
        <f t="shared" si="85"/>
        <v>3.9384741230140002E-9</v>
      </c>
      <c r="S2216" s="101"/>
      <c r="T2216" s="99">
        <v>2.8853846153846198E-13</v>
      </c>
      <c r="U2216" s="99">
        <v>1.20576923076923E-11</v>
      </c>
      <c r="V2216" s="99">
        <v>2.4326923076923101E-11</v>
      </c>
      <c r="W2216" s="99">
        <v>5.0346153846153798E-11</v>
      </c>
      <c r="X2216" s="99">
        <v>7.8692307692307698E-11</v>
      </c>
      <c r="Y2216" s="99">
        <v>2.88961538461538E-11</v>
      </c>
      <c r="Z2216" s="99">
        <v>2.1873076923076901E-11</v>
      </c>
      <c r="AA2216" s="99">
        <v>7.15E-12</v>
      </c>
      <c r="AB2216" s="99">
        <v>2.6526923076923102E-12</v>
      </c>
      <c r="AC2216" s="99">
        <v>9.7307692307692299E-13</v>
      </c>
    </row>
    <row r="2217" spans="1:29" s="98" customFormat="1" x14ac:dyDescent="0.25">
      <c r="A2217" s="98" t="s">
        <v>15</v>
      </c>
      <c r="B2217" s="98" t="s">
        <v>238</v>
      </c>
      <c r="C2217" s="98" t="s">
        <v>298</v>
      </c>
      <c r="D2217" s="98">
        <v>2017</v>
      </c>
      <c r="E2217" s="98">
        <v>2016</v>
      </c>
      <c r="F2217" s="98" t="s">
        <v>280</v>
      </c>
      <c r="G2217" s="98" t="s">
        <v>278</v>
      </c>
      <c r="H2217" s="98" t="s">
        <v>275</v>
      </c>
      <c r="I2217" s="99">
        <f t="shared" si="86"/>
        <v>1.2517498190970593E-9</v>
      </c>
      <c r="J2217" s="99">
        <f t="shared" si="86"/>
        <v>8.013938650306749E-8</v>
      </c>
      <c r="K2217" s="99">
        <f t="shared" si="86"/>
        <v>2.2945892716690267E-7</v>
      </c>
      <c r="L2217" s="99">
        <f t="shared" si="86"/>
        <v>4.7775403492213504E-7</v>
      </c>
      <c r="M2217" s="99">
        <f t="shared" si="86"/>
        <v>8.5276526663520654E-7</v>
      </c>
      <c r="N2217" s="99">
        <f t="shared" si="85"/>
        <v>2.8254270882491741E-7</v>
      </c>
      <c r="O2217" s="99">
        <f t="shared" si="85"/>
        <v>2.1575988673902783E-7</v>
      </c>
      <c r="P2217" s="99">
        <f t="shared" si="85"/>
        <v>6.1131967909391414E-8</v>
      </c>
      <c r="Q2217" s="99">
        <f t="shared" si="85"/>
        <v>2.1062274657857467E-8</v>
      </c>
      <c r="R2217" s="99">
        <f t="shared" si="85"/>
        <v>7.174872424099427E-9</v>
      </c>
      <c r="S2217" s="101"/>
      <c r="T2217" s="99">
        <v>3.0926923076923102E-13</v>
      </c>
      <c r="U2217" s="99">
        <v>1.9799999999999999E-11</v>
      </c>
      <c r="V2217" s="99">
        <v>5.6692307692307703E-11</v>
      </c>
      <c r="W2217" s="99">
        <v>1.1803846153846201E-10</v>
      </c>
      <c r="X2217" s="99">
        <v>2.10692307692308E-10</v>
      </c>
      <c r="Y2217" s="99">
        <v>6.9807692307692306E-11</v>
      </c>
      <c r="Z2217" s="99">
        <v>5.3307692307692299E-11</v>
      </c>
      <c r="AA2217" s="99">
        <v>1.51038461538462E-11</v>
      </c>
      <c r="AB2217" s="99">
        <v>5.20384615384615E-12</v>
      </c>
      <c r="AC2217" s="99">
        <v>1.7726923076923101E-12</v>
      </c>
    </row>
    <row r="2218" spans="1:29" s="98" customFormat="1" x14ac:dyDescent="0.25">
      <c r="A2218" s="98" t="s">
        <v>15</v>
      </c>
      <c r="B2218" s="98" t="s">
        <v>238</v>
      </c>
      <c r="C2218" s="98" t="s">
        <v>298</v>
      </c>
      <c r="D2218" s="98">
        <v>2017</v>
      </c>
      <c r="E2218" s="98">
        <v>2016</v>
      </c>
      <c r="F2218" s="98" t="s">
        <v>280</v>
      </c>
      <c r="G2218" s="98" t="s">
        <v>278</v>
      </c>
      <c r="H2218" s="98" t="s">
        <v>276</v>
      </c>
      <c r="I2218" s="99">
        <f t="shared" si="86"/>
        <v>1.3938773635362579E-9</v>
      </c>
      <c r="J2218" s="99">
        <f t="shared" si="86"/>
        <v>2.089103665250904E-7</v>
      </c>
      <c r="K2218" s="99">
        <f t="shared" si="86"/>
        <v>1.1935288972785891E-6</v>
      </c>
      <c r="L2218" s="99">
        <f t="shared" si="86"/>
        <v>2.0034846625766876E-6</v>
      </c>
      <c r="M2218" s="99">
        <f t="shared" si="86"/>
        <v>3.5959981123171328E-6</v>
      </c>
      <c r="N2218" s="99">
        <f t="shared" si="85"/>
        <v>1.1164717948717955E-6</v>
      </c>
      <c r="O2218" s="99">
        <f t="shared" si="85"/>
        <v>4.3323215353154192E-7</v>
      </c>
      <c r="P2218" s="99">
        <f t="shared" si="85"/>
        <v>1.2157898379738856E-7</v>
      </c>
      <c r="Q2218" s="99">
        <f t="shared" si="85"/>
        <v>4.5035595406638443E-8</v>
      </c>
      <c r="R2218" s="99">
        <f t="shared" si="85"/>
        <v>1.6062124901683187E-8</v>
      </c>
      <c r="S2218" s="101"/>
      <c r="T2218" s="99">
        <v>3.44384615384615E-13</v>
      </c>
      <c r="U2218" s="99">
        <v>5.16153846153846E-11</v>
      </c>
      <c r="V2218" s="99">
        <v>2.94884615384615E-10</v>
      </c>
      <c r="W2218" s="99">
        <v>4.9500000000000005E-10</v>
      </c>
      <c r="X2218" s="99">
        <v>8.8846153846153896E-10</v>
      </c>
      <c r="Y2218" s="99">
        <v>2.75846153846154E-10</v>
      </c>
      <c r="Z2218" s="99">
        <v>1.07038461538462E-10</v>
      </c>
      <c r="AA2218" s="99">
        <v>3.0038461538461502E-11</v>
      </c>
      <c r="AB2218" s="99">
        <v>1.1126923076923099E-11</v>
      </c>
      <c r="AC2218" s="99">
        <v>3.9684615384615396E-12</v>
      </c>
    </row>
    <row r="2219" spans="1:29" s="98" customFormat="1" x14ac:dyDescent="0.25">
      <c r="A2219" s="98" t="s">
        <v>15</v>
      </c>
      <c r="B2219" s="98" t="s">
        <v>238</v>
      </c>
      <c r="C2219" s="98" t="s">
        <v>298</v>
      </c>
      <c r="D2219" s="98">
        <v>2018</v>
      </c>
      <c r="E2219" s="98">
        <v>2016</v>
      </c>
      <c r="F2219" s="98" t="s">
        <v>272</v>
      </c>
      <c r="G2219" s="98" t="s">
        <v>273</v>
      </c>
      <c r="H2219" s="98" t="s">
        <v>274</v>
      </c>
      <c r="I2219" s="99">
        <f t="shared" si="86"/>
        <v>0</v>
      </c>
      <c r="J2219" s="99">
        <f t="shared" si="86"/>
        <v>0</v>
      </c>
      <c r="K2219" s="99">
        <f t="shared" si="86"/>
        <v>0</v>
      </c>
      <c r="L2219" s="99">
        <f t="shared" si="86"/>
        <v>0</v>
      </c>
      <c r="M2219" s="99">
        <f t="shared" si="86"/>
        <v>0</v>
      </c>
      <c r="N2219" s="99">
        <f t="shared" si="85"/>
        <v>0</v>
      </c>
      <c r="O2219" s="99">
        <f t="shared" si="85"/>
        <v>0</v>
      </c>
      <c r="P2219" s="99">
        <f t="shared" si="85"/>
        <v>0</v>
      </c>
      <c r="Q2219" s="99">
        <f t="shared" si="85"/>
        <v>0</v>
      </c>
      <c r="R2219" s="99">
        <f t="shared" si="85"/>
        <v>0</v>
      </c>
      <c r="S2219" s="101"/>
      <c r="T2219" s="99">
        <v>0</v>
      </c>
      <c r="U2219" s="99">
        <v>0</v>
      </c>
      <c r="V2219" s="99">
        <v>0</v>
      </c>
      <c r="W2219" s="99">
        <v>0</v>
      </c>
      <c r="X2219" s="99">
        <v>0</v>
      </c>
      <c r="Y2219" s="99">
        <v>0</v>
      </c>
      <c r="Z2219" s="99">
        <v>0</v>
      </c>
      <c r="AA2219" s="99">
        <v>0</v>
      </c>
      <c r="AB2219" s="99">
        <v>0</v>
      </c>
      <c r="AC2219" s="99">
        <v>0</v>
      </c>
    </row>
    <row r="2220" spans="1:29" s="98" customFormat="1" x14ac:dyDescent="0.25">
      <c r="A2220" s="98" t="s">
        <v>15</v>
      </c>
      <c r="B2220" s="98" t="s">
        <v>238</v>
      </c>
      <c r="C2220" s="98" t="s">
        <v>298</v>
      </c>
      <c r="D2220" s="98">
        <v>2018</v>
      </c>
      <c r="E2220" s="98">
        <v>2016</v>
      </c>
      <c r="F2220" s="98" t="s">
        <v>272</v>
      </c>
      <c r="G2220" s="98" t="s">
        <v>273</v>
      </c>
      <c r="H2220" s="98" t="s">
        <v>275</v>
      </c>
      <c r="I2220" s="99">
        <f t="shared" si="86"/>
        <v>4.6545603271983642E-3</v>
      </c>
      <c r="J2220" s="99">
        <f t="shared" si="86"/>
        <v>1.6796891615541924E-4</v>
      </c>
      <c r="K2220" s="99">
        <f t="shared" si="86"/>
        <v>4.8974069529652349E-5</v>
      </c>
      <c r="L2220" s="99">
        <f t="shared" si="86"/>
        <v>1.4692220858895706E-5</v>
      </c>
      <c r="M2220" s="99">
        <f t="shared" si="86"/>
        <v>1.9468204498977508E-6</v>
      </c>
      <c r="N2220" s="99">
        <f t="shared" si="85"/>
        <v>6.9616032719836395E-8</v>
      </c>
      <c r="O2220" s="99">
        <f t="shared" si="85"/>
        <v>3.3027141104294482E-8</v>
      </c>
      <c r="P2220" s="99">
        <f t="shared" si="85"/>
        <v>9.3091206543967268E-9</v>
      </c>
      <c r="Q2220" s="99">
        <f t="shared" si="85"/>
        <v>3.5900826175869121E-9</v>
      </c>
      <c r="R2220" s="99">
        <f t="shared" si="85"/>
        <v>1.4166053169734152E-9</v>
      </c>
      <c r="S2220" s="101"/>
      <c r="T2220" s="99">
        <v>1.15E-6</v>
      </c>
      <c r="U2220" s="99">
        <v>4.1500000000000001E-8</v>
      </c>
      <c r="V2220" s="99">
        <v>1.2100000000000001E-8</v>
      </c>
      <c r="W2220" s="99">
        <v>3.6300000000000001E-9</v>
      </c>
      <c r="X2220" s="99">
        <v>4.8099999999999999E-10</v>
      </c>
      <c r="Y2220" s="99">
        <v>1.7199999999999999E-11</v>
      </c>
      <c r="Z2220" s="99">
        <v>8.1600000000000008E-12</v>
      </c>
      <c r="AA2220" s="99">
        <v>2.2999999999999999E-12</v>
      </c>
      <c r="AB2220" s="99">
        <v>8.8699999999999996E-13</v>
      </c>
      <c r="AC2220" s="99">
        <v>3.5000000000000002E-13</v>
      </c>
    </row>
    <row r="2221" spans="1:29" s="98" customFormat="1" x14ac:dyDescent="0.25">
      <c r="A2221" s="98" t="s">
        <v>15</v>
      </c>
      <c r="B2221" s="98" t="s">
        <v>238</v>
      </c>
      <c r="C2221" s="98" t="s">
        <v>298</v>
      </c>
      <c r="D2221" s="98">
        <v>2018</v>
      </c>
      <c r="E2221" s="98">
        <v>2016</v>
      </c>
      <c r="F2221" s="98" t="s">
        <v>272</v>
      </c>
      <c r="G2221" s="98" t="s">
        <v>273</v>
      </c>
      <c r="H2221" s="98" t="s">
        <v>276</v>
      </c>
      <c r="I2221" s="99">
        <f t="shared" si="86"/>
        <v>0.11089995910020449</v>
      </c>
      <c r="J2221" s="99">
        <f t="shared" si="86"/>
        <v>3.4119950920245404E-2</v>
      </c>
      <c r="K2221" s="99">
        <f t="shared" si="86"/>
        <v>2.0115795501022493E-2</v>
      </c>
      <c r="L2221" s="99">
        <f t="shared" si="86"/>
        <v>1.2587550102249488E-2</v>
      </c>
      <c r="M2221" s="99">
        <f t="shared" si="86"/>
        <v>5.4235746421267897E-3</v>
      </c>
      <c r="N2221" s="99">
        <f t="shared" si="85"/>
        <v>3.1570061349693254E-4</v>
      </c>
      <c r="O2221" s="99">
        <f t="shared" si="85"/>
        <v>1.0847149284253578E-4</v>
      </c>
      <c r="P2221" s="99">
        <f t="shared" si="85"/>
        <v>2.4406085889570551E-5</v>
      </c>
      <c r="Q2221" s="99">
        <f t="shared" si="85"/>
        <v>8.1353619631901837E-6</v>
      </c>
      <c r="R2221" s="99">
        <f t="shared" si="85"/>
        <v>2.7886887525562372E-6</v>
      </c>
      <c r="S2221" s="101"/>
      <c r="T2221" s="99">
        <v>2.7399999999999999E-5</v>
      </c>
      <c r="U2221" s="99">
        <v>8.4300000000000006E-6</v>
      </c>
      <c r="V2221" s="99">
        <v>4.9699999999999998E-6</v>
      </c>
      <c r="W2221" s="99">
        <v>3.1099999999999999E-6</v>
      </c>
      <c r="X2221" s="99">
        <v>1.3400000000000001E-6</v>
      </c>
      <c r="Y2221" s="99">
        <v>7.7999999999999997E-8</v>
      </c>
      <c r="Z2221" s="99">
        <v>2.6799999999999998E-8</v>
      </c>
      <c r="AA2221" s="99">
        <v>6.0300000000000001E-9</v>
      </c>
      <c r="AB2221" s="99">
        <v>2.0099999999999999E-9</v>
      </c>
      <c r="AC2221" s="99">
        <v>6.89E-10</v>
      </c>
    </row>
    <row r="2222" spans="1:29" s="98" customFormat="1" x14ac:dyDescent="0.25">
      <c r="A2222" s="98" t="s">
        <v>15</v>
      </c>
      <c r="B2222" s="98" t="s">
        <v>238</v>
      </c>
      <c r="C2222" s="98" t="s">
        <v>298</v>
      </c>
      <c r="D2222" s="98">
        <v>2018</v>
      </c>
      <c r="E2222" s="98">
        <v>2016</v>
      </c>
      <c r="F2222" s="98" t="s">
        <v>272</v>
      </c>
      <c r="G2222" s="98" t="s">
        <v>277</v>
      </c>
      <c r="H2222" s="98" t="s">
        <v>274</v>
      </c>
      <c r="I2222" s="99">
        <f t="shared" si="86"/>
        <v>1.6796891615541921E-2</v>
      </c>
      <c r="J2222" s="99">
        <f t="shared" si="86"/>
        <v>3.7398380368098161E-3</v>
      </c>
      <c r="K2222" s="99">
        <f t="shared" si="86"/>
        <v>1.675641717791411E-3</v>
      </c>
      <c r="L2222" s="99">
        <f t="shared" si="86"/>
        <v>1.2344703476482618E-3</v>
      </c>
      <c r="M2222" s="99">
        <f t="shared" si="86"/>
        <v>5.0997791411042939E-4</v>
      </c>
      <c r="N2222" s="99">
        <f t="shared" si="85"/>
        <v>1.3397038854805726E-5</v>
      </c>
      <c r="O2222" s="99">
        <f t="shared" si="85"/>
        <v>8.8639018404907978E-6</v>
      </c>
      <c r="P2222" s="99">
        <f t="shared" si="85"/>
        <v>1.8415869120654397E-6</v>
      </c>
      <c r="Q2222" s="99">
        <f t="shared" si="85"/>
        <v>5.7473701431492843E-7</v>
      </c>
      <c r="R2222" s="99">
        <f t="shared" si="85"/>
        <v>1.8780139059304703E-7</v>
      </c>
      <c r="S2222" s="101"/>
      <c r="T2222" s="99">
        <v>4.1500000000000001E-6</v>
      </c>
      <c r="U2222" s="99">
        <v>9.2399999999999996E-7</v>
      </c>
      <c r="V2222" s="99">
        <v>4.1399999999999997E-7</v>
      </c>
      <c r="W2222" s="99">
        <v>3.0499999999999999E-7</v>
      </c>
      <c r="X2222" s="99">
        <v>1.2599999999999999E-7</v>
      </c>
      <c r="Y2222" s="99">
        <v>3.3099999999999999E-9</v>
      </c>
      <c r="Z2222" s="99">
        <v>2.1900000000000001E-9</v>
      </c>
      <c r="AA2222" s="99">
        <v>4.5499999999999998E-10</v>
      </c>
      <c r="AB2222" s="99">
        <v>1.42E-10</v>
      </c>
      <c r="AC2222" s="99">
        <v>4.6400000000000003E-11</v>
      </c>
    </row>
    <row r="2223" spans="1:29" s="98" customFormat="1" x14ac:dyDescent="0.25">
      <c r="A2223" s="98" t="s">
        <v>15</v>
      </c>
      <c r="B2223" s="98" t="s">
        <v>238</v>
      </c>
      <c r="C2223" s="98" t="s">
        <v>298</v>
      </c>
      <c r="D2223" s="98">
        <v>2018</v>
      </c>
      <c r="E2223" s="98">
        <v>2016</v>
      </c>
      <c r="F2223" s="98" t="s">
        <v>272</v>
      </c>
      <c r="G2223" s="98" t="s">
        <v>277</v>
      </c>
      <c r="H2223" s="98" t="s">
        <v>275</v>
      </c>
      <c r="I2223" s="99">
        <f t="shared" si="86"/>
        <v>2.7603566462167693E-2</v>
      </c>
      <c r="J2223" s="99">
        <f t="shared" si="86"/>
        <v>7.8115664621676902E-3</v>
      </c>
      <c r="K2223" s="99">
        <f t="shared" si="86"/>
        <v>3.5860351738241309E-3</v>
      </c>
      <c r="L2223" s="99">
        <f t="shared" si="86"/>
        <v>2.6996449897750516E-3</v>
      </c>
      <c r="M2223" s="99">
        <f t="shared" si="86"/>
        <v>1.1211419222903886E-3</v>
      </c>
      <c r="N2223" s="99">
        <f t="shared" ref="N2223:R2273" si="87">1000*98.96*Y2223/24.45</f>
        <v>3.6103198364008179E-5</v>
      </c>
      <c r="O2223" s="99">
        <f t="shared" si="87"/>
        <v>1.8011124744376281E-5</v>
      </c>
      <c r="P2223" s="99">
        <f t="shared" si="87"/>
        <v>3.6467468302658485E-6</v>
      </c>
      <c r="Q2223" s="99">
        <f t="shared" si="87"/>
        <v>1.1332842535787323E-6</v>
      </c>
      <c r="R2223" s="99">
        <f t="shared" si="87"/>
        <v>3.6669840490797549E-7</v>
      </c>
      <c r="S2223" s="101"/>
      <c r="T2223" s="99">
        <v>6.8199999999999999E-6</v>
      </c>
      <c r="U2223" s="99">
        <v>1.9300000000000002E-6</v>
      </c>
      <c r="V2223" s="99">
        <v>8.8599999999999997E-7</v>
      </c>
      <c r="W2223" s="99">
        <v>6.6700000000000003E-7</v>
      </c>
      <c r="X2223" s="99">
        <v>2.7700000000000001E-7</v>
      </c>
      <c r="Y2223" s="99">
        <v>8.9199999999999998E-9</v>
      </c>
      <c r="Z2223" s="99">
        <v>4.4500000000000001E-9</v>
      </c>
      <c r="AA2223" s="99">
        <v>9.0099999999999999E-10</v>
      </c>
      <c r="AB2223" s="99">
        <v>2.8000000000000002E-10</v>
      </c>
      <c r="AC2223" s="99">
        <v>9.0600000000000002E-11</v>
      </c>
    </row>
    <row r="2224" spans="1:29" s="98" customFormat="1" x14ac:dyDescent="0.25">
      <c r="A2224" s="98" t="s">
        <v>15</v>
      </c>
      <c r="B2224" s="98" t="s">
        <v>238</v>
      </c>
      <c r="C2224" s="98" t="s">
        <v>298</v>
      </c>
      <c r="D2224" s="98">
        <v>2018</v>
      </c>
      <c r="E2224" s="98">
        <v>2016</v>
      </c>
      <c r="F2224" s="98" t="s">
        <v>272</v>
      </c>
      <c r="G2224" s="98" t="s">
        <v>277</v>
      </c>
      <c r="H2224" s="98" t="s">
        <v>276</v>
      </c>
      <c r="I2224" s="99">
        <f t="shared" ref="I2224:M2274" si="88">1000*98.96*T2224/24.45</f>
        <v>4.0069693251533742E-2</v>
      </c>
      <c r="J2224" s="99">
        <f t="shared" si="88"/>
        <v>1.2749447852760736E-2</v>
      </c>
      <c r="K2224" s="99">
        <f t="shared" si="88"/>
        <v>9.1876973415132915E-3</v>
      </c>
      <c r="L2224" s="99">
        <f t="shared" si="88"/>
        <v>4.614085889570553E-3</v>
      </c>
      <c r="M2224" s="99">
        <f t="shared" si="88"/>
        <v>1.9508678936605317E-3</v>
      </c>
      <c r="N2224" s="99">
        <f t="shared" si="87"/>
        <v>2.4163239263803681E-4</v>
      </c>
      <c r="O2224" s="99">
        <f t="shared" si="87"/>
        <v>3.9179255623721882E-5</v>
      </c>
      <c r="P2224" s="99">
        <f t="shared" si="87"/>
        <v>8.6615296523517376E-6</v>
      </c>
      <c r="Q2224" s="99">
        <f t="shared" si="87"/>
        <v>2.808925971370143E-6</v>
      </c>
      <c r="R2224" s="99">
        <f t="shared" si="87"/>
        <v>9.3091206543967287E-7</v>
      </c>
      <c r="S2224" s="101"/>
      <c r="T2224" s="99">
        <v>9.9000000000000001E-6</v>
      </c>
      <c r="U2224" s="99">
        <v>3.1499999999999999E-6</v>
      </c>
      <c r="V2224" s="99">
        <v>2.2699999999999999E-6</v>
      </c>
      <c r="W2224" s="99">
        <v>1.1400000000000001E-6</v>
      </c>
      <c r="X2224" s="99">
        <v>4.82E-7</v>
      </c>
      <c r="Y2224" s="99">
        <v>5.9699999999999999E-8</v>
      </c>
      <c r="Z2224" s="99">
        <v>9.6799999999999997E-9</v>
      </c>
      <c r="AA2224" s="99">
        <v>2.1400000000000001E-9</v>
      </c>
      <c r="AB2224" s="99">
        <v>6.9399999999999998E-10</v>
      </c>
      <c r="AC2224" s="99">
        <v>2.3000000000000001E-10</v>
      </c>
    </row>
    <row r="2225" spans="1:29" s="98" customFormat="1" x14ac:dyDescent="0.25">
      <c r="A2225" s="98" t="s">
        <v>15</v>
      </c>
      <c r="B2225" s="98" t="s">
        <v>238</v>
      </c>
      <c r="C2225" s="98" t="s">
        <v>298</v>
      </c>
      <c r="D2225" s="98">
        <v>2018</v>
      </c>
      <c r="E2225" s="98">
        <v>2016</v>
      </c>
      <c r="F2225" s="98" t="s">
        <v>272</v>
      </c>
      <c r="G2225" s="98" t="s">
        <v>278</v>
      </c>
      <c r="H2225" s="98" t="s">
        <v>274</v>
      </c>
      <c r="I2225" s="99">
        <f t="shared" si="88"/>
        <v>7.1063772219600412E-3</v>
      </c>
      <c r="J2225" s="99">
        <f t="shared" si="88"/>
        <v>1.5822391694195381E-3</v>
      </c>
      <c r="K2225" s="99">
        <f t="shared" si="88"/>
        <v>7.089253421425194E-4</v>
      </c>
      <c r="L2225" s="99">
        <f t="shared" si="88"/>
        <v>5.2227591631272795E-4</v>
      </c>
      <c r="M2225" s="99">
        <f t="shared" si="88"/>
        <v>2.1575988673902782E-4</v>
      </c>
      <c r="N2225" s="99">
        <f t="shared" si="87"/>
        <v>5.6679779770332103E-6</v>
      </c>
      <c r="O2225" s="99">
        <f t="shared" si="87"/>
        <v>3.7501123171307243E-6</v>
      </c>
      <c r="P2225" s="99">
        <f t="shared" si="87"/>
        <v>7.7913292433537844E-7</v>
      </c>
      <c r="Q2225" s="99">
        <f t="shared" si="87"/>
        <v>2.4315796759477748E-7</v>
      </c>
      <c r="R2225" s="99">
        <f t="shared" si="87"/>
        <v>7.9454434481673614E-8</v>
      </c>
      <c r="S2225" s="101"/>
      <c r="T2225" s="99">
        <v>1.75576923076923E-6</v>
      </c>
      <c r="U2225" s="99">
        <v>3.9092307692307702E-7</v>
      </c>
      <c r="V2225" s="99">
        <v>1.7515384615384599E-7</v>
      </c>
      <c r="W2225" s="99">
        <v>1.2903846153846199E-7</v>
      </c>
      <c r="X2225" s="99">
        <v>5.3307692307692299E-8</v>
      </c>
      <c r="Y2225" s="99">
        <v>1.40038461538462E-9</v>
      </c>
      <c r="Z2225" s="99">
        <v>9.2653846153846201E-10</v>
      </c>
      <c r="AA2225" s="99">
        <v>1.9250000000000001E-10</v>
      </c>
      <c r="AB2225" s="99">
        <v>6.0076923076923094E-11</v>
      </c>
      <c r="AC2225" s="99">
        <v>1.9630769230769199E-11</v>
      </c>
    </row>
    <row r="2226" spans="1:29" s="98" customFormat="1" x14ac:dyDescent="0.25">
      <c r="A2226" s="98" t="s">
        <v>15</v>
      </c>
      <c r="B2226" s="98" t="s">
        <v>238</v>
      </c>
      <c r="C2226" s="98" t="s">
        <v>298</v>
      </c>
      <c r="D2226" s="98">
        <v>2018</v>
      </c>
      <c r="E2226" s="98">
        <v>2016</v>
      </c>
      <c r="F2226" s="98" t="s">
        <v>272</v>
      </c>
      <c r="G2226" s="98" t="s">
        <v>278</v>
      </c>
      <c r="H2226" s="98" t="s">
        <v>275</v>
      </c>
      <c r="I2226" s="99">
        <f t="shared" si="88"/>
        <v>1.1678431964763272E-2</v>
      </c>
      <c r="J2226" s="99">
        <f t="shared" si="88"/>
        <v>3.304893503224794E-3</v>
      </c>
      <c r="K2226" s="99">
        <f t="shared" si="88"/>
        <v>1.5171687273871329E-3</v>
      </c>
      <c r="L2226" s="99">
        <f t="shared" si="88"/>
        <v>1.1421574956740615E-3</v>
      </c>
      <c r="M2226" s="99">
        <f t="shared" si="88"/>
        <v>4.7432927481516564E-4</v>
      </c>
      <c r="N2226" s="99">
        <f t="shared" si="87"/>
        <v>1.527443007708037E-5</v>
      </c>
      <c r="O2226" s="99">
        <f t="shared" si="87"/>
        <v>7.6200912380053582E-6</v>
      </c>
      <c r="P2226" s="99">
        <f t="shared" si="87"/>
        <v>1.5428544281893988E-6</v>
      </c>
      <c r="Q2226" s="99">
        <f t="shared" si="87"/>
        <v>4.7946641497561557E-7</v>
      </c>
      <c r="R2226" s="99">
        <f t="shared" si="87"/>
        <v>1.5514163284568181E-7</v>
      </c>
      <c r="S2226" s="101"/>
      <c r="T2226" s="99">
        <v>2.88538461538462E-6</v>
      </c>
      <c r="U2226" s="99">
        <v>8.1653846153846203E-7</v>
      </c>
      <c r="V2226" s="99">
        <v>3.7484615384615401E-7</v>
      </c>
      <c r="W2226" s="99">
        <v>2.82192307692308E-7</v>
      </c>
      <c r="X2226" s="99">
        <v>1.17192307692308E-7</v>
      </c>
      <c r="Y2226" s="99">
        <v>3.7738461538461501E-9</v>
      </c>
      <c r="Z2226" s="99">
        <v>1.88269230769231E-9</v>
      </c>
      <c r="AA2226" s="99">
        <v>3.8119230769230801E-10</v>
      </c>
      <c r="AB2226" s="99">
        <v>1.18461538461538E-10</v>
      </c>
      <c r="AC2226" s="99">
        <v>3.8330769230769202E-11</v>
      </c>
    </row>
    <row r="2227" spans="1:29" s="98" customFormat="1" x14ac:dyDescent="0.25">
      <c r="A2227" s="98" t="s">
        <v>15</v>
      </c>
      <c r="B2227" s="98" t="s">
        <v>238</v>
      </c>
      <c r="C2227" s="98" t="s">
        <v>298</v>
      </c>
      <c r="D2227" s="98">
        <v>2018</v>
      </c>
      <c r="E2227" s="98">
        <v>2016</v>
      </c>
      <c r="F2227" s="98" t="s">
        <v>272</v>
      </c>
      <c r="G2227" s="98" t="s">
        <v>278</v>
      </c>
      <c r="H2227" s="98" t="s">
        <v>276</v>
      </c>
      <c r="I2227" s="99">
        <f t="shared" si="88"/>
        <v>1.6952562529495049E-2</v>
      </c>
      <c r="J2227" s="99">
        <f t="shared" si="88"/>
        <v>5.3939971684757058E-3</v>
      </c>
      <c r="K2227" s="99">
        <f t="shared" si="88"/>
        <v>3.8871027214094681E-3</v>
      </c>
      <c r="L2227" s="99">
        <f t="shared" si="88"/>
        <v>1.9521132609721555E-3</v>
      </c>
      <c r="M2227" s="99">
        <f t="shared" si="88"/>
        <v>8.2536718577945597E-4</v>
      </c>
      <c r="N2227" s="99">
        <f t="shared" si="87"/>
        <v>1.0222908919301555E-4</v>
      </c>
      <c r="O2227" s="99">
        <f t="shared" si="87"/>
        <v>1.6575838917728508E-5</v>
      </c>
      <c r="P2227" s="99">
        <f t="shared" si="87"/>
        <v>3.6644933144565032E-6</v>
      </c>
      <c r="Q2227" s="99">
        <f t="shared" si="87"/>
        <v>1.1883917571181391E-6</v>
      </c>
      <c r="R2227" s="99">
        <f t="shared" si="87"/>
        <v>3.9384741230140003E-7</v>
      </c>
      <c r="S2227" s="101"/>
      <c r="T2227" s="99">
        <v>4.1884615384615396E-6</v>
      </c>
      <c r="U2227" s="99">
        <v>1.33269230769231E-6</v>
      </c>
      <c r="V2227" s="99">
        <v>9.6038461538461494E-7</v>
      </c>
      <c r="W2227" s="99">
        <v>4.82307692307692E-7</v>
      </c>
      <c r="X2227" s="99">
        <v>2.03923076923077E-7</v>
      </c>
      <c r="Y2227" s="99">
        <v>2.52576923076923E-8</v>
      </c>
      <c r="Z2227" s="99">
        <v>4.0953846153846203E-9</v>
      </c>
      <c r="AA2227" s="99">
        <v>9.0538461538461501E-10</v>
      </c>
      <c r="AB2227" s="99">
        <v>2.9361538461538499E-10</v>
      </c>
      <c r="AC2227" s="99">
        <v>9.7307692307692302E-11</v>
      </c>
    </row>
    <row r="2228" spans="1:29" s="98" customFormat="1" x14ac:dyDescent="0.25">
      <c r="A2228" s="98" t="s">
        <v>15</v>
      </c>
      <c r="B2228" s="98" t="s">
        <v>238</v>
      </c>
      <c r="C2228" s="98" t="s">
        <v>298</v>
      </c>
      <c r="D2228" s="98">
        <v>2018</v>
      </c>
      <c r="E2228" s="98">
        <v>2016</v>
      </c>
      <c r="F2228" s="98" t="s">
        <v>279</v>
      </c>
      <c r="G2228" s="98" t="s">
        <v>273</v>
      </c>
      <c r="H2228" s="98" t="s">
        <v>274</v>
      </c>
      <c r="I2228" s="99">
        <f t="shared" si="88"/>
        <v>0</v>
      </c>
      <c r="J2228" s="99">
        <f t="shared" si="88"/>
        <v>0</v>
      </c>
      <c r="K2228" s="99">
        <f t="shared" si="88"/>
        <v>0</v>
      </c>
      <c r="L2228" s="99">
        <f t="shared" si="88"/>
        <v>0</v>
      </c>
      <c r="M2228" s="99">
        <f t="shared" si="88"/>
        <v>0</v>
      </c>
      <c r="N2228" s="99">
        <f t="shared" si="87"/>
        <v>0</v>
      </c>
      <c r="O2228" s="99">
        <f t="shared" si="87"/>
        <v>0</v>
      </c>
      <c r="P2228" s="99">
        <f t="shared" si="87"/>
        <v>0</v>
      </c>
      <c r="Q2228" s="99">
        <f t="shared" si="87"/>
        <v>0</v>
      </c>
      <c r="R2228" s="99">
        <f t="shared" si="87"/>
        <v>0</v>
      </c>
      <c r="S2228" s="101"/>
      <c r="T2228" s="99">
        <v>0</v>
      </c>
      <c r="U2228" s="99">
        <v>0</v>
      </c>
      <c r="V2228" s="99">
        <v>0</v>
      </c>
      <c r="W2228" s="99">
        <v>0</v>
      </c>
      <c r="X2228" s="99">
        <v>0</v>
      </c>
      <c r="Y2228" s="99">
        <v>0</v>
      </c>
      <c r="Z2228" s="99">
        <v>0</v>
      </c>
      <c r="AA2228" s="99">
        <v>0</v>
      </c>
      <c r="AB2228" s="99">
        <v>0</v>
      </c>
      <c r="AC2228" s="99">
        <v>0</v>
      </c>
    </row>
    <row r="2229" spans="1:29" s="98" customFormat="1" x14ac:dyDescent="0.25">
      <c r="A2229" s="98" t="s">
        <v>15</v>
      </c>
      <c r="B2229" s="98" t="s">
        <v>238</v>
      </c>
      <c r="C2229" s="98" t="s">
        <v>298</v>
      </c>
      <c r="D2229" s="98">
        <v>2018</v>
      </c>
      <c r="E2229" s="98">
        <v>2016</v>
      </c>
      <c r="F2229" s="98" t="s">
        <v>279</v>
      </c>
      <c r="G2229" s="98" t="s">
        <v>273</v>
      </c>
      <c r="H2229" s="98" t="s">
        <v>275</v>
      </c>
      <c r="I2229" s="99">
        <f t="shared" si="88"/>
        <v>4.6545603271983642E-3</v>
      </c>
      <c r="J2229" s="99">
        <f t="shared" si="88"/>
        <v>1.6796891615541924E-4</v>
      </c>
      <c r="K2229" s="99">
        <f t="shared" si="88"/>
        <v>4.8569325153374239E-5</v>
      </c>
      <c r="L2229" s="99">
        <f t="shared" si="88"/>
        <v>1.4611271983640082E-5</v>
      </c>
      <c r="M2229" s="99">
        <f t="shared" si="88"/>
        <v>1.6108826175869124E-6</v>
      </c>
      <c r="N2229" s="99">
        <f t="shared" si="87"/>
        <v>0</v>
      </c>
      <c r="O2229" s="99">
        <f t="shared" si="87"/>
        <v>0</v>
      </c>
      <c r="P2229" s="99">
        <f t="shared" si="87"/>
        <v>0</v>
      </c>
      <c r="Q2229" s="99">
        <f t="shared" si="87"/>
        <v>0</v>
      </c>
      <c r="R2229" s="99">
        <f t="shared" si="87"/>
        <v>0</v>
      </c>
      <c r="S2229" s="101"/>
      <c r="T2229" s="99">
        <v>1.15E-6</v>
      </c>
      <c r="U2229" s="99">
        <v>4.1500000000000001E-8</v>
      </c>
      <c r="V2229" s="99">
        <v>1.2E-8</v>
      </c>
      <c r="W2229" s="99">
        <v>3.6100000000000001E-9</v>
      </c>
      <c r="X2229" s="99">
        <v>3.9800000000000002E-10</v>
      </c>
      <c r="Y2229" s="99">
        <v>0</v>
      </c>
      <c r="Z2229" s="99">
        <v>0</v>
      </c>
      <c r="AA2229" s="99">
        <v>0</v>
      </c>
      <c r="AB2229" s="99">
        <v>0</v>
      </c>
      <c r="AC2229" s="99">
        <v>0</v>
      </c>
    </row>
    <row r="2230" spans="1:29" s="98" customFormat="1" x14ac:dyDescent="0.25">
      <c r="A2230" s="98" t="s">
        <v>15</v>
      </c>
      <c r="B2230" s="98" t="s">
        <v>238</v>
      </c>
      <c r="C2230" s="98" t="s">
        <v>298</v>
      </c>
      <c r="D2230" s="98">
        <v>2018</v>
      </c>
      <c r="E2230" s="98">
        <v>2016</v>
      </c>
      <c r="F2230" s="98" t="s">
        <v>279</v>
      </c>
      <c r="G2230" s="98" t="s">
        <v>273</v>
      </c>
      <c r="H2230" s="98" t="s">
        <v>276</v>
      </c>
      <c r="I2230" s="99">
        <f t="shared" si="88"/>
        <v>0.11089995910020449</v>
      </c>
      <c r="J2230" s="99">
        <f t="shared" si="88"/>
        <v>3.4119950920245404E-2</v>
      </c>
      <c r="K2230" s="99">
        <f t="shared" si="88"/>
        <v>2.0115795501022493E-2</v>
      </c>
      <c r="L2230" s="99">
        <f t="shared" si="88"/>
        <v>1.2587550102249488E-2</v>
      </c>
      <c r="M2230" s="99">
        <f t="shared" si="88"/>
        <v>5.4235746421267897E-3</v>
      </c>
      <c r="N2230" s="99">
        <f t="shared" si="87"/>
        <v>3.1286740286298569E-4</v>
      </c>
      <c r="O2230" s="99">
        <f t="shared" si="87"/>
        <v>1.0725725971370142E-4</v>
      </c>
      <c r="P2230" s="99">
        <f t="shared" si="87"/>
        <v>2.4041815950920246E-5</v>
      </c>
      <c r="Q2230" s="99">
        <f t="shared" si="87"/>
        <v>7.9734642126789369E-6</v>
      </c>
      <c r="R2230" s="99">
        <f t="shared" si="87"/>
        <v>2.7360719836400821E-6</v>
      </c>
      <c r="S2230" s="101"/>
      <c r="T2230" s="99">
        <v>2.7399999999999999E-5</v>
      </c>
      <c r="U2230" s="99">
        <v>8.4300000000000006E-6</v>
      </c>
      <c r="V2230" s="99">
        <v>4.9699999999999998E-6</v>
      </c>
      <c r="W2230" s="99">
        <v>3.1099999999999999E-6</v>
      </c>
      <c r="X2230" s="99">
        <v>1.3400000000000001E-6</v>
      </c>
      <c r="Y2230" s="99">
        <v>7.7299999999999997E-8</v>
      </c>
      <c r="Z2230" s="99">
        <v>2.6499999999999999E-8</v>
      </c>
      <c r="AA2230" s="99">
        <v>5.9399999999999998E-9</v>
      </c>
      <c r="AB2230" s="99">
        <v>1.97E-9</v>
      </c>
      <c r="AC2230" s="99">
        <v>6.7600000000000004E-10</v>
      </c>
    </row>
    <row r="2231" spans="1:29" s="98" customFormat="1" x14ac:dyDescent="0.25">
      <c r="A2231" s="98" t="s">
        <v>15</v>
      </c>
      <c r="B2231" s="98" t="s">
        <v>238</v>
      </c>
      <c r="C2231" s="98" t="s">
        <v>298</v>
      </c>
      <c r="D2231" s="98">
        <v>2018</v>
      </c>
      <c r="E2231" s="98">
        <v>2016</v>
      </c>
      <c r="F2231" s="98" t="s">
        <v>279</v>
      </c>
      <c r="G2231" s="98" t="s">
        <v>277</v>
      </c>
      <c r="H2231" s="98" t="s">
        <v>274</v>
      </c>
      <c r="I2231" s="99">
        <f t="shared" si="88"/>
        <v>1.6796891615541921E-2</v>
      </c>
      <c r="J2231" s="99">
        <f t="shared" si="88"/>
        <v>3.7398380368098161E-3</v>
      </c>
      <c r="K2231" s="99">
        <f t="shared" si="88"/>
        <v>1.675641717791411E-3</v>
      </c>
      <c r="L2231" s="99">
        <f t="shared" si="88"/>
        <v>1.2344703476482618E-3</v>
      </c>
      <c r="M2231" s="99">
        <f t="shared" si="88"/>
        <v>5.0997791411042939E-4</v>
      </c>
      <c r="N2231" s="99">
        <f t="shared" si="87"/>
        <v>1.3235141104294479E-5</v>
      </c>
      <c r="O2231" s="99">
        <f t="shared" si="87"/>
        <v>8.7829529652351744E-6</v>
      </c>
      <c r="P2231" s="99">
        <f t="shared" si="87"/>
        <v>1.8051599182004092E-6</v>
      </c>
      <c r="Q2231" s="99">
        <f t="shared" si="87"/>
        <v>5.6259468302658498E-7</v>
      </c>
      <c r="R2231" s="99">
        <f t="shared" si="87"/>
        <v>1.8334920245398774E-7</v>
      </c>
      <c r="S2231" s="101"/>
      <c r="T2231" s="99">
        <v>4.1500000000000001E-6</v>
      </c>
      <c r="U2231" s="99">
        <v>9.2399999999999996E-7</v>
      </c>
      <c r="V2231" s="99">
        <v>4.1399999999999997E-7</v>
      </c>
      <c r="W2231" s="99">
        <v>3.0499999999999999E-7</v>
      </c>
      <c r="X2231" s="99">
        <v>1.2599999999999999E-7</v>
      </c>
      <c r="Y2231" s="99">
        <v>3.2700000000000001E-9</v>
      </c>
      <c r="Z2231" s="99">
        <v>2.1700000000000002E-9</v>
      </c>
      <c r="AA2231" s="99">
        <v>4.4600000000000001E-10</v>
      </c>
      <c r="AB2231" s="99">
        <v>1.3900000000000001E-10</v>
      </c>
      <c r="AC2231" s="99">
        <v>4.5300000000000001E-11</v>
      </c>
    </row>
    <row r="2232" spans="1:29" s="98" customFormat="1" x14ac:dyDescent="0.25">
      <c r="A2232" s="98" t="s">
        <v>15</v>
      </c>
      <c r="B2232" s="98" t="s">
        <v>238</v>
      </c>
      <c r="C2232" s="98" t="s">
        <v>298</v>
      </c>
      <c r="D2232" s="98">
        <v>2018</v>
      </c>
      <c r="E2232" s="98">
        <v>2016</v>
      </c>
      <c r="F2232" s="98" t="s">
        <v>279</v>
      </c>
      <c r="G2232" s="98" t="s">
        <v>277</v>
      </c>
      <c r="H2232" s="98" t="s">
        <v>275</v>
      </c>
      <c r="I2232" s="99">
        <f t="shared" si="88"/>
        <v>2.7603566462167693E-2</v>
      </c>
      <c r="J2232" s="99">
        <f t="shared" si="88"/>
        <v>7.8115664621676902E-3</v>
      </c>
      <c r="K2232" s="99">
        <f t="shared" si="88"/>
        <v>3.5860351738241309E-3</v>
      </c>
      <c r="L2232" s="99">
        <f t="shared" si="88"/>
        <v>2.6996449897750516E-3</v>
      </c>
      <c r="M2232" s="99">
        <f t="shared" si="88"/>
        <v>1.1211419222903886E-3</v>
      </c>
      <c r="N2232" s="99">
        <f t="shared" si="87"/>
        <v>3.5698453987730062E-5</v>
      </c>
      <c r="O2232" s="99">
        <f t="shared" si="87"/>
        <v>1.7727803680981596E-5</v>
      </c>
      <c r="P2232" s="99">
        <f t="shared" si="87"/>
        <v>3.5738928425357872E-6</v>
      </c>
      <c r="Q2232" s="99">
        <f t="shared" si="87"/>
        <v>1.1089995910020449E-6</v>
      </c>
      <c r="R2232" s="99">
        <f t="shared" si="87"/>
        <v>3.5860351738241308E-7</v>
      </c>
      <c r="S2232" s="101"/>
      <c r="T2232" s="99">
        <v>6.8199999999999999E-6</v>
      </c>
      <c r="U2232" s="99">
        <v>1.9300000000000002E-6</v>
      </c>
      <c r="V2232" s="99">
        <v>8.8599999999999997E-7</v>
      </c>
      <c r="W2232" s="99">
        <v>6.6700000000000003E-7</v>
      </c>
      <c r="X2232" s="99">
        <v>2.7700000000000001E-7</v>
      </c>
      <c r="Y2232" s="99">
        <v>8.8200000000000006E-9</v>
      </c>
      <c r="Z2232" s="99">
        <v>4.3800000000000002E-9</v>
      </c>
      <c r="AA2232" s="99">
        <v>8.8299999999999995E-10</v>
      </c>
      <c r="AB2232" s="99">
        <v>2.7399999999999998E-10</v>
      </c>
      <c r="AC2232" s="99">
        <v>8.8599999999999996E-11</v>
      </c>
    </row>
    <row r="2233" spans="1:29" s="98" customFormat="1" x14ac:dyDescent="0.25">
      <c r="A2233" s="98" t="s">
        <v>15</v>
      </c>
      <c r="B2233" s="98" t="s">
        <v>238</v>
      </c>
      <c r="C2233" s="98" t="s">
        <v>298</v>
      </c>
      <c r="D2233" s="98">
        <v>2018</v>
      </c>
      <c r="E2233" s="98">
        <v>2016</v>
      </c>
      <c r="F2233" s="98" t="s">
        <v>279</v>
      </c>
      <c r="G2233" s="98" t="s">
        <v>277</v>
      </c>
      <c r="H2233" s="98" t="s">
        <v>276</v>
      </c>
      <c r="I2233" s="99">
        <f t="shared" si="88"/>
        <v>4.0069693251533742E-2</v>
      </c>
      <c r="J2233" s="99">
        <f t="shared" si="88"/>
        <v>1.2749447852760736E-2</v>
      </c>
      <c r="K2233" s="99">
        <f t="shared" si="88"/>
        <v>9.1876973415132915E-3</v>
      </c>
      <c r="L2233" s="99">
        <f t="shared" si="88"/>
        <v>4.614085889570553E-3</v>
      </c>
      <c r="M2233" s="99">
        <f t="shared" si="88"/>
        <v>1.9468204498977507E-3</v>
      </c>
      <c r="N2233" s="99">
        <f t="shared" si="87"/>
        <v>2.3960867075664623E-4</v>
      </c>
      <c r="O2233" s="99">
        <f t="shared" si="87"/>
        <v>3.8693562372188135E-5</v>
      </c>
      <c r="P2233" s="99">
        <f t="shared" si="87"/>
        <v>8.4996319018404925E-6</v>
      </c>
      <c r="Q2233" s="99">
        <f t="shared" si="87"/>
        <v>2.756309202453988E-6</v>
      </c>
      <c r="R2233" s="99">
        <f t="shared" si="87"/>
        <v>9.1067484662576692E-7</v>
      </c>
      <c r="S2233" s="101"/>
      <c r="T2233" s="99">
        <v>9.9000000000000001E-6</v>
      </c>
      <c r="U2233" s="99">
        <v>3.1499999999999999E-6</v>
      </c>
      <c r="V2233" s="99">
        <v>2.2699999999999999E-6</v>
      </c>
      <c r="W2233" s="99">
        <v>1.1400000000000001E-6</v>
      </c>
      <c r="X2233" s="99">
        <v>4.8100000000000003E-7</v>
      </c>
      <c r="Y2233" s="99">
        <v>5.9200000000000001E-8</v>
      </c>
      <c r="Z2233" s="99">
        <v>9.5599999999999992E-9</v>
      </c>
      <c r="AA2233" s="99">
        <v>2.1000000000000002E-9</v>
      </c>
      <c r="AB2233" s="99">
        <v>6.8100000000000003E-10</v>
      </c>
      <c r="AC2233" s="99">
        <v>2.25E-10</v>
      </c>
    </row>
    <row r="2234" spans="1:29" s="98" customFormat="1" x14ac:dyDescent="0.25">
      <c r="A2234" s="98" t="s">
        <v>15</v>
      </c>
      <c r="B2234" s="98" t="s">
        <v>238</v>
      </c>
      <c r="C2234" s="98" t="s">
        <v>298</v>
      </c>
      <c r="D2234" s="98">
        <v>2018</v>
      </c>
      <c r="E2234" s="98">
        <v>2016</v>
      </c>
      <c r="F2234" s="98" t="s">
        <v>279</v>
      </c>
      <c r="G2234" s="98" t="s">
        <v>278</v>
      </c>
      <c r="H2234" s="98" t="s">
        <v>274</v>
      </c>
      <c r="I2234" s="99">
        <f t="shared" si="88"/>
        <v>7.1063772219600412E-3</v>
      </c>
      <c r="J2234" s="99">
        <f t="shared" si="88"/>
        <v>1.5822391694195381E-3</v>
      </c>
      <c r="K2234" s="99">
        <f t="shared" si="88"/>
        <v>7.089253421425194E-4</v>
      </c>
      <c r="L2234" s="99">
        <f t="shared" si="88"/>
        <v>5.2227591631272795E-4</v>
      </c>
      <c r="M2234" s="99">
        <f t="shared" si="88"/>
        <v>2.1575988673902782E-4</v>
      </c>
      <c r="N2234" s="99">
        <f t="shared" si="87"/>
        <v>5.5994827748938246E-6</v>
      </c>
      <c r="O2234" s="99">
        <f t="shared" si="87"/>
        <v>3.7158647160610348E-6</v>
      </c>
      <c r="P2234" s="99">
        <f t="shared" si="87"/>
        <v>7.637215038540205E-7</v>
      </c>
      <c r="Q2234" s="99">
        <f t="shared" si="87"/>
        <v>2.3802082743432437E-7</v>
      </c>
      <c r="R2234" s="99">
        <f t="shared" si="87"/>
        <v>7.7570816422840906E-8</v>
      </c>
      <c r="S2234" s="101"/>
      <c r="T2234" s="99">
        <v>1.75576923076923E-6</v>
      </c>
      <c r="U2234" s="99">
        <v>3.9092307692307702E-7</v>
      </c>
      <c r="V2234" s="99">
        <v>1.7515384615384599E-7</v>
      </c>
      <c r="W2234" s="99">
        <v>1.2903846153846199E-7</v>
      </c>
      <c r="X2234" s="99">
        <v>5.3307692307692299E-8</v>
      </c>
      <c r="Y2234" s="99">
        <v>1.3834615384615399E-9</v>
      </c>
      <c r="Z2234" s="99">
        <v>9.18076923076923E-10</v>
      </c>
      <c r="AA2234" s="99">
        <v>1.88692307692308E-10</v>
      </c>
      <c r="AB2234" s="99">
        <v>5.8807692307692305E-11</v>
      </c>
      <c r="AC2234" s="99">
        <v>1.9165384615384601E-11</v>
      </c>
    </row>
    <row r="2235" spans="1:29" s="98" customFormat="1" x14ac:dyDescent="0.25">
      <c r="A2235" s="98" t="s">
        <v>15</v>
      </c>
      <c r="B2235" s="98" t="s">
        <v>238</v>
      </c>
      <c r="C2235" s="98" t="s">
        <v>298</v>
      </c>
      <c r="D2235" s="98">
        <v>2018</v>
      </c>
      <c r="E2235" s="98">
        <v>2016</v>
      </c>
      <c r="F2235" s="98" t="s">
        <v>279</v>
      </c>
      <c r="G2235" s="98" t="s">
        <v>278</v>
      </c>
      <c r="H2235" s="98" t="s">
        <v>275</v>
      </c>
      <c r="I2235" s="99">
        <f t="shared" si="88"/>
        <v>1.1678431964763272E-2</v>
      </c>
      <c r="J2235" s="99">
        <f t="shared" si="88"/>
        <v>3.304893503224794E-3</v>
      </c>
      <c r="K2235" s="99">
        <f t="shared" si="88"/>
        <v>1.5171687273871329E-3</v>
      </c>
      <c r="L2235" s="99">
        <f t="shared" si="88"/>
        <v>1.1421574956740615E-3</v>
      </c>
      <c r="M2235" s="99">
        <f t="shared" si="88"/>
        <v>4.7432927481516564E-4</v>
      </c>
      <c r="N2235" s="99">
        <f t="shared" si="87"/>
        <v>1.5103192071731942E-5</v>
      </c>
      <c r="O2235" s="99">
        <f t="shared" si="87"/>
        <v>7.5002246342614316E-6</v>
      </c>
      <c r="P2235" s="99">
        <f t="shared" si="87"/>
        <v>1.5120315872266792E-6</v>
      </c>
      <c r="Q2235" s="99">
        <f t="shared" si="87"/>
        <v>4.6919213465471167E-7</v>
      </c>
      <c r="R2235" s="99">
        <f t="shared" si="87"/>
        <v>1.5171687273871331E-7</v>
      </c>
      <c r="S2235" s="101"/>
      <c r="T2235" s="99">
        <v>2.88538461538462E-6</v>
      </c>
      <c r="U2235" s="99">
        <v>8.1653846153846203E-7</v>
      </c>
      <c r="V2235" s="99">
        <v>3.7484615384615401E-7</v>
      </c>
      <c r="W2235" s="99">
        <v>2.82192307692308E-7</v>
      </c>
      <c r="X2235" s="99">
        <v>1.17192307692308E-7</v>
      </c>
      <c r="Y2235" s="99">
        <v>3.7315384615384599E-9</v>
      </c>
      <c r="Z2235" s="99">
        <v>1.8530769230769201E-9</v>
      </c>
      <c r="AA2235" s="99">
        <v>3.7357692307692302E-10</v>
      </c>
      <c r="AB2235" s="99">
        <v>1.15923076923077E-10</v>
      </c>
      <c r="AC2235" s="99">
        <v>3.7484615384615402E-11</v>
      </c>
    </row>
    <row r="2236" spans="1:29" s="98" customFormat="1" x14ac:dyDescent="0.25">
      <c r="A2236" s="98" t="s">
        <v>15</v>
      </c>
      <c r="B2236" s="98" t="s">
        <v>238</v>
      </c>
      <c r="C2236" s="98" t="s">
        <v>298</v>
      </c>
      <c r="D2236" s="98">
        <v>2018</v>
      </c>
      <c r="E2236" s="98">
        <v>2016</v>
      </c>
      <c r="F2236" s="98" t="s">
        <v>279</v>
      </c>
      <c r="G2236" s="98" t="s">
        <v>278</v>
      </c>
      <c r="H2236" s="98" t="s">
        <v>276</v>
      </c>
      <c r="I2236" s="99">
        <f t="shared" si="88"/>
        <v>1.6952562529495049E-2</v>
      </c>
      <c r="J2236" s="99">
        <f t="shared" si="88"/>
        <v>5.3939971684757058E-3</v>
      </c>
      <c r="K2236" s="99">
        <f t="shared" si="88"/>
        <v>3.8871027214094681E-3</v>
      </c>
      <c r="L2236" s="99">
        <f t="shared" si="88"/>
        <v>1.9521132609721555E-3</v>
      </c>
      <c r="M2236" s="99">
        <f t="shared" si="88"/>
        <v>8.2365480572597124E-4</v>
      </c>
      <c r="N2236" s="99">
        <f t="shared" si="87"/>
        <v>1.0137289916627321E-4</v>
      </c>
      <c r="O2236" s="99">
        <f t="shared" si="87"/>
        <v>1.6370353311310348E-5</v>
      </c>
      <c r="P2236" s="99">
        <f t="shared" si="87"/>
        <v>3.5959981123171328E-6</v>
      </c>
      <c r="Q2236" s="99">
        <f t="shared" si="87"/>
        <v>1.1661308164228426E-6</v>
      </c>
      <c r="R2236" s="99">
        <f t="shared" si="87"/>
        <v>3.8528551203397836E-7</v>
      </c>
      <c r="S2236" s="101"/>
      <c r="T2236" s="99">
        <v>4.1884615384615396E-6</v>
      </c>
      <c r="U2236" s="99">
        <v>1.33269230769231E-6</v>
      </c>
      <c r="V2236" s="99">
        <v>9.6038461538461494E-7</v>
      </c>
      <c r="W2236" s="99">
        <v>4.82307692307692E-7</v>
      </c>
      <c r="X2236" s="99">
        <v>2.0349999999999999E-7</v>
      </c>
      <c r="Y2236" s="99">
        <v>2.50461538461538E-8</v>
      </c>
      <c r="Z2236" s="99">
        <v>4.0446153846153801E-9</v>
      </c>
      <c r="AA2236" s="99">
        <v>8.8846153846153896E-10</v>
      </c>
      <c r="AB2236" s="99">
        <v>2.88115384615385E-10</v>
      </c>
      <c r="AC2236" s="99">
        <v>9.5192307692307706E-11</v>
      </c>
    </row>
    <row r="2237" spans="1:29" s="98" customFormat="1" x14ac:dyDescent="0.25">
      <c r="A2237" s="98" t="s">
        <v>15</v>
      </c>
      <c r="B2237" s="98" t="s">
        <v>238</v>
      </c>
      <c r="C2237" s="98" t="s">
        <v>298</v>
      </c>
      <c r="D2237" s="98">
        <v>2018</v>
      </c>
      <c r="E2237" s="98">
        <v>2016</v>
      </c>
      <c r="F2237" s="98" t="s">
        <v>280</v>
      </c>
      <c r="G2237" s="98" t="s">
        <v>273</v>
      </c>
      <c r="H2237" s="98" t="s">
        <v>274</v>
      </c>
      <c r="I2237" s="99">
        <f t="shared" si="88"/>
        <v>0</v>
      </c>
      <c r="J2237" s="99">
        <f t="shared" si="88"/>
        <v>0</v>
      </c>
      <c r="K2237" s="99">
        <f t="shared" si="88"/>
        <v>0</v>
      </c>
      <c r="L2237" s="99">
        <f t="shared" si="88"/>
        <v>0</v>
      </c>
      <c r="M2237" s="99">
        <f t="shared" si="88"/>
        <v>0</v>
      </c>
      <c r="N2237" s="99">
        <f t="shared" si="87"/>
        <v>0</v>
      </c>
      <c r="O2237" s="99">
        <f t="shared" si="87"/>
        <v>0</v>
      </c>
      <c r="P2237" s="99">
        <f t="shared" si="87"/>
        <v>0</v>
      </c>
      <c r="Q2237" s="99">
        <f t="shared" si="87"/>
        <v>0</v>
      </c>
      <c r="R2237" s="99">
        <f t="shared" si="87"/>
        <v>0</v>
      </c>
      <c r="S2237" s="101"/>
      <c r="T2237" s="99">
        <v>0</v>
      </c>
      <c r="U2237" s="99">
        <v>0</v>
      </c>
      <c r="V2237" s="99">
        <v>0</v>
      </c>
      <c r="W2237" s="99">
        <v>0</v>
      </c>
      <c r="X2237" s="99">
        <v>0</v>
      </c>
      <c r="Y2237" s="99">
        <v>0</v>
      </c>
      <c r="Z2237" s="99">
        <v>0</v>
      </c>
      <c r="AA2237" s="99">
        <v>0</v>
      </c>
      <c r="AB2237" s="99">
        <v>0</v>
      </c>
      <c r="AC2237" s="99">
        <v>0</v>
      </c>
    </row>
    <row r="2238" spans="1:29" s="98" customFormat="1" x14ac:dyDescent="0.25">
      <c r="A2238" s="98" t="s">
        <v>15</v>
      </c>
      <c r="B2238" s="98" t="s">
        <v>238</v>
      </c>
      <c r="C2238" s="98" t="s">
        <v>298</v>
      </c>
      <c r="D2238" s="98">
        <v>2018</v>
      </c>
      <c r="E2238" s="98">
        <v>2016</v>
      </c>
      <c r="F2238" s="98" t="s">
        <v>280</v>
      </c>
      <c r="G2238" s="98" t="s">
        <v>273</v>
      </c>
      <c r="H2238" s="98" t="s">
        <v>275</v>
      </c>
      <c r="I2238" s="99">
        <f t="shared" si="88"/>
        <v>8.5805807770961165E-14</v>
      </c>
      <c r="J2238" s="99">
        <f t="shared" si="88"/>
        <v>3.5738928425357873E-9</v>
      </c>
      <c r="K2238" s="99">
        <f t="shared" si="88"/>
        <v>2.6227435582822086E-8</v>
      </c>
      <c r="L2238" s="99">
        <f t="shared" si="88"/>
        <v>6.8806543967280165E-8</v>
      </c>
      <c r="M2238" s="99">
        <f t="shared" si="88"/>
        <v>1.6189775051124744E-7</v>
      </c>
      <c r="N2238" s="99">
        <f t="shared" si="87"/>
        <v>5.2212024539877299E-8</v>
      </c>
      <c r="O2238" s="99">
        <f t="shared" si="87"/>
        <v>3.0032032719836403E-8</v>
      </c>
      <c r="P2238" s="99">
        <f t="shared" si="87"/>
        <v>8.7424785276073615E-9</v>
      </c>
      <c r="Q2238" s="99">
        <f t="shared" si="87"/>
        <v>3.4686593047034764E-9</v>
      </c>
      <c r="R2238" s="99">
        <f t="shared" si="87"/>
        <v>1.368035991820041E-9</v>
      </c>
      <c r="S2238" s="101"/>
      <c r="T2238" s="99">
        <v>2.1200000000000001E-17</v>
      </c>
      <c r="U2238" s="99">
        <v>8.8299999999999997E-13</v>
      </c>
      <c r="V2238" s="99">
        <v>6.4799999999999999E-12</v>
      </c>
      <c r="W2238" s="99">
        <v>1.6999999999999999E-11</v>
      </c>
      <c r="X2238" s="99">
        <v>3.9999999999999998E-11</v>
      </c>
      <c r="Y2238" s="99">
        <v>1.29E-11</v>
      </c>
      <c r="Z2238" s="99">
        <v>7.4200000000000003E-12</v>
      </c>
      <c r="AA2238" s="99">
        <v>2.1600000000000001E-12</v>
      </c>
      <c r="AB2238" s="99">
        <v>8.5699999999999998E-13</v>
      </c>
      <c r="AC2238" s="99">
        <v>3.3800000000000002E-13</v>
      </c>
    </row>
    <row r="2239" spans="1:29" s="98" customFormat="1" x14ac:dyDescent="0.25">
      <c r="A2239" s="98" t="s">
        <v>15</v>
      </c>
      <c r="B2239" s="98" t="s">
        <v>238</v>
      </c>
      <c r="C2239" s="98" t="s">
        <v>298</v>
      </c>
      <c r="D2239" s="98">
        <v>2018</v>
      </c>
      <c r="E2239" s="98">
        <v>2016</v>
      </c>
      <c r="F2239" s="98" t="s">
        <v>280</v>
      </c>
      <c r="G2239" s="98" t="s">
        <v>273</v>
      </c>
      <c r="H2239" s="98" t="s">
        <v>276</v>
      </c>
      <c r="I2239" s="99">
        <f t="shared" si="88"/>
        <v>5.4235746421267886E-9</v>
      </c>
      <c r="J2239" s="99">
        <f t="shared" si="88"/>
        <v>6.2330633946830265E-7</v>
      </c>
      <c r="K2239" s="99">
        <f t="shared" si="88"/>
        <v>2.0439591002044993E-6</v>
      </c>
      <c r="L2239" s="99">
        <f t="shared" si="88"/>
        <v>3.7803124744376282E-6</v>
      </c>
      <c r="M2239" s="99">
        <f t="shared" si="88"/>
        <v>7.0830265848670759E-6</v>
      </c>
      <c r="N2239" s="99">
        <f t="shared" si="87"/>
        <v>2.2463312883435582E-6</v>
      </c>
      <c r="O2239" s="99">
        <f t="shared" si="87"/>
        <v>1.36398854805726E-6</v>
      </c>
      <c r="P2239" s="99">
        <f t="shared" si="87"/>
        <v>3.962447443762782E-7</v>
      </c>
      <c r="Q2239" s="99">
        <f t="shared" si="87"/>
        <v>1.4449374233128834E-7</v>
      </c>
      <c r="R2239" s="99">
        <f t="shared" si="87"/>
        <v>5.1807280163599185E-8</v>
      </c>
      <c r="S2239" s="101"/>
      <c r="T2239" s="99">
        <v>1.3399999999999999E-12</v>
      </c>
      <c r="U2239" s="99">
        <v>1.5400000000000001E-10</v>
      </c>
      <c r="V2239" s="99">
        <v>5.0500000000000001E-10</v>
      </c>
      <c r="W2239" s="99">
        <v>9.3400000000000008E-10</v>
      </c>
      <c r="X2239" s="99">
        <v>1.75E-9</v>
      </c>
      <c r="Y2239" s="99">
        <v>5.5500000000000005E-10</v>
      </c>
      <c r="Z2239" s="99">
        <v>3.3700000000000003E-10</v>
      </c>
      <c r="AA2239" s="99">
        <v>9.7900000000000006E-11</v>
      </c>
      <c r="AB2239" s="99">
        <v>3.5699999999999997E-11</v>
      </c>
      <c r="AC2239" s="99">
        <v>1.28E-11</v>
      </c>
    </row>
    <row r="2240" spans="1:29" s="98" customFormat="1" x14ac:dyDescent="0.25">
      <c r="A2240" s="98" t="s">
        <v>15</v>
      </c>
      <c r="B2240" s="98" t="s">
        <v>238</v>
      </c>
      <c r="C2240" s="98" t="s">
        <v>298</v>
      </c>
      <c r="D2240" s="98">
        <v>2018</v>
      </c>
      <c r="E2240" s="98">
        <v>2016</v>
      </c>
      <c r="F2240" s="98" t="s">
        <v>280</v>
      </c>
      <c r="G2240" s="98" t="s">
        <v>277</v>
      </c>
      <c r="H2240" s="98" t="s">
        <v>274</v>
      </c>
      <c r="I2240" s="99">
        <f t="shared" si="88"/>
        <v>1.3801783231083847E-9</v>
      </c>
      <c r="J2240" s="99">
        <f t="shared" si="88"/>
        <v>5.747370143149284E-8</v>
      </c>
      <c r="K2240" s="99">
        <f t="shared" si="88"/>
        <v>1.1656638036809815E-7</v>
      </c>
      <c r="L2240" s="99">
        <f t="shared" si="88"/>
        <v>2.4122764826175874E-7</v>
      </c>
      <c r="M2240" s="99">
        <f t="shared" si="88"/>
        <v>3.7560278118609407E-7</v>
      </c>
      <c r="N2240" s="99">
        <f t="shared" si="87"/>
        <v>1.3801783231083844E-7</v>
      </c>
      <c r="O2240" s="99">
        <f t="shared" si="87"/>
        <v>1.044240490797546E-7</v>
      </c>
      <c r="P2240" s="99">
        <f t="shared" si="87"/>
        <v>3.4119950920245401E-8</v>
      </c>
      <c r="Q2240" s="99">
        <f t="shared" si="87"/>
        <v>1.2708973415132925E-8</v>
      </c>
      <c r="R2240" s="99">
        <f t="shared" si="87"/>
        <v>4.6545603271983634E-9</v>
      </c>
      <c r="S2240" s="101"/>
      <c r="T2240" s="99">
        <v>3.4100000000000001E-13</v>
      </c>
      <c r="U2240" s="99">
        <v>1.42E-11</v>
      </c>
      <c r="V2240" s="99">
        <v>2.88E-11</v>
      </c>
      <c r="W2240" s="99">
        <v>5.9600000000000006E-11</v>
      </c>
      <c r="X2240" s="99">
        <v>9.2800000000000005E-11</v>
      </c>
      <c r="Y2240" s="99">
        <v>3.4099999999999997E-11</v>
      </c>
      <c r="Z2240" s="99">
        <v>2.5800000000000001E-11</v>
      </c>
      <c r="AA2240" s="99">
        <v>8.4300000000000002E-12</v>
      </c>
      <c r="AB2240" s="99">
        <v>3.1399999999999999E-12</v>
      </c>
      <c r="AC2240" s="99">
        <v>1.1499999999999999E-12</v>
      </c>
    </row>
    <row r="2241" spans="1:29" s="98" customFormat="1" x14ac:dyDescent="0.25">
      <c r="A2241" s="98" t="s">
        <v>15</v>
      </c>
      <c r="B2241" s="98" t="s">
        <v>238</v>
      </c>
      <c r="C2241" s="98" t="s">
        <v>298</v>
      </c>
      <c r="D2241" s="98">
        <v>2018</v>
      </c>
      <c r="E2241" s="98">
        <v>2016</v>
      </c>
      <c r="F2241" s="98" t="s">
        <v>280</v>
      </c>
      <c r="G2241" s="98" t="s">
        <v>277</v>
      </c>
      <c r="H2241" s="98" t="s">
        <v>275</v>
      </c>
      <c r="I2241" s="99">
        <f t="shared" si="88"/>
        <v>1.4813644171779143E-9</v>
      </c>
      <c r="J2241" s="99">
        <f t="shared" si="88"/>
        <v>9.4710184049079761E-8</v>
      </c>
      <c r="K2241" s="99">
        <f t="shared" si="88"/>
        <v>2.7036924335378328E-7</v>
      </c>
      <c r="L2241" s="99">
        <f t="shared" si="88"/>
        <v>5.6259468302658498E-7</v>
      </c>
      <c r="M2241" s="99">
        <f t="shared" si="88"/>
        <v>1.0078134969325155E-6</v>
      </c>
      <c r="N2241" s="99">
        <f t="shared" si="87"/>
        <v>3.3472359918200409E-7</v>
      </c>
      <c r="O2241" s="99">
        <f t="shared" si="87"/>
        <v>2.5579844580777093E-7</v>
      </c>
      <c r="P2241" s="99">
        <f t="shared" si="87"/>
        <v>7.2449243353783239E-8</v>
      </c>
      <c r="Q2241" s="99">
        <f t="shared" si="87"/>
        <v>2.4891779141104295E-8</v>
      </c>
      <c r="R2241" s="99">
        <f t="shared" si="87"/>
        <v>8.4996319018404902E-9</v>
      </c>
      <c r="S2241" s="101"/>
      <c r="T2241" s="99">
        <v>3.6600000000000001E-13</v>
      </c>
      <c r="U2241" s="99">
        <v>2.3400000000000001E-11</v>
      </c>
      <c r="V2241" s="99">
        <v>6.6800000000000005E-11</v>
      </c>
      <c r="W2241" s="99">
        <v>1.3900000000000001E-10</v>
      </c>
      <c r="X2241" s="99">
        <v>2.4900000000000002E-10</v>
      </c>
      <c r="Y2241" s="99">
        <v>8.2699999999999996E-11</v>
      </c>
      <c r="Z2241" s="99">
        <v>6.3199999999999999E-11</v>
      </c>
      <c r="AA2241" s="99">
        <v>1.7900000000000001E-11</v>
      </c>
      <c r="AB2241" s="99">
        <v>6.1500000000000002E-12</v>
      </c>
      <c r="AC2241" s="99">
        <v>2.0999999999999999E-12</v>
      </c>
    </row>
    <row r="2242" spans="1:29" s="98" customFormat="1" x14ac:dyDescent="0.25">
      <c r="A2242" s="98" t="s">
        <v>15</v>
      </c>
      <c r="B2242" s="98" t="s">
        <v>238</v>
      </c>
      <c r="C2242" s="98" t="s">
        <v>298</v>
      </c>
      <c r="D2242" s="98">
        <v>2018</v>
      </c>
      <c r="E2242" s="98">
        <v>2016</v>
      </c>
      <c r="F2242" s="98" t="s">
        <v>280</v>
      </c>
      <c r="G2242" s="98" t="s">
        <v>277</v>
      </c>
      <c r="H2242" s="98" t="s">
        <v>276</v>
      </c>
      <c r="I2242" s="99">
        <f t="shared" si="88"/>
        <v>1.6473096114519428E-9</v>
      </c>
      <c r="J2242" s="99">
        <f t="shared" si="88"/>
        <v>2.4729881390593046E-7</v>
      </c>
      <c r="K2242" s="99">
        <f t="shared" si="88"/>
        <v>1.412557873210634E-6</v>
      </c>
      <c r="L2242" s="99">
        <f t="shared" si="88"/>
        <v>2.363707157464213E-6</v>
      </c>
      <c r="M2242" s="99">
        <f t="shared" si="88"/>
        <v>4.2498159509202462E-6</v>
      </c>
      <c r="N2242" s="99">
        <f t="shared" si="87"/>
        <v>1.3194666666666666E-6</v>
      </c>
      <c r="O2242" s="99">
        <f t="shared" si="87"/>
        <v>5.0997791411042951E-7</v>
      </c>
      <c r="P2242" s="99">
        <f t="shared" si="87"/>
        <v>1.4368425357873211E-7</v>
      </c>
      <c r="Q2242" s="99">
        <f t="shared" si="87"/>
        <v>5.3021513292433536E-8</v>
      </c>
      <c r="R2242" s="99">
        <f t="shared" si="87"/>
        <v>1.8982511247443763E-8</v>
      </c>
      <c r="S2242" s="101"/>
      <c r="T2242" s="99">
        <v>4.0699999999999998E-13</v>
      </c>
      <c r="U2242" s="99">
        <v>6.1100000000000001E-11</v>
      </c>
      <c r="V2242" s="99">
        <v>3.4899999999999998E-10</v>
      </c>
      <c r="W2242" s="99">
        <v>5.8400000000000005E-10</v>
      </c>
      <c r="X2242" s="99">
        <v>1.0500000000000001E-9</v>
      </c>
      <c r="Y2242" s="99">
        <v>3.2600000000000001E-10</v>
      </c>
      <c r="Z2242" s="99">
        <v>1.26E-10</v>
      </c>
      <c r="AA2242" s="99">
        <v>3.55E-11</v>
      </c>
      <c r="AB2242" s="99">
        <v>1.31E-11</v>
      </c>
      <c r="AC2242" s="99">
        <v>4.6899999999999996E-12</v>
      </c>
    </row>
    <row r="2243" spans="1:29" s="98" customFormat="1" x14ac:dyDescent="0.25">
      <c r="A2243" s="98" t="s">
        <v>15</v>
      </c>
      <c r="B2243" s="98" t="s">
        <v>238</v>
      </c>
      <c r="C2243" s="98" t="s">
        <v>298</v>
      </c>
      <c r="D2243" s="98">
        <v>2018</v>
      </c>
      <c r="E2243" s="98">
        <v>2016</v>
      </c>
      <c r="F2243" s="98" t="s">
        <v>280</v>
      </c>
      <c r="G2243" s="98" t="s">
        <v>278</v>
      </c>
      <c r="H2243" s="98" t="s">
        <v>274</v>
      </c>
      <c r="I2243" s="99">
        <f t="shared" si="88"/>
        <v>5.8392159823816359E-10</v>
      </c>
      <c r="J2243" s="99">
        <f t="shared" si="88"/>
        <v>2.4315796759477751E-8</v>
      </c>
      <c r="K2243" s="99">
        <f t="shared" si="88"/>
        <v>4.9316545540349291E-8</v>
      </c>
      <c r="L2243" s="99">
        <f t="shared" si="88"/>
        <v>1.0205785118766707E-7</v>
      </c>
      <c r="M2243" s="99">
        <f t="shared" si="88"/>
        <v>1.5890886896334765E-7</v>
      </c>
      <c r="N2243" s="99">
        <f t="shared" si="87"/>
        <v>5.8392159823816362E-8</v>
      </c>
      <c r="O2243" s="99">
        <f t="shared" si="87"/>
        <v>4.4179405379896118E-8</v>
      </c>
      <c r="P2243" s="99">
        <f t="shared" si="87"/>
        <v>1.4435363850873049E-8</v>
      </c>
      <c r="Q2243" s="99">
        <f t="shared" si="87"/>
        <v>5.3768733679408594E-9</v>
      </c>
      <c r="R2243" s="99">
        <f t="shared" si="87"/>
        <v>1.969237061506998E-9</v>
      </c>
      <c r="S2243" s="101"/>
      <c r="T2243" s="99">
        <v>1.4426923076923099E-13</v>
      </c>
      <c r="U2243" s="99">
        <v>6.0076923076923099E-12</v>
      </c>
      <c r="V2243" s="99">
        <v>1.2184615384615401E-11</v>
      </c>
      <c r="W2243" s="99">
        <v>2.5215384615384599E-11</v>
      </c>
      <c r="X2243" s="99">
        <v>3.9261538461538501E-11</v>
      </c>
      <c r="Y2243" s="99">
        <v>1.44269230769231E-11</v>
      </c>
      <c r="Z2243" s="99">
        <v>1.0915384615384601E-11</v>
      </c>
      <c r="AA2243" s="99">
        <v>3.5665384615384601E-12</v>
      </c>
      <c r="AB2243" s="99">
        <v>1.32846153846154E-12</v>
      </c>
      <c r="AC2243" s="99">
        <v>4.8653846153846099E-13</v>
      </c>
    </row>
    <row r="2244" spans="1:29" s="98" customFormat="1" x14ac:dyDescent="0.25">
      <c r="A2244" s="98" t="s">
        <v>15</v>
      </c>
      <c r="B2244" s="98" t="s">
        <v>238</v>
      </c>
      <c r="C2244" s="98" t="s">
        <v>298</v>
      </c>
      <c r="D2244" s="98">
        <v>2018</v>
      </c>
      <c r="E2244" s="98">
        <v>2016</v>
      </c>
      <c r="F2244" s="98" t="s">
        <v>280</v>
      </c>
      <c r="G2244" s="98" t="s">
        <v>278</v>
      </c>
      <c r="H2244" s="98" t="s">
        <v>275</v>
      </c>
      <c r="I2244" s="99">
        <f t="shared" si="88"/>
        <v>6.2673109957527192E-10</v>
      </c>
      <c r="J2244" s="99">
        <f t="shared" si="88"/>
        <v>4.0069693251533745E-8</v>
      </c>
      <c r="K2244" s="99">
        <f t="shared" si="88"/>
        <v>1.143869875727546E-7</v>
      </c>
      <c r="L2244" s="99">
        <f t="shared" si="88"/>
        <v>2.3802082743432437E-7</v>
      </c>
      <c r="M2244" s="99">
        <f t="shared" si="88"/>
        <v>4.2638263331760327E-7</v>
      </c>
      <c r="N2244" s="99">
        <f t="shared" si="87"/>
        <v>1.4161383042315543E-7</v>
      </c>
      <c r="O2244" s="99">
        <f t="shared" si="87"/>
        <v>1.0822241938021066E-7</v>
      </c>
      <c r="P2244" s="99">
        <f t="shared" si="87"/>
        <v>3.0651602957369822E-8</v>
      </c>
      <c r="Q2244" s="99">
        <f t="shared" si="87"/>
        <v>1.0531137328928752E-8</v>
      </c>
      <c r="R2244" s="99">
        <f t="shared" si="87"/>
        <v>3.595998112317129E-9</v>
      </c>
      <c r="S2244" s="101"/>
      <c r="T2244" s="99">
        <v>1.5484615384615399E-13</v>
      </c>
      <c r="U2244" s="99">
        <v>9.8999999999999994E-12</v>
      </c>
      <c r="V2244" s="99">
        <v>2.82615384615385E-11</v>
      </c>
      <c r="W2244" s="99">
        <v>5.8807692307692305E-11</v>
      </c>
      <c r="X2244" s="99">
        <v>1.05346153846154E-10</v>
      </c>
      <c r="Y2244" s="99">
        <v>3.4988461538461502E-11</v>
      </c>
      <c r="Z2244" s="99">
        <v>2.6738461538461501E-11</v>
      </c>
      <c r="AA2244" s="99">
        <v>7.5730769230769207E-12</v>
      </c>
      <c r="AB2244" s="99">
        <v>2.6019230769230799E-12</v>
      </c>
      <c r="AC2244" s="99">
        <v>8.88461538461538E-13</v>
      </c>
    </row>
    <row r="2245" spans="1:29" s="98" customFormat="1" x14ac:dyDescent="0.25">
      <c r="A2245" s="98" t="s">
        <v>15</v>
      </c>
      <c r="B2245" s="98" t="s">
        <v>238</v>
      </c>
      <c r="C2245" s="98" t="s">
        <v>298</v>
      </c>
      <c r="D2245" s="98">
        <v>2018</v>
      </c>
      <c r="E2245" s="98">
        <v>2016</v>
      </c>
      <c r="F2245" s="98" t="s">
        <v>280</v>
      </c>
      <c r="G2245" s="98" t="s">
        <v>278</v>
      </c>
      <c r="H2245" s="98" t="s">
        <v>276</v>
      </c>
      <c r="I2245" s="99">
        <f t="shared" si="88"/>
        <v>6.9693868176813091E-10</v>
      </c>
      <c r="J2245" s="99">
        <f t="shared" si="88"/>
        <v>1.0462642126789367E-7</v>
      </c>
      <c r="K2245" s="99">
        <f t="shared" si="88"/>
        <v>5.9762063866603674E-7</v>
      </c>
      <c r="L2245" s="99">
        <f t="shared" si="88"/>
        <v>1.0000299512348588E-6</v>
      </c>
      <c r="M2245" s="99">
        <f t="shared" si="88"/>
        <v>1.7979990561585647E-6</v>
      </c>
      <c r="N2245" s="99">
        <f t="shared" si="87"/>
        <v>5.5823589743589776E-7</v>
      </c>
      <c r="O2245" s="99">
        <f t="shared" si="87"/>
        <v>2.1575988673902783E-7</v>
      </c>
      <c r="P2245" s="99">
        <f t="shared" si="87"/>
        <v>6.0789491898694476E-8</v>
      </c>
      <c r="Q2245" s="99">
        <f t="shared" si="87"/>
        <v>2.243217870064495E-8</v>
      </c>
      <c r="R2245" s="99">
        <f t="shared" si="87"/>
        <v>8.0310624508415935E-9</v>
      </c>
      <c r="S2245" s="101"/>
      <c r="T2245" s="99">
        <v>1.7219230769230801E-13</v>
      </c>
      <c r="U2245" s="99">
        <v>2.585E-11</v>
      </c>
      <c r="V2245" s="99">
        <v>1.4765384615384599E-10</v>
      </c>
      <c r="W2245" s="99">
        <v>2.4707692307692299E-10</v>
      </c>
      <c r="X2245" s="99">
        <v>4.4423076923076902E-10</v>
      </c>
      <c r="Y2245" s="99">
        <v>1.37923076923077E-10</v>
      </c>
      <c r="Z2245" s="99">
        <v>5.3307692307692299E-11</v>
      </c>
      <c r="AA2245" s="99">
        <v>1.5019230769230799E-11</v>
      </c>
      <c r="AB2245" s="99">
        <v>5.54230769230769E-12</v>
      </c>
      <c r="AC2245" s="99">
        <v>1.9842307692307698E-12</v>
      </c>
    </row>
    <row r="2246" spans="1:29" s="98" customFormat="1" x14ac:dyDescent="0.25">
      <c r="A2246" s="98" t="s">
        <v>15</v>
      </c>
      <c r="B2246" s="98" t="s">
        <v>238</v>
      </c>
      <c r="C2246" s="98" t="s">
        <v>298</v>
      </c>
      <c r="D2246" s="98">
        <v>2019</v>
      </c>
      <c r="E2246" s="98">
        <v>2019</v>
      </c>
      <c r="F2246" s="98" t="s">
        <v>272</v>
      </c>
      <c r="G2246" s="98" t="s">
        <v>273</v>
      </c>
      <c r="H2246" s="98" t="s">
        <v>274</v>
      </c>
      <c r="I2246" s="99">
        <f t="shared" si="88"/>
        <v>0</v>
      </c>
      <c r="J2246" s="99">
        <f t="shared" si="88"/>
        <v>0</v>
      </c>
      <c r="K2246" s="99">
        <f t="shared" si="88"/>
        <v>0</v>
      </c>
      <c r="L2246" s="99">
        <f t="shared" si="88"/>
        <v>0</v>
      </c>
      <c r="M2246" s="99">
        <f t="shared" si="88"/>
        <v>0</v>
      </c>
      <c r="N2246" s="99">
        <f t="shared" si="87"/>
        <v>0</v>
      </c>
      <c r="O2246" s="99">
        <f t="shared" si="87"/>
        <v>0</v>
      </c>
      <c r="P2246" s="99">
        <f t="shared" si="87"/>
        <v>0</v>
      </c>
      <c r="Q2246" s="99">
        <f t="shared" si="87"/>
        <v>0</v>
      </c>
      <c r="R2246" s="99">
        <f t="shared" si="87"/>
        <v>0</v>
      </c>
      <c r="S2246" s="101"/>
      <c r="T2246" s="99">
        <v>0</v>
      </c>
      <c r="U2246" s="99">
        <v>0</v>
      </c>
      <c r="V2246" s="99">
        <v>0</v>
      </c>
      <c r="W2246" s="99">
        <v>0</v>
      </c>
      <c r="X2246" s="99">
        <v>0</v>
      </c>
      <c r="Y2246" s="99">
        <v>0</v>
      </c>
      <c r="Z2246" s="99">
        <v>0</v>
      </c>
      <c r="AA2246" s="99">
        <v>0</v>
      </c>
      <c r="AB2246" s="99">
        <v>0</v>
      </c>
      <c r="AC2246" s="99">
        <v>0</v>
      </c>
    </row>
    <row r="2247" spans="1:29" s="98" customFormat="1" x14ac:dyDescent="0.25">
      <c r="A2247" s="98" t="s">
        <v>15</v>
      </c>
      <c r="B2247" s="98" t="s">
        <v>238</v>
      </c>
      <c r="C2247" s="98" t="s">
        <v>298</v>
      </c>
      <c r="D2247" s="98">
        <v>2019</v>
      </c>
      <c r="E2247" s="98">
        <v>2019</v>
      </c>
      <c r="F2247" s="98" t="s">
        <v>272</v>
      </c>
      <c r="G2247" s="98" t="s">
        <v>273</v>
      </c>
      <c r="H2247" s="98" t="s">
        <v>275</v>
      </c>
      <c r="I2247" s="99">
        <f t="shared" si="88"/>
        <v>6.7187566462167687E-3</v>
      </c>
      <c r="J2247" s="99">
        <f t="shared" si="88"/>
        <v>2.4406085889570555E-4</v>
      </c>
      <c r="K2247" s="99">
        <f t="shared" si="88"/>
        <v>6.9211288343558284E-5</v>
      </c>
      <c r="L2247" s="99">
        <f t="shared" si="88"/>
        <v>2.3718020449897752E-5</v>
      </c>
      <c r="M2247" s="99">
        <f t="shared" si="88"/>
        <v>4.2902903885480579E-6</v>
      </c>
      <c r="N2247" s="99">
        <f t="shared" si="87"/>
        <v>1.3558936605316976E-7</v>
      </c>
      <c r="O2247" s="99">
        <f t="shared" si="87"/>
        <v>6.2735378323108388E-8</v>
      </c>
      <c r="P2247" s="99">
        <f t="shared" si="87"/>
        <v>1.6918314928425359E-8</v>
      </c>
      <c r="Q2247" s="99">
        <f t="shared" si="87"/>
        <v>6.3544867075664624E-9</v>
      </c>
      <c r="R2247" s="99">
        <f t="shared" si="87"/>
        <v>2.6227435582822086E-9</v>
      </c>
      <c r="S2247" s="101"/>
      <c r="T2247" s="99">
        <v>1.66E-6</v>
      </c>
      <c r="U2247" s="99">
        <v>6.0300000000000004E-8</v>
      </c>
      <c r="V2247" s="99">
        <v>1.7100000000000001E-8</v>
      </c>
      <c r="W2247" s="99">
        <v>5.86E-9</v>
      </c>
      <c r="X2247" s="99">
        <v>1.0600000000000001E-9</v>
      </c>
      <c r="Y2247" s="99">
        <v>3.3500000000000001E-11</v>
      </c>
      <c r="Z2247" s="99">
        <v>1.5500000000000001E-11</v>
      </c>
      <c r="AA2247" s="99">
        <v>4.1800000000000004E-12</v>
      </c>
      <c r="AB2247" s="99">
        <v>1.57E-12</v>
      </c>
      <c r="AC2247" s="99">
        <v>6.4799999999999997E-13</v>
      </c>
    </row>
    <row r="2248" spans="1:29" s="98" customFormat="1" x14ac:dyDescent="0.25">
      <c r="A2248" s="98" t="s">
        <v>15</v>
      </c>
      <c r="B2248" s="98" t="s">
        <v>238</v>
      </c>
      <c r="C2248" s="98" t="s">
        <v>298</v>
      </c>
      <c r="D2248" s="98">
        <v>2019</v>
      </c>
      <c r="E2248" s="98">
        <v>2019</v>
      </c>
      <c r="F2248" s="98" t="s">
        <v>272</v>
      </c>
      <c r="G2248" s="98" t="s">
        <v>273</v>
      </c>
      <c r="H2248" s="98" t="s">
        <v>276</v>
      </c>
      <c r="I2248" s="99">
        <f t="shared" si="88"/>
        <v>0.19670576687116564</v>
      </c>
      <c r="J2248" s="99">
        <f t="shared" si="88"/>
        <v>5.9497423312883435E-2</v>
      </c>
      <c r="K2248" s="99">
        <f t="shared" si="88"/>
        <v>3.3877104294478523E-2</v>
      </c>
      <c r="L2248" s="99">
        <f t="shared" si="88"/>
        <v>2.1208605316973415E-2</v>
      </c>
      <c r="M2248" s="99">
        <f t="shared" si="88"/>
        <v>8.9448507157464212E-3</v>
      </c>
      <c r="N2248" s="99">
        <f t="shared" si="87"/>
        <v>5.1402535787321076E-4</v>
      </c>
      <c r="O2248" s="99">
        <f t="shared" si="87"/>
        <v>1.7444482617586912E-4</v>
      </c>
      <c r="P2248" s="99">
        <f t="shared" si="87"/>
        <v>3.9179255623721882E-5</v>
      </c>
      <c r="Q2248" s="99">
        <f t="shared" si="87"/>
        <v>1.3032768916155419E-5</v>
      </c>
      <c r="R2248" s="99">
        <f t="shared" si="87"/>
        <v>4.6140858895705525E-6</v>
      </c>
      <c r="S2248" s="101"/>
      <c r="T2248" s="99">
        <v>4.8600000000000002E-5</v>
      </c>
      <c r="U2248" s="99">
        <v>1.47E-5</v>
      </c>
      <c r="V2248" s="99">
        <v>8.3699999999999995E-6</v>
      </c>
      <c r="W2248" s="99">
        <v>5.2399999999999998E-6</v>
      </c>
      <c r="X2248" s="99">
        <v>2.21E-6</v>
      </c>
      <c r="Y2248" s="99">
        <v>1.2700000000000001E-7</v>
      </c>
      <c r="Z2248" s="99">
        <v>4.3100000000000002E-8</v>
      </c>
      <c r="AA2248" s="99">
        <v>9.6799999999999997E-9</v>
      </c>
      <c r="AB2248" s="99">
        <v>3.22E-9</v>
      </c>
      <c r="AC2248" s="99">
        <v>1.14E-9</v>
      </c>
    </row>
    <row r="2249" spans="1:29" s="98" customFormat="1" x14ac:dyDescent="0.25">
      <c r="A2249" s="98" t="s">
        <v>15</v>
      </c>
      <c r="B2249" s="98" t="s">
        <v>238</v>
      </c>
      <c r="C2249" s="98" t="s">
        <v>298</v>
      </c>
      <c r="D2249" s="98">
        <v>2019</v>
      </c>
      <c r="E2249" s="98">
        <v>2019</v>
      </c>
      <c r="F2249" s="98" t="s">
        <v>272</v>
      </c>
      <c r="G2249" s="98" t="s">
        <v>277</v>
      </c>
      <c r="H2249" s="98" t="s">
        <v>274</v>
      </c>
      <c r="I2249" s="99">
        <f t="shared" si="88"/>
        <v>3.0234404907975462E-2</v>
      </c>
      <c r="J2249" s="99">
        <f t="shared" si="88"/>
        <v>6.7997055214723927E-3</v>
      </c>
      <c r="K2249" s="99">
        <f t="shared" si="88"/>
        <v>2.7603566462167692E-3</v>
      </c>
      <c r="L2249" s="99">
        <f t="shared" si="88"/>
        <v>2.2341889570552144E-3</v>
      </c>
      <c r="M2249" s="99">
        <f t="shared" si="88"/>
        <v>9.187697341513293E-4</v>
      </c>
      <c r="N2249" s="99">
        <f t="shared" si="87"/>
        <v>2.2706159509202456E-5</v>
      </c>
      <c r="O2249" s="99">
        <f t="shared" si="87"/>
        <v>1.5420760736196318E-5</v>
      </c>
      <c r="P2249" s="99">
        <f t="shared" si="87"/>
        <v>3.2581922290388547E-6</v>
      </c>
      <c r="Q2249" s="99">
        <f t="shared" si="87"/>
        <v>1.0361456032719836E-6</v>
      </c>
      <c r="R2249" s="99">
        <f t="shared" si="87"/>
        <v>3.4079476482617592E-7</v>
      </c>
      <c r="S2249" s="101"/>
      <c r="T2249" s="99">
        <v>7.4699999999999996E-6</v>
      </c>
      <c r="U2249" s="99">
        <v>1.68E-6</v>
      </c>
      <c r="V2249" s="99">
        <v>6.8199999999999999E-7</v>
      </c>
      <c r="W2249" s="99">
        <v>5.5199999999999997E-7</v>
      </c>
      <c r="X2249" s="99">
        <v>2.2700000000000001E-7</v>
      </c>
      <c r="Y2249" s="99">
        <v>5.6100000000000003E-9</v>
      </c>
      <c r="Z2249" s="99">
        <v>3.8099999999999999E-9</v>
      </c>
      <c r="AA2249" s="99">
        <v>8.0500000000000001E-10</v>
      </c>
      <c r="AB2249" s="99">
        <v>2.5599999999999999E-10</v>
      </c>
      <c r="AC2249" s="99">
        <v>8.4200000000000004E-11</v>
      </c>
    </row>
    <row r="2250" spans="1:29" s="98" customFormat="1" x14ac:dyDescent="0.25">
      <c r="A2250" s="98" t="s">
        <v>15</v>
      </c>
      <c r="B2250" s="98" t="s">
        <v>238</v>
      </c>
      <c r="C2250" s="98" t="s">
        <v>298</v>
      </c>
      <c r="D2250" s="98">
        <v>2019</v>
      </c>
      <c r="E2250" s="98">
        <v>2019</v>
      </c>
      <c r="F2250" s="98" t="s">
        <v>272</v>
      </c>
      <c r="G2250" s="98" t="s">
        <v>277</v>
      </c>
      <c r="H2250" s="98" t="s">
        <v>275</v>
      </c>
      <c r="I2250" s="99">
        <f t="shared" si="88"/>
        <v>4.7759836400818004E-2</v>
      </c>
      <c r="J2250" s="99">
        <f t="shared" si="88"/>
        <v>1.1818535787321062E-2</v>
      </c>
      <c r="K2250" s="99">
        <f t="shared" si="88"/>
        <v>6.1521145194274032E-3</v>
      </c>
      <c r="L2250" s="99">
        <f t="shared" si="88"/>
        <v>3.8814985685071582E-3</v>
      </c>
      <c r="M2250" s="99">
        <f t="shared" si="88"/>
        <v>1.5744556237218814E-3</v>
      </c>
      <c r="N2250" s="99">
        <f t="shared" si="87"/>
        <v>5.7068957055214731E-5</v>
      </c>
      <c r="O2250" s="99">
        <f t="shared" si="87"/>
        <v>2.5377472392638039E-5</v>
      </c>
      <c r="P2250" s="99">
        <f t="shared" si="87"/>
        <v>5.2212024539877306E-6</v>
      </c>
      <c r="Q2250" s="99">
        <f t="shared" si="87"/>
        <v>1.6432621676891616E-6</v>
      </c>
      <c r="R2250" s="99">
        <f t="shared" si="87"/>
        <v>5.3426257668711662E-7</v>
      </c>
      <c r="S2250" s="101"/>
      <c r="T2250" s="99">
        <v>1.1800000000000001E-5</v>
      </c>
      <c r="U2250" s="99">
        <v>2.92E-6</v>
      </c>
      <c r="V2250" s="99">
        <v>1.5200000000000001E-6</v>
      </c>
      <c r="W2250" s="99">
        <v>9.5900000000000005E-7</v>
      </c>
      <c r="X2250" s="99">
        <v>3.89E-7</v>
      </c>
      <c r="Y2250" s="99">
        <v>1.4100000000000001E-8</v>
      </c>
      <c r="Z2250" s="99">
        <v>6.2700000000000001E-9</v>
      </c>
      <c r="AA2250" s="99">
        <v>1.2900000000000001E-9</v>
      </c>
      <c r="AB2250" s="99">
        <v>4.0599999999999999E-10</v>
      </c>
      <c r="AC2250" s="99">
        <v>1.3200000000000001E-10</v>
      </c>
    </row>
    <row r="2251" spans="1:29" s="98" customFormat="1" x14ac:dyDescent="0.25">
      <c r="A2251" s="98" t="s">
        <v>15</v>
      </c>
      <c r="B2251" s="98" t="s">
        <v>238</v>
      </c>
      <c r="C2251" s="98" t="s">
        <v>298</v>
      </c>
      <c r="D2251" s="98">
        <v>2019</v>
      </c>
      <c r="E2251" s="98">
        <v>2019</v>
      </c>
      <c r="F2251" s="98" t="s">
        <v>272</v>
      </c>
      <c r="G2251" s="98" t="s">
        <v>277</v>
      </c>
      <c r="H2251" s="98" t="s">
        <v>276</v>
      </c>
      <c r="I2251" s="99">
        <f t="shared" si="88"/>
        <v>7.042552147239263E-2</v>
      </c>
      <c r="J2251" s="99">
        <f t="shared" si="88"/>
        <v>2.3272801635991821E-2</v>
      </c>
      <c r="K2251" s="99">
        <f t="shared" si="88"/>
        <v>1.5299337423312883E-2</v>
      </c>
      <c r="L2251" s="99">
        <f t="shared" si="88"/>
        <v>8.49963190184049E-3</v>
      </c>
      <c r="M2251" s="99">
        <f t="shared" si="88"/>
        <v>3.6224621676891615E-3</v>
      </c>
      <c r="N2251" s="99">
        <f t="shared" si="87"/>
        <v>3.7803124744376277E-4</v>
      </c>
      <c r="O2251" s="99">
        <f t="shared" si="87"/>
        <v>6.6378077709611458E-5</v>
      </c>
      <c r="P2251" s="99">
        <f t="shared" si="87"/>
        <v>1.4611271983640082E-5</v>
      </c>
      <c r="Q2251" s="99">
        <f t="shared" si="87"/>
        <v>4.7759836400818001E-6</v>
      </c>
      <c r="R2251" s="99">
        <f t="shared" si="87"/>
        <v>1.6068351738241309E-6</v>
      </c>
      <c r="S2251" s="101"/>
      <c r="T2251" s="99">
        <v>1.7399999999999999E-5</v>
      </c>
      <c r="U2251" s="99">
        <v>5.75E-6</v>
      </c>
      <c r="V2251" s="99">
        <v>3.7799999999999998E-6</v>
      </c>
      <c r="W2251" s="99">
        <v>2.0999999999999998E-6</v>
      </c>
      <c r="X2251" s="99">
        <v>8.9500000000000001E-7</v>
      </c>
      <c r="Y2251" s="99">
        <v>9.3400000000000003E-8</v>
      </c>
      <c r="Z2251" s="99">
        <v>1.6400000000000001E-8</v>
      </c>
      <c r="AA2251" s="99">
        <v>3.6100000000000001E-9</v>
      </c>
      <c r="AB2251" s="99">
        <v>1.1800000000000001E-9</v>
      </c>
      <c r="AC2251" s="99">
        <v>3.9700000000000002E-10</v>
      </c>
    </row>
    <row r="2252" spans="1:29" s="98" customFormat="1" x14ac:dyDescent="0.25">
      <c r="A2252" s="98" t="s">
        <v>15</v>
      </c>
      <c r="B2252" s="98" t="s">
        <v>238</v>
      </c>
      <c r="C2252" s="98" t="s">
        <v>298</v>
      </c>
      <c r="D2252" s="98">
        <v>2019</v>
      </c>
      <c r="E2252" s="98">
        <v>2019</v>
      </c>
      <c r="F2252" s="98" t="s">
        <v>272</v>
      </c>
      <c r="G2252" s="98" t="s">
        <v>278</v>
      </c>
      <c r="H2252" s="98" t="s">
        <v>274</v>
      </c>
      <c r="I2252" s="99">
        <f t="shared" si="88"/>
        <v>1.2791478999528099E-2</v>
      </c>
      <c r="J2252" s="99">
        <f t="shared" si="88"/>
        <v>2.8767984898537056E-3</v>
      </c>
      <c r="K2252" s="99">
        <f t="shared" si="88"/>
        <v>1.1678431964763272E-3</v>
      </c>
      <c r="L2252" s="99">
        <f t="shared" si="88"/>
        <v>9.4523378952336202E-4</v>
      </c>
      <c r="M2252" s="99">
        <f t="shared" si="88"/>
        <v>3.8871027214094683E-4</v>
      </c>
      <c r="N2252" s="99">
        <f t="shared" si="87"/>
        <v>9.6064521000471989E-6</v>
      </c>
      <c r="O2252" s="99">
        <f t="shared" si="87"/>
        <v>6.5241680037753784E-6</v>
      </c>
      <c r="P2252" s="99">
        <f t="shared" si="87"/>
        <v>1.3784659430548998E-6</v>
      </c>
      <c r="Q2252" s="99">
        <f t="shared" si="87"/>
        <v>4.3836929369199188E-7</v>
      </c>
      <c r="R2252" s="99">
        <f t="shared" si="87"/>
        <v>1.44182400503382E-7</v>
      </c>
      <c r="S2252" s="101"/>
      <c r="T2252" s="99">
        <v>3.1603846153846199E-6</v>
      </c>
      <c r="U2252" s="99">
        <v>7.1076923076923098E-7</v>
      </c>
      <c r="V2252" s="99">
        <v>2.8853846153846201E-7</v>
      </c>
      <c r="W2252" s="99">
        <v>2.3353846153846201E-7</v>
      </c>
      <c r="X2252" s="99">
        <v>9.6038461538461499E-8</v>
      </c>
      <c r="Y2252" s="99">
        <v>2.37346153846154E-9</v>
      </c>
      <c r="Z2252" s="99">
        <v>1.6119230769230801E-9</v>
      </c>
      <c r="AA2252" s="99">
        <v>3.4057692307692298E-10</v>
      </c>
      <c r="AB2252" s="99">
        <v>1.0830769230769201E-10</v>
      </c>
      <c r="AC2252" s="99">
        <v>3.5623076923076902E-11</v>
      </c>
    </row>
    <row r="2253" spans="1:29" s="98" customFormat="1" x14ac:dyDescent="0.25">
      <c r="A2253" s="98" t="s">
        <v>15</v>
      </c>
      <c r="B2253" s="98" t="s">
        <v>238</v>
      </c>
      <c r="C2253" s="98" t="s">
        <v>298</v>
      </c>
      <c r="D2253" s="98">
        <v>2019</v>
      </c>
      <c r="E2253" s="98">
        <v>2019</v>
      </c>
      <c r="F2253" s="98" t="s">
        <v>272</v>
      </c>
      <c r="G2253" s="98" t="s">
        <v>278</v>
      </c>
      <c r="H2253" s="98" t="s">
        <v>275</v>
      </c>
      <c r="I2253" s="99">
        <f t="shared" si="88"/>
        <v>2.0206084631115298E-2</v>
      </c>
      <c r="J2253" s="99">
        <f t="shared" si="88"/>
        <v>5.0001497561743147E-3</v>
      </c>
      <c r="K2253" s="99">
        <f t="shared" si="88"/>
        <v>2.602817681296209E-3</v>
      </c>
      <c r="L2253" s="99">
        <f t="shared" si="88"/>
        <v>1.6421724712914888E-3</v>
      </c>
      <c r="M2253" s="99">
        <f t="shared" si="88"/>
        <v>6.6611584080541097E-4</v>
      </c>
      <c r="N2253" s="99">
        <f t="shared" si="87"/>
        <v>2.4144558754129324E-5</v>
      </c>
      <c r="O2253" s="99">
        <f t="shared" si="87"/>
        <v>1.0736622935346872E-5</v>
      </c>
      <c r="P2253" s="99">
        <f t="shared" si="87"/>
        <v>2.2089702689948098E-6</v>
      </c>
      <c r="Q2253" s="99">
        <f t="shared" si="87"/>
        <v>6.9522630171464629E-7</v>
      </c>
      <c r="R2253" s="99">
        <f t="shared" si="87"/>
        <v>2.2603416705993414E-7</v>
      </c>
      <c r="S2253" s="101"/>
      <c r="T2253" s="99">
        <v>4.9923076923076898E-6</v>
      </c>
      <c r="U2253" s="99">
        <v>1.2353846153846199E-6</v>
      </c>
      <c r="V2253" s="99">
        <v>6.4307692307692305E-7</v>
      </c>
      <c r="W2253" s="99">
        <v>4.05730769230769E-7</v>
      </c>
      <c r="X2253" s="99">
        <v>1.64576923076923E-7</v>
      </c>
      <c r="Y2253" s="99">
        <v>5.9653846153846199E-9</v>
      </c>
      <c r="Z2253" s="99">
        <v>2.65269230769231E-9</v>
      </c>
      <c r="AA2253" s="99">
        <v>5.4576923076923098E-10</v>
      </c>
      <c r="AB2253" s="99">
        <v>1.71769230769231E-10</v>
      </c>
      <c r="AC2253" s="99">
        <v>5.5846153846153902E-11</v>
      </c>
    </row>
    <row r="2254" spans="1:29" s="98" customFormat="1" x14ac:dyDescent="0.25">
      <c r="A2254" s="98" t="s">
        <v>15</v>
      </c>
      <c r="B2254" s="98" t="s">
        <v>238</v>
      </c>
      <c r="C2254" s="98" t="s">
        <v>298</v>
      </c>
      <c r="D2254" s="98">
        <v>2019</v>
      </c>
      <c r="E2254" s="98">
        <v>2019</v>
      </c>
      <c r="F2254" s="98" t="s">
        <v>272</v>
      </c>
      <c r="G2254" s="98" t="s">
        <v>278</v>
      </c>
      <c r="H2254" s="98" t="s">
        <v>276</v>
      </c>
      <c r="I2254" s="99">
        <f t="shared" si="88"/>
        <v>2.9795412930627648E-2</v>
      </c>
      <c r="J2254" s="99">
        <f t="shared" si="88"/>
        <v>9.84618530753501E-3</v>
      </c>
      <c r="K2254" s="99">
        <f t="shared" si="88"/>
        <v>6.4727966021708386E-3</v>
      </c>
      <c r="L2254" s="99">
        <f t="shared" si="88"/>
        <v>3.5959981123171291E-3</v>
      </c>
      <c r="M2254" s="99">
        <f t="shared" si="88"/>
        <v>1.5325801478684909E-3</v>
      </c>
      <c r="N2254" s="99">
        <f t="shared" si="87"/>
        <v>1.5993629699543804E-4</v>
      </c>
      <c r="O2254" s="99">
        <f t="shared" si="87"/>
        <v>2.8083032877143311E-5</v>
      </c>
      <c r="P2254" s="99">
        <f t="shared" si="87"/>
        <v>6.1816919930784875E-6</v>
      </c>
      <c r="Q2254" s="99">
        <f t="shared" si="87"/>
        <v>2.0206084631115302E-6</v>
      </c>
      <c r="R2254" s="99">
        <f t="shared" si="87"/>
        <v>6.7981488123328422E-7</v>
      </c>
      <c r="S2254" s="101"/>
      <c r="T2254" s="99">
        <v>7.3615384615384599E-6</v>
      </c>
      <c r="U2254" s="99">
        <v>2.4326923076923098E-6</v>
      </c>
      <c r="V2254" s="99">
        <v>1.5992307692307701E-6</v>
      </c>
      <c r="W2254" s="99">
        <v>8.8846153846153795E-7</v>
      </c>
      <c r="X2254" s="99">
        <v>3.7865384615384601E-7</v>
      </c>
      <c r="Y2254" s="99">
        <v>3.95153846153846E-8</v>
      </c>
      <c r="Z2254" s="99">
        <v>6.9384615384615399E-9</v>
      </c>
      <c r="AA2254" s="99">
        <v>1.52730769230769E-9</v>
      </c>
      <c r="AB2254" s="99">
        <v>4.9923076923076903E-10</v>
      </c>
      <c r="AC2254" s="99">
        <v>1.6796153846153799E-10</v>
      </c>
    </row>
    <row r="2255" spans="1:29" s="98" customFormat="1" x14ac:dyDescent="0.25">
      <c r="A2255" s="98" t="s">
        <v>15</v>
      </c>
      <c r="B2255" s="98" t="s">
        <v>238</v>
      </c>
      <c r="C2255" s="98" t="s">
        <v>298</v>
      </c>
      <c r="D2255" s="98">
        <v>2019</v>
      </c>
      <c r="E2255" s="98">
        <v>2019</v>
      </c>
      <c r="F2255" s="98" t="s">
        <v>279</v>
      </c>
      <c r="G2255" s="98" t="s">
        <v>273</v>
      </c>
      <c r="H2255" s="98" t="s">
        <v>274</v>
      </c>
      <c r="I2255" s="99">
        <f t="shared" si="88"/>
        <v>0</v>
      </c>
      <c r="J2255" s="99">
        <f t="shared" si="88"/>
        <v>0</v>
      </c>
      <c r="K2255" s="99">
        <f t="shared" si="88"/>
        <v>0</v>
      </c>
      <c r="L2255" s="99">
        <f t="shared" si="88"/>
        <v>0</v>
      </c>
      <c r="M2255" s="99">
        <f t="shared" si="88"/>
        <v>0</v>
      </c>
      <c r="N2255" s="99">
        <f t="shared" si="87"/>
        <v>0</v>
      </c>
      <c r="O2255" s="99">
        <f t="shared" si="87"/>
        <v>0</v>
      </c>
      <c r="P2255" s="99">
        <f t="shared" si="87"/>
        <v>0</v>
      </c>
      <c r="Q2255" s="99">
        <f t="shared" si="87"/>
        <v>0</v>
      </c>
      <c r="R2255" s="99">
        <f t="shared" si="87"/>
        <v>0</v>
      </c>
      <c r="S2255" s="101"/>
      <c r="T2255" s="99">
        <v>0</v>
      </c>
      <c r="U2255" s="99">
        <v>0</v>
      </c>
      <c r="V2255" s="99">
        <v>0</v>
      </c>
      <c r="W2255" s="99">
        <v>0</v>
      </c>
      <c r="X2255" s="99">
        <v>0</v>
      </c>
      <c r="Y2255" s="99">
        <v>0</v>
      </c>
      <c r="Z2255" s="99">
        <v>0</v>
      </c>
      <c r="AA2255" s="99">
        <v>0</v>
      </c>
      <c r="AB2255" s="99">
        <v>0</v>
      </c>
      <c r="AC2255" s="99">
        <v>0</v>
      </c>
    </row>
    <row r="2256" spans="1:29" s="98" customFormat="1" x14ac:dyDescent="0.25">
      <c r="A2256" s="98" t="s">
        <v>15</v>
      </c>
      <c r="B2256" s="98" t="s">
        <v>238</v>
      </c>
      <c r="C2256" s="98" t="s">
        <v>298</v>
      </c>
      <c r="D2256" s="98">
        <v>2019</v>
      </c>
      <c r="E2256" s="98">
        <v>2019</v>
      </c>
      <c r="F2256" s="98" t="s">
        <v>279</v>
      </c>
      <c r="G2256" s="98" t="s">
        <v>273</v>
      </c>
      <c r="H2256" s="98" t="s">
        <v>275</v>
      </c>
      <c r="I2256" s="99">
        <f t="shared" si="88"/>
        <v>6.7187566462167687E-3</v>
      </c>
      <c r="J2256" s="99">
        <f t="shared" si="88"/>
        <v>2.4406085889570555E-4</v>
      </c>
      <c r="K2256" s="99">
        <f t="shared" si="88"/>
        <v>6.880654396728016E-5</v>
      </c>
      <c r="L2256" s="99">
        <f t="shared" si="88"/>
        <v>2.3191852760736193E-5</v>
      </c>
      <c r="M2256" s="99">
        <f t="shared" si="88"/>
        <v>3.1974805725971372E-6</v>
      </c>
      <c r="N2256" s="99">
        <f t="shared" si="87"/>
        <v>0</v>
      </c>
      <c r="O2256" s="99">
        <f t="shared" si="87"/>
        <v>0</v>
      </c>
      <c r="P2256" s="99">
        <f t="shared" si="87"/>
        <v>0</v>
      </c>
      <c r="Q2256" s="99">
        <f t="shared" si="87"/>
        <v>0</v>
      </c>
      <c r="R2256" s="99">
        <f t="shared" si="87"/>
        <v>0</v>
      </c>
      <c r="S2256" s="101"/>
      <c r="T2256" s="99">
        <v>1.66E-6</v>
      </c>
      <c r="U2256" s="99">
        <v>6.0300000000000004E-8</v>
      </c>
      <c r="V2256" s="99">
        <v>1.7E-8</v>
      </c>
      <c r="W2256" s="99">
        <v>5.7299999999999999E-9</v>
      </c>
      <c r="X2256" s="99">
        <v>7.8999999999999996E-10</v>
      </c>
      <c r="Y2256" s="99">
        <v>0</v>
      </c>
      <c r="Z2256" s="99">
        <v>0</v>
      </c>
      <c r="AA2256" s="99">
        <v>0</v>
      </c>
      <c r="AB2256" s="99">
        <v>0</v>
      </c>
      <c r="AC2256" s="99">
        <v>0</v>
      </c>
    </row>
    <row r="2257" spans="1:29" s="98" customFormat="1" x14ac:dyDescent="0.25">
      <c r="A2257" s="98" t="s">
        <v>15</v>
      </c>
      <c r="B2257" s="98" t="s">
        <v>238</v>
      </c>
      <c r="C2257" s="98" t="s">
        <v>298</v>
      </c>
      <c r="D2257" s="98">
        <v>2019</v>
      </c>
      <c r="E2257" s="98">
        <v>2019</v>
      </c>
      <c r="F2257" s="98" t="s">
        <v>279</v>
      </c>
      <c r="G2257" s="98" t="s">
        <v>273</v>
      </c>
      <c r="H2257" s="98" t="s">
        <v>276</v>
      </c>
      <c r="I2257" s="99">
        <f t="shared" si="88"/>
        <v>0.19670576687116564</v>
      </c>
      <c r="J2257" s="99">
        <f t="shared" si="88"/>
        <v>5.9497423312883435E-2</v>
      </c>
      <c r="K2257" s="99">
        <f t="shared" si="88"/>
        <v>3.3877104294478523E-2</v>
      </c>
      <c r="L2257" s="99">
        <f t="shared" si="88"/>
        <v>2.1208605316973415E-2</v>
      </c>
      <c r="M2257" s="99">
        <f t="shared" si="88"/>
        <v>8.90437627811861E-3</v>
      </c>
      <c r="N2257" s="99">
        <f t="shared" si="87"/>
        <v>5.0997791411042939E-4</v>
      </c>
      <c r="O2257" s="99">
        <f t="shared" si="87"/>
        <v>1.7242110429447851E-4</v>
      </c>
      <c r="P2257" s="99">
        <f t="shared" si="87"/>
        <v>3.8491190184049086E-5</v>
      </c>
      <c r="Q2257" s="99">
        <f t="shared" si="87"/>
        <v>1.2789922290388549E-5</v>
      </c>
      <c r="R2257" s="99">
        <f t="shared" si="87"/>
        <v>4.533137014314929E-6</v>
      </c>
      <c r="S2257" s="101"/>
      <c r="T2257" s="99">
        <v>4.8600000000000002E-5</v>
      </c>
      <c r="U2257" s="99">
        <v>1.47E-5</v>
      </c>
      <c r="V2257" s="99">
        <v>8.3699999999999995E-6</v>
      </c>
      <c r="W2257" s="99">
        <v>5.2399999999999998E-6</v>
      </c>
      <c r="X2257" s="99">
        <v>2.2000000000000001E-6</v>
      </c>
      <c r="Y2257" s="99">
        <v>1.2599999999999999E-7</v>
      </c>
      <c r="Z2257" s="99">
        <v>4.2599999999999998E-8</v>
      </c>
      <c r="AA2257" s="99">
        <v>9.5100000000000005E-9</v>
      </c>
      <c r="AB2257" s="99">
        <v>3.1599999999999998E-9</v>
      </c>
      <c r="AC2257" s="99">
        <v>1.1200000000000001E-9</v>
      </c>
    </row>
    <row r="2258" spans="1:29" s="98" customFormat="1" x14ac:dyDescent="0.25">
      <c r="A2258" s="98" t="s">
        <v>15</v>
      </c>
      <c r="B2258" s="98" t="s">
        <v>238</v>
      </c>
      <c r="C2258" s="98" t="s">
        <v>298</v>
      </c>
      <c r="D2258" s="98">
        <v>2019</v>
      </c>
      <c r="E2258" s="98">
        <v>2019</v>
      </c>
      <c r="F2258" s="98" t="s">
        <v>279</v>
      </c>
      <c r="G2258" s="98" t="s">
        <v>277</v>
      </c>
      <c r="H2258" s="98" t="s">
        <v>274</v>
      </c>
      <c r="I2258" s="99">
        <f t="shared" si="88"/>
        <v>3.0234404907975462E-2</v>
      </c>
      <c r="J2258" s="99">
        <f t="shared" si="88"/>
        <v>6.7997055214723927E-3</v>
      </c>
      <c r="K2258" s="99">
        <f t="shared" si="88"/>
        <v>2.7603566462167692E-3</v>
      </c>
      <c r="L2258" s="99">
        <f t="shared" si="88"/>
        <v>2.2341889570552144E-3</v>
      </c>
      <c r="M2258" s="99">
        <f t="shared" si="88"/>
        <v>9.1472229038854803E-4</v>
      </c>
      <c r="N2258" s="99">
        <f t="shared" si="87"/>
        <v>2.2422838445807774E-5</v>
      </c>
      <c r="O2258" s="99">
        <f t="shared" si="87"/>
        <v>1.5177914110429446E-5</v>
      </c>
      <c r="P2258" s="99">
        <f t="shared" si="87"/>
        <v>3.1893856850715747E-6</v>
      </c>
      <c r="Q2258" s="99">
        <f t="shared" si="87"/>
        <v>1.0118609406952965E-6</v>
      </c>
      <c r="R2258" s="99">
        <f t="shared" si="87"/>
        <v>3.3148564417177912E-7</v>
      </c>
      <c r="S2258" s="101"/>
      <c r="T2258" s="99">
        <v>7.4699999999999996E-6</v>
      </c>
      <c r="U2258" s="99">
        <v>1.68E-6</v>
      </c>
      <c r="V2258" s="99">
        <v>6.8199999999999999E-7</v>
      </c>
      <c r="W2258" s="99">
        <v>5.5199999999999997E-7</v>
      </c>
      <c r="X2258" s="99">
        <v>2.2600000000000001E-7</v>
      </c>
      <c r="Y2258" s="99">
        <v>5.5400000000000003E-9</v>
      </c>
      <c r="Z2258" s="99">
        <v>3.7499999999999997E-9</v>
      </c>
      <c r="AA2258" s="99">
        <v>7.8799999999999997E-10</v>
      </c>
      <c r="AB2258" s="99">
        <v>2.5000000000000002E-10</v>
      </c>
      <c r="AC2258" s="99">
        <v>8.1899999999999996E-11</v>
      </c>
    </row>
    <row r="2259" spans="1:29" s="98" customFormat="1" x14ac:dyDescent="0.25">
      <c r="A2259" s="98" t="s">
        <v>15</v>
      </c>
      <c r="B2259" s="98" t="s">
        <v>238</v>
      </c>
      <c r="C2259" s="98" t="s">
        <v>298</v>
      </c>
      <c r="D2259" s="98">
        <v>2019</v>
      </c>
      <c r="E2259" s="98">
        <v>2019</v>
      </c>
      <c r="F2259" s="98" t="s">
        <v>279</v>
      </c>
      <c r="G2259" s="98" t="s">
        <v>277</v>
      </c>
      <c r="H2259" s="98" t="s">
        <v>275</v>
      </c>
      <c r="I2259" s="99">
        <f t="shared" si="88"/>
        <v>4.7759836400818004E-2</v>
      </c>
      <c r="J2259" s="99">
        <f t="shared" si="88"/>
        <v>1.1818535787321062E-2</v>
      </c>
      <c r="K2259" s="99">
        <f t="shared" si="88"/>
        <v>6.1521145194274032E-3</v>
      </c>
      <c r="L2259" s="99">
        <f t="shared" si="88"/>
        <v>3.8774511247443764E-3</v>
      </c>
      <c r="M2259" s="99">
        <f t="shared" si="88"/>
        <v>1.5744556237218814E-3</v>
      </c>
      <c r="N2259" s="99">
        <f t="shared" si="87"/>
        <v>5.625946830265849E-5</v>
      </c>
      <c r="O2259" s="99">
        <f t="shared" si="87"/>
        <v>2.501320245398773E-5</v>
      </c>
      <c r="P2259" s="99">
        <f t="shared" si="87"/>
        <v>5.1402535787321063E-6</v>
      </c>
      <c r="Q2259" s="99">
        <f t="shared" si="87"/>
        <v>1.6068351738241309E-6</v>
      </c>
      <c r="R2259" s="99">
        <f t="shared" si="87"/>
        <v>5.2212024539877306E-7</v>
      </c>
      <c r="S2259" s="101"/>
      <c r="T2259" s="99">
        <v>1.1800000000000001E-5</v>
      </c>
      <c r="U2259" s="99">
        <v>2.92E-6</v>
      </c>
      <c r="V2259" s="99">
        <v>1.5200000000000001E-6</v>
      </c>
      <c r="W2259" s="99">
        <v>9.5799999999999998E-7</v>
      </c>
      <c r="X2259" s="99">
        <v>3.89E-7</v>
      </c>
      <c r="Y2259" s="99">
        <v>1.39E-8</v>
      </c>
      <c r="Z2259" s="99">
        <v>6.1799999999999998E-9</v>
      </c>
      <c r="AA2259" s="99">
        <v>1.27E-9</v>
      </c>
      <c r="AB2259" s="99">
        <v>3.9700000000000002E-10</v>
      </c>
      <c r="AC2259" s="99">
        <v>1.2899999999999999E-10</v>
      </c>
    </row>
    <row r="2260" spans="1:29" s="98" customFormat="1" x14ac:dyDescent="0.25">
      <c r="A2260" s="98" t="s">
        <v>15</v>
      </c>
      <c r="B2260" s="98" t="s">
        <v>238</v>
      </c>
      <c r="C2260" s="98" t="s">
        <v>298</v>
      </c>
      <c r="D2260" s="98">
        <v>2019</v>
      </c>
      <c r="E2260" s="98">
        <v>2019</v>
      </c>
      <c r="F2260" s="98" t="s">
        <v>279</v>
      </c>
      <c r="G2260" s="98" t="s">
        <v>277</v>
      </c>
      <c r="H2260" s="98" t="s">
        <v>276</v>
      </c>
      <c r="I2260" s="99">
        <f t="shared" si="88"/>
        <v>7.042552147239263E-2</v>
      </c>
      <c r="J2260" s="99">
        <f t="shared" si="88"/>
        <v>2.3272801635991821E-2</v>
      </c>
      <c r="K2260" s="99">
        <f t="shared" si="88"/>
        <v>1.5299337423312883E-2</v>
      </c>
      <c r="L2260" s="99">
        <f t="shared" si="88"/>
        <v>8.49963190184049E-3</v>
      </c>
      <c r="M2260" s="99">
        <f t="shared" si="88"/>
        <v>3.6143672801635992E-3</v>
      </c>
      <c r="N2260" s="99">
        <f t="shared" si="87"/>
        <v>3.7398380368098161E-4</v>
      </c>
      <c r="O2260" s="99">
        <f t="shared" si="87"/>
        <v>6.5568588957055224E-5</v>
      </c>
      <c r="P2260" s="99">
        <f t="shared" si="87"/>
        <v>1.43279509202454E-5</v>
      </c>
      <c r="Q2260" s="99">
        <f t="shared" si="87"/>
        <v>4.6545603271983642E-6</v>
      </c>
      <c r="R2260" s="99">
        <f t="shared" si="87"/>
        <v>1.5704081799591004E-6</v>
      </c>
      <c r="S2260" s="101"/>
      <c r="T2260" s="99">
        <v>1.7399999999999999E-5</v>
      </c>
      <c r="U2260" s="99">
        <v>5.75E-6</v>
      </c>
      <c r="V2260" s="99">
        <v>3.7799999999999998E-6</v>
      </c>
      <c r="W2260" s="99">
        <v>2.0999999999999998E-6</v>
      </c>
      <c r="X2260" s="99">
        <v>8.9299999999999996E-7</v>
      </c>
      <c r="Y2260" s="99">
        <v>9.2399999999999994E-8</v>
      </c>
      <c r="Z2260" s="99">
        <v>1.6199999999999999E-8</v>
      </c>
      <c r="AA2260" s="99">
        <v>3.5400000000000002E-9</v>
      </c>
      <c r="AB2260" s="99">
        <v>1.15E-9</v>
      </c>
      <c r="AC2260" s="99">
        <v>3.88E-10</v>
      </c>
    </row>
    <row r="2261" spans="1:29" s="98" customFormat="1" x14ac:dyDescent="0.25">
      <c r="A2261" s="98" t="s">
        <v>15</v>
      </c>
      <c r="B2261" s="98" t="s">
        <v>238</v>
      </c>
      <c r="C2261" s="98" t="s">
        <v>298</v>
      </c>
      <c r="D2261" s="98">
        <v>2019</v>
      </c>
      <c r="E2261" s="98">
        <v>2019</v>
      </c>
      <c r="F2261" s="98" t="s">
        <v>279</v>
      </c>
      <c r="G2261" s="98" t="s">
        <v>278</v>
      </c>
      <c r="H2261" s="98" t="s">
        <v>274</v>
      </c>
      <c r="I2261" s="99">
        <f t="shared" si="88"/>
        <v>1.2791478999528099E-2</v>
      </c>
      <c r="J2261" s="99">
        <f t="shared" si="88"/>
        <v>2.8767984898537056E-3</v>
      </c>
      <c r="K2261" s="99">
        <f t="shared" si="88"/>
        <v>1.1678431964763272E-3</v>
      </c>
      <c r="L2261" s="99">
        <f t="shared" si="88"/>
        <v>9.4523378952336202E-4</v>
      </c>
      <c r="M2261" s="99">
        <f t="shared" si="88"/>
        <v>3.8699789208746264E-4</v>
      </c>
      <c r="N2261" s="99">
        <f t="shared" si="87"/>
        <v>9.4865854963032724E-6</v>
      </c>
      <c r="O2261" s="99">
        <f t="shared" si="87"/>
        <v>6.4214252005662991E-6</v>
      </c>
      <c r="P2261" s="99">
        <f t="shared" si="87"/>
        <v>1.3493554821456649E-6</v>
      </c>
      <c r="Q2261" s="99">
        <f t="shared" si="87"/>
        <v>4.2809501337108793E-7</v>
      </c>
      <c r="R2261" s="99">
        <f t="shared" si="87"/>
        <v>1.402439263803681E-7</v>
      </c>
      <c r="S2261" s="101"/>
      <c r="T2261" s="99">
        <v>3.1603846153846199E-6</v>
      </c>
      <c r="U2261" s="99">
        <v>7.1076923076923098E-7</v>
      </c>
      <c r="V2261" s="99">
        <v>2.8853846153846201E-7</v>
      </c>
      <c r="W2261" s="99">
        <v>2.3353846153846201E-7</v>
      </c>
      <c r="X2261" s="99">
        <v>9.5615384615384606E-8</v>
      </c>
      <c r="Y2261" s="99">
        <v>2.3438461538461499E-9</v>
      </c>
      <c r="Z2261" s="99">
        <v>1.5865384615384599E-9</v>
      </c>
      <c r="AA2261" s="99">
        <v>3.3338461538461502E-10</v>
      </c>
      <c r="AB2261" s="99">
        <v>1.05769230769231E-10</v>
      </c>
      <c r="AC2261" s="99">
        <v>3.4649999999999998E-11</v>
      </c>
    </row>
    <row r="2262" spans="1:29" s="98" customFormat="1" x14ac:dyDescent="0.25">
      <c r="A2262" s="98" t="s">
        <v>15</v>
      </c>
      <c r="B2262" s="98" t="s">
        <v>238</v>
      </c>
      <c r="C2262" s="98" t="s">
        <v>298</v>
      </c>
      <c r="D2262" s="98">
        <v>2019</v>
      </c>
      <c r="E2262" s="98">
        <v>2019</v>
      </c>
      <c r="F2262" s="98" t="s">
        <v>279</v>
      </c>
      <c r="G2262" s="98" t="s">
        <v>278</v>
      </c>
      <c r="H2262" s="98" t="s">
        <v>275</v>
      </c>
      <c r="I2262" s="99">
        <f t="shared" si="88"/>
        <v>2.0206084631115298E-2</v>
      </c>
      <c r="J2262" s="99">
        <f t="shared" si="88"/>
        <v>5.0001497561743147E-3</v>
      </c>
      <c r="K2262" s="99">
        <f t="shared" si="88"/>
        <v>2.602817681296209E-3</v>
      </c>
      <c r="L2262" s="99">
        <f t="shared" si="88"/>
        <v>1.6404600912380042E-3</v>
      </c>
      <c r="M2262" s="99">
        <f t="shared" si="88"/>
        <v>6.6611584080541097E-4</v>
      </c>
      <c r="N2262" s="99">
        <f t="shared" si="87"/>
        <v>2.3802082743432437E-5</v>
      </c>
      <c r="O2262" s="99">
        <f t="shared" si="87"/>
        <v>1.0582508730533251E-5</v>
      </c>
      <c r="P2262" s="99">
        <f t="shared" si="87"/>
        <v>2.1747226679251208E-6</v>
      </c>
      <c r="Q2262" s="99">
        <f t="shared" si="87"/>
        <v>6.7981488123328422E-7</v>
      </c>
      <c r="R2262" s="99">
        <f t="shared" si="87"/>
        <v>2.20897026899481E-7</v>
      </c>
      <c r="S2262" s="101"/>
      <c r="T2262" s="99">
        <v>4.9923076923076898E-6</v>
      </c>
      <c r="U2262" s="99">
        <v>1.2353846153846199E-6</v>
      </c>
      <c r="V2262" s="99">
        <v>6.4307692307692305E-7</v>
      </c>
      <c r="W2262" s="99">
        <v>4.0530769230769198E-7</v>
      </c>
      <c r="X2262" s="99">
        <v>1.64576923076923E-7</v>
      </c>
      <c r="Y2262" s="99">
        <v>5.8807692307692302E-9</v>
      </c>
      <c r="Z2262" s="99">
        <v>2.6146153846153799E-9</v>
      </c>
      <c r="AA2262" s="99">
        <v>5.3730769230769197E-10</v>
      </c>
      <c r="AB2262" s="99">
        <v>1.6796153846153799E-10</v>
      </c>
      <c r="AC2262" s="99">
        <v>5.45769230769231E-11</v>
      </c>
    </row>
    <row r="2263" spans="1:29" s="98" customFormat="1" x14ac:dyDescent="0.25">
      <c r="A2263" s="98" t="s">
        <v>15</v>
      </c>
      <c r="B2263" s="98" t="s">
        <v>238</v>
      </c>
      <c r="C2263" s="98" t="s">
        <v>298</v>
      </c>
      <c r="D2263" s="98">
        <v>2019</v>
      </c>
      <c r="E2263" s="98">
        <v>2019</v>
      </c>
      <c r="F2263" s="98" t="s">
        <v>279</v>
      </c>
      <c r="G2263" s="98" t="s">
        <v>278</v>
      </c>
      <c r="H2263" s="98" t="s">
        <v>276</v>
      </c>
      <c r="I2263" s="99">
        <f t="shared" si="88"/>
        <v>2.9795412930627648E-2</v>
      </c>
      <c r="J2263" s="99">
        <f t="shared" si="88"/>
        <v>9.84618530753501E-3</v>
      </c>
      <c r="K2263" s="99">
        <f t="shared" si="88"/>
        <v>6.4727966021708386E-3</v>
      </c>
      <c r="L2263" s="99">
        <f t="shared" si="88"/>
        <v>3.5959981123171291E-3</v>
      </c>
      <c r="M2263" s="99">
        <f t="shared" si="88"/>
        <v>1.5291553877615214E-3</v>
      </c>
      <c r="N2263" s="99">
        <f t="shared" si="87"/>
        <v>1.582239169419538E-4</v>
      </c>
      <c r="O2263" s="99">
        <f t="shared" si="87"/>
        <v>2.7740556866446424E-5</v>
      </c>
      <c r="P2263" s="99">
        <f t="shared" si="87"/>
        <v>6.0618253893346007E-6</v>
      </c>
      <c r="Q2263" s="99">
        <f t="shared" si="87"/>
        <v>1.9692370615070019E-6</v>
      </c>
      <c r="R2263" s="99">
        <f t="shared" si="87"/>
        <v>6.6440346075192639E-7</v>
      </c>
      <c r="S2263" s="101"/>
      <c r="T2263" s="99">
        <v>7.3615384615384599E-6</v>
      </c>
      <c r="U2263" s="99">
        <v>2.4326923076923098E-6</v>
      </c>
      <c r="V2263" s="99">
        <v>1.5992307692307701E-6</v>
      </c>
      <c r="W2263" s="99">
        <v>8.8846153846153795E-7</v>
      </c>
      <c r="X2263" s="99">
        <v>3.7780769230769198E-7</v>
      </c>
      <c r="Y2263" s="99">
        <v>3.9092307692307701E-8</v>
      </c>
      <c r="Z2263" s="99">
        <v>6.8538461538461503E-9</v>
      </c>
      <c r="AA2263" s="99">
        <v>1.49769230769231E-9</v>
      </c>
      <c r="AB2263" s="99">
        <v>4.8653846153846197E-10</v>
      </c>
      <c r="AC2263" s="99">
        <v>1.6415384615384601E-10</v>
      </c>
    </row>
    <row r="2264" spans="1:29" s="98" customFormat="1" x14ac:dyDescent="0.25">
      <c r="A2264" s="98" t="s">
        <v>15</v>
      </c>
      <c r="B2264" s="98" t="s">
        <v>238</v>
      </c>
      <c r="C2264" s="98" t="s">
        <v>298</v>
      </c>
      <c r="D2264" s="98">
        <v>2019</v>
      </c>
      <c r="E2264" s="98">
        <v>2019</v>
      </c>
      <c r="F2264" s="98" t="s">
        <v>280</v>
      </c>
      <c r="G2264" s="98" t="s">
        <v>273</v>
      </c>
      <c r="H2264" s="98" t="s">
        <v>274</v>
      </c>
      <c r="I2264" s="99">
        <f t="shared" si="88"/>
        <v>0</v>
      </c>
      <c r="J2264" s="99">
        <f t="shared" si="88"/>
        <v>0</v>
      </c>
      <c r="K2264" s="99">
        <f t="shared" si="88"/>
        <v>0</v>
      </c>
      <c r="L2264" s="99">
        <f t="shared" si="88"/>
        <v>0</v>
      </c>
      <c r="M2264" s="99">
        <f t="shared" si="88"/>
        <v>0</v>
      </c>
      <c r="N2264" s="99">
        <f t="shared" si="87"/>
        <v>0</v>
      </c>
      <c r="O2264" s="99">
        <f t="shared" si="87"/>
        <v>0</v>
      </c>
      <c r="P2264" s="99">
        <f t="shared" si="87"/>
        <v>0</v>
      </c>
      <c r="Q2264" s="99">
        <f t="shared" si="87"/>
        <v>0</v>
      </c>
      <c r="R2264" s="99">
        <f t="shared" si="87"/>
        <v>0</v>
      </c>
      <c r="S2264" s="101"/>
      <c r="T2264" s="99">
        <v>0</v>
      </c>
      <c r="U2264" s="99">
        <v>0</v>
      </c>
      <c r="V2264" s="99">
        <v>0</v>
      </c>
      <c r="W2264" s="99">
        <v>0</v>
      </c>
      <c r="X2264" s="99">
        <v>0</v>
      </c>
      <c r="Y2264" s="99">
        <v>0</v>
      </c>
      <c r="Z2264" s="99">
        <v>0</v>
      </c>
      <c r="AA2264" s="99">
        <v>0</v>
      </c>
      <c r="AB2264" s="99">
        <v>0</v>
      </c>
      <c r="AC2264" s="99">
        <v>0</v>
      </c>
    </row>
    <row r="2265" spans="1:29" s="98" customFormat="1" x14ac:dyDescent="0.25">
      <c r="A2265" s="98" t="s">
        <v>15</v>
      </c>
      <c r="B2265" s="98" t="s">
        <v>238</v>
      </c>
      <c r="C2265" s="98" t="s">
        <v>298</v>
      </c>
      <c r="D2265" s="98">
        <v>2019</v>
      </c>
      <c r="E2265" s="98">
        <v>2019</v>
      </c>
      <c r="F2265" s="98" t="s">
        <v>280</v>
      </c>
      <c r="G2265" s="98" t="s">
        <v>273</v>
      </c>
      <c r="H2265" s="98" t="s">
        <v>275</v>
      </c>
      <c r="I2265" s="99">
        <f t="shared" si="88"/>
        <v>1.91039345603272E-13</v>
      </c>
      <c r="J2265" s="99">
        <f t="shared" si="88"/>
        <v>1.0604302658486709E-8</v>
      </c>
      <c r="K2265" s="99">
        <f t="shared" si="88"/>
        <v>7.4877709611451942E-8</v>
      </c>
      <c r="L2265" s="99">
        <f t="shared" si="88"/>
        <v>1.934678118609407E-7</v>
      </c>
      <c r="M2265" s="99">
        <f t="shared" si="88"/>
        <v>4.1283926380368096E-7</v>
      </c>
      <c r="N2265" s="99">
        <f t="shared" si="87"/>
        <v>1.0159083844580777E-7</v>
      </c>
      <c r="O2265" s="99">
        <f t="shared" si="87"/>
        <v>5.5045235173824131E-8</v>
      </c>
      <c r="P2265" s="99">
        <f t="shared" si="87"/>
        <v>1.6027877300613499E-8</v>
      </c>
      <c r="Q2265" s="99">
        <f t="shared" si="87"/>
        <v>6.1521145194274033E-9</v>
      </c>
      <c r="R2265" s="99">
        <f t="shared" si="87"/>
        <v>2.578221676891616E-9</v>
      </c>
      <c r="S2265" s="101"/>
      <c r="T2265" s="99">
        <v>4.7200000000000002E-17</v>
      </c>
      <c r="U2265" s="99">
        <v>2.6200000000000001E-12</v>
      </c>
      <c r="V2265" s="99">
        <v>1.8500000000000001E-11</v>
      </c>
      <c r="W2265" s="99">
        <v>4.7799999999999999E-11</v>
      </c>
      <c r="X2265" s="99">
        <v>1.02E-10</v>
      </c>
      <c r="Y2265" s="99">
        <v>2.5099999999999999E-11</v>
      </c>
      <c r="Z2265" s="99">
        <v>1.36E-11</v>
      </c>
      <c r="AA2265" s="99">
        <v>3.9600000000000001E-12</v>
      </c>
      <c r="AB2265" s="99">
        <v>1.52E-12</v>
      </c>
      <c r="AC2265" s="99">
        <v>6.3700000000000001E-13</v>
      </c>
    </row>
    <row r="2266" spans="1:29" s="98" customFormat="1" x14ac:dyDescent="0.25">
      <c r="A2266" s="98" t="s">
        <v>15</v>
      </c>
      <c r="B2266" s="98" t="s">
        <v>238</v>
      </c>
      <c r="C2266" s="98" t="s">
        <v>298</v>
      </c>
      <c r="D2266" s="98">
        <v>2019</v>
      </c>
      <c r="E2266" s="98">
        <v>2019</v>
      </c>
      <c r="F2266" s="98" t="s">
        <v>280</v>
      </c>
      <c r="G2266" s="98" t="s">
        <v>273</v>
      </c>
      <c r="H2266" s="98" t="s">
        <v>276</v>
      </c>
      <c r="I2266" s="99">
        <f t="shared" si="88"/>
        <v>8.9448507157464223E-9</v>
      </c>
      <c r="J2266" s="99">
        <f t="shared" si="88"/>
        <v>1.4894593047034766E-6</v>
      </c>
      <c r="K2266" s="99">
        <f t="shared" si="88"/>
        <v>5.0997791411042946E-6</v>
      </c>
      <c r="L2266" s="99">
        <f t="shared" si="88"/>
        <v>9.2686462167689166E-6</v>
      </c>
      <c r="M2266" s="99">
        <f t="shared" si="88"/>
        <v>1.6513570552147241E-5</v>
      </c>
      <c r="N2266" s="99">
        <f t="shared" si="87"/>
        <v>4.4117137014314931E-6</v>
      </c>
      <c r="O2266" s="99">
        <f t="shared" si="87"/>
        <v>2.5215574642126794E-6</v>
      </c>
      <c r="P2266" s="99">
        <f t="shared" si="87"/>
        <v>7.2044498977505119E-7</v>
      </c>
      <c r="Q2266" s="99">
        <f t="shared" si="87"/>
        <v>2.6348858895705522E-7</v>
      </c>
      <c r="R2266" s="99">
        <f t="shared" si="87"/>
        <v>9.551967280163599E-8</v>
      </c>
      <c r="S2266" s="101"/>
      <c r="T2266" s="99">
        <v>2.2100000000000001E-12</v>
      </c>
      <c r="U2266" s="99">
        <v>3.6800000000000002E-10</v>
      </c>
      <c r="V2266" s="99">
        <v>1.26E-9</v>
      </c>
      <c r="W2266" s="99">
        <v>2.2900000000000002E-9</v>
      </c>
      <c r="X2266" s="99">
        <v>4.08E-9</v>
      </c>
      <c r="Y2266" s="99">
        <v>1.09E-9</v>
      </c>
      <c r="Z2266" s="99">
        <v>6.2300000000000002E-10</v>
      </c>
      <c r="AA2266" s="99">
        <v>1.7800000000000001E-10</v>
      </c>
      <c r="AB2266" s="99">
        <v>6.51E-11</v>
      </c>
      <c r="AC2266" s="99">
        <v>2.3600000000000001E-11</v>
      </c>
    </row>
    <row r="2267" spans="1:29" s="98" customFormat="1" x14ac:dyDescent="0.25">
      <c r="A2267" s="98" t="s">
        <v>15</v>
      </c>
      <c r="B2267" s="98" t="s">
        <v>238</v>
      </c>
      <c r="C2267" s="98" t="s">
        <v>298</v>
      </c>
      <c r="D2267" s="98">
        <v>2019</v>
      </c>
      <c r="E2267" s="98">
        <v>2019</v>
      </c>
      <c r="F2267" s="98" t="s">
        <v>280</v>
      </c>
      <c r="G2267" s="98" t="s">
        <v>277</v>
      </c>
      <c r="H2267" s="98" t="s">
        <v>274</v>
      </c>
      <c r="I2267" s="99">
        <f t="shared" si="88"/>
        <v>2.1734773006134973E-9</v>
      </c>
      <c r="J2267" s="99">
        <f t="shared" si="88"/>
        <v>1.6513570552147241E-7</v>
      </c>
      <c r="K2267" s="99">
        <f t="shared" si="88"/>
        <v>3.043677709611452E-7</v>
      </c>
      <c r="L2267" s="99">
        <f t="shared" si="88"/>
        <v>7.5282453987730071E-7</v>
      </c>
      <c r="M2267" s="99">
        <f t="shared" si="88"/>
        <v>1.0401930470347649E-6</v>
      </c>
      <c r="N2267" s="99">
        <f t="shared" si="87"/>
        <v>2.7967836400817998E-7</v>
      </c>
      <c r="O2267" s="99">
        <f t="shared" si="87"/>
        <v>2.1977619631901841E-7</v>
      </c>
      <c r="P2267" s="99">
        <f t="shared" si="87"/>
        <v>6.8806543967280165E-8</v>
      </c>
      <c r="Q2267" s="99">
        <f t="shared" si="87"/>
        <v>2.5539370143149286E-8</v>
      </c>
      <c r="R2267" s="99">
        <f t="shared" si="87"/>
        <v>9.3495950920245406E-9</v>
      </c>
      <c r="S2267" s="101"/>
      <c r="T2267" s="99">
        <v>5.3700000000000003E-13</v>
      </c>
      <c r="U2267" s="99">
        <v>4.0799999999999997E-11</v>
      </c>
      <c r="V2267" s="99">
        <v>7.5199999999999996E-11</v>
      </c>
      <c r="W2267" s="99">
        <v>1.86E-10</v>
      </c>
      <c r="X2267" s="99">
        <v>2.5699999999999999E-10</v>
      </c>
      <c r="Y2267" s="99">
        <v>6.9099999999999999E-11</v>
      </c>
      <c r="Z2267" s="99">
        <v>5.4300000000000002E-11</v>
      </c>
      <c r="AA2267" s="99">
        <v>1.6999999999999999E-11</v>
      </c>
      <c r="AB2267" s="99">
        <v>6.3100000000000004E-12</v>
      </c>
      <c r="AC2267" s="99">
        <v>2.3100000000000001E-12</v>
      </c>
    </row>
    <row r="2268" spans="1:29" s="98" customFormat="1" x14ac:dyDescent="0.25">
      <c r="A2268" s="98" t="s">
        <v>15</v>
      </c>
      <c r="B2268" s="98" t="s">
        <v>238</v>
      </c>
      <c r="C2268" s="98" t="s">
        <v>298</v>
      </c>
      <c r="D2268" s="98">
        <v>2019</v>
      </c>
      <c r="E2268" s="98">
        <v>2019</v>
      </c>
      <c r="F2268" s="98" t="s">
        <v>280</v>
      </c>
      <c r="G2268" s="98" t="s">
        <v>277</v>
      </c>
      <c r="H2268" s="98" t="s">
        <v>275</v>
      </c>
      <c r="I2268" s="99">
        <f t="shared" si="88"/>
        <v>2.363707157464213E-9</v>
      </c>
      <c r="J2268" s="99">
        <f t="shared" si="88"/>
        <v>2.2139517382413089E-7</v>
      </c>
      <c r="K2268" s="99">
        <f t="shared" si="88"/>
        <v>7.2853987730061349E-7</v>
      </c>
      <c r="L2268" s="99">
        <f t="shared" si="88"/>
        <v>1.2830396728016362E-6</v>
      </c>
      <c r="M2268" s="99">
        <f t="shared" si="88"/>
        <v>2.2341889570552145E-6</v>
      </c>
      <c r="N2268" s="99">
        <f t="shared" si="87"/>
        <v>6.5973333333333331E-7</v>
      </c>
      <c r="O2268" s="99">
        <f t="shared" si="87"/>
        <v>3.9867321063394683E-7</v>
      </c>
      <c r="P2268" s="99">
        <f t="shared" si="87"/>
        <v>1.0725725971370143E-7</v>
      </c>
      <c r="Q2268" s="99">
        <f t="shared" si="87"/>
        <v>3.7762650306748468E-8</v>
      </c>
      <c r="R2268" s="99">
        <f t="shared" si="87"/>
        <v>1.3356564417177914E-8</v>
      </c>
      <c r="S2268" s="101"/>
      <c r="T2268" s="99">
        <v>5.8400000000000004E-13</v>
      </c>
      <c r="U2268" s="99">
        <v>5.4700000000000002E-11</v>
      </c>
      <c r="V2268" s="99">
        <v>1.8E-10</v>
      </c>
      <c r="W2268" s="99">
        <v>3.1699999999999999E-10</v>
      </c>
      <c r="X2268" s="99">
        <v>5.5199999999999995E-10</v>
      </c>
      <c r="Y2268" s="99">
        <v>1.6300000000000001E-10</v>
      </c>
      <c r="Z2268" s="99">
        <v>9.8499999999999996E-11</v>
      </c>
      <c r="AA2268" s="99">
        <v>2.6499999999999999E-11</v>
      </c>
      <c r="AB2268" s="99">
        <v>9.33E-12</v>
      </c>
      <c r="AC2268" s="99">
        <v>3.3000000000000001E-12</v>
      </c>
    </row>
    <row r="2269" spans="1:29" s="98" customFormat="1" x14ac:dyDescent="0.25">
      <c r="A2269" s="98" t="s">
        <v>15</v>
      </c>
      <c r="B2269" s="98" t="s">
        <v>238</v>
      </c>
      <c r="C2269" s="98" t="s">
        <v>298</v>
      </c>
      <c r="D2269" s="98">
        <v>2019</v>
      </c>
      <c r="E2269" s="98">
        <v>2019</v>
      </c>
      <c r="F2269" s="98" t="s">
        <v>280</v>
      </c>
      <c r="G2269" s="98" t="s">
        <v>277</v>
      </c>
      <c r="H2269" s="98" t="s">
        <v>276</v>
      </c>
      <c r="I2269" s="99">
        <f t="shared" si="88"/>
        <v>2.5741742331288343E-9</v>
      </c>
      <c r="J2269" s="99">
        <f t="shared" si="88"/>
        <v>6.273537832310838E-7</v>
      </c>
      <c r="K2269" s="99">
        <f t="shared" si="88"/>
        <v>3.3634257668711657E-6</v>
      </c>
      <c r="L2269" s="99">
        <f t="shared" si="88"/>
        <v>5.3831002044989766E-6</v>
      </c>
      <c r="M2269" s="99">
        <f t="shared" si="88"/>
        <v>8.985325153374233E-6</v>
      </c>
      <c r="N2269" s="99">
        <f t="shared" si="87"/>
        <v>2.477035582822086E-6</v>
      </c>
      <c r="O2269" s="99">
        <f t="shared" si="87"/>
        <v>1.0240032719836401E-6</v>
      </c>
      <c r="P2269" s="99">
        <f t="shared" si="87"/>
        <v>2.8048785276073621E-7</v>
      </c>
      <c r="Q2269" s="99">
        <f t="shared" si="87"/>
        <v>1.0320981595092024E-7</v>
      </c>
      <c r="R2269" s="99">
        <f t="shared" si="87"/>
        <v>3.6993635991820041E-8</v>
      </c>
      <c r="S2269" s="101"/>
      <c r="T2269" s="99">
        <v>6.3600000000000002E-13</v>
      </c>
      <c r="U2269" s="99">
        <v>1.5500000000000001E-10</v>
      </c>
      <c r="V2269" s="99">
        <v>8.3100000000000003E-10</v>
      </c>
      <c r="W2269" s="99">
        <v>1.33E-9</v>
      </c>
      <c r="X2269" s="99">
        <v>2.2200000000000002E-9</v>
      </c>
      <c r="Y2269" s="99">
        <v>6.1199999999999995E-10</v>
      </c>
      <c r="Z2269" s="99">
        <v>2.5300000000000001E-10</v>
      </c>
      <c r="AA2269" s="99">
        <v>6.9299999999999996E-11</v>
      </c>
      <c r="AB2269" s="99">
        <v>2.5499999999999999E-11</v>
      </c>
      <c r="AC2269" s="99">
        <v>9.1400000000000002E-12</v>
      </c>
    </row>
    <row r="2270" spans="1:29" s="98" customFormat="1" x14ac:dyDescent="0.25">
      <c r="A2270" s="98" t="s">
        <v>15</v>
      </c>
      <c r="B2270" s="98" t="s">
        <v>238</v>
      </c>
      <c r="C2270" s="98" t="s">
        <v>298</v>
      </c>
      <c r="D2270" s="98">
        <v>2019</v>
      </c>
      <c r="E2270" s="98">
        <v>2019</v>
      </c>
      <c r="F2270" s="98" t="s">
        <v>280</v>
      </c>
      <c r="G2270" s="98" t="s">
        <v>278</v>
      </c>
      <c r="H2270" s="98" t="s">
        <v>274</v>
      </c>
      <c r="I2270" s="99">
        <f t="shared" si="88"/>
        <v>9.1954808872109602E-10</v>
      </c>
      <c r="J2270" s="99">
        <f t="shared" si="88"/>
        <v>6.9865106182161554E-8</v>
      </c>
      <c r="K2270" s="99">
        <f t="shared" si="88"/>
        <v>1.2877098002202293E-7</v>
      </c>
      <c r="L2270" s="99">
        <f t="shared" si="88"/>
        <v>3.185026899480887E-7</v>
      </c>
      <c r="M2270" s="99">
        <f t="shared" si="88"/>
        <v>4.4008167374547649E-7</v>
      </c>
      <c r="N2270" s="99">
        <f t="shared" si="87"/>
        <v>1.1832546169576849E-7</v>
      </c>
      <c r="O2270" s="99">
        <f t="shared" si="87"/>
        <v>9.2982236904200009E-8</v>
      </c>
      <c r="P2270" s="99">
        <f t="shared" si="87"/>
        <v>2.911046090923391E-8</v>
      </c>
      <c r="Q2270" s="99">
        <f t="shared" si="87"/>
        <v>1.0805118137486218E-8</v>
      </c>
      <c r="R2270" s="99">
        <f t="shared" si="87"/>
        <v>3.9555979235488428E-9</v>
      </c>
      <c r="S2270" s="101"/>
      <c r="T2270" s="99">
        <v>2.27192307692308E-13</v>
      </c>
      <c r="U2270" s="99">
        <v>1.7261538461538499E-11</v>
      </c>
      <c r="V2270" s="99">
        <v>3.1815384615384601E-11</v>
      </c>
      <c r="W2270" s="99">
        <v>7.8692307692307698E-11</v>
      </c>
      <c r="X2270" s="99">
        <v>1.08730769230769E-10</v>
      </c>
      <c r="Y2270" s="99">
        <v>2.9234615384615398E-11</v>
      </c>
      <c r="Z2270" s="99">
        <v>2.29730769230769E-11</v>
      </c>
      <c r="AA2270" s="99">
        <v>7.1923076923076904E-12</v>
      </c>
      <c r="AB2270" s="99">
        <v>2.6696153846153799E-12</v>
      </c>
      <c r="AC2270" s="99">
        <v>9.7730769230769194E-13</v>
      </c>
    </row>
    <row r="2271" spans="1:29" s="98" customFormat="1" x14ac:dyDescent="0.25">
      <c r="A2271" s="98" t="s">
        <v>15</v>
      </c>
      <c r="B2271" s="98" t="s">
        <v>238</v>
      </c>
      <c r="C2271" s="98" t="s">
        <v>298</v>
      </c>
      <c r="D2271" s="98">
        <v>2019</v>
      </c>
      <c r="E2271" s="98">
        <v>2019</v>
      </c>
      <c r="F2271" s="98" t="s">
        <v>280</v>
      </c>
      <c r="G2271" s="98" t="s">
        <v>278</v>
      </c>
      <c r="H2271" s="98" t="s">
        <v>275</v>
      </c>
      <c r="I2271" s="99">
        <f t="shared" si="88"/>
        <v>1.0000299512348589E-9</v>
      </c>
      <c r="J2271" s="99">
        <f t="shared" si="88"/>
        <v>9.3667188925593871E-8</v>
      </c>
      <c r="K2271" s="99">
        <f t="shared" si="88"/>
        <v>3.0822840962718242E-7</v>
      </c>
      <c r="L2271" s="99">
        <f t="shared" si="88"/>
        <v>5.4282447695453982E-7</v>
      </c>
      <c r="M2271" s="99">
        <f t="shared" si="88"/>
        <v>9.45233789523362E-7</v>
      </c>
      <c r="N2271" s="99">
        <f t="shared" si="87"/>
        <v>2.7911794871794888E-7</v>
      </c>
      <c r="O2271" s="99">
        <f t="shared" si="87"/>
        <v>1.6866943526820817E-7</v>
      </c>
      <c r="P2271" s="99">
        <f t="shared" si="87"/>
        <v>4.5378071417335374E-8</v>
      </c>
      <c r="Q2271" s="99">
        <f t="shared" si="87"/>
        <v>1.5976505899008959E-8</v>
      </c>
      <c r="R2271" s="99">
        <f t="shared" si="87"/>
        <v>5.6508541764983631E-9</v>
      </c>
      <c r="S2271" s="101"/>
      <c r="T2271" s="99">
        <v>2.47076923076923E-13</v>
      </c>
      <c r="U2271" s="99">
        <v>2.31423076923077E-11</v>
      </c>
      <c r="V2271" s="99">
        <v>7.6153846153846095E-11</v>
      </c>
      <c r="W2271" s="99">
        <v>1.3411538461538499E-10</v>
      </c>
      <c r="X2271" s="99">
        <v>2.3353846153846202E-10</v>
      </c>
      <c r="Y2271" s="99">
        <v>6.8961538461538499E-11</v>
      </c>
      <c r="Z2271" s="99">
        <v>4.1673076923076897E-11</v>
      </c>
      <c r="AA2271" s="99">
        <v>1.12115384615385E-11</v>
      </c>
      <c r="AB2271" s="99">
        <v>3.9473076923076904E-12</v>
      </c>
      <c r="AC2271" s="99">
        <v>1.3961538461538499E-12</v>
      </c>
    </row>
    <row r="2272" spans="1:29" s="98" customFormat="1" x14ac:dyDescent="0.25">
      <c r="A2272" s="98" t="s">
        <v>15</v>
      </c>
      <c r="B2272" s="98" t="s">
        <v>238</v>
      </c>
      <c r="C2272" s="98" t="s">
        <v>298</v>
      </c>
      <c r="D2272" s="98">
        <v>2019</v>
      </c>
      <c r="E2272" s="98">
        <v>2019</v>
      </c>
      <c r="F2272" s="98" t="s">
        <v>280</v>
      </c>
      <c r="G2272" s="98" t="s">
        <v>278</v>
      </c>
      <c r="H2272" s="98" t="s">
        <v>276</v>
      </c>
      <c r="I2272" s="99">
        <f t="shared" si="88"/>
        <v>1.089073714016045E-9</v>
      </c>
      <c r="J2272" s="99">
        <f t="shared" si="88"/>
        <v>2.6541890829007402E-7</v>
      </c>
      <c r="K2272" s="99">
        <f t="shared" si="88"/>
        <v>1.4229878244454928E-6</v>
      </c>
      <c r="L2272" s="99">
        <f t="shared" si="88"/>
        <v>2.277465471134184E-6</v>
      </c>
      <c r="M2272" s="99">
        <f t="shared" si="88"/>
        <v>3.8014837187352512E-6</v>
      </c>
      <c r="N2272" s="99">
        <f t="shared" si="87"/>
        <v>1.0479765927324213E-6</v>
      </c>
      <c r="O2272" s="99">
        <f t="shared" si="87"/>
        <v>4.3323215353154192E-7</v>
      </c>
      <c r="P2272" s="99">
        <f t="shared" si="87"/>
        <v>1.1866793770646544E-7</v>
      </c>
      <c r="Q2272" s="99">
        <f t="shared" si="87"/>
        <v>4.3665691363850725E-8</v>
      </c>
      <c r="R2272" s="99">
        <f t="shared" si="87"/>
        <v>1.5651153688846952E-8</v>
      </c>
      <c r="S2272" s="101"/>
      <c r="T2272" s="99">
        <v>2.6907692307692301E-13</v>
      </c>
      <c r="U2272" s="99">
        <v>6.5576923076923101E-11</v>
      </c>
      <c r="V2272" s="99">
        <v>3.5157692307692299E-10</v>
      </c>
      <c r="W2272" s="99">
        <v>5.6269230769230795E-10</v>
      </c>
      <c r="X2272" s="99">
        <v>9.3923076923076896E-10</v>
      </c>
      <c r="Y2272" s="99">
        <v>2.5892307692307702E-10</v>
      </c>
      <c r="Z2272" s="99">
        <v>1.07038461538462E-10</v>
      </c>
      <c r="AA2272" s="99">
        <v>2.9319230769230798E-11</v>
      </c>
      <c r="AB2272" s="99">
        <v>1.07884615384615E-11</v>
      </c>
      <c r="AC2272" s="99">
        <v>3.8669230769230798E-12</v>
      </c>
    </row>
    <row r="2273" spans="1:29" s="98" customFormat="1" x14ac:dyDescent="0.25">
      <c r="A2273" s="98" t="s">
        <v>15</v>
      </c>
      <c r="B2273" s="98" t="s">
        <v>238</v>
      </c>
      <c r="C2273" s="98" t="s">
        <v>298</v>
      </c>
      <c r="D2273" s="98">
        <v>2020</v>
      </c>
      <c r="E2273" s="98">
        <v>2019</v>
      </c>
      <c r="F2273" s="98" t="s">
        <v>272</v>
      </c>
      <c r="G2273" s="98" t="s">
        <v>273</v>
      </c>
      <c r="H2273" s="98" t="s">
        <v>274</v>
      </c>
      <c r="I2273" s="99">
        <f t="shared" si="88"/>
        <v>0</v>
      </c>
      <c r="J2273" s="99">
        <f t="shared" si="88"/>
        <v>0</v>
      </c>
      <c r="K2273" s="99">
        <f t="shared" si="88"/>
        <v>0</v>
      </c>
      <c r="L2273" s="99">
        <f t="shared" si="88"/>
        <v>0</v>
      </c>
      <c r="M2273" s="99">
        <f t="shared" si="88"/>
        <v>0</v>
      </c>
      <c r="N2273" s="99">
        <f t="shared" si="87"/>
        <v>0</v>
      </c>
      <c r="O2273" s="99">
        <f t="shared" si="87"/>
        <v>0</v>
      </c>
      <c r="P2273" s="99">
        <f t="shared" si="87"/>
        <v>0</v>
      </c>
      <c r="Q2273" s="99">
        <f t="shared" si="87"/>
        <v>0</v>
      </c>
      <c r="R2273" s="99">
        <f t="shared" si="87"/>
        <v>0</v>
      </c>
      <c r="S2273" s="101"/>
      <c r="T2273" s="99">
        <v>0</v>
      </c>
      <c r="U2273" s="99">
        <v>0</v>
      </c>
      <c r="V2273" s="99">
        <v>0</v>
      </c>
      <c r="W2273" s="99">
        <v>0</v>
      </c>
      <c r="X2273" s="99">
        <v>0</v>
      </c>
      <c r="Y2273" s="99">
        <v>0</v>
      </c>
      <c r="Z2273" s="99">
        <v>0</v>
      </c>
      <c r="AA2273" s="99">
        <v>0</v>
      </c>
      <c r="AB2273" s="99">
        <v>0</v>
      </c>
      <c r="AC2273" s="99">
        <v>0</v>
      </c>
    </row>
    <row r="2274" spans="1:29" s="98" customFormat="1" x14ac:dyDescent="0.25">
      <c r="A2274" s="98" t="s">
        <v>15</v>
      </c>
      <c r="B2274" s="98" t="s">
        <v>238</v>
      </c>
      <c r="C2274" s="98" t="s">
        <v>298</v>
      </c>
      <c r="D2274" s="98">
        <v>2020</v>
      </c>
      <c r="E2274" s="98">
        <v>2019</v>
      </c>
      <c r="F2274" s="98" t="s">
        <v>272</v>
      </c>
      <c r="G2274" s="98" t="s">
        <v>273</v>
      </c>
      <c r="H2274" s="98" t="s">
        <v>275</v>
      </c>
      <c r="I2274" s="99">
        <f t="shared" si="88"/>
        <v>9.0257995910020452E-3</v>
      </c>
      <c r="J2274" s="99">
        <f t="shared" si="88"/>
        <v>3.2784294478527612E-4</v>
      </c>
      <c r="K2274" s="99">
        <f t="shared" si="88"/>
        <v>9.268646216768917E-5</v>
      </c>
      <c r="L2274" s="99">
        <f t="shared" si="88"/>
        <v>3.1408163599182007E-5</v>
      </c>
      <c r="M2274" s="99">
        <f t="shared" si="88"/>
        <v>4.6545603271983642E-6</v>
      </c>
      <c r="N2274" s="99">
        <f t="shared" ref="N2274:R2324" si="89">1000*98.96*Y2274/24.45</f>
        <v>7.0425521472392638E-8</v>
      </c>
      <c r="O2274" s="99">
        <f t="shared" si="89"/>
        <v>3.1812907975460118E-8</v>
      </c>
      <c r="P2274" s="99">
        <f t="shared" si="89"/>
        <v>8.4996319018404902E-9</v>
      </c>
      <c r="Q2274" s="99">
        <f t="shared" si="89"/>
        <v>3.1731959100204499E-9</v>
      </c>
      <c r="R2274" s="99">
        <f t="shared" si="89"/>
        <v>1.3113717791411043E-9</v>
      </c>
      <c r="S2274" s="101"/>
      <c r="T2274" s="99">
        <v>2.2299999999999998E-6</v>
      </c>
      <c r="U2274" s="99">
        <v>8.0999999999999997E-8</v>
      </c>
      <c r="V2274" s="99">
        <v>2.29E-8</v>
      </c>
      <c r="W2274" s="99">
        <v>7.7599999999999997E-9</v>
      </c>
      <c r="X2274" s="99">
        <v>1.15E-9</v>
      </c>
      <c r="Y2274" s="99">
        <v>1.7399999999999999E-11</v>
      </c>
      <c r="Z2274" s="99">
        <v>7.8599999999999992E-12</v>
      </c>
      <c r="AA2274" s="99">
        <v>2.0999999999999999E-12</v>
      </c>
      <c r="AB2274" s="99">
        <v>7.8399999999999999E-13</v>
      </c>
      <c r="AC2274" s="99">
        <v>3.2399999999999998E-13</v>
      </c>
    </row>
    <row r="2275" spans="1:29" s="98" customFormat="1" x14ac:dyDescent="0.25">
      <c r="A2275" s="98" t="s">
        <v>15</v>
      </c>
      <c r="B2275" s="98" t="s">
        <v>238</v>
      </c>
      <c r="C2275" s="98" t="s">
        <v>298</v>
      </c>
      <c r="D2275" s="98">
        <v>2020</v>
      </c>
      <c r="E2275" s="98">
        <v>2019</v>
      </c>
      <c r="F2275" s="98" t="s">
        <v>272</v>
      </c>
      <c r="G2275" s="98" t="s">
        <v>273</v>
      </c>
      <c r="H2275" s="98" t="s">
        <v>276</v>
      </c>
      <c r="I2275" s="99">
        <f t="shared" ref="I2275:M2325" si="90">1000*98.96*T2275/24.45</f>
        <v>0.2642980777096115</v>
      </c>
      <c r="J2275" s="99">
        <f t="shared" si="90"/>
        <v>7.9734642126789379E-2</v>
      </c>
      <c r="K2275" s="99">
        <f t="shared" si="90"/>
        <v>4.5331370143149287E-2</v>
      </c>
      <c r="L2275" s="99">
        <f t="shared" si="90"/>
        <v>2.8494004089979551E-2</v>
      </c>
      <c r="M2275" s="99">
        <f t="shared" si="90"/>
        <v>1.1980433537832312E-2</v>
      </c>
      <c r="N2275" s="99">
        <f t="shared" si="89"/>
        <v>6.880654396728016E-4</v>
      </c>
      <c r="O2275" s="99">
        <f t="shared" si="89"/>
        <v>2.3272801635991822E-4</v>
      </c>
      <c r="P2275" s="99">
        <f t="shared" si="89"/>
        <v>5.2212024539877299E-5</v>
      </c>
      <c r="Q2275" s="99">
        <f t="shared" si="89"/>
        <v>1.7282584867075667E-5</v>
      </c>
      <c r="R2275" s="99">
        <f t="shared" si="89"/>
        <v>6.1116400817995907E-6</v>
      </c>
      <c r="S2275" s="101"/>
      <c r="T2275" s="99">
        <v>6.5300000000000002E-5</v>
      </c>
      <c r="U2275" s="99">
        <v>1.9700000000000001E-5</v>
      </c>
      <c r="V2275" s="99">
        <v>1.1199999999999999E-5</v>
      </c>
      <c r="W2275" s="99">
        <v>7.0400000000000004E-6</v>
      </c>
      <c r="X2275" s="99">
        <v>2.96E-6</v>
      </c>
      <c r="Y2275" s="99">
        <v>1.6999999999999999E-7</v>
      </c>
      <c r="Z2275" s="99">
        <v>5.7499999999999999E-8</v>
      </c>
      <c r="AA2275" s="99">
        <v>1.29E-8</v>
      </c>
      <c r="AB2275" s="99">
        <v>4.2700000000000004E-9</v>
      </c>
      <c r="AC2275" s="99">
        <v>1.51E-9</v>
      </c>
    </row>
    <row r="2276" spans="1:29" s="98" customFormat="1" x14ac:dyDescent="0.25">
      <c r="A2276" s="98" t="s">
        <v>15</v>
      </c>
      <c r="B2276" s="98" t="s">
        <v>238</v>
      </c>
      <c r="C2276" s="98" t="s">
        <v>298</v>
      </c>
      <c r="D2276" s="98">
        <v>2020</v>
      </c>
      <c r="E2276" s="98">
        <v>2019</v>
      </c>
      <c r="F2276" s="98" t="s">
        <v>272</v>
      </c>
      <c r="G2276" s="98" t="s">
        <v>277</v>
      </c>
      <c r="H2276" s="98" t="s">
        <v>274</v>
      </c>
      <c r="I2276" s="99">
        <f t="shared" si="90"/>
        <v>4.0474437627811867E-2</v>
      </c>
      <c r="J2276" s="99">
        <f t="shared" si="90"/>
        <v>9.1067484662576692E-3</v>
      </c>
      <c r="K2276" s="99">
        <f t="shared" si="90"/>
        <v>3.7074584867075665E-3</v>
      </c>
      <c r="L2276" s="99">
        <f t="shared" si="90"/>
        <v>2.999155828220859E-3</v>
      </c>
      <c r="M2276" s="99">
        <f t="shared" si="90"/>
        <v>1.2304229038854807E-3</v>
      </c>
      <c r="N2276" s="99">
        <f t="shared" si="89"/>
        <v>3.0274879345603269E-5</v>
      </c>
      <c r="O2276" s="99">
        <f t="shared" si="89"/>
        <v>2.0480065439672802E-5</v>
      </c>
      <c r="P2276" s="99">
        <f t="shared" si="89"/>
        <v>4.3307648261758688E-6</v>
      </c>
      <c r="Q2276" s="99">
        <f t="shared" si="89"/>
        <v>1.3720834355828221E-6</v>
      </c>
      <c r="R2276" s="99">
        <f t="shared" si="89"/>
        <v>4.4926625766871168E-7</v>
      </c>
      <c r="S2276" s="101"/>
      <c r="T2276" s="99">
        <v>1.0000000000000001E-5</v>
      </c>
      <c r="U2276" s="99">
        <v>2.2500000000000001E-6</v>
      </c>
      <c r="V2276" s="99">
        <v>9.16E-7</v>
      </c>
      <c r="W2276" s="99">
        <v>7.4099999999999998E-7</v>
      </c>
      <c r="X2276" s="99">
        <v>3.0400000000000002E-7</v>
      </c>
      <c r="Y2276" s="99">
        <v>7.4799999999999998E-9</v>
      </c>
      <c r="Z2276" s="99">
        <v>5.0600000000000003E-9</v>
      </c>
      <c r="AA2276" s="99">
        <v>1.07E-9</v>
      </c>
      <c r="AB2276" s="99">
        <v>3.3900000000000002E-10</v>
      </c>
      <c r="AC2276" s="99">
        <v>1.11E-10</v>
      </c>
    </row>
    <row r="2277" spans="1:29" s="98" customFormat="1" x14ac:dyDescent="0.25">
      <c r="A2277" s="98" t="s">
        <v>15</v>
      </c>
      <c r="B2277" s="98" t="s">
        <v>238</v>
      </c>
      <c r="C2277" s="98" t="s">
        <v>298</v>
      </c>
      <c r="D2277" s="98">
        <v>2020</v>
      </c>
      <c r="E2277" s="98">
        <v>2019</v>
      </c>
      <c r="F2277" s="98" t="s">
        <v>272</v>
      </c>
      <c r="G2277" s="98" t="s">
        <v>277</v>
      </c>
      <c r="H2277" s="98" t="s">
        <v>275</v>
      </c>
      <c r="I2277" s="99">
        <f t="shared" si="90"/>
        <v>6.3949611451942751E-2</v>
      </c>
      <c r="J2277" s="99">
        <f t="shared" si="90"/>
        <v>1.5865979550102247E-2</v>
      </c>
      <c r="K2277" s="99">
        <f t="shared" si="90"/>
        <v>8.2567852760736197E-3</v>
      </c>
      <c r="L2277" s="99">
        <f t="shared" si="90"/>
        <v>5.2212024539877305E-3</v>
      </c>
      <c r="M2277" s="99">
        <f t="shared" si="90"/>
        <v>2.1168130879345606E-3</v>
      </c>
      <c r="N2277" s="99">
        <f t="shared" si="89"/>
        <v>7.6091942740286295E-5</v>
      </c>
      <c r="O2277" s="99">
        <f t="shared" si="89"/>
        <v>3.3796155419222908E-5</v>
      </c>
      <c r="P2277" s="99">
        <f t="shared" si="89"/>
        <v>6.9616032719836408E-6</v>
      </c>
      <c r="Q2277" s="99">
        <f t="shared" si="89"/>
        <v>2.1734773006134969E-6</v>
      </c>
      <c r="R2277" s="99">
        <f t="shared" si="89"/>
        <v>7.0425521472392638E-7</v>
      </c>
      <c r="S2277" s="101"/>
      <c r="T2277" s="99">
        <v>1.5800000000000001E-5</v>
      </c>
      <c r="U2277" s="99">
        <v>3.9199999999999997E-6</v>
      </c>
      <c r="V2277" s="99">
        <v>2.04E-6</v>
      </c>
      <c r="W2277" s="99">
        <v>1.2899999999999999E-6</v>
      </c>
      <c r="X2277" s="99">
        <v>5.2300000000000001E-7</v>
      </c>
      <c r="Y2277" s="99">
        <v>1.88E-8</v>
      </c>
      <c r="Z2277" s="99">
        <v>8.3500000000000003E-9</v>
      </c>
      <c r="AA2277" s="99">
        <v>1.7200000000000001E-9</v>
      </c>
      <c r="AB2277" s="99">
        <v>5.3700000000000001E-10</v>
      </c>
      <c r="AC2277" s="99">
        <v>1.7399999999999999E-10</v>
      </c>
    </row>
    <row r="2278" spans="1:29" s="98" customFormat="1" x14ac:dyDescent="0.25">
      <c r="A2278" s="98" t="s">
        <v>15</v>
      </c>
      <c r="B2278" s="98" t="s">
        <v>238</v>
      </c>
      <c r="C2278" s="98" t="s">
        <v>298</v>
      </c>
      <c r="D2278" s="98">
        <v>2020</v>
      </c>
      <c r="E2278" s="98">
        <v>2019</v>
      </c>
      <c r="F2278" s="98" t="s">
        <v>272</v>
      </c>
      <c r="G2278" s="98" t="s">
        <v>277</v>
      </c>
      <c r="H2278" s="98" t="s">
        <v>276</v>
      </c>
      <c r="I2278" s="99">
        <f t="shared" si="90"/>
        <v>9.4710184049079757E-2</v>
      </c>
      <c r="J2278" s="99">
        <f t="shared" si="90"/>
        <v>3.1286740286298576E-2</v>
      </c>
      <c r="K2278" s="99">
        <f t="shared" si="90"/>
        <v>2.0561014314928426E-2</v>
      </c>
      <c r="L2278" s="99">
        <f t="shared" si="90"/>
        <v>1.1413791411042946E-2</v>
      </c>
      <c r="M2278" s="99">
        <f t="shared" si="90"/>
        <v>4.8569325153374233E-3</v>
      </c>
      <c r="N2278" s="99">
        <f t="shared" si="89"/>
        <v>5.0593047034764823E-4</v>
      </c>
      <c r="O2278" s="99">
        <f t="shared" si="89"/>
        <v>8.8639018404907985E-5</v>
      </c>
      <c r="P2278" s="99">
        <f t="shared" si="89"/>
        <v>1.9427730061349694E-5</v>
      </c>
      <c r="Q2278" s="99">
        <f t="shared" si="89"/>
        <v>6.3140122699386501E-6</v>
      </c>
      <c r="R2278" s="99">
        <f t="shared" si="89"/>
        <v>2.128955419222904E-6</v>
      </c>
      <c r="S2278" s="101"/>
      <c r="T2278" s="99">
        <v>2.34E-5</v>
      </c>
      <c r="U2278" s="99">
        <v>7.7300000000000005E-6</v>
      </c>
      <c r="V2278" s="99">
        <v>5.0799999999999996E-6</v>
      </c>
      <c r="W2278" s="99">
        <v>2.8200000000000001E-6</v>
      </c>
      <c r="X2278" s="99">
        <v>1.1999999999999999E-6</v>
      </c>
      <c r="Y2278" s="99">
        <v>1.2499999999999999E-7</v>
      </c>
      <c r="Z2278" s="99">
        <v>2.1900000000000001E-8</v>
      </c>
      <c r="AA2278" s="99">
        <v>4.8E-9</v>
      </c>
      <c r="AB2278" s="99">
        <v>1.56E-9</v>
      </c>
      <c r="AC2278" s="99">
        <v>5.2600000000000004E-10</v>
      </c>
    </row>
    <row r="2279" spans="1:29" s="98" customFormat="1" x14ac:dyDescent="0.25">
      <c r="A2279" s="98" t="s">
        <v>15</v>
      </c>
      <c r="B2279" s="98" t="s">
        <v>238</v>
      </c>
      <c r="C2279" s="98" t="s">
        <v>298</v>
      </c>
      <c r="D2279" s="98">
        <v>2020</v>
      </c>
      <c r="E2279" s="98">
        <v>2019</v>
      </c>
      <c r="F2279" s="98" t="s">
        <v>272</v>
      </c>
      <c r="G2279" s="98" t="s">
        <v>278</v>
      </c>
      <c r="H2279" s="98" t="s">
        <v>274</v>
      </c>
      <c r="I2279" s="99">
        <f t="shared" si="90"/>
        <v>1.7123800534843477E-2</v>
      </c>
      <c r="J2279" s="99">
        <f t="shared" si="90"/>
        <v>3.8528551203397834E-3</v>
      </c>
      <c r="K2279" s="99">
        <f t="shared" si="90"/>
        <v>1.5685401289916648E-3</v>
      </c>
      <c r="L2279" s="99">
        <f t="shared" si="90"/>
        <v>1.2688736196319018E-3</v>
      </c>
      <c r="M2279" s="99">
        <f t="shared" si="90"/>
        <v>5.2056353625924343E-4</v>
      </c>
      <c r="N2279" s="99">
        <f t="shared" si="89"/>
        <v>1.2808602800062904E-5</v>
      </c>
      <c r="O2279" s="99">
        <f t="shared" si="89"/>
        <v>8.6646430706307971E-6</v>
      </c>
      <c r="P2279" s="99">
        <f t="shared" si="89"/>
        <v>1.8322466572282535E-6</v>
      </c>
      <c r="Q2279" s="99">
        <f t="shared" si="89"/>
        <v>5.8049683813119435E-7</v>
      </c>
      <c r="R2279" s="99">
        <f t="shared" si="89"/>
        <v>1.9007418593676279E-7</v>
      </c>
      <c r="S2279" s="101"/>
      <c r="T2279" s="99">
        <v>4.2307692307692302E-6</v>
      </c>
      <c r="U2279" s="99">
        <v>9.5192307692307703E-7</v>
      </c>
      <c r="V2279" s="99">
        <v>3.8753846153846199E-7</v>
      </c>
      <c r="W2279" s="99">
        <v>3.1349999999999999E-7</v>
      </c>
      <c r="X2279" s="99">
        <v>1.2861538461538501E-7</v>
      </c>
      <c r="Y2279" s="99">
        <v>3.1646153846153798E-9</v>
      </c>
      <c r="Z2279" s="99">
        <v>2.1407692307692299E-9</v>
      </c>
      <c r="AA2279" s="99">
        <v>4.5269230769230802E-10</v>
      </c>
      <c r="AB2279" s="99">
        <v>1.43423076923077E-10</v>
      </c>
      <c r="AC2279" s="99">
        <v>4.6961538461538497E-11</v>
      </c>
    </row>
    <row r="2280" spans="1:29" s="98" customFormat="1" x14ac:dyDescent="0.25">
      <c r="A2280" s="98" t="s">
        <v>15</v>
      </c>
      <c r="B2280" s="98" t="s">
        <v>238</v>
      </c>
      <c r="C2280" s="98" t="s">
        <v>298</v>
      </c>
      <c r="D2280" s="98">
        <v>2020</v>
      </c>
      <c r="E2280" s="98">
        <v>2019</v>
      </c>
      <c r="F2280" s="98" t="s">
        <v>272</v>
      </c>
      <c r="G2280" s="98" t="s">
        <v>278</v>
      </c>
      <c r="H2280" s="98" t="s">
        <v>275</v>
      </c>
      <c r="I2280" s="99">
        <f t="shared" si="90"/>
        <v>2.7055604845052681E-2</v>
      </c>
      <c r="J2280" s="99">
        <f t="shared" si="90"/>
        <v>6.7125298096586492E-3</v>
      </c>
      <c r="K2280" s="99">
        <f t="shared" si="90"/>
        <v>3.4932553091080692E-3</v>
      </c>
      <c r="L2280" s="99">
        <f t="shared" si="90"/>
        <v>2.2089702689948097E-3</v>
      </c>
      <c r="M2280" s="99">
        <f t="shared" si="90"/>
        <v>8.9557476797231497E-4</v>
      </c>
      <c r="N2280" s="99">
        <f t="shared" si="89"/>
        <v>3.2192745005505725E-5</v>
      </c>
      <c r="O2280" s="99">
        <f t="shared" si="89"/>
        <v>1.4298373446594315E-5</v>
      </c>
      <c r="P2280" s="99">
        <f t="shared" si="89"/>
        <v>2.9452936919930801E-6</v>
      </c>
      <c r="Q2280" s="99">
        <f t="shared" si="89"/>
        <v>9.1954808872109619E-7</v>
      </c>
      <c r="R2280" s="99">
        <f t="shared" si="89"/>
        <v>2.9795412930627646E-7</v>
      </c>
      <c r="S2280" s="101"/>
      <c r="T2280" s="99">
        <v>6.6846153846153798E-6</v>
      </c>
      <c r="U2280" s="99">
        <v>1.6584615384615399E-6</v>
      </c>
      <c r="V2280" s="99">
        <v>8.6307692307692296E-7</v>
      </c>
      <c r="W2280" s="99">
        <v>5.4576923076923097E-7</v>
      </c>
      <c r="X2280" s="99">
        <v>2.2126923076923099E-7</v>
      </c>
      <c r="Y2280" s="99">
        <v>7.9538461538461493E-9</v>
      </c>
      <c r="Z2280" s="99">
        <v>3.5326923076923099E-9</v>
      </c>
      <c r="AA2280" s="99">
        <v>7.27692307692308E-10</v>
      </c>
      <c r="AB2280" s="99">
        <v>2.27192307692308E-10</v>
      </c>
      <c r="AC2280" s="99">
        <v>7.3615384615384595E-11</v>
      </c>
    </row>
    <row r="2281" spans="1:29" s="98" customFormat="1" x14ac:dyDescent="0.25">
      <c r="A2281" s="98" t="s">
        <v>15</v>
      </c>
      <c r="B2281" s="98" t="s">
        <v>238</v>
      </c>
      <c r="C2281" s="98" t="s">
        <v>298</v>
      </c>
      <c r="D2281" s="98">
        <v>2020</v>
      </c>
      <c r="E2281" s="98">
        <v>2019</v>
      </c>
      <c r="F2281" s="98" t="s">
        <v>272</v>
      </c>
      <c r="G2281" s="98" t="s">
        <v>278</v>
      </c>
      <c r="H2281" s="98" t="s">
        <v>276</v>
      </c>
      <c r="I2281" s="99">
        <f t="shared" si="90"/>
        <v>4.0069693251533742E-2</v>
      </c>
      <c r="J2281" s="99">
        <f t="shared" si="90"/>
        <v>1.3236697813434029E-2</v>
      </c>
      <c r="K2281" s="99">
        <f t="shared" si="90"/>
        <v>8.6988906717004912E-3</v>
      </c>
      <c r="L2281" s="99">
        <f t="shared" si="90"/>
        <v>4.8289117508258494E-3</v>
      </c>
      <c r="M2281" s="99">
        <f t="shared" si="90"/>
        <v>2.0548560641812188E-3</v>
      </c>
      <c r="N2281" s="99">
        <f t="shared" si="89"/>
        <v>2.1404750668554357E-4</v>
      </c>
      <c r="O2281" s="99">
        <f t="shared" si="89"/>
        <v>3.7501123171307239E-5</v>
      </c>
      <c r="P2281" s="99">
        <f t="shared" si="89"/>
        <v>8.2194242567248683E-6</v>
      </c>
      <c r="Q2281" s="99">
        <f t="shared" si="89"/>
        <v>2.6713128834355829E-6</v>
      </c>
      <c r="R2281" s="99">
        <f t="shared" si="89"/>
        <v>9.0071190813276893E-7</v>
      </c>
      <c r="S2281" s="101"/>
      <c r="T2281" s="99">
        <v>9.9000000000000001E-6</v>
      </c>
      <c r="U2281" s="99">
        <v>3.2703846153846201E-6</v>
      </c>
      <c r="V2281" s="99">
        <v>2.1492307692307701E-6</v>
      </c>
      <c r="W2281" s="99">
        <v>1.19307692307692E-6</v>
      </c>
      <c r="X2281" s="99">
        <v>5.0769230769230805E-7</v>
      </c>
      <c r="Y2281" s="99">
        <v>5.28846153846154E-8</v>
      </c>
      <c r="Z2281" s="99">
        <v>9.2653846153846205E-9</v>
      </c>
      <c r="AA2281" s="99">
        <v>2.0307692307692301E-9</v>
      </c>
      <c r="AB2281" s="99">
        <v>6.6E-10</v>
      </c>
      <c r="AC2281" s="99">
        <v>2.2253846153846201E-10</v>
      </c>
    </row>
    <row r="2282" spans="1:29" s="98" customFormat="1" x14ac:dyDescent="0.25">
      <c r="A2282" s="98" t="s">
        <v>15</v>
      </c>
      <c r="B2282" s="98" t="s">
        <v>238</v>
      </c>
      <c r="C2282" s="98" t="s">
        <v>298</v>
      </c>
      <c r="D2282" s="98">
        <v>2020</v>
      </c>
      <c r="E2282" s="98">
        <v>2019</v>
      </c>
      <c r="F2282" s="98" t="s">
        <v>279</v>
      </c>
      <c r="G2282" s="98" t="s">
        <v>273</v>
      </c>
      <c r="H2282" s="98" t="s">
        <v>274</v>
      </c>
      <c r="I2282" s="99">
        <f t="shared" si="90"/>
        <v>0</v>
      </c>
      <c r="J2282" s="99">
        <f t="shared" si="90"/>
        <v>0</v>
      </c>
      <c r="K2282" s="99">
        <f t="shared" si="90"/>
        <v>0</v>
      </c>
      <c r="L2282" s="99">
        <f t="shared" si="90"/>
        <v>0</v>
      </c>
      <c r="M2282" s="99">
        <f t="shared" si="90"/>
        <v>0</v>
      </c>
      <c r="N2282" s="99">
        <f t="shared" si="89"/>
        <v>0</v>
      </c>
      <c r="O2282" s="99">
        <f t="shared" si="89"/>
        <v>0</v>
      </c>
      <c r="P2282" s="99">
        <f t="shared" si="89"/>
        <v>0</v>
      </c>
      <c r="Q2282" s="99">
        <f t="shared" si="89"/>
        <v>0</v>
      </c>
      <c r="R2282" s="99">
        <f t="shared" si="89"/>
        <v>0</v>
      </c>
      <c r="S2282" s="101"/>
      <c r="T2282" s="99">
        <v>0</v>
      </c>
      <c r="U2282" s="99">
        <v>0</v>
      </c>
      <c r="V2282" s="99">
        <v>0</v>
      </c>
      <c r="W2282" s="99">
        <v>0</v>
      </c>
      <c r="X2282" s="99">
        <v>0</v>
      </c>
      <c r="Y2282" s="99">
        <v>0</v>
      </c>
      <c r="Z2282" s="99">
        <v>0</v>
      </c>
      <c r="AA2282" s="99">
        <v>0</v>
      </c>
      <c r="AB2282" s="99">
        <v>0</v>
      </c>
      <c r="AC2282" s="99">
        <v>0</v>
      </c>
    </row>
    <row r="2283" spans="1:29" s="98" customFormat="1" x14ac:dyDescent="0.25">
      <c r="A2283" s="98" t="s">
        <v>15</v>
      </c>
      <c r="B2283" s="98" t="s">
        <v>238</v>
      </c>
      <c r="C2283" s="98" t="s">
        <v>298</v>
      </c>
      <c r="D2283" s="98">
        <v>2020</v>
      </c>
      <c r="E2283" s="98">
        <v>2019</v>
      </c>
      <c r="F2283" s="98" t="s">
        <v>279</v>
      </c>
      <c r="G2283" s="98" t="s">
        <v>273</v>
      </c>
      <c r="H2283" s="98" t="s">
        <v>275</v>
      </c>
      <c r="I2283" s="99">
        <f t="shared" si="90"/>
        <v>9.0257995910020452E-3</v>
      </c>
      <c r="J2283" s="99">
        <f t="shared" si="90"/>
        <v>3.2784294478527612E-4</v>
      </c>
      <c r="K2283" s="99">
        <f t="shared" si="90"/>
        <v>9.268646216768917E-5</v>
      </c>
      <c r="L2283" s="99">
        <f t="shared" si="90"/>
        <v>3.1124842535787322E-5</v>
      </c>
      <c r="M2283" s="99">
        <f t="shared" si="90"/>
        <v>4.2902903885480579E-6</v>
      </c>
      <c r="N2283" s="99">
        <f t="shared" si="89"/>
        <v>0</v>
      </c>
      <c r="O2283" s="99">
        <f t="shared" si="89"/>
        <v>0</v>
      </c>
      <c r="P2283" s="99">
        <f t="shared" si="89"/>
        <v>0</v>
      </c>
      <c r="Q2283" s="99">
        <f t="shared" si="89"/>
        <v>0</v>
      </c>
      <c r="R2283" s="99">
        <f t="shared" si="89"/>
        <v>0</v>
      </c>
      <c r="S2283" s="101"/>
      <c r="T2283" s="99">
        <v>2.2299999999999998E-6</v>
      </c>
      <c r="U2283" s="99">
        <v>8.0999999999999997E-8</v>
      </c>
      <c r="V2283" s="99">
        <v>2.29E-8</v>
      </c>
      <c r="W2283" s="99">
        <v>7.6899999999999997E-9</v>
      </c>
      <c r="X2283" s="99">
        <v>1.0600000000000001E-9</v>
      </c>
      <c r="Y2283" s="99">
        <v>0</v>
      </c>
      <c r="Z2283" s="99">
        <v>0</v>
      </c>
      <c r="AA2283" s="99">
        <v>0</v>
      </c>
      <c r="AB2283" s="99">
        <v>0</v>
      </c>
      <c r="AC2283" s="99">
        <v>0</v>
      </c>
    </row>
    <row r="2284" spans="1:29" s="98" customFormat="1" x14ac:dyDescent="0.25">
      <c r="A2284" s="98" t="s">
        <v>15</v>
      </c>
      <c r="B2284" s="98" t="s">
        <v>238</v>
      </c>
      <c r="C2284" s="98" t="s">
        <v>298</v>
      </c>
      <c r="D2284" s="98">
        <v>2020</v>
      </c>
      <c r="E2284" s="98">
        <v>2019</v>
      </c>
      <c r="F2284" s="98" t="s">
        <v>279</v>
      </c>
      <c r="G2284" s="98" t="s">
        <v>273</v>
      </c>
      <c r="H2284" s="98" t="s">
        <v>276</v>
      </c>
      <c r="I2284" s="99">
        <f t="shared" si="90"/>
        <v>0.2642980777096115</v>
      </c>
      <c r="J2284" s="99">
        <f t="shared" si="90"/>
        <v>7.9734642126789379E-2</v>
      </c>
      <c r="K2284" s="99">
        <f t="shared" si="90"/>
        <v>4.5331370143149287E-2</v>
      </c>
      <c r="L2284" s="99">
        <f t="shared" si="90"/>
        <v>2.8494004089979551E-2</v>
      </c>
      <c r="M2284" s="99">
        <f t="shared" si="90"/>
        <v>1.1980433537832312E-2</v>
      </c>
      <c r="N2284" s="99">
        <f t="shared" si="89"/>
        <v>6.8401799591002034E-4</v>
      </c>
      <c r="O2284" s="99">
        <f t="shared" si="89"/>
        <v>2.3151378323108386E-4</v>
      </c>
      <c r="P2284" s="99">
        <f t="shared" si="89"/>
        <v>5.1807280163599182E-5</v>
      </c>
      <c r="Q2284" s="99">
        <f t="shared" si="89"/>
        <v>1.7161161554192232E-5</v>
      </c>
      <c r="R2284" s="99">
        <f t="shared" si="89"/>
        <v>6.0711656441717799E-6</v>
      </c>
      <c r="S2284" s="101"/>
      <c r="T2284" s="99">
        <v>6.5300000000000002E-5</v>
      </c>
      <c r="U2284" s="99">
        <v>1.9700000000000001E-5</v>
      </c>
      <c r="V2284" s="99">
        <v>1.1199999999999999E-5</v>
      </c>
      <c r="W2284" s="99">
        <v>7.0400000000000004E-6</v>
      </c>
      <c r="X2284" s="99">
        <v>2.96E-6</v>
      </c>
      <c r="Y2284" s="99">
        <v>1.6899999999999999E-7</v>
      </c>
      <c r="Z2284" s="99">
        <v>5.7200000000000003E-8</v>
      </c>
      <c r="AA2284" s="99">
        <v>1.28E-8</v>
      </c>
      <c r="AB2284" s="99">
        <v>4.2400000000000002E-9</v>
      </c>
      <c r="AC2284" s="99">
        <v>1.5E-9</v>
      </c>
    </row>
    <row r="2285" spans="1:29" s="98" customFormat="1" x14ac:dyDescent="0.25">
      <c r="A2285" s="98" t="s">
        <v>15</v>
      </c>
      <c r="B2285" s="98" t="s">
        <v>238</v>
      </c>
      <c r="C2285" s="98" t="s">
        <v>298</v>
      </c>
      <c r="D2285" s="98">
        <v>2020</v>
      </c>
      <c r="E2285" s="98">
        <v>2019</v>
      </c>
      <c r="F2285" s="98" t="s">
        <v>279</v>
      </c>
      <c r="G2285" s="98" t="s">
        <v>277</v>
      </c>
      <c r="H2285" s="98" t="s">
        <v>274</v>
      </c>
      <c r="I2285" s="99">
        <f t="shared" si="90"/>
        <v>4.0474437627811867E-2</v>
      </c>
      <c r="J2285" s="99">
        <f t="shared" si="90"/>
        <v>9.1067484662576692E-3</v>
      </c>
      <c r="K2285" s="99">
        <f t="shared" si="90"/>
        <v>3.7074584867075665E-3</v>
      </c>
      <c r="L2285" s="99">
        <f t="shared" si="90"/>
        <v>2.999155828220859E-3</v>
      </c>
      <c r="M2285" s="99">
        <f t="shared" si="90"/>
        <v>1.2304229038854807E-3</v>
      </c>
      <c r="N2285" s="99">
        <f t="shared" si="89"/>
        <v>3.0112981595092026E-5</v>
      </c>
      <c r="O2285" s="99">
        <f t="shared" si="89"/>
        <v>2.0399116564417179E-5</v>
      </c>
      <c r="P2285" s="99">
        <f t="shared" si="89"/>
        <v>4.2902903885480579E-6</v>
      </c>
      <c r="Q2285" s="99">
        <f t="shared" si="89"/>
        <v>1.3599411042944785E-6</v>
      </c>
      <c r="R2285" s="99">
        <f t="shared" si="89"/>
        <v>4.4521881390593048E-7</v>
      </c>
      <c r="S2285" s="101"/>
      <c r="T2285" s="99">
        <v>1.0000000000000001E-5</v>
      </c>
      <c r="U2285" s="99">
        <v>2.2500000000000001E-6</v>
      </c>
      <c r="V2285" s="99">
        <v>9.16E-7</v>
      </c>
      <c r="W2285" s="99">
        <v>7.4099999999999998E-7</v>
      </c>
      <c r="X2285" s="99">
        <v>3.0400000000000002E-7</v>
      </c>
      <c r="Y2285" s="99">
        <v>7.44E-9</v>
      </c>
      <c r="Z2285" s="99">
        <v>5.04E-9</v>
      </c>
      <c r="AA2285" s="99">
        <v>1.0600000000000001E-9</v>
      </c>
      <c r="AB2285" s="99">
        <v>3.3599999999999998E-10</v>
      </c>
      <c r="AC2285" s="99">
        <v>1.0999999999999999E-10</v>
      </c>
    </row>
    <row r="2286" spans="1:29" s="98" customFormat="1" x14ac:dyDescent="0.25">
      <c r="A2286" s="98" t="s">
        <v>15</v>
      </c>
      <c r="B2286" s="98" t="s">
        <v>238</v>
      </c>
      <c r="C2286" s="98" t="s">
        <v>298</v>
      </c>
      <c r="D2286" s="98">
        <v>2020</v>
      </c>
      <c r="E2286" s="98">
        <v>2019</v>
      </c>
      <c r="F2286" s="98" t="s">
        <v>279</v>
      </c>
      <c r="G2286" s="98" t="s">
        <v>277</v>
      </c>
      <c r="H2286" s="98" t="s">
        <v>275</v>
      </c>
      <c r="I2286" s="99">
        <f t="shared" si="90"/>
        <v>6.3949611451942751E-2</v>
      </c>
      <c r="J2286" s="99">
        <f t="shared" si="90"/>
        <v>1.5865979550102247E-2</v>
      </c>
      <c r="K2286" s="99">
        <f t="shared" si="90"/>
        <v>8.2567852760736197E-3</v>
      </c>
      <c r="L2286" s="99">
        <f t="shared" si="90"/>
        <v>5.2212024539877305E-3</v>
      </c>
      <c r="M2286" s="99">
        <f t="shared" si="90"/>
        <v>2.1127656441717792E-3</v>
      </c>
      <c r="N2286" s="99">
        <f t="shared" si="89"/>
        <v>7.5687198364008171E-5</v>
      </c>
      <c r="O2286" s="99">
        <f t="shared" si="89"/>
        <v>3.3634257668711654E-5</v>
      </c>
      <c r="P2286" s="99">
        <f t="shared" si="89"/>
        <v>6.8806543967280157E-6</v>
      </c>
      <c r="Q2286" s="99">
        <f t="shared" si="89"/>
        <v>2.1572875255623723E-6</v>
      </c>
      <c r="R2286" s="99">
        <f t="shared" si="89"/>
        <v>7.0020777096114523E-7</v>
      </c>
      <c r="S2286" s="101"/>
      <c r="T2286" s="99">
        <v>1.5800000000000001E-5</v>
      </c>
      <c r="U2286" s="99">
        <v>3.9199999999999997E-6</v>
      </c>
      <c r="V2286" s="99">
        <v>2.04E-6</v>
      </c>
      <c r="W2286" s="99">
        <v>1.2899999999999999E-6</v>
      </c>
      <c r="X2286" s="99">
        <v>5.2200000000000004E-7</v>
      </c>
      <c r="Y2286" s="99">
        <v>1.8699999999999999E-8</v>
      </c>
      <c r="Z2286" s="99">
        <v>8.3099999999999996E-9</v>
      </c>
      <c r="AA2286" s="99">
        <v>1.6999999999999999E-9</v>
      </c>
      <c r="AB2286" s="99">
        <v>5.3300000000000002E-10</v>
      </c>
      <c r="AC2286" s="99">
        <v>1.73E-10</v>
      </c>
    </row>
    <row r="2287" spans="1:29" s="98" customFormat="1" x14ac:dyDescent="0.25">
      <c r="A2287" s="98" t="s">
        <v>15</v>
      </c>
      <c r="B2287" s="98" t="s">
        <v>238</v>
      </c>
      <c r="C2287" s="98" t="s">
        <v>298</v>
      </c>
      <c r="D2287" s="98">
        <v>2020</v>
      </c>
      <c r="E2287" s="98">
        <v>2019</v>
      </c>
      <c r="F2287" s="98" t="s">
        <v>279</v>
      </c>
      <c r="G2287" s="98" t="s">
        <v>277</v>
      </c>
      <c r="H2287" s="98" t="s">
        <v>276</v>
      </c>
      <c r="I2287" s="99">
        <f t="shared" si="90"/>
        <v>9.4710184049079757E-2</v>
      </c>
      <c r="J2287" s="99">
        <f t="shared" si="90"/>
        <v>3.1286740286298576E-2</v>
      </c>
      <c r="K2287" s="99">
        <f t="shared" si="90"/>
        <v>2.0561014314928426E-2</v>
      </c>
      <c r="L2287" s="99">
        <f t="shared" si="90"/>
        <v>1.1413791411042946E-2</v>
      </c>
      <c r="M2287" s="99">
        <f t="shared" si="90"/>
        <v>4.8569325153374233E-3</v>
      </c>
      <c r="N2287" s="99">
        <f t="shared" si="89"/>
        <v>5.0188302658486707E-4</v>
      </c>
      <c r="O2287" s="99">
        <f t="shared" si="89"/>
        <v>8.8234274028629861E-5</v>
      </c>
      <c r="P2287" s="99">
        <f t="shared" si="89"/>
        <v>1.9265832310838447E-5</v>
      </c>
      <c r="Q2287" s="99">
        <f t="shared" si="89"/>
        <v>6.2735378323108384E-6</v>
      </c>
      <c r="R2287" s="99">
        <f t="shared" si="89"/>
        <v>2.1127656441717789E-6</v>
      </c>
      <c r="S2287" s="101"/>
      <c r="T2287" s="99">
        <v>2.34E-5</v>
      </c>
      <c r="U2287" s="99">
        <v>7.7300000000000005E-6</v>
      </c>
      <c r="V2287" s="99">
        <v>5.0799999999999996E-6</v>
      </c>
      <c r="W2287" s="99">
        <v>2.8200000000000001E-6</v>
      </c>
      <c r="X2287" s="99">
        <v>1.1999999999999999E-6</v>
      </c>
      <c r="Y2287" s="99">
        <v>1.24E-7</v>
      </c>
      <c r="Z2287" s="99">
        <v>2.18E-8</v>
      </c>
      <c r="AA2287" s="99">
        <v>4.7600000000000001E-9</v>
      </c>
      <c r="AB2287" s="99">
        <v>1.55E-9</v>
      </c>
      <c r="AC2287" s="99">
        <v>5.2199999999999996E-10</v>
      </c>
    </row>
    <row r="2288" spans="1:29" s="98" customFormat="1" x14ac:dyDescent="0.25">
      <c r="A2288" s="98" t="s">
        <v>15</v>
      </c>
      <c r="B2288" s="98" t="s">
        <v>238</v>
      </c>
      <c r="C2288" s="98" t="s">
        <v>298</v>
      </c>
      <c r="D2288" s="98">
        <v>2020</v>
      </c>
      <c r="E2288" s="98">
        <v>2019</v>
      </c>
      <c r="F2288" s="98" t="s">
        <v>279</v>
      </c>
      <c r="G2288" s="98" t="s">
        <v>278</v>
      </c>
      <c r="H2288" s="98" t="s">
        <v>274</v>
      </c>
      <c r="I2288" s="99">
        <f t="shared" si="90"/>
        <v>1.7123800534843477E-2</v>
      </c>
      <c r="J2288" s="99">
        <f t="shared" si="90"/>
        <v>3.8528551203397834E-3</v>
      </c>
      <c r="K2288" s="99">
        <f t="shared" si="90"/>
        <v>1.5685401289916648E-3</v>
      </c>
      <c r="L2288" s="99">
        <f t="shared" si="90"/>
        <v>1.2688736196319018E-3</v>
      </c>
      <c r="M2288" s="99">
        <f t="shared" si="90"/>
        <v>5.2056353625924343E-4</v>
      </c>
      <c r="N2288" s="99">
        <f t="shared" si="89"/>
        <v>1.2740107597923559E-5</v>
      </c>
      <c r="O2288" s="99">
        <f t="shared" si="89"/>
        <v>8.6303954695611042E-6</v>
      </c>
      <c r="P2288" s="99">
        <f t="shared" si="89"/>
        <v>1.8151228566934069E-6</v>
      </c>
      <c r="Q2288" s="99">
        <f t="shared" si="89"/>
        <v>5.7535969797074036E-7</v>
      </c>
      <c r="R2288" s="99">
        <f t="shared" si="89"/>
        <v>1.8836180588327813E-7</v>
      </c>
      <c r="S2288" s="101"/>
      <c r="T2288" s="99">
        <v>4.2307692307692302E-6</v>
      </c>
      <c r="U2288" s="99">
        <v>9.5192307692307703E-7</v>
      </c>
      <c r="V2288" s="99">
        <v>3.8753846153846199E-7</v>
      </c>
      <c r="W2288" s="99">
        <v>3.1349999999999999E-7</v>
      </c>
      <c r="X2288" s="99">
        <v>1.2861538461538501E-7</v>
      </c>
      <c r="Y2288" s="99">
        <v>3.1476923076923101E-9</v>
      </c>
      <c r="Z2288" s="99">
        <v>2.1323076923076899E-9</v>
      </c>
      <c r="AA2288" s="99">
        <v>4.48461538461538E-10</v>
      </c>
      <c r="AB2288" s="99">
        <v>1.4215384615384601E-10</v>
      </c>
      <c r="AC2288" s="99">
        <v>4.6538461538461503E-11</v>
      </c>
    </row>
    <row r="2289" spans="1:29" s="98" customFormat="1" x14ac:dyDescent="0.25">
      <c r="A2289" s="98" t="s">
        <v>15</v>
      </c>
      <c r="B2289" s="98" t="s">
        <v>238</v>
      </c>
      <c r="C2289" s="98" t="s">
        <v>298</v>
      </c>
      <c r="D2289" s="98">
        <v>2020</v>
      </c>
      <c r="E2289" s="98">
        <v>2019</v>
      </c>
      <c r="F2289" s="98" t="s">
        <v>279</v>
      </c>
      <c r="G2289" s="98" t="s">
        <v>278</v>
      </c>
      <c r="H2289" s="98" t="s">
        <v>275</v>
      </c>
      <c r="I2289" s="99">
        <f t="shared" si="90"/>
        <v>2.7055604845052681E-2</v>
      </c>
      <c r="J2289" s="99">
        <f t="shared" si="90"/>
        <v>6.7125298096586492E-3</v>
      </c>
      <c r="K2289" s="99">
        <f t="shared" si="90"/>
        <v>3.4932553091080692E-3</v>
      </c>
      <c r="L2289" s="99">
        <f t="shared" si="90"/>
        <v>2.2089702689948097E-3</v>
      </c>
      <c r="M2289" s="99">
        <f t="shared" si="90"/>
        <v>8.9386238791883035E-4</v>
      </c>
      <c r="N2289" s="99">
        <f t="shared" si="89"/>
        <v>3.2021507000157302E-5</v>
      </c>
      <c r="O2289" s="99">
        <f t="shared" si="89"/>
        <v>1.4229878244454927E-5</v>
      </c>
      <c r="P2289" s="99">
        <f t="shared" si="89"/>
        <v>2.9110460909233907E-6</v>
      </c>
      <c r="Q2289" s="99">
        <f t="shared" si="89"/>
        <v>9.1269856850715744E-7</v>
      </c>
      <c r="R2289" s="99">
        <f t="shared" si="89"/>
        <v>2.9624174925279227E-7</v>
      </c>
      <c r="S2289" s="101"/>
      <c r="T2289" s="99">
        <v>6.6846153846153798E-6</v>
      </c>
      <c r="U2289" s="99">
        <v>1.6584615384615399E-6</v>
      </c>
      <c r="V2289" s="99">
        <v>8.6307692307692296E-7</v>
      </c>
      <c r="W2289" s="99">
        <v>5.4576923076923097E-7</v>
      </c>
      <c r="X2289" s="99">
        <v>2.2084615384615401E-7</v>
      </c>
      <c r="Y2289" s="99">
        <v>7.9115384615384607E-9</v>
      </c>
      <c r="Z2289" s="99">
        <v>3.5157692307692298E-9</v>
      </c>
      <c r="AA2289" s="99">
        <v>7.19230769230769E-10</v>
      </c>
      <c r="AB2289" s="99">
        <v>2.255E-10</v>
      </c>
      <c r="AC2289" s="99">
        <v>7.3192307692307704E-11</v>
      </c>
    </row>
    <row r="2290" spans="1:29" s="98" customFormat="1" x14ac:dyDescent="0.25">
      <c r="A2290" s="98" t="s">
        <v>15</v>
      </c>
      <c r="B2290" s="98" t="s">
        <v>238</v>
      </c>
      <c r="C2290" s="98" t="s">
        <v>298</v>
      </c>
      <c r="D2290" s="98">
        <v>2020</v>
      </c>
      <c r="E2290" s="98">
        <v>2019</v>
      </c>
      <c r="F2290" s="98" t="s">
        <v>279</v>
      </c>
      <c r="G2290" s="98" t="s">
        <v>278</v>
      </c>
      <c r="H2290" s="98" t="s">
        <v>276</v>
      </c>
      <c r="I2290" s="99">
        <f t="shared" si="90"/>
        <v>4.0069693251533742E-2</v>
      </c>
      <c r="J2290" s="99">
        <f t="shared" si="90"/>
        <v>1.3236697813434029E-2</v>
      </c>
      <c r="K2290" s="99">
        <f t="shared" si="90"/>
        <v>8.6988906717004912E-3</v>
      </c>
      <c r="L2290" s="99">
        <f t="shared" si="90"/>
        <v>4.8289117508258494E-3</v>
      </c>
      <c r="M2290" s="99">
        <f t="shared" si="90"/>
        <v>2.0548560641812188E-3</v>
      </c>
      <c r="N2290" s="99">
        <f t="shared" si="89"/>
        <v>2.123351266320593E-4</v>
      </c>
      <c r="O2290" s="99">
        <f t="shared" si="89"/>
        <v>3.7329885165958774E-5</v>
      </c>
      <c r="P2290" s="99">
        <f t="shared" si="89"/>
        <v>8.1509290545854809E-6</v>
      </c>
      <c r="Q2290" s="99">
        <f t="shared" si="89"/>
        <v>2.6541890829007407E-6</v>
      </c>
      <c r="R2290" s="99">
        <f t="shared" si="89"/>
        <v>8.9386238791883028E-7</v>
      </c>
      <c r="S2290" s="101"/>
      <c r="T2290" s="99">
        <v>9.9000000000000001E-6</v>
      </c>
      <c r="U2290" s="99">
        <v>3.2703846153846201E-6</v>
      </c>
      <c r="V2290" s="99">
        <v>2.1492307692307701E-6</v>
      </c>
      <c r="W2290" s="99">
        <v>1.19307692307692E-6</v>
      </c>
      <c r="X2290" s="99">
        <v>5.0769230769230805E-7</v>
      </c>
      <c r="Y2290" s="99">
        <v>5.2461538461538501E-8</v>
      </c>
      <c r="Z2290" s="99">
        <v>9.2230769230769203E-9</v>
      </c>
      <c r="AA2290" s="99">
        <v>2.01384615384615E-9</v>
      </c>
      <c r="AB2290" s="99">
        <v>6.5576923076923101E-10</v>
      </c>
      <c r="AC2290" s="99">
        <v>2.20846153846154E-10</v>
      </c>
    </row>
    <row r="2291" spans="1:29" s="98" customFormat="1" x14ac:dyDescent="0.25">
      <c r="A2291" s="98" t="s">
        <v>15</v>
      </c>
      <c r="B2291" s="98" t="s">
        <v>238</v>
      </c>
      <c r="C2291" s="98" t="s">
        <v>298</v>
      </c>
      <c r="D2291" s="98">
        <v>2020</v>
      </c>
      <c r="E2291" s="98">
        <v>2019</v>
      </c>
      <c r="F2291" s="98" t="s">
        <v>280</v>
      </c>
      <c r="G2291" s="98" t="s">
        <v>273</v>
      </c>
      <c r="H2291" s="98" t="s">
        <v>274</v>
      </c>
      <c r="I2291" s="99">
        <f t="shared" si="90"/>
        <v>0</v>
      </c>
      <c r="J2291" s="99">
        <f t="shared" si="90"/>
        <v>0</v>
      </c>
      <c r="K2291" s="99">
        <f t="shared" si="90"/>
        <v>0</v>
      </c>
      <c r="L2291" s="99">
        <f t="shared" si="90"/>
        <v>0</v>
      </c>
      <c r="M2291" s="99">
        <f t="shared" si="90"/>
        <v>0</v>
      </c>
      <c r="N2291" s="99">
        <f t="shared" si="89"/>
        <v>0</v>
      </c>
      <c r="O2291" s="99">
        <f t="shared" si="89"/>
        <v>0</v>
      </c>
      <c r="P2291" s="99">
        <f t="shared" si="89"/>
        <v>0</v>
      </c>
      <c r="Q2291" s="99">
        <f t="shared" si="89"/>
        <v>0</v>
      </c>
      <c r="R2291" s="99">
        <f t="shared" si="89"/>
        <v>0</v>
      </c>
      <c r="S2291" s="101"/>
      <c r="T2291" s="99">
        <v>0</v>
      </c>
      <c r="U2291" s="99">
        <v>0</v>
      </c>
      <c r="V2291" s="99">
        <v>0</v>
      </c>
      <c r="W2291" s="99">
        <v>0</v>
      </c>
      <c r="X2291" s="99">
        <v>0</v>
      </c>
      <c r="Y2291" s="99">
        <v>0</v>
      </c>
      <c r="Z2291" s="99">
        <v>0</v>
      </c>
      <c r="AA2291" s="99">
        <v>0</v>
      </c>
      <c r="AB2291" s="99">
        <v>0</v>
      </c>
      <c r="AC2291" s="99">
        <v>0</v>
      </c>
    </row>
    <row r="2292" spans="1:29" s="98" customFormat="1" x14ac:dyDescent="0.25">
      <c r="A2292" s="98" t="s">
        <v>15</v>
      </c>
      <c r="B2292" s="98" t="s">
        <v>238</v>
      </c>
      <c r="C2292" s="98" t="s">
        <v>298</v>
      </c>
      <c r="D2292" s="98">
        <v>2020</v>
      </c>
      <c r="E2292" s="98">
        <v>2019</v>
      </c>
      <c r="F2292" s="98" t="s">
        <v>280</v>
      </c>
      <c r="G2292" s="98" t="s">
        <v>273</v>
      </c>
      <c r="H2292" s="98" t="s">
        <v>275</v>
      </c>
      <c r="I2292" s="99">
        <f t="shared" si="90"/>
        <v>9.5519672801635998E-14</v>
      </c>
      <c r="J2292" s="99">
        <f t="shared" si="90"/>
        <v>5.3021513292433546E-9</v>
      </c>
      <c r="K2292" s="99">
        <f t="shared" si="90"/>
        <v>3.7438854805725971E-8</v>
      </c>
      <c r="L2292" s="99">
        <f t="shared" si="90"/>
        <v>9.6733905930470349E-8</v>
      </c>
      <c r="M2292" s="99">
        <f t="shared" si="90"/>
        <v>2.0601488752556239E-7</v>
      </c>
      <c r="N2292" s="99">
        <f t="shared" si="89"/>
        <v>5.0997791411042948E-8</v>
      </c>
      <c r="O2292" s="99">
        <f t="shared" si="89"/>
        <v>2.760356646216769E-8</v>
      </c>
      <c r="P2292" s="99">
        <f t="shared" si="89"/>
        <v>8.0139386503067493E-9</v>
      </c>
      <c r="Q2292" s="99">
        <f t="shared" si="89"/>
        <v>3.0720098159509199E-9</v>
      </c>
      <c r="R2292" s="99">
        <f t="shared" si="89"/>
        <v>1.2911345603271984E-9</v>
      </c>
      <c r="S2292" s="101"/>
      <c r="T2292" s="99">
        <v>2.3600000000000001E-17</v>
      </c>
      <c r="U2292" s="99">
        <v>1.3100000000000001E-12</v>
      </c>
      <c r="V2292" s="99">
        <v>9.2500000000000004E-12</v>
      </c>
      <c r="W2292" s="99">
        <v>2.39E-11</v>
      </c>
      <c r="X2292" s="99">
        <v>5.09E-11</v>
      </c>
      <c r="Y2292" s="99">
        <v>1.26E-11</v>
      </c>
      <c r="Z2292" s="99">
        <v>6.8199999999999996E-12</v>
      </c>
      <c r="AA2292" s="99">
        <v>1.98E-12</v>
      </c>
      <c r="AB2292" s="99">
        <v>7.59E-13</v>
      </c>
      <c r="AC2292" s="99">
        <v>3.19E-13</v>
      </c>
    </row>
    <row r="2293" spans="1:29" s="98" customFormat="1" x14ac:dyDescent="0.25">
      <c r="A2293" s="98" t="s">
        <v>15</v>
      </c>
      <c r="B2293" s="98" t="s">
        <v>238</v>
      </c>
      <c r="C2293" s="98" t="s">
        <v>298</v>
      </c>
      <c r="D2293" s="98">
        <v>2020</v>
      </c>
      <c r="E2293" s="98">
        <v>2019</v>
      </c>
      <c r="F2293" s="98" t="s">
        <v>280</v>
      </c>
      <c r="G2293" s="98" t="s">
        <v>273</v>
      </c>
      <c r="H2293" s="98" t="s">
        <v>276</v>
      </c>
      <c r="I2293" s="99">
        <f t="shared" si="90"/>
        <v>4.4521881390593042E-9</v>
      </c>
      <c r="J2293" s="99">
        <f t="shared" si="90"/>
        <v>7.447296523517383E-7</v>
      </c>
      <c r="K2293" s="99">
        <f t="shared" si="90"/>
        <v>2.5498895705521473E-6</v>
      </c>
      <c r="L2293" s="99">
        <f t="shared" si="90"/>
        <v>4.6545603271983642E-6</v>
      </c>
      <c r="M2293" s="99">
        <f t="shared" si="90"/>
        <v>8.2567852760736205E-6</v>
      </c>
      <c r="N2293" s="99">
        <f t="shared" si="89"/>
        <v>2.197761963190184E-6</v>
      </c>
      <c r="O2293" s="99">
        <f t="shared" si="89"/>
        <v>1.2587550102249491E-6</v>
      </c>
      <c r="P2293" s="99">
        <f t="shared" si="89"/>
        <v>3.602224948875256E-7</v>
      </c>
      <c r="Q2293" s="99">
        <f t="shared" si="89"/>
        <v>1.3154192229038855E-7</v>
      </c>
      <c r="R2293" s="99">
        <f t="shared" si="89"/>
        <v>4.7759836400817995E-8</v>
      </c>
      <c r="S2293" s="101"/>
      <c r="T2293" s="99">
        <v>1.1E-12</v>
      </c>
      <c r="U2293" s="99">
        <v>1.8400000000000001E-10</v>
      </c>
      <c r="V2293" s="99">
        <v>6.3E-10</v>
      </c>
      <c r="W2293" s="99">
        <v>1.15E-9</v>
      </c>
      <c r="X2293" s="99">
        <v>2.04E-9</v>
      </c>
      <c r="Y2293" s="99">
        <v>5.4299999999999999E-10</v>
      </c>
      <c r="Z2293" s="99">
        <v>3.1100000000000001E-10</v>
      </c>
      <c r="AA2293" s="99">
        <v>8.9000000000000003E-11</v>
      </c>
      <c r="AB2293" s="99">
        <v>3.2499999999999998E-11</v>
      </c>
      <c r="AC2293" s="99">
        <v>1.1800000000000001E-11</v>
      </c>
    </row>
    <row r="2294" spans="1:29" s="98" customFormat="1" x14ac:dyDescent="0.25">
      <c r="A2294" s="98" t="s">
        <v>15</v>
      </c>
      <c r="B2294" s="98" t="s">
        <v>238</v>
      </c>
      <c r="C2294" s="98" t="s">
        <v>298</v>
      </c>
      <c r="D2294" s="98">
        <v>2020</v>
      </c>
      <c r="E2294" s="98">
        <v>2019</v>
      </c>
      <c r="F2294" s="98" t="s">
        <v>280</v>
      </c>
      <c r="G2294" s="98" t="s">
        <v>277</v>
      </c>
      <c r="H2294" s="98" t="s">
        <v>274</v>
      </c>
      <c r="I2294" s="99">
        <f t="shared" si="90"/>
        <v>1.0887623721881391E-9</v>
      </c>
      <c r="J2294" s="99">
        <f t="shared" si="90"/>
        <v>8.2567852760736206E-8</v>
      </c>
      <c r="K2294" s="99">
        <f t="shared" si="90"/>
        <v>1.521838854805726E-7</v>
      </c>
      <c r="L2294" s="99">
        <f t="shared" si="90"/>
        <v>3.7560278118609407E-7</v>
      </c>
      <c r="M2294" s="99">
        <f t="shared" si="90"/>
        <v>5.1807280163599181E-7</v>
      </c>
      <c r="N2294" s="99">
        <f t="shared" si="89"/>
        <v>1.396368098159509E-7</v>
      </c>
      <c r="O2294" s="99">
        <f t="shared" si="89"/>
        <v>1.0968572597137015E-7</v>
      </c>
      <c r="P2294" s="99">
        <f t="shared" si="89"/>
        <v>3.4484220858895707E-8</v>
      </c>
      <c r="Q2294" s="99">
        <f t="shared" si="89"/>
        <v>1.2749447852760737E-8</v>
      </c>
      <c r="R2294" s="99">
        <f t="shared" si="89"/>
        <v>4.6545603271983634E-9</v>
      </c>
      <c r="S2294" s="101"/>
      <c r="T2294" s="99">
        <v>2.6900000000000001E-13</v>
      </c>
      <c r="U2294" s="99">
        <v>2.0399999999999999E-11</v>
      </c>
      <c r="V2294" s="99">
        <v>3.7599999999999998E-11</v>
      </c>
      <c r="W2294" s="99">
        <v>9.2800000000000005E-11</v>
      </c>
      <c r="X2294" s="99">
        <v>1.28E-10</v>
      </c>
      <c r="Y2294" s="99">
        <v>3.4499999999999997E-11</v>
      </c>
      <c r="Z2294" s="99">
        <v>2.7099999999999999E-11</v>
      </c>
      <c r="AA2294" s="99">
        <v>8.52E-12</v>
      </c>
      <c r="AB2294" s="99">
        <v>3.1500000000000001E-12</v>
      </c>
      <c r="AC2294" s="99">
        <v>1.1499999999999999E-12</v>
      </c>
    </row>
    <row r="2295" spans="1:29" s="98" customFormat="1" x14ac:dyDescent="0.25">
      <c r="A2295" s="98" t="s">
        <v>15</v>
      </c>
      <c r="B2295" s="98" t="s">
        <v>238</v>
      </c>
      <c r="C2295" s="98" t="s">
        <v>298</v>
      </c>
      <c r="D2295" s="98">
        <v>2020</v>
      </c>
      <c r="E2295" s="98">
        <v>2019</v>
      </c>
      <c r="F2295" s="98" t="s">
        <v>280</v>
      </c>
      <c r="G2295" s="98" t="s">
        <v>277</v>
      </c>
      <c r="H2295" s="98" t="s">
        <v>275</v>
      </c>
      <c r="I2295" s="99">
        <f t="shared" si="90"/>
        <v>1.1818535787321065E-9</v>
      </c>
      <c r="J2295" s="99">
        <f t="shared" si="90"/>
        <v>1.1049521472392638E-7</v>
      </c>
      <c r="K2295" s="99">
        <f t="shared" si="90"/>
        <v>3.6426993865030674E-7</v>
      </c>
      <c r="L2295" s="99">
        <f t="shared" si="90"/>
        <v>6.3949611451942735E-7</v>
      </c>
      <c r="M2295" s="99">
        <f t="shared" si="90"/>
        <v>1.1170944785276072E-6</v>
      </c>
      <c r="N2295" s="99">
        <f t="shared" si="89"/>
        <v>3.2946192229038854E-7</v>
      </c>
      <c r="O2295" s="99">
        <f t="shared" si="89"/>
        <v>1.9913423312883436E-7</v>
      </c>
      <c r="P2295" s="99">
        <f t="shared" si="89"/>
        <v>5.3831002044989773E-8</v>
      </c>
      <c r="Q2295" s="99">
        <f t="shared" si="89"/>
        <v>1.8861087934560326E-8</v>
      </c>
      <c r="R2295" s="99">
        <f t="shared" si="89"/>
        <v>6.6782822085889572E-9</v>
      </c>
      <c r="S2295" s="101"/>
      <c r="T2295" s="99">
        <v>2.9200000000000002E-13</v>
      </c>
      <c r="U2295" s="99">
        <v>2.7299999999999999E-11</v>
      </c>
      <c r="V2295" s="99">
        <v>8.9999999999999999E-11</v>
      </c>
      <c r="W2295" s="99">
        <v>1.58E-10</v>
      </c>
      <c r="X2295" s="99">
        <v>2.7599999999999998E-10</v>
      </c>
      <c r="Y2295" s="99">
        <v>8.1399999999999998E-11</v>
      </c>
      <c r="Z2295" s="99">
        <v>4.9200000000000002E-11</v>
      </c>
      <c r="AA2295" s="99">
        <v>1.33E-11</v>
      </c>
      <c r="AB2295" s="99">
        <v>4.6599999999999999E-12</v>
      </c>
      <c r="AC2295" s="99">
        <v>1.65E-12</v>
      </c>
    </row>
    <row r="2296" spans="1:29" s="98" customFormat="1" x14ac:dyDescent="0.25">
      <c r="A2296" s="98" t="s">
        <v>15</v>
      </c>
      <c r="B2296" s="98" t="s">
        <v>238</v>
      </c>
      <c r="C2296" s="98" t="s">
        <v>298</v>
      </c>
      <c r="D2296" s="98">
        <v>2020</v>
      </c>
      <c r="E2296" s="98">
        <v>2019</v>
      </c>
      <c r="F2296" s="98" t="s">
        <v>280</v>
      </c>
      <c r="G2296" s="98" t="s">
        <v>277</v>
      </c>
      <c r="H2296" s="98" t="s">
        <v>276</v>
      </c>
      <c r="I2296" s="99">
        <f t="shared" si="90"/>
        <v>1.2870871165644171E-9</v>
      </c>
      <c r="J2296" s="99">
        <f t="shared" si="90"/>
        <v>3.1327214723926378E-7</v>
      </c>
      <c r="K2296" s="99">
        <f t="shared" si="90"/>
        <v>1.6796891615541924E-6</v>
      </c>
      <c r="L2296" s="99">
        <f t="shared" si="90"/>
        <v>2.6915501022494883E-6</v>
      </c>
      <c r="M2296" s="99">
        <f t="shared" si="90"/>
        <v>4.4926625766871165E-6</v>
      </c>
      <c r="N2296" s="99">
        <f t="shared" si="89"/>
        <v>1.238517791411043E-6</v>
      </c>
      <c r="O2296" s="99">
        <f t="shared" si="89"/>
        <v>5.0997791411042951E-7</v>
      </c>
      <c r="P2296" s="99">
        <f t="shared" si="89"/>
        <v>1.4044629856850716E-7</v>
      </c>
      <c r="Q2296" s="99">
        <f t="shared" si="89"/>
        <v>5.1807280163599185E-8</v>
      </c>
      <c r="R2296" s="99">
        <f t="shared" si="89"/>
        <v>1.849681799591002E-8</v>
      </c>
      <c r="S2296" s="101"/>
      <c r="T2296" s="99">
        <v>3.1800000000000001E-13</v>
      </c>
      <c r="U2296" s="99">
        <v>7.7399999999999999E-11</v>
      </c>
      <c r="V2296" s="99">
        <v>4.1500000000000001E-10</v>
      </c>
      <c r="W2296" s="99">
        <v>6.6499999999999998E-10</v>
      </c>
      <c r="X2296" s="99">
        <v>1.1100000000000001E-9</v>
      </c>
      <c r="Y2296" s="99">
        <v>3.0599999999999998E-10</v>
      </c>
      <c r="Z2296" s="99">
        <v>1.26E-10</v>
      </c>
      <c r="AA2296" s="99">
        <v>3.47E-11</v>
      </c>
      <c r="AB2296" s="99">
        <v>1.28E-11</v>
      </c>
      <c r="AC2296" s="99">
        <v>4.5700000000000001E-12</v>
      </c>
    </row>
    <row r="2297" spans="1:29" s="98" customFormat="1" x14ac:dyDescent="0.25">
      <c r="A2297" s="98" t="s">
        <v>15</v>
      </c>
      <c r="B2297" s="98" t="s">
        <v>238</v>
      </c>
      <c r="C2297" s="98" t="s">
        <v>298</v>
      </c>
      <c r="D2297" s="98">
        <v>2020</v>
      </c>
      <c r="E2297" s="98">
        <v>2019</v>
      </c>
      <c r="F2297" s="98" t="s">
        <v>280</v>
      </c>
      <c r="G2297" s="98" t="s">
        <v>278</v>
      </c>
      <c r="H2297" s="98" t="s">
        <v>274</v>
      </c>
      <c r="I2297" s="99">
        <f t="shared" si="90"/>
        <v>4.606302343872884E-10</v>
      </c>
      <c r="J2297" s="99">
        <f t="shared" si="90"/>
        <v>3.4932553091080697E-8</v>
      </c>
      <c r="K2297" s="99">
        <f t="shared" si="90"/>
        <v>6.4385490011011463E-8</v>
      </c>
      <c r="L2297" s="99">
        <f t="shared" si="90"/>
        <v>1.5890886896334765E-7</v>
      </c>
      <c r="M2297" s="99">
        <f t="shared" si="90"/>
        <v>2.1918464684599673E-7</v>
      </c>
      <c r="N2297" s="99">
        <f t="shared" si="89"/>
        <v>5.9077111845209814E-8</v>
      </c>
      <c r="O2297" s="99">
        <f t="shared" si="89"/>
        <v>4.640549944942577E-8</v>
      </c>
      <c r="P2297" s="99">
        <f t="shared" si="89"/>
        <v>1.4589478055686625E-8</v>
      </c>
      <c r="Q2297" s="99">
        <f t="shared" si="89"/>
        <v>5.3939971684757053E-9</v>
      </c>
      <c r="R2297" s="99">
        <f t="shared" si="89"/>
        <v>1.969237061506998E-9</v>
      </c>
      <c r="S2297" s="101"/>
      <c r="T2297" s="99">
        <v>1.1380769230769201E-13</v>
      </c>
      <c r="U2297" s="99">
        <v>8.6307692307692301E-12</v>
      </c>
      <c r="V2297" s="99">
        <v>1.59076923076923E-11</v>
      </c>
      <c r="W2297" s="99">
        <v>3.9261538461538501E-11</v>
      </c>
      <c r="X2297" s="99">
        <v>5.4153846153846203E-11</v>
      </c>
      <c r="Y2297" s="99">
        <v>1.4596153846153799E-11</v>
      </c>
      <c r="Z2297" s="99">
        <v>1.14653846153846E-11</v>
      </c>
      <c r="AA2297" s="99">
        <v>3.6046153846153799E-12</v>
      </c>
      <c r="AB2297" s="99">
        <v>1.3326923076923099E-12</v>
      </c>
      <c r="AC2297" s="99">
        <v>4.8653846153846099E-13</v>
      </c>
    </row>
    <row r="2298" spans="1:29" s="98" customFormat="1" x14ac:dyDescent="0.25">
      <c r="A2298" s="98" t="s">
        <v>15</v>
      </c>
      <c r="B2298" s="98" t="s">
        <v>238</v>
      </c>
      <c r="C2298" s="98" t="s">
        <v>298</v>
      </c>
      <c r="D2298" s="98">
        <v>2020</v>
      </c>
      <c r="E2298" s="98">
        <v>2019</v>
      </c>
      <c r="F2298" s="98" t="s">
        <v>280</v>
      </c>
      <c r="G2298" s="98" t="s">
        <v>278</v>
      </c>
      <c r="H2298" s="98" t="s">
        <v>275</v>
      </c>
      <c r="I2298" s="99">
        <f t="shared" si="90"/>
        <v>5.0001497561743154E-10</v>
      </c>
      <c r="J2298" s="99">
        <f t="shared" si="90"/>
        <v>4.6747975460122701E-8</v>
      </c>
      <c r="K2298" s="99">
        <f t="shared" si="90"/>
        <v>1.541142048135914E-7</v>
      </c>
      <c r="L2298" s="99">
        <f t="shared" si="90"/>
        <v>2.7055604845052679E-7</v>
      </c>
      <c r="M2298" s="99">
        <f t="shared" si="90"/>
        <v>4.72616894761681E-7</v>
      </c>
      <c r="N2298" s="99">
        <f t="shared" si="89"/>
        <v>1.3938773635362577E-7</v>
      </c>
      <c r="O2298" s="99">
        <f t="shared" si="89"/>
        <v>8.4249098631429869E-8</v>
      </c>
      <c r="P2298" s="99">
        <f t="shared" si="89"/>
        <v>2.2774654711341842E-8</v>
      </c>
      <c r="Q2298" s="99">
        <f t="shared" si="89"/>
        <v>7.9796910492370559E-9</v>
      </c>
      <c r="R2298" s="99">
        <f t="shared" si="89"/>
        <v>2.8254270882491741E-9</v>
      </c>
      <c r="S2298" s="101"/>
      <c r="T2298" s="99">
        <v>1.23538461538462E-13</v>
      </c>
      <c r="U2298" s="99">
        <v>1.155E-11</v>
      </c>
      <c r="V2298" s="99">
        <v>3.8076923076923099E-11</v>
      </c>
      <c r="W2298" s="99">
        <v>6.6846153846153799E-11</v>
      </c>
      <c r="X2298" s="99">
        <v>1.1676923076923101E-10</v>
      </c>
      <c r="Y2298" s="99">
        <v>3.4438461538461501E-11</v>
      </c>
      <c r="Z2298" s="99">
        <v>2.08153846153846E-11</v>
      </c>
      <c r="AA2298" s="99">
        <v>5.6269230769230804E-12</v>
      </c>
      <c r="AB2298" s="99">
        <v>1.9715384615384601E-12</v>
      </c>
      <c r="AC2298" s="99">
        <v>6.9807692307692305E-13</v>
      </c>
    </row>
    <row r="2299" spans="1:29" s="98" customFormat="1" x14ac:dyDescent="0.25">
      <c r="A2299" s="98" t="s">
        <v>15</v>
      </c>
      <c r="B2299" s="98" t="s">
        <v>238</v>
      </c>
      <c r="C2299" s="98" t="s">
        <v>298</v>
      </c>
      <c r="D2299" s="98">
        <v>2020</v>
      </c>
      <c r="E2299" s="98">
        <v>2019</v>
      </c>
      <c r="F2299" s="98" t="s">
        <v>280</v>
      </c>
      <c r="G2299" s="98" t="s">
        <v>278</v>
      </c>
      <c r="H2299" s="98" t="s">
        <v>276</v>
      </c>
      <c r="I2299" s="99">
        <f t="shared" si="90"/>
        <v>5.4453685700802458E-10</v>
      </c>
      <c r="J2299" s="99">
        <f t="shared" si="90"/>
        <v>1.3253821613968837E-7</v>
      </c>
      <c r="K2299" s="99">
        <f t="shared" si="90"/>
        <v>7.1063772219600412E-7</v>
      </c>
      <c r="L2299" s="99">
        <f t="shared" si="90"/>
        <v>1.138732735567092E-6</v>
      </c>
      <c r="M2299" s="99">
        <f t="shared" si="90"/>
        <v>1.9007418593676279E-6</v>
      </c>
      <c r="N2299" s="99">
        <f t="shared" si="89"/>
        <v>5.2398829636620864E-7</v>
      </c>
      <c r="O2299" s="99">
        <f t="shared" si="89"/>
        <v>2.1575988673902783E-7</v>
      </c>
      <c r="P2299" s="99">
        <f t="shared" si="89"/>
        <v>5.9419587855906745E-8</v>
      </c>
      <c r="Q2299" s="99">
        <f t="shared" si="89"/>
        <v>2.1918464684599673E-8</v>
      </c>
      <c r="R2299" s="99">
        <f t="shared" si="89"/>
        <v>7.8255768444234759E-9</v>
      </c>
      <c r="S2299" s="101"/>
      <c r="T2299" s="99">
        <v>1.3453846153846201E-13</v>
      </c>
      <c r="U2299" s="99">
        <v>3.2746153846153802E-11</v>
      </c>
      <c r="V2299" s="99">
        <v>1.7557692307692301E-10</v>
      </c>
      <c r="W2299" s="99">
        <v>2.8134615384615398E-10</v>
      </c>
      <c r="X2299" s="99">
        <v>4.69615384615385E-10</v>
      </c>
      <c r="Y2299" s="99">
        <v>1.2946153846153799E-10</v>
      </c>
      <c r="Z2299" s="99">
        <v>5.3307692307692299E-11</v>
      </c>
      <c r="AA2299" s="99">
        <v>1.4680769230769199E-11</v>
      </c>
      <c r="AB2299" s="99">
        <v>5.4153846153846197E-12</v>
      </c>
      <c r="AC2299" s="99">
        <v>1.9334615384615399E-12</v>
      </c>
    </row>
    <row r="2300" spans="1:29" s="98" customFormat="1" x14ac:dyDescent="0.25">
      <c r="A2300" s="98" t="s">
        <v>15</v>
      </c>
      <c r="B2300" s="98" t="s">
        <v>238</v>
      </c>
      <c r="C2300" s="98" t="s">
        <v>298</v>
      </c>
      <c r="D2300" s="98" t="s">
        <v>281</v>
      </c>
      <c r="E2300" s="98" t="s">
        <v>282</v>
      </c>
      <c r="F2300" s="98" t="s">
        <v>272</v>
      </c>
      <c r="G2300" s="98" t="s">
        <v>273</v>
      </c>
      <c r="H2300" s="98" t="s">
        <v>274</v>
      </c>
      <c r="I2300" s="99">
        <f t="shared" si="90"/>
        <v>0</v>
      </c>
      <c r="J2300" s="99">
        <f t="shared" si="90"/>
        <v>0</v>
      </c>
      <c r="K2300" s="99">
        <f t="shared" si="90"/>
        <v>0</v>
      </c>
      <c r="L2300" s="99">
        <f t="shared" si="90"/>
        <v>0</v>
      </c>
      <c r="M2300" s="99">
        <f t="shared" si="90"/>
        <v>0</v>
      </c>
      <c r="N2300" s="99">
        <f t="shared" si="89"/>
        <v>0</v>
      </c>
      <c r="O2300" s="99">
        <f t="shared" si="89"/>
        <v>0</v>
      </c>
      <c r="P2300" s="99">
        <f t="shared" si="89"/>
        <v>0</v>
      </c>
      <c r="Q2300" s="99">
        <f t="shared" si="89"/>
        <v>0</v>
      </c>
      <c r="R2300" s="99">
        <f t="shared" si="89"/>
        <v>0</v>
      </c>
      <c r="S2300" s="101"/>
      <c r="T2300" s="99">
        <v>0</v>
      </c>
      <c r="U2300" s="99">
        <v>0</v>
      </c>
      <c r="V2300" s="99">
        <v>0</v>
      </c>
      <c r="W2300" s="99">
        <v>0</v>
      </c>
      <c r="X2300" s="99">
        <v>0</v>
      </c>
      <c r="Y2300" s="99">
        <v>0</v>
      </c>
      <c r="Z2300" s="99">
        <v>0</v>
      </c>
      <c r="AA2300" s="99">
        <v>0</v>
      </c>
      <c r="AB2300" s="99">
        <v>0</v>
      </c>
      <c r="AC2300" s="99">
        <v>0</v>
      </c>
    </row>
    <row r="2301" spans="1:29" s="98" customFormat="1" x14ac:dyDescent="0.25">
      <c r="A2301" s="98" t="s">
        <v>15</v>
      </c>
      <c r="B2301" s="98" t="s">
        <v>238</v>
      </c>
      <c r="C2301" s="98" t="s">
        <v>298</v>
      </c>
      <c r="D2301" s="98" t="s">
        <v>281</v>
      </c>
      <c r="E2301" s="98" t="s">
        <v>282</v>
      </c>
      <c r="F2301" s="98" t="s">
        <v>272</v>
      </c>
      <c r="G2301" s="98" t="s">
        <v>273</v>
      </c>
      <c r="H2301" s="98" t="s">
        <v>275</v>
      </c>
      <c r="I2301" s="99">
        <f t="shared" si="90"/>
        <v>5.7889899999999869E-3</v>
      </c>
      <c r="J2301" s="99">
        <f t="shared" si="90"/>
        <v>2.109854999999998E-4</v>
      </c>
      <c r="K2301" s="99">
        <f t="shared" si="90"/>
        <v>5.9773449999999623E-5</v>
      </c>
      <c r="L2301" s="99">
        <f t="shared" si="90"/>
        <v>1.9129949999999981E-5</v>
      </c>
      <c r="M2301" s="99">
        <f t="shared" si="90"/>
        <v>4.5854499999999656E-6</v>
      </c>
      <c r="N2301" s="99">
        <f t="shared" si="89"/>
        <v>1.6836399999999988E-7</v>
      </c>
      <c r="O2301" s="99">
        <f t="shared" si="89"/>
        <v>6.6545299999999624E-8</v>
      </c>
      <c r="P2301" s="99">
        <f t="shared" si="89"/>
        <v>1.620709999999998E-8</v>
      </c>
      <c r="Q2301" s="99">
        <f t="shared" si="89"/>
        <v>6.0491949999999787E-9</v>
      </c>
      <c r="R2301" s="99">
        <f t="shared" si="89"/>
        <v>2.4188199999999993E-9</v>
      </c>
      <c r="S2301" s="101"/>
      <c r="T2301" s="99">
        <v>1.43028299818108E-6</v>
      </c>
      <c r="U2301" s="99">
        <v>5.2128086853274001E-8</v>
      </c>
      <c r="V2301" s="99">
        <v>1.4768197781932E-8</v>
      </c>
      <c r="W2301" s="99">
        <v>4.7264276222716199E-9</v>
      </c>
      <c r="X2301" s="99">
        <v>1.1329249444219801E-9</v>
      </c>
      <c r="Y2301" s="99">
        <v>4.1597613177041197E-11</v>
      </c>
      <c r="Z2301" s="99">
        <v>1.6441315531527799E-11</v>
      </c>
      <c r="AA2301" s="99">
        <v>4.0042804668552903E-12</v>
      </c>
      <c r="AB2301" s="99">
        <v>1.4945717234236001E-12</v>
      </c>
      <c r="AC2301" s="99">
        <v>5.97616703718674E-13</v>
      </c>
    </row>
    <row r="2302" spans="1:29" s="98" customFormat="1" x14ac:dyDescent="0.25">
      <c r="A2302" s="98" t="s">
        <v>15</v>
      </c>
      <c r="B2302" s="98" t="s">
        <v>238</v>
      </c>
      <c r="C2302" s="98" t="s">
        <v>298</v>
      </c>
      <c r="D2302" s="98" t="s">
        <v>281</v>
      </c>
      <c r="E2302" s="98" t="s">
        <v>282</v>
      </c>
      <c r="F2302" s="98" t="s">
        <v>272</v>
      </c>
      <c r="G2302" s="98" t="s">
        <v>273</v>
      </c>
      <c r="H2302" s="98" t="s">
        <v>276</v>
      </c>
      <c r="I2302" s="99">
        <f t="shared" si="90"/>
        <v>0.1658129499999999</v>
      </c>
      <c r="J2302" s="99">
        <f t="shared" si="90"/>
        <v>4.9165034999999892E-2</v>
      </c>
      <c r="K2302" s="99">
        <f t="shared" si="90"/>
        <v>2.8509314999999983E-2</v>
      </c>
      <c r="L2302" s="99">
        <f t="shared" si="90"/>
        <v>1.7816179999999987E-2</v>
      </c>
      <c r="M2302" s="99">
        <f t="shared" si="90"/>
        <v>7.6847524999999776E-3</v>
      </c>
      <c r="N2302" s="99">
        <f t="shared" si="89"/>
        <v>4.4198079999999547E-4</v>
      </c>
      <c r="O2302" s="99">
        <f t="shared" si="89"/>
        <v>1.5226954999999982E-4</v>
      </c>
      <c r="P2302" s="99">
        <f t="shared" si="89"/>
        <v>3.4448184999999979E-5</v>
      </c>
      <c r="Q2302" s="99">
        <f t="shared" si="89"/>
        <v>1.1439634999999995E-5</v>
      </c>
      <c r="R2302" s="99">
        <f t="shared" si="89"/>
        <v>3.9295414999999945E-6</v>
      </c>
      <c r="S2302" s="101"/>
      <c r="T2302" s="99">
        <v>4.0967326470291003E-5</v>
      </c>
      <c r="U2302" s="99">
        <v>1.21471817476758E-5</v>
      </c>
      <c r="V2302" s="99">
        <v>7.0437828592360503E-6</v>
      </c>
      <c r="W2302" s="99">
        <v>4.4018350949878704E-6</v>
      </c>
      <c r="X2302" s="99">
        <v>1.89866813485246E-6</v>
      </c>
      <c r="Y2302" s="99">
        <v>1.09199985448665E-7</v>
      </c>
      <c r="Z2302" s="99">
        <v>3.7621165091956298E-8</v>
      </c>
      <c r="AA2302" s="99">
        <v>8.5110966375303096E-9</v>
      </c>
      <c r="AB2302" s="99">
        <v>2.8263851631972501E-9</v>
      </c>
      <c r="AC2302" s="99">
        <v>9.7086994416935995E-10</v>
      </c>
    </row>
    <row r="2303" spans="1:29" s="98" customFormat="1" x14ac:dyDescent="0.25">
      <c r="A2303" s="98" t="s">
        <v>15</v>
      </c>
      <c r="B2303" s="98" t="s">
        <v>238</v>
      </c>
      <c r="C2303" s="98" t="s">
        <v>298</v>
      </c>
      <c r="D2303" s="98" t="s">
        <v>281</v>
      </c>
      <c r="E2303" s="98" t="s">
        <v>282</v>
      </c>
      <c r="F2303" s="98" t="s">
        <v>272</v>
      </c>
      <c r="G2303" s="98" t="s">
        <v>277</v>
      </c>
      <c r="H2303" s="98" t="s">
        <v>274</v>
      </c>
      <c r="I2303" s="99">
        <f t="shared" si="90"/>
        <v>2.4475816666666633E-2</v>
      </c>
      <c r="J2303" s="99">
        <f t="shared" si="90"/>
        <v>5.4697491666666331E-3</v>
      </c>
      <c r="K2303" s="99">
        <f t="shared" si="90"/>
        <v>2.306183333333333E-3</v>
      </c>
      <c r="L2303" s="99">
        <f t="shared" si="90"/>
        <v>1.8025974166666666E-3</v>
      </c>
      <c r="M2303" s="99">
        <f t="shared" si="90"/>
        <v>7.4456074999999691E-4</v>
      </c>
      <c r="N2303" s="99">
        <f t="shared" si="89"/>
        <v>1.9109821666666645E-5</v>
      </c>
      <c r="O2303" s="99">
        <f t="shared" si="89"/>
        <v>1.3446667499999996E-5</v>
      </c>
      <c r="P2303" s="99">
        <f t="shared" si="89"/>
        <v>2.8354083333333308E-6</v>
      </c>
      <c r="Q2303" s="99">
        <f t="shared" si="89"/>
        <v>8.9525058333333311E-7</v>
      </c>
      <c r="R2303" s="99">
        <f t="shared" si="89"/>
        <v>2.8930824999999994E-7</v>
      </c>
      <c r="S2303" s="101"/>
      <c r="T2303" s="99">
        <v>6.0472283498383099E-6</v>
      </c>
      <c r="U2303" s="99">
        <v>1.35140831775464E-6</v>
      </c>
      <c r="V2303" s="99">
        <v>5.6978761620856895E-7</v>
      </c>
      <c r="W2303" s="99">
        <v>4.4536688396826998E-7</v>
      </c>
      <c r="X2303" s="99">
        <v>1.8395826937651499E-7</v>
      </c>
      <c r="Y2303" s="99">
        <v>4.72145452455537E-9</v>
      </c>
      <c r="Z2303" s="99">
        <v>3.3222617256972502E-9</v>
      </c>
      <c r="AA2303" s="99">
        <v>7.0054298453920705E-10</v>
      </c>
      <c r="AB2303" s="99">
        <v>2.21189134625101E-10</v>
      </c>
      <c r="AC2303" s="99">
        <v>7.1479251338924805E-11</v>
      </c>
    </row>
    <row r="2304" spans="1:29" s="98" customFormat="1" x14ac:dyDescent="0.25">
      <c r="A2304" s="98" t="s">
        <v>15</v>
      </c>
      <c r="B2304" s="98" t="s">
        <v>238</v>
      </c>
      <c r="C2304" s="98" t="s">
        <v>298</v>
      </c>
      <c r="D2304" s="98" t="s">
        <v>281</v>
      </c>
      <c r="E2304" s="98" t="s">
        <v>282</v>
      </c>
      <c r="F2304" s="98" t="s">
        <v>272</v>
      </c>
      <c r="G2304" s="98" t="s">
        <v>277</v>
      </c>
      <c r="H2304" s="98" t="s">
        <v>275</v>
      </c>
      <c r="I2304" s="99">
        <f t="shared" si="90"/>
        <v>3.9362149999999992E-2</v>
      </c>
      <c r="J2304" s="99">
        <f t="shared" si="90"/>
        <v>1.0425207499999978E-2</v>
      </c>
      <c r="K2304" s="99">
        <f t="shared" si="90"/>
        <v>4.9956866666666586E-3</v>
      </c>
      <c r="L2304" s="99">
        <f t="shared" si="90"/>
        <v>3.5386866666666642E-3</v>
      </c>
      <c r="M2304" s="99">
        <f t="shared" si="90"/>
        <v>1.454122583333333E-3</v>
      </c>
      <c r="N2304" s="99">
        <f t="shared" si="89"/>
        <v>5.0845074999999604E-5</v>
      </c>
      <c r="O2304" s="99">
        <f t="shared" si="89"/>
        <v>2.3928166666666649E-5</v>
      </c>
      <c r="P2304" s="99">
        <f t="shared" si="89"/>
        <v>5.0533224999999613E-6</v>
      </c>
      <c r="Q2304" s="99">
        <f t="shared" si="89"/>
        <v>1.5978916666666668E-6</v>
      </c>
      <c r="R2304" s="99">
        <f t="shared" si="89"/>
        <v>5.1841958333333327E-7</v>
      </c>
      <c r="S2304" s="101"/>
      <c r="T2304" s="99">
        <v>9.72518762631366E-6</v>
      </c>
      <c r="U2304" s="99">
        <v>2.5757510446139801E-6</v>
      </c>
      <c r="V2304" s="99">
        <v>1.2342819219886801E-6</v>
      </c>
      <c r="W2304" s="99">
        <v>8.7430162691996705E-7</v>
      </c>
      <c r="X2304" s="99">
        <v>3.59269373105295E-7</v>
      </c>
      <c r="Y2304" s="99">
        <v>1.25622684291632E-8</v>
      </c>
      <c r="Z2304" s="99">
        <v>5.9119207255456698E-9</v>
      </c>
      <c r="AA2304" s="99">
        <v>1.24852197984033E-9</v>
      </c>
      <c r="AB2304" s="99">
        <v>3.9479033195230399E-10</v>
      </c>
      <c r="AC2304" s="99">
        <v>1.28085679188561E-10</v>
      </c>
    </row>
    <row r="2305" spans="1:29" s="98" customFormat="1" x14ac:dyDescent="0.25">
      <c r="A2305" s="98" t="s">
        <v>15</v>
      </c>
      <c r="B2305" s="98" t="s">
        <v>238</v>
      </c>
      <c r="C2305" s="98" t="s">
        <v>298</v>
      </c>
      <c r="D2305" s="98" t="s">
        <v>281</v>
      </c>
      <c r="E2305" s="98" t="s">
        <v>282</v>
      </c>
      <c r="F2305" s="98" t="s">
        <v>272</v>
      </c>
      <c r="G2305" s="98" t="s">
        <v>277</v>
      </c>
      <c r="H2305" s="98" t="s">
        <v>276</v>
      </c>
      <c r="I2305" s="99">
        <f t="shared" si="90"/>
        <v>5.7744649999999884E-2</v>
      </c>
      <c r="J2305" s="99">
        <f t="shared" si="90"/>
        <v>1.8705433333333313E-2</v>
      </c>
      <c r="K2305" s="99">
        <f t="shared" si="90"/>
        <v>1.2886417249999968E-2</v>
      </c>
      <c r="L2305" s="99">
        <f t="shared" si="90"/>
        <v>6.7913745833333332E-3</v>
      </c>
      <c r="M2305" s="99">
        <f t="shared" si="90"/>
        <v>2.8880958333333323E-3</v>
      </c>
      <c r="N2305" s="99">
        <f t="shared" si="89"/>
        <v>3.1739075833333327E-4</v>
      </c>
      <c r="O2305" s="99">
        <f t="shared" si="89"/>
        <v>5.6118066666666349E-5</v>
      </c>
      <c r="P2305" s="99">
        <f t="shared" si="89"/>
        <v>1.2423547916666632E-5</v>
      </c>
      <c r="Q2305" s="99">
        <f t="shared" si="89"/>
        <v>4.052534583333296E-6</v>
      </c>
      <c r="R2305" s="99">
        <f t="shared" si="89"/>
        <v>1.3541704583333317E-6</v>
      </c>
      <c r="S2305" s="101"/>
      <c r="T2305" s="99">
        <v>1.42669431335893E-5</v>
      </c>
      <c r="U2305" s="99">
        <v>4.6215424919159202E-6</v>
      </c>
      <c r="V2305" s="99">
        <v>3.1838409636469201E-6</v>
      </c>
      <c r="W2305" s="99">
        <v>1.6779416790875101E-6</v>
      </c>
      <c r="X2305" s="99">
        <v>7.13560460034357E-7</v>
      </c>
      <c r="Y2305" s="99">
        <v>7.8417583278597399E-8</v>
      </c>
      <c r="Z2305" s="99">
        <v>1.3865063965238401E-8</v>
      </c>
      <c r="AA2305" s="99">
        <v>3.0694800582305898E-9</v>
      </c>
      <c r="AB2305" s="99">
        <v>1.00125778660569E-9</v>
      </c>
      <c r="AC2305" s="99">
        <v>3.3457424925474902E-10</v>
      </c>
    </row>
    <row r="2306" spans="1:29" s="98" customFormat="1" x14ac:dyDescent="0.25">
      <c r="A2306" s="98" t="s">
        <v>15</v>
      </c>
      <c r="B2306" s="98" t="s">
        <v>238</v>
      </c>
      <c r="C2306" s="98" t="s">
        <v>298</v>
      </c>
      <c r="D2306" s="98" t="s">
        <v>281</v>
      </c>
      <c r="E2306" s="98" t="s">
        <v>282</v>
      </c>
      <c r="F2306" s="98" t="s">
        <v>272</v>
      </c>
      <c r="G2306" s="98" t="s">
        <v>278</v>
      </c>
      <c r="H2306" s="98" t="s">
        <v>274</v>
      </c>
      <c r="I2306" s="99">
        <f t="shared" si="90"/>
        <v>1.0355153205128186E-2</v>
      </c>
      <c r="J2306" s="99">
        <f t="shared" si="90"/>
        <v>2.3141246474358839E-3</v>
      </c>
      <c r="K2306" s="99">
        <f t="shared" si="90"/>
        <v>9.7569294871794818E-4</v>
      </c>
      <c r="L2306" s="99">
        <f t="shared" si="90"/>
        <v>7.6263736858974481E-4</v>
      </c>
      <c r="M2306" s="99">
        <f t="shared" si="90"/>
        <v>3.1500647115384472E-4</v>
      </c>
      <c r="N2306" s="99">
        <f t="shared" si="89"/>
        <v>8.0849245512820307E-6</v>
      </c>
      <c r="O2306" s="99">
        <f t="shared" si="89"/>
        <v>5.6889747115384541E-6</v>
      </c>
      <c r="P2306" s="99">
        <f t="shared" si="89"/>
        <v>1.1995958333333313E-6</v>
      </c>
      <c r="Q2306" s="99">
        <f t="shared" si="89"/>
        <v>3.7875986217948693E-7</v>
      </c>
      <c r="R2306" s="99">
        <f t="shared" si="89"/>
        <v>1.2239964423076903E-7</v>
      </c>
      <c r="S2306" s="101"/>
      <c r="T2306" s="99">
        <v>2.5584427633931302E-6</v>
      </c>
      <c r="U2306" s="99">
        <v>5.7174967289619405E-7</v>
      </c>
      <c r="V2306" s="99">
        <v>2.4106399147285602E-7</v>
      </c>
      <c r="W2306" s="99">
        <v>1.8842445090965299E-7</v>
      </c>
      <c r="X2306" s="99">
        <v>7.78284985823717E-8</v>
      </c>
      <c r="Y2306" s="99">
        <v>1.9975384526965001E-9</v>
      </c>
      <c r="Z2306" s="99">
        <v>1.4055722685642199E-9</v>
      </c>
      <c r="AA2306" s="99">
        <v>2.9638357038197199E-10</v>
      </c>
      <c r="AB2306" s="99">
        <v>9.3580018495234996E-11</v>
      </c>
      <c r="AC2306" s="99">
        <v>3.0241221720314297E-11</v>
      </c>
    </row>
    <row r="2307" spans="1:29" s="98" customFormat="1" x14ac:dyDescent="0.25">
      <c r="A2307" s="98" t="s">
        <v>15</v>
      </c>
      <c r="B2307" s="98" t="s">
        <v>238</v>
      </c>
      <c r="C2307" s="98" t="s">
        <v>298</v>
      </c>
      <c r="D2307" s="98" t="s">
        <v>281</v>
      </c>
      <c r="E2307" s="98" t="s">
        <v>282</v>
      </c>
      <c r="F2307" s="98" t="s">
        <v>272</v>
      </c>
      <c r="G2307" s="98" t="s">
        <v>278</v>
      </c>
      <c r="H2307" s="98" t="s">
        <v>275</v>
      </c>
      <c r="I2307" s="99">
        <f t="shared" si="90"/>
        <v>1.6653217307692311E-2</v>
      </c>
      <c r="J2307" s="99">
        <f t="shared" si="90"/>
        <v>4.4106647115384401E-3</v>
      </c>
      <c r="K2307" s="99">
        <f t="shared" si="90"/>
        <v>2.1135597435897415E-3</v>
      </c>
      <c r="L2307" s="99">
        <f t="shared" si="90"/>
        <v>1.4971366666666674E-3</v>
      </c>
      <c r="M2307" s="99">
        <f t="shared" si="90"/>
        <v>6.1520570833333216E-4</v>
      </c>
      <c r="N2307" s="99">
        <f t="shared" si="89"/>
        <v>2.1511377884615222E-5</v>
      </c>
      <c r="O2307" s="99">
        <f t="shared" si="89"/>
        <v>1.0123455128205107E-5</v>
      </c>
      <c r="P2307" s="99">
        <f t="shared" si="89"/>
        <v>2.1379441346153683E-6</v>
      </c>
      <c r="Q2307" s="99">
        <f t="shared" si="89"/>
        <v>6.760310897435904E-7</v>
      </c>
      <c r="R2307" s="99">
        <f t="shared" si="89"/>
        <v>2.1933136217948724E-7</v>
      </c>
      <c r="S2307" s="101"/>
      <c r="T2307" s="99">
        <v>4.1145024572865496E-6</v>
      </c>
      <c r="U2307" s="99">
        <v>1.08974082656745E-6</v>
      </c>
      <c r="V2307" s="99">
        <v>5.2219619776444197E-7</v>
      </c>
      <c r="W2307" s="99">
        <v>3.6989684215844802E-7</v>
      </c>
      <c r="X2307" s="99">
        <v>1.51998580929163E-7</v>
      </c>
      <c r="Y2307" s="99">
        <v>5.3148058738767397E-9</v>
      </c>
      <c r="Z2307" s="99">
        <v>2.5011972300385498E-9</v>
      </c>
      <c r="AA2307" s="99">
        <v>5.2822083762475499E-10</v>
      </c>
      <c r="AB2307" s="99">
        <v>1.6702667890289801E-10</v>
      </c>
      <c r="AC2307" s="99">
        <v>5.4190095041314297E-11</v>
      </c>
    </row>
    <row r="2308" spans="1:29" s="98" customFormat="1" x14ac:dyDescent="0.25">
      <c r="A2308" s="98" t="s">
        <v>15</v>
      </c>
      <c r="B2308" s="98" t="s">
        <v>238</v>
      </c>
      <c r="C2308" s="98" t="s">
        <v>298</v>
      </c>
      <c r="D2308" s="98" t="s">
        <v>281</v>
      </c>
      <c r="E2308" s="98" t="s">
        <v>282</v>
      </c>
      <c r="F2308" s="98" t="s">
        <v>272</v>
      </c>
      <c r="G2308" s="98" t="s">
        <v>278</v>
      </c>
      <c r="H2308" s="98" t="s">
        <v>276</v>
      </c>
      <c r="I2308" s="99">
        <f t="shared" si="90"/>
        <v>2.4430428846153814E-2</v>
      </c>
      <c r="J2308" s="99">
        <f t="shared" si="90"/>
        <v>7.9138371794871577E-3</v>
      </c>
      <c r="K2308" s="99">
        <f t="shared" si="90"/>
        <v>5.451945759615353E-3</v>
      </c>
      <c r="L2308" s="99">
        <f t="shared" si="90"/>
        <v>2.8732738621794888E-3</v>
      </c>
      <c r="M2308" s="99">
        <f t="shared" si="90"/>
        <v>1.2218866987179502E-3</v>
      </c>
      <c r="N2308" s="99">
        <f t="shared" si="89"/>
        <v>1.342807054487181E-4</v>
      </c>
      <c r="O2308" s="99">
        <f t="shared" si="89"/>
        <v>2.3742258974358858E-5</v>
      </c>
      <c r="P2308" s="99">
        <f t="shared" si="89"/>
        <v>5.2561164262820269E-6</v>
      </c>
      <c r="Q2308" s="99">
        <f t="shared" si="89"/>
        <v>1.7145338621794722E-6</v>
      </c>
      <c r="R2308" s="99">
        <f t="shared" si="89"/>
        <v>5.7291827083333383E-7</v>
      </c>
      <c r="S2308" s="101"/>
      <c r="T2308" s="99">
        <v>6.0360144026724E-6</v>
      </c>
      <c r="U2308" s="99">
        <v>1.9552679773490402E-6</v>
      </c>
      <c r="V2308" s="99">
        <v>1.347009638466E-6</v>
      </c>
      <c r="W2308" s="99">
        <v>7.0989840269087003E-7</v>
      </c>
      <c r="X2308" s="99">
        <v>3.0189096386068999E-7</v>
      </c>
      <c r="Y2308" s="99">
        <v>3.3176669848637403E-8</v>
      </c>
      <c r="Z2308" s="99">
        <v>5.86598860067779E-9</v>
      </c>
      <c r="AA2308" s="99">
        <v>1.2986261784821699E-9</v>
      </c>
      <c r="AB2308" s="99">
        <v>4.2360906356394598E-10</v>
      </c>
      <c r="AC2308" s="99">
        <v>1.4155064391547101E-10</v>
      </c>
    </row>
    <row r="2309" spans="1:29" s="98" customFormat="1" x14ac:dyDescent="0.25">
      <c r="A2309" s="98" t="s">
        <v>15</v>
      </c>
      <c r="B2309" s="98" t="s">
        <v>238</v>
      </c>
      <c r="C2309" s="98" t="s">
        <v>298</v>
      </c>
      <c r="D2309" s="98" t="s">
        <v>281</v>
      </c>
      <c r="E2309" s="98" t="s">
        <v>282</v>
      </c>
      <c r="F2309" s="98" t="s">
        <v>279</v>
      </c>
      <c r="G2309" s="98" t="s">
        <v>273</v>
      </c>
      <c r="H2309" s="98" t="s">
        <v>274</v>
      </c>
      <c r="I2309" s="99">
        <f t="shared" si="90"/>
        <v>0</v>
      </c>
      <c r="J2309" s="99">
        <f t="shared" si="90"/>
        <v>0</v>
      </c>
      <c r="K2309" s="99">
        <f t="shared" si="90"/>
        <v>0</v>
      </c>
      <c r="L2309" s="99">
        <f t="shared" si="90"/>
        <v>0</v>
      </c>
      <c r="M2309" s="99">
        <f t="shared" si="90"/>
        <v>0</v>
      </c>
      <c r="N2309" s="99">
        <f t="shared" si="89"/>
        <v>0</v>
      </c>
      <c r="O2309" s="99">
        <f t="shared" si="89"/>
        <v>0</v>
      </c>
      <c r="P2309" s="99">
        <f t="shared" si="89"/>
        <v>0</v>
      </c>
      <c r="Q2309" s="99">
        <f t="shared" si="89"/>
        <v>0</v>
      </c>
      <c r="R2309" s="99">
        <f t="shared" si="89"/>
        <v>0</v>
      </c>
      <c r="S2309" s="101"/>
      <c r="T2309" s="99">
        <v>0</v>
      </c>
      <c r="U2309" s="99">
        <v>0</v>
      </c>
      <c r="V2309" s="99">
        <v>0</v>
      </c>
      <c r="W2309" s="99">
        <v>0</v>
      </c>
      <c r="X2309" s="99">
        <v>0</v>
      </c>
      <c r="Y2309" s="99">
        <v>0</v>
      </c>
      <c r="Z2309" s="99">
        <v>0</v>
      </c>
      <c r="AA2309" s="99">
        <v>0</v>
      </c>
      <c r="AB2309" s="99">
        <v>0</v>
      </c>
      <c r="AC2309" s="99">
        <v>0</v>
      </c>
    </row>
    <row r="2310" spans="1:29" s="98" customFormat="1" x14ac:dyDescent="0.25">
      <c r="A2310" s="98" t="s">
        <v>15</v>
      </c>
      <c r="B2310" s="98" t="s">
        <v>238</v>
      </c>
      <c r="C2310" s="98" t="s">
        <v>298</v>
      </c>
      <c r="D2310" s="98" t="s">
        <v>281</v>
      </c>
      <c r="E2310" s="98" t="s">
        <v>282</v>
      </c>
      <c r="F2310" s="98" t="s">
        <v>279</v>
      </c>
      <c r="G2310" s="98" t="s">
        <v>273</v>
      </c>
      <c r="H2310" s="98" t="s">
        <v>275</v>
      </c>
      <c r="I2310" s="99">
        <f t="shared" si="90"/>
        <v>5.7889899999999869E-3</v>
      </c>
      <c r="J2310" s="99">
        <f t="shared" si="90"/>
        <v>2.1096400000000001E-4</v>
      </c>
      <c r="K2310" s="99">
        <f t="shared" si="90"/>
        <v>5.9361199999999943E-5</v>
      </c>
      <c r="L2310" s="99">
        <f t="shared" si="90"/>
        <v>1.8660499999999965E-5</v>
      </c>
      <c r="M2310" s="99">
        <f t="shared" si="90"/>
        <v>2.2985399999999974E-6</v>
      </c>
      <c r="N2310" s="99">
        <f t="shared" si="89"/>
        <v>0</v>
      </c>
      <c r="O2310" s="99">
        <f t="shared" si="89"/>
        <v>0</v>
      </c>
      <c r="P2310" s="99">
        <f t="shared" si="89"/>
        <v>0</v>
      </c>
      <c r="Q2310" s="99">
        <f t="shared" si="89"/>
        <v>0</v>
      </c>
      <c r="R2310" s="99">
        <f t="shared" si="89"/>
        <v>0</v>
      </c>
      <c r="S2310" s="101"/>
      <c r="T2310" s="99">
        <v>1.43028299818108E-6</v>
      </c>
      <c r="U2310" s="99">
        <v>5.2122774858528697E-8</v>
      </c>
      <c r="V2310" s="99">
        <v>1.4666343371058999E-8</v>
      </c>
      <c r="W2310" s="99">
        <v>4.61044083468067E-9</v>
      </c>
      <c r="X2310" s="99">
        <v>5.67899181487469E-10</v>
      </c>
      <c r="Y2310" s="99">
        <v>0</v>
      </c>
      <c r="Z2310" s="99">
        <v>0</v>
      </c>
      <c r="AA2310" s="99">
        <v>0</v>
      </c>
      <c r="AB2310" s="99">
        <v>0</v>
      </c>
      <c r="AC2310" s="99">
        <v>0</v>
      </c>
    </row>
    <row r="2311" spans="1:29" s="98" customFormat="1" x14ac:dyDescent="0.25">
      <c r="A2311" s="98" t="s">
        <v>15</v>
      </c>
      <c r="B2311" s="98" t="s">
        <v>238</v>
      </c>
      <c r="C2311" s="98" t="s">
        <v>298</v>
      </c>
      <c r="D2311" s="98" t="s">
        <v>281</v>
      </c>
      <c r="E2311" s="98" t="s">
        <v>282</v>
      </c>
      <c r="F2311" s="98" t="s">
        <v>279</v>
      </c>
      <c r="G2311" s="98" t="s">
        <v>273</v>
      </c>
      <c r="H2311" s="98" t="s">
        <v>276</v>
      </c>
      <c r="I2311" s="99">
        <f t="shared" si="90"/>
        <v>0.1658129499999999</v>
      </c>
      <c r="J2311" s="99">
        <f t="shared" si="90"/>
        <v>4.9164309999999906E-2</v>
      </c>
      <c r="K2311" s="99">
        <f t="shared" si="90"/>
        <v>2.8497349999999897E-2</v>
      </c>
      <c r="L2311" s="99">
        <f t="shared" si="90"/>
        <v>1.7808004999999977E-2</v>
      </c>
      <c r="M2311" s="99">
        <f t="shared" si="90"/>
        <v>7.6590179999999888E-3</v>
      </c>
      <c r="N2311" s="99">
        <f t="shared" si="89"/>
        <v>4.3505419999999615E-4</v>
      </c>
      <c r="O2311" s="99">
        <f t="shared" si="89"/>
        <v>1.4880614999999981E-4</v>
      </c>
      <c r="P2311" s="99">
        <f t="shared" si="89"/>
        <v>3.3253064999999979E-5</v>
      </c>
      <c r="Q2311" s="99">
        <f t="shared" si="89"/>
        <v>1.107083999999997E-5</v>
      </c>
      <c r="R2311" s="99">
        <f t="shared" si="89"/>
        <v>3.777634999999994E-6</v>
      </c>
      <c r="S2311" s="101"/>
      <c r="T2311" s="99">
        <v>4.0967326470291003E-5</v>
      </c>
      <c r="U2311" s="99">
        <v>1.2147002622271601E-5</v>
      </c>
      <c r="V2311" s="99">
        <v>7.0408266723928604E-6</v>
      </c>
      <c r="W2311" s="99">
        <v>4.3998153016370197E-6</v>
      </c>
      <c r="X2311" s="99">
        <v>1.8923099242118E-6</v>
      </c>
      <c r="Y2311" s="99">
        <v>1.07488633690379E-7</v>
      </c>
      <c r="Z2311" s="99">
        <v>3.6765464505860902E-8</v>
      </c>
      <c r="AA2311" s="99">
        <v>8.2158189091552093E-9</v>
      </c>
      <c r="AB2311" s="99">
        <v>2.7352671584478501E-9</v>
      </c>
      <c r="AC2311" s="99">
        <v>9.3333847766774302E-10</v>
      </c>
    </row>
    <row r="2312" spans="1:29" s="98" customFormat="1" x14ac:dyDescent="0.25">
      <c r="A2312" s="98" t="s">
        <v>15</v>
      </c>
      <c r="B2312" s="98" t="s">
        <v>238</v>
      </c>
      <c r="C2312" s="98" t="s">
        <v>298</v>
      </c>
      <c r="D2312" s="98" t="s">
        <v>281</v>
      </c>
      <c r="E2312" s="98" t="s">
        <v>282</v>
      </c>
      <c r="F2312" s="98" t="s">
        <v>279</v>
      </c>
      <c r="G2312" s="98" t="s">
        <v>277</v>
      </c>
      <c r="H2312" s="98" t="s">
        <v>274</v>
      </c>
      <c r="I2312" s="99">
        <f t="shared" si="90"/>
        <v>2.4475816666666633E-2</v>
      </c>
      <c r="J2312" s="99">
        <f t="shared" si="90"/>
        <v>5.4695749999999774E-3</v>
      </c>
      <c r="K2312" s="99">
        <f t="shared" si="90"/>
        <v>2.305167499999997E-3</v>
      </c>
      <c r="L2312" s="99">
        <f t="shared" si="90"/>
        <v>1.8018655833333299E-3</v>
      </c>
      <c r="M2312" s="99">
        <f t="shared" si="90"/>
        <v>7.4344858333332984E-4</v>
      </c>
      <c r="N2312" s="99">
        <f t="shared" si="89"/>
        <v>1.8705191666666636E-5</v>
      </c>
      <c r="O2312" s="99">
        <f t="shared" si="89"/>
        <v>1.3116014166666639E-5</v>
      </c>
      <c r="P2312" s="99">
        <f t="shared" si="89"/>
        <v>2.7352233333333324E-6</v>
      </c>
      <c r="Q2312" s="99">
        <f t="shared" si="89"/>
        <v>8.5848249999999731E-7</v>
      </c>
      <c r="R2312" s="99">
        <f t="shared" si="89"/>
        <v>2.7598291666666665E-7</v>
      </c>
      <c r="S2312" s="101"/>
      <c r="T2312" s="99">
        <v>6.0472283498383099E-6</v>
      </c>
      <c r="U2312" s="99">
        <v>1.3513652864793799E-6</v>
      </c>
      <c r="V2312" s="99">
        <v>5.6953663475141396E-7</v>
      </c>
      <c r="W2312" s="99">
        <v>4.4518607025565801E-7</v>
      </c>
      <c r="X2312" s="99">
        <v>1.8368348688864101E-7</v>
      </c>
      <c r="Y2312" s="99">
        <v>4.6214827834478501E-9</v>
      </c>
      <c r="Z2312" s="99">
        <v>3.2405673643391202E-9</v>
      </c>
      <c r="AA2312" s="99">
        <v>6.75790324373484E-10</v>
      </c>
      <c r="AB2312" s="99">
        <v>2.12104861812853E-10</v>
      </c>
      <c r="AC2312" s="99">
        <v>6.8186967587914303E-11</v>
      </c>
    </row>
    <row r="2313" spans="1:29" s="98" customFormat="1" x14ac:dyDescent="0.25">
      <c r="A2313" s="98" t="s">
        <v>15</v>
      </c>
      <c r="B2313" s="98" t="s">
        <v>238</v>
      </c>
      <c r="C2313" s="98" t="s">
        <v>298</v>
      </c>
      <c r="D2313" s="98" t="s">
        <v>281</v>
      </c>
      <c r="E2313" s="98" t="s">
        <v>282</v>
      </c>
      <c r="F2313" s="98" t="s">
        <v>279</v>
      </c>
      <c r="G2313" s="98" t="s">
        <v>277</v>
      </c>
      <c r="H2313" s="98" t="s">
        <v>275</v>
      </c>
      <c r="I2313" s="99">
        <f t="shared" si="90"/>
        <v>3.9362149999999992E-2</v>
      </c>
      <c r="J2313" s="99">
        <f t="shared" si="90"/>
        <v>1.0424842499999976E-2</v>
      </c>
      <c r="K2313" s="99">
        <f t="shared" si="90"/>
        <v>4.9917399999999893E-3</v>
      </c>
      <c r="L2313" s="99">
        <f t="shared" si="90"/>
        <v>3.535988333333333E-3</v>
      </c>
      <c r="M2313" s="99">
        <f t="shared" si="90"/>
        <v>1.4496631666666632E-3</v>
      </c>
      <c r="N2313" s="99">
        <f t="shared" si="89"/>
        <v>4.992080833333312E-5</v>
      </c>
      <c r="O2313" s="99">
        <f t="shared" si="89"/>
        <v>2.3318249999999997E-5</v>
      </c>
      <c r="P2313" s="99">
        <f t="shared" si="89"/>
        <v>4.8756341666666293E-6</v>
      </c>
      <c r="Q2313" s="99">
        <f t="shared" si="89"/>
        <v>1.5330440833333302E-6</v>
      </c>
      <c r="R2313" s="99">
        <f t="shared" si="89"/>
        <v>4.9550241666666505E-7</v>
      </c>
      <c r="S2313" s="101"/>
      <c r="T2313" s="99">
        <v>9.72518762631366E-6</v>
      </c>
      <c r="U2313" s="99">
        <v>2.5756608642380701E-6</v>
      </c>
      <c r="V2313" s="99">
        <v>1.23330682093775E-6</v>
      </c>
      <c r="W2313" s="99">
        <v>8.7363495099029897E-7</v>
      </c>
      <c r="X2313" s="99">
        <v>3.5816758715642599E-7</v>
      </c>
      <c r="Y2313" s="99">
        <v>1.2333910304668499E-8</v>
      </c>
      <c r="Z2313" s="99">
        <v>5.7612289056184304E-9</v>
      </c>
      <c r="AA2313" s="99">
        <v>1.2046206080739599E-9</v>
      </c>
      <c r="AB2313" s="99">
        <v>3.7876847046786502E-10</v>
      </c>
      <c r="AC2313" s="99">
        <v>1.2242354575080801E-10</v>
      </c>
    </row>
    <row r="2314" spans="1:29" s="98" customFormat="1" x14ac:dyDescent="0.25">
      <c r="A2314" s="98" t="s">
        <v>15</v>
      </c>
      <c r="B2314" s="98" t="s">
        <v>238</v>
      </c>
      <c r="C2314" s="98" t="s">
        <v>298</v>
      </c>
      <c r="D2314" s="98" t="s">
        <v>281</v>
      </c>
      <c r="E2314" s="98" t="s">
        <v>282</v>
      </c>
      <c r="F2314" s="98" t="s">
        <v>279</v>
      </c>
      <c r="G2314" s="98" t="s">
        <v>277</v>
      </c>
      <c r="H2314" s="98" t="s">
        <v>276</v>
      </c>
      <c r="I2314" s="99">
        <f t="shared" si="90"/>
        <v>5.7744624999999786E-2</v>
      </c>
      <c r="J2314" s="99">
        <f t="shared" si="90"/>
        <v>1.8705008333333318E-2</v>
      </c>
      <c r="K2314" s="99">
        <f t="shared" si="90"/>
        <v>1.2886089749999989E-2</v>
      </c>
      <c r="L2314" s="99">
        <f t="shared" si="90"/>
        <v>6.7874249999999659E-3</v>
      </c>
      <c r="M2314" s="99">
        <f t="shared" si="90"/>
        <v>2.8801516666666633E-3</v>
      </c>
      <c r="N2314" s="99">
        <f t="shared" si="89"/>
        <v>3.1531347499999995E-4</v>
      </c>
      <c r="O2314" s="99">
        <f t="shared" si="89"/>
        <v>5.4813074999999678E-5</v>
      </c>
      <c r="P2314" s="99">
        <f t="shared" si="89"/>
        <v>1.2018344583333331E-5</v>
      </c>
      <c r="Q2314" s="99">
        <f t="shared" si="89"/>
        <v>3.9025687499999975E-6</v>
      </c>
      <c r="R2314" s="99">
        <f t="shared" si="89"/>
        <v>1.3006171249999984E-6</v>
      </c>
      <c r="S2314" s="101"/>
      <c r="T2314" s="99">
        <v>1.42669369568512E-5</v>
      </c>
      <c r="U2314" s="99">
        <v>4.6214374873686301E-6</v>
      </c>
      <c r="V2314" s="99">
        <v>3.1837600483781302E-6</v>
      </c>
      <c r="W2314" s="99">
        <v>1.67696585741713E-6</v>
      </c>
      <c r="X2314" s="99">
        <v>7.1159769856507601E-7</v>
      </c>
      <c r="Y2314" s="99">
        <v>7.79043498762126E-8</v>
      </c>
      <c r="Z2314" s="99">
        <v>1.35426402965844E-8</v>
      </c>
      <c r="AA2314" s="99">
        <v>2.9693666639298698E-9</v>
      </c>
      <c r="AB2314" s="99">
        <v>9.6420579969179398E-10</v>
      </c>
      <c r="AC2314" s="99">
        <v>3.2134285273090099E-10</v>
      </c>
    </row>
    <row r="2315" spans="1:29" s="98" customFormat="1" x14ac:dyDescent="0.25">
      <c r="A2315" s="98" t="s">
        <v>15</v>
      </c>
      <c r="B2315" s="98" t="s">
        <v>238</v>
      </c>
      <c r="C2315" s="98" t="s">
        <v>298</v>
      </c>
      <c r="D2315" s="98" t="s">
        <v>281</v>
      </c>
      <c r="E2315" s="98" t="s">
        <v>282</v>
      </c>
      <c r="F2315" s="98" t="s">
        <v>279</v>
      </c>
      <c r="G2315" s="98" t="s">
        <v>278</v>
      </c>
      <c r="H2315" s="98" t="s">
        <v>274</v>
      </c>
      <c r="I2315" s="99">
        <f t="shared" si="90"/>
        <v>1.0355153205128186E-2</v>
      </c>
      <c r="J2315" s="99">
        <f t="shared" si="90"/>
        <v>2.3140509615384528E-3</v>
      </c>
      <c r="K2315" s="99">
        <f t="shared" si="90"/>
        <v>9.7526317307692343E-4</v>
      </c>
      <c r="L2315" s="99">
        <f t="shared" si="90"/>
        <v>7.6232774679487153E-4</v>
      </c>
      <c r="M2315" s="99">
        <f t="shared" si="90"/>
        <v>3.145359391025627E-4</v>
      </c>
      <c r="N2315" s="99">
        <f t="shared" si="89"/>
        <v>7.9137349358974216E-6</v>
      </c>
      <c r="O2315" s="99">
        <f t="shared" si="89"/>
        <v>5.5490829166666575E-6</v>
      </c>
      <c r="P2315" s="99">
        <f t="shared" si="89"/>
        <v>1.1572098717948699E-6</v>
      </c>
      <c r="Q2315" s="99">
        <f t="shared" si="89"/>
        <v>3.632041346153834E-7</v>
      </c>
      <c r="R2315" s="99">
        <f t="shared" si="89"/>
        <v>1.1676200320512833E-7</v>
      </c>
      <c r="S2315" s="101"/>
      <c r="T2315" s="99">
        <v>2.5584427633931302E-6</v>
      </c>
      <c r="U2315" s="99">
        <v>5.7173146735666098E-7</v>
      </c>
      <c r="V2315" s="99">
        <v>2.4095780701021399E-7</v>
      </c>
      <c r="W2315" s="99">
        <v>1.8834795280047099E-7</v>
      </c>
      <c r="X2315" s="99">
        <v>7.77122444528866E-8</v>
      </c>
      <c r="Y2315" s="99">
        <v>1.9552427160740901E-9</v>
      </c>
      <c r="Z2315" s="99">
        <v>1.37100926952809E-9</v>
      </c>
      <c r="AA2315" s="99">
        <v>2.8591129108108898E-10</v>
      </c>
      <c r="AB2315" s="99">
        <v>8.9736672305437795E-11</v>
      </c>
      <c r="AC2315" s="99">
        <v>2.8848332441040701E-11</v>
      </c>
    </row>
    <row r="2316" spans="1:29" s="98" customFormat="1" x14ac:dyDescent="0.25">
      <c r="A2316" s="98" t="s">
        <v>15</v>
      </c>
      <c r="B2316" s="98" t="s">
        <v>238</v>
      </c>
      <c r="C2316" s="98" t="s">
        <v>298</v>
      </c>
      <c r="D2316" s="98" t="s">
        <v>281</v>
      </c>
      <c r="E2316" s="98" t="s">
        <v>282</v>
      </c>
      <c r="F2316" s="98" t="s">
        <v>279</v>
      </c>
      <c r="G2316" s="98" t="s">
        <v>278</v>
      </c>
      <c r="H2316" s="98" t="s">
        <v>275</v>
      </c>
      <c r="I2316" s="99">
        <f t="shared" si="90"/>
        <v>1.6653217307692311E-2</v>
      </c>
      <c r="J2316" s="99">
        <f t="shared" si="90"/>
        <v>4.4105102884615232E-3</v>
      </c>
      <c r="K2316" s="99">
        <f t="shared" si="90"/>
        <v>2.1118899999999956E-3</v>
      </c>
      <c r="L2316" s="99">
        <f t="shared" si="90"/>
        <v>1.4959950641025631E-3</v>
      </c>
      <c r="M2316" s="99">
        <f t="shared" si="90"/>
        <v>6.1331903205127914E-4</v>
      </c>
      <c r="N2316" s="99">
        <f t="shared" si="89"/>
        <v>2.112034198717938E-5</v>
      </c>
      <c r="O2316" s="99">
        <f t="shared" si="89"/>
        <v>9.8654134615384419E-6</v>
      </c>
      <c r="P2316" s="99">
        <f t="shared" si="89"/>
        <v>2.0627683012820354E-6</v>
      </c>
      <c r="Q2316" s="99">
        <f t="shared" si="89"/>
        <v>6.4859557371794836E-7</v>
      </c>
      <c r="R2316" s="99">
        <f t="shared" si="89"/>
        <v>2.0963563782051223E-7</v>
      </c>
      <c r="S2316" s="101"/>
      <c r="T2316" s="99">
        <v>4.1145024572865496E-6</v>
      </c>
      <c r="U2316" s="99">
        <v>1.0897026733314899E-6</v>
      </c>
      <c r="V2316" s="99">
        <v>5.2178365501212499E-7</v>
      </c>
      <c r="W2316" s="99">
        <v>3.6961478695743399E-7</v>
      </c>
      <c r="X2316" s="99">
        <v>1.5153244072002601E-7</v>
      </c>
      <c r="Y2316" s="99">
        <v>5.2181928212059002E-9</v>
      </c>
      <c r="Z2316" s="99">
        <v>2.4374429985308701E-9</v>
      </c>
      <c r="AA2316" s="99">
        <v>5.09647180338983E-10</v>
      </c>
      <c r="AB2316" s="99">
        <v>1.6024819904409699E-10</v>
      </c>
      <c r="AC2316" s="99">
        <v>5.1794577048418799E-11</v>
      </c>
    </row>
    <row r="2317" spans="1:29" s="98" customFormat="1" x14ac:dyDescent="0.25">
      <c r="A2317" s="98" t="s">
        <v>15</v>
      </c>
      <c r="B2317" s="98" t="s">
        <v>238</v>
      </c>
      <c r="C2317" s="98" t="s">
        <v>298</v>
      </c>
      <c r="D2317" s="98" t="s">
        <v>281</v>
      </c>
      <c r="E2317" s="98" t="s">
        <v>282</v>
      </c>
      <c r="F2317" s="98" t="s">
        <v>279</v>
      </c>
      <c r="G2317" s="98" t="s">
        <v>278</v>
      </c>
      <c r="H2317" s="98" t="s">
        <v>276</v>
      </c>
      <c r="I2317" s="99">
        <f t="shared" si="90"/>
        <v>2.4430418269230696E-2</v>
      </c>
      <c r="J2317" s="99">
        <f t="shared" si="90"/>
        <v>7.9136573717948806E-3</v>
      </c>
      <c r="K2317" s="99">
        <f t="shared" si="90"/>
        <v>5.4518072019230516E-3</v>
      </c>
      <c r="L2317" s="99">
        <f t="shared" si="90"/>
        <v>2.8716028846153688E-3</v>
      </c>
      <c r="M2317" s="99">
        <f t="shared" si="90"/>
        <v>1.2185257051282033E-3</v>
      </c>
      <c r="N2317" s="99">
        <f t="shared" si="89"/>
        <v>1.334018548076923E-4</v>
      </c>
      <c r="O2317" s="99">
        <f t="shared" si="89"/>
        <v>2.3190147115384494E-5</v>
      </c>
      <c r="P2317" s="99">
        <f t="shared" si="89"/>
        <v>5.0846842467948816E-6</v>
      </c>
      <c r="Q2317" s="99">
        <f t="shared" si="89"/>
        <v>1.6510867788461519E-6</v>
      </c>
      <c r="R2317" s="99">
        <f t="shared" si="89"/>
        <v>5.5026109134615149E-7</v>
      </c>
      <c r="S2317" s="101"/>
      <c r="T2317" s="99">
        <v>6.0360117894370501E-6</v>
      </c>
      <c r="U2317" s="99">
        <v>1.9552235523482701E-6</v>
      </c>
      <c r="V2317" s="99">
        <v>1.3469754050830499E-6</v>
      </c>
      <c r="W2317" s="99">
        <v>7.0948555506109305E-7</v>
      </c>
      <c r="X2317" s="99">
        <v>3.0106056477753199E-7</v>
      </c>
      <c r="Y2317" s="99">
        <v>3.29595326399361E-8</v>
      </c>
      <c r="Z2317" s="99">
        <v>5.72957858701648E-9</v>
      </c>
      <c r="AA2317" s="99">
        <v>1.2562705116626399E-9</v>
      </c>
      <c r="AB2317" s="99">
        <v>4.0793322294652801E-10</v>
      </c>
      <c r="AC2317" s="99">
        <v>1.3595274538614999E-10</v>
      </c>
    </row>
    <row r="2318" spans="1:29" s="98" customFormat="1" x14ac:dyDescent="0.25">
      <c r="A2318" s="98" t="s">
        <v>15</v>
      </c>
      <c r="B2318" s="98" t="s">
        <v>238</v>
      </c>
      <c r="C2318" s="98" t="s">
        <v>298</v>
      </c>
      <c r="D2318" s="98" t="s">
        <v>281</v>
      </c>
      <c r="E2318" s="98" t="s">
        <v>282</v>
      </c>
      <c r="F2318" s="98" t="s">
        <v>280</v>
      </c>
      <c r="G2318" s="98" t="s">
        <v>273</v>
      </c>
      <c r="H2318" s="98" t="s">
        <v>274</v>
      </c>
      <c r="I2318" s="99">
        <f t="shared" si="90"/>
        <v>0</v>
      </c>
      <c r="J2318" s="99">
        <f t="shared" si="90"/>
        <v>0</v>
      </c>
      <c r="K2318" s="99">
        <f t="shared" si="90"/>
        <v>0</v>
      </c>
      <c r="L2318" s="99">
        <f t="shared" si="90"/>
        <v>0</v>
      </c>
      <c r="M2318" s="99">
        <f t="shared" si="90"/>
        <v>0</v>
      </c>
      <c r="N2318" s="99">
        <f t="shared" si="89"/>
        <v>0</v>
      </c>
      <c r="O2318" s="99">
        <f t="shared" si="89"/>
        <v>0</v>
      </c>
      <c r="P2318" s="99">
        <f t="shared" si="89"/>
        <v>0</v>
      </c>
      <c r="Q2318" s="99">
        <f t="shared" si="89"/>
        <v>0</v>
      </c>
      <c r="R2318" s="99">
        <f t="shared" si="89"/>
        <v>0</v>
      </c>
      <c r="S2318" s="101"/>
      <c r="T2318" s="99">
        <v>0</v>
      </c>
      <c r="U2318" s="99">
        <v>0</v>
      </c>
      <c r="V2318" s="99">
        <v>0</v>
      </c>
      <c r="W2318" s="99">
        <v>0</v>
      </c>
      <c r="X2318" s="99">
        <v>0</v>
      </c>
      <c r="Y2318" s="99">
        <v>0</v>
      </c>
      <c r="Z2318" s="99">
        <v>0</v>
      </c>
      <c r="AA2318" s="99">
        <v>0</v>
      </c>
      <c r="AB2318" s="99">
        <v>0</v>
      </c>
      <c r="AC2318" s="99">
        <v>0</v>
      </c>
    </row>
    <row r="2319" spans="1:29" s="98" customFormat="1" x14ac:dyDescent="0.25">
      <c r="A2319" s="98" t="s">
        <v>15</v>
      </c>
      <c r="B2319" s="98" t="s">
        <v>238</v>
      </c>
      <c r="C2319" s="98" t="s">
        <v>298</v>
      </c>
      <c r="D2319" s="98" t="s">
        <v>281</v>
      </c>
      <c r="E2319" s="98" t="s">
        <v>282</v>
      </c>
      <c r="F2319" s="98" t="s">
        <v>280</v>
      </c>
      <c r="G2319" s="98" t="s">
        <v>273</v>
      </c>
      <c r="H2319" s="98" t="s">
        <v>275</v>
      </c>
      <c r="I2319" s="99">
        <f t="shared" si="90"/>
        <v>1.6843599999999967E-13</v>
      </c>
      <c r="J2319" s="99">
        <f t="shared" si="90"/>
        <v>7.581069999999996E-9</v>
      </c>
      <c r="K2319" s="99">
        <f t="shared" si="90"/>
        <v>5.2162399999999778E-8</v>
      </c>
      <c r="L2319" s="99">
        <f t="shared" si="90"/>
        <v>1.4265249999999983E-7</v>
      </c>
      <c r="M2319" s="99">
        <f t="shared" si="90"/>
        <v>3.0816549999999986E-7</v>
      </c>
      <c r="N2319" s="99">
        <f t="shared" si="89"/>
        <v>9.3410599999999702E-8</v>
      </c>
      <c r="O2319" s="99">
        <f t="shared" si="89"/>
        <v>5.1320299999999605E-8</v>
      </c>
      <c r="P2319" s="99">
        <f t="shared" si="89"/>
        <v>1.4587599999999986E-8</v>
      </c>
      <c r="Q2319" s="99">
        <f t="shared" si="89"/>
        <v>5.5417199999999663E-9</v>
      </c>
      <c r="R2319" s="99">
        <f t="shared" si="89"/>
        <v>2.2429699999999985E-9</v>
      </c>
      <c r="S2319" s="101"/>
      <c r="T2319" s="99">
        <v>4.1615402182699998E-17</v>
      </c>
      <c r="U2319" s="99">
        <v>1.8730513490299102E-12</v>
      </c>
      <c r="V2319" s="99">
        <v>1.28877392886014E-11</v>
      </c>
      <c r="W2319" s="99">
        <v>3.52450851354082E-11</v>
      </c>
      <c r="X2319" s="99">
        <v>7.6138303102263503E-11</v>
      </c>
      <c r="Y2319" s="99">
        <v>2.3078912388843901E-11</v>
      </c>
      <c r="Z2319" s="99">
        <v>1.26796820432497E-11</v>
      </c>
      <c r="AA2319" s="99">
        <v>3.6041513742926399E-12</v>
      </c>
      <c r="AB2319" s="99">
        <v>1.36919011721907E-12</v>
      </c>
      <c r="AC2319" s="99">
        <v>5.5416952809215802E-13</v>
      </c>
    </row>
    <row r="2320" spans="1:29" s="98" customFormat="1" x14ac:dyDescent="0.25">
      <c r="A2320" s="98" t="s">
        <v>15</v>
      </c>
      <c r="B2320" s="98" t="s">
        <v>238</v>
      </c>
      <c r="C2320" s="98" t="s">
        <v>298</v>
      </c>
      <c r="D2320" s="98" t="s">
        <v>281</v>
      </c>
      <c r="E2320" s="98" t="s">
        <v>282</v>
      </c>
      <c r="F2320" s="98" t="s">
        <v>280</v>
      </c>
      <c r="G2320" s="98" t="s">
        <v>273</v>
      </c>
      <c r="H2320" s="98" t="s">
        <v>276</v>
      </c>
      <c r="I2320" s="99">
        <f t="shared" si="90"/>
        <v>9.2540409999999846E-9</v>
      </c>
      <c r="J2320" s="99">
        <f t="shared" si="90"/>
        <v>1.3901379999999954E-6</v>
      </c>
      <c r="K2320" s="99">
        <f t="shared" si="90"/>
        <v>5.1011574999999627E-6</v>
      </c>
      <c r="L2320" s="99">
        <f t="shared" si="90"/>
        <v>9.7920844999999711E-6</v>
      </c>
      <c r="M2320" s="99">
        <f t="shared" si="90"/>
        <v>1.7905064999999963E-5</v>
      </c>
      <c r="N2320" s="99">
        <f t="shared" si="89"/>
        <v>5.6312494999999864E-6</v>
      </c>
      <c r="O2320" s="99">
        <f t="shared" si="89"/>
        <v>3.240447499999996E-6</v>
      </c>
      <c r="P2320" s="99">
        <f t="shared" si="89"/>
        <v>9.4388729999999954E-7</v>
      </c>
      <c r="Q2320" s="99">
        <f t="shared" si="89"/>
        <v>3.3179264999999959E-7</v>
      </c>
      <c r="R2320" s="99">
        <f t="shared" si="89"/>
        <v>1.141453499999997E-7</v>
      </c>
      <c r="S2320" s="101"/>
      <c r="T2320" s="99">
        <v>2.2863914960590098E-12</v>
      </c>
      <c r="U2320" s="99">
        <v>3.4346073261923899E-10</v>
      </c>
      <c r="V2320" s="99">
        <v>1.2603405504749301E-9</v>
      </c>
      <c r="W2320" s="99">
        <v>2.4193256469785698E-9</v>
      </c>
      <c r="X2320" s="99">
        <v>4.4237958695432403E-9</v>
      </c>
      <c r="Y2320" s="99">
        <v>1.39131012808205E-9</v>
      </c>
      <c r="Z2320" s="99">
        <v>8.0061581825990198E-10</v>
      </c>
      <c r="AA2320" s="99">
        <v>2.3320578501414702E-10</v>
      </c>
      <c r="AB2320" s="99">
        <v>8.19758517835488E-11</v>
      </c>
      <c r="AC2320" s="99">
        <v>2.8201837181689499E-11</v>
      </c>
    </row>
    <row r="2321" spans="1:29" s="98" customFormat="1" x14ac:dyDescent="0.25">
      <c r="A2321" s="98" t="s">
        <v>15</v>
      </c>
      <c r="B2321" s="98" t="s">
        <v>238</v>
      </c>
      <c r="C2321" s="98" t="s">
        <v>298</v>
      </c>
      <c r="D2321" s="98" t="s">
        <v>281</v>
      </c>
      <c r="E2321" s="98" t="s">
        <v>282</v>
      </c>
      <c r="F2321" s="98" t="s">
        <v>280</v>
      </c>
      <c r="G2321" s="98" t="s">
        <v>277</v>
      </c>
      <c r="H2321" s="98" t="s">
        <v>274</v>
      </c>
      <c r="I2321" s="99">
        <f t="shared" si="90"/>
        <v>3.7941691666666662E-9</v>
      </c>
      <c r="J2321" s="99">
        <f t="shared" si="90"/>
        <v>1.7654739166666667E-7</v>
      </c>
      <c r="K2321" s="99">
        <f t="shared" si="90"/>
        <v>3.5529474999999971E-7</v>
      </c>
      <c r="L2321" s="99">
        <f t="shared" si="90"/>
        <v>7.4854774999999715E-7</v>
      </c>
      <c r="M2321" s="99">
        <f t="shared" si="90"/>
        <v>1.1331942499999967E-6</v>
      </c>
      <c r="N2321" s="99">
        <f t="shared" si="89"/>
        <v>4.0319141666666676E-7</v>
      </c>
      <c r="O2321" s="99">
        <f t="shared" si="89"/>
        <v>2.9821411666666657E-7</v>
      </c>
      <c r="P2321" s="99">
        <f t="shared" si="89"/>
        <v>9.6953399999999937E-8</v>
      </c>
      <c r="Q2321" s="99">
        <f t="shared" si="89"/>
        <v>3.6179733333333307E-8</v>
      </c>
      <c r="R2321" s="99">
        <f t="shared" si="89"/>
        <v>1.3103526666666669E-8</v>
      </c>
      <c r="S2321" s="101"/>
      <c r="T2321" s="99">
        <v>9.3742356633993507E-13</v>
      </c>
      <c r="U2321" s="99">
        <v>4.3619479852970899E-11</v>
      </c>
      <c r="V2321" s="99">
        <v>8.7782504420978106E-11</v>
      </c>
      <c r="W2321" s="99">
        <v>1.8494333556487399E-10</v>
      </c>
      <c r="X2321" s="99">
        <v>2.7997776285872999E-10</v>
      </c>
      <c r="Y2321" s="99">
        <v>9.9616311009498797E-11</v>
      </c>
      <c r="Z2321" s="99">
        <v>7.3679619568512502E-11</v>
      </c>
      <c r="AA2321" s="99">
        <v>2.3954230295068699E-11</v>
      </c>
      <c r="AB2321" s="99">
        <v>8.9389094583670103E-12</v>
      </c>
      <c r="AC2321" s="99">
        <v>3.23748208367017E-12</v>
      </c>
    </row>
    <row r="2322" spans="1:29" s="98" customFormat="1" x14ac:dyDescent="0.25">
      <c r="A2322" s="98" t="s">
        <v>15</v>
      </c>
      <c r="B2322" s="98" t="s">
        <v>238</v>
      </c>
      <c r="C2322" s="98" t="s">
        <v>298</v>
      </c>
      <c r="D2322" s="98" t="s">
        <v>281</v>
      </c>
      <c r="E2322" s="98" t="s">
        <v>282</v>
      </c>
      <c r="F2322" s="98" t="s">
        <v>280</v>
      </c>
      <c r="G2322" s="98" t="s">
        <v>277</v>
      </c>
      <c r="H2322" s="98" t="s">
        <v>275</v>
      </c>
      <c r="I2322" s="99">
        <f t="shared" si="90"/>
        <v>4.0462241666666643E-9</v>
      </c>
      <c r="J2322" s="99">
        <f t="shared" si="90"/>
        <v>2.7609939999999983E-7</v>
      </c>
      <c r="K2322" s="99">
        <f t="shared" si="90"/>
        <v>8.0691624999999887E-7</v>
      </c>
      <c r="L2322" s="99">
        <f t="shared" si="90"/>
        <v>1.635736083333331E-6</v>
      </c>
      <c r="M2322" s="99">
        <f t="shared" si="90"/>
        <v>2.9162434999999978E-6</v>
      </c>
      <c r="N2322" s="99">
        <f t="shared" si="89"/>
        <v>9.4113474999999813E-7</v>
      </c>
      <c r="O2322" s="99">
        <f t="shared" si="89"/>
        <v>6.9649449999999998E-7</v>
      </c>
      <c r="P2322" s="99">
        <f t="shared" si="89"/>
        <v>1.9560685833333327E-7</v>
      </c>
      <c r="Q2322" s="99">
        <f t="shared" si="89"/>
        <v>6.8569266666666673E-8</v>
      </c>
      <c r="R2322" s="99">
        <f t="shared" si="89"/>
        <v>2.363888749999998E-8</v>
      </c>
      <c r="S2322" s="101"/>
      <c r="T2322" s="99">
        <v>9.9969867496968403E-13</v>
      </c>
      <c r="U2322" s="99">
        <v>6.8215747069522998E-11</v>
      </c>
      <c r="V2322" s="99">
        <v>1.99364413020412E-10</v>
      </c>
      <c r="W2322" s="99">
        <v>4.0414053392784899E-10</v>
      </c>
      <c r="X2322" s="99">
        <v>7.2051489061236801E-10</v>
      </c>
      <c r="Y2322" s="99">
        <v>2.3252571379850399E-10</v>
      </c>
      <c r="Z2322" s="99">
        <v>1.72082563914713E-10</v>
      </c>
      <c r="AA2322" s="99">
        <v>4.83284931916936E-11</v>
      </c>
      <c r="AB2322" s="99">
        <v>1.6941376010509299E-11</v>
      </c>
      <c r="AC2322" s="99">
        <v>5.8404486598120397E-12</v>
      </c>
    </row>
    <row r="2323" spans="1:29" s="98" customFormat="1" x14ac:dyDescent="0.25">
      <c r="A2323" s="98" t="s">
        <v>15</v>
      </c>
      <c r="B2323" s="98" t="s">
        <v>238</v>
      </c>
      <c r="C2323" s="98" t="s">
        <v>298</v>
      </c>
      <c r="D2323" s="98" t="s">
        <v>281</v>
      </c>
      <c r="E2323" s="98" t="s">
        <v>282</v>
      </c>
      <c r="F2323" s="98" t="s">
        <v>280</v>
      </c>
      <c r="G2323" s="98" t="s">
        <v>277</v>
      </c>
      <c r="H2323" s="98" t="s">
        <v>276</v>
      </c>
      <c r="I2323" s="99">
        <f t="shared" si="90"/>
        <v>4.4022924999999959E-9</v>
      </c>
      <c r="J2323" s="99">
        <f t="shared" si="90"/>
        <v>7.3396337499999661E-7</v>
      </c>
      <c r="K2323" s="99">
        <f t="shared" si="90"/>
        <v>4.1318422499999718E-6</v>
      </c>
      <c r="L2323" s="99">
        <f t="shared" si="90"/>
        <v>6.8574079166666565E-6</v>
      </c>
      <c r="M2323" s="99">
        <f t="shared" si="90"/>
        <v>1.2145560833333299E-5</v>
      </c>
      <c r="N2323" s="99">
        <f t="shared" si="89"/>
        <v>3.6070986666666685E-6</v>
      </c>
      <c r="O2323" s="99">
        <f t="shared" si="89"/>
        <v>1.4085551666666648E-6</v>
      </c>
      <c r="P2323" s="99">
        <f t="shared" si="89"/>
        <v>4.0521149999999704E-7</v>
      </c>
      <c r="Q2323" s="99">
        <f t="shared" si="89"/>
        <v>1.4996498333333324E-7</v>
      </c>
      <c r="R2323" s="99">
        <f t="shared" si="89"/>
        <v>5.3552824999999971E-8</v>
      </c>
      <c r="S2323" s="101"/>
      <c r="T2323" s="99">
        <v>1.0876723082558599E-12</v>
      </c>
      <c r="U2323" s="99">
        <v>1.81339980989793E-10</v>
      </c>
      <c r="V2323" s="99">
        <v>1.0208522939824101E-9</v>
      </c>
      <c r="W2323" s="99">
        <v>1.69425650325889E-9</v>
      </c>
      <c r="X2323" s="99">
        <v>3.0007979221402501E-9</v>
      </c>
      <c r="Y2323" s="99">
        <v>8.9120414713015401E-10</v>
      </c>
      <c r="Z2323" s="99">
        <v>3.4801105320331399E-10</v>
      </c>
      <c r="AA2323" s="99">
        <v>1.00115412035165E-10</v>
      </c>
      <c r="AB2323" s="99">
        <v>3.7051776904810002E-11</v>
      </c>
      <c r="AC2323" s="99">
        <v>1.32312709301738E-11</v>
      </c>
    </row>
    <row r="2324" spans="1:29" s="98" customFormat="1" x14ac:dyDescent="0.25">
      <c r="A2324" s="98" t="s">
        <v>15</v>
      </c>
      <c r="B2324" s="98" t="s">
        <v>238</v>
      </c>
      <c r="C2324" s="98" t="s">
        <v>298</v>
      </c>
      <c r="D2324" s="98" t="s">
        <v>281</v>
      </c>
      <c r="E2324" s="98" t="s">
        <v>282</v>
      </c>
      <c r="F2324" s="98" t="s">
        <v>280</v>
      </c>
      <c r="G2324" s="98" t="s">
        <v>278</v>
      </c>
      <c r="H2324" s="98" t="s">
        <v>274</v>
      </c>
      <c r="I2324" s="99">
        <f t="shared" si="90"/>
        <v>1.605225416666668E-9</v>
      </c>
      <c r="J2324" s="99">
        <f t="shared" si="90"/>
        <v>7.4693127243589897E-8</v>
      </c>
      <c r="K2324" s="99">
        <f t="shared" si="90"/>
        <v>1.5031700961538443E-7</v>
      </c>
      <c r="L2324" s="99">
        <f t="shared" si="90"/>
        <v>3.1669327884615282E-7</v>
      </c>
      <c r="M2324" s="99">
        <f t="shared" si="90"/>
        <v>4.7942833653846043E-7</v>
      </c>
      <c r="N2324" s="99">
        <f t="shared" si="89"/>
        <v>1.7058098397435913E-7</v>
      </c>
      <c r="O2324" s="99">
        <f t="shared" si="89"/>
        <v>1.2616751089743577E-7</v>
      </c>
      <c r="P2324" s="99">
        <f t="shared" si="89"/>
        <v>4.10187461538462E-8</v>
      </c>
      <c r="Q2324" s="99">
        <f t="shared" si="89"/>
        <v>1.5306810256410245E-8</v>
      </c>
      <c r="R2324" s="99">
        <f t="shared" si="89"/>
        <v>5.5437997435897396E-9</v>
      </c>
      <c r="S2324" s="101"/>
      <c r="T2324" s="99">
        <v>3.9660227806689601E-13</v>
      </c>
      <c r="U2324" s="99">
        <v>1.84543953224108E-11</v>
      </c>
      <c r="V2324" s="99">
        <v>3.7138751870413799E-11</v>
      </c>
      <c r="W2324" s="99">
        <v>7.8245257354369806E-11</v>
      </c>
      <c r="X2324" s="99">
        <v>1.18452130440232E-10</v>
      </c>
      <c r="Y2324" s="99">
        <v>4.2145362350172601E-11</v>
      </c>
      <c r="Z2324" s="99">
        <v>3.1172146740524498E-11</v>
      </c>
      <c r="AA2324" s="99">
        <v>1.0134482047913699E-11</v>
      </c>
      <c r="AB2324" s="99">
        <v>3.7818463093091197E-12</v>
      </c>
      <c r="AC2324" s="99">
        <v>1.36970395847584E-12</v>
      </c>
    </row>
    <row r="2325" spans="1:29" s="98" customFormat="1" x14ac:dyDescent="0.25">
      <c r="A2325" s="98" t="s">
        <v>15</v>
      </c>
      <c r="B2325" s="98" t="s">
        <v>238</v>
      </c>
      <c r="C2325" s="98" t="s">
        <v>298</v>
      </c>
      <c r="D2325" s="98" t="s">
        <v>281</v>
      </c>
      <c r="E2325" s="98" t="s">
        <v>282</v>
      </c>
      <c r="F2325" s="98" t="s">
        <v>280</v>
      </c>
      <c r="G2325" s="98" t="s">
        <v>278</v>
      </c>
      <c r="H2325" s="98" t="s">
        <v>275</v>
      </c>
      <c r="I2325" s="99">
        <f t="shared" si="90"/>
        <v>1.7118640705128196E-9</v>
      </c>
      <c r="J2325" s="99">
        <f t="shared" si="90"/>
        <v>1.1681128461538444E-7</v>
      </c>
      <c r="K2325" s="99">
        <f t="shared" si="90"/>
        <v>3.4138764423076888E-7</v>
      </c>
      <c r="L2325" s="99">
        <f t="shared" si="90"/>
        <v>6.9204218910256229E-7</v>
      </c>
      <c r="M2325" s="99">
        <f t="shared" si="90"/>
        <v>1.233795326923074E-6</v>
      </c>
      <c r="N2325" s="99">
        <f t="shared" ref="N2325:R2375" si="91">1000*98.96*Y2325/24.45</f>
        <v>3.9817239423076844E-7</v>
      </c>
      <c r="O2325" s="99">
        <f t="shared" si="91"/>
        <v>2.9467074999999989E-7</v>
      </c>
      <c r="P2325" s="99">
        <f t="shared" si="91"/>
        <v>8.2756747756410414E-8</v>
      </c>
      <c r="Q2325" s="99">
        <f t="shared" si="91"/>
        <v>2.9010074358974353E-8</v>
      </c>
      <c r="R2325" s="99">
        <f t="shared" si="91"/>
        <v>1.0001067788461542E-8</v>
      </c>
      <c r="S2325" s="101"/>
      <c r="T2325" s="99">
        <v>4.22949439410251E-13</v>
      </c>
      <c r="U2325" s="99">
        <v>2.8860508375567399E-11</v>
      </c>
      <c r="V2325" s="99">
        <v>8.4346482431712796E-11</v>
      </c>
      <c r="W2325" s="99">
        <v>1.70982533584859E-10</v>
      </c>
      <c r="X2325" s="99">
        <v>3.04833222951386E-10</v>
      </c>
      <c r="Y2325" s="99">
        <v>9.8376263530136302E-11</v>
      </c>
      <c r="Z2325" s="99">
        <v>7.2804161656224702E-11</v>
      </c>
      <c r="AA2325" s="99">
        <v>2.0446670196485799E-11</v>
      </c>
      <c r="AB2325" s="99">
        <v>7.1675052352154702E-12</v>
      </c>
      <c r="AC2325" s="99">
        <v>2.4709590483820198E-12</v>
      </c>
    </row>
    <row r="2326" spans="1:29" s="98" customFormat="1" x14ac:dyDescent="0.25">
      <c r="A2326" s="98" t="s">
        <v>15</v>
      </c>
      <c r="B2326" s="98" t="s">
        <v>238</v>
      </c>
      <c r="C2326" s="98" t="s">
        <v>298</v>
      </c>
      <c r="D2326" s="98" t="s">
        <v>281</v>
      </c>
      <c r="E2326" s="98" t="s">
        <v>282</v>
      </c>
      <c r="F2326" s="98" t="s">
        <v>280</v>
      </c>
      <c r="G2326" s="98" t="s">
        <v>278</v>
      </c>
      <c r="H2326" s="98" t="s">
        <v>276</v>
      </c>
      <c r="I2326" s="99">
        <f t="shared" ref="I2326:M2376" si="92">1000*98.96*T2326/24.45</f>
        <v>1.8625083653846147E-9</v>
      </c>
      <c r="J2326" s="99">
        <f t="shared" si="92"/>
        <v>3.1052296634615221E-7</v>
      </c>
      <c r="K2326" s="99">
        <f t="shared" si="92"/>
        <v>1.7480871057692204E-6</v>
      </c>
      <c r="L2326" s="99">
        <f t="shared" si="92"/>
        <v>2.9012110416666624E-6</v>
      </c>
      <c r="M2326" s="99">
        <f t="shared" si="92"/>
        <v>5.1385065064102381E-6</v>
      </c>
      <c r="N2326" s="99">
        <f t="shared" si="91"/>
        <v>1.5260802051282058E-6</v>
      </c>
      <c r="O2326" s="99">
        <f t="shared" si="91"/>
        <v>5.9592718589743323E-7</v>
      </c>
      <c r="P2326" s="99">
        <f t="shared" si="91"/>
        <v>1.7143563461538354E-7</v>
      </c>
      <c r="Q2326" s="99">
        <f t="shared" si="91"/>
        <v>6.3446723717948607E-8</v>
      </c>
      <c r="R2326" s="99">
        <f t="shared" si="91"/>
        <v>2.2656964423076914E-8</v>
      </c>
      <c r="S2326" s="101"/>
      <c r="T2326" s="99">
        <v>4.6016905349286405E-13</v>
      </c>
      <c r="U2326" s="99">
        <v>7.6720761187989306E-11</v>
      </c>
      <c r="V2326" s="99">
        <v>4.3189904745409698E-10</v>
      </c>
      <c r="W2326" s="99">
        <v>7.1680082830183803E-10</v>
      </c>
      <c r="X2326" s="99">
        <v>1.2695683516747201E-9</v>
      </c>
      <c r="Y2326" s="99">
        <v>3.7704790840121901E-10</v>
      </c>
      <c r="Z2326" s="99">
        <v>1.4723544558601701E-10</v>
      </c>
      <c r="AA2326" s="99">
        <v>4.2356520476416002E-11</v>
      </c>
      <c r="AB2326" s="99">
        <v>1.5675751767419599E-11</v>
      </c>
      <c r="AC2326" s="99">
        <v>5.5978453935350704E-12</v>
      </c>
    </row>
    <row r="2327" spans="1:29" s="98" customFormat="1" x14ac:dyDescent="0.25">
      <c r="A2327" s="98" t="s">
        <v>26</v>
      </c>
      <c r="B2327" s="98" t="s">
        <v>238</v>
      </c>
      <c r="C2327" s="98" t="s">
        <v>299</v>
      </c>
      <c r="D2327" s="98">
        <v>2015</v>
      </c>
      <c r="E2327" s="98">
        <v>2016</v>
      </c>
      <c r="F2327" s="98" t="s">
        <v>272</v>
      </c>
      <c r="G2327" s="98" t="s">
        <v>273</v>
      </c>
      <c r="H2327" s="98" t="s">
        <v>274</v>
      </c>
      <c r="I2327" s="99">
        <f t="shared" si="92"/>
        <v>0</v>
      </c>
      <c r="J2327" s="99">
        <f t="shared" si="92"/>
        <v>0</v>
      </c>
      <c r="K2327" s="99">
        <f t="shared" si="92"/>
        <v>0</v>
      </c>
      <c r="L2327" s="99">
        <f t="shared" si="92"/>
        <v>0</v>
      </c>
      <c r="M2327" s="99">
        <f t="shared" si="92"/>
        <v>0</v>
      </c>
      <c r="N2327" s="99">
        <f t="shared" si="91"/>
        <v>0</v>
      </c>
      <c r="O2327" s="99">
        <f t="shared" si="91"/>
        <v>0</v>
      </c>
      <c r="P2327" s="99">
        <f t="shared" si="91"/>
        <v>0</v>
      </c>
      <c r="Q2327" s="99">
        <f t="shared" si="91"/>
        <v>0</v>
      </c>
      <c r="R2327" s="99">
        <f t="shared" si="91"/>
        <v>0</v>
      </c>
      <c r="S2327" s="101"/>
      <c r="T2327" s="99">
        <v>0</v>
      </c>
      <c r="U2327" s="99">
        <v>0</v>
      </c>
      <c r="V2327" s="99">
        <v>0</v>
      </c>
      <c r="W2327" s="99">
        <v>0</v>
      </c>
      <c r="X2327" s="99">
        <v>0</v>
      </c>
      <c r="Y2327" s="99">
        <v>0</v>
      </c>
      <c r="Z2327" s="99">
        <v>0</v>
      </c>
      <c r="AA2327" s="99">
        <v>0</v>
      </c>
      <c r="AB2327" s="99">
        <v>0</v>
      </c>
      <c r="AC2327" s="99">
        <v>0</v>
      </c>
    </row>
    <row r="2328" spans="1:29" s="98" customFormat="1" x14ac:dyDescent="0.25">
      <c r="A2328" s="98" t="s">
        <v>26</v>
      </c>
      <c r="B2328" s="98" t="s">
        <v>238</v>
      </c>
      <c r="C2328" s="98" t="s">
        <v>299</v>
      </c>
      <c r="D2328" s="98">
        <v>2015</v>
      </c>
      <c r="E2328" s="98">
        <v>2016</v>
      </c>
      <c r="F2328" s="98" t="s">
        <v>272</v>
      </c>
      <c r="G2328" s="98" t="s">
        <v>273</v>
      </c>
      <c r="H2328" s="98" t="s">
        <v>275</v>
      </c>
      <c r="I2328" s="99">
        <f t="shared" si="92"/>
        <v>8.9853251533742342E-13</v>
      </c>
      <c r="J2328" s="99">
        <f t="shared" si="92"/>
        <v>5.5045235173824131E-8</v>
      </c>
      <c r="K2328" s="99">
        <f t="shared" si="92"/>
        <v>6.1521145194274024E-7</v>
      </c>
      <c r="L2328" s="99">
        <f t="shared" si="92"/>
        <v>2.0561014314928426E-6</v>
      </c>
      <c r="M2328" s="99">
        <f t="shared" si="92"/>
        <v>5.2212024539877306E-6</v>
      </c>
      <c r="N2328" s="99">
        <f t="shared" si="91"/>
        <v>8.9448507157464211E-7</v>
      </c>
      <c r="O2328" s="99">
        <f t="shared" si="91"/>
        <v>5.3831002044989777E-7</v>
      </c>
      <c r="P2328" s="99">
        <f t="shared" si="91"/>
        <v>2.1208605316973414E-7</v>
      </c>
      <c r="Q2328" s="99">
        <f t="shared" si="91"/>
        <v>1.3437513292433538E-7</v>
      </c>
      <c r="R2328" s="99">
        <f t="shared" si="91"/>
        <v>7.8115664621676902E-8</v>
      </c>
      <c r="S2328" s="101"/>
      <c r="T2328" s="99">
        <v>2.2200000000000001E-16</v>
      </c>
      <c r="U2328" s="99">
        <v>1.36E-11</v>
      </c>
      <c r="V2328" s="99">
        <v>1.5199999999999999E-10</v>
      </c>
      <c r="W2328" s="99">
        <v>5.08E-10</v>
      </c>
      <c r="X2328" s="99">
        <v>1.2900000000000001E-9</v>
      </c>
      <c r="Y2328" s="99">
        <v>2.2100000000000001E-10</v>
      </c>
      <c r="Z2328" s="99">
        <v>1.3300000000000001E-10</v>
      </c>
      <c r="AA2328" s="99">
        <v>5.2400000000000001E-11</v>
      </c>
      <c r="AB2328" s="99">
        <v>3.3199999999999999E-11</v>
      </c>
      <c r="AC2328" s="99">
        <v>1.9300000000000001E-11</v>
      </c>
    </row>
    <row r="2329" spans="1:29" s="98" customFormat="1" x14ac:dyDescent="0.25">
      <c r="A2329" s="98" t="s">
        <v>26</v>
      </c>
      <c r="B2329" s="98" t="s">
        <v>238</v>
      </c>
      <c r="C2329" s="98" t="s">
        <v>299</v>
      </c>
      <c r="D2329" s="98">
        <v>2015</v>
      </c>
      <c r="E2329" s="98">
        <v>2016</v>
      </c>
      <c r="F2329" s="98" t="s">
        <v>272</v>
      </c>
      <c r="G2329" s="98" t="s">
        <v>273</v>
      </c>
      <c r="H2329" s="98" t="s">
        <v>276</v>
      </c>
      <c r="I2329" s="99">
        <f t="shared" si="92"/>
        <v>2.8372580777096117E-8</v>
      </c>
      <c r="J2329" s="99">
        <f t="shared" si="92"/>
        <v>6.6378077709611455E-6</v>
      </c>
      <c r="K2329" s="99">
        <f t="shared" si="92"/>
        <v>4.8569325153374239E-5</v>
      </c>
      <c r="L2329" s="99">
        <f t="shared" si="92"/>
        <v>9.7138650306748478E-5</v>
      </c>
      <c r="M2329" s="99">
        <f t="shared" si="92"/>
        <v>2.3637071574642127E-4</v>
      </c>
      <c r="N2329" s="99">
        <f t="shared" si="91"/>
        <v>7.8520408997955011E-5</v>
      </c>
      <c r="O2329" s="99">
        <f t="shared" si="91"/>
        <v>4.978355828220859E-5</v>
      </c>
      <c r="P2329" s="99">
        <f t="shared" si="91"/>
        <v>2.2301415132924336E-5</v>
      </c>
      <c r="Q2329" s="99">
        <f t="shared" si="91"/>
        <v>1.1211419222903887E-5</v>
      </c>
      <c r="R2329" s="99">
        <f t="shared" si="91"/>
        <v>5.3831002044989766E-6</v>
      </c>
      <c r="S2329" s="101"/>
      <c r="T2329" s="99">
        <v>7.0100000000000002E-12</v>
      </c>
      <c r="U2329" s="99">
        <v>1.6399999999999999E-9</v>
      </c>
      <c r="V2329" s="99">
        <v>1.2E-8</v>
      </c>
      <c r="W2329" s="99">
        <v>2.4E-8</v>
      </c>
      <c r="X2329" s="99">
        <v>5.84E-8</v>
      </c>
      <c r="Y2329" s="99">
        <v>1.9399999999999998E-8</v>
      </c>
      <c r="Z2329" s="99">
        <v>1.2299999999999999E-8</v>
      </c>
      <c r="AA2329" s="99">
        <v>5.5100000000000002E-9</v>
      </c>
      <c r="AB2329" s="99">
        <v>2.7700000000000002E-9</v>
      </c>
      <c r="AC2329" s="99">
        <v>1.33E-9</v>
      </c>
    </row>
    <row r="2330" spans="1:29" s="98" customFormat="1" x14ac:dyDescent="0.25">
      <c r="A2330" s="98" t="s">
        <v>26</v>
      </c>
      <c r="B2330" s="98" t="s">
        <v>238</v>
      </c>
      <c r="C2330" s="98" t="s">
        <v>299</v>
      </c>
      <c r="D2330" s="98">
        <v>2015</v>
      </c>
      <c r="E2330" s="98">
        <v>2016</v>
      </c>
      <c r="F2330" s="98" t="s">
        <v>272</v>
      </c>
      <c r="G2330" s="98" t="s">
        <v>277</v>
      </c>
      <c r="H2330" s="98" t="s">
        <v>274</v>
      </c>
      <c r="I2330" s="99">
        <f t="shared" si="92"/>
        <v>5.747370143149285E-9</v>
      </c>
      <c r="J2330" s="99">
        <f t="shared" si="92"/>
        <v>9.1067484662576692E-7</v>
      </c>
      <c r="K2330" s="99">
        <f t="shared" si="92"/>
        <v>2.5134625766871169E-6</v>
      </c>
      <c r="L2330" s="99">
        <f t="shared" si="92"/>
        <v>1.1778061349693253E-5</v>
      </c>
      <c r="M2330" s="99">
        <f t="shared" si="92"/>
        <v>2.6713128834355829E-5</v>
      </c>
      <c r="N2330" s="99">
        <f t="shared" si="91"/>
        <v>5.302151329243354E-6</v>
      </c>
      <c r="O2330" s="99">
        <f t="shared" si="91"/>
        <v>4.1283926380368103E-6</v>
      </c>
      <c r="P2330" s="99">
        <f t="shared" si="91"/>
        <v>2.0358642126789368E-6</v>
      </c>
      <c r="Q2330" s="99">
        <f t="shared" si="91"/>
        <v>1.0240032719836401E-6</v>
      </c>
      <c r="R2330" s="99">
        <f t="shared" si="91"/>
        <v>4.6140858895705518E-7</v>
      </c>
      <c r="S2330" s="101"/>
      <c r="T2330" s="99">
        <v>1.42E-12</v>
      </c>
      <c r="U2330" s="99">
        <v>2.25E-10</v>
      </c>
      <c r="V2330" s="99">
        <v>6.2100000000000003E-10</v>
      </c>
      <c r="W2330" s="99">
        <v>2.9100000000000001E-9</v>
      </c>
      <c r="X2330" s="99">
        <v>6.6000000000000004E-9</v>
      </c>
      <c r="Y2330" s="99">
        <v>1.31E-9</v>
      </c>
      <c r="Z2330" s="99">
        <v>1.02E-9</v>
      </c>
      <c r="AA2330" s="99">
        <v>5.0300000000000002E-10</v>
      </c>
      <c r="AB2330" s="99">
        <v>2.5300000000000001E-10</v>
      </c>
      <c r="AC2330" s="99">
        <v>1.1399999999999999E-10</v>
      </c>
    </row>
    <row r="2331" spans="1:29" s="98" customFormat="1" x14ac:dyDescent="0.25">
      <c r="A2331" s="98" t="s">
        <v>26</v>
      </c>
      <c r="B2331" s="98" t="s">
        <v>238</v>
      </c>
      <c r="C2331" s="98" t="s">
        <v>299</v>
      </c>
      <c r="D2331" s="98">
        <v>2015</v>
      </c>
      <c r="E2331" s="98">
        <v>2016</v>
      </c>
      <c r="F2331" s="98" t="s">
        <v>272</v>
      </c>
      <c r="G2331" s="98" t="s">
        <v>277</v>
      </c>
      <c r="H2331" s="98" t="s">
        <v>275</v>
      </c>
      <c r="I2331" s="99">
        <f t="shared" si="92"/>
        <v>7.7306175869120659E-9</v>
      </c>
      <c r="J2331" s="99">
        <f t="shared" si="92"/>
        <v>1.3073243353783231E-6</v>
      </c>
      <c r="K2331" s="99">
        <f t="shared" si="92"/>
        <v>8.1758364008179971E-6</v>
      </c>
      <c r="L2331" s="99">
        <f t="shared" si="92"/>
        <v>1.7080212678936605E-5</v>
      </c>
      <c r="M2331" s="99">
        <f t="shared" si="92"/>
        <v>4.039348875255624E-5</v>
      </c>
      <c r="N2331" s="99">
        <f t="shared" si="91"/>
        <v>1.0766200408997953E-5</v>
      </c>
      <c r="O2331" s="99">
        <f t="shared" si="91"/>
        <v>6.2330633946830275E-6</v>
      </c>
      <c r="P2331" s="99">
        <f t="shared" si="91"/>
        <v>2.6672654396728016E-6</v>
      </c>
      <c r="Q2331" s="99">
        <f t="shared" si="91"/>
        <v>1.3397038854805727E-6</v>
      </c>
      <c r="R2331" s="99">
        <f t="shared" si="91"/>
        <v>6.1521145194274024E-7</v>
      </c>
      <c r="S2331" s="101"/>
      <c r="T2331" s="99">
        <v>1.9100000000000001E-12</v>
      </c>
      <c r="U2331" s="99">
        <v>3.2300000000000002E-10</v>
      </c>
      <c r="V2331" s="99">
        <v>2.0200000000000001E-9</v>
      </c>
      <c r="W2331" s="99">
        <v>4.2199999999999999E-9</v>
      </c>
      <c r="X2331" s="99">
        <v>9.9800000000000007E-9</v>
      </c>
      <c r="Y2331" s="99">
        <v>2.6599999999999999E-9</v>
      </c>
      <c r="Z2331" s="99">
        <v>1.5400000000000001E-9</v>
      </c>
      <c r="AA2331" s="99">
        <v>6.59E-10</v>
      </c>
      <c r="AB2331" s="99">
        <v>3.3099999999999999E-10</v>
      </c>
      <c r="AC2331" s="99">
        <v>1.5199999999999999E-10</v>
      </c>
    </row>
    <row r="2332" spans="1:29" s="98" customFormat="1" x14ac:dyDescent="0.25">
      <c r="A2332" s="98" t="s">
        <v>26</v>
      </c>
      <c r="B2332" s="98" t="s">
        <v>238</v>
      </c>
      <c r="C2332" s="98" t="s">
        <v>299</v>
      </c>
      <c r="D2332" s="98">
        <v>2015</v>
      </c>
      <c r="E2332" s="98">
        <v>2016</v>
      </c>
      <c r="F2332" s="98" t="s">
        <v>272</v>
      </c>
      <c r="G2332" s="98" t="s">
        <v>277</v>
      </c>
      <c r="H2332" s="98" t="s">
        <v>276</v>
      </c>
      <c r="I2332" s="99">
        <f t="shared" si="92"/>
        <v>1.2304229038854807E-8</v>
      </c>
      <c r="J2332" s="99">
        <f t="shared" si="92"/>
        <v>2.6025063394683024E-6</v>
      </c>
      <c r="K2332" s="99">
        <f t="shared" si="92"/>
        <v>2.3879918200408999E-5</v>
      </c>
      <c r="L2332" s="99">
        <f t="shared" si="92"/>
        <v>3.7115059304703482E-5</v>
      </c>
      <c r="M2332" s="99">
        <f t="shared" si="92"/>
        <v>8.5401063394683035E-5</v>
      </c>
      <c r="N2332" s="99">
        <f t="shared" si="91"/>
        <v>3.8329292433537833E-5</v>
      </c>
      <c r="O2332" s="99">
        <f t="shared" si="91"/>
        <v>1.5946928425357874E-5</v>
      </c>
      <c r="P2332" s="99">
        <f t="shared" si="91"/>
        <v>6.6782822085889572E-6</v>
      </c>
      <c r="Q2332" s="99">
        <f t="shared" si="91"/>
        <v>3.3512834355828223E-6</v>
      </c>
      <c r="R2332" s="99">
        <f t="shared" si="91"/>
        <v>1.457079754601227E-6</v>
      </c>
      <c r="S2332" s="101"/>
      <c r="T2332" s="99">
        <v>3.04E-12</v>
      </c>
      <c r="U2332" s="99">
        <v>6.4299999999999995E-10</v>
      </c>
      <c r="V2332" s="99">
        <v>5.8999999999999999E-9</v>
      </c>
      <c r="W2332" s="99">
        <v>9.1700000000000004E-9</v>
      </c>
      <c r="X2332" s="99">
        <v>2.11E-8</v>
      </c>
      <c r="Y2332" s="99">
        <v>9.4699999999999998E-9</v>
      </c>
      <c r="Z2332" s="99">
        <v>3.94E-9</v>
      </c>
      <c r="AA2332" s="99">
        <v>1.6500000000000001E-9</v>
      </c>
      <c r="AB2332" s="99">
        <v>8.2800000000000004E-10</v>
      </c>
      <c r="AC2332" s="99">
        <v>3.6E-10</v>
      </c>
    </row>
    <row r="2333" spans="1:29" s="98" customFormat="1" x14ac:dyDescent="0.25">
      <c r="A2333" s="98" t="s">
        <v>26</v>
      </c>
      <c r="B2333" s="98" t="s">
        <v>238</v>
      </c>
      <c r="C2333" s="98" t="s">
        <v>299</v>
      </c>
      <c r="D2333" s="98">
        <v>2015</v>
      </c>
      <c r="E2333" s="98">
        <v>2016</v>
      </c>
      <c r="F2333" s="98" t="s">
        <v>272</v>
      </c>
      <c r="G2333" s="98" t="s">
        <v>278</v>
      </c>
      <c r="H2333" s="98" t="s">
        <v>274</v>
      </c>
      <c r="I2333" s="99">
        <f t="shared" si="92"/>
        <v>2.4315796759477752E-9</v>
      </c>
      <c r="J2333" s="99">
        <f t="shared" si="92"/>
        <v>3.8528551203397836E-7</v>
      </c>
      <c r="K2333" s="99">
        <f t="shared" si="92"/>
        <v>1.0633880132137794E-6</v>
      </c>
      <c r="L2333" s="99">
        <f t="shared" si="92"/>
        <v>4.983025955639469E-6</v>
      </c>
      <c r="M2333" s="99">
        <f t="shared" si="92"/>
        <v>1.1301708352996687E-5</v>
      </c>
      <c r="N2333" s="99">
        <f t="shared" si="91"/>
        <v>2.2432178700644954E-6</v>
      </c>
      <c r="O2333" s="99">
        <f t="shared" si="91"/>
        <v>1.7466276545540367E-6</v>
      </c>
      <c r="P2333" s="99">
        <f t="shared" si="91"/>
        <v>8.6132716690262582E-7</v>
      </c>
      <c r="Q2333" s="99">
        <f t="shared" si="91"/>
        <v>4.3323215353154192E-7</v>
      </c>
      <c r="R2333" s="99">
        <f t="shared" si="91"/>
        <v>1.9521132609721554E-7</v>
      </c>
      <c r="S2333" s="101"/>
      <c r="T2333" s="99">
        <v>6.0076923076923099E-13</v>
      </c>
      <c r="U2333" s="99">
        <v>9.5192307692307706E-11</v>
      </c>
      <c r="V2333" s="99">
        <v>2.6273076923076902E-10</v>
      </c>
      <c r="W2333" s="99">
        <v>1.2311538461538501E-9</v>
      </c>
      <c r="X2333" s="99">
        <v>2.7923076923076901E-9</v>
      </c>
      <c r="Y2333" s="99">
        <v>5.5423076923076905E-10</v>
      </c>
      <c r="Z2333" s="99">
        <v>4.3153846153846201E-10</v>
      </c>
      <c r="AA2333" s="99">
        <v>2.1280769230769201E-10</v>
      </c>
      <c r="AB2333" s="99">
        <v>1.07038461538462E-10</v>
      </c>
      <c r="AC2333" s="99">
        <v>4.8230769230769202E-11</v>
      </c>
    </row>
    <row r="2334" spans="1:29" s="98" customFormat="1" x14ac:dyDescent="0.25">
      <c r="A2334" s="98" t="s">
        <v>26</v>
      </c>
      <c r="B2334" s="98" t="s">
        <v>238</v>
      </c>
      <c r="C2334" s="98" t="s">
        <v>299</v>
      </c>
      <c r="D2334" s="98">
        <v>2015</v>
      </c>
      <c r="E2334" s="98">
        <v>2016</v>
      </c>
      <c r="F2334" s="98" t="s">
        <v>272</v>
      </c>
      <c r="G2334" s="98" t="s">
        <v>278</v>
      </c>
      <c r="H2334" s="98" t="s">
        <v>275</v>
      </c>
      <c r="I2334" s="99">
        <f t="shared" si="92"/>
        <v>3.2706459021551041E-9</v>
      </c>
      <c r="J2334" s="99">
        <f t="shared" si="92"/>
        <v>5.5309875727544377E-7</v>
      </c>
      <c r="K2334" s="99">
        <f t="shared" si="92"/>
        <v>3.4590077080383848E-6</v>
      </c>
      <c r="L2334" s="99">
        <f t="shared" si="92"/>
        <v>7.226243825703967E-6</v>
      </c>
      <c r="M2334" s="99">
        <f t="shared" si="92"/>
        <v>1.7089552933773785E-5</v>
      </c>
      <c r="N2334" s="99">
        <f t="shared" si="91"/>
        <v>4.5549309422683841E-6</v>
      </c>
      <c r="O2334" s="99">
        <f t="shared" si="91"/>
        <v>2.6370652823658981E-6</v>
      </c>
      <c r="P2334" s="99">
        <f t="shared" si="91"/>
        <v>1.128458455246184E-6</v>
      </c>
      <c r="Q2334" s="99">
        <f t="shared" si="91"/>
        <v>5.6679779770332107E-7</v>
      </c>
      <c r="R2334" s="99">
        <f t="shared" si="91"/>
        <v>2.6028176812962088E-7</v>
      </c>
      <c r="S2334" s="101"/>
      <c r="T2334" s="99">
        <v>8.0807692307692298E-13</v>
      </c>
      <c r="U2334" s="99">
        <v>1.36653846153846E-10</v>
      </c>
      <c r="V2334" s="99">
        <v>8.5461538461538501E-10</v>
      </c>
      <c r="W2334" s="99">
        <v>1.78538461538462E-9</v>
      </c>
      <c r="X2334" s="99">
        <v>4.2223076923076903E-9</v>
      </c>
      <c r="Y2334" s="99">
        <v>1.12538461538462E-9</v>
      </c>
      <c r="Z2334" s="99">
        <v>6.5153846153846202E-10</v>
      </c>
      <c r="AA2334" s="99">
        <v>2.7880769230769199E-10</v>
      </c>
      <c r="AB2334" s="99">
        <v>1.4003846153846201E-10</v>
      </c>
      <c r="AC2334" s="99">
        <v>6.4307692307692299E-11</v>
      </c>
    </row>
    <row r="2335" spans="1:29" s="98" customFormat="1" x14ac:dyDescent="0.25">
      <c r="A2335" s="98" t="s">
        <v>26</v>
      </c>
      <c r="B2335" s="98" t="s">
        <v>238</v>
      </c>
      <c r="C2335" s="98" t="s">
        <v>299</v>
      </c>
      <c r="D2335" s="98">
        <v>2015</v>
      </c>
      <c r="E2335" s="98">
        <v>2016</v>
      </c>
      <c r="F2335" s="98" t="s">
        <v>272</v>
      </c>
      <c r="G2335" s="98" t="s">
        <v>278</v>
      </c>
      <c r="H2335" s="98" t="s">
        <v>276</v>
      </c>
      <c r="I2335" s="99">
        <f t="shared" si="92"/>
        <v>5.2056353625924335E-9</v>
      </c>
      <c r="J2335" s="99">
        <f t="shared" si="92"/>
        <v>1.1010603743904375E-6</v>
      </c>
      <c r="K2335" s="99">
        <f t="shared" si="92"/>
        <v>1.0103042315557667E-5</v>
      </c>
      <c r="L2335" s="99">
        <f t="shared" si="92"/>
        <v>1.5702525090451453E-5</v>
      </c>
      <c r="M2335" s="99">
        <f t="shared" si="92"/>
        <v>3.6131219128519756E-5</v>
      </c>
      <c r="N2335" s="99">
        <f t="shared" si="91"/>
        <v>1.621623910649677E-5</v>
      </c>
      <c r="O2335" s="99">
        <f t="shared" si="91"/>
        <v>6.7467774107283428E-6</v>
      </c>
      <c r="P2335" s="99">
        <f t="shared" si="91"/>
        <v>2.8254270882491743E-6</v>
      </c>
      <c r="Q2335" s="99">
        <f t="shared" si="91"/>
        <v>1.4178506842850389E-6</v>
      </c>
      <c r="R2335" s="99">
        <f t="shared" si="91"/>
        <v>6.164568192543641E-7</v>
      </c>
      <c r="S2335" s="101"/>
      <c r="T2335" s="99">
        <v>1.28615384615385E-12</v>
      </c>
      <c r="U2335" s="99">
        <v>2.7203846153846199E-10</v>
      </c>
      <c r="V2335" s="99">
        <v>2.4961538461538499E-9</v>
      </c>
      <c r="W2335" s="99">
        <v>3.8796153846153799E-9</v>
      </c>
      <c r="X2335" s="99">
        <v>8.9269230769230801E-9</v>
      </c>
      <c r="Y2335" s="99">
        <v>4.0065384615384598E-9</v>
      </c>
      <c r="Z2335" s="99">
        <v>1.66692307692308E-9</v>
      </c>
      <c r="AA2335" s="99">
        <v>6.9807692307692304E-10</v>
      </c>
      <c r="AB2335" s="99">
        <v>3.50307692307692E-10</v>
      </c>
      <c r="AC2335" s="99">
        <v>1.5230769230769201E-10</v>
      </c>
    </row>
    <row r="2336" spans="1:29" s="98" customFormat="1" x14ac:dyDescent="0.25">
      <c r="A2336" s="98" t="s">
        <v>26</v>
      </c>
      <c r="B2336" s="98" t="s">
        <v>238</v>
      </c>
      <c r="C2336" s="98" t="s">
        <v>299</v>
      </c>
      <c r="D2336" s="98">
        <v>2015</v>
      </c>
      <c r="E2336" s="98">
        <v>2016</v>
      </c>
      <c r="F2336" s="98" t="s">
        <v>279</v>
      </c>
      <c r="G2336" s="98" t="s">
        <v>273</v>
      </c>
      <c r="H2336" s="98" t="s">
        <v>274</v>
      </c>
      <c r="I2336" s="99">
        <f t="shared" si="92"/>
        <v>0</v>
      </c>
      <c r="J2336" s="99">
        <f t="shared" si="92"/>
        <v>0</v>
      </c>
      <c r="K2336" s="99">
        <f t="shared" si="92"/>
        <v>0</v>
      </c>
      <c r="L2336" s="99">
        <f t="shared" si="92"/>
        <v>0</v>
      </c>
      <c r="M2336" s="99">
        <f t="shared" si="92"/>
        <v>0</v>
      </c>
      <c r="N2336" s="99">
        <f t="shared" si="91"/>
        <v>0</v>
      </c>
      <c r="O2336" s="99">
        <f t="shared" si="91"/>
        <v>0</v>
      </c>
      <c r="P2336" s="99">
        <f t="shared" si="91"/>
        <v>0</v>
      </c>
      <c r="Q2336" s="99">
        <f t="shared" si="91"/>
        <v>0</v>
      </c>
      <c r="R2336" s="99">
        <f t="shared" si="91"/>
        <v>0</v>
      </c>
      <c r="S2336" s="101"/>
      <c r="T2336" s="99">
        <v>0</v>
      </c>
      <c r="U2336" s="99">
        <v>0</v>
      </c>
      <c r="V2336" s="99">
        <v>0</v>
      </c>
      <c r="W2336" s="99">
        <v>0</v>
      </c>
      <c r="X2336" s="99">
        <v>0</v>
      </c>
      <c r="Y2336" s="99">
        <v>0</v>
      </c>
      <c r="Z2336" s="99">
        <v>0</v>
      </c>
      <c r="AA2336" s="99">
        <v>0</v>
      </c>
      <c r="AB2336" s="99">
        <v>0</v>
      </c>
      <c r="AC2336" s="99">
        <v>0</v>
      </c>
    </row>
    <row r="2337" spans="1:29" s="98" customFormat="1" x14ac:dyDescent="0.25">
      <c r="A2337" s="98" t="s">
        <v>26</v>
      </c>
      <c r="B2337" s="98" t="s">
        <v>238</v>
      </c>
      <c r="C2337" s="98" t="s">
        <v>299</v>
      </c>
      <c r="D2337" s="98">
        <v>2015</v>
      </c>
      <c r="E2337" s="98">
        <v>2016</v>
      </c>
      <c r="F2337" s="98" t="s">
        <v>279</v>
      </c>
      <c r="G2337" s="98" t="s">
        <v>273</v>
      </c>
      <c r="H2337" s="98" t="s">
        <v>275</v>
      </c>
      <c r="I2337" s="99">
        <f t="shared" si="92"/>
        <v>0</v>
      </c>
      <c r="J2337" s="99">
        <f t="shared" si="92"/>
        <v>0</v>
      </c>
      <c r="K2337" s="99">
        <f t="shared" si="92"/>
        <v>0</v>
      </c>
      <c r="L2337" s="99">
        <f t="shared" si="92"/>
        <v>0</v>
      </c>
      <c r="M2337" s="99">
        <f t="shared" si="92"/>
        <v>0</v>
      </c>
      <c r="N2337" s="99">
        <f t="shared" si="91"/>
        <v>0</v>
      </c>
      <c r="O2337" s="99">
        <f t="shared" si="91"/>
        <v>0</v>
      </c>
      <c r="P2337" s="99">
        <f t="shared" si="91"/>
        <v>0</v>
      </c>
      <c r="Q2337" s="99">
        <f t="shared" si="91"/>
        <v>0</v>
      </c>
      <c r="R2337" s="99">
        <f t="shared" si="91"/>
        <v>0</v>
      </c>
      <c r="S2337" s="101"/>
      <c r="T2337" s="99">
        <v>0</v>
      </c>
      <c r="U2337" s="99">
        <v>0</v>
      </c>
      <c r="V2337" s="99">
        <v>0</v>
      </c>
      <c r="W2337" s="99">
        <v>0</v>
      </c>
      <c r="X2337" s="99">
        <v>0</v>
      </c>
      <c r="Y2337" s="99">
        <v>0</v>
      </c>
      <c r="Z2337" s="99">
        <v>0</v>
      </c>
      <c r="AA2337" s="99">
        <v>0</v>
      </c>
      <c r="AB2337" s="99">
        <v>0</v>
      </c>
      <c r="AC2337" s="99">
        <v>0</v>
      </c>
    </row>
    <row r="2338" spans="1:29" s="98" customFormat="1" x14ac:dyDescent="0.25">
      <c r="A2338" s="98" t="s">
        <v>26</v>
      </c>
      <c r="B2338" s="98" t="s">
        <v>238</v>
      </c>
      <c r="C2338" s="98" t="s">
        <v>299</v>
      </c>
      <c r="D2338" s="98">
        <v>2015</v>
      </c>
      <c r="E2338" s="98">
        <v>2016</v>
      </c>
      <c r="F2338" s="98" t="s">
        <v>279</v>
      </c>
      <c r="G2338" s="98" t="s">
        <v>273</v>
      </c>
      <c r="H2338" s="98" t="s">
        <v>276</v>
      </c>
      <c r="I2338" s="99">
        <f t="shared" si="92"/>
        <v>0</v>
      </c>
      <c r="J2338" s="99">
        <f t="shared" si="92"/>
        <v>0</v>
      </c>
      <c r="K2338" s="99">
        <f t="shared" si="92"/>
        <v>0</v>
      </c>
      <c r="L2338" s="99">
        <f t="shared" si="92"/>
        <v>0</v>
      </c>
      <c r="M2338" s="99">
        <f t="shared" si="92"/>
        <v>0</v>
      </c>
      <c r="N2338" s="99">
        <f t="shared" si="91"/>
        <v>0</v>
      </c>
      <c r="O2338" s="99">
        <f t="shared" si="91"/>
        <v>0</v>
      </c>
      <c r="P2338" s="99">
        <f t="shared" si="91"/>
        <v>0</v>
      </c>
      <c r="Q2338" s="99">
        <f t="shared" si="91"/>
        <v>0</v>
      </c>
      <c r="R2338" s="99">
        <f t="shared" si="91"/>
        <v>0</v>
      </c>
      <c r="S2338" s="101"/>
      <c r="T2338" s="99">
        <v>0</v>
      </c>
      <c r="U2338" s="99">
        <v>0</v>
      </c>
      <c r="V2338" s="99">
        <v>0</v>
      </c>
      <c r="W2338" s="99">
        <v>0</v>
      </c>
      <c r="X2338" s="99">
        <v>0</v>
      </c>
      <c r="Y2338" s="99">
        <v>0</v>
      </c>
      <c r="Z2338" s="99">
        <v>0</v>
      </c>
      <c r="AA2338" s="99">
        <v>0</v>
      </c>
      <c r="AB2338" s="99">
        <v>0</v>
      </c>
      <c r="AC2338" s="99">
        <v>0</v>
      </c>
    </row>
    <row r="2339" spans="1:29" s="98" customFormat="1" x14ac:dyDescent="0.25">
      <c r="A2339" s="98" t="s">
        <v>26</v>
      </c>
      <c r="B2339" s="98" t="s">
        <v>238</v>
      </c>
      <c r="C2339" s="98" t="s">
        <v>299</v>
      </c>
      <c r="D2339" s="98">
        <v>2015</v>
      </c>
      <c r="E2339" s="98">
        <v>2016</v>
      </c>
      <c r="F2339" s="98" t="s">
        <v>279</v>
      </c>
      <c r="G2339" s="98" t="s">
        <v>277</v>
      </c>
      <c r="H2339" s="98" t="s">
        <v>274</v>
      </c>
      <c r="I2339" s="99">
        <f t="shared" si="92"/>
        <v>0</v>
      </c>
      <c r="J2339" s="99">
        <f t="shared" si="92"/>
        <v>0</v>
      </c>
      <c r="K2339" s="99">
        <f t="shared" si="92"/>
        <v>0</v>
      </c>
      <c r="L2339" s="99">
        <f t="shared" si="92"/>
        <v>0</v>
      </c>
      <c r="M2339" s="99">
        <f t="shared" si="92"/>
        <v>0</v>
      </c>
      <c r="N2339" s="99">
        <f t="shared" si="91"/>
        <v>0</v>
      </c>
      <c r="O2339" s="99">
        <f t="shared" si="91"/>
        <v>0</v>
      </c>
      <c r="P2339" s="99">
        <f t="shared" si="91"/>
        <v>0</v>
      </c>
      <c r="Q2339" s="99">
        <f t="shared" si="91"/>
        <v>0</v>
      </c>
      <c r="R2339" s="99">
        <f t="shared" si="91"/>
        <v>0</v>
      </c>
      <c r="S2339" s="101"/>
      <c r="T2339" s="99">
        <v>0</v>
      </c>
      <c r="U2339" s="99">
        <v>0</v>
      </c>
      <c r="V2339" s="99">
        <v>0</v>
      </c>
      <c r="W2339" s="99">
        <v>0</v>
      </c>
      <c r="X2339" s="99">
        <v>0</v>
      </c>
      <c r="Y2339" s="99">
        <v>0</v>
      </c>
      <c r="Z2339" s="99">
        <v>0</v>
      </c>
      <c r="AA2339" s="99">
        <v>0</v>
      </c>
      <c r="AB2339" s="99">
        <v>0</v>
      </c>
      <c r="AC2339" s="99">
        <v>0</v>
      </c>
    </row>
    <row r="2340" spans="1:29" s="98" customFormat="1" x14ac:dyDescent="0.25">
      <c r="A2340" s="98" t="s">
        <v>26</v>
      </c>
      <c r="B2340" s="98" t="s">
        <v>238</v>
      </c>
      <c r="C2340" s="98" t="s">
        <v>299</v>
      </c>
      <c r="D2340" s="98">
        <v>2015</v>
      </c>
      <c r="E2340" s="98">
        <v>2016</v>
      </c>
      <c r="F2340" s="98" t="s">
        <v>279</v>
      </c>
      <c r="G2340" s="98" t="s">
        <v>277</v>
      </c>
      <c r="H2340" s="98" t="s">
        <v>275</v>
      </c>
      <c r="I2340" s="99">
        <f t="shared" si="92"/>
        <v>0</v>
      </c>
      <c r="J2340" s="99">
        <f t="shared" si="92"/>
        <v>0</v>
      </c>
      <c r="K2340" s="99">
        <f t="shared" si="92"/>
        <v>0</v>
      </c>
      <c r="L2340" s="99">
        <f t="shared" si="92"/>
        <v>0</v>
      </c>
      <c r="M2340" s="99">
        <f t="shared" si="92"/>
        <v>0</v>
      </c>
      <c r="N2340" s="99">
        <f t="shared" si="91"/>
        <v>0</v>
      </c>
      <c r="O2340" s="99">
        <f t="shared" si="91"/>
        <v>0</v>
      </c>
      <c r="P2340" s="99">
        <f t="shared" si="91"/>
        <v>0</v>
      </c>
      <c r="Q2340" s="99">
        <f t="shared" si="91"/>
        <v>0</v>
      </c>
      <c r="R2340" s="99">
        <f t="shared" si="91"/>
        <v>0</v>
      </c>
      <c r="S2340" s="101"/>
      <c r="T2340" s="99">
        <v>0</v>
      </c>
      <c r="U2340" s="99">
        <v>0</v>
      </c>
      <c r="V2340" s="99">
        <v>0</v>
      </c>
      <c r="W2340" s="99">
        <v>0</v>
      </c>
      <c r="X2340" s="99">
        <v>0</v>
      </c>
      <c r="Y2340" s="99">
        <v>0</v>
      </c>
      <c r="Z2340" s="99">
        <v>0</v>
      </c>
      <c r="AA2340" s="99">
        <v>0</v>
      </c>
      <c r="AB2340" s="99">
        <v>0</v>
      </c>
      <c r="AC2340" s="99">
        <v>0</v>
      </c>
    </row>
    <row r="2341" spans="1:29" s="98" customFormat="1" x14ac:dyDescent="0.25">
      <c r="A2341" s="98" t="s">
        <v>26</v>
      </c>
      <c r="B2341" s="98" t="s">
        <v>238</v>
      </c>
      <c r="C2341" s="98" t="s">
        <v>299</v>
      </c>
      <c r="D2341" s="98">
        <v>2015</v>
      </c>
      <c r="E2341" s="98">
        <v>2016</v>
      </c>
      <c r="F2341" s="98" t="s">
        <v>279</v>
      </c>
      <c r="G2341" s="98" t="s">
        <v>277</v>
      </c>
      <c r="H2341" s="98" t="s">
        <v>276</v>
      </c>
      <c r="I2341" s="99">
        <f t="shared" si="92"/>
        <v>0</v>
      </c>
      <c r="J2341" s="99">
        <f t="shared" si="92"/>
        <v>0</v>
      </c>
      <c r="K2341" s="99">
        <f t="shared" si="92"/>
        <v>0</v>
      </c>
      <c r="L2341" s="99">
        <f t="shared" si="92"/>
        <v>0</v>
      </c>
      <c r="M2341" s="99">
        <f t="shared" si="92"/>
        <v>0</v>
      </c>
      <c r="N2341" s="99">
        <f t="shared" si="91"/>
        <v>0</v>
      </c>
      <c r="O2341" s="99">
        <f t="shared" si="91"/>
        <v>0</v>
      </c>
      <c r="P2341" s="99">
        <f t="shared" si="91"/>
        <v>0</v>
      </c>
      <c r="Q2341" s="99">
        <f t="shared" si="91"/>
        <v>0</v>
      </c>
      <c r="R2341" s="99">
        <f t="shared" si="91"/>
        <v>0</v>
      </c>
      <c r="S2341" s="101"/>
      <c r="T2341" s="99">
        <v>0</v>
      </c>
      <c r="U2341" s="99">
        <v>0</v>
      </c>
      <c r="V2341" s="99">
        <v>0</v>
      </c>
      <c r="W2341" s="99">
        <v>0</v>
      </c>
      <c r="X2341" s="99">
        <v>0</v>
      </c>
      <c r="Y2341" s="99">
        <v>0</v>
      </c>
      <c r="Z2341" s="99">
        <v>0</v>
      </c>
      <c r="AA2341" s="99">
        <v>0</v>
      </c>
      <c r="AB2341" s="99">
        <v>0</v>
      </c>
      <c r="AC2341" s="99">
        <v>0</v>
      </c>
    </row>
    <row r="2342" spans="1:29" s="98" customFormat="1" x14ac:dyDescent="0.25">
      <c r="A2342" s="98" t="s">
        <v>26</v>
      </c>
      <c r="B2342" s="98" t="s">
        <v>238</v>
      </c>
      <c r="C2342" s="98" t="s">
        <v>299</v>
      </c>
      <c r="D2342" s="98">
        <v>2015</v>
      </c>
      <c r="E2342" s="98">
        <v>2016</v>
      </c>
      <c r="F2342" s="98" t="s">
        <v>279</v>
      </c>
      <c r="G2342" s="98" t="s">
        <v>278</v>
      </c>
      <c r="H2342" s="98" t="s">
        <v>274</v>
      </c>
      <c r="I2342" s="99">
        <f t="shared" si="92"/>
        <v>0</v>
      </c>
      <c r="J2342" s="99">
        <f t="shared" si="92"/>
        <v>0</v>
      </c>
      <c r="K2342" s="99">
        <f t="shared" si="92"/>
        <v>0</v>
      </c>
      <c r="L2342" s="99">
        <f t="shared" si="92"/>
        <v>0</v>
      </c>
      <c r="M2342" s="99">
        <f t="shared" si="92"/>
        <v>0</v>
      </c>
      <c r="N2342" s="99">
        <f t="shared" si="91"/>
        <v>0</v>
      </c>
      <c r="O2342" s="99">
        <f t="shared" si="91"/>
        <v>0</v>
      </c>
      <c r="P2342" s="99">
        <f t="shared" si="91"/>
        <v>0</v>
      </c>
      <c r="Q2342" s="99">
        <f t="shared" si="91"/>
        <v>0</v>
      </c>
      <c r="R2342" s="99">
        <f t="shared" si="91"/>
        <v>0</v>
      </c>
      <c r="S2342" s="101"/>
      <c r="T2342" s="99">
        <v>0</v>
      </c>
      <c r="U2342" s="99">
        <v>0</v>
      </c>
      <c r="V2342" s="99">
        <v>0</v>
      </c>
      <c r="W2342" s="99">
        <v>0</v>
      </c>
      <c r="X2342" s="99">
        <v>0</v>
      </c>
      <c r="Y2342" s="99">
        <v>0</v>
      </c>
      <c r="Z2342" s="99">
        <v>0</v>
      </c>
      <c r="AA2342" s="99">
        <v>0</v>
      </c>
      <c r="AB2342" s="99">
        <v>0</v>
      </c>
      <c r="AC2342" s="99">
        <v>0</v>
      </c>
    </row>
    <row r="2343" spans="1:29" s="98" customFormat="1" x14ac:dyDescent="0.25">
      <c r="A2343" s="98" t="s">
        <v>26</v>
      </c>
      <c r="B2343" s="98" t="s">
        <v>238</v>
      </c>
      <c r="C2343" s="98" t="s">
        <v>299</v>
      </c>
      <c r="D2343" s="98">
        <v>2015</v>
      </c>
      <c r="E2343" s="98">
        <v>2016</v>
      </c>
      <c r="F2343" s="98" t="s">
        <v>279</v>
      </c>
      <c r="G2343" s="98" t="s">
        <v>278</v>
      </c>
      <c r="H2343" s="98" t="s">
        <v>275</v>
      </c>
      <c r="I2343" s="99">
        <f t="shared" si="92"/>
        <v>0</v>
      </c>
      <c r="J2343" s="99">
        <f t="shared" si="92"/>
        <v>0</v>
      </c>
      <c r="K2343" s="99">
        <f t="shared" si="92"/>
        <v>0</v>
      </c>
      <c r="L2343" s="99">
        <f t="shared" si="92"/>
        <v>0</v>
      </c>
      <c r="M2343" s="99">
        <f t="shared" si="92"/>
        <v>0</v>
      </c>
      <c r="N2343" s="99">
        <f t="shared" si="91"/>
        <v>0</v>
      </c>
      <c r="O2343" s="99">
        <f t="shared" si="91"/>
        <v>0</v>
      </c>
      <c r="P2343" s="99">
        <f t="shared" si="91"/>
        <v>0</v>
      </c>
      <c r="Q2343" s="99">
        <f t="shared" si="91"/>
        <v>0</v>
      </c>
      <c r="R2343" s="99">
        <f t="shared" si="91"/>
        <v>0</v>
      </c>
      <c r="S2343" s="101"/>
      <c r="T2343" s="99">
        <v>0</v>
      </c>
      <c r="U2343" s="99">
        <v>0</v>
      </c>
      <c r="V2343" s="99">
        <v>0</v>
      </c>
      <c r="W2343" s="99">
        <v>0</v>
      </c>
      <c r="X2343" s="99">
        <v>0</v>
      </c>
      <c r="Y2343" s="99">
        <v>0</v>
      </c>
      <c r="Z2343" s="99">
        <v>0</v>
      </c>
      <c r="AA2343" s="99">
        <v>0</v>
      </c>
      <c r="AB2343" s="99">
        <v>0</v>
      </c>
      <c r="AC2343" s="99">
        <v>0</v>
      </c>
    </row>
    <row r="2344" spans="1:29" s="98" customFormat="1" x14ac:dyDescent="0.25">
      <c r="A2344" s="98" t="s">
        <v>26</v>
      </c>
      <c r="B2344" s="98" t="s">
        <v>238</v>
      </c>
      <c r="C2344" s="98" t="s">
        <v>299</v>
      </c>
      <c r="D2344" s="98">
        <v>2015</v>
      </c>
      <c r="E2344" s="98">
        <v>2016</v>
      </c>
      <c r="F2344" s="98" t="s">
        <v>279</v>
      </c>
      <c r="G2344" s="98" t="s">
        <v>278</v>
      </c>
      <c r="H2344" s="98" t="s">
        <v>276</v>
      </c>
      <c r="I2344" s="99">
        <f t="shared" si="92"/>
        <v>0</v>
      </c>
      <c r="J2344" s="99">
        <f t="shared" si="92"/>
        <v>0</v>
      </c>
      <c r="K2344" s="99">
        <f t="shared" si="92"/>
        <v>0</v>
      </c>
      <c r="L2344" s="99">
        <f t="shared" si="92"/>
        <v>0</v>
      </c>
      <c r="M2344" s="99">
        <f t="shared" si="92"/>
        <v>0</v>
      </c>
      <c r="N2344" s="99">
        <f t="shared" si="91"/>
        <v>0</v>
      </c>
      <c r="O2344" s="99">
        <f t="shared" si="91"/>
        <v>0</v>
      </c>
      <c r="P2344" s="99">
        <f t="shared" si="91"/>
        <v>0</v>
      </c>
      <c r="Q2344" s="99">
        <f t="shared" si="91"/>
        <v>0</v>
      </c>
      <c r="R2344" s="99">
        <f t="shared" si="91"/>
        <v>0</v>
      </c>
      <c r="S2344" s="101"/>
      <c r="T2344" s="99">
        <v>0</v>
      </c>
      <c r="U2344" s="99">
        <v>0</v>
      </c>
      <c r="V2344" s="99">
        <v>0</v>
      </c>
      <c r="W2344" s="99">
        <v>0</v>
      </c>
      <c r="X2344" s="99">
        <v>0</v>
      </c>
      <c r="Y2344" s="99">
        <v>0</v>
      </c>
      <c r="Z2344" s="99">
        <v>0</v>
      </c>
      <c r="AA2344" s="99">
        <v>0</v>
      </c>
      <c r="AB2344" s="99">
        <v>0</v>
      </c>
      <c r="AC2344" s="99">
        <v>0</v>
      </c>
    </row>
    <row r="2345" spans="1:29" s="98" customFormat="1" x14ac:dyDescent="0.25">
      <c r="A2345" s="98" t="s">
        <v>26</v>
      </c>
      <c r="B2345" s="98" t="s">
        <v>238</v>
      </c>
      <c r="C2345" s="98" t="s">
        <v>299</v>
      </c>
      <c r="D2345" s="98">
        <v>2015</v>
      </c>
      <c r="E2345" s="98">
        <v>2016</v>
      </c>
      <c r="F2345" s="98" t="s">
        <v>280</v>
      </c>
      <c r="G2345" s="98" t="s">
        <v>273</v>
      </c>
      <c r="H2345" s="98" t="s">
        <v>274</v>
      </c>
      <c r="I2345" s="99">
        <f t="shared" si="92"/>
        <v>0</v>
      </c>
      <c r="J2345" s="99">
        <f t="shared" si="92"/>
        <v>0</v>
      </c>
      <c r="K2345" s="99">
        <f t="shared" si="92"/>
        <v>0</v>
      </c>
      <c r="L2345" s="99">
        <f t="shared" si="92"/>
        <v>0</v>
      </c>
      <c r="M2345" s="99">
        <f t="shared" si="92"/>
        <v>0</v>
      </c>
      <c r="N2345" s="99">
        <f t="shared" si="91"/>
        <v>0</v>
      </c>
      <c r="O2345" s="99">
        <f t="shared" si="91"/>
        <v>0</v>
      </c>
      <c r="P2345" s="99">
        <f t="shared" si="91"/>
        <v>0</v>
      </c>
      <c r="Q2345" s="99">
        <f t="shared" si="91"/>
        <v>0</v>
      </c>
      <c r="R2345" s="99">
        <f t="shared" si="91"/>
        <v>0</v>
      </c>
      <c r="S2345" s="101"/>
      <c r="T2345" s="99">
        <v>0</v>
      </c>
      <c r="U2345" s="99">
        <v>0</v>
      </c>
      <c r="V2345" s="99">
        <v>0</v>
      </c>
      <c r="W2345" s="99">
        <v>0</v>
      </c>
      <c r="X2345" s="99">
        <v>0</v>
      </c>
      <c r="Y2345" s="99">
        <v>0</v>
      </c>
      <c r="Z2345" s="99">
        <v>0</v>
      </c>
      <c r="AA2345" s="99">
        <v>0</v>
      </c>
      <c r="AB2345" s="99">
        <v>0</v>
      </c>
      <c r="AC2345" s="99">
        <v>0</v>
      </c>
    </row>
    <row r="2346" spans="1:29" s="98" customFormat="1" x14ac:dyDescent="0.25">
      <c r="A2346" s="98" t="s">
        <v>26</v>
      </c>
      <c r="B2346" s="98" t="s">
        <v>238</v>
      </c>
      <c r="C2346" s="98" t="s">
        <v>299</v>
      </c>
      <c r="D2346" s="98">
        <v>2015</v>
      </c>
      <c r="E2346" s="98">
        <v>2016</v>
      </c>
      <c r="F2346" s="98" t="s">
        <v>280</v>
      </c>
      <c r="G2346" s="98" t="s">
        <v>273</v>
      </c>
      <c r="H2346" s="98" t="s">
        <v>275</v>
      </c>
      <c r="I2346" s="99">
        <f t="shared" si="92"/>
        <v>8.9853251533742342E-13</v>
      </c>
      <c r="J2346" s="99">
        <f t="shared" si="92"/>
        <v>5.5045235173824131E-8</v>
      </c>
      <c r="K2346" s="99">
        <f t="shared" si="92"/>
        <v>6.1521145194274024E-7</v>
      </c>
      <c r="L2346" s="99">
        <f t="shared" si="92"/>
        <v>2.0561014314928426E-6</v>
      </c>
      <c r="M2346" s="99">
        <f t="shared" si="92"/>
        <v>5.2212024539877306E-6</v>
      </c>
      <c r="N2346" s="99">
        <f t="shared" si="91"/>
        <v>8.9448507157464211E-7</v>
      </c>
      <c r="O2346" s="99">
        <f t="shared" si="91"/>
        <v>5.3831002044989777E-7</v>
      </c>
      <c r="P2346" s="99">
        <f t="shared" si="91"/>
        <v>2.1208605316973414E-7</v>
      </c>
      <c r="Q2346" s="99">
        <f t="shared" si="91"/>
        <v>1.3437513292433538E-7</v>
      </c>
      <c r="R2346" s="99">
        <f t="shared" si="91"/>
        <v>7.8115664621676902E-8</v>
      </c>
      <c r="S2346" s="101"/>
      <c r="T2346" s="99">
        <v>2.2200000000000001E-16</v>
      </c>
      <c r="U2346" s="99">
        <v>1.36E-11</v>
      </c>
      <c r="V2346" s="99">
        <v>1.5199999999999999E-10</v>
      </c>
      <c r="W2346" s="99">
        <v>5.08E-10</v>
      </c>
      <c r="X2346" s="99">
        <v>1.2900000000000001E-9</v>
      </c>
      <c r="Y2346" s="99">
        <v>2.2100000000000001E-10</v>
      </c>
      <c r="Z2346" s="99">
        <v>1.3300000000000001E-10</v>
      </c>
      <c r="AA2346" s="99">
        <v>5.2400000000000001E-11</v>
      </c>
      <c r="AB2346" s="99">
        <v>3.3199999999999999E-11</v>
      </c>
      <c r="AC2346" s="99">
        <v>1.9300000000000001E-11</v>
      </c>
    </row>
    <row r="2347" spans="1:29" s="98" customFormat="1" x14ac:dyDescent="0.25">
      <c r="A2347" s="98" t="s">
        <v>26</v>
      </c>
      <c r="B2347" s="98" t="s">
        <v>238</v>
      </c>
      <c r="C2347" s="98" t="s">
        <v>299</v>
      </c>
      <c r="D2347" s="98">
        <v>2015</v>
      </c>
      <c r="E2347" s="98">
        <v>2016</v>
      </c>
      <c r="F2347" s="98" t="s">
        <v>280</v>
      </c>
      <c r="G2347" s="98" t="s">
        <v>273</v>
      </c>
      <c r="H2347" s="98" t="s">
        <v>276</v>
      </c>
      <c r="I2347" s="99">
        <f t="shared" si="92"/>
        <v>2.8372580777096117E-8</v>
      </c>
      <c r="J2347" s="99">
        <f t="shared" si="92"/>
        <v>6.6378077709611455E-6</v>
      </c>
      <c r="K2347" s="99">
        <f t="shared" si="92"/>
        <v>4.8569325153374239E-5</v>
      </c>
      <c r="L2347" s="99">
        <f t="shared" si="92"/>
        <v>9.7138650306748478E-5</v>
      </c>
      <c r="M2347" s="99">
        <f t="shared" si="92"/>
        <v>2.3637071574642127E-4</v>
      </c>
      <c r="N2347" s="99">
        <f t="shared" si="91"/>
        <v>7.8520408997955011E-5</v>
      </c>
      <c r="O2347" s="99">
        <f t="shared" si="91"/>
        <v>4.978355828220859E-5</v>
      </c>
      <c r="P2347" s="99">
        <f t="shared" si="91"/>
        <v>2.2301415132924336E-5</v>
      </c>
      <c r="Q2347" s="99">
        <f t="shared" si="91"/>
        <v>1.1211419222903887E-5</v>
      </c>
      <c r="R2347" s="99">
        <f t="shared" si="91"/>
        <v>5.3831002044989766E-6</v>
      </c>
      <c r="S2347" s="101"/>
      <c r="T2347" s="99">
        <v>7.0100000000000002E-12</v>
      </c>
      <c r="U2347" s="99">
        <v>1.6399999999999999E-9</v>
      </c>
      <c r="V2347" s="99">
        <v>1.2E-8</v>
      </c>
      <c r="W2347" s="99">
        <v>2.4E-8</v>
      </c>
      <c r="X2347" s="99">
        <v>5.84E-8</v>
      </c>
      <c r="Y2347" s="99">
        <v>1.9399999999999998E-8</v>
      </c>
      <c r="Z2347" s="99">
        <v>1.2299999999999999E-8</v>
      </c>
      <c r="AA2347" s="99">
        <v>5.5100000000000002E-9</v>
      </c>
      <c r="AB2347" s="99">
        <v>2.7700000000000002E-9</v>
      </c>
      <c r="AC2347" s="99">
        <v>1.33E-9</v>
      </c>
    </row>
    <row r="2348" spans="1:29" s="98" customFormat="1" x14ac:dyDescent="0.25">
      <c r="A2348" s="98" t="s">
        <v>26</v>
      </c>
      <c r="B2348" s="98" t="s">
        <v>238</v>
      </c>
      <c r="C2348" s="98" t="s">
        <v>299</v>
      </c>
      <c r="D2348" s="98">
        <v>2015</v>
      </c>
      <c r="E2348" s="98">
        <v>2016</v>
      </c>
      <c r="F2348" s="98" t="s">
        <v>280</v>
      </c>
      <c r="G2348" s="98" t="s">
        <v>277</v>
      </c>
      <c r="H2348" s="98" t="s">
        <v>274</v>
      </c>
      <c r="I2348" s="99">
        <f t="shared" si="92"/>
        <v>5.747370143149285E-9</v>
      </c>
      <c r="J2348" s="99">
        <f t="shared" si="92"/>
        <v>9.1067484662576692E-7</v>
      </c>
      <c r="K2348" s="99">
        <f t="shared" si="92"/>
        <v>2.5134625766871169E-6</v>
      </c>
      <c r="L2348" s="99">
        <f t="shared" si="92"/>
        <v>1.1778061349693253E-5</v>
      </c>
      <c r="M2348" s="99">
        <f t="shared" si="92"/>
        <v>2.6713128834355829E-5</v>
      </c>
      <c r="N2348" s="99">
        <f t="shared" si="91"/>
        <v>5.302151329243354E-6</v>
      </c>
      <c r="O2348" s="99">
        <f t="shared" si="91"/>
        <v>4.1283926380368103E-6</v>
      </c>
      <c r="P2348" s="99">
        <f t="shared" si="91"/>
        <v>2.0358642126789368E-6</v>
      </c>
      <c r="Q2348" s="99">
        <f t="shared" si="91"/>
        <v>1.0240032719836401E-6</v>
      </c>
      <c r="R2348" s="99">
        <f t="shared" si="91"/>
        <v>4.6140858895705518E-7</v>
      </c>
      <c r="S2348" s="101"/>
      <c r="T2348" s="99">
        <v>1.42E-12</v>
      </c>
      <c r="U2348" s="99">
        <v>2.25E-10</v>
      </c>
      <c r="V2348" s="99">
        <v>6.2100000000000003E-10</v>
      </c>
      <c r="W2348" s="99">
        <v>2.9100000000000001E-9</v>
      </c>
      <c r="X2348" s="99">
        <v>6.6000000000000004E-9</v>
      </c>
      <c r="Y2348" s="99">
        <v>1.31E-9</v>
      </c>
      <c r="Z2348" s="99">
        <v>1.02E-9</v>
      </c>
      <c r="AA2348" s="99">
        <v>5.0300000000000002E-10</v>
      </c>
      <c r="AB2348" s="99">
        <v>2.5300000000000001E-10</v>
      </c>
      <c r="AC2348" s="99">
        <v>1.1399999999999999E-10</v>
      </c>
    </row>
    <row r="2349" spans="1:29" s="98" customFormat="1" x14ac:dyDescent="0.25">
      <c r="A2349" s="98" t="s">
        <v>26</v>
      </c>
      <c r="B2349" s="98" t="s">
        <v>238</v>
      </c>
      <c r="C2349" s="98" t="s">
        <v>299</v>
      </c>
      <c r="D2349" s="98">
        <v>2015</v>
      </c>
      <c r="E2349" s="98">
        <v>2016</v>
      </c>
      <c r="F2349" s="98" t="s">
        <v>280</v>
      </c>
      <c r="G2349" s="98" t="s">
        <v>277</v>
      </c>
      <c r="H2349" s="98" t="s">
        <v>275</v>
      </c>
      <c r="I2349" s="99">
        <f t="shared" si="92"/>
        <v>7.7306175869120659E-9</v>
      </c>
      <c r="J2349" s="99">
        <f t="shared" si="92"/>
        <v>1.3073243353783231E-6</v>
      </c>
      <c r="K2349" s="99">
        <f t="shared" si="92"/>
        <v>8.1758364008179971E-6</v>
      </c>
      <c r="L2349" s="99">
        <f t="shared" si="92"/>
        <v>1.7080212678936605E-5</v>
      </c>
      <c r="M2349" s="99">
        <f t="shared" si="92"/>
        <v>4.039348875255624E-5</v>
      </c>
      <c r="N2349" s="99">
        <f t="shared" si="91"/>
        <v>1.0766200408997953E-5</v>
      </c>
      <c r="O2349" s="99">
        <f t="shared" si="91"/>
        <v>6.2330633946830275E-6</v>
      </c>
      <c r="P2349" s="99">
        <f t="shared" si="91"/>
        <v>2.6672654396728016E-6</v>
      </c>
      <c r="Q2349" s="99">
        <f t="shared" si="91"/>
        <v>1.3397038854805727E-6</v>
      </c>
      <c r="R2349" s="99">
        <f t="shared" si="91"/>
        <v>6.1521145194274024E-7</v>
      </c>
      <c r="S2349" s="101"/>
      <c r="T2349" s="99">
        <v>1.9100000000000001E-12</v>
      </c>
      <c r="U2349" s="99">
        <v>3.2300000000000002E-10</v>
      </c>
      <c r="V2349" s="99">
        <v>2.0200000000000001E-9</v>
      </c>
      <c r="W2349" s="99">
        <v>4.2199999999999999E-9</v>
      </c>
      <c r="X2349" s="99">
        <v>9.9800000000000007E-9</v>
      </c>
      <c r="Y2349" s="99">
        <v>2.6599999999999999E-9</v>
      </c>
      <c r="Z2349" s="99">
        <v>1.5400000000000001E-9</v>
      </c>
      <c r="AA2349" s="99">
        <v>6.59E-10</v>
      </c>
      <c r="AB2349" s="99">
        <v>3.3099999999999999E-10</v>
      </c>
      <c r="AC2349" s="99">
        <v>1.5199999999999999E-10</v>
      </c>
    </row>
    <row r="2350" spans="1:29" s="98" customFormat="1" x14ac:dyDescent="0.25">
      <c r="A2350" s="98" t="s">
        <v>26</v>
      </c>
      <c r="B2350" s="98" t="s">
        <v>238</v>
      </c>
      <c r="C2350" s="98" t="s">
        <v>299</v>
      </c>
      <c r="D2350" s="98">
        <v>2015</v>
      </c>
      <c r="E2350" s="98">
        <v>2016</v>
      </c>
      <c r="F2350" s="98" t="s">
        <v>280</v>
      </c>
      <c r="G2350" s="98" t="s">
        <v>277</v>
      </c>
      <c r="H2350" s="98" t="s">
        <v>276</v>
      </c>
      <c r="I2350" s="99">
        <f t="shared" si="92"/>
        <v>1.2304229038854807E-8</v>
      </c>
      <c r="J2350" s="99">
        <f t="shared" si="92"/>
        <v>2.6025063394683024E-6</v>
      </c>
      <c r="K2350" s="99">
        <f t="shared" si="92"/>
        <v>2.3879918200408999E-5</v>
      </c>
      <c r="L2350" s="99">
        <f t="shared" si="92"/>
        <v>3.7115059304703482E-5</v>
      </c>
      <c r="M2350" s="99">
        <f t="shared" si="92"/>
        <v>8.5401063394683035E-5</v>
      </c>
      <c r="N2350" s="99">
        <f t="shared" si="91"/>
        <v>3.8329292433537833E-5</v>
      </c>
      <c r="O2350" s="99">
        <f t="shared" si="91"/>
        <v>1.5946928425357874E-5</v>
      </c>
      <c r="P2350" s="99">
        <f t="shared" si="91"/>
        <v>6.6782822085889572E-6</v>
      </c>
      <c r="Q2350" s="99">
        <f t="shared" si="91"/>
        <v>3.3512834355828223E-6</v>
      </c>
      <c r="R2350" s="99">
        <f t="shared" si="91"/>
        <v>1.457079754601227E-6</v>
      </c>
      <c r="S2350" s="101"/>
      <c r="T2350" s="99">
        <v>3.04E-12</v>
      </c>
      <c r="U2350" s="99">
        <v>6.4299999999999995E-10</v>
      </c>
      <c r="V2350" s="99">
        <v>5.8999999999999999E-9</v>
      </c>
      <c r="W2350" s="99">
        <v>9.1700000000000004E-9</v>
      </c>
      <c r="X2350" s="99">
        <v>2.11E-8</v>
      </c>
      <c r="Y2350" s="99">
        <v>9.4699999999999998E-9</v>
      </c>
      <c r="Z2350" s="99">
        <v>3.94E-9</v>
      </c>
      <c r="AA2350" s="99">
        <v>1.6500000000000001E-9</v>
      </c>
      <c r="AB2350" s="99">
        <v>8.2800000000000004E-10</v>
      </c>
      <c r="AC2350" s="99">
        <v>3.6E-10</v>
      </c>
    </row>
    <row r="2351" spans="1:29" s="98" customFormat="1" x14ac:dyDescent="0.25">
      <c r="A2351" s="98" t="s">
        <v>26</v>
      </c>
      <c r="B2351" s="98" t="s">
        <v>238</v>
      </c>
      <c r="C2351" s="98" t="s">
        <v>299</v>
      </c>
      <c r="D2351" s="98">
        <v>2015</v>
      </c>
      <c r="E2351" s="98">
        <v>2016</v>
      </c>
      <c r="F2351" s="98" t="s">
        <v>280</v>
      </c>
      <c r="G2351" s="98" t="s">
        <v>278</v>
      </c>
      <c r="H2351" s="98" t="s">
        <v>274</v>
      </c>
      <c r="I2351" s="99">
        <f t="shared" si="92"/>
        <v>2.4315796759477752E-9</v>
      </c>
      <c r="J2351" s="99">
        <f t="shared" si="92"/>
        <v>3.8528551203397836E-7</v>
      </c>
      <c r="K2351" s="99">
        <f t="shared" si="92"/>
        <v>1.0633880132137794E-6</v>
      </c>
      <c r="L2351" s="99">
        <f t="shared" si="92"/>
        <v>4.983025955639469E-6</v>
      </c>
      <c r="M2351" s="99">
        <f t="shared" si="92"/>
        <v>1.1301708352996687E-5</v>
      </c>
      <c r="N2351" s="99">
        <f t="shared" si="91"/>
        <v>2.2432178700644954E-6</v>
      </c>
      <c r="O2351" s="99">
        <f t="shared" si="91"/>
        <v>1.7466276545540367E-6</v>
      </c>
      <c r="P2351" s="99">
        <f t="shared" si="91"/>
        <v>8.6132716690262582E-7</v>
      </c>
      <c r="Q2351" s="99">
        <f t="shared" si="91"/>
        <v>4.3323215353154192E-7</v>
      </c>
      <c r="R2351" s="99">
        <f t="shared" si="91"/>
        <v>1.9521132609721554E-7</v>
      </c>
      <c r="S2351" s="101"/>
      <c r="T2351" s="99">
        <v>6.0076923076923099E-13</v>
      </c>
      <c r="U2351" s="99">
        <v>9.5192307692307706E-11</v>
      </c>
      <c r="V2351" s="99">
        <v>2.6273076923076902E-10</v>
      </c>
      <c r="W2351" s="99">
        <v>1.2311538461538501E-9</v>
      </c>
      <c r="X2351" s="99">
        <v>2.7923076923076901E-9</v>
      </c>
      <c r="Y2351" s="99">
        <v>5.5423076923076905E-10</v>
      </c>
      <c r="Z2351" s="99">
        <v>4.3153846153846201E-10</v>
      </c>
      <c r="AA2351" s="99">
        <v>2.1280769230769201E-10</v>
      </c>
      <c r="AB2351" s="99">
        <v>1.07038461538462E-10</v>
      </c>
      <c r="AC2351" s="99">
        <v>4.8230769230769202E-11</v>
      </c>
    </row>
    <row r="2352" spans="1:29" s="98" customFormat="1" x14ac:dyDescent="0.25">
      <c r="A2352" s="98" t="s">
        <v>26</v>
      </c>
      <c r="B2352" s="98" t="s">
        <v>238</v>
      </c>
      <c r="C2352" s="98" t="s">
        <v>299</v>
      </c>
      <c r="D2352" s="98">
        <v>2015</v>
      </c>
      <c r="E2352" s="98">
        <v>2016</v>
      </c>
      <c r="F2352" s="98" t="s">
        <v>280</v>
      </c>
      <c r="G2352" s="98" t="s">
        <v>278</v>
      </c>
      <c r="H2352" s="98" t="s">
        <v>275</v>
      </c>
      <c r="I2352" s="99">
        <f t="shared" si="92"/>
        <v>3.2706459021551041E-9</v>
      </c>
      <c r="J2352" s="99">
        <f t="shared" si="92"/>
        <v>5.5309875727544377E-7</v>
      </c>
      <c r="K2352" s="99">
        <f t="shared" si="92"/>
        <v>3.4590077080383848E-6</v>
      </c>
      <c r="L2352" s="99">
        <f t="shared" si="92"/>
        <v>7.226243825703967E-6</v>
      </c>
      <c r="M2352" s="99">
        <f t="shared" si="92"/>
        <v>1.7089552933773785E-5</v>
      </c>
      <c r="N2352" s="99">
        <f t="shared" si="91"/>
        <v>4.5549309422683841E-6</v>
      </c>
      <c r="O2352" s="99">
        <f t="shared" si="91"/>
        <v>2.6370652823658981E-6</v>
      </c>
      <c r="P2352" s="99">
        <f t="shared" si="91"/>
        <v>1.128458455246184E-6</v>
      </c>
      <c r="Q2352" s="99">
        <f t="shared" si="91"/>
        <v>5.6679779770332107E-7</v>
      </c>
      <c r="R2352" s="99">
        <f t="shared" si="91"/>
        <v>2.6028176812962088E-7</v>
      </c>
      <c r="S2352" s="101"/>
      <c r="T2352" s="99">
        <v>8.0807692307692298E-13</v>
      </c>
      <c r="U2352" s="99">
        <v>1.36653846153846E-10</v>
      </c>
      <c r="V2352" s="99">
        <v>8.5461538461538501E-10</v>
      </c>
      <c r="W2352" s="99">
        <v>1.78538461538462E-9</v>
      </c>
      <c r="X2352" s="99">
        <v>4.2223076923076903E-9</v>
      </c>
      <c r="Y2352" s="99">
        <v>1.12538461538462E-9</v>
      </c>
      <c r="Z2352" s="99">
        <v>6.5153846153846202E-10</v>
      </c>
      <c r="AA2352" s="99">
        <v>2.7880769230769199E-10</v>
      </c>
      <c r="AB2352" s="99">
        <v>1.4003846153846201E-10</v>
      </c>
      <c r="AC2352" s="99">
        <v>6.4307692307692299E-11</v>
      </c>
    </row>
    <row r="2353" spans="1:29" s="98" customFormat="1" x14ac:dyDescent="0.25">
      <c r="A2353" s="98" t="s">
        <v>26</v>
      </c>
      <c r="B2353" s="98" t="s">
        <v>238</v>
      </c>
      <c r="C2353" s="98" t="s">
        <v>299</v>
      </c>
      <c r="D2353" s="98">
        <v>2015</v>
      </c>
      <c r="E2353" s="98">
        <v>2016</v>
      </c>
      <c r="F2353" s="98" t="s">
        <v>280</v>
      </c>
      <c r="G2353" s="98" t="s">
        <v>278</v>
      </c>
      <c r="H2353" s="98" t="s">
        <v>276</v>
      </c>
      <c r="I2353" s="99">
        <f t="shared" si="92"/>
        <v>5.2056353625924335E-9</v>
      </c>
      <c r="J2353" s="99">
        <f t="shared" si="92"/>
        <v>1.1010603743904375E-6</v>
      </c>
      <c r="K2353" s="99">
        <f t="shared" si="92"/>
        <v>1.0103042315557667E-5</v>
      </c>
      <c r="L2353" s="99">
        <f t="shared" si="92"/>
        <v>1.5702525090451453E-5</v>
      </c>
      <c r="M2353" s="99">
        <f t="shared" si="92"/>
        <v>3.6131219128519756E-5</v>
      </c>
      <c r="N2353" s="99">
        <f t="shared" si="91"/>
        <v>1.621623910649677E-5</v>
      </c>
      <c r="O2353" s="99">
        <f t="shared" si="91"/>
        <v>6.7467774107283428E-6</v>
      </c>
      <c r="P2353" s="99">
        <f t="shared" si="91"/>
        <v>2.8254270882491743E-6</v>
      </c>
      <c r="Q2353" s="99">
        <f t="shared" si="91"/>
        <v>1.4178506842850389E-6</v>
      </c>
      <c r="R2353" s="99">
        <f t="shared" si="91"/>
        <v>6.164568192543641E-7</v>
      </c>
      <c r="S2353" s="101"/>
      <c r="T2353" s="99">
        <v>1.28615384615385E-12</v>
      </c>
      <c r="U2353" s="99">
        <v>2.7203846153846199E-10</v>
      </c>
      <c r="V2353" s="99">
        <v>2.4961538461538499E-9</v>
      </c>
      <c r="W2353" s="99">
        <v>3.8796153846153799E-9</v>
      </c>
      <c r="X2353" s="99">
        <v>8.9269230769230801E-9</v>
      </c>
      <c r="Y2353" s="99">
        <v>4.0065384615384598E-9</v>
      </c>
      <c r="Z2353" s="99">
        <v>1.66692307692308E-9</v>
      </c>
      <c r="AA2353" s="99">
        <v>6.9807692307692304E-10</v>
      </c>
      <c r="AB2353" s="99">
        <v>3.50307692307692E-10</v>
      </c>
      <c r="AC2353" s="99">
        <v>1.5230769230769201E-10</v>
      </c>
    </row>
    <row r="2354" spans="1:29" s="98" customFormat="1" x14ac:dyDescent="0.25">
      <c r="A2354" s="98" t="s">
        <v>26</v>
      </c>
      <c r="B2354" s="98" t="s">
        <v>238</v>
      </c>
      <c r="C2354" s="98" t="s">
        <v>299</v>
      </c>
      <c r="D2354" s="98">
        <v>2016</v>
      </c>
      <c r="E2354" s="98">
        <v>2016</v>
      </c>
      <c r="F2354" s="98" t="s">
        <v>272</v>
      </c>
      <c r="G2354" s="98" t="s">
        <v>273</v>
      </c>
      <c r="H2354" s="98" t="s">
        <v>274</v>
      </c>
      <c r="I2354" s="99">
        <f t="shared" si="92"/>
        <v>0</v>
      </c>
      <c r="J2354" s="99">
        <f t="shared" si="92"/>
        <v>0</v>
      </c>
      <c r="K2354" s="99">
        <f t="shared" si="92"/>
        <v>0</v>
      </c>
      <c r="L2354" s="99">
        <f t="shared" si="92"/>
        <v>0</v>
      </c>
      <c r="M2354" s="99">
        <f t="shared" si="92"/>
        <v>0</v>
      </c>
      <c r="N2354" s="99">
        <f t="shared" si="91"/>
        <v>0</v>
      </c>
      <c r="O2354" s="99">
        <f t="shared" si="91"/>
        <v>0</v>
      </c>
      <c r="P2354" s="99">
        <f t="shared" si="91"/>
        <v>0</v>
      </c>
      <c r="Q2354" s="99">
        <f t="shared" si="91"/>
        <v>0</v>
      </c>
      <c r="R2354" s="99">
        <f t="shared" si="91"/>
        <v>0</v>
      </c>
      <c r="S2354" s="101"/>
      <c r="T2354" s="99">
        <v>0</v>
      </c>
      <c r="U2354" s="99">
        <v>0</v>
      </c>
      <c r="V2354" s="99">
        <v>0</v>
      </c>
      <c r="W2354" s="99">
        <v>0</v>
      </c>
      <c r="X2354" s="99">
        <v>0</v>
      </c>
      <c r="Y2354" s="99">
        <v>0</v>
      </c>
      <c r="Z2354" s="99">
        <v>0</v>
      </c>
      <c r="AA2354" s="99">
        <v>0</v>
      </c>
      <c r="AB2354" s="99">
        <v>0</v>
      </c>
      <c r="AC2354" s="99">
        <v>0</v>
      </c>
    </row>
    <row r="2355" spans="1:29" s="98" customFormat="1" x14ac:dyDescent="0.25">
      <c r="A2355" s="98" t="s">
        <v>26</v>
      </c>
      <c r="B2355" s="98" t="s">
        <v>238</v>
      </c>
      <c r="C2355" s="98" t="s">
        <v>299</v>
      </c>
      <c r="D2355" s="98">
        <v>2016</v>
      </c>
      <c r="E2355" s="98">
        <v>2016</v>
      </c>
      <c r="F2355" s="98" t="s">
        <v>272</v>
      </c>
      <c r="G2355" s="98" t="s">
        <v>273</v>
      </c>
      <c r="H2355" s="98" t="s">
        <v>275</v>
      </c>
      <c r="I2355" s="99">
        <f t="shared" si="92"/>
        <v>1.7970650306748468E-12</v>
      </c>
      <c r="J2355" s="99">
        <f t="shared" si="92"/>
        <v>1.1009047034764826E-7</v>
      </c>
      <c r="K2355" s="99">
        <f t="shared" si="92"/>
        <v>1.2304229038854805E-6</v>
      </c>
      <c r="L2355" s="99">
        <f t="shared" si="92"/>
        <v>4.1283926380368103E-6</v>
      </c>
      <c r="M2355" s="99">
        <f t="shared" si="92"/>
        <v>1.0442404907975461E-5</v>
      </c>
      <c r="N2355" s="99">
        <f t="shared" si="91"/>
        <v>1.784922699386503E-6</v>
      </c>
      <c r="O2355" s="99">
        <f t="shared" si="91"/>
        <v>1.0766200408997955E-6</v>
      </c>
      <c r="P2355" s="99">
        <f t="shared" si="91"/>
        <v>4.2498159509202457E-7</v>
      </c>
      <c r="Q2355" s="99">
        <f t="shared" si="91"/>
        <v>2.6915501022494888E-7</v>
      </c>
      <c r="R2355" s="99">
        <f t="shared" si="91"/>
        <v>1.562313292433538E-7</v>
      </c>
      <c r="S2355" s="101"/>
      <c r="T2355" s="99">
        <v>4.4400000000000002E-16</v>
      </c>
      <c r="U2355" s="99">
        <v>2.72E-11</v>
      </c>
      <c r="V2355" s="99">
        <v>3.0399999999999998E-10</v>
      </c>
      <c r="W2355" s="99">
        <v>1.02E-9</v>
      </c>
      <c r="X2355" s="99">
        <v>2.5800000000000002E-9</v>
      </c>
      <c r="Y2355" s="99">
        <v>4.4099999999999998E-10</v>
      </c>
      <c r="Z2355" s="99">
        <v>2.6600000000000001E-10</v>
      </c>
      <c r="AA2355" s="99">
        <v>1.05E-10</v>
      </c>
      <c r="AB2355" s="99">
        <v>6.6500000000000003E-11</v>
      </c>
      <c r="AC2355" s="99">
        <v>3.8600000000000001E-11</v>
      </c>
    </row>
    <row r="2356" spans="1:29" s="98" customFormat="1" x14ac:dyDescent="0.25">
      <c r="A2356" s="98" t="s">
        <v>26</v>
      </c>
      <c r="B2356" s="98" t="s">
        <v>238</v>
      </c>
      <c r="C2356" s="98" t="s">
        <v>299</v>
      </c>
      <c r="D2356" s="98">
        <v>2016</v>
      </c>
      <c r="E2356" s="98">
        <v>2016</v>
      </c>
      <c r="F2356" s="98" t="s">
        <v>272</v>
      </c>
      <c r="G2356" s="98" t="s">
        <v>273</v>
      </c>
      <c r="H2356" s="98" t="s">
        <v>276</v>
      </c>
      <c r="I2356" s="99">
        <f t="shared" si="92"/>
        <v>5.6664212678936604E-8</v>
      </c>
      <c r="J2356" s="99">
        <f t="shared" si="92"/>
        <v>1.3275615541922291E-5</v>
      </c>
      <c r="K2356" s="99">
        <f t="shared" si="92"/>
        <v>9.7138650306748478E-5</v>
      </c>
      <c r="L2356" s="99">
        <f t="shared" si="92"/>
        <v>1.9468204498977507E-4</v>
      </c>
      <c r="M2356" s="99">
        <f t="shared" si="92"/>
        <v>4.7355092024539875E-4</v>
      </c>
      <c r="N2356" s="99">
        <f t="shared" si="91"/>
        <v>1.5704081799591002E-4</v>
      </c>
      <c r="O2356" s="99">
        <f t="shared" si="91"/>
        <v>9.956711656441718E-5</v>
      </c>
      <c r="P2356" s="99">
        <f t="shared" si="91"/>
        <v>4.4521881390593048E-5</v>
      </c>
      <c r="Q2356" s="99">
        <f t="shared" si="91"/>
        <v>2.2422838445807774E-5</v>
      </c>
      <c r="R2356" s="99">
        <f t="shared" si="91"/>
        <v>1.0806674846625768E-5</v>
      </c>
      <c r="S2356" s="101"/>
      <c r="T2356" s="99">
        <v>1.4E-11</v>
      </c>
      <c r="U2356" s="99">
        <v>3.2799999999999998E-9</v>
      </c>
      <c r="V2356" s="99">
        <v>2.4E-8</v>
      </c>
      <c r="W2356" s="99">
        <v>4.8100000000000001E-8</v>
      </c>
      <c r="X2356" s="99">
        <v>1.17E-7</v>
      </c>
      <c r="Y2356" s="99">
        <v>3.8799999999999997E-8</v>
      </c>
      <c r="Z2356" s="99">
        <v>2.4599999999999999E-8</v>
      </c>
      <c r="AA2356" s="99">
        <v>1.0999999999999999E-8</v>
      </c>
      <c r="AB2356" s="99">
        <v>5.5400000000000003E-9</v>
      </c>
      <c r="AC2356" s="99">
        <v>2.6700000000000001E-9</v>
      </c>
    </row>
    <row r="2357" spans="1:29" s="98" customFormat="1" x14ac:dyDescent="0.25">
      <c r="A2357" s="98" t="s">
        <v>26</v>
      </c>
      <c r="B2357" s="98" t="s">
        <v>238</v>
      </c>
      <c r="C2357" s="98" t="s">
        <v>299</v>
      </c>
      <c r="D2357" s="98">
        <v>2016</v>
      </c>
      <c r="E2357" s="98">
        <v>2016</v>
      </c>
      <c r="F2357" s="98" t="s">
        <v>272</v>
      </c>
      <c r="G2357" s="98" t="s">
        <v>277</v>
      </c>
      <c r="H2357" s="98" t="s">
        <v>274</v>
      </c>
      <c r="I2357" s="99">
        <f t="shared" si="92"/>
        <v>1.1454265848670756E-8</v>
      </c>
      <c r="J2357" s="99">
        <f t="shared" si="92"/>
        <v>1.8213496932515338E-6</v>
      </c>
      <c r="K2357" s="99">
        <f t="shared" si="92"/>
        <v>5.0188302658486704E-6</v>
      </c>
      <c r="L2357" s="99">
        <f t="shared" si="92"/>
        <v>2.3556122699386505E-5</v>
      </c>
      <c r="M2357" s="99">
        <f t="shared" si="92"/>
        <v>5.3426257668711657E-5</v>
      </c>
      <c r="N2357" s="99">
        <f t="shared" si="91"/>
        <v>1.0604302658486708E-5</v>
      </c>
      <c r="O2357" s="99">
        <f t="shared" si="91"/>
        <v>8.2567852760736205E-6</v>
      </c>
      <c r="P2357" s="99">
        <f t="shared" si="91"/>
        <v>4.0879182004089986E-6</v>
      </c>
      <c r="Q2357" s="99">
        <f t="shared" si="91"/>
        <v>2.0439591002044993E-6</v>
      </c>
      <c r="R2357" s="99">
        <f t="shared" si="91"/>
        <v>9.2281717791411036E-7</v>
      </c>
      <c r="S2357" s="101"/>
      <c r="T2357" s="99">
        <v>2.8299999999999999E-12</v>
      </c>
      <c r="U2357" s="99">
        <v>4.5E-10</v>
      </c>
      <c r="V2357" s="99">
        <v>1.2400000000000001E-9</v>
      </c>
      <c r="W2357" s="99">
        <v>5.8200000000000002E-9</v>
      </c>
      <c r="X2357" s="99">
        <v>1.3200000000000001E-8</v>
      </c>
      <c r="Y2357" s="99">
        <v>2.6200000000000001E-9</v>
      </c>
      <c r="Z2357" s="99">
        <v>2.04E-9</v>
      </c>
      <c r="AA2357" s="99">
        <v>1.01E-9</v>
      </c>
      <c r="AB2357" s="99">
        <v>5.0500000000000001E-10</v>
      </c>
      <c r="AC2357" s="99">
        <v>2.2799999999999999E-10</v>
      </c>
    </row>
    <row r="2358" spans="1:29" s="98" customFormat="1" x14ac:dyDescent="0.25">
      <c r="A2358" s="98" t="s">
        <v>26</v>
      </c>
      <c r="B2358" s="98" t="s">
        <v>238</v>
      </c>
      <c r="C2358" s="98" t="s">
        <v>299</v>
      </c>
      <c r="D2358" s="98">
        <v>2016</v>
      </c>
      <c r="E2358" s="98">
        <v>2016</v>
      </c>
      <c r="F2358" s="98" t="s">
        <v>272</v>
      </c>
      <c r="G2358" s="98" t="s">
        <v>277</v>
      </c>
      <c r="H2358" s="98" t="s">
        <v>275</v>
      </c>
      <c r="I2358" s="99">
        <f t="shared" si="92"/>
        <v>1.542076073619632E-8</v>
      </c>
      <c r="J2358" s="99">
        <f t="shared" si="92"/>
        <v>2.6146486707566461E-6</v>
      </c>
      <c r="K2358" s="99">
        <f t="shared" si="92"/>
        <v>1.6351672801635994E-5</v>
      </c>
      <c r="L2358" s="99">
        <f t="shared" si="92"/>
        <v>3.4119950920245402E-5</v>
      </c>
      <c r="M2358" s="99">
        <f t="shared" si="92"/>
        <v>8.0948875255623727E-5</v>
      </c>
      <c r="N2358" s="99">
        <f t="shared" si="91"/>
        <v>2.1532400817995906E-5</v>
      </c>
      <c r="O2358" s="99">
        <f t="shared" si="91"/>
        <v>1.2466126789366055E-5</v>
      </c>
      <c r="P2358" s="99">
        <f t="shared" si="91"/>
        <v>5.3426257668711657E-6</v>
      </c>
      <c r="Q2358" s="99">
        <f t="shared" si="91"/>
        <v>2.6794077709611454E-6</v>
      </c>
      <c r="R2358" s="99">
        <f t="shared" si="91"/>
        <v>1.2344703476482617E-6</v>
      </c>
      <c r="S2358" s="101"/>
      <c r="T2358" s="99">
        <v>3.8100000000000001E-12</v>
      </c>
      <c r="U2358" s="99">
        <v>6.4600000000000004E-10</v>
      </c>
      <c r="V2358" s="99">
        <v>4.0400000000000001E-9</v>
      </c>
      <c r="W2358" s="99">
        <v>8.43E-9</v>
      </c>
      <c r="X2358" s="99">
        <v>2E-8</v>
      </c>
      <c r="Y2358" s="99">
        <v>5.3199999999999998E-9</v>
      </c>
      <c r="Z2358" s="99">
        <v>3.0800000000000001E-9</v>
      </c>
      <c r="AA2358" s="99">
        <v>1.32E-9</v>
      </c>
      <c r="AB2358" s="99">
        <v>6.6199999999999999E-10</v>
      </c>
      <c r="AC2358" s="99">
        <v>3.0499999999999998E-10</v>
      </c>
    </row>
    <row r="2359" spans="1:29" s="98" customFormat="1" x14ac:dyDescent="0.25">
      <c r="A2359" s="98" t="s">
        <v>26</v>
      </c>
      <c r="B2359" s="98" t="s">
        <v>238</v>
      </c>
      <c r="C2359" s="98" t="s">
        <v>299</v>
      </c>
      <c r="D2359" s="98">
        <v>2016</v>
      </c>
      <c r="E2359" s="98">
        <v>2016</v>
      </c>
      <c r="F2359" s="98" t="s">
        <v>272</v>
      </c>
      <c r="G2359" s="98" t="s">
        <v>277</v>
      </c>
      <c r="H2359" s="98" t="s">
        <v>276</v>
      </c>
      <c r="I2359" s="99">
        <f t="shared" si="92"/>
        <v>2.4648932515337425E-8</v>
      </c>
      <c r="J2359" s="99">
        <f t="shared" si="92"/>
        <v>5.2212024539877306E-6</v>
      </c>
      <c r="K2359" s="99">
        <f t="shared" si="92"/>
        <v>4.7759836400817998E-5</v>
      </c>
      <c r="L2359" s="99">
        <f t="shared" si="92"/>
        <v>7.4068220858895703E-5</v>
      </c>
      <c r="M2359" s="99">
        <f t="shared" si="92"/>
        <v>1.7039738241308796E-4</v>
      </c>
      <c r="N2359" s="99">
        <f t="shared" si="91"/>
        <v>7.6496687116564419E-5</v>
      </c>
      <c r="O2359" s="99">
        <f t="shared" si="91"/>
        <v>3.1893856850715748E-5</v>
      </c>
      <c r="P2359" s="99">
        <f t="shared" si="91"/>
        <v>1.3356564417177914E-5</v>
      </c>
      <c r="Q2359" s="99">
        <f t="shared" si="91"/>
        <v>6.7187566462167697E-6</v>
      </c>
      <c r="R2359" s="99">
        <f t="shared" si="91"/>
        <v>2.914159509202454E-6</v>
      </c>
      <c r="S2359" s="101"/>
      <c r="T2359" s="99">
        <v>6.0900000000000001E-12</v>
      </c>
      <c r="U2359" s="99">
        <v>1.2900000000000001E-9</v>
      </c>
      <c r="V2359" s="99">
        <v>1.18E-8</v>
      </c>
      <c r="W2359" s="99">
        <v>1.8299999999999998E-8</v>
      </c>
      <c r="X2359" s="99">
        <v>4.21E-8</v>
      </c>
      <c r="Y2359" s="99">
        <v>1.89E-8</v>
      </c>
      <c r="Z2359" s="99">
        <v>7.8800000000000001E-9</v>
      </c>
      <c r="AA2359" s="99">
        <v>3.3000000000000002E-9</v>
      </c>
      <c r="AB2359" s="99">
        <v>1.6600000000000001E-9</v>
      </c>
      <c r="AC2359" s="99">
        <v>7.2E-10</v>
      </c>
    </row>
    <row r="2360" spans="1:29" s="98" customFormat="1" x14ac:dyDescent="0.25">
      <c r="A2360" s="98" t="s">
        <v>26</v>
      </c>
      <c r="B2360" s="98" t="s">
        <v>238</v>
      </c>
      <c r="C2360" s="98" t="s">
        <v>299</v>
      </c>
      <c r="D2360" s="98">
        <v>2016</v>
      </c>
      <c r="E2360" s="98">
        <v>2016</v>
      </c>
      <c r="F2360" s="98" t="s">
        <v>272</v>
      </c>
      <c r="G2360" s="98" t="s">
        <v>278</v>
      </c>
      <c r="H2360" s="98" t="s">
        <v>274</v>
      </c>
      <c r="I2360" s="99">
        <f t="shared" si="92"/>
        <v>4.8460355513606953E-9</v>
      </c>
      <c r="J2360" s="99">
        <f t="shared" si="92"/>
        <v>7.7057102406795513E-7</v>
      </c>
      <c r="K2360" s="99">
        <f t="shared" si="92"/>
        <v>2.123351266320593E-6</v>
      </c>
      <c r="L2360" s="99">
        <f t="shared" si="92"/>
        <v>9.9660519112788957E-6</v>
      </c>
      <c r="M2360" s="99">
        <f t="shared" si="92"/>
        <v>2.2603416705993415E-5</v>
      </c>
      <c r="N2360" s="99">
        <f t="shared" si="91"/>
        <v>4.4864357401289976E-6</v>
      </c>
      <c r="O2360" s="99">
        <f t="shared" si="91"/>
        <v>3.4932553091080696E-6</v>
      </c>
      <c r="P2360" s="99">
        <f t="shared" si="91"/>
        <v>1.7295038540191901E-6</v>
      </c>
      <c r="Q2360" s="99">
        <f t="shared" si="91"/>
        <v>8.6475192700959504E-7</v>
      </c>
      <c r="R2360" s="99">
        <f t="shared" si="91"/>
        <v>3.9042265219443145E-7</v>
      </c>
      <c r="S2360" s="101"/>
      <c r="T2360" s="99">
        <v>1.19730769230769E-12</v>
      </c>
      <c r="U2360" s="99">
        <v>1.90384615384615E-10</v>
      </c>
      <c r="V2360" s="99">
        <v>5.2461538461538501E-10</v>
      </c>
      <c r="W2360" s="99">
        <v>2.4623076923076902E-9</v>
      </c>
      <c r="X2360" s="99">
        <v>5.5846153846153901E-9</v>
      </c>
      <c r="Y2360" s="99">
        <v>1.10846153846154E-9</v>
      </c>
      <c r="Z2360" s="99">
        <v>8.6307692307692298E-10</v>
      </c>
      <c r="AA2360" s="99">
        <v>4.2730769230769199E-10</v>
      </c>
      <c r="AB2360" s="99">
        <v>2.1365384615384599E-10</v>
      </c>
      <c r="AC2360" s="99">
        <v>9.6461538461538494E-11</v>
      </c>
    </row>
    <row r="2361" spans="1:29" s="98" customFormat="1" x14ac:dyDescent="0.25">
      <c r="A2361" s="98" t="s">
        <v>26</v>
      </c>
      <c r="B2361" s="98" t="s">
        <v>238</v>
      </c>
      <c r="C2361" s="98" t="s">
        <v>299</v>
      </c>
      <c r="D2361" s="98">
        <v>2016</v>
      </c>
      <c r="E2361" s="98">
        <v>2016</v>
      </c>
      <c r="F2361" s="98" t="s">
        <v>272</v>
      </c>
      <c r="G2361" s="98" t="s">
        <v>278</v>
      </c>
      <c r="H2361" s="98" t="s">
        <v>275</v>
      </c>
      <c r="I2361" s="99">
        <f t="shared" si="92"/>
        <v>6.5241680037753781E-9</v>
      </c>
      <c r="J2361" s="99">
        <f t="shared" si="92"/>
        <v>1.1061975145508875E-6</v>
      </c>
      <c r="K2361" s="99">
        <f t="shared" si="92"/>
        <v>6.9180154160767697E-6</v>
      </c>
      <c r="L2361" s="99">
        <f t="shared" si="92"/>
        <v>1.4435363850873049E-5</v>
      </c>
      <c r="M2361" s="99">
        <f t="shared" si="92"/>
        <v>3.4247601069686956E-5</v>
      </c>
      <c r="N2361" s="99">
        <f t="shared" si="91"/>
        <v>9.1098618845367292E-6</v>
      </c>
      <c r="O2361" s="99">
        <f t="shared" si="91"/>
        <v>5.2741305647317792E-6</v>
      </c>
      <c r="P2361" s="99">
        <f t="shared" si="91"/>
        <v>2.2603416705993376E-6</v>
      </c>
      <c r="Q2361" s="99">
        <f t="shared" si="91"/>
        <v>1.1335955954066379E-6</v>
      </c>
      <c r="R2361" s="99">
        <f t="shared" si="91"/>
        <v>5.22275916312728E-7</v>
      </c>
      <c r="S2361" s="101"/>
      <c r="T2361" s="99">
        <v>1.61192307692308E-12</v>
      </c>
      <c r="U2361" s="99">
        <v>2.73307692307692E-10</v>
      </c>
      <c r="V2361" s="99">
        <v>1.70923076923077E-9</v>
      </c>
      <c r="W2361" s="99">
        <v>3.5665384615384601E-9</v>
      </c>
      <c r="X2361" s="99">
        <v>8.4615384615384607E-9</v>
      </c>
      <c r="Y2361" s="99">
        <v>2.2507692307692302E-9</v>
      </c>
      <c r="Z2361" s="99">
        <v>1.3030769230769199E-9</v>
      </c>
      <c r="AA2361" s="99">
        <v>5.5846153846153804E-10</v>
      </c>
      <c r="AB2361" s="99">
        <v>2.8007692307692298E-10</v>
      </c>
      <c r="AC2361" s="99">
        <v>1.2903846153846199E-10</v>
      </c>
    </row>
    <row r="2362" spans="1:29" s="98" customFormat="1" x14ac:dyDescent="0.25">
      <c r="A2362" s="98" t="s">
        <v>26</v>
      </c>
      <c r="B2362" s="98" t="s">
        <v>238</v>
      </c>
      <c r="C2362" s="98" t="s">
        <v>299</v>
      </c>
      <c r="D2362" s="98">
        <v>2016</v>
      </c>
      <c r="E2362" s="98">
        <v>2016</v>
      </c>
      <c r="F2362" s="98" t="s">
        <v>272</v>
      </c>
      <c r="G2362" s="98" t="s">
        <v>278</v>
      </c>
      <c r="H2362" s="98" t="s">
        <v>276</v>
      </c>
      <c r="I2362" s="99">
        <f t="shared" si="92"/>
        <v>1.0428394525719673E-8</v>
      </c>
      <c r="J2362" s="99">
        <f t="shared" si="92"/>
        <v>2.2089702689948098E-6</v>
      </c>
      <c r="K2362" s="99">
        <f t="shared" si="92"/>
        <v>2.0206084631115297E-5</v>
      </c>
      <c r="L2362" s="99">
        <f t="shared" si="92"/>
        <v>3.133655497876356E-5</v>
      </c>
      <c r="M2362" s="99">
        <f t="shared" si="92"/>
        <v>7.2091200251691204E-5</v>
      </c>
      <c r="N2362" s="99">
        <f t="shared" si="91"/>
        <v>3.2363983010854189E-5</v>
      </c>
      <c r="O2362" s="99">
        <f t="shared" si="91"/>
        <v>1.3493554821456647E-5</v>
      </c>
      <c r="P2362" s="99">
        <f t="shared" si="91"/>
        <v>5.6508541764983639E-6</v>
      </c>
      <c r="Q2362" s="99">
        <f t="shared" si="91"/>
        <v>2.8425508887840165E-6</v>
      </c>
      <c r="R2362" s="99">
        <f t="shared" si="91"/>
        <v>1.232913638508732E-6</v>
      </c>
      <c r="S2362" s="101"/>
      <c r="T2362" s="99">
        <v>2.5765384615384601E-12</v>
      </c>
      <c r="U2362" s="99">
        <v>5.4576923076923098E-10</v>
      </c>
      <c r="V2362" s="99">
        <v>4.9923076923076899E-9</v>
      </c>
      <c r="W2362" s="99">
        <v>7.7423076923076897E-9</v>
      </c>
      <c r="X2362" s="99">
        <v>1.7811538461538501E-8</v>
      </c>
      <c r="Y2362" s="99">
        <v>7.9961538461538495E-9</v>
      </c>
      <c r="Z2362" s="99">
        <v>3.33384615384615E-9</v>
      </c>
      <c r="AA2362" s="99">
        <v>1.39615384615385E-9</v>
      </c>
      <c r="AB2362" s="99">
        <v>7.0230769230769202E-10</v>
      </c>
      <c r="AC2362" s="99">
        <v>3.04615384615385E-10</v>
      </c>
    </row>
    <row r="2363" spans="1:29" s="98" customFormat="1" x14ac:dyDescent="0.25">
      <c r="A2363" s="98" t="s">
        <v>26</v>
      </c>
      <c r="B2363" s="98" t="s">
        <v>238</v>
      </c>
      <c r="C2363" s="98" t="s">
        <v>299</v>
      </c>
      <c r="D2363" s="98">
        <v>2016</v>
      </c>
      <c r="E2363" s="98">
        <v>2016</v>
      </c>
      <c r="F2363" s="98" t="s">
        <v>279</v>
      </c>
      <c r="G2363" s="98" t="s">
        <v>273</v>
      </c>
      <c r="H2363" s="98" t="s">
        <v>274</v>
      </c>
      <c r="I2363" s="99">
        <f t="shared" si="92"/>
        <v>0</v>
      </c>
      <c r="J2363" s="99">
        <f t="shared" si="92"/>
        <v>0</v>
      </c>
      <c r="K2363" s="99">
        <f t="shared" si="92"/>
        <v>0</v>
      </c>
      <c r="L2363" s="99">
        <f t="shared" si="92"/>
        <v>0</v>
      </c>
      <c r="M2363" s="99">
        <f t="shared" si="92"/>
        <v>0</v>
      </c>
      <c r="N2363" s="99">
        <f t="shared" si="91"/>
        <v>0</v>
      </c>
      <c r="O2363" s="99">
        <f t="shared" si="91"/>
        <v>0</v>
      </c>
      <c r="P2363" s="99">
        <f t="shared" si="91"/>
        <v>0</v>
      </c>
      <c r="Q2363" s="99">
        <f t="shared" si="91"/>
        <v>0</v>
      </c>
      <c r="R2363" s="99">
        <f t="shared" si="91"/>
        <v>0</v>
      </c>
      <c r="S2363" s="101"/>
      <c r="T2363" s="99">
        <v>0</v>
      </c>
      <c r="U2363" s="99">
        <v>0</v>
      </c>
      <c r="V2363" s="99">
        <v>0</v>
      </c>
      <c r="W2363" s="99">
        <v>0</v>
      </c>
      <c r="X2363" s="99">
        <v>0</v>
      </c>
      <c r="Y2363" s="99">
        <v>0</v>
      </c>
      <c r="Z2363" s="99">
        <v>0</v>
      </c>
      <c r="AA2363" s="99">
        <v>0</v>
      </c>
      <c r="AB2363" s="99">
        <v>0</v>
      </c>
      <c r="AC2363" s="99">
        <v>0</v>
      </c>
    </row>
    <row r="2364" spans="1:29" s="98" customFormat="1" x14ac:dyDescent="0.25">
      <c r="A2364" s="98" t="s">
        <v>26</v>
      </c>
      <c r="B2364" s="98" t="s">
        <v>238</v>
      </c>
      <c r="C2364" s="98" t="s">
        <v>299</v>
      </c>
      <c r="D2364" s="98">
        <v>2016</v>
      </c>
      <c r="E2364" s="98">
        <v>2016</v>
      </c>
      <c r="F2364" s="98" t="s">
        <v>279</v>
      </c>
      <c r="G2364" s="98" t="s">
        <v>273</v>
      </c>
      <c r="H2364" s="98" t="s">
        <v>275</v>
      </c>
      <c r="I2364" s="99">
        <f t="shared" si="92"/>
        <v>0</v>
      </c>
      <c r="J2364" s="99">
        <f t="shared" si="92"/>
        <v>0</v>
      </c>
      <c r="K2364" s="99">
        <f t="shared" si="92"/>
        <v>0</v>
      </c>
      <c r="L2364" s="99">
        <f t="shared" si="92"/>
        <v>0</v>
      </c>
      <c r="M2364" s="99">
        <f t="shared" si="92"/>
        <v>0</v>
      </c>
      <c r="N2364" s="99">
        <f t="shared" si="91"/>
        <v>0</v>
      </c>
      <c r="O2364" s="99">
        <f t="shared" si="91"/>
        <v>0</v>
      </c>
      <c r="P2364" s="99">
        <f t="shared" si="91"/>
        <v>0</v>
      </c>
      <c r="Q2364" s="99">
        <f t="shared" si="91"/>
        <v>0</v>
      </c>
      <c r="R2364" s="99">
        <f t="shared" si="91"/>
        <v>0</v>
      </c>
      <c r="S2364" s="101"/>
      <c r="T2364" s="99">
        <v>0</v>
      </c>
      <c r="U2364" s="99">
        <v>0</v>
      </c>
      <c r="V2364" s="99">
        <v>0</v>
      </c>
      <c r="W2364" s="99">
        <v>0</v>
      </c>
      <c r="X2364" s="99">
        <v>0</v>
      </c>
      <c r="Y2364" s="99">
        <v>0</v>
      </c>
      <c r="Z2364" s="99">
        <v>0</v>
      </c>
      <c r="AA2364" s="99">
        <v>0</v>
      </c>
      <c r="AB2364" s="99">
        <v>0</v>
      </c>
      <c r="AC2364" s="99">
        <v>0</v>
      </c>
    </row>
    <row r="2365" spans="1:29" s="98" customFormat="1" x14ac:dyDescent="0.25">
      <c r="A2365" s="98" t="s">
        <v>26</v>
      </c>
      <c r="B2365" s="98" t="s">
        <v>238</v>
      </c>
      <c r="C2365" s="98" t="s">
        <v>299</v>
      </c>
      <c r="D2365" s="98">
        <v>2016</v>
      </c>
      <c r="E2365" s="98">
        <v>2016</v>
      </c>
      <c r="F2365" s="98" t="s">
        <v>279</v>
      </c>
      <c r="G2365" s="98" t="s">
        <v>273</v>
      </c>
      <c r="H2365" s="98" t="s">
        <v>276</v>
      </c>
      <c r="I2365" s="99">
        <f t="shared" si="92"/>
        <v>0</v>
      </c>
      <c r="J2365" s="99">
        <f t="shared" si="92"/>
        <v>0</v>
      </c>
      <c r="K2365" s="99">
        <f t="shared" si="92"/>
        <v>0</v>
      </c>
      <c r="L2365" s="99">
        <f t="shared" si="92"/>
        <v>0</v>
      </c>
      <c r="M2365" s="99">
        <f t="shared" si="92"/>
        <v>0</v>
      </c>
      <c r="N2365" s="99">
        <f t="shared" si="91"/>
        <v>0</v>
      </c>
      <c r="O2365" s="99">
        <f t="shared" si="91"/>
        <v>0</v>
      </c>
      <c r="P2365" s="99">
        <f t="shared" si="91"/>
        <v>0</v>
      </c>
      <c r="Q2365" s="99">
        <f t="shared" si="91"/>
        <v>0</v>
      </c>
      <c r="R2365" s="99">
        <f t="shared" si="91"/>
        <v>0</v>
      </c>
      <c r="S2365" s="101"/>
      <c r="T2365" s="99">
        <v>0</v>
      </c>
      <c r="U2365" s="99">
        <v>0</v>
      </c>
      <c r="V2365" s="99">
        <v>0</v>
      </c>
      <c r="W2365" s="99">
        <v>0</v>
      </c>
      <c r="X2365" s="99">
        <v>0</v>
      </c>
      <c r="Y2365" s="99">
        <v>0</v>
      </c>
      <c r="Z2365" s="99">
        <v>0</v>
      </c>
      <c r="AA2365" s="99">
        <v>0</v>
      </c>
      <c r="AB2365" s="99">
        <v>0</v>
      </c>
      <c r="AC2365" s="99">
        <v>0</v>
      </c>
    </row>
    <row r="2366" spans="1:29" s="98" customFormat="1" x14ac:dyDescent="0.25">
      <c r="A2366" s="98" t="s">
        <v>26</v>
      </c>
      <c r="B2366" s="98" t="s">
        <v>238</v>
      </c>
      <c r="C2366" s="98" t="s">
        <v>299</v>
      </c>
      <c r="D2366" s="98">
        <v>2016</v>
      </c>
      <c r="E2366" s="98">
        <v>2016</v>
      </c>
      <c r="F2366" s="98" t="s">
        <v>279</v>
      </c>
      <c r="G2366" s="98" t="s">
        <v>277</v>
      </c>
      <c r="H2366" s="98" t="s">
        <v>274</v>
      </c>
      <c r="I2366" s="99">
        <f t="shared" si="92"/>
        <v>0</v>
      </c>
      <c r="J2366" s="99">
        <f t="shared" si="92"/>
        <v>0</v>
      </c>
      <c r="K2366" s="99">
        <f t="shared" si="92"/>
        <v>0</v>
      </c>
      <c r="L2366" s="99">
        <f t="shared" si="92"/>
        <v>0</v>
      </c>
      <c r="M2366" s="99">
        <f t="shared" si="92"/>
        <v>0</v>
      </c>
      <c r="N2366" s="99">
        <f t="shared" si="91"/>
        <v>0</v>
      </c>
      <c r="O2366" s="99">
        <f t="shared" si="91"/>
        <v>0</v>
      </c>
      <c r="P2366" s="99">
        <f t="shared" si="91"/>
        <v>0</v>
      </c>
      <c r="Q2366" s="99">
        <f t="shared" si="91"/>
        <v>0</v>
      </c>
      <c r="R2366" s="99">
        <f t="shared" si="91"/>
        <v>0</v>
      </c>
      <c r="S2366" s="101"/>
      <c r="T2366" s="99">
        <v>0</v>
      </c>
      <c r="U2366" s="99">
        <v>0</v>
      </c>
      <c r="V2366" s="99">
        <v>0</v>
      </c>
      <c r="W2366" s="99">
        <v>0</v>
      </c>
      <c r="X2366" s="99">
        <v>0</v>
      </c>
      <c r="Y2366" s="99">
        <v>0</v>
      </c>
      <c r="Z2366" s="99">
        <v>0</v>
      </c>
      <c r="AA2366" s="99">
        <v>0</v>
      </c>
      <c r="AB2366" s="99">
        <v>0</v>
      </c>
      <c r="AC2366" s="99">
        <v>0</v>
      </c>
    </row>
    <row r="2367" spans="1:29" s="98" customFormat="1" x14ac:dyDescent="0.25">
      <c r="A2367" s="98" t="s">
        <v>26</v>
      </c>
      <c r="B2367" s="98" t="s">
        <v>238</v>
      </c>
      <c r="C2367" s="98" t="s">
        <v>299</v>
      </c>
      <c r="D2367" s="98">
        <v>2016</v>
      </c>
      <c r="E2367" s="98">
        <v>2016</v>
      </c>
      <c r="F2367" s="98" t="s">
        <v>279</v>
      </c>
      <c r="G2367" s="98" t="s">
        <v>277</v>
      </c>
      <c r="H2367" s="98" t="s">
        <v>275</v>
      </c>
      <c r="I2367" s="99">
        <f t="shared" si="92"/>
        <v>0</v>
      </c>
      <c r="J2367" s="99">
        <f t="shared" si="92"/>
        <v>0</v>
      </c>
      <c r="K2367" s="99">
        <f t="shared" si="92"/>
        <v>0</v>
      </c>
      <c r="L2367" s="99">
        <f t="shared" si="92"/>
        <v>0</v>
      </c>
      <c r="M2367" s="99">
        <f t="shared" si="92"/>
        <v>0</v>
      </c>
      <c r="N2367" s="99">
        <f t="shared" si="91"/>
        <v>0</v>
      </c>
      <c r="O2367" s="99">
        <f t="shared" si="91"/>
        <v>0</v>
      </c>
      <c r="P2367" s="99">
        <f t="shared" si="91"/>
        <v>0</v>
      </c>
      <c r="Q2367" s="99">
        <f t="shared" si="91"/>
        <v>0</v>
      </c>
      <c r="R2367" s="99">
        <f t="shared" si="91"/>
        <v>0</v>
      </c>
      <c r="S2367" s="101"/>
      <c r="T2367" s="99">
        <v>0</v>
      </c>
      <c r="U2367" s="99">
        <v>0</v>
      </c>
      <c r="V2367" s="99">
        <v>0</v>
      </c>
      <c r="W2367" s="99">
        <v>0</v>
      </c>
      <c r="X2367" s="99">
        <v>0</v>
      </c>
      <c r="Y2367" s="99">
        <v>0</v>
      </c>
      <c r="Z2367" s="99">
        <v>0</v>
      </c>
      <c r="AA2367" s="99">
        <v>0</v>
      </c>
      <c r="AB2367" s="99">
        <v>0</v>
      </c>
      <c r="AC2367" s="99">
        <v>0</v>
      </c>
    </row>
    <row r="2368" spans="1:29" s="98" customFormat="1" x14ac:dyDescent="0.25">
      <c r="A2368" s="98" t="s">
        <v>26</v>
      </c>
      <c r="B2368" s="98" t="s">
        <v>238</v>
      </c>
      <c r="C2368" s="98" t="s">
        <v>299</v>
      </c>
      <c r="D2368" s="98">
        <v>2016</v>
      </c>
      <c r="E2368" s="98">
        <v>2016</v>
      </c>
      <c r="F2368" s="98" t="s">
        <v>279</v>
      </c>
      <c r="G2368" s="98" t="s">
        <v>277</v>
      </c>
      <c r="H2368" s="98" t="s">
        <v>276</v>
      </c>
      <c r="I2368" s="99">
        <f t="shared" si="92"/>
        <v>0</v>
      </c>
      <c r="J2368" s="99">
        <f t="shared" si="92"/>
        <v>0</v>
      </c>
      <c r="K2368" s="99">
        <f t="shared" si="92"/>
        <v>0</v>
      </c>
      <c r="L2368" s="99">
        <f t="shared" si="92"/>
        <v>0</v>
      </c>
      <c r="M2368" s="99">
        <f t="shared" si="92"/>
        <v>0</v>
      </c>
      <c r="N2368" s="99">
        <f t="shared" si="91"/>
        <v>0</v>
      </c>
      <c r="O2368" s="99">
        <f t="shared" si="91"/>
        <v>0</v>
      </c>
      <c r="P2368" s="99">
        <f t="shared" si="91"/>
        <v>0</v>
      </c>
      <c r="Q2368" s="99">
        <f t="shared" si="91"/>
        <v>0</v>
      </c>
      <c r="R2368" s="99">
        <f t="shared" si="91"/>
        <v>0</v>
      </c>
      <c r="S2368" s="101"/>
      <c r="T2368" s="99">
        <v>0</v>
      </c>
      <c r="U2368" s="99">
        <v>0</v>
      </c>
      <c r="V2368" s="99">
        <v>0</v>
      </c>
      <c r="W2368" s="99">
        <v>0</v>
      </c>
      <c r="X2368" s="99">
        <v>0</v>
      </c>
      <c r="Y2368" s="99">
        <v>0</v>
      </c>
      <c r="Z2368" s="99">
        <v>0</v>
      </c>
      <c r="AA2368" s="99">
        <v>0</v>
      </c>
      <c r="AB2368" s="99">
        <v>0</v>
      </c>
      <c r="AC2368" s="99">
        <v>0</v>
      </c>
    </row>
    <row r="2369" spans="1:29" s="98" customFormat="1" x14ac:dyDescent="0.25">
      <c r="A2369" s="98" t="s">
        <v>26</v>
      </c>
      <c r="B2369" s="98" t="s">
        <v>238</v>
      </c>
      <c r="C2369" s="98" t="s">
        <v>299</v>
      </c>
      <c r="D2369" s="98">
        <v>2016</v>
      </c>
      <c r="E2369" s="98">
        <v>2016</v>
      </c>
      <c r="F2369" s="98" t="s">
        <v>279</v>
      </c>
      <c r="G2369" s="98" t="s">
        <v>278</v>
      </c>
      <c r="H2369" s="98" t="s">
        <v>274</v>
      </c>
      <c r="I2369" s="99">
        <f t="shared" si="92"/>
        <v>0</v>
      </c>
      <c r="J2369" s="99">
        <f t="shared" si="92"/>
        <v>0</v>
      </c>
      <c r="K2369" s="99">
        <f t="shared" si="92"/>
        <v>0</v>
      </c>
      <c r="L2369" s="99">
        <f t="shared" si="92"/>
        <v>0</v>
      </c>
      <c r="M2369" s="99">
        <f t="shared" si="92"/>
        <v>0</v>
      </c>
      <c r="N2369" s="99">
        <f t="shared" si="91"/>
        <v>0</v>
      </c>
      <c r="O2369" s="99">
        <f t="shared" si="91"/>
        <v>0</v>
      </c>
      <c r="P2369" s="99">
        <f t="shared" si="91"/>
        <v>0</v>
      </c>
      <c r="Q2369" s="99">
        <f t="shared" si="91"/>
        <v>0</v>
      </c>
      <c r="R2369" s="99">
        <f t="shared" si="91"/>
        <v>0</v>
      </c>
      <c r="S2369" s="101"/>
      <c r="T2369" s="99">
        <v>0</v>
      </c>
      <c r="U2369" s="99">
        <v>0</v>
      </c>
      <c r="V2369" s="99">
        <v>0</v>
      </c>
      <c r="W2369" s="99">
        <v>0</v>
      </c>
      <c r="X2369" s="99">
        <v>0</v>
      </c>
      <c r="Y2369" s="99">
        <v>0</v>
      </c>
      <c r="Z2369" s="99">
        <v>0</v>
      </c>
      <c r="AA2369" s="99">
        <v>0</v>
      </c>
      <c r="AB2369" s="99">
        <v>0</v>
      </c>
      <c r="AC2369" s="99">
        <v>0</v>
      </c>
    </row>
    <row r="2370" spans="1:29" s="98" customFormat="1" x14ac:dyDescent="0.25">
      <c r="A2370" s="98" t="s">
        <v>26</v>
      </c>
      <c r="B2370" s="98" t="s">
        <v>238</v>
      </c>
      <c r="C2370" s="98" t="s">
        <v>299</v>
      </c>
      <c r="D2370" s="98">
        <v>2016</v>
      </c>
      <c r="E2370" s="98">
        <v>2016</v>
      </c>
      <c r="F2370" s="98" t="s">
        <v>279</v>
      </c>
      <c r="G2370" s="98" t="s">
        <v>278</v>
      </c>
      <c r="H2370" s="98" t="s">
        <v>275</v>
      </c>
      <c r="I2370" s="99">
        <f t="shared" si="92"/>
        <v>0</v>
      </c>
      <c r="J2370" s="99">
        <f t="shared" si="92"/>
        <v>0</v>
      </c>
      <c r="K2370" s="99">
        <f t="shared" si="92"/>
        <v>0</v>
      </c>
      <c r="L2370" s="99">
        <f t="shared" si="92"/>
        <v>0</v>
      </c>
      <c r="M2370" s="99">
        <f t="shared" si="92"/>
        <v>0</v>
      </c>
      <c r="N2370" s="99">
        <f t="shared" si="91"/>
        <v>0</v>
      </c>
      <c r="O2370" s="99">
        <f t="shared" si="91"/>
        <v>0</v>
      </c>
      <c r="P2370" s="99">
        <f t="shared" si="91"/>
        <v>0</v>
      </c>
      <c r="Q2370" s="99">
        <f t="shared" si="91"/>
        <v>0</v>
      </c>
      <c r="R2370" s="99">
        <f t="shared" si="91"/>
        <v>0</v>
      </c>
      <c r="S2370" s="101"/>
      <c r="T2370" s="99">
        <v>0</v>
      </c>
      <c r="U2370" s="99">
        <v>0</v>
      </c>
      <c r="V2370" s="99">
        <v>0</v>
      </c>
      <c r="W2370" s="99">
        <v>0</v>
      </c>
      <c r="X2370" s="99">
        <v>0</v>
      </c>
      <c r="Y2370" s="99">
        <v>0</v>
      </c>
      <c r="Z2370" s="99">
        <v>0</v>
      </c>
      <c r="AA2370" s="99">
        <v>0</v>
      </c>
      <c r="AB2370" s="99">
        <v>0</v>
      </c>
      <c r="AC2370" s="99">
        <v>0</v>
      </c>
    </row>
    <row r="2371" spans="1:29" s="98" customFormat="1" x14ac:dyDescent="0.25">
      <c r="A2371" s="98" t="s">
        <v>26</v>
      </c>
      <c r="B2371" s="98" t="s">
        <v>238</v>
      </c>
      <c r="C2371" s="98" t="s">
        <v>299</v>
      </c>
      <c r="D2371" s="98">
        <v>2016</v>
      </c>
      <c r="E2371" s="98">
        <v>2016</v>
      </c>
      <c r="F2371" s="98" t="s">
        <v>279</v>
      </c>
      <c r="G2371" s="98" t="s">
        <v>278</v>
      </c>
      <c r="H2371" s="98" t="s">
        <v>276</v>
      </c>
      <c r="I2371" s="99">
        <f t="shared" si="92"/>
        <v>0</v>
      </c>
      <c r="J2371" s="99">
        <f t="shared" si="92"/>
        <v>0</v>
      </c>
      <c r="K2371" s="99">
        <f t="shared" si="92"/>
        <v>0</v>
      </c>
      <c r="L2371" s="99">
        <f t="shared" si="92"/>
        <v>0</v>
      </c>
      <c r="M2371" s="99">
        <f t="shared" si="92"/>
        <v>0</v>
      </c>
      <c r="N2371" s="99">
        <f t="shared" si="91"/>
        <v>0</v>
      </c>
      <c r="O2371" s="99">
        <f t="shared" si="91"/>
        <v>0</v>
      </c>
      <c r="P2371" s="99">
        <f t="shared" si="91"/>
        <v>0</v>
      </c>
      <c r="Q2371" s="99">
        <f t="shared" si="91"/>
        <v>0</v>
      </c>
      <c r="R2371" s="99">
        <f t="shared" si="91"/>
        <v>0</v>
      </c>
      <c r="S2371" s="101"/>
      <c r="T2371" s="99">
        <v>0</v>
      </c>
      <c r="U2371" s="99">
        <v>0</v>
      </c>
      <c r="V2371" s="99">
        <v>0</v>
      </c>
      <c r="W2371" s="99">
        <v>0</v>
      </c>
      <c r="X2371" s="99">
        <v>0</v>
      </c>
      <c r="Y2371" s="99">
        <v>0</v>
      </c>
      <c r="Z2371" s="99">
        <v>0</v>
      </c>
      <c r="AA2371" s="99">
        <v>0</v>
      </c>
      <c r="AB2371" s="99">
        <v>0</v>
      </c>
      <c r="AC2371" s="99">
        <v>0</v>
      </c>
    </row>
    <row r="2372" spans="1:29" s="98" customFormat="1" x14ac:dyDescent="0.25">
      <c r="A2372" s="98" t="s">
        <v>26</v>
      </c>
      <c r="B2372" s="98" t="s">
        <v>238</v>
      </c>
      <c r="C2372" s="98" t="s">
        <v>299</v>
      </c>
      <c r="D2372" s="98">
        <v>2016</v>
      </c>
      <c r="E2372" s="98">
        <v>2016</v>
      </c>
      <c r="F2372" s="98" t="s">
        <v>280</v>
      </c>
      <c r="G2372" s="98" t="s">
        <v>273</v>
      </c>
      <c r="H2372" s="98" t="s">
        <v>274</v>
      </c>
      <c r="I2372" s="99">
        <f t="shared" si="92"/>
        <v>0</v>
      </c>
      <c r="J2372" s="99">
        <f t="shared" si="92"/>
        <v>0</v>
      </c>
      <c r="K2372" s="99">
        <f t="shared" si="92"/>
        <v>0</v>
      </c>
      <c r="L2372" s="99">
        <f t="shared" si="92"/>
        <v>0</v>
      </c>
      <c r="M2372" s="99">
        <f t="shared" si="92"/>
        <v>0</v>
      </c>
      <c r="N2372" s="99">
        <f t="shared" si="91"/>
        <v>0</v>
      </c>
      <c r="O2372" s="99">
        <f t="shared" si="91"/>
        <v>0</v>
      </c>
      <c r="P2372" s="99">
        <f t="shared" si="91"/>
        <v>0</v>
      </c>
      <c r="Q2372" s="99">
        <f t="shared" si="91"/>
        <v>0</v>
      </c>
      <c r="R2372" s="99">
        <f t="shared" si="91"/>
        <v>0</v>
      </c>
      <c r="S2372" s="101"/>
      <c r="T2372" s="99">
        <v>0</v>
      </c>
      <c r="U2372" s="99">
        <v>0</v>
      </c>
      <c r="V2372" s="99">
        <v>0</v>
      </c>
      <c r="W2372" s="99">
        <v>0</v>
      </c>
      <c r="X2372" s="99">
        <v>0</v>
      </c>
      <c r="Y2372" s="99">
        <v>0</v>
      </c>
      <c r="Z2372" s="99">
        <v>0</v>
      </c>
      <c r="AA2372" s="99">
        <v>0</v>
      </c>
      <c r="AB2372" s="99">
        <v>0</v>
      </c>
      <c r="AC2372" s="99">
        <v>0</v>
      </c>
    </row>
    <row r="2373" spans="1:29" s="98" customFormat="1" x14ac:dyDescent="0.25">
      <c r="A2373" s="98" t="s">
        <v>26</v>
      </c>
      <c r="B2373" s="98" t="s">
        <v>238</v>
      </c>
      <c r="C2373" s="98" t="s">
        <v>299</v>
      </c>
      <c r="D2373" s="98">
        <v>2016</v>
      </c>
      <c r="E2373" s="98">
        <v>2016</v>
      </c>
      <c r="F2373" s="98" t="s">
        <v>280</v>
      </c>
      <c r="G2373" s="98" t="s">
        <v>273</v>
      </c>
      <c r="H2373" s="98" t="s">
        <v>275</v>
      </c>
      <c r="I2373" s="99">
        <f t="shared" si="92"/>
        <v>1.7970650306748468E-12</v>
      </c>
      <c r="J2373" s="99">
        <f t="shared" si="92"/>
        <v>1.1009047034764826E-7</v>
      </c>
      <c r="K2373" s="99">
        <f t="shared" si="92"/>
        <v>1.2304229038854805E-6</v>
      </c>
      <c r="L2373" s="99">
        <f t="shared" si="92"/>
        <v>4.1283926380368103E-6</v>
      </c>
      <c r="M2373" s="99">
        <f t="shared" si="92"/>
        <v>1.0442404907975461E-5</v>
      </c>
      <c r="N2373" s="99">
        <f t="shared" si="91"/>
        <v>1.784922699386503E-6</v>
      </c>
      <c r="O2373" s="99">
        <f t="shared" si="91"/>
        <v>1.0766200408997955E-6</v>
      </c>
      <c r="P2373" s="99">
        <f t="shared" si="91"/>
        <v>4.2498159509202457E-7</v>
      </c>
      <c r="Q2373" s="99">
        <f t="shared" si="91"/>
        <v>2.6915501022494888E-7</v>
      </c>
      <c r="R2373" s="99">
        <f t="shared" si="91"/>
        <v>1.562313292433538E-7</v>
      </c>
      <c r="S2373" s="101"/>
      <c r="T2373" s="99">
        <v>4.4400000000000002E-16</v>
      </c>
      <c r="U2373" s="99">
        <v>2.72E-11</v>
      </c>
      <c r="V2373" s="99">
        <v>3.0399999999999998E-10</v>
      </c>
      <c r="W2373" s="99">
        <v>1.02E-9</v>
      </c>
      <c r="X2373" s="99">
        <v>2.5800000000000002E-9</v>
      </c>
      <c r="Y2373" s="99">
        <v>4.4099999999999998E-10</v>
      </c>
      <c r="Z2373" s="99">
        <v>2.6600000000000001E-10</v>
      </c>
      <c r="AA2373" s="99">
        <v>1.05E-10</v>
      </c>
      <c r="AB2373" s="99">
        <v>6.6500000000000003E-11</v>
      </c>
      <c r="AC2373" s="99">
        <v>3.8600000000000001E-11</v>
      </c>
    </row>
    <row r="2374" spans="1:29" s="98" customFormat="1" x14ac:dyDescent="0.25">
      <c r="A2374" s="98" t="s">
        <v>26</v>
      </c>
      <c r="B2374" s="98" t="s">
        <v>238</v>
      </c>
      <c r="C2374" s="98" t="s">
        <v>299</v>
      </c>
      <c r="D2374" s="98">
        <v>2016</v>
      </c>
      <c r="E2374" s="98">
        <v>2016</v>
      </c>
      <c r="F2374" s="98" t="s">
        <v>280</v>
      </c>
      <c r="G2374" s="98" t="s">
        <v>273</v>
      </c>
      <c r="H2374" s="98" t="s">
        <v>276</v>
      </c>
      <c r="I2374" s="99">
        <f t="shared" si="92"/>
        <v>5.6664212678936604E-8</v>
      </c>
      <c r="J2374" s="99">
        <f t="shared" si="92"/>
        <v>1.3275615541922291E-5</v>
      </c>
      <c r="K2374" s="99">
        <f t="shared" si="92"/>
        <v>9.7138650306748478E-5</v>
      </c>
      <c r="L2374" s="99">
        <f t="shared" si="92"/>
        <v>1.9468204498977507E-4</v>
      </c>
      <c r="M2374" s="99">
        <f t="shared" si="92"/>
        <v>4.7355092024539875E-4</v>
      </c>
      <c r="N2374" s="99">
        <f t="shared" si="91"/>
        <v>1.5704081799591002E-4</v>
      </c>
      <c r="O2374" s="99">
        <f t="shared" si="91"/>
        <v>9.956711656441718E-5</v>
      </c>
      <c r="P2374" s="99">
        <f t="shared" si="91"/>
        <v>4.4521881390593048E-5</v>
      </c>
      <c r="Q2374" s="99">
        <f t="shared" si="91"/>
        <v>2.2422838445807774E-5</v>
      </c>
      <c r="R2374" s="99">
        <f t="shared" si="91"/>
        <v>1.0806674846625768E-5</v>
      </c>
      <c r="S2374" s="101"/>
      <c r="T2374" s="99">
        <v>1.4E-11</v>
      </c>
      <c r="U2374" s="99">
        <v>3.2799999999999998E-9</v>
      </c>
      <c r="V2374" s="99">
        <v>2.4E-8</v>
      </c>
      <c r="W2374" s="99">
        <v>4.8100000000000001E-8</v>
      </c>
      <c r="X2374" s="99">
        <v>1.17E-7</v>
      </c>
      <c r="Y2374" s="99">
        <v>3.8799999999999997E-8</v>
      </c>
      <c r="Z2374" s="99">
        <v>2.4599999999999999E-8</v>
      </c>
      <c r="AA2374" s="99">
        <v>1.0999999999999999E-8</v>
      </c>
      <c r="AB2374" s="99">
        <v>5.5400000000000003E-9</v>
      </c>
      <c r="AC2374" s="99">
        <v>2.6700000000000001E-9</v>
      </c>
    </row>
    <row r="2375" spans="1:29" s="98" customFormat="1" x14ac:dyDescent="0.25">
      <c r="A2375" s="98" t="s">
        <v>26</v>
      </c>
      <c r="B2375" s="98" t="s">
        <v>238</v>
      </c>
      <c r="C2375" s="98" t="s">
        <v>299</v>
      </c>
      <c r="D2375" s="98">
        <v>2016</v>
      </c>
      <c r="E2375" s="98">
        <v>2016</v>
      </c>
      <c r="F2375" s="98" t="s">
        <v>280</v>
      </c>
      <c r="G2375" s="98" t="s">
        <v>277</v>
      </c>
      <c r="H2375" s="98" t="s">
        <v>274</v>
      </c>
      <c r="I2375" s="99">
        <f t="shared" si="92"/>
        <v>1.1454265848670756E-8</v>
      </c>
      <c r="J2375" s="99">
        <f t="shared" si="92"/>
        <v>1.8213496932515338E-6</v>
      </c>
      <c r="K2375" s="99">
        <f t="shared" si="92"/>
        <v>5.0188302658486704E-6</v>
      </c>
      <c r="L2375" s="99">
        <f t="shared" si="92"/>
        <v>2.3556122699386505E-5</v>
      </c>
      <c r="M2375" s="99">
        <f t="shared" si="92"/>
        <v>5.3426257668711657E-5</v>
      </c>
      <c r="N2375" s="99">
        <f t="shared" si="91"/>
        <v>1.0604302658486708E-5</v>
      </c>
      <c r="O2375" s="99">
        <f t="shared" si="91"/>
        <v>8.2567852760736205E-6</v>
      </c>
      <c r="P2375" s="99">
        <f t="shared" si="91"/>
        <v>4.0879182004089986E-6</v>
      </c>
      <c r="Q2375" s="99">
        <f t="shared" si="91"/>
        <v>2.0439591002044993E-6</v>
      </c>
      <c r="R2375" s="99">
        <f t="shared" si="91"/>
        <v>9.2281717791411036E-7</v>
      </c>
      <c r="S2375" s="101"/>
      <c r="T2375" s="99">
        <v>2.8299999999999999E-12</v>
      </c>
      <c r="U2375" s="99">
        <v>4.5E-10</v>
      </c>
      <c r="V2375" s="99">
        <v>1.2400000000000001E-9</v>
      </c>
      <c r="W2375" s="99">
        <v>5.8200000000000002E-9</v>
      </c>
      <c r="X2375" s="99">
        <v>1.3200000000000001E-8</v>
      </c>
      <c r="Y2375" s="99">
        <v>2.6200000000000001E-9</v>
      </c>
      <c r="Z2375" s="99">
        <v>2.04E-9</v>
      </c>
      <c r="AA2375" s="99">
        <v>1.01E-9</v>
      </c>
      <c r="AB2375" s="99">
        <v>5.0500000000000001E-10</v>
      </c>
      <c r="AC2375" s="99">
        <v>2.2799999999999999E-10</v>
      </c>
    </row>
    <row r="2376" spans="1:29" s="98" customFormat="1" x14ac:dyDescent="0.25">
      <c r="A2376" s="98" t="s">
        <v>26</v>
      </c>
      <c r="B2376" s="98" t="s">
        <v>238</v>
      </c>
      <c r="C2376" s="98" t="s">
        <v>299</v>
      </c>
      <c r="D2376" s="98">
        <v>2016</v>
      </c>
      <c r="E2376" s="98">
        <v>2016</v>
      </c>
      <c r="F2376" s="98" t="s">
        <v>280</v>
      </c>
      <c r="G2376" s="98" t="s">
        <v>277</v>
      </c>
      <c r="H2376" s="98" t="s">
        <v>275</v>
      </c>
      <c r="I2376" s="99">
        <f t="shared" si="92"/>
        <v>1.542076073619632E-8</v>
      </c>
      <c r="J2376" s="99">
        <f t="shared" si="92"/>
        <v>2.6146486707566461E-6</v>
      </c>
      <c r="K2376" s="99">
        <f t="shared" si="92"/>
        <v>1.6351672801635994E-5</v>
      </c>
      <c r="L2376" s="99">
        <f t="shared" si="92"/>
        <v>3.4119950920245402E-5</v>
      </c>
      <c r="M2376" s="99">
        <f t="shared" si="92"/>
        <v>8.0948875255623727E-5</v>
      </c>
      <c r="N2376" s="99">
        <f t="shared" ref="N2376:R2426" si="93">1000*98.96*Y2376/24.45</f>
        <v>2.1532400817995906E-5</v>
      </c>
      <c r="O2376" s="99">
        <f t="shared" si="93"/>
        <v>1.2466126789366055E-5</v>
      </c>
      <c r="P2376" s="99">
        <f t="shared" si="93"/>
        <v>5.3426257668711657E-6</v>
      </c>
      <c r="Q2376" s="99">
        <f t="shared" si="93"/>
        <v>2.6794077709611454E-6</v>
      </c>
      <c r="R2376" s="99">
        <f t="shared" si="93"/>
        <v>1.2344703476482617E-6</v>
      </c>
      <c r="S2376" s="101"/>
      <c r="T2376" s="99">
        <v>3.8100000000000001E-12</v>
      </c>
      <c r="U2376" s="99">
        <v>6.4600000000000004E-10</v>
      </c>
      <c r="V2376" s="99">
        <v>4.0400000000000001E-9</v>
      </c>
      <c r="W2376" s="99">
        <v>8.43E-9</v>
      </c>
      <c r="X2376" s="99">
        <v>2E-8</v>
      </c>
      <c r="Y2376" s="99">
        <v>5.3199999999999998E-9</v>
      </c>
      <c r="Z2376" s="99">
        <v>3.0800000000000001E-9</v>
      </c>
      <c r="AA2376" s="99">
        <v>1.32E-9</v>
      </c>
      <c r="AB2376" s="99">
        <v>6.6199999999999999E-10</v>
      </c>
      <c r="AC2376" s="99">
        <v>3.0499999999999998E-10</v>
      </c>
    </row>
    <row r="2377" spans="1:29" s="98" customFormat="1" x14ac:dyDescent="0.25">
      <c r="A2377" s="98" t="s">
        <v>26</v>
      </c>
      <c r="B2377" s="98" t="s">
        <v>238</v>
      </c>
      <c r="C2377" s="98" t="s">
        <v>299</v>
      </c>
      <c r="D2377" s="98">
        <v>2016</v>
      </c>
      <c r="E2377" s="98">
        <v>2016</v>
      </c>
      <c r="F2377" s="98" t="s">
        <v>280</v>
      </c>
      <c r="G2377" s="98" t="s">
        <v>277</v>
      </c>
      <c r="H2377" s="98" t="s">
        <v>276</v>
      </c>
      <c r="I2377" s="99">
        <f t="shared" ref="I2377:M2427" si="94">1000*98.96*T2377/24.45</f>
        <v>2.4648932515337425E-8</v>
      </c>
      <c r="J2377" s="99">
        <f t="shared" si="94"/>
        <v>5.2212024539877306E-6</v>
      </c>
      <c r="K2377" s="99">
        <f t="shared" si="94"/>
        <v>4.7759836400817998E-5</v>
      </c>
      <c r="L2377" s="99">
        <f t="shared" si="94"/>
        <v>7.4068220858895703E-5</v>
      </c>
      <c r="M2377" s="99">
        <f t="shared" si="94"/>
        <v>1.7039738241308796E-4</v>
      </c>
      <c r="N2377" s="99">
        <f t="shared" si="93"/>
        <v>7.6496687116564419E-5</v>
      </c>
      <c r="O2377" s="99">
        <f t="shared" si="93"/>
        <v>3.1893856850715748E-5</v>
      </c>
      <c r="P2377" s="99">
        <f t="shared" si="93"/>
        <v>1.3356564417177914E-5</v>
      </c>
      <c r="Q2377" s="99">
        <f t="shared" si="93"/>
        <v>6.7187566462167697E-6</v>
      </c>
      <c r="R2377" s="99">
        <f t="shared" si="93"/>
        <v>2.914159509202454E-6</v>
      </c>
      <c r="S2377" s="101"/>
      <c r="T2377" s="99">
        <v>6.0900000000000001E-12</v>
      </c>
      <c r="U2377" s="99">
        <v>1.2900000000000001E-9</v>
      </c>
      <c r="V2377" s="99">
        <v>1.18E-8</v>
      </c>
      <c r="W2377" s="99">
        <v>1.8299999999999998E-8</v>
      </c>
      <c r="X2377" s="99">
        <v>4.21E-8</v>
      </c>
      <c r="Y2377" s="99">
        <v>1.89E-8</v>
      </c>
      <c r="Z2377" s="99">
        <v>7.8800000000000001E-9</v>
      </c>
      <c r="AA2377" s="99">
        <v>3.3000000000000002E-9</v>
      </c>
      <c r="AB2377" s="99">
        <v>1.6600000000000001E-9</v>
      </c>
      <c r="AC2377" s="99">
        <v>7.2E-10</v>
      </c>
    </row>
    <row r="2378" spans="1:29" s="98" customFormat="1" x14ac:dyDescent="0.25">
      <c r="A2378" s="98" t="s">
        <v>26</v>
      </c>
      <c r="B2378" s="98" t="s">
        <v>238</v>
      </c>
      <c r="C2378" s="98" t="s">
        <v>299</v>
      </c>
      <c r="D2378" s="98">
        <v>2016</v>
      </c>
      <c r="E2378" s="98">
        <v>2016</v>
      </c>
      <c r="F2378" s="98" t="s">
        <v>280</v>
      </c>
      <c r="G2378" s="98" t="s">
        <v>278</v>
      </c>
      <c r="H2378" s="98" t="s">
        <v>274</v>
      </c>
      <c r="I2378" s="99">
        <f t="shared" si="94"/>
        <v>4.8460355513606953E-9</v>
      </c>
      <c r="J2378" s="99">
        <f t="shared" si="94"/>
        <v>7.7057102406795513E-7</v>
      </c>
      <c r="K2378" s="99">
        <f t="shared" si="94"/>
        <v>2.123351266320593E-6</v>
      </c>
      <c r="L2378" s="99">
        <f t="shared" si="94"/>
        <v>9.9660519112788957E-6</v>
      </c>
      <c r="M2378" s="99">
        <f t="shared" si="94"/>
        <v>2.2603416705993415E-5</v>
      </c>
      <c r="N2378" s="99">
        <f t="shared" si="93"/>
        <v>4.4864357401289976E-6</v>
      </c>
      <c r="O2378" s="99">
        <f t="shared" si="93"/>
        <v>3.4932553091080696E-6</v>
      </c>
      <c r="P2378" s="99">
        <f t="shared" si="93"/>
        <v>1.7295038540191901E-6</v>
      </c>
      <c r="Q2378" s="99">
        <f t="shared" si="93"/>
        <v>8.6475192700959504E-7</v>
      </c>
      <c r="R2378" s="99">
        <f t="shared" si="93"/>
        <v>3.9042265219443145E-7</v>
      </c>
      <c r="S2378" s="101"/>
      <c r="T2378" s="99">
        <v>1.19730769230769E-12</v>
      </c>
      <c r="U2378" s="99">
        <v>1.90384615384615E-10</v>
      </c>
      <c r="V2378" s="99">
        <v>5.2461538461538501E-10</v>
      </c>
      <c r="W2378" s="99">
        <v>2.4623076923076902E-9</v>
      </c>
      <c r="X2378" s="99">
        <v>5.5846153846153901E-9</v>
      </c>
      <c r="Y2378" s="99">
        <v>1.10846153846154E-9</v>
      </c>
      <c r="Z2378" s="99">
        <v>8.6307692307692298E-10</v>
      </c>
      <c r="AA2378" s="99">
        <v>4.2730769230769199E-10</v>
      </c>
      <c r="AB2378" s="99">
        <v>2.1365384615384599E-10</v>
      </c>
      <c r="AC2378" s="99">
        <v>9.6461538461538494E-11</v>
      </c>
    </row>
    <row r="2379" spans="1:29" s="98" customFormat="1" x14ac:dyDescent="0.25">
      <c r="A2379" s="98" t="s">
        <v>26</v>
      </c>
      <c r="B2379" s="98" t="s">
        <v>238</v>
      </c>
      <c r="C2379" s="98" t="s">
        <v>299</v>
      </c>
      <c r="D2379" s="98">
        <v>2016</v>
      </c>
      <c r="E2379" s="98">
        <v>2016</v>
      </c>
      <c r="F2379" s="98" t="s">
        <v>280</v>
      </c>
      <c r="G2379" s="98" t="s">
        <v>278</v>
      </c>
      <c r="H2379" s="98" t="s">
        <v>275</v>
      </c>
      <c r="I2379" s="99">
        <f t="shared" si="94"/>
        <v>6.5241680037753781E-9</v>
      </c>
      <c r="J2379" s="99">
        <f t="shared" si="94"/>
        <v>1.1061975145508875E-6</v>
      </c>
      <c r="K2379" s="99">
        <f t="shared" si="94"/>
        <v>6.9180154160767697E-6</v>
      </c>
      <c r="L2379" s="99">
        <f t="shared" si="94"/>
        <v>1.4435363850873049E-5</v>
      </c>
      <c r="M2379" s="99">
        <f t="shared" si="94"/>
        <v>3.4247601069686956E-5</v>
      </c>
      <c r="N2379" s="99">
        <f t="shared" si="93"/>
        <v>9.1098618845367292E-6</v>
      </c>
      <c r="O2379" s="99">
        <f t="shared" si="93"/>
        <v>5.2741305647317792E-6</v>
      </c>
      <c r="P2379" s="99">
        <f t="shared" si="93"/>
        <v>2.2603416705993376E-6</v>
      </c>
      <c r="Q2379" s="99">
        <f t="shared" si="93"/>
        <v>1.1335955954066379E-6</v>
      </c>
      <c r="R2379" s="99">
        <f t="shared" si="93"/>
        <v>5.22275916312728E-7</v>
      </c>
      <c r="S2379" s="101"/>
      <c r="T2379" s="99">
        <v>1.61192307692308E-12</v>
      </c>
      <c r="U2379" s="99">
        <v>2.73307692307692E-10</v>
      </c>
      <c r="V2379" s="99">
        <v>1.70923076923077E-9</v>
      </c>
      <c r="W2379" s="99">
        <v>3.5665384615384601E-9</v>
      </c>
      <c r="X2379" s="99">
        <v>8.4615384615384607E-9</v>
      </c>
      <c r="Y2379" s="99">
        <v>2.2507692307692302E-9</v>
      </c>
      <c r="Z2379" s="99">
        <v>1.3030769230769199E-9</v>
      </c>
      <c r="AA2379" s="99">
        <v>5.5846153846153804E-10</v>
      </c>
      <c r="AB2379" s="99">
        <v>2.8007692307692298E-10</v>
      </c>
      <c r="AC2379" s="99">
        <v>1.2903846153846199E-10</v>
      </c>
    </row>
    <row r="2380" spans="1:29" s="98" customFormat="1" x14ac:dyDescent="0.25">
      <c r="A2380" s="98" t="s">
        <v>26</v>
      </c>
      <c r="B2380" s="98" t="s">
        <v>238</v>
      </c>
      <c r="C2380" s="98" t="s">
        <v>299</v>
      </c>
      <c r="D2380" s="98">
        <v>2016</v>
      </c>
      <c r="E2380" s="98">
        <v>2016</v>
      </c>
      <c r="F2380" s="98" t="s">
        <v>280</v>
      </c>
      <c r="G2380" s="98" t="s">
        <v>278</v>
      </c>
      <c r="H2380" s="98" t="s">
        <v>276</v>
      </c>
      <c r="I2380" s="99">
        <f t="shared" si="94"/>
        <v>1.0428394525719673E-8</v>
      </c>
      <c r="J2380" s="99">
        <f t="shared" si="94"/>
        <v>2.2089702689948098E-6</v>
      </c>
      <c r="K2380" s="99">
        <f t="shared" si="94"/>
        <v>2.0206084631115297E-5</v>
      </c>
      <c r="L2380" s="99">
        <f t="shared" si="94"/>
        <v>3.133655497876356E-5</v>
      </c>
      <c r="M2380" s="99">
        <f t="shared" si="94"/>
        <v>7.2091200251691204E-5</v>
      </c>
      <c r="N2380" s="99">
        <f t="shared" si="93"/>
        <v>3.2363983010854189E-5</v>
      </c>
      <c r="O2380" s="99">
        <f t="shared" si="93"/>
        <v>1.3493554821456647E-5</v>
      </c>
      <c r="P2380" s="99">
        <f t="shared" si="93"/>
        <v>5.6508541764983639E-6</v>
      </c>
      <c r="Q2380" s="99">
        <f t="shared" si="93"/>
        <v>2.8425508887840165E-6</v>
      </c>
      <c r="R2380" s="99">
        <f t="shared" si="93"/>
        <v>1.232913638508732E-6</v>
      </c>
      <c r="S2380" s="101"/>
      <c r="T2380" s="99">
        <v>2.5765384615384601E-12</v>
      </c>
      <c r="U2380" s="99">
        <v>5.4576923076923098E-10</v>
      </c>
      <c r="V2380" s="99">
        <v>4.9923076923076899E-9</v>
      </c>
      <c r="W2380" s="99">
        <v>7.7423076923076897E-9</v>
      </c>
      <c r="X2380" s="99">
        <v>1.7811538461538501E-8</v>
      </c>
      <c r="Y2380" s="99">
        <v>7.9961538461538495E-9</v>
      </c>
      <c r="Z2380" s="99">
        <v>3.33384615384615E-9</v>
      </c>
      <c r="AA2380" s="99">
        <v>1.39615384615385E-9</v>
      </c>
      <c r="AB2380" s="99">
        <v>7.0230769230769202E-10</v>
      </c>
      <c r="AC2380" s="99">
        <v>3.04615384615385E-10</v>
      </c>
    </row>
    <row r="2381" spans="1:29" s="98" customFormat="1" x14ac:dyDescent="0.25">
      <c r="A2381" s="98" t="s">
        <v>26</v>
      </c>
      <c r="B2381" s="98" t="s">
        <v>238</v>
      </c>
      <c r="C2381" s="98" t="s">
        <v>299</v>
      </c>
      <c r="D2381" s="98">
        <v>2018</v>
      </c>
      <c r="E2381" s="98">
        <v>2016</v>
      </c>
      <c r="F2381" s="98" t="s">
        <v>272</v>
      </c>
      <c r="G2381" s="98" t="s">
        <v>273</v>
      </c>
      <c r="H2381" s="98" t="s">
        <v>274</v>
      </c>
      <c r="I2381" s="99">
        <f t="shared" si="94"/>
        <v>0</v>
      </c>
      <c r="J2381" s="99">
        <f t="shared" si="94"/>
        <v>0</v>
      </c>
      <c r="K2381" s="99">
        <f t="shared" si="94"/>
        <v>0</v>
      </c>
      <c r="L2381" s="99">
        <f t="shared" si="94"/>
        <v>0</v>
      </c>
      <c r="M2381" s="99">
        <f t="shared" si="94"/>
        <v>0</v>
      </c>
      <c r="N2381" s="99">
        <f t="shared" si="93"/>
        <v>0</v>
      </c>
      <c r="O2381" s="99">
        <f t="shared" si="93"/>
        <v>0</v>
      </c>
      <c r="P2381" s="99">
        <f t="shared" si="93"/>
        <v>0</v>
      </c>
      <c r="Q2381" s="99">
        <f t="shared" si="93"/>
        <v>0</v>
      </c>
      <c r="R2381" s="99">
        <f t="shared" si="93"/>
        <v>0</v>
      </c>
      <c r="S2381" s="101"/>
      <c r="T2381" s="99">
        <v>0</v>
      </c>
      <c r="U2381" s="99">
        <v>0</v>
      </c>
      <c r="V2381" s="99">
        <v>0</v>
      </c>
      <c r="W2381" s="99">
        <v>0</v>
      </c>
      <c r="X2381" s="99">
        <v>0</v>
      </c>
      <c r="Y2381" s="99">
        <v>0</v>
      </c>
      <c r="Z2381" s="99">
        <v>0</v>
      </c>
      <c r="AA2381" s="99">
        <v>0</v>
      </c>
      <c r="AB2381" s="99">
        <v>0</v>
      </c>
      <c r="AC2381" s="99">
        <v>0</v>
      </c>
    </row>
    <row r="2382" spans="1:29" s="98" customFormat="1" x14ac:dyDescent="0.25">
      <c r="A2382" s="98" t="s">
        <v>26</v>
      </c>
      <c r="B2382" s="98" t="s">
        <v>238</v>
      </c>
      <c r="C2382" s="98" t="s">
        <v>299</v>
      </c>
      <c r="D2382" s="98">
        <v>2018</v>
      </c>
      <c r="E2382" s="98">
        <v>2016</v>
      </c>
      <c r="F2382" s="98" t="s">
        <v>272</v>
      </c>
      <c r="G2382" s="98" t="s">
        <v>273</v>
      </c>
      <c r="H2382" s="98" t="s">
        <v>275</v>
      </c>
      <c r="I2382" s="99">
        <f t="shared" si="94"/>
        <v>8.9853251533742342E-13</v>
      </c>
      <c r="J2382" s="99">
        <f t="shared" si="94"/>
        <v>5.5045235173824131E-8</v>
      </c>
      <c r="K2382" s="99">
        <f t="shared" si="94"/>
        <v>6.1521145194274024E-7</v>
      </c>
      <c r="L2382" s="99">
        <f t="shared" si="94"/>
        <v>2.0561014314928426E-6</v>
      </c>
      <c r="M2382" s="99">
        <f t="shared" si="94"/>
        <v>5.2212024539877306E-6</v>
      </c>
      <c r="N2382" s="99">
        <f t="shared" si="93"/>
        <v>8.9448507157464211E-7</v>
      </c>
      <c r="O2382" s="99">
        <f t="shared" si="93"/>
        <v>5.3831002044989777E-7</v>
      </c>
      <c r="P2382" s="99">
        <f t="shared" si="93"/>
        <v>2.1208605316973414E-7</v>
      </c>
      <c r="Q2382" s="99">
        <f t="shared" si="93"/>
        <v>1.3437513292433538E-7</v>
      </c>
      <c r="R2382" s="99">
        <f t="shared" si="93"/>
        <v>7.8115664621676902E-8</v>
      </c>
      <c r="S2382" s="101"/>
      <c r="T2382" s="99">
        <v>2.2200000000000001E-16</v>
      </c>
      <c r="U2382" s="99">
        <v>1.36E-11</v>
      </c>
      <c r="V2382" s="99">
        <v>1.5199999999999999E-10</v>
      </c>
      <c r="W2382" s="99">
        <v>5.08E-10</v>
      </c>
      <c r="X2382" s="99">
        <v>1.2900000000000001E-9</v>
      </c>
      <c r="Y2382" s="99">
        <v>2.2100000000000001E-10</v>
      </c>
      <c r="Z2382" s="99">
        <v>1.3300000000000001E-10</v>
      </c>
      <c r="AA2382" s="99">
        <v>5.2400000000000001E-11</v>
      </c>
      <c r="AB2382" s="99">
        <v>3.3199999999999999E-11</v>
      </c>
      <c r="AC2382" s="99">
        <v>1.9300000000000001E-11</v>
      </c>
    </row>
    <row r="2383" spans="1:29" s="98" customFormat="1" x14ac:dyDescent="0.25">
      <c r="A2383" s="98" t="s">
        <v>26</v>
      </c>
      <c r="B2383" s="98" t="s">
        <v>238</v>
      </c>
      <c r="C2383" s="98" t="s">
        <v>299</v>
      </c>
      <c r="D2383" s="98">
        <v>2018</v>
      </c>
      <c r="E2383" s="98">
        <v>2016</v>
      </c>
      <c r="F2383" s="98" t="s">
        <v>272</v>
      </c>
      <c r="G2383" s="98" t="s">
        <v>273</v>
      </c>
      <c r="H2383" s="98" t="s">
        <v>276</v>
      </c>
      <c r="I2383" s="99">
        <f t="shared" si="94"/>
        <v>2.8372580777096117E-8</v>
      </c>
      <c r="J2383" s="99">
        <f t="shared" si="94"/>
        <v>6.6378077709611455E-6</v>
      </c>
      <c r="K2383" s="99">
        <f t="shared" si="94"/>
        <v>4.8569325153374239E-5</v>
      </c>
      <c r="L2383" s="99">
        <f t="shared" si="94"/>
        <v>9.7138650306748478E-5</v>
      </c>
      <c r="M2383" s="99">
        <f t="shared" si="94"/>
        <v>2.3637071574642127E-4</v>
      </c>
      <c r="N2383" s="99">
        <f t="shared" si="93"/>
        <v>7.8520408997955011E-5</v>
      </c>
      <c r="O2383" s="99">
        <f t="shared" si="93"/>
        <v>4.978355828220859E-5</v>
      </c>
      <c r="P2383" s="99">
        <f t="shared" si="93"/>
        <v>2.2301415132924336E-5</v>
      </c>
      <c r="Q2383" s="99">
        <f t="shared" si="93"/>
        <v>1.1211419222903887E-5</v>
      </c>
      <c r="R2383" s="99">
        <f t="shared" si="93"/>
        <v>5.3831002044989766E-6</v>
      </c>
      <c r="S2383" s="101"/>
      <c r="T2383" s="99">
        <v>7.0100000000000002E-12</v>
      </c>
      <c r="U2383" s="99">
        <v>1.6399999999999999E-9</v>
      </c>
      <c r="V2383" s="99">
        <v>1.2E-8</v>
      </c>
      <c r="W2383" s="99">
        <v>2.4E-8</v>
      </c>
      <c r="X2383" s="99">
        <v>5.84E-8</v>
      </c>
      <c r="Y2383" s="99">
        <v>1.9399999999999998E-8</v>
      </c>
      <c r="Z2383" s="99">
        <v>1.2299999999999999E-8</v>
      </c>
      <c r="AA2383" s="99">
        <v>5.5100000000000002E-9</v>
      </c>
      <c r="AB2383" s="99">
        <v>2.7700000000000002E-9</v>
      </c>
      <c r="AC2383" s="99">
        <v>1.33E-9</v>
      </c>
    </row>
    <row r="2384" spans="1:29" s="98" customFormat="1" x14ac:dyDescent="0.25">
      <c r="A2384" s="98" t="s">
        <v>26</v>
      </c>
      <c r="B2384" s="98" t="s">
        <v>238</v>
      </c>
      <c r="C2384" s="98" t="s">
        <v>299</v>
      </c>
      <c r="D2384" s="98">
        <v>2018</v>
      </c>
      <c r="E2384" s="98">
        <v>2016</v>
      </c>
      <c r="F2384" s="98" t="s">
        <v>272</v>
      </c>
      <c r="G2384" s="98" t="s">
        <v>277</v>
      </c>
      <c r="H2384" s="98" t="s">
        <v>274</v>
      </c>
      <c r="I2384" s="99">
        <f t="shared" si="94"/>
        <v>5.747370143149285E-9</v>
      </c>
      <c r="J2384" s="99">
        <f t="shared" si="94"/>
        <v>9.1067484662576692E-7</v>
      </c>
      <c r="K2384" s="99">
        <f t="shared" si="94"/>
        <v>2.5134625766871169E-6</v>
      </c>
      <c r="L2384" s="99">
        <f t="shared" si="94"/>
        <v>1.1778061349693253E-5</v>
      </c>
      <c r="M2384" s="99">
        <f t="shared" si="94"/>
        <v>2.6713128834355829E-5</v>
      </c>
      <c r="N2384" s="99">
        <f t="shared" si="93"/>
        <v>5.302151329243354E-6</v>
      </c>
      <c r="O2384" s="99">
        <f t="shared" si="93"/>
        <v>4.1283926380368103E-6</v>
      </c>
      <c r="P2384" s="99">
        <f t="shared" si="93"/>
        <v>2.0358642126789368E-6</v>
      </c>
      <c r="Q2384" s="99">
        <f t="shared" si="93"/>
        <v>1.0240032719836401E-6</v>
      </c>
      <c r="R2384" s="99">
        <f t="shared" si="93"/>
        <v>4.6140858895705518E-7</v>
      </c>
      <c r="S2384" s="101"/>
      <c r="T2384" s="99">
        <v>1.42E-12</v>
      </c>
      <c r="U2384" s="99">
        <v>2.25E-10</v>
      </c>
      <c r="V2384" s="99">
        <v>6.2100000000000003E-10</v>
      </c>
      <c r="W2384" s="99">
        <v>2.9100000000000001E-9</v>
      </c>
      <c r="X2384" s="99">
        <v>6.6000000000000004E-9</v>
      </c>
      <c r="Y2384" s="99">
        <v>1.31E-9</v>
      </c>
      <c r="Z2384" s="99">
        <v>1.02E-9</v>
      </c>
      <c r="AA2384" s="99">
        <v>5.0300000000000002E-10</v>
      </c>
      <c r="AB2384" s="99">
        <v>2.5300000000000001E-10</v>
      </c>
      <c r="AC2384" s="99">
        <v>1.1399999999999999E-10</v>
      </c>
    </row>
    <row r="2385" spans="1:29" s="98" customFormat="1" x14ac:dyDescent="0.25">
      <c r="A2385" s="98" t="s">
        <v>26</v>
      </c>
      <c r="B2385" s="98" t="s">
        <v>238</v>
      </c>
      <c r="C2385" s="98" t="s">
        <v>299</v>
      </c>
      <c r="D2385" s="98">
        <v>2018</v>
      </c>
      <c r="E2385" s="98">
        <v>2016</v>
      </c>
      <c r="F2385" s="98" t="s">
        <v>272</v>
      </c>
      <c r="G2385" s="98" t="s">
        <v>277</v>
      </c>
      <c r="H2385" s="98" t="s">
        <v>275</v>
      </c>
      <c r="I2385" s="99">
        <f t="shared" si="94"/>
        <v>7.7306175869120659E-9</v>
      </c>
      <c r="J2385" s="99">
        <f t="shared" si="94"/>
        <v>1.3073243353783231E-6</v>
      </c>
      <c r="K2385" s="99">
        <f t="shared" si="94"/>
        <v>8.1758364008179971E-6</v>
      </c>
      <c r="L2385" s="99">
        <f t="shared" si="94"/>
        <v>1.7080212678936605E-5</v>
      </c>
      <c r="M2385" s="99">
        <f t="shared" si="94"/>
        <v>4.039348875255624E-5</v>
      </c>
      <c r="N2385" s="99">
        <f t="shared" si="93"/>
        <v>1.0766200408997953E-5</v>
      </c>
      <c r="O2385" s="99">
        <f t="shared" si="93"/>
        <v>6.2330633946830275E-6</v>
      </c>
      <c r="P2385" s="99">
        <f t="shared" si="93"/>
        <v>2.6672654396728016E-6</v>
      </c>
      <c r="Q2385" s="99">
        <f t="shared" si="93"/>
        <v>1.3397038854805727E-6</v>
      </c>
      <c r="R2385" s="99">
        <f t="shared" si="93"/>
        <v>6.1521145194274024E-7</v>
      </c>
      <c r="S2385" s="101"/>
      <c r="T2385" s="99">
        <v>1.9100000000000001E-12</v>
      </c>
      <c r="U2385" s="99">
        <v>3.2300000000000002E-10</v>
      </c>
      <c r="V2385" s="99">
        <v>2.0200000000000001E-9</v>
      </c>
      <c r="W2385" s="99">
        <v>4.2199999999999999E-9</v>
      </c>
      <c r="X2385" s="99">
        <v>9.9800000000000007E-9</v>
      </c>
      <c r="Y2385" s="99">
        <v>2.6599999999999999E-9</v>
      </c>
      <c r="Z2385" s="99">
        <v>1.5400000000000001E-9</v>
      </c>
      <c r="AA2385" s="99">
        <v>6.59E-10</v>
      </c>
      <c r="AB2385" s="99">
        <v>3.3099999999999999E-10</v>
      </c>
      <c r="AC2385" s="99">
        <v>1.5199999999999999E-10</v>
      </c>
    </row>
    <row r="2386" spans="1:29" s="98" customFormat="1" x14ac:dyDescent="0.25">
      <c r="A2386" s="98" t="s">
        <v>26</v>
      </c>
      <c r="B2386" s="98" t="s">
        <v>238</v>
      </c>
      <c r="C2386" s="98" t="s">
        <v>299</v>
      </c>
      <c r="D2386" s="98">
        <v>2018</v>
      </c>
      <c r="E2386" s="98">
        <v>2016</v>
      </c>
      <c r="F2386" s="98" t="s">
        <v>272</v>
      </c>
      <c r="G2386" s="98" t="s">
        <v>277</v>
      </c>
      <c r="H2386" s="98" t="s">
        <v>276</v>
      </c>
      <c r="I2386" s="99">
        <f t="shared" si="94"/>
        <v>1.2304229038854807E-8</v>
      </c>
      <c r="J2386" s="99">
        <f t="shared" si="94"/>
        <v>2.6025063394683024E-6</v>
      </c>
      <c r="K2386" s="99">
        <f t="shared" si="94"/>
        <v>2.3879918200408999E-5</v>
      </c>
      <c r="L2386" s="99">
        <f t="shared" si="94"/>
        <v>3.7115059304703482E-5</v>
      </c>
      <c r="M2386" s="99">
        <f t="shared" si="94"/>
        <v>8.5401063394683035E-5</v>
      </c>
      <c r="N2386" s="99">
        <f t="shared" si="93"/>
        <v>3.8329292433537833E-5</v>
      </c>
      <c r="O2386" s="99">
        <f t="shared" si="93"/>
        <v>1.5946928425357874E-5</v>
      </c>
      <c r="P2386" s="99">
        <f t="shared" si="93"/>
        <v>6.6782822085889572E-6</v>
      </c>
      <c r="Q2386" s="99">
        <f t="shared" si="93"/>
        <v>3.3512834355828223E-6</v>
      </c>
      <c r="R2386" s="99">
        <f t="shared" si="93"/>
        <v>1.457079754601227E-6</v>
      </c>
      <c r="S2386" s="101"/>
      <c r="T2386" s="99">
        <v>3.04E-12</v>
      </c>
      <c r="U2386" s="99">
        <v>6.4299999999999995E-10</v>
      </c>
      <c r="V2386" s="99">
        <v>5.8999999999999999E-9</v>
      </c>
      <c r="W2386" s="99">
        <v>9.1700000000000004E-9</v>
      </c>
      <c r="X2386" s="99">
        <v>2.11E-8</v>
      </c>
      <c r="Y2386" s="99">
        <v>9.4699999999999998E-9</v>
      </c>
      <c r="Z2386" s="99">
        <v>3.94E-9</v>
      </c>
      <c r="AA2386" s="99">
        <v>1.6500000000000001E-9</v>
      </c>
      <c r="AB2386" s="99">
        <v>8.2800000000000004E-10</v>
      </c>
      <c r="AC2386" s="99">
        <v>3.6E-10</v>
      </c>
    </row>
    <row r="2387" spans="1:29" s="98" customFormat="1" x14ac:dyDescent="0.25">
      <c r="A2387" s="98" t="s">
        <v>26</v>
      </c>
      <c r="B2387" s="98" t="s">
        <v>238</v>
      </c>
      <c r="C2387" s="98" t="s">
        <v>299</v>
      </c>
      <c r="D2387" s="98">
        <v>2018</v>
      </c>
      <c r="E2387" s="98">
        <v>2016</v>
      </c>
      <c r="F2387" s="98" t="s">
        <v>272</v>
      </c>
      <c r="G2387" s="98" t="s">
        <v>278</v>
      </c>
      <c r="H2387" s="98" t="s">
        <v>274</v>
      </c>
      <c r="I2387" s="99">
        <f t="shared" si="94"/>
        <v>2.4315796759477752E-9</v>
      </c>
      <c r="J2387" s="99">
        <f t="shared" si="94"/>
        <v>3.8528551203397836E-7</v>
      </c>
      <c r="K2387" s="99">
        <f t="shared" si="94"/>
        <v>1.0633880132137794E-6</v>
      </c>
      <c r="L2387" s="99">
        <f t="shared" si="94"/>
        <v>4.983025955639469E-6</v>
      </c>
      <c r="M2387" s="99">
        <f t="shared" si="94"/>
        <v>1.1301708352996687E-5</v>
      </c>
      <c r="N2387" s="99">
        <f t="shared" si="93"/>
        <v>2.2432178700644954E-6</v>
      </c>
      <c r="O2387" s="99">
        <f t="shared" si="93"/>
        <v>1.7466276545540367E-6</v>
      </c>
      <c r="P2387" s="99">
        <f t="shared" si="93"/>
        <v>8.6132716690262582E-7</v>
      </c>
      <c r="Q2387" s="99">
        <f t="shared" si="93"/>
        <v>4.3323215353154192E-7</v>
      </c>
      <c r="R2387" s="99">
        <f t="shared" si="93"/>
        <v>1.9521132609721554E-7</v>
      </c>
      <c r="S2387" s="101"/>
      <c r="T2387" s="99">
        <v>6.0076923076923099E-13</v>
      </c>
      <c r="U2387" s="99">
        <v>9.5192307692307706E-11</v>
      </c>
      <c r="V2387" s="99">
        <v>2.6273076923076902E-10</v>
      </c>
      <c r="W2387" s="99">
        <v>1.2311538461538501E-9</v>
      </c>
      <c r="X2387" s="99">
        <v>2.7923076923076901E-9</v>
      </c>
      <c r="Y2387" s="99">
        <v>5.5423076923076905E-10</v>
      </c>
      <c r="Z2387" s="99">
        <v>4.3153846153846201E-10</v>
      </c>
      <c r="AA2387" s="99">
        <v>2.1280769230769201E-10</v>
      </c>
      <c r="AB2387" s="99">
        <v>1.07038461538462E-10</v>
      </c>
      <c r="AC2387" s="99">
        <v>4.8230769230769202E-11</v>
      </c>
    </row>
    <row r="2388" spans="1:29" s="98" customFormat="1" x14ac:dyDescent="0.25">
      <c r="A2388" s="98" t="s">
        <v>26</v>
      </c>
      <c r="B2388" s="98" t="s">
        <v>238</v>
      </c>
      <c r="C2388" s="98" t="s">
        <v>299</v>
      </c>
      <c r="D2388" s="98">
        <v>2018</v>
      </c>
      <c r="E2388" s="98">
        <v>2016</v>
      </c>
      <c r="F2388" s="98" t="s">
        <v>272</v>
      </c>
      <c r="G2388" s="98" t="s">
        <v>278</v>
      </c>
      <c r="H2388" s="98" t="s">
        <v>275</v>
      </c>
      <c r="I2388" s="99">
        <f t="shared" si="94"/>
        <v>3.2706459021551041E-9</v>
      </c>
      <c r="J2388" s="99">
        <f t="shared" si="94"/>
        <v>5.5309875727544377E-7</v>
      </c>
      <c r="K2388" s="99">
        <f t="shared" si="94"/>
        <v>3.4590077080383848E-6</v>
      </c>
      <c r="L2388" s="99">
        <f t="shared" si="94"/>
        <v>7.226243825703967E-6</v>
      </c>
      <c r="M2388" s="99">
        <f t="shared" si="94"/>
        <v>1.7089552933773785E-5</v>
      </c>
      <c r="N2388" s="99">
        <f t="shared" si="93"/>
        <v>4.5549309422683841E-6</v>
      </c>
      <c r="O2388" s="99">
        <f t="shared" si="93"/>
        <v>2.6370652823658981E-6</v>
      </c>
      <c r="P2388" s="99">
        <f t="shared" si="93"/>
        <v>1.128458455246184E-6</v>
      </c>
      <c r="Q2388" s="99">
        <f t="shared" si="93"/>
        <v>5.6679779770332107E-7</v>
      </c>
      <c r="R2388" s="99">
        <f t="shared" si="93"/>
        <v>2.6028176812962088E-7</v>
      </c>
      <c r="S2388" s="101"/>
      <c r="T2388" s="99">
        <v>8.0807692307692298E-13</v>
      </c>
      <c r="U2388" s="99">
        <v>1.36653846153846E-10</v>
      </c>
      <c r="V2388" s="99">
        <v>8.5461538461538501E-10</v>
      </c>
      <c r="W2388" s="99">
        <v>1.78538461538462E-9</v>
      </c>
      <c r="X2388" s="99">
        <v>4.2223076923076903E-9</v>
      </c>
      <c r="Y2388" s="99">
        <v>1.12538461538462E-9</v>
      </c>
      <c r="Z2388" s="99">
        <v>6.5153846153846202E-10</v>
      </c>
      <c r="AA2388" s="99">
        <v>2.7880769230769199E-10</v>
      </c>
      <c r="AB2388" s="99">
        <v>1.4003846153846201E-10</v>
      </c>
      <c r="AC2388" s="99">
        <v>6.4307692307692299E-11</v>
      </c>
    </row>
    <row r="2389" spans="1:29" s="98" customFormat="1" x14ac:dyDescent="0.25">
      <c r="A2389" s="98" t="s">
        <v>26</v>
      </c>
      <c r="B2389" s="98" t="s">
        <v>238</v>
      </c>
      <c r="C2389" s="98" t="s">
        <v>299</v>
      </c>
      <c r="D2389" s="98">
        <v>2018</v>
      </c>
      <c r="E2389" s="98">
        <v>2016</v>
      </c>
      <c r="F2389" s="98" t="s">
        <v>272</v>
      </c>
      <c r="G2389" s="98" t="s">
        <v>278</v>
      </c>
      <c r="H2389" s="98" t="s">
        <v>276</v>
      </c>
      <c r="I2389" s="99">
        <f t="shared" si="94"/>
        <v>5.2056353625924335E-9</v>
      </c>
      <c r="J2389" s="99">
        <f t="shared" si="94"/>
        <v>1.1010603743904375E-6</v>
      </c>
      <c r="K2389" s="99">
        <f t="shared" si="94"/>
        <v>1.0103042315557667E-5</v>
      </c>
      <c r="L2389" s="99">
        <f t="shared" si="94"/>
        <v>1.5702525090451453E-5</v>
      </c>
      <c r="M2389" s="99">
        <f t="shared" si="94"/>
        <v>3.6131219128519756E-5</v>
      </c>
      <c r="N2389" s="99">
        <f t="shared" si="93"/>
        <v>1.621623910649677E-5</v>
      </c>
      <c r="O2389" s="99">
        <f t="shared" si="93"/>
        <v>6.7467774107283428E-6</v>
      </c>
      <c r="P2389" s="99">
        <f t="shared" si="93"/>
        <v>2.8254270882491743E-6</v>
      </c>
      <c r="Q2389" s="99">
        <f t="shared" si="93"/>
        <v>1.4178506842850389E-6</v>
      </c>
      <c r="R2389" s="99">
        <f t="shared" si="93"/>
        <v>6.164568192543641E-7</v>
      </c>
      <c r="S2389" s="101"/>
      <c r="T2389" s="99">
        <v>1.28615384615385E-12</v>
      </c>
      <c r="U2389" s="99">
        <v>2.7203846153846199E-10</v>
      </c>
      <c r="V2389" s="99">
        <v>2.4961538461538499E-9</v>
      </c>
      <c r="W2389" s="99">
        <v>3.8796153846153799E-9</v>
      </c>
      <c r="X2389" s="99">
        <v>8.9269230769230801E-9</v>
      </c>
      <c r="Y2389" s="99">
        <v>4.0065384615384598E-9</v>
      </c>
      <c r="Z2389" s="99">
        <v>1.66692307692308E-9</v>
      </c>
      <c r="AA2389" s="99">
        <v>6.9807692307692304E-10</v>
      </c>
      <c r="AB2389" s="99">
        <v>3.50307692307692E-10</v>
      </c>
      <c r="AC2389" s="99">
        <v>1.5230769230769201E-10</v>
      </c>
    </row>
    <row r="2390" spans="1:29" s="98" customFormat="1" x14ac:dyDescent="0.25">
      <c r="A2390" s="98" t="s">
        <v>26</v>
      </c>
      <c r="B2390" s="98" t="s">
        <v>238</v>
      </c>
      <c r="C2390" s="98" t="s">
        <v>299</v>
      </c>
      <c r="D2390" s="98">
        <v>2018</v>
      </c>
      <c r="E2390" s="98">
        <v>2016</v>
      </c>
      <c r="F2390" s="98" t="s">
        <v>279</v>
      </c>
      <c r="G2390" s="98" t="s">
        <v>273</v>
      </c>
      <c r="H2390" s="98" t="s">
        <v>274</v>
      </c>
      <c r="I2390" s="99">
        <f t="shared" si="94"/>
        <v>0</v>
      </c>
      <c r="J2390" s="99">
        <f t="shared" si="94"/>
        <v>0</v>
      </c>
      <c r="K2390" s="99">
        <f t="shared" si="94"/>
        <v>0</v>
      </c>
      <c r="L2390" s="99">
        <f t="shared" si="94"/>
        <v>0</v>
      </c>
      <c r="M2390" s="99">
        <f t="shared" si="94"/>
        <v>0</v>
      </c>
      <c r="N2390" s="99">
        <f t="shared" si="93"/>
        <v>0</v>
      </c>
      <c r="O2390" s="99">
        <f t="shared" si="93"/>
        <v>0</v>
      </c>
      <c r="P2390" s="99">
        <f t="shared" si="93"/>
        <v>0</v>
      </c>
      <c r="Q2390" s="99">
        <f t="shared" si="93"/>
        <v>0</v>
      </c>
      <c r="R2390" s="99">
        <f t="shared" si="93"/>
        <v>0</v>
      </c>
      <c r="S2390" s="101"/>
      <c r="T2390" s="99">
        <v>0</v>
      </c>
      <c r="U2390" s="99">
        <v>0</v>
      </c>
      <c r="V2390" s="99">
        <v>0</v>
      </c>
      <c r="W2390" s="99">
        <v>0</v>
      </c>
      <c r="X2390" s="99">
        <v>0</v>
      </c>
      <c r="Y2390" s="99">
        <v>0</v>
      </c>
      <c r="Z2390" s="99">
        <v>0</v>
      </c>
      <c r="AA2390" s="99">
        <v>0</v>
      </c>
      <c r="AB2390" s="99">
        <v>0</v>
      </c>
      <c r="AC2390" s="99">
        <v>0</v>
      </c>
    </row>
    <row r="2391" spans="1:29" s="98" customFormat="1" x14ac:dyDescent="0.25">
      <c r="A2391" s="98" t="s">
        <v>26</v>
      </c>
      <c r="B2391" s="98" t="s">
        <v>238</v>
      </c>
      <c r="C2391" s="98" t="s">
        <v>299</v>
      </c>
      <c r="D2391" s="98">
        <v>2018</v>
      </c>
      <c r="E2391" s="98">
        <v>2016</v>
      </c>
      <c r="F2391" s="98" t="s">
        <v>279</v>
      </c>
      <c r="G2391" s="98" t="s">
        <v>273</v>
      </c>
      <c r="H2391" s="98" t="s">
        <v>275</v>
      </c>
      <c r="I2391" s="99">
        <f t="shared" si="94"/>
        <v>0</v>
      </c>
      <c r="J2391" s="99">
        <f t="shared" si="94"/>
        <v>0</v>
      </c>
      <c r="K2391" s="99">
        <f t="shared" si="94"/>
        <v>0</v>
      </c>
      <c r="L2391" s="99">
        <f t="shared" si="94"/>
        <v>0</v>
      </c>
      <c r="M2391" s="99">
        <f t="shared" si="94"/>
        <v>0</v>
      </c>
      <c r="N2391" s="99">
        <f t="shared" si="93"/>
        <v>0</v>
      </c>
      <c r="O2391" s="99">
        <f t="shared" si="93"/>
        <v>0</v>
      </c>
      <c r="P2391" s="99">
        <f t="shared" si="93"/>
        <v>0</v>
      </c>
      <c r="Q2391" s="99">
        <f t="shared" si="93"/>
        <v>0</v>
      </c>
      <c r="R2391" s="99">
        <f t="shared" si="93"/>
        <v>0</v>
      </c>
      <c r="S2391" s="101"/>
      <c r="T2391" s="99">
        <v>0</v>
      </c>
      <c r="U2391" s="99">
        <v>0</v>
      </c>
      <c r="V2391" s="99">
        <v>0</v>
      </c>
      <c r="W2391" s="99">
        <v>0</v>
      </c>
      <c r="X2391" s="99">
        <v>0</v>
      </c>
      <c r="Y2391" s="99">
        <v>0</v>
      </c>
      <c r="Z2391" s="99">
        <v>0</v>
      </c>
      <c r="AA2391" s="99">
        <v>0</v>
      </c>
      <c r="AB2391" s="99">
        <v>0</v>
      </c>
      <c r="AC2391" s="99">
        <v>0</v>
      </c>
    </row>
    <row r="2392" spans="1:29" s="98" customFormat="1" x14ac:dyDescent="0.25">
      <c r="A2392" s="98" t="s">
        <v>26</v>
      </c>
      <c r="B2392" s="98" t="s">
        <v>238</v>
      </c>
      <c r="C2392" s="98" t="s">
        <v>299</v>
      </c>
      <c r="D2392" s="98">
        <v>2018</v>
      </c>
      <c r="E2392" s="98">
        <v>2016</v>
      </c>
      <c r="F2392" s="98" t="s">
        <v>279</v>
      </c>
      <c r="G2392" s="98" t="s">
        <v>273</v>
      </c>
      <c r="H2392" s="98" t="s">
        <v>276</v>
      </c>
      <c r="I2392" s="99">
        <f t="shared" si="94"/>
        <v>0</v>
      </c>
      <c r="J2392" s="99">
        <f t="shared" si="94"/>
        <v>0</v>
      </c>
      <c r="K2392" s="99">
        <f t="shared" si="94"/>
        <v>0</v>
      </c>
      <c r="L2392" s="99">
        <f t="shared" si="94"/>
        <v>0</v>
      </c>
      <c r="M2392" s="99">
        <f t="shared" si="94"/>
        <v>0</v>
      </c>
      <c r="N2392" s="99">
        <f t="shared" si="93"/>
        <v>0</v>
      </c>
      <c r="O2392" s="99">
        <f t="shared" si="93"/>
        <v>0</v>
      </c>
      <c r="P2392" s="99">
        <f t="shared" si="93"/>
        <v>0</v>
      </c>
      <c r="Q2392" s="99">
        <f t="shared" si="93"/>
        <v>0</v>
      </c>
      <c r="R2392" s="99">
        <f t="shared" si="93"/>
        <v>0</v>
      </c>
      <c r="S2392" s="101"/>
      <c r="T2392" s="99">
        <v>0</v>
      </c>
      <c r="U2392" s="99">
        <v>0</v>
      </c>
      <c r="V2392" s="99">
        <v>0</v>
      </c>
      <c r="W2392" s="99">
        <v>0</v>
      </c>
      <c r="X2392" s="99">
        <v>0</v>
      </c>
      <c r="Y2392" s="99">
        <v>0</v>
      </c>
      <c r="Z2392" s="99">
        <v>0</v>
      </c>
      <c r="AA2392" s="99">
        <v>0</v>
      </c>
      <c r="AB2392" s="99">
        <v>0</v>
      </c>
      <c r="AC2392" s="99">
        <v>0</v>
      </c>
    </row>
    <row r="2393" spans="1:29" s="98" customFormat="1" x14ac:dyDescent="0.25">
      <c r="A2393" s="98" t="s">
        <v>26</v>
      </c>
      <c r="B2393" s="98" t="s">
        <v>238</v>
      </c>
      <c r="C2393" s="98" t="s">
        <v>299</v>
      </c>
      <c r="D2393" s="98">
        <v>2018</v>
      </c>
      <c r="E2393" s="98">
        <v>2016</v>
      </c>
      <c r="F2393" s="98" t="s">
        <v>279</v>
      </c>
      <c r="G2393" s="98" t="s">
        <v>277</v>
      </c>
      <c r="H2393" s="98" t="s">
        <v>274</v>
      </c>
      <c r="I2393" s="99">
        <f t="shared" si="94"/>
        <v>0</v>
      </c>
      <c r="J2393" s="99">
        <f t="shared" si="94"/>
        <v>0</v>
      </c>
      <c r="K2393" s="99">
        <f t="shared" si="94"/>
        <v>0</v>
      </c>
      <c r="L2393" s="99">
        <f t="shared" si="94"/>
        <v>0</v>
      </c>
      <c r="M2393" s="99">
        <f t="shared" si="94"/>
        <v>0</v>
      </c>
      <c r="N2393" s="99">
        <f t="shared" si="93"/>
        <v>0</v>
      </c>
      <c r="O2393" s="99">
        <f t="shared" si="93"/>
        <v>0</v>
      </c>
      <c r="P2393" s="99">
        <f t="shared" si="93"/>
        <v>0</v>
      </c>
      <c r="Q2393" s="99">
        <f t="shared" si="93"/>
        <v>0</v>
      </c>
      <c r="R2393" s="99">
        <f t="shared" si="93"/>
        <v>0</v>
      </c>
      <c r="S2393" s="101"/>
      <c r="T2393" s="99">
        <v>0</v>
      </c>
      <c r="U2393" s="99">
        <v>0</v>
      </c>
      <c r="V2393" s="99">
        <v>0</v>
      </c>
      <c r="W2393" s="99">
        <v>0</v>
      </c>
      <c r="X2393" s="99">
        <v>0</v>
      </c>
      <c r="Y2393" s="99">
        <v>0</v>
      </c>
      <c r="Z2393" s="99">
        <v>0</v>
      </c>
      <c r="AA2393" s="99">
        <v>0</v>
      </c>
      <c r="AB2393" s="99">
        <v>0</v>
      </c>
      <c r="AC2393" s="99">
        <v>0</v>
      </c>
    </row>
    <row r="2394" spans="1:29" s="98" customFormat="1" x14ac:dyDescent="0.25">
      <c r="A2394" s="98" t="s">
        <v>26</v>
      </c>
      <c r="B2394" s="98" t="s">
        <v>238</v>
      </c>
      <c r="C2394" s="98" t="s">
        <v>299</v>
      </c>
      <c r="D2394" s="98">
        <v>2018</v>
      </c>
      <c r="E2394" s="98">
        <v>2016</v>
      </c>
      <c r="F2394" s="98" t="s">
        <v>279</v>
      </c>
      <c r="G2394" s="98" t="s">
        <v>277</v>
      </c>
      <c r="H2394" s="98" t="s">
        <v>275</v>
      </c>
      <c r="I2394" s="99">
        <f t="shared" si="94"/>
        <v>0</v>
      </c>
      <c r="J2394" s="99">
        <f t="shared" si="94"/>
        <v>0</v>
      </c>
      <c r="K2394" s="99">
        <f t="shared" si="94"/>
        <v>0</v>
      </c>
      <c r="L2394" s="99">
        <f t="shared" si="94"/>
        <v>0</v>
      </c>
      <c r="M2394" s="99">
        <f t="shared" si="94"/>
        <v>0</v>
      </c>
      <c r="N2394" s="99">
        <f t="shared" si="93"/>
        <v>0</v>
      </c>
      <c r="O2394" s="99">
        <f t="shared" si="93"/>
        <v>0</v>
      </c>
      <c r="P2394" s="99">
        <f t="shared" si="93"/>
        <v>0</v>
      </c>
      <c r="Q2394" s="99">
        <f t="shared" si="93"/>
        <v>0</v>
      </c>
      <c r="R2394" s="99">
        <f t="shared" si="93"/>
        <v>0</v>
      </c>
      <c r="S2394" s="101"/>
      <c r="T2394" s="99">
        <v>0</v>
      </c>
      <c r="U2394" s="99">
        <v>0</v>
      </c>
      <c r="V2394" s="99">
        <v>0</v>
      </c>
      <c r="W2394" s="99">
        <v>0</v>
      </c>
      <c r="X2394" s="99">
        <v>0</v>
      </c>
      <c r="Y2394" s="99">
        <v>0</v>
      </c>
      <c r="Z2394" s="99">
        <v>0</v>
      </c>
      <c r="AA2394" s="99">
        <v>0</v>
      </c>
      <c r="AB2394" s="99">
        <v>0</v>
      </c>
      <c r="AC2394" s="99">
        <v>0</v>
      </c>
    </row>
    <row r="2395" spans="1:29" s="98" customFormat="1" x14ac:dyDescent="0.25">
      <c r="A2395" s="98" t="s">
        <v>26</v>
      </c>
      <c r="B2395" s="98" t="s">
        <v>238</v>
      </c>
      <c r="C2395" s="98" t="s">
        <v>299</v>
      </c>
      <c r="D2395" s="98">
        <v>2018</v>
      </c>
      <c r="E2395" s="98">
        <v>2016</v>
      </c>
      <c r="F2395" s="98" t="s">
        <v>279</v>
      </c>
      <c r="G2395" s="98" t="s">
        <v>277</v>
      </c>
      <c r="H2395" s="98" t="s">
        <v>276</v>
      </c>
      <c r="I2395" s="99">
        <f t="shared" si="94"/>
        <v>0</v>
      </c>
      <c r="J2395" s="99">
        <f t="shared" si="94"/>
        <v>0</v>
      </c>
      <c r="K2395" s="99">
        <f t="shared" si="94"/>
        <v>0</v>
      </c>
      <c r="L2395" s="99">
        <f t="shared" si="94"/>
        <v>0</v>
      </c>
      <c r="M2395" s="99">
        <f t="shared" si="94"/>
        <v>0</v>
      </c>
      <c r="N2395" s="99">
        <f t="shared" si="93"/>
        <v>0</v>
      </c>
      <c r="O2395" s="99">
        <f t="shared" si="93"/>
        <v>0</v>
      </c>
      <c r="P2395" s="99">
        <f t="shared" si="93"/>
        <v>0</v>
      </c>
      <c r="Q2395" s="99">
        <f t="shared" si="93"/>
        <v>0</v>
      </c>
      <c r="R2395" s="99">
        <f t="shared" si="93"/>
        <v>0</v>
      </c>
      <c r="S2395" s="101"/>
      <c r="T2395" s="99">
        <v>0</v>
      </c>
      <c r="U2395" s="99">
        <v>0</v>
      </c>
      <c r="V2395" s="99">
        <v>0</v>
      </c>
      <c r="W2395" s="99">
        <v>0</v>
      </c>
      <c r="X2395" s="99">
        <v>0</v>
      </c>
      <c r="Y2395" s="99">
        <v>0</v>
      </c>
      <c r="Z2395" s="99">
        <v>0</v>
      </c>
      <c r="AA2395" s="99">
        <v>0</v>
      </c>
      <c r="AB2395" s="99">
        <v>0</v>
      </c>
      <c r="AC2395" s="99">
        <v>0</v>
      </c>
    </row>
    <row r="2396" spans="1:29" s="98" customFormat="1" x14ac:dyDescent="0.25">
      <c r="A2396" s="98" t="s">
        <v>26</v>
      </c>
      <c r="B2396" s="98" t="s">
        <v>238</v>
      </c>
      <c r="C2396" s="98" t="s">
        <v>299</v>
      </c>
      <c r="D2396" s="98">
        <v>2018</v>
      </c>
      <c r="E2396" s="98">
        <v>2016</v>
      </c>
      <c r="F2396" s="98" t="s">
        <v>279</v>
      </c>
      <c r="G2396" s="98" t="s">
        <v>278</v>
      </c>
      <c r="H2396" s="98" t="s">
        <v>274</v>
      </c>
      <c r="I2396" s="99">
        <f t="shared" si="94"/>
        <v>0</v>
      </c>
      <c r="J2396" s="99">
        <f t="shared" si="94"/>
        <v>0</v>
      </c>
      <c r="K2396" s="99">
        <f t="shared" si="94"/>
        <v>0</v>
      </c>
      <c r="L2396" s="99">
        <f t="shared" si="94"/>
        <v>0</v>
      </c>
      <c r="M2396" s="99">
        <f t="shared" si="94"/>
        <v>0</v>
      </c>
      <c r="N2396" s="99">
        <f t="shared" si="93"/>
        <v>0</v>
      </c>
      <c r="O2396" s="99">
        <f t="shared" si="93"/>
        <v>0</v>
      </c>
      <c r="P2396" s="99">
        <f t="shared" si="93"/>
        <v>0</v>
      </c>
      <c r="Q2396" s="99">
        <f t="shared" si="93"/>
        <v>0</v>
      </c>
      <c r="R2396" s="99">
        <f t="shared" si="93"/>
        <v>0</v>
      </c>
      <c r="S2396" s="101"/>
      <c r="T2396" s="99">
        <v>0</v>
      </c>
      <c r="U2396" s="99">
        <v>0</v>
      </c>
      <c r="V2396" s="99">
        <v>0</v>
      </c>
      <c r="W2396" s="99">
        <v>0</v>
      </c>
      <c r="X2396" s="99">
        <v>0</v>
      </c>
      <c r="Y2396" s="99">
        <v>0</v>
      </c>
      <c r="Z2396" s="99">
        <v>0</v>
      </c>
      <c r="AA2396" s="99">
        <v>0</v>
      </c>
      <c r="AB2396" s="99">
        <v>0</v>
      </c>
      <c r="AC2396" s="99">
        <v>0</v>
      </c>
    </row>
    <row r="2397" spans="1:29" s="98" customFormat="1" x14ac:dyDescent="0.25">
      <c r="A2397" s="98" t="s">
        <v>26</v>
      </c>
      <c r="B2397" s="98" t="s">
        <v>238</v>
      </c>
      <c r="C2397" s="98" t="s">
        <v>299</v>
      </c>
      <c r="D2397" s="98">
        <v>2018</v>
      </c>
      <c r="E2397" s="98">
        <v>2016</v>
      </c>
      <c r="F2397" s="98" t="s">
        <v>279</v>
      </c>
      <c r="G2397" s="98" t="s">
        <v>278</v>
      </c>
      <c r="H2397" s="98" t="s">
        <v>275</v>
      </c>
      <c r="I2397" s="99">
        <f t="shared" si="94"/>
        <v>0</v>
      </c>
      <c r="J2397" s="99">
        <f t="shared" si="94"/>
        <v>0</v>
      </c>
      <c r="K2397" s="99">
        <f t="shared" si="94"/>
        <v>0</v>
      </c>
      <c r="L2397" s="99">
        <f t="shared" si="94"/>
        <v>0</v>
      </c>
      <c r="M2397" s="99">
        <f t="shared" si="94"/>
        <v>0</v>
      </c>
      <c r="N2397" s="99">
        <f t="shared" si="93"/>
        <v>0</v>
      </c>
      <c r="O2397" s="99">
        <f t="shared" si="93"/>
        <v>0</v>
      </c>
      <c r="P2397" s="99">
        <f t="shared" si="93"/>
        <v>0</v>
      </c>
      <c r="Q2397" s="99">
        <f t="shared" si="93"/>
        <v>0</v>
      </c>
      <c r="R2397" s="99">
        <f t="shared" si="93"/>
        <v>0</v>
      </c>
      <c r="S2397" s="101"/>
      <c r="T2397" s="99">
        <v>0</v>
      </c>
      <c r="U2397" s="99">
        <v>0</v>
      </c>
      <c r="V2397" s="99">
        <v>0</v>
      </c>
      <c r="W2397" s="99">
        <v>0</v>
      </c>
      <c r="X2397" s="99">
        <v>0</v>
      </c>
      <c r="Y2397" s="99">
        <v>0</v>
      </c>
      <c r="Z2397" s="99">
        <v>0</v>
      </c>
      <c r="AA2397" s="99">
        <v>0</v>
      </c>
      <c r="AB2397" s="99">
        <v>0</v>
      </c>
      <c r="AC2397" s="99">
        <v>0</v>
      </c>
    </row>
    <row r="2398" spans="1:29" s="98" customFormat="1" x14ac:dyDescent="0.25">
      <c r="A2398" s="98" t="s">
        <v>26</v>
      </c>
      <c r="B2398" s="98" t="s">
        <v>238</v>
      </c>
      <c r="C2398" s="98" t="s">
        <v>299</v>
      </c>
      <c r="D2398" s="98">
        <v>2018</v>
      </c>
      <c r="E2398" s="98">
        <v>2016</v>
      </c>
      <c r="F2398" s="98" t="s">
        <v>279</v>
      </c>
      <c r="G2398" s="98" t="s">
        <v>278</v>
      </c>
      <c r="H2398" s="98" t="s">
        <v>276</v>
      </c>
      <c r="I2398" s="99">
        <f t="shared" si="94"/>
        <v>0</v>
      </c>
      <c r="J2398" s="99">
        <f t="shared" si="94"/>
        <v>0</v>
      </c>
      <c r="K2398" s="99">
        <f t="shared" si="94"/>
        <v>0</v>
      </c>
      <c r="L2398" s="99">
        <f t="shared" si="94"/>
        <v>0</v>
      </c>
      <c r="M2398" s="99">
        <f t="shared" si="94"/>
        <v>0</v>
      </c>
      <c r="N2398" s="99">
        <f t="shared" si="93"/>
        <v>0</v>
      </c>
      <c r="O2398" s="99">
        <f t="shared" si="93"/>
        <v>0</v>
      </c>
      <c r="P2398" s="99">
        <f t="shared" si="93"/>
        <v>0</v>
      </c>
      <c r="Q2398" s="99">
        <f t="shared" si="93"/>
        <v>0</v>
      </c>
      <c r="R2398" s="99">
        <f t="shared" si="93"/>
        <v>0</v>
      </c>
      <c r="S2398" s="101"/>
      <c r="T2398" s="99">
        <v>0</v>
      </c>
      <c r="U2398" s="99">
        <v>0</v>
      </c>
      <c r="V2398" s="99">
        <v>0</v>
      </c>
      <c r="W2398" s="99">
        <v>0</v>
      </c>
      <c r="X2398" s="99">
        <v>0</v>
      </c>
      <c r="Y2398" s="99">
        <v>0</v>
      </c>
      <c r="Z2398" s="99">
        <v>0</v>
      </c>
      <c r="AA2398" s="99">
        <v>0</v>
      </c>
      <c r="AB2398" s="99">
        <v>0</v>
      </c>
      <c r="AC2398" s="99">
        <v>0</v>
      </c>
    </row>
    <row r="2399" spans="1:29" s="98" customFormat="1" x14ac:dyDescent="0.25">
      <c r="A2399" s="98" t="s">
        <v>26</v>
      </c>
      <c r="B2399" s="98" t="s">
        <v>238</v>
      </c>
      <c r="C2399" s="98" t="s">
        <v>299</v>
      </c>
      <c r="D2399" s="98">
        <v>2018</v>
      </c>
      <c r="E2399" s="98">
        <v>2016</v>
      </c>
      <c r="F2399" s="98" t="s">
        <v>280</v>
      </c>
      <c r="G2399" s="98" t="s">
        <v>273</v>
      </c>
      <c r="H2399" s="98" t="s">
        <v>274</v>
      </c>
      <c r="I2399" s="99">
        <f t="shared" si="94"/>
        <v>0</v>
      </c>
      <c r="J2399" s="99">
        <f t="shared" si="94"/>
        <v>0</v>
      </c>
      <c r="K2399" s="99">
        <f t="shared" si="94"/>
        <v>0</v>
      </c>
      <c r="L2399" s="99">
        <f t="shared" si="94"/>
        <v>0</v>
      </c>
      <c r="M2399" s="99">
        <f t="shared" si="94"/>
        <v>0</v>
      </c>
      <c r="N2399" s="99">
        <f t="shared" si="93"/>
        <v>0</v>
      </c>
      <c r="O2399" s="99">
        <f t="shared" si="93"/>
        <v>0</v>
      </c>
      <c r="P2399" s="99">
        <f t="shared" si="93"/>
        <v>0</v>
      </c>
      <c r="Q2399" s="99">
        <f t="shared" si="93"/>
        <v>0</v>
      </c>
      <c r="R2399" s="99">
        <f t="shared" si="93"/>
        <v>0</v>
      </c>
      <c r="S2399" s="101"/>
      <c r="T2399" s="99">
        <v>0</v>
      </c>
      <c r="U2399" s="99">
        <v>0</v>
      </c>
      <c r="V2399" s="99">
        <v>0</v>
      </c>
      <c r="W2399" s="99">
        <v>0</v>
      </c>
      <c r="X2399" s="99">
        <v>0</v>
      </c>
      <c r="Y2399" s="99">
        <v>0</v>
      </c>
      <c r="Z2399" s="99">
        <v>0</v>
      </c>
      <c r="AA2399" s="99">
        <v>0</v>
      </c>
      <c r="AB2399" s="99">
        <v>0</v>
      </c>
      <c r="AC2399" s="99">
        <v>0</v>
      </c>
    </row>
    <row r="2400" spans="1:29" s="98" customFormat="1" x14ac:dyDescent="0.25">
      <c r="A2400" s="98" t="s">
        <v>26</v>
      </c>
      <c r="B2400" s="98" t="s">
        <v>238</v>
      </c>
      <c r="C2400" s="98" t="s">
        <v>299</v>
      </c>
      <c r="D2400" s="98">
        <v>2018</v>
      </c>
      <c r="E2400" s="98">
        <v>2016</v>
      </c>
      <c r="F2400" s="98" t="s">
        <v>280</v>
      </c>
      <c r="G2400" s="98" t="s">
        <v>273</v>
      </c>
      <c r="H2400" s="98" t="s">
        <v>275</v>
      </c>
      <c r="I2400" s="99">
        <f t="shared" si="94"/>
        <v>8.9853251533742342E-13</v>
      </c>
      <c r="J2400" s="99">
        <f t="shared" si="94"/>
        <v>5.5045235173824131E-8</v>
      </c>
      <c r="K2400" s="99">
        <f t="shared" si="94"/>
        <v>6.1521145194274024E-7</v>
      </c>
      <c r="L2400" s="99">
        <f t="shared" si="94"/>
        <v>2.0561014314928426E-6</v>
      </c>
      <c r="M2400" s="99">
        <f t="shared" si="94"/>
        <v>5.2212024539877306E-6</v>
      </c>
      <c r="N2400" s="99">
        <f t="shared" si="93"/>
        <v>8.9448507157464211E-7</v>
      </c>
      <c r="O2400" s="99">
        <f t="shared" si="93"/>
        <v>5.3831002044989777E-7</v>
      </c>
      <c r="P2400" s="99">
        <f t="shared" si="93"/>
        <v>2.1208605316973414E-7</v>
      </c>
      <c r="Q2400" s="99">
        <f t="shared" si="93"/>
        <v>1.3437513292433538E-7</v>
      </c>
      <c r="R2400" s="99">
        <f t="shared" si="93"/>
        <v>7.8115664621676902E-8</v>
      </c>
      <c r="S2400" s="101"/>
      <c r="T2400" s="99">
        <v>2.2200000000000001E-16</v>
      </c>
      <c r="U2400" s="99">
        <v>1.36E-11</v>
      </c>
      <c r="V2400" s="99">
        <v>1.5199999999999999E-10</v>
      </c>
      <c r="W2400" s="99">
        <v>5.08E-10</v>
      </c>
      <c r="X2400" s="99">
        <v>1.2900000000000001E-9</v>
      </c>
      <c r="Y2400" s="99">
        <v>2.2100000000000001E-10</v>
      </c>
      <c r="Z2400" s="99">
        <v>1.3300000000000001E-10</v>
      </c>
      <c r="AA2400" s="99">
        <v>5.2400000000000001E-11</v>
      </c>
      <c r="AB2400" s="99">
        <v>3.3199999999999999E-11</v>
      </c>
      <c r="AC2400" s="99">
        <v>1.9300000000000001E-11</v>
      </c>
    </row>
    <row r="2401" spans="1:29" s="98" customFormat="1" x14ac:dyDescent="0.25">
      <c r="A2401" s="98" t="s">
        <v>26</v>
      </c>
      <c r="B2401" s="98" t="s">
        <v>238</v>
      </c>
      <c r="C2401" s="98" t="s">
        <v>299</v>
      </c>
      <c r="D2401" s="98">
        <v>2018</v>
      </c>
      <c r="E2401" s="98">
        <v>2016</v>
      </c>
      <c r="F2401" s="98" t="s">
        <v>280</v>
      </c>
      <c r="G2401" s="98" t="s">
        <v>273</v>
      </c>
      <c r="H2401" s="98" t="s">
        <v>276</v>
      </c>
      <c r="I2401" s="99">
        <f t="shared" si="94"/>
        <v>2.8372580777096117E-8</v>
      </c>
      <c r="J2401" s="99">
        <f t="shared" si="94"/>
        <v>6.6378077709611455E-6</v>
      </c>
      <c r="K2401" s="99">
        <f t="shared" si="94"/>
        <v>4.8569325153374239E-5</v>
      </c>
      <c r="L2401" s="99">
        <f t="shared" si="94"/>
        <v>9.7138650306748478E-5</v>
      </c>
      <c r="M2401" s="99">
        <f t="shared" si="94"/>
        <v>2.3637071574642127E-4</v>
      </c>
      <c r="N2401" s="99">
        <f t="shared" si="93"/>
        <v>7.8520408997955011E-5</v>
      </c>
      <c r="O2401" s="99">
        <f t="shared" si="93"/>
        <v>4.978355828220859E-5</v>
      </c>
      <c r="P2401" s="99">
        <f t="shared" si="93"/>
        <v>2.2301415132924336E-5</v>
      </c>
      <c r="Q2401" s="99">
        <f t="shared" si="93"/>
        <v>1.1211419222903887E-5</v>
      </c>
      <c r="R2401" s="99">
        <f t="shared" si="93"/>
        <v>5.3831002044989766E-6</v>
      </c>
      <c r="S2401" s="101"/>
      <c r="T2401" s="99">
        <v>7.0100000000000002E-12</v>
      </c>
      <c r="U2401" s="99">
        <v>1.6399999999999999E-9</v>
      </c>
      <c r="V2401" s="99">
        <v>1.2E-8</v>
      </c>
      <c r="W2401" s="99">
        <v>2.4E-8</v>
      </c>
      <c r="X2401" s="99">
        <v>5.84E-8</v>
      </c>
      <c r="Y2401" s="99">
        <v>1.9399999999999998E-8</v>
      </c>
      <c r="Z2401" s="99">
        <v>1.2299999999999999E-8</v>
      </c>
      <c r="AA2401" s="99">
        <v>5.5100000000000002E-9</v>
      </c>
      <c r="AB2401" s="99">
        <v>2.7700000000000002E-9</v>
      </c>
      <c r="AC2401" s="99">
        <v>1.33E-9</v>
      </c>
    </row>
    <row r="2402" spans="1:29" s="98" customFormat="1" x14ac:dyDescent="0.25">
      <c r="A2402" s="98" t="s">
        <v>26</v>
      </c>
      <c r="B2402" s="98" t="s">
        <v>238</v>
      </c>
      <c r="C2402" s="98" t="s">
        <v>299</v>
      </c>
      <c r="D2402" s="98">
        <v>2018</v>
      </c>
      <c r="E2402" s="98">
        <v>2016</v>
      </c>
      <c r="F2402" s="98" t="s">
        <v>280</v>
      </c>
      <c r="G2402" s="98" t="s">
        <v>277</v>
      </c>
      <c r="H2402" s="98" t="s">
        <v>274</v>
      </c>
      <c r="I2402" s="99">
        <f t="shared" si="94"/>
        <v>5.747370143149285E-9</v>
      </c>
      <c r="J2402" s="99">
        <f t="shared" si="94"/>
        <v>9.1067484662576692E-7</v>
      </c>
      <c r="K2402" s="99">
        <f t="shared" si="94"/>
        <v>2.5134625766871169E-6</v>
      </c>
      <c r="L2402" s="99">
        <f t="shared" si="94"/>
        <v>1.1778061349693253E-5</v>
      </c>
      <c r="M2402" s="99">
        <f t="shared" si="94"/>
        <v>2.6713128834355829E-5</v>
      </c>
      <c r="N2402" s="99">
        <f t="shared" si="93"/>
        <v>5.302151329243354E-6</v>
      </c>
      <c r="O2402" s="99">
        <f t="shared" si="93"/>
        <v>4.1283926380368103E-6</v>
      </c>
      <c r="P2402" s="99">
        <f t="shared" si="93"/>
        <v>2.0358642126789368E-6</v>
      </c>
      <c r="Q2402" s="99">
        <f t="shared" si="93"/>
        <v>1.0240032719836401E-6</v>
      </c>
      <c r="R2402" s="99">
        <f t="shared" si="93"/>
        <v>4.6140858895705518E-7</v>
      </c>
      <c r="S2402" s="101"/>
      <c r="T2402" s="99">
        <v>1.42E-12</v>
      </c>
      <c r="U2402" s="99">
        <v>2.25E-10</v>
      </c>
      <c r="V2402" s="99">
        <v>6.2100000000000003E-10</v>
      </c>
      <c r="W2402" s="99">
        <v>2.9100000000000001E-9</v>
      </c>
      <c r="X2402" s="99">
        <v>6.6000000000000004E-9</v>
      </c>
      <c r="Y2402" s="99">
        <v>1.31E-9</v>
      </c>
      <c r="Z2402" s="99">
        <v>1.02E-9</v>
      </c>
      <c r="AA2402" s="99">
        <v>5.0300000000000002E-10</v>
      </c>
      <c r="AB2402" s="99">
        <v>2.5300000000000001E-10</v>
      </c>
      <c r="AC2402" s="99">
        <v>1.1399999999999999E-10</v>
      </c>
    </row>
    <row r="2403" spans="1:29" s="98" customFormat="1" x14ac:dyDescent="0.25">
      <c r="A2403" s="98" t="s">
        <v>26</v>
      </c>
      <c r="B2403" s="98" t="s">
        <v>238</v>
      </c>
      <c r="C2403" s="98" t="s">
        <v>299</v>
      </c>
      <c r="D2403" s="98">
        <v>2018</v>
      </c>
      <c r="E2403" s="98">
        <v>2016</v>
      </c>
      <c r="F2403" s="98" t="s">
        <v>280</v>
      </c>
      <c r="G2403" s="98" t="s">
        <v>277</v>
      </c>
      <c r="H2403" s="98" t="s">
        <v>275</v>
      </c>
      <c r="I2403" s="99">
        <f t="shared" si="94"/>
        <v>7.7306175869120659E-9</v>
      </c>
      <c r="J2403" s="99">
        <f t="shared" si="94"/>
        <v>1.3073243353783231E-6</v>
      </c>
      <c r="K2403" s="99">
        <f t="shared" si="94"/>
        <v>8.1758364008179971E-6</v>
      </c>
      <c r="L2403" s="99">
        <f t="shared" si="94"/>
        <v>1.7080212678936605E-5</v>
      </c>
      <c r="M2403" s="99">
        <f t="shared" si="94"/>
        <v>4.039348875255624E-5</v>
      </c>
      <c r="N2403" s="99">
        <f t="shared" si="93"/>
        <v>1.0766200408997953E-5</v>
      </c>
      <c r="O2403" s="99">
        <f t="shared" si="93"/>
        <v>6.2330633946830275E-6</v>
      </c>
      <c r="P2403" s="99">
        <f t="shared" si="93"/>
        <v>2.6672654396728016E-6</v>
      </c>
      <c r="Q2403" s="99">
        <f t="shared" si="93"/>
        <v>1.3397038854805727E-6</v>
      </c>
      <c r="R2403" s="99">
        <f t="shared" si="93"/>
        <v>6.1521145194274024E-7</v>
      </c>
      <c r="S2403" s="101"/>
      <c r="T2403" s="99">
        <v>1.9100000000000001E-12</v>
      </c>
      <c r="U2403" s="99">
        <v>3.2300000000000002E-10</v>
      </c>
      <c r="V2403" s="99">
        <v>2.0200000000000001E-9</v>
      </c>
      <c r="W2403" s="99">
        <v>4.2199999999999999E-9</v>
      </c>
      <c r="X2403" s="99">
        <v>9.9800000000000007E-9</v>
      </c>
      <c r="Y2403" s="99">
        <v>2.6599999999999999E-9</v>
      </c>
      <c r="Z2403" s="99">
        <v>1.5400000000000001E-9</v>
      </c>
      <c r="AA2403" s="99">
        <v>6.59E-10</v>
      </c>
      <c r="AB2403" s="99">
        <v>3.3099999999999999E-10</v>
      </c>
      <c r="AC2403" s="99">
        <v>1.5199999999999999E-10</v>
      </c>
    </row>
    <row r="2404" spans="1:29" s="98" customFormat="1" x14ac:dyDescent="0.25">
      <c r="A2404" s="98" t="s">
        <v>26</v>
      </c>
      <c r="B2404" s="98" t="s">
        <v>238</v>
      </c>
      <c r="C2404" s="98" t="s">
        <v>299</v>
      </c>
      <c r="D2404" s="98">
        <v>2018</v>
      </c>
      <c r="E2404" s="98">
        <v>2016</v>
      </c>
      <c r="F2404" s="98" t="s">
        <v>280</v>
      </c>
      <c r="G2404" s="98" t="s">
        <v>277</v>
      </c>
      <c r="H2404" s="98" t="s">
        <v>276</v>
      </c>
      <c r="I2404" s="99">
        <f t="shared" si="94"/>
        <v>1.2304229038854807E-8</v>
      </c>
      <c r="J2404" s="99">
        <f t="shared" si="94"/>
        <v>2.6025063394683024E-6</v>
      </c>
      <c r="K2404" s="99">
        <f t="shared" si="94"/>
        <v>2.3879918200408999E-5</v>
      </c>
      <c r="L2404" s="99">
        <f t="shared" si="94"/>
        <v>3.7115059304703482E-5</v>
      </c>
      <c r="M2404" s="99">
        <f t="shared" si="94"/>
        <v>8.5401063394683035E-5</v>
      </c>
      <c r="N2404" s="99">
        <f t="shared" si="93"/>
        <v>3.8329292433537833E-5</v>
      </c>
      <c r="O2404" s="99">
        <f t="shared" si="93"/>
        <v>1.5946928425357874E-5</v>
      </c>
      <c r="P2404" s="99">
        <f t="shared" si="93"/>
        <v>6.6782822085889572E-6</v>
      </c>
      <c r="Q2404" s="99">
        <f t="shared" si="93"/>
        <v>3.3512834355828223E-6</v>
      </c>
      <c r="R2404" s="99">
        <f t="shared" si="93"/>
        <v>1.457079754601227E-6</v>
      </c>
      <c r="S2404" s="101"/>
      <c r="T2404" s="99">
        <v>3.04E-12</v>
      </c>
      <c r="U2404" s="99">
        <v>6.4299999999999995E-10</v>
      </c>
      <c r="V2404" s="99">
        <v>5.8999999999999999E-9</v>
      </c>
      <c r="W2404" s="99">
        <v>9.1700000000000004E-9</v>
      </c>
      <c r="X2404" s="99">
        <v>2.11E-8</v>
      </c>
      <c r="Y2404" s="99">
        <v>9.4699999999999998E-9</v>
      </c>
      <c r="Z2404" s="99">
        <v>3.94E-9</v>
      </c>
      <c r="AA2404" s="99">
        <v>1.6500000000000001E-9</v>
      </c>
      <c r="AB2404" s="99">
        <v>8.2800000000000004E-10</v>
      </c>
      <c r="AC2404" s="99">
        <v>3.6E-10</v>
      </c>
    </row>
    <row r="2405" spans="1:29" s="98" customFormat="1" x14ac:dyDescent="0.25">
      <c r="A2405" s="98" t="s">
        <v>26</v>
      </c>
      <c r="B2405" s="98" t="s">
        <v>238</v>
      </c>
      <c r="C2405" s="98" t="s">
        <v>299</v>
      </c>
      <c r="D2405" s="98">
        <v>2018</v>
      </c>
      <c r="E2405" s="98">
        <v>2016</v>
      </c>
      <c r="F2405" s="98" t="s">
        <v>280</v>
      </c>
      <c r="G2405" s="98" t="s">
        <v>278</v>
      </c>
      <c r="H2405" s="98" t="s">
        <v>274</v>
      </c>
      <c r="I2405" s="99">
        <f t="shared" si="94"/>
        <v>2.4315796759477752E-9</v>
      </c>
      <c r="J2405" s="99">
        <f t="shared" si="94"/>
        <v>3.8528551203397836E-7</v>
      </c>
      <c r="K2405" s="99">
        <f t="shared" si="94"/>
        <v>1.0633880132137794E-6</v>
      </c>
      <c r="L2405" s="99">
        <f t="shared" si="94"/>
        <v>4.983025955639469E-6</v>
      </c>
      <c r="M2405" s="99">
        <f t="shared" si="94"/>
        <v>1.1301708352996687E-5</v>
      </c>
      <c r="N2405" s="99">
        <f t="shared" si="93"/>
        <v>2.2432178700644954E-6</v>
      </c>
      <c r="O2405" s="99">
        <f t="shared" si="93"/>
        <v>1.7466276545540367E-6</v>
      </c>
      <c r="P2405" s="99">
        <f t="shared" si="93"/>
        <v>8.6132716690262582E-7</v>
      </c>
      <c r="Q2405" s="99">
        <f t="shared" si="93"/>
        <v>4.3323215353154192E-7</v>
      </c>
      <c r="R2405" s="99">
        <f t="shared" si="93"/>
        <v>1.9521132609721554E-7</v>
      </c>
      <c r="S2405" s="101"/>
      <c r="T2405" s="99">
        <v>6.0076923076923099E-13</v>
      </c>
      <c r="U2405" s="99">
        <v>9.5192307692307706E-11</v>
      </c>
      <c r="V2405" s="99">
        <v>2.6273076923076902E-10</v>
      </c>
      <c r="W2405" s="99">
        <v>1.2311538461538501E-9</v>
      </c>
      <c r="X2405" s="99">
        <v>2.7923076923076901E-9</v>
      </c>
      <c r="Y2405" s="99">
        <v>5.5423076923076905E-10</v>
      </c>
      <c r="Z2405" s="99">
        <v>4.3153846153846201E-10</v>
      </c>
      <c r="AA2405" s="99">
        <v>2.1280769230769201E-10</v>
      </c>
      <c r="AB2405" s="99">
        <v>1.07038461538462E-10</v>
      </c>
      <c r="AC2405" s="99">
        <v>4.8230769230769202E-11</v>
      </c>
    </row>
    <row r="2406" spans="1:29" s="98" customFormat="1" x14ac:dyDescent="0.25">
      <c r="A2406" s="98" t="s">
        <v>26</v>
      </c>
      <c r="B2406" s="98" t="s">
        <v>238</v>
      </c>
      <c r="C2406" s="98" t="s">
        <v>299</v>
      </c>
      <c r="D2406" s="98">
        <v>2018</v>
      </c>
      <c r="E2406" s="98">
        <v>2016</v>
      </c>
      <c r="F2406" s="98" t="s">
        <v>280</v>
      </c>
      <c r="G2406" s="98" t="s">
        <v>278</v>
      </c>
      <c r="H2406" s="98" t="s">
        <v>275</v>
      </c>
      <c r="I2406" s="99">
        <f t="shared" si="94"/>
        <v>3.2706459021551041E-9</v>
      </c>
      <c r="J2406" s="99">
        <f t="shared" si="94"/>
        <v>5.5309875727544377E-7</v>
      </c>
      <c r="K2406" s="99">
        <f t="shared" si="94"/>
        <v>3.4590077080383848E-6</v>
      </c>
      <c r="L2406" s="99">
        <f t="shared" si="94"/>
        <v>7.226243825703967E-6</v>
      </c>
      <c r="M2406" s="99">
        <f t="shared" si="94"/>
        <v>1.7089552933773785E-5</v>
      </c>
      <c r="N2406" s="99">
        <f t="shared" si="93"/>
        <v>4.5549309422683841E-6</v>
      </c>
      <c r="O2406" s="99">
        <f t="shared" si="93"/>
        <v>2.6370652823658981E-6</v>
      </c>
      <c r="P2406" s="99">
        <f t="shared" si="93"/>
        <v>1.128458455246184E-6</v>
      </c>
      <c r="Q2406" s="99">
        <f t="shared" si="93"/>
        <v>5.6679779770332107E-7</v>
      </c>
      <c r="R2406" s="99">
        <f t="shared" si="93"/>
        <v>2.6028176812962088E-7</v>
      </c>
      <c r="S2406" s="101"/>
      <c r="T2406" s="99">
        <v>8.0807692307692298E-13</v>
      </c>
      <c r="U2406" s="99">
        <v>1.36653846153846E-10</v>
      </c>
      <c r="V2406" s="99">
        <v>8.5461538461538501E-10</v>
      </c>
      <c r="W2406" s="99">
        <v>1.78538461538462E-9</v>
      </c>
      <c r="X2406" s="99">
        <v>4.2223076923076903E-9</v>
      </c>
      <c r="Y2406" s="99">
        <v>1.12538461538462E-9</v>
      </c>
      <c r="Z2406" s="99">
        <v>6.5153846153846202E-10</v>
      </c>
      <c r="AA2406" s="99">
        <v>2.7880769230769199E-10</v>
      </c>
      <c r="AB2406" s="99">
        <v>1.4003846153846201E-10</v>
      </c>
      <c r="AC2406" s="99">
        <v>6.4307692307692299E-11</v>
      </c>
    </row>
    <row r="2407" spans="1:29" s="98" customFormat="1" x14ac:dyDescent="0.25">
      <c r="A2407" s="98" t="s">
        <v>26</v>
      </c>
      <c r="B2407" s="98" t="s">
        <v>238</v>
      </c>
      <c r="C2407" s="98" t="s">
        <v>299</v>
      </c>
      <c r="D2407" s="98">
        <v>2018</v>
      </c>
      <c r="E2407" s="98">
        <v>2016</v>
      </c>
      <c r="F2407" s="98" t="s">
        <v>280</v>
      </c>
      <c r="G2407" s="98" t="s">
        <v>278</v>
      </c>
      <c r="H2407" s="98" t="s">
        <v>276</v>
      </c>
      <c r="I2407" s="99">
        <f t="shared" si="94"/>
        <v>5.2056353625924335E-9</v>
      </c>
      <c r="J2407" s="99">
        <f t="shared" si="94"/>
        <v>1.1010603743904375E-6</v>
      </c>
      <c r="K2407" s="99">
        <f t="shared" si="94"/>
        <v>1.0103042315557667E-5</v>
      </c>
      <c r="L2407" s="99">
        <f t="shared" si="94"/>
        <v>1.5702525090451453E-5</v>
      </c>
      <c r="M2407" s="99">
        <f t="shared" si="94"/>
        <v>3.6131219128519756E-5</v>
      </c>
      <c r="N2407" s="99">
        <f t="shared" si="93"/>
        <v>1.621623910649677E-5</v>
      </c>
      <c r="O2407" s="99">
        <f t="shared" si="93"/>
        <v>6.7467774107283428E-6</v>
      </c>
      <c r="P2407" s="99">
        <f t="shared" si="93"/>
        <v>2.8254270882491743E-6</v>
      </c>
      <c r="Q2407" s="99">
        <f t="shared" si="93"/>
        <v>1.4178506842850389E-6</v>
      </c>
      <c r="R2407" s="99">
        <f t="shared" si="93"/>
        <v>6.164568192543641E-7</v>
      </c>
      <c r="S2407" s="101"/>
      <c r="T2407" s="99">
        <v>1.28615384615385E-12</v>
      </c>
      <c r="U2407" s="99">
        <v>2.7203846153846199E-10</v>
      </c>
      <c r="V2407" s="99">
        <v>2.4961538461538499E-9</v>
      </c>
      <c r="W2407" s="99">
        <v>3.8796153846153799E-9</v>
      </c>
      <c r="X2407" s="99">
        <v>8.9269230769230801E-9</v>
      </c>
      <c r="Y2407" s="99">
        <v>4.0065384615384598E-9</v>
      </c>
      <c r="Z2407" s="99">
        <v>1.66692307692308E-9</v>
      </c>
      <c r="AA2407" s="99">
        <v>6.9807692307692304E-10</v>
      </c>
      <c r="AB2407" s="99">
        <v>3.50307692307692E-10</v>
      </c>
      <c r="AC2407" s="99">
        <v>1.5230769230769201E-10</v>
      </c>
    </row>
    <row r="2408" spans="1:29" s="98" customFormat="1" x14ac:dyDescent="0.25">
      <c r="A2408" s="98" t="s">
        <v>26</v>
      </c>
      <c r="B2408" s="98" t="s">
        <v>238</v>
      </c>
      <c r="C2408" s="98" t="s">
        <v>299</v>
      </c>
      <c r="D2408" s="98">
        <v>2019</v>
      </c>
      <c r="E2408" s="98">
        <v>2019</v>
      </c>
      <c r="F2408" s="98" t="s">
        <v>272</v>
      </c>
      <c r="G2408" s="98" t="s">
        <v>273</v>
      </c>
      <c r="H2408" s="98" t="s">
        <v>274</v>
      </c>
      <c r="I2408" s="99">
        <f t="shared" si="94"/>
        <v>0</v>
      </c>
      <c r="J2408" s="99">
        <f t="shared" si="94"/>
        <v>0</v>
      </c>
      <c r="K2408" s="99">
        <f t="shared" si="94"/>
        <v>0</v>
      </c>
      <c r="L2408" s="99">
        <f t="shared" si="94"/>
        <v>0</v>
      </c>
      <c r="M2408" s="99">
        <f t="shared" si="94"/>
        <v>0</v>
      </c>
      <c r="N2408" s="99">
        <f t="shared" si="93"/>
        <v>0</v>
      </c>
      <c r="O2408" s="99">
        <f t="shared" si="93"/>
        <v>0</v>
      </c>
      <c r="P2408" s="99">
        <f t="shared" si="93"/>
        <v>0</v>
      </c>
      <c r="Q2408" s="99">
        <f t="shared" si="93"/>
        <v>0</v>
      </c>
      <c r="R2408" s="99">
        <f t="shared" si="93"/>
        <v>0</v>
      </c>
      <c r="S2408" s="101"/>
      <c r="T2408" s="99">
        <v>0</v>
      </c>
      <c r="U2408" s="99">
        <v>0</v>
      </c>
      <c r="V2408" s="99">
        <v>0</v>
      </c>
      <c r="W2408" s="99">
        <v>0</v>
      </c>
      <c r="X2408" s="99">
        <v>0</v>
      </c>
      <c r="Y2408" s="99">
        <v>0</v>
      </c>
      <c r="Z2408" s="99">
        <v>0</v>
      </c>
      <c r="AA2408" s="99">
        <v>0</v>
      </c>
      <c r="AB2408" s="99">
        <v>0</v>
      </c>
      <c r="AC2408" s="99">
        <v>0</v>
      </c>
    </row>
    <row r="2409" spans="1:29" s="98" customFormat="1" x14ac:dyDescent="0.25">
      <c r="A2409" s="98" t="s">
        <v>26</v>
      </c>
      <c r="B2409" s="98" t="s">
        <v>238</v>
      </c>
      <c r="C2409" s="98" t="s">
        <v>299</v>
      </c>
      <c r="D2409" s="98">
        <v>2019</v>
      </c>
      <c r="E2409" s="98">
        <v>2019</v>
      </c>
      <c r="F2409" s="98" t="s">
        <v>272</v>
      </c>
      <c r="G2409" s="98" t="s">
        <v>273</v>
      </c>
      <c r="H2409" s="98" t="s">
        <v>275</v>
      </c>
      <c r="I2409" s="99">
        <f t="shared" si="94"/>
        <v>7.4472965235173827E-5</v>
      </c>
      <c r="J2409" s="99">
        <f t="shared" si="94"/>
        <v>1.1494740286298569E-6</v>
      </c>
      <c r="K2409" s="99">
        <f t="shared" si="94"/>
        <v>3.4403271983640079E-6</v>
      </c>
      <c r="L2409" s="99">
        <f t="shared" si="94"/>
        <v>5.4640490797546017E-6</v>
      </c>
      <c r="M2409" s="99">
        <f t="shared" si="94"/>
        <v>1.0280507157464213E-5</v>
      </c>
      <c r="N2409" s="99">
        <f t="shared" si="93"/>
        <v>1.0887623721881391E-6</v>
      </c>
      <c r="O2409" s="99">
        <f t="shared" si="93"/>
        <v>5.6664212678936613E-7</v>
      </c>
      <c r="P2409" s="99">
        <f t="shared" si="93"/>
        <v>2.3718020449897751E-7</v>
      </c>
      <c r="Q2409" s="99">
        <f t="shared" si="93"/>
        <v>1.4854118609406954E-7</v>
      </c>
      <c r="R2409" s="99">
        <f t="shared" si="93"/>
        <v>8.9448507157464213E-8</v>
      </c>
      <c r="S2409" s="101"/>
      <c r="T2409" s="99">
        <v>1.8399999999999999E-8</v>
      </c>
      <c r="U2409" s="99">
        <v>2.84E-10</v>
      </c>
      <c r="V2409" s="99">
        <v>8.4999999999999996E-10</v>
      </c>
      <c r="W2409" s="99">
        <v>1.3500000000000001E-9</v>
      </c>
      <c r="X2409" s="99">
        <v>2.5399999999999999E-9</v>
      </c>
      <c r="Y2409" s="99">
        <v>2.69E-10</v>
      </c>
      <c r="Z2409" s="99">
        <v>1.4000000000000001E-10</v>
      </c>
      <c r="AA2409" s="99">
        <v>5.8599999999999997E-11</v>
      </c>
      <c r="AB2409" s="99">
        <v>3.67E-11</v>
      </c>
      <c r="AC2409" s="99">
        <v>2.21E-11</v>
      </c>
    </row>
    <row r="2410" spans="1:29" s="98" customFormat="1" x14ac:dyDescent="0.25">
      <c r="A2410" s="98" t="s">
        <v>26</v>
      </c>
      <c r="B2410" s="98" t="s">
        <v>238</v>
      </c>
      <c r="C2410" s="98" t="s">
        <v>299</v>
      </c>
      <c r="D2410" s="98">
        <v>2019</v>
      </c>
      <c r="E2410" s="98">
        <v>2019</v>
      </c>
      <c r="F2410" s="98" t="s">
        <v>272</v>
      </c>
      <c r="G2410" s="98" t="s">
        <v>273</v>
      </c>
      <c r="H2410" s="98" t="s">
        <v>276</v>
      </c>
      <c r="I2410" s="99">
        <f t="shared" si="94"/>
        <v>5.2616768916155425E-3</v>
      </c>
      <c r="J2410" s="99">
        <f t="shared" si="94"/>
        <v>2.2179991820040902E-3</v>
      </c>
      <c r="K2410" s="99">
        <f t="shared" si="94"/>
        <v>1.4125578732106338E-3</v>
      </c>
      <c r="L2410" s="99">
        <f t="shared" si="94"/>
        <v>9.8757627811860951E-4</v>
      </c>
      <c r="M2410" s="99">
        <f t="shared" si="94"/>
        <v>6.192588957055215E-4</v>
      </c>
      <c r="N2410" s="99">
        <f t="shared" si="93"/>
        <v>9.6733905930470354E-5</v>
      </c>
      <c r="O2410" s="99">
        <f t="shared" si="93"/>
        <v>5.1402535787321065E-5</v>
      </c>
      <c r="P2410" s="99">
        <f t="shared" si="93"/>
        <v>2.3070429447852761E-5</v>
      </c>
      <c r="Q2410" s="99">
        <f t="shared" si="93"/>
        <v>1.1211419222903887E-5</v>
      </c>
      <c r="R2410" s="99">
        <f t="shared" si="93"/>
        <v>5.0188302658486704E-6</v>
      </c>
      <c r="S2410" s="101"/>
      <c r="T2410" s="99">
        <v>1.3E-6</v>
      </c>
      <c r="U2410" s="99">
        <v>5.4799999999999998E-7</v>
      </c>
      <c r="V2410" s="99">
        <v>3.4900000000000001E-7</v>
      </c>
      <c r="W2410" s="99">
        <v>2.4400000000000001E-7</v>
      </c>
      <c r="X2410" s="99">
        <v>1.5300000000000001E-7</v>
      </c>
      <c r="Y2410" s="99">
        <v>2.3899999999999999E-8</v>
      </c>
      <c r="Z2410" s="99">
        <v>1.27E-8</v>
      </c>
      <c r="AA2410" s="99">
        <v>5.6999999999999998E-9</v>
      </c>
      <c r="AB2410" s="99">
        <v>2.7700000000000002E-9</v>
      </c>
      <c r="AC2410" s="99">
        <v>1.2400000000000001E-9</v>
      </c>
    </row>
    <row r="2411" spans="1:29" s="98" customFormat="1" x14ac:dyDescent="0.25">
      <c r="A2411" s="98" t="s">
        <v>26</v>
      </c>
      <c r="B2411" s="98" t="s">
        <v>238</v>
      </c>
      <c r="C2411" s="98" t="s">
        <v>299</v>
      </c>
      <c r="D2411" s="98">
        <v>2019</v>
      </c>
      <c r="E2411" s="98">
        <v>2019</v>
      </c>
      <c r="F2411" s="98" t="s">
        <v>272</v>
      </c>
      <c r="G2411" s="98" t="s">
        <v>277</v>
      </c>
      <c r="H2411" s="98" t="s">
        <v>274</v>
      </c>
      <c r="I2411" s="99">
        <f t="shared" si="94"/>
        <v>1.0442404907975461E-3</v>
      </c>
      <c r="J2411" s="99">
        <f t="shared" si="94"/>
        <v>3.3917578732106342E-4</v>
      </c>
      <c r="K2411" s="99">
        <f t="shared" si="94"/>
        <v>1.7444482617586912E-4</v>
      </c>
      <c r="L2411" s="99">
        <f t="shared" si="94"/>
        <v>1.5016016359918201E-4</v>
      </c>
      <c r="M2411" s="99">
        <f t="shared" si="94"/>
        <v>9.5519672801635996E-5</v>
      </c>
      <c r="N2411" s="99">
        <f t="shared" si="93"/>
        <v>7.4068220858895713E-6</v>
      </c>
      <c r="O2411" s="99">
        <f t="shared" si="93"/>
        <v>4.9783558282208595E-6</v>
      </c>
      <c r="P2411" s="99">
        <f t="shared" si="93"/>
        <v>2.1694298568507161E-6</v>
      </c>
      <c r="Q2411" s="99">
        <f t="shared" si="93"/>
        <v>1.084714928425358E-6</v>
      </c>
      <c r="R2411" s="99">
        <f t="shared" si="93"/>
        <v>4.937881390593047E-7</v>
      </c>
      <c r="S2411" s="101"/>
      <c r="T2411" s="99">
        <v>2.5800000000000001E-7</v>
      </c>
      <c r="U2411" s="99">
        <v>8.3799999999999996E-8</v>
      </c>
      <c r="V2411" s="99">
        <v>4.3100000000000002E-8</v>
      </c>
      <c r="W2411" s="99">
        <v>3.7100000000000001E-8</v>
      </c>
      <c r="X2411" s="99">
        <v>2.36E-8</v>
      </c>
      <c r="Y2411" s="99">
        <v>1.8300000000000001E-9</v>
      </c>
      <c r="Z2411" s="99">
        <v>1.2300000000000001E-9</v>
      </c>
      <c r="AA2411" s="99">
        <v>5.3600000000000001E-10</v>
      </c>
      <c r="AB2411" s="99">
        <v>2.6800000000000001E-10</v>
      </c>
      <c r="AC2411" s="99">
        <v>1.2199999999999999E-10</v>
      </c>
    </row>
    <row r="2412" spans="1:29" s="98" customFormat="1" x14ac:dyDescent="0.25">
      <c r="A2412" s="98" t="s">
        <v>26</v>
      </c>
      <c r="B2412" s="98" t="s">
        <v>238</v>
      </c>
      <c r="C2412" s="98" t="s">
        <v>299</v>
      </c>
      <c r="D2412" s="98">
        <v>2019</v>
      </c>
      <c r="E2412" s="98">
        <v>2019</v>
      </c>
      <c r="F2412" s="98" t="s">
        <v>272</v>
      </c>
      <c r="G2412" s="98" t="s">
        <v>277</v>
      </c>
      <c r="H2412" s="98" t="s">
        <v>275</v>
      </c>
      <c r="I2412" s="99">
        <f t="shared" si="94"/>
        <v>1.1939959100204498E-3</v>
      </c>
      <c r="J2412" s="99">
        <f t="shared" si="94"/>
        <v>4.0150642126789366E-4</v>
      </c>
      <c r="K2412" s="99">
        <f t="shared" si="94"/>
        <v>2.6632179959100205E-4</v>
      </c>
      <c r="L2412" s="99">
        <f t="shared" si="94"/>
        <v>1.7565905930470348E-4</v>
      </c>
      <c r="M2412" s="99">
        <f t="shared" si="94"/>
        <v>1.1251893660531698E-4</v>
      </c>
      <c r="N2412" s="99">
        <f t="shared" si="93"/>
        <v>1.3639885480572598E-5</v>
      </c>
      <c r="O2412" s="99">
        <f t="shared" si="93"/>
        <v>8.7020040899795493E-6</v>
      </c>
      <c r="P2412" s="99">
        <f t="shared" si="93"/>
        <v>3.436279754601227E-6</v>
      </c>
      <c r="Q2412" s="99">
        <f t="shared" si="93"/>
        <v>1.695878936605317E-6</v>
      </c>
      <c r="R2412" s="99">
        <f t="shared" si="93"/>
        <v>7.3258732106339475E-7</v>
      </c>
      <c r="S2412" s="101"/>
      <c r="T2412" s="99">
        <v>2.9499999999999998E-7</v>
      </c>
      <c r="U2412" s="99">
        <v>9.9200000000000002E-8</v>
      </c>
      <c r="V2412" s="99">
        <v>6.5799999999999994E-8</v>
      </c>
      <c r="W2412" s="99">
        <v>4.3399999999999998E-8</v>
      </c>
      <c r="X2412" s="99">
        <v>2.7800000000000001E-8</v>
      </c>
      <c r="Y2412" s="99">
        <v>3.3700000000000001E-9</v>
      </c>
      <c r="Z2412" s="99">
        <v>2.1499999999999998E-9</v>
      </c>
      <c r="AA2412" s="99">
        <v>8.4899999999999996E-10</v>
      </c>
      <c r="AB2412" s="99">
        <v>4.19E-10</v>
      </c>
      <c r="AC2412" s="99">
        <v>1.81E-10</v>
      </c>
    </row>
    <row r="2413" spans="1:29" s="98" customFormat="1" x14ac:dyDescent="0.25">
      <c r="A2413" s="98" t="s">
        <v>26</v>
      </c>
      <c r="B2413" s="98" t="s">
        <v>238</v>
      </c>
      <c r="C2413" s="98" t="s">
        <v>299</v>
      </c>
      <c r="D2413" s="98">
        <v>2019</v>
      </c>
      <c r="E2413" s="98">
        <v>2019</v>
      </c>
      <c r="F2413" s="98" t="s">
        <v>272</v>
      </c>
      <c r="G2413" s="98" t="s">
        <v>277</v>
      </c>
      <c r="H2413" s="98" t="s">
        <v>276</v>
      </c>
      <c r="I2413" s="99">
        <f t="shared" si="94"/>
        <v>1.6554044989775052E-3</v>
      </c>
      <c r="J2413" s="99">
        <f t="shared" si="94"/>
        <v>7.6091942740286298E-4</v>
      </c>
      <c r="K2413" s="99">
        <f t="shared" si="94"/>
        <v>5.3021513292433539E-4</v>
      </c>
      <c r="L2413" s="99">
        <f t="shared" si="94"/>
        <v>3.4160425357873214E-4</v>
      </c>
      <c r="M2413" s="99">
        <f t="shared" si="94"/>
        <v>2.0803860940695298E-4</v>
      </c>
      <c r="N2413" s="99">
        <f t="shared" si="93"/>
        <v>4.978355828220859E-5</v>
      </c>
      <c r="O2413" s="99">
        <f t="shared" si="93"/>
        <v>1.6918314928425358E-5</v>
      </c>
      <c r="P2413" s="99">
        <f t="shared" si="93"/>
        <v>7.0830265848670759E-6</v>
      </c>
      <c r="Q2413" s="99">
        <f t="shared" si="93"/>
        <v>3.2865243353783231E-6</v>
      </c>
      <c r="R2413" s="99">
        <f t="shared" si="93"/>
        <v>1.3518462167689162E-6</v>
      </c>
      <c r="S2413" s="101"/>
      <c r="T2413" s="99">
        <v>4.0900000000000002E-7</v>
      </c>
      <c r="U2413" s="99">
        <v>1.8799999999999999E-7</v>
      </c>
      <c r="V2413" s="99">
        <v>1.31E-7</v>
      </c>
      <c r="W2413" s="99">
        <v>8.4400000000000001E-8</v>
      </c>
      <c r="X2413" s="99">
        <v>5.1399999999999997E-8</v>
      </c>
      <c r="Y2413" s="99">
        <v>1.2299999999999999E-8</v>
      </c>
      <c r="Z2413" s="99">
        <v>4.18E-9</v>
      </c>
      <c r="AA2413" s="99">
        <v>1.75E-9</v>
      </c>
      <c r="AB2413" s="99">
        <v>8.1199999999999999E-10</v>
      </c>
      <c r="AC2413" s="99">
        <v>3.3399999999999998E-10</v>
      </c>
    </row>
    <row r="2414" spans="1:29" s="98" customFormat="1" x14ac:dyDescent="0.25">
      <c r="A2414" s="98" t="s">
        <v>26</v>
      </c>
      <c r="B2414" s="98" t="s">
        <v>238</v>
      </c>
      <c r="C2414" s="98" t="s">
        <v>299</v>
      </c>
      <c r="D2414" s="98">
        <v>2019</v>
      </c>
      <c r="E2414" s="98">
        <v>2019</v>
      </c>
      <c r="F2414" s="98" t="s">
        <v>272</v>
      </c>
      <c r="G2414" s="98" t="s">
        <v>278</v>
      </c>
      <c r="H2414" s="98" t="s">
        <v>274</v>
      </c>
      <c r="I2414" s="99">
        <f t="shared" si="94"/>
        <v>4.4179405379896118E-4</v>
      </c>
      <c r="J2414" s="99">
        <f t="shared" si="94"/>
        <v>1.4349744848198817E-4</v>
      </c>
      <c r="K2414" s="99">
        <f t="shared" si="94"/>
        <v>7.3803580305175466E-5</v>
      </c>
      <c r="L2414" s="99">
        <f t="shared" si="94"/>
        <v>6.3529299984269123E-5</v>
      </c>
      <c r="M2414" s="99">
        <f t="shared" si="94"/>
        <v>4.0412169262230593E-5</v>
      </c>
      <c r="N2414" s="99">
        <f t="shared" si="93"/>
        <v>3.1336554978763564E-6</v>
      </c>
      <c r="O2414" s="99">
        <f t="shared" si="93"/>
        <v>2.1062274657857466E-6</v>
      </c>
      <c r="P2414" s="99">
        <f t="shared" si="93"/>
        <v>9.1783570866761142E-7</v>
      </c>
      <c r="Q2414" s="99">
        <f t="shared" si="93"/>
        <v>4.589178543338037E-7</v>
      </c>
      <c r="R2414" s="99">
        <f t="shared" si="93"/>
        <v>2.089103665250904E-7</v>
      </c>
      <c r="S2414" s="101"/>
      <c r="T2414" s="99">
        <v>1.09153846153846E-7</v>
      </c>
      <c r="U2414" s="99">
        <v>3.5453846153846103E-8</v>
      </c>
      <c r="V2414" s="99">
        <v>1.8234615384615401E-8</v>
      </c>
      <c r="W2414" s="99">
        <v>1.5696153846153799E-8</v>
      </c>
      <c r="X2414" s="99">
        <v>9.9846153846153799E-9</v>
      </c>
      <c r="Y2414" s="99">
        <v>7.7423076923076901E-10</v>
      </c>
      <c r="Z2414" s="99">
        <v>5.20384615384615E-10</v>
      </c>
      <c r="AA2414" s="99">
        <v>2.2676923076923099E-10</v>
      </c>
      <c r="AB2414" s="99">
        <v>1.1338461538461501E-10</v>
      </c>
      <c r="AC2414" s="99">
        <v>5.16153846153846E-11</v>
      </c>
    </row>
    <row r="2415" spans="1:29" s="98" customFormat="1" x14ac:dyDescent="0.25">
      <c r="A2415" s="98" t="s">
        <v>26</v>
      </c>
      <c r="B2415" s="98" t="s">
        <v>238</v>
      </c>
      <c r="C2415" s="98" t="s">
        <v>299</v>
      </c>
      <c r="D2415" s="98">
        <v>2019</v>
      </c>
      <c r="E2415" s="98">
        <v>2019</v>
      </c>
      <c r="F2415" s="98" t="s">
        <v>272</v>
      </c>
      <c r="G2415" s="98" t="s">
        <v>278</v>
      </c>
      <c r="H2415" s="98" t="s">
        <v>275</v>
      </c>
      <c r="I2415" s="99">
        <f t="shared" si="94"/>
        <v>5.0515211577788145E-4</v>
      </c>
      <c r="J2415" s="99">
        <f t="shared" si="94"/>
        <v>1.6986810130564743E-4</v>
      </c>
      <c r="K2415" s="99">
        <f t="shared" si="94"/>
        <v>1.1267460751926994E-4</v>
      </c>
      <c r="L2415" s="99">
        <f t="shared" si="94"/>
        <v>7.4317294321220851E-5</v>
      </c>
      <c r="M2415" s="99">
        <f t="shared" si="94"/>
        <v>4.7604165486865029E-5</v>
      </c>
      <c r="N2415" s="99">
        <f t="shared" si="93"/>
        <v>5.7707207802422498E-6</v>
      </c>
      <c r="O2415" s="99">
        <f t="shared" si="93"/>
        <v>3.6816171149913496E-6</v>
      </c>
      <c r="P2415" s="99">
        <f t="shared" si="93"/>
        <v>1.4538106654082125E-6</v>
      </c>
      <c r="Q2415" s="99">
        <f t="shared" si="93"/>
        <v>7.1748724240994277E-7</v>
      </c>
      <c r="R2415" s="99">
        <f t="shared" si="93"/>
        <v>3.0994078968066709E-7</v>
      </c>
      <c r="S2415" s="101"/>
      <c r="T2415" s="99">
        <v>1.2480769230769201E-7</v>
      </c>
      <c r="U2415" s="99">
        <v>4.1969230769230798E-8</v>
      </c>
      <c r="V2415" s="99">
        <v>2.78384615384615E-8</v>
      </c>
      <c r="W2415" s="99">
        <v>1.83615384615385E-8</v>
      </c>
      <c r="X2415" s="99">
        <v>1.17615384615385E-8</v>
      </c>
      <c r="Y2415" s="99">
        <v>1.42576923076923E-9</v>
      </c>
      <c r="Z2415" s="99">
        <v>9.0961538461538503E-10</v>
      </c>
      <c r="AA2415" s="99">
        <v>3.5919230769230798E-10</v>
      </c>
      <c r="AB2415" s="99">
        <v>1.7726923076923101E-10</v>
      </c>
      <c r="AC2415" s="99">
        <v>7.6576923076923102E-11</v>
      </c>
    </row>
    <row r="2416" spans="1:29" s="98" customFormat="1" x14ac:dyDescent="0.25">
      <c r="A2416" s="98" t="s">
        <v>26</v>
      </c>
      <c r="B2416" s="98" t="s">
        <v>238</v>
      </c>
      <c r="C2416" s="98" t="s">
        <v>299</v>
      </c>
      <c r="D2416" s="98">
        <v>2019</v>
      </c>
      <c r="E2416" s="98">
        <v>2019</v>
      </c>
      <c r="F2416" s="98" t="s">
        <v>272</v>
      </c>
      <c r="G2416" s="98" t="s">
        <v>278</v>
      </c>
      <c r="H2416" s="98" t="s">
        <v>276</v>
      </c>
      <c r="I2416" s="99">
        <f t="shared" si="94"/>
        <v>7.0036344187510017E-4</v>
      </c>
      <c r="J2416" s="99">
        <f t="shared" si="94"/>
        <v>3.219274500550573E-4</v>
      </c>
      <c r="K2416" s="99">
        <f t="shared" si="94"/>
        <v>2.2432178700644949E-4</v>
      </c>
      <c r="L2416" s="99">
        <f t="shared" si="94"/>
        <v>1.4452487651407894E-4</v>
      </c>
      <c r="M2416" s="99">
        <f t="shared" si="94"/>
        <v>8.8016334749095311E-5</v>
      </c>
      <c r="N2416" s="99">
        <f t="shared" si="93"/>
        <v>2.1062274657857468E-5</v>
      </c>
      <c r="O2416" s="99">
        <f t="shared" si="93"/>
        <v>7.1577486235645805E-6</v>
      </c>
      <c r="P2416" s="99">
        <f t="shared" si="93"/>
        <v>2.9966650935976071E-6</v>
      </c>
      <c r="Q2416" s="99">
        <f t="shared" si="93"/>
        <v>1.3904526034292926E-6</v>
      </c>
      <c r="R2416" s="99">
        <f t="shared" si="93"/>
        <v>5.7193493786377093E-7</v>
      </c>
      <c r="S2416" s="101"/>
      <c r="T2416" s="99">
        <v>1.7303846153846199E-7</v>
      </c>
      <c r="U2416" s="99">
        <v>7.9538461538461503E-8</v>
      </c>
      <c r="V2416" s="99">
        <v>5.5423076923076902E-8</v>
      </c>
      <c r="W2416" s="99">
        <v>3.5707692307692301E-8</v>
      </c>
      <c r="X2416" s="99">
        <v>2.1746153846153801E-8</v>
      </c>
      <c r="Y2416" s="99">
        <v>5.2038461538461504E-9</v>
      </c>
      <c r="Z2416" s="99">
        <v>1.76846153846154E-9</v>
      </c>
      <c r="AA2416" s="99">
        <v>7.4038461538461496E-10</v>
      </c>
      <c r="AB2416" s="99">
        <v>3.43538461538462E-10</v>
      </c>
      <c r="AC2416" s="99">
        <v>1.4130769230769199E-10</v>
      </c>
    </row>
    <row r="2417" spans="1:29" s="98" customFormat="1" x14ac:dyDescent="0.25">
      <c r="A2417" s="98" t="s">
        <v>26</v>
      </c>
      <c r="B2417" s="98" t="s">
        <v>238</v>
      </c>
      <c r="C2417" s="98" t="s">
        <v>299</v>
      </c>
      <c r="D2417" s="98">
        <v>2019</v>
      </c>
      <c r="E2417" s="98">
        <v>2019</v>
      </c>
      <c r="F2417" s="98" t="s">
        <v>279</v>
      </c>
      <c r="G2417" s="98" t="s">
        <v>273</v>
      </c>
      <c r="H2417" s="98" t="s">
        <v>274</v>
      </c>
      <c r="I2417" s="99">
        <f t="shared" si="94"/>
        <v>0</v>
      </c>
      <c r="J2417" s="99">
        <f t="shared" si="94"/>
        <v>0</v>
      </c>
      <c r="K2417" s="99">
        <f t="shared" si="94"/>
        <v>0</v>
      </c>
      <c r="L2417" s="99">
        <f t="shared" si="94"/>
        <v>0</v>
      </c>
      <c r="M2417" s="99">
        <f t="shared" si="94"/>
        <v>0</v>
      </c>
      <c r="N2417" s="99">
        <f t="shared" si="93"/>
        <v>0</v>
      </c>
      <c r="O2417" s="99">
        <f t="shared" si="93"/>
        <v>0</v>
      </c>
      <c r="P2417" s="99">
        <f t="shared" si="93"/>
        <v>0</v>
      </c>
      <c r="Q2417" s="99">
        <f t="shared" si="93"/>
        <v>0</v>
      </c>
      <c r="R2417" s="99">
        <f t="shared" si="93"/>
        <v>0</v>
      </c>
      <c r="S2417" s="101"/>
      <c r="T2417" s="99">
        <v>0</v>
      </c>
      <c r="U2417" s="99">
        <v>0</v>
      </c>
      <c r="V2417" s="99">
        <v>0</v>
      </c>
      <c r="W2417" s="99">
        <v>0</v>
      </c>
      <c r="X2417" s="99">
        <v>0</v>
      </c>
      <c r="Y2417" s="99">
        <v>0</v>
      </c>
      <c r="Z2417" s="99">
        <v>0</v>
      </c>
      <c r="AA2417" s="99">
        <v>0</v>
      </c>
      <c r="AB2417" s="99">
        <v>0</v>
      </c>
      <c r="AC2417" s="99">
        <v>0</v>
      </c>
    </row>
    <row r="2418" spans="1:29" s="98" customFormat="1" x14ac:dyDescent="0.25">
      <c r="A2418" s="98" t="s">
        <v>26</v>
      </c>
      <c r="B2418" s="98" t="s">
        <v>238</v>
      </c>
      <c r="C2418" s="98" t="s">
        <v>299</v>
      </c>
      <c r="D2418" s="98">
        <v>2019</v>
      </c>
      <c r="E2418" s="98">
        <v>2019</v>
      </c>
      <c r="F2418" s="98" t="s">
        <v>279</v>
      </c>
      <c r="G2418" s="98" t="s">
        <v>273</v>
      </c>
      <c r="H2418" s="98" t="s">
        <v>275</v>
      </c>
      <c r="I2418" s="99">
        <f t="shared" si="94"/>
        <v>7.4472965235173827E-5</v>
      </c>
      <c r="J2418" s="99">
        <f t="shared" si="94"/>
        <v>4.9783558282208585E-7</v>
      </c>
      <c r="K2418" s="99">
        <f t="shared" si="94"/>
        <v>2.7805938650306747E-8</v>
      </c>
      <c r="L2418" s="99">
        <f t="shared" si="94"/>
        <v>0</v>
      </c>
      <c r="M2418" s="99">
        <f t="shared" si="94"/>
        <v>0</v>
      </c>
      <c r="N2418" s="99">
        <f t="shared" si="93"/>
        <v>0</v>
      </c>
      <c r="O2418" s="99">
        <f t="shared" si="93"/>
        <v>0</v>
      </c>
      <c r="P2418" s="99">
        <f t="shared" si="93"/>
        <v>0</v>
      </c>
      <c r="Q2418" s="99">
        <f t="shared" si="93"/>
        <v>0</v>
      </c>
      <c r="R2418" s="99">
        <f t="shared" si="93"/>
        <v>0</v>
      </c>
      <c r="S2418" s="101"/>
      <c r="T2418" s="99">
        <v>1.8399999999999999E-8</v>
      </c>
      <c r="U2418" s="99">
        <v>1.2299999999999999E-10</v>
      </c>
      <c r="V2418" s="99">
        <v>6.8699999999999996E-12</v>
      </c>
      <c r="W2418" s="99">
        <v>0</v>
      </c>
      <c r="X2418" s="99">
        <v>0</v>
      </c>
      <c r="Y2418" s="99">
        <v>0</v>
      </c>
      <c r="Z2418" s="99">
        <v>0</v>
      </c>
      <c r="AA2418" s="99">
        <v>0</v>
      </c>
      <c r="AB2418" s="99">
        <v>0</v>
      </c>
      <c r="AC2418" s="99">
        <v>0</v>
      </c>
    </row>
    <row r="2419" spans="1:29" s="98" customFormat="1" x14ac:dyDescent="0.25">
      <c r="A2419" s="98" t="s">
        <v>26</v>
      </c>
      <c r="B2419" s="98" t="s">
        <v>238</v>
      </c>
      <c r="C2419" s="98" t="s">
        <v>299</v>
      </c>
      <c r="D2419" s="98">
        <v>2019</v>
      </c>
      <c r="E2419" s="98">
        <v>2019</v>
      </c>
      <c r="F2419" s="98" t="s">
        <v>279</v>
      </c>
      <c r="G2419" s="98" t="s">
        <v>273</v>
      </c>
      <c r="H2419" s="98" t="s">
        <v>276</v>
      </c>
      <c r="I2419" s="99">
        <f t="shared" si="94"/>
        <v>5.2616768916155425E-3</v>
      </c>
      <c r="J2419" s="99">
        <f t="shared" si="94"/>
        <v>2.2179991820040902E-3</v>
      </c>
      <c r="K2419" s="99">
        <f t="shared" si="94"/>
        <v>1.3882732106339469E-3</v>
      </c>
      <c r="L2419" s="99">
        <f t="shared" si="94"/>
        <v>9.2686462167689161E-4</v>
      </c>
      <c r="M2419" s="99">
        <f t="shared" si="94"/>
        <v>4.5736114519427402E-4</v>
      </c>
      <c r="N2419" s="99">
        <f t="shared" si="93"/>
        <v>2.9708237218813909E-5</v>
      </c>
      <c r="O2419" s="99">
        <f t="shared" si="93"/>
        <v>1.1251893660531697E-5</v>
      </c>
      <c r="P2419" s="99">
        <f t="shared" si="93"/>
        <v>2.6875026584867075E-6</v>
      </c>
      <c r="Q2419" s="99">
        <f t="shared" si="93"/>
        <v>9.1067484662576692E-7</v>
      </c>
      <c r="R2419" s="99">
        <f t="shared" si="93"/>
        <v>3.1124842535787321E-7</v>
      </c>
      <c r="S2419" s="101"/>
      <c r="T2419" s="99">
        <v>1.3E-6</v>
      </c>
      <c r="U2419" s="99">
        <v>5.4799999999999998E-7</v>
      </c>
      <c r="V2419" s="99">
        <v>3.4299999999999999E-7</v>
      </c>
      <c r="W2419" s="99">
        <v>2.29E-7</v>
      </c>
      <c r="X2419" s="99">
        <v>1.1300000000000001E-7</v>
      </c>
      <c r="Y2419" s="99">
        <v>7.3399999999999999E-9</v>
      </c>
      <c r="Z2419" s="99">
        <v>2.7799999999999999E-9</v>
      </c>
      <c r="AA2419" s="99">
        <v>6.6399999999999998E-10</v>
      </c>
      <c r="AB2419" s="99">
        <v>2.25E-10</v>
      </c>
      <c r="AC2419" s="99">
        <v>7.6900000000000001E-11</v>
      </c>
    </row>
    <row r="2420" spans="1:29" s="98" customFormat="1" x14ac:dyDescent="0.25">
      <c r="A2420" s="98" t="s">
        <v>26</v>
      </c>
      <c r="B2420" s="98" t="s">
        <v>238</v>
      </c>
      <c r="C2420" s="98" t="s">
        <v>299</v>
      </c>
      <c r="D2420" s="98">
        <v>2019</v>
      </c>
      <c r="E2420" s="98">
        <v>2019</v>
      </c>
      <c r="F2420" s="98" t="s">
        <v>279</v>
      </c>
      <c r="G2420" s="98" t="s">
        <v>277</v>
      </c>
      <c r="H2420" s="98" t="s">
        <v>274</v>
      </c>
      <c r="I2420" s="99">
        <f t="shared" si="94"/>
        <v>1.0442404907975461E-3</v>
      </c>
      <c r="J2420" s="99">
        <f t="shared" si="94"/>
        <v>3.3755680981595093E-4</v>
      </c>
      <c r="K2420" s="99">
        <f t="shared" si="94"/>
        <v>1.5987402862985688E-4</v>
      </c>
      <c r="L2420" s="99">
        <f t="shared" si="94"/>
        <v>1.2992294478527609E-4</v>
      </c>
      <c r="M2420" s="99">
        <f t="shared" si="94"/>
        <v>5.8283190184049083E-5</v>
      </c>
      <c r="N2420" s="99">
        <f t="shared" si="93"/>
        <v>1.5785030674846625E-6</v>
      </c>
      <c r="O2420" s="99">
        <f t="shared" si="93"/>
        <v>1.129236809815951E-6</v>
      </c>
      <c r="P2420" s="99">
        <f t="shared" si="93"/>
        <v>2.4001341513292434E-7</v>
      </c>
      <c r="Q2420" s="99">
        <f t="shared" si="93"/>
        <v>7.5687198364008185E-8</v>
      </c>
      <c r="R2420" s="99">
        <f t="shared" si="93"/>
        <v>2.4527509202453986E-8</v>
      </c>
      <c r="S2420" s="101"/>
      <c r="T2420" s="99">
        <v>2.5800000000000001E-7</v>
      </c>
      <c r="U2420" s="99">
        <v>8.3400000000000006E-8</v>
      </c>
      <c r="V2420" s="99">
        <v>3.9500000000000003E-8</v>
      </c>
      <c r="W2420" s="99">
        <v>3.2100000000000003E-8</v>
      </c>
      <c r="X2420" s="99">
        <v>1.44E-8</v>
      </c>
      <c r="Y2420" s="99">
        <v>3.9E-10</v>
      </c>
      <c r="Z2420" s="99">
        <v>2.7900000000000002E-10</v>
      </c>
      <c r="AA2420" s="99">
        <v>5.9300000000000005E-11</v>
      </c>
      <c r="AB2420" s="99">
        <v>1.8700000000000001E-11</v>
      </c>
      <c r="AC2420" s="99">
        <v>6.0599999999999996E-12</v>
      </c>
    </row>
    <row r="2421" spans="1:29" s="98" customFormat="1" x14ac:dyDescent="0.25">
      <c r="A2421" s="98" t="s">
        <v>26</v>
      </c>
      <c r="B2421" s="98" t="s">
        <v>238</v>
      </c>
      <c r="C2421" s="98" t="s">
        <v>299</v>
      </c>
      <c r="D2421" s="98">
        <v>2019</v>
      </c>
      <c r="E2421" s="98">
        <v>2019</v>
      </c>
      <c r="F2421" s="98" t="s">
        <v>279</v>
      </c>
      <c r="G2421" s="98" t="s">
        <v>277</v>
      </c>
      <c r="H2421" s="98" t="s">
        <v>275</v>
      </c>
      <c r="I2421" s="99">
        <f t="shared" si="94"/>
        <v>1.1939959100204498E-3</v>
      </c>
      <c r="J2421" s="99">
        <f t="shared" si="94"/>
        <v>4.0029218813905935E-4</v>
      </c>
      <c r="K2421" s="99">
        <f t="shared" si="94"/>
        <v>2.5296523517382411E-4</v>
      </c>
      <c r="L2421" s="99">
        <f t="shared" si="94"/>
        <v>1.5704081799591002E-4</v>
      </c>
      <c r="M2421" s="99">
        <f t="shared" si="94"/>
        <v>7.3663476482617592E-5</v>
      </c>
      <c r="N2421" s="99">
        <f t="shared" si="93"/>
        <v>3.3877104294478528E-6</v>
      </c>
      <c r="O2421" s="99">
        <f t="shared" si="93"/>
        <v>1.7525431492842538E-6</v>
      </c>
      <c r="P2421" s="99">
        <f t="shared" si="93"/>
        <v>3.9300678936605322E-7</v>
      </c>
      <c r="Q2421" s="99">
        <f t="shared" si="93"/>
        <v>1.2789922290388547E-7</v>
      </c>
      <c r="R2421" s="99">
        <f t="shared" si="93"/>
        <v>4.209341513292434E-8</v>
      </c>
      <c r="S2421" s="101"/>
      <c r="T2421" s="99">
        <v>2.9499999999999998E-7</v>
      </c>
      <c r="U2421" s="99">
        <v>9.8900000000000005E-8</v>
      </c>
      <c r="V2421" s="99">
        <v>6.2499999999999997E-8</v>
      </c>
      <c r="W2421" s="99">
        <v>3.8799999999999997E-8</v>
      </c>
      <c r="X2421" s="99">
        <v>1.8200000000000001E-8</v>
      </c>
      <c r="Y2421" s="99">
        <v>8.37E-10</v>
      </c>
      <c r="Z2421" s="99">
        <v>4.33E-10</v>
      </c>
      <c r="AA2421" s="99">
        <v>9.7100000000000006E-11</v>
      </c>
      <c r="AB2421" s="99">
        <v>3.1599999999999999E-11</v>
      </c>
      <c r="AC2421" s="99">
        <v>1.0399999999999999E-11</v>
      </c>
    </row>
    <row r="2422" spans="1:29" s="98" customFormat="1" x14ac:dyDescent="0.25">
      <c r="A2422" s="98" t="s">
        <v>26</v>
      </c>
      <c r="B2422" s="98" t="s">
        <v>238</v>
      </c>
      <c r="C2422" s="98" t="s">
        <v>299</v>
      </c>
      <c r="D2422" s="98">
        <v>2019</v>
      </c>
      <c r="E2422" s="98">
        <v>2019</v>
      </c>
      <c r="F2422" s="98" t="s">
        <v>279</v>
      </c>
      <c r="G2422" s="98" t="s">
        <v>277</v>
      </c>
      <c r="H2422" s="98" t="s">
        <v>276</v>
      </c>
      <c r="I2422" s="99">
        <f t="shared" si="94"/>
        <v>1.6554044989775052E-3</v>
      </c>
      <c r="J2422" s="99">
        <f t="shared" si="94"/>
        <v>7.5687198364008182E-4</v>
      </c>
      <c r="K2422" s="99">
        <f t="shared" si="94"/>
        <v>5.1807280163599181E-4</v>
      </c>
      <c r="L2422" s="99">
        <f t="shared" si="94"/>
        <v>3.1731959100204498E-4</v>
      </c>
      <c r="M2422" s="99">
        <f t="shared" si="94"/>
        <v>1.5299337423312884E-4</v>
      </c>
      <c r="N2422" s="99">
        <f t="shared" si="93"/>
        <v>1.8334920245398771E-5</v>
      </c>
      <c r="O2422" s="99">
        <f t="shared" si="93"/>
        <v>3.5455607361963188E-6</v>
      </c>
      <c r="P2422" s="99">
        <f t="shared" si="93"/>
        <v>7.60919427402863E-7</v>
      </c>
      <c r="Q2422" s="99">
        <f t="shared" si="93"/>
        <v>2.3798969325153377E-7</v>
      </c>
      <c r="R2422" s="99">
        <f t="shared" si="93"/>
        <v>7.4877709611451942E-8</v>
      </c>
      <c r="S2422" s="101"/>
      <c r="T2422" s="99">
        <v>4.0900000000000002E-7</v>
      </c>
      <c r="U2422" s="99">
        <v>1.8699999999999999E-7</v>
      </c>
      <c r="V2422" s="99">
        <v>1.2800000000000001E-7</v>
      </c>
      <c r="W2422" s="99">
        <v>7.8400000000000001E-8</v>
      </c>
      <c r="X2422" s="99">
        <v>3.7800000000000001E-8</v>
      </c>
      <c r="Y2422" s="99">
        <v>4.5299999999999999E-9</v>
      </c>
      <c r="Z2422" s="99">
        <v>8.7599999999999997E-10</v>
      </c>
      <c r="AA2422" s="99">
        <v>1.88E-10</v>
      </c>
      <c r="AB2422" s="99">
        <v>5.8800000000000006E-11</v>
      </c>
      <c r="AC2422" s="99">
        <v>1.8500000000000001E-11</v>
      </c>
    </row>
    <row r="2423" spans="1:29" s="98" customFormat="1" x14ac:dyDescent="0.25">
      <c r="A2423" s="98" t="s">
        <v>26</v>
      </c>
      <c r="B2423" s="98" t="s">
        <v>238</v>
      </c>
      <c r="C2423" s="98" t="s">
        <v>299</v>
      </c>
      <c r="D2423" s="98">
        <v>2019</v>
      </c>
      <c r="E2423" s="98">
        <v>2019</v>
      </c>
      <c r="F2423" s="98" t="s">
        <v>279</v>
      </c>
      <c r="G2423" s="98" t="s">
        <v>278</v>
      </c>
      <c r="H2423" s="98" t="s">
        <v>274</v>
      </c>
      <c r="I2423" s="99">
        <f t="shared" si="94"/>
        <v>4.4179405379896118E-4</v>
      </c>
      <c r="J2423" s="99">
        <f t="shared" si="94"/>
        <v>1.4281249646059469E-4</v>
      </c>
      <c r="K2423" s="99">
        <f t="shared" si="94"/>
        <v>6.7639012112631909E-5</v>
      </c>
      <c r="L2423" s="99">
        <f t="shared" si="94"/>
        <v>5.4967399716847448E-5</v>
      </c>
      <c r="M2423" s="99">
        <f t="shared" si="94"/>
        <v>2.4658272770174601E-5</v>
      </c>
      <c r="N2423" s="99">
        <f t="shared" si="93"/>
        <v>6.6782822085889572E-7</v>
      </c>
      <c r="O2423" s="99">
        <f t="shared" si="93"/>
        <v>4.7775403492213504E-7</v>
      </c>
      <c r="P2423" s="99">
        <f t="shared" si="93"/>
        <v>1.0154413717162168E-7</v>
      </c>
      <c r="Q2423" s="99">
        <f t="shared" si="93"/>
        <v>3.2021507000157302E-8</v>
      </c>
      <c r="R2423" s="99">
        <f t="shared" si="93"/>
        <v>1.0377023124115134E-8</v>
      </c>
      <c r="S2423" s="101"/>
      <c r="T2423" s="99">
        <v>1.09153846153846E-7</v>
      </c>
      <c r="U2423" s="99">
        <v>3.5284615384615401E-8</v>
      </c>
      <c r="V2423" s="99">
        <v>1.6711538461538501E-8</v>
      </c>
      <c r="W2423" s="99">
        <v>1.35807692307692E-8</v>
      </c>
      <c r="X2423" s="99">
        <v>6.0923076923076898E-9</v>
      </c>
      <c r="Y2423" s="99">
        <v>1.65E-10</v>
      </c>
      <c r="Z2423" s="99">
        <v>1.1803846153846201E-10</v>
      </c>
      <c r="AA2423" s="99">
        <v>2.5088461538461499E-11</v>
      </c>
      <c r="AB2423" s="99">
        <v>7.9115384615384598E-12</v>
      </c>
      <c r="AC2423" s="99">
        <v>2.56384615384615E-12</v>
      </c>
    </row>
    <row r="2424" spans="1:29" s="98" customFormat="1" x14ac:dyDescent="0.25">
      <c r="A2424" s="98" t="s">
        <v>26</v>
      </c>
      <c r="B2424" s="98" t="s">
        <v>238</v>
      </c>
      <c r="C2424" s="98" t="s">
        <v>299</v>
      </c>
      <c r="D2424" s="98">
        <v>2019</v>
      </c>
      <c r="E2424" s="98">
        <v>2019</v>
      </c>
      <c r="F2424" s="98" t="s">
        <v>279</v>
      </c>
      <c r="G2424" s="98" t="s">
        <v>278</v>
      </c>
      <c r="H2424" s="98" t="s">
        <v>275</v>
      </c>
      <c r="I2424" s="99">
        <f t="shared" si="94"/>
        <v>5.0515211577788145E-4</v>
      </c>
      <c r="J2424" s="99">
        <f t="shared" si="94"/>
        <v>1.6935438728960206E-4</v>
      </c>
      <c r="K2424" s="99">
        <f t="shared" si="94"/>
        <v>1.0702375334277179E-4</v>
      </c>
      <c r="L2424" s="99">
        <f t="shared" si="94"/>
        <v>6.6440346075192626E-5</v>
      </c>
      <c r="M2424" s="99">
        <f t="shared" si="94"/>
        <v>3.116531697341513E-5</v>
      </c>
      <c r="N2424" s="99">
        <f t="shared" si="93"/>
        <v>1.4332621047664008E-6</v>
      </c>
      <c r="O2424" s="99">
        <f t="shared" si="93"/>
        <v>7.4146056315872392E-7</v>
      </c>
      <c r="P2424" s="99">
        <f t="shared" si="93"/>
        <v>1.6627210319333005E-7</v>
      </c>
      <c r="Q2424" s="99">
        <f t="shared" si="93"/>
        <v>5.4111209690105527E-8</v>
      </c>
      <c r="R2424" s="99">
        <f t="shared" si="93"/>
        <v>1.7808752556237217E-8</v>
      </c>
      <c r="S2424" s="101"/>
      <c r="T2424" s="99">
        <v>1.2480769230769201E-7</v>
      </c>
      <c r="U2424" s="99">
        <v>4.1842307692307702E-8</v>
      </c>
      <c r="V2424" s="99">
        <v>2.64423076923077E-8</v>
      </c>
      <c r="W2424" s="99">
        <v>1.6415384615384598E-8</v>
      </c>
      <c r="X2424" s="99">
        <v>7.6999999999999995E-9</v>
      </c>
      <c r="Y2424" s="99">
        <v>3.5411538461538498E-10</v>
      </c>
      <c r="Z2424" s="99">
        <v>1.83192307692308E-10</v>
      </c>
      <c r="AA2424" s="99">
        <v>4.1080769230769199E-11</v>
      </c>
      <c r="AB2424" s="99">
        <v>1.3369230769230801E-11</v>
      </c>
      <c r="AC2424" s="99">
        <v>4.3999999999999998E-12</v>
      </c>
    </row>
    <row r="2425" spans="1:29" s="98" customFormat="1" x14ac:dyDescent="0.25">
      <c r="A2425" s="98" t="s">
        <v>26</v>
      </c>
      <c r="B2425" s="98" t="s">
        <v>238</v>
      </c>
      <c r="C2425" s="98" t="s">
        <v>299</v>
      </c>
      <c r="D2425" s="98">
        <v>2019</v>
      </c>
      <c r="E2425" s="98">
        <v>2019</v>
      </c>
      <c r="F2425" s="98" t="s">
        <v>279</v>
      </c>
      <c r="G2425" s="98" t="s">
        <v>278</v>
      </c>
      <c r="H2425" s="98" t="s">
        <v>276</v>
      </c>
      <c r="I2425" s="99">
        <f t="shared" si="94"/>
        <v>7.0036344187510017E-4</v>
      </c>
      <c r="J2425" s="99">
        <f t="shared" si="94"/>
        <v>3.2021507000157306E-4</v>
      </c>
      <c r="K2425" s="99">
        <f t="shared" si="94"/>
        <v>2.191846468459967E-4</v>
      </c>
      <c r="L2425" s="99">
        <f t="shared" si="94"/>
        <v>1.3425059619317302E-4</v>
      </c>
      <c r="M2425" s="99">
        <f t="shared" si="94"/>
        <v>6.4727966021708378E-5</v>
      </c>
      <c r="N2425" s="99">
        <f t="shared" si="93"/>
        <v>7.7570816422840897E-6</v>
      </c>
      <c r="O2425" s="99">
        <f t="shared" si="93"/>
        <v>1.5000449268522902E-6</v>
      </c>
      <c r="P2425" s="99">
        <f t="shared" si="93"/>
        <v>3.2192745005505734E-7</v>
      </c>
      <c r="Q2425" s="99">
        <f t="shared" si="93"/>
        <v>1.0068794714487976E-7</v>
      </c>
      <c r="R2425" s="99">
        <f t="shared" si="93"/>
        <v>3.167903098946045E-8</v>
      </c>
      <c r="S2425" s="101"/>
      <c r="T2425" s="99">
        <v>1.7303846153846199E-7</v>
      </c>
      <c r="U2425" s="99">
        <v>7.9115384615384597E-8</v>
      </c>
      <c r="V2425" s="99">
        <v>5.4153846153846197E-8</v>
      </c>
      <c r="W2425" s="99">
        <v>3.3169230769230798E-8</v>
      </c>
      <c r="X2425" s="99">
        <v>1.5992307692307699E-8</v>
      </c>
      <c r="Y2425" s="99">
        <v>1.9165384615384598E-9</v>
      </c>
      <c r="Z2425" s="99">
        <v>3.7061538461538498E-10</v>
      </c>
      <c r="AA2425" s="99">
        <v>7.9538461538461505E-11</v>
      </c>
      <c r="AB2425" s="99">
        <v>2.4876923076923099E-11</v>
      </c>
      <c r="AC2425" s="99">
        <v>7.8269230769230807E-12</v>
      </c>
    </row>
    <row r="2426" spans="1:29" s="98" customFormat="1" x14ac:dyDescent="0.25">
      <c r="A2426" s="98" t="s">
        <v>26</v>
      </c>
      <c r="B2426" s="98" t="s">
        <v>238</v>
      </c>
      <c r="C2426" s="98" t="s">
        <v>299</v>
      </c>
      <c r="D2426" s="98">
        <v>2019</v>
      </c>
      <c r="E2426" s="98">
        <v>2019</v>
      </c>
      <c r="F2426" s="98" t="s">
        <v>280</v>
      </c>
      <c r="G2426" s="98" t="s">
        <v>273</v>
      </c>
      <c r="H2426" s="98" t="s">
        <v>274</v>
      </c>
      <c r="I2426" s="99">
        <f t="shared" si="94"/>
        <v>0</v>
      </c>
      <c r="J2426" s="99">
        <f t="shared" si="94"/>
        <v>0</v>
      </c>
      <c r="K2426" s="99">
        <f t="shared" si="94"/>
        <v>0</v>
      </c>
      <c r="L2426" s="99">
        <f t="shared" si="94"/>
        <v>0</v>
      </c>
      <c r="M2426" s="99">
        <f t="shared" si="94"/>
        <v>0</v>
      </c>
      <c r="N2426" s="99">
        <f t="shared" si="93"/>
        <v>0</v>
      </c>
      <c r="O2426" s="99">
        <f t="shared" si="93"/>
        <v>0</v>
      </c>
      <c r="P2426" s="99">
        <f t="shared" si="93"/>
        <v>0</v>
      </c>
      <c r="Q2426" s="99">
        <f t="shared" si="93"/>
        <v>0</v>
      </c>
      <c r="R2426" s="99">
        <f t="shared" si="93"/>
        <v>0</v>
      </c>
      <c r="S2426" s="101"/>
      <c r="T2426" s="99">
        <v>0</v>
      </c>
      <c r="U2426" s="99">
        <v>0</v>
      </c>
      <c r="V2426" s="99">
        <v>0</v>
      </c>
      <c r="W2426" s="99">
        <v>0</v>
      </c>
      <c r="X2426" s="99">
        <v>0</v>
      </c>
      <c r="Y2426" s="99">
        <v>0</v>
      </c>
      <c r="Z2426" s="99">
        <v>0</v>
      </c>
      <c r="AA2426" s="99">
        <v>0</v>
      </c>
      <c r="AB2426" s="99">
        <v>0</v>
      </c>
      <c r="AC2426" s="99">
        <v>0</v>
      </c>
    </row>
    <row r="2427" spans="1:29" s="98" customFormat="1" x14ac:dyDescent="0.25">
      <c r="A2427" s="98" t="s">
        <v>26</v>
      </c>
      <c r="B2427" s="98" t="s">
        <v>238</v>
      </c>
      <c r="C2427" s="98" t="s">
        <v>299</v>
      </c>
      <c r="D2427" s="98">
        <v>2019</v>
      </c>
      <c r="E2427" s="98">
        <v>2019</v>
      </c>
      <c r="F2427" s="98" t="s">
        <v>280</v>
      </c>
      <c r="G2427" s="98" t="s">
        <v>273</v>
      </c>
      <c r="H2427" s="98" t="s">
        <v>275</v>
      </c>
      <c r="I2427" s="99">
        <f t="shared" si="94"/>
        <v>1.3235141104294478E-12</v>
      </c>
      <c r="J2427" s="99">
        <f t="shared" si="94"/>
        <v>5.9902167689161556E-8</v>
      </c>
      <c r="K2427" s="99">
        <f t="shared" si="94"/>
        <v>6.4354355828220861E-7</v>
      </c>
      <c r="L2427" s="99">
        <f t="shared" si="94"/>
        <v>2.1249079754601231E-6</v>
      </c>
      <c r="M2427" s="99">
        <f t="shared" si="94"/>
        <v>5.1807280163599181E-6</v>
      </c>
      <c r="N2427" s="99">
        <f t="shared" ref="N2427:R2477" si="95">1000*98.96*Y2427/24.45</f>
        <v>9.2686462167689162E-7</v>
      </c>
      <c r="O2427" s="99">
        <f t="shared" si="95"/>
        <v>5.2212024539877306E-7</v>
      </c>
      <c r="P2427" s="99">
        <f t="shared" si="95"/>
        <v>2.2341889570552147E-7</v>
      </c>
      <c r="Q2427" s="99">
        <f t="shared" si="95"/>
        <v>1.4854118609406954E-7</v>
      </c>
      <c r="R2427" s="99">
        <f t="shared" si="95"/>
        <v>8.9448507157464213E-8</v>
      </c>
      <c r="S2427" s="101"/>
      <c r="T2427" s="99">
        <v>3.2699999999999999E-16</v>
      </c>
      <c r="U2427" s="99">
        <v>1.48E-11</v>
      </c>
      <c r="V2427" s="99">
        <v>1.5899999999999999E-10</v>
      </c>
      <c r="W2427" s="99">
        <v>5.2500000000000005E-10</v>
      </c>
      <c r="X2427" s="99">
        <v>1.2799999999999999E-9</v>
      </c>
      <c r="Y2427" s="99">
        <v>2.2900000000000001E-10</v>
      </c>
      <c r="Z2427" s="99">
        <v>1.2899999999999999E-10</v>
      </c>
      <c r="AA2427" s="99">
        <v>5.5200000000000001E-11</v>
      </c>
      <c r="AB2427" s="99">
        <v>3.67E-11</v>
      </c>
      <c r="AC2427" s="99">
        <v>2.21E-11</v>
      </c>
    </row>
    <row r="2428" spans="1:29" s="98" customFormat="1" x14ac:dyDescent="0.25">
      <c r="A2428" s="98" t="s">
        <v>26</v>
      </c>
      <c r="B2428" s="98" t="s">
        <v>238</v>
      </c>
      <c r="C2428" s="98" t="s">
        <v>299</v>
      </c>
      <c r="D2428" s="98">
        <v>2019</v>
      </c>
      <c r="E2428" s="98">
        <v>2019</v>
      </c>
      <c r="F2428" s="98" t="s">
        <v>280</v>
      </c>
      <c r="G2428" s="98" t="s">
        <v>273</v>
      </c>
      <c r="H2428" s="98" t="s">
        <v>276</v>
      </c>
      <c r="I2428" s="99">
        <f t="shared" ref="I2428:M2478" si="96">1000*98.96*T2428/24.45</f>
        <v>1.760638036809816E-8</v>
      </c>
      <c r="J2428" s="99">
        <f t="shared" si="96"/>
        <v>6.1925889570552158E-6</v>
      </c>
      <c r="K2428" s="99">
        <f t="shared" si="96"/>
        <v>4.6950347648261757E-5</v>
      </c>
      <c r="L2428" s="99">
        <f t="shared" si="96"/>
        <v>9.268646216768917E-5</v>
      </c>
      <c r="M2428" s="99">
        <f t="shared" si="96"/>
        <v>2.1694298568507157E-4</v>
      </c>
      <c r="N2428" s="99">
        <f t="shared" si="95"/>
        <v>6.9616032719836395E-5</v>
      </c>
      <c r="O2428" s="99">
        <f t="shared" si="95"/>
        <v>4.3712392638036814E-5</v>
      </c>
      <c r="P2428" s="99">
        <f t="shared" si="95"/>
        <v>2.0763386503067487E-5</v>
      </c>
      <c r="Q2428" s="99">
        <f t="shared" si="95"/>
        <v>1.0320981595092024E-5</v>
      </c>
      <c r="R2428" s="99">
        <f t="shared" si="95"/>
        <v>4.6950347648261759E-6</v>
      </c>
      <c r="S2428" s="101"/>
      <c r="T2428" s="99">
        <v>4.3499999999999998E-12</v>
      </c>
      <c r="U2428" s="99">
        <v>1.5300000000000001E-9</v>
      </c>
      <c r="V2428" s="99">
        <v>1.16E-8</v>
      </c>
      <c r="W2428" s="99">
        <v>2.29E-8</v>
      </c>
      <c r="X2428" s="99">
        <v>5.3599999999999997E-8</v>
      </c>
      <c r="Y2428" s="99">
        <v>1.7199999999999999E-8</v>
      </c>
      <c r="Z2428" s="99">
        <v>1.0800000000000001E-8</v>
      </c>
      <c r="AA2428" s="99">
        <v>5.1300000000000003E-9</v>
      </c>
      <c r="AB2428" s="99">
        <v>2.5500000000000001E-9</v>
      </c>
      <c r="AC2428" s="99">
        <v>1.1599999999999999E-9</v>
      </c>
    </row>
    <row r="2429" spans="1:29" s="98" customFormat="1" x14ac:dyDescent="0.25">
      <c r="A2429" s="98" t="s">
        <v>26</v>
      </c>
      <c r="B2429" s="98" t="s">
        <v>238</v>
      </c>
      <c r="C2429" s="98" t="s">
        <v>299</v>
      </c>
      <c r="D2429" s="98">
        <v>2019</v>
      </c>
      <c r="E2429" s="98">
        <v>2019</v>
      </c>
      <c r="F2429" s="98" t="s">
        <v>280</v>
      </c>
      <c r="G2429" s="98" t="s">
        <v>277</v>
      </c>
      <c r="H2429" s="98" t="s">
        <v>274</v>
      </c>
      <c r="I2429" s="99">
        <f t="shared" si="96"/>
        <v>3.7884073619631903E-9</v>
      </c>
      <c r="J2429" s="99">
        <f t="shared" si="96"/>
        <v>9.2281717791411036E-7</v>
      </c>
      <c r="K2429" s="99">
        <f t="shared" si="96"/>
        <v>2.4810830265848668E-6</v>
      </c>
      <c r="L2429" s="99">
        <f t="shared" si="96"/>
        <v>1.2223280163599181E-5</v>
      </c>
      <c r="M2429" s="99">
        <f t="shared" si="96"/>
        <v>2.7927361963190183E-5</v>
      </c>
      <c r="N2429" s="99">
        <f t="shared" si="95"/>
        <v>5.4235746421267891E-6</v>
      </c>
      <c r="O2429" s="99">
        <f t="shared" si="95"/>
        <v>3.7519803680981594E-6</v>
      </c>
      <c r="P2429" s="99">
        <f t="shared" si="95"/>
        <v>1.8942036809815952E-6</v>
      </c>
      <c r="Q2429" s="99">
        <f t="shared" si="95"/>
        <v>9.9971860940695295E-7</v>
      </c>
      <c r="R2429" s="99">
        <f t="shared" si="95"/>
        <v>4.6950347648261759E-7</v>
      </c>
      <c r="S2429" s="101"/>
      <c r="T2429" s="99">
        <v>9.3600000000000005E-13</v>
      </c>
      <c r="U2429" s="99">
        <v>2.2799999999999999E-10</v>
      </c>
      <c r="V2429" s="99">
        <v>6.1299999999999995E-10</v>
      </c>
      <c r="W2429" s="99">
        <v>3.0199999999999999E-9</v>
      </c>
      <c r="X2429" s="99">
        <v>6.8999999999999997E-9</v>
      </c>
      <c r="Y2429" s="99">
        <v>1.3399999999999999E-9</v>
      </c>
      <c r="Z2429" s="99">
        <v>9.27E-10</v>
      </c>
      <c r="AA2429" s="99">
        <v>4.6800000000000004E-10</v>
      </c>
      <c r="AB2429" s="99">
        <v>2.4699999999999997E-10</v>
      </c>
      <c r="AC2429" s="99">
        <v>1.16E-10</v>
      </c>
    </row>
    <row r="2430" spans="1:29" s="98" customFormat="1" x14ac:dyDescent="0.25">
      <c r="A2430" s="98" t="s">
        <v>26</v>
      </c>
      <c r="B2430" s="98" t="s">
        <v>238</v>
      </c>
      <c r="C2430" s="98" t="s">
        <v>299</v>
      </c>
      <c r="D2430" s="98">
        <v>2019</v>
      </c>
      <c r="E2430" s="98">
        <v>2019</v>
      </c>
      <c r="F2430" s="98" t="s">
        <v>280</v>
      </c>
      <c r="G2430" s="98" t="s">
        <v>277</v>
      </c>
      <c r="H2430" s="98" t="s">
        <v>275</v>
      </c>
      <c r="I2430" s="99">
        <f t="shared" si="96"/>
        <v>5.0997791411042955E-9</v>
      </c>
      <c r="J2430" s="99">
        <f t="shared" si="96"/>
        <v>1.2101856850715746E-6</v>
      </c>
      <c r="K2430" s="99">
        <f t="shared" si="96"/>
        <v>8.2567852760736205E-6</v>
      </c>
      <c r="L2430" s="99">
        <f t="shared" si="96"/>
        <v>1.7687329243353781E-5</v>
      </c>
      <c r="M2430" s="99">
        <f t="shared" si="96"/>
        <v>4.0879182004089974E-5</v>
      </c>
      <c r="N2430" s="99">
        <f t="shared" si="95"/>
        <v>1.0199558282208589E-5</v>
      </c>
      <c r="O2430" s="99">
        <f t="shared" si="95"/>
        <v>6.6378077709611455E-6</v>
      </c>
      <c r="P2430" s="99">
        <f t="shared" si="95"/>
        <v>2.9951083844580778E-6</v>
      </c>
      <c r="Q2430" s="99">
        <f t="shared" si="95"/>
        <v>1.5542184049079754E-6</v>
      </c>
      <c r="R2430" s="99">
        <f t="shared" si="95"/>
        <v>6.9211288343558283E-7</v>
      </c>
      <c r="S2430" s="101"/>
      <c r="T2430" s="99">
        <v>1.2600000000000001E-12</v>
      </c>
      <c r="U2430" s="99">
        <v>2.99E-10</v>
      </c>
      <c r="V2430" s="99">
        <v>2.04E-9</v>
      </c>
      <c r="W2430" s="99">
        <v>4.3699999999999996E-9</v>
      </c>
      <c r="X2430" s="99">
        <v>1.0099999999999999E-8</v>
      </c>
      <c r="Y2430" s="99">
        <v>2.52E-9</v>
      </c>
      <c r="Z2430" s="99">
        <v>1.6399999999999999E-9</v>
      </c>
      <c r="AA2430" s="99">
        <v>7.4000000000000003E-10</v>
      </c>
      <c r="AB2430" s="99">
        <v>3.8400000000000002E-10</v>
      </c>
      <c r="AC2430" s="99">
        <v>1.71E-10</v>
      </c>
    </row>
    <row r="2431" spans="1:29" s="98" customFormat="1" x14ac:dyDescent="0.25">
      <c r="A2431" s="98" t="s">
        <v>26</v>
      </c>
      <c r="B2431" s="98" t="s">
        <v>238</v>
      </c>
      <c r="C2431" s="98" t="s">
        <v>299</v>
      </c>
      <c r="D2431" s="98">
        <v>2019</v>
      </c>
      <c r="E2431" s="98">
        <v>2019</v>
      </c>
      <c r="F2431" s="98" t="s">
        <v>280</v>
      </c>
      <c r="G2431" s="98" t="s">
        <v>277</v>
      </c>
      <c r="H2431" s="98" t="s">
        <v>276</v>
      </c>
      <c r="I2431" s="99">
        <f t="shared" si="96"/>
        <v>6.6378077709611459E-9</v>
      </c>
      <c r="J2431" s="99">
        <f t="shared" si="96"/>
        <v>1.7444482617586912E-6</v>
      </c>
      <c r="K2431" s="99">
        <f t="shared" si="96"/>
        <v>2.0399116564417179E-5</v>
      </c>
      <c r="L2431" s="99">
        <f t="shared" si="96"/>
        <v>3.1084368098159507E-5</v>
      </c>
      <c r="M2431" s="99">
        <f t="shared" si="96"/>
        <v>7.0830265848670766E-5</v>
      </c>
      <c r="N2431" s="99">
        <f t="shared" si="95"/>
        <v>3.2622396728016358E-5</v>
      </c>
      <c r="O2431" s="99">
        <f t="shared" si="95"/>
        <v>1.3356564417177914E-5</v>
      </c>
      <c r="P2431" s="99">
        <f t="shared" si="95"/>
        <v>6.3140122699386501E-6</v>
      </c>
      <c r="Q2431" s="99">
        <f t="shared" si="95"/>
        <v>3.0477251533742333E-6</v>
      </c>
      <c r="R2431" s="99">
        <f t="shared" si="95"/>
        <v>1.2789922290388547E-6</v>
      </c>
      <c r="S2431" s="101"/>
      <c r="T2431" s="99">
        <v>1.6400000000000001E-12</v>
      </c>
      <c r="U2431" s="99">
        <v>4.3100000000000001E-10</v>
      </c>
      <c r="V2431" s="99">
        <v>5.04E-9</v>
      </c>
      <c r="W2431" s="99">
        <v>7.6799999999999999E-9</v>
      </c>
      <c r="X2431" s="99">
        <v>1.7500000000000001E-8</v>
      </c>
      <c r="Y2431" s="99">
        <v>8.0600000000000007E-9</v>
      </c>
      <c r="Z2431" s="99">
        <v>3.3000000000000002E-9</v>
      </c>
      <c r="AA2431" s="99">
        <v>1.56E-9</v>
      </c>
      <c r="AB2431" s="99">
        <v>7.5299999999999998E-10</v>
      </c>
      <c r="AC2431" s="99">
        <v>3.1599999999999999E-10</v>
      </c>
    </row>
    <row r="2432" spans="1:29" s="98" customFormat="1" x14ac:dyDescent="0.25">
      <c r="A2432" s="98" t="s">
        <v>26</v>
      </c>
      <c r="B2432" s="98" t="s">
        <v>238</v>
      </c>
      <c r="C2432" s="98" t="s">
        <v>299</v>
      </c>
      <c r="D2432" s="98">
        <v>2019</v>
      </c>
      <c r="E2432" s="98">
        <v>2019</v>
      </c>
      <c r="F2432" s="98" t="s">
        <v>280</v>
      </c>
      <c r="G2432" s="98" t="s">
        <v>278</v>
      </c>
      <c r="H2432" s="98" t="s">
        <v>274</v>
      </c>
      <c r="I2432" s="99">
        <f t="shared" si="96"/>
        <v>1.6027877300613497E-9</v>
      </c>
      <c r="J2432" s="99">
        <f t="shared" si="96"/>
        <v>3.9042265219443145E-7</v>
      </c>
      <c r="K2432" s="99">
        <f t="shared" si="96"/>
        <v>1.0496889727859059E-6</v>
      </c>
      <c r="L2432" s="99">
        <f t="shared" si="96"/>
        <v>5.1713877615227397E-6</v>
      </c>
      <c r="M2432" s="99">
        <f t="shared" si="96"/>
        <v>1.1815422369042005E-5</v>
      </c>
      <c r="N2432" s="99">
        <f t="shared" si="95"/>
        <v>2.2945892716690266E-6</v>
      </c>
      <c r="O2432" s="99">
        <f t="shared" si="95"/>
        <v>1.587376309579992E-6</v>
      </c>
      <c r="P2432" s="99">
        <f t="shared" si="95"/>
        <v>8.0139386503067482E-7</v>
      </c>
      <c r="Q2432" s="99">
        <f t="shared" si="95"/>
        <v>4.2295787321063394E-7</v>
      </c>
      <c r="R2432" s="99">
        <f t="shared" si="95"/>
        <v>1.9863608620418447E-7</v>
      </c>
      <c r="S2432" s="101"/>
      <c r="T2432" s="99">
        <v>3.9599999999999998E-13</v>
      </c>
      <c r="U2432" s="99">
        <v>9.6461538461538494E-11</v>
      </c>
      <c r="V2432" s="99">
        <v>2.59346153846154E-10</v>
      </c>
      <c r="W2432" s="99">
        <v>1.2776923076923099E-9</v>
      </c>
      <c r="X2432" s="99">
        <v>2.91923076923077E-9</v>
      </c>
      <c r="Y2432" s="99">
        <v>5.6692307692307704E-10</v>
      </c>
      <c r="Z2432" s="99">
        <v>3.9219230769230802E-10</v>
      </c>
      <c r="AA2432" s="99">
        <v>1.9799999999999999E-10</v>
      </c>
      <c r="AB2432" s="99">
        <v>1.045E-10</v>
      </c>
      <c r="AC2432" s="99">
        <v>4.90769230769231E-11</v>
      </c>
    </row>
    <row r="2433" spans="1:29" s="98" customFormat="1" x14ac:dyDescent="0.25">
      <c r="A2433" s="98" t="s">
        <v>26</v>
      </c>
      <c r="B2433" s="98" t="s">
        <v>238</v>
      </c>
      <c r="C2433" s="98" t="s">
        <v>299</v>
      </c>
      <c r="D2433" s="98">
        <v>2019</v>
      </c>
      <c r="E2433" s="98">
        <v>2019</v>
      </c>
      <c r="F2433" s="98" t="s">
        <v>280</v>
      </c>
      <c r="G2433" s="98" t="s">
        <v>278</v>
      </c>
      <c r="H2433" s="98" t="s">
        <v>275</v>
      </c>
      <c r="I2433" s="99">
        <f t="shared" si="96"/>
        <v>2.1575988673902785E-9</v>
      </c>
      <c r="J2433" s="99">
        <f t="shared" si="96"/>
        <v>5.1200163599182003E-7</v>
      </c>
      <c r="K2433" s="99">
        <f t="shared" si="96"/>
        <v>3.4932553091080696E-6</v>
      </c>
      <c r="L2433" s="99">
        <f t="shared" si="96"/>
        <v>7.4831008337265852E-6</v>
      </c>
      <c r="M2433" s="99">
        <f t="shared" si="96"/>
        <v>1.7295038540191901E-5</v>
      </c>
      <c r="N2433" s="99">
        <f t="shared" si="95"/>
        <v>4.3151977347805716E-6</v>
      </c>
      <c r="O2433" s="99">
        <f t="shared" si="95"/>
        <v>2.8083032877143317E-6</v>
      </c>
      <c r="P2433" s="99">
        <f t="shared" si="95"/>
        <v>1.2671612395784172E-6</v>
      </c>
      <c r="Q2433" s="99">
        <f t="shared" si="95"/>
        <v>6.5755394053798785E-7</v>
      </c>
      <c r="R2433" s="99">
        <f t="shared" si="95"/>
        <v>2.9281698914582332E-7</v>
      </c>
      <c r="S2433" s="101"/>
      <c r="T2433" s="99">
        <v>5.3307692307692304E-13</v>
      </c>
      <c r="U2433" s="99">
        <v>1.265E-10</v>
      </c>
      <c r="V2433" s="99">
        <v>8.6307692307692298E-10</v>
      </c>
      <c r="W2433" s="99">
        <v>1.8488461538461501E-9</v>
      </c>
      <c r="X2433" s="99">
        <v>4.2730769230769198E-9</v>
      </c>
      <c r="Y2433" s="99">
        <v>1.0661538461538499E-9</v>
      </c>
      <c r="Z2433" s="99">
        <v>6.9384615384615405E-10</v>
      </c>
      <c r="AA2433" s="99">
        <v>3.1307692307692302E-10</v>
      </c>
      <c r="AB2433" s="99">
        <v>1.6246153846153801E-10</v>
      </c>
      <c r="AC2433" s="99">
        <v>7.2346153846153806E-11</v>
      </c>
    </row>
    <row r="2434" spans="1:29" s="98" customFormat="1" x14ac:dyDescent="0.25">
      <c r="A2434" s="98" t="s">
        <v>26</v>
      </c>
      <c r="B2434" s="98" t="s">
        <v>238</v>
      </c>
      <c r="C2434" s="98" t="s">
        <v>299</v>
      </c>
      <c r="D2434" s="98">
        <v>2019</v>
      </c>
      <c r="E2434" s="98">
        <v>2019</v>
      </c>
      <c r="F2434" s="98" t="s">
        <v>280</v>
      </c>
      <c r="G2434" s="98" t="s">
        <v>278</v>
      </c>
      <c r="H2434" s="98" t="s">
        <v>276</v>
      </c>
      <c r="I2434" s="99">
        <f t="shared" si="96"/>
        <v>2.8083032877143315E-9</v>
      </c>
      <c r="J2434" s="99">
        <f t="shared" si="96"/>
        <v>7.3803580305175459E-7</v>
      </c>
      <c r="K2434" s="99">
        <f t="shared" si="96"/>
        <v>8.6303954695611042E-6</v>
      </c>
      <c r="L2434" s="99">
        <f t="shared" si="96"/>
        <v>1.3151078810759796E-5</v>
      </c>
      <c r="M2434" s="99">
        <f t="shared" si="96"/>
        <v>2.9966650935976078E-5</v>
      </c>
      <c r="N2434" s="99">
        <f t="shared" si="95"/>
        <v>1.3801783231083847E-5</v>
      </c>
      <c r="O2434" s="99">
        <f t="shared" si="95"/>
        <v>5.6508541764983639E-6</v>
      </c>
      <c r="P2434" s="99">
        <f t="shared" si="95"/>
        <v>2.6713128834355829E-6</v>
      </c>
      <c r="Q2434" s="99">
        <f t="shared" si="95"/>
        <v>1.2894221802737137E-6</v>
      </c>
      <c r="R2434" s="99">
        <f t="shared" si="95"/>
        <v>5.4111209690105527E-7</v>
      </c>
      <c r="S2434" s="101"/>
      <c r="T2434" s="99">
        <v>6.9384615384615399E-13</v>
      </c>
      <c r="U2434" s="99">
        <v>1.8234615384615401E-10</v>
      </c>
      <c r="V2434" s="99">
        <v>2.1323076923076899E-9</v>
      </c>
      <c r="W2434" s="99">
        <v>3.2492307692307699E-9</v>
      </c>
      <c r="X2434" s="99">
        <v>7.4038461538461502E-9</v>
      </c>
      <c r="Y2434" s="99">
        <v>3.41E-9</v>
      </c>
      <c r="Z2434" s="99">
        <v>1.39615384615385E-9</v>
      </c>
      <c r="AA2434" s="99">
        <v>6.6E-10</v>
      </c>
      <c r="AB2434" s="99">
        <v>3.18576923076923E-10</v>
      </c>
      <c r="AC2434" s="99">
        <v>1.3369230769230801E-10</v>
      </c>
    </row>
    <row r="2435" spans="1:29" s="98" customFormat="1" x14ac:dyDescent="0.25">
      <c r="A2435" s="98" t="s">
        <v>26</v>
      </c>
      <c r="B2435" s="98" t="s">
        <v>238</v>
      </c>
      <c r="C2435" s="98" t="s">
        <v>299</v>
      </c>
      <c r="D2435" s="98" t="s">
        <v>300</v>
      </c>
      <c r="E2435" s="98" t="s">
        <v>282</v>
      </c>
      <c r="F2435" s="98" t="s">
        <v>272</v>
      </c>
      <c r="G2435" s="98" t="s">
        <v>273</v>
      </c>
      <c r="H2435" s="98" t="s">
        <v>274</v>
      </c>
      <c r="I2435" s="99">
        <f t="shared" si="96"/>
        <v>0</v>
      </c>
      <c r="J2435" s="99">
        <f t="shared" si="96"/>
        <v>0</v>
      </c>
      <c r="K2435" s="99">
        <f t="shared" si="96"/>
        <v>0</v>
      </c>
      <c r="L2435" s="99">
        <f t="shared" si="96"/>
        <v>0</v>
      </c>
      <c r="M2435" s="99">
        <f t="shared" si="96"/>
        <v>0</v>
      </c>
      <c r="N2435" s="99">
        <f t="shared" si="95"/>
        <v>0</v>
      </c>
      <c r="O2435" s="99">
        <f t="shared" si="95"/>
        <v>0</v>
      </c>
      <c r="P2435" s="99">
        <f t="shared" si="95"/>
        <v>0</v>
      </c>
      <c r="Q2435" s="99">
        <f t="shared" si="95"/>
        <v>0</v>
      </c>
      <c r="R2435" s="99">
        <f t="shared" si="95"/>
        <v>0</v>
      </c>
      <c r="S2435" s="101"/>
      <c r="T2435" s="99">
        <v>0</v>
      </c>
      <c r="U2435" s="99">
        <v>0</v>
      </c>
      <c r="V2435" s="99">
        <v>0</v>
      </c>
      <c r="W2435" s="99">
        <v>0</v>
      </c>
      <c r="X2435" s="99">
        <v>0</v>
      </c>
      <c r="Y2435" s="99">
        <v>0</v>
      </c>
      <c r="Z2435" s="99">
        <v>0</v>
      </c>
      <c r="AA2435" s="99">
        <v>0</v>
      </c>
      <c r="AB2435" s="99">
        <v>0</v>
      </c>
      <c r="AC2435" s="99">
        <v>0</v>
      </c>
    </row>
    <row r="2436" spans="1:29" s="98" customFormat="1" x14ac:dyDescent="0.25">
      <c r="A2436" s="98" t="s">
        <v>26</v>
      </c>
      <c r="B2436" s="98" t="s">
        <v>238</v>
      </c>
      <c r="C2436" s="98" t="s">
        <v>299</v>
      </c>
      <c r="D2436" s="98" t="s">
        <v>300</v>
      </c>
      <c r="E2436" s="98" t="s">
        <v>282</v>
      </c>
      <c r="F2436" s="98" t="s">
        <v>272</v>
      </c>
      <c r="G2436" s="98" t="s">
        <v>273</v>
      </c>
      <c r="H2436" s="98" t="s">
        <v>275</v>
      </c>
      <c r="I2436" s="99">
        <f t="shared" si="96"/>
        <v>3.7375949999999977E-12</v>
      </c>
      <c r="J2436" s="99">
        <f t="shared" si="96"/>
        <v>8.6006399999999674E-8</v>
      </c>
      <c r="K2436" s="99">
        <f t="shared" si="96"/>
        <v>9.2422999999999774E-7</v>
      </c>
      <c r="L2436" s="99">
        <f t="shared" si="96"/>
        <v>2.6866900000000002E-6</v>
      </c>
      <c r="M2436" s="99">
        <f t="shared" si="96"/>
        <v>7.0287899999999836E-6</v>
      </c>
      <c r="N2436" s="99">
        <f t="shared" si="95"/>
        <v>1.1233549999999989E-6</v>
      </c>
      <c r="O2436" s="99">
        <f t="shared" si="95"/>
        <v>6.547629999999982E-7</v>
      </c>
      <c r="P2436" s="99">
        <f t="shared" si="95"/>
        <v>2.6985899999999982E-7</v>
      </c>
      <c r="Q2436" s="99">
        <f t="shared" si="95"/>
        <v>1.625574999999999E-7</v>
      </c>
      <c r="R2436" s="99">
        <f t="shared" si="95"/>
        <v>9.5091799999999713E-8</v>
      </c>
      <c r="S2436" s="101"/>
      <c r="T2436" s="99">
        <v>9.2344581396523795E-16</v>
      </c>
      <c r="U2436" s="99">
        <v>2.1249560226353999E-11</v>
      </c>
      <c r="V2436" s="99">
        <v>2.2834906527890001E-10</v>
      </c>
      <c r="W2436" s="99">
        <v>6.6379921685529502E-10</v>
      </c>
      <c r="X2436" s="99">
        <v>1.7365997928455901E-9</v>
      </c>
      <c r="Y2436" s="99">
        <v>2.77546784054163E-10</v>
      </c>
      <c r="Z2436" s="99">
        <v>1.6177198211398499E-10</v>
      </c>
      <c r="AA2436" s="99">
        <v>6.6673934417946598E-11</v>
      </c>
      <c r="AB2436" s="99">
        <v>4.0163003991511701E-11</v>
      </c>
      <c r="AC2436" s="99">
        <v>2.34942856709781E-11</v>
      </c>
    </row>
    <row r="2437" spans="1:29" s="98" customFormat="1" x14ac:dyDescent="0.25">
      <c r="A2437" s="98" t="s">
        <v>26</v>
      </c>
      <c r="B2437" s="98" t="s">
        <v>238</v>
      </c>
      <c r="C2437" s="98" t="s">
        <v>299</v>
      </c>
      <c r="D2437" s="98" t="s">
        <v>300</v>
      </c>
      <c r="E2437" s="98" t="s">
        <v>282</v>
      </c>
      <c r="F2437" s="98" t="s">
        <v>272</v>
      </c>
      <c r="G2437" s="98" t="s">
        <v>273</v>
      </c>
      <c r="H2437" s="98" t="s">
        <v>276</v>
      </c>
      <c r="I2437" s="99">
        <f t="shared" si="96"/>
        <v>2.5224154999999985E-3</v>
      </c>
      <c r="J2437" s="99">
        <f t="shared" si="96"/>
        <v>8.8034999999999448E-4</v>
      </c>
      <c r="K2437" s="99">
        <f t="shared" si="96"/>
        <v>5.3279159999998894E-4</v>
      </c>
      <c r="L2437" s="99">
        <f t="shared" si="96"/>
        <v>4.1487794999999606E-4</v>
      </c>
      <c r="M2437" s="99">
        <f t="shared" si="96"/>
        <v>4.1095619999999842E-4</v>
      </c>
      <c r="N2437" s="99">
        <f t="shared" si="95"/>
        <v>1.0019499999999993E-4</v>
      </c>
      <c r="O2437" s="99">
        <f t="shared" si="95"/>
        <v>5.9023984999999954E-5</v>
      </c>
      <c r="P2437" s="99">
        <f t="shared" si="95"/>
        <v>2.6821694999999899E-5</v>
      </c>
      <c r="Q2437" s="99">
        <f t="shared" si="95"/>
        <v>1.3420529999999946E-5</v>
      </c>
      <c r="R2437" s="99">
        <f t="shared" si="95"/>
        <v>6.0586039999999788E-6</v>
      </c>
      <c r="S2437" s="101"/>
      <c r="T2437" s="99">
        <v>6.2321199449272395E-7</v>
      </c>
      <c r="U2437" s="99">
        <v>2.1750765460792101E-7</v>
      </c>
      <c r="V2437" s="99">
        <v>1.3163656649150899E-7</v>
      </c>
      <c r="W2437" s="99">
        <v>1.02503697226151E-7</v>
      </c>
      <c r="X2437" s="99">
        <v>1.01534752324171E-7</v>
      </c>
      <c r="Y2437" s="99">
        <v>2.4755130860953901E-8</v>
      </c>
      <c r="Z2437" s="99">
        <v>1.4583027821847199E-8</v>
      </c>
      <c r="AA2437" s="99">
        <v>6.62682339076392E-9</v>
      </c>
      <c r="AB2437" s="99">
        <v>3.3158039460387901E-9</v>
      </c>
      <c r="AC2437" s="99">
        <v>1.49689640056588E-9</v>
      </c>
    </row>
    <row r="2438" spans="1:29" s="98" customFormat="1" x14ac:dyDescent="0.25">
      <c r="A2438" s="98" t="s">
        <v>26</v>
      </c>
      <c r="B2438" s="98" t="s">
        <v>238</v>
      </c>
      <c r="C2438" s="98" t="s">
        <v>299</v>
      </c>
      <c r="D2438" s="98" t="s">
        <v>300</v>
      </c>
      <c r="E2438" s="98" t="s">
        <v>282</v>
      </c>
      <c r="F2438" s="98" t="s">
        <v>272</v>
      </c>
      <c r="G2438" s="98" t="s">
        <v>277</v>
      </c>
      <c r="H2438" s="98" t="s">
        <v>274</v>
      </c>
      <c r="I2438" s="99">
        <f t="shared" si="96"/>
        <v>2.615169059275E-4</v>
      </c>
      <c r="J2438" s="99">
        <f t="shared" si="96"/>
        <v>8.6317868749999897E-5</v>
      </c>
      <c r="K2438" s="99">
        <f t="shared" si="96"/>
        <v>5.6333514999999891E-5</v>
      </c>
      <c r="L2438" s="99">
        <f t="shared" si="96"/>
        <v>5.1277212499999887E-5</v>
      </c>
      <c r="M2438" s="99">
        <f t="shared" si="96"/>
        <v>5.1596549999999637E-5</v>
      </c>
      <c r="N2438" s="99">
        <f t="shared" si="95"/>
        <v>7.2304862499999894E-6</v>
      </c>
      <c r="O2438" s="99">
        <f t="shared" si="95"/>
        <v>5.6914874999999861E-6</v>
      </c>
      <c r="P2438" s="99">
        <f t="shared" si="95"/>
        <v>2.5971599999999975E-6</v>
      </c>
      <c r="Q2438" s="99">
        <f t="shared" si="95"/>
        <v>1.2921854999999979E-6</v>
      </c>
      <c r="R2438" s="99">
        <f t="shared" si="95"/>
        <v>5.8326712499999699E-7</v>
      </c>
      <c r="S2438" s="101"/>
      <c r="T2438" s="99">
        <v>6.4612857214302494E-8</v>
      </c>
      <c r="U2438" s="99">
        <v>2.13265146618583E-8</v>
      </c>
      <c r="V2438" s="99">
        <v>1.3918294682194801E-8</v>
      </c>
      <c r="W2438" s="99">
        <v>1.26690364351758E-8</v>
      </c>
      <c r="X2438" s="99">
        <v>1.2747934998989401E-8</v>
      </c>
      <c r="Y2438" s="99">
        <v>1.7864327891319699E-9</v>
      </c>
      <c r="Z2438" s="99">
        <v>1.40619310201091E-9</v>
      </c>
      <c r="AA2438" s="99">
        <v>6.4167908245755798E-10</v>
      </c>
      <c r="AB2438" s="99">
        <v>3.19259655163702E-10</v>
      </c>
      <c r="AC2438" s="99">
        <v>1.4410753037843499E-10</v>
      </c>
    </row>
    <row r="2439" spans="1:29" s="98" customFormat="1" x14ac:dyDescent="0.25">
      <c r="A2439" s="98" t="s">
        <v>26</v>
      </c>
      <c r="B2439" s="98" t="s">
        <v>238</v>
      </c>
      <c r="C2439" s="98" t="s">
        <v>299</v>
      </c>
      <c r="D2439" s="98" t="s">
        <v>300</v>
      </c>
      <c r="E2439" s="98" t="s">
        <v>282</v>
      </c>
      <c r="F2439" s="98" t="s">
        <v>272</v>
      </c>
      <c r="G2439" s="98" t="s">
        <v>277</v>
      </c>
      <c r="H2439" s="98" t="s">
        <v>275</v>
      </c>
      <c r="I2439" s="99">
        <f t="shared" si="96"/>
        <v>2.9803568061499973E-4</v>
      </c>
      <c r="J2439" s="99">
        <f t="shared" si="96"/>
        <v>1.0239891699999995E-4</v>
      </c>
      <c r="K2439" s="99">
        <f t="shared" si="96"/>
        <v>7.5945104999999803E-5</v>
      </c>
      <c r="L2439" s="99">
        <f t="shared" si="96"/>
        <v>6.2981849999999665E-5</v>
      </c>
      <c r="M2439" s="99">
        <f t="shared" si="96"/>
        <v>6.8747837499999795E-5</v>
      </c>
      <c r="N2439" s="99">
        <f t="shared" si="95"/>
        <v>1.4235989999999978E-5</v>
      </c>
      <c r="O2439" s="99">
        <f t="shared" si="95"/>
        <v>8.3984749999999789E-6</v>
      </c>
      <c r="P2439" s="99">
        <f t="shared" si="95"/>
        <v>3.4359112499999999E-6</v>
      </c>
      <c r="Q2439" s="99">
        <f t="shared" si="95"/>
        <v>1.8096024999999985E-6</v>
      </c>
      <c r="R2439" s="99">
        <f t="shared" si="95"/>
        <v>8.0642362499999625E-7</v>
      </c>
      <c r="S2439" s="101"/>
      <c r="T2439" s="99">
        <v>7.3635533458334105E-8</v>
      </c>
      <c r="U2439" s="99">
        <v>2.5299651582962799E-8</v>
      </c>
      <c r="V2439" s="99">
        <v>1.87637208695432E-8</v>
      </c>
      <c r="W2439" s="99">
        <v>1.5560895639652302E-8</v>
      </c>
      <c r="X2439" s="99">
        <v>1.6985495421129699E-8</v>
      </c>
      <c r="Y2439" s="99">
        <v>3.5172792592966799E-9</v>
      </c>
      <c r="Z2439" s="99">
        <v>2.0750072125100999E-9</v>
      </c>
      <c r="AA2439" s="99">
        <v>8.4890895374393701E-10</v>
      </c>
      <c r="AB2439" s="99">
        <v>4.4709762656628898E-10</v>
      </c>
      <c r="AC2439" s="99">
        <v>1.9924270039662399E-10</v>
      </c>
    </row>
    <row r="2440" spans="1:29" s="98" customFormat="1" x14ac:dyDescent="0.25">
      <c r="A2440" s="98" t="s">
        <v>26</v>
      </c>
      <c r="B2440" s="98" t="s">
        <v>238</v>
      </c>
      <c r="C2440" s="98" t="s">
        <v>299</v>
      </c>
      <c r="D2440" s="98" t="s">
        <v>300</v>
      </c>
      <c r="E2440" s="98" t="s">
        <v>282</v>
      </c>
      <c r="F2440" s="98" t="s">
        <v>272</v>
      </c>
      <c r="G2440" s="98" t="s">
        <v>277</v>
      </c>
      <c r="H2440" s="98" t="s">
        <v>276</v>
      </c>
      <c r="I2440" s="99">
        <f t="shared" si="96"/>
        <v>4.1431792769874761E-4</v>
      </c>
      <c r="J2440" s="99">
        <f t="shared" si="96"/>
        <v>1.9137518812499974E-4</v>
      </c>
      <c r="K2440" s="99">
        <f t="shared" si="96"/>
        <v>1.3801076774999977E-4</v>
      </c>
      <c r="L2440" s="99">
        <f t="shared" si="96"/>
        <v>1.0713180624999992E-4</v>
      </c>
      <c r="M2440" s="99">
        <f t="shared" si="96"/>
        <v>1.3465402499999966E-4</v>
      </c>
      <c r="N2440" s="99">
        <f t="shared" si="95"/>
        <v>4.9850732499999667E-5</v>
      </c>
      <c r="O2440" s="99">
        <f t="shared" si="95"/>
        <v>1.9513243749999962E-5</v>
      </c>
      <c r="P2440" s="99">
        <f t="shared" si="95"/>
        <v>8.4574699999999707E-6</v>
      </c>
      <c r="Q2440" s="99">
        <f t="shared" si="95"/>
        <v>4.1720325000000006E-6</v>
      </c>
      <c r="R2440" s="99">
        <f t="shared" si="95"/>
        <v>1.7952025000000002E-6</v>
      </c>
      <c r="S2440" s="101"/>
      <c r="T2440" s="99">
        <v>1.0236533278329E-7</v>
      </c>
      <c r="U2440" s="99">
        <v>4.7282976451659699E-8</v>
      </c>
      <c r="V2440" s="99">
        <v>3.4098254562323098E-8</v>
      </c>
      <c r="W2440" s="99">
        <v>2.64690042725596E-8</v>
      </c>
      <c r="X2440" s="99">
        <v>3.3268905732113901E-8</v>
      </c>
      <c r="Y2440" s="99">
        <v>1.23165967019502E-8</v>
      </c>
      <c r="Z2440" s="99">
        <v>4.82112782626818E-9</v>
      </c>
      <c r="AA2440" s="99">
        <v>2.0895830790218198E-9</v>
      </c>
      <c r="AB2440" s="99">
        <v>1.03078207988076E-9</v>
      </c>
      <c r="AC2440" s="99">
        <v>4.4353982543451901E-10</v>
      </c>
    </row>
    <row r="2441" spans="1:29" s="98" customFormat="1" x14ac:dyDescent="0.25">
      <c r="A2441" s="98" t="s">
        <v>26</v>
      </c>
      <c r="B2441" s="98" t="s">
        <v>238</v>
      </c>
      <c r="C2441" s="98" t="s">
        <v>299</v>
      </c>
      <c r="D2441" s="98" t="s">
        <v>300</v>
      </c>
      <c r="E2441" s="98" t="s">
        <v>282</v>
      </c>
      <c r="F2441" s="98" t="s">
        <v>272</v>
      </c>
      <c r="G2441" s="98" t="s">
        <v>278</v>
      </c>
      <c r="H2441" s="98" t="s">
        <v>274</v>
      </c>
      <c r="I2441" s="99">
        <f t="shared" si="96"/>
        <v>1.1064176789240396E-4</v>
      </c>
      <c r="J2441" s="99">
        <f t="shared" si="96"/>
        <v>3.6519098317307658E-5</v>
      </c>
      <c r="K2441" s="99">
        <f t="shared" si="96"/>
        <v>2.3833410192307662E-5</v>
      </c>
      <c r="L2441" s="99">
        <f t="shared" si="96"/>
        <v>2.1694205288461499E-5</v>
      </c>
      <c r="M2441" s="99">
        <f t="shared" si="96"/>
        <v>2.1829309615384445E-5</v>
      </c>
      <c r="N2441" s="99">
        <f t="shared" si="95"/>
        <v>3.0590518749999971E-6</v>
      </c>
      <c r="O2441" s="99">
        <f t="shared" si="95"/>
        <v>2.4079370192307652E-6</v>
      </c>
      <c r="P2441" s="99">
        <f t="shared" si="95"/>
        <v>1.0987984615384612E-6</v>
      </c>
      <c r="Q2441" s="99">
        <f t="shared" si="95"/>
        <v>5.4669386538461646E-7</v>
      </c>
      <c r="R2441" s="99">
        <f t="shared" si="95"/>
        <v>2.4676686057692179E-7</v>
      </c>
      <c r="S2441" s="101"/>
      <c r="T2441" s="99">
        <v>2.7336208821435698E-8</v>
      </c>
      <c r="U2441" s="99">
        <v>9.0227562030938995E-9</v>
      </c>
      <c r="V2441" s="99">
        <v>5.8885092886208797E-9</v>
      </c>
      <c r="W2441" s="99">
        <v>5.3599769533436102E-9</v>
      </c>
      <c r="X2441" s="99">
        <v>5.3933571149570496E-9</v>
      </c>
      <c r="Y2441" s="99">
        <v>7.5579848770968E-10</v>
      </c>
      <c r="Z2441" s="99">
        <v>5.9492785085077001E-10</v>
      </c>
      <c r="AA2441" s="99">
        <v>2.7147961180896702E-10</v>
      </c>
      <c r="AB2441" s="99">
        <v>1.3507139256925901E-10</v>
      </c>
      <c r="AC2441" s="99">
        <v>6.0968570544722498E-11</v>
      </c>
    </row>
    <row r="2442" spans="1:29" s="98" customFormat="1" x14ac:dyDescent="0.25">
      <c r="A2442" s="98" t="s">
        <v>26</v>
      </c>
      <c r="B2442" s="98" t="s">
        <v>238</v>
      </c>
      <c r="C2442" s="98" t="s">
        <v>299</v>
      </c>
      <c r="D2442" s="98" t="s">
        <v>300</v>
      </c>
      <c r="E2442" s="98" t="s">
        <v>282</v>
      </c>
      <c r="F2442" s="98" t="s">
        <v>272</v>
      </c>
      <c r="G2442" s="98" t="s">
        <v>278</v>
      </c>
      <c r="H2442" s="98" t="s">
        <v>275</v>
      </c>
      <c r="I2442" s="99">
        <f t="shared" si="96"/>
        <v>1.2609201872173061E-4</v>
      </c>
      <c r="J2442" s="99">
        <f t="shared" si="96"/>
        <v>4.3322618730769178E-5</v>
      </c>
      <c r="K2442" s="99">
        <f t="shared" si="96"/>
        <v>3.213062134615374E-5</v>
      </c>
      <c r="L2442" s="99">
        <f t="shared" si="96"/>
        <v>2.6646167307692147E-5</v>
      </c>
      <c r="M2442" s="99">
        <f t="shared" si="96"/>
        <v>2.9085623557692226E-5</v>
      </c>
      <c r="N2442" s="99">
        <f t="shared" si="95"/>
        <v>6.0229188461538427E-6</v>
      </c>
      <c r="O2442" s="99">
        <f t="shared" si="95"/>
        <v>3.5532009615384526E-6</v>
      </c>
      <c r="P2442" s="99">
        <f t="shared" si="95"/>
        <v>1.4536547596153854E-6</v>
      </c>
      <c r="Q2442" s="99">
        <f t="shared" si="95"/>
        <v>7.6560105769230813E-7</v>
      </c>
      <c r="R2442" s="99">
        <f t="shared" si="95"/>
        <v>3.4117922596153686E-7</v>
      </c>
      <c r="S2442" s="101"/>
      <c r="T2442" s="99">
        <v>3.1153494924679802E-8</v>
      </c>
      <c r="U2442" s="99">
        <v>1.07036987466381E-8</v>
      </c>
      <c r="V2442" s="99">
        <v>7.9384972909605796E-9</v>
      </c>
      <c r="W2442" s="99">
        <v>6.5834558475451999E-9</v>
      </c>
      <c r="X2442" s="99">
        <v>7.1861711397087198E-9</v>
      </c>
      <c r="Y2442" s="99">
        <v>1.48807968662552E-9</v>
      </c>
      <c r="Z2442" s="99">
        <v>8.7788766683119599E-10</v>
      </c>
      <c r="AA2442" s="99">
        <v>3.5915378812243502E-10</v>
      </c>
      <c r="AB2442" s="99">
        <v>1.8915668816266101E-10</v>
      </c>
      <c r="AC2442" s="99">
        <v>8.4294988629340902E-11</v>
      </c>
    </row>
    <row r="2443" spans="1:29" s="98" customFormat="1" x14ac:dyDescent="0.25">
      <c r="A2443" s="98" t="s">
        <v>26</v>
      </c>
      <c r="B2443" s="98" t="s">
        <v>238</v>
      </c>
      <c r="C2443" s="98" t="s">
        <v>299</v>
      </c>
      <c r="D2443" s="98" t="s">
        <v>300</v>
      </c>
      <c r="E2443" s="98" t="s">
        <v>282</v>
      </c>
      <c r="F2443" s="98" t="s">
        <v>272</v>
      </c>
      <c r="G2443" s="98" t="s">
        <v>278</v>
      </c>
      <c r="H2443" s="98" t="s">
        <v>276</v>
      </c>
      <c r="I2443" s="99">
        <f t="shared" si="96"/>
        <v>1.7528835402639317E-4</v>
      </c>
      <c r="J2443" s="99">
        <f t="shared" si="96"/>
        <v>8.0966425745192217E-5</v>
      </c>
      <c r="K2443" s="99">
        <f t="shared" si="96"/>
        <v>5.8389170971153691E-5</v>
      </c>
      <c r="L2443" s="99">
        <f t="shared" si="96"/>
        <v>4.5324994951922854E-5</v>
      </c>
      <c r="M2443" s="99">
        <f t="shared" si="96"/>
        <v>5.6969010576923102E-5</v>
      </c>
      <c r="N2443" s="99">
        <f t="shared" si="95"/>
        <v>2.1090694519230632E-5</v>
      </c>
      <c r="O2443" s="99">
        <f t="shared" si="95"/>
        <v>8.2556031250000004E-6</v>
      </c>
      <c r="P2443" s="99">
        <f t="shared" si="95"/>
        <v>3.5781603846153743E-6</v>
      </c>
      <c r="Q2443" s="99">
        <f t="shared" si="95"/>
        <v>1.7650906730769231E-6</v>
      </c>
      <c r="R2443" s="99">
        <f t="shared" si="95"/>
        <v>7.595087500000005E-7</v>
      </c>
      <c r="S2443" s="101"/>
      <c r="T2443" s="99">
        <v>4.3308410023699603E-8</v>
      </c>
      <c r="U2443" s="99">
        <v>2.0004336191086801E-8</v>
      </c>
      <c r="V2443" s="99">
        <v>1.44261846225213E-8</v>
      </c>
      <c r="W2443" s="99">
        <v>1.11984248845444E-8</v>
      </c>
      <c r="X2443" s="99">
        <v>1.4075306271279001E-8</v>
      </c>
      <c r="Y2443" s="99">
        <v>5.2108678354404702E-9</v>
      </c>
      <c r="Z2443" s="99">
        <v>2.0397079264980799E-9</v>
      </c>
      <c r="AA2443" s="99">
        <v>8.8405437958615496E-10</v>
      </c>
      <c r="AB2443" s="99">
        <v>4.3610011071878299E-10</v>
      </c>
      <c r="AC2443" s="99">
        <v>1.8765146460691199E-10</v>
      </c>
    </row>
    <row r="2444" spans="1:29" s="98" customFormat="1" x14ac:dyDescent="0.25">
      <c r="A2444" s="98" t="s">
        <v>26</v>
      </c>
      <c r="B2444" s="98" t="s">
        <v>238</v>
      </c>
      <c r="C2444" s="98" t="s">
        <v>299</v>
      </c>
      <c r="D2444" s="98" t="s">
        <v>300</v>
      </c>
      <c r="E2444" s="98" t="s">
        <v>282</v>
      </c>
      <c r="F2444" s="98" t="s">
        <v>279</v>
      </c>
      <c r="G2444" s="98" t="s">
        <v>273</v>
      </c>
      <c r="H2444" s="98" t="s">
        <v>274</v>
      </c>
      <c r="I2444" s="99">
        <f t="shared" si="96"/>
        <v>0</v>
      </c>
      <c r="J2444" s="99">
        <f t="shared" si="96"/>
        <v>0</v>
      </c>
      <c r="K2444" s="99">
        <f t="shared" si="96"/>
        <v>0</v>
      </c>
      <c r="L2444" s="99">
        <f t="shared" si="96"/>
        <v>0</v>
      </c>
      <c r="M2444" s="99">
        <f t="shared" si="96"/>
        <v>0</v>
      </c>
      <c r="N2444" s="99">
        <f t="shared" si="95"/>
        <v>0</v>
      </c>
      <c r="O2444" s="99">
        <f t="shared" si="95"/>
        <v>0</v>
      </c>
      <c r="P2444" s="99">
        <f t="shared" si="95"/>
        <v>0</v>
      </c>
      <c r="Q2444" s="99">
        <f t="shared" si="95"/>
        <v>0</v>
      </c>
      <c r="R2444" s="99">
        <f t="shared" si="95"/>
        <v>0</v>
      </c>
      <c r="S2444" s="101"/>
      <c r="T2444" s="99">
        <v>0</v>
      </c>
      <c r="U2444" s="99">
        <v>0</v>
      </c>
      <c r="V2444" s="99">
        <v>0</v>
      </c>
      <c r="W2444" s="99">
        <v>0</v>
      </c>
      <c r="X2444" s="99">
        <v>0</v>
      </c>
      <c r="Y2444" s="99">
        <v>0</v>
      </c>
      <c r="Z2444" s="99">
        <v>0</v>
      </c>
      <c r="AA2444" s="99">
        <v>0</v>
      </c>
      <c r="AB2444" s="99">
        <v>0</v>
      </c>
      <c r="AC2444" s="99">
        <v>0</v>
      </c>
    </row>
    <row r="2445" spans="1:29" s="98" customFormat="1" x14ac:dyDescent="0.25">
      <c r="A2445" s="98" t="s">
        <v>26</v>
      </c>
      <c r="B2445" s="98" t="s">
        <v>238</v>
      </c>
      <c r="C2445" s="98" t="s">
        <v>299</v>
      </c>
      <c r="D2445" s="98" t="s">
        <v>300</v>
      </c>
      <c r="E2445" s="98" t="s">
        <v>282</v>
      </c>
      <c r="F2445" s="98" t="s">
        <v>279</v>
      </c>
      <c r="G2445" s="98" t="s">
        <v>273</v>
      </c>
      <c r="H2445" s="98" t="s">
        <v>275</v>
      </c>
      <c r="I2445" s="99">
        <f t="shared" si="96"/>
        <v>0</v>
      </c>
      <c r="J2445" s="99">
        <f t="shared" si="96"/>
        <v>0</v>
      </c>
      <c r="K2445" s="99">
        <f t="shared" si="96"/>
        <v>0</v>
      </c>
      <c r="L2445" s="99">
        <f t="shared" si="96"/>
        <v>0</v>
      </c>
      <c r="M2445" s="99">
        <f t="shared" si="96"/>
        <v>0</v>
      </c>
      <c r="N2445" s="99">
        <f t="shared" si="95"/>
        <v>0</v>
      </c>
      <c r="O2445" s="99">
        <f t="shared" si="95"/>
        <v>0</v>
      </c>
      <c r="P2445" s="99">
        <f t="shared" si="95"/>
        <v>0</v>
      </c>
      <c r="Q2445" s="99">
        <f t="shared" si="95"/>
        <v>0</v>
      </c>
      <c r="R2445" s="99">
        <f t="shared" si="95"/>
        <v>0</v>
      </c>
      <c r="S2445" s="101"/>
      <c r="T2445" s="99">
        <v>0</v>
      </c>
      <c r="U2445" s="99">
        <v>0</v>
      </c>
      <c r="V2445" s="99">
        <v>0</v>
      </c>
      <c r="W2445" s="99">
        <v>0</v>
      </c>
      <c r="X2445" s="99">
        <v>0</v>
      </c>
      <c r="Y2445" s="99">
        <v>0</v>
      </c>
      <c r="Z2445" s="99">
        <v>0</v>
      </c>
      <c r="AA2445" s="99">
        <v>0</v>
      </c>
      <c r="AB2445" s="99">
        <v>0</v>
      </c>
      <c r="AC2445" s="99">
        <v>0</v>
      </c>
    </row>
    <row r="2446" spans="1:29" s="98" customFormat="1" x14ac:dyDescent="0.25">
      <c r="A2446" s="98" t="s">
        <v>26</v>
      </c>
      <c r="B2446" s="98" t="s">
        <v>238</v>
      </c>
      <c r="C2446" s="98" t="s">
        <v>299</v>
      </c>
      <c r="D2446" s="98" t="s">
        <v>300</v>
      </c>
      <c r="E2446" s="98" t="s">
        <v>282</v>
      </c>
      <c r="F2446" s="98" t="s">
        <v>279</v>
      </c>
      <c r="G2446" s="98" t="s">
        <v>273</v>
      </c>
      <c r="H2446" s="98" t="s">
        <v>276</v>
      </c>
      <c r="I2446" s="99">
        <f t="shared" si="96"/>
        <v>2.5224154999999985E-3</v>
      </c>
      <c r="J2446" s="99">
        <f t="shared" si="96"/>
        <v>8.7576074999999652E-4</v>
      </c>
      <c r="K2446" s="99">
        <f t="shared" si="96"/>
        <v>4.9770804999999451E-4</v>
      </c>
      <c r="L2446" s="99">
        <f t="shared" si="96"/>
        <v>3.4020114999999722E-4</v>
      </c>
      <c r="M2446" s="99">
        <f t="shared" si="96"/>
        <v>1.5209624999999968E-4</v>
      </c>
      <c r="N2446" s="99">
        <f t="shared" si="95"/>
        <v>4.7951929999999757E-6</v>
      </c>
      <c r="O2446" s="99">
        <f t="shared" si="95"/>
        <v>1.8255094999999779E-6</v>
      </c>
      <c r="P2446" s="99">
        <f t="shared" si="95"/>
        <v>2.5253994999999898E-7</v>
      </c>
      <c r="Q2446" s="99">
        <f t="shared" si="95"/>
        <v>5.5851934999999152E-8</v>
      </c>
      <c r="R2446" s="99">
        <f t="shared" si="95"/>
        <v>1.3732299999999745E-8</v>
      </c>
      <c r="S2446" s="101"/>
      <c r="T2446" s="99">
        <v>6.2321199449272395E-7</v>
      </c>
      <c r="U2446" s="99">
        <v>2.1637379079931199E-7</v>
      </c>
      <c r="V2446" s="99">
        <v>1.2296849052647399E-7</v>
      </c>
      <c r="W2446" s="99">
        <v>8.4053335868026794E-8</v>
      </c>
      <c r="X2446" s="99">
        <v>3.7578347943613499E-8</v>
      </c>
      <c r="Y2446" s="99">
        <v>1.18474604739288E-9</v>
      </c>
      <c r="Z2446" s="99">
        <v>4.5102776146927501E-10</v>
      </c>
      <c r="AA2446" s="99">
        <v>6.2394924994947203E-11</v>
      </c>
      <c r="AB2446" s="99">
        <v>1.37993109412892E-11</v>
      </c>
      <c r="AC2446" s="99">
        <v>3.3928328112368001E-12</v>
      </c>
    </row>
    <row r="2447" spans="1:29" s="98" customFormat="1" x14ac:dyDescent="0.25">
      <c r="A2447" s="98" t="s">
        <v>26</v>
      </c>
      <c r="B2447" s="98" t="s">
        <v>238</v>
      </c>
      <c r="C2447" s="98" t="s">
        <v>299</v>
      </c>
      <c r="D2447" s="98" t="s">
        <v>300</v>
      </c>
      <c r="E2447" s="98" t="s">
        <v>282</v>
      </c>
      <c r="F2447" s="98" t="s">
        <v>279</v>
      </c>
      <c r="G2447" s="98" t="s">
        <v>277</v>
      </c>
      <c r="H2447" s="98" t="s">
        <v>274</v>
      </c>
      <c r="I2447" s="99">
        <f t="shared" si="96"/>
        <v>2.6150624999999992E-4</v>
      </c>
      <c r="J2447" s="99">
        <f t="shared" si="96"/>
        <v>8.44391249999997E-5</v>
      </c>
      <c r="K2447" s="99">
        <f t="shared" si="96"/>
        <v>3.9973949999999977E-5</v>
      </c>
      <c r="L2447" s="99">
        <f t="shared" si="96"/>
        <v>3.2488999999999993E-5</v>
      </c>
      <c r="M2447" s="99">
        <f t="shared" si="96"/>
        <v>1.4609999999999999E-5</v>
      </c>
      <c r="N2447" s="99">
        <f t="shared" si="95"/>
        <v>3.9446399999999963E-7</v>
      </c>
      <c r="O2447" s="99">
        <f t="shared" si="95"/>
        <v>2.8231499999999976E-7</v>
      </c>
      <c r="P2447" s="99">
        <f t="shared" si="95"/>
        <v>5.9959624999999621E-8</v>
      </c>
      <c r="Q2447" s="99">
        <f t="shared" si="95"/>
        <v>1.8920887499999977E-8</v>
      </c>
      <c r="R2447" s="99">
        <f t="shared" si="95"/>
        <v>6.13091249999998E-9</v>
      </c>
      <c r="S2447" s="101"/>
      <c r="T2447" s="99">
        <v>6.4610224459377505E-8</v>
      </c>
      <c r="U2447" s="99">
        <v>2.08623343396321E-8</v>
      </c>
      <c r="V2447" s="99">
        <v>9.8763447605092901E-9</v>
      </c>
      <c r="W2447" s="99">
        <v>8.0270417340339507E-9</v>
      </c>
      <c r="X2447" s="99">
        <v>3.6096857316087302E-9</v>
      </c>
      <c r="Y2447" s="99">
        <v>9.7460032336297397E-11</v>
      </c>
      <c r="Z2447" s="99">
        <v>6.9751432396927998E-11</v>
      </c>
      <c r="AA2447" s="99">
        <v>1.4814195950383901E-11</v>
      </c>
      <c r="AB2447" s="99">
        <v>4.6747746501111501E-12</v>
      </c>
      <c r="AC2447" s="99">
        <v>1.5147616271725899E-12</v>
      </c>
    </row>
    <row r="2448" spans="1:29" s="98" customFormat="1" x14ac:dyDescent="0.25">
      <c r="A2448" s="98" t="s">
        <v>26</v>
      </c>
      <c r="B2448" s="98" t="s">
        <v>238</v>
      </c>
      <c r="C2448" s="98" t="s">
        <v>299</v>
      </c>
      <c r="D2448" s="98" t="s">
        <v>300</v>
      </c>
      <c r="E2448" s="98" t="s">
        <v>282</v>
      </c>
      <c r="F2448" s="98" t="s">
        <v>279</v>
      </c>
      <c r="G2448" s="98" t="s">
        <v>277</v>
      </c>
      <c r="H2448" s="98" t="s">
        <v>275</v>
      </c>
      <c r="I2448" s="99">
        <f t="shared" si="96"/>
        <v>2.9802874999999981E-4</v>
      </c>
      <c r="J2448" s="99">
        <f t="shared" si="96"/>
        <v>1.0005687499999969E-4</v>
      </c>
      <c r="K2448" s="99">
        <f t="shared" si="96"/>
        <v>6.3219499999999797E-5</v>
      </c>
      <c r="L2448" s="99">
        <f t="shared" si="96"/>
        <v>3.9279499999999968E-5</v>
      </c>
      <c r="M2448" s="99">
        <f t="shared" si="96"/>
        <v>1.8456349999999988E-5</v>
      </c>
      <c r="N2448" s="99">
        <f t="shared" si="95"/>
        <v>8.4711249999999887E-7</v>
      </c>
      <c r="O2448" s="99">
        <f t="shared" si="95"/>
        <v>4.3805499999999906E-7</v>
      </c>
      <c r="P2448" s="99">
        <f t="shared" si="95"/>
        <v>9.8203874999999703E-8</v>
      </c>
      <c r="Q2448" s="99">
        <f t="shared" si="95"/>
        <v>3.2015999999999967E-8</v>
      </c>
      <c r="R2448" s="99">
        <f t="shared" si="95"/>
        <v>1.0511874999999997E-8</v>
      </c>
      <c r="S2448" s="101"/>
      <c r="T2448" s="99">
        <v>7.3633821114591695E-8</v>
      </c>
      <c r="U2448" s="99">
        <v>2.4721004383083999E-8</v>
      </c>
      <c r="V2448" s="99">
        <v>1.56196117118027E-8</v>
      </c>
      <c r="W2448" s="99">
        <v>9.7047673302344293E-9</v>
      </c>
      <c r="X2448" s="99">
        <v>4.5600015915521397E-9</v>
      </c>
      <c r="Y2448" s="99">
        <v>2.09295681335893E-10</v>
      </c>
      <c r="Z2448" s="99">
        <v>1.0823003991511699E-10</v>
      </c>
      <c r="AA2448" s="99">
        <v>2.4263184556891601E-11</v>
      </c>
      <c r="AB2448" s="99">
        <v>7.9101778496362095E-12</v>
      </c>
      <c r="AC2448" s="99">
        <v>2.5971639425020202E-12</v>
      </c>
    </row>
    <row r="2449" spans="1:29" s="98" customFormat="1" x14ac:dyDescent="0.25">
      <c r="A2449" s="98" t="s">
        <v>26</v>
      </c>
      <c r="B2449" s="98" t="s">
        <v>238</v>
      </c>
      <c r="C2449" s="98" t="s">
        <v>299</v>
      </c>
      <c r="D2449" s="98" t="s">
        <v>300</v>
      </c>
      <c r="E2449" s="98" t="s">
        <v>282</v>
      </c>
      <c r="F2449" s="98" t="s">
        <v>279</v>
      </c>
      <c r="G2449" s="98" t="s">
        <v>277</v>
      </c>
      <c r="H2449" s="98" t="s">
        <v>276</v>
      </c>
      <c r="I2449" s="99">
        <f t="shared" si="96"/>
        <v>4.1430999999999743E-4</v>
      </c>
      <c r="J2449" s="99">
        <f t="shared" si="96"/>
        <v>1.8942431249999999E-4</v>
      </c>
      <c r="K2449" s="99">
        <f t="shared" si="96"/>
        <v>1.3001962499999996E-4</v>
      </c>
      <c r="L2449" s="99">
        <f t="shared" si="96"/>
        <v>7.9380062499999644E-5</v>
      </c>
      <c r="M2449" s="99">
        <f t="shared" si="96"/>
        <v>3.8230812499999984E-5</v>
      </c>
      <c r="N2449" s="99">
        <f t="shared" si="95"/>
        <v>4.5850687500000016E-6</v>
      </c>
      <c r="O2449" s="99">
        <f t="shared" si="95"/>
        <v>8.8605687499999971E-7</v>
      </c>
      <c r="P2449" s="99">
        <f t="shared" si="95"/>
        <v>1.9033924999999976E-7</v>
      </c>
      <c r="Q2449" s="99">
        <f t="shared" si="95"/>
        <v>5.9527499999999995E-8</v>
      </c>
      <c r="R2449" s="99">
        <f t="shared" si="95"/>
        <v>1.8749806249999978E-8</v>
      </c>
      <c r="S2449" s="101"/>
      <c r="T2449" s="99">
        <v>1.02363374090541E-7</v>
      </c>
      <c r="U2449" s="99">
        <v>4.6800974541481397E-8</v>
      </c>
      <c r="V2449" s="99">
        <v>3.2123886734539197E-8</v>
      </c>
      <c r="W2449" s="99">
        <v>1.9612394180729501E-8</v>
      </c>
      <c r="X2449" s="99">
        <v>9.4456686097918308E-9</v>
      </c>
      <c r="Y2449" s="99">
        <v>1.1328307491663301E-9</v>
      </c>
      <c r="Z2449" s="99">
        <v>2.18917649492219E-10</v>
      </c>
      <c r="AA2449" s="99">
        <v>4.7027027713217401E-11</v>
      </c>
      <c r="AB2449" s="99">
        <v>1.47074310327405E-11</v>
      </c>
      <c r="AC2449" s="99">
        <v>4.6325056872726299E-12</v>
      </c>
    </row>
    <row r="2450" spans="1:29" s="98" customFormat="1" x14ac:dyDescent="0.25">
      <c r="A2450" s="98" t="s">
        <v>26</v>
      </c>
      <c r="B2450" s="98" t="s">
        <v>238</v>
      </c>
      <c r="C2450" s="98" t="s">
        <v>299</v>
      </c>
      <c r="D2450" s="98" t="s">
        <v>300</v>
      </c>
      <c r="E2450" s="98" t="s">
        <v>282</v>
      </c>
      <c r="F2450" s="98" t="s">
        <v>279</v>
      </c>
      <c r="G2450" s="98" t="s">
        <v>278</v>
      </c>
      <c r="H2450" s="98" t="s">
        <v>274</v>
      </c>
      <c r="I2450" s="99">
        <f t="shared" si="96"/>
        <v>1.1063725961538463E-4</v>
      </c>
      <c r="J2450" s="99">
        <f t="shared" si="96"/>
        <v>3.5724245192307564E-5</v>
      </c>
      <c r="K2450" s="99">
        <f t="shared" si="96"/>
        <v>1.6912055769230752E-5</v>
      </c>
      <c r="L2450" s="99">
        <f t="shared" si="96"/>
        <v>1.374534615384614E-5</v>
      </c>
      <c r="M2450" s="99">
        <f t="shared" si="96"/>
        <v>6.1811538461538304E-6</v>
      </c>
      <c r="N2450" s="99">
        <f t="shared" si="95"/>
        <v>1.668886153846151E-7</v>
      </c>
      <c r="O2450" s="99">
        <f t="shared" si="95"/>
        <v>1.1944096153846142E-7</v>
      </c>
      <c r="P2450" s="99">
        <f t="shared" si="95"/>
        <v>2.5367533653845977E-8</v>
      </c>
      <c r="Q2450" s="99">
        <f t="shared" si="95"/>
        <v>8.0049908653846254E-9</v>
      </c>
      <c r="R2450" s="99">
        <f t="shared" si="95"/>
        <v>2.593847596153839E-9</v>
      </c>
      <c r="S2450" s="101"/>
      <c r="T2450" s="99">
        <v>2.7335094963582801E-8</v>
      </c>
      <c r="U2450" s="99">
        <v>8.8263722206135794E-9</v>
      </c>
      <c r="V2450" s="99">
        <v>4.1784535525231599E-9</v>
      </c>
      <c r="W2450" s="99">
        <v>3.3960561182451302E-9</v>
      </c>
      <c r="X2450" s="99">
        <v>1.5271747326036899E-9</v>
      </c>
      <c r="Y2450" s="99">
        <v>4.1233090603818101E-11</v>
      </c>
      <c r="Z2450" s="99">
        <v>2.9510221398700301E-11</v>
      </c>
      <c r="AA2450" s="99">
        <v>6.26754444054703E-12</v>
      </c>
      <c r="AB2450" s="99">
        <v>1.9777892750470299E-12</v>
      </c>
      <c r="AC2450" s="99">
        <v>6.40860688419173E-13</v>
      </c>
    </row>
    <row r="2451" spans="1:29" s="98" customFormat="1" x14ac:dyDescent="0.25">
      <c r="A2451" s="98" t="s">
        <v>26</v>
      </c>
      <c r="B2451" s="98" t="s">
        <v>238</v>
      </c>
      <c r="C2451" s="98" t="s">
        <v>299</v>
      </c>
      <c r="D2451" s="98" t="s">
        <v>300</v>
      </c>
      <c r="E2451" s="98" t="s">
        <v>282</v>
      </c>
      <c r="F2451" s="98" t="s">
        <v>279</v>
      </c>
      <c r="G2451" s="98" t="s">
        <v>278</v>
      </c>
      <c r="H2451" s="98" t="s">
        <v>275</v>
      </c>
      <c r="I2451" s="99">
        <f t="shared" si="96"/>
        <v>1.2608908653846134E-4</v>
      </c>
      <c r="J2451" s="99">
        <f t="shared" si="96"/>
        <v>4.2331754807692157E-5</v>
      </c>
      <c r="K2451" s="99">
        <f t="shared" si="96"/>
        <v>2.6746711538461466E-5</v>
      </c>
      <c r="L2451" s="99">
        <f t="shared" si="96"/>
        <v>1.6618249999999993E-5</v>
      </c>
      <c r="M2451" s="99">
        <f t="shared" si="96"/>
        <v>7.8084557692307587E-6</v>
      </c>
      <c r="N2451" s="99">
        <f t="shared" si="95"/>
        <v>3.5839374999999949E-7</v>
      </c>
      <c r="O2451" s="99">
        <f t="shared" si="95"/>
        <v>1.8533096153846133E-7</v>
      </c>
      <c r="P2451" s="99">
        <f t="shared" si="95"/>
        <v>4.154779326923058E-8</v>
      </c>
      <c r="Q2451" s="99">
        <f t="shared" si="95"/>
        <v>1.354523076923076E-8</v>
      </c>
      <c r="R2451" s="99">
        <f t="shared" si="95"/>
        <v>4.4473317307692484E-9</v>
      </c>
      <c r="S2451" s="101"/>
      <c r="T2451" s="99">
        <v>3.1152770471557999E-8</v>
      </c>
      <c r="U2451" s="99">
        <v>1.04588864697663E-8</v>
      </c>
      <c r="V2451" s="99">
        <v>6.6082972626857601E-9</v>
      </c>
      <c r="W2451" s="99">
        <v>4.1058631012530296E-9</v>
      </c>
      <c r="X2451" s="99">
        <v>1.9292314425797499E-9</v>
      </c>
      <c r="Y2451" s="99">
        <v>8.8548172872877803E-11</v>
      </c>
      <c r="Z2451" s="99">
        <v>4.5789632271780302E-11</v>
      </c>
      <c r="AA2451" s="99">
        <v>1.02651934663772E-11</v>
      </c>
      <c r="AB2451" s="99">
        <v>3.3466137056153202E-12</v>
      </c>
      <c r="AC2451" s="99">
        <v>1.0988001295200901E-12</v>
      </c>
    </row>
    <row r="2452" spans="1:29" s="98" customFormat="1" x14ac:dyDescent="0.25">
      <c r="A2452" s="98" t="s">
        <v>26</v>
      </c>
      <c r="B2452" s="98" t="s">
        <v>238</v>
      </c>
      <c r="C2452" s="98" t="s">
        <v>299</v>
      </c>
      <c r="D2452" s="98" t="s">
        <v>300</v>
      </c>
      <c r="E2452" s="98" t="s">
        <v>282</v>
      </c>
      <c r="F2452" s="98" t="s">
        <v>279</v>
      </c>
      <c r="G2452" s="98" t="s">
        <v>278</v>
      </c>
      <c r="H2452" s="98" t="s">
        <v>276</v>
      </c>
      <c r="I2452" s="99">
        <f t="shared" si="96"/>
        <v>1.7528499999999887E-4</v>
      </c>
      <c r="J2452" s="99">
        <f t="shared" si="96"/>
        <v>8.0141055288461679E-5</v>
      </c>
      <c r="K2452" s="99">
        <f t="shared" si="96"/>
        <v>5.5008302884615242E-5</v>
      </c>
      <c r="L2452" s="99">
        <f t="shared" si="96"/>
        <v>3.3583872596153707E-5</v>
      </c>
      <c r="M2452" s="99">
        <f t="shared" si="96"/>
        <v>1.6174574519230741E-5</v>
      </c>
      <c r="N2452" s="99">
        <f t="shared" si="95"/>
        <v>1.9398367788461561E-6</v>
      </c>
      <c r="O2452" s="99">
        <f t="shared" si="95"/>
        <v>3.7487021634615358E-7</v>
      </c>
      <c r="P2452" s="99">
        <f t="shared" si="95"/>
        <v>8.0528144230769095E-8</v>
      </c>
      <c r="Q2452" s="99">
        <f t="shared" si="95"/>
        <v>2.5184711538461522E-8</v>
      </c>
      <c r="R2452" s="99">
        <f t="shared" si="95"/>
        <v>7.9326103365384475E-9</v>
      </c>
      <c r="S2452" s="101"/>
      <c r="T2452" s="99">
        <v>4.3307581345998098E-8</v>
      </c>
      <c r="U2452" s="99">
        <v>1.9800412306011399E-8</v>
      </c>
      <c r="V2452" s="99">
        <v>1.35908751569204E-8</v>
      </c>
      <c r="W2452" s="99">
        <v>8.2975513841547898E-9</v>
      </c>
      <c r="X2452" s="99">
        <v>3.9962444118349999E-9</v>
      </c>
      <c r="Y2452" s="99">
        <v>4.7927454772421701E-10</v>
      </c>
      <c r="Z2452" s="99">
        <v>9.2619005554400305E-11</v>
      </c>
      <c r="AA2452" s="99">
        <v>1.9896050186361199E-11</v>
      </c>
      <c r="AB2452" s="99">
        <v>6.2223746676978997E-12</v>
      </c>
      <c r="AC2452" s="99">
        <v>1.9599062523076499E-12</v>
      </c>
    </row>
    <row r="2453" spans="1:29" s="98" customFormat="1" x14ac:dyDescent="0.25">
      <c r="A2453" s="98" t="s">
        <v>26</v>
      </c>
      <c r="B2453" s="98" t="s">
        <v>238</v>
      </c>
      <c r="C2453" s="98" t="s">
        <v>299</v>
      </c>
      <c r="D2453" s="98" t="s">
        <v>300</v>
      </c>
      <c r="E2453" s="98" t="s">
        <v>282</v>
      </c>
      <c r="F2453" s="98" t="s">
        <v>280</v>
      </c>
      <c r="G2453" s="98" t="s">
        <v>273</v>
      </c>
      <c r="H2453" s="98" t="s">
        <v>274</v>
      </c>
      <c r="I2453" s="99">
        <f t="shared" si="96"/>
        <v>0</v>
      </c>
      <c r="J2453" s="99">
        <f t="shared" si="96"/>
        <v>0</v>
      </c>
      <c r="K2453" s="99">
        <f t="shared" si="96"/>
        <v>0</v>
      </c>
      <c r="L2453" s="99">
        <f t="shared" si="96"/>
        <v>0</v>
      </c>
      <c r="M2453" s="99">
        <f t="shared" si="96"/>
        <v>0</v>
      </c>
      <c r="N2453" s="99">
        <f t="shared" si="95"/>
        <v>0</v>
      </c>
      <c r="O2453" s="99">
        <f t="shared" si="95"/>
        <v>0</v>
      </c>
      <c r="P2453" s="99">
        <f t="shared" si="95"/>
        <v>0</v>
      </c>
      <c r="Q2453" s="99">
        <f t="shared" si="95"/>
        <v>0</v>
      </c>
      <c r="R2453" s="99">
        <f t="shared" si="95"/>
        <v>0</v>
      </c>
      <c r="S2453" s="101"/>
      <c r="T2453" s="99">
        <v>0</v>
      </c>
      <c r="U2453" s="99">
        <v>0</v>
      </c>
      <c r="V2453" s="99">
        <v>0</v>
      </c>
      <c r="W2453" s="99">
        <v>0</v>
      </c>
      <c r="X2453" s="99">
        <v>0</v>
      </c>
      <c r="Y2453" s="99">
        <v>0</v>
      </c>
      <c r="Z2453" s="99">
        <v>0</v>
      </c>
      <c r="AA2453" s="99">
        <v>0</v>
      </c>
      <c r="AB2453" s="99">
        <v>0</v>
      </c>
      <c r="AC2453" s="99">
        <v>0</v>
      </c>
    </row>
    <row r="2454" spans="1:29" s="98" customFormat="1" x14ac:dyDescent="0.25">
      <c r="A2454" s="98" t="s">
        <v>26</v>
      </c>
      <c r="B2454" s="98" t="s">
        <v>238</v>
      </c>
      <c r="C2454" s="98" t="s">
        <v>299</v>
      </c>
      <c r="D2454" s="98" t="s">
        <v>300</v>
      </c>
      <c r="E2454" s="98" t="s">
        <v>282</v>
      </c>
      <c r="F2454" s="98" t="s">
        <v>280</v>
      </c>
      <c r="G2454" s="98" t="s">
        <v>273</v>
      </c>
      <c r="H2454" s="98" t="s">
        <v>275</v>
      </c>
      <c r="I2454" s="99">
        <f t="shared" si="96"/>
        <v>1.2138149999999977E-12</v>
      </c>
      <c r="J2454" s="99">
        <f t="shared" si="96"/>
        <v>6.8263599999999775E-8</v>
      </c>
      <c r="K2454" s="99">
        <f t="shared" si="96"/>
        <v>7.2047399999999846E-7</v>
      </c>
      <c r="L2454" s="99">
        <f t="shared" si="96"/>
        <v>2.389399999999997E-6</v>
      </c>
      <c r="M2454" s="99">
        <f t="shared" si="96"/>
        <v>6.0495299999999846E-6</v>
      </c>
      <c r="N2454" s="99">
        <f t="shared" si="95"/>
        <v>1.07614E-6</v>
      </c>
      <c r="O2454" s="99">
        <f t="shared" si="95"/>
        <v>6.3978499999999937E-7</v>
      </c>
      <c r="P2454" s="99">
        <f t="shared" si="95"/>
        <v>2.6862499999999975E-7</v>
      </c>
      <c r="Q2454" s="99">
        <f t="shared" si="95"/>
        <v>1.6247600000000001E-7</v>
      </c>
      <c r="R2454" s="99">
        <f t="shared" si="95"/>
        <v>9.5091799999999713E-8</v>
      </c>
      <c r="S2454" s="101"/>
      <c r="T2454" s="99">
        <v>2.99896693108326E-16</v>
      </c>
      <c r="U2454" s="99">
        <v>1.6865855092966801E-11</v>
      </c>
      <c r="V2454" s="99">
        <v>1.7800716754244099E-10</v>
      </c>
      <c r="W2454" s="99">
        <v>5.9034791835084802E-10</v>
      </c>
      <c r="X2454" s="99">
        <v>1.4946544917138199E-9</v>
      </c>
      <c r="Y2454" s="99">
        <v>2.6588139652384802E-10</v>
      </c>
      <c r="Z2454" s="99">
        <v>1.5807137479789799E-10</v>
      </c>
      <c r="AA2454" s="99">
        <v>6.6369050626515702E-11</v>
      </c>
      <c r="AB2454" s="99">
        <v>4.0142867825383999E-11</v>
      </c>
      <c r="AC2454" s="99">
        <v>2.34942856709781E-11</v>
      </c>
    </row>
    <row r="2455" spans="1:29" s="98" customFormat="1" x14ac:dyDescent="0.25">
      <c r="A2455" s="98" t="s">
        <v>26</v>
      </c>
      <c r="B2455" s="98" t="s">
        <v>238</v>
      </c>
      <c r="C2455" s="98" t="s">
        <v>299</v>
      </c>
      <c r="D2455" s="98" t="s">
        <v>300</v>
      </c>
      <c r="E2455" s="98" t="s">
        <v>282</v>
      </c>
      <c r="F2455" s="98" t="s">
        <v>280</v>
      </c>
      <c r="G2455" s="98" t="s">
        <v>273</v>
      </c>
      <c r="H2455" s="98" t="s">
        <v>276</v>
      </c>
      <c r="I2455" s="99">
        <f t="shared" si="96"/>
        <v>2.8432219999999977E-8</v>
      </c>
      <c r="J2455" s="99">
        <f t="shared" si="96"/>
        <v>7.8083929999999412E-6</v>
      </c>
      <c r="K2455" s="99">
        <f t="shared" si="96"/>
        <v>5.8475674999999761E-5</v>
      </c>
      <c r="L2455" s="99">
        <f t="shared" si="96"/>
        <v>1.1908219999999968E-4</v>
      </c>
      <c r="M2455" s="99">
        <f t="shared" si="96"/>
        <v>2.8785199999999968E-4</v>
      </c>
      <c r="N2455" s="99">
        <f t="shared" si="95"/>
        <v>9.2884699999999805E-5</v>
      </c>
      <c r="O2455" s="99">
        <f t="shared" si="95"/>
        <v>5.7200779999999697E-5</v>
      </c>
      <c r="P2455" s="99">
        <f t="shared" si="95"/>
        <v>2.6056979999999888E-5</v>
      </c>
      <c r="Q2455" s="99">
        <f t="shared" si="95"/>
        <v>1.3241299999999985E-5</v>
      </c>
      <c r="R2455" s="99">
        <f t="shared" si="95"/>
        <v>5.974921499999988E-6</v>
      </c>
      <c r="S2455" s="101"/>
      <c r="T2455" s="99">
        <v>7.0247350343573096E-12</v>
      </c>
      <c r="U2455" s="99">
        <v>1.9292159342158302E-9</v>
      </c>
      <c r="V2455" s="99">
        <v>1.44475571316693E-8</v>
      </c>
      <c r="W2455" s="99">
        <v>2.9421582356507601E-8</v>
      </c>
      <c r="X2455" s="99">
        <v>7.1119456345998298E-8</v>
      </c>
      <c r="Y2455" s="99">
        <v>2.2948978526677399E-8</v>
      </c>
      <c r="Z2455" s="99">
        <v>1.4132569432093699E-8</v>
      </c>
      <c r="AA2455" s="99">
        <v>6.4378856204526803E-9</v>
      </c>
      <c r="AB2455" s="99">
        <v>3.2715216754244098E-9</v>
      </c>
      <c r="AC2455" s="99">
        <v>1.47622100520412E-9</v>
      </c>
    </row>
    <row r="2456" spans="1:29" s="98" customFormat="1" x14ac:dyDescent="0.25">
      <c r="A2456" s="98" t="s">
        <v>26</v>
      </c>
      <c r="B2456" s="98" t="s">
        <v>238</v>
      </c>
      <c r="C2456" s="98" t="s">
        <v>299</v>
      </c>
      <c r="D2456" s="98" t="s">
        <v>300</v>
      </c>
      <c r="E2456" s="98" t="s">
        <v>282</v>
      </c>
      <c r="F2456" s="98" t="s">
        <v>280</v>
      </c>
      <c r="G2456" s="98" t="s">
        <v>277</v>
      </c>
      <c r="H2456" s="98" t="s">
        <v>274</v>
      </c>
      <c r="I2456" s="99">
        <f t="shared" si="96"/>
        <v>6.7994124999999778E-9</v>
      </c>
      <c r="J2456" s="99">
        <f t="shared" si="96"/>
        <v>1.1364517499999987E-6</v>
      </c>
      <c r="K2456" s="99">
        <f t="shared" si="96"/>
        <v>3.1445734999999995E-6</v>
      </c>
      <c r="L2456" s="99">
        <f t="shared" si="96"/>
        <v>1.4939387499999997E-5</v>
      </c>
      <c r="M2456" s="99">
        <f t="shared" si="96"/>
        <v>3.4438937499999972E-5</v>
      </c>
      <c r="N2456" s="99">
        <f t="shared" si="95"/>
        <v>6.8096564999999868E-6</v>
      </c>
      <c r="O2456" s="99">
        <f t="shared" si="95"/>
        <v>5.3033099999999809E-6</v>
      </c>
      <c r="P2456" s="99">
        <f t="shared" si="95"/>
        <v>2.5458374999999991E-6</v>
      </c>
      <c r="Q2456" s="99">
        <f t="shared" si="95"/>
        <v>1.2676498749999972E-6</v>
      </c>
      <c r="R2456" s="99">
        <f t="shared" si="95"/>
        <v>5.7751037499999812E-7</v>
      </c>
      <c r="S2456" s="101"/>
      <c r="T2456" s="99">
        <v>1.6799276033245701E-12</v>
      </c>
      <c r="U2456" s="99">
        <v>2.80782591830032E-10</v>
      </c>
      <c r="V2456" s="99">
        <v>7.76928274808003E-10</v>
      </c>
      <c r="W2456" s="99">
        <v>3.6910673441289402E-9</v>
      </c>
      <c r="X2456" s="99">
        <v>8.5088118621159997E-9</v>
      </c>
      <c r="Y2456" s="99">
        <v>1.68245858351859E-9</v>
      </c>
      <c r="Z2456" s="99">
        <v>1.3102862722311999E-9</v>
      </c>
      <c r="AA2456" s="99">
        <v>6.2899885686135797E-10</v>
      </c>
      <c r="AB2456" s="99">
        <v>3.13197649997473E-10</v>
      </c>
      <c r="AC2456" s="99">
        <v>1.4268521290167699E-10</v>
      </c>
    </row>
    <row r="2457" spans="1:29" s="98" customFormat="1" x14ac:dyDescent="0.25">
      <c r="A2457" s="98" t="s">
        <v>26</v>
      </c>
      <c r="B2457" s="98" t="s">
        <v>238</v>
      </c>
      <c r="C2457" s="98" t="s">
        <v>299</v>
      </c>
      <c r="D2457" s="98" t="s">
        <v>300</v>
      </c>
      <c r="E2457" s="98" t="s">
        <v>282</v>
      </c>
      <c r="F2457" s="98" t="s">
        <v>280</v>
      </c>
      <c r="G2457" s="98" t="s">
        <v>277</v>
      </c>
      <c r="H2457" s="98" t="s">
        <v>275</v>
      </c>
      <c r="I2457" s="99">
        <f t="shared" si="96"/>
        <v>8.8152662499999631E-9</v>
      </c>
      <c r="J2457" s="99">
        <f t="shared" si="96"/>
        <v>1.6378304999999993E-6</v>
      </c>
      <c r="K2457" s="99">
        <f t="shared" si="96"/>
        <v>1.0206895E-5</v>
      </c>
      <c r="L2457" s="99">
        <f t="shared" si="96"/>
        <v>2.1313899999999979E-5</v>
      </c>
      <c r="M2457" s="99">
        <f t="shared" si="96"/>
        <v>4.999154999999994E-5</v>
      </c>
      <c r="N2457" s="99">
        <f t="shared" si="95"/>
        <v>1.3212299999999979E-5</v>
      </c>
      <c r="O2457" s="99">
        <f t="shared" si="95"/>
        <v>7.9714787499999899E-6</v>
      </c>
      <c r="P2457" s="99">
        <f t="shared" si="95"/>
        <v>3.3536412499999999E-6</v>
      </c>
      <c r="Q2457" s="99">
        <f t="shared" si="95"/>
        <v>1.7756599999999987E-6</v>
      </c>
      <c r="R2457" s="99">
        <f t="shared" si="95"/>
        <v>7.962813749999984E-7</v>
      </c>
      <c r="S2457" s="101"/>
      <c r="T2457" s="99">
        <v>2.1779836278546799E-12</v>
      </c>
      <c r="U2457" s="99">
        <v>4.0465800045472901E-10</v>
      </c>
      <c r="V2457" s="99">
        <v>2.5218126793653998E-9</v>
      </c>
      <c r="W2457" s="99">
        <v>5.2660151071139804E-9</v>
      </c>
      <c r="X2457" s="99">
        <v>1.2351388414510899E-8</v>
      </c>
      <c r="Y2457" s="99">
        <v>3.2643566592562601E-9</v>
      </c>
      <c r="Z2457" s="99">
        <v>1.9695094526828999E-9</v>
      </c>
      <c r="AA2457" s="99">
        <v>8.2858254408346797E-10</v>
      </c>
      <c r="AB2457" s="99">
        <v>4.3871146928051702E-10</v>
      </c>
      <c r="AC2457" s="99">
        <v>1.96736859526576E-10</v>
      </c>
    </row>
    <row r="2458" spans="1:29" s="98" customFormat="1" x14ac:dyDescent="0.25">
      <c r="A2458" s="98" t="s">
        <v>26</v>
      </c>
      <c r="B2458" s="98" t="s">
        <v>238</v>
      </c>
      <c r="C2458" s="98" t="s">
        <v>299</v>
      </c>
      <c r="D2458" s="98" t="s">
        <v>300</v>
      </c>
      <c r="E2458" s="98" t="s">
        <v>282</v>
      </c>
      <c r="F2458" s="98" t="s">
        <v>280</v>
      </c>
      <c r="G2458" s="98" t="s">
        <v>277</v>
      </c>
      <c r="H2458" s="98" t="s">
        <v>276</v>
      </c>
      <c r="I2458" s="99">
        <f t="shared" si="96"/>
        <v>1.3789112499999995E-8</v>
      </c>
      <c r="J2458" s="99">
        <f t="shared" si="96"/>
        <v>3.0429518750000004E-6</v>
      </c>
      <c r="K2458" s="99">
        <f t="shared" si="96"/>
        <v>2.8004782499999955E-5</v>
      </c>
      <c r="L2458" s="99">
        <f t="shared" si="96"/>
        <v>4.4194006249999884E-5</v>
      </c>
      <c r="M2458" s="99">
        <f t="shared" si="96"/>
        <v>1.0328065000000001E-4</v>
      </c>
      <c r="N2458" s="99">
        <f t="shared" si="95"/>
        <v>4.5892173749999997E-5</v>
      </c>
      <c r="O2458" s="99">
        <f t="shared" si="95"/>
        <v>1.8856991249999977E-5</v>
      </c>
      <c r="P2458" s="99">
        <f t="shared" si="95"/>
        <v>8.2671312499999963E-6</v>
      </c>
      <c r="Q2458" s="99">
        <f t="shared" si="95"/>
        <v>4.1125062499999869E-6</v>
      </c>
      <c r="R2458" s="99">
        <f t="shared" si="95"/>
        <v>1.7764531249999993E-6</v>
      </c>
      <c r="S2458" s="101"/>
      <c r="T2458" s="99">
        <v>3.4068694485145501E-12</v>
      </c>
      <c r="U2458" s="99">
        <v>7.5182066838874303E-10</v>
      </c>
      <c r="V2458" s="99">
        <v>6.9191282551030601E-9</v>
      </c>
      <c r="W2458" s="99">
        <v>1.0918992045397101E-8</v>
      </c>
      <c r="X2458" s="99">
        <v>2.55175009347211E-8</v>
      </c>
      <c r="Y2458" s="99">
        <v>1.1338557479663499E-8</v>
      </c>
      <c r="Z2458" s="99">
        <v>4.6589878340996299E-9</v>
      </c>
      <c r="AA2458" s="99">
        <v>2.0425561748433701E-9</v>
      </c>
      <c r="AB2458" s="99">
        <v>1.0160749576849199E-9</v>
      </c>
      <c r="AC2458" s="99">
        <v>4.3890742629597798E-10</v>
      </c>
    </row>
    <row r="2459" spans="1:29" s="98" customFormat="1" x14ac:dyDescent="0.25">
      <c r="A2459" s="98" t="s">
        <v>26</v>
      </c>
      <c r="B2459" s="98" t="s">
        <v>238</v>
      </c>
      <c r="C2459" s="98" t="s">
        <v>299</v>
      </c>
      <c r="D2459" s="98" t="s">
        <v>300</v>
      </c>
      <c r="E2459" s="98" t="s">
        <v>282</v>
      </c>
      <c r="F2459" s="98" t="s">
        <v>280</v>
      </c>
      <c r="G2459" s="98" t="s">
        <v>278</v>
      </c>
      <c r="H2459" s="98" t="s">
        <v>274</v>
      </c>
      <c r="I2459" s="99">
        <f t="shared" si="96"/>
        <v>2.8766745192307605E-9</v>
      </c>
      <c r="J2459" s="99">
        <f t="shared" si="96"/>
        <v>4.8080650961538586E-7</v>
      </c>
      <c r="K2459" s="99">
        <f t="shared" si="96"/>
        <v>1.3303964807692304E-6</v>
      </c>
      <c r="L2459" s="99">
        <f t="shared" si="96"/>
        <v>6.3205100961538357E-6</v>
      </c>
      <c r="M2459" s="99">
        <f t="shared" si="96"/>
        <v>1.4570319711538444E-5</v>
      </c>
      <c r="N2459" s="99">
        <f t="shared" si="95"/>
        <v>2.8810085192307615E-6</v>
      </c>
      <c r="O2459" s="99">
        <f t="shared" si="95"/>
        <v>2.2437080769230705E-6</v>
      </c>
      <c r="P2459" s="99">
        <f t="shared" si="95"/>
        <v>1.0770850961538447E-6</v>
      </c>
      <c r="Q2459" s="99">
        <f t="shared" si="95"/>
        <v>5.3631340865384505E-7</v>
      </c>
      <c r="R2459" s="99">
        <f t="shared" si="95"/>
        <v>2.4433131249999927E-7</v>
      </c>
      <c r="S2459" s="101"/>
      <c r="T2459" s="99">
        <v>7.10738601406549E-13</v>
      </c>
      <c r="U2459" s="99">
        <v>1.1879263500501399E-10</v>
      </c>
      <c r="V2459" s="99">
        <v>3.2870042395723202E-10</v>
      </c>
      <c r="W2459" s="99">
        <v>1.56160541482378E-9</v>
      </c>
      <c r="X2459" s="99">
        <v>3.59988194166446E-9</v>
      </c>
      <c r="Y2459" s="99">
        <v>7.1180940071940297E-10</v>
      </c>
      <c r="Z2459" s="99">
        <v>5.5435188440550796E-10</v>
      </c>
      <c r="AA2459" s="99">
        <v>2.6611490097980498E-10</v>
      </c>
      <c r="AB2459" s="99">
        <v>1.32506698075854E-10</v>
      </c>
      <c r="AC2459" s="99">
        <v>6.0366820843017199E-11</v>
      </c>
    </row>
    <row r="2460" spans="1:29" s="98" customFormat="1" x14ac:dyDescent="0.25">
      <c r="A2460" s="98" t="s">
        <v>26</v>
      </c>
      <c r="B2460" s="98" t="s">
        <v>238</v>
      </c>
      <c r="C2460" s="98" t="s">
        <v>299</v>
      </c>
      <c r="D2460" s="98" t="s">
        <v>300</v>
      </c>
      <c r="E2460" s="98" t="s">
        <v>282</v>
      </c>
      <c r="F2460" s="98" t="s">
        <v>280</v>
      </c>
      <c r="G2460" s="98" t="s">
        <v>278</v>
      </c>
      <c r="H2460" s="98" t="s">
        <v>275</v>
      </c>
      <c r="I2460" s="99">
        <f t="shared" si="96"/>
        <v>3.7295357211538308E-9</v>
      </c>
      <c r="J2460" s="99">
        <f t="shared" si="96"/>
        <v>6.929282884615386E-7</v>
      </c>
      <c r="K2460" s="99">
        <f t="shared" si="96"/>
        <v>4.3183017307692117E-6</v>
      </c>
      <c r="L2460" s="99">
        <f t="shared" si="96"/>
        <v>9.0174192307692371E-6</v>
      </c>
      <c r="M2460" s="99">
        <f t="shared" si="96"/>
        <v>2.1150271153846147E-5</v>
      </c>
      <c r="N2460" s="99">
        <f t="shared" si="95"/>
        <v>5.5898192307692126E-6</v>
      </c>
      <c r="O2460" s="99">
        <f t="shared" si="95"/>
        <v>3.3725487019230726E-6</v>
      </c>
      <c r="P2460" s="99">
        <f t="shared" si="95"/>
        <v>1.4188482211538476E-6</v>
      </c>
      <c r="Q2460" s="99">
        <f t="shared" si="95"/>
        <v>7.5124076923076786E-7</v>
      </c>
      <c r="R2460" s="99">
        <f t="shared" si="95"/>
        <v>3.3688827403846078E-7</v>
      </c>
      <c r="S2460" s="101"/>
      <c r="T2460" s="99">
        <v>9.2145461178467205E-13</v>
      </c>
      <c r="U2460" s="99">
        <v>1.71201461730847E-10</v>
      </c>
      <c r="V2460" s="99">
        <v>1.0669207489622799E-9</v>
      </c>
      <c r="W2460" s="99">
        <v>2.2279294683943801E-9</v>
      </c>
      <c r="X2460" s="99">
        <v>5.2255874061392302E-9</v>
      </c>
      <c r="Y2460" s="99">
        <v>1.3810739712238E-9</v>
      </c>
      <c r="Z2460" s="99">
        <v>8.3325399921199603E-10</v>
      </c>
      <c r="AA2460" s="99">
        <v>3.5055415326608302E-10</v>
      </c>
      <c r="AB2460" s="99">
        <v>1.8560869854175701E-10</v>
      </c>
      <c r="AC2460" s="99">
        <v>8.3234825184320598E-11</v>
      </c>
    </row>
    <row r="2461" spans="1:29" s="98" customFormat="1" x14ac:dyDescent="0.25">
      <c r="A2461" s="98" t="s">
        <v>26</v>
      </c>
      <c r="B2461" s="98" t="s">
        <v>238</v>
      </c>
      <c r="C2461" s="98" t="s">
        <v>299</v>
      </c>
      <c r="D2461" s="98" t="s">
        <v>300</v>
      </c>
      <c r="E2461" s="98" t="s">
        <v>282</v>
      </c>
      <c r="F2461" s="98" t="s">
        <v>280</v>
      </c>
      <c r="G2461" s="98" t="s">
        <v>278</v>
      </c>
      <c r="H2461" s="98" t="s">
        <v>276</v>
      </c>
      <c r="I2461" s="99">
        <f t="shared" si="96"/>
        <v>5.8338552884615382E-9</v>
      </c>
      <c r="J2461" s="99">
        <f t="shared" si="96"/>
        <v>1.2874027163461536E-6</v>
      </c>
      <c r="K2461" s="99">
        <f t="shared" si="96"/>
        <v>1.1848177211538432E-5</v>
      </c>
      <c r="L2461" s="99">
        <f t="shared" si="96"/>
        <v>1.869746418269224E-5</v>
      </c>
      <c r="M2461" s="99">
        <f t="shared" si="96"/>
        <v>4.3695659615384571E-5</v>
      </c>
      <c r="N2461" s="99">
        <f t="shared" si="95"/>
        <v>1.9415919663461518E-5</v>
      </c>
      <c r="O2461" s="99">
        <f t="shared" si="95"/>
        <v>7.9779578365384542E-6</v>
      </c>
      <c r="P2461" s="99">
        <f t="shared" si="95"/>
        <v>3.4976324519230765E-6</v>
      </c>
      <c r="Q2461" s="99">
        <f t="shared" si="95"/>
        <v>1.7399064903846109E-6</v>
      </c>
      <c r="R2461" s="99">
        <f t="shared" si="95"/>
        <v>7.5157632211538538E-7</v>
      </c>
      <c r="S2461" s="101"/>
      <c r="T2461" s="99">
        <v>1.44136784360231E-12</v>
      </c>
      <c r="U2461" s="99">
        <v>3.18077975087545E-10</v>
      </c>
      <c r="V2461" s="99">
        <v>2.9273234925436E-9</v>
      </c>
      <c r="W2461" s="99">
        <v>4.6195735576679997E-9</v>
      </c>
      <c r="X2461" s="99">
        <v>1.0795865780074301E-8</v>
      </c>
      <c r="Y2461" s="99">
        <v>4.79708201062686E-9</v>
      </c>
      <c r="Z2461" s="99">
        <v>1.9711102375036902E-9</v>
      </c>
      <c r="AA2461" s="99">
        <v>8.6415838166450304E-10</v>
      </c>
      <c r="AB2461" s="99">
        <v>4.2987786671285098E-10</v>
      </c>
      <c r="AC2461" s="99">
        <v>1.85691603432914E-10</v>
      </c>
    </row>
    <row r="2462" spans="1:29" s="98" customFormat="1" x14ac:dyDescent="0.25">
      <c r="A2462" s="98" t="s">
        <v>42</v>
      </c>
      <c r="B2462" s="98" t="s">
        <v>238</v>
      </c>
      <c r="C2462" s="98" t="s">
        <v>301</v>
      </c>
      <c r="D2462" s="98">
        <v>2015</v>
      </c>
      <c r="E2462" s="98">
        <v>2016</v>
      </c>
      <c r="F2462" s="98" t="s">
        <v>272</v>
      </c>
      <c r="G2462" s="98" t="s">
        <v>273</v>
      </c>
      <c r="H2462" s="98" t="s">
        <v>274</v>
      </c>
      <c r="I2462" s="99">
        <f t="shared" si="96"/>
        <v>0</v>
      </c>
      <c r="J2462" s="99">
        <f t="shared" si="96"/>
        <v>0</v>
      </c>
      <c r="K2462" s="99">
        <f t="shared" si="96"/>
        <v>0</v>
      </c>
      <c r="L2462" s="99">
        <f t="shared" si="96"/>
        <v>0</v>
      </c>
      <c r="M2462" s="99">
        <f t="shared" si="96"/>
        <v>0</v>
      </c>
      <c r="N2462" s="99">
        <f t="shared" si="95"/>
        <v>0</v>
      </c>
      <c r="O2462" s="99">
        <f t="shared" si="95"/>
        <v>0</v>
      </c>
      <c r="P2462" s="99">
        <f t="shared" si="95"/>
        <v>0</v>
      </c>
      <c r="Q2462" s="99">
        <f t="shared" si="95"/>
        <v>0</v>
      </c>
      <c r="R2462" s="99">
        <f t="shared" si="95"/>
        <v>0</v>
      </c>
      <c r="S2462" s="101"/>
      <c r="T2462" s="99">
        <v>0</v>
      </c>
      <c r="U2462" s="99">
        <v>0</v>
      </c>
      <c r="V2462" s="99">
        <v>0</v>
      </c>
      <c r="W2462" s="99">
        <v>0</v>
      </c>
      <c r="X2462" s="99">
        <v>0</v>
      </c>
      <c r="Y2462" s="99">
        <v>0</v>
      </c>
      <c r="Z2462" s="99">
        <v>0</v>
      </c>
      <c r="AA2462" s="99">
        <v>0</v>
      </c>
      <c r="AB2462" s="99">
        <v>0</v>
      </c>
      <c r="AC2462" s="99">
        <v>0</v>
      </c>
    </row>
    <row r="2463" spans="1:29" s="98" customFormat="1" x14ac:dyDescent="0.25">
      <c r="A2463" s="98" t="s">
        <v>42</v>
      </c>
      <c r="B2463" s="98" t="s">
        <v>238</v>
      </c>
      <c r="C2463" s="98" t="s">
        <v>301</v>
      </c>
      <c r="D2463" s="98">
        <v>2015</v>
      </c>
      <c r="E2463" s="98">
        <v>2016</v>
      </c>
      <c r="F2463" s="98" t="s">
        <v>272</v>
      </c>
      <c r="G2463" s="98" t="s">
        <v>273</v>
      </c>
      <c r="H2463" s="98" t="s">
        <v>275</v>
      </c>
      <c r="I2463" s="99">
        <f t="shared" si="96"/>
        <v>8.2567852760736205E-6</v>
      </c>
      <c r="J2463" s="99">
        <f t="shared" si="96"/>
        <v>2.2625210633946834E-8</v>
      </c>
      <c r="K2463" s="99">
        <f t="shared" si="96"/>
        <v>1.1494740286298568E-7</v>
      </c>
      <c r="L2463" s="99">
        <f t="shared" si="96"/>
        <v>1.9670576687116564E-7</v>
      </c>
      <c r="M2463" s="99">
        <f t="shared" si="96"/>
        <v>3.3148564417177912E-7</v>
      </c>
      <c r="N2463" s="99">
        <f t="shared" si="95"/>
        <v>3.666984049079755E-8</v>
      </c>
      <c r="O2463" s="99">
        <f t="shared" si="95"/>
        <v>1.9589627811860945E-8</v>
      </c>
      <c r="P2463" s="99">
        <f t="shared" si="95"/>
        <v>6.799705521472392E-9</v>
      </c>
      <c r="Q2463" s="99">
        <f t="shared" si="95"/>
        <v>3.7965022494887529E-9</v>
      </c>
      <c r="R2463" s="99">
        <f t="shared" si="95"/>
        <v>2.1127656441717795E-9</v>
      </c>
      <c r="S2463" s="101"/>
      <c r="T2463" s="99">
        <v>2.04E-9</v>
      </c>
      <c r="U2463" s="99">
        <v>5.5900000000000002E-12</v>
      </c>
      <c r="V2463" s="99">
        <v>2.84E-11</v>
      </c>
      <c r="W2463" s="99">
        <v>4.8599999999999999E-11</v>
      </c>
      <c r="X2463" s="99">
        <v>8.1899999999999996E-11</v>
      </c>
      <c r="Y2463" s="99">
        <v>9.0600000000000006E-12</v>
      </c>
      <c r="Z2463" s="99">
        <v>4.8400000000000004E-12</v>
      </c>
      <c r="AA2463" s="99">
        <v>1.6799999999999999E-12</v>
      </c>
      <c r="AB2463" s="99">
        <v>9.3800000000000004E-13</v>
      </c>
      <c r="AC2463" s="99">
        <v>5.22E-13</v>
      </c>
    </row>
    <row r="2464" spans="1:29" s="98" customFormat="1" x14ac:dyDescent="0.25">
      <c r="A2464" s="98" t="s">
        <v>42</v>
      </c>
      <c r="B2464" s="98" t="s">
        <v>238</v>
      </c>
      <c r="C2464" s="98" t="s">
        <v>301</v>
      </c>
      <c r="D2464" s="98">
        <v>2015</v>
      </c>
      <c r="E2464" s="98">
        <v>2016</v>
      </c>
      <c r="F2464" s="98" t="s">
        <v>272</v>
      </c>
      <c r="G2464" s="98" t="s">
        <v>273</v>
      </c>
      <c r="H2464" s="98" t="s">
        <v>276</v>
      </c>
      <c r="I2464" s="99">
        <f t="shared" si="96"/>
        <v>2.8534478527607364E-3</v>
      </c>
      <c r="J2464" s="99">
        <f t="shared" si="96"/>
        <v>1.1413791411042946E-3</v>
      </c>
      <c r="K2464" s="99">
        <f t="shared" si="96"/>
        <v>7.0020777096114518E-4</v>
      </c>
      <c r="L2464" s="99">
        <f t="shared" si="96"/>
        <v>4.6140858895705523E-4</v>
      </c>
      <c r="M2464" s="99">
        <f t="shared" si="96"/>
        <v>2.2220466257668714E-4</v>
      </c>
      <c r="N2464" s="99">
        <f t="shared" si="95"/>
        <v>1.6392147239263806E-5</v>
      </c>
      <c r="O2464" s="99">
        <f t="shared" si="95"/>
        <v>6.7592310838445814E-6</v>
      </c>
      <c r="P2464" s="99">
        <f t="shared" si="95"/>
        <v>1.9468204498977508E-6</v>
      </c>
      <c r="Q2464" s="99">
        <f t="shared" si="95"/>
        <v>7.5282453987730071E-7</v>
      </c>
      <c r="R2464" s="99">
        <f t="shared" si="95"/>
        <v>2.8494004089979547E-7</v>
      </c>
      <c r="S2464" s="101"/>
      <c r="T2464" s="99">
        <v>7.0500000000000003E-7</v>
      </c>
      <c r="U2464" s="99">
        <v>2.8200000000000001E-7</v>
      </c>
      <c r="V2464" s="99">
        <v>1.73E-7</v>
      </c>
      <c r="W2464" s="99">
        <v>1.14E-7</v>
      </c>
      <c r="X2464" s="99">
        <v>5.4900000000000002E-8</v>
      </c>
      <c r="Y2464" s="99">
        <v>4.0499999999999999E-9</v>
      </c>
      <c r="Z2464" s="99">
        <v>1.67E-9</v>
      </c>
      <c r="AA2464" s="99">
        <v>4.8099999999999999E-10</v>
      </c>
      <c r="AB2464" s="99">
        <v>1.86E-10</v>
      </c>
      <c r="AC2464" s="99">
        <v>7.0399999999999997E-11</v>
      </c>
    </row>
    <row r="2465" spans="1:29" s="98" customFormat="1" x14ac:dyDescent="0.25">
      <c r="A2465" s="98" t="s">
        <v>42</v>
      </c>
      <c r="B2465" s="98" t="s">
        <v>238</v>
      </c>
      <c r="C2465" s="98" t="s">
        <v>301</v>
      </c>
      <c r="D2465" s="98">
        <v>2015</v>
      </c>
      <c r="E2465" s="98">
        <v>2016</v>
      </c>
      <c r="F2465" s="98" t="s">
        <v>272</v>
      </c>
      <c r="G2465" s="98" t="s">
        <v>277</v>
      </c>
      <c r="H2465" s="98" t="s">
        <v>274</v>
      </c>
      <c r="I2465" s="99">
        <f t="shared" si="96"/>
        <v>3.0801047034764825E-4</v>
      </c>
      <c r="J2465" s="99">
        <f t="shared" si="96"/>
        <v>1.1332842535787321E-4</v>
      </c>
      <c r="K2465" s="99">
        <f t="shared" si="96"/>
        <v>5.7878445807770966E-5</v>
      </c>
      <c r="L2465" s="99">
        <f t="shared" si="96"/>
        <v>4.4926625766871172E-5</v>
      </c>
      <c r="M2465" s="99">
        <f t="shared" si="96"/>
        <v>2.1330028629856851E-5</v>
      </c>
      <c r="N2465" s="99">
        <f t="shared" si="95"/>
        <v>7.7306175869120666E-7</v>
      </c>
      <c r="O2465" s="99">
        <f t="shared" si="95"/>
        <v>5.7068957055214728E-7</v>
      </c>
      <c r="P2465" s="99">
        <f t="shared" si="95"/>
        <v>1.4287476482617585E-7</v>
      </c>
      <c r="Q2465" s="99">
        <f t="shared" si="95"/>
        <v>5.1807280163599185E-8</v>
      </c>
      <c r="R2465" s="99">
        <f t="shared" si="95"/>
        <v>1.9346781186094072E-8</v>
      </c>
      <c r="S2465" s="101"/>
      <c r="T2465" s="99">
        <v>7.61E-8</v>
      </c>
      <c r="U2465" s="99">
        <v>2.7999999999999999E-8</v>
      </c>
      <c r="V2465" s="99">
        <v>1.4300000000000001E-8</v>
      </c>
      <c r="W2465" s="99">
        <v>1.11E-8</v>
      </c>
      <c r="X2465" s="99">
        <v>5.2700000000000002E-9</v>
      </c>
      <c r="Y2465" s="99">
        <v>1.9100000000000001E-10</v>
      </c>
      <c r="Z2465" s="99">
        <v>1.41E-10</v>
      </c>
      <c r="AA2465" s="99">
        <v>3.5299999999999997E-11</v>
      </c>
      <c r="AB2465" s="99">
        <v>1.28E-11</v>
      </c>
      <c r="AC2465" s="99">
        <v>4.7800000000000002E-12</v>
      </c>
    </row>
    <row r="2466" spans="1:29" s="98" customFormat="1" x14ac:dyDescent="0.25">
      <c r="A2466" s="98" t="s">
        <v>42</v>
      </c>
      <c r="B2466" s="98" t="s">
        <v>238</v>
      </c>
      <c r="C2466" s="98" t="s">
        <v>301</v>
      </c>
      <c r="D2466" s="98">
        <v>2015</v>
      </c>
      <c r="E2466" s="98">
        <v>2016</v>
      </c>
      <c r="F2466" s="98" t="s">
        <v>272</v>
      </c>
      <c r="G2466" s="98" t="s">
        <v>277</v>
      </c>
      <c r="H2466" s="98" t="s">
        <v>275</v>
      </c>
      <c r="I2466" s="99">
        <f t="shared" si="96"/>
        <v>5.990216768916156E-4</v>
      </c>
      <c r="J2466" s="99">
        <f t="shared" si="96"/>
        <v>2.2099042944785275E-4</v>
      </c>
      <c r="K2466" s="99">
        <f t="shared" si="96"/>
        <v>1.2708973415132926E-4</v>
      </c>
      <c r="L2466" s="99">
        <f t="shared" si="96"/>
        <v>8.8234274028629861E-5</v>
      </c>
      <c r="M2466" s="99">
        <f t="shared" si="96"/>
        <v>4.2093415132924339E-5</v>
      </c>
      <c r="N2466" s="99">
        <f t="shared" si="95"/>
        <v>1.9508678936605317E-6</v>
      </c>
      <c r="O2466" s="99">
        <f t="shared" si="95"/>
        <v>1.064477709611452E-6</v>
      </c>
      <c r="P2466" s="99">
        <f t="shared" si="95"/>
        <v>2.8089259713701432E-7</v>
      </c>
      <c r="Q2466" s="99">
        <f t="shared" si="95"/>
        <v>1.1130470347648262E-7</v>
      </c>
      <c r="R2466" s="99">
        <f t="shared" si="95"/>
        <v>4.4117137014314928E-8</v>
      </c>
      <c r="S2466" s="101"/>
      <c r="T2466" s="99">
        <v>1.48E-7</v>
      </c>
      <c r="U2466" s="99">
        <v>5.4599999999999999E-8</v>
      </c>
      <c r="V2466" s="99">
        <v>3.1400000000000003E-8</v>
      </c>
      <c r="W2466" s="99">
        <v>2.18E-8</v>
      </c>
      <c r="X2466" s="99">
        <v>1.04E-8</v>
      </c>
      <c r="Y2466" s="99">
        <v>4.8199999999999999E-10</v>
      </c>
      <c r="Z2466" s="99">
        <v>2.6300000000000002E-10</v>
      </c>
      <c r="AA2466" s="99">
        <v>6.9400000000000001E-11</v>
      </c>
      <c r="AB2466" s="99">
        <v>2.7499999999999999E-11</v>
      </c>
      <c r="AC2466" s="99">
        <v>1.0899999999999999E-11</v>
      </c>
    </row>
    <row r="2467" spans="1:29" s="98" customFormat="1" x14ac:dyDescent="0.25">
      <c r="A2467" s="98" t="s">
        <v>42</v>
      </c>
      <c r="B2467" s="98" t="s">
        <v>238</v>
      </c>
      <c r="C2467" s="98" t="s">
        <v>301</v>
      </c>
      <c r="D2467" s="98">
        <v>2015</v>
      </c>
      <c r="E2467" s="98">
        <v>2016</v>
      </c>
      <c r="F2467" s="98" t="s">
        <v>272</v>
      </c>
      <c r="G2467" s="98" t="s">
        <v>277</v>
      </c>
      <c r="H2467" s="98" t="s">
        <v>276</v>
      </c>
      <c r="I2467" s="99">
        <f t="shared" si="96"/>
        <v>9.5114928425357877E-4</v>
      </c>
      <c r="J2467" s="99">
        <f t="shared" si="96"/>
        <v>3.7722175869120655E-4</v>
      </c>
      <c r="K2467" s="99">
        <f t="shared" si="96"/>
        <v>2.6591705521472392E-4</v>
      </c>
      <c r="L2467" s="99">
        <f t="shared" si="96"/>
        <v>1.5623132924335377E-4</v>
      </c>
      <c r="M2467" s="99">
        <f t="shared" si="96"/>
        <v>7.6091942740286295E-5</v>
      </c>
      <c r="N2467" s="99">
        <f t="shared" si="95"/>
        <v>9.8352883435582822E-6</v>
      </c>
      <c r="O2467" s="99">
        <f t="shared" si="95"/>
        <v>2.068243762781186E-6</v>
      </c>
      <c r="P2467" s="99">
        <f t="shared" si="95"/>
        <v>5.5449979550102247E-7</v>
      </c>
      <c r="Q2467" s="99">
        <f t="shared" si="95"/>
        <v>2.1613349693251535E-7</v>
      </c>
      <c r="R2467" s="99">
        <f t="shared" si="95"/>
        <v>8.2972597137014321E-8</v>
      </c>
      <c r="S2467" s="101"/>
      <c r="T2467" s="99">
        <v>2.35E-7</v>
      </c>
      <c r="U2467" s="99">
        <v>9.3200000000000001E-8</v>
      </c>
      <c r="V2467" s="99">
        <v>6.5699999999999999E-8</v>
      </c>
      <c r="W2467" s="99">
        <v>3.8600000000000002E-8</v>
      </c>
      <c r="X2467" s="99">
        <v>1.88E-8</v>
      </c>
      <c r="Y2467" s="99">
        <v>2.4300000000000001E-9</v>
      </c>
      <c r="Z2467" s="99">
        <v>5.1099999999999999E-10</v>
      </c>
      <c r="AA2467" s="99">
        <v>1.3699999999999999E-10</v>
      </c>
      <c r="AB2467" s="99">
        <v>5.3399999999999998E-11</v>
      </c>
      <c r="AC2467" s="99">
        <v>2.05E-11</v>
      </c>
    </row>
    <row r="2468" spans="1:29" s="98" customFormat="1" x14ac:dyDescent="0.25">
      <c r="A2468" s="98" t="s">
        <v>42</v>
      </c>
      <c r="B2468" s="98" t="s">
        <v>238</v>
      </c>
      <c r="C2468" s="98" t="s">
        <v>301</v>
      </c>
      <c r="D2468" s="98">
        <v>2015</v>
      </c>
      <c r="E2468" s="98">
        <v>2016</v>
      </c>
      <c r="F2468" s="98" t="s">
        <v>272</v>
      </c>
      <c r="G2468" s="98" t="s">
        <v>278</v>
      </c>
      <c r="H2468" s="98" t="s">
        <v>274</v>
      </c>
      <c r="I2468" s="99">
        <f t="shared" si="96"/>
        <v>1.3031212207015869E-4</v>
      </c>
      <c r="J2468" s="99">
        <f t="shared" si="96"/>
        <v>4.7946641497561558E-5</v>
      </c>
      <c r="K2468" s="99">
        <f t="shared" si="96"/>
        <v>2.4487034764826175E-5</v>
      </c>
      <c r="L2468" s="99">
        <f t="shared" si="96"/>
        <v>1.9007418593676278E-5</v>
      </c>
      <c r="M2468" s="99">
        <f t="shared" si="96"/>
        <v>9.0242428818624955E-6</v>
      </c>
      <c r="N2468" s="99">
        <f t="shared" si="95"/>
        <v>3.2706459021551043E-7</v>
      </c>
      <c r="O2468" s="99">
        <f t="shared" si="95"/>
        <v>2.414455875412933E-7</v>
      </c>
      <c r="P2468" s="99">
        <f t="shared" si="95"/>
        <v>6.0447015887997539E-8</v>
      </c>
      <c r="Q2468" s="99">
        <f t="shared" si="95"/>
        <v>2.1918464684599673E-8</v>
      </c>
      <c r="R2468" s="99">
        <f t="shared" si="95"/>
        <v>8.1851766556551735E-9</v>
      </c>
      <c r="S2468" s="101"/>
      <c r="T2468" s="99">
        <v>3.2196153846153798E-8</v>
      </c>
      <c r="U2468" s="99">
        <v>1.18461538461538E-8</v>
      </c>
      <c r="V2468" s="99">
        <v>6.0500000000000004E-9</v>
      </c>
      <c r="W2468" s="99">
        <v>4.6961538461538498E-9</v>
      </c>
      <c r="X2468" s="99">
        <v>2.2296153846153801E-9</v>
      </c>
      <c r="Y2468" s="99">
        <v>8.0807692307692294E-11</v>
      </c>
      <c r="Z2468" s="99">
        <v>5.9653846153846203E-11</v>
      </c>
      <c r="AA2468" s="99">
        <v>1.4934615384615399E-11</v>
      </c>
      <c r="AB2468" s="99">
        <v>5.4153846153846197E-12</v>
      </c>
      <c r="AC2468" s="99">
        <v>2.02230769230769E-12</v>
      </c>
    </row>
    <row r="2469" spans="1:29" s="98" customFormat="1" x14ac:dyDescent="0.25">
      <c r="A2469" s="98" t="s">
        <v>42</v>
      </c>
      <c r="B2469" s="98" t="s">
        <v>238</v>
      </c>
      <c r="C2469" s="98" t="s">
        <v>301</v>
      </c>
      <c r="D2469" s="98">
        <v>2015</v>
      </c>
      <c r="E2469" s="98">
        <v>2016</v>
      </c>
      <c r="F2469" s="98" t="s">
        <v>272</v>
      </c>
      <c r="G2469" s="98" t="s">
        <v>278</v>
      </c>
      <c r="H2469" s="98" t="s">
        <v>275</v>
      </c>
      <c r="I2469" s="99">
        <f t="shared" si="96"/>
        <v>2.5343224791568342E-4</v>
      </c>
      <c r="J2469" s="99">
        <f t="shared" si="96"/>
        <v>9.3495950920245404E-5</v>
      </c>
      <c r="K2469" s="99">
        <f t="shared" si="96"/>
        <v>5.3768733679408592E-5</v>
      </c>
      <c r="L2469" s="99">
        <f t="shared" si="96"/>
        <v>3.7329885165958774E-5</v>
      </c>
      <c r="M2469" s="99">
        <f t="shared" si="96"/>
        <v>1.7808752556237219E-5</v>
      </c>
      <c r="N2469" s="99">
        <f t="shared" si="95"/>
        <v>8.2536718577945607E-7</v>
      </c>
      <c r="O2469" s="99">
        <f t="shared" si="95"/>
        <v>4.5035595406638446E-7</v>
      </c>
      <c r="P2469" s="99">
        <f t="shared" si="95"/>
        <v>1.188391757118139E-7</v>
      </c>
      <c r="Q2469" s="99">
        <f t="shared" si="95"/>
        <v>4.7090451470819632E-8</v>
      </c>
      <c r="R2469" s="99">
        <f t="shared" si="95"/>
        <v>1.8664942582979386E-8</v>
      </c>
      <c r="S2469" s="101"/>
      <c r="T2469" s="99">
        <v>6.2615384615384602E-8</v>
      </c>
      <c r="U2469" s="99">
        <v>2.3099999999999998E-8</v>
      </c>
      <c r="V2469" s="99">
        <v>1.3284615384615399E-8</v>
      </c>
      <c r="W2469" s="99">
        <v>9.2230769230769203E-9</v>
      </c>
      <c r="X2469" s="99">
        <v>4.3999999999999997E-9</v>
      </c>
      <c r="Y2469" s="99">
        <v>2.03923076923077E-10</v>
      </c>
      <c r="Z2469" s="99">
        <v>1.11269230769231E-10</v>
      </c>
      <c r="AA2469" s="99">
        <v>2.9361538461538501E-11</v>
      </c>
      <c r="AB2469" s="99">
        <v>1.16346153846154E-11</v>
      </c>
      <c r="AC2469" s="99">
        <v>4.6115384615384598E-12</v>
      </c>
    </row>
    <row r="2470" spans="1:29" s="98" customFormat="1" x14ac:dyDescent="0.25">
      <c r="A2470" s="98" t="s">
        <v>42</v>
      </c>
      <c r="B2470" s="98" t="s">
        <v>238</v>
      </c>
      <c r="C2470" s="98" t="s">
        <v>301</v>
      </c>
      <c r="D2470" s="98">
        <v>2015</v>
      </c>
      <c r="E2470" s="98">
        <v>2016</v>
      </c>
      <c r="F2470" s="98" t="s">
        <v>272</v>
      </c>
      <c r="G2470" s="98" t="s">
        <v>278</v>
      </c>
      <c r="H2470" s="98" t="s">
        <v>276</v>
      </c>
      <c r="I2470" s="99">
        <f t="shared" si="96"/>
        <v>4.0240931256882174E-4</v>
      </c>
      <c r="J2470" s="99">
        <f t="shared" si="96"/>
        <v>1.5959382098474113E-4</v>
      </c>
      <c r="K2470" s="99">
        <f t="shared" si="96"/>
        <v>1.1250336951392146E-4</v>
      </c>
      <c r="L2470" s="99">
        <f t="shared" si="96"/>
        <v>6.6097870064495712E-5</v>
      </c>
      <c r="M2470" s="99">
        <f t="shared" si="96"/>
        <v>3.2192745005505725E-5</v>
      </c>
      <c r="N2470" s="99">
        <f t="shared" si="95"/>
        <v>4.161083529966953E-6</v>
      </c>
      <c r="O2470" s="99">
        <f t="shared" si="95"/>
        <v>8.7502620733050312E-7</v>
      </c>
      <c r="P2470" s="99">
        <f t="shared" si="95"/>
        <v>2.3459606732735584E-7</v>
      </c>
      <c r="Q2470" s="99">
        <f t="shared" si="95"/>
        <v>9.1441094856064199E-8</v>
      </c>
      <c r="R2470" s="99">
        <f t="shared" si="95"/>
        <v>3.5103791096429127E-8</v>
      </c>
      <c r="S2470" s="101"/>
      <c r="T2470" s="99">
        <v>9.9423076923076906E-8</v>
      </c>
      <c r="U2470" s="99">
        <v>3.9430769230769203E-8</v>
      </c>
      <c r="V2470" s="99">
        <v>2.7796153846153799E-8</v>
      </c>
      <c r="W2470" s="99">
        <v>1.6330769230769201E-8</v>
      </c>
      <c r="X2470" s="99">
        <v>7.9538461538461493E-9</v>
      </c>
      <c r="Y2470" s="99">
        <v>1.0280769230769199E-9</v>
      </c>
      <c r="Z2470" s="99">
        <v>2.1619230769230801E-10</v>
      </c>
      <c r="AA2470" s="99">
        <v>5.7961538461538498E-11</v>
      </c>
      <c r="AB2470" s="99">
        <v>2.2592307692307699E-11</v>
      </c>
      <c r="AC2470" s="99">
        <v>8.6730769230769205E-12</v>
      </c>
    </row>
    <row r="2471" spans="1:29" s="98" customFormat="1" x14ac:dyDescent="0.25">
      <c r="A2471" s="98" t="s">
        <v>42</v>
      </c>
      <c r="B2471" s="98" t="s">
        <v>238</v>
      </c>
      <c r="C2471" s="98" t="s">
        <v>301</v>
      </c>
      <c r="D2471" s="98">
        <v>2015</v>
      </c>
      <c r="E2471" s="98">
        <v>2016</v>
      </c>
      <c r="F2471" s="98" t="s">
        <v>279</v>
      </c>
      <c r="G2471" s="98" t="s">
        <v>273</v>
      </c>
      <c r="H2471" s="98" t="s">
        <v>274</v>
      </c>
      <c r="I2471" s="99">
        <f t="shared" si="96"/>
        <v>0</v>
      </c>
      <c r="J2471" s="99">
        <f t="shared" si="96"/>
        <v>0</v>
      </c>
      <c r="K2471" s="99">
        <f t="shared" si="96"/>
        <v>0</v>
      </c>
      <c r="L2471" s="99">
        <f t="shared" si="96"/>
        <v>0</v>
      </c>
      <c r="M2471" s="99">
        <f t="shared" si="96"/>
        <v>0</v>
      </c>
      <c r="N2471" s="99">
        <f t="shared" si="95"/>
        <v>0</v>
      </c>
      <c r="O2471" s="99">
        <f t="shared" si="95"/>
        <v>0</v>
      </c>
      <c r="P2471" s="99">
        <f t="shared" si="95"/>
        <v>0</v>
      </c>
      <c r="Q2471" s="99">
        <f t="shared" si="95"/>
        <v>0</v>
      </c>
      <c r="R2471" s="99">
        <f t="shared" si="95"/>
        <v>0</v>
      </c>
      <c r="S2471" s="101"/>
      <c r="T2471" s="99">
        <v>0</v>
      </c>
      <c r="U2471" s="99">
        <v>0</v>
      </c>
      <c r="V2471" s="99">
        <v>0</v>
      </c>
      <c r="W2471" s="99">
        <v>0</v>
      </c>
      <c r="X2471" s="99">
        <v>0</v>
      </c>
      <c r="Y2471" s="99">
        <v>0</v>
      </c>
      <c r="Z2471" s="99">
        <v>0</v>
      </c>
      <c r="AA2471" s="99">
        <v>0</v>
      </c>
      <c r="AB2471" s="99">
        <v>0</v>
      </c>
      <c r="AC2471" s="99">
        <v>0</v>
      </c>
    </row>
    <row r="2472" spans="1:29" s="98" customFormat="1" x14ac:dyDescent="0.25">
      <c r="A2472" s="98" t="s">
        <v>42</v>
      </c>
      <c r="B2472" s="98" t="s">
        <v>238</v>
      </c>
      <c r="C2472" s="98" t="s">
        <v>301</v>
      </c>
      <c r="D2472" s="98">
        <v>2015</v>
      </c>
      <c r="E2472" s="98">
        <v>2016</v>
      </c>
      <c r="F2472" s="98" t="s">
        <v>279</v>
      </c>
      <c r="G2472" s="98" t="s">
        <v>273</v>
      </c>
      <c r="H2472" s="98" t="s">
        <v>275</v>
      </c>
      <c r="I2472" s="99">
        <f t="shared" si="96"/>
        <v>8.2567852760736205E-6</v>
      </c>
      <c r="J2472" s="99">
        <f t="shared" si="96"/>
        <v>0</v>
      </c>
      <c r="K2472" s="99">
        <f t="shared" si="96"/>
        <v>0</v>
      </c>
      <c r="L2472" s="99">
        <f t="shared" si="96"/>
        <v>0</v>
      </c>
      <c r="M2472" s="99">
        <f t="shared" si="96"/>
        <v>0</v>
      </c>
      <c r="N2472" s="99">
        <f t="shared" si="95"/>
        <v>0</v>
      </c>
      <c r="O2472" s="99">
        <f t="shared" si="95"/>
        <v>0</v>
      </c>
      <c r="P2472" s="99">
        <f t="shared" si="95"/>
        <v>0</v>
      </c>
      <c r="Q2472" s="99">
        <f t="shared" si="95"/>
        <v>0</v>
      </c>
      <c r="R2472" s="99">
        <f t="shared" si="95"/>
        <v>0</v>
      </c>
      <c r="S2472" s="101"/>
      <c r="T2472" s="99">
        <v>2.04E-9</v>
      </c>
      <c r="U2472" s="99">
        <v>0</v>
      </c>
      <c r="V2472" s="99">
        <v>0</v>
      </c>
      <c r="W2472" s="99">
        <v>0</v>
      </c>
      <c r="X2472" s="99">
        <v>0</v>
      </c>
      <c r="Y2472" s="99">
        <v>0</v>
      </c>
      <c r="Z2472" s="99">
        <v>0</v>
      </c>
      <c r="AA2472" s="99">
        <v>0</v>
      </c>
      <c r="AB2472" s="99">
        <v>0</v>
      </c>
      <c r="AC2472" s="99">
        <v>0</v>
      </c>
    </row>
    <row r="2473" spans="1:29" s="98" customFormat="1" x14ac:dyDescent="0.25">
      <c r="A2473" s="98" t="s">
        <v>42</v>
      </c>
      <c r="B2473" s="98" t="s">
        <v>238</v>
      </c>
      <c r="C2473" s="98" t="s">
        <v>301</v>
      </c>
      <c r="D2473" s="98">
        <v>2015</v>
      </c>
      <c r="E2473" s="98">
        <v>2016</v>
      </c>
      <c r="F2473" s="98" t="s">
        <v>279</v>
      </c>
      <c r="G2473" s="98" t="s">
        <v>273</v>
      </c>
      <c r="H2473" s="98" t="s">
        <v>276</v>
      </c>
      <c r="I2473" s="99">
        <f t="shared" si="96"/>
        <v>2.8534478527607364E-3</v>
      </c>
      <c r="J2473" s="99">
        <f t="shared" si="96"/>
        <v>1.1413791411042946E-3</v>
      </c>
      <c r="K2473" s="99">
        <f t="shared" si="96"/>
        <v>7.0020777096114518E-4</v>
      </c>
      <c r="L2473" s="99">
        <f t="shared" si="96"/>
        <v>4.5736114519427402E-4</v>
      </c>
      <c r="M2473" s="99">
        <f t="shared" si="96"/>
        <v>2.1572875255623724E-4</v>
      </c>
      <c r="N2473" s="99">
        <f t="shared" si="95"/>
        <v>1.3963680981595092E-5</v>
      </c>
      <c r="O2473" s="99">
        <f t="shared" si="95"/>
        <v>5.3426257668711657E-6</v>
      </c>
      <c r="P2473" s="99">
        <f t="shared" si="95"/>
        <v>1.2547075664621676E-6</v>
      </c>
      <c r="Q2473" s="99">
        <f t="shared" si="95"/>
        <v>4.1283926380368096E-7</v>
      </c>
      <c r="R2473" s="99">
        <f t="shared" si="95"/>
        <v>1.3397038854805727E-7</v>
      </c>
      <c r="S2473" s="101"/>
      <c r="T2473" s="99">
        <v>7.0500000000000003E-7</v>
      </c>
      <c r="U2473" s="99">
        <v>2.8200000000000001E-7</v>
      </c>
      <c r="V2473" s="99">
        <v>1.73E-7</v>
      </c>
      <c r="W2473" s="99">
        <v>1.1300000000000001E-7</v>
      </c>
      <c r="X2473" s="99">
        <v>5.3300000000000001E-8</v>
      </c>
      <c r="Y2473" s="99">
        <v>3.4499999999999999E-9</v>
      </c>
      <c r="Z2473" s="99">
        <v>1.32E-9</v>
      </c>
      <c r="AA2473" s="99">
        <v>3.1000000000000002E-10</v>
      </c>
      <c r="AB2473" s="99">
        <v>1.02E-10</v>
      </c>
      <c r="AC2473" s="99">
        <v>3.3100000000000001E-11</v>
      </c>
    </row>
    <row r="2474" spans="1:29" s="98" customFormat="1" x14ac:dyDescent="0.25">
      <c r="A2474" s="98" t="s">
        <v>42</v>
      </c>
      <c r="B2474" s="98" t="s">
        <v>238</v>
      </c>
      <c r="C2474" s="98" t="s">
        <v>301</v>
      </c>
      <c r="D2474" s="98">
        <v>2015</v>
      </c>
      <c r="E2474" s="98">
        <v>2016</v>
      </c>
      <c r="F2474" s="98" t="s">
        <v>279</v>
      </c>
      <c r="G2474" s="98" t="s">
        <v>277</v>
      </c>
      <c r="H2474" s="98" t="s">
        <v>274</v>
      </c>
      <c r="I2474" s="99">
        <f t="shared" si="96"/>
        <v>3.0801047034764825E-4</v>
      </c>
      <c r="J2474" s="99">
        <f t="shared" si="96"/>
        <v>1.1332842535787321E-4</v>
      </c>
      <c r="K2474" s="99">
        <f t="shared" si="96"/>
        <v>5.7473701431492842E-5</v>
      </c>
      <c r="L2474" s="99">
        <f t="shared" si="96"/>
        <v>4.4521881390593048E-5</v>
      </c>
      <c r="M2474" s="99">
        <f t="shared" si="96"/>
        <v>2.035864212678937E-5</v>
      </c>
      <c r="N2474" s="99">
        <f t="shared" si="95"/>
        <v>5.7473701431492843E-7</v>
      </c>
      <c r="O2474" s="99">
        <f t="shared" si="95"/>
        <v>3.776265030674847E-7</v>
      </c>
      <c r="P2474" s="99">
        <f t="shared" si="95"/>
        <v>7.8925153374233132E-8</v>
      </c>
      <c r="Q2474" s="99">
        <f t="shared" si="95"/>
        <v>2.4729881390593046E-8</v>
      </c>
      <c r="R2474" s="99">
        <f t="shared" si="95"/>
        <v>7.8520408997955007E-9</v>
      </c>
      <c r="S2474" s="101"/>
      <c r="T2474" s="99">
        <v>7.61E-8</v>
      </c>
      <c r="U2474" s="99">
        <v>2.7999999999999999E-8</v>
      </c>
      <c r="V2474" s="99">
        <v>1.42E-8</v>
      </c>
      <c r="W2474" s="99">
        <v>1.0999999999999999E-8</v>
      </c>
      <c r="X2474" s="99">
        <v>5.0300000000000002E-9</v>
      </c>
      <c r="Y2474" s="99">
        <v>1.42E-10</v>
      </c>
      <c r="Z2474" s="99">
        <v>9.3300000000000004E-11</v>
      </c>
      <c r="AA2474" s="99">
        <v>1.9500000000000001E-11</v>
      </c>
      <c r="AB2474" s="99">
        <v>6.1099999999999996E-12</v>
      </c>
      <c r="AC2474" s="99">
        <v>1.9399999999999998E-12</v>
      </c>
    </row>
    <row r="2475" spans="1:29" s="98" customFormat="1" x14ac:dyDescent="0.25">
      <c r="A2475" s="98" t="s">
        <v>42</v>
      </c>
      <c r="B2475" s="98" t="s">
        <v>238</v>
      </c>
      <c r="C2475" s="98" t="s">
        <v>301</v>
      </c>
      <c r="D2475" s="98">
        <v>2015</v>
      </c>
      <c r="E2475" s="98">
        <v>2016</v>
      </c>
      <c r="F2475" s="98" t="s">
        <v>279</v>
      </c>
      <c r="G2475" s="98" t="s">
        <v>277</v>
      </c>
      <c r="H2475" s="98" t="s">
        <v>275</v>
      </c>
      <c r="I2475" s="99">
        <f t="shared" si="96"/>
        <v>5.990216768916156E-4</v>
      </c>
      <c r="J2475" s="99">
        <f t="shared" si="96"/>
        <v>2.2099042944785275E-4</v>
      </c>
      <c r="K2475" s="99">
        <f t="shared" si="96"/>
        <v>1.2628024539877302E-4</v>
      </c>
      <c r="L2475" s="99">
        <f t="shared" si="96"/>
        <v>8.7829529652351738E-5</v>
      </c>
      <c r="M2475" s="99">
        <f t="shared" si="96"/>
        <v>4.0879182004089974E-5</v>
      </c>
      <c r="N2475" s="99">
        <f t="shared" si="95"/>
        <v>1.5582658486707569E-6</v>
      </c>
      <c r="O2475" s="99">
        <f t="shared" si="95"/>
        <v>8.621055214723927E-7</v>
      </c>
      <c r="P2475" s="99">
        <f t="shared" si="95"/>
        <v>1.8537292433537832E-7</v>
      </c>
      <c r="Q2475" s="99">
        <f t="shared" si="95"/>
        <v>5.9902167689161556E-8</v>
      </c>
      <c r="R2475" s="99">
        <f t="shared" si="95"/>
        <v>1.9953897750511248E-8</v>
      </c>
      <c r="S2475" s="101"/>
      <c r="T2475" s="99">
        <v>1.48E-7</v>
      </c>
      <c r="U2475" s="99">
        <v>5.4599999999999999E-8</v>
      </c>
      <c r="V2475" s="99">
        <v>3.1200000000000001E-8</v>
      </c>
      <c r="W2475" s="99">
        <v>2.1699999999999999E-8</v>
      </c>
      <c r="X2475" s="99">
        <v>1.0099999999999999E-8</v>
      </c>
      <c r="Y2475" s="99">
        <v>3.8500000000000001E-10</v>
      </c>
      <c r="Z2475" s="99">
        <v>2.1299999999999999E-10</v>
      </c>
      <c r="AA2475" s="99">
        <v>4.58E-11</v>
      </c>
      <c r="AB2475" s="99">
        <v>1.48E-11</v>
      </c>
      <c r="AC2475" s="99">
        <v>4.9300000000000002E-12</v>
      </c>
    </row>
    <row r="2476" spans="1:29" s="98" customFormat="1" x14ac:dyDescent="0.25">
      <c r="A2476" s="98" t="s">
        <v>42</v>
      </c>
      <c r="B2476" s="98" t="s">
        <v>238</v>
      </c>
      <c r="C2476" s="98" t="s">
        <v>301</v>
      </c>
      <c r="D2476" s="98">
        <v>2015</v>
      </c>
      <c r="E2476" s="98">
        <v>2016</v>
      </c>
      <c r="F2476" s="98" t="s">
        <v>279</v>
      </c>
      <c r="G2476" s="98" t="s">
        <v>277</v>
      </c>
      <c r="H2476" s="98" t="s">
        <v>276</v>
      </c>
      <c r="I2476" s="99">
        <f t="shared" si="96"/>
        <v>9.5114928425357877E-4</v>
      </c>
      <c r="J2476" s="99">
        <f t="shared" si="96"/>
        <v>3.7722175869120655E-4</v>
      </c>
      <c r="K2476" s="99">
        <f t="shared" si="96"/>
        <v>2.6591705521472392E-4</v>
      </c>
      <c r="L2476" s="99">
        <f t="shared" si="96"/>
        <v>1.5582658486707569E-4</v>
      </c>
      <c r="M2476" s="99">
        <f t="shared" si="96"/>
        <v>7.487770961145195E-5</v>
      </c>
      <c r="N2476" s="99">
        <f t="shared" si="95"/>
        <v>8.3782085889570557E-6</v>
      </c>
      <c r="O2476" s="99">
        <f t="shared" si="95"/>
        <v>1.7606380368098158E-6</v>
      </c>
      <c r="P2476" s="99">
        <f t="shared" si="95"/>
        <v>3.8450715746421265E-7</v>
      </c>
      <c r="Q2476" s="99">
        <f t="shared" si="95"/>
        <v>1.2182805725971369E-7</v>
      </c>
      <c r="R2476" s="99">
        <f t="shared" si="95"/>
        <v>3.8814985685071578E-8</v>
      </c>
      <c r="S2476" s="101"/>
      <c r="T2476" s="99">
        <v>2.35E-7</v>
      </c>
      <c r="U2476" s="99">
        <v>9.3200000000000001E-8</v>
      </c>
      <c r="V2476" s="99">
        <v>6.5699999999999999E-8</v>
      </c>
      <c r="W2476" s="99">
        <v>3.8500000000000001E-8</v>
      </c>
      <c r="X2476" s="99">
        <v>1.85E-8</v>
      </c>
      <c r="Y2476" s="99">
        <v>2.0700000000000001E-9</v>
      </c>
      <c r="Z2476" s="99">
        <v>4.35E-10</v>
      </c>
      <c r="AA2476" s="99">
        <v>9.4999999999999995E-11</v>
      </c>
      <c r="AB2476" s="99">
        <v>3.0099999999999998E-11</v>
      </c>
      <c r="AC2476" s="99">
        <v>9.5899999999999993E-12</v>
      </c>
    </row>
    <row r="2477" spans="1:29" s="98" customFormat="1" x14ac:dyDescent="0.25">
      <c r="A2477" s="98" t="s">
        <v>42</v>
      </c>
      <c r="B2477" s="98" t="s">
        <v>238</v>
      </c>
      <c r="C2477" s="98" t="s">
        <v>301</v>
      </c>
      <c r="D2477" s="98">
        <v>2015</v>
      </c>
      <c r="E2477" s="98">
        <v>2016</v>
      </c>
      <c r="F2477" s="98" t="s">
        <v>279</v>
      </c>
      <c r="G2477" s="98" t="s">
        <v>278</v>
      </c>
      <c r="H2477" s="98" t="s">
        <v>274</v>
      </c>
      <c r="I2477" s="99">
        <f t="shared" si="96"/>
        <v>1.3031212207015869E-4</v>
      </c>
      <c r="J2477" s="99">
        <f t="shared" si="96"/>
        <v>4.7946641497561558E-5</v>
      </c>
      <c r="K2477" s="99">
        <f t="shared" si="96"/>
        <v>2.4315796759477751E-5</v>
      </c>
      <c r="L2477" s="99">
        <f t="shared" si="96"/>
        <v>1.8836180588327814E-5</v>
      </c>
      <c r="M2477" s="99">
        <f t="shared" si="96"/>
        <v>8.6132716690262578E-6</v>
      </c>
      <c r="N2477" s="99">
        <f t="shared" si="95"/>
        <v>2.4315796759477748E-7</v>
      </c>
      <c r="O2477" s="99">
        <f t="shared" si="95"/>
        <v>1.5976505899008956E-7</v>
      </c>
      <c r="P2477" s="99">
        <f t="shared" si="95"/>
        <v>3.3391411042944788E-8</v>
      </c>
      <c r="Q2477" s="99">
        <f t="shared" si="95"/>
        <v>1.0462642126789367E-8</v>
      </c>
      <c r="R2477" s="99">
        <f t="shared" si="95"/>
        <v>3.3220173037596356E-9</v>
      </c>
      <c r="S2477" s="101"/>
      <c r="T2477" s="99">
        <v>3.2196153846153798E-8</v>
      </c>
      <c r="U2477" s="99">
        <v>1.18461538461538E-8</v>
      </c>
      <c r="V2477" s="99">
        <v>6.0076923076923101E-9</v>
      </c>
      <c r="W2477" s="99">
        <v>4.6538461538461504E-9</v>
      </c>
      <c r="X2477" s="99">
        <v>2.1280769230769199E-9</v>
      </c>
      <c r="Y2477" s="99">
        <v>6.0076923076923094E-11</v>
      </c>
      <c r="Z2477" s="99">
        <v>3.9473076923076901E-11</v>
      </c>
      <c r="AA2477" s="99">
        <v>8.2500000000000006E-12</v>
      </c>
      <c r="AB2477" s="99">
        <v>2.585E-12</v>
      </c>
      <c r="AC2477" s="99">
        <v>8.2076923076923096E-13</v>
      </c>
    </row>
    <row r="2478" spans="1:29" s="98" customFormat="1" x14ac:dyDescent="0.25">
      <c r="A2478" s="98" t="s">
        <v>42</v>
      </c>
      <c r="B2478" s="98" t="s">
        <v>238</v>
      </c>
      <c r="C2478" s="98" t="s">
        <v>301</v>
      </c>
      <c r="D2478" s="98">
        <v>2015</v>
      </c>
      <c r="E2478" s="98">
        <v>2016</v>
      </c>
      <c r="F2478" s="98" t="s">
        <v>279</v>
      </c>
      <c r="G2478" s="98" t="s">
        <v>278</v>
      </c>
      <c r="H2478" s="98" t="s">
        <v>275</v>
      </c>
      <c r="I2478" s="99">
        <f t="shared" si="96"/>
        <v>2.5343224791568342E-4</v>
      </c>
      <c r="J2478" s="99">
        <f t="shared" si="96"/>
        <v>9.3495950920245404E-5</v>
      </c>
      <c r="K2478" s="99">
        <f t="shared" si="96"/>
        <v>5.3426257668711657E-5</v>
      </c>
      <c r="L2478" s="99">
        <f t="shared" si="96"/>
        <v>3.7158647160610351E-5</v>
      </c>
      <c r="M2478" s="99">
        <f t="shared" si="96"/>
        <v>1.7295038540191901E-5</v>
      </c>
      <c r="N2478" s="99">
        <f t="shared" ref="N2478:R2528" si="97">1000*98.96*Y2478/24.45</f>
        <v>6.592663205914724E-7</v>
      </c>
      <c r="O2478" s="99">
        <f t="shared" si="97"/>
        <v>3.6473695139216606E-7</v>
      </c>
      <c r="P2478" s="99">
        <f t="shared" si="97"/>
        <v>7.8427006449583238E-8</v>
      </c>
      <c r="Q2478" s="99">
        <f t="shared" si="97"/>
        <v>2.5343224791568342E-8</v>
      </c>
      <c r="R2478" s="99">
        <f t="shared" si="97"/>
        <v>8.4420336636778338E-9</v>
      </c>
      <c r="S2478" s="101"/>
      <c r="T2478" s="99">
        <v>6.2615384615384602E-8</v>
      </c>
      <c r="U2478" s="99">
        <v>2.3099999999999998E-8</v>
      </c>
      <c r="V2478" s="99">
        <v>1.3200000000000001E-8</v>
      </c>
      <c r="W2478" s="99">
        <v>9.18076923076923E-9</v>
      </c>
      <c r="X2478" s="99">
        <v>4.2730769230769198E-9</v>
      </c>
      <c r="Y2478" s="99">
        <v>1.6288461538461499E-10</v>
      </c>
      <c r="Z2478" s="99">
        <v>9.0115384615384602E-11</v>
      </c>
      <c r="AA2478" s="99">
        <v>1.9376923076923102E-11</v>
      </c>
      <c r="AB2478" s="99">
        <v>6.2615384615384602E-12</v>
      </c>
      <c r="AC2478" s="99">
        <v>2.08576923076923E-12</v>
      </c>
    </row>
    <row r="2479" spans="1:29" s="98" customFormat="1" x14ac:dyDescent="0.25">
      <c r="A2479" s="98" t="s">
        <v>42</v>
      </c>
      <c r="B2479" s="98" t="s">
        <v>238</v>
      </c>
      <c r="C2479" s="98" t="s">
        <v>301</v>
      </c>
      <c r="D2479" s="98">
        <v>2015</v>
      </c>
      <c r="E2479" s="98">
        <v>2016</v>
      </c>
      <c r="F2479" s="98" t="s">
        <v>279</v>
      </c>
      <c r="G2479" s="98" t="s">
        <v>278</v>
      </c>
      <c r="H2479" s="98" t="s">
        <v>276</v>
      </c>
      <c r="I2479" s="99">
        <f t="shared" ref="I2479:M2529" si="98">1000*98.96*T2479/24.45</f>
        <v>4.0240931256882174E-4</v>
      </c>
      <c r="J2479" s="99">
        <f t="shared" si="98"/>
        <v>1.5959382098474113E-4</v>
      </c>
      <c r="K2479" s="99">
        <f t="shared" si="98"/>
        <v>1.1250336951392146E-4</v>
      </c>
      <c r="L2479" s="99">
        <f t="shared" si="98"/>
        <v>6.5926632059147241E-5</v>
      </c>
      <c r="M2479" s="99">
        <f t="shared" si="98"/>
        <v>3.1679030989460455E-5</v>
      </c>
      <c r="N2479" s="99">
        <f t="shared" si="97"/>
        <v>3.5446267107126012E-6</v>
      </c>
      <c r="O2479" s="99">
        <f t="shared" si="97"/>
        <v>7.4488532326569324E-7</v>
      </c>
      <c r="P2479" s="99">
        <f t="shared" si="97"/>
        <v>1.6267610508101309E-7</v>
      </c>
      <c r="Q2479" s="99">
        <f t="shared" si="97"/>
        <v>5.1542639609878937E-8</v>
      </c>
      <c r="R2479" s="99">
        <f t="shared" si="97"/>
        <v>1.6421724712914886E-8</v>
      </c>
      <c r="S2479" s="101"/>
      <c r="T2479" s="99">
        <v>9.9423076923076906E-8</v>
      </c>
      <c r="U2479" s="99">
        <v>3.9430769230769203E-8</v>
      </c>
      <c r="V2479" s="99">
        <v>2.7796153846153799E-8</v>
      </c>
      <c r="W2479" s="99">
        <v>1.62884615384615E-8</v>
      </c>
      <c r="X2479" s="99">
        <v>7.8269230769230802E-9</v>
      </c>
      <c r="Y2479" s="99">
        <v>8.7576923076923097E-10</v>
      </c>
      <c r="Z2479" s="99">
        <v>1.8403846153846201E-10</v>
      </c>
      <c r="AA2479" s="99">
        <v>4.0192307692307702E-11</v>
      </c>
      <c r="AB2479" s="99">
        <v>1.27346153846154E-11</v>
      </c>
      <c r="AC2479" s="99">
        <v>4.0573076923076897E-12</v>
      </c>
    </row>
    <row r="2480" spans="1:29" s="98" customFormat="1" x14ac:dyDescent="0.25">
      <c r="A2480" s="98" t="s">
        <v>42</v>
      </c>
      <c r="B2480" s="98" t="s">
        <v>238</v>
      </c>
      <c r="C2480" s="98" t="s">
        <v>301</v>
      </c>
      <c r="D2480" s="98">
        <v>2015</v>
      </c>
      <c r="E2480" s="98">
        <v>2016</v>
      </c>
      <c r="F2480" s="98" t="s">
        <v>280</v>
      </c>
      <c r="G2480" s="98" t="s">
        <v>273</v>
      </c>
      <c r="H2480" s="98" t="s">
        <v>274</v>
      </c>
      <c r="I2480" s="99">
        <f t="shared" si="98"/>
        <v>0</v>
      </c>
      <c r="J2480" s="99">
        <f t="shared" si="98"/>
        <v>0</v>
      </c>
      <c r="K2480" s="99">
        <f t="shared" si="98"/>
        <v>0</v>
      </c>
      <c r="L2480" s="99">
        <f t="shared" si="98"/>
        <v>0</v>
      </c>
      <c r="M2480" s="99">
        <f t="shared" si="98"/>
        <v>0</v>
      </c>
      <c r="N2480" s="99">
        <f t="shared" si="97"/>
        <v>0</v>
      </c>
      <c r="O2480" s="99">
        <f t="shared" si="97"/>
        <v>0</v>
      </c>
      <c r="P2480" s="99">
        <f t="shared" si="97"/>
        <v>0</v>
      </c>
      <c r="Q2480" s="99">
        <f t="shared" si="97"/>
        <v>0</v>
      </c>
      <c r="R2480" s="99">
        <f t="shared" si="97"/>
        <v>0</v>
      </c>
      <c r="S2480" s="101"/>
      <c r="T2480" s="99">
        <v>0</v>
      </c>
      <c r="U2480" s="99">
        <v>0</v>
      </c>
      <c r="V2480" s="99">
        <v>0</v>
      </c>
      <c r="W2480" s="99">
        <v>0</v>
      </c>
      <c r="X2480" s="99">
        <v>0</v>
      </c>
      <c r="Y2480" s="99">
        <v>0</v>
      </c>
      <c r="Z2480" s="99">
        <v>0</v>
      </c>
      <c r="AA2480" s="99">
        <v>0</v>
      </c>
      <c r="AB2480" s="99">
        <v>0</v>
      </c>
      <c r="AC2480" s="99">
        <v>0</v>
      </c>
    </row>
    <row r="2481" spans="1:29" s="98" customFormat="1" x14ac:dyDescent="0.25">
      <c r="A2481" s="98" t="s">
        <v>42</v>
      </c>
      <c r="B2481" s="98" t="s">
        <v>238</v>
      </c>
      <c r="C2481" s="98" t="s">
        <v>301</v>
      </c>
      <c r="D2481" s="98">
        <v>2015</v>
      </c>
      <c r="E2481" s="98">
        <v>2016</v>
      </c>
      <c r="F2481" s="98" t="s">
        <v>280</v>
      </c>
      <c r="G2481" s="98" t="s">
        <v>273</v>
      </c>
      <c r="H2481" s="98" t="s">
        <v>275</v>
      </c>
      <c r="I2481" s="99">
        <f t="shared" si="98"/>
        <v>1.3558936605316973E-14</v>
      </c>
      <c r="J2481" s="99">
        <f t="shared" si="98"/>
        <v>2.0682437627811864E-9</v>
      </c>
      <c r="K2481" s="99">
        <f t="shared" si="98"/>
        <v>1.6715942740286302E-8</v>
      </c>
      <c r="L2481" s="99">
        <f t="shared" si="98"/>
        <v>6.1116400817995915E-8</v>
      </c>
      <c r="M2481" s="99">
        <f t="shared" si="98"/>
        <v>1.5744556237218817E-7</v>
      </c>
      <c r="N2481" s="99">
        <f t="shared" si="97"/>
        <v>3.1003419222903881E-8</v>
      </c>
      <c r="O2481" s="99">
        <f t="shared" si="97"/>
        <v>1.8456343558282208E-8</v>
      </c>
      <c r="P2481" s="99">
        <f t="shared" si="97"/>
        <v>6.7592310838445807E-9</v>
      </c>
      <c r="Q2481" s="99">
        <f t="shared" si="97"/>
        <v>3.7560278118609408E-9</v>
      </c>
      <c r="R2481" s="99">
        <f t="shared" si="97"/>
        <v>2.1006233128834356E-9</v>
      </c>
      <c r="S2481" s="101"/>
      <c r="T2481" s="99">
        <v>3.3499999999999999E-18</v>
      </c>
      <c r="U2481" s="99">
        <v>5.1100000000000004E-13</v>
      </c>
      <c r="V2481" s="99">
        <v>4.1300000000000004E-12</v>
      </c>
      <c r="W2481" s="99">
        <v>1.5100000000000001E-11</v>
      </c>
      <c r="X2481" s="99">
        <v>3.8900000000000003E-11</v>
      </c>
      <c r="Y2481" s="99">
        <v>7.6599999999999993E-12</v>
      </c>
      <c r="Z2481" s="99">
        <v>4.56E-12</v>
      </c>
      <c r="AA2481" s="99">
        <v>1.67E-12</v>
      </c>
      <c r="AB2481" s="99">
        <v>9.2800000000000008E-13</v>
      </c>
      <c r="AC2481" s="99">
        <v>5.1900000000000001E-13</v>
      </c>
    </row>
    <row r="2482" spans="1:29" s="98" customFormat="1" x14ac:dyDescent="0.25">
      <c r="A2482" s="98" t="s">
        <v>42</v>
      </c>
      <c r="B2482" s="98" t="s">
        <v>238</v>
      </c>
      <c r="C2482" s="98" t="s">
        <v>301</v>
      </c>
      <c r="D2482" s="98">
        <v>2015</v>
      </c>
      <c r="E2482" s="98">
        <v>2016</v>
      </c>
      <c r="F2482" s="98" t="s">
        <v>280</v>
      </c>
      <c r="G2482" s="98" t="s">
        <v>273</v>
      </c>
      <c r="H2482" s="98" t="s">
        <v>276</v>
      </c>
      <c r="I2482" s="99">
        <f t="shared" si="98"/>
        <v>5.383100204498977E-10</v>
      </c>
      <c r="J2482" s="99">
        <f t="shared" si="98"/>
        <v>3.3755680981595095E-7</v>
      </c>
      <c r="K2482" s="99">
        <f t="shared" si="98"/>
        <v>2.0520539877300614E-6</v>
      </c>
      <c r="L2482" s="99">
        <f t="shared" si="98"/>
        <v>3.9826846625766868E-6</v>
      </c>
      <c r="M2482" s="99">
        <f t="shared" si="98"/>
        <v>8.8234274028629861E-6</v>
      </c>
      <c r="N2482" s="99">
        <f t="shared" si="97"/>
        <v>2.7805938650306751E-6</v>
      </c>
      <c r="O2482" s="99">
        <f t="shared" si="97"/>
        <v>1.695878936605317E-6</v>
      </c>
      <c r="P2482" s="99">
        <f t="shared" si="97"/>
        <v>7.0020777096114523E-7</v>
      </c>
      <c r="Q2482" s="99">
        <f t="shared" si="97"/>
        <v>3.5050862985685078E-7</v>
      </c>
      <c r="R2482" s="99">
        <f t="shared" si="97"/>
        <v>1.4854118609406954E-7</v>
      </c>
      <c r="S2482" s="101"/>
      <c r="T2482" s="99">
        <v>1.3299999999999999E-13</v>
      </c>
      <c r="U2482" s="99">
        <v>8.3400000000000004E-11</v>
      </c>
      <c r="V2482" s="99">
        <v>5.0700000000000001E-10</v>
      </c>
      <c r="W2482" s="99">
        <v>9.8399999999999991E-10</v>
      </c>
      <c r="X2482" s="99">
        <v>2.1799999999999999E-9</v>
      </c>
      <c r="Y2482" s="99">
        <v>6.8700000000000001E-10</v>
      </c>
      <c r="Z2482" s="99">
        <v>4.19E-10</v>
      </c>
      <c r="AA2482" s="99">
        <v>1.73E-10</v>
      </c>
      <c r="AB2482" s="99">
        <v>8.6600000000000003E-11</v>
      </c>
      <c r="AC2482" s="99">
        <v>3.67E-11</v>
      </c>
    </row>
    <row r="2483" spans="1:29" s="98" customFormat="1" x14ac:dyDescent="0.25">
      <c r="A2483" s="98" t="s">
        <v>42</v>
      </c>
      <c r="B2483" s="98" t="s">
        <v>238</v>
      </c>
      <c r="C2483" s="98" t="s">
        <v>301</v>
      </c>
      <c r="D2483" s="98">
        <v>2015</v>
      </c>
      <c r="E2483" s="98">
        <v>2016</v>
      </c>
      <c r="F2483" s="98" t="s">
        <v>280</v>
      </c>
      <c r="G2483" s="98" t="s">
        <v>277</v>
      </c>
      <c r="H2483" s="98" t="s">
        <v>274</v>
      </c>
      <c r="I2483" s="99">
        <f t="shared" si="98"/>
        <v>2.9222543967280161E-10</v>
      </c>
      <c r="J2483" s="99">
        <f t="shared" si="98"/>
        <v>3.9017357873210635E-8</v>
      </c>
      <c r="K2483" s="99">
        <f t="shared" si="98"/>
        <v>9.2281717791411044E-8</v>
      </c>
      <c r="L2483" s="99">
        <f t="shared" si="98"/>
        <v>3.8086445807770962E-7</v>
      </c>
      <c r="M2483" s="99">
        <f t="shared" si="98"/>
        <v>8.0139386503067482E-7</v>
      </c>
      <c r="N2483" s="99">
        <f t="shared" si="97"/>
        <v>1.8861087934560326E-7</v>
      </c>
      <c r="O2483" s="99">
        <f t="shared" si="97"/>
        <v>1.5299337423312883E-7</v>
      </c>
      <c r="P2483" s="99">
        <f t="shared" si="97"/>
        <v>6.2330633946830259E-8</v>
      </c>
      <c r="Q2483" s="99">
        <f t="shared" si="97"/>
        <v>2.7765464212678938E-8</v>
      </c>
      <c r="R2483" s="99">
        <f t="shared" si="97"/>
        <v>1.149474028629857E-8</v>
      </c>
      <c r="S2483" s="101"/>
      <c r="T2483" s="99">
        <v>7.2199999999999998E-14</v>
      </c>
      <c r="U2483" s="99">
        <v>9.6400000000000001E-12</v>
      </c>
      <c r="V2483" s="99">
        <v>2.2800000000000001E-11</v>
      </c>
      <c r="W2483" s="99">
        <v>9.4100000000000003E-11</v>
      </c>
      <c r="X2483" s="99">
        <v>1.9799999999999999E-10</v>
      </c>
      <c r="Y2483" s="99">
        <v>4.6599999999999999E-11</v>
      </c>
      <c r="Z2483" s="99">
        <v>3.7800000000000001E-11</v>
      </c>
      <c r="AA2483" s="99">
        <v>1.54E-11</v>
      </c>
      <c r="AB2483" s="99">
        <v>6.8600000000000003E-12</v>
      </c>
      <c r="AC2483" s="99">
        <v>2.84E-12</v>
      </c>
    </row>
    <row r="2484" spans="1:29" s="98" customFormat="1" x14ac:dyDescent="0.25">
      <c r="A2484" s="98" t="s">
        <v>42</v>
      </c>
      <c r="B2484" s="98" t="s">
        <v>238</v>
      </c>
      <c r="C2484" s="98" t="s">
        <v>301</v>
      </c>
      <c r="D2484" s="98">
        <v>2015</v>
      </c>
      <c r="E2484" s="98">
        <v>2016</v>
      </c>
      <c r="F2484" s="98" t="s">
        <v>280</v>
      </c>
      <c r="G2484" s="98" t="s">
        <v>277</v>
      </c>
      <c r="H2484" s="98" t="s">
        <v>275</v>
      </c>
      <c r="I2484" s="99">
        <f t="shared" si="98"/>
        <v>3.7276957055214724E-10</v>
      </c>
      <c r="J2484" s="99">
        <f t="shared" si="98"/>
        <v>5.8687934560327198E-8</v>
      </c>
      <c r="K2484" s="99">
        <f t="shared" si="98"/>
        <v>2.9748711656441719E-7</v>
      </c>
      <c r="L2484" s="99">
        <f t="shared" si="98"/>
        <v>5.7878445807770958E-7</v>
      </c>
      <c r="M2484" s="99">
        <f t="shared" si="98"/>
        <v>1.2708973415132926E-6</v>
      </c>
      <c r="N2484" s="99">
        <f t="shared" si="97"/>
        <v>3.7681701431492841E-7</v>
      </c>
      <c r="O2484" s="99">
        <f t="shared" si="97"/>
        <v>2.1815721881390595E-7</v>
      </c>
      <c r="P2484" s="99">
        <f t="shared" si="97"/>
        <v>9.551967280163599E-8</v>
      </c>
      <c r="Q2484" s="99">
        <f t="shared" si="97"/>
        <v>4.9378813905930468E-8</v>
      </c>
      <c r="R2484" s="99">
        <f t="shared" si="97"/>
        <v>2.3515648261758688E-8</v>
      </c>
      <c r="S2484" s="101"/>
      <c r="T2484" s="99">
        <v>9.2099999999999994E-14</v>
      </c>
      <c r="U2484" s="99">
        <v>1.45E-11</v>
      </c>
      <c r="V2484" s="99">
        <v>7.3500000000000005E-11</v>
      </c>
      <c r="W2484" s="99">
        <v>1.43E-10</v>
      </c>
      <c r="X2484" s="99">
        <v>3.14E-10</v>
      </c>
      <c r="Y2484" s="99">
        <v>9.3099999999999994E-11</v>
      </c>
      <c r="Z2484" s="99">
        <v>5.3900000000000003E-11</v>
      </c>
      <c r="AA2484" s="99">
        <v>2.3600000000000001E-11</v>
      </c>
      <c r="AB2484" s="99">
        <v>1.2200000000000001E-11</v>
      </c>
      <c r="AC2484" s="99">
        <v>5.8099999999999997E-12</v>
      </c>
    </row>
    <row r="2485" spans="1:29" s="98" customFormat="1" x14ac:dyDescent="0.25">
      <c r="A2485" s="98" t="s">
        <v>42</v>
      </c>
      <c r="B2485" s="98" t="s">
        <v>238</v>
      </c>
      <c r="C2485" s="98" t="s">
        <v>301</v>
      </c>
      <c r="D2485" s="98">
        <v>2015</v>
      </c>
      <c r="E2485" s="98">
        <v>2016</v>
      </c>
      <c r="F2485" s="98" t="s">
        <v>280</v>
      </c>
      <c r="G2485" s="98" t="s">
        <v>277</v>
      </c>
      <c r="H2485" s="98" t="s">
        <v>276</v>
      </c>
      <c r="I2485" s="99">
        <f t="shared" si="98"/>
        <v>4.6545603271983635E-10</v>
      </c>
      <c r="J2485" s="99">
        <f t="shared" si="98"/>
        <v>9.3495950920245402E-8</v>
      </c>
      <c r="K2485" s="99">
        <f t="shared" si="98"/>
        <v>1.1454265848670758E-6</v>
      </c>
      <c r="L2485" s="99">
        <f t="shared" si="98"/>
        <v>1.6351672801635993E-6</v>
      </c>
      <c r="M2485" s="99">
        <f t="shared" si="98"/>
        <v>3.2986666666666669E-6</v>
      </c>
      <c r="N2485" s="99">
        <f t="shared" si="97"/>
        <v>1.2749447852760737E-6</v>
      </c>
      <c r="O2485" s="99">
        <f t="shared" si="97"/>
        <v>5.018830265848671E-7</v>
      </c>
      <c r="P2485" s="99">
        <f t="shared" si="97"/>
        <v>1.9387255623721881E-7</v>
      </c>
      <c r="Q2485" s="99">
        <f t="shared" si="97"/>
        <v>9.4305439672801632E-8</v>
      </c>
      <c r="R2485" s="99">
        <f t="shared" si="97"/>
        <v>4.3712392638036813E-8</v>
      </c>
      <c r="S2485" s="101"/>
      <c r="T2485" s="99">
        <v>1.1499999999999999E-13</v>
      </c>
      <c r="U2485" s="99">
        <v>2.31E-11</v>
      </c>
      <c r="V2485" s="99">
        <v>2.8300000000000001E-10</v>
      </c>
      <c r="W2485" s="99">
        <v>4.04E-10</v>
      </c>
      <c r="X2485" s="99">
        <v>8.1499999999999998E-10</v>
      </c>
      <c r="Y2485" s="99">
        <v>3.15E-10</v>
      </c>
      <c r="Z2485" s="99">
        <v>1.2400000000000001E-10</v>
      </c>
      <c r="AA2485" s="99">
        <v>4.7899999999999997E-11</v>
      </c>
      <c r="AB2485" s="99">
        <v>2.33E-11</v>
      </c>
      <c r="AC2485" s="99">
        <v>1.0799999999999999E-11</v>
      </c>
    </row>
    <row r="2486" spans="1:29" s="98" customFormat="1" x14ac:dyDescent="0.25">
      <c r="A2486" s="98" t="s">
        <v>42</v>
      </c>
      <c r="B2486" s="98" t="s">
        <v>238</v>
      </c>
      <c r="C2486" s="98" t="s">
        <v>301</v>
      </c>
      <c r="D2486" s="98">
        <v>2015</v>
      </c>
      <c r="E2486" s="98">
        <v>2016</v>
      </c>
      <c r="F2486" s="98" t="s">
        <v>280</v>
      </c>
      <c r="G2486" s="98" t="s">
        <v>278</v>
      </c>
      <c r="H2486" s="98" t="s">
        <v>274</v>
      </c>
      <c r="I2486" s="99">
        <f t="shared" si="98"/>
        <v>1.2363383986156973E-10</v>
      </c>
      <c r="J2486" s="99">
        <f t="shared" si="98"/>
        <v>1.6507343715589121E-8</v>
      </c>
      <c r="K2486" s="99">
        <f t="shared" si="98"/>
        <v>3.9042265219443157E-8</v>
      </c>
      <c r="L2486" s="99">
        <f t="shared" si="98"/>
        <v>1.6113496303287731E-7</v>
      </c>
      <c r="M2486" s="99">
        <f t="shared" si="98"/>
        <v>3.3905125058990105E-7</v>
      </c>
      <c r="N2486" s="99">
        <f t="shared" si="97"/>
        <v>7.9796910492370539E-8</v>
      </c>
      <c r="O2486" s="99">
        <f t="shared" si="97"/>
        <v>6.4727966021708387E-8</v>
      </c>
      <c r="P2486" s="99">
        <f t="shared" si="97"/>
        <v>2.637065282365898E-8</v>
      </c>
      <c r="Q2486" s="99">
        <f t="shared" si="97"/>
        <v>1.1746927166902619E-8</v>
      </c>
      <c r="R2486" s="99">
        <f t="shared" si="97"/>
        <v>4.8631593518955421E-9</v>
      </c>
      <c r="S2486" s="101"/>
      <c r="T2486" s="99">
        <v>3.0546153846153801E-14</v>
      </c>
      <c r="U2486" s="99">
        <v>4.0784615384615398E-12</v>
      </c>
      <c r="V2486" s="99">
        <v>9.6461538461538507E-12</v>
      </c>
      <c r="W2486" s="99">
        <v>3.9811538461538501E-11</v>
      </c>
      <c r="X2486" s="99">
        <v>8.3769230769230801E-11</v>
      </c>
      <c r="Y2486" s="99">
        <v>1.9715384615384599E-11</v>
      </c>
      <c r="Z2486" s="99">
        <v>1.5992307692307701E-11</v>
      </c>
      <c r="AA2486" s="99">
        <v>6.5153846153846202E-12</v>
      </c>
      <c r="AB2486" s="99">
        <v>2.9023076923076899E-12</v>
      </c>
      <c r="AC2486" s="99">
        <v>1.20153846153846E-12</v>
      </c>
    </row>
    <row r="2487" spans="1:29" s="98" customFormat="1" x14ac:dyDescent="0.25">
      <c r="A2487" s="98" t="s">
        <v>42</v>
      </c>
      <c r="B2487" s="98" t="s">
        <v>238</v>
      </c>
      <c r="C2487" s="98" t="s">
        <v>301</v>
      </c>
      <c r="D2487" s="98">
        <v>2015</v>
      </c>
      <c r="E2487" s="98">
        <v>2016</v>
      </c>
      <c r="F2487" s="98" t="s">
        <v>280</v>
      </c>
      <c r="G2487" s="98" t="s">
        <v>278</v>
      </c>
      <c r="H2487" s="98" t="s">
        <v>275</v>
      </c>
      <c r="I2487" s="99">
        <f t="shared" si="98"/>
        <v>1.5771020292590841E-10</v>
      </c>
      <c r="J2487" s="99">
        <f t="shared" si="98"/>
        <v>2.4829510775523028E-8</v>
      </c>
      <c r="K2487" s="99">
        <f t="shared" si="98"/>
        <v>1.2585993393109939E-7</v>
      </c>
      <c r="L2487" s="99">
        <f t="shared" si="98"/>
        <v>2.4487034764826177E-7</v>
      </c>
      <c r="M2487" s="99">
        <f t="shared" si="98"/>
        <v>5.3768733679408594E-7</v>
      </c>
      <c r="N2487" s="99">
        <f t="shared" si="97"/>
        <v>1.5942258297939265E-7</v>
      </c>
      <c r="O2487" s="99">
        <f t="shared" si="97"/>
        <v>9.2297284882806544E-8</v>
      </c>
      <c r="P2487" s="99">
        <f t="shared" si="97"/>
        <v>4.041216926223063E-8</v>
      </c>
      <c r="Q2487" s="99">
        <f t="shared" si="97"/>
        <v>2.0891036652509041E-8</v>
      </c>
      <c r="R2487" s="99">
        <f t="shared" si="97"/>
        <v>9.9489281107440493E-9</v>
      </c>
      <c r="S2487" s="101"/>
      <c r="T2487" s="99">
        <v>3.89653846153846E-14</v>
      </c>
      <c r="U2487" s="99">
        <v>6.1346153846153802E-12</v>
      </c>
      <c r="V2487" s="99">
        <v>3.10961538461538E-11</v>
      </c>
      <c r="W2487" s="99">
        <v>6.0499999999999998E-11</v>
      </c>
      <c r="X2487" s="99">
        <v>1.32846153846154E-10</v>
      </c>
      <c r="Y2487" s="99">
        <v>3.9388461538461501E-11</v>
      </c>
      <c r="Z2487" s="99">
        <v>2.2803846153846199E-11</v>
      </c>
      <c r="AA2487" s="99">
        <v>9.9846153846153899E-12</v>
      </c>
      <c r="AB2487" s="99">
        <v>5.1615384615384596E-12</v>
      </c>
      <c r="AC2487" s="99">
        <v>2.45807692307692E-12</v>
      </c>
    </row>
    <row r="2488" spans="1:29" s="98" customFormat="1" x14ac:dyDescent="0.25">
      <c r="A2488" s="98" t="s">
        <v>42</v>
      </c>
      <c r="B2488" s="98" t="s">
        <v>238</v>
      </c>
      <c r="C2488" s="98" t="s">
        <v>301</v>
      </c>
      <c r="D2488" s="98">
        <v>2015</v>
      </c>
      <c r="E2488" s="98">
        <v>2016</v>
      </c>
      <c r="F2488" s="98" t="s">
        <v>280</v>
      </c>
      <c r="G2488" s="98" t="s">
        <v>278</v>
      </c>
      <c r="H2488" s="98" t="s">
        <v>276</v>
      </c>
      <c r="I2488" s="99">
        <f t="shared" si="98"/>
        <v>1.9692370615069981E-10</v>
      </c>
      <c r="J2488" s="99">
        <f t="shared" si="98"/>
        <v>3.9555979235488431E-8</v>
      </c>
      <c r="K2488" s="99">
        <f t="shared" si="98"/>
        <v>4.8460355513606956E-7</v>
      </c>
      <c r="L2488" s="99">
        <f t="shared" si="98"/>
        <v>6.9180154160767707E-7</v>
      </c>
      <c r="M2488" s="99">
        <f t="shared" si="98"/>
        <v>1.3955897435897422E-6</v>
      </c>
      <c r="N2488" s="99">
        <f t="shared" si="97"/>
        <v>5.393997168475706E-7</v>
      </c>
      <c r="O2488" s="99">
        <f t="shared" si="97"/>
        <v>2.1233512663205928E-7</v>
      </c>
      <c r="P2488" s="99">
        <f t="shared" si="97"/>
        <v>8.2023004561900197E-8</v>
      </c>
      <c r="Q2488" s="99">
        <f t="shared" si="97"/>
        <v>3.9898455246185322E-8</v>
      </c>
      <c r="R2488" s="99">
        <f t="shared" si="97"/>
        <v>1.8493704577630963E-8</v>
      </c>
      <c r="S2488" s="101"/>
      <c r="T2488" s="99">
        <v>4.8653846153846098E-14</v>
      </c>
      <c r="U2488" s="99">
        <v>9.7730769230769202E-12</v>
      </c>
      <c r="V2488" s="99">
        <v>1.19730769230769E-10</v>
      </c>
      <c r="W2488" s="99">
        <v>1.7092307692307701E-10</v>
      </c>
      <c r="X2488" s="99">
        <v>3.4480769230769202E-10</v>
      </c>
      <c r="Y2488" s="99">
        <v>1.33269230769231E-10</v>
      </c>
      <c r="Z2488" s="99">
        <v>5.2461538461538498E-11</v>
      </c>
      <c r="AA2488" s="99">
        <v>2.0265384615384599E-11</v>
      </c>
      <c r="AB2488" s="99">
        <v>9.8576923076923107E-12</v>
      </c>
      <c r="AC2488" s="99">
        <v>4.5692307692307702E-12</v>
      </c>
    </row>
    <row r="2489" spans="1:29" s="98" customFormat="1" x14ac:dyDescent="0.25">
      <c r="A2489" s="98" t="s">
        <v>42</v>
      </c>
      <c r="B2489" s="98" t="s">
        <v>238</v>
      </c>
      <c r="C2489" s="98" t="s">
        <v>301</v>
      </c>
      <c r="D2489" s="98">
        <v>2016</v>
      </c>
      <c r="E2489" s="98">
        <v>2016</v>
      </c>
      <c r="F2489" s="98" t="s">
        <v>272</v>
      </c>
      <c r="G2489" s="98" t="s">
        <v>273</v>
      </c>
      <c r="H2489" s="98" t="s">
        <v>274</v>
      </c>
      <c r="I2489" s="99">
        <f t="shared" si="98"/>
        <v>0</v>
      </c>
      <c r="J2489" s="99">
        <f t="shared" si="98"/>
        <v>0</v>
      </c>
      <c r="K2489" s="99">
        <f t="shared" si="98"/>
        <v>0</v>
      </c>
      <c r="L2489" s="99">
        <f t="shared" si="98"/>
        <v>0</v>
      </c>
      <c r="M2489" s="99">
        <f t="shared" si="98"/>
        <v>0</v>
      </c>
      <c r="N2489" s="99">
        <f t="shared" si="97"/>
        <v>0</v>
      </c>
      <c r="O2489" s="99">
        <f t="shared" si="97"/>
        <v>0</v>
      </c>
      <c r="P2489" s="99">
        <f t="shared" si="97"/>
        <v>0</v>
      </c>
      <c r="Q2489" s="99">
        <f t="shared" si="97"/>
        <v>0</v>
      </c>
      <c r="R2489" s="99">
        <f t="shared" si="97"/>
        <v>0</v>
      </c>
      <c r="S2489" s="101"/>
      <c r="T2489" s="99">
        <v>0</v>
      </c>
      <c r="U2489" s="99">
        <v>0</v>
      </c>
      <c r="V2489" s="99">
        <v>0</v>
      </c>
      <c r="W2489" s="99">
        <v>0</v>
      </c>
      <c r="X2489" s="99">
        <v>0</v>
      </c>
      <c r="Y2489" s="99">
        <v>0</v>
      </c>
      <c r="Z2489" s="99">
        <v>0</v>
      </c>
      <c r="AA2489" s="99">
        <v>0</v>
      </c>
      <c r="AB2489" s="99">
        <v>0</v>
      </c>
      <c r="AC2489" s="99">
        <v>0</v>
      </c>
    </row>
    <row r="2490" spans="1:29" s="98" customFormat="1" x14ac:dyDescent="0.25">
      <c r="A2490" s="98" t="s">
        <v>42</v>
      </c>
      <c r="B2490" s="98" t="s">
        <v>238</v>
      </c>
      <c r="C2490" s="98" t="s">
        <v>301</v>
      </c>
      <c r="D2490" s="98">
        <v>2016</v>
      </c>
      <c r="E2490" s="98">
        <v>2016</v>
      </c>
      <c r="F2490" s="98" t="s">
        <v>272</v>
      </c>
      <c r="G2490" s="98" t="s">
        <v>273</v>
      </c>
      <c r="H2490" s="98" t="s">
        <v>275</v>
      </c>
      <c r="I2490" s="99">
        <f t="shared" si="98"/>
        <v>5.5045235173824143E-6</v>
      </c>
      <c r="J2490" s="99">
        <f t="shared" si="98"/>
        <v>1.6756417177914111E-8</v>
      </c>
      <c r="K2490" s="99">
        <f t="shared" si="98"/>
        <v>8.4996319018404909E-8</v>
      </c>
      <c r="L2490" s="99">
        <f t="shared" si="98"/>
        <v>1.4732695296523517E-7</v>
      </c>
      <c r="M2490" s="99">
        <f t="shared" si="98"/>
        <v>2.4729881390593046E-7</v>
      </c>
      <c r="N2490" s="99">
        <f t="shared" si="97"/>
        <v>2.7401194274028629E-8</v>
      </c>
      <c r="O2490" s="99">
        <f t="shared" si="97"/>
        <v>1.4692220858895706E-8</v>
      </c>
      <c r="P2490" s="99">
        <f t="shared" si="97"/>
        <v>5.0997791411042955E-9</v>
      </c>
      <c r="Q2490" s="99">
        <f t="shared" si="97"/>
        <v>2.8453529652351742E-9</v>
      </c>
      <c r="R2490" s="99">
        <f t="shared" si="97"/>
        <v>1.5825505112474437E-9</v>
      </c>
      <c r="S2490" s="101"/>
      <c r="T2490" s="99">
        <v>1.3600000000000001E-9</v>
      </c>
      <c r="U2490" s="99">
        <v>4.1399999999999997E-12</v>
      </c>
      <c r="V2490" s="99">
        <v>2.0999999999999999E-11</v>
      </c>
      <c r="W2490" s="99">
        <v>3.6399999999999998E-11</v>
      </c>
      <c r="X2490" s="99">
        <v>6.1100000000000001E-11</v>
      </c>
      <c r="Y2490" s="99">
        <v>6.7699999999999996E-12</v>
      </c>
      <c r="Z2490" s="99">
        <v>3.6300000000000001E-12</v>
      </c>
      <c r="AA2490" s="99">
        <v>1.2600000000000001E-12</v>
      </c>
      <c r="AB2490" s="99">
        <v>7.0300000000000003E-13</v>
      </c>
      <c r="AC2490" s="99">
        <v>3.91E-13</v>
      </c>
    </row>
    <row r="2491" spans="1:29" s="98" customFormat="1" x14ac:dyDescent="0.25">
      <c r="A2491" s="98" t="s">
        <v>42</v>
      </c>
      <c r="B2491" s="98" t="s">
        <v>238</v>
      </c>
      <c r="C2491" s="98" t="s">
        <v>301</v>
      </c>
      <c r="D2491" s="98">
        <v>2016</v>
      </c>
      <c r="E2491" s="98">
        <v>2016</v>
      </c>
      <c r="F2491" s="98" t="s">
        <v>272</v>
      </c>
      <c r="G2491" s="98" t="s">
        <v>273</v>
      </c>
      <c r="H2491" s="98" t="s">
        <v>276</v>
      </c>
      <c r="I2491" s="99">
        <f t="shared" si="98"/>
        <v>1.9022985685071575E-3</v>
      </c>
      <c r="J2491" s="99">
        <f t="shared" si="98"/>
        <v>7.6091942740286298E-4</v>
      </c>
      <c r="K2491" s="99">
        <f t="shared" si="98"/>
        <v>4.6545603271983644E-4</v>
      </c>
      <c r="L2491" s="99">
        <f t="shared" si="98"/>
        <v>3.0841521472392639E-4</v>
      </c>
      <c r="M2491" s="99">
        <f t="shared" si="98"/>
        <v>1.4854118609406952E-4</v>
      </c>
      <c r="N2491" s="99">
        <f t="shared" si="97"/>
        <v>1.1130470347648262E-5</v>
      </c>
      <c r="O2491" s="99">
        <f t="shared" si="97"/>
        <v>4.6545603271983642E-6</v>
      </c>
      <c r="P2491" s="99">
        <f t="shared" si="97"/>
        <v>1.3558936605316973E-6</v>
      </c>
      <c r="Q2491" s="99">
        <f t="shared" si="97"/>
        <v>5.3021513292433547E-7</v>
      </c>
      <c r="R2491" s="99">
        <f t="shared" si="97"/>
        <v>2.0196744376278116E-7</v>
      </c>
      <c r="S2491" s="101"/>
      <c r="T2491" s="99">
        <v>4.7E-7</v>
      </c>
      <c r="U2491" s="99">
        <v>1.8799999999999999E-7</v>
      </c>
      <c r="V2491" s="99">
        <v>1.15E-7</v>
      </c>
      <c r="W2491" s="99">
        <v>7.6199999999999994E-8</v>
      </c>
      <c r="X2491" s="99">
        <v>3.6699999999999998E-8</v>
      </c>
      <c r="Y2491" s="99">
        <v>2.7499999999999998E-9</v>
      </c>
      <c r="Z2491" s="99">
        <v>1.15E-9</v>
      </c>
      <c r="AA2491" s="99">
        <v>3.3499999999999998E-10</v>
      </c>
      <c r="AB2491" s="99">
        <v>1.3100000000000001E-10</v>
      </c>
      <c r="AC2491" s="99">
        <v>4.9899999999999997E-11</v>
      </c>
    </row>
    <row r="2492" spans="1:29" s="98" customFormat="1" x14ac:dyDescent="0.25">
      <c r="A2492" s="98" t="s">
        <v>42</v>
      </c>
      <c r="B2492" s="98" t="s">
        <v>238</v>
      </c>
      <c r="C2492" s="98" t="s">
        <v>301</v>
      </c>
      <c r="D2492" s="98">
        <v>2016</v>
      </c>
      <c r="E2492" s="98">
        <v>2016</v>
      </c>
      <c r="F2492" s="98" t="s">
        <v>272</v>
      </c>
      <c r="G2492" s="98" t="s">
        <v>277</v>
      </c>
      <c r="H2492" s="98" t="s">
        <v>274</v>
      </c>
      <c r="I2492" s="99">
        <f t="shared" si="98"/>
        <v>2.0520539877300612E-4</v>
      </c>
      <c r="J2492" s="99">
        <f t="shared" si="98"/>
        <v>7.5282453987730074E-5</v>
      </c>
      <c r="K2492" s="99">
        <f t="shared" si="98"/>
        <v>3.8693562372188135E-5</v>
      </c>
      <c r="L2492" s="99">
        <f t="shared" si="98"/>
        <v>3.0072507157464214E-5</v>
      </c>
      <c r="M2492" s="99">
        <f t="shared" si="98"/>
        <v>1.4287476482617587E-5</v>
      </c>
      <c r="N2492" s="99">
        <f t="shared" si="97"/>
        <v>5.3831002044989777E-7</v>
      </c>
      <c r="O2492" s="99">
        <f t="shared" si="97"/>
        <v>3.9826846625766872E-7</v>
      </c>
      <c r="P2492" s="99">
        <f t="shared" si="97"/>
        <v>1.0078134969325154E-7</v>
      </c>
      <c r="Q2492" s="99">
        <f t="shared" si="97"/>
        <v>3.6791263803680983E-8</v>
      </c>
      <c r="R2492" s="99">
        <f t="shared" si="97"/>
        <v>1.3842257668711657E-8</v>
      </c>
      <c r="S2492" s="101"/>
      <c r="T2492" s="99">
        <v>5.0699999999999997E-8</v>
      </c>
      <c r="U2492" s="99">
        <v>1.8600000000000001E-8</v>
      </c>
      <c r="V2492" s="99">
        <v>9.5599999999999992E-9</v>
      </c>
      <c r="W2492" s="99">
        <v>7.4300000000000002E-9</v>
      </c>
      <c r="X2492" s="99">
        <v>3.53E-9</v>
      </c>
      <c r="Y2492" s="99">
        <v>1.3300000000000001E-10</v>
      </c>
      <c r="Z2492" s="99">
        <v>9.8400000000000004E-11</v>
      </c>
      <c r="AA2492" s="99">
        <v>2.4899999999999999E-11</v>
      </c>
      <c r="AB2492" s="99">
        <v>9.0899999999999994E-12</v>
      </c>
      <c r="AC2492" s="99">
        <v>3.42E-12</v>
      </c>
    </row>
    <row r="2493" spans="1:29" s="98" customFormat="1" x14ac:dyDescent="0.25">
      <c r="A2493" s="98" t="s">
        <v>42</v>
      </c>
      <c r="B2493" s="98" t="s">
        <v>238</v>
      </c>
      <c r="C2493" s="98" t="s">
        <v>301</v>
      </c>
      <c r="D2493" s="98">
        <v>2016</v>
      </c>
      <c r="E2493" s="98">
        <v>2016</v>
      </c>
      <c r="F2493" s="98" t="s">
        <v>272</v>
      </c>
      <c r="G2493" s="98" t="s">
        <v>277</v>
      </c>
      <c r="H2493" s="98" t="s">
        <v>275</v>
      </c>
      <c r="I2493" s="99">
        <f t="shared" si="98"/>
        <v>3.9907795501022494E-4</v>
      </c>
      <c r="J2493" s="99">
        <f t="shared" si="98"/>
        <v>1.4732695296523518E-4</v>
      </c>
      <c r="K2493" s="99">
        <f t="shared" si="98"/>
        <v>8.4996319018404911E-5</v>
      </c>
      <c r="L2493" s="99">
        <f t="shared" si="98"/>
        <v>5.8687934560327206E-5</v>
      </c>
      <c r="M2493" s="99">
        <f t="shared" si="98"/>
        <v>2.8210683026584869E-5</v>
      </c>
      <c r="N2493" s="99">
        <f t="shared" si="97"/>
        <v>1.347798773006135E-6</v>
      </c>
      <c r="O2493" s="99">
        <f t="shared" si="97"/>
        <v>7.2449243353783234E-7</v>
      </c>
      <c r="P2493" s="99">
        <f t="shared" si="97"/>
        <v>1.9468204498977507E-7</v>
      </c>
      <c r="Q2493" s="99">
        <f t="shared" si="97"/>
        <v>7.8115664621676902E-8</v>
      </c>
      <c r="R2493" s="99">
        <f t="shared" si="97"/>
        <v>3.1286740286298576E-8</v>
      </c>
      <c r="S2493" s="101"/>
      <c r="T2493" s="99">
        <v>9.8599999999999996E-8</v>
      </c>
      <c r="U2493" s="99">
        <v>3.6400000000000002E-8</v>
      </c>
      <c r="V2493" s="99">
        <v>2.0999999999999999E-8</v>
      </c>
      <c r="W2493" s="99">
        <v>1.4500000000000001E-8</v>
      </c>
      <c r="X2493" s="99">
        <v>6.9699999999999997E-9</v>
      </c>
      <c r="Y2493" s="99">
        <v>3.3299999999999999E-10</v>
      </c>
      <c r="Z2493" s="99">
        <v>1.79E-10</v>
      </c>
      <c r="AA2493" s="99">
        <v>4.8100000000000001E-11</v>
      </c>
      <c r="AB2493" s="99">
        <v>1.9300000000000001E-11</v>
      </c>
      <c r="AC2493" s="99">
        <v>7.7300000000000004E-12</v>
      </c>
    </row>
    <row r="2494" spans="1:29" s="98" customFormat="1" x14ac:dyDescent="0.25">
      <c r="A2494" s="98" t="s">
        <v>42</v>
      </c>
      <c r="B2494" s="98" t="s">
        <v>238</v>
      </c>
      <c r="C2494" s="98" t="s">
        <v>301</v>
      </c>
      <c r="D2494" s="98">
        <v>2016</v>
      </c>
      <c r="E2494" s="98">
        <v>2016</v>
      </c>
      <c r="F2494" s="98" t="s">
        <v>272</v>
      </c>
      <c r="G2494" s="98" t="s">
        <v>277</v>
      </c>
      <c r="H2494" s="98" t="s">
        <v>276</v>
      </c>
      <c r="I2494" s="99">
        <f t="shared" si="98"/>
        <v>6.3140122699386508E-4</v>
      </c>
      <c r="J2494" s="99">
        <f t="shared" si="98"/>
        <v>2.5134625766871162E-4</v>
      </c>
      <c r="K2494" s="99">
        <f t="shared" si="98"/>
        <v>1.7727803680981597E-4</v>
      </c>
      <c r="L2494" s="99">
        <f t="shared" si="98"/>
        <v>1.044240490797546E-4</v>
      </c>
      <c r="M2494" s="99">
        <f t="shared" si="98"/>
        <v>5.0593047034764831E-5</v>
      </c>
      <c r="N2494" s="99">
        <f t="shared" si="97"/>
        <v>6.6782822085889572E-6</v>
      </c>
      <c r="O2494" s="99">
        <f t="shared" si="97"/>
        <v>1.4044629856850715E-6</v>
      </c>
      <c r="P2494" s="99">
        <f t="shared" si="97"/>
        <v>3.8288817995910024E-7</v>
      </c>
      <c r="Q2494" s="99">
        <f t="shared" si="97"/>
        <v>1.521838854805726E-7</v>
      </c>
      <c r="R2494" s="99">
        <f t="shared" si="97"/>
        <v>5.9092678936605313E-8</v>
      </c>
      <c r="S2494" s="101"/>
      <c r="T2494" s="99">
        <v>1.5599999999999999E-7</v>
      </c>
      <c r="U2494" s="99">
        <v>6.2099999999999994E-8</v>
      </c>
      <c r="V2494" s="99">
        <v>4.3800000000000002E-8</v>
      </c>
      <c r="W2494" s="99">
        <v>2.5799999999999999E-8</v>
      </c>
      <c r="X2494" s="99">
        <v>1.2499999999999999E-8</v>
      </c>
      <c r="Y2494" s="99">
        <v>1.6500000000000001E-9</v>
      </c>
      <c r="Z2494" s="99">
        <v>3.4699999999999999E-10</v>
      </c>
      <c r="AA2494" s="99">
        <v>9.4600000000000002E-11</v>
      </c>
      <c r="AB2494" s="99">
        <v>3.7599999999999998E-11</v>
      </c>
      <c r="AC2494" s="99">
        <v>1.46E-11</v>
      </c>
    </row>
    <row r="2495" spans="1:29" s="98" customFormat="1" x14ac:dyDescent="0.25">
      <c r="A2495" s="98" t="s">
        <v>42</v>
      </c>
      <c r="B2495" s="98" t="s">
        <v>238</v>
      </c>
      <c r="C2495" s="98" t="s">
        <v>301</v>
      </c>
      <c r="D2495" s="98">
        <v>2016</v>
      </c>
      <c r="E2495" s="98">
        <v>2016</v>
      </c>
      <c r="F2495" s="98" t="s">
        <v>272</v>
      </c>
      <c r="G2495" s="98" t="s">
        <v>278</v>
      </c>
      <c r="H2495" s="98" t="s">
        <v>274</v>
      </c>
      <c r="I2495" s="99">
        <f t="shared" si="98"/>
        <v>8.6817668711656435E-5</v>
      </c>
      <c r="J2495" s="99">
        <f t="shared" si="98"/>
        <v>3.1850268994808878E-5</v>
      </c>
      <c r="K2495" s="99">
        <f t="shared" si="98"/>
        <v>1.6370353311310348E-5</v>
      </c>
      <c r="L2495" s="99">
        <f t="shared" si="98"/>
        <v>1.2722983797388712E-5</v>
      </c>
      <c r="M2495" s="99">
        <f t="shared" si="98"/>
        <v>6.0447015887997543E-6</v>
      </c>
      <c r="N2495" s="99">
        <f t="shared" si="97"/>
        <v>2.2774654711341841E-7</v>
      </c>
      <c r="O2495" s="99">
        <f t="shared" si="97"/>
        <v>1.6849819726285974E-7</v>
      </c>
      <c r="P2495" s="99">
        <f t="shared" si="97"/>
        <v>4.2638263331760328E-8</v>
      </c>
      <c r="Q2495" s="99">
        <f t="shared" si="97"/>
        <v>1.5565534686172721E-8</v>
      </c>
      <c r="R2495" s="99">
        <f t="shared" si="97"/>
        <v>5.8563397829164824E-9</v>
      </c>
      <c r="S2495" s="101"/>
      <c r="T2495" s="99">
        <v>2.145E-8</v>
      </c>
      <c r="U2495" s="99">
        <v>7.8692307692307705E-9</v>
      </c>
      <c r="V2495" s="99">
        <v>4.0446153846153801E-9</v>
      </c>
      <c r="W2495" s="99">
        <v>3.1434615384615401E-9</v>
      </c>
      <c r="X2495" s="99">
        <v>1.49346153846154E-9</v>
      </c>
      <c r="Y2495" s="99">
        <v>5.6269230769230799E-11</v>
      </c>
      <c r="Z2495" s="99">
        <v>4.16307692307692E-11</v>
      </c>
      <c r="AA2495" s="99">
        <v>1.05346153846154E-11</v>
      </c>
      <c r="AB2495" s="99">
        <v>3.8457692307692298E-12</v>
      </c>
      <c r="AC2495" s="99">
        <v>1.44692307692308E-12</v>
      </c>
    </row>
    <row r="2496" spans="1:29" s="98" customFormat="1" x14ac:dyDescent="0.25">
      <c r="A2496" s="98" t="s">
        <v>42</v>
      </c>
      <c r="B2496" s="98" t="s">
        <v>238</v>
      </c>
      <c r="C2496" s="98" t="s">
        <v>301</v>
      </c>
      <c r="D2496" s="98">
        <v>2016</v>
      </c>
      <c r="E2496" s="98">
        <v>2016</v>
      </c>
      <c r="F2496" s="98" t="s">
        <v>272</v>
      </c>
      <c r="G2496" s="98" t="s">
        <v>278</v>
      </c>
      <c r="H2496" s="98" t="s">
        <v>275</v>
      </c>
      <c r="I2496" s="99">
        <f t="shared" si="98"/>
        <v>1.6884067327355666E-4</v>
      </c>
      <c r="J2496" s="99">
        <f t="shared" si="98"/>
        <v>6.233063394683026E-5</v>
      </c>
      <c r="K2496" s="99">
        <f t="shared" si="98"/>
        <v>3.5959981123171285E-5</v>
      </c>
      <c r="L2496" s="99">
        <f t="shared" si="98"/>
        <v>2.4829510775523069E-5</v>
      </c>
      <c r="M2496" s="99">
        <f t="shared" si="98"/>
        <v>1.1935288972785891E-5</v>
      </c>
      <c r="N2496" s="99">
        <f t="shared" si="97"/>
        <v>5.7022255781028627E-7</v>
      </c>
      <c r="O2496" s="99">
        <f t="shared" si="97"/>
        <v>3.0651602957369818E-7</v>
      </c>
      <c r="P2496" s="99">
        <f t="shared" si="97"/>
        <v>8.2365480572597135E-8</v>
      </c>
      <c r="Q2496" s="99">
        <f t="shared" si="97"/>
        <v>3.304893503224793E-8</v>
      </c>
      <c r="R2496" s="99">
        <f t="shared" si="97"/>
        <v>1.3236697813434028E-8</v>
      </c>
      <c r="S2496" s="101"/>
      <c r="T2496" s="99">
        <v>4.17153846153846E-8</v>
      </c>
      <c r="U2496" s="99">
        <v>1.5399999999999999E-8</v>
      </c>
      <c r="V2496" s="99">
        <v>8.8846153846153799E-9</v>
      </c>
      <c r="W2496" s="99">
        <v>6.13461538461539E-9</v>
      </c>
      <c r="X2496" s="99">
        <v>2.9488461538461502E-9</v>
      </c>
      <c r="Y2496" s="99">
        <v>1.4088461538461499E-10</v>
      </c>
      <c r="Z2496" s="99">
        <v>7.5730769230769204E-11</v>
      </c>
      <c r="AA2496" s="99">
        <v>2.035E-11</v>
      </c>
      <c r="AB2496" s="99">
        <v>8.1653846153846198E-12</v>
      </c>
      <c r="AC2496" s="99">
        <v>3.2703846153846198E-12</v>
      </c>
    </row>
    <row r="2497" spans="1:29" s="98" customFormat="1" x14ac:dyDescent="0.25">
      <c r="A2497" s="98" t="s">
        <v>42</v>
      </c>
      <c r="B2497" s="98" t="s">
        <v>238</v>
      </c>
      <c r="C2497" s="98" t="s">
        <v>301</v>
      </c>
      <c r="D2497" s="98">
        <v>2016</v>
      </c>
      <c r="E2497" s="98">
        <v>2016</v>
      </c>
      <c r="F2497" s="98" t="s">
        <v>272</v>
      </c>
      <c r="G2497" s="98" t="s">
        <v>278</v>
      </c>
      <c r="H2497" s="98" t="s">
        <v>276</v>
      </c>
      <c r="I2497" s="99">
        <f t="shared" si="98"/>
        <v>2.6713128834355827E-4</v>
      </c>
      <c r="J2497" s="99">
        <f t="shared" si="98"/>
        <v>1.0633880132137792E-4</v>
      </c>
      <c r="K2497" s="99">
        <f t="shared" si="98"/>
        <v>7.5002246342614315E-5</v>
      </c>
      <c r="L2497" s="99">
        <f t="shared" si="98"/>
        <v>4.417940537989612E-5</v>
      </c>
      <c r="M2497" s="99">
        <f t="shared" si="98"/>
        <v>2.1404750668554356E-5</v>
      </c>
      <c r="N2497" s="99">
        <f t="shared" si="97"/>
        <v>2.8254270882491743E-6</v>
      </c>
      <c r="O2497" s="99">
        <f t="shared" si="97"/>
        <v>5.9419587855906752E-7</v>
      </c>
      <c r="P2497" s="99">
        <f t="shared" si="97"/>
        <v>1.6199115305961924E-7</v>
      </c>
      <c r="Q2497" s="99">
        <f t="shared" si="97"/>
        <v>6.4385490011011463E-8</v>
      </c>
      <c r="R2497" s="99">
        <f t="shared" si="97"/>
        <v>2.5000748780871494E-8</v>
      </c>
      <c r="S2497" s="101"/>
      <c r="T2497" s="99">
        <v>6.5999999999999995E-8</v>
      </c>
      <c r="U2497" s="99">
        <v>2.6273076923076899E-8</v>
      </c>
      <c r="V2497" s="99">
        <v>1.8530769230769201E-8</v>
      </c>
      <c r="W2497" s="99">
        <v>1.0915384615384601E-8</v>
      </c>
      <c r="X2497" s="99">
        <v>5.28846153846154E-9</v>
      </c>
      <c r="Y2497" s="99">
        <v>6.9807692307692304E-10</v>
      </c>
      <c r="Z2497" s="99">
        <v>1.46807692307692E-10</v>
      </c>
      <c r="AA2497" s="99">
        <v>4.0023076923076901E-11</v>
      </c>
      <c r="AB2497" s="99">
        <v>1.59076923076923E-11</v>
      </c>
      <c r="AC2497" s="99">
        <v>6.1769230769230803E-12</v>
      </c>
    </row>
    <row r="2498" spans="1:29" s="98" customFormat="1" x14ac:dyDescent="0.25">
      <c r="A2498" s="98" t="s">
        <v>42</v>
      </c>
      <c r="B2498" s="98" t="s">
        <v>238</v>
      </c>
      <c r="C2498" s="98" t="s">
        <v>301</v>
      </c>
      <c r="D2498" s="98">
        <v>2016</v>
      </c>
      <c r="E2498" s="98">
        <v>2016</v>
      </c>
      <c r="F2498" s="98" t="s">
        <v>279</v>
      </c>
      <c r="G2498" s="98" t="s">
        <v>273</v>
      </c>
      <c r="H2498" s="98" t="s">
        <v>274</v>
      </c>
      <c r="I2498" s="99">
        <f t="shared" si="98"/>
        <v>0</v>
      </c>
      <c r="J2498" s="99">
        <f t="shared" si="98"/>
        <v>0</v>
      </c>
      <c r="K2498" s="99">
        <f t="shared" si="98"/>
        <v>0</v>
      </c>
      <c r="L2498" s="99">
        <f t="shared" si="98"/>
        <v>0</v>
      </c>
      <c r="M2498" s="99">
        <f t="shared" si="98"/>
        <v>0</v>
      </c>
      <c r="N2498" s="99">
        <f t="shared" si="97"/>
        <v>0</v>
      </c>
      <c r="O2498" s="99">
        <f t="shared" si="97"/>
        <v>0</v>
      </c>
      <c r="P2498" s="99">
        <f t="shared" si="97"/>
        <v>0</v>
      </c>
      <c r="Q2498" s="99">
        <f t="shared" si="97"/>
        <v>0</v>
      </c>
      <c r="R2498" s="99">
        <f t="shared" si="97"/>
        <v>0</v>
      </c>
      <c r="S2498" s="101"/>
      <c r="T2498" s="99">
        <v>0</v>
      </c>
      <c r="U2498" s="99">
        <v>0</v>
      </c>
      <c r="V2498" s="99">
        <v>0</v>
      </c>
      <c r="W2498" s="99">
        <v>0</v>
      </c>
      <c r="X2498" s="99">
        <v>0</v>
      </c>
      <c r="Y2498" s="99">
        <v>0</v>
      </c>
      <c r="Z2498" s="99">
        <v>0</v>
      </c>
      <c r="AA2498" s="99">
        <v>0</v>
      </c>
      <c r="AB2498" s="99">
        <v>0</v>
      </c>
      <c r="AC2498" s="99">
        <v>0</v>
      </c>
    </row>
    <row r="2499" spans="1:29" s="98" customFormat="1" x14ac:dyDescent="0.25">
      <c r="A2499" s="98" t="s">
        <v>42</v>
      </c>
      <c r="B2499" s="98" t="s">
        <v>238</v>
      </c>
      <c r="C2499" s="98" t="s">
        <v>301</v>
      </c>
      <c r="D2499" s="98">
        <v>2016</v>
      </c>
      <c r="E2499" s="98">
        <v>2016</v>
      </c>
      <c r="F2499" s="98" t="s">
        <v>279</v>
      </c>
      <c r="G2499" s="98" t="s">
        <v>273</v>
      </c>
      <c r="H2499" s="98" t="s">
        <v>275</v>
      </c>
      <c r="I2499" s="99">
        <f t="shared" si="98"/>
        <v>5.5045235173824143E-6</v>
      </c>
      <c r="J2499" s="99">
        <f t="shared" si="98"/>
        <v>0</v>
      </c>
      <c r="K2499" s="99">
        <f t="shared" si="98"/>
        <v>0</v>
      </c>
      <c r="L2499" s="99">
        <f t="shared" si="98"/>
        <v>0</v>
      </c>
      <c r="M2499" s="99">
        <f t="shared" si="98"/>
        <v>0</v>
      </c>
      <c r="N2499" s="99">
        <f t="shared" si="97"/>
        <v>0</v>
      </c>
      <c r="O2499" s="99">
        <f t="shared" si="97"/>
        <v>0</v>
      </c>
      <c r="P2499" s="99">
        <f t="shared" si="97"/>
        <v>0</v>
      </c>
      <c r="Q2499" s="99">
        <f t="shared" si="97"/>
        <v>0</v>
      </c>
      <c r="R2499" s="99">
        <f t="shared" si="97"/>
        <v>0</v>
      </c>
      <c r="S2499" s="101"/>
      <c r="T2499" s="99">
        <v>1.3600000000000001E-9</v>
      </c>
      <c r="U2499" s="99">
        <v>0</v>
      </c>
      <c r="V2499" s="99">
        <v>0</v>
      </c>
      <c r="W2499" s="99">
        <v>0</v>
      </c>
      <c r="X2499" s="99">
        <v>0</v>
      </c>
      <c r="Y2499" s="99">
        <v>0</v>
      </c>
      <c r="Z2499" s="99">
        <v>0</v>
      </c>
      <c r="AA2499" s="99">
        <v>0</v>
      </c>
      <c r="AB2499" s="99">
        <v>0</v>
      </c>
      <c r="AC2499" s="99">
        <v>0</v>
      </c>
    </row>
    <row r="2500" spans="1:29" s="98" customFormat="1" x14ac:dyDescent="0.25">
      <c r="A2500" s="98" t="s">
        <v>42</v>
      </c>
      <c r="B2500" s="98" t="s">
        <v>238</v>
      </c>
      <c r="C2500" s="98" t="s">
        <v>301</v>
      </c>
      <c r="D2500" s="98">
        <v>2016</v>
      </c>
      <c r="E2500" s="98">
        <v>2016</v>
      </c>
      <c r="F2500" s="98" t="s">
        <v>279</v>
      </c>
      <c r="G2500" s="98" t="s">
        <v>273</v>
      </c>
      <c r="H2500" s="98" t="s">
        <v>276</v>
      </c>
      <c r="I2500" s="99">
        <f t="shared" si="98"/>
        <v>1.9022985685071575E-3</v>
      </c>
      <c r="J2500" s="99">
        <f t="shared" si="98"/>
        <v>7.6091942740286298E-4</v>
      </c>
      <c r="K2500" s="99">
        <f t="shared" si="98"/>
        <v>4.6545603271983644E-4</v>
      </c>
      <c r="L2500" s="99">
        <f t="shared" si="98"/>
        <v>3.0558200408997954E-4</v>
      </c>
      <c r="M2500" s="99">
        <f t="shared" si="98"/>
        <v>1.4368425357873211E-4</v>
      </c>
      <c r="N2500" s="99">
        <f t="shared" si="97"/>
        <v>9.3091206543967283E-6</v>
      </c>
      <c r="O2500" s="99">
        <f t="shared" si="97"/>
        <v>3.5657979550102247E-6</v>
      </c>
      <c r="P2500" s="99">
        <f t="shared" si="97"/>
        <v>8.3782085889570559E-7</v>
      </c>
      <c r="Q2500" s="99">
        <f t="shared" si="97"/>
        <v>2.7441668711656443E-7</v>
      </c>
      <c r="R2500" s="99">
        <f t="shared" si="97"/>
        <v>8.9448507157464213E-8</v>
      </c>
      <c r="S2500" s="101"/>
      <c r="T2500" s="99">
        <v>4.7E-7</v>
      </c>
      <c r="U2500" s="99">
        <v>1.8799999999999999E-7</v>
      </c>
      <c r="V2500" s="99">
        <v>1.15E-7</v>
      </c>
      <c r="W2500" s="99">
        <v>7.5499999999999994E-8</v>
      </c>
      <c r="X2500" s="99">
        <v>3.55E-8</v>
      </c>
      <c r="Y2500" s="99">
        <v>2.2999999999999999E-9</v>
      </c>
      <c r="Z2500" s="99">
        <v>8.8099999999999996E-10</v>
      </c>
      <c r="AA2500" s="99">
        <v>2.0700000000000001E-10</v>
      </c>
      <c r="AB2500" s="99">
        <v>6.7800000000000001E-11</v>
      </c>
      <c r="AC2500" s="99">
        <v>2.21E-11</v>
      </c>
    </row>
    <row r="2501" spans="1:29" s="98" customFormat="1" x14ac:dyDescent="0.25">
      <c r="A2501" s="98" t="s">
        <v>42</v>
      </c>
      <c r="B2501" s="98" t="s">
        <v>238</v>
      </c>
      <c r="C2501" s="98" t="s">
        <v>301</v>
      </c>
      <c r="D2501" s="98">
        <v>2016</v>
      </c>
      <c r="E2501" s="98">
        <v>2016</v>
      </c>
      <c r="F2501" s="98" t="s">
        <v>279</v>
      </c>
      <c r="G2501" s="98" t="s">
        <v>277</v>
      </c>
      <c r="H2501" s="98" t="s">
        <v>274</v>
      </c>
      <c r="I2501" s="99">
        <f t="shared" si="98"/>
        <v>2.0520539877300612E-4</v>
      </c>
      <c r="J2501" s="99">
        <f t="shared" si="98"/>
        <v>7.5282453987730074E-5</v>
      </c>
      <c r="K2501" s="99">
        <f t="shared" si="98"/>
        <v>3.8369766871165641E-5</v>
      </c>
      <c r="L2501" s="99">
        <f t="shared" si="98"/>
        <v>2.9748711656441717E-5</v>
      </c>
      <c r="M2501" s="99">
        <f t="shared" si="98"/>
        <v>1.3558936605316973E-5</v>
      </c>
      <c r="N2501" s="99">
        <f t="shared" si="97"/>
        <v>3.8410241308793459E-7</v>
      </c>
      <c r="O2501" s="99">
        <f t="shared" si="97"/>
        <v>2.5175100204498978E-7</v>
      </c>
      <c r="P2501" s="99">
        <f t="shared" si="97"/>
        <v>5.2616768916155421E-8</v>
      </c>
      <c r="Q2501" s="99">
        <f t="shared" si="97"/>
        <v>1.6473096114519429E-8</v>
      </c>
      <c r="R2501" s="99">
        <f t="shared" si="97"/>
        <v>5.2212024539877295E-9</v>
      </c>
      <c r="S2501" s="101"/>
      <c r="T2501" s="99">
        <v>5.0699999999999997E-8</v>
      </c>
      <c r="U2501" s="99">
        <v>1.8600000000000001E-8</v>
      </c>
      <c r="V2501" s="99">
        <v>9.4799999999999995E-9</v>
      </c>
      <c r="W2501" s="99">
        <v>7.3499999999999996E-9</v>
      </c>
      <c r="X2501" s="99">
        <v>3.3499999999999998E-9</v>
      </c>
      <c r="Y2501" s="99">
        <v>9.4900000000000003E-11</v>
      </c>
      <c r="Z2501" s="99">
        <v>6.2200000000000002E-11</v>
      </c>
      <c r="AA2501" s="99">
        <v>1.3E-11</v>
      </c>
      <c r="AB2501" s="99">
        <v>4.0700000000000002E-12</v>
      </c>
      <c r="AC2501" s="99">
        <v>1.29E-12</v>
      </c>
    </row>
    <row r="2502" spans="1:29" s="98" customFormat="1" x14ac:dyDescent="0.25">
      <c r="A2502" s="98" t="s">
        <v>42</v>
      </c>
      <c r="B2502" s="98" t="s">
        <v>238</v>
      </c>
      <c r="C2502" s="98" t="s">
        <v>301</v>
      </c>
      <c r="D2502" s="98">
        <v>2016</v>
      </c>
      <c r="E2502" s="98">
        <v>2016</v>
      </c>
      <c r="F2502" s="98" t="s">
        <v>279</v>
      </c>
      <c r="G2502" s="98" t="s">
        <v>277</v>
      </c>
      <c r="H2502" s="98" t="s">
        <v>275</v>
      </c>
      <c r="I2502" s="99">
        <f t="shared" si="98"/>
        <v>3.9907795501022494E-4</v>
      </c>
      <c r="J2502" s="99">
        <f t="shared" si="98"/>
        <v>1.4732695296523518E-4</v>
      </c>
      <c r="K2502" s="99">
        <f t="shared" si="98"/>
        <v>8.4186830265848677E-5</v>
      </c>
      <c r="L2502" s="99">
        <f t="shared" si="98"/>
        <v>5.8283190184049083E-5</v>
      </c>
      <c r="M2502" s="99">
        <f t="shared" si="98"/>
        <v>2.7360719836400816E-5</v>
      </c>
      <c r="N2502" s="99">
        <f t="shared" si="97"/>
        <v>1.0401930470347649E-6</v>
      </c>
      <c r="O2502" s="99">
        <f t="shared" si="97"/>
        <v>5.7473701431492843E-7</v>
      </c>
      <c r="P2502" s="99">
        <f t="shared" si="97"/>
        <v>1.2344703476482617E-7</v>
      </c>
      <c r="Q2502" s="99">
        <f t="shared" si="97"/>
        <v>4.0029218813905929E-8</v>
      </c>
      <c r="R2502" s="99">
        <f t="shared" si="97"/>
        <v>1.3316089979550102E-8</v>
      </c>
      <c r="S2502" s="101"/>
      <c r="T2502" s="99">
        <v>9.8599999999999996E-8</v>
      </c>
      <c r="U2502" s="99">
        <v>3.6400000000000002E-8</v>
      </c>
      <c r="V2502" s="99">
        <v>2.0800000000000001E-8</v>
      </c>
      <c r="W2502" s="99">
        <v>1.44E-8</v>
      </c>
      <c r="X2502" s="99">
        <v>6.7599999999999998E-9</v>
      </c>
      <c r="Y2502" s="99">
        <v>2.5699999999999999E-10</v>
      </c>
      <c r="Z2502" s="99">
        <v>1.42E-10</v>
      </c>
      <c r="AA2502" s="99">
        <v>3.0499999999999998E-11</v>
      </c>
      <c r="AB2502" s="99">
        <v>9.8899999999999993E-12</v>
      </c>
      <c r="AC2502" s="99">
        <v>3.2899999999999999E-12</v>
      </c>
    </row>
    <row r="2503" spans="1:29" s="98" customFormat="1" x14ac:dyDescent="0.25">
      <c r="A2503" s="98" t="s">
        <v>42</v>
      </c>
      <c r="B2503" s="98" t="s">
        <v>238</v>
      </c>
      <c r="C2503" s="98" t="s">
        <v>301</v>
      </c>
      <c r="D2503" s="98">
        <v>2016</v>
      </c>
      <c r="E2503" s="98">
        <v>2016</v>
      </c>
      <c r="F2503" s="98" t="s">
        <v>279</v>
      </c>
      <c r="G2503" s="98" t="s">
        <v>277</v>
      </c>
      <c r="H2503" s="98" t="s">
        <v>276</v>
      </c>
      <c r="I2503" s="99">
        <f t="shared" si="98"/>
        <v>6.3140122699386508E-4</v>
      </c>
      <c r="J2503" s="99">
        <f t="shared" si="98"/>
        <v>2.5134625766871162E-4</v>
      </c>
      <c r="K2503" s="99">
        <f t="shared" si="98"/>
        <v>1.7727803680981597E-4</v>
      </c>
      <c r="L2503" s="99">
        <f t="shared" si="98"/>
        <v>1.0361456032719836E-4</v>
      </c>
      <c r="M2503" s="99">
        <f t="shared" si="98"/>
        <v>4.978355828220859E-5</v>
      </c>
      <c r="N2503" s="99">
        <f t="shared" si="97"/>
        <v>5.5854723926380368E-6</v>
      </c>
      <c r="O2503" s="99">
        <f t="shared" si="97"/>
        <v>1.173758691206544E-6</v>
      </c>
      <c r="P2503" s="99">
        <f t="shared" si="97"/>
        <v>2.5660793456032721E-7</v>
      </c>
      <c r="Q2503" s="99">
        <f t="shared" si="97"/>
        <v>8.1353619631901848E-8</v>
      </c>
      <c r="R2503" s="99">
        <f t="shared" si="97"/>
        <v>2.5903640081799592E-8</v>
      </c>
      <c r="S2503" s="101"/>
      <c r="T2503" s="99">
        <v>1.5599999999999999E-7</v>
      </c>
      <c r="U2503" s="99">
        <v>6.2099999999999994E-8</v>
      </c>
      <c r="V2503" s="99">
        <v>4.3800000000000002E-8</v>
      </c>
      <c r="W2503" s="99">
        <v>2.5600000000000001E-8</v>
      </c>
      <c r="X2503" s="99">
        <v>1.2299999999999999E-8</v>
      </c>
      <c r="Y2503" s="99">
        <v>1.38E-9</v>
      </c>
      <c r="Z2503" s="99">
        <v>2.8999999999999998E-10</v>
      </c>
      <c r="AA2503" s="99">
        <v>6.3399999999999996E-11</v>
      </c>
      <c r="AB2503" s="99">
        <v>2.01E-11</v>
      </c>
      <c r="AC2503" s="99">
        <v>6.4000000000000002E-12</v>
      </c>
    </row>
    <row r="2504" spans="1:29" s="98" customFormat="1" x14ac:dyDescent="0.25">
      <c r="A2504" s="98" t="s">
        <v>42</v>
      </c>
      <c r="B2504" s="98" t="s">
        <v>238</v>
      </c>
      <c r="C2504" s="98" t="s">
        <v>301</v>
      </c>
      <c r="D2504" s="98">
        <v>2016</v>
      </c>
      <c r="E2504" s="98">
        <v>2016</v>
      </c>
      <c r="F2504" s="98" t="s">
        <v>279</v>
      </c>
      <c r="G2504" s="98" t="s">
        <v>278</v>
      </c>
      <c r="H2504" s="98" t="s">
        <v>274</v>
      </c>
      <c r="I2504" s="99">
        <f t="shared" si="98"/>
        <v>8.6817668711656435E-5</v>
      </c>
      <c r="J2504" s="99">
        <f t="shared" si="98"/>
        <v>3.1850268994808878E-5</v>
      </c>
      <c r="K2504" s="99">
        <f t="shared" si="98"/>
        <v>1.6233362907031617E-5</v>
      </c>
      <c r="L2504" s="99">
        <f t="shared" si="98"/>
        <v>1.2585993393109939E-5</v>
      </c>
      <c r="M2504" s="99">
        <f t="shared" si="98"/>
        <v>5.7364731791725561E-6</v>
      </c>
      <c r="N2504" s="99">
        <f t="shared" si="97"/>
        <v>1.6250486707566461E-7</v>
      </c>
      <c r="O2504" s="99">
        <f t="shared" si="97"/>
        <v>1.0651003932672638E-7</v>
      </c>
      <c r="P2504" s="99">
        <f t="shared" si="97"/>
        <v>2.2260940695296525E-8</v>
      </c>
      <c r="Q2504" s="99">
        <f t="shared" si="97"/>
        <v>6.9693868176813085E-9</v>
      </c>
      <c r="R2504" s="99">
        <f t="shared" si="97"/>
        <v>2.20897026899481E-9</v>
      </c>
      <c r="S2504" s="101"/>
      <c r="T2504" s="99">
        <v>2.145E-8</v>
      </c>
      <c r="U2504" s="99">
        <v>7.8692307692307705E-9</v>
      </c>
      <c r="V2504" s="99">
        <v>4.0107692307692299E-9</v>
      </c>
      <c r="W2504" s="99">
        <v>3.1096153846153799E-9</v>
      </c>
      <c r="X2504" s="99">
        <v>1.41730769230769E-9</v>
      </c>
      <c r="Y2504" s="99">
        <v>4.0149999999999998E-11</v>
      </c>
      <c r="Z2504" s="99">
        <v>2.63153846153846E-11</v>
      </c>
      <c r="AA2504" s="99">
        <v>5.5000000000000004E-12</v>
      </c>
      <c r="AB2504" s="99">
        <v>1.72192307692308E-12</v>
      </c>
      <c r="AC2504" s="99">
        <v>5.4576923076923102E-13</v>
      </c>
    </row>
    <row r="2505" spans="1:29" s="98" customFormat="1" x14ac:dyDescent="0.25">
      <c r="A2505" s="98" t="s">
        <v>42</v>
      </c>
      <c r="B2505" s="98" t="s">
        <v>238</v>
      </c>
      <c r="C2505" s="98" t="s">
        <v>301</v>
      </c>
      <c r="D2505" s="98">
        <v>2016</v>
      </c>
      <c r="E2505" s="98">
        <v>2016</v>
      </c>
      <c r="F2505" s="98" t="s">
        <v>279</v>
      </c>
      <c r="G2505" s="98" t="s">
        <v>278</v>
      </c>
      <c r="H2505" s="98" t="s">
        <v>275</v>
      </c>
      <c r="I2505" s="99">
        <f t="shared" si="98"/>
        <v>1.6884067327355666E-4</v>
      </c>
      <c r="J2505" s="99">
        <f t="shared" si="98"/>
        <v>6.233063394683026E-5</v>
      </c>
      <c r="K2505" s="99">
        <f t="shared" si="98"/>
        <v>3.5617505112474438E-5</v>
      </c>
      <c r="L2505" s="99">
        <f t="shared" si="98"/>
        <v>2.4658272770174601E-5</v>
      </c>
      <c r="M2505" s="99">
        <f t="shared" si="98"/>
        <v>1.1575689161554192E-5</v>
      </c>
      <c r="N2505" s="99">
        <f t="shared" si="97"/>
        <v>4.4008167374547649E-7</v>
      </c>
      <c r="O2505" s="99">
        <f t="shared" si="97"/>
        <v>2.4315796759477748E-7</v>
      </c>
      <c r="P2505" s="99">
        <f t="shared" si="97"/>
        <v>5.2227591631272799E-8</v>
      </c>
      <c r="Q2505" s="99">
        <f t="shared" si="97"/>
        <v>1.6935438728960204E-8</v>
      </c>
      <c r="R2505" s="99">
        <f t="shared" si="97"/>
        <v>5.6337303759635172E-9</v>
      </c>
      <c r="S2505" s="101"/>
      <c r="T2505" s="99">
        <v>4.17153846153846E-8</v>
      </c>
      <c r="U2505" s="99">
        <v>1.5399999999999999E-8</v>
      </c>
      <c r="V2505" s="99">
        <v>8.7999999999999994E-9</v>
      </c>
      <c r="W2505" s="99">
        <v>6.0923076923076898E-9</v>
      </c>
      <c r="X2505" s="99">
        <v>2.86E-9</v>
      </c>
      <c r="Y2505" s="99">
        <v>1.08730769230769E-10</v>
      </c>
      <c r="Z2505" s="99">
        <v>6.0076923076923094E-11</v>
      </c>
      <c r="AA2505" s="99">
        <v>1.29038461538462E-11</v>
      </c>
      <c r="AB2505" s="99">
        <v>4.1842307692307697E-12</v>
      </c>
      <c r="AC2505" s="99">
        <v>1.39192307692308E-12</v>
      </c>
    </row>
    <row r="2506" spans="1:29" s="98" customFormat="1" x14ac:dyDescent="0.25">
      <c r="A2506" s="98" t="s">
        <v>42</v>
      </c>
      <c r="B2506" s="98" t="s">
        <v>238</v>
      </c>
      <c r="C2506" s="98" t="s">
        <v>301</v>
      </c>
      <c r="D2506" s="98">
        <v>2016</v>
      </c>
      <c r="E2506" s="98">
        <v>2016</v>
      </c>
      <c r="F2506" s="98" t="s">
        <v>279</v>
      </c>
      <c r="G2506" s="98" t="s">
        <v>278</v>
      </c>
      <c r="H2506" s="98" t="s">
        <v>276</v>
      </c>
      <c r="I2506" s="99">
        <f t="shared" si="98"/>
        <v>2.6713128834355827E-4</v>
      </c>
      <c r="J2506" s="99">
        <f t="shared" si="98"/>
        <v>1.0633880132137792E-4</v>
      </c>
      <c r="K2506" s="99">
        <f t="shared" si="98"/>
        <v>7.5002246342614315E-5</v>
      </c>
      <c r="L2506" s="99">
        <f t="shared" si="98"/>
        <v>4.3836929369199191E-5</v>
      </c>
      <c r="M2506" s="99">
        <f t="shared" si="98"/>
        <v>2.1062274657857468E-5</v>
      </c>
      <c r="N2506" s="99">
        <f t="shared" si="97"/>
        <v>2.3630844738084008E-6</v>
      </c>
      <c r="O2506" s="99">
        <f t="shared" si="97"/>
        <v>4.9659021551046209E-7</v>
      </c>
      <c r="P2506" s="99">
        <f t="shared" si="97"/>
        <v>1.0856489539090758E-7</v>
      </c>
      <c r="Q2506" s="99">
        <f t="shared" si="97"/>
        <v>3.4418839075035377E-8</v>
      </c>
      <c r="R2506" s="99">
        <f t="shared" si="97"/>
        <v>1.0959232342299836E-8</v>
      </c>
      <c r="S2506" s="101"/>
      <c r="T2506" s="99">
        <v>6.5999999999999995E-8</v>
      </c>
      <c r="U2506" s="99">
        <v>2.6273076923076899E-8</v>
      </c>
      <c r="V2506" s="99">
        <v>1.8530769230769201E-8</v>
      </c>
      <c r="W2506" s="99">
        <v>1.08307692307692E-8</v>
      </c>
      <c r="X2506" s="99">
        <v>5.2038461538461504E-9</v>
      </c>
      <c r="Y2506" s="99">
        <v>5.8384615384615402E-10</v>
      </c>
      <c r="Z2506" s="99">
        <v>1.22692307692308E-10</v>
      </c>
      <c r="AA2506" s="99">
        <v>2.6823076923076901E-11</v>
      </c>
      <c r="AB2506" s="99">
        <v>8.5038461538461493E-12</v>
      </c>
      <c r="AC2506" s="99">
        <v>2.7076923076923098E-12</v>
      </c>
    </row>
    <row r="2507" spans="1:29" s="98" customFormat="1" x14ac:dyDescent="0.25">
      <c r="A2507" s="98" t="s">
        <v>42</v>
      </c>
      <c r="B2507" s="98" t="s">
        <v>238</v>
      </c>
      <c r="C2507" s="98" t="s">
        <v>301</v>
      </c>
      <c r="D2507" s="98">
        <v>2016</v>
      </c>
      <c r="E2507" s="98">
        <v>2016</v>
      </c>
      <c r="F2507" s="98" t="s">
        <v>280</v>
      </c>
      <c r="G2507" s="98" t="s">
        <v>273</v>
      </c>
      <c r="H2507" s="98" t="s">
        <v>274</v>
      </c>
      <c r="I2507" s="99">
        <f t="shared" si="98"/>
        <v>0</v>
      </c>
      <c r="J2507" s="99">
        <f t="shared" si="98"/>
        <v>0</v>
      </c>
      <c r="K2507" s="99">
        <f t="shared" si="98"/>
        <v>0</v>
      </c>
      <c r="L2507" s="99">
        <f t="shared" si="98"/>
        <v>0</v>
      </c>
      <c r="M2507" s="99">
        <f t="shared" si="98"/>
        <v>0</v>
      </c>
      <c r="N2507" s="99">
        <f t="shared" si="97"/>
        <v>0</v>
      </c>
      <c r="O2507" s="99">
        <f t="shared" si="97"/>
        <v>0</v>
      </c>
      <c r="P2507" s="99">
        <f t="shared" si="97"/>
        <v>0</v>
      </c>
      <c r="Q2507" s="99">
        <f t="shared" si="97"/>
        <v>0</v>
      </c>
      <c r="R2507" s="99">
        <f t="shared" si="97"/>
        <v>0</v>
      </c>
      <c r="S2507" s="101"/>
      <c r="T2507" s="99">
        <v>0</v>
      </c>
      <c r="U2507" s="99">
        <v>0</v>
      </c>
      <c r="V2507" s="99">
        <v>0</v>
      </c>
      <c r="W2507" s="99">
        <v>0</v>
      </c>
      <c r="X2507" s="99">
        <v>0</v>
      </c>
      <c r="Y2507" s="99">
        <v>0</v>
      </c>
      <c r="Z2507" s="99">
        <v>0</v>
      </c>
      <c r="AA2507" s="99">
        <v>0</v>
      </c>
      <c r="AB2507" s="99">
        <v>0</v>
      </c>
      <c r="AC2507" s="99">
        <v>0</v>
      </c>
    </row>
    <row r="2508" spans="1:29" s="98" customFormat="1" x14ac:dyDescent="0.25">
      <c r="A2508" s="98" t="s">
        <v>42</v>
      </c>
      <c r="B2508" s="98" t="s">
        <v>238</v>
      </c>
      <c r="C2508" s="98" t="s">
        <v>301</v>
      </c>
      <c r="D2508" s="98">
        <v>2016</v>
      </c>
      <c r="E2508" s="98">
        <v>2016</v>
      </c>
      <c r="F2508" s="98" t="s">
        <v>280</v>
      </c>
      <c r="G2508" s="98" t="s">
        <v>273</v>
      </c>
      <c r="H2508" s="98" t="s">
        <v>275</v>
      </c>
      <c r="I2508" s="99">
        <f t="shared" si="98"/>
        <v>1.0159083844580778E-14</v>
      </c>
      <c r="J2508" s="99">
        <f t="shared" si="98"/>
        <v>1.5542184049079754E-9</v>
      </c>
      <c r="K2508" s="99">
        <f t="shared" si="98"/>
        <v>1.2547075664621676E-8</v>
      </c>
      <c r="L2508" s="99">
        <f t="shared" si="98"/>
        <v>4.5736114519427407E-8</v>
      </c>
      <c r="M2508" s="99">
        <f t="shared" si="98"/>
        <v>1.1818535787321063E-7</v>
      </c>
      <c r="N2508" s="99">
        <f t="shared" si="97"/>
        <v>2.3272801635991822E-8</v>
      </c>
      <c r="O2508" s="99">
        <f t="shared" si="97"/>
        <v>1.3842257668711657E-8</v>
      </c>
      <c r="P2508" s="99">
        <f t="shared" si="97"/>
        <v>5.0593047034764825E-9</v>
      </c>
      <c r="Q2508" s="99">
        <f t="shared" si="97"/>
        <v>2.8170208588957056E-9</v>
      </c>
      <c r="R2508" s="99">
        <f t="shared" si="97"/>
        <v>1.5744556237218815E-9</v>
      </c>
      <c r="S2508" s="101"/>
      <c r="T2508" s="99">
        <v>2.5100000000000001E-18</v>
      </c>
      <c r="U2508" s="99">
        <v>3.8399999999999998E-13</v>
      </c>
      <c r="V2508" s="99">
        <v>3.1000000000000001E-12</v>
      </c>
      <c r="W2508" s="99">
        <v>1.1300000000000001E-11</v>
      </c>
      <c r="X2508" s="99">
        <v>2.92E-11</v>
      </c>
      <c r="Y2508" s="99">
        <v>5.7500000000000003E-12</v>
      </c>
      <c r="Z2508" s="99">
        <v>3.42E-12</v>
      </c>
      <c r="AA2508" s="99">
        <v>1.2499999999999999E-12</v>
      </c>
      <c r="AB2508" s="99">
        <v>6.9599999999999996E-13</v>
      </c>
      <c r="AC2508" s="99">
        <v>3.8900000000000001E-13</v>
      </c>
    </row>
    <row r="2509" spans="1:29" s="98" customFormat="1" x14ac:dyDescent="0.25">
      <c r="A2509" s="98" t="s">
        <v>42</v>
      </c>
      <c r="B2509" s="98" t="s">
        <v>238</v>
      </c>
      <c r="C2509" s="98" t="s">
        <v>301</v>
      </c>
      <c r="D2509" s="98">
        <v>2016</v>
      </c>
      <c r="E2509" s="98">
        <v>2016</v>
      </c>
      <c r="F2509" s="98" t="s">
        <v>280</v>
      </c>
      <c r="G2509" s="98" t="s">
        <v>273</v>
      </c>
      <c r="H2509" s="98" t="s">
        <v>276</v>
      </c>
      <c r="I2509" s="99">
        <f t="shared" si="98"/>
        <v>4.0433963190184051E-10</v>
      </c>
      <c r="J2509" s="99">
        <f t="shared" si="98"/>
        <v>2.5296523517382413E-7</v>
      </c>
      <c r="K2509" s="99">
        <f t="shared" si="98"/>
        <v>1.5380286298568506E-6</v>
      </c>
      <c r="L2509" s="99">
        <f t="shared" si="98"/>
        <v>2.9870134969325157E-6</v>
      </c>
      <c r="M2509" s="99">
        <f t="shared" si="98"/>
        <v>6.5973333333333338E-6</v>
      </c>
      <c r="N2509" s="99">
        <f t="shared" si="97"/>
        <v>2.0844335378323106E-6</v>
      </c>
      <c r="O2509" s="99">
        <f t="shared" si="97"/>
        <v>1.2708973415132926E-6</v>
      </c>
      <c r="P2509" s="99">
        <f t="shared" si="97"/>
        <v>5.2212024539877306E-7</v>
      </c>
      <c r="Q2509" s="99">
        <f t="shared" si="97"/>
        <v>2.6267910020449899E-7</v>
      </c>
      <c r="R2509" s="99">
        <f t="shared" si="97"/>
        <v>1.1130470347648262E-7</v>
      </c>
      <c r="S2509" s="101"/>
      <c r="T2509" s="99">
        <v>9.9899999999999996E-14</v>
      </c>
      <c r="U2509" s="99">
        <v>6.2500000000000004E-11</v>
      </c>
      <c r="V2509" s="99">
        <v>3.7999999999999998E-10</v>
      </c>
      <c r="W2509" s="99">
        <v>7.3800000000000004E-10</v>
      </c>
      <c r="X2509" s="99">
        <v>1.63E-9</v>
      </c>
      <c r="Y2509" s="99">
        <v>5.1499999999999998E-10</v>
      </c>
      <c r="Z2509" s="99">
        <v>3.14E-10</v>
      </c>
      <c r="AA2509" s="99">
        <v>1.2899999999999999E-10</v>
      </c>
      <c r="AB2509" s="99">
        <v>6.4900000000000003E-11</v>
      </c>
      <c r="AC2509" s="99">
        <v>2.7499999999999999E-11</v>
      </c>
    </row>
    <row r="2510" spans="1:29" s="98" customFormat="1" x14ac:dyDescent="0.25">
      <c r="A2510" s="98" t="s">
        <v>42</v>
      </c>
      <c r="B2510" s="98" t="s">
        <v>238</v>
      </c>
      <c r="C2510" s="98" t="s">
        <v>301</v>
      </c>
      <c r="D2510" s="98">
        <v>2016</v>
      </c>
      <c r="E2510" s="98">
        <v>2016</v>
      </c>
      <c r="F2510" s="98" t="s">
        <v>280</v>
      </c>
      <c r="G2510" s="98" t="s">
        <v>277</v>
      </c>
      <c r="H2510" s="98" t="s">
        <v>274</v>
      </c>
      <c r="I2510" s="99">
        <f t="shared" si="98"/>
        <v>2.1937145194274031E-10</v>
      </c>
      <c r="J2510" s="99">
        <f t="shared" si="98"/>
        <v>2.9263018404907975E-8</v>
      </c>
      <c r="K2510" s="99">
        <f t="shared" si="98"/>
        <v>6.9211288343558293E-8</v>
      </c>
      <c r="L2510" s="99">
        <f t="shared" si="98"/>
        <v>2.857495296523517E-7</v>
      </c>
      <c r="M2510" s="99">
        <f t="shared" si="98"/>
        <v>5.9902167689161554E-7</v>
      </c>
      <c r="N2510" s="99">
        <f t="shared" si="97"/>
        <v>1.4166053169734153E-7</v>
      </c>
      <c r="O2510" s="99">
        <f t="shared" si="97"/>
        <v>1.1454265848670757E-7</v>
      </c>
      <c r="P2510" s="99">
        <f t="shared" si="97"/>
        <v>4.6545603271983644E-8</v>
      </c>
      <c r="Q2510" s="99">
        <f t="shared" si="97"/>
        <v>2.0844335378323109E-8</v>
      </c>
      <c r="R2510" s="99">
        <f t="shared" si="97"/>
        <v>8.6210552147239267E-9</v>
      </c>
      <c r="S2510" s="101"/>
      <c r="T2510" s="99">
        <v>5.4199999999999999E-14</v>
      </c>
      <c r="U2510" s="99">
        <v>7.2299999999999997E-12</v>
      </c>
      <c r="V2510" s="99">
        <v>1.7100000000000001E-11</v>
      </c>
      <c r="W2510" s="99">
        <v>7.0599999999999994E-11</v>
      </c>
      <c r="X2510" s="99">
        <v>1.4800000000000001E-10</v>
      </c>
      <c r="Y2510" s="99">
        <v>3.5000000000000002E-11</v>
      </c>
      <c r="Z2510" s="99">
        <v>2.8299999999999999E-11</v>
      </c>
      <c r="AA2510" s="99">
        <v>1.1500000000000001E-11</v>
      </c>
      <c r="AB2510" s="99">
        <v>5.1499999999999997E-12</v>
      </c>
      <c r="AC2510" s="99">
        <v>2.13E-12</v>
      </c>
    </row>
    <row r="2511" spans="1:29" s="98" customFormat="1" x14ac:dyDescent="0.25">
      <c r="A2511" s="98" t="s">
        <v>42</v>
      </c>
      <c r="B2511" s="98" t="s">
        <v>238</v>
      </c>
      <c r="C2511" s="98" t="s">
        <v>301</v>
      </c>
      <c r="D2511" s="98">
        <v>2016</v>
      </c>
      <c r="E2511" s="98">
        <v>2016</v>
      </c>
      <c r="F2511" s="98" t="s">
        <v>280</v>
      </c>
      <c r="G2511" s="98" t="s">
        <v>277</v>
      </c>
      <c r="H2511" s="98" t="s">
        <v>275</v>
      </c>
      <c r="I2511" s="99">
        <f t="shared" si="98"/>
        <v>2.7967836400817996E-10</v>
      </c>
      <c r="J2511" s="99">
        <f t="shared" si="98"/>
        <v>4.4117137014314928E-8</v>
      </c>
      <c r="K2511" s="99">
        <f t="shared" si="98"/>
        <v>2.2301415132924338E-7</v>
      </c>
      <c r="L2511" s="99">
        <f t="shared" si="98"/>
        <v>4.3307648261758692E-7</v>
      </c>
      <c r="M2511" s="99">
        <f t="shared" si="98"/>
        <v>9.5519672801635998E-7</v>
      </c>
      <c r="N2511" s="99">
        <f t="shared" si="97"/>
        <v>2.8251157464212678E-7</v>
      </c>
      <c r="O2511" s="99">
        <f t="shared" si="97"/>
        <v>1.6351672801635993E-7</v>
      </c>
      <c r="P2511" s="99">
        <f t="shared" si="97"/>
        <v>7.1639754601226996E-8</v>
      </c>
      <c r="Q2511" s="99">
        <f t="shared" si="97"/>
        <v>3.7034110429447856E-8</v>
      </c>
      <c r="R2511" s="99">
        <f t="shared" si="97"/>
        <v>1.7646854805725972E-8</v>
      </c>
      <c r="S2511" s="101"/>
      <c r="T2511" s="99">
        <v>6.9100000000000003E-14</v>
      </c>
      <c r="U2511" s="99">
        <v>1.0899999999999999E-11</v>
      </c>
      <c r="V2511" s="99">
        <v>5.5100000000000002E-11</v>
      </c>
      <c r="W2511" s="99">
        <v>1.0700000000000001E-10</v>
      </c>
      <c r="X2511" s="99">
        <v>2.3600000000000001E-10</v>
      </c>
      <c r="Y2511" s="99">
        <v>6.9799999999999994E-11</v>
      </c>
      <c r="Z2511" s="99">
        <v>4.0399999999999997E-11</v>
      </c>
      <c r="AA2511" s="99">
        <v>1.7700000000000001E-11</v>
      </c>
      <c r="AB2511" s="99">
        <v>9.1500000000000004E-12</v>
      </c>
      <c r="AC2511" s="99">
        <v>4.36E-12</v>
      </c>
    </row>
    <row r="2512" spans="1:29" s="98" customFormat="1" x14ac:dyDescent="0.25">
      <c r="A2512" s="98" t="s">
        <v>42</v>
      </c>
      <c r="B2512" s="98" t="s">
        <v>238</v>
      </c>
      <c r="C2512" s="98" t="s">
        <v>301</v>
      </c>
      <c r="D2512" s="98">
        <v>2016</v>
      </c>
      <c r="E2512" s="98">
        <v>2016</v>
      </c>
      <c r="F2512" s="98" t="s">
        <v>280</v>
      </c>
      <c r="G2512" s="98" t="s">
        <v>277</v>
      </c>
      <c r="H2512" s="98" t="s">
        <v>276</v>
      </c>
      <c r="I2512" s="99">
        <f t="shared" si="98"/>
        <v>3.501038854805726E-10</v>
      </c>
      <c r="J2512" s="99">
        <f t="shared" si="98"/>
        <v>7.0020777096114523E-8</v>
      </c>
      <c r="K2512" s="99">
        <f t="shared" si="98"/>
        <v>8.5805807770961144E-7</v>
      </c>
      <c r="L2512" s="99">
        <f t="shared" si="98"/>
        <v>1.2263754601226994E-6</v>
      </c>
      <c r="M2512" s="99">
        <f t="shared" si="98"/>
        <v>2.4729881390593047E-6</v>
      </c>
      <c r="N2512" s="99">
        <f t="shared" si="97"/>
        <v>9.5519672801635998E-7</v>
      </c>
      <c r="O2512" s="99">
        <f t="shared" si="97"/>
        <v>3.776265030674847E-7</v>
      </c>
      <c r="P2512" s="99">
        <f t="shared" si="97"/>
        <v>1.4530323108384459E-7</v>
      </c>
      <c r="Q2512" s="99">
        <f t="shared" si="97"/>
        <v>7.0830265848670766E-8</v>
      </c>
      <c r="R2512" s="99">
        <f t="shared" si="97"/>
        <v>3.2824768916155418E-8</v>
      </c>
      <c r="S2512" s="101"/>
      <c r="T2512" s="99">
        <v>8.6499999999999997E-14</v>
      </c>
      <c r="U2512" s="99">
        <v>1.7300000000000001E-11</v>
      </c>
      <c r="V2512" s="99">
        <v>2.1199999999999999E-10</v>
      </c>
      <c r="W2512" s="99">
        <v>3.0299999999999999E-10</v>
      </c>
      <c r="X2512" s="99">
        <v>6.1099999999999996E-10</v>
      </c>
      <c r="Y2512" s="99">
        <v>2.3600000000000001E-10</v>
      </c>
      <c r="Z2512" s="99">
        <v>9.3300000000000004E-11</v>
      </c>
      <c r="AA2512" s="99">
        <v>3.59E-11</v>
      </c>
      <c r="AB2512" s="99">
        <v>1.7500000000000001E-11</v>
      </c>
      <c r="AC2512" s="99">
        <v>8.11E-12</v>
      </c>
    </row>
    <row r="2513" spans="1:29" s="98" customFormat="1" x14ac:dyDescent="0.25">
      <c r="A2513" s="98" t="s">
        <v>42</v>
      </c>
      <c r="B2513" s="98" t="s">
        <v>238</v>
      </c>
      <c r="C2513" s="98" t="s">
        <v>301</v>
      </c>
      <c r="D2513" s="98">
        <v>2016</v>
      </c>
      <c r="E2513" s="98">
        <v>2016</v>
      </c>
      <c r="F2513" s="98" t="s">
        <v>280</v>
      </c>
      <c r="G2513" s="98" t="s">
        <v>278</v>
      </c>
      <c r="H2513" s="98" t="s">
        <v>274</v>
      </c>
      <c r="I2513" s="99">
        <f t="shared" si="98"/>
        <v>9.2810998898851543E-11</v>
      </c>
      <c r="J2513" s="99">
        <f t="shared" si="98"/>
        <v>1.2380507786691822E-8</v>
      </c>
      <c r="K2513" s="99">
        <f t="shared" si="98"/>
        <v>2.9281698914582333E-8</v>
      </c>
      <c r="L2513" s="99">
        <f t="shared" si="98"/>
        <v>1.2089403177599508E-7</v>
      </c>
      <c r="M2513" s="99">
        <f t="shared" si="98"/>
        <v>2.5343224791568339E-7</v>
      </c>
      <c r="N2513" s="99">
        <f t="shared" si="97"/>
        <v>5.9933301871952145E-8</v>
      </c>
      <c r="O2513" s="99">
        <f t="shared" si="97"/>
        <v>4.846035551360696E-8</v>
      </c>
      <c r="P2513" s="99">
        <f t="shared" si="97"/>
        <v>1.9692370615070021E-8</v>
      </c>
      <c r="Q2513" s="99">
        <f t="shared" si="97"/>
        <v>8.8187572754443774E-9</v>
      </c>
      <c r="R2513" s="99">
        <f t="shared" si="97"/>
        <v>3.6473695139216609E-9</v>
      </c>
      <c r="S2513" s="101"/>
      <c r="T2513" s="99">
        <v>2.2930769230769201E-14</v>
      </c>
      <c r="U2513" s="99">
        <v>3.0588461538461502E-12</v>
      </c>
      <c r="V2513" s="99">
        <v>7.23461538461538E-12</v>
      </c>
      <c r="W2513" s="99">
        <v>2.9869230769230799E-11</v>
      </c>
      <c r="X2513" s="99">
        <v>6.2615384615384594E-11</v>
      </c>
      <c r="Y2513" s="99">
        <v>1.4807692307692299E-11</v>
      </c>
      <c r="Z2513" s="99">
        <v>1.19730769230769E-11</v>
      </c>
      <c r="AA2513" s="99">
        <v>4.8653846153846198E-12</v>
      </c>
      <c r="AB2513" s="99">
        <v>2.1788461538461499E-12</v>
      </c>
      <c r="AC2513" s="99">
        <v>9.0115384615384598E-13</v>
      </c>
    </row>
    <row r="2514" spans="1:29" s="98" customFormat="1" x14ac:dyDescent="0.25">
      <c r="A2514" s="98" t="s">
        <v>42</v>
      </c>
      <c r="B2514" s="98" t="s">
        <v>238</v>
      </c>
      <c r="C2514" s="98" t="s">
        <v>301</v>
      </c>
      <c r="D2514" s="98">
        <v>2016</v>
      </c>
      <c r="E2514" s="98">
        <v>2016</v>
      </c>
      <c r="F2514" s="98" t="s">
        <v>280</v>
      </c>
      <c r="G2514" s="98" t="s">
        <v>278</v>
      </c>
      <c r="H2514" s="98" t="s">
        <v>275</v>
      </c>
      <c r="I2514" s="99">
        <f t="shared" si="98"/>
        <v>1.1832546169576853E-10</v>
      </c>
      <c r="J2514" s="99">
        <f t="shared" si="98"/>
        <v>1.8664942582979386E-8</v>
      </c>
      <c r="K2514" s="99">
        <f t="shared" si="98"/>
        <v>9.435214094698772E-8</v>
      </c>
      <c r="L2514" s="99">
        <f t="shared" si="98"/>
        <v>1.8322466572282534E-7</v>
      </c>
      <c r="M2514" s="99">
        <f t="shared" si="98"/>
        <v>4.0412169262230636E-7</v>
      </c>
      <c r="N2514" s="99">
        <f t="shared" si="97"/>
        <v>1.1952412773320735E-7</v>
      </c>
      <c r="O2514" s="99">
        <f t="shared" si="97"/>
        <v>6.9180154160767691E-8</v>
      </c>
      <c r="P2514" s="99">
        <f t="shared" si="97"/>
        <v>3.0309126946672964E-8</v>
      </c>
      <c r="Q2514" s="99">
        <f t="shared" si="97"/>
        <v>1.5668277489381799E-8</v>
      </c>
      <c r="R2514" s="99">
        <f t="shared" si="97"/>
        <v>7.4659770331917402E-9</v>
      </c>
      <c r="S2514" s="101"/>
      <c r="T2514" s="99">
        <v>2.9234615384615402E-14</v>
      </c>
      <c r="U2514" s="99">
        <v>4.6115384615384598E-12</v>
      </c>
      <c r="V2514" s="99">
        <v>2.33115384615385E-11</v>
      </c>
      <c r="W2514" s="99">
        <v>4.5269230769230798E-11</v>
      </c>
      <c r="X2514" s="99">
        <v>9.9846153846153905E-11</v>
      </c>
      <c r="Y2514" s="99">
        <v>2.9530769230769198E-11</v>
      </c>
      <c r="Z2514" s="99">
        <v>1.7092307692307699E-11</v>
      </c>
      <c r="AA2514" s="99">
        <v>7.48846153846154E-12</v>
      </c>
      <c r="AB2514" s="99">
        <v>3.87115384615385E-12</v>
      </c>
      <c r="AC2514" s="99">
        <v>1.8446153846153801E-12</v>
      </c>
    </row>
    <row r="2515" spans="1:29" s="98" customFormat="1" x14ac:dyDescent="0.25">
      <c r="A2515" s="98" t="s">
        <v>42</v>
      </c>
      <c r="B2515" s="98" t="s">
        <v>238</v>
      </c>
      <c r="C2515" s="98" t="s">
        <v>301</v>
      </c>
      <c r="D2515" s="98">
        <v>2016</v>
      </c>
      <c r="E2515" s="98">
        <v>2016</v>
      </c>
      <c r="F2515" s="98" t="s">
        <v>280</v>
      </c>
      <c r="G2515" s="98" t="s">
        <v>278</v>
      </c>
      <c r="H2515" s="98" t="s">
        <v>276</v>
      </c>
      <c r="I2515" s="99">
        <f t="shared" si="98"/>
        <v>1.4812087462639591E-10</v>
      </c>
      <c r="J2515" s="99">
        <f t="shared" si="98"/>
        <v>2.9624174925279227E-8</v>
      </c>
      <c r="K2515" s="99">
        <f t="shared" si="98"/>
        <v>3.6302457133868182E-7</v>
      </c>
      <c r="L2515" s="99">
        <f t="shared" si="98"/>
        <v>5.1885115620575868E-7</v>
      </c>
      <c r="M2515" s="99">
        <f t="shared" si="98"/>
        <v>1.0462642126789365E-6</v>
      </c>
      <c r="N2515" s="99">
        <f t="shared" si="97"/>
        <v>4.0412169262230636E-7</v>
      </c>
      <c r="O2515" s="99">
        <f t="shared" si="97"/>
        <v>1.5976505899008956E-7</v>
      </c>
      <c r="P2515" s="99">
        <f t="shared" si="97"/>
        <v>6.1474443920087928E-8</v>
      </c>
      <c r="Q2515" s="99">
        <f t="shared" si="97"/>
        <v>2.9966650935976073E-8</v>
      </c>
      <c r="R2515" s="99">
        <f t="shared" si="97"/>
        <v>1.3887402233758076E-8</v>
      </c>
      <c r="S2515" s="101"/>
      <c r="T2515" s="99">
        <v>3.6596153846153798E-14</v>
      </c>
      <c r="U2515" s="99">
        <v>7.3192307692307704E-12</v>
      </c>
      <c r="V2515" s="99">
        <v>8.9692307692307699E-11</v>
      </c>
      <c r="W2515" s="99">
        <v>1.2819230769230801E-10</v>
      </c>
      <c r="X2515" s="99">
        <v>2.5849999999999999E-10</v>
      </c>
      <c r="Y2515" s="99">
        <v>9.9846153846153905E-11</v>
      </c>
      <c r="Z2515" s="99">
        <v>3.9473076923076901E-11</v>
      </c>
      <c r="AA2515" s="99">
        <v>1.5188461538461499E-11</v>
      </c>
      <c r="AB2515" s="99">
        <v>7.4038461538461495E-12</v>
      </c>
      <c r="AC2515" s="99">
        <v>3.4311538461538498E-12</v>
      </c>
    </row>
    <row r="2516" spans="1:29" s="98" customFormat="1" x14ac:dyDescent="0.25">
      <c r="A2516" s="98" t="s">
        <v>42</v>
      </c>
      <c r="B2516" s="98" t="s">
        <v>238</v>
      </c>
      <c r="C2516" s="98" t="s">
        <v>301</v>
      </c>
      <c r="D2516" s="98">
        <v>2017</v>
      </c>
      <c r="E2516" s="98">
        <v>2016</v>
      </c>
      <c r="F2516" s="98" t="s">
        <v>272</v>
      </c>
      <c r="G2516" s="98" t="s">
        <v>273</v>
      </c>
      <c r="H2516" s="98" t="s">
        <v>274</v>
      </c>
      <c r="I2516" s="99">
        <f t="shared" si="98"/>
        <v>0</v>
      </c>
      <c r="J2516" s="99">
        <f t="shared" si="98"/>
        <v>0</v>
      </c>
      <c r="K2516" s="99">
        <f t="shared" si="98"/>
        <v>0</v>
      </c>
      <c r="L2516" s="99">
        <f t="shared" si="98"/>
        <v>0</v>
      </c>
      <c r="M2516" s="99">
        <f t="shared" si="98"/>
        <v>0</v>
      </c>
      <c r="N2516" s="99">
        <f t="shared" si="97"/>
        <v>0</v>
      </c>
      <c r="O2516" s="99">
        <f t="shared" si="97"/>
        <v>0</v>
      </c>
      <c r="P2516" s="99">
        <f t="shared" si="97"/>
        <v>0</v>
      </c>
      <c r="Q2516" s="99">
        <f t="shared" si="97"/>
        <v>0</v>
      </c>
      <c r="R2516" s="99">
        <f t="shared" si="97"/>
        <v>0</v>
      </c>
      <c r="S2516" s="101"/>
      <c r="T2516" s="99">
        <v>0</v>
      </c>
      <c r="U2516" s="99">
        <v>0</v>
      </c>
      <c r="V2516" s="99">
        <v>0</v>
      </c>
      <c r="W2516" s="99">
        <v>0</v>
      </c>
      <c r="X2516" s="99">
        <v>0</v>
      </c>
      <c r="Y2516" s="99">
        <v>0</v>
      </c>
      <c r="Z2516" s="99">
        <v>0</v>
      </c>
      <c r="AA2516" s="99">
        <v>0</v>
      </c>
      <c r="AB2516" s="99">
        <v>0</v>
      </c>
      <c r="AC2516" s="99">
        <v>0</v>
      </c>
    </row>
    <row r="2517" spans="1:29" s="98" customFormat="1" x14ac:dyDescent="0.25">
      <c r="A2517" s="98" t="s">
        <v>42</v>
      </c>
      <c r="B2517" s="98" t="s">
        <v>238</v>
      </c>
      <c r="C2517" s="98" t="s">
        <v>301</v>
      </c>
      <c r="D2517" s="98">
        <v>2017</v>
      </c>
      <c r="E2517" s="98">
        <v>2016</v>
      </c>
      <c r="F2517" s="98" t="s">
        <v>272</v>
      </c>
      <c r="G2517" s="98" t="s">
        <v>273</v>
      </c>
      <c r="H2517" s="98" t="s">
        <v>275</v>
      </c>
      <c r="I2517" s="99">
        <f t="shared" si="98"/>
        <v>4.1283926380368103E-6</v>
      </c>
      <c r="J2517" s="99">
        <f t="shared" si="98"/>
        <v>1.1292368098159509E-8</v>
      </c>
      <c r="K2517" s="99">
        <f t="shared" si="98"/>
        <v>5.747370143149284E-8</v>
      </c>
      <c r="L2517" s="99">
        <f t="shared" si="98"/>
        <v>9.8352883435582822E-8</v>
      </c>
      <c r="M2517" s="99">
        <f t="shared" si="98"/>
        <v>1.6594519427402864E-7</v>
      </c>
      <c r="N2517" s="99">
        <f t="shared" si="97"/>
        <v>1.8334920245398775E-8</v>
      </c>
      <c r="O2517" s="99">
        <f t="shared" si="97"/>
        <v>9.7948139059304727E-9</v>
      </c>
      <c r="P2517" s="99">
        <f t="shared" si="97"/>
        <v>3.3917578732106338E-9</v>
      </c>
      <c r="Q2517" s="99">
        <f t="shared" si="97"/>
        <v>1.8982511247443765E-9</v>
      </c>
      <c r="R2517" s="99">
        <f t="shared" si="97"/>
        <v>1.0563828220858897E-9</v>
      </c>
      <c r="S2517" s="101"/>
      <c r="T2517" s="99">
        <v>1.02E-9</v>
      </c>
      <c r="U2517" s="99">
        <v>2.79E-12</v>
      </c>
      <c r="V2517" s="99">
        <v>1.42E-11</v>
      </c>
      <c r="W2517" s="99">
        <v>2.4299999999999999E-11</v>
      </c>
      <c r="X2517" s="99">
        <v>4.1000000000000001E-11</v>
      </c>
      <c r="Y2517" s="99">
        <v>4.5300000000000003E-12</v>
      </c>
      <c r="Z2517" s="99">
        <v>2.4200000000000002E-12</v>
      </c>
      <c r="AA2517" s="99">
        <v>8.3799999999999996E-13</v>
      </c>
      <c r="AB2517" s="99">
        <v>4.6900000000000002E-13</v>
      </c>
      <c r="AC2517" s="99">
        <v>2.61E-13</v>
      </c>
    </row>
    <row r="2518" spans="1:29" s="98" customFormat="1" x14ac:dyDescent="0.25">
      <c r="A2518" s="98" t="s">
        <v>42</v>
      </c>
      <c r="B2518" s="98" t="s">
        <v>238</v>
      </c>
      <c r="C2518" s="98" t="s">
        <v>301</v>
      </c>
      <c r="D2518" s="98">
        <v>2017</v>
      </c>
      <c r="E2518" s="98">
        <v>2016</v>
      </c>
      <c r="F2518" s="98" t="s">
        <v>272</v>
      </c>
      <c r="G2518" s="98" t="s">
        <v>273</v>
      </c>
      <c r="H2518" s="98" t="s">
        <v>276</v>
      </c>
      <c r="I2518" s="99">
        <f t="shared" si="98"/>
        <v>1.4247002044989775E-3</v>
      </c>
      <c r="J2518" s="99">
        <f t="shared" si="98"/>
        <v>5.7068957055214729E-4</v>
      </c>
      <c r="K2518" s="99">
        <f t="shared" si="98"/>
        <v>3.5010388548057259E-4</v>
      </c>
      <c r="L2518" s="99">
        <f t="shared" si="98"/>
        <v>2.3110903885480572E-4</v>
      </c>
      <c r="M2518" s="99">
        <f t="shared" si="98"/>
        <v>1.108999591002045E-4</v>
      </c>
      <c r="N2518" s="99">
        <f t="shared" si="97"/>
        <v>8.1758364008179971E-6</v>
      </c>
      <c r="O2518" s="99">
        <f t="shared" si="97"/>
        <v>3.3836629856850715E-6</v>
      </c>
      <c r="P2518" s="99">
        <f t="shared" si="97"/>
        <v>9.7138650306748458E-7</v>
      </c>
      <c r="Q2518" s="99">
        <f t="shared" si="97"/>
        <v>3.7641226993865035E-7</v>
      </c>
      <c r="R2518" s="99">
        <f t="shared" si="97"/>
        <v>1.4247002044989774E-7</v>
      </c>
      <c r="S2518" s="101"/>
      <c r="T2518" s="99">
        <v>3.5199999999999998E-7</v>
      </c>
      <c r="U2518" s="99">
        <v>1.4100000000000001E-7</v>
      </c>
      <c r="V2518" s="99">
        <v>8.65E-8</v>
      </c>
      <c r="W2518" s="99">
        <v>5.7100000000000002E-8</v>
      </c>
      <c r="X2518" s="99">
        <v>2.7400000000000001E-8</v>
      </c>
      <c r="Y2518" s="99">
        <v>2.0200000000000001E-9</v>
      </c>
      <c r="Z2518" s="99">
        <v>8.3600000000000001E-10</v>
      </c>
      <c r="AA2518" s="99">
        <v>2.4E-10</v>
      </c>
      <c r="AB2518" s="99">
        <v>9.3000000000000002E-11</v>
      </c>
      <c r="AC2518" s="99">
        <v>3.5199999999999999E-11</v>
      </c>
    </row>
    <row r="2519" spans="1:29" s="98" customFormat="1" x14ac:dyDescent="0.25">
      <c r="A2519" s="98" t="s">
        <v>42</v>
      </c>
      <c r="B2519" s="98" t="s">
        <v>238</v>
      </c>
      <c r="C2519" s="98" t="s">
        <v>301</v>
      </c>
      <c r="D2519" s="98">
        <v>2017</v>
      </c>
      <c r="E2519" s="98">
        <v>2016</v>
      </c>
      <c r="F2519" s="98" t="s">
        <v>272</v>
      </c>
      <c r="G2519" s="98" t="s">
        <v>277</v>
      </c>
      <c r="H2519" s="98" t="s">
        <v>274</v>
      </c>
      <c r="I2519" s="99">
        <f t="shared" si="98"/>
        <v>1.5380286298568509E-4</v>
      </c>
      <c r="J2519" s="99">
        <f t="shared" si="98"/>
        <v>5.6664212678936607E-5</v>
      </c>
      <c r="K2519" s="99">
        <f t="shared" si="98"/>
        <v>2.8979697341513294E-5</v>
      </c>
      <c r="L2519" s="99">
        <f t="shared" si="98"/>
        <v>2.2544261758691209E-5</v>
      </c>
      <c r="M2519" s="99">
        <f t="shared" si="98"/>
        <v>1.0685251533742331E-5</v>
      </c>
      <c r="N2519" s="99">
        <f t="shared" si="97"/>
        <v>3.8693562372188139E-7</v>
      </c>
      <c r="O2519" s="99">
        <f t="shared" si="97"/>
        <v>2.8615427402862987E-7</v>
      </c>
      <c r="P2519" s="99">
        <f t="shared" si="97"/>
        <v>7.1639754601226996E-8</v>
      </c>
      <c r="Q2519" s="99">
        <f t="shared" si="97"/>
        <v>2.5863165644171783E-8</v>
      </c>
      <c r="R2519" s="99">
        <f t="shared" si="97"/>
        <v>9.6733905930470362E-9</v>
      </c>
      <c r="S2519" s="101"/>
      <c r="T2519" s="99">
        <v>3.8000000000000003E-8</v>
      </c>
      <c r="U2519" s="99">
        <v>1.4E-8</v>
      </c>
      <c r="V2519" s="99">
        <v>7.1600000000000001E-9</v>
      </c>
      <c r="W2519" s="99">
        <v>5.5700000000000004E-9</v>
      </c>
      <c r="X2519" s="99">
        <v>2.64E-9</v>
      </c>
      <c r="Y2519" s="99">
        <v>9.5599999999999998E-11</v>
      </c>
      <c r="Z2519" s="99">
        <v>7.0699999999999999E-11</v>
      </c>
      <c r="AA2519" s="99">
        <v>1.7700000000000001E-11</v>
      </c>
      <c r="AB2519" s="99">
        <v>6.39E-12</v>
      </c>
      <c r="AC2519" s="99">
        <v>2.3900000000000001E-12</v>
      </c>
    </row>
    <row r="2520" spans="1:29" s="98" customFormat="1" x14ac:dyDescent="0.25">
      <c r="A2520" s="98" t="s">
        <v>42</v>
      </c>
      <c r="B2520" s="98" t="s">
        <v>238</v>
      </c>
      <c r="C2520" s="98" t="s">
        <v>301</v>
      </c>
      <c r="D2520" s="98">
        <v>2017</v>
      </c>
      <c r="E2520" s="98">
        <v>2016</v>
      </c>
      <c r="F2520" s="98" t="s">
        <v>272</v>
      </c>
      <c r="G2520" s="98" t="s">
        <v>277</v>
      </c>
      <c r="H2520" s="98" t="s">
        <v>275</v>
      </c>
      <c r="I2520" s="99">
        <f t="shared" si="98"/>
        <v>2.9910609406952966E-4</v>
      </c>
      <c r="J2520" s="99">
        <f t="shared" si="98"/>
        <v>1.1049521472392638E-4</v>
      </c>
      <c r="K2520" s="99">
        <f t="shared" si="98"/>
        <v>6.3544867075664632E-5</v>
      </c>
      <c r="L2520" s="99">
        <f t="shared" si="98"/>
        <v>4.4117137014314931E-5</v>
      </c>
      <c r="M2520" s="99">
        <f t="shared" si="98"/>
        <v>2.1087182004089978E-5</v>
      </c>
      <c r="N2520" s="99">
        <f t="shared" si="97"/>
        <v>9.7543394683026584E-7</v>
      </c>
      <c r="O2520" s="99">
        <f t="shared" si="97"/>
        <v>5.3426257668711662E-7</v>
      </c>
      <c r="P2520" s="99">
        <f t="shared" si="97"/>
        <v>1.4044629856850716E-7</v>
      </c>
      <c r="Q2520" s="99">
        <f t="shared" si="97"/>
        <v>5.5449979550102252E-8</v>
      </c>
      <c r="R2520" s="99">
        <f t="shared" si="97"/>
        <v>2.1977619631901843E-8</v>
      </c>
      <c r="S2520" s="101"/>
      <c r="T2520" s="99">
        <v>7.3900000000000007E-8</v>
      </c>
      <c r="U2520" s="99">
        <v>2.73E-8</v>
      </c>
      <c r="V2520" s="99">
        <v>1.5700000000000002E-8</v>
      </c>
      <c r="W2520" s="99">
        <v>1.09E-8</v>
      </c>
      <c r="X2520" s="99">
        <v>5.21E-9</v>
      </c>
      <c r="Y2520" s="99">
        <v>2.4099999999999999E-10</v>
      </c>
      <c r="Z2520" s="99">
        <v>1.3200000000000001E-10</v>
      </c>
      <c r="AA2520" s="99">
        <v>3.47E-11</v>
      </c>
      <c r="AB2520" s="99">
        <v>1.37E-11</v>
      </c>
      <c r="AC2520" s="99">
        <v>5.4300000000000001E-12</v>
      </c>
    </row>
    <row r="2521" spans="1:29" s="98" customFormat="1" x14ac:dyDescent="0.25">
      <c r="A2521" s="98" t="s">
        <v>42</v>
      </c>
      <c r="B2521" s="98" t="s">
        <v>238</v>
      </c>
      <c r="C2521" s="98" t="s">
        <v>301</v>
      </c>
      <c r="D2521" s="98">
        <v>2017</v>
      </c>
      <c r="E2521" s="98">
        <v>2016</v>
      </c>
      <c r="F2521" s="98" t="s">
        <v>272</v>
      </c>
      <c r="G2521" s="98" t="s">
        <v>277</v>
      </c>
      <c r="H2521" s="98" t="s">
        <v>276</v>
      </c>
      <c r="I2521" s="99">
        <f t="shared" si="98"/>
        <v>4.7355092024539875E-4</v>
      </c>
      <c r="J2521" s="99">
        <f t="shared" si="98"/>
        <v>1.8861087934560328E-4</v>
      </c>
      <c r="K2521" s="99">
        <f t="shared" si="98"/>
        <v>1.3316089979550103E-4</v>
      </c>
      <c r="L2521" s="99">
        <f t="shared" si="98"/>
        <v>7.8115664621676887E-5</v>
      </c>
      <c r="M2521" s="99">
        <f t="shared" si="98"/>
        <v>3.8005496932515339E-5</v>
      </c>
      <c r="N2521" s="99">
        <f t="shared" si="97"/>
        <v>4.937881390593047E-6</v>
      </c>
      <c r="O2521" s="99">
        <f t="shared" si="97"/>
        <v>1.0320981595092026E-6</v>
      </c>
      <c r="P2521" s="99">
        <f t="shared" si="97"/>
        <v>2.7684515337423317E-7</v>
      </c>
      <c r="Q2521" s="99">
        <f t="shared" si="97"/>
        <v>1.0806674846625767E-7</v>
      </c>
      <c r="R2521" s="99">
        <f t="shared" si="97"/>
        <v>4.1688670756646218E-8</v>
      </c>
      <c r="S2521" s="101"/>
      <c r="T2521" s="99">
        <v>1.17E-7</v>
      </c>
      <c r="U2521" s="99">
        <v>4.66E-8</v>
      </c>
      <c r="V2521" s="99">
        <v>3.2899999999999997E-8</v>
      </c>
      <c r="W2521" s="99">
        <v>1.9300000000000001E-8</v>
      </c>
      <c r="X2521" s="99">
        <v>9.39E-9</v>
      </c>
      <c r="Y2521" s="99">
        <v>1.2199999999999999E-9</v>
      </c>
      <c r="Z2521" s="99">
        <v>2.55E-10</v>
      </c>
      <c r="AA2521" s="99">
        <v>6.8400000000000004E-11</v>
      </c>
      <c r="AB2521" s="99">
        <v>2.6699999999999999E-11</v>
      </c>
      <c r="AC2521" s="99">
        <v>1.0299999999999999E-11</v>
      </c>
    </row>
    <row r="2522" spans="1:29" s="98" customFormat="1" x14ac:dyDescent="0.25">
      <c r="A2522" s="98" t="s">
        <v>42</v>
      </c>
      <c r="B2522" s="98" t="s">
        <v>238</v>
      </c>
      <c r="C2522" s="98" t="s">
        <v>301</v>
      </c>
      <c r="D2522" s="98">
        <v>2017</v>
      </c>
      <c r="E2522" s="98">
        <v>2016</v>
      </c>
      <c r="F2522" s="98" t="s">
        <v>272</v>
      </c>
      <c r="G2522" s="98" t="s">
        <v>278</v>
      </c>
      <c r="H2522" s="98" t="s">
        <v>274</v>
      </c>
      <c r="I2522" s="99">
        <f t="shared" si="98"/>
        <v>6.507044203240532E-5</v>
      </c>
      <c r="J2522" s="99">
        <f t="shared" si="98"/>
        <v>2.3973320748780857E-5</v>
      </c>
      <c r="K2522" s="99">
        <f t="shared" si="98"/>
        <v>1.2260641182947934E-5</v>
      </c>
      <c r="L2522" s="99">
        <f t="shared" si="98"/>
        <v>9.5379568979078116E-6</v>
      </c>
      <c r="M2522" s="99">
        <f t="shared" si="98"/>
        <v>4.5206833411986913E-6</v>
      </c>
      <c r="N2522" s="99">
        <f t="shared" si="97"/>
        <v>1.6370353311310348E-7</v>
      </c>
      <c r="O2522" s="99">
        <f t="shared" si="97"/>
        <v>1.2106526978134356E-7</v>
      </c>
      <c r="P2522" s="99">
        <f t="shared" si="97"/>
        <v>3.0309126946672964E-8</v>
      </c>
      <c r="Q2522" s="99">
        <f t="shared" si="97"/>
        <v>1.0942108541764991E-8</v>
      </c>
      <c r="R2522" s="99">
        <f t="shared" si="97"/>
        <v>4.0925883278276074E-9</v>
      </c>
      <c r="S2522" s="101"/>
      <c r="T2522" s="99">
        <v>1.6076923076923099E-8</v>
      </c>
      <c r="U2522" s="99">
        <v>5.9230769230769197E-9</v>
      </c>
      <c r="V2522" s="99">
        <v>3.0292307692307698E-9</v>
      </c>
      <c r="W2522" s="99">
        <v>2.35653846153846E-9</v>
      </c>
      <c r="X2522" s="99">
        <v>1.11692307692308E-9</v>
      </c>
      <c r="Y2522" s="99">
        <v>4.0446153846153799E-11</v>
      </c>
      <c r="Z2522" s="99">
        <v>2.9911538461538502E-11</v>
      </c>
      <c r="AA2522" s="99">
        <v>7.48846153846154E-12</v>
      </c>
      <c r="AB2522" s="99">
        <v>2.7034615384615401E-12</v>
      </c>
      <c r="AC2522" s="99">
        <v>1.0111538461538501E-12</v>
      </c>
    </row>
    <row r="2523" spans="1:29" s="98" customFormat="1" x14ac:dyDescent="0.25">
      <c r="A2523" s="98" t="s">
        <v>42</v>
      </c>
      <c r="B2523" s="98" t="s">
        <v>238</v>
      </c>
      <c r="C2523" s="98" t="s">
        <v>301</v>
      </c>
      <c r="D2523" s="98">
        <v>2017</v>
      </c>
      <c r="E2523" s="98">
        <v>2016</v>
      </c>
      <c r="F2523" s="98" t="s">
        <v>272</v>
      </c>
      <c r="G2523" s="98" t="s">
        <v>278</v>
      </c>
      <c r="H2523" s="98" t="s">
        <v>275</v>
      </c>
      <c r="I2523" s="99">
        <f t="shared" si="98"/>
        <v>1.2654488595249328E-4</v>
      </c>
      <c r="J2523" s="99">
        <f t="shared" si="98"/>
        <v>4.6747975460122702E-5</v>
      </c>
      <c r="K2523" s="99">
        <f t="shared" si="98"/>
        <v>2.6884366839704252E-5</v>
      </c>
      <c r="L2523" s="99">
        <f t="shared" si="98"/>
        <v>1.8664942582979387E-5</v>
      </c>
      <c r="M2523" s="99">
        <f t="shared" si="98"/>
        <v>8.921500078653456E-6</v>
      </c>
      <c r="N2523" s="99">
        <f t="shared" si="97"/>
        <v>4.1268359288972602E-7</v>
      </c>
      <c r="O2523" s="99">
        <f t="shared" si="97"/>
        <v>2.2603416705993414E-7</v>
      </c>
      <c r="P2523" s="99">
        <f t="shared" si="97"/>
        <v>5.9419587855906745E-8</v>
      </c>
      <c r="Q2523" s="99">
        <f t="shared" si="97"/>
        <v>2.3459606732735582E-8</v>
      </c>
      <c r="R2523" s="99">
        <f t="shared" si="97"/>
        <v>9.2982236904199996E-9</v>
      </c>
      <c r="S2523" s="101"/>
      <c r="T2523" s="99">
        <v>3.1265384615384602E-8</v>
      </c>
      <c r="U2523" s="99">
        <v>1.1549999999999999E-8</v>
      </c>
      <c r="V2523" s="99">
        <v>6.6423076923076898E-9</v>
      </c>
      <c r="W2523" s="99">
        <v>4.6115384615384601E-9</v>
      </c>
      <c r="X2523" s="99">
        <v>2.2042307692307699E-9</v>
      </c>
      <c r="Y2523" s="99">
        <v>1.01961538461538E-10</v>
      </c>
      <c r="Z2523" s="99">
        <v>5.5846153846153902E-11</v>
      </c>
      <c r="AA2523" s="99">
        <v>1.4680769230769199E-11</v>
      </c>
      <c r="AB2523" s="99">
        <v>5.79615384615385E-12</v>
      </c>
      <c r="AC2523" s="99">
        <v>2.29730769230769E-12</v>
      </c>
    </row>
    <row r="2524" spans="1:29" s="98" customFormat="1" x14ac:dyDescent="0.25">
      <c r="A2524" s="98" t="s">
        <v>42</v>
      </c>
      <c r="B2524" s="98" t="s">
        <v>238</v>
      </c>
      <c r="C2524" s="98" t="s">
        <v>301</v>
      </c>
      <c r="D2524" s="98">
        <v>2017</v>
      </c>
      <c r="E2524" s="98">
        <v>2016</v>
      </c>
      <c r="F2524" s="98" t="s">
        <v>272</v>
      </c>
      <c r="G2524" s="98" t="s">
        <v>278</v>
      </c>
      <c r="H2524" s="98" t="s">
        <v>276</v>
      </c>
      <c r="I2524" s="99">
        <f t="shared" si="98"/>
        <v>2.0034846625766872E-4</v>
      </c>
      <c r="J2524" s="99">
        <f t="shared" si="98"/>
        <v>7.9796910492370565E-5</v>
      </c>
      <c r="K2524" s="99">
        <f t="shared" si="98"/>
        <v>5.6337303759635168E-5</v>
      </c>
      <c r="L2524" s="99">
        <f t="shared" si="98"/>
        <v>3.3048935032247937E-5</v>
      </c>
      <c r="M2524" s="99">
        <f t="shared" si="98"/>
        <v>1.6079248702218036E-5</v>
      </c>
      <c r="N2524" s="99">
        <f t="shared" si="97"/>
        <v>2.089103665250904E-6</v>
      </c>
      <c r="O2524" s="99">
        <f t="shared" si="97"/>
        <v>4.3665691363850722E-7</v>
      </c>
      <c r="P2524" s="99">
        <f t="shared" si="97"/>
        <v>1.1712679565832925E-7</v>
      </c>
      <c r="Q2524" s="99">
        <f t="shared" si="97"/>
        <v>4.5720547428031901E-8</v>
      </c>
      <c r="R2524" s="99">
        <f t="shared" si="97"/>
        <v>1.7637514550888794E-8</v>
      </c>
      <c r="S2524" s="101"/>
      <c r="T2524" s="99">
        <v>4.95E-8</v>
      </c>
      <c r="U2524" s="99">
        <v>1.9715384615384602E-8</v>
      </c>
      <c r="V2524" s="99">
        <v>1.39192307692308E-8</v>
      </c>
      <c r="W2524" s="99">
        <v>8.1653846153846205E-9</v>
      </c>
      <c r="X2524" s="99">
        <v>3.9726923076923096E-9</v>
      </c>
      <c r="Y2524" s="99">
        <v>5.1615384615384601E-10</v>
      </c>
      <c r="Z2524" s="99">
        <v>1.07884615384615E-10</v>
      </c>
      <c r="AA2524" s="99">
        <v>2.89384615384615E-11</v>
      </c>
      <c r="AB2524" s="99">
        <v>1.1296153846153799E-11</v>
      </c>
      <c r="AC2524" s="99">
        <v>4.3576923076923103E-12</v>
      </c>
    </row>
    <row r="2525" spans="1:29" s="98" customFormat="1" x14ac:dyDescent="0.25">
      <c r="A2525" s="98" t="s">
        <v>42</v>
      </c>
      <c r="B2525" s="98" t="s">
        <v>238</v>
      </c>
      <c r="C2525" s="98" t="s">
        <v>301</v>
      </c>
      <c r="D2525" s="98">
        <v>2017</v>
      </c>
      <c r="E2525" s="98">
        <v>2016</v>
      </c>
      <c r="F2525" s="98" t="s">
        <v>279</v>
      </c>
      <c r="G2525" s="98" t="s">
        <v>273</v>
      </c>
      <c r="H2525" s="98" t="s">
        <v>274</v>
      </c>
      <c r="I2525" s="99">
        <f t="shared" si="98"/>
        <v>0</v>
      </c>
      <c r="J2525" s="99">
        <f t="shared" si="98"/>
        <v>0</v>
      </c>
      <c r="K2525" s="99">
        <f t="shared" si="98"/>
        <v>0</v>
      </c>
      <c r="L2525" s="99">
        <f t="shared" si="98"/>
        <v>0</v>
      </c>
      <c r="M2525" s="99">
        <f t="shared" si="98"/>
        <v>0</v>
      </c>
      <c r="N2525" s="99">
        <f t="shared" si="97"/>
        <v>0</v>
      </c>
      <c r="O2525" s="99">
        <f t="shared" si="97"/>
        <v>0</v>
      </c>
      <c r="P2525" s="99">
        <f t="shared" si="97"/>
        <v>0</v>
      </c>
      <c r="Q2525" s="99">
        <f t="shared" si="97"/>
        <v>0</v>
      </c>
      <c r="R2525" s="99">
        <f t="shared" si="97"/>
        <v>0</v>
      </c>
      <c r="S2525" s="101"/>
      <c r="T2525" s="99">
        <v>0</v>
      </c>
      <c r="U2525" s="99">
        <v>0</v>
      </c>
      <c r="V2525" s="99">
        <v>0</v>
      </c>
      <c r="W2525" s="99">
        <v>0</v>
      </c>
      <c r="X2525" s="99">
        <v>0</v>
      </c>
      <c r="Y2525" s="99">
        <v>0</v>
      </c>
      <c r="Z2525" s="99">
        <v>0</v>
      </c>
      <c r="AA2525" s="99">
        <v>0</v>
      </c>
      <c r="AB2525" s="99">
        <v>0</v>
      </c>
      <c r="AC2525" s="99">
        <v>0</v>
      </c>
    </row>
    <row r="2526" spans="1:29" s="98" customFormat="1" x14ac:dyDescent="0.25">
      <c r="A2526" s="98" t="s">
        <v>42</v>
      </c>
      <c r="B2526" s="98" t="s">
        <v>238</v>
      </c>
      <c r="C2526" s="98" t="s">
        <v>301</v>
      </c>
      <c r="D2526" s="98">
        <v>2017</v>
      </c>
      <c r="E2526" s="98">
        <v>2016</v>
      </c>
      <c r="F2526" s="98" t="s">
        <v>279</v>
      </c>
      <c r="G2526" s="98" t="s">
        <v>273</v>
      </c>
      <c r="H2526" s="98" t="s">
        <v>275</v>
      </c>
      <c r="I2526" s="99">
        <f t="shared" si="98"/>
        <v>4.1283926380368103E-6</v>
      </c>
      <c r="J2526" s="99">
        <f t="shared" si="98"/>
        <v>0</v>
      </c>
      <c r="K2526" s="99">
        <f t="shared" si="98"/>
        <v>0</v>
      </c>
      <c r="L2526" s="99">
        <f t="shared" si="98"/>
        <v>0</v>
      </c>
      <c r="M2526" s="99">
        <f t="shared" si="98"/>
        <v>0</v>
      </c>
      <c r="N2526" s="99">
        <f t="shared" si="97"/>
        <v>0</v>
      </c>
      <c r="O2526" s="99">
        <f t="shared" si="97"/>
        <v>0</v>
      </c>
      <c r="P2526" s="99">
        <f t="shared" si="97"/>
        <v>0</v>
      </c>
      <c r="Q2526" s="99">
        <f t="shared" si="97"/>
        <v>0</v>
      </c>
      <c r="R2526" s="99">
        <f t="shared" si="97"/>
        <v>0</v>
      </c>
      <c r="S2526" s="101"/>
      <c r="T2526" s="99">
        <v>1.02E-9</v>
      </c>
      <c r="U2526" s="99">
        <v>0</v>
      </c>
      <c r="V2526" s="99">
        <v>0</v>
      </c>
      <c r="W2526" s="99">
        <v>0</v>
      </c>
      <c r="X2526" s="99">
        <v>0</v>
      </c>
      <c r="Y2526" s="99">
        <v>0</v>
      </c>
      <c r="Z2526" s="99">
        <v>0</v>
      </c>
      <c r="AA2526" s="99">
        <v>0</v>
      </c>
      <c r="AB2526" s="99">
        <v>0</v>
      </c>
      <c r="AC2526" s="99">
        <v>0</v>
      </c>
    </row>
    <row r="2527" spans="1:29" s="98" customFormat="1" x14ac:dyDescent="0.25">
      <c r="A2527" s="98" t="s">
        <v>42</v>
      </c>
      <c r="B2527" s="98" t="s">
        <v>238</v>
      </c>
      <c r="C2527" s="98" t="s">
        <v>301</v>
      </c>
      <c r="D2527" s="98">
        <v>2017</v>
      </c>
      <c r="E2527" s="98">
        <v>2016</v>
      </c>
      <c r="F2527" s="98" t="s">
        <v>279</v>
      </c>
      <c r="G2527" s="98" t="s">
        <v>273</v>
      </c>
      <c r="H2527" s="98" t="s">
        <v>276</v>
      </c>
      <c r="I2527" s="99">
        <f t="shared" si="98"/>
        <v>1.4247002044989775E-3</v>
      </c>
      <c r="J2527" s="99">
        <f t="shared" si="98"/>
        <v>5.7068957055214729E-4</v>
      </c>
      <c r="K2527" s="99">
        <f t="shared" si="98"/>
        <v>3.4929439672801637E-4</v>
      </c>
      <c r="L2527" s="99">
        <f t="shared" si="98"/>
        <v>2.2908531697341512E-4</v>
      </c>
      <c r="M2527" s="99">
        <f t="shared" si="98"/>
        <v>1.0766200408997955E-4</v>
      </c>
      <c r="N2527" s="99">
        <f t="shared" si="97"/>
        <v>7.0020777096114517E-6</v>
      </c>
      <c r="O2527" s="99">
        <f t="shared" si="97"/>
        <v>2.6753603271983641E-6</v>
      </c>
      <c r="P2527" s="99">
        <f t="shared" si="97"/>
        <v>6.273537832310838E-7</v>
      </c>
      <c r="Q2527" s="99">
        <f t="shared" si="97"/>
        <v>2.0601488752556239E-7</v>
      </c>
      <c r="R2527" s="99">
        <f t="shared" si="97"/>
        <v>6.6782822085889577E-8</v>
      </c>
      <c r="S2527" s="101"/>
      <c r="T2527" s="99">
        <v>3.5199999999999998E-7</v>
      </c>
      <c r="U2527" s="99">
        <v>1.4100000000000001E-7</v>
      </c>
      <c r="V2527" s="99">
        <v>8.6299999999999999E-8</v>
      </c>
      <c r="W2527" s="99">
        <v>5.6599999999999997E-8</v>
      </c>
      <c r="X2527" s="99">
        <v>2.66E-8</v>
      </c>
      <c r="Y2527" s="99">
        <v>1.73E-9</v>
      </c>
      <c r="Z2527" s="99">
        <v>6.6099999999999999E-10</v>
      </c>
      <c r="AA2527" s="99">
        <v>1.5500000000000001E-10</v>
      </c>
      <c r="AB2527" s="99">
        <v>5.09E-11</v>
      </c>
      <c r="AC2527" s="99">
        <v>1.6500000000000001E-11</v>
      </c>
    </row>
    <row r="2528" spans="1:29" s="98" customFormat="1" x14ac:dyDescent="0.25">
      <c r="A2528" s="98" t="s">
        <v>42</v>
      </c>
      <c r="B2528" s="98" t="s">
        <v>238</v>
      </c>
      <c r="C2528" s="98" t="s">
        <v>301</v>
      </c>
      <c r="D2528" s="98">
        <v>2017</v>
      </c>
      <c r="E2528" s="98">
        <v>2016</v>
      </c>
      <c r="F2528" s="98" t="s">
        <v>279</v>
      </c>
      <c r="G2528" s="98" t="s">
        <v>277</v>
      </c>
      <c r="H2528" s="98" t="s">
        <v>274</v>
      </c>
      <c r="I2528" s="99">
        <f t="shared" si="98"/>
        <v>1.5380286298568509E-4</v>
      </c>
      <c r="J2528" s="99">
        <f t="shared" si="98"/>
        <v>5.6664212678936607E-5</v>
      </c>
      <c r="K2528" s="99">
        <f t="shared" si="98"/>
        <v>2.8777325153374233E-5</v>
      </c>
      <c r="L2528" s="99">
        <f t="shared" si="98"/>
        <v>2.2341889570552147E-5</v>
      </c>
      <c r="M2528" s="99">
        <f t="shared" si="98"/>
        <v>1.0159083844580778E-5</v>
      </c>
      <c r="N2528" s="99">
        <f t="shared" si="97"/>
        <v>2.8817799591002044E-7</v>
      </c>
      <c r="O2528" s="99">
        <f t="shared" si="97"/>
        <v>1.8901562372188138E-7</v>
      </c>
      <c r="P2528" s="99">
        <f t="shared" si="97"/>
        <v>3.9543525562372197E-8</v>
      </c>
      <c r="Q2528" s="99">
        <f t="shared" si="97"/>
        <v>1.2344703476482617E-8</v>
      </c>
      <c r="R2528" s="99">
        <f t="shared" si="97"/>
        <v>3.9260204498977503E-9</v>
      </c>
      <c r="S2528" s="101"/>
      <c r="T2528" s="99">
        <v>3.8000000000000003E-8</v>
      </c>
      <c r="U2528" s="99">
        <v>1.4E-8</v>
      </c>
      <c r="V2528" s="99">
        <v>7.1099999999999996E-9</v>
      </c>
      <c r="W2528" s="99">
        <v>5.52E-9</v>
      </c>
      <c r="X2528" s="99">
        <v>2.5099999999999998E-9</v>
      </c>
      <c r="Y2528" s="99">
        <v>7.1199999999999997E-11</v>
      </c>
      <c r="Z2528" s="99">
        <v>4.6699999999999998E-11</v>
      </c>
      <c r="AA2528" s="99">
        <v>9.7700000000000006E-12</v>
      </c>
      <c r="AB2528" s="99">
        <v>3.0500000000000001E-12</v>
      </c>
      <c r="AC2528" s="99">
        <v>9.6999999999999991E-13</v>
      </c>
    </row>
    <row r="2529" spans="1:29" s="98" customFormat="1" x14ac:dyDescent="0.25">
      <c r="A2529" s="98" t="s">
        <v>42</v>
      </c>
      <c r="B2529" s="98" t="s">
        <v>238</v>
      </c>
      <c r="C2529" s="98" t="s">
        <v>301</v>
      </c>
      <c r="D2529" s="98">
        <v>2017</v>
      </c>
      <c r="E2529" s="98">
        <v>2016</v>
      </c>
      <c r="F2529" s="98" t="s">
        <v>279</v>
      </c>
      <c r="G2529" s="98" t="s">
        <v>277</v>
      </c>
      <c r="H2529" s="98" t="s">
        <v>275</v>
      </c>
      <c r="I2529" s="99">
        <f t="shared" si="98"/>
        <v>2.9910609406952966E-4</v>
      </c>
      <c r="J2529" s="99">
        <f t="shared" si="98"/>
        <v>1.1049521472392638E-4</v>
      </c>
      <c r="K2529" s="99">
        <f t="shared" si="98"/>
        <v>6.3140122699386508E-5</v>
      </c>
      <c r="L2529" s="99">
        <f t="shared" si="98"/>
        <v>4.3712392638036814E-5</v>
      </c>
      <c r="M2529" s="99">
        <f t="shared" si="98"/>
        <v>2.0520539877300617E-5</v>
      </c>
      <c r="N2529" s="99">
        <f t="shared" ref="N2529:R2579" si="99">1000*98.96*Y2529/24.45</f>
        <v>7.8115664621676896E-7</v>
      </c>
      <c r="O2529" s="99">
        <f t="shared" si="99"/>
        <v>4.3307648261758692E-7</v>
      </c>
      <c r="P2529" s="99">
        <f t="shared" si="99"/>
        <v>9.2686462167689159E-8</v>
      </c>
      <c r="Q2529" s="99">
        <f t="shared" si="99"/>
        <v>3.0032032719836403E-8</v>
      </c>
      <c r="R2529" s="99">
        <f t="shared" si="99"/>
        <v>9.9971860940695318E-9</v>
      </c>
      <c r="S2529" s="101"/>
      <c r="T2529" s="99">
        <v>7.3900000000000007E-8</v>
      </c>
      <c r="U2529" s="99">
        <v>2.73E-8</v>
      </c>
      <c r="V2529" s="99">
        <v>1.5600000000000001E-8</v>
      </c>
      <c r="W2529" s="99">
        <v>1.0800000000000001E-8</v>
      </c>
      <c r="X2529" s="99">
        <v>5.0700000000000001E-9</v>
      </c>
      <c r="Y2529" s="99">
        <v>1.9300000000000001E-10</v>
      </c>
      <c r="Z2529" s="99">
        <v>1.0700000000000001E-10</v>
      </c>
      <c r="AA2529" s="99">
        <v>2.29E-11</v>
      </c>
      <c r="AB2529" s="99">
        <v>7.4200000000000003E-12</v>
      </c>
      <c r="AC2529" s="99">
        <v>2.4700000000000002E-12</v>
      </c>
    </row>
    <row r="2530" spans="1:29" s="98" customFormat="1" x14ac:dyDescent="0.25">
      <c r="A2530" s="98" t="s">
        <v>42</v>
      </c>
      <c r="B2530" s="98" t="s">
        <v>238</v>
      </c>
      <c r="C2530" s="98" t="s">
        <v>301</v>
      </c>
      <c r="D2530" s="98">
        <v>2017</v>
      </c>
      <c r="E2530" s="98">
        <v>2016</v>
      </c>
      <c r="F2530" s="98" t="s">
        <v>279</v>
      </c>
      <c r="G2530" s="98" t="s">
        <v>277</v>
      </c>
      <c r="H2530" s="98" t="s">
        <v>276</v>
      </c>
      <c r="I2530" s="99">
        <f t="shared" ref="I2530:M2580" si="100">1000*98.96*T2530/24.45</f>
        <v>4.7355092024539875E-4</v>
      </c>
      <c r="J2530" s="99">
        <f t="shared" si="100"/>
        <v>1.8861087934560328E-4</v>
      </c>
      <c r="K2530" s="99">
        <f t="shared" si="100"/>
        <v>1.3316089979550103E-4</v>
      </c>
      <c r="L2530" s="99">
        <f t="shared" si="100"/>
        <v>7.7710920245398777E-5</v>
      </c>
      <c r="M2530" s="99">
        <f t="shared" si="100"/>
        <v>3.7357905930470352E-5</v>
      </c>
      <c r="N2530" s="99">
        <f t="shared" si="99"/>
        <v>4.1688670756646211E-6</v>
      </c>
      <c r="O2530" s="99">
        <f t="shared" si="99"/>
        <v>8.8234274028629866E-7</v>
      </c>
      <c r="P2530" s="99">
        <f t="shared" si="99"/>
        <v>1.9225357873210633E-7</v>
      </c>
      <c r="Q2530" s="99">
        <f t="shared" si="99"/>
        <v>6.1116400817995915E-8</v>
      </c>
      <c r="R2530" s="99">
        <f t="shared" si="99"/>
        <v>1.9427730061349693E-8</v>
      </c>
      <c r="S2530" s="101"/>
      <c r="T2530" s="99">
        <v>1.17E-7</v>
      </c>
      <c r="U2530" s="99">
        <v>4.66E-8</v>
      </c>
      <c r="V2530" s="99">
        <v>3.2899999999999997E-8</v>
      </c>
      <c r="W2530" s="99">
        <v>1.92E-8</v>
      </c>
      <c r="X2530" s="99">
        <v>9.2300000000000006E-9</v>
      </c>
      <c r="Y2530" s="99">
        <v>1.03E-9</v>
      </c>
      <c r="Z2530" s="99">
        <v>2.18E-10</v>
      </c>
      <c r="AA2530" s="99">
        <v>4.7499999999999998E-11</v>
      </c>
      <c r="AB2530" s="99">
        <v>1.5100000000000001E-11</v>
      </c>
      <c r="AC2530" s="99">
        <v>4.7999999999999997E-12</v>
      </c>
    </row>
    <row r="2531" spans="1:29" s="98" customFormat="1" x14ac:dyDescent="0.25">
      <c r="A2531" s="98" t="s">
        <v>42</v>
      </c>
      <c r="B2531" s="98" t="s">
        <v>238</v>
      </c>
      <c r="C2531" s="98" t="s">
        <v>301</v>
      </c>
      <c r="D2531" s="98">
        <v>2017</v>
      </c>
      <c r="E2531" s="98">
        <v>2016</v>
      </c>
      <c r="F2531" s="98" t="s">
        <v>279</v>
      </c>
      <c r="G2531" s="98" t="s">
        <v>278</v>
      </c>
      <c r="H2531" s="98" t="s">
        <v>274</v>
      </c>
      <c r="I2531" s="99">
        <f t="shared" si="100"/>
        <v>6.507044203240532E-5</v>
      </c>
      <c r="J2531" s="99">
        <f t="shared" si="100"/>
        <v>2.3973320748780857E-5</v>
      </c>
      <c r="K2531" s="99">
        <f t="shared" si="100"/>
        <v>1.2175022180273702E-5</v>
      </c>
      <c r="L2531" s="99">
        <f t="shared" si="100"/>
        <v>9.4523378952336202E-6</v>
      </c>
      <c r="M2531" s="99">
        <f t="shared" si="100"/>
        <v>4.298073934245726E-6</v>
      </c>
      <c r="N2531" s="99">
        <f t="shared" si="99"/>
        <v>1.2192145980808549E-7</v>
      </c>
      <c r="O2531" s="99">
        <f t="shared" si="99"/>
        <v>7.9968148497719021E-8</v>
      </c>
      <c r="P2531" s="99">
        <f t="shared" si="99"/>
        <v>1.6729953122542086E-8</v>
      </c>
      <c r="Q2531" s="99">
        <f t="shared" si="99"/>
        <v>5.2227591631272794E-9</v>
      </c>
      <c r="R2531" s="99">
        <f t="shared" si="99"/>
        <v>1.6610086518798159E-9</v>
      </c>
      <c r="S2531" s="101"/>
      <c r="T2531" s="99">
        <v>1.6076923076923099E-8</v>
      </c>
      <c r="U2531" s="99">
        <v>5.9230769230769197E-9</v>
      </c>
      <c r="V2531" s="99">
        <v>3.0080769230769201E-9</v>
      </c>
      <c r="W2531" s="99">
        <v>2.3353846153846202E-9</v>
      </c>
      <c r="X2531" s="99">
        <v>1.0619230769230801E-9</v>
      </c>
      <c r="Y2531" s="99">
        <v>3.0123076923076902E-11</v>
      </c>
      <c r="Z2531" s="99">
        <v>1.9757692307692299E-11</v>
      </c>
      <c r="AA2531" s="99">
        <v>4.1334615384615398E-12</v>
      </c>
      <c r="AB2531" s="99">
        <v>1.29038461538462E-12</v>
      </c>
      <c r="AC2531" s="99">
        <v>4.1038461538461498E-13</v>
      </c>
    </row>
    <row r="2532" spans="1:29" s="98" customFormat="1" x14ac:dyDescent="0.25">
      <c r="A2532" s="98" t="s">
        <v>42</v>
      </c>
      <c r="B2532" s="98" t="s">
        <v>238</v>
      </c>
      <c r="C2532" s="98" t="s">
        <v>301</v>
      </c>
      <c r="D2532" s="98">
        <v>2017</v>
      </c>
      <c r="E2532" s="98">
        <v>2016</v>
      </c>
      <c r="F2532" s="98" t="s">
        <v>279</v>
      </c>
      <c r="G2532" s="98" t="s">
        <v>278</v>
      </c>
      <c r="H2532" s="98" t="s">
        <v>275</v>
      </c>
      <c r="I2532" s="99">
        <f t="shared" si="100"/>
        <v>1.2654488595249328E-4</v>
      </c>
      <c r="J2532" s="99">
        <f t="shared" si="100"/>
        <v>4.6747975460122702E-5</v>
      </c>
      <c r="K2532" s="99">
        <f t="shared" si="100"/>
        <v>2.6713128834355829E-5</v>
      </c>
      <c r="L2532" s="99">
        <f t="shared" si="100"/>
        <v>1.849370457763096E-5</v>
      </c>
      <c r="M2532" s="99">
        <f t="shared" si="100"/>
        <v>8.6817668711656435E-6</v>
      </c>
      <c r="N2532" s="99">
        <f t="shared" si="99"/>
        <v>3.3048935032247933E-7</v>
      </c>
      <c r="O2532" s="99">
        <f t="shared" si="99"/>
        <v>1.8322466572282534E-7</v>
      </c>
      <c r="P2532" s="99">
        <f t="shared" si="99"/>
        <v>3.9213503224791579E-8</v>
      </c>
      <c r="Q2532" s="99">
        <f t="shared" si="99"/>
        <v>1.2705859996853866E-8</v>
      </c>
      <c r="R2532" s="99">
        <f t="shared" si="99"/>
        <v>4.2295787321063399E-9</v>
      </c>
      <c r="S2532" s="101"/>
      <c r="T2532" s="99">
        <v>3.1265384615384602E-8</v>
      </c>
      <c r="U2532" s="99">
        <v>1.1549999999999999E-8</v>
      </c>
      <c r="V2532" s="99">
        <v>6.6000000000000004E-9</v>
      </c>
      <c r="W2532" s="99">
        <v>4.5692307692307699E-9</v>
      </c>
      <c r="X2532" s="99">
        <v>2.1449999999999999E-9</v>
      </c>
      <c r="Y2532" s="99">
        <v>8.1653846153846205E-11</v>
      </c>
      <c r="Z2532" s="99">
        <v>4.5269230769230798E-11</v>
      </c>
      <c r="AA2532" s="99">
        <v>9.6884615384615395E-12</v>
      </c>
      <c r="AB2532" s="99">
        <v>3.13923076923077E-12</v>
      </c>
      <c r="AC2532" s="99">
        <v>1.0450000000000001E-12</v>
      </c>
    </row>
    <row r="2533" spans="1:29" s="98" customFormat="1" x14ac:dyDescent="0.25">
      <c r="A2533" s="98" t="s">
        <v>42</v>
      </c>
      <c r="B2533" s="98" t="s">
        <v>238</v>
      </c>
      <c r="C2533" s="98" t="s">
        <v>301</v>
      </c>
      <c r="D2533" s="98">
        <v>2017</v>
      </c>
      <c r="E2533" s="98">
        <v>2016</v>
      </c>
      <c r="F2533" s="98" t="s">
        <v>279</v>
      </c>
      <c r="G2533" s="98" t="s">
        <v>278</v>
      </c>
      <c r="H2533" s="98" t="s">
        <v>276</v>
      </c>
      <c r="I2533" s="99">
        <f t="shared" si="100"/>
        <v>2.0034846625766872E-4</v>
      </c>
      <c r="J2533" s="99">
        <f t="shared" si="100"/>
        <v>7.9796910492370565E-5</v>
      </c>
      <c r="K2533" s="99">
        <f t="shared" si="100"/>
        <v>5.6337303759635168E-5</v>
      </c>
      <c r="L2533" s="99">
        <f t="shared" si="100"/>
        <v>3.2877697026899473E-5</v>
      </c>
      <c r="M2533" s="99">
        <f t="shared" si="100"/>
        <v>1.5805267893660535E-5</v>
      </c>
      <c r="N2533" s="99">
        <f t="shared" si="99"/>
        <v>1.7637514550888793E-6</v>
      </c>
      <c r="O2533" s="99">
        <f t="shared" si="99"/>
        <v>3.7329885165958773E-7</v>
      </c>
      <c r="P2533" s="99">
        <f t="shared" si="99"/>
        <v>8.1338052540506348E-8</v>
      </c>
      <c r="Q2533" s="99">
        <f t="shared" si="99"/>
        <v>2.585693880761366E-8</v>
      </c>
      <c r="R2533" s="99">
        <f t="shared" si="99"/>
        <v>8.219424256724867E-9</v>
      </c>
      <c r="S2533" s="101"/>
      <c r="T2533" s="99">
        <v>4.95E-8</v>
      </c>
      <c r="U2533" s="99">
        <v>1.9715384615384602E-8</v>
      </c>
      <c r="V2533" s="99">
        <v>1.39192307692308E-8</v>
      </c>
      <c r="W2533" s="99">
        <v>8.1230769230769204E-9</v>
      </c>
      <c r="X2533" s="99">
        <v>3.9050000000000001E-9</v>
      </c>
      <c r="Y2533" s="99">
        <v>4.3576923076923099E-10</v>
      </c>
      <c r="Z2533" s="99">
        <v>9.2230769230769199E-11</v>
      </c>
      <c r="AA2533" s="99">
        <v>2.0096153846153799E-11</v>
      </c>
      <c r="AB2533" s="99">
        <v>6.3884615384615402E-12</v>
      </c>
      <c r="AC2533" s="99">
        <v>2.0307692307692299E-12</v>
      </c>
    </row>
    <row r="2534" spans="1:29" s="98" customFormat="1" x14ac:dyDescent="0.25">
      <c r="A2534" s="98" t="s">
        <v>42</v>
      </c>
      <c r="B2534" s="98" t="s">
        <v>238</v>
      </c>
      <c r="C2534" s="98" t="s">
        <v>301</v>
      </c>
      <c r="D2534" s="98">
        <v>2017</v>
      </c>
      <c r="E2534" s="98">
        <v>2016</v>
      </c>
      <c r="F2534" s="98" t="s">
        <v>280</v>
      </c>
      <c r="G2534" s="98" t="s">
        <v>273</v>
      </c>
      <c r="H2534" s="98" t="s">
        <v>274</v>
      </c>
      <c r="I2534" s="99">
        <f t="shared" si="100"/>
        <v>0</v>
      </c>
      <c r="J2534" s="99">
        <f t="shared" si="100"/>
        <v>0</v>
      </c>
      <c r="K2534" s="99">
        <f t="shared" si="100"/>
        <v>0</v>
      </c>
      <c r="L2534" s="99">
        <f t="shared" si="100"/>
        <v>0</v>
      </c>
      <c r="M2534" s="99">
        <f t="shared" si="100"/>
        <v>0</v>
      </c>
      <c r="N2534" s="99">
        <f t="shared" si="99"/>
        <v>0</v>
      </c>
      <c r="O2534" s="99">
        <f t="shared" si="99"/>
        <v>0</v>
      </c>
      <c r="P2534" s="99">
        <f t="shared" si="99"/>
        <v>0</v>
      </c>
      <c r="Q2534" s="99">
        <f t="shared" si="99"/>
        <v>0</v>
      </c>
      <c r="R2534" s="99">
        <f t="shared" si="99"/>
        <v>0</v>
      </c>
      <c r="S2534" s="101"/>
      <c r="T2534" s="99">
        <v>0</v>
      </c>
      <c r="U2534" s="99">
        <v>0</v>
      </c>
      <c r="V2534" s="99">
        <v>0</v>
      </c>
      <c r="W2534" s="99">
        <v>0</v>
      </c>
      <c r="X2534" s="99">
        <v>0</v>
      </c>
      <c r="Y2534" s="99">
        <v>0</v>
      </c>
      <c r="Z2534" s="99">
        <v>0</v>
      </c>
      <c r="AA2534" s="99">
        <v>0</v>
      </c>
      <c r="AB2534" s="99">
        <v>0</v>
      </c>
      <c r="AC2534" s="99">
        <v>0</v>
      </c>
    </row>
    <row r="2535" spans="1:29" s="98" customFormat="1" x14ac:dyDescent="0.25">
      <c r="A2535" s="98" t="s">
        <v>42</v>
      </c>
      <c r="B2535" s="98" t="s">
        <v>238</v>
      </c>
      <c r="C2535" s="98" t="s">
        <v>301</v>
      </c>
      <c r="D2535" s="98">
        <v>2017</v>
      </c>
      <c r="E2535" s="98">
        <v>2016</v>
      </c>
      <c r="F2535" s="98" t="s">
        <v>280</v>
      </c>
      <c r="G2535" s="98" t="s">
        <v>273</v>
      </c>
      <c r="H2535" s="98" t="s">
        <v>275</v>
      </c>
      <c r="I2535" s="99">
        <f t="shared" si="100"/>
        <v>6.7592310838445813E-15</v>
      </c>
      <c r="J2535" s="99">
        <f t="shared" si="100"/>
        <v>1.0361456032719839E-9</v>
      </c>
      <c r="K2535" s="99">
        <f t="shared" si="100"/>
        <v>8.3377341513292433E-9</v>
      </c>
      <c r="L2535" s="99">
        <f t="shared" si="100"/>
        <v>3.0558200408997957E-8</v>
      </c>
      <c r="M2535" s="99">
        <f t="shared" si="100"/>
        <v>7.8520408997955017E-8</v>
      </c>
      <c r="N2535" s="99">
        <f t="shared" si="99"/>
        <v>1.5501709611451941E-8</v>
      </c>
      <c r="O2535" s="99">
        <f t="shared" si="99"/>
        <v>9.2281717791411041E-9</v>
      </c>
      <c r="P2535" s="99">
        <f t="shared" si="99"/>
        <v>3.375568098159509E-9</v>
      </c>
      <c r="Q2535" s="99">
        <f t="shared" si="99"/>
        <v>1.8780139059304704E-9</v>
      </c>
      <c r="R2535" s="99">
        <f t="shared" si="99"/>
        <v>1.0523353783231084E-9</v>
      </c>
      <c r="S2535" s="101"/>
      <c r="T2535" s="99">
        <v>1.67E-18</v>
      </c>
      <c r="U2535" s="99">
        <v>2.5600000000000002E-13</v>
      </c>
      <c r="V2535" s="99">
        <v>2.0600000000000001E-12</v>
      </c>
      <c r="W2535" s="99">
        <v>7.5500000000000007E-12</v>
      </c>
      <c r="X2535" s="99">
        <v>1.9399999999999999E-11</v>
      </c>
      <c r="Y2535" s="99">
        <v>3.8299999999999996E-12</v>
      </c>
      <c r="Z2535" s="99">
        <v>2.28E-12</v>
      </c>
      <c r="AA2535" s="99">
        <v>8.3399999999999998E-13</v>
      </c>
      <c r="AB2535" s="99">
        <v>4.6400000000000004E-13</v>
      </c>
      <c r="AC2535" s="99">
        <v>2.6E-13</v>
      </c>
    </row>
    <row r="2536" spans="1:29" s="98" customFormat="1" x14ac:dyDescent="0.25">
      <c r="A2536" s="98" t="s">
        <v>42</v>
      </c>
      <c r="B2536" s="98" t="s">
        <v>238</v>
      </c>
      <c r="C2536" s="98" t="s">
        <v>301</v>
      </c>
      <c r="D2536" s="98">
        <v>2017</v>
      </c>
      <c r="E2536" s="98">
        <v>2016</v>
      </c>
      <c r="F2536" s="98" t="s">
        <v>280</v>
      </c>
      <c r="G2536" s="98" t="s">
        <v>273</v>
      </c>
      <c r="H2536" s="98" t="s">
        <v>276</v>
      </c>
      <c r="I2536" s="99">
        <f t="shared" si="100"/>
        <v>2.6955975460122702E-10</v>
      </c>
      <c r="J2536" s="99">
        <f t="shared" si="100"/>
        <v>1.6877840490797547E-7</v>
      </c>
      <c r="K2536" s="99">
        <f t="shared" si="100"/>
        <v>1.0280507157464213E-6</v>
      </c>
      <c r="L2536" s="99">
        <f t="shared" si="100"/>
        <v>1.9913423312883434E-6</v>
      </c>
      <c r="M2536" s="99">
        <f t="shared" si="100"/>
        <v>4.4117137014314931E-6</v>
      </c>
      <c r="N2536" s="99">
        <f t="shared" si="99"/>
        <v>1.3882732106339469E-6</v>
      </c>
      <c r="O2536" s="99">
        <f t="shared" si="99"/>
        <v>8.4591574642126789E-7</v>
      </c>
      <c r="P2536" s="99">
        <f t="shared" si="99"/>
        <v>3.4929439672801633E-7</v>
      </c>
      <c r="Q2536" s="99">
        <f t="shared" si="99"/>
        <v>1.7525431492842539E-7</v>
      </c>
      <c r="R2536" s="99">
        <f t="shared" si="99"/>
        <v>7.4068220858895712E-8</v>
      </c>
      <c r="S2536" s="101"/>
      <c r="T2536" s="99">
        <v>6.6600000000000001E-14</v>
      </c>
      <c r="U2536" s="99">
        <v>4.1700000000000002E-11</v>
      </c>
      <c r="V2536" s="99">
        <v>2.54E-10</v>
      </c>
      <c r="W2536" s="99">
        <v>4.9199999999999996E-10</v>
      </c>
      <c r="X2536" s="99">
        <v>1.09E-9</v>
      </c>
      <c r="Y2536" s="99">
        <v>3.43E-10</v>
      </c>
      <c r="Z2536" s="99">
        <v>2.09E-10</v>
      </c>
      <c r="AA2536" s="99">
        <v>8.6300000000000002E-11</v>
      </c>
      <c r="AB2536" s="99">
        <v>4.3300000000000002E-11</v>
      </c>
      <c r="AC2536" s="99">
        <v>1.8300000000000001E-11</v>
      </c>
    </row>
    <row r="2537" spans="1:29" s="98" customFormat="1" x14ac:dyDescent="0.25">
      <c r="A2537" s="98" t="s">
        <v>42</v>
      </c>
      <c r="B2537" s="98" t="s">
        <v>238</v>
      </c>
      <c r="C2537" s="98" t="s">
        <v>301</v>
      </c>
      <c r="D2537" s="98">
        <v>2017</v>
      </c>
      <c r="E2537" s="98">
        <v>2016</v>
      </c>
      <c r="F2537" s="98" t="s">
        <v>280</v>
      </c>
      <c r="G2537" s="98" t="s">
        <v>277</v>
      </c>
      <c r="H2537" s="98" t="s">
        <v>274</v>
      </c>
      <c r="I2537" s="99">
        <f t="shared" si="100"/>
        <v>1.4611271983640081E-10</v>
      </c>
      <c r="J2537" s="99">
        <f t="shared" si="100"/>
        <v>1.9508678936605318E-8</v>
      </c>
      <c r="K2537" s="99">
        <f t="shared" si="100"/>
        <v>4.6140858895705522E-8</v>
      </c>
      <c r="L2537" s="99">
        <f t="shared" si="100"/>
        <v>1.9063460122699384E-7</v>
      </c>
      <c r="M2537" s="99">
        <f t="shared" si="100"/>
        <v>4.0069693251533741E-7</v>
      </c>
      <c r="N2537" s="99">
        <f t="shared" si="99"/>
        <v>9.4305439672801632E-8</v>
      </c>
      <c r="O2537" s="99">
        <f t="shared" si="99"/>
        <v>7.6496687116564415E-8</v>
      </c>
      <c r="P2537" s="99">
        <f t="shared" si="99"/>
        <v>3.1084368098159512E-8</v>
      </c>
      <c r="Q2537" s="99">
        <f t="shared" si="99"/>
        <v>1.3882732106339469E-8</v>
      </c>
      <c r="R2537" s="99">
        <f t="shared" si="99"/>
        <v>5.747370143149285E-9</v>
      </c>
      <c r="S2537" s="101"/>
      <c r="T2537" s="99">
        <v>3.6099999999999999E-14</v>
      </c>
      <c r="U2537" s="99">
        <v>4.8200000000000001E-12</v>
      </c>
      <c r="V2537" s="99">
        <v>1.1400000000000001E-11</v>
      </c>
      <c r="W2537" s="99">
        <v>4.7099999999999998E-11</v>
      </c>
      <c r="X2537" s="99">
        <v>9.8999999999999994E-11</v>
      </c>
      <c r="Y2537" s="99">
        <v>2.33E-11</v>
      </c>
      <c r="Z2537" s="99">
        <v>1.8900000000000001E-11</v>
      </c>
      <c r="AA2537" s="99">
        <v>7.6799999999999996E-12</v>
      </c>
      <c r="AB2537" s="99">
        <v>3.4300000000000001E-12</v>
      </c>
      <c r="AC2537" s="99">
        <v>1.42E-12</v>
      </c>
    </row>
    <row r="2538" spans="1:29" s="98" customFormat="1" x14ac:dyDescent="0.25">
      <c r="A2538" s="98" t="s">
        <v>42</v>
      </c>
      <c r="B2538" s="98" t="s">
        <v>238</v>
      </c>
      <c r="C2538" s="98" t="s">
        <v>301</v>
      </c>
      <c r="D2538" s="98">
        <v>2017</v>
      </c>
      <c r="E2538" s="98">
        <v>2016</v>
      </c>
      <c r="F2538" s="98" t="s">
        <v>280</v>
      </c>
      <c r="G2538" s="98" t="s">
        <v>277</v>
      </c>
      <c r="H2538" s="98" t="s">
        <v>275</v>
      </c>
      <c r="I2538" s="99">
        <f t="shared" si="100"/>
        <v>1.8658715746421271E-10</v>
      </c>
      <c r="J2538" s="99">
        <f t="shared" si="100"/>
        <v>2.9343967280163599E-8</v>
      </c>
      <c r="K2538" s="99">
        <f t="shared" si="100"/>
        <v>1.4854118609406954E-7</v>
      </c>
      <c r="L2538" s="99">
        <f t="shared" si="100"/>
        <v>2.8939222903885479E-7</v>
      </c>
      <c r="M2538" s="99">
        <f t="shared" si="100"/>
        <v>6.3544867075664631E-7</v>
      </c>
      <c r="N2538" s="99">
        <f t="shared" si="99"/>
        <v>1.8820613496932518E-7</v>
      </c>
      <c r="O2538" s="99">
        <f t="shared" si="99"/>
        <v>1.0928098159509202E-7</v>
      </c>
      <c r="P2538" s="99">
        <f t="shared" si="99"/>
        <v>4.7759836400817995E-8</v>
      </c>
      <c r="Q2538" s="99">
        <f t="shared" si="99"/>
        <v>2.4689406952965234E-8</v>
      </c>
      <c r="R2538" s="99">
        <f t="shared" si="99"/>
        <v>1.173758691206544E-8</v>
      </c>
      <c r="S2538" s="101"/>
      <c r="T2538" s="99">
        <v>4.61E-14</v>
      </c>
      <c r="U2538" s="99">
        <v>7.25E-12</v>
      </c>
      <c r="V2538" s="99">
        <v>3.67E-11</v>
      </c>
      <c r="W2538" s="99">
        <v>7.1499999999999999E-11</v>
      </c>
      <c r="X2538" s="99">
        <v>1.57E-10</v>
      </c>
      <c r="Y2538" s="99">
        <v>4.6500000000000001E-11</v>
      </c>
      <c r="Z2538" s="99">
        <v>2.7E-11</v>
      </c>
      <c r="AA2538" s="99">
        <v>1.1800000000000001E-11</v>
      </c>
      <c r="AB2538" s="99">
        <v>6.1000000000000003E-12</v>
      </c>
      <c r="AC2538" s="99">
        <v>2.9000000000000002E-12</v>
      </c>
    </row>
    <row r="2539" spans="1:29" s="98" customFormat="1" x14ac:dyDescent="0.25">
      <c r="A2539" s="98" t="s">
        <v>42</v>
      </c>
      <c r="B2539" s="98" t="s">
        <v>238</v>
      </c>
      <c r="C2539" s="98" t="s">
        <v>301</v>
      </c>
      <c r="D2539" s="98">
        <v>2017</v>
      </c>
      <c r="E2539" s="98">
        <v>2016</v>
      </c>
      <c r="F2539" s="98" t="s">
        <v>280</v>
      </c>
      <c r="G2539" s="98" t="s">
        <v>277</v>
      </c>
      <c r="H2539" s="98" t="s">
        <v>276</v>
      </c>
      <c r="I2539" s="99">
        <f t="shared" si="100"/>
        <v>2.3353750511247444E-10</v>
      </c>
      <c r="J2539" s="99">
        <f t="shared" si="100"/>
        <v>4.6545603271983644E-8</v>
      </c>
      <c r="K2539" s="99">
        <f t="shared" si="100"/>
        <v>5.7068957055214728E-7</v>
      </c>
      <c r="L2539" s="99">
        <f t="shared" si="100"/>
        <v>8.1758364008179963E-7</v>
      </c>
      <c r="M2539" s="99">
        <f t="shared" si="100"/>
        <v>1.6473096114519428E-6</v>
      </c>
      <c r="N2539" s="99">
        <f t="shared" si="99"/>
        <v>6.3544867075664631E-7</v>
      </c>
      <c r="O2539" s="99">
        <f t="shared" si="99"/>
        <v>2.5175100204498978E-7</v>
      </c>
      <c r="P2539" s="99">
        <f t="shared" si="99"/>
        <v>9.6733905930470349E-8</v>
      </c>
      <c r="Q2539" s="99">
        <f t="shared" si="99"/>
        <v>4.6950347648261759E-8</v>
      </c>
      <c r="R2539" s="99">
        <f t="shared" si="99"/>
        <v>2.1896670756646215E-8</v>
      </c>
      <c r="S2539" s="101"/>
      <c r="T2539" s="99">
        <v>5.7699999999999996E-14</v>
      </c>
      <c r="U2539" s="99">
        <v>1.1500000000000001E-11</v>
      </c>
      <c r="V2539" s="99">
        <v>1.41E-10</v>
      </c>
      <c r="W2539" s="99">
        <v>2.02E-10</v>
      </c>
      <c r="X2539" s="99">
        <v>4.0699999999999999E-10</v>
      </c>
      <c r="Y2539" s="99">
        <v>1.57E-10</v>
      </c>
      <c r="Z2539" s="99">
        <v>6.2200000000000002E-11</v>
      </c>
      <c r="AA2539" s="99">
        <v>2.39E-11</v>
      </c>
      <c r="AB2539" s="99">
        <v>1.1600000000000001E-11</v>
      </c>
      <c r="AC2539" s="99">
        <v>5.4099999999999998E-12</v>
      </c>
    </row>
    <row r="2540" spans="1:29" s="98" customFormat="1" x14ac:dyDescent="0.25">
      <c r="A2540" s="98" t="s">
        <v>42</v>
      </c>
      <c r="B2540" s="98" t="s">
        <v>238</v>
      </c>
      <c r="C2540" s="98" t="s">
        <v>301</v>
      </c>
      <c r="D2540" s="98">
        <v>2017</v>
      </c>
      <c r="E2540" s="98">
        <v>2016</v>
      </c>
      <c r="F2540" s="98" t="s">
        <v>280</v>
      </c>
      <c r="G2540" s="98" t="s">
        <v>278</v>
      </c>
      <c r="H2540" s="98" t="s">
        <v>274</v>
      </c>
      <c r="I2540" s="99">
        <f t="shared" si="100"/>
        <v>6.1816919930784866E-11</v>
      </c>
      <c r="J2540" s="99">
        <f t="shared" si="100"/>
        <v>8.2536718577945604E-9</v>
      </c>
      <c r="K2540" s="99">
        <f t="shared" si="100"/>
        <v>1.9521132609721552E-8</v>
      </c>
      <c r="L2540" s="99">
        <f t="shared" si="100"/>
        <v>8.0653100519112883E-8</v>
      </c>
      <c r="M2540" s="99">
        <f t="shared" si="100"/>
        <v>1.6952562529495053E-7</v>
      </c>
      <c r="N2540" s="99">
        <f t="shared" si="99"/>
        <v>3.9898455246185322E-8</v>
      </c>
      <c r="O2540" s="99">
        <f t="shared" si="99"/>
        <v>3.2363983010854194E-8</v>
      </c>
      <c r="P2540" s="99">
        <f t="shared" si="99"/>
        <v>1.3151078810759797E-8</v>
      </c>
      <c r="Q2540" s="99">
        <f t="shared" si="99"/>
        <v>5.8734635834513291E-9</v>
      </c>
      <c r="R2540" s="99">
        <f t="shared" si="99"/>
        <v>2.4315796759477752E-9</v>
      </c>
      <c r="S2540" s="101"/>
      <c r="T2540" s="99">
        <v>1.5273076923076901E-14</v>
      </c>
      <c r="U2540" s="99">
        <v>2.0392307692307699E-12</v>
      </c>
      <c r="V2540" s="99">
        <v>4.8230769230769197E-12</v>
      </c>
      <c r="W2540" s="99">
        <v>1.9926923076923099E-11</v>
      </c>
      <c r="X2540" s="99">
        <v>4.1884615384615401E-11</v>
      </c>
      <c r="Y2540" s="99">
        <v>9.8576923076923107E-12</v>
      </c>
      <c r="Z2540" s="99">
        <v>7.9961538461538503E-12</v>
      </c>
      <c r="AA2540" s="99">
        <v>3.2492307692307702E-12</v>
      </c>
      <c r="AB2540" s="99">
        <v>1.45115384615385E-12</v>
      </c>
      <c r="AC2540" s="99">
        <v>6.0076923076923099E-13</v>
      </c>
    </row>
    <row r="2541" spans="1:29" s="98" customFormat="1" x14ac:dyDescent="0.25">
      <c r="A2541" s="98" t="s">
        <v>42</v>
      </c>
      <c r="B2541" s="98" t="s">
        <v>238</v>
      </c>
      <c r="C2541" s="98" t="s">
        <v>301</v>
      </c>
      <c r="D2541" s="98">
        <v>2017</v>
      </c>
      <c r="E2541" s="98">
        <v>2016</v>
      </c>
      <c r="F2541" s="98" t="s">
        <v>280</v>
      </c>
      <c r="G2541" s="98" t="s">
        <v>278</v>
      </c>
      <c r="H2541" s="98" t="s">
        <v>275</v>
      </c>
      <c r="I2541" s="99">
        <f t="shared" si="100"/>
        <v>7.8940720465628642E-11</v>
      </c>
      <c r="J2541" s="99">
        <f t="shared" si="100"/>
        <v>1.2414755387761514E-8</v>
      </c>
      <c r="K2541" s="99">
        <f t="shared" si="100"/>
        <v>6.2844347962875666E-8</v>
      </c>
      <c r="L2541" s="99">
        <f t="shared" si="100"/>
        <v>1.2243517382413089E-7</v>
      </c>
      <c r="M2541" s="99">
        <f t="shared" si="100"/>
        <v>2.6884366839704255E-7</v>
      </c>
      <c r="N2541" s="99">
        <f t="shared" si="99"/>
        <v>7.9625672487022083E-8</v>
      </c>
      <c r="O2541" s="99">
        <f t="shared" si="99"/>
        <v>4.6234261444077295E-8</v>
      </c>
      <c r="P2541" s="99">
        <f t="shared" si="99"/>
        <v>2.0206084631115298E-8</v>
      </c>
      <c r="Q2541" s="99">
        <f t="shared" si="99"/>
        <v>1.0445518326254521E-8</v>
      </c>
      <c r="R2541" s="99">
        <f t="shared" si="99"/>
        <v>4.9659021551046216E-9</v>
      </c>
      <c r="S2541" s="101"/>
      <c r="T2541" s="99">
        <v>1.9503846153846201E-14</v>
      </c>
      <c r="U2541" s="99">
        <v>3.0673076923076901E-12</v>
      </c>
      <c r="V2541" s="99">
        <v>1.55269230769231E-11</v>
      </c>
      <c r="W2541" s="99">
        <v>3.0249999999999999E-11</v>
      </c>
      <c r="X2541" s="99">
        <v>6.6423076923076896E-11</v>
      </c>
      <c r="Y2541" s="99">
        <v>1.9673076923076899E-11</v>
      </c>
      <c r="Z2541" s="99">
        <v>1.14230769230769E-11</v>
      </c>
      <c r="AA2541" s="99">
        <v>4.9923076923076901E-12</v>
      </c>
      <c r="AB2541" s="99">
        <v>2.5807692307692298E-12</v>
      </c>
      <c r="AC2541" s="99">
        <v>1.22692307692308E-12</v>
      </c>
    </row>
    <row r="2542" spans="1:29" s="98" customFormat="1" x14ac:dyDescent="0.25">
      <c r="A2542" s="98" t="s">
        <v>42</v>
      </c>
      <c r="B2542" s="98" t="s">
        <v>238</v>
      </c>
      <c r="C2542" s="98" t="s">
        <v>301</v>
      </c>
      <c r="D2542" s="98">
        <v>2017</v>
      </c>
      <c r="E2542" s="98">
        <v>2016</v>
      </c>
      <c r="F2542" s="98" t="s">
        <v>280</v>
      </c>
      <c r="G2542" s="98" t="s">
        <v>278</v>
      </c>
      <c r="H2542" s="98" t="s">
        <v>276</v>
      </c>
      <c r="I2542" s="99">
        <f t="shared" si="100"/>
        <v>9.8804329086047045E-11</v>
      </c>
      <c r="J2542" s="99">
        <f t="shared" si="100"/>
        <v>1.9692370615070021E-8</v>
      </c>
      <c r="K2542" s="99">
        <f t="shared" si="100"/>
        <v>2.414455875412933E-7</v>
      </c>
      <c r="L2542" s="99">
        <f t="shared" si="100"/>
        <v>3.4590077080383854E-7</v>
      </c>
      <c r="M2542" s="99">
        <f t="shared" si="100"/>
        <v>6.9693868176813085E-7</v>
      </c>
      <c r="N2542" s="99">
        <f t="shared" si="99"/>
        <v>2.6884366839704255E-7</v>
      </c>
      <c r="O2542" s="99">
        <f t="shared" si="99"/>
        <v>1.0651003932672638E-7</v>
      </c>
      <c r="P2542" s="99">
        <f t="shared" si="99"/>
        <v>4.0925883278276069E-8</v>
      </c>
      <c r="Q2542" s="99">
        <f t="shared" si="99"/>
        <v>1.9863608620418447E-8</v>
      </c>
      <c r="R2542" s="99">
        <f t="shared" si="99"/>
        <v>9.2639760893503078E-9</v>
      </c>
      <c r="S2542" s="101"/>
      <c r="T2542" s="99">
        <v>2.4411538461538501E-14</v>
      </c>
      <c r="U2542" s="99">
        <v>4.8653846153846198E-12</v>
      </c>
      <c r="V2542" s="99">
        <v>5.9653846153846203E-11</v>
      </c>
      <c r="W2542" s="99">
        <v>8.5461538461538506E-11</v>
      </c>
      <c r="X2542" s="99">
        <v>1.7219230769230801E-10</v>
      </c>
      <c r="Y2542" s="99">
        <v>6.6423076923076896E-11</v>
      </c>
      <c r="Z2542" s="99">
        <v>2.63153846153846E-11</v>
      </c>
      <c r="AA2542" s="99">
        <v>1.01115384615385E-11</v>
      </c>
      <c r="AB2542" s="99">
        <v>4.9076923076923101E-12</v>
      </c>
      <c r="AC2542" s="99">
        <v>2.28884615384615E-12</v>
      </c>
    </row>
    <row r="2543" spans="1:29" s="98" customFormat="1" x14ac:dyDescent="0.25">
      <c r="A2543" s="98" t="s">
        <v>42</v>
      </c>
      <c r="B2543" s="98" t="s">
        <v>238</v>
      </c>
      <c r="C2543" s="98" t="s">
        <v>301</v>
      </c>
      <c r="D2543" s="98">
        <v>2018</v>
      </c>
      <c r="E2543" s="98">
        <v>2016</v>
      </c>
      <c r="F2543" s="98" t="s">
        <v>272</v>
      </c>
      <c r="G2543" s="98" t="s">
        <v>273</v>
      </c>
      <c r="H2543" s="98" t="s">
        <v>274</v>
      </c>
      <c r="I2543" s="99">
        <f t="shared" si="100"/>
        <v>0</v>
      </c>
      <c r="J2543" s="99">
        <f t="shared" si="100"/>
        <v>0</v>
      </c>
      <c r="K2543" s="99">
        <f t="shared" si="100"/>
        <v>0</v>
      </c>
      <c r="L2543" s="99">
        <f t="shared" si="100"/>
        <v>0</v>
      </c>
      <c r="M2543" s="99">
        <f t="shared" si="100"/>
        <v>0</v>
      </c>
      <c r="N2543" s="99">
        <f t="shared" si="99"/>
        <v>0</v>
      </c>
      <c r="O2543" s="99">
        <f t="shared" si="99"/>
        <v>0</v>
      </c>
      <c r="P2543" s="99">
        <f t="shared" si="99"/>
        <v>0</v>
      </c>
      <c r="Q2543" s="99">
        <f t="shared" si="99"/>
        <v>0</v>
      </c>
      <c r="R2543" s="99">
        <f t="shared" si="99"/>
        <v>0</v>
      </c>
      <c r="S2543" s="101"/>
      <c r="T2543" s="99">
        <v>0</v>
      </c>
      <c r="U2543" s="99">
        <v>0</v>
      </c>
      <c r="V2543" s="99">
        <v>0</v>
      </c>
      <c r="W2543" s="99">
        <v>0</v>
      </c>
      <c r="X2543" s="99">
        <v>0</v>
      </c>
      <c r="Y2543" s="99">
        <v>0</v>
      </c>
      <c r="Z2543" s="99">
        <v>0</v>
      </c>
      <c r="AA2543" s="99">
        <v>0</v>
      </c>
      <c r="AB2543" s="99">
        <v>0</v>
      </c>
      <c r="AC2543" s="99">
        <v>0</v>
      </c>
    </row>
    <row r="2544" spans="1:29" s="98" customFormat="1" x14ac:dyDescent="0.25">
      <c r="A2544" s="98" t="s">
        <v>42</v>
      </c>
      <c r="B2544" s="98" t="s">
        <v>238</v>
      </c>
      <c r="C2544" s="98" t="s">
        <v>301</v>
      </c>
      <c r="D2544" s="98">
        <v>2018</v>
      </c>
      <c r="E2544" s="98">
        <v>2016</v>
      </c>
      <c r="F2544" s="98" t="s">
        <v>272</v>
      </c>
      <c r="G2544" s="98" t="s">
        <v>273</v>
      </c>
      <c r="H2544" s="98" t="s">
        <v>275</v>
      </c>
      <c r="I2544" s="99">
        <f t="shared" si="100"/>
        <v>2.7482143149284259E-6</v>
      </c>
      <c r="J2544" s="99">
        <f t="shared" si="100"/>
        <v>1.0887623721881391E-8</v>
      </c>
      <c r="K2544" s="99">
        <f t="shared" si="100"/>
        <v>5.4235746421267894E-8</v>
      </c>
      <c r="L2544" s="99">
        <f t="shared" si="100"/>
        <v>9.7948139059304707E-8</v>
      </c>
      <c r="M2544" s="99">
        <f t="shared" si="100"/>
        <v>1.6230249488752558E-7</v>
      </c>
      <c r="N2544" s="99">
        <f t="shared" si="99"/>
        <v>1.8173022494887526E-8</v>
      </c>
      <c r="O2544" s="99">
        <f t="shared" si="99"/>
        <v>9.7948139059304727E-9</v>
      </c>
      <c r="P2544" s="99">
        <f t="shared" si="99"/>
        <v>3.3917578732106338E-9</v>
      </c>
      <c r="Q2544" s="99">
        <f t="shared" si="99"/>
        <v>1.8982511247443765E-9</v>
      </c>
      <c r="R2544" s="99">
        <f t="shared" si="99"/>
        <v>1.0563828220858897E-9</v>
      </c>
      <c r="S2544" s="101"/>
      <c r="T2544" s="99">
        <v>6.7900000000000003E-10</v>
      </c>
      <c r="U2544" s="99">
        <v>2.69E-12</v>
      </c>
      <c r="V2544" s="99">
        <v>1.34E-11</v>
      </c>
      <c r="W2544" s="99">
        <v>2.4200000000000001E-11</v>
      </c>
      <c r="X2544" s="99">
        <v>4.0100000000000002E-11</v>
      </c>
      <c r="Y2544" s="99">
        <v>4.4899999999999996E-12</v>
      </c>
      <c r="Z2544" s="99">
        <v>2.4200000000000002E-12</v>
      </c>
      <c r="AA2544" s="99">
        <v>8.3799999999999996E-13</v>
      </c>
      <c r="AB2544" s="99">
        <v>4.6900000000000002E-13</v>
      </c>
      <c r="AC2544" s="99">
        <v>2.61E-13</v>
      </c>
    </row>
    <row r="2545" spans="1:29" s="98" customFormat="1" x14ac:dyDescent="0.25">
      <c r="A2545" s="98" t="s">
        <v>42</v>
      </c>
      <c r="B2545" s="98" t="s">
        <v>238</v>
      </c>
      <c r="C2545" s="98" t="s">
        <v>301</v>
      </c>
      <c r="D2545" s="98">
        <v>2018</v>
      </c>
      <c r="E2545" s="98">
        <v>2016</v>
      </c>
      <c r="F2545" s="98" t="s">
        <v>272</v>
      </c>
      <c r="G2545" s="98" t="s">
        <v>273</v>
      </c>
      <c r="H2545" s="98" t="s">
        <v>276</v>
      </c>
      <c r="I2545" s="99">
        <f t="shared" si="100"/>
        <v>9.5114928425357877E-4</v>
      </c>
      <c r="J2545" s="99">
        <f t="shared" si="100"/>
        <v>3.8045971370143149E-4</v>
      </c>
      <c r="K2545" s="99">
        <f t="shared" si="100"/>
        <v>2.3353750511247444E-4</v>
      </c>
      <c r="L2545" s="99">
        <f t="shared" si="100"/>
        <v>1.5501709611451944E-4</v>
      </c>
      <c r="M2545" s="99">
        <f t="shared" si="100"/>
        <v>7.487770961145195E-5</v>
      </c>
      <c r="N2545" s="99">
        <f t="shared" si="99"/>
        <v>5.9092678936605322E-6</v>
      </c>
      <c r="O2545" s="99">
        <f t="shared" si="99"/>
        <v>2.5175100204498981E-6</v>
      </c>
      <c r="P2545" s="99">
        <f t="shared" si="99"/>
        <v>7.5687198364008175E-7</v>
      </c>
      <c r="Q2545" s="99">
        <f t="shared" si="99"/>
        <v>3.1327214723926378E-7</v>
      </c>
      <c r="R2545" s="99">
        <f t="shared" si="99"/>
        <v>1.1818535787321063E-7</v>
      </c>
      <c r="S2545" s="101"/>
      <c r="T2545" s="99">
        <v>2.35E-7</v>
      </c>
      <c r="U2545" s="99">
        <v>9.3999999999999995E-8</v>
      </c>
      <c r="V2545" s="99">
        <v>5.7700000000000001E-8</v>
      </c>
      <c r="W2545" s="99">
        <v>3.8299999999999999E-8</v>
      </c>
      <c r="X2545" s="99">
        <v>1.85E-8</v>
      </c>
      <c r="Y2545" s="99">
        <v>1.4599999999999999E-9</v>
      </c>
      <c r="Z2545" s="99">
        <v>6.2200000000000002E-10</v>
      </c>
      <c r="AA2545" s="99">
        <v>1.87E-10</v>
      </c>
      <c r="AB2545" s="99">
        <v>7.7399999999999999E-11</v>
      </c>
      <c r="AC2545" s="99">
        <v>2.92E-11</v>
      </c>
    </row>
    <row r="2546" spans="1:29" s="98" customFormat="1" x14ac:dyDescent="0.25">
      <c r="A2546" s="98" t="s">
        <v>42</v>
      </c>
      <c r="B2546" s="98" t="s">
        <v>238</v>
      </c>
      <c r="C2546" s="98" t="s">
        <v>301</v>
      </c>
      <c r="D2546" s="98">
        <v>2018</v>
      </c>
      <c r="E2546" s="98">
        <v>2016</v>
      </c>
      <c r="F2546" s="98" t="s">
        <v>272</v>
      </c>
      <c r="G2546" s="98" t="s">
        <v>277</v>
      </c>
      <c r="H2546" s="98" t="s">
        <v>274</v>
      </c>
      <c r="I2546" s="99">
        <f t="shared" si="100"/>
        <v>1.0280507157464213E-4</v>
      </c>
      <c r="J2546" s="99">
        <f t="shared" si="100"/>
        <v>3.7722175869120654E-5</v>
      </c>
      <c r="K2546" s="99">
        <f t="shared" si="100"/>
        <v>1.9427730061349694E-5</v>
      </c>
      <c r="L2546" s="99">
        <f t="shared" si="100"/>
        <v>1.5096965235173825E-5</v>
      </c>
      <c r="M2546" s="99">
        <f t="shared" si="100"/>
        <v>7.2853987730061353E-6</v>
      </c>
      <c r="N2546" s="99">
        <f t="shared" si="99"/>
        <v>2.9870134969325154E-7</v>
      </c>
      <c r="O2546" s="99">
        <f t="shared" si="99"/>
        <v>2.2463312883435584E-7</v>
      </c>
      <c r="P2546" s="99">
        <f t="shared" si="99"/>
        <v>5.8687934560327198E-8</v>
      </c>
      <c r="Q2546" s="99">
        <f t="shared" si="99"/>
        <v>2.1896670756646215E-8</v>
      </c>
      <c r="R2546" s="99">
        <f t="shared" si="99"/>
        <v>8.3782085889570554E-9</v>
      </c>
      <c r="S2546" s="101"/>
      <c r="T2546" s="99">
        <v>2.5399999999999999E-8</v>
      </c>
      <c r="U2546" s="99">
        <v>9.3200000000000001E-9</v>
      </c>
      <c r="V2546" s="99">
        <v>4.8E-9</v>
      </c>
      <c r="W2546" s="99">
        <v>3.7300000000000001E-9</v>
      </c>
      <c r="X2546" s="99">
        <v>1.8E-9</v>
      </c>
      <c r="Y2546" s="99">
        <v>7.3800000000000006E-11</v>
      </c>
      <c r="Z2546" s="99">
        <v>5.5500000000000002E-11</v>
      </c>
      <c r="AA2546" s="99">
        <v>1.45E-11</v>
      </c>
      <c r="AB2546" s="99">
        <v>5.4099999999999998E-12</v>
      </c>
      <c r="AC2546" s="99">
        <v>2.0699999999999999E-12</v>
      </c>
    </row>
    <row r="2547" spans="1:29" s="98" customFormat="1" x14ac:dyDescent="0.25">
      <c r="A2547" s="98" t="s">
        <v>42</v>
      </c>
      <c r="B2547" s="98" t="s">
        <v>238</v>
      </c>
      <c r="C2547" s="98" t="s">
        <v>301</v>
      </c>
      <c r="D2547" s="98">
        <v>2018</v>
      </c>
      <c r="E2547" s="98">
        <v>2016</v>
      </c>
      <c r="F2547" s="98" t="s">
        <v>272</v>
      </c>
      <c r="G2547" s="98" t="s">
        <v>277</v>
      </c>
      <c r="H2547" s="98" t="s">
        <v>275</v>
      </c>
      <c r="I2547" s="99">
        <f t="shared" si="100"/>
        <v>1.9953897750511247E-4</v>
      </c>
      <c r="J2547" s="99">
        <f t="shared" si="100"/>
        <v>7.3663476482617592E-5</v>
      </c>
      <c r="K2547" s="99">
        <f t="shared" si="100"/>
        <v>4.2498159509202456E-5</v>
      </c>
      <c r="L2547" s="99">
        <f t="shared" si="100"/>
        <v>2.950586503067485E-5</v>
      </c>
      <c r="M2547" s="99">
        <f t="shared" si="100"/>
        <v>1.4247002044989775E-5</v>
      </c>
      <c r="N2547" s="99">
        <f t="shared" si="99"/>
        <v>7.3258732106339475E-7</v>
      </c>
      <c r="O2547" s="99">
        <f t="shared" si="99"/>
        <v>3.8450715746421265E-7</v>
      </c>
      <c r="P2547" s="99">
        <f t="shared" si="99"/>
        <v>1.0847149284253579E-7</v>
      </c>
      <c r="Q2547" s="99">
        <f t="shared" si="99"/>
        <v>4.5331370143149286E-8</v>
      </c>
      <c r="R2547" s="99">
        <f t="shared" si="99"/>
        <v>1.8577766871165645E-8</v>
      </c>
      <c r="S2547" s="101"/>
      <c r="T2547" s="99">
        <v>4.9299999999999998E-8</v>
      </c>
      <c r="U2547" s="99">
        <v>1.8200000000000001E-8</v>
      </c>
      <c r="V2547" s="99">
        <v>1.05E-8</v>
      </c>
      <c r="W2547" s="99">
        <v>7.2900000000000003E-9</v>
      </c>
      <c r="X2547" s="99">
        <v>3.5199999999999998E-9</v>
      </c>
      <c r="Y2547" s="99">
        <v>1.81E-10</v>
      </c>
      <c r="Z2547" s="99">
        <v>9.4999999999999995E-11</v>
      </c>
      <c r="AA2547" s="99">
        <v>2.6800000000000001E-11</v>
      </c>
      <c r="AB2547" s="99">
        <v>1.1200000000000001E-11</v>
      </c>
      <c r="AC2547" s="99">
        <v>4.5899999999999996E-12</v>
      </c>
    </row>
    <row r="2548" spans="1:29" s="98" customFormat="1" x14ac:dyDescent="0.25">
      <c r="A2548" s="98" t="s">
        <v>42</v>
      </c>
      <c r="B2548" s="98" t="s">
        <v>238</v>
      </c>
      <c r="C2548" s="98" t="s">
        <v>301</v>
      </c>
      <c r="D2548" s="98">
        <v>2018</v>
      </c>
      <c r="E2548" s="98">
        <v>2016</v>
      </c>
      <c r="F2548" s="98" t="s">
        <v>272</v>
      </c>
      <c r="G2548" s="98" t="s">
        <v>277</v>
      </c>
      <c r="H2548" s="98" t="s">
        <v>276</v>
      </c>
      <c r="I2548" s="99">
        <f t="shared" si="100"/>
        <v>3.1651010224948876E-4</v>
      </c>
      <c r="J2548" s="99">
        <f t="shared" si="100"/>
        <v>1.2587550102249491E-4</v>
      </c>
      <c r="K2548" s="99">
        <f t="shared" si="100"/>
        <v>8.8639018404907985E-5</v>
      </c>
      <c r="L2548" s="99">
        <f t="shared" si="100"/>
        <v>5.2212024539877299E-5</v>
      </c>
      <c r="M2548" s="99">
        <f t="shared" si="100"/>
        <v>2.5539370143149286E-5</v>
      </c>
      <c r="N2548" s="99">
        <f t="shared" si="99"/>
        <v>3.5374658486707567E-6</v>
      </c>
      <c r="O2548" s="99">
        <f t="shared" si="99"/>
        <v>7.4068220858895704E-7</v>
      </c>
      <c r="P2548" s="99">
        <f t="shared" si="99"/>
        <v>2.1249079754601229E-7</v>
      </c>
      <c r="Q2548" s="99">
        <f t="shared" si="99"/>
        <v>8.782952965235174E-8</v>
      </c>
      <c r="R2548" s="99">
        <f t="shared" si="99"/>
        <v>3.4969914110429446E-8</v>
      </c>
      <c r="S2548" s="101"/>
      <c r="T2548" s="99">
        <v>7.8199999999999999E-8</v>
      </c>
      <c r="U2548" s="99">
        <v>3.1100000000000001E-8</v>
      </c>
      <c r="V2548" s="99">
        <v>2.1900000000000001E-8</v>
      </c>
      <c r="W2548" s="99">
        <v>1.29E-8</v>
      </c>
      <c r="X2548" s="99">
        <v>6.3099999999999999E-9</v>
      </c>
      <c r="Y2548" s="99">
        <v>8.7399999999999998E-10</v>
      </c>
      <c r="Z2548" s="99">
        <v>1.8299999999999999E-10</v>
      </c>
      <c r="AA2548" s="99">
        <v>5.25E-11</v>
      </c>
      <c r="AB2548" s="99">
        <v>2.17E-11</v>
      </c>
      <c r="AC2548" s="99">
        <v>8.6400000000000003E-12</v>
      </c>
    </row>
    <row r="2549" spans="1:29" s="98" customFormat="1" x14ac:dyDescent="0.25">
      <c r="A2549" s="98" t="s">
        <v>42</v>
      </c>
      <c r="B2549" s="98" t="s">
        <v>238</v>
      </c>
      <c r="C2549" s="98" t="s">
        <v>301</v>
      </c>
      <c r="D2549" s="98">
        <v>2018</v>
      </c>
      <c r="E2549" s="98">
        <v>2016</v>
      </c>
      <c r="F2549" s="98" t="s">
        <v>272</v>
      </c>
      <c r="G2549" s="98" t="s">
        <v>278</v>
      </c>
      <c r="H2549" s="98" t="s">
        <v>274</v>
      </c>
      <c r="I2549" s="99">
        <f t="shared" si="100"/>
        <v>4.349445335850225E-5</v>
      </c>
      <c r="J2549" s="99">
        <f t="shared" si="100"/>
        <v>1.5959382098474112E-5</v>
      </c>
      <c r="K2549" s="99">
        <f t="shared" si="100"/>
        <v>8.2194242567248683E-6</v>
      </c>
      <c r="L2549" s="99">
        <f t="shared" si="100"/>
        <v>6.3871775994966063E-6</v>
      </c>
      <c r="M2549" s="99">
        <f t="shared" si="100"/>
        <v>3.0822840962718281E-6</v>
      </c>
      <c r="N2549" s="99">
        <f t="shared" si="99"/>
        <v>1.2637364794714478E-7</v>
      </c>
      <c r="O2549" s="99">
        <f t="shared" si="99"/>
        <v>9.5037092968381186E-8</v>
      </c>
      <c r="P2549" s="99">
        <f t="shared" si="99"/>
        <v>2.4829510775523028E-8</v>
      </c>
      <c r="Q2549" s="99">
        <f t="shared" si="99"/>
        <v>9.2639760893503078E-9</v>
      </c>
      <c r="R2549" s="99">
        <f t="shared" si="99"/>
        <v>3.5446267107126012E-9</v>
      </c>
      <c r="S2549" s="101"/>
      <c r="T2549" s="99">
        <v>1.07461538461538E-8</v>
      </c>
      <c r="U2549" s="99">
        <v>3.9430769230769203E-9</v>
      </c>
      <c r="V2549" s="99">
        <v>2.0307692307692301E-9</v>
      </c>
      <c r="W2549" s="99">
        <v>1.5780769230769201E-9</v>
      </c>
      <c r="X2549" s="99">
        <v>7.6153846153846195E-10</v>
      </c>
      <c r="Y2549" s="99">
        <v>3.1223076923076897E-11</v>
      </c>
      <c r="Z2549" s="99">
        <v>2.34807692307692E-11</v>
      </c>
      <c r="AA2549" s="99">
        <v>6.1346153846153802E-12</v>
      </c>
      <c r="AB2549" s="99">
        <v>2.28884615384615E-12</v>
      </c>
      <c r="AC2549" s="99">
        <v>8.7576923076923103E-13</v>
      </c>
    </row>
    <row r="2550" spans="1:29" s="98" customFormat="1" x14ac:dyDescent="0.25">
      <c r="A2550" s="98" t="s">
        <v>42</v>
      </c>
      <c r="B2550" s="98" t="s">
        <v>238</v>
      </c>
      <c r="C2550" s="98" t="s">
        <v>301</v>
      </c>
      <c r="D2550" s="98">
        <v>2018</v>
      </c>
      <c r="E2550" s="98">
        <v>2016</v>
      </c>
      <c r="F2550" s="98" t="s">
        <v>272</v>
      </c>
      <c r="G2550" s="98" t="s">
        <v>278</v>
      </c>
      <c r="H2550" s="98" t="s">
        <v>275</v>
      </c>
      <c r="I2550" s="99">
        <f t="shared" si="100"/>
        <v>8.442033663677833E-5</v>
      </c>
      <c r="J2550" s="99">
        <f t="shared" si="100"/>
        <v>3.116531697341513E-5</v>
      </c>
      <c r="K2550" s="99">
        <f t="shared" si="100"/>
        <v>1.7979990561585643E-5</v>
      </c>
      <c r="L2550" s="99">
        <f t="shared" si="100"/>
        <v>1.24832505899009E-5</v>
      </c>
      <c r="M2550" s="99">
        <f t="shared" si="100"/>
        <v>6.0275777882649079E-6</v>
      </c>
      <c r="N2550" s="99">
        <f t="shared" si="99"/>
        <v>3.0994078968066709E-7</v>
      </c>
      <c r="O2550" s="99">
        <f t="shared" si="99"/>
        <v>1.6267610508101309E-7</v>
      </c>
      <c r="P2550" s="99">
        <f t="shared" si="99"/>
        <v>4.589178543338037E-8</v>
      </c>
      <c r="Q2550" s="99">
        <f t="shared" si="99"/>
        <v>1.9178656599024703E-8</v>
      </c>
      <c r="R2550" s="99">
        <f t="shared" si="99"/>
        <v>7.8598244454931693E-9</v>
      </c>
      <c r="S2550" s="101"/>
      <c r="T2550" s="99">
        <v>2.08576923076923E-8</v>
      </c>
      <c r="U2550" s="99">
        <v>7.6999999999999995E-9</v>
      </c>
      <c r="V2550" s="99">
        <v>4.44230769230769E-9</v>
      </c>
      <c r="W2550" s="99">
        <v>3.0842307692307701E-9</v>
      </c>
      <c r="X2550" s="99">
        <v>1.48923076923077E-9</v>
      </c>
      <c r="Y2550" s="99">
        <v>7.6576923076923102E-11</v>
      </c>
      <c r="Z2550" s="99">
        <v>4.0192307692307702E-11</v>
      </c>
      <c r="AA2550" s="99">
        <v>1.13384615384615E-11</v>
      </c>
      <c r="AB2550" s="99">
        <v>4.7384615384615398E-12</v>
      </c>
      <c r="AC2550" s="99">
        <v>1.9419230769230798E-12</v>
      </c>
    </row>
    <row r="2551" spans="1:29" s="98" customFormat="1" x14ac:dyDescent="0.25">
      <c r="A2551" s="98" t="s">
        <v>42</v>
      </c>
      <c r="B2551" s="98" t="s">
        <v>238</v>
      </c>
      <c r="C2551" s="98" t="s">
        <v>301</v>
      </c>
      <c r="D2551" s="98">
        <v>2018</v>
      </c>
      <c r="E2551" s="98">
        <v>2016</v>
      </c>
      <c r="F2551" s="98" t="s">
        <v>272</v>
      </c>
      <c r="G2551" s="98" t="s">
        <v>278</v>
      </c>
      <c r="H2551" s="98" t="s">
        <v>276</v>
      </c>
      <c r="I2551" s="99">
        <f t="shared" si="100"/>
        <v>1.3390812018247608E-4</v>
      </c>
      <c r="J2551" s="99">
        <f t="shared" si="100"/>
        <v>5.3255019663363193E-5</v>
      </c>
      <c r="K2551" s="99">
        <f t="shared" si="100"/>
        <v>3.7501123171307239E-5</v>
      </c>
      <c r="L2551" s="99">
        <f t="shared" si="100"/>
        <v>2.20897026899481E-5</v>
      </c>
      <c r="M2551" s="99">
        <f t="shared" si="100"/>
        <v>1.0805118137486219E-5</v>
      </c>
      <c r="N2551" s="99">
        <f t="shared" si="99"/>
        <v>1.4966201667453211E-6</v>
      </c>
      <c r="O2551" s="99">
        <f t="shared" si="99"/>
        <v>3.1336554978763556E-7</v>
      </c>
      <c r="P2551" s="99">
        <f t="shared" si="99"/>
        <v>8.9899952807928416E-8</v>
      </c>
      <c r="Q2551" s="99">
        <f t="shared" si="99"/>
        <v>3.715864716061035E-8</v>
      </c>
      <c r="R2551" s="99">
        <f t="shared" si="99"/>
        <v>1.4794963662104784E-8</v>
      </c>
      <c r="S2551" s="101"/>
      <c r="T2551" s="99">
        <v>3.3084615384615401E-8</v>
      </c>
      <c r="U2551" s="99">
        <v>1.3157692307692301E-8</v>
      </c>
      <c r="V2551" s="99">
        <v>9.2653846153846205E-9</v>
      </c>
      <c r="W2551" s="99">
        <v>5.4576923076923102E-9</v>
      </c>
      <c r="X2551" s="99">
        <v>2.6696153846153802E-9</v>
      </c>
      <c r="Y2551" s="99">
        <v>3.6976923076923102E-10</v>
      </c>
      <c r="Z2551" s="99">
        <v>7.7423076923076896E-11</v>
      </c>
      <c r="AA2551" s="99">
        <v>2.2211538461538499E-11</v>
      </c>
      <c r="AB2551" s="99">
        <v>9.1807692307692308E-12</v>
      </c>
      <c r="AC2551" s="99">
        <v>3.6553846153846199E-12</v>
      </c>
    </row>
    <row r="2552" spans="1:29" s="98" customFormat="1" x14ac:dyDescent="0.25">
      <c r="A2552" s="98" t="s">
        <v>42</v>
      </c>
      <c r="B2552" s="98" t="s">
        <v>238</v>
      </c>
      <c r="C2552" s="98" t="s">
        <v>301</v>
      </c>
      <c r="D2552" s="98">
        <v>2018</v>
      </c>
      <c r="E2552" s="98">
        <v>2016</v>
      </c>
      <c r="F2552" s="98" t="s">
        <v>279</v>
      </c>
      <c r="G2552" s="98" t="s">
        <v>273</v>
      </c>
      <c r="H2552" s="98" t="s">
        <v>274</v>
      </c>
      <c r="I2552" s="99">
        <f t="shared" si="100"/>
        <v>0</v>
      </c>
      <c r="J2552" s="99">
        <f t="shared" si="100"/>
        <v>0</v>
      </c>
      <c r="K2552" s="99">
        <f t="shared" si="100"/>
        <v>0</v>
      </c>
      <c r="L2552" s="99">
        <f t="shared" si="100"/>
        <v>0</v>
      </c>
      <c r="M2552" s="99">
        <f t="shared" si="100"/>
        <v>0</v>
      </c>
      <c r="N2552" s="99">
        <f t="shared" si="99"/>
        <v>0</v>
      </c>
      <c r="O2552" s="99">
        <f t="shared" si="99"/>
        <v>0</v>
      </c>
      <c r="P2552" s="99">
        <f t="shared" si="99"/>
        <v>0</v>
      </c>
      <c r="Q2552" s="99">
        <f t="shared" si="99"/>
        <v>0</v>
      </c>
      <c r="R2552" s="99">
        <f t="shared" si="99"/>
        <v>0</v>
      </c>
      <c r="S2552" s="101"/>
      <c r="T2552" s="99">
        <v>0</v>
      </c>
      <c r="U2552" s="99">
        <v>0</v>
      </c>
      <c r="V2552" s="99">
        <v>0</v>
      </c>
      <c r="W2552" s="99">
        <v>0</v>
      </c>
      <c r="X2552" s="99">
        <v>0</v>
      </c>
      <c r="Y2552" s="99">
        <v>0</v>
      </c>
      <c r="Z2552" s="99">
        <v>0</v>
      </c>
      <c r="AA2552" s="99">
        <v>0</v>
      </c>
      <c r="AB2552" s="99">
        <v>0</v>
      </c>
      <c r="AC2552" s="99">
        <v>0</v>
      </c>
    </row>
    <row r="2553" spans="1:29" s="98" customFormat="1" x14ac:dyDescent="0.25">
      <c r="A2553" s="98" t="s">
        <v>42</v>
      </c>
      <c r="B2553" s="98" t="s">
        <v>238</v>
      </c>
      <c r="C2553" s="98" t="s">
        <v>301</v>
      </c>
      <c r="D2553" s="98">
        <v>2018</v>
      </c>
      <c r="E2553" s="98">
        <v>2016</v>
      </c>
      <c r="F2553" s="98" t="s">
        <v>279</v>
      </c>
      <c r="G2553" s="98" t="s">
        <v>273</v>
      </c>
      <c r="H2553" s="98" t="s">
        <v>275</v>
      </c>
      <c r="I2553" s="99">
        <f t="shared" si="100"/>
        <v>2.7482143149284259E-6</v>
      </c>
      <c r="J2553" s="99">
        <f t="shared" si="100"/>
        <v>0</v>
      </c>
      <c r="K2553" s="99">
        <f t="shared" si="100"/>
        <v>0</v>
      </c>
      <c r="L2553" s="99">
        <f t="shared" si="100"/>
        <v>0</v>
      </c>
      <c r="M2553" s="99">
        <f t="shared" si="100"/>
        <v>0</v>
      </c>
      <c r="N2553" s="99">
        <f t="shared" si="99"/>
        <v>0</v>
      </c>
      <c r="O2553" s="99">
        <f t="shared" si="99"/>
        <v>0</v>
      </c>
      <c r="P2553" s="99">
        <f t="shared" si="99"/>
        <v>0</v>
      </c>
      <c r="Q2553" s="99">
        <f t="shared" si="99"/>
        <v>0</v>
      </c>
      <c r="R2553" s="99">
        <f t="shared" si="99"/>
        <v>0</v>
      </c>
      <c r="S2553" s="101"/>
      <c r="T2553" s="99">
        <v>6.7900000000000003E-10</v>
      </c>
      <c r="U2553" s="99">
        <v>0</v>
      </c>
      <c r="V2553" s="99">
        <v>0</v>
      </c>
      <c r="W2553" s="99">
        <v>0</v>
      </c>
      <c r="X2553" s="99">
        <v>0</v>
      </c>
      <c r="Y2553" s="99">
        <v>0</v>
      </c>
      <c r="Z2553" s="99">
        <v>0</v>
      </c>
      <c r="AA2553" s="99">
        <v>0</v>
      </c>
      <c r="AB2553" s="99">
        <v>0</v>
      </c>
      <c r="AC2553" s="99">
        <v>0</v>
      </c>
    </row>
    <row r="2554" spans="1:29" s="98" customFormat="1" x14ac:dyDescent="0.25">
      <c r="A2554" s="98" t="s">
        <v>42</v>
      </c>
      <c r="B2554" s="98" t="s">
        <v>238</v>
      </c>
      <c r="C2554" s="98" t="s">
        <v>301</v>
      </c>
      <c r="D2554" s="98">
        <v>2018</v>
      </c>
      <c r="E2554" s="98">
        <v>2016</v>
      </c>
      <c r="F2554" s="98" t="s">
        <v>279</v>
      </c>
      <c r="G2554" s="98" t="s">
        <v>273</v>
      </c>
      <c r="H2554" s="98" t="s">
        <v>276</v>
      </c>
      <c r="I2554" s="99">
        <f t="shared" si="100"/>
        <v>9.5114928425357877E-4</v>
      </c>
      <c r="J2554" s="99">
        <f t="shared" si="100"/>
        <v>3.8045971370143149E-4</v>
      </c>
      <c r="K2554" s="99">
        <f t="shared" si="100"/>
        <v>2.3313276073619633E-4</v>
      </c>
      <c r="L2554" s="99">
        <f t="shared" si="100"/>
        <v>1.5258862985685073E-4</v>
      </c>
      <c r="M2554" s="99">
        <f t="shared" si="100"/>
        <v>7.2044498977505124E-5</v>
      </c>
      <c r="N2554" s="99">
        <f t="shared" si="99"/>
        <v>4.6545603271983642E-6</v>
      </c>
      <c r="O2554" s="99">
        <f t="shared" si="99"/>
        <v>1.784922699386503E-6</v>
      </c>
      <c r="P2554" s="99">
        <f t="shared" si="99"/>
        <v>4.1688670756646222E-7</v>
      </c>
      <c r="Q2554" s="99">
        <f t="shared" si="99"/>
        <v>1.3720834355828222E-7</v>
      </c>
      <c r="R2554" s="99">
        <f t="shared" si="99"/>
        <v>4.4521881390593049E-8</v>
      </c>
      <c r="S2554" s="101"/>
      <c r="T2554" s="99">
        <v>2.35E-7</v>
      </c>
      <c r="U2554" s="99">
        <v>9.3999999999999995E-8</v>
      </c>
      <c r="V2554" s="99">
        <v>5.76E-8</v>
      </c>
      <c r="W2554" s="99">
        <v>3.77E-8</v>
      </c>
      <c r="X2554" s="99">
        <v>1.7800000000000001E-8</v>
      </c>
      <c r="Y2554" s="99">
        <v>1.15E-9</v>
      </c>
      <c r="Z2554" s="99">
        <v>4.4099999999999998E-10</v>
      </c>
      <c r="AA2554" s="99">
        <v>1.0300000000000001E-10</v>
      </c>
      <c r="AB2554" s="99">
        <v>3.3900000000000001E-11</v>
      </c>
      <c r="AC2554" s="99">
        <v>1.1000000000000001E-11</v>
      </c>
    </row>
    <row r="2555" spans="1:29" s="98" customFormat="1" x14ac:dyDescent="0.25">
      <c r="A2555" s="98" t="s">
        <v>42</v>
      </c>
      <c r="B2555" s="98" t="s">
        <v>238</v>
      </c>
      <c r="C2555" s="98" t="s">
        <v>301</v>
      </c>
      <c r="D2555" s="98">
        <v>2018</v>
      </c>
      <c r="E2555" s="98">
        <v>2016</v>
      </c>
      <c r="F2555" s="98" t="s">
        <v>279</v>
      </c>
      <c r="G2555" s="98" t="s">
        <v>277</v>
      </c>
      <c r="H2555" s="98" t="s">
        <v>274</v>
      </c>
      <c r="I2555" s="99">
        <f t="shared" si="100"/>
        <v>1.0280507157464213E-4</v>
      </c>
      <c r="J2555" s="99">
        <f t="shared" si="100"/>
        <v>3.7722175869120654E-5</v>
      </c>
      <c r="K2555" s="99">
        <f t="shared" si="100"/>
        <v>1.9184883435582821E-5</v>
      </c>
      <c r="L2555" s="99">
        <f t="shared" si="100"/>
        <v>1.4894593047034766E-5</v>
      </c>
      <c r="M2555" s="99">
        <f t="shared" si="100"/>
        <v>6.7997055214723931E-6</v>
      </c>
      <c r="N2555" s="99">
        <f t="shared" si="99"/>
        <v>1.9225357873210633E-7</v>
      </c>
      <c r="O2555" s="99">
        <f t="shared" si="99"/>
        <v>1.2587550102249489E-7</v>
      </c>
      <c r="P2555" s="99">
        <f t="shared" si="99"/>
        <v>2.6348858895705523E-8</v>
      </c>
      <c r="Q2555" s="99">
        <f t="shared" si="99"/>
        <v>8.2567852760736206E-9</v>
      </c>
      <c r="R2555" s="99">
        <f t="shared" si="99"/>
        <v>2.6186961145194273E-9</v>
      </c>
      <c r="S2555" s="101"/>
      <c r="T2555" s="99">
        <v>2.5399999999999999E-8</v>
      </c>
      <c r="U2555" s="99">
        <v>9.3200000000000001E-9</v>
      </c>
      <c r="V2555" s="99">
        <v>4.7399999999999998E-9</v>
      </c>
      <c r="W2555" s="99">
        <v>3.6800000000000001E-9</v>
      </c>
      <c r="X2555" s="99">
        <v>1.68E-9</v>
      </c>
      <c r="Y2555" s="99">
        <v>4.7499999999999998E-11</v>
      </c>
      <c r="Z2555" s="99">
        <v>3.1100000000000001E-11</v>
      </c>
      <c r="AA2555" s="99">
        <v>6.5100000000000003E-12</v>
      </c>
      <c r="AB2555" s="99">
        <v>2.0400000000000002E-12</v>
      </c>
      <c r="AC2555" s="99">
        <v>6.4699999999999997E-13</v>
      </c>
    </row>
    <row r="2556" spans="1:29" s="98" customFormat="1" x14ac:dyDescent="0.25">
      <c r="A2556" s="98" t="s">
        <v>42</v>
      </c>
      <c r="B2556" s="98" t="s">
        <v>238</v>
      </c>
      <c r="C2556" s="98" t="s">
        <v>301</v>
      </c>
      <c r="D2556" s="98">
        <v>2018</v>
      </c>
      <c r="E2556" s="98">
        <v>2016</v>
      </c>
      <c r="F2556" s="98" t="s">
        <v>279</v>
      </c>
      <c r="G2556" s="98" t="s">
        <v>277</v>
      </c>
      <c r="H2556" s="98" t="s">
        <v>275</v>
      </c>
      <c r="I2556" s="99">
        <f t="shared" si="100"/>
        <v>1.9953897750511247E-4</v>
      </c>
      <c r="J2556" s="99">
        <f t="shared" si="100"/>
        <v>7.3663476482617592E-5</v>
      </c>
      <c r="K2556" s="99">
        <f t="shared" si="100"/>
        <v>4.2093415132924339E-5</v>
      </c>
      <c r="L2556" s="99">
        <f t="shared" si="100"/>
        <v>2.9222543967280165E-5</v>
      </c>
      <c r="M2556" s="99">
        <f t="shared" si="100"/>
        <v>1.3680359918200408E-5</v>
      </c>
      <c r="N2556" s="99">
        <f t="shared" si="99"/>
        <v>5.1807280163599181E-7</v>
      </c>
      <c r="O2556" s="99">
        <f t="shared" si="99"/>
        <v>2.8736850715746421E-7</v>
      </c>
      <c r="P2556" s="99">
        <f t="shared" si="99"/>
        <v>6.1925889570552158E-8</v>
      </c>
      <c r="Q2556" s="99">
        <f t="shared" si="99"/>
        <v>1.9994372188139064E-8</v>
      </c>
      <c r="R2556" s="99">
        <f t="shared" si="99"/>
        <v>6.6378077709611459E-9</v>
      </c>
      <c r="S2556" s="101"/>
      <c r="T2556" s="99">
        <v>4.9299999999999998E-8</v>
      </c>
      <c r="U2556" s="99">
        <v>1.8200000000000001E-8</v>
      </c>
      <c r="V2556" s="99">
        <v>1.04E-8</v>
      </c>
      <c r="W2556" s="99">
        <v>7.2200000000000003E-9</v>
      </c>
      <c r="X2556" s="99">
        <v>3.3799999999999999E-9</v>
      </c>
      <c r="Y2556" s="99">
        <v>1.28E-10</v>
      </c>
      <c r="Z2556" s="99">
        <v>7.1E-11</v>
      </c>
      <c r="AA2556" s="99">
        <v>1.5300000000000001E-11</v>
      </c>
      <c r="AB2556" s="99">
        <v>4.9400000000000004E-12</v>
      </c>
      <c r="AC2556" s="99">
        <v>1.6400000000000001E-12</v>
      </c>
    </row>
    <row r="2557" spans="1:29" s="98" customFormat="1" x14ac:dyDescent="0.25">
      <c r="A2557" s="98" t="s">
        <v>42</v>
      </c>
      <c r="B2557" s="98" t="s">
        <v>238</v>
      </c>
      <c r="C2557" s="98" t="s">
        <v>301</v>
      </c>
      <c r="D2557" s="98">
        <v>2018</v>
      </c>
      <c r="E2557" s="98">
        <v>2016</v>
      </c>
      <c r="F2557" s="98" t="s">
        <v>279</v>
      </c>
      <c r="G2557" s="98" t="s">
        <v>277</v>
      </c>
      <c r="H2557" s="98" t="s">
        <v>276</v>
      </c>
      <c r="I2557" s="99">
        <f t="shared" si="100"/>
        <v>3.1651010224948876E-4</v>
      </c>
      <c r="J2557" s="99">
        <f t="shared" si="100"/>
        <v>1.2587550102249491E-4</v>
      </c>
      <c r="K2557" s="99">
        <f t="shared" si="100"/>
        <v>8.8639018404907985E-5</v>
      </c>
      <c r="L2557" s="99">
        <f t="shared" si="100"/>
        <v>5.1807280163599182E-5</v>
      </c>
      <c r="M2557" s="99">
        <f t="shared" si="100"/>
        <v>2.493225357873211E-5</v>
      </c>
      <c r="N2557" s="99">
        <f t="shared" si="99"/>
        <v>2.7886887525562372E-6</v>
      </c>
      <c r="O2557" s="99">
        <f t="shared" si="99"/>
        <v>5.8687934560327198E-7</v>
      </c>
      <c r="P2557" s="99">
        <f t="shared" si="99"/>
        <v>1.2830396728016361E-7</v>
      </c>
      <c r="Q2557" s="99">
        <f t="shared" si="99"/>
        <v>4.047443762781186E-8</v>
      </c>
      <c r="R2557" s="99">
        <f t="shared" si="99"/>
        <v>1.2951820040899796E-8</v>
      </c>
      <c r="S2557" s="101"/>
      <c r="T2557" s="99">
        <v>7.8199999999999999E-8</v>
      </c>
      <c r="U2557" s="99">
        <v>3.1100000000000001E-8</v>
      </c>
      <c r="V2557" s="99">
        <v>2.1900000000000001E-8</v>
      </c>
      <c r="W2557" s="99">
        <v>1.28E-8</v>
      </c>
      <c r="X2557" s="99">
        <v>6.1600000000000002E-9</v>
      </c>
      <c r="Y2557" s="99">
        <v>6.89E-10</v>
      </c>
      <c r="Z2557" s="99">
        <v>1.4499999999999999E-10</v>
      </c>
      <c r="AA2557" s="99">
        <v>3.1699999999999998E-11</v>
      </c>
      <c r="AB2557" s="99">
        <v>9.9999999999999994E-12</v>
      </c>
      <c r="AC2557" s="99">
        <v>3.2000000000000001E-12</v>
      </c>
    </row>
    <row r="2558" spans="1:29" s="98" customFormat="1" x14ac:dyDescent="0.25">
      <c r="A2558" s="98" t="s">
        <v>42</v>
      </c>
      <c r="B2558" s="98" t="s">
        <v>238</v>
      </c>
      <c r="C2558" s="98" t="s">
        <v>301</v>
      </c>
      <c r="D2558" s="98">
        <v>2018</v>
      </c>
      <c r="E2558" s="98">
        <v>2016</v>
      </c>
      <c r="F2558" s="98" t="s">
        <v>279</v>
      </c>
      <c r="G2558" s="98" t="s">
        <v>278</v>
      </c>
      <c r="H2558" s="98" t="s">
        <v>274</v>
      </c>
      <c r="I2558" s="99">
        <f t="shared" si="100"/>
        <v>4.349445335850225E-5</v>
      </c>
      <c r="J2558" s="99">
        <f t="shared" si="100"/>
        <v>1.5959382098474112E-5</v>
      </c>
      <c r="K2558" s="99">
        <f t="shared" si="100"/>
        <v>8.1166814535158288E-6</v>
      </c>
      <c r="L2558" s="99">
        <f t="shared" si="100"/>
        <v>6.3015585968224132E-6</v>
      </c>
      <c r="M2558" s="99">
        <f t="shared" si="100"/>
        <v>2.8767984898537055E-6</v>
      </c>
      <c r="N2558" s="99">
        <f t="shared" si="99"/>
        <v>8.1338052540506348E-8</v>
      </c>
      <c r="O2558" s="99">
        <f t="shared" si="99"/>
        <v>5.3255019663363189E-8</v>
      </c>
      <c r="P2558" s="99">
        <f t="shared" si="99"/>
        <v>1.1147594148183108E-8</v>
      </c>
      <c r="Q2558" s="99">
        <f t="shared" si="99"/>
        <v>3.4932553091080697E-9</v>
      </c>
      <c r="R2558" s="99">
        <f t="shared" si="99"/>
        <v>1.1079098946043723E-9</v>
      </c>
      <c r="S2558" s="101"/>
      <c r="T2558" s="99">
        <v>1.07461538461538E-8</v>
      </c>
      <c r="U2558" s="99">
        <v>3.9430769230769203E-9</v>
      </c>
      <c r="V2558" s="99">
        <v>2.0053846153846199E-9</v>
      </c>
      <c r="W2558" s="99">
        <v>1.5569230769230799E-9</v>
      </c>
      <c r="X2558" s="99">
        <v>7.1076923076923103E-10</v>
      </c>
      <c r="Y2558" s="99">
        <v>2.0096153846153799E-11</v>
      </c>
      <c r="Z2558" s="99">
        <v>1.31576923076923E-11</v>
      </c>
      <c r="AA2558" s="99">
        <v>2.75423076923077E-12</v>
      </c>
      <c r="AB2558" s="99">
        <v>8.6307692307692305E-13</v>
      </c>
      <c r="AC2558" s="99">
        <v>2.7373076923076902E-13</v>
      </c>
    </row>
    <row r="2559" spans="1:29" s="98" customFormat="1" x14ac:dyDescent="0.25">
      <c r="A2559" s="98" t="s">
        <v>42</v>
      </c>
      <c r="B2559" s="98" t="s">
        <v>238</v>
      </c>
      <c r="C2559" s="98" t="s">
        <v>301</v>
      </c>
      <c r="D2559" s="98">
        <v>2018</v>
      </c>
      <c r="E2559" s="98">
        <v>2016</v>
      </c>
      <c r="F2559" s="98" t="s">
        <v>279</v>
      </c>
      <c r="G2559" s="98" t="s">
        <v>278</v>
      </c>
      <c r="H2559" s="98" t="s">
        <v>275</v>
      </c>
      <c r="I2559" s="99">
        <f t="shared" si="100"/>
        <v>8.442033663677833E-5</v>
      </c>
      <c r="J2559" s="99">
        <f t="shared" si="100"/>
        <v>3.116531697341513E-5</v>
      </c>
      <c r="K2559" s="99">
        <f t="shared" si="100"/>
        <v>1.7808752556237219E-5</v>
      </c>
      <c r="L2559" s="99">
        <f t="shared" si="100"/>
        <v>1.2363383986156975E-5</v>
      </c>
      <c r="M2559" s="99">
        <f t="shared" si="100"/>
        <v>5.7878445807770962E-6</v>
      </c>
      <c r="N2559" s="99">
        <f t="shared" si="99"/>
        <v>2.1918464684599673E-7</v>
      </c>
      <c r="O2559" s="99">
        <f t="shared" si="99"/>
        <v>1.2157898379738856E-7</v>
      </c>
      <c r="P2559" s="99">
        <f t="shared" si="99"/>
        <v>2.6199414818310511E-8</v>
      </c>
      <c r="Q2559" s="99">
        <f t="shared" si="99"/>
        <v>8.4591574642126797E-9</v>
      </c>
      <c r="R2559" s="99">
        <f t="shared" si="99"/>
        <v>2.8083032877143315E-9</v>
      </c>
      <c r="S2559" s="101"/>
      <c r="T2559" s="99">
        <v>2.08576923076923E-8</v>
      </c>
      <c r="U2559" s="99">
        <v>7.6999999999999995E-9</v>
      </c>
      <c r="V2559" s="99">
        <v>4.3999999999999997E-9</v>
      </c>
      <c r="W2559" s="99">
        <v>3.05461538461538E-9</v>
      </c>
      <c r="X2559" s="99">
        <v>1.43E-9</v>
      </c>
      <c r="Y2559" s="99">
        <v>5.4153846153846203E-11</v>
      </c>
      <c r="Z2559" s="99">
        <v>3.0038461538461502E-11</v>
      </c>
      <c r="AA2559" s="99">
        <v>6.4730769230769201E-12</v>
      </c>
      <c r="AB2559" s="99">
        <v>2.0900000000000002E-12</v>
      </c>
      <c r="AC2559" s="99">
        <v>6.9384615384615399E-13</v>
      </c>
    </row>
    <row r="2560" spans="1:29" s="98" customFormat="1" x14ac:dyDescent="0.25">
      <c r="A2560" s="98" t="s">
        <v>42</v>
      </c>
      <c r="B2560" s="98" t="s">
        <v>238</v>
      </c>
      <c r="C2560" s="98" t="s">
        <v>301</v>
      </c>
      <c r="D2560" s="98">
        <v>2018</v>
      </c>
      <c r="E2560" s="98">
        <v>2016</v>
      </c>
      <c r="F2560" s="98" t="s">
        <v>279</v>
      </c>
      <c r="G2560" s="98" t="s">
        <v>278</v>
      </c>
      <c r="H2560" s="98" t="s">
        <v>276</v>
      </c>
      <c r="I2560" s="99">
        <f t="shared" si="100"/>
        <v>1.3390812018247608E-4</v>
      </c>
      <c r="J2560" s="99">
        <f t="shared" si="100"/>
        <v>5.3255019663363193E-5</v>
      </c>
      <c r="K2560" s="99">
        <f t="shared" si="100"/>
        <v>3.7501123171307239E-5</v>
      </c>
      <c r="L2560" s="99">
        <f t="shared" si="100"/>
        <v>2.1918464684599674E-5</v>
      </c>
      <c r="M2560" s="99">
        <f t="shared" si="100"/>
        <v>1.0548261129463601E-5</v>
      </c>
      <c r="N2560" s="99">
        <f t="shared" si="99"/>
        <v>1.1798298568507156E-6</v>
      </c>
      <c r="O2560" s="99">
        <f t="shared" si="99"/>
        <v>2.482951077552303E-7</v>
      </c>
      <c r="P2560" s="99">
        <f t="shared" si="99"/>
        <v>5.4282447695453989E-8</v>
      </c>
      <c r="Q2560" s="99">
        <f t="shared" si="99"/>
        <v>1.7123800534843477E-8</v>
      </c>
      <c r="R2560" s="99">
        <f t="shared" si="99"/>
        <v>5.4796161711498984E-9</v>
      </c>
      <c r="S2560" s="101"/>
      <c r="T2560" s="99">
        <v>3.3084615384615401E-8</v>
      </c>
      <c r="U2560" s="99">
        <v>1.3157692307692301E-8</v>
      </c>
      <c r="V2560" s="99">
        <v>9.2653846153846205E-9</v>
      </c>
      <c r="W2560" s="99">
        <v>5.4153846153846199E-9</v>
      </c>
      <c r="X2560" s="99">
        <v>2.6061538461538502E-9</v>
      </c>
      <c r="Y2560" s="99">
        <v>2.9149999999999998E-10</v>
      </c>
      <c r="Z2560" s="99">
        <v>6.1346153846153805E-11</v>
      </c>
      <c r="AA2560" s="99">
        <v>1.3411538461538501E-11</v>
      </c>
      <c r="AB2560" s="99">
        <v>4.2307692307692303E-12</v>
      </c>
      <c r="AC2560" s="99">
        <v>1.3538461538461501E-12</v>
      </c>
    </row>
    <row r="2561" spans="1:29" s="98" customFormat="1" x14ac:dyDescent="0.25">
      <c r="A2561" s="98" t="s">
        <v>42</v>
      </c>
      <c r="B2561" s="98" t="s">
        <v>238</v>
      </c>
      <c r="C2561" s="98" t="s">
        <v>301</v>
      </c>
      <c r="D2561" s="98">
        <v>2018</v>
      </c>
      <c r="E2561" s="98">
        <v>2016</v>
      </c>
      <c r="F2561" s="98" t="s">
        <v>280</v>
      </c>
      <c r="G2561" s="98" t="s">
        <v>273</v>
      </c>
      <c r="H2561" s="98" t="s">
        <v>274</v>
      </c>
      <c r="I2561" s="99">
        <f t="shared" si="100"/>
        <v>0</v>
      </c>
      <c r="J2561" s="99">
        <f t="shared" si="100"/>
        <v>0</v>
      </c>
      <c r="K2561" s="99">
        <f t="shared" si="100"/>
        <v>0</v>
      </c>
      <c r="L2561" s="99">
        <f t="shared" si="100"/>
        <v>0</v>
      </c>
      <c r="M2561" s="99">
        <f t="shared" si="100"/>
        <v>0</v>
      </c>
      <c r="N2561" s="99">
        <f t="shared" si="99"/>
        <v>0</v>
      </c>
      <c r="O2561" s="99">
        <f t="shared" si="99"/>
        <v>0</v>
      </c>
      <c r="P2561" s="99">
        <f t="shared" si="99"/>
        <v>0</v>
      </c>
      <c r="Q2561" s="99">
        <f t="shared" si="99"/>
        <v>0</v>
      </c>
      <c r="R2561" s="99">
        <f t="shared" si="99"/>
        <v>0</v>
      </c>
      <c r="S2561" s="101"/>
      <c r="T2561" s="99">
        <v>0</v>
      </c>
      <c r="U2561" s="99">
        <v>0</v>
      </c>
      <c r="V2561" s="99">
        <v>0</v>
      </c>
      <c r="W2561" s="99">
        <v>0</v>
      </c>
      <c r="X2561" s="99">
        <v>0</v>
      </c>
      <c r="Y2561" s="99">
        <v>0</v>
      </c>
      <c r="Z2561" s="99">
        <v>0</v>
      </c>
      <c r="AA2561" s="99">
        <v>0</v>
      </c>
      <c r="AB2561" s="99">
        <v>0</v>
      </c>
      <c r="AC2561" s="99">
        <v>0</v>
      </c>
    </row>
    <row r="2562" spans="1:29" s="98" customFormat="1" x14ac:dyDescent="0.25">
      <c r="A2562" s="98" t="s">
        <v>42</v>
      </c>
      <c r="B2562" s="98" t="s">
        <v>238</v>
      </c>
      <c r="C2562" s="98" t="s">
        <v>301</v>
      </c>
      <c r="D2562" s="98">
        <v>2018</v>
      </c>
      <c r="E2562" s="98">
        <v>2016</v>
      </c>
      <c r="F2562" s="98" t="s">
        <v>280</v>
      </c>
      <c r="G2562" s="98" t="s">
        <v>273</v>
      </c>
      <c r="H2562" s="98" t="s">
        <v>275</v>
      </c>
      <c r="I2562" s="99">
        <f t="shared" si="100"/>
        <v>6.7592310838445813E-15</v>
      </c>
      <c r="J2562" s="99">
        <f t="shared" si="100"/>
        <v>1.0361456032719839E-9</v>
      </c>
      <c r="K2562" s="99">
        <f t="shared" si="100"/>
        <v>8.3377341513292433E-9</v>
      </c>
      <c r="L2562" s="99">
        <f t="shared" si="100"/>
        <v>3.0558200408997957E-8</v>
      </c>
      <c r="M2562" s="99">
        <f t="shared" si="100"/>
        <v>7.8520408997955017E-8</v>
      </c>
      <c r="N2562" s="99">
        <f t="shared" si="99"/>
        <v>1.5501709611451941E-8</v>
      </c>
      <c r="O2562" s="99">
        <f t="shared" si="99"/>
        <v>9.2281717791411041E-9</v>
      </c>
      <c r="P2562" s="99">
        <f t="shared" si="99"/>
        <v>3.375568098159509E-9</v>
      </c>
      <c r="Q2562" s="99">
        <f t="shared" si="99"/>
        <v>1.8780139059304704E-9</v>
      </c>
      <c r="R2562" s="99">
        <f t="shared" si="99"/>
        <v>1.0523353783231084E-9</v>
      </c>
      <c r="S2562" s="101"/>
      <c r="T2562" s="99">
        <v>1.67E-18</v>
      </c>
      <c r="U2562" s="99">
        <v>2.5600000000000002E-13</v>
      </c>
      <c r="V2562" s="99">
        <v>2.0600000000000001E-12</v>
      </c>
      <c r="W2562" s="99">
        <v>7.5500000000000007E-12</v>
      </c>
      <c r="X2562" s="99">
        <v>1.9399999999999999E-11</v>
      </c>
      <c r="Y2562" s="99">
        <v>3.8299999999999996E-12</v>
      </c>
      <c r="Z2562" s="99">
        <v>2.28E-12</v>
      </c>
      <c r="AA2562" s="99">
        <v>8.3399999999999998E-13</v>
      </c>
      <c r="AB2562" s="99">
        <v>4.6400000000000004E-13</v>
      </c>
      <c r="AC2562" s="99">
        <v>2.6E-13</v>
      </c>
    </row>
    <row r="2563" spans="1:29" s="98" customFormat="1" x14ac:dyDescent="0.25">
      <c r="A2563" s="98" t="s">
        <v>42</v>
      </c>
      <c r="B2563" s="98" t="s">
        <v>238</v>
      </c>
      <c r="C2563" s="98" t="s">
        <v>301</v>
      </c>
      <c r="D2563" s="98">
        <v>2018</v>
      </c>
      <c r="E2563" s="98">
        <v>2016</v>
      </c>
      <c r="F2563" s="98" t="s">
        <v>280</v>
      </c>
      <c r="G2563" s="98" t="s">
        <v>273</v>
      </c>
      <c r="H2563" s="98" t="s">
        <v>276</v>
      </c>
      <c r="I2563" s="99">
        <f t="shared" si="100"/>
        <v>2.6955975460122702E-10</v>
      </c>
      <c r="J2563" s="99">
        <f t="shared" si="100"/>
        <v>1.6877840490797547E-7</v>
      </c>
      <c r="K2563" s="99">
        <f t="shared" si="100"/>
        <v>1.0280507157464213E-6</v>
      </c>
      <c r="L2563" s="99">
        <f t="shared" si="100"/>
        <v>1.9913423312883434E-6</v>
      </c>
      <c r="M2563" s="99">
        <f t="shared" si="100"/>
        <v>4.4117137014314931E-6</v>
      </c>
      <c r="N2563" s="99">
        <f t="shared" si="99"/>
        <v>1.3882732106339469E-6</v>
      </c>
      <c r="O2563" s="99">
        <f t="shared" si="99"/>
        <v>8.4591574642126789E-7</v>
      </c>
      <c r="P2563" s="99">
        <f t="shared" si="99"/>
        <v>3.4929439672801633E-7</v>
      </c>
      <c r="Q2563" s="99">
        <f t="shared" si="99"/>
        <v>1.7525431492842539E-7</v>
      </c>
      <c r="R2563" s="99">
        <f t="shared" si="99"/>
        <v>7.4068220858895712E-8</v>
      </c>
      <c r="S2563" s="101"/>
      <c r="T2563" s="99">
        <v>6.6600000000000001E-14</v>
      </c>
      <c r="U2563" s="99">
        <v>4.1700000000000002E-11</v>
      </c>
      <c r="V2563" s="99">
        <v>2.54E-10</v>
      </c>
      <c r="W2563" s="99">
        <v>4.9199999999999996E-10</v>
      </c>
      <c r="X2563" s="99">
        <v>1.09E-9</v>
      </c>
      <c r="Y2563" s="99">
        <v>3.43E-10</v>
      </c>
      <c r="Z2563" s="99">
        <v>2.09E-10</v>
      </c>
      <c r="AA2563" s="99">
        <v>8.6300000000000002E-11</v>
      </c>
      <c r="AB2563" s="99">
        <v>4.3300000000000002E-11</v>
      </c>
      <c r="AC2563" s="99">
        <v>1.8300000000000001E-11</v>
      </c>
    </row>
    <row r="2564" spans="1:29" s="98" customFormat="1" x14ac:dyDescent="0.25">
      <c r="A2564" s="98" t="s">
        <v>42</v>
      </c>
      <c r="B2564" s="98" t="s">
        <v>238</v>
      </c>
      <c r="C2564" s="98" t="s">
        <v>301</v>
      </c>
      <c r="D2564" s="98">
        <v>2018</v>
      </c>
      <c r="E2564" s="98">
        <v>2016</v>
      </c>
      <c r="F2564" s="98" t="s">
        <v>280</v>
      </c>
      <c r="G2564" s="98" t="s">
        <v>277</v>
      </c>
      <c r="H2564" s="98" t="s">
        <v>274</v>
      </c>
      <c r="I2564" s="99">
        <f t="shared" si="100"/>
        <v>1.4611271983640081E-10</v>
      </c>
      <c r="J2564" s="99">
        <f t="shared" si="100"/>
        <v>1.9508678936605318E-8</v>
      </c>
      <c r="K2564" s="99">
        <f t="shared" si="100"/>
        <v>4.6140858895705522E-8</v>
      </c>
      <c r="L2564" s="99">
        <f t="shared" si="100"/>
        <v>1.9063460122699384E-7</v>
      </c>
      <c r="M2564" s="99">
        <f t="shared" si="100"/>
        <v>4.0069693251533741E-7</v>
      </c>
      <c r="N2564" s="99">
        <f t="shared" si="99"/>
        <v>9.4305439672801632E-8</v>
      </c>
      <c r="O2564" s="99">
        <f t="shared" si="99"/>
        <v>7.6496687116564415E-8</v>
      </c>
      <c r="P2564" s="99">
        <f t="shared" si="99"/>
        <v>3.1084368098159512E-8</v>
      </c>
      <c r="Q2564" s="99">
        <f t="shared" si="99"/>
        <v>1.3882732106339469E-8</v>
      </c>
      <c r="R2564" s="99">
        <f t="shared" si="99"/>
        <v>5.747370143149285E-9</v>
      </c>
      <c r="S2564" s="101"/>
      <c r="T2564" s="99">
        <v>3.6099999999999999E-14</v>
      </c>
      <c r="U2564" s="99">
        <v>4.8200000000000001E-12</v>
      </c>
      <c r="V2564" s="99">
        <v>1.1400000000000001E-11</v>
      </c>
      <c r="W2564" s="99">
        <v>4.7099999999999998E-11</v>
      </c>
      <c r="X2564" s="99">
        <v>9.8999999999999994E-11</v>
      </c>
      <c r="Y2564" s="99">
        <v>2.33E-11</v>
      </c>
      <c r="Z2564" s="99">
        <v>1.8900000000000001E-11</v>
      </c>
      <c r="AA2564" s="99">
        <v>7.6799999999999996E-12</v>
      </c>
      <c r="AB2564" s="99">
        <v>3.4300000000000001E-12</v>
      </c>
      <c r="AC2564" s="99">
        <v>1.42E-12</v>
      </c>
    </row>
    <row r="2565" spans="1:29" s="98" customFormat="1" x14ac:dyDescent="0.25">
      <c r="A2565" s="98" t="s">
        <v>42</v>
      </c>
      <c r="B2565" s="98" t="s">
        <v>238</v>
      </c>
      <c r="C2565" s="98" t="s">
        <v>301</v>
      </c>
      <c r="D2565" s="98">
        <v>2018</v>
      </c>
      <c r="E2565" s="98">
        <v>2016</v>
      </c>
      <c r="F2565" s="98" t="s">
        <v>280</v>
      </c>
      <c r="G2565" s="98" t="s">
        <v>277</v>
      </c>
      <c r="H2565" s="98" t="s">
        <v>275</v>
      </c>
      <c r="I2565" s="99">
        <f t="shared" si="100"/>
        <v>1.8658715746421271E-10</v>
      </c>
      <c r="J2565" s="99">
        <f t="shared" si="100"/>
        <v>2.9343967280163599E-8</v>
      </c>
      <c r="K2565" s="99">
        <f t="shared" si="100"/>
        <v>1.4854118609406954E-7</v>
      </c>
      <c r="L2565" s="99">
        <f t="shared" si="100"/>
        <v>2.8939222903885479E-7</v>
      </c>
      <c r="M2565" s="99">
        <f t="shared" si="100"/>
        <v>6.3544867075664631E-7</v>
      </c>
      <c r="N2565" s="99">
        <f t="shared" si="99"/>
        <v>1.8820613496932518E-7</v>
      </c>
      <c r="O2565" s="99">
        <f t="shared" si="99"/>
        <v>1.0928098159509202E-7</v>
      </c>
      <c r="P2565" s="99">
        <f t="shared" si="99"/>
        <v>4.7759836400817995E-8</v>
      </c>
      <c r="Q2565" s="99">
        <f t="shared" si="99"/>
        <v>2.4689406952965234E-8</v>
      </c>
      <c r="R2565" s="99">
        <f t="shared" si="99"/>
        <v>1.173758691206544E-8</v>
      </c>
      <c r="S2565" s="101"/>
      <c r="T2565" s="99">
        <v>4.61E-14</v>
      </c>
      <c r="U2565" s="99">
        <v>7.25E-12</v>
      </c>
      <c r="V2565" s="99">
        <v>3.67E-11</v>
      </c>
      <c r="W2565" s="99">
        <v>7.1499999999999999E-11</v>
      </c>
      <c r="X2565" s="99">
        <v>1.57E-10</v>
      </c>
      <c r="Y2565" s="99">
        <v>4.6500000000000001E-11</v>
      </c>
      <c r="Z2565" s="99">
        <v>2.7E-11</v>
      </c>
      <c r="AA2565" s="99">
        <v>1.1800000000000001E-11</v>
      </c>
      <c r="AB2565" s="99">
        <v>6.1000000000000003E-12</v>
      </c>
      <c r="AC2565" s="99">
        <v>2.9000000000000002E-12</v>
      </c>
    </row>
    <row r="2566" spans="1:29" s="98" customFormat="1" x14ac:dyDescent="0.25">
      <c r="A2566" s="98" t="s">
        <v>42</v>
      </c>
      <c r="B2566" s="98" t="s">
        <v>238</v>
      </c>
      <c r="C2566" s="98" t="s">
        <v>301</v>
      </c>
      <c r="D2566" s="98">
        <v>2018</v>
      </c>
      <c r="E2566" s="98">
        <v>2016</v>
      </c>
      <c r="F2566" s="98" t="s">
        <v>280</v>
      </c>
      <c r="G2566" s="98" t="s">
        <v>277</v>
      </c>
      <c r="H2566" s="98" t="s">
        <v>276</v>
      </c>
      <c r="I2566" s="99">
        <f t="shared" si="100"/>
        <v>2.3353750511247444E-10</v>
      </c>
      <c r="J2566" s="99">
        <f t="shared" si="100"/>
        <v>4.6545603271983644E-8</v>
      </c>
      <c r="K2566" s="99">
        <f t="shared" si="100"/>
        <v>5.7068957055214728E-7</v>
      </c>
      <c r="L2566" s="99">
        <f t="shared" si="100"/>
        <v>8.1758364008179963E-7</v>
      </c>
      <c r="M2566" s="99">
        <f t="shared" si="100"/>
        <v>1.6473096114519428E-6</v>
      </c>
      <c r="N2566" s="99">
        <f t="shared" si="99"/>
        <v>6.3544867075664631E-7</v>
      </c>
      <c r="O2566" s="99">
        <f t="shared" si="99"/>
        <v>2.5175100204498978E-7</v>
      </c>
      <c r="P2566" s="99">
        <f t="shared" si="99"/>
        <v>9.6733905930470349E-8</v>
      </c>
      <c r="Q2566" s="99">
        <f t="shared" si="99"/>
        <v>4.6950347648261759E-8</v>
      </c>
      <c r="R2566" s="99">
        <f t="shared" si="99"/>
        <v>2.1896670756646215E-8</v>
      </c>
      <c r="S2566" s="101"/>
      <c r="T2566" s="99">
        <v>5.7699999999999996E-14</v>
      </c>
      <c r="U2566" s="99">
        <v>1.1500000000000001E-11</v>
      </c>
      <c r="V2566" s="99">
        <v>1.41E-10</v>
      </c>
      <c r="W2566" s="99">
        <v>2.02E-10</v>
      </c>
      <c r="X2566" s="99">
        <v>4.0699999999999999E-10</v>
      </c>
      <c r="Y2566" s="99">
        <v>1.57E-10</v>
      </c>
      <c r="Z2566" s="99">
        <v>6.2200000000000002E-11</v>
      </c>
      <c r="AA2566" s="99">
        <v>2.39E-11</v>
      </c>
      <c r="AB2566" s="99">
        <v>1.1600000000000001E-11</v>
      </c>
      <c r="AC2566" s="99">
        <v>5.4099999999999998E-12</v>
      </c>
    </row>
    <row r="2567" spans="1:29" s="98" customFormat="1" x14ac:dyDescent="0.25">
      <c r="A2567" s="98" t="s">
        <v>42</v>
      </c>
      <c r="B2567" s="98" t="s">
        <v>238</v>
      </c>
      <c r="C2567" s="98" t="s">
        <v>301</v>
      </c>
      <c r="D2567" s="98">
        <v>2018</v>
      </c>
      <c r="E2567" s="98">
        <v>2016</v>
      </c>
      <c r="F2567" s="98" t="s">
        <v>280</v>
      </c>
      <c r="G2567" s="98" t="s">
        <v>278</v>
      </c>
      <c r="H2567" s="98" t="s">
        <v>274</v>
      </c>
      <c r="I2567" s="99">
        <f t="shared" si="100"/>
        <v>6.1816919930784866E-11</v>
      </c>
      <c r="J2567" s="99">
        <f t="shared" si="100"/>
        <v>8.2536718577945604E-9</v>
      </c>
      <c r="K2567" s="99">
        <f t="shared" si="100"/>
        <v>1.9521132609721552E-8</v>
      </c>
      <c r="L2567" s="99">
        <f t="shared" si="100"/>
        <v>8.0653100519112883E-8</v>
      </c>
      <c r="M2567" s="99">
        <f t="shared" si="100"/>
        <v>1.6952562529495053E-7</v>
      </c>
      <c r="N2567" s="99">
        <f t="shared" si="99"/>
        <v>3.9898455246185322E-8</v>
      </c>
      <c r="O2567" s="99">
        <f t="shared" si="99"/>
        <v>3.2363983010854194E-8</v>
      </c>
      <c r="P2567" s="99">
        <f t="shared" si="99"/>
        <v>1.3151078810759797E-8</v>
      </c>
      <c r="Q2567" s="99">
        <f t="shared" si="99"/>
        <v>5.8734635834513291E-9</v>
      </c>
      <c r="R2567" s="99">
        <f t="shared" si="99"/>
        <v>2.4315796759477752E-9</v>
      </c>
      <c r="S2567" s="101"/>
      <c r="T2567" s="99">
        <v>1.5273076923076901E-14</v>
      </c>
      <c r="U2567" s="99">
        <v>2.0392307692307699E-12</v>
      </c>
      <c r="V2567" s="99">
        <v>4.8230769230769197E-12</v>
      </c>
      <c r="W2567" s="99">
        <v>1.9926923076923099E-11</v>
      </c>
      <c r="X2567" s="99">
        <v>4.1884615384615401E-11</v>
      </c>
      <c r="Y2567" s="99">
        <v>9.8576923076923107E-12</v>
      </c>
      <c r="Z2567" s="99">
        <v>7.9961538461538503E-12</v>
      </c>
      <c r="AA2567" s="99">
        <v>3.2492307692307702E-12</v>
      </c>
      <c r="AB2567" s="99">
        <v>1.45115384615385E-12</v>
      </c>
      <c r="AC2567" s="99">
        <v>6.0076923076923099E-13</v>
      </c>
    </row>
    <row r="2568" spans="1:29" s="98" customFormat="1" x14ac:dyDescent="0.25">
      <c r="A2568" s="98" t="s">
        <v>42</v>
      </c>
      <c r="B2568" s="98" t="s">
        <v>238</v>
      </c>
      <c r="C2568" s="98" t="s">
        <v>301</v>
      </c>
      <c r="D2568" s="98">
        <v>2018</v>
      </c>
      <c r="E2568" s="98">
        <v>2016</v>
      </c>
      <c r="F2568" s="98" t="s">
        <v>280</v>
      </c>
      <c r="G2568" s="98" t="s">
        <v>278</v>
      </c>
      <c r="H2568" s="98" t="s">
        <v>275</v>
      </c>
      <c r="I2568" s="99">
        <f t="shared" si="100"/>
        <v>7.8940720465628642E-11</v>
      </c>
      <c r="J2568" s="99">
        <f t="shared" si="100"/>
        <v>1.2414755387761514E-8</v>
      </c>
      <c r="K2568" s="99">
        <f t="shared" si="100"/>
        <v>6.2844347962875666E-8</v>
      </c>
      <c r="L2568" s="99">
        <f t="shared" si="100"/>
        <v>1.2243517382413089E-7</v>
      </c>
      <c r="M2568" s="99">
        <f t="shared" si="100"/>
        <v>2.6884366839704255E-7</v>
      </c>
      <c r="N2568" s="99">
        <f t="shared" si="99"/>
        <v>7.9625672487022083E-8</v>
      </c>
      <c r="O2568" s="99">
        <f t="shared" si="99"/>
        <v>4.6234261444077295E-8</v>
      </c>
      <c r="P2568" s="99">
        <f t="shared" si="99"/>
        <v>2.0206084631115298E-8</v>
      </c>
      <c r="Q2568" s="99">
        <f t="shared" si="99"/>
        <v>1.0445518326254521E-8</v>
      </c>
      <c r="R2568" s="99">
        <f t="shared" si="99"/>
        <v>4.9659021551046216E-9</v>
      </c>
      <c r="S2568" s="101"/>
      <c r="T2568" s="99">
        <v>1.9503846153846201E-14</v>
      </c>
      <c r="U2568" s="99">
        <v>3.0673076923076901E-12</v>
      </c>
      <c r="V2568" s="99">
        <v>1.55269230769231E-11</v>
      </c>
      <c r="W2568" s="99">
        <v>3.0249999999999999E-11</v>
      </c>
      <c r="X2568" s="99">
        <v>6.6423076923076896E-11</v>
      </c>
      <c r="Y2568" s="99">
        <v>1.9673076923076899E-11</v>
      </c>
      <c r="Z2568" s="99">
        <v>1.14230769230769E-11</v>
      </c>
      <c r="AA2568" s="99">
        <v>4.9923076923076901E-12</v>
      </c>
      <c r="AB2568" s="99">
        <v>2.5807692307692298E-12</v>
      </c>
      <c r="AC2568" s="99">
        <v>1.22692307692308E-12</v>
      </c>
    </row>
    <row r="2569" spans="1:29" s="98" customFormat="1" x14ac:dyDescent="0.25">
      <c r="A2569" s="98" t="s">
        <v>42</v>
      </c>
      <c r="B2569" s="98" t="s">
        <v>238</v>
      </c>
      <c r="C2569" s="98" t="s">
        <v>301</v>
      </c>
      <c r="D2569" s="98">
        <v>2018</v>
      </c>
      <c r="E2569" s="98">
        <v>2016</v>
      </c>
      <c r="F2569" s="98" t="s">
        <v>280</v>
      </c>
      <c r="G2569" s="98" t="s">
        <v>278</v>
      </c>
      <c r="H2569" s="98" t="s">
        <v>276</v>
      </c>
      <c r="I2569" s="99">
        <f t="shared" si="100"/>
        <v>9.8804329086047045E-11</v>
      </c>
      <c r="J2569" s="99">
        <f t="shared" si="100"/>
        <v>1.9692370615070021E-8</v>
      </c>
      <c r="K2569" s="99">
        <f t="shared" si="100"/>
        <v>2.414455875412933E-7</v>
      </c>
      <c r="L2569" s="99">
        <f t="shared" si="100"/>
        <v>3.4590077080383854E-7</v>
      </c>
      <c r="M2569" s="99">
        <f t="shared" si="100"/>
        <v>6.9693868176813085E-7</v>
      </c>
      <c r="N2569" s="99">
        <f t="shared" si="99"/>
        <v>2.6884366839704255E-7</v>
      </c>
      <c r="O2569" s="99">
        <f t="shared" si="99"/>
        <v>1.0651003932672638E-7</v>
      </c>
      <c r="P2569" s="99">
        <f t="shared" si="99"/>
        <v>4.0925883278276069E-8</v>
      </c>
      <c r="Q2569" s="99">
        <f t="shared" si="99"/>
        <v>1.9863608620418447E-8</v>
      </c>
      <c r="R2569" s="99">
        <f t="shared" si="99"/>
        <v>9.2639760893503078E-9</v>
      </c>
      <c r="S2569" s="101"/>
      <c r="T2569" s="99">
        <v>2.4411538461538501E-14</v>
      </c>
      <c r="U2569" s="99">
        <v>4.8653846153846198E-12</v>
      </c>
      <c r="V2569" s="99">
        <v>5.9653846153846203E-11</v>
      </c>
      <c r="W2569" s="99">
        <v>8.5461538461538506E-11</v>
      </c>
      <c r="X2569" s="99">
        <v>1.7219230769230801E-10</v>
      </c>
      <c r="Y2569" s="99">
        <v>6.6423076923076896E-11</v>
      </c>
      <c r="Z2569" s="99">
        <v>2.63153846153846E-11</v>
      </c>
      <c r="AA2569" s="99">
        <v>1.01115384615385E-11</v>
      </c>
      <c r="AB2569" s="99">
        <v>4.9076923076923101E-12</v>
      </c>
      <c r="AC2569" s="99">
        <v>2.28884615384615E-12</v>
      </c>
    </row>
    <row r="2570" spans="1:29" s="98" customFormat="1" x14ac:dyDescent="0.25">
      <c r="A2570" s="98" t="s">
        <v>42</v>
      </c>
      <c r="B2570" s="98" t="s">
        <v>238</v>
      </c>
      <c r="C2570" s="98" t="s">
        <v>301</v>
      </c>
      <c r="D2570" s="98">
        <v>2019</v>
      </c>
      <c r="E2570" s="98">
        <v>2019</v>
      </c>
      <c r="F2570" s="98" t="s">
        <v>272</v>
      </c>
      <c r="G2570" s="98" t="s">
        <v>273</v>
      </c>
      <c r="H2570" s="98" t="s">
        <v>274</v>
      </c>
      <c r="I2570" s="99">
        <f t="shared" si="100"/>
        <v>0</v>
      </c>
      <c r="J2570" s="99">
        <f t="shared" si="100"/>
        <v>0</v>
      </c>
      <c r="K2570" s="99">
        <f t="shared" si="100"/>
        <v>0</v>
      </c>
      <c r="L2570" s="99">
        <f t="shared" si="100"/>
        <v>0</v>
      </c>
      <c r="M2570" s="99">
        <f t="shared" si="100"/>
        <v>0</v>
      </c>
      <c r="N2570" s="99">
        <f t="shared" si="99"/>
        <v>0</v>
      </c>
      <c r="O2570" s="99">
        <f t="shared" si="99"/>
        <v>0</v>
      </c>
      <c r="P2570" s="99">
        <f t="shared" si="99"/>
        <v>0</v>
      </c>
      <c r="Q2570" s="99">
        <f t="shared" si="99"/>
        <v>0</v>
      </c>
      <c r="R2570" s="99">
        <f t="shared" si="99"/>
        <v>0</v>
      </c>
      <c r="S2570" s="101"/>
      <c r="T2570" s="99">
        <v>0</v>
      </c>
      <c r="U2570" s="99">
        <v>0</v>
      </c>
      <c r="V2570" s="99">
        <v>0</v>
      </c>
      <c r="W2570" s="99">
        <v>0</v>
      </c>
      <c r="X2570" s="99">
        <v>0</v>
      </c>
      <c r="Y2570" s="99">
        <v>0</v>
      </c>
      <c r="Z2570" s="99">
        <v>0</v>
      </c>
      <c r="AA2570" s="99">
        <v>0</v>
      </c>
      <c r="AB2570" s="99">
        <v>0</v>
      </c>
      <c r="AC2570" s="99">
        <v>0</v>
      </c>
    </row>
    <row r="2571" spans="1:29" s="98" customFormat="1" x14ac:dyDescent="0.25">
      <c r="A2571" s="98" t="s">
        <v>42</v>
      </c>
      <c r="B2571" s="98" t="s">
        <v>238</v>
      </c>
      <c r="C2571" s="98" t="s">
        <v>301</v>
      </c>
      <c r="D2571" s="98">
        <v>2019</v>
      </c>
      <c r="E2571" s="98">
        <v>2019</v>
      </c>
      <c r="F2571" s="98" t="s">
        <v>272</v>
      </c>
      <c r="G2571" s="98" t="s">
        <v>273</v>
      </c>
      <c r="H2571" s="98" t="s">
        <v>275</v>
      </c>
      <c r="I2571" s="99">
        <f t="shared" si="100"/>
        <v>3.3189038854805727E-6</v>
      </c>
      <c r="J2571" s="99">
        <f t="shared" si="100"/>
        <v>1.8173022494887526E-8</v>
      </c>
      <c r="K2571" s="99">
        <f t="shared" si="100"/>
        <v>6.2735378323108388E-8</v>
      </c>
      <c r="L2571" s="99">
        <f t="shared" si="100"/>
        <v>9.7138650306748464E-8</v>
      </c>
      <c r="M2571" s="99">
        <f t="shared" si="100"/>
        <v>1.5906453987730063E-7</v>
      </c>
      <c r="N2571" s="99">
        <f t="shared" si="99"/>
        <v>1.760638036809816E-8</v>
      </c>
      <c r="O2571" s="99">
        <f t="shared" si="99"/>
        <v>9.5114928425357876E-9</v>
      </c>
      <c r="P2571" s="99">
        <f t="shared" si="99"/>
        <v>3.3512834355828225E-9</v>
      </c>
      <c r="Q2571" s="99">
        <f t="shared" si="99"/>
        <v>1.8051599182004093E-9</v>
      </c>
      <c r="R2571" s="99">
        <f t="shared" si="99"/>
        <v>9.5519672801635997E-10</v>
      </c>
      <c r="S2571" s="101"/>
      <c r="T2571" s="99">
        <v>8.1999999999999996E-10</v>
      </c>
      <c r="U2571" s="99">
        <v>4.4899999999999996E-12</v>
      </c>
      <c r="V2571" s="99">
        <v>1.5500000000000001E-11</v>
      </c>
      <c r="W2571" s="99">
        <v>2.4000000000000001E-11</v>
      </c>
      <c r="X2571" s="99">
        <v>3.9300000000000003E-11</v>
      </c>
      <c r="Y2571" s="99">
        <v>4.3499999999999998E-12</v>
      </c>
      <c r="Z2571" s="99">
        <v>2.3499999999999999E-12</v>
      </c>
      <c r="AA2571" s="99">
        <v>8.2800000000000001E-13</v>
      </c>
      <c r="AB2571" s="99">
        <v>4.4600000000000002E-13</v>
      </c>
      <c r="AC2571" s="99">
        <v>2.36E-13</v>
      </c>
    </row>
    <row r="2572" spans="1:29" s="98" customFormat="1" x14ac:dyDescent="0.25">
      <c r="A2572" s="98" t="s">
        <v>42</v>
      </c>
      <c r="B2572" s="98" t="s">
        <v>238</v>
      </c>
      <c r="C2572" s="98" t="s">
        <v>301</v>
      </c>
      <c r="D2572" s="98">
        <v>2019</v>
      </c>
      <c r="E2572" s="98">
        <v>2019</v>
      </c>
      <c r="F2572" s="98" t="s">
        <v>272</v>
      </c>
      <c r="G2572" s="98" t="s">
        <v>273</v>
      </c>
      <c r="H2572" s="98" t="s">
        <v>276</v>
      </c>
      <c r="I2572" s="99">
        <f t="shared" si="100"/>
        <v>9.5924417177914109E-4</v>
      </c>
      <c r="J2572" s="99">
        <f t="shared" si="100"/>
        <v>3.6507942740286297E-4</v>
      </c>
      <c r="K2572" s="99">
        <f t="shared" si="100"/>
        <v>2.2058568507157464E-4</v>
      </c>
      <c r="L2572" s="99">
        <f t="shared" si="100"/>
        <v>1.4651746421267894E-4</v>
      </c>
      <c r="M2572" s="99">
        <f t="shared" si="100"/>
        <v>7.0425521472392642E-5</v>
      </c>
      <c r="N2572" s="99">
        <f t="shared" si="99"/>
        <v>5.3831002044989766E-6</v>
      </c>
      <c r="O2572" s="99">
        <f t="shared" si="99"/>
        <v>2.3151378323108383E-6</v>
      </c>
      <c r="P2572" s="99">
        <f t="shared" si="99"/>
        <v>7.0830265848670753E-7</v>
      </c>
      <c r="Q2572" s="99">
        <f t="shared" si="99"/>
        <v>2.8129734151329249E-7</v>
      </c>
      <c r="R2572" s="99">
        <f t="shared" si="99"/>
        <v>1.0482879345603271E-7</v>
      </c>
      <c r="S2572" s="101"/>
      <c r="T2572" s="99">
        <v>2.3699999999999999E-7</v>
      </c>
      <c r="U2572" s="99">
        <v>9.02E-8</v>
      </c>
      <c r="V2572" s="99">
        <v>5.4499999999999998E-8</v>
      </c>
      <c r="W2572" s="99">
        <v>3.62E-8</v>
      </c>
      <c r="X2572" s="99">
        <v>1.74E-8</v>
      </c>
      <c r="Y2572" s="99">
        <v>1.33E-9</v>
      </c>
      <c r="Z2572" s="99">
        <v>5.7199999999999999E-10</v>
      </c>
      <c r="AA2572" s="99">
        <v>1.7499999999999999E-10</v>
      </c>
      <c r="AB2572" s="99">
        <v>6.9500000000000006E-11</v>
      </c>
      <c r="AC2572" s="99">
        <v>2.5899999999999999E-11</v>
      </c>
    </row>
    <row r="2573" spans="1:29" s="98" customFormat="1" x14ac:dyDescent="0.25">
      <c r="A2573" s="98" t="s">
        <v>42</v>
      </c>
      <c r="B2573" s="98" t="s">
        <v>238</v>
      </c>
      <c r="C2573" s="98" t="s">
        <v>301</v>
      </c>
      <c r="D2573" s="98">
        <v>2019</v>
      </c>
      <c r="E2573" s="98">
        <v>2019</v>
      </c>
      <c r="F2573" s="98" t="s">
        <v>272</v>
      </c>
      <c r="G2573" s="98" t="s">
        <v>277</v>
      </c>
      <c r="H2573" s="98" t="s">
        <v>274</v>
      </c>
      <c r="I2573" s="99">
        <f t="shared" si="100"/>
        <v>9.592441717791412E-5</v>
      </c>
      <c r="J2573" s="99">
        <f t="shared" si="100"/>
        <v>3.6386519427402864E-5</v>
      </c>
      <c r="K2573" s="99">
        <f t="shared" si="100"/>
        <v>1.8861087934560327E-5</v>
      </c>
      <c r="L2573" s="99">
        <f t="shared" si="100"/>
        <v>1.4570797546012271E-5</v>
      </c>
      <c r="M2573" s="99">
        <f t="shared" si="100"/>
        <v>6.9211288343558291E-6</v>
      </c>
      <c r="N2573" s="99">
        <f t="shared" si="99"/>
        <v>2.910112065439673E-7</v>
      </c>
      <c r="O2573" s="99">
        <f t="shared" si="99"/>
        <v>2.1856196319018404E-7</v>
      </c>
      <c r="P2573" s="99">
        <f t="shared" si="99"/>
        <v>6.2735378323108388E-8</v>
      </c>
      <c r="Q2573" s="99">
        <f t="shared" si="99"/>
        <v>2.4487034764826177E-8</v>
      </c>
      <c r="R2573" s="99">
        <f t="shared" si="99"/>
        <v>9.4305439672801632E-9</v>
      </c>
      <c r="S2573" s="101"/>
      <c r="T2573" s="99">
        <v>2.37E-8</v>
      </c>
      <c r="U2573" s="99">
        <v>8.9899999999999998E-9</v>
      </c>
      <c r="V2573" s="99">
        <v>4.66E-9</v>
      </c>
      <c r="W2573" s="99">
        <v>3.6E-9</v>
      </c>
      <c r="X2573" s="99">
        <v>1.7100000000000001E-9</v>
      </c>
      <c r="Y2573" s="99">
        <v>7.1900000000000005E-11</v>
      </c>
      <c r="Z2573" s="99">
        <v>5.4000000000000001E-11</v>
      </c>
      <c r="AA2573" s="99">
        <v>1.5500000000000001E-11</v>
      </c>
      <c r="AB2573" s="99">
        <v>6.0500000000000003E-12</v>
      </c>
      <c r="AC2573" s="99">
        <v>2.33E-12</v>
      </c>
    </row>
    <row r="2574" spans="1:29" s="98" customFormat="1" x14ac:dyDescent="0.25">
      <c r="A2574" s="98" t="s">
        <v>42</v>
      </c>
      <c r="B2574" s="98" t="s">
        <v>238</v>
      </c>
      <c r="C2574" s="98" t="s">
        <v>301</v>
      </c>
      <c r="D2574" s="98">
        <v>2019</v>
      </c>
      <c r="E2574" s="98">
        <v>2019</v>
      </c>
      <c r="F2574" s="98" t="s">
        <v>272</v>
      </c>
      <c r="G2574" s="98" t="s">
        <v>277</v>
      </c>
      <c r="H2574" s="98" t="s">
        <v>275</v>
      </c>
      <c r="I2574" s="99">
        <f t="shared" si="100"/>
        <v>1.865871574642127E-4</v>
      </c>
      <c r="J2574" s="99">
        <f t="shared" si="100"/>
        <v>6.4354355828220866E-5</v>
      </c>
      <c r="K2574" s="99">
        <f t="shared" si="100"/>
        <v>3.8005496932515339E-5</v>
      </c>
      <c r="L2574" s="99">
        <f t="shared" si="100"/>
        <v>2.4689406952965237E-5</v>
      </c>
      <c r="M2574" s="99">
        <f t="shared" si="100"/>
        <v>1.1616163599182004E-5</v>
      </c>
      <c r="N2574" s="99">
        <f t="shared" si="99"/>
        <v>6.4354355828220861E-7</v>
      </c>
      <c r="O2574" s="99">
        <f t="shared" si="99"/>
        <v>3.2136703476482624E-7</v>
      </c>
      <c r="P2574" s="99">
        <f t="shared" si="99"/>
        <v>9.2686462167689159E-8</v>
      </c>
      <c r="Q2574" s="99">
        <f t="shared" si="99"/>
        <v>3.7965022494887526E-8</v>
      </c>
      <c r="R2574" s="99">
        <f t="shared" si="99"/>
        <v>1.4732695296523518E-8</v>
      </c>
      <c r="S2574" s="101"/>
      <c r="T2574" s="99">
        <v>4.6100000000000003E-8</v>
      </c>
      <c r="U2574" s="99">
        <v>1.59E-8</v>
      </c>
      <c r="V2574" s="99">
        <v>9.39E-9</v>
      </c>
      <c r="W2574" s="99">
        <v>6.1E-9</v>
      </c>
      <c r="X2574" s="99">
        <v>2.8699999999999998E-9</v>
      </c>
      <c r="Y2574" s="99">
        <v>1.5899999999999999E-10</v>
      </c>
      <c r="Z2574" s="99">
        <v>7.9400000000000005E-11</v>
      </c>
      <c r="AA2574" s="99">
        <v>2.29E-11</v>
      </c>
      <c r="AB2574" s="99">
        <v>9.3799999999999992E-12</v>
      </c>
      <c r="AC2574" s="99">
        <v>3.6399999999999998E-12</v>
      </c>
    </row>
    <row r="2575" spans="1:29" s="98" customFormat="1" x14ac:dyDescent="0.25">
      <c r="A2575" s="98" t="s">
        <v>42</v>
      </c>
      <c r="B2575" s="98" t="s">
        <v>238</v>
      </c>
      <c r="C2575" s="98" t="s">
        <v>301</v>
      </c>
      <c r="D2575" s="98">
        <v>2019</v>
      </c>
      <c r="E2575" s="98">
        <v>2019</v>
      </c>
      <c r="F2575" s="98" t="s">
        <v>272</v>
      </c>
      <c r="G2575" s="98" t="s">
        <v>277</v>
      </c>
      <c r="H2575" s="98" t="s">
        <v>276</v>
      </c>
      <c r="I2575" s="99">
        <f t="shared" si="100"/>
        <v>3.2500973415132927E-4</v>
      </c>
      <c r="J2575" s="99">
        <f t="shared" si="100"/>
        <v>1.2911345603271984E-4</v>
      </c>
      <c r="K2575" s="99">
        <f t="shared" si="100"/>
        <v>8.9853251533742343E-5</v>
      </c>
      <c r="L2575" s="99">
        <f t="shared" si="100"/>
        <v>5.3831002044989774E-5</v>
      </c>
      <c r="M2575" s="99">
        <f t="shared" si="100"/>
        <v>2.6227435582822088E-5</v>
      </c>
      <c r="N2575" s="99">
        <f t="shared" si="99"/>
        <v>3.2824768916155419E-6</v>
      </c>
      <c r="O2575" s="99">
        <f t="shared" si="99"/>
        <v>7.447296523517383E-7</v>
      </c>
      <c r="P2575" s="99">
        <f t="shared" si="99"/>
        <v>2.1653824130879346E-7</v>
      </c>
      <c r="Q2575" s="99">
        <f t="shared" si="99"/>
        <v>8.9448507157464213E-8</v>
      </c>
      <c r="R2575" s="99">
        <f t="shared" si="99"/>
        <v>3.5657979550102249E-8</v>
      </c>
      <c r="S2575" s="101"/>
      <c r="T2575" s="99">
        <v>8.0299999999999998E-8</v>
      </c>
      <c r="U2575" s="99">
        <v>3.1900000000000001E-8</v>
      </c>
      <c r="V2575" s="99">
        <v>2.22E-8</v>
      </c>
      <c r="W2575" s="99">
        <v>1.33E-8</v>
      </c>
      <c r="X2575" s="99">
        <v>6.48E-9</v>
      </c>
      <c r="Y2575" s="99">
        <v>8.1099999999999999E-10</v>
      </c>
      <c r="Z2575" s="99">
        <v>1.8400000000000001E-10</v>
      </c>
      <c r="AA2575" s="99">
        <v>5.3500000000000003E-11</v>
      </c>
      <c r="AB2575" s="99">
        <v>2.21E-11</v>
      </c>
      <c r="AC2575" s="99">
        <v>8.8099999999999998E-12</v>
      </c>
    </row>
    <row r="2576" spans="1:29" s="98" customFormat="1" x14ac:dyDescent="0.25">
      <c r="A2576" s="98" t="s">
        <v>42</v>
      </c>
      <c r="B2576" s="98" t="s">
        <v>238</v>
      </c>
      <c r="C2576" s="98" t="s">
        <v>301</v>
      </c>
      <c r="D2576" s="98">
        <v>2019</v>
      </c>
      <c r="E2576" s="98">
        <v>2019</v>
      </c>
      <c r="F2576" s="98" t="s">
        <v>272</v>
      </c>
      <c r="G2576" s="98" t="s">
        <v>278</v>
      </c>
      <c r="H2576" s="98" t="s">
        <v>274</v>
      </c>
      <c r="I2576" s="99">
        <f t="shared" si="100"/>
        <v>4.0583407267579139E-5</v>
      </c>
      <c r="J2576" s="99">
        <f t="shared" si="100"/>
        <v>1.5394296680824295E-5</v>
      </c>
      <c r="K2576" s="99">
        <f t="shared" si="100"/>
        <v>7.9796910492370558E-6</v>
      </c>
      <c r="L2576" s="99">
        <f t="shared" si="100"/>
        <v>6.164568192543641E-6</v>
      </c>
      <c r="M2576" s="99">
        <f t="shared" si="100"/>
        <v>2.9281698914582375E-6</v>
      </c>
      <c r="N2576" s="99">
        <f t="shared" si="99"/>
        <v>1.2312012584552474E-7</v>
      </c>
      <c r="O2576" s="99">
        <f t="shared" si="99"/>
        <v>9.2468522888154589E-8</v>
      </c>
      <c r="P2576" s="99">
        <f t="shared" si="99"/>
        <v>2.6541890829007403E-8</v>
      </c>
      <c r="Q2576" s="99">
        <f t="shared" si="99"/>
        <v>1.0359899323580288E-8</v>
      </c>
      <c r="R2576" s="99">
        <f t="shared" si="99"/>
        <v>3.9898455246185321E-9</v>
      </c>
      <c r="S2576" s="101"/>
      <c r="T2576" s="99">
        <v>1.00269230769231E-8</v>
      </c>
      <c r="U2576" s="99">
        <v>3.8034615384615403E-9</v>
      </c>
      <c r="V2576" s="99">
        <v>1.9715384615384602E-9</v>
      </c>
      <c r="W2576" s="99">
        <v>1.52307692307692E-9</v>
      </c>
      <c r="X2576" s="99">
        <v>7.2346153846153902E-10</v>
      </c>
      <c r="Y2576" s="99">
        <v>3.0419230769230799E-11</v>
      </c>
      <c r="Z2576" s="99">
        <v>2.2846153846153799E-11</v>
      </c>
      <c r="AA2576" s="99">
        <v>6.5576923076923098E-12</v>
      </c>
      <c r="AB2576" s="99">
        <v>2.5596153846153802E-12</v>
      </c>
      <c r="AC2576" s="99">
        <v>9.8576923076923107E-13</v>
      </c>
    </row>
    <row r="2577" spans="1:29" s="98" customFormat="1" x14ac:dyDescent="0.25">
      <c r="A2577" s="98" t="s">
        <v>42</v>
      </c>
      <c r="B2577" s="98" t="s">
        <v>238</v>
      </c>
      <c r="C2577" s="98" t="s">
        <v>301</v>
      </c>
      <c r="D2577" s="98">
        <v>2019</v>
      </c>
      <c r="E2577" s="98">
        <v>2019</v>
      </c>
      <c r="F2577" s="98" t="s">
        <v>272</v>
      </c>
      <c r="G2577" s="98" t="s">
        <v>278</v>
      </c>
      <c r="H2577" s="98" t="s">
        <v>275</v>
      </c>
      <c r="I2577" s="99">
        <f t="shared" si="100"/>
        <v>7.8940720465628644E-5</v>
      </c>
      <c r="J2577" s="99">
        <f t="shared" si="100"/>
        <v>2.722684285040115E-5</v>
      </c>
      <c r="K2577" s="99">
        <f t="shared" si="100"/>
        <v>1.6079248702218036E-5</v>
      </c>
      <c r="L2577" s="99">
        <f t="shared" si="100"/>
        <v>1.0445518326254521E-5</v>
      </c>
      <c r="M2577" s="99">
        <f t="shared" si="100"/>
        <v>4.9145307535000817E-6</v>
      </c>
      <c r="N2577" s="99">
        <f t="shared" si="99"/>
        <v>2.722684285040115E-7</v>
      </c>
      <c r="O2577" s="99">
        <f t="shared" si="99"/>
        <v>1.3596297624665727E-7</v>
      </c>
      <c r="P2577" s="99">
        <f t="shared" si="99"/>
        <v>3.9213503224791579E-8</v>
      </c>
      <c r="Q2577" s="99">
        <f t="shared" si="99"/>
        <v>1.6062124901683187E-8</v>
      </c>
      <c r="R2577" s="99">
        <f t="shared" si="99"/>
        <v>6.2330633946830259E-9</v>
      </c>
      <c r="S2577" s="101"/>
      <c r="T2577" s="99">
        <v>1.9503846153846201E-8</v>
      </c>
      <c r="U2577" s="99">
        <v>6.7269230769230803E-9</v>
      </c>
      <c r="V2577" s="99">
        <v>3.9726923076923096E-9</v>
      </c>
      <c r="W2577" s="99">
        <v>2.58076923076923E-9</v>
      </c>
      <c r="X2577" s="99">
        <v>1.21423076923077E-9</v>
      </c>
      <c r="Y2577" s="99">
        <v>6.7269230769230806E-11</v>
      </c>
      <c r="Z2577" s="99">
        <v>3.35923076923077E-11</v>
      </c>
      <c r="AA2577" s="99">
        <v>9.6884615384615395E-12</v>
      </c>
      <c r="AB2577" s="99">
        <v>3.9684615384615396E-12</v>
      </c>
      <c r="AC2577" s="99">
        <v>1.5399999999999999E-12</v>
      </c>
    </row>
    <row r="2578" spans="1:29" s="98" customFormat="1" x14ac:dyDescent="0.25">
      <c r="A2578" s="98" t="s">
        <v>42</v>
      </c>
      <c r="B2578" s="98" t="s">
        <v>238</v>
      </c>
      <c r="C2578" s="98" t="s">
        <v>301</v>
      </c>
      <c r="D2578" s="98">
        <v>2019</v>
      </c>
      <c r="E2578" s="98">
        <v>2019</v>
      </c>
      <c r="F2578" s="98" t="s">
        <v>272</v>
      </c>
      <c r="G2578" s="98" t="s">
        <v>278</v>
      </c>
      <c r="H2578" s="98" t="s">
        <v>276</v>
      </c>
      <c r="I2578" s="99">
        <f t="shared" si="100"/>
        <v>1.3750411829479306E-4</v>
      </c>
      <c r="J2578" s="99">
        <f t="shared" si="100"/>
        <v>5.4624923706150513E-5</v>
      </c>
      <c r="K2578" s="99">
        <f t="shared" si="100"/>
        <v>3.8014837187352516E-5</v>
      </c>
      <c r="L2578" s="99">
        <f t="shared" si="100"/>
        <v>2.2774654711341842E-5</v>
      </c>
      <c r="M2578" s="99">
        <f t="shared" si="100"/>
        <v>1.1096222746578571E-5</v>
      </c>
      <c r="N2578" s="99">
        <f t="shared" si="99"/>
        <v>1.3887402233758078E-6</v>
      </c>
      <c r="O2578" s="99">
        <f t="shared" si="99"/>
        <v>3.1507792984112028E-7</v>
      </c>
      <c r="P2578" s="99">
        <f t="shared" si="99"/>
        <v>9.1612332861412668E-8</v>
      </c>
      <c r="Q2578" s="99">
        <f t="shared" si="99"/>
        <v>3.7843599182004093E-8</v>
      </c>
      <c r="R2578" s="99">
        <f t="shared" si="99"/>
        <v>1.5086068271197098E-8</v>
      </c>
      <c r="S2578" s="101"/>
      <c r="T2578" s="99">
        <v>3.3973076923076899E-8</v>
      </c>
      <c r="U2578" s="99">
        <v>1.34961538461538E-8</v>
      </c>
      <c r="V2578" s="99">
        <v>9.3923076923076896E-9</v>
      </c>
      <c r="W2578" s="99">
        <v>5.6269230769230804E-9</v>
      </c>
      <c r="X2578" s="99">
        <v>2.7415384615384602E-9</v>
      </c>
      <c r="Y2578" s="99">
        <v>3.4311538461538502E-10</v>
      </c>
      <c r="Z2578" s="99">
        <v>7.7846153846153903E-11</v>
      </c>
      <c r="AA2578" s="99">
        <v>2.2634615384615399E-11</v>
      </c>
      <c r="AB2578" s="99">
        <v>9.3500000000000003E-12</v>
      </c>
      <c r="AC2578" s="99">
        <v>3.7273076923076901E-12</v>
      </c>
    </row>
    <row r="2579" spans="1:29" s="98" customFormat="1" x14ac:dyDescent="0.25">
      <c r="A2579" s="98" t="s">
        <v>42</v>
      </c>
      <c r="B2579" s="98" t="s">
        <v>238</v>
      </c>
      <c r="C2579" s="98" t="s">
        <v>301</v>
      </c>
      <c r="D2579" s="98">
        <v>2019</v>
      </c>
      <c r="E2579" s="98">
        <v>2019</v>
      </c>
      <c r="F2579" s="98" t="s">
        <v>279</v>
      </c>
      <c r="G2579" s="98" t="s">
        <v>273</v>
      </c>
      <c r="H2579" s="98" t="s">
        <v>274</v>
      </c>
      <c r="I2579" s="99">
        <f t="shared" si="100"/>
        <v>0</v>
      </c>
      <c r="J2579" s="99">
        <f t="shared" si="100"/>
        <v>0</v>
      </c>
      <c r="K2579" s="99">
        <f t="shared" si="100"/>
        <v>0</v>
      </c>
      <c r="L2579" s="99">
        <f t="shared" si="100"/>
        <v>0</v>
      </c>
      <c r="M2579" s="99">
        <f t="shared" si="100"/>
        <v>0</v>
      </c>
      <c r="N2579" s="99">
        <f t="shared" si="99"/>
        <v>0</v>
      </c>
      <c r="O2579" s="99">
        <f t="shared" si="99"/>
        <v>0</v>
      </c>
      <c r="P2579" s="99">
        <f t="shared" si="99"/>
        <v>0</v>
      </c>
      <c r="Q2579" s="99">
        <f t="shared" si="99"/>
        <v>0</v>
      </c>
      <c r="R2579" s="99">
        <f t="shared" si="99"/>
        <v>0</v>
      </c>
      <c r="S2579" s="101"/>
      <c r="T2579" s="99">
        <v>0</v>
      </c>
      <c r="U2579" s="99">
        <v>0</v>
      </c>
      <c r="V2579" s="99">
        <v>0</v>
      </c>
      <c r="W2579" s="99">
        <v>0</v>
      </c>
      <c r="X2579" s="99">
        <v>0</v>
      </c>
      <c r="Y2579" s="99">
        <v>0</v>
      </c>
      <c r="Z2579" s="99">
        <v>0</v>
      </c>
      <c r="AA2579" s="99">
        <v>0</v>
      </c>
      <c r="AB2579" s="99">
        <v>0</v>
      </c>
      <c r="AC2579" s="99">
        <v>0</v>
      </c>
    </row>
    <row r="2580" spans="1:29" s="98" customFormat="1" x14ac:dyDescent="0.25">
      <c r="A2580" s="98" t="s">
        <v>42</v>
      </c>
      <c r="B2580" s="98" t="s">
        <v>238</v>
      </c>
      <c r="C2580" s="98" t="s">
        <v>301</v>
      </c>
      <c r="D2580" s="98">
        <v>2019</v>
      </c>
      <c r="E2580" s="98">
        <v>2019</v>
      </c>
      <c r="F2580" s="98" t="s">
        <v>279</v>
      </c>
      <c r="G2580" s="98" t="s">
        <v>273</v>
      </c>
      <c r="H2580" s="98" t="s">
        <v>275</v>
      </c>
      <c r="I2580" s="99">
        <f t="shared" si="100"/>
        <v>3.3189038854805727E-6</v>
      </c>
      <c r="J2580" s="99">
        <f t="shared" si="100"/>
        <v>0</v>
      </c>
      <c r="K2580" s="99">
        <f t="shared" si="100"/>
        <v>0</v>
      </c>
      <c r="L2580" s="99">
        <f t="shared" si="100"/>
        <v>0</v>
      </c>
      <c r="M2580" s="99">
        <f t="shared" si="100"/>
        <v>0</v>
      </c>
      <c r="N2580" s="99">
        <f t="shared" ref="N2580:R2630" si="101">1000*98.96*Y2580/24.45</f>
        <v>0</v>
      </c>
      <c r="O2580" s="99">
        <f t="shared" si="101"/>
        <v>0</v>
      </c>
      <c r="P2580" s="99">
        <f t="shared" si="101"/>
        <v>0</v>
      </c>
      <c r="Q2580" s="99">
        <f t="shared" si="101"/>
        <v>0</v>
      </c>
      <c r="R2580" s="99">
        <f t="shared" si="101"/>
        <v>0</v>
      </c>
      <c r="S2580" s="101"/>
      <c r="T2580" s="99">
        <v>8.1999999999999996E-10</v>
      </c>
      <c r="U2580" s="99">
        <v>0</v>
      </c>
      <c r="V2580" s="99">
        <v>0</v>
      </c>
      <c r="W2580" s="99">
        <v>0</v>
      </c>
      <c r="X2580" s="99">
        <v>0</v>
      </c>
      <c r="Y2580" s="99">
        <v>0</v>
      </c>
      <c r="Z2580" s="99">
        <v>0</v>
      </c>
      <c r="AA2580" s="99">
        <v>0</v>
      </c>
      <c r="AB2580" s="99">
        <v>0</v>
      </c>
      <c r="AC2580" s="99">
        <v>0</v>
      </c>
    </row>
    <row r="2581" spans="1:29" s="98" customFormat="1" x14ac:dyDescent="0.25">
      <c r="A2581" s="98" t="s">
        <v>42</v>
      </c>
      <c r="B2581" s="98" t="s">
        <v>238</v>
      </c>
      <c r="C2581" s="98" t="s">
        <v>301</v>
      </c>
      <c r="D2581" s="98">
        <v>2019</v>
      </c>
      <c r="E2581" s="98">
        <v>2019</v>
      </c>
      <c r="F2581" s="98" t="s">
        <v>279</v>
      </c>
      <c r="G2581" s="98" t="s">
        <v>273</v>
      </c>
      <c r="H2581" s="98" t="s">
        <v>276</v>
      </c>
      <c r="I2581" s="99">
        <f t="shared" ref="I2581:M2631" si="102">1000*98.96*T2581/24.45</f>
        <v>9.5924417177914109E-4</v>
      </c>
      <c r="J2581" s="99">
        <f t="shared" si="102"/>
        <v>3.6507942740286297E-4</v>
      </c>
      <c r="K2581" s="99">
        <f t="shared" si="102"/>
        <v>2.1977619631901845E-4</v>
      </c>
      <c r="L2581" s="99">
        <f t="shared" si="102"/>
        <v>1.4611271983640083E-4</v>
      </c>
      <c r="M2581" s="99">
        <f t="shared" si="102"/>
        <v>6.7592310838445816E-5</v>
      </c>
      <c r="N2581" s="99">
        <f t="shared" si="101"/>
        <v>4.2093415132924337E-6</v>
      </c>
      <c r="O2581" s="99">
        <f t="shared" si="101"/>
        <v>1.627072392638037E-6</v>
      </c>
      <c r="P2581" s="99">
        <f t="shared" si="101"/>
        <v>3.7398380368098161E-7</v>
      </c>
      <c r="Q2581" s="99">
        <f t="shared" si="101"/>
        <v>1.1859010224948875E-7</v>
      </c>
      <c r="R2581" s="99">
        <f t="shared" si="101"/>
        <v>3.6346044989775053E-8</v>
      </c>
      <c r="S2581" s="101"/>
      <c r="T2581" s="99">
        <v>2.3699999999999999E-7</v>
      </c>
      <c r="U2581" s="99">
        <v>9.02E-8</v>
      </c>
      <c r="V2581" s="99">
        <v>5.4300000000000003E-8</v>
      </c>
      <c r="W2581" s="99">
        <v>3.6099999999999999E-8</v>
      </c>
      <c r="X2581" s="99">
        <v>1.6700000000000001E-8</v>
      </c>
      <c r="Y2581" s="99">
        <v>1.0399999999999999E-9</v>
      </c>
      <c r="Z2581" s="99">
        <v>4.0200000000000001E-10</v>
      </c>
      <c r="AA2581" s="99">
        <v>9.2399999999999999E-11</v>
      </c>
      <c r="AB2581" s="99">
        <v>2.9299999999999998E-11</v>
      </c>
      <c r="AC2581" s="99">
        <v>8.9799999999999993E-12</v>
      </c>
    </row>
    <row r="2582" spans="1:29" s="98" customFormat="1" x14ac:dyDescent="0.25">
      <c r="A2582" s="98" t="s">
        <v>42</v>
      </c>
      <c r="B2582" s="98" t="s">
        <v>238</v>
      </c>
      <c r="C2582" s="98" t="s">
        <v>301</v>
      </c>
      <c r="D2582" s="98">
        <v>2019</v>
      </c>
      <c r="E2582" s="98">
        <v>2019</v>
      </c>
      <c r="F2582" s="98" t="s">
        <v>279</v>
      </c>
      <c r="G2582" s="98" t="s">
        <v>277</v>
      </c>
      <c r="H2582" s="98" t="s">
        <v>274</v>
      </c>
      <c r="I2582" s="99">
        <f t="shared" si="102"/>
        <v>9.592441717791412E-5</v>
      </c>
      <c r="J2582" s="99">
        <f t="shared" si="102"/>
        <v>3.6346044989775056E-5</v>
      </c>
      <c r="K2582" s="99">
        <f t="shared" si="102"/>
        <v>1.8699190184049083E-5</v>
      </c>
      <c r="L2582" s="99">
        <f t="shared" si="102"/>
        <v>1.436842535787321E-5</v>
      </c>
      <c r="M2582" s="99">
        <f t="shared" si="102"/>
        <v>6.4354355828220869E-6</v>
      </c>
      <c r="N2582" s="99">
        <f t="shared" si="101"/>
        <v>1.8537292433537832E-7</v>
      </c>
      <c r="O2582" s="99">
        <f t="shared" si="101"/>
        <v>1.2870871165644172E-7</v>
      </c>
      <c r="P2582" s="99">
        <f t="shared" si="101"/>
        <v>2.8534478527607363E-8</v>
      </c>
      <c r="Q2582" s="99">
        <f t="shared" si="101"/>
        <v>9.3495950920245406E-9</v>
      </c>
      <c r="R2582" s="99">
        <f t="shared" si="101"/>
        <v>3.0801047034764825E-9</v>
      </c>
      <c r="S2582" s="101"/>
      <c r="T2582" s="99">
        <v>2.37E-8</v>
      </c>
      <c r="U2582" s="99">
        <v>8.98E-9</v>
      </c>
      <c r="V2582" s="99">
        <v>4.6200000000000002E-9</v>
      </c>
      <c r="W2582" s="99">
        <v>3.5499999999999999E-9</v>
      </c>
      <c r="X2582" s="99">
        <v>1.5900000000000001E-9</v>
      </c>
      <c r="Y2582" s="99">
        <v>4.58E-11</v>
      </c>
      <c r="Z2582" s="99">
        <v>3.1800000000000003E-11</v>
      </c>
      <c r="AA2582" s="99">
        <v>7.0500000000000001E-12</v>
      </c>
      <c r="AB2582" s="99">
        <v>2.3100000000000001E-12</v>
      </c>
      <c r="AC2582" s="99">
        <v>7.6099999999999999E-13</v>
      </c>
    </row>
    <row r="2583" spans="1:29" s="98" customFormat="1" x14ac:dyDescent="0.25">
      <c r="A2583" s="98" t="s">
        <v>42</v>
      </c>
      <c r="B2583" s="98" t="s">
        <v>238</v>
      </c>
      <c r="C2583" s="98" t="s">
        <v>301</v>
      </c>
      <c r="D2583" s="98">
        <v>2019</v>
      </c>
      <c r="E2583" s="98">
        <v>2019</v>
      </c>
      <c r="F2583" s="98" t="s">
        <v>279</v>
      </c>
      <c r="G2583" s="98" t="s">
        <v>277</v>
      </c>
      <c r="H2583" s="98" t="s">
        <v>275</v>
      </c>
      <c r="I2583" s="99">
        <f t="shared" si="102"/>
        <v>1.865871574642127E-4</v>
      </c>
      <c r="J2583" s="99">
        <f t="shared" si="102"/>
        <v>6.3949611451942742E-5</v>
      </c>
      <c r="K2583" s="99">
        <f t="shared" si="102"/>
        <v>3.7803124744376277E-5</v>
      </c>
      <c r="L2583" s="99">
        <f t="shared" si="102"/>
        <v>2.4325137014314928E-5</v>
      </c>
      <c r="M2583" s="99">
        <f t="shared" si="102"/>
        <v>1.0847149284253578E-5</v>
      </c>
      <c r="N2583" s="99">
        <f t="shared" si="101"/>
        <v>4.4926625766871168E-7</v>
      </c>
      <c r="O2583" s="99">
        <f t="shared" si="101"/>
        <v>2.2341889570552147E-7</v>
      </c>
      <c r="P2583" s="99">
        <f t="shared" si="101"/>
        <v>4.8164580777096117E-8</v>
      </c>
      <c r="Q2583" s="99">
        <f t="shared" si="101"/>
        <v>1.542076073619632E-8</v>
      </c>
      <c r="R2583" s="99">
        <f t="shared" si="101"/>
        <v>4.8974069529652363E-9</v>
      </c>
      <c r="S2583" s="101"/>
      <c r="T2583" s="99">
        <v>4.6100000000000003E-8</v>
      </c>
      <c r="U2583" s="99">
        <v>1.5799999999999999E-8</v>
      </c>
      <c r="V2583" s="99">
        <v>9.3399999999999996E-9</v>
      </c>
      <c r="W2583" s="99">
        <v>6.0099999999999997E-9</v>
      </c>
      <c r="X2583" s="99">
        <v>2.6799999999999998E-9</v>
      </c>
      <c r="Y2583" s="99">
        <v>1.11E-10</v>
      </c>
      <c r="Z2583" s="99">
        <v>5.5200000000000001E-11</v>
      </c>
      <c r="AA2583" s="99">
        <v>1.1900000000000001E-11</v>
      </c>
      <c r="AB2583" s="99">
        <v>3.8100000000000001E-12</v>
      </c>
      <c r="AC2583" s="99">
        <v>1.2100000000000001E-12</v>
      </c>
    </row>
    <row r="2584" spans="1:29" s="98" customFormat="1" x14ac:dyDescent="0.25">
      <c r="A2584" s="98" t="s">
        <v>42</v>
      </c>
      <c r="B2584" s="98" t="s">
        <v>238</v>
      </c>
      <c r="C2584" s="98" t="s">
        <v>301</v>
      </c>
      <c r="D2584" s="98">
        <v>2019</v>
      </c>
      <c r="E2584" s="98">
        <v>2019</v>
      </c>
      <c r="F2584" s="98" t="s">
        <v>279</v>
      </c>
      <c r="G2584" s="98" t="s">
        <v>277</v>
      </c>
      <c r="H2584" s="98" t="s">
        <v>276</v>
      </c>
      <c r="I2584" s="99">
        <f t="shared" si="102"/>
        <v>3.2500973415132927E-4</v>
      </c>
      <c r="J2584" s="99">
        <f t="shared" si="102"/>
        <v>1.2911345603271984E-4</v>
      </c>
      <c r="K2584" s="99">
        <f t="shared" si="102"/>
        <v>8.9448507157464219E-5</v>
      </c>
      <c r="L2584" s="99">
        <f t="shared" si="102"/>
        <v>5.3426257668711657E-5</v>
      </c>
      <c r="M2584" s="99">
        <f t="shared" si="102"/>
        <v>2.5539370143149286E-5</v>
      </c>
      <c r="N2584" s="99">
        <f t="shared" si="101"/>
        <v>2.7724989775051121E-6</v>
      </c>
      <c r="O2584" s="99">
        <f t="shared" si="101"/>
        <v>5.9497423312883439E-7</v>
      </c>
      <c r="P2584" s="99">
        <f t="shared" si="101"/>
        <v>1.2870871165644172E-7</v>
      </c>
      <c r="Q2584" s="99">
        <f t="shared" si="101"/>
        <v>4.0879182004089981E-8</v>
      </c>
      <c r="R2584" s="99">
        <f t="shared" si="101"/>
        <v>1.3154192229038855E-8</v>
      </c>
      <c r="S2584" s="101"/>
      <c r="T2584" s="99">
        <v>8.0299999999999998E-8</v>
      </c>
      <c r="U2584" s="99">
        <v>3.1900000000000001E-8</v>
      </c>
      <c r="V2584" s="99">
        <v>2.2099999999999999E-8</v>
      </c>
      <c r="W2584" s="99">
        <v>1.3200000000000001E-8</v>
      </c>
      <c r="X2584" s="99">
        <v>6.3099999999999999E-9</v>
      </c>
      <c r="Y2584" s="99">
        <v>6.8500000000000001E-10</v>
      </c>
      <c r="Z2584" s="99">
        <v>1.4700000000000001E-10</v>
      </c>
      <c r="AA2584" s="99">
        <v>3.1800000000000003E-11</v>
      </c>
      <c r="AB2584" s="99">
        <v>1.0099999999999999E-11</v>
      </c>
      <c r="AC2584" s="99">
        <v>3.2500000000000001E-12</v>
      </c>
    </row>
    <row r="2585" spans="1:29" s="98" customFormat="1" x14ac:dyDescent="0.25">
      <c r="A2585" s="98" t="s">
        <v>42</v>
      </c>
      <c r="B2585" s="98" t="s">
        <v>238</v>
      </c>
      <c r="C2585" s="98" t="s">
        <v>301</v>
      </c>
      <c r="D2585" s="98">
        <v>2019</v>
      </c>
      <c r="E2585" s="98">
        <v>2019</v>
      </c>
      <c r="F2585" s="98" t="s">
        <v>279</v>
      </c>
      <c r="G2585" s="98" t="s">
        <v>278</v>
      </c>
      <c r="H2585" s="98" t="s">
        <v>274</v>
      </c>
      <c r="I2585" s="99">
        <f t="shared" si="102"/>
        <v>4.0583407267579139E-5</v>
      </c>
      <c r="J2585" s="99">
        <f t="shared" si="102"/>
        <v>1.5377172880289449E-5</v>
      </c>
      <c r="K2585" s="99">
        <f t="shared" si="102"/>
        <v>7.9111958470976684E-6</v>
      </c>
      <c r="L2585" s="99">
        <f t="shared" si="102"/>
        <v>6.0789491898694488E-6</v>
      </c>
      <c r="M2585" s="99">
        <f t="shared" si="102"/>
        <v>2.7226842850401145E-6</v>
      </c>
      <c r="N2585" s="99">
        <f t="shared" si="101"/>
        <v>7.8427006449583238E-8</v>
      </c>
      <c r="O2585" s="99">
        <f t="shared" si="101"/>
        <v>5.4453685700802451E-8</v>
      </c>
      <c r="P2585" s="99">
        <f t="shared" si="101"/>
        <v>1.2072279377064664E-8</v>
      </c>
      <c r="Q2585" s="99">
        <f t="shared" si="101"/>
        <v>3.9555979235488428E-9</v>
      </c>
      <c r="R2585" s="99">
        <f t="shared" si="101"/>
        <v>1.3031212207015869E-9</v>
      </c>
      <c r="S2585" s="101"/>
      <c r="T2585" s="99">
        <v>1.00269230769231E-8</v>
      </c>
      <c r="U2585" s="99">
        <v>3.7992307692307703E-9</v>
      </c>
      <c r="V2585" s="99">
        <v>1.9546153846153801E-9</v>
      </c>
      <c r="W2585" s="99">
        <v>1.50192307692308E-9</v>
      </c>
      <c r="X2585" s="99">
        <v>6.7269230769230799E-10</v>
      </c>
      <c r="Y2585" s="99">
        <v>1.9376923076923102E-11</v>
      </c>
      <c r="Z2585" s="99">
        <v>1.3453846153846201E-11</v>
      </c>
      <c r="AA2585" s="99">
        <v>2.9826923076923102E-12</v>
      </c>
      <c r="AB2585" s="99">
        <v>9.7730769230769194E-13</v>
      </c>
      <c r="AC2585" s="99">
        <v>3.2196153846153799E-13</v>
      </c>
    </row>
    <row r="2586" spans="1:29" s="98" customFormat="1" x14ac:dyDescent="0.25">
      <c r="A2586" s="98" t="s">
        <v>42</v>
      </c>
      <c r="B2586" s="98" t="s">
        <v>238</v>
      </c>
      <c r="C2586" s="98" t="s">
        <v>301</v>
      </c>
      <c r="D2586" s="98">
        <v>2019</v>
      </c>
      <c r="E2586" s="98">
        <v>2019</v>
      </c>
      <c r="F2586" s="98" t="s">
        <v>279</v>
      </c>
      <c r="G2586" s="98" t="s">
        <v>278</v>
      </c>
      <c r="H2586" s="98" t="s">
        <v>275</v>
      </c>
      <c r="I2586" s="99">
        <f t="shared" si="102"/>
        <v>7.8940720465628644E-5</v>
      </c>
      <c r="J2586" s="99">
        <f t="shared" si="102"/>
        <v>2.7055604845052682E-5</v>
      </c>
      <c r="K2586" s="99">
        <f t="shared" si="102"/>
        <v>1.5993629699543804E-5</v>
      </c>
      <c r="L2586" s="99">
        <f t="shared" si="102"/>
        <v>1.0291404121440939E-5</v>
      </c>
      <c r="M2586" s="99">
        <f t="shared" si="102"/>
        <v>4.5891785433380371E-6</v>
      </c>
      <c r="N2586" s="99">
        <f t="shared" si="101"/>
        <v>1.9007418593676279E-7</v>
      </c>
      <c r="O2586" s="99">
        <f t="shared" si="101"/>
        <v>9.4523378952336189E-8</v>
      </c>
      <c r="P2586" s="99">
        <f t="shared" si="101"/>
        <v>2.0377322636463721E-8</v>
      </c>
      <c r="Q2586" s="99">
        <f t="shared" si="101"/>
        <v>6.5241680037753781E-9</v>
      </c>
      <c r="R2586" s="99">
        <f t="shared" si="101"/>
        <v>2.0719798647160618E-9</v>
      </c>
      <c r="S2586" s="101"/>
      <c r="T2586" s="99">
        <v>1.9503846153846201E-8</v>
      </c>
      <c r="U2586" s="99">
        <v>6.6846153846153801E-9</v>
      </c>
      <c r="V2586" s="99">
        <v>3.9515384615384603E-9</v>
      </c>
      <c r="W2586" s="99">
        <v>2.5426923076923098E-9</v>
      </c>
      <c r="X2586" s="99">
        <v>1.1338461538461499E-9</v>
      </c>
      <c r="Y2586" s="99">
        <v>4.6961538461538497E-11</v>
      </c>
      <c r="Z2586" s="99">
        <v>2.33538461538462E-11</v>
      </c>
      <c r="AA2586" s="99">
        <v>5.0346153846153796E-12</v>
      </c>
      <c r="AB2586" s="99">
        <v>1.61192307692308E-12</v>
      </c>
      <c r="AC2586" s="99">
        <v>5.1192307692307705E-13</v>
      </c>
    </row>
    <row r="2587" spans="1:29" s="98" customFormat="1" x14ac:dyDescent="0.25">
      <c r="A2587" s="98" t="s">
        <v>42</v>
      </c>
      <c r="B2587" s="98" t="s">
        <v>238</v>
      </c>
      <c r="C2587" s="98" t="s">
        <v>301</v>
      </c>
      <c r="D2587" s="98">
        <v>2019</v>
      </c>
      <c r="E2587" s="98">
        <v>2019</v>
      </c>
      <c r="F2587" s="98" t="s">
        <v>279</v>
      </c>
      <c r="G2587" s="98" t="s">
        <v>278</v>
      </c>
      <c r="H2587" s="98" t="s">
        <v>276</v>
      </c>
      <c r="I2587" s="99">
        <f t="shared" si="102"/>
        <v>1.3750411829479306E-4</v>
      </c>
      <c r="J2587" s="99">
        <f t="shared" si="102"/>
        <v>5.4624923706150513E-5</v>
      </c>
      <c r="K2587" s="99">
        <f t="shared" si="102"/>
        <v>3.7843599182004086E-5</v>
      </c>
      <c r="L2587" s="99">
        <f t="shared" si="102"/>
        <v>2.2603416705993415E-5</v>
      </c>
      <c r="M2587" s="99">
        <f t="shared" si="102"/>
        <v>1.0805118137486219E-5</v>
      </c>
      <c r="N2587" s="99">
        <f t="shared" si="101"/>
        <v>1.1729803366367772E-6</v>
      </c>
      <c r="O2587" s="99">
        <f t="shared" si="101"/>
        <v>2.5171986786219921E-7</v>
      </c>
      <c r="P2587" s="99">
        <f t="shared" si="101"/>
        <v>5.4453685700802451E-8</v>
      </c>
      <c r="Q2587" s="99">
        <f t="shared" si="101"/>
        <v>1.7295038540191903E-8</v>
      </c>
      <c r="R2587" s="99">
        <f t="shared" si="101"/>
        <v>5.5652351738241311E-9</v>
      </c>
      <c r="S2587" s="101"/>
      <c r="T2587" s="99">
        <v>3.3973076923076899E-8</v>
      </c>
      <c r="U2587" s="99">
        <v>1.34961538461538E-8</v>
      </c>
      <c r="V2587" s="99">
        <v>9.3499999999999994E-9</v>
      </c>
      <c r="W2587" s="99">
        <v>5.5846153846153901E-9</v>
      </c>
      <c r="X2587" s="99">
        <v>2.6696153846153802E-9</v>
      </c>
      <c r="Y2587" s="99">
        <v>2.89807692307692E-10</v>
      </c>
      <c r="Z2587" s="99">
        <v>6.2192307692307703E-11</v>
      </c>
      <c r="AA2587" s="99">
        <v>1.3453846153846201E-11</v>
      </c>
      <c r="AB2587" s="99">
        <v>4.2730769230769198E-12</v>
      </c>
      <c r="AC2587" s="99">
        <v>1.3750000000000001E-12</v>
      </c>
    </row>
    <row r="2588" spans="1:29" s="98" customFormat="1" x14ac:dyDescent="0.25">
      <c r="A2588" s="98" t="s">
        <v>42</v>
      </c>
      <c r="B2588" s="98" t="s">
        <v>238</v>
      </c>
      <c r="C2588" s="98" t="s">
        <v>301</v>
      </c>
      <c r="D2588" s="98">
        <v>2019</v>
      </c>
      <c r="E2588" s="98">
        <v>2019</v>
      </c>
      <c r="F2588" s="98" t="s">
        <v>280</v>
      </c>
      <c r="G2588" s="98" t="s">
        <v>273</v>
      </c>
      <c r="H2588" s="98" t="s">
        <v>274</v>
      </c>
      <c r="I2588" s="99">
        <f t="shared" si="102"/>
        <v>0</v>
      </c>
      <c r="J2588" s="99">
        <f t="shared" si="102"/>
        <v>0</v>
      </c>
      <c r="K2588" s="99">
        <f t="shared" si="102"/>
        <v>0</v>
      </c>
      <c r="L2588" s="99">
        <f t="shared" si="102"/>
        <v>0</v>
      </c>
      <c r="M2588" s="99">
        <f t="shared" si="102"/>
        <v>0</v>
      </c>
      <c r="N2588" s="99">
        <f t="shared" si="101"/>
        <v>0</v>
      </c>
      <c r="O2588" s="99">
        <f t="shared" si="101"/>
        <v>0</v>
      </c>
      <c r="P2588" s="99">
        <f t="shared" si="101"/>
        <v>0</v>
      </c>
      <c r="Q2588" s="99">
        <f t="shared" si="101"/>
        <v>0</v>
      </c>
      <c r="R2588" s="99">
        <f t="shared" si="101"/>
        <v>0</v>
      </c>
      <c r="S2588" s="101"/>
      <c r="T2588" s="99">
        <v>0</v>
      </c>
      <c r="U2588" s="99">
        <v>0</v>
      </c>
      <c r="V2588" s="99">
        <v>0</v>
      </c>
      <c r="W2588" s="99">
        <v>0</v>
      </c>
      <c r="X2588" s="99">
        <v>0</v>
      </c>
      <c r="Y2588" s="99">
        <v>0</v>
      </c>
      <c r="Z2588" s="99">
        <v>0</v>
      </c>
      <c r="AA2588" s="99">
        <v>0</v>
      </c>
      <c r="AB2588" s="99">
        <v>0</v>
      </c>
      <c r="AC2588" s="99">
        <v>0</v>
      </c>
    </row>
    <row r="2589" spans="1:29" s="98" customFormat="1" x14ac:dyDescent="0.25">
      <c r="A2589" s="98" t="s">
        <v>42</v>
      </c>
      <c r="B2589" s="98" t="s">
        <v>238</v>
      </c>
      <c r="C2589" s="98" t="s">
        <v>301</v>
      </c>
      <c r="D2589" s="98">
        <v>2019</v>
      </c>
      <c r="E2589" s="98">
        <v>2019</v>
      </c>
      <c r="F2589" s="98" t="s">
        <v>280</v>
      </c>
      <c r="G2589" s="98" t="s">
        <v>273</v>
      </c>
      <c r="H2589" s="98" t="s">
        <v>275</v>
      </c>
      <c r="I2589" s="99">
        <f t="shared" si="102"/>
        <v>7.0020777096114521E-15</v>
      </c>
      <c r="J2589" s="99">
        <f t="shared" si="102"/>
        <v>1.068525153374233E-9</v>
      </c>
      <c r="K2589" s="99">
        <f t="shared" si="102"/>
        <v>8.7424785276073615E-9</v>
      </c>
      <c r="L2589" s="99">
        <f t="shared" si="102"/>
        <v>3.0032032719836403E-8</v>
      </c>
      <c r="M2589" s="99">
        <f t="shared" si="102"/>
        <v>8.013938650306749E-8</v>
      </c>
      <c r="N2589" s="99">
        <f t="shared" si="101"/>
        <v>1.5218388548057262E-8</v>
      </c>
      <c r="O2589" s="99">
        <f t="shared" si="101"/>
        <v>8.9043762781186085E-9</v>
      </c>
      <c r="P2589" s="99">
        <f t="shared" si="101"/>
        <v>3.3229513292433542E-9</v>
      </c>
      <c r="Q2589" s="99">
        <f t="shared" si="101"/>
        <v>1.7889701431492841E-9</v>
      </c>
      <c r="R2589" s="99">
        <f t="shared" si="101"/>
        <v>9.5519672801635997E-10</v>
      </c>
      <c r="S2589" s="101"/>
      <c r="T2589" s="99">
        <v>1.73E-18</v>
      </c>
      <c r="U2589" s="99">
        <v>2.6399999999999999E-13</v>
      </c>
      <c r="V2589" s="99">
        <v>2.1600000000000001E-12</v>
      </c>
      <c r="W2589" s="99">
        <v>7.4200000000000003E-12</v>
      </c>
      <c r="X2589" s="99">
        <v>1.9799999999999999E-11</v>
      </c>
      <c r="Y2589" s="99">
        <v>3.7600000000000001E-12</v>
      </c>
      <c r="Z2589" s="99">
        <v>2.1999999999999999E-12</v>
      </c>
      <c r="AA2589" s="99">
        <v>8.2100000000000004E-13</v>
      </c>
      <c r="AB2589" s="99">
        <v>4.4199999999999998E-13</v>
      </c>
      <c r="AC2589" s="99">
        <v>2.36E-13</v>
      </c>
    </row>
    <row r="2590" spans="1:29" s="98" customFormat="1" x14ac:dyDescent="0.25">
      <c r="A2590" s="98" t="s">
        <v>42</v>
      </c>
      <c r="B2590" s="98" t="s">
        <v>238</v>
      </c>
      <c r="C2590" s="98" t="s">
        <v>301</v>
      </c>
      <c r="D2590" s="98">
        <v>2019</v>
      </c>
      <c r="E2590" s="98">
        <v>2019</v>
      </c>
      <c r="F2590" s="98" t="s">
        <v>280</v>
      </c>
      <c r="G2590" s="98" t="s">
        <v>273</v>
      </c>
      <c r="H2590" s="98" t="s">
        <v>276</v>
      </c>
      <c r="I2590" s="99">
        <f t="shared" si="102"/>
        <v>1.9022985685071576E-10</v>
      </c>
      <c r="J2590" s="99">
        <f t="shared" si="102"/>
        <v>1.7444482617586911E-7</v>
      </c>
      <c r="K2590" s="99">
        <f t="shared" si="102"/>
        <v>1.1373316973415135E-6</v>
      </c>
      <c r="L2590" s="99">
        <f t="shared" si="102"/>
        <v>2.2099042944785278E-6</v>
      </c>
      <c r="M2590" s="99">
        <f t="shared" si="102"/>
        <v>4.6545603271983642E-6</v>
      </c>
      <c r="N2590" s="99">
        <f t="shared" si="101"/>
        <v>1.3194666666666666E-6</v>
      </c>
      <c r="O2590" s="99">
        <f t="shared" si="101"/>
        <v>7.9329897750511252E-7</v>
      </c>
      <c r="P2590" s="99">
        <f t="shared" si="101"/>
        <v>3.3189038854805728E-7</v>
      </c>
      <c r="Q2590" s="99">
        <f t="shared" si="101"/>
        <v>1.5501709611451943E-7</v>
      </c>
      <c r="R2590" s="99">
        <f t="shared" si="101"/>
        <v>6.5163844580777104E-8</v>
      </c>
      <c r="S2590" s="101"/>
      <c r="T2590" s="99">
        <v>4.7000000000000002E-14</v>
      </c>
      <c r="U2590" s="99">
        <v>4.3099999999999999E-11</v>
      </c>
      <c r="V2590" s="99">
        <v>2.8100000000000001E-10</v>
      </c>
      <c r="W2590" s="99">
        <v>5.4599999999999998E-10</v>
      </c>
      <c r="X2590" s="99">
        <v>1.15E-9</v>
      </c>
      <c r="Y2590" s="99">
        <v>3.2600000000000001E-10</v>
      </c>
      <c r="Z2590" s="99">
        <v>1.96E-10</v>
      </c>
      <c r="AA2590" s="99">
        <v>8.2000000000000001E-11</v>
      </c>
      <c r="AB2590" s="99">
        <v>3.83E-11</v>
      </c>
      <c r="AC2590" s="99">
        <v>1.6100000000000001E-11</v>
      </c>
    </row>
    <row r="2591" spans="1:29" s="98" customFormat="1" x14ac:dyDescent="0.25">
      <c r="A2591" s="98" t="s">
        <v>42</v>
      </c>
      <c r="B2591" s="98" t="s">
        <v>238</v>
      </c>
      <c r="C2591" s="98" t="s">
        <v>301</v>
      </c>
      <c r="D2591" s="98">
        <v>2019</v>
      </c>
      <c r="E2591" s="98">
        <v>2019</v>
      </c>
      <c r="F2591" s="98" t="s">
        <v>280</v>
      </c>
      <c r="G2591" s="98" t="s">
        <v>277</v>
      </c>
      <c r="H2591" s="98" t="s">
        <v>274</v>
      </c>
      <c r="I2591" s="99">
        <f t="shared" si="102"/>
        <v>5.6259468302658489E-11</v>
      </c>
      <c r="J2591" s="99">
        <f t="shared" si="102"/>
        <v>1.6796891615541923E-8</v>
      </c>
      <c r="K2591" s="99">
        <f t="shared" si="102"/>
        <v>5.1402535787321063E-8</v>
      </c>
      <c r="L2591" s="99">
        <f t="shared" si="102"/>
        <v>1.5744556237218817E-7</v>
      </c>
      <c r="M2591" s="99">
        <f t="shared" si="102"/>
        <v>3.189385685071575E-7</v>
      </c>
      <c r="N2591" s="99">
        <f t="shared" si="101"/>
        <v>8.7424785276073625E-8</v>
      </c>
      <c r="O2591" s="99">
        <f t="shared" si="101"/>
        <v>7.8520408997955017E-8</v>
      </c>
      <c r="P2591" s="99">
        <f t="shared" si="101"/>
        <v>3.3189038854805724E-8</v>
      </c>
      <c r="Q2591" s="99">
        <f t="shared" si="101"/>
        <v>1.5056490797546013E-8</v>
      </c>
      <c r="R2591" s="99">
        <f t="shared" si="101"/>
        <v>6.2735378323108381E-9</v>
      </c>
      <c r="S2591" s="101"/>
      <c r="T2591" s="99">
        <v>1.3899999999999999E-14</v>
      </c>
      <c r="U2591" s="99">
        <v>4.1499999999999999E-12</v>
      </c>
      <c r="V2591" s="99">
        <v>1.27E-11</v>
      </c>
      <c r="W2591" s="99">
        <v>3.8900000000000003E-11</v>
      </c>
      <c r="X2591" s="99">
        <v>7.8800000000000002E-11</v>
      </c>
      <c r="Y2591" s="99">
        <v>2.1599999999999998E-11</v>
      </c>
      <c r="Z2591" s="99">
        <v>1.9399999999999999E-11</v>
      </c>
      <c r="AA2591" s="99">
        <v>8.1999999999999998E-12</v>
      </c>
      <c r="AB2591" s="99">
        <v>3.7200000000000003E-12</v>
      </c>
      <c r="AC2591" s="99">
        <v>1.5500000000000001E-12</v>
      </c>
    </row>
    <row r="2592" spans="1:29" s="98" customFormat="1" x14ac:dyDescent="0.25">
      <c r="A2592" s="98" t="s">
        <v>42</v>
      </c>
      <c r="B2592" s="98" t="s">
        <v>238</v>
      </c>
      <c r="C2592" s="98" t="s">
        <v>301</v>
      </c>
      <c r="D2592" s="98">
        <v>2019</v>
      </c>
      <c r="E2592" s="98">
        <v>2019</v>
      </c>
      <c r="F2592" s="98" t="s">
        <v>280</v>
      </c>
      <c r="G2592" s="98" t="s">
        <v>277</v>
      </c>
      <c r="H2592" s="98" t="s">
        <v>275</v>
      </c>
      <c r="I2592" s="99">
        <f t="shared" si="102"/>
        <v>8.3377341513292425E-11</v>
      </c>
      <c r="J2592" s="99">
        <f t="shared" si="102"/>
        <v>2.8170208588957057E-8</v>
      </c>
      <c r="K2592" s="99">
        <f t="shared" si="102"/>
        <v>1.3113717791411044E-7</v>
      </c>
      <c r="L2592" s="99">
        <f t="shared" si="102"/>
        <v>3.0193930470347651E-7</v>
      </c>
      <c r="M2592" s="99">
        <f t="shared" si="102"/>
        <v>6.4354355828220861E-7</v>
      </c>
      <c r="N2592" s="99">
        <f t="shared" si="101"/>
        <v>1.8415869120654395E-7</v>
      </c>
      <c r="O2592" s="99">
        <f t="shared" si="101"/>
        <v>1.2547075664621678E-7</v>
      </c>
      <c r="P2592" s="99">
        <f t="shared" si="101"/>
        <v>4.6140858895705522E-8</v>
      </c>
      <c r="Q2592" s="99">
        <f t="shared" si="101"/>
        <v>2.2544261758691206E-8</v>
      </c>
      <c r="R2592" s="99">
        <f t="shared" si="101"/>
        <v>9.7138650306748467E-9</v>
      </c>
      <c r="S2592" s="101"/>
      <c r="T2592" s="99">
        <v>2.0599999999999999E-14</v>
      </c>
      <c r="U2592" s="99">
        <v>6.9600000000000002E-12</v>
      </c>
      <c r="V2592" s="99">
        <v>3.2399999999999999E-11</v>
      </c>
      <c r="W2592" s="99">
        <v>7.4600000000000006E-11</v>
      </c>
      <c r="X2592" s="99">
        <v>1.5899999999999999E-10</v>
      </c>
      <c r="Y2592" s="99">
        <v>4.5499999999999998E-11</v>
      </c>
      <c r="Z2592" s="99">
        <v>3.1000000000000003E-11</v>
      </c>
      <c r="AA2592" s="99">
        <v>1.1400000000000001E-11</v>
      </c>
      <c r="AB2592" s="99">
        <v>5.5699999999999999E-12</v>
      </c>
      <c r="AC2592" s="99">
        <v>2.3999999999999999E-12</v>
      </c>
    </row>
    <row r="2593" spans="1:29" s="98" customFormat="1" x14ac:dyDescent="0.25">
      <c r="A2593" s="98" t="s">
        <v>42</v>
      </c>
      <c r="B2593" s="98" t="s">
        <v>238</v>
      </c>
      <c r="C2593" s="98" t="s">
        <v>301</v>
      </c>
      <c r="D2593" s="98">
        <v>2019</v>
      </c>
      <c r="E2593" s="98">
        <v>2019</v>
      </c>
      <c r="F2593" s="98" t="s">
        <v>280</v>
      </c>
      <c r="G2593" s="98" t="s">
        <v>277</v>
      </c>
      <c r="H2593" s="98" t="s">
        <v>276</v>
      </c>
      <c r="I2593" s="99">
        <f t="shared" si="102"/>
        <v>1.5137439672801636E-10</v>
      </c>
      <c r="J2593" s="99">
        <f t="shared" si="102"/>
        <v>1.2992294478527607E-7</v>
      </c>
      <c r="K2593" s="99">
        <f t="shared" si="102"/>
        <v>7.1639754601227004E-7</v>
      </c>
      <c r="L2593" s="99">
        <f t="shared" si="102"/>
        <v>1.084714928425358E-6</v>
      </c>
      <c r="M2593" s="99">
        <f t="shared" si="102"/>
        <v>1.8780139059304703E-6</v>
      </c>
      <c r="N2593" s="99">
        <f t="shared" si="101"/>
        <v>6.273537832310838E-7</v>
      </c>
      <c r="O2593" s="99">
        <f t="shared" si="101"/>
        <v>2.2382364008179961E-7</v>
      </c>
      <c r="P2593" s="99">
        <f t="shared" si="101"/>
        <v>8.782952965235174E-8</v>
      </c>
      <c r="Q2593" s="99">
        <f t="shared" si="101"/>
        <v>4.8569325153374232E-8</v>
      </c>
      <c r="R2593" s="99">
        <f t="shared" si="101"/>
        <v>2.2503787321063394E-8</v>
      </c>
      <c r="S2593" s="101"/>
      <c r="T2593" s="99">
        <v>3.7399999999999997E-14</v>
      </c>
      <c r="U2593" s="99">
        <v>3.2099999999999998E-11</v>
      </c>
      <c r="V2593" s="99">
        <v>1.7700000000000001E-10</v>
      </c>
      <c r="W2593" s="99">
        <v>2.6800000000000001E-10</v>
      </c>
      <c r="X2593" s="99">
        <v>4.64E-10</v>
      </c>
      <c r="Y2593" s="99">
        <v>1.5500000000000001E-10</v>
      </c>
      <c r="Z2593" s="99">
        <v>5.5299999999999999E-11</v>
      </c>
      <c r="AA2593" s="99">
        <v>2.17E-11</v>
      </c>
      <c r="AB2593" s="99">
        <v>1.2000000000000001E-11</v>
      </c>
      <c r="AC2593" s="99">
        <v>5.5599999999999997E-12</v>
      </c>
    </row>
    <row r="2594" spans="1:29" s="98" customFormat="1" x14ac:dyDescent="0.25">
      <c r="A2594" s="98" t="s">
        <v>42</v>
      </c>
      <c r="B2594" s="98" t="s">
        <v>238</v>
      </c>
      <c r="C2594" s="98" t="s">
        <v>301</v>
      </c>
      <c r="D2594" s="98">
        <v>2019</v>
      </c>
      <c r="E2594" s="98">
        <v>2019</v>
      </c>
      <c r="F2594" s="98" t="s">
        <v>280</v>
      </c>
      <c r="G2594" s="98" t="s">
        <v>278</v>
      </c>
      <c r="H2594" s="98" t="s">
        <v>274</v>
      </c>
      <c r="I2594" s="99">
        <f t="shared" si="102"/>
        <v>2.3802082743432431E-11</v>
      </c>
      <c r="J2594" s="99">
        <f t="shared" si="102"/>
        <v>7.1063772219600409E-9</v>
      </c>
      <c r="K2594" s="99">
        <f t="shared" si="102"/>
        <v>2.1747226679251207E-8</v>
      </c>
      <c r="L2594" s="99">
        <f t="shared" si="102"/>
        <v>6.6611584080541108E-8</v>
      </c>
      <c r="M2594" s="99">
        <f t="shared" si="102"/>
        <v>1.3493554821456648E-7</v>
      </c>
      <c r="N2594" s="99">
        <f t="shared" si="101"/>
        <v>3.6987409155261927E-8</v>
      </c>
      <c r="O2594" s="99">
        <f t="shared" si="101"/>
        <v>3.3220173037596366E-8</v>
      </c>
      <c r="P2594" s="99">
        <f t="shared" si="101"/>
        <v>1.4041516438571656E-8</v>
      </c>
      <c r="Q2594" s="99">
        <f t="shared" si="101"/>
        <v>6.3700537989617584E-9</v>
      </c>
      <c r="R2594" s="99">
        <f t="shared" si="101"/>
        <v>2.6541890829007404E-9</v>
      </c>
      <c r="S2594" s="101"/>
      <c r="T2594" s="99">
        <v>5.8807692307692298E-15</v>
      </c>
      <c r="U2594" s="99">
        <v>1.75576923076923E-12</v>
      </c>
      <c r="V2594" s="99">
        <v>5.3730769230769204E-12</v>
      </c>
      <c r="W2594" s="99">
        <v>1.6457692307692301E-11</v>
      </c>
      <c r="X2594" s="99">
        <v>3.3338461538461499E-11</v>
      </c>
      <c r="Y2594" s="99">
        <v>9.1384615384615404E-12</v>
      </c>
      <c r="Z2594" s="99">
        <v>8.2076923076923102E-12</v>
      </c>
      <c r="AA2594" s="99">
        <v>3.46923076923077E-12</v>
      </c>
      <c r="AB2594" s="99">
        <v>1.5738461538461499E-12</v>
      </c>
      <c r="AC2594" s="99">
        <v>6.5576923076923096E-13</v>
      </c>
    </row>
    <row r="2595" spans="1:29" s="98" customFormat="1" x14ac:dyDescent="0.25">
      <c r="A2595" s="98" t="s">
        <v>42</v>
      </c>
      <c r="B2595" s="98" t="s">
        <v>238</v>
      </c>
      <c r="C2595" s="98" t="s">
        <v>301</v>
      </c>
      <c r="D2595" s="98">
        <v>2019</v>
      </c>
      <c r="E2595" s="98">
        <v>2019</v>
      </c>
      <c r="F2595" s="98" t="s">
        <v>280</v>
      </c>
      <c r="G2595" s="98" t="s">
        <v>278</v>
      </c>
      <c r="H2595" s="98" t="s">
        <v>275</v>
      </c>
      <c r="I2595" s="99">
        <f t="shared" si="102"/>
        <v>3.5275029101777588E-11</v>
      </c>
      <c r="J2595" s="99">
        <f t="shared" si="102"/>
        <v>1.1918165172251043E-8</v>
      </c>
      <c r="K2595" s="99">
        <f t="shared" si="102"/>
        <v>5.5481113732892841E-8</v>
      </c>
      <c r="L2595" s="99">
        <f t="shared" si="102"/>
        <v>1.2774355198993251E-7</v>
      </c>
      <c r="M2595" s="99">
        <f t="shared" si="102"/>
        <v>2.722684285040115E-7</v>
      </c>
      <c r="N2595" s="99">
        <f t="shared" si="101"/>
        <v>7.7913292433537831E-8</v>
      </c>
      <c r="O2595" s="99">
        <f t="shared" si="101"/>
        <v>5.3083781658014726E-8</v>
      </c>
      <c r="P2595" s="99">
        <f t="shared" si="101"/>
        <v>1.9521132609721552E-8</v>
      </c>
      <c r="Q2595" s="99">
        <f t="shared" si="101"/>
        <v>9.5379568979078123E-9</v>
      </c>
      <c r="R2595" s="99">
        <f t="shared" si="101"/>
        <v>4.1097121283624542E-9</v>
      </c>
      <c r="S2595" s="101"/>
      <c r="T2595" s="99">
        <v>8.7153846153846202E-15</v>
      </c>
      <c r="U2595" s="99">
        <v>2.9446153846153799E-12</v>
      </c>
      <c r="V2595" s="99">
        <v>1.3707692307692299E-11</v>
      </c>
      <c r="W2595" s="99">
        <v>3.1561538461538497E-11</v>
      </c>
      <c r="X2595" s="99">
        <v>6.7269230769230806E-11</v>
      </c>
      <c r="Y2595" s="99">
        <v>1.9250000000000001E-11</v>
      </c>
      <c r="Z2595" s="99">
        <v>1.31153846153846E-11</v>
      </c>
      <c r="AA2595" s="99">
        <v>4.8230769230769197E-12</v>
      </c>
      <c r="AB2595" s="99">
        <v>2.3565384615384602E-12</v>
      </c>
      <c r="AC2595" s="99">
        <v>1.01538461538462E-12</v>
      </c>
    </row>
    <row r="2596" spans="1:29" s="98" customFormat="1" x14ac:dyDescent="0.25">
      <c r="A2596" s="98" t="s">
        <v>42</v>
      </c>
      <c r="B2596" s="98" t="s">
        <v>238</v>
      </c>
      <c r="C2596" s="98" t="s">
        <v>301</v>
      </c>
      <c r="D2596" s="98">
        <v>2019</v>
      </c>
      <c r="E2596" s="98">
        <v>2019</v>
      </c>
      <c r="F2596" s="98" t="s">
        <v>280</v>
      </c>
      <c r="G2596" s="98" t="s">
        <v>278</v>
      </c>
      <c r="H2596" s="98" t="s">
        <v>276</v>
      </c>
      <c r="I2596" s="99">
        <f t="shared" si="102"/>
        <v>6.4043014000314523E-11</v>
      </c>
      <c r="J2596" s="99">
        <f t="shared" si="102"/>
        <v>5.4967399716847447E-8</v>
      </c>
      <c r="K2596" s="99">
        <f t="shared" si="102"/>
        <v>3.0309126946672965E-7</v>
      </c>
      <c r="L2596" s="99">
        <f t="shared" si="102"/>
        <v>4.589178543338037E-7</v>
      </c>
      <c r="M2596" s="99">
        <f t="shared" si="102"/>
        <v>7.9454434481673638E-7</v>
      </c>
      <c r="N2596" s="99">
        <f t="shared" si="101"/>
        <v>2.6541890829007402E-7</v>
      </c>
      <c r="O2596" s="99">
        <f t="shared" si="101"/>
        <v>9.4694616957684261E-8</v>
      </c>
      <c r="P2596" s="99">
        <f t="shared" si="101"/>
        <v>3.715864716061035E-8</v>
      </c>
      <c r="Q2596" s="99">
        <f t="shared" si="101"/>
        <v>2.054856064181219E-8</v>
      </c>
      <c r="R2596" s="99">
        <f t="shared" si="101"/>
        <v>9.5208330973729664E-9</v>
      </c>
      <c r="S2596" s="101"/>
      <c r="T2596" s="99">
        <v>1.5823076923076899E-14</v>
      </c>
      <c r="U2596" s="99">
        <v>1.3580769230769201E-11</v>
      </c>
      <c r="V2596" s="99">
        <v>7.4884615384615396E-11</v>
      </c>
      <c r="W2596" s="99">
        <v>1.1338461538461501E-10</v>
      </c>
      <c r="X2596" s="99">
        <v>1.9630769230769201E-10</v>
      </c>
      <c r="Y2596" s="99">
        <v>6.5576923076923101E-11</v>
      </c>
      <c r="Z2596" s="99">
        <v>2.33961538461538E-11</v>
      </c>
      <c r="AA2596" s="99">
        <v>9.1807692307692308E-12</v>
      </c>
      <c r="AB2596" s="99">
        <v>5.0769230769230797E-12</v>
      </c>
      <c r="AC2596" s="99">
        <v>2.35230769230769E-12</v>
      </c>
    </row>
    <row r="2597" spans="1:29" s="98" customFormat="1" x14ac:dyDescent="0.25">
      <c r="A2597" s="98" t="s">
        <v>42</v>
      </c>
      <c r="B2597" s="98" t="s">
        <v>238</v>
      </c>
      <c r="C2597" s="98" t="s">
        <v>301</v>
      </c>
      <c r="D2597" s="98">
        <v>2020</v>
      </c>
      <c r="E2597" s="98">
        <v>2019</v>
      </c>
      <c r="F2597" s="98" t="s">
        <v>272</v>
      </c>
      <c r="G2597" s="98" t="s">
        <v>273</v>
      </c>
      <c r="H2597" s="98" t="s">
        <v>274</v>
      </c>
      <c r="I2597" s="99">
        <f t="shared" si="102"/>
        <v>0</v>
      </c>
      <c r="J2597" s="99">
        <f t="shared" si="102"/>
        <v>0</v>
      </c>
      <c r="K2597" s="99">
        <f t="shared" si="102"/>
        <v>0</v>
      </c>
      <c r="L2597" s="99">
        <f t="shared" si="102"/>
        <v>0</v>
      </c>
      <c r="M2597" s="99">
        <f t="shared" si="102"/>
        <v>0</v>
      </c>
      <c r="N2597" s="99">
        <f t="shared" si="101"/>
        <v>0</v>
      </c>
      <c r="O2597" s="99">
        <f t="shared" si="101"/>
        <v>0</v>
      </c>
      <c r="P2597" s="99">
        <f t="shared" si="101"/>
        <v>0</v>
      </c>
      <c r="Q2597" s="99">
        <f t="shared" si="101"/>
        <v>0</v>
      </c>
      <c r="R2597" s="99">
        <f t="shared" si="101"/>
        <v>0</v>
      </c>
      <c r="S2597" s="101"/>
      <c r="T2597" s="99">
        <v>0</v>
      </c>
      <c r="U2597" s="99">
        <v>0</v>
      </c>
      <c r="V2597" s="99">
        <v>0</v>
      </c>
      <c r="W2597" s="99">
        <v>0</v>
      </c>
      <c r="X2597" s="99">
        <v>0</v>
      </c>
      <c r="Y2597" s="99">
        <v>0</v>
      </c>
      <c r="Z2597" s="99">
        <v>0</v>
      </c>
      <c r="AA2597" s="99">
        <v>0</v>
      </c>
      <c r="AB2597" s="99">
        <v>0</v>
      </c>
      <c r="AC2597" s="99">
        <v>0</v>
      </c>
    </row>
    <row r="2598" spans="1:29" s="98" customFormat="1" x14ac:dyDescent="0.25">
      <c r="A2598" s="98" t="s">
        <v>42</v>
      </c>
      <c r="B2598" s="98" t="s">
        <v>238</v>
      </c>
      <c r="C2598" s="98" t="s">
        <v>301</v>
      </c>
      <c r="D2598" s="98">
        <v>2020</v>
      </c>
      <c r="E2598" s="98">
        <v>2019</v>
      </c>
      <c r="F2598" s="98" t="s">
        <v>272</v>
      </c>
      <c r="G2598" s="98" t="s">
        <v>273</v>
      </c>
      <c r="H2598" s="98" t="s">
        <v>275</v>
      </c>
      <c r="I2598" s="99">
        <f t="shared" si="102"/>
        <v>3.5091337423312883E-15</v>
      </c>
      <c r="J2598" s="99">
        <f t="shared" si="102"/>
        <v>5.3426257668711651E-10</v>
      </c>
      <c r="K2598" s="99">
        <f t="shared" si="102"/>
        <v>4.3712392638036808E-9</v>
      </c>
      <c r="L2598" s="99">
        <f t="shared" si="102"/>
        <v>1.5016016359918201E-8</v>
      </c>
      <c r="M2598" s="99">
        <f t="shared" si="102"/>
        <v>4.0110167689161547E-8</v>
      </c>
      <c r="N2598" s="99">
        <f t="shared" si="101"/>
        <v>7.609194274028631E-9</v>
      </c>
      <c r="O2598" s="99">
        <f t="shared" si="101"/>
        <v>4.4521881390593042E-9</v>
      </c>
      <c r="P2598" s="99">
        <f t="shared" si="101"/>
        <v>1.6594519427402865E-9</v>
      </c>
      <c r="Q2598" s="99">
        <f t="shared" si="101"/>
        <v>8.9448507157464204E-10</v>
      </c>
      <c r="R2598" s="99">
        <f t="shared" si="101"/>
        <v>4.7759836400817999E-10</v>
      </c>
      <c r="S2598" s="101"/>
      <c r="T2598" s="99">
        <v>8.6699999999999999E-19</v>
      </c>
      <c r="U2598" s="99">
        <v>1.3199999999999999E-13</v>
      </c>
      <c r="V2598" s="99">
        <v>1.08E-12</v>
      </c>
      <c r="W2598" s="99">
        <v>3.7100000000000001E-12</v>
      </c>
      <c r="X2598" s="99">
        <v>9.9099999999999996E-12</v>
      </c>
      <c r="Y2598" s="99">
        <v>1.8800000000000001E-12</v>
      </c>
      <c r="Z2598" s="99">
        <v>1.1E-12</v>
      </c>
      <c r="AA2598" s="99">
        <v>4.1000000000000002E-13</v>
      </c>
      <c r="AB2598" s="99">
        <v>2.2099999999999999E-13</v>
      </c>
      <c r="AC2598" s="99">
        <v>1.18E-13</v>
      </c>
    </row>
    <row r="2599" spans="1:29" s="98" customFormat="1" x14ac:dyDescent="0.25">
      <c r="A2599" s="98" t="s">
        <v>42</v>
      </c>
      <c r="B2599" s="98" t="s">
        <v>238</v>
      </c>
      <c r="C2599" s="98" t="s">
        <v>301</v>
      </c>
      <c r="D2599" s="98">
        <v>2020</v>
      </c>
      <c r="E2599" s="98">
        <v>2019</v>
      </c>
      <c r="F2599" s="98" t="s">
        <v>272</v>
      </c>
      <c r="G2599" s="98" t="s">
        <v>273</v>
      </c>
      <c r="H2599" s="98" t="s">
        <v>276</v>
      </c>
      <c r="I2599" s="99">
        <f t="shared" si="102"/>
        <v>9.5114928425357878E-11</v>
      </c>
      <c r="J2599" s="99">
        <f t="shared" si="102"/>
        <v>8.702004089979551E-8</v>
      </c>
      <c r="K2599" s="99">
        <f t="shared" si="102"/>
        <v>5.6664212678936613E-7</v>
      </c>
      <c r="L2599" s="99">
        <f t="shared" si="102"/>
        <v>1.1049521472392639E-6</v>
      </c>
      <c r="M2599" s="99">
        <f t="shared" si="102"/>
        <v>2.3353750511247446E-6</v>
      </c>
      <c r="N2599" s="99">
        <f t="shared" si="101"/>
        <v>6.5973333333333331E-7</v>
      </c>
      <c r="O2599" s="99">
        <f t="shared" si="101"/>
        <v>3.9745897750511244E-7</v>
      </c>
      <c r="P2599" s="99">
        <f t="shared" si="101"/>
        <v>1.6594519427402864E-7</v>
      </c>
      <c r="Q2599" s="99">
        <f t="shared" si="101"/>
        <v>7.7710920245398773E-8</v>
      </c>
      <c r="R2599" s="99">
        <f t="shared" si="101"/>
        <v>3.2541447852760736E-8</v>
      </c>
      <c r="S2599" s="101"/>
      <c r="T2599" s="99">
        <v>2.3500000000000001E-14</v>
      </c>
      <c r="U2599" s="99">
        <v>2.15E-11</v>
      </c>
      <c r="V2599" s="99">
        <v>1.4000000000000001E-10</v>
      </c>
      <c r="W2599" s="99">
        <v>2.7299999999999999E-10</v>
      </c>
      <c r="X2599" s="99">
        <v>5.7699999999999997E-10</v>
      </c>
      <c r="Y2599" s="99">
        <v>1.6300000000000001E-10</v>
      </c>
      <c r="Z2599" s="99">
        <v>9.8199999999999994E-11</v>
      </c>
      <c r="AA2599" s="99">
        <v>4.1000000000000001E-11</v>
      </c>
      <c r="AB2599" s="99">
        <v>1.9199999999999999E-11</v>
      </c>
      <c r="AC2599" s="99">
        <v>8.0400000000000005E-12</v>
      </c>
    </row>
    <row r="2600" spans="1:29" s="98" customFormat="1" x14ac:dyDescent="0.25">
      <c r="A2600" s="98" t="s">
        <v>42</v>
      </c>
      <c r="B2600" s="98" t="s">
        <v>238</v>
      </c>
      <c r="C2600" s="98" t="s">
        <v>301</v>
      </c>
      <c r="D2600" s="98">
        <v>2020</v>
      </c>
      <c r="E2600" s="98">
        <v>2019</v>
      </c>
      <c r="F2600" s="98" t="s">
        <v>272</v>
      </c>
      <c r="G2600" s="98" t="s">
        <v>277</v>
      </c>
      <c r="H2600" s="98" t="s">
        <v>274</v>
      </c>
      <c r="I2600" s="99">
        <f t="shared" si="102"/>
        <v>2.8129734151329244E-11</v>
      </c>
      <c r="J2600" s="99">
        <f t="shared" si="102"/>
        <v>8.4186830265848676E-9</v>
      </c>
      <c r="K2600" s="99">
        <f t="shared" si="102"/>
        <v>2.5660793456032723E-8</v>
      </c>
      <c r="L2600" s="99">
        <f t="shared" si="102"/>
        <v>7.8520408997955017E-8</v>
      </c>
      <c r="M2600" s="99">
        <f t="shared" si="102"/>
        <v>1.5946928425357875E-7</v>
      </c>
      <c r="N2600" s="99">
        <f t="shared" si="101"/>
        <v>4.3712392638036813E-8</v>
      </c>
      <c r="O2600" s="99">
        <f t="shared" si="101"/>
        <v>3.9300678936605311E-8</v>
      </c>
      <c r="P2600" s="99">
        <f t="shared" si="101"/>
        <v>1.6594519427402862E-8</v>
      </c>
      <c r="Q2600" s="99">
        <f t="shared" si="101"/>
        <v>7.5282453987730067E-9</v>
      </c>
      <c r="R2600" s="99">
        <f t="shared" si="101"/>
        <v>3.1408163599182008E-9</v>
      </c>
      <c r="S2600" s="101"/>
      <c r="T2600" s="99">
        <v>6.9499999999999997E-15</v>
      </c>
      <c r="U2600" s="99">
        <v>2.08E-12</v>
      </c>
      <c r="V2600" s="99">
        <v>6.34E-12</v>
      </c>
      <c r="W2600" s="99">
        <v>1.9399999999999999E-11</v>
      </c>
      <c r="X2600" s="99">
        <v>3.9400000000000001E-11</v>
      </c>
      <c r="Y2600" s="99">
        <v>1.0799999999999999E-11</v>
      </c>
      <c r="Z2600" s="99">
        <v>9.7099999999999996E-12</v>
      </c>
      <c r="AA2600" s="99">
        <v>4.0999999999999999E-12</v>
      </c>
      <c r="AB2600" s="99">
        <v>1.8600000000000002E-12</v>
      </c>
      <c r="AC2600" s="99">
        <v>7.7600000000000003E-13</v>
      </c>
    </row>
    <row r="2601" spans="1:29" s="98" customFormat="1" x14ac:dyDescent="0.25">
      <c r="A2601" s="98" t="s">
        <v>42</v>
      </c>
      <c r="B2601" s="98" t="s">
        <v>238</v>
      </c>
      <c r="C2601" s="98" t="s">
        <v>301</v>
      </c>
      <c r="D2601" s="98">
        <v>2020</v>
      </c>
      <c r="E2601" s="98">
        <v>2019</v>
      </c>
      <c r="F2601" s="98" t="s">
        <v>272</v>
      </c>
      <c r="G2601" s="98" t="s">
        <v>277</v>
      </c>
      <c r="H2601" s="98" t="s">
        <v>275</v>
      </c>
      <c r="I2601" s="99">
        <f t="shared" si="102"/>
        <v>4.1688670756646212E-11</v>
      </c>
      <c r="J2601" s="99">
        <f t="shared" si="102"/>
        <v>1.4085104294478528E-8</v>
      </c>
      <c r="K2601" s="99">
        <f t="shared" si="102"/>
        <v>6.5568588957055219E-8</v>
      </c>
      <c r="L2601" s="99">
        <f t="shared" si="102"/>
        <v>1.5096965235173826E-7</v>
      </c>
      <c r="M2601" s="99">
        <f t="shared" si="102"/>
        <v>3.2217652351738242E-7</v>
      </c>
      <c r="N2601" s="99">
        <f t="shared" si="101"/>
        <v>9.1876973415132929E-8</v>
      </c>
      <c r="O2601" s="99">
        <f t="shared" si="101"/>
        <v>6.2735378323108388E-8</v>
      </c>
      <c r="P2601" s="99">
        <f t="shared" si="101"/>
        <v>2.3029955010224952E-8</v>
      </c>
      <c r="Q2601" s="99">
        <f t="shared" si="101"/>
        <v>1.1251893660531697E-8</v>
      </c>
      <c r="R2601" s="99">
        <f t="shared" si="101"/>
        <v>4.8569325153374233E-9</v>
      </c>
      <c r="S2601" s="101"/>
      <c r="T2601" s="99">
        <v>1.0299999999999999E-14</v>
      </c>
      <c r="U2601" s="99">
        <v>3.4800000000000001E-12</v>
      </c>
      <c r="V2601" s="99">
        <v>1.62E-11</v>
      </c>
      <c r="W2601" s="99">
        <v>3.7300000000000003E-11</v>
      </c>
      <c r="X2601" s="99">
        <v>7.9600000000000002E-11</v>
      </c>
      <c r="Y2601" s="99">
        <v>2.27E-11</v>
      </c>
      <c r="Z2601" s="99">
        <v>1.5500000000000001E-11</v>
      </c>
      <c r="AA2601" s="99">
        <v>5.6900000000000002E-12</v>
      </c>
      <c r="AB2601" s="99">
        <v>2.7799999999999999E-12</v>
      </c>
      <c r="AC2601" s="99">
        <v>1.1999999999999999E-12</v>
      </c>
    </row>
    <row r="2602" spans="1:29" s="98" customFormat="1" x14ac:dyDescent="0.25">
      <c r="A2602" s="98" t="s">
        <v>42</v>
      </c>
      <c r="B2602" s="98" t="s">
        <v>238</v>
      </c>
      <c r="C2602" s="98" t="s">
        <v>301</v>
      </c>
      <c r="D2602" s="98">
        <v>2020</v>
      </c>
      <c r="E2602" s="98">
        <v>2019</v>
      </c>
      <c r="F2602" s="98" t="s">
        <v>272</v>
      </c>
      <c r="G2602" s="98" t="s">
        <v>277</v>
      </c>
      <c r="H2602" s="98" t="s">
        <v>276</v>
      </c>
      <c r="I2602" s="99">
        <f t="shared" si="102"/>
        <v>7.568719836400818E-11</v>
      </c>
      <c r="J2602" s="99">
        <f t="shared" si="102"/>
        <v>6.4759100204498976E-8</v>
      </c>
      <c r="K2602" s="99">
        <f t="shared" si="102"/>
        <v>3.590082617586912E-7</v>
      </c>
      <c r="L2602" s="99">
        <f t="shared" si="102"/>
        <v>5.4235746421267902E-7</v>
      </c>
      <c r="M2602" s="99">
        <f t="shared" si="102"/>
        <v>9.3900695296523517E-7</v>
      </c>
      <c r="N2602" s="99">
        <f t="shared" si="101"/>
        <v>3.1408163599182007E-7</v>
      </c>
      <c r="O2602" s="99">
        <f t="shared" si="101"/>
        <v>1.1211419222903885E-7</v>
      </c>
      <c r="P2602" s="99">
        <f t="shared" si="101"/>
        <v>4.3712392638036813E-8</v>
      </c>
      <c r="Q2602" s="99">
        <f t="shared" si="101"/>
        <v>2.4244188139059307E-8</v>
      </c>
      <c r="R2602" s="99">
        <f t="shared" si="101"/>
        <v>1.1251893660531697E-8</v>
      </c>
      <c r="S2602" s="101"/>
      <c r="T2602" s="99">
        <v>1.8699999999999999E-14</v>
      </c>
      <c r="U2602" s="99">
        <v>1.6E-11</v>
      </c>
      <c r="V2602" s="99">
        <v>8.8700000000000001E-11</v>
      </c>
      <c r="W2602" s="99">
        <v>1.34E-10</v>
      </c>
      <c r="X2602" s="99">
        <v>2.32E-10</v>
      </c>
      <c r="Y2602" s="99">
        <v>7.7599999999999996E-11</v>
      </c>
      <c r="Z2602" s="99">
        <v>2.7699999999999999E-11</v>
      </c>
      <c r="AA2602" s="99">
        <v>1.0799999999999999E-11</v>
      </c>
      <c r="AB2602" s="99">
        <v>5.9900000000000001E-12</v>
      </c>
      <c r="AC2602" s="99">
        <v>2.7799999999999999E-12</v>
      </c>
    </row>
    <row r="2603" spans="1:29" s="98" customFormat="1" x14ac:dyDescent="0.25">
      <c r="A2603" s="98" t="s">
        <v>42</v>
      </c>
      <c r="B2603" s="98" t="s">
        <v>238</v>
      </c>
      <c r="C2603" s="98" t="s">
        <v>301</v>
      </c>
      <c r="D2603" s="98">
        <v>2020</v>
      </c>
      <c r="E2603" s="98">
        <v>2019</v>
      </c>
      <c r="F2603" s="98" t="s">
        <v>272</v>
      </c>
      <c r="G2603" s="98" t="s">
        <v>278</v>
      </c>
      <c r="H2603" s="98" t="s">
        <v>274</v>
      </c>
      <c r="I2603" s="99">
        <f t="shared" si="102"/>
        <v>1.1901041371716237E-11</v>
      </c>
      <c r="J2603" s="99">
        <f t="shared" si="102"/>
        <v>3.5617505112474442E-9</v>
      </c>
      <c r="K2603" s="99">
        <f t="shared" si="102"/>
        <v>1.0856489539090758E-8</v>
      </c>
      <c r="L2603" s="99">
        <f t="shared" si="102"/>
        <v>3.3220173037596366E-8</v>
      </c>
      <c r="M2603" s="99">
        <f t="shared" si="102"/>
        <v>6.7467774107283439E-8</v>
      </c>
      <c r="N2603" s="99">
        <f t="shared" si="101"/>
        <v>1.8493704577630963E-8</v>
      </c>
      <c r="O2603" s="99">
        <f t="shared" si="101"/>
        <v>1.6627210319333007E-8</v>
      </c>
      <c r="P2603" s="99">
        <f t="shared" si="101"/>
        <v>7.0207582192858089E-9</v>
      </c>
      <c r="Q2603" s="99">
        <f t="shared" si="101"/>
        <v>3.1850268994808875E-9</v>
      </c>
      <c r="R2603" s="99">
        <f t="shared" si="101"/>
        <v>1.3288069215038528E-9</v>
      </c>
      <c r="S2603" s="101"/>
      <c r="T2603" s="99">
        <v>2.94038461538462E-15</v>
      </c>
      <c r="U2603" s="99">
        <v>8.7999999999999999E-13</v>
      </c>
      <c r="V2603" s="99">
        <v>2.68230769230769E-12</v>
      </c>
      <c r="W2603" s="99">
        <v>8.2076923076923102E-12</v>
      </c>
      <c r="X2603" s="99">
        <v>1.6669230769230801E-11</v>
      </c>
      <c r="Y2603" s="99">
        <v>4.5692307692307702E-12</v>
      </c>
      <c r="Z2603" s="99">
        <v>4.1080769230769196E-12</v>
      </c>
      <c r="AA2603" s="99">
        <v>1.73461538461538E-12</v>
      </c>
      <c r="AB2603" s="99">
        <v>7.8692307692307699E-13</v>
      </c>
      <c r="AC2603" s="99">
        <v>3.2830769230769198E-13</v>
      </c>
    </row>
    <row r="2604" spans="1:29" s="98" customFormat="1" x14ac:dyDescent="0.25">
      <c r="A2604" s="98" t="s">
        <v>42</v>
      </c>
      <c r="B2604" s="98" t="s">
        <v>238</v>
      </c>
      <c r="C2604" s="98" t="s">
        <v>301</v>
      </c>
      <c r="D2604" s="98">
        <v>2020</v>
      </c>
      <c r="E2604" s="98">
        <v>2019</v>
      </c>
      <c r="F2604" s="98" t="s">
        <v>272</v>
      </c>
      <c r="G2604" s="98" t="s">
        <v>278</v>
      </c>
      <c r="H2604" s="98" t="s">
        <v>275</v>
      </c>
      <c r="I2604" s="99">
        <f t="shared" si="102"/>
        <v>1.7637514550888794E-11</v>
      </c>
      <c r="J2604" s="99">
        <f t="shared" si="102"/>
        <v>5.9590825861255214E-9</v>
      </c>
      <c r="K2604" s="99">
        <f t="shared" si="102"/>
        <v>2.774055686644642E-8</v>
      </c>
      <c r="L2604" s="99">
        <f t="shared" si="102"/>
        <v>6.3871775994966056E-8</v>
      </c>
      <c r="M2604" s="99">
        <f t="shared" si="102"/>
        <v>1.3630545225735418E-7</v>
      </c>
      <c r="N2604" s="99">
        <f t="shared" si="101"/>
        <v>3.8871027214094688E-8</v>
      </c>
      <c r="O2604" s="99">
        <f t="shared" si="101"/>
        <v>2.6541890829007403E-8</v>
      </c>
      <c r="P2604" s="99">
        <f t="shared" si="101"/>
        <v>9.74344250432593E-9</v>
      </c>
      <c r="Q2604" s="99">
        <f t="shared" si="101"/>
        <v>4.7604165486865039E-9</v>
      </c>
      <c r="R2604" s="99">
        <f t="shared" si="101"/>
        <v>2.0548560641812188E-9</v>
      </c>
      <c r="S2604" s="101"/>
      <c r="T2604" s="99">
        <v>4.3576923076923101E-15</v>
      </c>
      <c r="U2604" s="99">
        <v>1.4723076923076899E-12</v>
      </c>
      <c r="V2604" s="99">
        <v>6.8538461538461497E-12</v>
      </c>
      <c r="W2604" s="99">
        <v>1.57807692307692E-11</v>
      </c>
      <c r="X2604" s="99">
        <v>3.36769230769231E-11</v>
      </c>
      <c r="Y2604" s="99">
        <v>9.6038461538461507E-12</v>
      </c>
      <c r="Z2604" s="99">
        <v>6.5576923076923098E-12</v>
      </c>
      <c r="AA2604" s="99">
        <v>2.4073076923076901E-12</v>
      </c>
      <c r="AB2604" s="99">
        <v>1.1761538461538501E-12</v>
      </c>
      <c r="AC2604" s="99">
        <v>5.0769230769230799E-13</v>
      </c>
    </row>
    <row r="2605" spans="1:29" s="98" customFormat="1" x14ac:dyDescent="0.25">
      <c r="A2605" s="98" t="s">
        <v>42</v>
      </c>
      <c r="B2605" s="98" t="s">
        <v>238</v>
      </c>
      <c r="C2605" s="98" t="s">
        <v>301</v>
      </c>
      <c r="D2605" s="98">
        <v>2020</v>
      </c>
      <c r="E2605" s="98">
        <v>2019</v>
      </c>
      <c r="F2605" s="98" t="s">
        <v>272</v>
      </c>
      <c r="G2605" s="98" t="s">
        <v>278</v>
      </c>
      <c r="H2605" s="98" t="s">
        <v>276</v>
      </c>
      <c r="I2605" s="99">
        <f t="shared" si="102"/>
        <v>3.20215070001573E-11</v>
      </c>
      <c r="J2605" s="99">
        <f t="shared" si="102"/>
        <v>2.7398080855749569E-8</v>
      </c>
      <c r="K2605" s="99">
        <f t="shared" si="102"/>
        <v>1.5188811074406176E-7</v>
      </c>
      <c r="L2605" s="99">
        <f t="shared" si="102"/>
        <v>2.2945892716690267E-7</v>
      </c>
      <c r="M2605" s="99">
        <f t="shared" si="102"/>
        <v>3.9727217240836851E-7</v>
      </c>
      <c r="N2605" s="99">
        <f t="shared" si="101"/>
        <v>1.328806921503853E-7</v>
      </c>
      <c r="O2605" s="99">
        <f t="shared" si="101"/>
        <v>4.743292748151657E-8</v>
      </c>
      <c r="P2605" s="99">
        <f t="shared" si="101"/>
        <v>1.8493704577630963E-8</v>
      </c>
      <c r="Q2605" s="99">
        <f t="shared" si="101"/>
        <v>1.0257156520371249E-8</v>
      </c>
      <c r="R2605" s="99">
        <f t="shared" si="101"/>
        <v>4.7604165486865039E-9</v>
      </c>
      <c r="S2605" s="101"/>
      <c r="T2605" s="99">
        <v>7.9115384615384604E-15</v>
      </c>
      <c r="U2605" s="99">
        <v>6.7692307692307697E-12</v>
      </c>
      <c r="V2605" s="99">
        <v>3.7526923076923098E-11</v>
      </c>
      <c r="W2605" s="99">
        <v>5.6692307692307703E-11</v>
      </c>
      <c r="X2605" s="99">
        <v>9.8153846153846096E-11</v>
      </c>
      <c r="Y2605" s="99">
        <v>3.2830769230769202E-11</v>
      </c>
      <c r="Z2605" s="99">
        <v>1.17192307692308E-11</v>
      </c>
      <c r="AA2605" s="99">
        <v>4.5692307692307702E-12</v>
      </c>
      <c r="AB2605" s="99">
        <v>2.5342307692307701E-12</v>
      </c>
      <c r="AC2605" s="99">
        <v>1.1761538461538501E-12</v>
      </c>
    </row>
    <row r="2606" spans="1:29" s="98" customFormat="1" x14ac:dyDescent="0.25">
      <c r="A2606" s="98" t="s">
        <v>42</v>
      </c>
      <c r="B2606" s="98" t="s">
        <v>238</v>
      </c>
      <c r="C2606" s="98" t="s">
        <v>301</v>
      </c>
      <c r="D2606" s="98">
        <v>2020</v>
      </c>
      <c r="E2606" s="98">
        <v>2019</v>
      </c>
      <c r="F2606" s="98" t="s">
        <v>279</v>
      </c>
      <c r="G2606" s="98" t="s">
        <v>273</v>
      </c>
      <c r="H2606" s="98" t="s">
        <v>274</v>
      </c>
      <c r="I2606" s="99">
        <f t="shared" si="102"/>
        <v>0</v>
      </c>
      <c r="J2606" s="99">
        <f t="shared" si="102"/>
        <v>0</v>
      </c>
      <c r="K2606" s="99">
        <f t="shared" si="102"/>
        <v>0</v>
      </c>
      <c r="L2606" s="99">
        <f t="shared" si="102"/>
        <v>0</v>
      </c>
      <c r="M2606" s="99">
        <f t="shared" si="102"/>
        <v>0</v>
      </c>
      <c r="N2606" s="99">
        <f t="shared" si="101"/>
        <v>0</v>
      </c>
      <c r="O2606" s="99">
        <f t="shared" si="101"/>
        <v>0</v>
      </c>
      <c r="P2606" s="99">
        <f t="shared" si="101"/>
        <v>0</v>
      </c>
      <c r="Q2606" s="99">
        <f t="shared" si="101"/>
        <v>0</v>
      </c>
      <c r="R2606" s="99">
        <f t="shared" si="101"/>
        <v>0</v>
      </c>
      <c r="S2606" s="101"/>
      <c r="T2606" s="99">
        <v>0</v>
      </c>
      <c r="U2606" s="99">
        <v>0</v>
      </c>
      <c r="V2606" s="99">
        <v>0</v>
      </c>
      <c r="W2606" s="99">
        <v>0</v>
      </c>
      <c r="X2606" s="99">
        <v>0</v>
      </c>
      <c r="Y2606" s="99">
        <v>0</v>
      </c>
      <c r="Z2606" s="99">
        <v>0</v>
      </c>
      <c r="AA2606" s="99">
        <v>0</v>
      </c>
      <c r="AB2606" s="99">
        <v>0</v>
      </c>
      <c r="AC2606" s="99">
        <v>0</v>
      </c>
    </row>
    <row r="2607" spans="1:29" s="98" customFormat="1" x14ac:dyDescent="0.25">
      <c r="A2607" s="98" t="s">
        <v>42</v>
      </c>
      <c r="B2607" s="98" t="s">
        <v>238</v>
      </c>
      <c r="C2607" s="98" t="s">
        <v>301</v>
      </c>
      <c r="D2607" s="98">
        <v>2020</v>
      </c>
      <c r="E2607" s="98">
        <v>2019</v>
      </c>
      <c r="F2607" s="98" t="s">
        <v>279</v>
      </c>
      <c r="G2607" s="98" t="s">
        <v>273</v>
      </c>
      <c r="H2607" s="98" t="s">
        <v>275</v>
      </c>
      <c r="I2607" s="99">
        <f t="shared" si="102"/>
        <v>0</v>
      </c>
      <c r="J2607" s="99">
        <f t="shared" si="102"/>
        <v>0</v>
      </c>
      <c r="K2607" s="99">
        <f t="shared" si="102"/>
        <v>0</v>
      </c>
      <c r="L2607" s="99">
        <f t="shared" si="102"/>
        <v>0</v>
      </c>
      <c r="M2607" s="99">
        <f t="shared" si="102"/>
        <v>0</v>
      </c>
      <c r="N2607" s="99">
        <f t="shared" si="101"/>
        <v>0</v>
      </c>
      <c r="O2607" s="99">
        <f t="shared" si="101"/>
        <v>0</v>
      </c>
      <c r="P2607" s="99">
        <f t="shared" si="101"/>
        <v>0</v>
      </c>
      <c r="Q2607" s="99">
        <f t="shared" si="101"/>
        <v>0</v>
      </c>
      <c r="R2607" s="99">
        <f t="shared" si="101"/>
        <v>0</v>
      </c>
      <c r="S2607" s="101"/>
      <c r="T2607" s="99">
        <v>0</v>
      </c>
      <c r="U2607" s="99">
        <v>0</v>
      </c>
      <c r="V2607" s="99">
        <v>0</v>
      </c>
      <c r="W2607" s="99">
        <v>0</v>
      </c>
      <c r="X2607" s="99">
        <v>0</v>
      </c>
      <c r="Y2607" s="99">
        <v>0</v>
      </c>
      <c r="Z2607" s="99">
        <v>0</v>
      </c>
      <c r="AA2607" s="99">
        <v>0</v>
      </c>
      <c r="AB2607" s="99">
        <v>0</v>
      </c>
      <c r="AC2607" s="99">
        <v>0</v>
      </c>
    </row>
    <row r="2608" spans="1:29" s="98" customFormat="1" x14ac:dyDescent="0.25">
      <c r="A2608" s="98" t="s">
        <v>42</v>
      </c>
      <c r="B2608" s="98" t="s">
        <v>238</v>
      </c>
      <c r="C2608" s="98" t="s">
        <v>301</v>
      </c>
      <c r="D2608" s="98">
        <v>2020</v>
      </c>
      <c r="E2608" s="98">
        <v>2019</v>
      </c>
      <c r="F2608" s="98" t="s">
        <v>279</v>
      </c>
      <c r="G2608" s="98" t="s">
        <v>273</v>
      </c>
      <c r="H2608" s="98" t="s">
        <v>276</v>
      </c>
      <c r="I2608" s="99">
        <f t="shared" si="102"/>
        <v>0</v>
      </c>
      <c r="J2608" s="99">
        <f t="shared" si="102"/>
        <v>0</v>
      </c>
      <c r="K2608" s="99">
        <f t="shared" si="102"/>
        <v>0</v>
      </c>
      <c r="L2608" s="99">
        <f t="shared" si="102"/>
        <v>0</v>
      </c>
      <c r="M2608" s="99">
        <f t="shared" si="102"/>
        <v>0</v>
      </c>
      <c r="N2608" s="99">
        <f t="shared" si="101"/>
        <v>0</v>
      </c>
      <c r="O2608" s="99">
        <f t="shared" si="101"/>
        <v>0</v>
      </c>
      <c r="P2608" s="99">
        <f t="shared" si="101"/>
        <v>0</v>
      </c>
      <c r="Q2608" s="99">
        <f t="shared" si="101"/>
        <v>0</v>
      </c>
      <c r="R2608" s="99">
        <f t="shared" si="101"/>
        <v>0</v>
      </c>
      <c r="S2608" s="101"/>
      <c r="T2608" s="99">
        <v>0</v>
      </c>
      <c r="U2608" s="99">
        <v>0</v>
      </c>
      <c r="V2608" s="99">
        <v>0</v>
      </c>
      <c r="W2608" s="99">
        <v>0</v>
      </c>
      <c r="X2608" s="99">
        <v>0</v>
      </c>
      <c r="Y2608" s="99">
        <v>0</v>
      </c>
      <c r="Z2608" s="99">
        <v>0</v>
      </c>
      <c r="AA2608" s="99">
        <v>0</v>
      </c>
      <c r="AB2608" s="99">
        <v>0</v>
      </c>
      <c r="AC2608" s="99">
        <v>0</v>
      </c>
    </row>
    <row r="2609" spans="1:29" s="98" customFormat="1" x14ac:dyDescent="0.25">
      <c r="A2609" s="98" t="s">
        <v>42</v>
      </c>
      <c r="B2609" s="98" t="s">
        <v>238</v>
      </c>
      <c r="C2609" s="98" t="s">
        <v>301</v>
      </c>
      <c r="D2609" s="98">
        <v>2020</v>
      </c>
      <c r="E2609" s="98">
        <v>2019</v>
      </c>
      <c r="F2609" s="98" t="s">
        <v>279</v>
      </c>
      <c r="G2609" s="98" t="s">
        <v>277</v>
      </c>
      <c r="H2609" s="98" t="s">
        <v>274</v>
      </c>
      <c r="I2609" s="99">
        <f t="shared" si="102"/>
        <v>0</v>
      </c>
      <c r="J2609" s="99">
        <f t="shared" si="102"/>
        <v>0</v>
      </c>
      <c r="K2609" s="99">
        <f t="shared" si="102"/>
        <v>0</v>
      </c>
      <c r="L2609" s="99">
        <f t="shared" si="102"/>
        <v>0</v>
      </c>
      <c r="M2609" s="99">
        <f t="shared" si="102"/>
        <v>0</v>
      </c>
      <c r="N2609" s="99">
        <f t="shared" si="101"/>
        <v>0</v>
      </c>
      <c r="O2609" s="99">
        <f t="shared" si="101"/>
        <v>0</v>
      </c>
      <c r="P2609" s="99">
        <f t="shared" si="101"/>
        <v>0</v>
      </c>
      <c r="Q2609" s="99">
        <f t="shared" si="101"/>
        <v>0</v>
      </c>
      <c r="R2609" s="99">
        <f t="shared" si="101"/>
        <v>0</v>
      </c>
      <c r="S2609" s="101"/>
      <c r="T2609" s="99">
        <v>0</v>
      </c>
      <c r="U2609" s="99">
        <v>0</v>
      </c>
      <c r="V2609" s="99">
        <v>0</v>
      </c>
      <c r="W2609" s="99">
        <v>0</v>
      </c>
      <c r="X2609" s="99">
        <v>0</v>
      </c>
      <c r="Y2609" s="99">
        <v>0</v>
      </c>
      <c r="Z2609" s="99">
        <v>0</v>
      </c>
      <c r="AA2609" s="99">
        <v>0</v>
      </c>
      <c r="AB2609" s="99">
        <v>0</v>
      </c>
      <c r="AC2609" s="99">
        <v>0</v>
      </c>
    </row>
    <row r="2610" spans="1:29" s="98" customFormat="1" x14ac:dyDescent="0.25">
      <c r="A2610" s="98" t="s">
        <v>42</v>
      </c>
      <c r="B2610" s="98" t="s">
        <v>238</v>
      </c>
      <c r="C2610" s="98" t="s">
        <v>301</v>
      </c>
      <c r="D2610" s="98">
        <v>2020</v>
      </c>
      <c r="E2610" s="98">
        <v>2019</v>
      </c>
      <c r="F2610" s="98" t="s">
        <v>279</v>
      </c>
      <c r="G2610" s="98" t="s">
        <v>277</v>
      </c>
      <c r="H2610" s="98" t="s">
        <v>275</v>
      </c>
      <c r="I2610" s="99">
        <f t="shared" si="102"/>
        <v>0</v>
      </c>
      <c r="J2610" s="99">
        <f t="shared" si="102"/>
        <v>0</v>
      </c>
      <c r="K2610" s="99">
        <f t="shared" si="102"/>
        <v>0</v>
      </c>
      <c r="L2610" s="99">
        <f t="shared" si="102"/>
        <v>0</v>
      </c>
      <c r="M2610" s="99">
        <f t="shared" si="102"/>
        <v>0</v>
      </c>
      <c r="N2610" s="99">
        <f t="shared" si="101"/>
        <v>0</v>
      </c>
      <c r="O2610" s="99">
        <f t="shared" si="101"/>
        <v>0</v>
      </c>
      <c r="P2610" s="99">
        <f t="shared" si="101"/>
        <v>0</v>
      </c>
      <c r="Q2610" s="99">
        <f t="shared" si="101"/>
        <v>0</v>
      </c>
      <c r="R2610" s="99">
        <f t="shared" si="101"/>
        <v>0</v>
      </c>
      <c r="S2610" s="101"/>
      <c r="T2610" s="99">
        <v>0</v>
      </c>
      <c r="U2610" s="99">
        <v>0</v>
      </c>
      <c r="V2610" s="99">
        <v>0</v>
      </c>
      <c r="W2610" s="99">
        <v>0</v>
      </c>
      <c r="X2610" s="99">
        <v>0</v>
      </c>
      <c r="Y2610" s="99">
        <v>0</v>
      </c>
      <c r="Z2610" s="99">
        <v>0</v>
      </c>
      <c r="AA2610" s="99">
        <v>0</v>
      </c>
      <c r="AB2610" s="99">
        <v>0</v>
      </c>
      <c r="AC2610" s="99">
        <v>0</v>
      </c>
    </row>
    <row r="2611" spans="1:29" s="98" customFormat="1" x14ac:dyDescent="0.25">
      <c r="A2611" s="98" t="s">
        <v>42</v>
      </c>
      <c r="B2611" s="98" t="s">
        <v>238</v>
      </c>
      <c r="C2611" s="98" t="s">
        <v>301</v>
      </c>
      <c r="D2611" s="98">
        <v>2020</v>
      </c>
      <c r="E2611" s="98">
        <v>2019</v>
      </c>
      <c r="F2611" s="98" t="s">
        <v>279</v>
      </c>
      <c r="G2611" s="98" t="s">
        <v>277</v>
      </c>
      <c r="H2611" s="98" t="s">
        <v>276</v>
      </c>
      <c r="I2611" s="99">
        <f t="shared" si="102"/>
        <v>0</v>
      </c>
      <c r="J2611" s="99">
        <f t="shared" si="102"/>
        <v>0</v>
      </c>
      <c r="K2611" s="99">
        <f t="shared" si="102"/>
        <v>0</v>
      </c>
      <c r="L2611" s="99">
        <f t="shared" si="102"/>
        <v>0</v>
      </c>
      <c r="M2611" s="99">
        <f t="shared" si="102"/>
        <v>0</v>
      </c>
      <c r="N2611" s="99">
        <f t="shared" si="101"/>
        <v>0</v>
      </c>
      <c r="O2611" s="99">
        <f t="shared" si="101"/>
        <v>0</v>
      </c>
      <c r="P2611" s="99">
        <f t="shared" si="101"/>
        <v>0</v>
      </c>
      <c r="Q2611" s="99">
        <f t="shared" si="101"/>
        <v>0</v>
      </c>
      <c r="R2611" s="99">
        <f t="shared" si="101"/>
        <v>0</v>
      </c>
      <c r="S2611" s="101"/>
      <c r="T2611" s="99">
        <v>0</v>
      </c>
      <c r="U2611" s="99">
        <v>0</v>
      </c>
      <c r="V2611" s="99">
        <v>0</v>
      </c>
      <c r="W2611" s="99">
        <v>0</v>
      </c>
      <c r="X2611" s="99">
        <v>0</v>
      </c>
      <c r="Y2611" s="99">
        <v>0</v>
      </c>
      <c r="Z2611" s="99">
        <v>0</v>
      </c>
      <c r="AA2611" s="99">
        <v>0</v>
      </c>
      <c r="AB2611" s="99">
        <v>0</v>
      </c>
      <c r="AC2611" s="99">
        <v>0</v>
      </c>
    </row>
    <row r="2612" spans="1:29" s="98" customFormat="1" x14ac:dyDescent="0.25">
      <c r="A2612" s="98" t="s">
        <v>42</v>
      </c>
      <c r="B2612" s="98" t="s">
        <v>238</v>
      </c>
      <c r="C2612" s="98" t="s">
        <v>301</v>
      </c>
      <c r="D2612" s="98">
        <v>2020</v>
      </c>
      <c r="E2612" s="98">
        <v>2019</v>
      </c>
      <c r="F2612" s="98" t="s">
        <v>279</v>
      </c>
      <c r="G2612" s="98" t="s">
        <v>278</v>
      </c>
      <c r="H2612" s="98" t="s">
        <v>274</v>
      </c>
      <c r="I2612" s="99">
        <f t="shared" si="102"/>
        <v>0</v>
      </c>
      <c r="J2612" s="99">
        <f t="shared" si="102"/>
        <v>0</v>
      </c>
      <c r="K2612" s="99">
        <f t="shared" si="102"/>
        <v>0</v>
      </c>
      <c r="L2612" s="99">
        <f t="shared" si="102"/>
        <v>0</v>
      </c>
      <c r="M2612" s="99">
        <f t="shared" si="102"/>
        <v>0</v>
      </c>
      <c r="N2612" s="99">
        <f t="shared" si="101"/>
        <v>0</v>
      </c>
      <c r="O2612" s="99">
        <f t="shared" si="101"/>
        <v>0</v>
      </c>
      <c r="P2612" s="99">
        <f t="shared" si="101"/>
        <v>0</v>
      </c>
      <c r="Q2612" s="99">
        <f t="shared" si="101"/>
        <v>0</v>
      </c>
      <c r="R2612" s="99">
        <f t="shared" si="101"/>
        <v>0</v>
      </c>
      <c r="S2612" s="101"/>
      <c r="T2612" s="99">
        <v>0</v>
      </c>
      <c r="U2612" s="99">
        <v>0</v>
      </c>
      <c r="V2612" s="99">
        <v>0</v>
      </c>
      <c r="W2612" s="99">
        <v>0</v>
      </c>
      <c r="X2612" s="99">
        <v>0</v>
      </c>
      <c r="Y2612" s="99">
        <v>0</v>
      </c>
      <c r="Z2612" s="99">
        <v>0</v>
      </c>
      <c r="AA2612" s="99">
        <v>0</v>
      </c>
      <c r="AB2612" s="99">
        <v>0</v>
      </c>
      <c r="AC2612" s="99">
        <v>0</v>
      </c>
    </row>
    <row r="2613" spans="1:29" s="98" customFormat="1" x14ac:dyDescent="0.25">
      <c r="A2613" s="98" t="s">
        <v>42</v>
      </c>
      <c r="B2613" s="98" t="s">
        <v>238</v>
      </c>
      <c r="C2613" s="98" t="s">
        <v>301</v>
      </c>
      <c r="D2613" s="98">
        <v>2020</v>
      </c>
      <c r="E2613" s="98">
        <v>2019</v>
      </c>
      <c r="F2613" s="98" t="s">
        <v>279</v>
      </c>
      <c r="G2613" s="98" t="s">
        <v>278</v>
      </c>
      <c r="H2613" s="98" t="s">
        <v>275</v>
      </c>
      <c r="I2613" s="99">
        <f t="shared" si="102"/>
        <v>0</v>
      </c>
      <c r="J2613" s="99">
        <f t="shared" si="102"/>
        <v>0</v>
      </c>
      <c r="K2613" s="99">
        <f t="shared" si="102"/>
        <v>0</v>
      </c>
      <c r="L2613" s="99">
        <f t="shared" si="102"/>
        <v>0</v>
      </c>
      <c r="M2613" s="99">
        <f t="shared" si="102"/>
        <v>0</v>
      </c>
      <c r="N2613" s="99">
        <f t="shared" si="101"/>
        <v>0</v>
      </c>
      <c r="O2613" s="99">
        <f t="shared" si="101"/>
        <v>0</v>
      </c>
      <c r="P2613" s="99">
        <f t="shared" si="101"/>
        <v>0</v>
      </c>
      <c r="Q2613" s="99">
        <f t="shared" si="101"/>
        <v>0</v>
      </c>
      <c r="R2613" s="99">
        <f t="shared" si="101"/>
        <v>0</v>
      </c>
      <c r="S2613" s="101"/>
      <c r="T2613" s="99">
        <v>0</v>
      </c>
      <c r="U2613" s="99">
        <v>0</v>
      </c>
      <c r="V2613" s="99">
        <v>0</v>
      </c>
      <c r="W2613" s="99">
        <v>0</v>
      </c>
      <c r="X2613" s="99">
        <v>0</v>
      </c>
      <c r="Y2613" s="99">
        <v>0</v>
      </c>
      <c r="Z2613" s="99">
        <v>0</v>
      </c>
      <c r="AA2613" s="99">
        <v>0</v>
      </c>
      <c r="AB2613" s="99">
        <v>0</v>
      </c>
      <c r="AC2613" s="99">
        <v>0</v>
      </c>
    </row>
    <row r="2614" spans="1:29" s="98" customFormat="1" x14ac:dyDescent="0.25">
      <c r="A2614" s="98" t="s">
        <v>42</v>
      </c>
      <c r="B2614" s="98" t="s">
        <v>238</v>
      </c>
      <c r="C2614" s="98" t="s">
        <v>301</v>
      </c>
      <c r="D2614" s="98">
        <v>2020</v>
      </c>
      <c r="E2614" s="98">
        <v>2019</v>
      </c>
      <c r="F2614" s="98" t="s">
        <v>279</v>
      </c>
      <c r="G2614" s="98" t="s">
        <v>278</v>
      </c>
      <c r="H2614" s="98" t="s">
        <v>276</v>
      </c>
      <c r="I2614" s="99">
        <f t="shared" si="102"/>
        <v>0</v>
      </c>
      <c r="J2614" s="99">
        <f t="shared" si="102"/>
        <v>0</v>
      </c>
      <c r="K2614" s="99">
        <f t="shared" si="102"/>
        <v>0</v>
      </c>
      <c r="L2614" s="99">
        <f t="shared" si="102"/>
        <v>0</v>
      </c>
      <c r="M2614" s="99">
        <f t="shared" si="102"/>
        <v>0</v>
      </c>
      <c r="N2614" s="99">
        <f t="shared" si="101"/>
        <v>0</v>
      </c>
      <c r="O2614" s="99">
        <f t="shared" si="101"/>
        <v>0</v>
      </c>
      <c r="P2614" s="99">
        <f t="shared" si="101"/>
        <v>0</v>
      </c>
      <c r="Q2614" s="99">
        <f t="shared" si="101"/>
        <v>0</v>
      </c>
      <c r="R2614" s="99">
        <f t="shared" si="101"/>
        <v>0</v>
      </c>
      <c r="S2614" s="101"/>
      <c r="T2614" s="99">
        <v>0</v>
      </c>
      <c r="U2614" s="99">
        <v>0</v>
      </c>
      <c r="V2614" s="99">
        <v>0</v>
      </c>
      <c r="W2614" s="99">
        <v>0</v>
      </c>
      <c r="X2614" s="99">
        <v>0</v>
      </c>
      <c r="Y2614" s="99">
        <v>0</v>
      </c>
      <c r="Z2614" s="99">
        <v>0</v>
      </c>
      <c r="AA2614" s="99">
        <v>0</v>
      </c>
      <c r="AB2614" s="99">
        <v>0</v>
      </c>
      <c r="AC2614" s="99">
        <v>0</v>
      </c>
    </row>
    <row r="2615" spans="1:29" s="98" customFormat="1" x14ac:dyDescent="0.25">
      <c r="A2615" s="98" t="s">
        <v>42</v>
      </c>
      <c r="B2615" s="98" t="s">
        <v>238</v>
      </c>
      <c r="C2615" s="98" t="s">
        <v>301</v>
      </c>
      <c r="D2615" s="98">
        <v>2020</v>
      </c>
      <c r="E2615" s="98">
        <v>2019</v>
      </c>
      <c r="F2615" s="98" t="s">
        <v>280</v>
      </c>
      <c r="G2615" s="98" t="s">
        <v>273</v>
      </c>
      <c r="H2615" s="98" t="s">
        <v>274</v>
      </c>
      <c r="I2615" s="99">
        <f t="shared" si="102"/>
        <v>0</v>
      </c>
      <c r="J2615" s="99">
        <f t="shared" si="102"/>
        <v>0</v>
      </c>
      <c r="K2615" s="99">
        <f t="shared" si="102"/>
        <v>0</v>
      </c>
      <c r="L2615" s="99">
        <f t="shared" si="102"/>
        <v>0</v>
      </c>
      <c r="M2615" s="99">
        <f t="shared" si="102"/>
        <v>0</v>
      </c>
      <c r="N2615" s="99">
        <f t="shared" si="101"/>
        <v>0</v>
      </c>
      <c r="O2615" s="99">
        <f t="shared" si="101"/>
        <v>0</v>
      </c>
      <c r="P2615" s="99">
        <f t="shared" si="101"/>
        <v>0</v>
      </c>
      <c r="Q2615" s="99">
        <f t="shared" si="101"/>
        <v>0</v>
      </c>
      <c r="R2615" s="99">
        <f t="shared" si="101"/>
        <v>0</v>
      </c>
      <c r="S2615" s="101"/>
      <c r="T2615" s="99">
        <v>0</v>
      </c>
      <c r="U2615" s="99">
        <v>0</v>
      </c>
      <c r="V2615" s="99">
        <v>0</v>
      </c>
      <c r="W2615" s="99">
        <v>0</v>
      </c>
      <c r="X2615" s="99">
        <v>0</v>
      </c>
      <c r="Y2615" s="99">
        <v>0</v>
      </c>
      <c r="Z2615" s="99">
        <v>0</v>
      </c>
      <c r="AA2615" s="99">
        <v>0</v>
      </c>
      <c r="AB2615" s="99">
        <v>0</v>
      </c>
      <c r="AC2615" s="99">
        <v>0</v>
      </c>
    </row>
    <row r="2616" spans="1:29" s="98" customFormat="1" x14ac:dyDescent="0.25">
      <c r="A2616" s="98" t="s">
        <v>42</v>
      </c>
      <c r="B2616" s="98" t="s">
        <v>238</v>
      </c>
      <c r="C2616" s="98" t="s">
        <v>301</v>
      </c>
      <c r="D2616" s="98">
        <v>2020</v>
      </c>
      <c r="E2616" s="98">
        <v>2019</v>
      </c>
      <c r="F2616" s="98" t="s">
        <v>280</v>
      </c>
      <c r="G2616" s="98" t="s">
        <v>273</v>
      </c>
      <c r="H2616" s="98" t="s">
        <v>275</v>
      </c>
      <c r="I2616" s="99">
        <f t="shared" si="102"/>
        <v>3.5091337423312883E-15</v>
      </c>
      <c r="J2616" s="99">
        <f t="shared" si="102"/>
        <v>5.3426257668711651E-10</v>
      </c>
      <c r="K2616" s="99">
        <f t="shared" si="102"/>
        <v>4.3712392638036808E-9</v>
      </c>
      <c r="L2616" s="99">
        <f t="shared" si="102"/>
        <v>1.5016016359918201E-8</v>
      </c>
      <c r="M2616" s="99">
        <f t="shared" si="102"/>
        <v>4.0110167689161547E-8</v>
      </c>
      <c r="N2616" s="99">
        <f t="shared" si="101"/>
        <v>7.609194274028631E-9</v>
      </c>
      <c r="O2616" s="99">
        <f t="shared" si="101"/>
        <v>4.4521881390593042E-9</v>
      </c>
      <c r="P2616" s="99">
        <f t="shared" si="101"/>
        <v>1.6594519427402865E-9</v>
      </c>
      <c r="Q2616" s="99">
        <f t="shared" si="101"/>
        <v>8.9448507157464204E-10</v>
      </c>
      <c r="R2616" s="99">
        <f t="shared" si="101"/>
        <v>4.7759836400817999E-10</v>
      </c>
      <c r="S2616" s="101"/>
      <c r="T2616" s="99">
        <v>8.6699999999999999E-19</v>
      </c>
      <c r="U2616" s="99">
        <v>1.3199999999999999E-13</v>
      </c>
      <c r="V2616" s="99">
        <v>1.08E-12</v>
      </c>
      <c r="W2616" s="99">
        <v>3.7100000000000001E-12</v>
      </c>
      <c r="X2616" s="99">
        <v>9.9099999999999996E-12</v>
      </c>
      <c r="Y2616" s="99">
        <v>1.8800000000000001E-12</v>
      </c>
      <c r="Z2616" s="99">
        <v>1.1E-12</v>
      </c>
      <c r="AA2616" s="99">
        <v>4.1000000000000002E-13</v>
      </c>
      <c r="AB2616" s="99">
        <v>2.2099999999999999E-13</v>
      </c>
      <c r="AC2616" s="99">
        <v>1.18E-13</v>
      </c>
    </row>
    <row r="2617" spans="1:29" s="98" customFormat="1" x14ac:dyDescent="0.25">
      <c r="A2617" s="98" t="s">
        <v>42</v>
      </c>
      <c r="B2617" s="98" t="s">
        <v>238</v>
      </c>
      <c r="C2617" s="98" t="s">
        <v>301</v>
      </c>
      <c r="D2617" s="98">
        <v>2020</v>
      </c>
      <c r="E2617" s="98">
        <v>2019</v>
      </c>
      <c r="F2617" s="98" t="s">
        <v>280</v>
      </c>
      <c r="G2617" s="98" t="s">
        <v>273</v>
      </c>
      <c r="H2617" s="98" t="s">
        <v>276</v>
      </c>
      <c r="I2617" s="99">
        <f t="shared" si="102"/>
        <v>9.5114928425357878E-11</v>
      </c>
      <c r="J2617" s="99">
        <f t="shared" si="102"/>
        <v>8.702004089979551E-8</v>
      </c>
      <c r="K2617" s="99">
        <f t="shared" si="102"/>
        <v>5.6664212678936613E-7</v>
      </c>
      <c r="L2617" s="99">
        <f t="shared" si="102"/>
        <v>1.1049521472392639E-6</v>
      </c>
      <c r="M2617" s="99">
        <f t="shared" si="102"/>
        <v>2.3353750511247446E-6</v>
      </c>
      <c r="N2617" s="99">
        <f t="shared" si="101"/>
        <v>6.5973333333333331E-7</v>
      </c>
      <c r="O2617" s="99">
        <f t="shared" si="101"/>
        <v>3.9745897750511244E-7</v>
      </c>
      <c r="P2617" s="99">
        <f t="shared" si="101"/>
        <v>1.6594519427402864E-7</v>
      </c>
      <c r="Q2617" s="99">
        <f t="shared" si="101"/>
        <v>7.7710920245398773E-8</v>
      </c>
      <c r="R2617" s="99">
        <f t="shared" si="101"/>
        <v>3.2541447852760736E-8</v>
      </c>
      <c r="S2617" s="101"/>
      <c r="T2617" s="99">
        <v>2.3500000000000001E-14</v>
      </c>
      <c r="U2617" s="99">
        <v>2.15E-11</v>
      </c>
      <c r="V2617" s="99">
        <v>1.4000000000000001E-10</v>
      </c>
      <c r="W2617" s="99">
        <v>2.7299999999999999E-10</v>
      </c>
      <c r="X2617" s="99">
        <v>5.7699999999999997E-10</v>
      </c>
      <c r="Y2617" s="99">
        <v>1.6300000000000001E-10</v>
      </c>
      <c r="Z2617" s="99">
        <v>9.8199999999999994E-11</v>
      </c>
      <c r="AA2617" s="99">
        <v>4.1000000000000001E-11</v>
      </c>
      <c r="AB2617" s="99">
        <v>1.9199999999999999E-11</v>
      </c>
      <c r="AC2617" s="99">
        <v>8.0400000000000005E-12</v>
      </c>
    </row>
    <row r="2618" spans="1:29" s="98" customFormat="1" x14ac:dyDescent="0.25">
      <c r="A2618" s="98" t="s">
        <v>42</v>
      </c>
      <c r="B2618" s="98" t="s">
        <v>238</v>
      </c>
      <c r="C2618" s="98" t="s">
        <v>301</v>
      </c>
      <c r="D2618" s="98">
        <v>2020</v>
      </c>
      <c r="E2618" s="98">
        <v>2019</v>
      </c>
      <c r="F2618" s="98" t="s">
        <v>280</v>
      </c>
      <c r="G2618" s="98" t="s">
        <v>277</v>
      </c>
      <c r="H2618" s="98" t="s">
        <v>274</v>
      </c>
      <c r="I2618" s="99">
        <f t="shared" si="102"/>
        <v>2.8129734151329244E-11</v>
      </c>
      <c r="J2618" s="99">
        <f t="shared" si="102"/>
        <v>8.4186830265848676E-9</v>
      </c>
      <c r="K2618" s="99">
        <f t="shared" si="102"/>
        <v>2.5660793456032723E-8</v>
      </c>
      <c r="L2618" s="99">
        <f t="shared" si="102"/>
        <v>7.8520408997955017E-8</v>
      </c>
      <c r="M2618" s="99">
        <f t="shared" si="102"/>
        <v>1.5946928425357875E-7</v>
      </c>
      <c r="N2618" s="99">
        <f t="shared" si="101"/>
        <v>4.3712392638036813E-8</v>
      </c>
      <c r="O2618" s="99">
        <f t="shared" si="101"/>
        <v>3.9300678936605311E-8</v>
      </c>
      <c r="P2618" s="99">
        <f t="shared" si="101"/>
        <v>1.6594519427402862E-8</v>
      </c>
      <c r="Q2618" s="99">
        <f t="shared" si="101"/>
        <v>7.5282453987730067E-9</v>
      </c>
      <c r="R2618" s="99">
        <f t="shared" si="101"/>
        <v>3.1408163599182008E-9</v>
      </c>
      <c r="S2618" s="101"/>
      <c r="T2618" s="99">
        <v>6.9499999999999997E-15</v>
      </c>
      <c r="U2618" s="99">
        <v>2.08E-12</v>
      </c>
      <c r="V2618" s="99">
        <v>6.34E-12</v>
      </c>
      <c r="W2618" s="99">
        <v>1.9399999999999999E-11</v>
      </c>
      <c r="X2618" s="99">
        <v>3.9400000000000001E-11</v>
      </c>
      <c r="Y2618" s="99">
        <v>1.0799999999999999E-11</v>
      </c>
      <c r="Z2618" s="99">
        <v>9.7099999999999996E-12</v>
      </c>
      <c r="AA2618" s="99">
        <v>4.0999999999999999E-12</v>
      </c>
      <c r="AB2618" s="99">
        <v>1.8600000000000002E-12</v>
      </c>
      <c r="AC2618" s="99">
        <v>7.7600000000000003E-13</v>
      </c>
    </row>
    <row r="2619" spans="1:29" s="98" customFormat="1" x14ac:dyDescent="0.25">
      <c r="A2619" s="98" t="s">
        <v>42</v>
      </c>
      <c r="B2619" s="98" t="s">
        <v>238</v>
      </c>
      <c r="C2619" s="98" t="s">
        <v>301</v>
      </c>
      <c r="D2619" s="98">
        <v>2020</v>
      </c>
      <c r="E2619" s="98">
        <v>2019</v>
      </c>
      <c r="F2619" s="98" t="s">
        <v>280</v>
      </c>
      <c r="G2619" s="98" t="s">
        <v>277</v>
      </c>
      <c r="H2619" s="98" t="s">
        <v>275</v>
      </c>
      <c r="I2619" s="99">
        <f t="shared" si="102"/>
        <v>4.1688670756646212E-11</v>
      </c>
      <c r="J2619" s="99">
        <f t="shared" si="102"/>
        <v>1.4085104294478528E-8</v>
      </c>
      <c r="K2619" s="99">
        <f t="shared" si="102"/>
        <v>6.5568588957055219E-8</v>
      </c>
      <c r="L2619" s="99">
        <f t="shared" si="102"/>
        <v>1.5096965235173826E-7</v>
      </c>
      <c r="M2619" s="99">
        <f t="shared" si="102"/>
        <v>3.2217652351738242E-7</v>
      </c>
      <c r="N2619" s="99">
        <f t="shared" si="101"/>
        <v>9.1876973415132929E-8</v>
      </c>
      <c r="O2619" s="99">
        <f t="shared" si="101"/>
        <v>6.2735378323108388E-8</v>
      </c>
      <c r="P2619" s="99">
        <f t="shared" si="101"/>
        <v>2.3029955010224952E-8</v>
      </c>
      <c r="Q2619" s="99">
        <f t="shared" si="101"/>
        <v>1.1251893660531697E-8</v>
      </c>
      <c r="R2619" s="99">
        <f t="shared" si="101"/>
        <v>4.8569325153374233E-9</v>
      </c>
      <c r="S2619" s="101"/>
      <c r="T2619" s="99">
        <v>1.0299999999999999E-14</v>
      </c>
      <c r="U2619" s="99">
        <v>3.4800000000000001E-12</v>
      </c>
      <c r="V2619" s="99">
        <v>1.62E-11</v>
      </c>
      <c r="W2619" s="99">
        <v>3.7300000000000003E-11</v>
      </c>
      <c r="X2619" s="99">
        <v>7.9600000000000002E-11</v>
      </c>
      <c r="Y2619" s="99">
        <v>2.27E-11</v>
      </c>
      <c r="Z2619" s="99">
        <v>1.5500000000000001E-11</v>
      </c>
      <c r="AA2619" s="99">
        <v>5.6900000000000002E-12</v>
      </c>
      <c r="AB2619" s="99">
        <v>2.7799999999999999E-12</v>
      </c>
      <c r="AC2619" s="99">
        <v>1.1999999999999999E-12</v>
      </c>
    </row>
    <row r="2620" spans="1:29" s="98" customFormat="1" x14ac:dyDescent="0.25">
      <c r="A2620" s="98" t="s">
        <v>42</v>
      </c>
      <c r="B2620" s="98" t="s">
        <v>238</v>
      </c>
      <c r="C2620" s="98" t="s">
        <v>301</v>
      </c>
      <c r="D2620" s="98">
        <v>2020</v>
      </c>
      <c r="E2620" s="98">
        <v>2019</v>
      </c>
      <c r="F2620" s="98" t="s">
        <v>280</v>
      </c>
      <c r="G2620" s="98" t="s">
        <v>277</v>
      </c>
      <c r="H2620" s="98" t="s">
        <v>276</v>
      </c>
      <c r="I2620" s="99">
        <f t="shared" si="102"/>
        <v>7.568719836400818E-11</v>
      </c>
      <c r="J2620" s="99">
        <f t="shared" si="102"/>
        <v>6.4759100204498976E-8</v>
      </c>
      <c r="K2620" s="99">
        <f t="shared" si="102"/>
        <v>3.590082617586912E-7</v>
      </c>
      <c r="L2620" s="99">
        <f t="shared" si="102"/>
        <v>5.4235746421267902E-7</v>
      </c>
      <c r="M2620" s="99">
        <f t="shared" si="102"/>
        <v>9.3900695296523517E-7</v>
      </c>
      <c r="N2620" s="99">
        <f t="shared" si="101"/>
        <v>3.1408163599182007E-7</v>
      </c>
      <c r="O2620" s="99">
        <f t="shared" si="101"/>
        <v>1.1211419222903885E-7</v>
      </c>
      <c r="P2620" s="99">
        <f t="shared" si="101"/>
        <v>4.3712392638036813E-8</v>
      </c>
      <c r="Q2620" s="99">
        <f t="shared" si="101"/>
        <v>2.4244188139059307E-8</v>
      </c>
      <c r="R2620" s="99">
        <f t="shared" si="101"/>
        <v>1.1251893660531697E-8</v>
      </c>
      <c r="S2620" s="101"/>
      <c r="T2620" s="99">
        <v>1.8699999999999999E-14</v>
      </c>
      <c r="U2620" s="99">
        <v>1.6E-11</v>
      </c>
      <c r="V2620" s="99">
        <v>8.8700000000000001E-11</v>
      </c>
      <c r="W2620" s="99">
        <v>1.34E-10</v>
      </c>
      <c r="X2620" s="99">
        <v>2.32E-10</v>
      </c>
      <c r="Y2620" s="99">
        <v>7.7599999999999996E-11</v>
      </c>
      <c r="Z2620" s="99">
        <v>2.7699999999999999E-11</v>
      </c>
      <c r="AA2620" s="99">
        <v>1.0799999999999999E-11</v>
      </c>
      <c r="AB2620" s="99">
        <v>5.9900000000000001E-12</v>
      </c>
      <c r="AC2620" s="99">
        <v>2.7799999999999999E-12</v>
      </c>
    </row>
    <row r="2621" spans="1:29" s="98" customFormat="1" x14ac:dyDescent="0.25">
      <c r="A2621" s="98" t="s">
        <v>42</v>
      </c>
      <c r="B2621" s="98" t="s">
        <v>238</v>
      </c>
      <c r="C2621" s="98" t="s">
        <v>301</v>
      </c>
      <c r="D2621" s="98">
        <v>2020</v>
      </c>
      <c r="E2621" s="98">
        <v>2019</v>
      </c>
      <c r="F2621" s="98" t="s">
        <v>280</v>
      </c>
      <c r="G2621" s="98" t="s">
        <v>278</v>
      </c>
      <c r="H2621" s="98" t="s">
        <v>274</v>
      </c>
      <c r="I2621" s="99">
        <f t="shared" si="102"/>
        <v>1.1901041371716237E-11</v>
      </c>
      <c r="J2621" s="99">
        <f t="shared" si="102"/>
        <v>3.5617505112474442E-9</v>
      </c>
      <c r="K2621" s="99">
        <f t="shared" si="102"/>
        <v>1.0856489539090758E-8</v>
      </c>
      <c r="L2621" s="99">
        <f t="shared" si="102"/>
        <v>3.3220173037596366E-8</v>
      </c>
      <c r="M2621" s="99">
        <f t="shared" si="102"/>
        <v>6.7467774107283439E-8</v>
      </c>
      <c r="N2621" s="99">
        <f t="shared" si="101"/>
        <v>1.8493704577630963E-8</v>
      </c>
      <c r="O2621" s="99">
        <f t="shared" si="101"/>
        <v>1.6627210319333007E-8</v>
      </c>
      <c r="P2621" s="99">
        <f t="shared" si="101"/>
        <v>7.0207582192858089E-9</v>
      </c>
      <c r="Q2621" s="99">
        <f t="shared" si="101"/>
        <v>3.1850268994808875E-9</v>
      </c>
      <c r="R2621" s="99">
        <f t="shared" si="101"/>
        <v>1.3288069215038528E-9</v>
      </c>
      <c r="S2621" s="101"/>
      <c r="T2621" s="99">
        <v>2.94038461538462E-15</v>
      </c>
      <c r="U2621" s="99">
        <v>8.7999999999999999E-13</v>
      </c>
      <c r="V2621" s="99">
        <v>2.68230769230769E-12</v>
      </c>
      <c r="W2621" s="99">
        <v>8.2076923076923102E-12</v>
      </c>
      <c r="X2621" s="99">
        <v>1.6669230769230801E-11</v>
      </c>
      <c r="Y2621" s="99">
        <v>4.5692307692307702E-12</v>
      </c>
      <c r="Z2621" s="99">
        <v>4.1080769230769196E-12</v>
      </c>
      <c r="AA2621" s="99">
        <v>1.73461538461538E-12</v>
      </c>
      <c r="AB2621" s="99">
        <v>7.8692307692307699E-13</v>
      </c>
      <c r="AC2621" s="99">
        <v>3.2830769230769198E-13</v>
      </c>
    </row>
    <row r="2622" spans="1:29" s="98" customFormat="1" x14ac:dyDescent="0.25">
      <c r="A2622" s="98" t="s">
        <v>42</v>
      </c>
      <c r="B2622" s="98" t="s">
        <v>238</v>
      </c>
      <c r="C2622" s="98" t="s">
        <v>301</v>
      </c>
      <c r="D2622" s="98">
        <v>2020</v>
      </c>
      <c r="E2622" s="98">
        <v>2019</v>
      </c>
      <c r="F2622" s="98" t="s">
        <v>280</v>
      </c>
      <c r="G2622" s="98" t="s">
        <v>278</v>
      </c>
      <c r="H2622" s="98" t="s">
        <v>275</v>
      </c>
      <c r="I2622" s="99">
        <f t="shared" si="102"/>
        <v>1.7637514550888794E-11</v>
      </c>
      <c r="J2622" s="99">
        <f t="shared" si="102"/>
        <v>5.9590825861255214E-9</v>
      </c>
      <c r="K2622" s="99">
        <f t="shared" si="102"/>
        <v>2.774055686644642E-8</v>
      </c>
      <c r="L2622" s="99">
        <f t="shared" si="102"/>
        <v>6.3871775994966056E-8</v>
      </c>
      <c r="M2622" s="99">
        <f t="shared" si="102"/>
        <v>1.3630545225735418E-7</v>
      </c>
      <c r="N2622" s="99">
        <f t="shared" si="101"/>
        <v>3.8871027214094688E-8</v>
      </c>
      <c r="O2622" s="99">
        <f t="shared" si="101"/>
        <v>2.6541890829007403E-8</v>
      </c>
      <c r="P2622" s="99">
        <f t="shared" si="101"/>
        <v>9.74344250432593E-9</v>
      </c>
      <c r="Q2622" s="99">
        <f t="shared" si="101"/>
        <v>4.7604165486865039E-9</v>
      </c>
      <c r="R2622" s="99">
        <f t="shared" si="101"/>
        <v>2.0548560641812188E-9</v>
      </c>
      <c r="S2622" s="101"/>
      <c r="T2622" s="99">
        <v>4.3576923076923101E-15</v>
      </c>
      <c r="U2622" s="99">
        <v>1.4723076923076899E-12</v>
      </c>
      <c r="V2622" s="99">
        <v>6.8538461538461497E-12</v>
      </c>
      <c r="W2622" s="99">
        <v>1.57807692307692E-11</v>
      </c>
      <c r="X2622" s="99">
        <v>3.36769230769231E-11</v>
      </c>
      <c r="Y2622" s="99">
        <v>9.6038461538461507E-12</v>
      </c>
      <c r="Z2622" s="99">
        <v>6.5576923076923098E-12</v>
      </c>
      <c r="AA2622" s="99">
        <v>2.4073076923076901E-12</v>
      </c>
      <c r="AB2622" s="99">
        <v>1.1761538461538501E-12</v>
      </c>
      <c r="AC2622" s="99">
        <v>5.0769230769230799E-13</v>
      </c>
    </row>
    <row r="2623" spans="1:29" s="98" customFormat="1" x14ac:dyDescent="0.25">
      <c r="A2623" s="98" t="s">
        <v>42</v>
      </c>
      <c r="B2623" s="98" t="s">
        <v>238</v>
      </c>
      <c r="C2623" s="98" t="s">
        <v>301</v>
      </c>
      <c r="D2623" s="98">
        <v>2020</v>
      </c>
      <c r="E2623" s="98">
        <v>2019</v>
      </c>
      <c r="F2623" s="98" t="s">
        <v>280</v>
      </c>
      <c r="G2623" s="98" t="s">
        <v>278</v>
      </c>
      <c r="H2623" s="98" t="s">
        <v>276</v>
      </c>
      <c r="I2623" s="99">
        <f t="shared" si="102"/>
        <v>3.20215070001573E-11</v>
      </c>
      <c r="J2623" s="99">
        <f t="shared" si="102"/>
        <v>2.7398080855749569E-8</v>
      </c>
      <c r="K2623" s="99">
        <f t="shared" si="102"/>
        <v>1.5188811074406176E-7</v>
      </c>
      <c r="L2623" s="99">
        <f t="shared" si="102"/>
        <v>2.2945892716690267E-7</v>
      </c>
      <c r="M2623" s="99">
        <f t="shared" si="102"/>
        <v>3.9727217240836851E-7</v>
      </c>
      <c r="N2623" s="99">
        <f t="shared" si="101"/>
        <v>1.328806921503853E-7</v>
      </c>
      <c r="O2623" s="99">
        <f t="shared" si="101"/>
        <v>4.743292748151657E-8</v>
      </c>
      <c r="P2623" s="99">
        <f t="shared" si="101"/>
        <v>1.8493704577630963E-8</v>
      </c>
      <c r="Q2623" s="99">
        <f t="shared" si="101"/>
        <v>1.0257156520371249E-8</v>
      </c>
      <c r="R2623" s="99">
        <f t="shared" si="101"/>
        <v>4.7604165486865039E-9</v>
      </c>
      <c r="S2623" s="101"/>
      <c r="T2623" s="99">
        <v>7.9115384615384604E-15</v>
      </c>
      <c r="U2623" s="99">
        <v>6.7692307692307697E-12</v>
      </c>
      <c r="V2623" s="99">
        <v>3.7526923076923098E-11</v>
      </c>
      <c r="W2623" s="99">
        <v>5.6692307692307703E-11</v>
      </c>
      <c r="X2623" s="99">
        <v>9.8153846153846096E-11</v>
      </c>
      <c r="Y2623" s="99">
        <v>3.2830769230769202E-11</v>
      </c>
      <c r="Z2623" s="99">
        <v>1.17192307692308E-11</v>
      </c>
      <c r="AA2623" s="99">
        <v>4.5692307692307702E-12</v>
      </c>
      <c r="AB2623" s="99">
        <v>2.5342307692307701E-12</v>
      </c>
      <c r="AC2623" s="99">
        <v>1.1761538461538501E-12</v>
      </c>
    </row>
    <row r="2624" spans="1:29" s="98" customFormat="1" x14ac:dyDescent="0.25">
      <c r="A2624" s="98" t="s">
        <v>42</v>
      </c>
      <c r="B2624" s="98" t="s">
        <v>238</v>
      </c>
      <c r="C2624" s="98" t="s">
        <v>301</v>
      </c>
      <c r="D2624" s="98" t="s">
        <v>281</v>
      </c>
      <c r="E2624" s="98" t="s">
        <v>282</v>
      </c>
      <c r="F2624" s="98" t="s">
        <v>272</v>
      </c>
      <c r="G2624" s="98" t="s">
        <v>273</v>
      </c>
      <c r="H2624" s="98" t="s">
        <v>274</v>
      </c>
      <c r="I2624" s="99">
        <f t="shared" si="102"/>
        <v>0</v>
      </c>
      <c r="J2624" s="99">
        <f t="shared" si="102"/>
        <v>0</v>
      </c>
      <c r="K2624" s="99">
        <f t="shared" si="102"/>
        <v>0</v>
      </c>
      <c r="L2624" s="99">
        <f t="shared" si="102"/>
        <v>0</v>
      </c>
      <c r="M2624" s="99">
        <f t="shared" si="102"/>
        <v>0</v>
      </c>
      <c r="N2624" s="99">
        <f t="shared" si="101"/>
        <v>0</v>
      </c>
      <c r="O2624" s="99">
        <f t="shared" si="101"/>
        <v>0</v>
      </c>
      <c r="P2624" s="99">
        <f t="shared" si="101"/>
        <v>0</v>
      </c>
      <c r="Q2624" s="99">
        <f t="shared" si="101"/>
        <v>0</v>
      </c>
      <c r="R2624" s="99">
        <f t="shared" si="101"/>
        <v>0</v>
      </c>
      <c r="S2624" s="101"/>
      <c r="T2624" s="99">
        <v>0</v>
      </c>
      <c r="U2624" s="99">
        <v>0</v>
      </c>
      <c r="V2624" s="99">
        <v>0</v>
      </c>
      <c r="W2624" s="99">
        <v>0</v>
      </c>
      <c r="X2624" s="99">
        <v>0</v>
      </c>
      <c r="Y2624" s="99">
        <v>0</v>
      </c>
      <c r="Z2624" s="99">
        <v>0</v>
      </c>
      <c r="AA2624" s="99">
        <v>0</v>
      </c>
      <c r="AB2624" s="99">
        <v>0</v>
      </c>
      <c r="AC2624" s="99">
        <v>0</v>
      </c>
    </row>
    <row r="2625" spans="1:29" s="98" customFormat="1" x14ac:dyDescent="0.25">
      <c r="A2625" s="98" t="s">
        <v>42</v>
      </c>
      <c r="B2625" s="98" t="s">
        <v>238</v>
      </c>
      <c r="C2625" s="98" t="s">
        <v>301</v>
      </c>
      <c r="D2625" s="98" t="s">
        <v>281</v>
      </c>
      <c r="E2625" s="98" t="s">
        <v>282</v>
      </c>
      <c r="F2625" s="98" t="s">
        <v>272</v>
      </c>
      <c r="G2625" s="98" t="s">
        <v>273</v>
      </c>
      <c r="H2625" s="98" t="s">
        <v>275</v>
      </c>
      <c r="I2625" s="99">
        <f t="shared" si="102"/>
        <v>2.2539799999999979E-11</v>
      </c>
      <c r="J2625" s="99">
        <f t="shared" si="102"/>
        <v>4.1346999999999857E-9</v>
      </c>
      <c r="K2625" s="99">
        <f t="shared" si="102"/>
        <v>3.2776999999999996E-8</v>
      </c>
      <c r="L2625" s="99">
        <f t="shared" si="102"/>
        <v>7.4046249999999729E-8</v>
      </c>
      <c r="M2625" s="99">
        <f t="shared" si="102"/>
        <v>1.3755599999999975E-7</v>
      </c>
      <c r="N2625" s="99">
        <f t="shared" si="101"/>
        <v>1.8943799999999997E-8</v>
      </c>
      <c r="O2625" s="99">
        <f t="shared" si="101"/>
        <v>1.05448E-8</v>
      </c>
      <c r="P2625" s="99">
        <f t="shared" si="101"/>
        <v>3.797374999999998E-9</v>
      </c>
      <c r="Q2625" s="99">
        <f t="shared" si="101"/>
        <v>1.9824949999999981E-9</v>
      </c>
      <c r="R2625" s="99">
        <f t="shared" si="101"/>
        <v>1.0835099999999962E-9</v>
      </c>
      <c r="S2625" s="101"/>
      <c r="T2625" s="99">
        <v>5.5688976354082401E-15</v>
      </c>
      <c r="U2625" s="99">
        <v>1.02155835691188E-12</v>
      </c>
      <c r="V2625" s="99">
        <v>8.0981977566693601E-12</v>
      </c>
      <c r="W2625" s="99">
        <v>1.8294571670371801E-11</v>
      </c>
      <c r="X2625" s="99">
        <v>3.3985895311236799E-11</v>
      </c>
      <c r="Y2625" s="99">
        <v>4.6804356305578004E-12</v>
      </c>
      <c r="Z2625" s="99">
        <v>2.6052987065481001E-12</v>
      </c>
      <c r="AA2625" s="99">
        <v>9.3821563005254592E-13</v>
      </c>
      <c r="AB2625" s="99">
        <v>4.8981409407841499E-13</v>
      </c>
      <c r="AC2625" s="99">
        <v>2.6770229890864901E-13</v>
      </c>
    </row>
    <row r="2626" spans="1:29" s="98" customFormat="1" x14ac:dyDescent="0.25">
      <c r="A2626" s="98" t="s">
        <v>42</v>
      </c>
      <c r="B2626" s="98" t="s">
        <v>238</v>
      </c>
      <c r="C2626" s="98" t="s">
        <v>301</v>
      </c>
      <c r="D2626" s="98" t="s">
        <v>281</v>
      </c>
      <c r="E2626" s="98" t="s">
        <v>282</v>
      </c>
      <c r="F2626" s="98" t="s">
        <v>272</v>
      </c>
      <c r="G2626" s="98" t="s">
        <v>273</v>
      </c>
      <c r="H2626" s="98" t="s">
        <v>276</v>
      </c>
      <c r="I2626" s="99">
        <f t="shared" si="102"/>
        <v>1.5547269999999969E-3</v>
      </c>
      <c r="J2626" s="99">
        <f t="shared" si="102"/>
        <v>6.0301564999999766E-4</v>
      </c>
      <c r="K2626" s="99">
        <f t="shared" si="102"/>
        <v>3.6274324999999987E-4</v>
      </c>
      <c r="L2626" s="99">
        <f t="shared" si="102"/>
        <v>2.4313604999999983E-4</v>
      </c>
      <c r="M2626" s="99">
        <f t="shared" si="102"/>
        <v>1.1659869999999999E-4</v>
      </c>
      <c r="N2626" s="99">
        <f t="shared" si="101"/>
        <v>8.0078229999999401E-6</v>
      </c>
      <c r="O2626" s="99">
        <f t="shared" si="101"/>
        <v>3.4768435000000001E-6</v>
      </c>
      <c r="P2626" s="99">
        <f t="shared" si="101"/>
        <v>9.6452284999999907E-7</v>
      </c>
      <c r="Q2626" s="99">
        <f t="shared" si="101"/>
        <v>3.7281749999999906E-7</v>
      </c>
      <c r="R2626" s="99">
        <f t="shared" si="101"/>
        <v>1.3642314999999944E-7</v>
      </c>
      <c r="S2626" s="101"/>
      <c r="T2626" s="99">
        <v>3.84125658346806E-7</v>
      </c>
      <c r="U2626" s="99">
        <v>1.48986789030921E-7</v>
      </c>
      <c r="V2626" s="99">
        <v>8.9622801763338694E-8</v>
      </c>
      <c r="W2626" s="99">
        <v>6.00715079072352E-8</v>
      </c>
      <c r="X2626" s="99">
        <v>2.8807985196038802E-8</v>
      </c>
      <c r="Y2626" s="99">
        <v>1.97848900919562E-9</v>
      </c>
      <c r="Z2626" s="99">
        <v>8.5902206522837505E-10</v>
      </c>
      <c r="AA2626" s="99">
        <v>2.3830420051030699E-10</v>
      </c>
      <c r="AB2626" s="99">
        <v>9.2111841905820301E-11</v>
      </c>
      <c r="AC2626" s="99">
        <v>3.37060026020613E-11</v>
      </c>
    </row>
    <row r="2627" spans="1:29" s="98" customFormat="1" x14ac:dyDescent="0.25">
      <c r="A2627" s="98" t="s">
        <v>42</v>
      </c>
      <c r="B2627" s="98" t="s">
        <v>238</v>
      </c>
      <c r="C2627" s="98" t="s">
        <v>301</v>
      </c>
      <c r="D2627" s="98" t="s">
        <v>281</v>
      </c>
      <c r="E2627" s="98" t="s">
        <v>282</v>
      </c>
      <c r="F2627" s="98" t="s">
        <v>272</v>
      </c>
      <c r="G2627" s="98" t="s">
        <v>277</v>
      </c>
      <c r="H2627" s="98" t="s">
        <v>274</v>
      </c>
      <c r="I2627" s="99">
        <f t="shared" si="102"/>
        <v>1.4422098175041656E-4</v>
      </c>
      <c r="J2627" s="99">
        <f t="shared" si="102"/>
        <v>5.3229307608333311E-5</v>
      </c>
      <c r="K2627" s="99">
        <f t="shared" si="102"/>
        <v>2.7195840741666667E-5</v>
      </c>
      <c r="L2627" s="99">
        <f t="shared" si="102"/>
        <v>2.1243609108333321E-5</v>
      </c>
      <c r="M2627" s="99">
        <f t="shared" si="102"/>
        <v>1.0120951916666666E-5</v>
      </c>
      <c r="N2627" s="99">
        <f t="shared" si="101"/>
        <v>3.9303329333333346E-7</v>
      </c>
      <c r="O2627" s="99">
        <f t="shared" si="101"/>
        <v>2.9363374999999975E-7</v>
      </c>
      <c r="P2627" s="99">
        <f t="shared" si="101"/>
        <v>7.5963891666666313E-8</v>
      </c>
      <c r="Q2627" s="99">
        <f t="shared" si="101"/>
        <v>2.8089370833333317E-8</v>
      </c>
      <c r="R2627" s="99">
        <f t="shared" si="101"/>
        <v>1.0506969999999993E-8</v>
      </c>
      <c r="S2627" s="101"/>
      <c r="T2627" s="99">
        <v>3.5632609173379998E-8</v>
      </c>
      <c r="U2627" s="99">
        <v>1.31513396425197E-8</v>
      </c>
      <c r="V2627" s="99">
        <v>6.7192634007048299E-9</v>
      </c>
      <c r="W2627" s="99">
        <v>5.2486483700358703E-9</v>
      </c>
      <c r="X2627" s="99">
        <v>2.5005787627576799E-9</v>
      </c>
      <c r="Y2627" s="99">
        <v>9.7106548322554594E-11</v>
      </c>
      <c r="Z2627" s="99">
        <v>7.2547950560832595E-11</v>
      </c>
      <c r="AA2627" s="99">
        <v>1.8768362482316001E-11</v>
      </c>
      <c r="AB2627" s="99">
        <v>6.9400274542744498E-12</v>
      </c>
      <c r="AC2627" s="99">
        <v>2.59595206649151E-12</v>
      </c>
    </row>
    <row r="2628" spans="1:29" s="98" customFormat="1" x14ac:dyDescent="0.25">
      <c r="A2628" s="98" t="s">
        <v>42</v>
      </c>
      <c r="B2628" s="98" t="s">
        <v>238</v>
      </c>
      <c r="C2628" s="98" t="s">
        <v>301</v>
      </c>
      <c r="D2628" s="98" t="s">
        <v>281</v>
      </c>
      <c r="E2628" s="98" t="s">
        <v>282</v>
      </c>
      <c r="F2628" s="98" t="s">
        <v>272</v>
      </c>
      <c r="G2628" s="98" t="s">
        <v>277</v>
      </c>
      <c r="H2628" s="98" t="s">
        <v>275</v>
      </c>
      <c r="I2628" s="99">
        <f t="shared" si="102"/>
        <v>2.8047859033327474E-4</v>
      </c>
      <c r="J2628" s="99">
        <f t="shared" si="102"/>
        <v>1.0277626773333322E-4</v>
      </c>
      <c r="K2628" s="99">
        <f t="shared" si="102"/>
        <v>5.990881267499997E-5</v>
      </c>
      <c r="L2628" s="99">
        <f t="shared" si="102"/>
        <v>4.0605857324999663E-5</v>
      </c>
      <c r="M2628" s="99">
        <f t="shared" si="102"/>
        <v>1.945297574999997E-5</v>
      </c>
      <c r="N2628" s="99">
        <f t="shared" si="101"/>
        <v>9.6297818333333064E-7</v>
      </c>
      <c r="O2628" s="99">
        <f t="shared" si="101"/>
        <v>5.0994469166666532E-7</v>
      </c>
      <c r="P2628" s="99">
        <f t="shared" si="101"/>
        <v>1.3977832499999972E-7</v>
      </c>
      <c r="Q2628" s="99">
        <f t="shared" si="101"/>
        <v>5.6581149999999838E-8</v>
      </c>
      <c r="R2628" s="99">
        <f t="shared" si="101"/>
        <v>2.2575999999999963E-8</v>
      </c>
      <c r="S2628" s="101"/>
      <c r="T2628" s="99">
        <v>6.9297711536464903E-8</v>
      </c>
      <c r="U2628" s="99">
        <v>2.53928834486661E-8</v>
      </c>
      <c r="V2628" s="99">
        <v>1.48016417734817E-8</v>
      </c>
      <c r="W2628" s="99">
        <v>1.00324698019022E-8</v>
      </c>
      <c r="X2628" s="99">
        <v>4.80623744025363E-9</v>
      </c>
      <c r="Y2628" s="99">
        <v>2.37922560453718E-10</v>
      </c>
      <c r="Z2628" s="99">
        <v>1.25991791746665E-10</v>
      </c>
      <c r="AA2628" s="99">
        <v>3.4534964089025797E-11</v>
      </c>
      <c r="AB2628" s="99">
        <v>1.39794777435327E-11</v>
      </c>
      <c r="AC2628" s="99">
        <v>5.5778415521422698E-12</v>
      </c>
    </row>
    <row r="2629" spans="1:29" s="98" customFormat="1" x14ac:dyDescent="0.25">
      <c r="A2629" s="98" t="s">
        <v>42</v>
      </c>
      <c r="B2629" s="98" t="s">
        <v>238</v>
      </c>
      <c r="C2629" s="98" t="s">
        <v>301</v>
      </c>
      <c r="D2629" s="98" t="s">
        <v>281</v>
      </c>
      <c r="E2629" s="98" t="s">
        <v>282</v>
      </c>
      <c r="F2629" s="98" t="s">
        <v>272</v>
      </c>
      <c r="G2629" s="98" t="s">
        <v>277</v>
      </c>
      <c r="H2629" s="98" t="s">
        <v>276</v>
      </c>
      <c r="I2629" s="99">
        <f t="shared" si="102"/>
        <v>4.4998229795287752E-4</v>
      </c>
      <c r="J2629" s="99">
        <f t="shared" si="102"/>
        <v>1.7869825435416658E-4</v>
      </c>
      <c r="K2629" s="99">
        <f t="shared" si="102"/>
        <v>1.2599111105416651E-4</v>
      </c>
      <c r="L2629" s="99">
        <f t="shared" si="102"/>
        <v>7.4131804666666617E-5</v>
      </c>
      <c r="M2629" s="99">
        <f t="shared" si="102"/>
        <v>3.6158258874999977E-5</v>
      </c>
      <c r="N2629" s="99">
        <f t="shared" si="101"/>
        <v>4.7762212416666399E-6</v>
      </c>
      <c r="O2629" s="99">
        <f t="shared" si="101"/>
        <v>1.0104416166666635E-6</v>
      </c>
      <c r="P2629" s="99">
        <f t="shared" si="101"/>
        <v>2.8100529166666635E-7</v>
      </c>
      <c r="Q2629" s="99">
        <f t="shared" si="101"/>
        <v>1.1298147916666632E-7</v>
      </c>
      <c r="R2629" s="99">
        <f t="shared" si="101"/>
        <v>4.4213516666666393E-8</v>
      </c>
      <c r="S2629" s="101"/>
      <c r="T2629" s="99">
        <v>1.11176911731486E-7</v>
      </c>
      <c r="U2629" s="99">
        <v>4.4150892471295201E-8</v>
      </c>
      <c r="V2629" s="99">
        <v>3.1128563715383702E-8</v>
      </c>
      <c r="W2629" s="99">
        <v>1.8315709621058999E-8</v>
      </c>
      <c r="X2629" s="99">
        <v>8.9336037741890601E-9</v>
      </c>
      <c r="Y2629" s="99">
        <v>1.1800587041102399E-9</v>
      </c>
      <c r="Z2629" s="99">
        <v>2.4964932828920699E-10</v>
      </c>
      <c r="AA2629" s="99">
        <v>6.9427843383690301E-11</v>
      </c>
      <c r="AB2629" s="99">
        <v>2.7914280170018101E-11</v>
      </c>
      <c r="AC2629" s="99">
        <v>1.09238124747372E-11</v>
      </c>
    </row>
    <row r="2630" spans="1:29" s="98" customFormat="1" x14ac:dyDescent="0.25">
      <c r="A2630" s="98" t="s">
        <v>42</v>
      </c>
      <c r="B2630" s="98" t="s">
        <v>238</v>
      </c>
      <c r="C2630" s="98" t="s">
        <v>301</v>
      </c>
      <c r="D2630" s="98" t="s">
        <v>281</v>
      </c>
      <c r="E2630" s="98" t="s">
        <v>282</v>
      </c>
      <c r="F2630" s="98" t="s">
        <v>272</v>
      </c>
      <c r="G2630" s="98" t="s">
        <v>278</v>
      </c>
      <c r="H2630" s="98" t="s">
        <v>274</v>
      </c>
      <c r="I2630" s="99">
        <f t="shared" si="102"/>
        <v>6.101656920209951E-5</v>
      </c>
      <c r="J2630" s="99">
        <f t="shared" si="102"/>
        <v>2.2520091680448726E-5</v>
      </c>
      <c r="K2630" s="99">
        <f t="shared" si="102"/>
        <v>1.1505932621474352E-5</v>
      </c>
      <c r="L2630" s="99">
        <f t="shared" si="102"/>
        <v>8.9876807766025446E-6</v>
      </c>
      <c r="M2630" s="99">
        <f t="shared" si="102"/>
        <v>4.2819411955128269E-6</v>
      </c>
      <c r="N2630" s="99">
        <f t="shared" si="101"/>
        <v>1.6628331641025629E-7</v>
      </c>
      <c r="O2630" s="99">
        <f t="shared" si="101"/>
        <v>1.242296634615384E-7</v>
      </c>
      <c r="P2630" s="99">
        <f t="shared" si="101"/>
        <v>3.2138569551281923E-8</v>
      </c>
      <c r="Q2630" s="99">
        <f t="shared" si="101"/>
        <v>1.1883964583333342E-8</v>
      </c>
      <c r="R2630" s="99">
        <f t="shared" si="101"/>
        <v>4.4452565384615436E-9</v>
      </c>
      <c r="S2630" s="101"/>
      <c r="T2630" s="99">
        <v>1.5075334650276202E-8</v>
      </c>
      <c r="U2630" s="99">
        <v>5.5640283102967998E-9</v>
      </c>
      <c r="V2630" s="99">
        <v>2.84276528491358E-9</v>
      </c>
      <c r="W2630" s="99">
        <v>2.22058200270748E-9</v>
      </c>
      <c r="X2630" s="99">
        <v>1.0579371688590199E-9</v>
      </c>
      <c r="Y2630" s="99">
        <v>4.1083539674926902E-11</v>
      </c>
      <c r="Z2630" s="99">
        <v>3.0693363698813803E-11</v>
      </c>
      <c r="AA2630" s="99">
        <v>7.9404610502106193E-12</v>
      </c>
      <c r="AB2630" s="99">
        <v>2.93616546142381E-12</v>
      </c>
      <c r="AC2630" s="99">
        <v>1.09828741274641E-12</v>
      </c>
    </row>
    <row r="2631" spans="1:29" s="98" customFormat="1" x14ac:dyDescent="0.25">
      <c r="A2631" s="98" t="s">
        <v>42</v>
      </c>
      <c r="B2631" s="98" t="s">
        <v>238</v>
      </c>
      <c r="C2631" s="98" t="s">
        <v>301</v>
      </c>
      <c r="D2631" s="98" t="s">
        <v>281</v>
      </c>
      <c r="E2631" s="98" t="s">
        <v>282</v>
      </c>
      <c r="F2631" s="98" t="s">
        <v>272</v>
      </c>
      <c r="G2631" s="98" t="s">
        <v>278</v>
      </c>
      <c r="H2631" s="98" t="s">
        <v>275</v>
      </c>
      <c r="I2631" s="99">
        <f t="shared" si="102"/>
        <v>1.1866401898715483E-4</v>
      </c>
      <c r="J2631" s="99">
        <f t="shared" si="102"/>
        <v>4.3482267117948754E-5</v>
      </c>
      <c r="K2631" s="99">
        <f t="shared" si="102"/>
        <v>2.534603613173076E-5</v>
      </c>
      <c r="L2631" s="99">
        <f t="shared" si="102"/>
        <v>1.7179401175961391E-5</v>
      </c>
      <c r="M2631" s="99">
        <f t="shared" si="102"/>
        <v>8.2301051249999755E-6</v>
      </c>
      <c r="N2631" s="99">
        <f t="shared" ref="N2631:R2681" si="103">1000*98.96*Y2631/24.45</f>
        <v>4.0741384679486974E-7</v>
      </c>
      <c r="O2631" s="99">
        <f t="shared" si="103"/>
        <v>2.1574583108974304E-7</v>
      </c>
      <c r="P2631" s="99">
        <f t="shared" si="103"/>
        <v>5.9136983653846166E-8</v>
      </c>
      <c r="Q2631" s="99">
        <f t="shared" si="103"/>
        <v>2.3938178846153766E-8</v>
      </c>
      <c r="R2631" s="99">
        <f t="shared" si="103"/>
        <v>9.5513846153845974E-9</v>
      </c>
      <c r="S2631" s="101"/>
      <c r="T2631" s="99">
        <v>2.9318262573119799E-8</v>
      </c>
      <c r="U2631" s="99">
        <v>1.07431429975126E-8</v>
      </c>
      <c r="V2631" s="99">
        <v>6.2622330580114898E-9</v>
      </c>
      <c r="W2631" s="99">
        <v>4.2445064546509297E-9</v>
      </c>
      <c r="X2631" s="99">
        <v>2.03340814779961E-9</v>
      </c>
      <c r="Y2631" s="99">
        <v>1.00659544807342E-10</v>
      </c>
      <c r="Z2631" s="99">
        <v>5.3304219585127498E-11</v>
      </c>
      <c r="AA2631" s="99">
        <v>1.46109463453571E-11</v>
      </c>
      <c r="AB2631" s="99">
        <v>5.9143944299561398E-12</v>
      </c>
      <c r="AC2631" s="99">
        <v>2.35985604129096E-12</v>
      </c>
    </row>
    <row r="2632" spans="1:29" s="98" customFormat="1" x14ac:dyDescent="0.25">
      <c r="A2632" s="98" t="s">
        <v>42</v>
      </c>
      <c r="B2632" s="98" t="s">
        <v>238</v>
      </c>
      <c r="C2632" s="98" t="s">
        <v>301</v>
      </c>
      <c r="D2632" s="98" t="s">
        <v>281</v>
      </c>
      <c r="E2632" s="98" t="s">
        <v>282</v>
      </c>
      <c r="F2632" s="98" t="s">
        <v>272</v>
      </c>
      <c r="G2632" s="98" t="s">
        <v>278</v>
      </c>
      <c r="H2632" s="98" t="s">
        <v>276</v>
      </c>
      <c r="I2632" s="99">
        <f t="shared" ref="I2632:M2682" si="104">1000*98.96*T2632/24.45</f>
        <v>1.9037712605698677E-4</v>
      </c>
      <c r="J2632" s="99">
        <f t="shared" si="104"/>
        <v>7.5603107611378333E-5</v>
      </c>
      <c r="K2632" s="99">
        <f t="shared" si="104"/>
        <v>5.3303931599839718E-5</v>
      </c>
      <c r="L2632" s="99">
        <f t="shared" si="104"/>
        <v>3.1363455820512809E-5</v>
      </c>
      <c r="M2632" s="99">
        <f t="shared" si="104"/>
        <v>1.5297724908653818E-5</v>
      </c>
      <c r="N2632" s="99">
        <f t="shared" si="103"/>
        <v>2.0207089868589649E-6</v>
      </c>
      <c r="O2632" s="99">
        <f t="shared" si="103"/>
        <v>4.2749453012820251E-7</v>
      </c>
      <c r="P2632" s="99">
        <f t="shared" si="103"/>
        <v>1.188868541666665E-7</v>
      </c>
      <c r="Q2632" s="99">
        <f t="shared" si="103"/>
        <v>4.7799856570512555E-8</v>
      </c>
      <c r="R2632" s="99">
        <f t="shared" si="103"/>
        <v>1.8705718589743462E-8</v>
      </c>
      <c r="S2632" s="101"/>
      <c r="T2632" s="99">
        <v>4.7036385732551798E-8</v>
      </c>
      <c r="U2632" s="99">
        <v>1.8679223737855701E-8</v>
      </c>
      <c r="V2632" s="99">
        <v>1.3169776956508499E-8</v>
      </c>
      <c r="W2632" s="99">
        <v>7.7489540704480402E-9</v>
      </c>
      <c r="X2632" s="99">
        <v>3.7796015967722901E-9</v>
      </c>
      <c r="Y2632" s="99">
        <v>4.9925560558510202E-10</v>
      </c>
      <c r="Z2632" s="99">
        <v>1.0562086966081801E-10</v>
      </c>
      <c r="AA2632" s="99">
        <v>2.9373318354638198E-11</v>
      </c>
      <c r="AB2632" s="99">
        <v>1.1809887764238399E-11</v>
      </c>
      <c r="AC2632" s="99">
        <v>4.6216129700811202E-12</v>
      </c>
    </row>
    <row r="2633" spans="1:29" s="98" customFormat="1" x14ac:dyDescent="0.25">
      <c r="A2633" s="98" t="s">
        <v>42</v>
      </c>
      <c r="B2633" s="98" t="s">
        <v>238</v>
      </c>
      <c r="C2633" s="98" t="s">
        <v>301</v>
      </c>
      <c r="D2633" s="98" t="s">
        <v>281</v>
      </c>
      <c r="E2633" s="98" t="s">
        <v>282</v>
      </c>
      <c r="F2633" s="98" t="s">
        <v>279</v>
      </c>
      <c r="G2633" s="98" t="s">
        <v>273</v>
      </c>
      <c r="H2633" s="98" t="s">
        <v>274</v>
      </c>
      <c r="I2633" s="99">
        <f t="shared" si="104"/>
        <v>0</v>
      </c>
      <c r="J2633" s="99">
        <f t="shared" si="104"/>
        <v>0</v>
      </c>
      <c r="K2633" s="99">
        <f t="shared" si="104"/>
        <v>0</v>
      </c>
      <c r="L2633" s="99">
        <f t="shared" si="104"/>
        <v>0</v>
      </c>
      <c r="M2633" s="99">
        <f t="shared" si="104"/>
        <v>0</v>
      </c>
      <c r="N2633" s="99">
        <f t="shared" si="103"/>
        <v>0</v>
      </c>
      <c r="O2633" s="99">
        <f t="shared" si="103"/>
        <v>0</v>
      </c>
      <c r="P2633" s="99">
        <f t="shared" si="103"/>
        <v>0</v>
      </c>
      <c r="Q2633" s="99">
        <f t="shared" si="103"/>
        <v>0</v>
      </c>
      <c r="R2633" s="99">
        <f t="shared" si="103"/>
        <v>0</v>
      </c>
      <c r="S2633" s="101"/>
      <c r="T2633" s="99">
        <v>0</v>
      </c>
      <c r="U2633" s="99">
        <v>0</v>
      </c>
      <c r="V2633" s="99">
        <v>0</v>
      </c>
      <c r="W2633" s="99">
        <v>0</v>
      </c>
      <c r="X2633" s="99">
        <v>0</v>
      </c>
      <c r="Y2633" s="99">
        <v>0</v>
      </c>
      <c r="Z2633" s="99">
        <v>0</v>
      </c>
      <c r="AA2633" s="99">
        <v>0</v>
      </c>
      <c r="AB2633" s="99">
        <v>0</v>
      </c>
      <c r="AC2633" s="99">
        <v>0</v>
      </c>
    </row>
    <row r="2634" spans="1:29" s="98" customFormat="1" x14ac:dyDescent="0.25">
      <c r="A2634" s="98" t="s">
        <v>42</v>
      </c>
      <c r="B2634" s="98" t="s">
        <v>238</v>
      </c>
      <c r="C2634" s="98" t="s">
        <v>301</v>
      </c>
      <c r="D2634" s="98" t="s">
        <v>281</v>
      </c>
      <c r="E2634" s="98" t="s">
        <v>282</v>
      </c>
      <c r="F2634" s="98" t="s">
        <v>279</v>
      </c>
      <c r="G2634" s="98" t="s">
        <v>273</v>
      </c>
      <c r="H2634" s="98" t="s">
        <v>275</v>
      </c>
      <c r="I2634" s="99">
        <f t="shared" si="104"/>
        <v>0</v>
      </c>
      <c r="J2634" s="99">
        <f t="shared" si="104"/>
        <v>0</v>
      </c>
      <c r="K2634" s="99">
        <f t="shared" si="104"/>
        <v>0</v>
      </c>
      <c r="L2634" s="99">
        <f t="shared" si="104"/>
        <v>0</v>
      </c>
      <c r="M2634" s="99">
        <f t="shared" si="104"/>
        <v>0</v>
      </c>
      <c r="N2634" s="99">
        <f t="shared" si="103"/>
        <v>0</v>
      </c>
      <c r="O2634" s="99">
        <f t="shared" si="103"/>
        <v>0</v>
      </c>
      <c r="P2634" s="99">
        <f t="shared" si="103"/>
        <v>0</v>
      </c>
      <c r="Q2634" s="99">
        <f t="shared" si="103"/>
        <v>0</v>
      </c>
      <c r="R2634" s="99">
        <f t="shared" si="103"/>
        <v>0</v>
      </c>
      <c r="S2634" s="101"/>
      <c r="T2634" s="99">
        <v>0</v>
      </c>
      <c r="U2634" s="99">
        <v>0</v>
      </c>
      <c r="V2634" s="99">
        <v>0</v>
      </c>
      <c r="W2634" s="99">
        <v>0</v>
      </c>
      <c r="X2634" s="99">
        <v>0</v>
      </c>
      <c r="Y2634" s="99">
        <v>0</v>
      </c>
      <c r="Z2634" s="99">
        <v>0</v>
      </c>
      <c r="AA2634" s="99">
        <v>0</v>
      </c>
      <c r="AB2634" s="99">
        <v>0</v>
      </c>
      <c r="AC2634" s="99">
        <v>0</v>
      </c>
    </row>
    <row r="2635" spans="1:29" s="98" customFormat="1" x14ac:dyDescent="0.25">
      <c r="A2635" s="98" t="s">
        <v>42</v>
      </c>
      <c r="B2635" s="98" t="s">
        <v>238</v>
      </c>
      <c r="C2635" s="98" t="s">
        <v>301</v>
      </c>
      <c r="D2635" s="98" t="s">
        <v>281</v>
      </c>
      <c r="E2635" s="98" t="s">
        <v>282</v>
      </c>
      <c r="F2635" s="98" t="s">
        <v>279</v>
      </c>
      <c r="G2635" s="98" t="s">
        <v>273</v>
      </c>
      <c r="H2635" s="98" t="s">
        <v>276</v>
      </c>
      <c r="I2635" s="99">
        <f t="shared" si="104"/>
        <v>1.5547269999999969E-3</v>
      </c>
      <c r="J2635" s="99">
        <f t="shared" si="104"/>
        <v>6.0290269999999893E-4</v>
      </c>
      <c r="K2635" s="99">
        <f t="shared" si="104"/>
        <v>3.6159819999999999E-4</v>
      </c>
      <c r="L2635" s="99">
        <f t="shared" si="104"/>
        <v>2.4152854999999972E-4</v>
      </c>
      <c r="M2635" s="99">
        <f t="shared" si="104"/>
        <v>1.1197059999999969E-4</v>
      </c>
      <c r="N2635" s="99">
        <f t="shared" si="103"/>
        <v>6.4992364999999706E-6</v>
      </c>
      <c r="O2635" s="99">
        <f t="shared" si="103"/>
        <v>2.5380799999999989E-6</v>
      </c>
      <c r="P2635" s="99">
        <f t="shared" si="103"/>
        <v>5.5368409999999684E-7</v>
      </c>
      <c r="Q2635" s="99">
        <f t="shared" si="103"/>
        <v>1.7758929999999975E-7</v>
      </c>
      <c r="R2635" s="99">
        <f t="shared" si="103"/>
        <v>5.6544859999999864E-8</v>
      </c>
      <c r="S2635" s="101"/>
      <c r="T2635" s="99">
        <v>3.84125658346806E-7</v>
      </c>
      <c r="U2635" s="99">
        <v>1.48958882528294E-7</v>
      </c>
      <c r="V2635" s="99">
        <v>8.9339894805982201E-8</v>
      </c>
      <c r="W2635" s="99">
        <v>5.9674343648948994E-8</v>
      </c>
      <c r="X2635" s="99">
        <v>2.7664522736459099E-8</v>
      </c>
      <c r="Y2635" s="99">
        <v>1.6057632621766299E-9</v>
      </c>
      <c r="Z2635" s="99">
        <v>6.2708221503637797E-10</v>
      </c>
      <c r="AA2635" s="99">
        <v>1.3679846650161601E-10</v>
      </c>
      <c r="AB2635" s="99">
        <v>4.38769036479385E-11</v>
      </c>
      <c r="AC2635" s="99">
        <v>1.3970511590541599E-11</v>
      </c>
    </row>
    <row r="2636" spans="1:29" s="98" customFormat="1" x14ac:dyDescent="0.25">
      <c r="A2636" s="98" t="s">
        <v>42</v>
      </c>
      <c r="B2636" s="98" t="s">
        <v>238</v>
      </c>
      <c r="C2636" s="98" t="s">
        <v>301</v>
      </c>
      <c r="D2636" s="98" t="s">
        <v>281</v>
      </c>
      <c r="E2636" s="98" t="s">
        <v>282</v>
      </c>
      <c r="F2636" s="98" t="s">
        <v>279</v>
      </c>
      <c r="G2636" s="98" t="s">
        <v>277</v>
      </c>
      <c r="H2636" s="98" t="s">
        <v>274</v>
      </c>
      <c r="I2636" s="99">
        <f t="shared" si="104"/>
        <v>1.4422097499999998E-4</v>
      </c>
      <c r="J2636" s="99">
        <f t="shared" si="104"/>
        <v>5.3207274999999722E-5</v>
      </c>
      <c r="K2636" s="99">
        <f t="shared" si="104"/>
        <v>2.6935518333333336E-5</v>
      </c>
      <c r="L2636" s="99">
        <f t="shared" si="104"/>
        <v>2.0997674999999985E-5</v>
      </c>
      <c r="M2636" s="99">
        <f t="shared" si="104"/>
        <v>9.57076333333332E-6</v>
      </c>
      <c r="N2636" s="99">
        <f t="shared" si="103"/>
        <v>2.7031144999999996E-7</v>
      </c>
      <c r="O2636" s="99">
        <f t="shared" si="103"/>
        <v>1.761328333333332E-7</v>
      </c>
      <c r="P2636" s="99">
        <f t="shared" si="103"/>
        <v>3.6963341666666676E-8</v>
      </c>
      <c r="Q2636" s="99">
        <f t="shared" si="103"/>
        <v>1.1595178333333295E-8</v>
      </c>
      <c r="R2636" s="99">
        <f t="shared" si="103"/>
        <v>3.6996583333333317E-9</v>
      </c>
      <c r="S2636" s="101"/>
      <c r="T2636" s="99">
        <v>3.5632607505557798E-8</v>
      </c>
      <c r="U2636" s="99">
        <v>1.31458960564874E-8</v>
      </c>
      <c r="V2636" s="99">
        <v>6.6549456674413902E-9</v>
      </c>
      <c r="W2636" s="99">
        <v>5.1878855471907803E-9</v>
      </c>
      <c r="X2636" s="99">
        <v>2.36464393189167E-9</v>
      </c>
      <c r="Y2636" s="99">
        <v>6.6785721023645903E-11</v>
      </c>
      <c r="Z2636" s="99">
        <v>4.3517055123282102E-11</v>
      </c>
      <c r="AA2636" s="99">
        <v>9.1325151955335506E-12</v>
      </c>
      <c r="AB2636" s="99">
        <v>2.8648151803759001E-12</v>
      </c>
      <c r="AC2636" s="99">
        <v>9.1407281982619204E-13</v>
      </c>
    </row>
    <row r="2637" spans="1:29" s="98" customFormat="1" x14ac:dyDescent="0.25">
      <c r="A2637" s="98" t="s">
        <v>42</v>
      </c>
      <c r="B2637" s="98" t="s">
        <v>238</v>
      </c>
      <c r="C2637" s="98" t="s">
        <v>301</v>
      </c>
      <c r="D2637" s="98" t="s">
        <v>281</v>
      </c>
      <c r="E2637" s="98" t="s">
        <v>282</v>
      </c>
      <c r="F2637" s="98" t="s">
        <v>279</v>
      </c>
      <c r="G2637" s="98" t="s">
        <v>277</v>
      </c>
      <c r="H2637" s="98" t="s">
        <v>275</v>
      </c>
      <c r="I2637" s="99">
        <f t="shared" si="104"/>
        <v>2.8047841666666631E-4</v>
      </c>
      <c r="J2637" s="99">
        <f t="shared" si="104"/>
        <v>1.027419666666665E-4</v>
      </c>
      <c r="K2637" s="99">
        <f t="shared" si="104"/>
        <v>5.9377191666666443E-5</v>
      </c>
      <c r="L2637" s="99">
        <f t="shared" si="104"/>
        <v>4.031996666666664E-5</v>
      </c>
      <c r="M2637" s="99">
        <f t="shared" si="104"/>
        <v>1.8860708333333329E-5</v>
      </c>
      <c r="N2637" s="99">
        <f t="shared" si="103"/>
        <v>7.2427408333332991E-7</v>
      </c>
      <c r="O2637" s="99">
        <f t="shared" si="103"/>
        <v>4.0035941666666667E-7</v>
      </c>
      <c r="P2637" s="99">
        <f t="shared" si="103"/>
        <v>8.6023849999999909E-8</v>
      </c>
      <c r="Q2637" s="99">
        <f t="shared" si="103"/>
        <v>2.7786249999999969E-8</v>
      </c>
      <c r="R2637" s="99">
        <f t="shared" si="103"/>
        <v>9.219519166666651E-9</v>
      </c>
      <c r="S2637" s="101"/>
      <c r="T2637" s="99">
        <v>6.9297668628738795E-8</v>
      </c>
      <c r="U2637" s="99">
        <v>2.5384408700485E-8</v>
      </c>
      <c r="V2637" s="99">
        <v>1.46702944245149E-8</v>
      </c>
      <c r="W2637" s="99">
        <v>9.9618349333063798E-9</v>
      </c>
      <c r="X2637" s="99">
        <v>4.6599062121058998E-9</v>
      </c>
      <c r="Y2637" s="99">
        <v>1.7894605231911799E-10</v>
      </c>
      <c r="Z2637" s="99">
        <v>9.8916610120250594E-11</v>
      </c>
      <c r="AA2637" s="99">
        <v>2.1253871589531099E-11</v>
      </c>
      <c r="AB2637" s="99">
        <v>6.8651355345594099E-12</v>
      </c>
      <c r="AC2637" s="99">
        <v>2.2778622031628901E-12</v>
      </c>
    </row>
    <row r="2638" spans="1:29" s="98" customFormat="1" x14ac:dyDescent="0.25">
      <c r="A2638" s="98" t="s">
        <v>42</v>
      </c>
      <c r="B2638" s="98" t="s">
        <v>238</v>
      </c>
      <c r="C2638" s="98" t="s">
        <v>301</v>
      </c>
      <c r="D2638" s="98" t="s">
        <v>281</v>
      </c>
      <c r="E2638" s="98" t="s">
        <v>282</v>
      </c>
      <c r="F2638" s="98" t="s">
        <v>279</v>
      </c>
      <c r="G2638" s="98" t="s">
        <v>277</v>
      </c>
      <c r="H2638" s="98" t="s">
        <v>276</v>
      </c>
      <c r="I2638" s="99">
        <f t="shared" si="104"/>
        <v>4.4998204166666613E-4</v>
      </c>
      <c r="J2638" s="99">
        <f t="shared" si="104"/>
        <v>1.7866295833333321E-4</v>
      </c>
      <c r="K2638" s="99">
        <f t="shared" si="104"/>
        <v>1.259132941666663E-4</v>
      </c>
      <c r="L2638" s="99">
        <f t="shared" si="104"/>
        <v>7.3786808333333199E-5</v>
      </c>
      <c r="M2638" s="99">
        <f t="shared" si="104"/>
        <v>3.5405454166666647E-5</v>
      </c>
      <c r="N2638" s="99">
        <f t="shared" si="103"/>
        <v>3.8854326666666706E-6</v>
      </c>
      <c r="O2638" s="99">
        <f t="shared" si="103"/>
        <v>8.3367362499999872E-7</v>
      </c>
      <c r="P2638" s="99">
        <f t="shared" si="103"/>
        <v>1.8173395833333302E-7</v>
      </c>
      <c r="Q2638" s="99">
        <f t="shared" si="103"/>
        <v>5.7673729166666306E-8</v>
      </c>
      <c r="R2638" s="99">
        <f t="shared" si="103"/>
        <v>1.8485441666666656E-8</v>
      </c>
      <c r="S2638" s="101"/>
      <c r="T2638" s="99">
        <v>1.11176848410974E-7</v>
      </c>
      <c r="U2638" s="99">
        <v>4.4142171900262699E-8</v>
      </c>
      <c r="V2638" s="99">
        <v>3.1109337534104601E-8</v>
      </c>
      <c r="W2638" s="99">
        <v>1.82304715415319E-8</v>
      </c>
      <c r="X2638" s="99">
        <v>8.7476086739591708E-9</v>
      </c>
      <c r="Y2638" s="99">
        <v>9.5997199575586197E-10</v>
      </c>
      <c r="Z2638" s="99">
        <v>2.0597534489945399E-10</v>
      </c>
      <c r="AA2638" s="99">
        <v>4.4900922405517299E-11</v>
      </c>
      <c r="AB2638" s="99">
        <v>1.4249420757124E-11</v>
      </c>
      <c r="AC2638" s="99">
        <v>4.5671892557598998E-12</v>
      </c>
    </row>
    <row r="2639" spans="1:29" s="98" customFormat="1" x14ac:dyDescent="0.25">
      <c r="A2639" s="98" t="s">
        <v>42</v>
      </c>
      <c r="B2639" s="98" t="s">
        <v>238</v>
      </c>
      <c r="C2639" s="98" t="s">
        <v>301</v>
      </c>
      <c r="D2639" s="98" t="s">
        <v>281</v>
      </c>
      <c r="E2639" s="98" t="s">
        <v>282</v>
      </c>
      <c r="F2639" s="98" t="s">
        <v>279</v>
      </c>
      <c r="G2639" s="98" t="s">
        <v>278</v>
      </c>
      <c r="H2639" s="98" t="s">
        <v>274</v>
      </c>
      <c r="I2639" s="99">
        <f t="shared" si="104"/>
        <v>6.1016566346153975E-5</v>
      </c>
      <c r="J2639" s="99">
        <f t="shared" si="104"/>
        <v>2.2510770192307592E-5</v>
      </c>
      <c r="K2639" s="99">
        <f t="shared" si="104"/>
        <v>1.1395796217948705E-5</v>
      </c>
      <c r="L2639" s="99">
        <f t="shared" si="104"/>
        <v>8.8836317307692055E-6</v>
      </c>
      <c r="M2639" s="99">
        <f t="shared" si="104"/>
        <v>4.0491691025641172E-6</v>
      </c>
      <c r="N2639" s="99">
        <f t="shared" si="103"/>
        <v>1.1436253653846158E-7</v>
      </c>
      <c r="O2639" s="99">
        <f t="shared" si="103"/>
        <v>7.4517737179486948E-8</v>
      </c>
      <c r="P2639" s="99">
        <f t="shared" si="103"/>
        <v>1.5638336858974367E-8</v>
      </c>
      <c r="Q2639" s="99">
        <f t="shared" si="103"/>
        <v>4.9056523717948718E-9</v>
      </c>
      <c r="R2639" s="99">
        <f t="shared" si="103"/>
        <v>1.5652400641025635E-9</v>
      </c>
      <c r="S2639" s="101"/>
      <c r="T2639" s="99">
        <v>1.5075333944659101E-8</v>
      </c>
      <c r="U2639" s="99">
        <v>5.5617252546677501E-9</v>
      </c>
      <c r="V2639" s="99">
        <v>2.8155539362252002E-9</v>
      </c>
      <c r="W2639" s="99">
        <v>2.1948746545807101E-9</v>
      </c>
      <c r="X2639" s="99">
        <v>1.00042627887725E-9</v>
      </c>
      <c r="Y2639" s="99">
        <v>2.8255497356157899E-11</v>
      </c>
      <c r="Z2639" s="99">
        <v>1.8411061782926999E-11</v>
      </c>
      <c r="AA2639" s="99">
        <v>3.8637564288795801E-12</v>
      </c>
      <c r="AB2639" s="99">
        <v>1.2120371916975001E-12</v>
      </c>
      <c r="AC2639" s="99">
        <v>3.8672311608031201E-13</v>
      </c>
    </row>
    <row r="2640" spans="1:29" s="98" customFormat="1" x14ac:dyDescent="0.25">
      <c r="A2640" s="98" t="s">
        <v>42</v>
      </c>
      <c r="B2640" s="98" t="s">
        <v>238</v>
      </c>
      <c r="C2640" s="98" t="s">
        <v>301</v>
      </c>
      <c r="D2640" s="98" t="s">
        <v>281</v>
      </c>
      <c r="E2640" s="98" t="s">
        <v>282</v>
      </c>
      <c r="F2640" s="98" t="s">
        <v>279</v>
      </c>
      <c r="G2640" s="98" t="s">
        <v>278</v>
      </c>
      <c r="H2640" s="98" t="s">
        <v>275</v>
      </c>
      <c r="I2640" s="99">
        <f t="shared" si="104"/>
        <v>1.1866394551282025E-4</v>
      </c>
      <c r="J2640" s="99">
        <f t="shared" si="104"/>
        <v>4.346775512820518E-5</v>
      </c>
      <c r="K2640" s="99">
        <f t="shared" si="104"/>
        <v>2.5121119551281939E-5</v>
      </c>
      <c r="L2640" s="99">
        <f t="shared" si="104"/>
        <v>1.705844743589743E-5</v>
      </c>
      <c r="M2640" s="99">
        <f t="shared" si="104"/>
        <v>7.9795304487179306E-6</v>
      </c>
      <c r="N2640" s="99">
        <f t="shared" si="103"/>
        <v>3.0642365064102407E-7</v>
      </c>
      <c r="O2640" s="99">
        <f t="shared" si="103"/>
        <v>1.6938283012820529E-7</v>
      </c>
      <c r="P2640" s="99">
        <f t="shared" si="103"/>
        <v>3.6394705769230732E-8</v>
      </c>
      <c r="Q2640" s="99">
        <f t="shared" si="103"/>
        <v>1.1755721153846129E-8</v>
      </c>
      <c r="R2640" s="99">
        <f t="shared" si="103"/>
        <v>3.9005658012820466E-9</v>
      </c>
      <c r="S2640" s="101"/>
      <c r="T2640" s="99">
        <v>2.9318244419851001E-8</v>
      </c>
      <c r="U2640" s="99">
        <v>1.07395575271283E-8</v>
      </c>
      <c r="V2640" s="99">
        <v>6.2066630257562998E-9</v>
      </c>
      <c r="W2640" s="99">
        <v>4.2146224717834702E-9</v>
      </c>
      <c r="X2640" s="99">
        <v>1.9714987820448E-9</v>
      </c>
      <c r="Y2640" s="99">
        <v>7.5707945211934503E-11</v>
      </c>
      <c r="Z2640" s="99">
        <v>4.1849335050875298E-11</v>
      </c>
      <c r="AA2640" s="99">
        <v>8.9920225955708507E-12</v>
      </c>
      <c r="AB2640" s="99">
        <v>2.9044804184674401E-12</v>
      </c>
      <c r="AC2640" s="99">
        <v>9.6371093210737702E-13</v>
      </c>
    </row>
    <row r="2641" spans="1:29" s="98" customFormat="1" x14ac:dyDescent="0.25">
      <c r="A2641" s="98" t="s">
        <v>42</v>
      </c>
      <c r="B2641" s="98" t="s">
        <v>238</v>
      </c>
      <c r="C2641" s="98" t="s">
        <v>301</v>
      </c>
      <c r="D2641" s="98" t="s">
        <v>281</v>
      </c>
      <c r="E2641" s="98" t="s">
        <v>282</v>
      </c>
      <c r="F2641" s="98" t="s">
        <v>279</v>
      </c>
      <c r="G2641" s="98" t="s">
        <v>278</v>
      </c>
      <c r="H2641" s="98" t="s">
        <v>276</v>
      </c>
      <c r="I2641" s="99">
        <f t="shared" si="104"/>
        <v>1.9037701762820495E-4</v>
      </c>
      <c r="J2641" s="99">
        <f t="shared" si="104"/>
        <v>7.5588174679487301E-5</v>
      </c>
      <c r="K2641" s="99">
        <f t="shared" si="104"/>
        <v>5.3271009070512637E-5</v>
      </c>
      <c r="L2641" s="99">
        <f t="shared" si="104"/>
        <v>3.1217495833333291E-5</v>
      </c>
      <c r="M2641" s="99">
        <f t="shared" si="104"/>
        <v>1.4979230608974354E-5</v>
      </c>
      <c r="N2641" s="99">
        <f t="shared" si="103"/>
        <v>1.6438368974358986E-6</v>
      </c>
      <c r="O2641" s="99">
        <f t="shared" si="103"/>
        <v>3.5270807211538403E-7</v>
      </c>
      <c r="P2641" s="99">
        <f t="shared" si="103"/>
        <v>7.6887443910256133E-8</v>
      </c>
      <c r="Q2641" s="99">
        <f t="shared" si="103"/>
        <v>2.4400423878204967E-8</v>
      </c>
      <c r="R2641" s="99">
        <f t="shared" si="103"/>
        <v>7.8207637820512744E-9</v>
      </c>
      <c r="S2641" s="101"/>
      <c r="T2641" s="99">
        <v>4.7036358943104397E-8</v>
      </c>
      <c r="U2641" s="99">
        <v>1.8675534265495799E-8</v>
      </c>
      <c r="V2641" s="99">
        <v>1.31616428028904E-8</v>
      </c>
      <c r="W2641" s="99">
        <v>7.7128918060327303E-9</v>
      </c>
      <c r="X2641" s="99">
        <v>3.70091136205965E-9</v>
      </c>
      <c r="Y2641" s="99">
        <v>4.0614199820440298E-10</v>
      </c>
      <c r="Z2641" s="99">
        <v>8.7143415149768995E-11</v>
      </c>
      <c r="AA2641" s="99">
        <v>1.89965440946419E-11</v>
      </c>
      <c r="AB2641" s="99">
        <v>6.0286010895524603E-12</v>
      </c>
      <c r="AC2641" s="99">
        <v>1.9322723774368801E-12</v>
      </c>
    </row>
    <row r="2642" spans="1:29" s="98" customFormat="1" x14ac:dyDescent="0.25">
      <c r="A2642" s="98" t="s">
        <v>42</v>
      </c>
      <c r="B2642" s="98" t="s">
        <v>238</v>
      </c>
      <c r="C2642" s="98" t="s">
        <v>301</v>
      </c>
      <c r="D2642" s="98" t="s">
        <v>281</v>
      </c>
      <c r="E2642" s="98" t="s">
        <v>282</v>
      </c>
      <c r="F2642" s="98" t="s">
        <v>280</v>
      </c>
      <c r="G2642" s="98" t="s">
        <v>273</v>
      </c>
      <c r="H2642" s="98" t="s">
        <v>274</v>
      </c>
      <c r="I2642" s="99">
        <f t="shared" si="104"/>
        <v>0</v>
      </c>
      <c r="J2642" s="99">
        <f t="shared" si="104"/>
        <v>0</v>
      </c>
      <c r="K2642" s="99">
        <f t="shared" si="104"/>
        <v>0</v>
      </c>
      <c r="L2642" s="99">
        <f t="shared" si="104"/>
        <v>0</v>
      </c>
      <c r="M2642" s="99">
        <f t="shared" si="104"/>
        <v>0</v>
      </c>
      <c r="N2642" s="99">
        <f t="shared" si="103"/>
        <v>0</v>
      </c>
      <c r="O2642" s="99">
        <f t="shared" si="103"/>
        <v>0</v>
      </c>
      <c r="P2642" s="99">
        <f t="shared" si="103"/>
        <v>0</v>
      </c>
      <c r="Q2642" s="99">
        <f t="shared" si="103"/>
        <v>0</v>
      </c>
      <c r="R2642" s="99">
        <f t="shared" si="103"/>
        <v>0</v>
      </c>
      <c r="S2642" s="101"/>
      <c r="T2642" s="99">
        <v>0</v>
      </c>
      <c r="U2642" s="99">
        <v>0</v>
      </c>
      <c r="V2642" s="99">
        <v>0</v>
      </c>
      <c r="W2642" s="99">
        <v>0</v>
      </c>
      <c r="X2642" s="99">
        <v>0</v>
      </c>
      <c r="Y2642" s="99">
        <v>0</v>
      </c>
      <c r="Z2642" s="99">
        <v>0</v>
      </c>
      <c r="AA2642" s="99">
        <v>0</v>
      </c>
      <c r="AB2642" s="99">
        <v>0</v>
      </c>
      <c r="AC2642" s="99">
        <v>0</v>
      </c>
    </row>
    <row r="2643" spans="1:29" s="98" customFormat="1" x14ac:dyDescent="0.25">
      <c r="A2643" s="98" t="s">
        <v>42</v>
      </c>
      <c r="B2643" s="98" t="s">
        <v>238</v>
      </c>
      <c r="C2643" s="98" t="s">
        <v>301</v>
      </c>
      <c r="D2643" s="98" t="s">
        <v>281</v>
      </c>
      <c r="E2643" s="98" t="s">
        <v>282</v>
      </c>
      <c r="F2643" s="98" t="s">
        <v>280</v>
      </c>
      <c r="G2643" s="98" t="s">
        <v>273</v>
      </c>
      <c r="H2643" s="98" t="s">
        <v>275</v>
      </c>
      <c r="I2643" s="99">
        <f t="shared" si="104"/>
        <v>7.0417399999999715E-15</v>
      </c>
      <c r="J2643" s="99">
        <f t="shared" si="104"/>
        <v>1.029019999999998E-9</v>
      </c>
      <c r="K2643" s="99">
        <f t="shared" si="104"/>
        <v>8.7383099999999932E-9</v>
      </c>
      <c r="L2643" s="99">
        <f t="shared" si="104"/>
        <v>3.1583600000000005E-8</v>
      </c>
      <c r="M2643" s="99">
        <f t="shared" si="104"/>
        <v>7.9736599999999907E-8</v>
      </c>
      <c r="N2643" s="99">
        <f t="shared" si="103"/>
        <v>1.6782649999999987E-8</v>
      </c>
      <c r="O2643" s="99">
        <f t="shared" si="103"/>
        <v>9.8946499999999747E-9</v>
      </c>
      <c r="P2643" s="99">
        <f t="shared" si="103"/>
        <v>3.7048399999999998E-9</v>
      </c>
      <c r="Q2643" s="99">
        <f t="shared" si="103"/>
        <v>1.9776999999999974E-9</v>
      </c>
      <c r="R2643" s="99">
        <f t="shared" si="103"/>
        <v>1.0834399999999991E-9</v>
      </c>
      <c r="S2643" s="101"/>
      <c r="T2643" s="99">
        <v>1.7397993431689501E-18</v>
      </c>
      <c r="U2643" s="99">
        <v>2.54239480598221E-13</v>
      </c>
      <c r="V2643" s="99">
        <v>2.1589700838722699E-12</v>
      </c>
      <c r="W2643" s="99">
        <v>7.8033449878738895E-12</v>
      </c>
      <c r="X2643" s="99">
        <v>1.9700483730800301E-11</v>
      </c>
      <c r="Y2643" s="99">
        <v>4.1464813308407404E-12</v>
      </c>
      <c r="Z2643" s="99">
        <v>2.44466645614389E-12</v>
      </c>
      <c r="AA2643" s="99">
        <v>9.1535305173807598E-13</v>
      </c>
      <c r="AB2643" s="99">
        <v>4.8862939571543997E-13</v>
      </c>
      <c r="AC2643" s="99">
        <v>2.6768500404203698E-13</v>
      </c>
    </row>
    <row r="2644" spans="1:29" s="98" customFormat="1" x14ac:dyDescent="0.25">
      <c r="A2644" s="98" t="s">
        <v>42</v>
      </c>
      <c r="B2644" s="98" t="s">
        <v>238</v>
      </c>
      <c r="C2644" s="98" t="s">
        <v>301</v>
      </c>
      <c r="D2644" s="98" t="s">
        <v>281</v>
      </c>
      <c r="E2644" s="98" t="s">
        <v>282</v>
      </c>
      <c r="F2644" s="98" t="s">
        <v>280</v>
      </c>
      <c r="G2644" s="98" t="s">
        <v>273</v>
      </c>
      <c r="H2644" s="98" t="s">
        <v>276</v>
      </c>
      <c r="I2644" s="99">
        <f t="shared" si="104"/>
        <v>2.9092034999999971E-10</v>
      </c>
      <c r="J2644" s="99">
        <f t="shared" si="104"/>
        <v>1.9190064999999997E-7</v>
      </c>
      <c r="K2644" s="99">
        <f t="shared" si="104"/>
        <v>1.2050919999999957E-6</v>
      </c>
      <c r="L2644" s="99">
        <f t="shared" si="104"/>
        <v>2.3932579999999972E-6</v>
      </c>
      <c r="M2644" s="99">
        <f t="shared" si="104"/>
        <v>5.1707999999999777E-6</v>
      </c>
      <c r="N2644" s="99">
        <f t="shared" si="103"/>
        <v>1.5555124999999943E-6</v>
      </c>
      <c r="O2644" s="99">
        <f t="shared" si="103"/>
        <v>9.2614944999999612E-7</v>
      </c>
      <c r="P2644" s="99">
        <f t="shared" si="103"/>
        <v>3.9341400000000003E-7</v>
      </c>
      <c r="Q2644" s="99">
        <f t="shared" si="103"/>
        <v>1.9060900000000001E-7</v>
      </c>
      <c r="R2644" s="99">
        <f t="shared" si="103"/>
        <v>7.9766424999999677E-8</v>
      </c>
      <c r="S2644" s="101"/>
      <c r="T2644" s="99">
        <v>7.1877552117016905E-14</v>
      </c>
      <c r="U2644" s="99">
        <v>4.7412802066491501E-11</v>
      </c>
      <c r="V2644" s="99">
        <v>2.9774150565885099E-10</v>
      </c>
      <c r="W2644" s="99">
        <v>5.9130111257073496E-10</v>
      </c>
      <c r="X2644" s="99">
        <v>1.27754708973322E-9</v>
      </c>
      <c r="Y2644" s="99">
        <v>3.84319731457153E-10</v>
      </c>
      <c r="Z2644" s="99">
        <v>2.28823302874898E-10</v>
      </c>
      <c r="AA2644" s="99">
        <v>9.7200609337105898E-11</v>
      </c>
      <c r="AB2644" s="99">
        <v>4.7093674717057402E-11</v>
      </c>
      <c r="AC2644" s="99">
        <v>1.9707852579324899E-11</v>
      </c>
    </row>
    <row r="2645" spans="1:29" s="98" customFormat="1" x14ac:dyDescent="0.25">
      <c r="A2645" s="98" t="s">
        <v>42</v>
      </c>
      <c r="B2645" s="98" t="s">
        <v>238</v>
      </c>
      <c r="C2645" s="98" t="s">
        <v>301</v>
      </c>
      <c r="D2645" s="98" t="s">
        <v>281</v>
      </c>
      <c r="E2645" s="98" t="s">
        <v>282</v>
      </c>
      <c r="F2645" s="98" t="s">
        <v>280</v>
      </c>
      <c r="G2645" s="98" t="s">
        <v>277</v>
      </c>
      <c r="H2645" s="98" t="s">
        <v>274</v>
      </c>
      <c r="I2645" s="99">
        <f t="shared" si="104"/>
        <v>1.5332389999999976E-10</v>
      </c>
      <c r="J2645" s="99">
        <f t="shared" si="104"/>
        <v>2.2359771666666658E-8</v>
      </c>
      <c r="K2645" s="99">
        <f t="shared" si="104"/>
        <v>5.3834101666666612E-8</v>
      </c>
      <c r="L2645" s="99">
        <f t="shared" si="104"/>
        <v>2.1395477500000002E-7</v>
      </c>
      <c r="M2645" s="99">
        <f t="shared" si="104"/>
        <v>4.4700966666666563E-7</v>
      </c>
      <c r="N2645" s="99">
        <f t="shared" si="103"/>
        <v>1.1151054833333307E-7</v>
      </c>
      <c r="O2645" s="99">
        <f t="shared" si="103"/>
        <v>8.6435799999999626E-8</v>
      </c>
      <c r="P2645" s="99">
        <f t="shared" si="103"/>
        <v>3.7054016666666645E-8</v>
      </c>
      <c r="Q2645" s="99">
        <f t="shared" si="103"/>
        <v>1.6606504166666658E-8</v>
      </c>
      <c r="R2645" s="99">
        <f t="shared" si="103"/>
        <v>6.8322474999999949E-9</v>
      </c>
      <c r="S2645" s="101"/>
      <c r="T2645" s="99">
        <v>3.78816628435731E-14</v>
      </c>
      <c r="U2645" s="99">
        <v>5.5244181209579603E-12</v>
      </c>
      <c r="V2645" s="99">
        <v>1.33007658220493E-11</v>
      </c>
      <c r="W2645" s="99">
        <v>5.2861704211297498E-11</v>
      </c>
      <c r="X2645" s="99">
        <v>1.1044246513742901E-10</v>
      </c>
      <c r="Y2645" s="99">
        <v>2.75508579906022E-11</v>
      </c>
      <c r="Z2645" s="99">
        <v>2.1355651879547198E-11</v>
      </c>
      <c r="AA2645" s="99">
        <v>9.1549182245351602E-12</v>
      </c>
      <c r="AB2645" s="99">
        <v>4.1029610638136601E-12</v>
      </c>
      <c r="AC2645" s="99">
        <v>1.68804013111358E-12</v>
      </c>
    </row>
    <row r="2646" spans="1:29" s="98" customFormat="1" x14ac:dyDescent="0.25">
      <c r="A2646" s="98" t="s">
        <v>42</v>
      </c>
      <c r="B2646" s="98" t="s">
        <v>238</v>
      </c>
      <c r="C2646" s="98" t="s">
        <v>301</v>
      </c>
      <c r="D2646" s="98" t="s">
        <v>281</v>
      </c>
      <c r="E2646" s="98" t="s">
        <v>282</v>
      </c>
      <c r="F2646" s="98" t="s">
        <v>280</v>
      </c>
      <c r="G2646" s="98" t="s">
        <v>277</v>
      </c>
      <c r="H2646" s="98" t="s">
        <v>275</v>
      </c>
      <c r="I2646" s="99">
        <f t="shared" si="104"/>
        <v>1.9258190833333317E-10</v>
      </c>
      <c r="J2646" s="99">
        <f t="shared" si="104"/>
        <v>3.386193333333331E-8</v>
      </c>
      <c r="K2646" s="99">
        <f t="shared" si="104"/>
        <v>1.7134093333333327E-7</v>
      </c>
      <c r="L2646" s="99">
        <f t="shared" si="104"/>
        <v>3.4626958333333321E-7</v>
      </c>
      <c r="M2646" s="99">
        <f t="shared" si="104"/>
        <v>7.4450291666666545E-7</v>
      </c>
      <c r="N2646" s="99">
        <f t="shared" si="103"/>
        <v>2.1440616666666632E-7</v>
      </c>
      <c r="O2646" s="99">
        <f t="shared" si="103"/>
        <v>1.2774918333333329E-7</v>
      </c>
      <c r="P2646" s="99">
        <f t="shared" si="103"/>
        <v>5.5349416666666336E-8</v>
      </c>
      <c r="Q2646" s="99">
        <f t="shared" si="103"/>
        <v>2.8271250000000002E-8</v>
      </c>
      <c r="R2646" s="99">
        <f t="shared" si="103"/>
        <v>1.3206062499999978E-8</v>
      </c>
      <c r="S2646" s="101"/>
      <c r="T2646" s="99">
        <v>4.7581120237974897E-14</v>
      </c>
      <c r="U2646" s="99">
        <v>8.3662517178657995E-12</v>
      </c>
      <c r="V2646" s="99">
        <v>4.23331226758286E-11</v>
      </c>
      <c r="W2646" s="99">
        <v>8.55526607972918E-11</v>
      </c>
      <c r="X2646" s="99">
        <v>1.8394398052243299E-10</v>
      </c>
      <c r="Y2646" s="99">
        <v>5.29732293350848E-11</v>
      </c>
      <c r="Z2646" s="99">
        <v>3.1562929794866598E-11</v>
      </c>
      <c r="AA2646" s="99">
        <v>1.3675153976354001E-11</v>
      </c>
      <c r="AB2646" s="99">
        <v>6.9849642532336301E-12</v>
      </c>
      <c r="AC2646" s="99">
        <v>3.2628155631062999E-12</v>
      </c>
    </row>
    <row r="2647" spans="1:29" s="98" customFormat="1" x14ac:dyDescent="0.25">
      <c r="A2647" s="98" t="s">
        <v>42</v>
      </c>
      <c r="B2647" s="98" t="s">
        <v>238</v>
      </c>
      <c r="C2647" s="98" t="s">
        <v>301</v>
      </c>
      <c r="D2647" s="98" t="s">
        <v>281</v>
      </c>
      <c r="E2647" s="98" t="s">
        <v>282</v>
      </c>
      <c r="F2647" s="98" t="s">
        <v>280</v>
      </c>
      <c r="G2647" s="98" t="s">
        <v>277</v>
      </c>
      <c r="H2647" s="98" t="s">
        <v>276</v>
      </c>
      <c r="I2647" s="99">
        <f t="shared" si="104"/>
        <v>2.5194542499999988E-10</v>
      </c>
      <c r="J2647" s="99">
        <f t="shared" si="104"/>
        <v>7.3246516666666584E-8</v>
      </c>
      <c r="K2647" s="99">
        <f t="shared" si="104"/>
        <v>6.92859399999997E-7</v>
      </c>
      <c r="L2647" s="99">
        <f t="shared" si="104"/>
        <v>1.0487800833333328E-6</v>
      </c>
      <c r="M2647" s="99">
        <f t="shared" si="104"/>
        <v>2.0075302083333313E-6</v>
      </c>
      <c r="N2647" s="99">
        <f t="shared" si="103"/>
        <v>7.4345788333333283E-7</v>
      </c>
      <c r="O2647" s="99">
        <f t="shared" si="103"/>
        <v>2.8660604166666632E-7</v>
      </c>
      <c r="P2647" s="99">
        <f t="shared" si="103"/>
        <v>1.10160475E-7</v>
      </c>
      <c r="Q2647" s="99">
        <f t="shared" si="103"/>
        <v>5.5307633333333293E-8</v>
      </c>
      <c r="R2647" s="99">
        <f t="shared" si="103"/>
        <v>2.5692362499999994E-8</v>
      </c>
      <c r="S2647" s="101"/>
      <c r="T2647" s="99">
        <v>6.2248035986762296E-14</v>
      </c>
      <c r="U2647" s="99">
        <v>1.80969819371463E-11</v>
      </c>
      <c r="V2647" s="99">
        <v>1.71184441491511E-10</v>
      </c>
      <c r="W2647" s="99">
        <v>2.5912159496261103E-10</v>
      </c>
      <c r="X2647" s="99">
        <v>4.9599953106052901E-10</v>
      </c>
      <c r="Y2647" s="99">
        <v>1.8368578463520601E-10</v>
      </c>
      <c r="Z2647" s="99">
        <v>7.0811618014854396E-11</v>
      </c>
      <c r="AA2647" s="99">
        <v>2.7217296016067099E-11</v>
      </c>
      <c r="AB2647" s="99">
        <v>1.36648305881164E-11</v>
      </c>
      <c r="AC2647" s="99">
        <v>6.3477997486358103E-12</v>
      </c>
    </row>
    <row r="2648" spans="1:29" s="98" customFormat="1" x14ac:dyDescent="0.25">
      <c r="A2648" s="98" t="s">
        <v>42</v>
      </c>
      <c r="B2648" s="98" t="s">
        <v>238</v>
      </c>
      <c r="C2648" s="98" t="s">
        <v>301</v>
      </c>
      <c r="D2648" s="98" t="s">
        <v>281</v>
      </c>
      <c r="E2648" s="98" t="s">
        <v>282</v>
      </c>
      <c r="F2648" s="98" t="s">
        <v>280</v>
      </c>
      <c r="G2648" s="98" t="s">
        <v>278</v>
      </c>
      <c r="H2648" s="98" t="s">
        <v>274</v>
      </c>
      <c r="I2648" s="99">
        <f t="shared" si="104"/>
        <v>6.4867803846153702E-11</v>
      </c>
      <c r="J2648" s="99">
        <f t="shared" si="104"/>
        <v>9.4599033974358896E-9</v>
      </c>
      <c r="K2648" s="99">
        <f t="shared" si="104"/>
        <v>2.2775966089743572E-8</v>
      </c>
      <c r="L2648" s="99">
        <f t="shared" si="104"/>
        <v>9.0519327884615508E-8</v>
      </c>
      <c r="M2648" s="99">
        <f t="shared" si="104"/>
        <v>1.891194743589739E-7</v>
      </c>
      <c r="N2648" s="99">
        <f t="shared" si="103"/>
        <v>4.7177539679486915E-8</v>
      </c>
      <c r="O2648" s="99">
        <f t="shared" si="103"/>
        <v>3.6568992307692155E-8</v>
      </c>
      <c r="P2648" s="99">
        <f t="shared" si="103"/>
        <v>1.5676699358974335E-8</v>
      </c>
      <c r="Q2648" s="99">
        <f t="shared" si="103"/>
        <v>7.0258286858974229E-9</v>
      </c>
      <c r="R2648" s="99">
        <f t="shared" si="103"/>
        <v>2.890566249999997E-9</v>
      </c>
      <c r="S2648" s="101"/>
      <c r="T2648" s="99">
        <v>1.6026857356896299E-14</v>
      </c>
      <c r="U2648" s="99">
        <v>2.3372538204052901E-12</v>
      </c>
      <c r="V2648" s="99">
        <v>5.62724707855932E-12</v>
      </c>
      <c r="W2648" s="99">
        <v>2.2364567166318201E-11</v>
      </c>
      <c r="X2648" s="99">
        <v>4.6725658327373798E-11</v>
      </c>
      <c r="Y2648" s="99">
        <v>1.1656132226793201E-11</v>
      </c>
      <c r="Z2648" s="99">
        <v>9.0350834875007394E-12</v>
      </c>
      <c r="AA2648" s="99">
        <v>3.8732346334571801E-12</v>
      </c>
      <c r="AB2648" s="99">
        <v>1.7358681423827E-12</v>
      </c>
      <c r="AC2648" s="99">
        <v>7.1417082470189898E-13</v>
      </c>
    </row>
    <row r="2649" spans="1:29" s="98" customFormat="1" x14ac:dyDescent="0.25">
      <c r="A2649" s="98" t="s">
        <v>42</v>
      </c>
      <c r="B2649" s="98" t="s">
        <v>238</v>
      </c>
      <c r="C2649" s="98" t="s">
        <v>301</v>
      </c>
      <c r="D2649" s="98" t="s">
        <v>281</v>
      </c>
      <c r="E2649" s="98" t="s">
        <v>282</v>
      </c>
      <c r="F2649" s="98" t="s">
        <v>280</v>
      </c>
      <c r="G2649" s="98" t="s">
        <v>278</v>
      </c>
      <c r="H2649" s="98" t="s">
        <v>275</v>
      </c>
      <c r="I2649" s="99">
        <f t="shared" si="104"/>
        <v>8.1476961217948504E-11</v>
      </c>
      <c r="J2649" s="99">
        <f t="shared" si="104"/>
        <v>1.4326202564102537E-8</v>
      </c>
      <c r="K2649" s="99">
        <f t="shared" si="104"/>
        <v>7.2490394871794893E-8</v>
      </c>
      <c r="L2649" s="99">
        <f t="shared" si="104"/>
        <v>1.4649866987179475E-7</v>
      </c>
      <c r="M2649" s="99">
        <f t="shared" si="104"/>
        <v>3.149820032051276E-7</v>
      </c>
      <c r="N2649" s="99">
        <f t="shared" si="103"/>
        <v>9.0710301282051228E-8</v>
      </c>
      <c r="O2649" s="99">
        <f t="shared" si="103"/>
        <v>5.404773141025639E-8</v>
      </c>
      <c r="P2649" s="99">
        <f t="shared" si="103"/>
        <v>2.3417060897435758E-8</v>
      </c>
      <c r="Q2649" s="99">
        <f t="shared" si="103"/>
        <v>1.1960913461538455E-8</v>
      </c>
      <c r="R2649" s="99">
        <f t="shared" si="103"/>
        <v>5.5871802884615222E-9</v>
      </c>
      <c r="S2649" s="101"/>
      <c r="T2649" s="99">
        <v>2.01304739468355E-14</v>
      </c>
      <c r="U2649" s="99">
        <v>3.5395680344816799E-12</v>
      </c>
      <c r="V2649" s="99">
        <v>1.7910167285927498E-11</v>
      </c>
      <c r="W2649" s="99">
        <v>3.6195356491161898E-11</v>
      </c>
      <c r="X2649" s="99">
        <v>7.7822453297952405E-11</v>
      </c>
      <c r="Y2649" s="99">
        <v>2.24117508725359E-11</v>
      </c>
      <c r="Z2649" s="99">
        <v>1.33535472209051E-11</v>
      </c>
      <c r="AA2649" s="99">
        <v>5.7856420669190003E-12</v>
      </c>
      <c r="AB2649" s="99">
        <v>2.9551771840603802E-12</v>
      </c>
      <c r="AC2649" s="99">
        <v>1.38042196900651E-12</v>
      </c>
    </row>
    <row r="2650" spans="1:29" s="98" customFormat="1" x14ac:dyDescent="0.25">
      <c r="A2650" s="98" t="s">
        <v>42</v>
      </c>
      <c r="B2650" s="98" t="s">
        <v>238</v>
      </c>
      <c r="C2650" s="98" t="s">
        <v>301</v>
      </c>
      <c r="D2650" s="98" t="s">
        <v>281</v>
      </c>
      <c r="E2650" s="98" t="s">
        <v>282</v>
      </c>
      <c r="F2650" s="98" t="s">
        <v>280</v>
      </c>
      <c r="G2650" s="98" t="s">
        <v>278</v>
      </c>
      <c r="H2650" s="98" t="s">
        <v>276</v>
      </c>
      <c r="I2650" s="99">
        <f t="shared" si="104"/>
        <v>1.0659229519230775E-10</v>
      </c>
      <c r="J2650" s="99">
        <f t="shared" si="104"/>
        <v>3.0988910897435853E-8</v>
      </c>
      <c r="K2650" s="99">
        <f t="shared" si="104"/>
        <v>2.9313282307692166E-7</v>
      </c>
      <c r="L2650" s="99">
        <f t="shared" si="104"/>
        <v>4.4371465064102466E-7</v>
      </c>
      <c r="M2650" s="99">
        <f t="shared" si="104"/>
        <v>8.4933970352563878E-7</v>
      </c>
      <c r="N2650" s="99">
        <f t="shared" si="103"/>
        <v>3.1453987371794843E-7</v>
      </c>
      <c r="O2650" s="99">
        <f t="shared" si="103"/>
        <v>1.2125640224358954E-7</v>
      </c>
      <c r="P2650" s="99">
        <f t="shared" si="103"/>
        <v>4.660635480769245E-8</v>
      </c>
      <c r="Q2650" s="99">
        <f t="shared" si="103"/>
        <v>2.3399383333333325E-8</v>
      </c>
      <c r="R2650" s="99">
        <f t="shared" si="103"/>
        <v>1.0869845673076902E-8</v>
      </c>
      <c r="S2650" s="101"/>
      <c r="T2650" s="99">
        <v>2.6335707532860999E-14</v>
      </c>
      <c r="U2650" s="99">
        <v>7.6564154349465096E-12</v>
      </c>
      <c r="V2650" s="99">
        <v>7.2424186784869995E-11</v>
      </c>
      <c r="W2650" s="99">
        <v>1.0962836709956601E-10</v>
      </c>
      <c r="X2650" s="99">
        <v>2.09845955448685E-10</v>
      </c>
      <c r="Y2650" s="99">
        <v>7.7713216576433299E-11</v>
      </c>
      <c r="Z2650" s="99">
        <v>2.9958761467823002E-11</v>
      </c>
      <c r="AA2650" s="99">
        <v>1.1515009852951499E-11</v>
      </c>
      <c r="AB2650" s="99">
        <v>5.7812744795877099E-12</v>
      </c>
      <c r="AC2650" s="99">
        <v>2.6856075859613E-12</v>
      </c>
    </row>
    <row r="2651" spans="1:29" s="98" customFormat="1" x14ac:dyDescent="0.25">
      <c r="A2651" s="98" t="s">
        <v>51</v>
      </c>
      <c r="B2651" s="98" t="s">
        <v>238</v>
      </c>
      <c r="C2651" s="98" t="s">
        <v>302</v>
      </c>
      <c r="D2651" s="98">
        <v>2017</v>
      </c>
      <c r="E2651" s="98">
        <v>2016</v>
      </c>
      <c r="F2651" s="98" t="s">
        <v>272</v>
      </c>
      <c r="G2651" s="98" t="s">
        <v>273</v>
      </c>
      <c r="H2651" s="98" t="s">
        <v>274</v>
      </c>
      <c r="I2651" s="99">
        <f t="shared" si="104"/>
        <v>0</v>
      </c>
      <c r="J2651" s="99">
        <f t="shared" si="104"/>
        <v>0</v>
      </c>
      <c r="K2651" s="99">
        <f t="shared" si="104"/>
        <v>0</v>
      </c>
      <c r="L2651" s="99">
        <f t="shared" si="104"/>
        <v>0</v>
      </c>
      <c r="M2651" s="99">
        <f t="shared" si="104"/>
        <v>0</v>
      </c>
      <c r="N2651" s="99">
        <f t="shared" si="103"/>
        <v>0</v>
      </c>
      <c r="O2651" s="99">
        <f t="shared" si="103"/>
        <v>0</v>
      </c>
      <c r="P2651" s="99">
        <f t="shared" si="103"/>
        <v>0</v>
      </c>
      <c r="Q2651" s="99">
        <f t="shared" si="103"/>
        <v>0</v>
      </c>
      <c r="R2651" s="99">
        <f t="shared" si="103"/>
        <v>0</v>
      </c>
      <c r="S2651" s="101"/>
      <c r="T2651" s="99">
        <v>0</v>
      </c>
      <c r="U2651" s="99">
        <v>0</v>
      </c>
      <c r="V2651" s="99">
        <v>0</v>
      </c>
      <c r="W2651" s="99">
        <v>0</v>
      </c>
      <c r="X2651" s="99">
        <v>0</v>
      </c>
      <c r="Y2651" s="99">
        <v>0</v>
      </c>
      <c r="Z2651" s="99">
        <v>0</v>
      </c>
      <c r="AA2651" s="99">
        <v>0</v>
      </c>
      <c r="AB2651" s="99">
        <v>0</v>
      </c>
      <c r="AC2651" s="99">
        <v>0</v>
      </c>
    </row>
    <row r="2652" spans="1:29" s="98" customFormat="1" x14ac:dyDescent="0.25">
      <c r="A2652" s="98" t="s">
        <v>51</v>
      </c>
      <c r="B2652" s="98" t="s">
        <v>238</v>
      </c>
      <c r="C2652" s="98" t="s">
        <v>302</v>
      </c>
      <c r="D2652" s="98">
        <v>2017</v>
      </c>
      <c r="E2652" s="98">
        <v>2016</v>
      </c>
      <c r="F2652" s="98" t="s">
        <v>272</v>
      </c>
      <c r="G2652" s="98" t="s">
        <v>273</v>
      </c>
      <c r="H2652" s="98" t="s">
        <v>275</v>
      </c>
      <c r="I2652" s="99">
        <f t="shared" si="104"/>
        <v>2.3434699386503069E-4</v>
      </c>
      <c r="J2652" s="99">
        <f t="shared" si="104"/>
        <v>2.8979697341513293E-8</v>
      </c>
      <c r="K2652" s="99">
        <f t="shared" si="104"/>
        <v>2.2382364008179961E-7</v>
      </c>
      <c r="L2652" s="99">
        <f t="shared" si="104"/>
        <v>4.0272065439672809E-7</v>
      </c>
      <c r="M2652" s="99">
        <f t="shared" si="104"/>
        <v>7.0425521472392638E-7</v>
      </c>
      <c r="N2652" s="99">
        <f t="shared" si="103"/>
        <v>9.9971860940695295E-8</v>
      </c>
      <c r="O2652" s="99">
        <f t="shared" si="103"/>
        <v>5.8283190184049077E-8</v>
      </c>
      <c r="P2652" s="99">
        <f t="shared" si="103"/>
        <v>1.6675468302658487E-8</v>
      </c>
      <c r="Q2652" s="99">
        <f t="shared" si="103"/>
        <v>7.1639754601226998E-9</v>
      </c>
      <c r="R2652" s="99">
        <f t="shared" si="103"/>
        <v>3.2662871165644169E-9</v>
      </c>
      <c r="S2652" s="101"/>
      <c r="T2652" s="99">
        <v>5.7900000000000002E-8</v>
      </c>
      <c r="U2652" s="99">
        <v>7.1600000000000002E-12</v>
      </c>
      <c r="V2652" s="99">
        <v>5.5299999999999999E-11</v>
      </c>
      <c r="W2652" s="99">
        <v>9.9500000000000005E-11</v>
      </c>
      <c r="X2652" s="99">
        <v>1.7399999999999999E-10</v>
      </c>
      <c r="Y2652" s="99">
        <v>2.4699999999999999E-11</v>
      </c>
      <c r="Z2652" s="99">
        <v>1.44E-11</v>
      </c>
      <c r="AA2652" s="99">
        <v>4.1200000000000002E-12</v>
      </c>
      <c r="AB2652" s="99">
        <v>1.7699999999999999E-12</v>
      </c>
      <c r="AC2652" s="99">
        <v>8.0699999999999999E-13</v>
      </c>
    </row>
    <row r="2653" spans="1:29" s="98" customFormat="1" x14ac:dyDescent="0.25">
      <c r="A2653" s="98" t="s">
        <v>51</v>
      </c>
      <c r="B2653" s="98" t="s">
        <v>238</v>
      </c>
      <c r="C2653" s="98" t="s">
        <v>302</v>
      </c>
      <c r="D2653" s="98">
        <v>2017</v>
      </c>
      <c r="E2653" s="98">
        <v>2016</v>
      </c>
      <c r="F2653" s="98" t="s">
        <v>272</v>
      </c>
      <c r="G2653" s="98" t="s">
        <v>273</v>
      </c>
      <c r="H2653" s="98" t="s">
        <v>276</v>
      </c>
      <c r="I2653" s="99">
        <f t="shared" si="104"/>
        <v>0.63140122699386503</v>
      </c>
      <c r="J2653" s="99">
        <f t="shared" si="104"/>
        <v>0.3614367280163599</v>
      </c>
      <c r="K2653" s="99">
        <f t="shared" si="104"/>
        <v>0.22422838445807772</v>
      </c>
      <c r="L2653" s="99">
        <f t="shared" si="104"/>
        <v>0.15016016359918202</v>
      </c>
      <c r="M2653" s="99">
        <f t="shared" si="104"/>
        <v>7.3258732106339472E-2</v>
      </c>
      <c r="N2653" s="99">
        <f t="shared" si="103"/>
        <v>4.0879182004089987E-3</v>
      </c>
      <c r="O2653" s="99">
        <f t="shared" si="103"/>
        <v>1.5501709611451943E-3</v>
      </c>
      <c r="P2653" s="99">
        <f t="shared" si="103"/>
        <v>3.3189038854805728E-4</v>
      </c>
      <c r="Q2653" s="99">
        <f t="shared" si="103"/>
        <v>1.0523353783231085E-4</v>
      </c>
      <c r="R2653" s="99">
        <f t="shared" si="103"/>
        <v>3.3553308793456031E-5</v>
      </c>
      <c r="S2653" s="101"/>
      <c r="T2653" s="99">
        <v>1.56E-4</v>
      </c>
      <c r="U2653" s="99">
        <v>8.9300000000000002E-5</v>
      </c>
      <c r="V2653" s="99">
        <v>5.5399999999999998E-5</v>
      </c>
      <c r="W2653" s="99">
        <v>3.7100000000000001E-5</v>
      </c>
      <c r="X2653" s="99">
        <v>1.8099999999999999E-5</v>
      </c>
      <c r="Y2653" s="99">
        <v>1.0100000000000001E-6</v>
      </c>
      <c r="Z2653" s="99">
        <v>3.8299999999999998E-7</v>
      </c>
      <c r="AA2653" s="99">
        <v>8.2000000000000006E-8</v>
      </c>
      <c r="AB2653" s="99">
        <v>2.6000000000000001E-8</v>
      </c>
      <c r="AC2653" s="99">
        <v>8.2900000000000001E-9</v>
      </c>
    </row>
    <row r="2654" spans="1:29" s="98" customFormat="1" x14ac:dyDescent="0.25">
      <c r="A2654" s="98" t="s">
        <v>51</v>
      </c>
      <c r="B2654" s="98" t="s">
        <v>238</v>
      </c>
      <c r="C2654" s="98" t="s">
        <v>302</v>
      </c>
      <c r="D2654" s="98">
        <v>2017</v>
      </c>
      <c r="E2654" s="98">
        <v>2016</v>
      </c>
      <c r="F2654" s="98" t="s">
        <v>272</v>
      </c>
      <c r="G2654" s="98" t="s">
        <v>277</v>
      </c>
      <c r="H2654" s="98" t="s">
        <v>274</v>
      </c>
      <c r="I2654" s="99">
        <f t="shared" si="104"/>
        <v>8.6210552147239258E-2</v>
      </c>
      <c r="J2654" s="99">
        <f t="shared" si="104"/>
        <v>3.4646118609406952E-2</v>
      </c>
      <c r="K2654" s="99">
        <f t="shared" si="104"/>
        <v>1.7849226993865031E-2</v>
      </c>
      <c r="L2654" s="99">
        <f t="shared" si="104"/>
        <v>1.3518462167689161E-2</v>
      </c>
      <c r="M2654" s="99">
        <f t="shared" si="104"/>
        <v>6.07116564417178E-3</v>
      </c>
      <c r="N2654" s="99">
        <f t="shared" si="103"/>
        <v>1.5461235173824131E-4</v>
      </c>
      <c r="O2654" s="99">
        <f t="shared" si="103"/>
        <v>1.1373316973415134E-4</v>
      </c>
      <c r="P2654" s="99">
        <f t="shared" si="103"/>
        <v>2.3556122699386505E-5</v>
      </c>
      <c r="Q2654" s="99">
        <f t="shared" si="103"/>
        <v>7.6901431492842549E-6</v>
      </c>
      <c r="R2654" s="99">
        <f t="shared" si="103"/>
        <v>2.5944114519427403E-6</v>
      </c>
      <c r="S2654" s="101"/>
      <c r="T2654" s="99">
        <v>2.1299999999999999E-5</v>
      </c>
      <c r="U2654" s="99">
        <v>8.5599999999999994E-6</v>
      </c>
      <c r="V2654" s="99">
        <v>4.4100000000000001E-6</v>
      </c>
      <c r="W2654" s="99">
        <v>3.3400000000000002E-6</v>
      </c>
      <c r="X2654" s="99">
        <v>1.5E-6</v>
      </c>
      <c r="Y2654" s="99">
        <v>3.8199999999999998E-8</v>
      </c>
      <c r="Z2654" s="99">
        <v>2.81E-8</v>
      </c>
      <c r="AA2654" s="99">
        <v>5.8200000000000002E-9</v>
      </c>
      <c r="AB2654" s="99">
        <v>1.9000000000000001E-9</v>
      </c>
      <c r="AC2654" s="99">
        <v>6.4099999999999996E-10</v>
      </c>
    </row>
    <row r="2655" spans="1:29" s="98" customFormat="1" x14ac:dyDescent="0.25">
      <c r="A2655" s="98" t="s">
        <v>51</v>
      </c>
      <c r="B2655" s="98" t="s">
        <v>238</v>
      </c>
      <c r="C2655" s="98" t="s">
        <v>302</v>
      </c>
      <c r="D2655" s="98">
        <v>2017</v>
      </c>
      <c r="E2655" s="98">
        <v>2016</v>
      </c>
      <c r="F2655" s="98" t="s">
        <v>272</v>
      </c>
      <c r="G2655" s="98" t="s">
        <v>277</v>
      </c>
      <c r="H2655" s="98" t="s">
        <v>275</v>
      </c>
      <c r="I2655" s="99">
        <f t="shared" si="104"/>
        <v>0.13639885480572597</v>
      </c>
      <c r="J2655" s="99">
        <f t="shared" si="104"/>
        <v>6.8401799591002052E-2</v>
      </c>
      <c r="K2655" s="99">
        <f t="shared" si="104"/>
        <v>3.7965022494887528E-2</v>
      </c>
      <c r="L2655" s="99">
        <f t="shared" si="104"/>
        <v>2.7563092024539878E-2</v>
      </c>
      <c r="M2655" s="99">
        <f t="shared" si="104"/>
        <v>1.2708973415132926E-2</v>
      </c>
      <c r="N2655" s="99">
        <f t="shared" si="103"/>
        <v>4.4117137014314928E-4</v>
      </c>
      <c r="O2655" s="99">
        <f t="shared" si="103"/>
        <v>2.412276482617587E-4</v>
      </c>
      <c r="P2655" s="99">
        <f t="shared" si="103"/>
        <v>5.0997791411042941E-5</v>
      </c>
      <c r="Q2655" s="99">
        <f t="shared" si="103"/>
        <v>1.6068351738241309E-5</v>
      </c>
      <c r="R2655" s="99">
        <f t="shared" si="103"/>
        <v>5.0188302658486704E-6</v>
      </c>
      <c r="S2655" s="101"/>
      <c r="T2655" s="99">
        <v>3.3699999999999999E-5</v>
      </c>
      <c r="U2655" s="99">
        <v>1.6900000000000001E-5</v>
      </c>
      <c r="V2655" s="99">
        <v>9.38E-6</v>
      </c>
      <c r="W2655" s="99">
        <v>6.81E-6</v>
      </c>
      <c r="X2655" s="99">
        <v>3.14E-6</v>
      </c>
      <c r="Y2655" s="99">
        <v>1.09E-7</v>
      </c>
      <c r="Z2655" s="99">
        <v>5.9599999999999998E-8</v>
      </c>
      <c r="AA2655" s="99">
        <v>1.26E-8</v>
      </c>
      <c r="AB2655" s="99">
        <v>3.9700000000000001E-9</v>
      </c>
      <c r="AC2655" s="99">
        <v>1.2400000000000001E-9</v>
      </c>
    </row>
    <row r="2656" spans="1:29" s="98" customFormat="1" x14ac:dyDescent="0.25">
      <c r="A2656" s="98" t="s">
        <v>51</v>
      </c>
      <c r="B2656" s="98" t="s">
        <v>238</v>
      </c>
      <c r="C2656" s="98" t="s">
        <v>302</v>
      </c>
      <c r="D2656" s="98">
        <v>2017</v>
      </c>
      <c r="E2656" s="98">
        <v>2016</v>
      </c>
      <c r="F2656" s="98" t="s">
        <v>272</v>
      </c>
      <c r="G2656" s="98" t="s">
        <v>277</v>
      </c>
      <c r="H2656" s="98" t="s">
        <v>276</v>
      </c>
      <c r="I2656" s="99">
        <f t="shared" si="104"/>
        <v>0.2193714519427403</v>
      </c>
      <c r="J2656" s="99">
        <f t="shared" si="104"/>
        <v>0.12870871165644171</v>
      </c>
      <c r="K2656" s="99">
        <f t="shared" si="104"/>
        <v>7.9329897750511247E-2</v>
      </c>
      <c r="L2656" s="99">
        <f t="shared" si="104"/>
        <v>5.2616768916155417E-2</v>
      </c>
      <c r="M2656" s="99">
        <f t="shared" si="104"/>
        <v>2.4487034764826176E-2</v>
      </c>
      <c r="N2656" s="99">
        <f t="shared" si="103"/>
        <v>2.9627288343558283E-3</v>
      </c>
      <c r="O2656" s="99">
        <f t="shared" si="103"/>
        <v>4.7759836400817997E-4</v>
      </c>
      <c r="P2656" s="99">
        <f t="shared" si="103"/>
        <v>9.9971860940695304E-5</v>
      </c>
      <c r="Q2656" s="99">
        <f t="shared" si="103"/>
        <v>3.1286740286298569E-5</v>
      </c>
      <c r="R2656" s="99">
        <f t="shared" si="103"/>
        <v>9.997186094069529E-6</v>
      </c>
      <c r="S2656" s="101"/>
      <c r="T2656" s="99">
        <v>5.4200000000000003E-5</v>
      </c>
      <c r="U2656" s="99">
        <v>3.18E-5</v>
      </c>
      <c r="V2656" s="99">
        <v>1.9599999999999999E-5</v>
      </c>
      <c r="W2656" s="99">
        <v>1.2999999999999999E-5</v>
      </c>
      <c r="X2656" s="99">
        <v>6.0499999999999997E-6</v>
      </c>
      <c r="Y2656" s="99">
        <v>7.3200000000000004E-7</v>
      </c>
      <c r="Z2656" s="99">
        <v>1.18E-7</v>
      </c>
      <c r="AA2656" s="99">
        <v>2.4699999999999999E-8</v>
      </c>
      <c r="AB2656" s="99">
        <v>7.7300000000000004E-9</v>
      </c>
      <c r="AC2656" s="99">
        <v>2.4699999999999999E-9</v>
      </c>
    </row>
    <row r="2657" spans="1:29" s="98" customFormat="1" x14ac:dyDescent="0.25">
      <c r="A2657" s="98" t="s">
        <v>51</v>
      </c>
      <c r="B2657" s="98" t="s">
        <v>238</v>
      </c>
      <c r="C2657" s="98" t="s">
        <v>302</v>
      </c>
      <c r="D2657" s="98">
        <v>2017</v>
      </c>
      <c r="E2657" s="98">
        <v>2016</v>
      </c>
      <c r="F2657" s="98" t="s">
        <v>272</v>
      </c>
      <c r="G2657" s="98" t="s">
        <v>278</v>
      </c>
      <c r="H2657" s="98" t="s">
        <v>274</v>
      </c>
      <c r="I2657" s="99">
        <f t="shared" si="104"/>
        <v>3.6473695139216611E-2</v>
      </c>
      <c r="J2657" s="99">
        <f t="shared" si="104"/>
        <v>1.4657973257826012E-2</v>
      </c>
      <c r="K2657" s="99">
        <f t="shared" si="104"/>
        <v>7.5515960358659715E-3</v>
      </c>
      <c r="L2657" s="99">
        <f t="shared" si="104"/>
        <v>5.71934937863771E-3</v>
      </c>
      <c r="M2657" s="99">
        <f t="shared" si="104"/>
        <v>2.5685700802265238E-3</v>
      </c>
      <c r="N2657" s="99">
        <f t="shared" si="103"/>
        <v>6.5412918043102248E-5</v>
      </c>
      <c r="O2657" s="99">
        <f t="shared" si="103"/>
        <v>4.8117879502910022E-5</v>
      </c>
      <c r="P2657" s="99">
        <f t="shared" si="103"/>
        <v>9.9660519112788957E-6</v>
      </c>
      <c r="Q2657" s="99">
        <f t="shared" si="103"/>
        <v>3.2535221016202618E-6</v>
      </c>
      <c r="R2657" s="99">
        <f t="shared" si="103"/>
        <v>1.0976356142834682E-6</v>
      </c>
      <c r="S2657" s="101"/>
      <c r="T2657" s="99">
        <v>9.0115384615384602E-6</v>
      </c>
      <c r="U2657" s="99">
        <v>3.6215384615384602E-6</v>
      </c>
      <c r="V2657" s="99">
        <v>1.86576923076923E-6</v>
      </c>
      <c r="W2657" s="99">
        <v>1.41307692307692E-6</v>
      </c>
      <c r="X2657" s="99">
        <v>6.3461538461538504E-7</v>
      </c>
      <c r="Y2657" s="99">
        <v>1.61615384615385E-8</v>
      </c>
      <c r="Z2657" s="99">
        <v>1.18884615384615E-8</v>
      </c>
      <c r="AA2657" s="99">
        <v>2.4623076923076902E-9</v>
      </c>
      <c r="AB2657" s="99">
        <v>8.0384615384615398E-10</v>
      </c>
      <c r="AC2657" s="99">
        <v>2.7119230769230798E-10</v>
      </c>
    </row>
    <row r="2658" spans="1:29" s="98" customFormat="1" x14ac:dyDescent="0.25">
      <c r="A2658" s="98" t="s">
        <v>51</v>
      </c>
      <c r="B2658" s="98" t="s">
        <v>238</v>
      </c>
      <c r="C2658" s="98" t="s">
        <v>302</v>
      </c>
      <c r="D2658" s="98">
        <v>2017</v>
      </c>
      <c r="E2658" s="98">
        <v>2016</v>
      </c>
      <c r="F2658" s="98" t="s">
        <v>272</v>
      </c>
      <c r="G2658" s="98" t="s">
        <v>278</v>
      </c>
      <c r="H2658" s="98" t="s">
        <v>275</v>
      </c>
      <c r="I2658" s="99">
        <f t="shared" si="104"/>
        <v>5.7707207802422493E-2</v>
      </c>
      <c r="J2658" s="99">
        <f t="shared" si="104"/>
        <v>2.8939222903885481E-2</v>
      </c>
      <c r="K2658" s="99">
        <f t="shared" si="104"/>
        <v>1.606212490168319E-2</v>
      </c>
      <c r="L2658" s="99">
        <f t="shared" si="104"/>
        <v>1.1661308164228425E-2</v>
      </c>
      <c r="M2658" s="99">
        <f t="shared" si="104"/>
        <v>5.37687336794086E-3</v>
      </c>
      <c r="N2658" s="99">
        <f t="shared" si="103"/>
        <v>1.8664942582979387E-4</v>
      </c>
      <c r="O2658" s="99">
        <f t="shared" si="103"/>
        <v>1.0205785118766708E-4</v>
      </c>
      <c r="P2658" s="99">
        <f t="shared" si="103"/>
        <v>2.1575988673902783E-5</v>
      </c>
      <c r="Q2658" s="99">
        <f t="shared" si="103"/>
        <v>6.7981488123328431E-6</v>
      </c>
      <c r="R2658" s="99">
        <f t="shared" si="103"/>
        <v>2.123351266320593E-6</v>
      </c>
      <c r="S2658" s="101"/>
      <c r="T2658" s="99">
        <v>1.42576923076923E-5</v>
      </c>
      <c r="U2658" s="99">
        <v>7.1500000000000002E-6</v>
      </c>
      <c r="V2658" s="99">
        <v>3.96846153846154E-6</v>
      </c>
      <c r="W2658" s="99">
        <v>2.8811538461538501E-6</v>
      </c>
      <c r="X2658" s="99">
        <v>1.3284615384615401E-6</v>
      </c>
      <c r="Y2658" s="99">
        <v>4.61153846153846E-8</v>
      </c>
      <c r="Z2658" s="99">
        <v>2.5215384615384601E-8</v>
      </c>
      <c r="AA2658" s="99">
        <v>5.3307692307692303E-9</v>
      </c>
      <c r="AB2658" s="99">
        <v>1.6796153846153801E-9</v>
      </c>
      <c r="AC2658" s="99">
        <v>5.2461538461538501E-10</v>
      </c>
    </row>
    <row r="2659" spans="1:29" s="98" customFormat="1" x14ac:dyDescent="0.25">
      <c r="A2659" s="98" t="s">
        <v>51</v>
      </c>
      <c r="B2659" s="98" t="s">
        <v>238</v>
      </c>
      <c r="C2659" s="98" t="s">
        <v>302</v>
      </c>
      <c r="D2659" s="98">
        <v>2017</v>
      </c>
      <c r="E2659" s="98">
        <v>2016</v>
      </c>
      <c r="F2659" s="98" t="s">
        <v>272</v>
      </c>
      <c r="G2659" s="98" t="s">
        <v>278</v>
      </c>
      <c r="H2659" s="98" t="s">
        <v>276</v>
      </c>
      <c r="I2659" s="99">
        <f t="shared" si="104"/>
        <v>9.2810998898851527E-2</v>
      </c>
      <c r="J2659" s="99">
        <f t="shared" si="104"/>
        <v>5.4453685700802459E-2</v>
      </c>
      <c r="K2659" s="99">
        <f t="shared" si="104"/>
        <v>3.356264904829321E-2</v>
      </c>
      <c r="L2659" s="99">
        <f t="shared" si="104"/>
        <v>2.2260940695296525E-2</v>
      </c>
      <c r="M2659" s="99">
        <f t="shared" si="104"/>
        <v>1.0359899323580288E-2</v>
      </c>
      <c r="N2659" s="99">
        <f t="shared" si="103"/>
        <v>1.253462199150544E-3</v>
      </c>
      <c r="O2659" s="99">
        <f t="shared" si="103"/>
        <v>2.0206084631115294E-4</v>
      </c>
      <c r="P2659" s="99">
        <f t="shared" si="103"/>
        <v>4.2295787321063394E-5</v>
      </c>
      <c r="Q2659" s="99">
        <f t="shared" si="103"/>
        <v>1.3236697813434028E-5</v>
      </c>
      <c r="R2659" s="99">
        <f t="shared" si="103"/>
        <v>4.2295787321063395E-6</v>
      </c>
      <c r="S2659" s="101"/>
      <c r="T2659" s="99">
        <v>2.2930769230769199E-5</v>
      </c>
      <c r="U2659" s="99">
        <v>1.34538461538462E-5</v>
      </c>
      <c r="V2659" s="99">
        <v>8.2923076923076895E-6</v>
      </c>
      <c r="W2659" s="99">
        <v>5.4999999999999999E-6</v>
      </c>
      <c r="X2659" s="99">
        <v>2.5596153846153799E-6</v>
      </c>
      <c r="Y2659" s="99">
        <v>3.09692307692308E-7</v>
      </c>
      <c r="Z2659" s="99">
        <v>4.9923076923076899E-8</v>
      </c>
      <c r="AA2659" s="99">
        <v>1.0449999999999999E-8</v>
      </c>
      <c r="AB2659" s="99">
        <v>3.27038461538462E-9</v>
      </c>
      <c r="AC2659" s="99">
        <v>1.045E-9</v>
      </c>
    </row>
    <row r="2660" spans="1:29" s="98" customFormat="1" x14ac:dyDescent="0.25">
      <c r="A2660" s="98" t="s">
        <v>51</v>
      </c>
      <c r="B2660" s="98" t="s">
        <v>238</v>
      </c>
      <c r="C2660" s="98" t="s">
        <v>302</v>
      </c>
      <c r="D2660" s="98">
        <v>2017</v>
      </c>
      <c r="E2660" s="98">
        <v>2016</v>
      </c>
      <c r="F2660" s="98" t="s">
        <v>279</v>
      </c>
      <c r="G2660" s="98" t="s">
        <v>273</v>
      </c>
      <c r="H2660" s="98" t="s">
        <v>274</v>
      </c>
      <c r="I2660" s="99">
        <f t="shared" si="104"/>
        <v>0</v>
      </c>
      <c r="J2660" s="99">
        <f t="shared" si="104"/>
        <v>0</v>
      </c>
      <c r="K2660" s="99">
        <f t="shared" si="104"/>
        <v>0</v>
      </c>
      <c r="L2660" s="99">
        <f t="shared" si="104"/>
        <v>0</v>
      </c>
      <c r="M2660" s="99">
        <f t="shared" si="104"/>
        <v>0</v>
      </c>
      <c r="N2660" s="99">
        <f t="shared" si="103"/>
        <v>0</v>
      </c>
      <c r="O2660" s="99">
        <f t="shared" si="103"/>
        <v>0</v>
      </c>
      <c r="P2660" s="99">
        <f t="shared" si="103"/>
        <v>0</v>
      </c>
      <c r="Q2660" s="99">
        <f t="shared" si="103"/>
        <v>0</v>
      </c>
      <c r="R2660" s="99">
        <f t="shared" si="103"/>
        <v>0</v>
      </c>
      <c r="S2660" s="101"/>
      <c r="T2660" s="99">
        <v>0</v>
      </c>
      <c r="U2660" s="99">
        <v>0</v>
      </c>
      <c r="V2660" s="99">
        <v>0</v>
      </c>
      <c r="W2660" s="99">
        <v>0</v>
      </c>
      <c r="X2660" s="99">
        <v>0</v>
      </c>
      <c r="Y2660" s="99">
        <v>0</v>
      </c>
      <c r="Z2660" s="99">
        <v>0</v>
      </c>
      <c r="AA2660" s="99">
        <v>0</v>
      </c>
      <c r="AB2660" s="99">
        <v>0</v>
      </c>
      <c r="AC2660" s="99">
        <v>0</v>
      </c>
    </row>
    <row r="2661" spans="1:29" s="98" customFormat="1" x14ac:dyDescent="0.25">
      <c r="A2661" s="98" t="s">
        <v>51</v>
      </c>
      <c r="B2661" s="98" t="s">
        <v>238</v>
      </c>
      <c r="C2661" s="98" t="s">
        <v>302</v>
      </c>
      <c r="D2661" s="98">
        <v>2017</v>
      </c>
      <c r="E2661" s="98">
        <v>2016</v>
      </c>
      <c r="F2661" s="98" t="s">
        <v>279</v>
      </c>
      <c r="G2661" s="98" t="s">
        <v>273</v>
      </c>
      <c r="H2661" s="98" t="s">
        <v>275</v>
      </c>
      <c r="I2661" s="99">
        <f t="shared" si="104"/>
        <v>2.3434699386503069E-4</v>
      </c>
      <c r="J2661" s="99">
        <f t="shared" si="104"/>
        <v>0</v>
      </c>
      <c r="K2661" s="99">
        <f t="shared" si="104"/>
        <v>0</v>
      </c>
      <c r="L2661" s="99">
        <f t="shared" si="104"/>
        <v>0</v>
      </c>
      <c r="M2661" s="99">
        <f t="shared" si="104"/>
        <v>0</v>
      </c>
      <c r="N2661" s="99">
        <f t="shared" si="103"/>
        <v>0</v>
      </c>
      <c r="O2661" s="99">
        <f t="shared" si="103"/>
        <v>0</v>
      </c>
      <c r="P2661" s="99">
        <f t="shared" si="103"/>
        <v>0</v>
      </c>
      <c r="Q2661" s="99">
        <f t="shared" si="103"/>
        <v>0</v>
      </c>
      <c r="R2661" s="99">
        <f t="shared" si="103"/>
        <v>0</v>
      </c>
      <c r="S2661" s="101"/>
      <c r="T2661" s="99">
        <v>5.7900000000000002E-8</v>
      </c>
      <c r="U2661" s="99">
        <v>0</v>
      </c>
      <c r="V2661" s="99">
        <v>0</v>
      </c>
      <c r="W2661" s="99">
        <v>0</v>
      </c>
      <c r="X2661" s="99">
        <v>0</v>
      </c>
      <c r="Y2661" s="99">
        <v>0</v>
      </c>
      <c r="Z2661" s="99">
        <v>0</v>
      </c>
      <c r="AA2661" s="99">
        <v>0</v>
      </c>
      <c r="AB2661" s="99">
        <v>0</v>
      </c>
      <c r="AC2661" s="99">
        <v>0</v>
      </c>
    </row>
    <row r="2662" spans="1:29" s="98" customFormat="1" x14ac:dyDescent="0.25">
      <c r="A2662" s="98" t="s">
        <v>51</v>
      </c>
      <c r="B2662" s="98" t="s">
        <v>238</v>
      </c>
      <c r="C2662" s="98" t="s">
        <v>302</v>
      </c>
      <c r="D2662" s="98">
        <v>2017</v>
      </c>
      <c r="E2662" s="98">
        <v>2016</v>
      </c>
      <c r="F2662" s="98" t="s">
        <v>279</v>
      </c>
      <c r="G2662" s="98" t="s">
        <v>273</v>
      </c>
      <c r="H2662" s="98" t="s">
        <v>276</v>
      </c>
      <c r="I2662" s="99">
        <f t="shared" si="104"/>
        <v>0.63140122699386503</v>
      </c>
      <c r="J2662" s="99">
        <f t="shared" si="104"/>
        <v>0.3614367280163599</v>
      </c>
      <c r="K2662" s="99">
        <f t="shared" si="104"/>
        <v>0.22422838445807772</v>
      </c>
      <c r="L2662" s="99">
        <f t="shared" si="104"/>
        <v>0.15016016359918202</v>
      </c>
      <c r="M2662" s="99">
        <f t="shared" si="104"/>
        <v>7.3258732106339472E-2</v>
      </c>
      <c r="N2662" s="99">
        <f t="shared" si="103"/>
        <v>4.0879182004089987E-3</v>
      </c>
      <c r="O2662" s="99">
        <f t="shared" si="103"/>
        <v>1.5461235173824131E-3</v>
      </c>
      <c r="P2662" s="99">
        <f t="shared" si="103"/>
        <v>3.2946192229038861E-4</v>
      </c>
      <c r="Q2662" s="99">
        <f t="shared" si="103"/>
        <v>1.044240490797546E-4</v>
      </c>
      <c r="R2662" s="99">
        <f t="shared" si="103"/>
        <v>3.3269987730061352E-5</v>
      </c>
      <c r="S2662" s="101"/>
      <c r="T2662" s="99">
        <v>1.56E-4</v>
      </c>
      <c r="U2662" s="99">
        <v>8.9300000000000002E-5</v>
      </c>
      <c r="V2662" s="99">
        <v>5.5399999999999998E-5</v>
      </c>
      <c r="W2662" s="99">
        <v>3.7100000000000001E-5</v>
      </c>
      <c r="X2662" s="99">
        <v>1.8099999999999999E-5</v>
      </c>
      <c r="Y2662" s="99">
        <v>1.0100000000000001E-6</v>
      </c>
      <c r="Z2662" s="99">
        <v>3.8200000000000001E-7</v>
      </c>
      <c r="AA2662" s="99">
        <v>8.1400000000000001E-8</v>
      </c>
      <c r="AB2662" s="99">
        <v>2.5799999999999999E-8</v>
      </c>
      <c r="AC2662" s="99">
        <v>8.2200000000000002E-9</v>
      </c>
    </row>
    <row r="2663" spans="1:29" s="98" customFormat="1" x14ac:dyDescent="0.25">
      <c r="A2663" s="98" t="s">
        <v>51</v>
      </c>
      <c r="B2663" s="98" t="s">
        <v>238</v>
      </c>
      <c r="C2663" s="98" t="s">
        <v>302</v>
      </c>
      <c r="D2663" s="98">
        <v>2017</v>
      </c>
      <c r="E2663" s="98">
        <v>2016</v>
      </c>
      <c r="F2663" s="98" t="s">
        <v>279</v>
      </c>
      <c r="G2663" s="98" t="s">
        <v>277</v>
      </c>
      <c r="H2663" s="98" t="s">
        <v>274</v>
      </c>
      <c r="I2663" s="99">
        <f t="shared" si="104"/>
        <v>8.6210552147239258E-2</v>
      </c>
      <c r="J2663" s="99">
        <f t="shared" si="104"/>
        <v>3.4646118609406952E-2</v>
      </c>
      <c r="K2663" s="99">
        <f t="shared" si="104"/>
        <v>1.7849226993865031E-2</v>
      </c>
      <c r="L2663" s="99">
        <f t="shared" si="104"/>
        <v>1.3518462167689161E-2</v>
      </c>
      <c r="M2663" s="99">
        <f t="shared" si="104"/>
        <v>6.07116564417178E-3</v>
      </c>
      <c r="N2663" s="99">
        <f t="shared" si="103"/>
        <v>1.5380286298568509E-4</v>
      </c>
      <c r="O2663" s="99">
        <f t="shared" si="103"/>
        <v>1.1292368098159509E-4</v>
      </c>
      <c r="P2663" s="99">
        <f t="shared" si="103"/>
        <v>2.3394224948875255E-5</v>
      </c>
      <c r="Q2663" s="99">
        <f t="shared" si="103"/>
        <v>7.6091942740286307E-6</v>
      </c>
      <c r="R2663" s="99">
        <f t="shared" si="103"/>
        <v>2.5701267893660532E-6</v>
      </c>
      <c r="S2663" s="101"/>
      <c r="T2663" s="99">
        <v>2.1299999999999999E-5</v>
      </c>
      <c r="U2663" s="99">
        <v>8.5599999999999994E-6</v>
      </c>
      <c r="V2663" s="99">
        <v>4.4100000000000001E-6</v>
      </c>
      <c r="W2663" s="99">
        <v>3.3400000000000002E-6</v>
      </c>
      <c r="X2663" s="99">
        <v>1.5E-6</v>
      </c>
      <c r="Y2663" s="99">
        <v>3.8000000000000003E-8</v>
      </c>
      <c r="Z2663" s="99">
        <v>2.7899999999999998E-8</v>
      </c>
      <c r="AA2663" s="99">
        <v>5.7800000000000003E-9</v>
      </c>
      <c r="AB2663" s="99">
        <v>1.8800000000000001E-9</v>
      </c>
      <c r="AC2663" s="99">
        <v>6.3499999999999998E-10</v>
      </c>
    </row>
    <row r="2664" spans="1:29" s="98" customFormat="1" x14ac:dyDescent="0.25">
      <c r="A2664" s="98" t="s">
        <v>51</v>
      </c>
      <c r="B2664" s="98" t="s">
        <v>238</v>
      </c>
      <c r="C2664" s="98" t="s">
        <v>302</v>
      </c>
      <c r="D2664" s="98">
        <v>2017</v>
      </c>
      <c r="E2664" s="98">
        <v>2016</v>
      </c>
      <c r="F2664" s="98" t="s">
        <v>279</v>
      </c>
      <c r="G2664" s="98" t="s">
        <v>277</v>
      </c>
      <c r="H2664" s="98" t="s">
        <v>275</v>
      </c>
      <c r="I2664" s="99">
        <f t="shared" si="104"/>
        <v>0.13639885480572597</v>
      </c>
      <c r="J2664" s="99">
        <f t="shared" si="104"/>
        <v>6.8401799591002052E-2</v>
      </c>
      <c r="K2664" s="99">
        <f t="shared" si="104"/>
        <v>3.7965022494887528E-2</v>
      </c>
      <c r="L2664" s="99">
        <f t="shared" si="104"/>
        <v>2.7563092024539878E-2</v>
      </c>
      <c r="M2664" s="99">
        <f t="shared" si="104"/>
        <v>1.2708973415132926E-2</v>
      </c>
      <c r="N2664" s="99">
        <f t="shared" si="103"/>
        <v>4.3712392638036812E-4</v>
      </c>
      <c r="O2664" s="99">
        <f t="shared" si="103"/>
        <v>2.4001341513292434E-4</v>
      </c>
      <c r="P2664" s="99">
        <f t="shared" si="103"/>
        <v>5.0593047034764831E-5</v>
      </c>
      <c r="Q2664" s="99">
        <f t="shared" si="103"/>
        <v>1.5946928425357874E-5</v>
      </c>
      <c r="R2664" s="99">
        <f t="shared" si="103"/>
        <v>4.9783558282208595E-6</v>
      </c>
      <c r="S2664" s="101"/>
      <c r="T2664" s="99">
        <v>3.3699999999999999E-5</v>
      </c>
      <c r="U2664" s="99">
        <v>1.6900000000000001E-5</v>
      </c>
      <c r="V2664" s="99">
        <v>9.38E-6</v>
      </c>
      <c r="W2664" s="99">
        <v>6.81E-6</v>
      </c>
      <c r="X2664" s="99">
        <v>3.14E-6</v>
      </c>
      <c r="Y2664" s="99">
        <v>1.08E-7</v>
      </c>
      <c r="Z2664" s="99">
        <v>5.9300000000000002E-8</v>
      </c>
      <c r="AA2664" s="99">
        <v>1.2499999999999999E-8</v>
      </c>
      <c r="AB2664" s="99">
        <v>3.94E-9</v>
      </c>
      <c r="AC2664" s="99">
        <v>1.2300000000000001E-9</v>
      </c>
    </row>
    <row r="2665" spans="1:29" s="98" customFormat="1" x14ac:dyDescent="0.25">
      <c r="A2665" s="98" t="s">
        <v>51</v>
      </c>
      <c r="B2665" s="98" t="s">
        <v>238</v>
      </c>
      <c r="C2665" s="98" t="s">
        <v>302</v>
      </c>
      <c r="D2665" s="98">
        <v>2017</v>
      </c>
      <c r="E2665" s="98">
        <v>2016</v>
      </c>
      <c r="F2665" s="98" t="s">
        <v>279</v>
      </c>
      <c r="G2665" s="98" t="s">
        <v>277</v>
      </c>
      <c r="H2665" s="98" t="s">
        <v>276</v>
      </c>
      <c r="I2665" s="99">
        <f t="shared" si="104"/>
        <v>0.2193714519427403</v>
      </c>
      <c r="J2665" s="99">
        <f t="shared" si="104"/>
        <v>0.12870871165644171</v>
      </c>
      <c r="K2665" s="99">
        <f t="shared" si="104"/>
        <v>7.9329897750511247E-2</v>
      </c>
      <c r="L2665" s="99">
        <f t="shared" si="104"/>
        <v>5.2616768916155417E-2</v>
      </c>
      <c r="M2665" s="99">
        <f t="shared" si="104"/>
        <v>2.4487034764826176E-2</v>
      </c>
      <c r="N2665" s="99">
        <f t="shared" si="103"/>
        <v>2.9586813905930474E-3</v>
      </c>
      <c r="O2665" s="99">
        <f t="shared" si="103"/>
        <v>4.7355092024539875E-4</v>
      </c>
      <c r="P2665" s="99">
        <f t="shared" si="103"/>
        <v>9.9162372188139056E-5</v>
      </c>
      <c r="Q2665" s="99">
        <f t="shared" si="103"/>
        <v>3.1043893660531698E-5</v>
      </c>
      <c r="R2665" s="99">
        <f t="shared" si="103"/>
        <v>9.8757627811860939E-6</v>
      </c>
      <c r="S2665" s="101"/>
      <c r="T2665" s="99">
        <v>5.4200000000000003E-5</v>
      </c>
      <c r="U2665" s="99">
        <v>3.18E-5</v>
      </c>
      <c r="V2665" s="99">
        <v>1.9599999999999999E-5</v>
      </c>
      <c r="W2665" s="99">
        <v>1.2999999999999999E-5</v>
      </c>
      <c r="X2665" s="99">
        <v>6.0499999999999997E-6</v>
      </c>
      <c r="Y2665" s="99">
        <v>7.3099999999999997E-7</v>
      </c>
      <c r="Z2665" s="99">
        <v>1.17E-7</v>
      </c>
      <c r="AA2665" s="99">
        <v>2.4500000000000001E-8</v>
      </c>
      <c r="AB2665" s="99">
        <v>7.6700000000000002E-9</v>
      </c>
      <c r="AC2665" s="99">
        <v>2.4399999999999998E-9</v>
      </c>
    </row>
    <row r="2666" spans="1:29" s="98" customFormat="1" x14ac:dyDescent="0.25">
      <c r="A2666" s="98" t="s">
        <v>51</v>
      </c>
      <c r="B2666" s="98" t="s">
        <v>238</v>
      </c>
      <c r="C2666" s="98" t="s">
        <v>302</v>
      </c>
      <c r="D2666" s="98">
        <v>2017</v>
      </c>
      <c r="E2666" s="98">
        <v>2016</v>
      </c>
      <c r="F2666" s="98" t="s">
        <v>279</v>
      </c>
      <c r="G2666" s="98" t="s">
        <v>278</v>
      </c>
      <c r="H2666" s="98" t="s">
        <v>274</v>
      </c>
      <c r="I2666" s="99">
        <f t="shared" si="104"/>
        <v>3.6473695139216611E-2</v>
      </c>
      <c r="J2666" s="99">
        <f t="shared" si="104"/>
        <v>1.4657973257826012E-2</v>
      </c>
      <c r="K2666" s="99">
        <f t="shared" si="104"/>
        <v>7.5515960358659715E-3</v>
      </c>
      <c r="L2666" s="99">
        <f t="shared" si="104"/>
        <v>5.71934937863771E-3</v>
      </c>
      <c r="M2666" s="99">
        <f t="shared" si="104"/>
        <v>2.5685700802265238E-3</v>
      </c>
      <c r="N2666" s="99">
        <f t="shared" si="103"/>
        <v>6.507044203240532E-5</v>
      </c>
      <c r="O2666" s="99">
        <f t="shared" si="103"/>
        <v>4.7775403492213493E-5</v>
      </c>
      <c r="P2666" s="99">
        <f t="shared" si="103"/>
        <v>9.8975567091395507E-6</v>
      </c>
      <c r="Q2666" s="99">
        <f t="shared" si="103"/>
        <v>3.2192745005505728E-6</v>
      </c>
      <c r="R2666" s="99">
        <f t="shared" si="103"/>
        <v>1.0873613339625604E-6</v>
      </c>
      <c r="S2666" s="101"/>
      <c r="T2666" s="99">
        <v>9.0115384615384602E-6</v>
      </c>
      <c r="U2666" s="99">
        <v>3.6215384615384602E-6</v>
      </c>
      <c r="V2666" s="99">
        <v>1.86576923076923E-6</v>
      </c>
      <c r="W2666" s="99">
        <v>1.41307692307692E-6</v>
      </c>
      <c r="X2666" s="99">
        <v>6.3461538461538504E-7</v>
      </c>
      <c r="Y2666" s="99">
        <v>1.6076923076923099E-8</v>
      </c>
      <c r="Z2666" s="99">
        <v>1.18038461538462E-8</v>
      </c>
      <c r="AA2666" s="99">
        <v>2.44538461538462E-9</v>
      </c>
      <c r="AB2666" s="99">
        <v>7.9538461538461498E-10</v>
      </c>
      <c r="AC2666" s="99">
        <v>2.6865384615384599E-10</v>
      </c>
    </row>
    <row r="2667" spans="1:29" s="98" customFormat="1" x14ac:dyDescent="0.25">
      <c r="A2667" s="98" t="s">
        <v>51</v>
      </c>
      <c r="B2667" s="98" t="s">
        <v>238</v>
      </c>
      <c r="C2667" s="98" t="s">
        <v>302</v>
      </c>
      <c r="D2667" s="98">
        <v>2017</v>
      </c>
      <c r="E2667" s="98">
        <v>2016</v>
      </c>
      <c r="F2667" s="98" t="s">
        <v>279</v>
      </c>
      <c r="G2667" s="98" t="s">
        <v>278</v>
      </c>
      <c r="H2667" s="98" t="s">
        <v>275</v>
      </c>
      <c r="I2667" s="99">
        <f t="shared" si="104"/>
        <v>5.7707207802422493E-2</v>
      </c>
      <c r="J2667" s="99">
        <f t="shared" si="104"/>
        <v>2.8939222903885481E-2</v>
      </c>
      <c r="K2667" s="99">
        <f t="shared" si="104"/>
        <v>1.606212490168319E-2</v>
      </c>
      <c r="L2667" s="99">
        <f t="shared" si="104"/>
        <v>1.1661308164228425E-2</v>
      </c>
      <c r="M2667" s="99">
        <f t="shared" si="104"/>
        <v>5.37687336794086E-3</v>
      </c>
      <c r="N2667" s="99">
        <f t="shared" si="103"/>
        <v>1.8493704577630962E-4</v>
      </c>
      <c r="O2667" s="99">
        <f t="shared" si="103"/>
        <v>1.0154413717162168E-4</v>
      </c>
      <c r="P2667" s="99">
        <f t="shared" si="103"/>
        <v>2.1404750668554356E-5</v>
      </c>
      <c r="Q2667" s="99">
        <f t="shared" si="103"/>
        <v>6.7467774107283428E-6</v>
      </c>
      <c r="R2667" s="99">
        <f t="shared" si="103"/>
        <v>2.1062274657857466E-6</v>
      </c>
      <c r="S2667" s="101"/>
      <c r="T2667" s="99">
        <v>1.42576923076923E-5</v>
      </c>
      <c r="U2667" s="99">
        <v>7.1500000000000002E-6</v>
      </c>
      <c r="V2667" s="99">
        <v>3.96846153846154E-6</v>
      </c>
      <c r="W2667" s="99">
        <v>2.8811538461538501E-6</v>
      </c>
      <c r="X2667" s="99">
        <v>1.3284615384615401E-6</v>
      </c>
      <c r="Y2667" s="99">
        <v>4.56923076923077E-8</v>
      </c>
      <c r="Z2667" s="99">
        <v>2.5088461538461499E-8</v>
      </c>
      <c r="AA2667" s="99">
        <v>5.28846153846154E-9</v>
      </c>
      <c r="AB2667" s="99">
        <v>1.66692307692308E-9</v>
      </c>
      <c r="AC2667" s="99">
        <v>5.20384615384615E-10</v>
      </c>
    </row>
    <row r="2668" spans="1:29" s="98" customFormat="1" x14ac:dyDescent="0.25">
      <c r="A2668" s="98" t="s">
        <v>51</v>
      </c>
      <c r="B2668" s="98" t="s">
        <v>238</v>
      </c>
      <c r="C2668" s="98" t="s">
        <v>302</v>
      </c>
      <c r="D2668" s="98">
        <v>2017</v>
      </c>
      <c r="E2668" s="98">
        <v>2016</v>
      </c>
      <c r="F2668" s="98" t="s">
        <v>279</v>
      </c>
      <c r="G2668" s="98" t="s">
        <v>278</v>
      </c>
      <c r="H2668" s="98" t="s">
        <v>276</v>
      </c>
      <c r="I2668" s="99">
        <f t="shared" si="104"/>
        <v>9.2810998898851527E-2</v>
      </c>
      <c r="J2668" s="99">
        <f t="shared" si="104"/>
        <v>5.4453685700802459E-2</v>
      </c>
      <c r="K2668" s="99">
        <f t="shared" si="104"/>
        <v>3.356264904829321E-2</v>
      </c>
      <c r="L2668" s="99">
        <f t="shared" si="104"/>
        <v>2.2260940695296525E-2</v>
      </c>
      <c r="M2668" s="99">
        <f t="shared" si="104"/>
        <v>1.0359899323580288E-2</v>
      </c>
      <c r="N2668" s="99">
        <f t="shared" si="103"/>
        <v>1.2517498190970592E-3</v>
      </c>
      <c r="O2668" s="99">
        <f t="shared" si="103"/>
        <v>2.0034846625766872E-4</v>
      </c>
      <c r="P2668" s="99">
        <f t="shared" si="103"/>
        <v>4.1953311310366465E-5</v>
      </c>
      <c r="Q2668" s="99">
        <f t="shared" si="103"/>
        <v>1.3133955010224948E-5</v>
      </c>
      <c r="R2668" s="99">
        <f t="shared" si="103"/>
        <v>4.1782073305017995E-6</v>
      </c>
      <c r="S2668" s="101"/>
      <c r="T2668" s="99">
        <v>2.2930769230769199E-5</v>
      </c>
      <c r="U2668" s="99">
        <v>1.34538461538462E-5</v>
      </c>
      <c r="V2668" s="99">
        <v>8.2923076923076895E-6</v>
      </c>
      <c r="W2668" s="99">
        <v>5.4999999999999999E-6</v>
      </c>
      <c r="X2668" s="99">
        <v>2.5596153846153799E-6</v>
      </c>
      <c r="Y2668" s="99">
        <v>3.0926923076923099E-7</v>
      </c>
      <c r="Z2668" s="99">
        <v>4.95E-8</v>
      </c>
      <c r="AA2668" s="99">
        <v>1.0365384615384601E-8</v>
      </c>
      <c r="AB2668" s="99">
        <v>3.2449999999999999E-9</v>
      </c>
      <c r="AC2668" s="99">
        <v>1.03230769230769E-9</v>
      </c>
    </row>
    <row r="2669" spans="1:29" s="98" customFormat="1" x14ac:dyDescent="0.25">
      <c r="A2669" s="98" t="s">
        <v>51</v>
      </c>
      <c r="B2669" s="98" t="s">
        <v>238</v>
      </c>
      <c r="C2669" s="98" t="s">
        <v>302</v>
      </c>
      <c r="D2669" s="98">
        <v>2017</v>
      </c>
      <c r="E2669" s="98">
        <v>2016</v>
      </c>
      <c r="F2669" s="98" t="s">
        <v>280</v>
      </c>
      <c r="G2669" s="98" t="s">
        <v>273</v>
      </c>
      <c r="H2669" s="98" t="s">
        <v>274</v>
      </c>
      <c r="I2669" s="99">
        <f t="shared" si="104"/>
        <v>0</v>
      </c>
      <c r="J2669" s="99">
        <f t="shared" si="104"/>
        <v>0</v>
      </c>
      <c r="K2669" s="99">
        <f t="shared" si="104"/>
        <v>0</v>
      </c>
      <c r="L2669" s="99">
        <f t="shared" si="104"/>
        <v>0</v>
      </c>
      <c r="M2669" s="99">
        <f t="shared" si="104"/>
        <v>0</v>
      </c>
      <c r="N2669" s="99">
        <f t="shared" si="103"/>
        <v>0</v>
      </c>
      <c r="O2669" s="99">
        <f t="shared" si="103"/>
        <v>0</v>
      </c>
      <c r="P2669" s="99">
        <f t="shared" si="103"/>
        <v>0</v>
      </c>
      <c r="Q2669" s="99">
        <f t="shared" si="103"/>
        <v>0</v>
      </c>
      <c r="R2669" s="99">
        <f t="shared" si="103"/>
        <v>0</v>
      </c>
      <c r="S2669" s="101"/>
      <c r="T2669" s="99">
        <v>0</v>
      </c>
      <c r="U2669" s="99">
        <v>0</v>
      </c>
      <c r="V2669" s="99">
        <v>0</v>
      </c>
      <c r="W2669" s="99">
        <v>0</v>
      </c>
      <c r="X2669" s="99">
        <v>0</v>
      </c>
      <c r="Y2669" s="99">
        <v>0</v>
      </c>
      <c r="Z2669" s="99">
        <v>0</v>
      </c>
      <c r="AA2669" s="99">
        <v>0</v>
      </c>
      <c r="AB2669" s="99">
        <v>0</v>
      </c>
      <c r="AC2669" s="99">
        <v>0</v>
      </c>
    </row>
    <row r="2670" spans="1:29" s="98" customFormat="1" x14ac:dyDescent="0.25">
      <c r="A2670" s="98" t="s">
        <v>51</v>
      </c>
      <c r="B2670" s="98" t="s">
        <v>238</v>
      </c>
      <c r="C2670" s="98" t="s">
        <v>302</v>
      </c>
      <c r="D2670" s="98">
        <v>2017</v>
      </c>
      <c r="E2670" s="98">
        <v>2016</v>
      </c>
      <c r="F2670" s="98" t="s">
        <v>280</v>
      </c>
      <c r="G2670" s="98" t="s">
        <v>273</v>
      </c>
      <c r="H2670" s="98" t="s">
        <v>275</v>
      </c>
      <c r="I2670" s="99">
        <f t="shared" si="104"/>
        <v>1.3923206543967281E-15</v>
      </c>
      <c r="J2670" s="99">
        <f t="shared" si="104"/>
        <v>3.1812907975460121E-9</v>
      </c>
      <c r="K2670" s="99">
        <f t="shared" si="104"/>
        <v>3.5819877300613498E-8</v>
      </c>
      <c r="L2670" s="99">
        <f t="shared" si="104"/>
        <v>1.4044629856850716E-7</v>
      </c>
      <c r="M2670" s="99">
        <f t="shared" si="104"/>
        <v>4.1283926380368096E-7</v>
      </c>
      <c r="N2670" s="99">
        <f t="shared" si="103"/>
        <v>9.3091206543967287E-8</v>
      </c>
      <c r="O2670" s="99">
        <f t="shared" si="103"/>
        <v>5.5045235173824131E-8</v>
      </c>
      <c r="P2670" s="99">
        <f t="shared" si="103"/>
        <v>1.6634993865030678E-8</v>
      </c>
      <c r="Q2670" s="99">
        <f t="shared" si="103"/>
        <v>7.1639754601226998E-9</v>
      </c>
      <c r="R2670" s="99">
        <f t="shared" si="103"/>
        <v>3.262239672801636E-9</v>
      </c>
      <c r="S2670" s="101"/>
      <c r="T2670" s="99">
        <v>3.4400000000000001E-19</v>
      </c>
      <c r="U2670" s="99">
        <v>7.8599999999999998E-13</v>
      </c>
      <c r="V2670" s="99">
        <v>8.8500000000000005E-12</v>
      </c>
      <c r="W2670" s="99">
        <v>3.47E-11</v>
      </c>
      <c r="X2670" s="99">
        <v>1.02E-10</v>
      </c>
      <c r="Y2670" s="99">
        <v>2.3000000000000001E-11</v>
      </c>
      <c r="Z2670" s="99">
        <v>1.36E-11</v>
      </c>
      <c r="AA2670" s="99">
        <v>4.1100000000000001E-12</v>
      </c>
      <c r="AB2670" s="99">
        <v>1.7699999999999999E-12</v>
      </c>
      <c r="AC2670" s="99">
        <v>8.06E-13</v>
      </c>
    </row>
    <row r="2671" spans="1:29" s="98" customFormat="1" x14ac:dyDescent="0.25">
      <c r="A2671" s="98" t="s">
        <v>51</v>
      </c>
      <c r="B2671" s="98" t="s">
        <v>238</v>
      </c>
      <c r="C2671" s="98" t="s">
        <v>302</v>
      </c>
      <c r="D2671" s="98">
        <v>2017</v>
      </c>
      <c r="E2671" s="98">
        <v>2016</v>
      </c>
      <c r="F2671" s="98" t="s">
        <v>280</v>
      </c>
      <c r="G2671" s="98" t="s">
        <v>273</v>
      </c>
      <c r="H2671" s="98" t="s">
        <v>276</v>
      </c>
      <c r="I2671" s="99">
        <f t="shared" si="104"/>
        <v>2.0358642126789365E-11</v>
      </c>
      <c r="J2671" s="99">
        <f t="shared" si="104"/>
        <v>5.7473701431492843E-7</v>
      </c>
      <c r="K2671" s="99">
        <f t="shared" si="104"/>
        <v>7.1235010224948876E-6</v>
      </c>
      <c r="L2671" s="99">
        <f t="shared" si="104"/>
        <v>1.586597955010225E-5</v>
      </c>
      <c r="M2671" s="99">
        <f t="shared" si="104"/>
        <v>3.7357905930470352E-5</v>
      </c>
      <c r="N2671" s="99">
        <f t="shared" si="103"/>
        <v>1.1494740286298569E-5</v>
      </c>
      <c r="O2671" s="99">
        <f t="shared" si="103"/>
        <v>6.4759100204498978E-6</v>
      </c>
      <c r="P2671" s="99">
        <f t="shared" si="103"/>
        <v>2.1006233128834356E-6</v>
      </c>
      <c r="Q2671" s="99">
        <f t="shared" si="103"/>
        <v>8.3377341513292444E-7</v>
      </c>
      <c r="R2671" s="99">
        <f t="shared" si="103"/>
        <v>2.9182069529652353E-7</v>
      </c>
      <c r="S2671" s="101"/>
      <c r="T2671" s="99">
        <v>5.0300000000000001E-15</v>
      </c>
      <c r="U2671" s="99">
        <v>1.42E-10</v>
      </c>
      <c r="V2671" s="99">
        <v>1.7599999999999999E-9</v>
      </c>
      <c r="W2671" s="99">
        <v>3.9199999999999997E-9</v>
      </c>
      <c r="X2671" s="99">
        <v>9.2300000000000006E-9</v>
      </c>
      <c r="Y2671" s="99">
        <v>2.8400000000000001E-9</v>
      </c>
      <c r="Z2671" s="99">
        <v>1.6000000000000001E-9</v>
      </c>
      <c r="AA2671" s="99">
        <v>5.1899999999999997E-10</v>
      </c>
      <c r="AB2671" s="99">
        <v>2.0600000000000001E-10</v>
      </c>
      <c r="AC2671" s="99">
        <v>7.2100000000000002E-11</v>
      </c>
    </row>
    <row r="2672" spans="1:29" s="98" customFormat="1" x14ac:dyDescent="0.25">
      <c r="A2672" s="98" t="s">
        <v>51</v>
      </c>
      <c r="B2672" s="98" t="s">
        <v>238</v>
      </c>
      <c r="C2672" s="98" t="s">
        <v>302</v>
      </c>
      <c r="D2672" s="98">
        <v>2017</v>
      </c>
      <c r="E2672" s="98">
        <v>2016</v>
      </c>
      <c r="F2672" s="98" t="s">
        <v>280</v>
      </c>
      <c r="G2672" s="98" t="s">
        <v>277</v>
      </c>
      <c r="H2672" s="98" t="s">
        <v>274</v>
      </c>
      <c r="I2672" s="99">
        <f t="shared" si="104"/>
        <v>1.91039345603272E-11</v>
      </c>
      <c r="J2672" s="99">
        <f t="shared" si="104"/>
        <v>7.0425521472392638E-8</v>
      </c>
      <c r="K2672" s="99">
        <f t="shared" si="104"/>
        <v>2.8008310838445809E-7</v>
      </c>
      <c r="L2672" s="99">
        <f t="shared" si="104"/>
        <v>1.5542184049079754E-6</v>
      </c>
      <c r="M2672" s="99">
        <f t="shared" si="104"/>
        <v>3.3755680981595095E-6</v>
      </c>
      <c r="N2672" s="99">
        <f t="shared" si="103"/>
        <v>6.3544867075664631E-7</v>
      </c>
      <c r="O2672" s="99">
        <f t="shared" si="103"/>
        <v>4.5331370143149283E-7</v>
      </c>
      <c r="P2672" s="99">
        <f t="shared" si="103"/>
        <v>1.5380286298568506E-7</v>
      </c>
      <c r="Q2672" s="99">
        <f t="shared" si="103"/>
        <v>6.1925889570552158E-8</v>
      </c>
      <c r="R2672" s="99">
        <f t="shared" si="103"/>
        <v>2.4284662576687116E-8</v>
      </c>
      <c r="S2672" s="101"/>
      <c r="T2672" s="99">
        <v>4.7200000000000002E-15</v>
      </c>
      <c r="U2672" s="99">
        <v>1.7399999999999999E-11</v>
      </c>
      <c r="V2672" s="99">
        <v>6.9200000000000004E-11</v>
      </c>
      <c r="W2672" s="99">
        <v>3.8400000000000002E-10</v>
      </c>
      <c r="X2672" s="99">
        <v>8.3400000000000002E-10</v>
      </c>
      <c r="Y2672" s="99">
        <v>1.57E-10</v>
      </c>
      <c r="Z2672" s="99">
        <v>1.12E-10</v>
      </c>
      <c r="AA2672" s="99">
        <v>3.7999999999999998E-11</v>
      </c>
      <c r="AB2672" s="99">
        <v>1.5300000000000001E-11</v>
      </c>
      <c r="AC2672" s="99">
        <v>6.0000000000000003E-12</v>
      </c>
    </row>
    <row r="2673" spans="1:29" s="98" customFormat="1" x14ac:dyDescent="0.25">
      <c r="A2673" s="98" t="s">
        <v>51</v>
      </c>
      <c r="B2673" s="98" t="s">
        <v>238</v>
      </c>
      <c r="C2673" s="98" t="s">
        <v>302</v>
      </c>
      <c r="D2673" s="98">
        <v>2017</v>
      </c>
      <c r="E2673" s="98">
        <v>2016</v>
      </c>
      <c r="F2673" s="98" t="s">
        <v>280</v>
      </c>
      <c r="G2673" s="98" t="s">
        <v>277</v>
      </c>
      <c r="H2673" s="98" t="s">
        <v>275</v>
      </c>
      <c r="I2673" s="99">
        <f t="shared" si="104"/>
        <v>3.0193930470347648E-11</v>
      </c>
      <c r="J2673" s="99">
        <f t="shared" si="104"/>
        <v>1.2506601226993863E-7</v>
      </c>
      <c r="K2673" s="99">
        <f t="shared" si="104"/>
        <v>1.1413791411042946E-6</v>
      </c>
      <c r="L2673" s="99">
        <f t="shared" si="104"/>
        <v>2.7360719836400821E-6</v>
      </c>
      <c r="M2673" s="99">
        <f t="shared" si="104"/>
        <v>6.0711656441717799E-6</v>
      </c>
      <c r="N2673" s="99">
        <f t="shared" si="103"/>
        <v>1.6149300613496934E-6</v>
      </c>
      <c r="O2673" s="99">
        <f t="shared" si="103"/>
        <v>1.0685251533742332E-6</v>
      </c>
      <c r="P2673" s="99">
        <f t="shared" si="103"/>
        <v>3.4403271983640089E-7</v>
      </c>
      <c r="Q2673" s="99">
        <f t="shared" si="103"/>
        <v>1.3316089979550101E-7</v>
      </c>
      <c r="R2673" s="99">
        <f t="shared" si="103"/>
        <v>4.8164580777096117E-8</v>
      </c>
      <c r="S2673" s="101"/>
      <c r="T2673" s="99">
        <v>7.4600000000000005E-15</v>
      </c>
      <c r="U2673" s="99">
        <v>3.0899999999999998E-11</v>
      </c>
      <c r="V2673" s="99">
        <v>2.8200000000000001E-10</v>
      </c>
      <c r="W2673" s="99">
        <v>6.7600000000000004E-10</v>
      </c>
      <c r="X2673" s="99">
        <v>1.5E-9</v>
      </c>
      <c r="Y2673" s="99">
        <v>3.9900000000000002E-10</v>
      </c>
      <c r="Z2673" s="99">
        <v>2.6400000000000002E-10</v>
      </c>
      <c r="AA2673" s="99">
        <v>8.5000000000000004E-11</v>
      </c>
      <c r="AB2673" s="99">
        <v>3.2899999999999998E-11</v>
      </c>
      <c r="AC2673" s="99">
        <v>1.1900000000000001E-11</v>
      </c>
    </row>
    <row r="2674" spans="1:29" s="98" customFormat="1" x14ac:dyDescent="0.25">
      <c r="A2674" s="98" t="s">
        <v>51</v>
      </c>
      <c r="B2674" s="98" t="s">
        <v>238</v>
      </c>
      <c r="C2674" s="98" t="s">
        <v>302</v>
      </c>
      <c r="D2674" s="98">
        <v>2017</v>
      </c>
      <c r="E2674" s="98">
        <v>2016</v>
      </c>
      <c r="F2674" s="98" t="s">
        <v>280</v>
      </c>
      <c r="G2674" s="98" t="s">
        <v>277</v>
      </c>
      <c r="H2674" s="98" t="s">
        <v>276</v>
      </c>
      <c r="I2674" s="99">
        <f t="shared" si="104"/>
        <v>4.5331370143149288E-11</v>
      </c>
      <c r="J2674" s="99">
        <f t="shared" si="104"/>
        <v>4.4521881390593048E-7</v>
      </c>
      <c r="K2674" s="99">
        <f t="shared" si="104"/>
        <v>4.937881390593047E-6</v>
      </c>
      <c r="L2674" s="99">
        <f t="shared" si="104"/>
        <v>6.556858895705522E-6</v>
      </c>
      <c r="M2674" s="99">
        <f t="shared" si="104"/>
        <v>1.3073243353783231E-5</v>
      </c>
      <c r="N2674" s="99">
        <f t="shared" si="103"/>
        <v>5.5449979550102243E-6</v>
      </c>
      <c r="O2674" s="99">
        <f t="shared" si="103"/>
        <v>2.258473619631902E-6</v>
      </c>
      <c r="P2674" s="99">
        <f t="shared" si="103"/>
        <v>6.8806543967280178E-7</v>
      </c>
      <c r="Q2674" s="99">
        <f t="shared" si="103"/>
        <v>2.5782216768916156E-7</v>
      </c>
      <c r="R2674" s="99">
        <f t="shared" si="103"/>
        <v>9.1067484662576686E-8</v>
      </c>
      <c r="S2674" s="101"/>
      <c r="T2674" s="99">
        <v>1.1200000000000001E-14</v>
      </c>
      <c r="U2674" s="99">
        <v>1.0999999999999999E-10</v>
      </c>
      <c r="V2674" s="99">
        <v>1.2199999999999999E-9</v>
      </c>
      <c r="W2674" s="99">
        <v>1.62E-9</v>
      </c>
      <c r="X2674" s="99">
        <v>3.2299999999999998E-9</v>
      </c>
      <c r="Y2674" s="99">
        <v>1.37E-9</v>
      </c>
      <c r="Z2674" s="99">
        <v>5.5800000000000004E-10</v>
      </c>
      <c r="AA2674" s="99">
        <v>1.7000000000000001E-10</v>
      </c>
      <c r="AB2674" s="99">
        <v>6.3699999999999997E-11</v>
      </c>
      <c r="AC2674" s="99">
        <v>2.25E-11</v>
      </c>
    </row>
    <row r="2675" spans="1:29" s="98" customFormat="1" x14ac:dyDescent="0.25">
      <c r="A2675" s="98" t="s">
        <v>51</v>
      </c>
      <c r="B2675" s="98" t="s">
        <v>238</v>
      </c>
      <c r="C2675" s="98" t="s">
        <v>302</v>
      </c>
      <c r="D2675" s="98">
        <v>2017</v>
      </c>
      <c r="E2675" s="98">
        <v>2016</v>
      </c>
      <c r="F2675" s="98" t="s">
        <v>280</v>
      </c>
      <c r="G2675" s="98" t="s">
        <v>278</v>
      </c>
      <c r="H2675" s="98" t="s">
        <v>274</v>
      </c>
      <c r="I2675" s="99">
        <f t="shared" si="104"/>
        <v>8.0824338524461352E-12</v>
      </c>
      <c r="J2675" s="99">
        <f t="shared" si="104"/>
        <v>2.9795412930627653E-8</v>
      </c>
      <c r="K2675" s="99">
        <f t="shared" si="104"/>
        <v>1.1849669970111698E-7</v>
      </c>
      <c r="L2675" s="99">
        <f t="shared" si="104"/>
        <v>6.5755394053798785E-7</v>
      </c>
      <c r="M2675" s="99">
        <f t="shared" si="104"/>
        <v>1.4281249646059467E-6</v>
      </c>
      <c r="N2675" s="99">
        <f t="shared" si="103"/>
        <v>2.6884366839704255E-7</v>
      </c>
      <c r="O2675" s="99">
        <f t="shared" si="103"/>
        <v>1.9178656599024706E-7</v>
      </c>
      <c r="P2675" s="99">
        <f t="shared" si="103"/>
        <v>6.5070442032405325E-8</v>
      </c>
      <c r="Q2675" s="99">
        <f t="shared" si="103"/>
        <v>2.6199414818310511E-8</v>
      </c>
      <c r="R2675" s="99">
        <f t="shared" si="103"/>
        <v>1.0274280320906095E-8</v>
      </c>
      <c r="S2675" s="101"/>
      <c r="T2675" s="99">
        <v>1.9969230769230799E-15</v>
      </c>
      <c r="U2675" s="99">
        <v>7.3615384615384608E-12</v>
      </c>
      <c r="V2675" s="99">
        <v>2.9276923076923101E-11</v>
      </c>
      <c r="W2675" s="99">
        <v>1.6246153846153801E-10</v>
      </c>
      <c r="X2675" s="99">
        <v>3.5284615384615399E-10</v>
      </c>
      <c r="Y2675" s="99">
        <v>6.6423076923076896E-11</v>
      </c>
      <c r="Z2675" s="99">
        <v>4.7384615384615401E-11</v>
      </c>
      <c r="AA2675" s="99">
        <v>1.6076923076923101E-11</v>
      </c>
      <c r="AB2675" s="99">
        <v>6.4730769230769201E-12</v>
      </c>
      <c r="AC2675" s="99">
        <v>2.5384615384615399E-12</v>
      </c>
    </row>
    <row r="2676" spans="1:29" s="98" customFormat="1" x14ac:dyDescent="0.25">
      <c r="A2676" s="98" t="s">
        <v>51</v>
      </c>
      <c r="B2676" s="98" t="s">
        <v>238</v>
      </c>
      <c r="C2676" s="98" t="s">
        <v>302</v>
      </c>
      <c r="D2676" s="98">
        <v>2017</v>
      </c>
      <c r="E2676" s="98">
        <v>2016</v>
      </c>
      <c r="F2676" s="98" t="s">
        <v>280</v>
      </c>
      <c r="G2676" s="98" t="s">
        <v>278</v>
      </c>
      <c r="H2676" s="98" t="s">
        <v>275</v>
      </c>
      <c r="I2676" s="99">
        <f t="shared" si="104"/>
        <v>1.277435519899325E-11</v>
      </c>
      <c r="J2676" s="99">
        <f t="shared" si="104"/>
        <v>5.2912543652666264E-8</v>
      </c>
      <c r="K2676" s="99">
        <f t="shared" si="104"/>
        <v>4.828911750825849E-7</v>
      </c>
      <c r="L2676" s="99">
        <f t="shared" si="104"/>
        <v>1.1575689161554192E-6</v>
      </c>
      <c r="M2676" s="99">
        <f t="shared" si="104"/>
        <v>2.5685700802265239E-6</v>
      </c>
      <c r="N2676" s="99">
        <f t="shared" si="103"/>
        <v>6.8323964134025365E-7</v>
      </c>
      <c r="O2676" s="99">
        <f t="shared" si="103"/>
        <v>4.5206833411986913E-7</v>
      </c>
      <c r="P2676" s="99">
        <f t="shared" si="103"/>
        <v>1.4555230454616975E-7</v>
      </c>
      <c r="Q2676" s="99">
        <f t="shared" si="103"/>
        <v>5.6337303759635179E-8</v>
      </c>
      <c r="R2676" s="99">
        <f t="shared" si="103"/>
        <v>2.0377322636463721E-8</v>
      </c>
      <c r="S2676" s="101"/>
      <c r="T2676" s="99">
        <v>3.1561538461538498E-15</v>
      </c>
      <c r="U2676" s="99">
        <v>1.30730769230769E-11</v>
      </c>
      <c r="V2676" s="99">
        <v>1.1930769230769199E-10</v>
      </c>
      <c r="W2676" s="99">
        <v>2.8599999999999999E-10</v>
      </c>
      <c r="X2676" s="99">
        <v>6.3461538461538505E-10</v>
      </c>
      <c r="Y2676" s="99">
        <v>1.68807692307692E-10</v>
      </c>
      <c r="Z2676" s="99">
        <v>1.11692307692308E-10</v>
      </c>
      <c r="AA2676" s="99">
        <v>3.5961538461538503E-11</v>
      </c>
      <c r="AB2676" s="99">
        <v>1.39192307692308E-11</v>
      </c>
      <c r="AC2676" s="99">
        <v>5.0346153846153796E-12</v>
      </c>
    </row>
    <row r="2677" spans="1:29" s="98" customFormat="1" x14ac:dyDescent="0.25">
      <c r="A2677" s="98" t="s">
        <v>51</v>
      </c>
      <c r="B2677" s="98" t="s">
        <v>238</v>
      </c>
      <c r="C2677" s="98" t="s">
        <v>302</v>
      </c>
      <c r="D2677" s="98">
        <v>2017</v>
      </c>
      <c r="E2677" s="98">
        <v>2016</v>
      </c>
      <c r="F2677" s="98" t="s">
        <v>280</v>
      </c>
      <c r="G2677" s="98" t="s">
        <v>278</v>
      </c>
      <c r="H2677" s="98" t="s">
        <v>276</v>
      </c>
      <c r="I2677" s="99">
        <f t="shared" si="104"/>
        <v>1.9178656599024704E-11</v>
      </c>
      <c r="J2677" s="99">
        <f t="shared" si="104"/>
        <v>1.8836180588327813E-7</v>
      </c>
      <c r="K2677" s="99">
        <f t="shared" si="104"/>
        <v>2.089103665250904E-6</v>
      </c>
      <c r="L2677" s="99">
        <f t="shared" si="104"/>
        <v>2.7740556866446427E-6</v>
      </c>
      <c r="M2677" s="99">
        <f t="shared" si="104"/>
        <v>5.5309875727544381E-6</v>
      </c>
      <c r="N2677" s="99">
        <f t="shared" si="103"/>
        <v>2.3459606732735586E-6</v>
      </c>
      <c r="O2677" s="99">
        <f t="shared" si="103"/>
        <v>9.5550806984426584E-7</v>
      </c>
      <c r="P2677" s="99">
        <f t="shared" si="103"/>
        <v>2.9110460909233908E-7</v>
      </c>
      <c r="Q2677" s="99">
        <f t="shared" si="103"/>
        <v>1.0907860940695297E-7</v>
      </c>
      <c r="R2677" s="99">
        <f t="shared" si="103"/>
        <v>3.8528551203397836E-8</v>
      </c>
      <c r="S2677" s="101"/>
      <c r="T2677" s="99">
        <v>4.7384615384615396E-15</v>
      </c>
      <c r="U2677" s="99">
        <v>4.6538461538461503E-11</v>
      </c>
      <c r="V2677" s="99">
        <v>5.1615384615384601E-10</v>
      </c>
      <c r="W2677" s="99">
        <v>6.8538461538461505E-10</v>
      </c>
      <c r="X2677" s="99">
        <v>1.3665384615384601E-9</v>
      </c>
      <c r="Y2677" s="99">
        <v>5.7961538461538503E-10</v>
      </c>
      <c r="Z2677" s="99">
        <v>2.3607692307692298E-10</v>
      </c>
      <c r="AA2677" s="99">
        <v>7.1923076923076902E-11</v>
      </c>
      <c r="AB2677" s="99">
        <v>2.6950000000000001E-11</v>
      </c>
      <c r="AC2677" s="99">
        <v>9.5192307692307699E-12</v>
      </c>
    </row>
    <row r="2678" spans="1:29" s="98" customFormat="1" x14ac:dyDescent="0.25">
      <c r="A2678" s="98" t="s">
        <v>95</v>
      </c>
      <c r="B2678" s="98" t="s">
        <v>236</v>
      </c>
      <c r="C2678" s="98" t="s">
        <v>303</v>
      </c>
      <c r="D2678" s="98">
        <v>2015</v>
      </c>
      <c r="E2678" s="98">
        <v>2016</v>
      </c>
      <c r="F2678" s="98" t="s">
        <v>272</v>
      </c>
      <c r="G2678" s="98" t="s">
        <v>273</v>
      </c>
      <c r="H2678" s="98" t="s">
        <v>274</v>
      </c>
      <c r="I2678" s="99">
        <f t="shared" si="104"/>
        <v>0</v>
      </c>
      <c r="J2678" s="99">
        <f t="shared" si="104"/>
        <v>0</v>
      </c>
      <c r="K2678" s="99">
        <f t="shared" si="104"/>
        <v>0</v>
      </c>
      <c r="L2678" s="99">
        <f t="shared" si="104"/>
        <v>0</v>
      </c>
      <c r="M2678" s="99">
        <f t="shared" si="104"/>
        <v>0</v>
      </c>
      <c r="N2678" s="99">
        <f t="shared" si="103"/>
        <v>0</v>
      </c>
      <c r="O2678" s="99">
        <f t="shared" si="103"/>
        <v>0</v>
      </c>
      <c r="P2678" s="99">
        <f t="shared" si="103"/>
        <v>0</v>
      </c>
      <c r="Q2678" s="99">
        <f t="shared" si="103"/>
        <v>0</v>
      </c>
      <c r="R2678" s="99">
        <f t="shared" si="103"/>
        <v>0</v>
      </c>
      <c r="S2678" s="101"/>
      <c r="T2678" s="99">
        <v>0</v>
      </c>
      <c r="U2678" s="99">
        <v>0</v>
      </c>
      <c r="V2678" s="99">
        <v>0</v>
      </c>
      <c r="W2678" s="99">
        <v>0</v>
      </c>
      <c r="X2678" s="99">
        <v>0</v>
      </c>
      <c r="Y2678" s="99">
        <v>0</v>
      </c>
      <c r="Z2678" s="99">
        <v>0</v>
      </c>
      <c r="AA2678" s="99">
        <v>0</v>
      </c>
      <c r="AB2678" s="99">
        <v>0</v>
      </c>
      <c r="AC2678" s="99">
        <v>0</v>
      </c>
    </row>
    <row r="2679" spans="1:29" s="98" customFormat="1" x14ac:dyDescent="0.25">
      <c r="A2679" s="98" t="s">
        <v>95</v>
      </c>
      <c r="B2679" s="98" t="s">
        <v>236</v>
      </c>
      <c r="C2679" s="98" t="s">
        <v>303</v>
      </c>
      <c r="D2679" s="98">
        <v>2015</v>
      </c>
      <c r="E2679" s="98">
        <v>2016</v>
      </c>
      <c r="F2679" s="98" t="s">
        <v>272</v>
      </c>
      <c r="G2679" s="98" t="s">
        <v>273</v>
      </c>
      <c r="H2679" s="98" t="s">
        <v>275</v>
      </c>
      <c r="I2679" s="99">
        <f t="shared" si="104"/>
        <v>1.5258862985685072E-2</v>
      </c>
      <c r="J2679" s="99">
        <f t="shared" si="104"/>
        <v>1.9427730061349696E-4</v>
      </c>
      <c r="K2679" s="99">
        <f t="shared" si="104"/>
        <v>8.0139386503067487E-4</v>
      </c>
      <c r="L2679" s="99">
        <f t="shared" si="104"/>
        <v>1.3194666666666666E-3</v>
      </c>
      <c r="M2679" s="99">
        <f t="shared" si="104"/>
        <v>2.5741742331288346E-3</v>
      </c>
      <c r="N2679" s="99">
        <f t="shared" si="103"/>
        <v>2.7320245398773006E-4</v>
      </c>
      <c r="O2679" s="99">
        <f t="shared" si="103"/>
        <v>1.3720834355828221E-4</v>
      </c>
      <c r="P2679" s="99">
        <f t="shared" si="103"/>
        <v>5.0188302658486707E-5</v>
      </c>
      <c r="Q2679" s="99">
        <f t="shared" si="103"/>
        <v>3.1286740286298569E-5</v>
      </c>
      <c r="R2679" s="99">
        <f t="shared" si="103"/>
        <v>1.8213496932515336E-5</v>
      </c>
      <c r="S2679" s="101"/>
      <c r="T2679" s="99">
        <v>3.7699999999999999E-6</v>
      </c>
      <c r="U2679" s="99">
        <v>4.8E-8</v>
      </c>
      <c r="V2679" s="99">
        <v>1.98E-7</v>
      </c>
      <c r="W2679" s="99">
        <v>3.2599999999999998E-7</v>
      </c>
      <c r="X2679" s="99">
        <v>6.3600000000000003E-7</v>
      </c>
      <c r="Y2679" s="99">
        <v>6.7500000000000002E-8</v>
      </c>
      <c r="Z2679" s="99">
        <v>3.3899999999999999E-8</v>
      </c>
      <c r="AA2679" s="99">
        <v>1.24E-8</v>
      </c>
      <c r="AB2679" s="99">
        <v>7.7300000000000004E-9</v>
      </c>
      <c r="AC2679" s="99">
        <v>4.4999999999999998E-9</v>
      </c>
    </row>
    <row r="2680" spans="1:29" s="98" customFormat="1" x14ac:dyDescent="0.25">
      <c r="A2680" s="98" t="s">
        <v>95</v>
      </c>
      <c r="B2680" s="98" t="s">
        <v>236</v>
      </c>
      <c r="C2680" s="98" t="s">
        <v>303</v>
      </c>
      <c r="D2680" s="98">
        <v>2015</v>
      </c>
      <c r="E2680" s="98">
        <v>2016</v>
      </c>
      <c r="F2680" s="98" t="s">
        <v>272</v>
      </c>
      <c r="G2680" s="98" t="s">
        <v>273</v>
      </c>
      <c r="H2680" s="98" t="s">
        <v>276</v>
      </c>
      <c r="I2680" s="99">
        <f t="shared" si="104"/>
        <v>2.7117873210633947</v>
      </c>
      <c r="J2680" s="99">
        <f t="shared" si="104"/>
        <v>1.258755010224949</v>
      </c>
      <c r="K2680" s="99">
        <f t="shared" si="104"/>
        <v>0.78925153374233137</v>
      </c>
      <c r="L2680" s="99">
        <f t="shared" si="104"/>
        <v>0.54640490797546015</v>
      </c>
      <c r="M2680" s="99">
        <f t="shared" si="104"/>
        <v>0.30153456032719839</v>
      </c>
      <c r="N2680" s="99">
        <f t="shared" si="103"/>
        <v>3.7884073619631906E-2</v>
      </c>
      <c r="O2680" s="99">
        <f t="shared" si="103"/>
        <v>1.9872948875255626E-2</v>
      </c>
      <c r="P2680" s="99">
        <f t="shared" si="103"/>
        <v>7.244924335378323E-3</v>
      </c>
      <c r="Q2680" s="99">
        <f t="shared" si="103"/>
        <v>3.059867484662577E-3</v>
      </c>
      <c r="R2680" s="99">
        <f t="shared" si="103"/>
        <v>1.1656638036809815E-3</v>
      </c>
      <c r="S2680" s="101"/>
      <c r="T2680" s="99">
        <v>6.7000000000000002E-4</v>
      </c>
      <c r="U2680" s="99">
        <v>3.1100000000000002E-4</v>
      </c>
      <c r="V2680" s="99">
        <v>1.95E-4</v>
      </c>
      <c r="W2680" s="99">
        <v>1.35E-4</v>
      </c>
      <c r="X2680" s="99">
        <v>7.4499999999999995E-5</v>
      </c>
      <c r="Y2680" s="99">
        <v>9.3600000000000002E-6</v>
      </c>
      <c r="Z2680" s="99">
        <v>4.9100000000000004E-6</v>
      </c>
      <c r="AA2680" s="99">
        <v>1.79E-6</v>
      </c>
      <c r="AB2680" s="99">
        <v>7.5600000000000005E-7</v>
      </c>
      <c r="AC2680" s="99">
        <v>2.8799999999999998E-7</v>
      </c>
    </row>
    <row r="2681" spans="1:29" s="98" customFormat="1" x14ac:dyDescent="0.25">
      <c r="A2681" s="98" t="s">
        <v>95</v>
      </c>
      <c r="B2681" s="98" t="s">
        <v>236</v>
      </c>
      <c r="C2681" s="98" t="s">
        <v>303</v>
      </c>
      <c r="D2681" s="98">
        <v>2015</v>
      </c>
      <c r="E2681" s="98">
        <v>2016</v>
      </c>
      <c r="F2681" s="98" t="s">
        <v>272</v>
      </c>
      <c r="G2681" s="98" t="s">
        <v>277</v>
      </c>
      <c r="H2681" s="98" t="s">
        <v>274</v>
      </c>
      <c r="I2681" s="99">
        <f t="shared" si="104"/>
        <v>0.25498895705521474</v>
      </c>
      <c r="J2681" s="99">
        <f t="shared" si="104"/>
        <v>9.9971860940695295E-2</v>
      </c>
      <c r="K2681" s="99">
        <f t="shared" si="104"/>
        <v>5.3831002044989779E-2</v>
      </c>
      <c r="L2681" s="99">
        <f t="shared" si="104"/>
        <v>4.5331370143149287E-2</v>
      </c>
      <c r="M2681" s="99">
        <f t="shared" si="104"/>
        <v>2.9263018404907977E-2</v>
      </c>
      <c r="N2681" s="99">
        <f t="shared" si="103"/>
        <v>2.0520539877300612E-3</v>
      </c>
      <c r="O2681" s="99">
        <f t="shared" si="103"/>
        <v>1.6473096114519425E-3</v>
      </c>
      <c r="P2681" s="99">
        <f t="shared" si="103"/>
        <v>4.5331370143149286E-4</v>
      </c>
      <c r="Q2681" s="99">
        <f t="shared" si="103"/>
        <v>1.6675468302658486E-4</v>
      </c>
      <c r="R2681" s="99">
        <f t="shared" si="103"/>
        <v>6.4759100204498976E-5</v>
      </c>
      <c r="S2681" s="101"/>
      <c r="T2681" s="99">
        <v>6.3E-5</v>
      </c>
      <c r="U2681" s="99">
        <v>2.4700000000000001E-5</v>
      </c>
      <c r="V2681" s="99">
        <v>1.33E-5</v>
      </c>
      <c r="W2681" s="99">
        <v>1.1199999999999999E-5</v>
      </c>
      <c r="X2681" s="99">
        <v>7.2300000000000002E-6</v>
      </c>
      <c r="Y2681" s="99">
        <v>5.0699999999999997E-7</v>
      </c>
      <c r="Z2681" s="99">
        <v>4.0699999999999998E-7</v>
      </c>
      <c r="AA2681" s="99">
        <v>1.12E-7</v>
      </c>
      <c r="AB2681" s="99">
        <v>4.1199999999999998E-8</v>
      </c>
      <c r="AC2681" s="99">
        <v>1.6000000000000001E-8</v>
      </c>
    </row>
    <row r="2682" spans="1:29" s="98" customFormat="1" x14ac:dyDescent="0.25">
      <c r="A2682" s="98" t="s">
        <v>95</v>
      </c>
      <c r="B2682" s="98" t="s">
        <v>236</v>
      </c>
      <c r="C2682" s="98" t="s">
        <v>303</v>
      </c>
      <c r="D2682" s="98">
        <v>2015</v>
      </c>
      <c r="E2682" s="98">
        <v>2016</v>
      </c>
      <c r="F2682" s="98" t="s">
        <v>272</v>
      </c>
      <c r="G2682" s="98" t="s">
        <v>277</v>
      </c>
      <c r="H2682" s="98" t="s">
        <v>275</v>
      </c>
      <c r="I2682" s="99">
        <f t="shared" si="104"/>
        <v>0.45331370143149285</v>
      </c>
      <c r="J2682" s="99">
        <f t="shared" si="104"/>
        <v>0.15016016359918202</v>
      </c>
      <c r="K2682" s="99">
        <f t="shared" si="104"/>
        <v>9.5114928425357875E-2</v>
      </c>
      <c r="L2682" s="99">
        <f t="shared" si="104"/>
        <v>6.1521145194274027E-2</v>
      </c>
      <c r="M2682" s="99">
        <f t="shared" si="104"/>
        <v>3.7803124744376283E-2</v>
      </c>
      <c r="N2682" s="99">
        <f t="shared" ref="N2682:R2732" si="105">1000*98.96*Y2682/24.45</f>
        <v>5.0188302658486705E-3</v>
      </c>
      <c r="O2682" s="99">
        <f t="shared" si="105"/>
        <v>2.1370503067484662E-3</v>
      </c>
      <c r="P2682" s="99">
        <f t="shared" si="105"/>
        <v>6.5163844580777086E-4</v>
      </c>
      <c r="Q2682" s="99">
        <f t="shared" si="105"/>
        <v>2.6308384458077706E-4</v>
      </c>
      <c r="R2682" s="99">
        <f t="shared" si="105"/>
        <v>1.0401930470347649E-4</v>
      </c>
      <c r="S2682" s="101"/>
      <c r="T2682" s="99">
        <v>1.12E-4</v>
      </c>
      <c r="U2682" s="99">
        <v>3.7100000000000001E-5</v>
      </c>
      <c r="V2682" s="99">
        <v>2.3499999999999999E-5</v>
      </c>
      <c r="W2682" s="99">
        <v>1.52E-5</v>
      </c>
      <c r="X2682" s="99">
        <v>9.3400000000000004E-6</v>
      </c>
      <c r="Y2682" s="99">
        <v>1.24E-6</v>
      </c>
      <c r="Z2682" s="99">
        <v>5.2799999999999996E-7</v>
      </c>
      <c r="AA2682" s="99">
        <v>1.61E-7</v>
      </c>
      <c r="AB2682" s="99">
        <v>6.5E-8</v>
      </c>
      <c r="AC2682" s="99">
        <v>2.5699999999999999E-8</v>
      </c>
    </row>
    <row r="2683" spans="1:29" s="98" customFormat="1" x14ac:dyDescent="0.25">
      <c r="A2683" s="98" t="s">
        <v>95</v>
      </c>
      <c r="B2683" s="98" t="s">
        <v>236</v>
      </c>
      <c r="C2683" s="98" t="s">
        <v>303</v>
      </c>
      <c r="D2683" s="98">
        <v>2015</v>
      </c>
      <c r="E2683" s="98">
        <v>2016</v>
      </c>
      <c r="F2683" s="98" t="s">
        <v>272</v>
      </c>
      <c r="G2683" s="98" t="s">
        <v>277</v>
      </c>
      <c r="H2683" s="98" t="s">
        <v>276</v>
      </c>
      <c r="I2683" s="99">
        <f t="shared" ref="I2683:M2733" si="106">1000*98.96*T2683/24.45</f>
        <v>1.1778061349693252</v>
      </c>
      <c r="J2683" s="99">
        <f t="shared" si="106"/>
        <v>0.55854723926380367</v>
      </c>
      <c r="K2683" s="99">
        <f t="shared" si="106"/>
        <v>0.39219730061349695</v>
      </c>
      <c r="L2683" s="99">
        <f t="shared" si="106"/>
        <v>0.23798969325153374</v>
      </c>
      <c r="M2683" s="99">
        <f t="shared" si="106"/>
        <v>0.126280245398773</v>
      </c>
      <c r="N2683" s="99">
        <f t="shared" si="105"/>
        <v>2.0115795501022493E-2</v>
      </c>
      <c r="O2683" s="99">
        <f t="shared" si="105"/>
        <v>6.6782822085889575E-3</v>
      </c>
      <c r="P2683" s="99">
        <f t="shared" si="105"/>
        <v>2.6106012269938653E-3</v>
      </c>
      <c r="Q2683" s="99">
        <f t="shared" si="105"/>
        <v>1.1980433537832312E-3</v>
      </c>
      <c r="R2683" s="99">
        <f t="shared" si="105"/>
        <v>4.7355092024539875E-4</v>
      </c>
      <c r="S2683" s="101"/>
      <c r="T2683" s="99">
        <v>2.9100000000000003E-4</v>
      </c>
      <c r="U2683" s="99">
        <v>1.3799999999999999E-4</v>
      </c>
      <c r="V2683" s="99">
        <v>9.6899999999999997E-5</v>
      </c>
      <c r="W2683" s="99">
        <v>5.8799999999999999E-5</v>
      </c>
      <c r="X2683" s="99">
        <v>3.1199999999999999E-5</v>
      </c>
      <c r="Y2683" s="99">
        <v>4.9699999999999998E-6</v>
      </c>
      <c r="Z2683" s="99">
        <v>1.6500000000000001E-6</v>
      </c>
      <c r="AA2683" s="99">
        <v>6.4499999999999997E-7</v>
      </c>
      <c r="AB2683" s="99">
        <v>2.96E-7</v>
      </c>
      <c r="AC2683" s="99">
        <v>1.17E-7</v>
      </c>
    </row>
    <row r="2684" spans="1:29" s="98" customFormat="1" x14ac:dyDescent="0.25">
      <c r="A2684" s="98" t="s">
        <v>95</v>
      </c>
      <c r="B2684" s="98" t="s">
        <v>236</v>
      </c>
      <c r="C2684" s="98" t="s">
        <v>303</v>
      </c>
      <c r="D2684" s="98">
        <v>2015</v>
      </c>
      <c r="E2684" s="98">
        <v>2016</v>
      </c>
      <c r="F2684" s="98" t="s">
        <v>272</v>
      </c>
      <c r="G2684" s="98" t="s">
        <v>278</v>
      </c>
      <c r="H2684" s="98" t="s">
        <v>274</v>
      </c>
      <c r="I2684" s="99">
        <f t="shared" si="106"/>
        <v>0.10787994336951411</v>
      </c>
      <c r="J2684" s="99">
        <f t="shared" si="106"/>
        <v>4.2295787321063399E-2</v>
      </c>
      <c r="K2684" s="99">
        <f t="shared" si="106"/>
        <v>2.2774654711341841E-2</v>
      </c>
      <c r="L2684" s="99">
        <f t="shared" si="106"/>
        <v>1.9178656599024707E-2</v>
      </c>
      <c r="M2684" s="99">
        <f t="shared" si="106"/>
        <v>1.2380507786691822E-2</v>
      </c>
      <c r="N2684" s="99">
        <f t="shared" si="105"/>
        <v>8.681766871165644E-4</v>
      </c>
      <c r="O2684" s="99">
        <f t="shared" si="105"/>
        <v>6.969386817681308E-4</v>
      </c>
      <c r="P2684" s="99">
        <f t="shared" si="105"/>
        <v>1.9178656599024704E-4</v>
      </c>
      <c r="Q2684" s="99">
        <f t="shared" si="105"/>
        <v>7.055005820355502E-5</v>
      </c>
      <c r="R2684" s="99">
        <f t="shared" si="105"/>
        <v>2.739808085574957E-5</v>
      </c>
      <c r="S2684" s="101"/>
      <c r="T2684" s="99">
        <v>2.6653846153846199E-5</v>
      </c>
      <c r="U2684" s="99">
        <v>1.045E-5</v>
      </c>
      <c r="V2684" s="99">
        <v>5.6269230769230801E-6</v>
      </c>
      <c r="W2684" s="99">
        <v>4.7384615384615403E-6</v>
      </c>
      <c r="X2684" s="99">
        <v>3.0588461538461502E-6</v>
      </c>
      <c r="Y2684" s="99">
        <v>2.145E-7</v>
      </c>
      <c r="Z2684" s="99">
        <v>1.7219230769230799E-7</v>
      </c>
      <c r="AA2684" s="99">
        <v>4.7384615384615397E-8</v>
      </c>
      <c r="AB2684" s="99">
        <v>1.7430769230769201E-8</v>
      </c>
      <c r="AC2684" s="99">
        <v>6.7692307692307697E-9</v>
      </c>
    </row>
    <row r="2685" spans="1:29" s="98" customFormat="1" x14ac:dyDescent="0.25">
      <c r="A2685" s="98" t="s">
        <v>95</v>
      </c>
      <c r="B2685" s="98" t="s">
        <v>236</v>
      </c>
      <c r="C2685" s="98" t="s">
        <v>303</v>
      </c>
      <c r="D2685" s="98">
        <v>2015</v>
      </c>
      <c r="E2685" s="98">
        <v>2016</v>
      </c>
      <c r="F2685" s="98" t="s">
        <v>272</v>
      </c>
      <c r="G2685" s="98" t="s">
        <v>278</v>
      </c>
      <c r="H2685" s="98" t="s">
        <v>275</v>
      </c>
      <c r="I2685" s="99">
        <f t="shared" si="106"/>
        <v>0.19178656599024704</v>
      </c>
      <c r="J2685" s="99">
        <f t="shared" si="106"/>
        <v>6.3529299984269122E-2</v>
      </c>
      <c r="K2685" s="99">
        <f t="shared" si="106"/>
        <v>4.0240931256882176E-2</v>
      </c>
      <c r="L2685" s="99">
        <f t="shared" si="106"/>
        <v>2.602817681296209E-2</v>
      </c>
      <c r="M2685" s="99">
        <f t="shared" si="106"/>
        <v>1.5993629699543807E-2</v>
      </c>
      <c r="N2685" s="99">
        <f t="shared" si="105"/>
        <v>2.1233512663205931E-3</v>
      </c>
      <c r="O2685" s="99">
        <f t="shared" si="105"/>
        <v>9.0413666823973421E-4</v>
      </c>
      <c r="P2685" s="99">
        <f t="shared" si="105"/>
        <v>2.7569318861098E-4</v>
      </c>
      <c r="Q2685" s="99">
        <f t="shared" si="105"/>
        <v>1.1130470347648262E-4</v>
      </c>
      <c r="R2685" s="99">
        <f t="shared" si="105"/>
        <v>4.4008167374547655E-5</v>
      </c>
      <c r="S2685" s="101"/>
      <c r="T2685" s="99">
        <v>4.7384615384615403E-5</v>
      </c>
      <c r="U2685" s="99">
        <v>1.56961538461538E-5</v>
      </c>
      <c r="V2685" s="99">
        <v>9.9423076923076907E-6</v>
      </c>
      <c r="W2685" s="99">
        <v>6.4307692307692303E-6</v>
      </c>
      <c r="X2685" s="99">
        <v>3.9515384615384604E-6</v>
      </c>
      <c r="Y2685" s="99">
        <v>5.2461538461538503E-7</v>
      </c>
      <c r="Z2685" s="99">
        <v>2.2338461538461499E-7</v>
      </c>
      <c r="AA2685" s="99">
        <v>6.8115384615384605E-8</v>
      </c>
      <c r="AB2685" s="99">
        <v>2.7500000000000001E-8</v>
      </c>
      <c r="AC2685" s="99">
        <v>1.08730769230769E-8</v>
      </c>
    </row>
    <row r="2686" spans="1:29" s="98" customFormat="1" x14ac:dyDescent="0.25">
      <c r="A2686" s="98" t="s">
        <v>95</v>
      </c>
      <c r="B2686" s="98" t="s">
        <v>236</v>
      </c>
      <c r="C2686" s="98" t="s">
        <v>303</v>
      </c>
      <c r="D2686" s="98">
        <v>2015</v>
      </c>
      <c r="E2686" s="98">
        <v>2016</v>
      </c>
      <c r="F2686" s="98" t="s">
        <v>272</v>
      </c>
      <c r="G2686" s="98" t="s">
        <v>278</v>
      </c>
      <c r="H2686" s="98" t="s">
        <v>276</v>
      </c>
      <c r="I2686" s="99">
        <f t="shared" si="106"/>
        <v>0.49830259556394685</v>
      </c>
      <c r="J2686" s="99">
        <f t="shared" si="106"/>
        <v>0.23630844738084009</v>
      </c>
      <c r="K2686" s="99">
        <f t="shared" si="106"/>
        <v>0.16592962718263313</v>
      </c>
      <c r="L2686" s="99">
        <f t="shared" si="106"/>
        <v>0.10068794714487975</v>
      </c>
      <c r="M2686" s="99">
        <f t="shared" si="106"/>
        <v>5.342625766871166E-2</v>
      </c>
      <c r="N2686" s="99">
        <f t="shared" si="105"/>
        <v>8.5105288658172181E-3</v>
      </c>
      <c r="O2686" s="99">
        <f t="shared" si="105"/>
        <v>2.8254270882491733E-3</v>
      </c>
      <c r="P2686" s="99">
        <f t="shared" si="105"/>
        <v>1.1044851344974029E-3</v>
      </c>
      <c r="Q2686" s="99">
        <f t="shared" si="105"/>
        <v>5.0686449583136597E-4</v>
      </c>
      <c r="R2686" s="99">
        <f t="shared" si="105"/>
        <v>2.0034846625766872E-4</v>
      </c>
      <c r="S2686" s="101"/>
      <c r="T2686" s="99">
        <v>1.2311538461538501E-4</v>
      </c>
      <c r="U2686" s="99">
        <v>5.8384615384615399E-5</v>
      </c>
      <c r="V2686" s="99">
        <v>4.0996153846153799E-5</v>
      </c>
      <c r="W2686" s="99">
        <v>2.4876923076923099E-5</v>
      </c>
      <c r="X2686" s="99">
        <v>1.3200000000000001E-5</v>
      </c>
      <c r="Y2686" s="99">
        <v>2.10269230769231E-6</v>
      </c>
      <c r="Z2686" s="99">
        <v>6.9807692307692295E-7</v>
      </c>
      <c r="AA2686" s="99">
        <v>2.7288461538461501E-7</v>
      </c>
      <c r="AB2686" s="99">
        <v>1.2523076923076899E-7</v>
      </c>
      <c r="AC2686" s="99">
        <v>4.95E-8</v>
      </c>
    </row>
    <row r="2687" spans="1:29" s="98" customFormat="1" x14ac:dyDescent="0.25">
      <c r="A2687" s="98" t="s">
        <v>95</v>
      </c>
      <c r="B2687" s="98" t="s">
        <v>236</v>
      </c>
      <c r="C2687" s="98" t="s">
        <v>303</v>
      </c>
      <c r="D2687" s="98">
        <v>2015</v>
      </c>
      <c r="E2687" s="98">
        <v>2016</v>
      </c>
      <c r="F2687" s="98" t="s">
        <v>279</v>
      </c>
      <c r="G2687" s="98" t="s">
        <v>273</v>
      </c>
      <c r="H2687" s="98" t="s">
        <v>274</v>
      </c>
      <c r="I2687" s="99">
        <f t="shared" si="106"/>
        <v>0</v>
      </c>
      <c r="J2687" s="99">
        <f t="shared" si="106"/>
        <v>0</v>
      </c>
      <c r="K2687" s="99">
        <f t="shared" si="106"/>
        <v>0</v>
      </c>
      <c r="L2687" s="99">
        <f t="shared" si="106"/>
        <v>0</v>
      </c>
      <c r="M2687" s="99">
        <f t="shared" si="106"/>
        <v>0</v>
      </c>
      <c r="N2687" s="99">
        <f t="shared" si="105"/>
        <v>0</v>
      </c>
      <c r="O2687" s="99">
        <f t="shared" si="105"/>
        <v>0</v>
      </c>
      <c r="P2687" s="99">
        <f t="shared" si="105"/>
        <v>0</v>
      </c>
      <c r="Q2687" s="99">
        <f t="shared" si="105"/>
        <v>0</v>
      </c>
      <c r="R2687" s="99">
        <f t="shared" si="105"/>
        <v>0</v>
      </c>
      <c r="S2687" s="101"/>
      <c r="T2687" s="99">
        <v>0</v>
      </c>
      <c r="U2687" s="99">
        <v>0</v>
      </c>
      <c r="V2687" s="99">
        <v>0</v>
      </c>
      <c r="W2687" s="99">
        <v>0</v>
      </c>
      <c r="X2687" s="99">
        <v>0</v>
      </c>
      <c r="Y2687" s="99">
        <v>0</v>
      </c>
      <c r="Z2687" s="99">
        <v>0</v>
      </c>
      <c r="AA2687" s="99">
        <v>0</v>
      </c>
      <c r="AB2687" s="99">
        <v>0</v>
      </c>
      <c r="AC2687" s="99">
        <v>0</v>
      </c>
    </row>
    <row r="2688" spans="1:29" s="98" customFormat="1" x14ac:dyDescent="0.25">
      <c r="A2688" s="98" t="s">
        <v>95</v>
      </c>
      <c r="B2688" s="98" t="s">
        <v>236</v>
      </c>
      <c r="C2688" s="98" t="s">
        <v>303</v>
      </c>
      <c r="D2688" s="98">
        <v>2015</v>
      </c>
      <c r="E2688" s="98">
        <v>2016</v>
      </c>
      <c r="F2688" s="98" t="s">
        <v>279</v>
      </c>
      <c r="G2688" s="98" t="s">
        <v>273</v>
      </c>
      <c r="H2688" s="98" t="s">
        <v>275</v>
      </c>
      <c r="I2688" s="99">
        <f t="shared" si="106"/>
        <v>1.5258862985685072E-2</v>
      </c>
      <c r="J2688" s="99">
        <f t="shared" si="106"/>
        <v>1.4004155419222903E-5</v>
      </c>
      <c r="K2688" s="99">
        <f t="shared" si="106"/>
        <v>0</v>
      </c>
      <c r="L2688" s="99">
        <f t="shared" si="106"/>
        <v>0</v>
      </c>
      <c r="M2688" s="99">
        <f t="shared" si="106"/>
        <v>0</v>
      </c>
      <c r="N2688" s="99">
        <f t="shared" si="105"/>
        <v>0</v>
      </c>
      <c r="O2688" s="99">
        <f t="shared" si="105"/>
        <v>0</v>
      </c>
      <c r="P2688" s="99">
        <f t="shared" si="105"/>
        <v>0</v>
      </c>
      <c r="Q2688" s="99">
        <f t="shared" si="105"/>
        <v>0</v>
      </c>
      <c r="R2688" s="99">
        <f t="shared" si="105"/>
        <v>0</v>
      </c>
      <c r="S2688" s="101"/>
      <c r="T2688" s="99">
        <v>3.7699999999999999E-6</v>
      </c>
      <c r="U2688" s="99">
        <v>3.46E-9</v>
      </c>
      <c r="V2688" s="99">
        <v>0</v>
      </c>
      <c r="W2688" s="99">
        <v>0</v>
      </c>
      <c r="X2688" s="99">
        <v>0</v>
      </c>
      <c r="Y2688" s="99">
        <v>0</v>
      </c>
      <c r="Z2688" s="99">
        <v>0</v>
      </c>
      <c r="AA2688" s="99">
        <v>0</v>
      </c>
      <c r="AB2688" s="99">
        <v>0</v>
      </c>
      <c r="AC2688" s="99">
        <v>0</v>
      </c>
    </row>
    <row r="2689" spans="1:29" s="98" customFormat="1" x14ac:dyDescent="0.25">
      <c r="A2689" s="98" t="s">
        <v>95</v>
      </c>
      <c r="B2689" s="98" t="s">
        <v>236</v>
      </c>
      <c r="C2689" s="98" t="s">
        <v>303</v>
      </c>
      <c r="D2689" s="98">
        <v>2015</v>
      </c>
      <c r="E2689" s="98">
        <v>2016</v>
      </c>
      <c r="F2689" s="98" t="s">
        <v>279</v>
      </c>
      <c r="G2689" s="98" t="s">
        <v>273</v>
      </c>
      <c r="H2689" s="98" t="s">
        <v>276</v>
      </c>
      <c r="I2689" s="99">
        <f t="shared" si="106"/>
        <v>2.7117873210633947</v>
      </c>
      <c r="J2689" s="99">
        <f t="shared" si="106"/>
        <v>1.258755010224949</v>
      </c>
      <c r="K2689" s="99">
        <f t="shared" si="106"/>
        <v>0.78520408997955005</v>
      </c>
      <c r="L2689" s="99">
        <f t="shared" si="106"/>
        <v>0.52616768916155421</v>
      </c>
      <c r="M2689" s="99">
        <f t="shared" si="106"/>
        <v>0.25903640081799589</v>
      </c>
      <c r="N2689" s="99">
        <f t="shared" si="105"/>
        <v>1.6756417177914113E-2</v>
      </c>
      <c r="O2689" s="99">
        <f t="shared" si="105"/>
        <v>6.4354355828220864E-3</v>
      </c>
      <c r="P2689" s="99">
        <f t="shared" si="105"/>
        <v>1.4651746421267893E-3</v>
      </c>
      <c r="Q2689" s="99">
        <f t="shared" si="105"/>
        <v>4.7355092024539875E-4</v>
      </c>
      <c r="R2689" s="99">
        <f t="shared" si="105"/>
        <v>1.5056490797546015E-4</v>
      </c>
      <c r="S2689" s="101"/>
      <c r="T2689" s="99">
        <v>6.7000000000000002E-4</v>
      </c>
      <c r="U2689" s="99">
        <v>3.1100000000000002E-4</v>
      </c>
      <c r="V2689" s="99">
        <v>1.94E-4</v>
      </c>
      <c r="W2689" s="99">
        <v>1.2999999999999999E-4</v>
      </c>
      <c r="X2689" s="99">
        <v>6.3999999999999997E-5</v>
      </c>
      <c r="Y2689" s="99">
        <v>4.1400000000000002E-6</v>
      </c>
      <c r="Z2689" s="99">
        <v>1.59E-6</v>
      </c>
      <c r="AA2689" s="99">
        <v>3.6199999999999999E-7</v>
      </c>
      <c r="AB2689" s="99">
        <v>1.17E-7</v>
      </c>
      <c r="AC2689" s="99">
        <v>3.7200000000000002E-8</v>
      </c>
    </row>
    <row r="2690" spans="1:29" s="98" customFormat="1" x14ac:dyDescent="0.25">
      <c r="A2690" s="98" t="s">
        <v>95</v>
      </c>
      <c r="B2690" s="98" t="s">
        <v>236</v>
      </c>
      <c r="C2690" s="98" t="s">
        <v>303</v>
      </c>
      <c r="D2690" s="98">
        <v>2015</v>
      </c>
      <c r="E2690" s="98">
        <v>2016</v>
      </c>
      <c r="F2690" s="98" t="s">
        <v>279</v>
      </c>
      <c r="G2690" s="98" t="s">
        <v>277</v>
      </c>
      <c r="H2690" s="98" t="s">
        <v>274</v>
      </c>
      <c r="I2690" s="99">
        <f t="shared" si="106"/>
        <v>0.25498895705521474</v>
      </c>
      <c r="J2690" s="99">
        <f t="shared" si="106"/>
        <v>9.9567116564417191E-2</v>
      </c>
      <c r="K2690" s="99">
        <f t="shared" si="106"/>
        <v>4.937881390593047E-2</v>
      </c>
      <c r="L2690" s="99">
        <f t="shared" si="106"/>
        <v>3.8653087934560328E-2</v>
      </c>
      <c r="M2690" s="99">
        <f t="shared" si="106"/>
        <v>1.7039738241308795E-2</v>
      </c>
      <c r="N2690" s="99">
        <f t="shared" si="105"/>
        <v>4.2093415132924339E-4</v>
      </c>
      <c r="O2690" s="99">
        <f t="shared" si="105"/>
        <v>2.9667762781186095E-4</v>
      </c>
      <c r="P2690" s="99">
        <f t="shared" si="105"/>
        <v>6.0711656441717785E-5</v>
      </c>
      <c r="Q2690" s="99">
        <f t="shared" si="105"/>
        <v>1.8496817995910022E-5</v>
      </c>
      <c r="R2690" s="99">
        <f t="shared" si="105"/>
        <v>5.7068957055214736E-6</v>
      </c>
      <c r="S2690" s="101"/>
      <c r="T2690" s="99">
        <v>6.3E-5</v>
      </c>
      <c r="U2690" s="99">
        <v>2.4600000000000002E-5</v>
      </c>
      <c r="V2690" s="99">
        <v>1.22E-5</v>
      </c>
      <c r="W2690" s="99">
        <v>9.55E-6</v>
      </c>
      <c r="X2690" s="99">
        <v>4.2100000000000003E-6</v>
      </c>
      <c r="Y2690" s="99">
        <v>1.04E-7</v>
      </c>
      <c r="Z2690" s="99">
        <v>7.3300000000000001E-8</v>
      </c>
      <c r="AA2690" s="99">
        <v>1.4999999999999999E-8</v>
      </c>
      <c r="AB2690" s="99">
        <v>4.5699999999999997E-9</v>
      </c>
      <c r="AC2690" s="99">
        <v>1.4100000000000001E-9</v>
      </c>
    </row>
    <row r="2691" spans="1:29" s="98" customFormat="1" x14ac:dyDescent="0.25">
      <c r="A2691" s="98" t="s">
        <v>95</v>
      </c>
      <c r="B2691" s="98" t="s">
        <v>236</v>
      </c>
      <c r="C2691" s="98" t="s">
        <v>303</v>
      </c>
      <c r="D2691" s="98">
        <v>2015</v>
      </c>
      <c r="E2691" s="98">
        <v>2016</v>
      </c>
      <c r="F2691" s="98" t="s">
        <v>279</v>
      </c>
      <c r="G2691" s="98" t="s">
        <v>277</v>
      </c>
      <c r="H2691" s="98" t="s">
        <v>275</v>
      </c>
      <c r="I2691" s="99">
        <f t="shared" si="106"/>
        <v>0.45331370143149285</v>
      </c>
      <c r="J2691" s="99">
        <f t="shared" si="106"/>
        <v>0.14975541922290389</v>
      </c>
      <c r="K2691" s="99">
        <f t="shared" si="106"/>
        <v>9.3091206543967284E-2</v>
      </c>
      <c r="L2691" s="99">
        <f t="shared" si="106"/>
        <v>5.585472392638037E-2</v>
      </c>
      <c r="M2691" s="99">
        <f t="shared" si="106"/>
        <v>2.4527509202453987E-2</v>
      </c>
      <c r="N2691" s="99">
        <f t="shared" si="105"/>
        <v>1.4085104294478527E-3</v>
      </c>
      <c r="O2691" s="99">
        <f t="shared" si="105"/>
        <v>4.9783558282208591E-4</v>
      </c>
      <c r="P2691" s="99">
        <f t="shared" si="105"/>
        <v>1.0725725971370142E-4</v>
      </c>
      <c r="Q2691" s="99">
        <f t="shared" si="105"/>
        <v>3.4119950920245402E-5</v>
      </c>
      <c r="R2691" s="99">
        <f t="shared" si="105"/>
        <v>1.0928098159509203E-5</v>
      </c>
      <c r="S2691" s="101"/>
      <c r="T2691" s="99">
        <v>1.12E-4</v>
      </c>
      <c r="U2691" s="99">
        <v>3.6999999999999998E-5</v>
      </c>
      <c r="V2691" s="99">
        <v>2.3E-5</v>
      </c>
      <c r="W2691" s="99">
        <v>1.38E-5</v>
      </c>
      <c r="X2691" s="99">
        <v>6.0599999999999996E-6</v>
      </c>
      <c r="Y2691" s="99">
        <v>3.4799999999999999E-7</v>
      </c>
      <c r="Z2691" s="99">
        <v>1.23E-7</v>
      </c>
      <c r="AA2691" s="99">
        <v>2.6499999999999999E-8</v>
      </c>
      <c r="AB2691" s="99">
        <v>8.43E-9</v>
      </c>
      <c r="AC2691" s="99">
        <v>2.7000000000000002E-9</v>
      </c>
    </row>
    <row r="2692" spans="1:29" s="98" customFormat="1" x14ac:dyDescent="0.25">
      <c r="A2692" s="98" t="s">
        <v>95</v>
      </c>
      <c r="B2692" s="98" t="s">
        <v>236</v>
      </c>
      <c r="C2692" s="98" t="s">
        <v>303</v>
      </c>
      <c r="D2692" s="98">
        <v>2015</v>
      </c>
      <c r="E2692" s="98">
        <v>2016</v>
      </c>
      <c r="F2692" s="98" t="s">
        <v>279</v>
      </c>
      <c r="G2692" s="98" t="s">
        <v>277</v>
      </c>
      <c r="H2692" s="98" t="s">
        <v>276</v>
      </c>
      <c r="I2692" s="99">
        <f t="shared" si="106"/>
        <v>1.1778061349693252</v>
      </c>
      <c r="J2692" s="99">
        <f t="shared" si="106"/>
        <v>0.55449979550102257</v>
      </c>
      <c r="K2692" s="99">
        <f t="shared" si="106"/>
        <v>0.39057832310838447</v>
      </c>
      <c r="L2692" s="99">
        <f t="shared" si="106"/>
        <v>0.23313276073619629</v>
      </c>
      <c r="M2692" s="99">
        <f t="shared" si="106"/>
        <v>0.11494740286298569</v>
      </c>
      <c r="N2692" s="99">
        <f t="shared" si="105"/>
        <v>1.1211419222903887E-2</v>
      </c>
      <c r="O2692" s="99">
        <f t="shared" si="105"/>
        <v>2.7563092024539882E-3</v>
      </c>
      <c r="P2692" s="99">
        <f t="shared" si="105"/>
        <v>5.9497423312883434E-4</v>
      </c>
      <c r="Q2692" s="99">
        <f t="shared" si="105"/>
        <v>1.8415869120654395E-4</v>
      </c>
      <c r="R2692" s="99">
        <f t="shared" si="105"/>
        <v>5.7473701431492842E-5</v>
      </c>
      <c r="S2692" s="101"/>
      <c r="T2692" s="99">
        <v>2.9100000000000003E-4</v>
      </c>
      <c r="U2692" s="99">
        <v>1.37E-4</v>
      </c>
      <c r="V2692" s="99">
        <v>9.6500000000000001E-5</v>
      </c>
      <c r="W2692" s="99">
        <v>5.7599999999999997E-5</v>
      </c>
      <c r="X2692" s="99">
        <v>2.8399999999999999E-5</v>
      </c>
      <c r="Y2692" s="99">
        <v>2.7700000000000002E-6</v>
      </c>
      <c r="Z2692" s="99">
        <v>6.8100000000000002E-7</v>
      </c>
      <c r="AA2692" s="99">
        <v>1.4700000000000001E-7</v>
      </c>
      <c r="AB2692" s="99">
        <v>4.5499999999999997E-8</v>
      </c>
      <c r="AC2692" s="99">
        <v>1.42E-8</v>
      </c>
    </row>
    <row r="2693" spans="1:29" s="98" customFormat="1" x14ac:dyDescent="0.25">
      <c r="A2693" s="98" t="s">
        <v>95</v>
      </c>
      <c r="B2693" s="98" t="s">
        <v>236</v>
      </c>
      <c r="C2693" s="98" t="s">
        <v>303</v>
      </c>
      <c r="D2693" s="98">
        <v>2015</v>
      </c>
      <c r="E2693" s="98">
        <v>2016</v>
      </c>
      <c r="F2693" s="98" t="s">
        <v>279</v>
      </c>
      <c r="G2693" s="98" t="s">
        <v>278</v>
      </c>
      <c r="H2693" s="98" t="s">
        <v>274</v>
      </c>
      <c r="I2693" s="99">
        <f t="shared" si="106"/>
        <v>0.10787994336951411</v>
      </c>
      <c r="J2693" s="99">
        <f t="shared" si="106"/>
        <v>4.2124549315714931E-2</v>
      </c>
      <c r="K2693" s="99">
        <f t="shared" si="106"/>
        <v>2.0891036652509042E-2</v>
      </c>
      <c r="L2693" s="99">
        <f t="shared" si="106"/>
        <v>1.635322951077554E-2</v>
      </c>
      <c r="M2693" s="99">
        <f t="shared" si="106"/>
        <v>7.2091200251691214E-3</v>
      </c>
      <c r="N2693" s="99">
        <f t="shared" si="105"/>
        <v>1.7808752556237219E-4</v>
      </c>
      <c r="O2693" s="99">
        <f t="shared" si="105"/>
        <v>1.2551745792040286E-4</v>
      </c>
      <c r="P2693" s="99">
        <f t="shared" si="105"/>
        <v>2.5685700802265237E-5</v>
      </c>
      <c r="Q2693" s="99">
        <f t="shared" si="105"/>
        <v>7.8255768444234753E-6</v>
      </c>
      <c r="R2693" s="99">
        <f t="shared" si="105"/>
        <v>2.4144558754129329E-6</v>
      </c>
      <c r="S2693" s="101"/>
      <c r="T2693" s="99">
        <v>2.6653846153846199E-5</v>
      </c>
      <c r="U2693" s="99">
        <v>1.0407692307692301E-5</v>
      </c>
      <c r="V2693" s="99">
        <v>5.1615384615384598E-6</v>
      </c>
      <c r="W2693" s="99">
        <v>4.04038461538462E-6</v>
      </c>
      <c r="X2693" s="99">
        <v>1.78115384615385E-6</v>
      </c>
      <c r="Y2693" s="99">
        <v>4.3999999999999997E-8</v>
      </c>
      <c r="Z2693" s="99">
        <v>3.1011538461538497E-8</v>
      </c>
      <c r="AA2693" s="99">
        <v>6.3461538461538497E-9</v>
      </c>
      <c r="AB2693" s="99">
        <v>1.9334615384615399E-9</v>
      </c>
      <c r="AC2693" s="99">
        <v>5.9653846153846201E-10</v>
      </c>
    </row>
    <row r="2694" spans="1:29" s="98" customFormat="1" x14ac:dyDescent="0.25">
      <c r="A2694" s="98" t="s">
        <v>95</v>
      </c>
      <c r="B2694" s="98" t="s">
        <v>236</v>
      </c>
      <c r="C2694" s="98" t="s">
        <v>303</v>
      </c>
      <c r="D2694" s="98">
        <v>2015</v>
      </c>
      <c r="E2694" s="98">
        <v>2016</v>
      </c>
      <c r="F2694" s="98" t="s">
        <v>279</v>
      </c>
      <c r="G2694" s="98" t="s">
        <v>278</v>
      </c>
      <c r="H2694" s="98" t="s">
        <v>275</v>
      </c>
      <c r="I2694" s="99">
        <f t="shared" si="106"/>
        <v>0.19178656599024704</v>
      </c>
      <c r="J2694" s="99">
        <f t="shared" si="106"/>
        <v>6.3358061978921063E-2</v>
      </c>
      <c r="K2694" s="99">
        <f t="shared" si="106"/>
        <v>3.9384741230139998E-2</v>
      </c>
      <c r="L2694" s="99">
        <f t="shared" si="106"/>
        <v>2.3630844738084005E-2</v>
      </c>
      <c r="M2694" s="99">
        <f t="shared" si="106"/>
        <v>1.0377023124115132E-2</v>
      </c>
      <c r="N2694" s="99">
        <f t="shared" si="105"/>
        <v>5.9590825861255219E-4</v>
      </c>
      <c r="O2694" s="99">
        <f t="shared" si="105"/>
        <v>2.1062274657857467E-4</v>
      </c>
      <c r="P2694" s="99">
        <f t="shared" si="105"/>
        <v>4.5378071417335375E-5</v>
      </c>
      <c r="Q2694" s="99">
        <f t="shared" si="105"/>
        <v>1.4435363850873049E-5</v>
      </c>
      <c r="R2694" s="99">
        <f t="shared" si="105"/>
        <v>4.6234261444077299E-6</v>
      </c>
      <c r="S2694" s="101"/>
      <c r="T2694" s="99">
        <v>4.7384615384615403E-5</v>
      </c>
      <c r="U2694" s="99">
        <v>1.5653846153846199E-5</v>
      </c>
      <c r="V2694" s="99">
        <v>9.7307692307692292E-6</v>
      </c>
      <c r="W2694" s="99">
        <v>5.8384615384615399E-6</v>
      </c>
      <c r="X2694" s="99">
        <v>2.5638461538461499E-6</v>
      </c>
      <c r="Y2694" s="99">
        <v>1.47230769230769E-7</v>
      </c>
      <c r="Z2694" s="99">
        <v>5.2038461538461502E-8</v>
      </c>
      <c r="AA2694" s="99">
        <v>1.12115384615385E-8</v>
      </c>
      <c r="AB2694" s="99">
        <v>3.5665384615384601E-9</v>
      </c>
      <c r="AC2694" s="99">
        <v>1.14230769230769E-9</v>
      </c>
    </row>
    <row r="2695" spans="1:29" s="98" customFormat="1" x14ac:dyDescent="0.25">
      <c r="A2695" s="98" t="s">
        <v>95</v>
      </c>
      <c r="B2695" s="98" t="s">
        <v>236</v>
      </c>
      <c r="C2695" s="98" t="s">
        <v>303</v>
      </c>
      <c r="D2695" s="98">
        <v>2015</v>
      </c>
      <c r="E2695" s="98">
        <v>2016</v>
      </c>
      <c r="F2695" s="98" t="s">
        <v>279</v>
      </c>
      <c r="G2695" s="98" t="s">
        <v>278</v>
      </c>
      <c r="H2695" s="98" t="s">
        <v>276</v>
      </c>
      <c r="I2695" s="99">
        <f t="shared" si="106"/>
        <v>0.49830259556394685</v>
      </c>
      <c r="J2695" s="99">
        <f t="shared" si="106"/>
        <v>0.23459606732735583</v>
      </c>
      <c r="K2695" s="99">
        <f t="shared" si="106"/>
        <v>0.16524467516123967</v>
      </c>
      <c r="L2695" s="99">
        <f t="shared" si="106"/>
        <v>9.8633091080698551E-2</v>
      </c>
      <c r="M2695" s="99">
        <f t="shared" si="106"/>
        <v>4.8631593518955421E-2</v>
      </c>
      <c r="N2695" s="99">
        <f t="shared" si="105"/>
        <v>4.7432927481516566E-3</v>
      </c>
      <c r="O2695" s="99">
        <f t="shared" si="105"/>
        <v>1.1661308164228426E-3</v>
      </c>
      <c r="P2695" s="99">
        <f t="shared" si="105"/>
        <v>2.5171986786219917E-4</v>
      </c>
      <c r="Q2695" s="99">
        <f t="shared" si="105"/>
        <v>7.7913292433537845E-5</v>
      </c>
      <c r="R2695" s="99">
        <f t="shared" si="105"/>
        <v>2.4315796759477751E-5</v>
      </c>
      <c r="S2695" s="101"/>
      <c r="T2695" s="99">
        <v>1.2311538461538501E-4</v>
      </c>
      <c r="U2695" s="99">
        <v>5.7961538461538503E-5</v>
      </c>
      <c r="V2695" s="99">
        <v>4.0826923076923097E-5</v>
      </c>
      <c r="W2695" s="99">
        <v>2.4369230769230798E-5</v>
      </c>
      <c r="X2695" s="99">
        <v>1.20153846153846E-5</v>
      </c>
      <c r="Y2695" s="99">
        <v>1.17192307692308E-6</v>
      </c>
      <c r="Z2695" s="99">
        <v>2.88115384615385E-7</v>
      </c>
      <c r="AA2695" s="99">
        <v>6.2192307692307696E-8</v>
      </c>
      <c r="AB2695" s="99">
        <v>1.925E-8</v>
      </c>
      <c r="AC2695" s="99">
        <v>6.0076923076923101E-9</v>
      </c>
    </row>
    <row r="2696" spans="1:29" s="98" customFormat="1" x14ac:dyDescent="0.25">
      <c r="A2696" s="98" t="s">
        <v>95</v>
      </c>
      <c r="B2696" s="98" t="s">
        <v>236</v>
      </c>
      <c r="C2696" s="98" t="s">
        <v>303</v>
      </c>
      <c r="D2696" s="98">
        <v>2015</v>
      </c>
      <c r="E2696" s="98">
        <v>2016</v>
      </c>
      <c r="F2696" s="98" t="s">
        <v>280</v>
      </c>
      <c r="G2696" s="98" t="s">
        <v>273</v>
      </c>
      <c r="H2696" s="98" t="s">
        <v>274</v>
      </c>
      <c r="I2696" s="99">
        <f t="shared" si="106"/>
        <v>0</v>
      </c>
      <c r="J2696" s="99">
        <f t="shared" si="106"/>
        <v>0</v>
      </c>
      <c r="K2696" s="99">
        <f t="shared" si="106"/>
        <v>0</v>
      </c>
      <c r="L2696" s="99">
        <f t="shared" si="106"/>
        <v>0</v>
      </c>
      <c r="M2696" s="99">
        <f t="shared" si="106"/>
        <v>0</v>
      </c>
      <c r="N2696" s="99">
        <f t="shared" si="105"/>
        <v>0</v>
      </c>
      <c r="O2696" s="99">
        <f t="shared" si="105"/>
        <v>0</v>
      </c>
      <c r="P2696" s="99">
        <f t="shared" si="105"/>
        <v>0</v>
      </c>
      <c r="Q2696" s="99">
        <f t="shared" si="105"/>
        <v>0</v>
      </c>
      <c r="R2696" s="99">
        <f t="shared" si="105"/>
        <v>0</v>
      </c>
      <c r="S2696" s="101"/>
      <c r="T2696" s="99">
        <v>0</v>
      </c>
      <c r="U2696" s="99">
        <v>0</v>
      </c>
      <c r="V2696" s="99">
        <v>0</v>
      </c>
      <c r="W2696" s="99">
        <v>0</v>
      </c>
      <c r="X2696" s="99">
        <v>0</v>
      </c>
      <c r="Y2696" s="99">
        <v>0</v>
      </c>
      <c r="Z2696" s="99">
        <v>0</v>
      </c>
      <c r="AA2696" s="99">
        <v>0</v>
      </c>
      <c r="AB2696" s="99">
        <v>0</v>
      </c>
      <c r="AC2696" s="99">
        <v>0</v>
      </c>
    </row>
    <row r="2697" spans="1:29" s="98" customFormat="1" x14ac:dyDescent="0.25">
      <c r="A2697" s="98" t="s">
        <v>95</v>
      </c>
      <c r="B2697" s="98" t="s">
        <v>236</v>
      </c>
      <c r="C2697" s="98" t="s">
        <v>303</v>
      </c>
      <c r="D2697" s="98">
        <v>2015</v>
      </c>
      <c r="E2697" s="98">
        <v>2016</v>
      </c>
      <c r="F2697" s="98" t="s">
        <v>280</v>
      </c>
      <c r="G2697" s="98" t="s">
        <v>273</v>
      </c>
      <c r="H2697" s="98" t="s">
        <v>275</v>
      </c>
      <c r="I2697" s="99">
        <f t="shared" si="106"/>
        <v>9.7948139059304701E-11</v>
      </c>
      <c r="J2697" s="99">
        <f t="shared" si="106"/>
        <v>1.3599411042944786E-5</v>
      </c>
      <c r="K2697" s="99">
        <f t="shared" si="106"/>
        <v>1.7889701431492844E-4</v>
      </c>
      <c r="L2697" s="99">
        <f t="shared" si="106"/>
        <v>6.2735378323108381E-4</v>
      </c>
      <c r="M2697" s="99">
        <f t="shared" si="106"/>
        <v>1.6999263803680982E-3</v>
      </c>
      <c r="N2697" s="99">
        <f t="shared" si="105"/>
        <v>2.4972728016359918E-4</v>
      </c>
      <c r="O2697" s="99">
        <f t="shared" si="105"/>
        <v>1.3316089979550103E-4</v>
      </c>
      <c r="P2697" s="99">
        <f t="shared" si="105"/>
        <v>4.978355828220859E-5</v>
      </c>
      <c r="Q2697" s="99">
        <f t="shared" si="105"/>
        <v>3.124626584867076E-5</v>
      </c>
      <c r="R2697" s="99">
        <f t="shared" si="105"/>
        <v>1.8173022494887528E-5</v>
      </c>
      <c r="S2697" s="101"/>
      <c r="T2697" s="99">
        <v>2.42E-14</v>
      </c>
      <c r="U2697" s="99">
        <v>3.36E-9</v>
      </c>
      <c r="V2697" s="99">
        <v>4.4199999999999999E-8</v>
      </c>
      <c r="W2697" s="99">
        <v>1.55E-7</v>
      </c>
      <c r="X2697" s="99">
        <v>4.2E-7</v>
      </c>
      <c r="Y2697" s="99">
        <v>6.1700000000000003E-8</v>
      </c>
      <c r="Z2697" s="99">
        <v>3.2899999999999997E-8</v>
      </c>
      <c r="AA2697" s="99">
        <v>1.2299999999999999E-8</v>
      </c>
      <c r="AB2697" s="99">
        <v>7.7200000000000006E-9</v>
      </c>
      <c r="AC2697" s="99">
        <v>4.49E-9</v>
      </c>
    </row>
    <row r="2698" spans="1:29" s="98" customFormat="1" x14ac:dyDescent="0.25">
      <c r="A2698" s="98" t="s">
        <v>95</v>
      </c>
      <c r="B2698" s="98" t="s">
        <v>236</v>
      </c>
      <c r="C2698" s="98" t="s">
        <v>303</v>
      </c>
      <c r="D2698" s="98">
        <v>2015</v>
      </c>
      <c r="E2698" s="98">
        <v>2016</v>
      </c>
      <c r="F2698" s="98" t="s">
        <v>280</v>
      </c>
      <c r="G2698" s="98" t="s">
        <v>273</v>
      </c>
      <c r="H2698" s="98" t="s">
        <v>276</v>
      </c>
      <c r="I2698" s="99">
        <f t="shared" si="106"/>
        <v>1.9589627811860942E-6</v>
      </c>
      <c r="J2698" s="99">
        <f t="shared" si="106"/>
        <v>1.521838854805726E-3</v>
      </c>
      <c r="K2698" s="99">
        <f t="shared" si="106"/>
        <v>1.173758691206544E-2</v>
      </c>
      <c r="L2698" s="99">
        <f t="shared" si="106"/>
        <v>2.2908531697341514E-2</v>
      </c>
      <c r="M2698" s="99">
        <f t="shared" si="106"/>
        <v>5.3831002044989779E-2</v>
      </c>
      <c r="N2698" s="99">
        <f t="shared" si="105"/>
        <v>2.0884809815950922E-2</v>
      </c>
      <c r="O2698" s="99">
        <f t="shared" si="105"/>
        <v>1.3477987730061348E-2</v>
      </c>
      <c r="P2698" s="99">
        <f t="shared" si="105"/>
        <v>5.828319018404908E-3</v>
      </c>
      <c r="Q2698" s="99">
        <f t="shared" si="105"/>
        <v>2.6470282208588959E-3</v>
      </c>
      <c r="R2698" s="99">
        <f t="shared" si="105"/>
        <v>1.0118609406952965E-3</v>
      </c>
      <c r="S2698" s="101"/>
      <c r="T2698" s="99">
        <v>4.8399999999999998E-10</v>
      </c>
      <c r="U2698" s="99">
        <v>3.7599999999999998E-7</v>
      </c>
      <c r="V2698" s="99">
        <v>2.9000000000000002E-6</v>
      </c>
      <c r="W2698" s="99">
        <v>5.66E-6</v>
      </c>
      <c r="X2698" s="99">
        <v>1.33E-5</v>
      </c>
      <c r="Y2698" s="99">
        <v>5.1599999999999997E-6</v>
      </c>
      <c r="Z2698" s="99">
        <v>3.3299999999999999E-6</v>
      </c>
      <c r="AA2698" s="99">
        <v>1.44E-6</v>
      </c>
      <c r="AB2698" s="99">
        <v>6.5400000000000001E-7</v>
      </c>
      <c r="AC2698" s="99">
        <v>2.4999999999999999E-7</v>
      </c>
    </row>
    <row r="2699" spans="1:29" s="98" customFormat="1" x14ac:dyDescent="0.25">
      <c r="A2699" s="98" t="s">
        <v>95</v>
      </c>
      <c r="B2699" s="98" t="s">
        <v>236</v>
      </c>
      <c r="C2699" s="98" t="s">
        <v>303</v>
      </c>
      <c r="D2699" s="98">
        <v>2015</v>
      </c>
      <c r="E2699" s="98">
        <v>2016</v>
      </c>
      <c r="F2699" s="98" t="s">
        <v>280</v>
      </c>
      <c r="G2699" s="98" t="s">
        <v>277</v>
      </c>
      <c r="H2699" s="98" t="s">
        <v>274</v>
      </c>
      <c r="I2699" s="99">
        <f t="shared" si="106"/>
        <v>2.8655901840490798E-7</v>
      </c>
      <c r="J2699" s="99">
        <f t="shared" si="106"/>
        <v>2.3798969325153374E-4</v>
      </c>
      <c r="K2699" s="99">
        <f t="shared" si="106"/>
        <v>6.5568588957055224E-4</v>
      </c>
      <c r="L2699" s="99">
        <f t="shared" si="106"/>
        <v>3.7196008179959101E-3</v>
      </c>
      <c r="M2699" s="99">
        <f t="shared" si="106"/>
        <v>8.7829529652351732E-3</v>
      </c>
      <c r="N2699" s="99">
        <f t="shared" si="105"/>
        <v>1.562313292433538E-3</v>
      </c>
      <c r="O2699" s="99">
        <f t="shared" si="105"/>
        <v>1.2304229038854807E-3</v>
      </c>
      <c r="P2699" s="99">
        <f t="shared" si="105"/>
        <v>3.9057832310838449E-4</v>
      </c>
      <c r="Q2699" s="99">
        <f t="shared" si="105"/>
        <v>1.4813644171779141E-4</v>
      </c>
      <c r="R2699" s="99">
        <f t="shared" si="105"/>
        <v>5.9092678936605317E-5</v>
      </c>
      <c r="S2699" s="101"/>
      <c r="T2699" s="99">
        <v>7.0800000000000004E-11</v>
      </c>
      <c r="U2699" s="99">
        <v>5.8799999999999997E-8</v>
      </c>
      <c r="V2699" s="99">
        <v>1.6199999999999999E-7</v>
      </c>
      <c r="W2699" s="99">
        <v>9.1900000000000001E-7</v>
      </c>
      <c r="X2699" s="99">
        <v>2.17E-6</v>
      </c>
      <c r="Y2699" s="99">
        <v>3.8599999999999999E-7</v>
      </c>
      <c r="Z2699" s="99">
        <v>3.0400000000000002E-7</v>
      </c>
      <c r="AA2699" s="99">
        <v>9.6499999999999997E-8</v>
      </c>
      <c r="AB2699" s="99">
        <v>3.6599999999999997E-8</v>
      </c>
      <c r="AC2699" s="99">
        <v>1.46E-8</v>
      </c>
    </row>
    <row r="2700" spans="1:29" s="98" customFormat="1" x14ac:dyDescent="0.25">
      <c r="A2700" s="98" t="s">
        <v>95</v>
      </c>
      <c r="B2700" s="98" t="s">
        <v>236</v>
      </c>
      <c r="C2700" s="98" t="s">
        <v>303</v>
      </c>
      <c r="D2700" s="98">
        <v>2015</v>
      </c>
      <c r="E2700" s="98">
        <v>2016</v>
      </c>
      <c r="F2700" s="98" t="s">
        <v>280</v>
      </c>
      <c r="G2700" s="98" t="s">
        <v>277</v>
      </c>
      <c r="H2700" s="98" t="s">
        <v>275</v>
      </c>
      <c r="I2700" s="99">
        <f t="shared" si="106"/>
        <v>4.5331370143149283E-7</v>
      </c>
      <c r="J2700" s="99">
        <f t="shared" si="106"/>
        <v>3.2096229038854805E-4</v>
      </c>
      <c r="K2700" s="99">
        <f t="shared" si="106"/>
        <v>2.4244188139059307E-3</v>
      </c>
      <c r="L2700" s="99">
        <f t="shared" si="106"/>
        <v>4.9783558282208594E-3</v>
      </c>
      <c r="M2700" s="99">
        <f t="shared" si="106"/>
        <v>1.238517791411043E-2</v>
      </c>
      <c r="N2700" s="99">
        <f t="shared" si="105"/>
        <v>3.4646118609406957E-3</v>
      </c>
      <c r="O2700" s="99">
        <f t="shared" si="105"/>
        <v>1.7484957055214725E-3</v>
      </c>
      <c r="P2700" s="99">
        <f t="shared" si="105"/>
        <v>5.5045235173824128E-4</v>
      </c>
      <c r="Q2700" s="99">
        <f t="shared" si="105"/>
        <v>2.2908531697341512E-4</v>
      </c>
      <c r="R2700" s="99">
        <f t="shared" si="105"/>
        <v>9.3091206543967293E-5</v>
      </c>
      <c r="S2700" s="101"/>
      <c r="T2700" s="99">
        <v>1.12E-10</v>
      </c>
      <c r="U2700" s="99">
        <v>7.9300000000000002E-8</v>
      </c>
      <c r="V2700" s="99">
        <v>5.99E-7</v>
      </c>
      <c r="W2700" s="99">
        <v>1.2300000000000001E-6</v>
      </c>
      <c r="X2700" s="99">
        <v>3.0599999999999999E-6</v>
      </c>
      <c r="Y2700" s="99">
        <v>8.5600000000000004E-7</v>
      </c>
      <c r="Z2700" s="99">
        <v>4.32E-7</v>
      </c>
      <c r="AA2700" s="99">
        <v>1.36E-7</v>
      </c>
      <c r="AB2700" s="99">
        <v>5.6599999999999997E-8</v>
      </c>
      <c r="AC2700" s="99">
        <v>2.3000000000000001E-8</v>
      </c>
    </row>
    <row r="2701" spans="1:29" s="98" customFormat="1" x14ac:dyDescent="0.25">
      <c r="A2701" s="98" t="s">
        <v>95</v>
      </c>
      <c r="B2701" s="98" t="s">
        <v>236</v>
      </c>
      <c r="C2701" s="98" t="s">
        <v>303</v>
      </c>
      <c r="D2701" s="98">
        <v>2015</v>
      </c>
      <c r="E2701" s="98">
        <v>2016</v>
      </c>
      <c r="F2701" s="98" t="s">
        <v>280</v>
      </c>
      <c r="G2701" s="98" t="s">
        <v>277</v>
      </c>
      <c r="H2701" s="98" t="s">
        <v>276</v>
      </c>
      <c r="I2701" s="99">
        <f t="shared" si="106"/>
        <v>7.8115664621676896E-7</v>
      </c>
      <c r="J2701" s="99">
        <f t="shared" si="106"/>
        <v>4.0879182004089986E-4</v>
      </c>
      <c r="K2701" s="99">
        <f t="shared" si="106"/>
        <v>5.6664212678936609E-3</v>
      </c>
      <c r="L2701" s="99">
        <f t="shared" si="106"/>
        <v>7.6901431492842533E-3</v>
      </c>
      <c r="M2701" s="99">
        <f t="shared" si="106"/>
        <v>1.6027877300613499E-2</v>
      </c>
      <c r="N2701" s="99">
        <f t="shared" si="105"/>
        <v>8.90437627811861E-3</v>
      </c>
      <c r="O2701" s="99">
        <f t="shared" si="105"/>
        <v>4.1283926380368098E-3</v>
      </c>
      <c r="P2701" s="99">
        <f t="shared" si="105"/>
        <v>2.0844335378323114E-3</v>
      </c>
      <c r="Q2701" s="99">
        <f t="shared" si="105"/>
        <v>1.0118609406952965E-3</v>
      </c>
      <c r="R2701" s="99">
        <f t="shared" si="105"/>
        <v>4.1688670756646217E-4</v>
      </c>
      <c r="S2701" s="101"/>
      <c r="T2701" s="99">
        <v>1.9300000000000001E-10</v>
      </c>
      <c r="U2701" s="99">
        <v>1.01E-7</v>
      </c>
      <c r="V2701" s="99">
        <v>1.3999999999999999E-6</v>
      </c>
      <c r="W2701" s="99">
        <v>1.9E-6</v>
      </c>
      <c r="X2701" s="99">
        <v>3.9600000000000002E-6</v>
      </c>
      <c r="Y2701" s="99">
        <v>2.2000000000000001E-6</v>
      </c>
      <c r="Z2701" s="99">
        <v>1.02E-6</v>
      </c>
      <c r="AA2701" s="99">
        <v>5.1500000000000005E-7</v>
      </c>
      <c r="AB2701" s="99">
        <v>2.4999999999999999E-7</v>
      </c>
      <c r="AC2701" s="99">
        <v>1.03E-7</v>
      </c>
    </row>
    <row r="2702" spans="1:29" s="98" customFormat="1" x14ac:dyDescent="0.25">
      <c r="A2702" s="98" t="s">
        <v>95</v>
      </c>
      <c r="B2702" s="98" t="s">
        <v>236</v>
      </c>
      <c r="C2702" s="98" t="s">
        <v>303</v>
      </c>
      <c r="D2702" s="98">
        <v>2015</v>
      </c>
      <c r="E2702" s="98">
        <v>2016</v>
      </c>
      <c r="F2702" s="98" t="s">
        <v>280</v>
      </c>
      <c r="G2702" s="98" t="s">
        <v>278</v>
      </c>
      <c r="H2702" s="98" t="s">
        <v>274</v>
      </c>
      <c r="I2702" s="99">
        <f t="shared" si="106"/>
        <v>1.2123650778669201E-7</v>
      </c>
      <c r="J2702" s="99">
        <f t="shared" si="106"/>
        <v>1.0068794714487976E-4</v>
      </c>
      <c r="K2702" s="99">
        <f t="shared" si="106"/>
        <v>2.774055686644642E-4</v>
      </c>
      <c r="L2702" s="99">
        <f t="shared" si="106"/>
        <v>1.5736772691521145E-3</v>
      </c>
      <c r="M2702" s="99">
        <f t="shared" si="106"/>
        <v>3.7158647160610344E-3</v>
      </c>
      <c r="N2702" s="99">
        <f t="shared" si="105"/>
        <v>6.6097870064495709E-4</v>
      </c>
      <c r="O2702" s="99">
        <f t="shared" si="105"/>
        <v>5.2056353625924343E-4</v>
      </c>
      <c r="P2702" s="99">
        <f t="shared" si="105"/>
        <v>1.6524467516123968E-4</v>
      </c>
      <c r="Q2702" s="99">
        <f t="shared" si="105"/>
        <v>6.2673109957527202E-5</v>
      </c>
      <c r="R2702" s="99">
        <f t="shared" si="105"/>
        <v>2.5000748780871496E-5</v>
      </c>
      <c r="S2702" s="101"/>
      <c r="T2702" s="99">
        <v>2.9953846153846199E-11</v>
      </c>
      <c r="U2702" s="99">
        <v>2.4876923076923099E-8</v>
      </c>
      <c r="V2702" s="99">
        <v>6.8538461538461498E-8</v>
      </c>
      <c r="W2702" s="99">
        <v>3.8880769230769201E-7</v>
      </c>
      <c r="X2702" s="99">
        <v>9.1807692307692296E-7</v>
      </c>
      <c r="Y2702" s="99">
        <v>1.6330769230769199E-7</v>
      </c>
      <c r="Z2702" s="99">
        <v>1.2861538461538501E-7</v>
      </c>
      <c r="AA2702" s="99">
        <v>4.0826923076923103E-8</v>
      </c>
      <c r="AB2702" s="99">
        <v>1.5484615384615399E-8</v>
      </c>
      <c r="AC2702" s="99">
        <v>6.1769230769230803E-9</v>
      </c>
    </row>
    <row r="2703" spans="1:29" s="98" customFormat="1" x14ac:dyDescent="0.25">
      <c r="A2703" s="98" t="s">
        <v>95</v>
      </c>
      <c r="B2703" s="98" t="s">
        <v>236</v>
      </c>
      <c r="C2703" s="98" t="s">
        <v>303</v>
      </c>
      <c r="D2703" s="98">
        <v>2015</v>
      </c>
      <c r="E2703" s="98">
        <v>2016</v>
      </c>
      <c r="F2703" s="98" t="s">
        <v>280</v>
      </c>
      <c r="G2703" s="98" t="s">
        <v>278</v>
      </c>
      <c r="H2703" s="98" t="s">
        <v>275</v>
      </c>
      <c r="I2703" s="99">
        <f t="shared" si="106"/>
        <v>1.9178656599024706E-7</v>
      </c>
      <c r="J2703" s="99">
        <f t="shared" si="106"/>
        <v>1.3579173824130878E-4</v>
      </c>
      <c r="K2703" s="99">
        <f t="shared" si="106"/>
        <v>1.025715652037125E-3</v>
      </c>
      <c r="L2703" s="99">
        <f t="shared" si="106"/>
        <v>2.1062274657857464E-3</v>
      </c>
      <c r="M2703" s="99">
        <f t="shared" si="106"/>
        <v>5.2398829636620854E-3</v>
      </c>
      <c r="N2703" s="99">
        <f t="shared" si="105"/>
        <v>1.4657973257826012E-3</v>
      </c>
      <c r="O2703" s="99">
        <f t="shared" si="105"/>
        <v>7.3974818310523934E-4</v>
      </c>
      <c r="P2703" s="99">
        <f t="shared" si="105"/>
        <v>2.3288368727387117E-4</v>
      </c>
      <c r="Q2703" s="99">
        <f t="shared" si="105"/>
        <v>9.69207110272139E-5</v>
      </c>
      <c r="R2703" s="99">
        <f t="shared" si="105"/>
        <v>3.9384741230139998E-5</v>
      </c>
      <c r="S2703" s="101"/>
      <c r="T2703" s="99">
        <v>4.7384615384615401E-11</v>
      </c>
      <c r="U2703" s="99">
        <v>3.3549999999999999E-8</v>
      </c>
      <c r="V2703" s="99">
        <v>2.5342307692307701E-7</v>
      </c>
      <c r="W2703" s="99">
        <v>5.2038461538461502E-7</v>
      </c>
      <c r="X2703" s="99">
        <v>1.29461538461538E-6</v>
      </c>
      <c r="Y2703" s="99">
        <v>3.6215384615384598E-7</v>
      </c>
      <c r="Z2703" s="99">
        <v>1.8276923076923101E-7</v>
      </c>
      <c r="AA2703" s="99">
        <v>5.7538461538461498E-8</v>
      </c>
      <c r="AB2703" s="99">
        <v>2.39461538461538E-8</v>
      </c>
      <c r="AC2703" s="99">
        <v>9.73076923076923E-9</v>
      </c>
    </row>
    <row r="2704" spans="1:29" s="98" customFormat="1" x14ac:dyDescent="0.25">
      <c r="A2704" s="98" t="s">
        <v>95</v>
      </c>
      <c r="B2704" s="98" t="s">
        <v>236</v>
      </c>
      <c r="C2704" s="98" t="s">
        <v>303</v>
      </c>
      <c r="D2704" s="98">
        <v>2015</v>
      </c>
      <c r="E2704" s="98">
        <v>2016</v>
      </c>
      <c r="F2704" s="98" t="s">
        <v>280</v>
      </c>
      <c r="G2704" s="98" t="s">
        <v>278</v>
      </c>
      <c r="H2704" s="98" t="s">
        <v>276</v>
      </c>
      <c r="I2704" s="99">
        <f t="shared" si="106"/>
        <v>3.3048935032247933E-7</v>
      </c>
      <c r="J2704" s="99">
        <f t="shared" si="106"/>
        <v>1.7295038540191901E-4</v>
      </c>
      <c r="K2704" s="99">
        <f t="shared" si="106"/>
        <v>2.3973320748780858E-3</v>
      </c>
      <c r="L2704" s="99">
        <f t="shared" si="106"/>
        <v>3.2535221016202617E-3</v>
      </c>
      <c r="M2704" s="99">
        <f t="shared" si="106"/>
        <v>6.7810250117980369E-3</v>
      </c>
      <c r="N2704" s="99">
        <f t="shared" si="105"/>
        <v>3.7672361176655667E-3</v>
      </c>
      <c r="O2704" s="99">
        <f t="shared" si="105"/>
        <v>1.746627654554037E-3</v>
      </c>
      <c r="P2704" s="99">
        <f t="shared" si="105"/>
        <v>8.8187572754443763E-4</v>
      </c>
      <c r="Q2704" s="99">
        <f t="shared" si="105"/>
        <v>4.280950133710879E-4</v>
      </c>
      <c r="R2704" s="99">
        <f t="shared" si="105"/>
        <v>1.7637514550888794E-4</v>
      </c>
      <c r="S2704" s="101"/>
      <c r="T2704" s="99">
        <v>8.1653846153846205E-11</v>
      </c>
      <c r="U2704" s="99">
        <v>4.27307692307692E-8</v>
      </c>
      <c r="V2704" s="99">
        <v>5.92307692307692E-7</v>
      </c>
      <c r="W2704" s="99">
        <v>8.03846153846154E-7</v>
      </c>
      <c r="X2704" s="99">
        <v>1.6753846153846199E-6</v>
      </c>
      <c r="Y2704" s="99">
        <v>9.3076923076923099E-7</v>
      </c>
      <c r="Z2704" s="99">
        <v>4.3153846153846201E-7</v>
      </c>
      <c r="AA2704" s="99">
        <v>2.17884615384615E-7</v>
      </c>
      <c r="AB2704" s="99">
        <v>1.05769230769231E-7</v>
      </c>
      <c r="AC2704" s="99">
        <v>4.3576923076923098E-8</v>
      </c>
    </row>
    <row r="2705" spans="1:29" s="98" customFormat="1" x14ac:dyDescent="0.25">
      <c r="A2705" s="98" t="s">
        <v>95</v>
      </c>
      <c r="B2705" s="98" t="s">
        <v>236</v>
      </c>
      <c r="C2705" s="98" t="s">
        <v>303</v>
      </c>
      <c r="D2705" s="98">
        <v>2016</v>
      </c>
      <c r="E2705" s="98">
        <v>2016</v>
      </c>
      <c r="F2705" s="98" t="s">
        <v>272</v>
      </c>
      <c r="G2705" s="98" t="s">
        <v>273</v>
      </c>
      <c r="H2705" s="98" t="s">
        <v>274</v>
      </c>
      <c r="I2705" s="99">
        <f t="shared" si="106"/>
        <v>0</v>
      </c>
      <c r="J2705" s="99">
        <f t="shared" si="106"/>
        <v>0</v>
      </c>
      <c r="K2705" s="99">
        <f t="shared" si="106"/>
        <v>0</v>
      </c>
      <c r="L2705" s="99">
        <f t="shared" si="106"/>
        <v>0</v>
      </c>
      <c r="M2705" s="99">
        <f t="shared" si="106"/>
        <v>0</v>
      </c>
      <c r="N2705" s="99">
        <f t="shared" si="105"/>
        <v>0</v>
      </c>
      <c r="O2705" s="99">
        <f t="shared" si="105"/>
        <v>0</v>
      </c>
      <c r="P2705" s="99">
        <f t="shared" si="105"/>
        <v>0</v>
      </c>
      <c r="Q2705" s="99">
        <f t="shared" si="105"/>
        <v>0</v>
      </c>
      <c r="R2705" s="99">
        <f t="shared" si="105"/>
        <v>0</v>
      </c>
      <c r="S2705" s="101"/>
      <c r="T2705" s="99">
        <v>0</v>
      </c>
      <c r="U2705" s="99">
        <v>0</v>
      </c>
      <c r="V2705" s="99">
        <v>0</v>
      </c>
      <c r="W2705" s="99">
        <v>0</v>
      </c>
      <c r="X2705" s="99">
        <v>0</v>
      </c>
      <c r="Y2705" s="99">
        <v>0</v>
      </c>
      <c r="Z2705" s="99">
        <v>0</v>
      </c>
      <c r="AA2705" s="99">
        <v>0</v>
      </c>
      <c r="AB2705" s="99">
        <v>0</v>
      </c>
      <c r="AC2705" s="99">
        <v>0</v>
      </c>
    </row>
    <row r="2706" spans="1:29" s="98" customFormat="1" x14ac:dyDescent="0.25">
      <c r="A2706" s="98" t="s">
        <v>95</v>
      </c>
      <c r="B2706" s="98" t="s">
        <v>236</v>
      </c>
      <c r="C2706" s="98" t="s">
        <v>303</v>
      </c>
      <c r="D2706" s="98">
        <v>2016</v>
      </c>
      <c r="E2706" s="98">
        <v>2016</v>
      </c>
      <c r="F2706" s="98" t="s">
        <v>272</v>
      </c>
      <c r="G2706" s="98" t="s">
        <v>273</v>
      </c>
      <c r="H2706" s="98" t="s">
        <v>275</v>
      </c>
      <c r="I2706" s="99">
        <f t="shared" si="106"/>
        <v>7.366347648261759E-3</v>
      </c>
      <c r="J2706" s="99">
        <f t="shared" si="106"/>
        <v>1.4368425357873211E-4</v>
      </c>
      <c r="K2706" s="99">
        <f t="shared" si="106"/>
        <v>6.3544867075664613E-4</v>
      </c>
      <c r="L2706" s="99">
        <f t="shared" si="106"/>
        <v>1.0442404907975461E-3</v>
      </c>
      <c r="M2706" s="99">
        <f t="shared" si="106"/>
        <v>2.1896670756646219E-3</v>
      </c>
      <c r="N2706" s="99">
        <f t="shared" si="105"/>
        <v>2.3637071574642127E-4</v>
      </c>
      <c r="O2706" s="99">
        <f t="shared" si="105"/>
        <v>1.1980433537832312E-4</v>
      </c>
      <c r="P2706" s="99">
        <f t="shared" si="105"/>
        <v>4.3712392638036814E-5</v>
      </c>
      <c r="Q2706" s="99">
        <f t="shared" si="105"/>
        <v>2.7279770961145196E-5</v>
      </c>
      <c r="R2706" s="99">
        <f t="shared" si="105"/>
        <v>1.586597955010225E-5</v>
      </c>
      <c r="S2706" s="101"/>
      <c r="T2706" s="99">
        <v>1.8199999999999999E-6</v>
      </c>
      <c r="U2706" s="99">
        <v>3.55E-8</v>
      </c>
      <c r="V2706" s="99">
        <v>1.5699999999999999E-7</v>
      </c>
      <c r="W2706" s="99">
        <v>2.5800000000000001E-7</v>
      </c>
      <c r="X2706" s="99">
        <v>5.4099999999999999E-7</v>
      </c>
      <c r="Y2706" s="99">
        <v>5.84E-8</v>
      </c>
      <c r="Z2706" s="99">
        <v>2.96E-8</v>
      </c>
      <c r="AA2706" s="99">
        <v>1.0800000000000001E-8</v>
      </c>
      <c r="AB2706" s="99">
        <v>6.7400000000000003E-9</v>
      </c>
      <c r="AC2706" s="99">
        <v>3.9199999999999997E-9</v>
      </c>
    </row>
    <row r="2707" spans="1:29" s="98" customFormat="1" x14ac:dyDescent="0.25">
      <c r="A2707" s="98" t="s">
        <v>95</v>
      </c>
      <c r="B2707" s="98" t="s">
        <v>236</v>
      </c>
      <c r="C2707" s="98" t="s">
        <v>303</v>
      </c>
      <c r="D2707" s="98">
        <v>2016</v>
      </c>
      <c r="E2707" s="98">
        <v>2016</v>
      </c>
      <c r="F2707" s="98" t="s">
        <v>272</v>
      </c>
      <c r="G2707" s="98" t="s">
        <v>273</v>
      </c>
      <c r="H2707" s="98" t="s">
        <v>276</v>
      </c>
      <c r="I2707" s="99">
        <f t="shared" si="106"/>
        <v>1.307324335378323</v>
      </c>
      <c r="J2707" s="99">
        <f t="shared" si="106"/>
        <v>0.60711656441717787</v>
      </c>
      <c r="K2707" s="99">
        <f t="shared" si="106"/>
        <v>0.38491190184049073</v>
      </c>
      <c r="L2707" s="99">
        <f t="shared" si="106"/>
        <v>0.27036924335378321</v>
      </c>
      <c r="M2707" s="99">
        <f t="shared" si="106"/>
        <v>0.16554044989775049</v>
      </c>
      <c r="N2707" s="99">
        <f t="shared" si="105"/>
        <v>2.6429807770961149E-2</v>
      </c>
      <c r="O2707" s="99">
        <f t="shared" si="105"/>
        <v>1.4570797546012268E-2</v>
      </c>
      <c r="P2707" s="99">
        <f t="shared" si="105"/>
        <v>5.787844580777096E-3</v>
      </c>
      <c r="Q2707" s="99">
        <f t="shared" si="105"/>
        <v>2.5053676891615543E-3</v>
      </c>
      <c r="R2707" s="99">
        <f t="shared" si="105"/>
        <v>9.5924417177914109E-4</v>
      </c>
      <c r="S2707" s="101"/>
      <c r="T2707" s="99">
        <v>3.2299999999999999E-4</v>
      </c>
      <c r="U2707" s="99">
        <v>1.4999999999999999E-4</v>
      </c>
      <c r="V2707" s="99">
        <v>9.5099999999999994E-5</v>
      </c>
      <c r="W2707" s="99">
        <v>6.6799999999999997E-5</v>
      </c>
      <c r="X2707" s="99">
        <v>4.0899999999999998E-5</v>
      </c>
      <c r="Y2707" s="99">
        <v>6.5300000000000002E-6</v>
      </c>
      <c r="Z2707" s="99">
        <v>3.5999999999999998E-6</v>
      </c>
      <c r="AA2707" s="99">
        <v>1.4300000000000001E-6</v>
      </c>
      <c r="AB2707" s="99">
        <v>6.1900000000000002E-7</v>
      </c>
      <c r="AC2707" s="99">
        <v>2.3699999999999999E-7</v>
      </c>
    </row>
    <row r="2708" spans="1:29" s="98" customFormat="1" x14ac:dyDescent="0.25">
      <c r="A2708" s="98" t="s">
        <v>95</v>
      </c>
      <c r="B2708" s="98" t="s">
        <v>236</v>
      </c>
      <c r="C2708" s="98" t="s">
        <v>303</v>
      </c>
      <c r="D2708" s="98">
        <v>2016</v>
      </c>
      <c r="E2708" s="98">
        <v>2016</v>
      </c>
      <c r="F2708" s="98" t="s">
        <v>272</v>
      </c>
      <c r="G2708" s="98" t="s">
        <v>277</v>
      </c>
      <c r="H2708" s="98" t="s">
        <v>274</v>
      </c>
      <c r="I2708" s="99">
        <f t="shared" si="106"/>
        <v>0.12304229038854805</v>
      </c>
      <c r="J2708" s="99">
        <f t="shared" si="106"/>
        <v>4.856932515337424E-2</v>
      </c>
      <c r="K2708" s="99">
        <f t="shared" si="106"/>
        <v>2.7360719836400815E-2</v>
      </c>
      <c r="L2708" s="99">
        <f t="shared" si="106"/>
        <v>2.4001341513292435E-2</v>
      </c>
      <c r="M2708" s="99">
        <f t="shared" si="106"/>
        <v>1.7606380368098157E-2</v>
      </c>
      <c r="N2708" s="99">
        <f t="shared" si="105"/>
        <v>1.5946928425357874E-3</v>
      </c>
      <c r="O2708" s="99">
        <f t="shared" si="105"/>
        <v>1.2749447852760736E-3</v>
      </c>
      <c r="P2708" s="99">
        <f t="shared" si="105"/>
        <v>3.7276957055214726E-4</v>
      </c>
      <c r="Q2708" s="99">
        <f t="shared" si="105"/>
        <v>1.3842257668711657E-4</v>
      </c>
      <c r="R2708" s="99">
        <f t="shared" si="105"/>
        <v>5.4235746421267891E-5</v>
      </c>
      <c r="S2708" s="101"/>
      <c r="T2708" s="99">
        <v>3.04E-5</v>
      </c>
      <c r="U2708" s="99">
        <v>1.2E-5</v>
      </c>
      <c r="V2708" s="99">
        <v>6.7599999999999997E-6</v>
      </c>
      <c r="W2708" s="99">
        <v>5.93E-6</v>
      </c>
      <c r="X2708" s="99">
        <v>4.3499999999999999E-6</v>
      </c>
      <c r="Y2708" s="99">
        <v>3.9400000000000001E-7</v>
      </c>
      <c r="Z2708" s="99">
        <v>3.15E-7</v>
      </c>
      <c r="AA2708" s="99">
        <v>9.2099999999999998E-8</v>
      </c>
      <c r="AB2708" s="99">
        <v>3.4200000000000002E-8</v>
      </c>
      <c r="AC2708" s="99">
        <v>1.3399999999999999E-8</v>
      </c>
    </row>
    <row r="2709" spans="1:29" s="98" customFormat="1" x14ac:dyDescent="0.25">
      <c r="A2709" s="98" t="s">
        <v>95</v>
      </c>
      <c r="B2709" s="98" t="s">
        <v>236</v>
      </c>
      <c r="C2709" s="98" t="s">
        <v>303</v>
      </c>
      <c r="D2709" s="98">
        <v>2016</v>
      </c>
      <c r="E2709" s="98">
        <v>2016</v>
      </c>
      <c r="F2709" s="98" t="s">
        <v>272</v>
      </c>
      <c r="G2709" s="98" t="s">
        <v>277</v>
      </c>
      <c r="H2709" s="98" t="s">
        <v>275</v>
      </c>
      <c r="I2709" s="99">
        <f t="shared" si="106"/>
        <v>0.21815721881390593</v>
      </c>
      <c r="J2709" s="99">
        <f t="shared" si="106"/>
        <v>7.2449243353783235E-2</v>
      </c>
      <c r="K2709" s="99">
        <f t="shared" si="106"/>
        <v>4.6545603271983642E-2</v>
      </c>
      <c r="L2709" s="99">
        <f t="shared" si="106"/>
        <v>3.1934331288343561E-2</v>
      </c>
      <c r="M2709" s="99">
        <f t="shared" si="106"/>
        <v>2.4648932515337427E-2</v>
      </c>
      <c r="N2709" s="99">
        <f t="shared" si="105"/>
        <v>3.8248343558282207E-3</v>
      </c>
      <c r="O2709" s="99">
        <f t="shared" si="105"/>
        <v>1.7120687116564419E-3</v>
      </c>
      <c r="P2709" s="99">
        <f t="shared" si="105"/>
        <v>5.3021513292433539E-4</v>
      </c>
      <c r="Q2709" s="99">
        <f t="shared" si="105"/>
        <v>2.1613349693251535E-4</v>
      </c>
      <c r="R2709" s="99">
        <f t="shared" si="105"/>
        <v>8.661529652351738E-5</v>
      </c>
      <c r="S2709" s="101"/>
      <c r="T2709" s="99">
        <v>5.3900000000000002E-5</v>
      </c>
      <c r="U2709" s="99">
        <v>1.7900000000000001E-5</v>
      </c>
      <c r="V2709" s="99">
        <v>1.15E-5</v>
      </c>
      <c r="W2709" s="99">
        <v>7.8900000000000007E-6</v>
      </c>
      <c r="X2709" s="99">
        <v>6.0900000000000001E-6</v>
      </c>
      <c r="Y2709" s="99">
        <v>9.4499999999999995E-7</v>
      </c>
      <c r="Z2709" s="99">
        <v>4.2300000000000002E-7</v>
      </c>
      <c r="AA2709" s="99">
        <v>1.31E-7</v>
      </c>
      <c r="AB2709" s="99">
        <v>5.3400000000000002E-8</v>
      </c>
      <c r="AC2709" s="99">
        <v>2.14E-8</v>
      </c>
    </row>
    <row r="2710" spans="1:29" s="98" customFormat="1" x14ac:dyDescent="0.25">
      <c r="A2710" s="98" t="s">
        <v>95</v>
      </c>
      <c r="B2710" s="98" t="s">
        <v>236</v>
      </c>
      <c r="C2710" s="98" t="s">
        <v>303</v>
      </c>
      <c r="D2710" s="98">
        <v>2016</v>
      </c>
      <c r="E2710" s="98">
        <v>2016</v>
      </c>
      <c r="F2710" s="98" t="s">
        <v>272</v>
      </c>
      <c r="G2710" s="98" t="s">
        <v>277</v>
      </c>
      <c r="H2710" s="98" t="s">
        <v>276</v>
      </c>
      <c r="I2710" s="99">
        <f t="shared" si="106"/>
        <v>0.56664212678936599</v>
      </c>
      <c r="J2710" s="99">
        <f t="shared" si="106"/>
        <v>0.26875026584867073</v>
      </c>
      <c r="K2710" s="99">
        <f t="shared" si="106"/>
        <v>0.19022985685071575</v>
      </c>
      <c r="L2710" s="99">
        <f t="shared" si="106"/>
        <v>0.11656638036809815</v>
      </c>
      <c r="M2710" s="99">
        <f t="shared" si="106"/>
        <v>6.5568588957055224E-2</v>
      </c>
      <c r="N2710" s="99">
        <f t="shared" si="105"/>
        <v>1.4085104294478528E-2</v>
      </c>
      <c r="O2710" s="99">
        <f t="shared" si="105"/>
        <v>4.8974069529652354E-3</v>
      </c>
      <c r="P2710" s="99">
        <f t="shared" si="105"/>
        <v>2.0682437627811863E-3</v>
      </c>
      <c r="Q2710" s="99">
        <f t="shared" si="105"/>
        <v>9.7543394683026583E-4</v>
      </c>
      <c r="R2710" s="99">
        <f t="shared" si="105"/>
        <v>3.9098306748466263E-4</v>
      </c>
      <c r="S2710" s="101"/>
      <c r="T2710" s="99">
        <v>1.3999999999999999E-4</v>
      </c>
      <c r="U2710" s="99">
        <v>6.6400000000000001E-5</v>
      </c>
      <c r="V2710" s="99">
        <v>4.6999999999999997E-5</v>
      </c>
      <c r="W2710" s="99">
        <v>2.8799999999999999E-5</v>
      </c>
      <c r="X2710" s="99">
        <v>1.6200000000000001E-5</v>
      </c>
      <c r="Y2710" s="99">
        <v>3.4800000000000001E-6</v>
      </c>
      <c r="Z2710" s="99">
        <v>1.2100000000000001E-6</v>
      </c>
      <c r="AA2710" s="99">
        <v>5.1099999999999996E-7</v>
      </c>
      <c r="AB2710" s="99">
        <v>2.41E-7</v>
      </c>
      <c r="AC2710" s="99">
        <v>9.6600000000000005E-8</v>
      </c>
    </row>
    <row r="2711" spans="1:29" s="98" customFormat="1" x14ac:dyDescent="0.25">
      <c r="A2711" s="98" t="s">
        <v>95</v>
      </c>
      <c r="B2711" s="98" t="s">
        <v>236</v>
      </c>
      <c r="C2711" s="98" t="s">
        <v>303</v>
      </c>
      <c r="D2711" s="98">
        <v>2016</v>
      </c>
      <c r="E2711" s="98">
        <v>2016</v>
      </c>
      <c r="F2711" s="98" t="s">
        <v>272</v>
      </c>
      <c r="G2711" s="98" t="s">
        <v>278</v>
      </c>
      <c r="H2711" s="98" t="s">
        <v>274</v>
      </c>
      <c r="I2711" s="99">
        <f t="shared" si="106"/>
        <v>5.2056353625924333E-2</v>
      </c>
      <c r="J2711" s="99">
        <f t="shared" si="106"/>
        <v>2.0548560641812191E-2</v>
      </c>
      <c r="K2711" s="99">
        <f t="shared" si="106"/>
        <v>1.1575689161554192E-2</v>
      </c>
      <c r="L2711" s="99">
        <f t="shared" si="106"/>
        <v>1.0154413717162167E-2</v>
      </c>
      <c r="M2711" s="99">
        <f t="shared" si="106"/>
        <v>7.4488532326569329E-3</v>
      </c>
      <c r="N2711" s="99">
        <f t="shared" si="105"/>
        <v>6.7467774107283433E-4</v>
      </c>
      <c r="O2711" s="99">
        <f t="shared" si="105"/>
        <v>5.3939971684757054E-4</v>
      </c>
      <c r="P2711" s="99">
        <f t="shared" si="105"/>
        <v>1.577102029259084E-4</v>
      </c>
      <c r="Q2711" s="99">
        <f t="shared" si="105"/>
        <v>5.8563397829164822E-5</v>
      </c>
      <c r="R2711" s="99">
        <f t="shared" si="105"/>
        <v>2.2945892716690269E-5</v>
      </c>
      <c r="S2711" s="101"/>
      <c r="T2711" s="99">
        <v>1.28615384615385E-5</v>
      </c>
      <c r="U2711" s="99">
        <v>5.0769230769230803E-6</v>
      </c>
      <c r="V2711" s="99">
        <v>2.8600000000000001E-6</v>
      </c>
      <c r="W2711" s="99">
        <v>2.50884615384615E-6</v>
      </c>
      <c r="X2711" s="99">
        <v>1.8403846153846201E-6</v>
      </c>
      <c r="Y2711" s="99">
        <v>1.66692307692308E-7</v>
      </c>
      <c r="Z2711" s="99">
        <v>1.33269230769231E-7</v>
      </c>
      <c r="AA2711" s="99">
        <v>3.8965384615384599E-8</v>
      </c>
      <c r="AB2711" s="99">
        <v>1.44692307692308E-8</v>
      </c>
      <c r="AC2711" s="99">
        <v>5.6692307692307698E-9</v>
      </c>
    </row>
    <row r="2712" spans="1:29" s="98" customFormat="1" x14ac:dyDescent="0.25">
      <c r="A2712" s="98" t="s">
        <v>95</v>
      </c>
      <c r="B2712" s="98" t="s">
        <v>236</v>
      </c>
      <c r="C2712" s="98" t="s">
        <v>303</v>
      </c>
      <c r="D2712" s="98">
        <v>2016</v>
      </c>
      <c r="E2712" s="98">
        <v>2016</v>
      </c>
      <c r="F2712" s="98" t="s">
        <v>272</v>
      </c>
      <c r="G2712" s="98" t="s">
        <v>278</v>
      </c>
      <c r="H2712" s="98" t="s">
        <v>275</v>
      </c>
      <c r="I2712" s="99">
        <f t="shared" si="106"/>
        <v>9.2297284882806543E-2</v>
      </c>
      <c r="J2712" s="99">
        <f t="shared" si="106"/>
        <v>3.0651602957369819E-2</v>
      </c>
      <c r="K2712" s="99">
        <f t="shared" si="106"/>
        <v>1.969237061507002E-2</v>
      </c>
      <c r="L2712" s="99">
        <f t="shared" si="106"/>
        <v>1.3510678621991493E-2</v>
      </c>
      <c r="M2712" s="99">
        <f t="shared" si="106"/>
        <v>1.0428394525719673E-2</v>
      </c>
      <c r="N2712" s="99">
        <f t="shared" si="105"/>
        <v>1.6181991505427077E-3</v>
      </c>
      <c r="O2712" s="99">
        <f t="shared" si="105"/>
        <v>7.2433676262387747E-4</v>
      </c>
      <c r="P2712" s="99">
        <f t="shared" si="105"/>
        <v>2.2432178700644949E-4</v>
      </c>
      <c r="Q2712" s="99">
        <f t="shared" si="105"/>
        <v>9.1441094856064214E-5</v>
      </c>
      <c r="R2712" s="99">
        <f t="shared" si="105"/>
        <v>3.6644933144565026E-5</v>
      </c>
      <c r="S2712" s="101"/>
      <c r="T2712" s="99">
        <v>2.28038461538462E-5</v>
      </c>
      <c r="U2712" s="99">
        <v>7.5730769230769197E-6</v>
      </c>
      <c r="V2712" s="99">
        <v>4.8653846153846197E-6</v>
      </c>
      <c r="W2712" s="99">
        <v>3.33807692307692E-6</v>
      </c>
      <c r="X2712" s="99">
        <v>2.57653846153846E-6</v>
      </c>
      <c r="Y2712" s="99">
        <v>3.9980769230769199E-7</v>
      </c>
      <c r="Z2712" s="99">
        <v>1.7896153846153801E-7</v>
      </c>
      <c r="AA2712" s="99">
        <v>5.5423076923076902E-8</v>
      </c>
      <c r="AB2712" s="99">
        <v>2.2592307692307699E-8</v>
      </c>
      <c r="AC2712" s="99">
        <v>9.0538461538461493E-9</v>
      </c>
    </row>
    <row r="2713" spans="1:29" s="98" customFormat="1" x14ac:dyDescent="0.25">
      <c r="A2713" s="98" t="s">
        <v>95</v>
      </c>
      <c r="B2713" s="98" t="s">
        <v>236</v>
      </c>
      <c r="C2713" s="98" t="s">
        <v>303</v>
      </c>
      <c r="D2713" s="98">
        <v>2016</v>
      </c>
      <c r="E2713" s="98">
        <v>2016</v>
      </c>
      <c r="F2713" s="98" t="s">
        <v>272</v>
      </c>
      <c r="G2713" s="98" t="s">
        <v>278</v>
      </c>
      <c r="H2713" s="98" t="s">
        <v>276</v>
      </c>
      <c r="I2713" s="99">
        <f t="shared" si="106"/>
        <v>0.23973320748780858</v>
      </c>
      <c r="J2713" s="99">
        <f t="shared" si="106"/>
        <v>0.11370203555136074</v>
      </c>
      <c r="K2713" s="99">
        <f t="shared" si="106"/>
        <v>8.0481862513764435E-2</v>
      </c>
      <c r="L2713" s="99">
        <f t="shared" si="106"/>
        <v>4.9316545540349276E-2</v>
      </c>
      <c r="M2713" s="99">
        <f t="shared" si="106"/>
        <v>2.7740556866446421E-2</v>
      </c>
      <c r="N2713" s="99">
        <f t="shared" si="105"/>
        <v>5.9590825861255223E-3</v>
      </c>
      <c r="O2713" s="99">
        <f t="shared" si="105"/>
        <v>2.0719798647160616E-3</v>
      </c>
      <c r="P2713" s="99">
        <f t="shared" si="105"/>
        <v>8.7502620733050313E-4</v>
      </c>
      <c r="Q2713" s="99">
        <f t="shared" si="105"/>
        <v>4.1268359288972604E-4</v>
      </c>
      <c r="R2713" s="99">
        <f t="shared" si="105"/>
        <v>1.6541591316658816E-4</v>
      </c>
      <c r="S2713" s="101"/>
      <c r="T2713" s="99">
        <v>5.9230769230769197E-5</v>
      </c>
      <c r="U2713" s="99">
        <v>2.80923076923077E-5</v>
      </c>
      <c r="V2713" s="99">
        <v>1.9884615384615402E-5</v>
      </c>
      <c r="W2713" s="99">
        <v>1.2184615384615399E-5</v>
      </c>
      <c r="X2713" s="99">
        <v>6.8538461538461499E-6</v>
      </c>
      <c r="Y2713" s="99">
        <v>1.47230769230769E-6</v>
      </c>
      <c r="Z2713" s="99">
        <v>5.1192307692307701E-7</v>
      </c>
      <c r="AA2713" s="99">
        <v>2.1619230769230799E-7</v>
      </c>
      <c r="AB2713" s="99">
        <v>1.01961538461538E-7</v>
      </c>
      <c r="AC2713" s="99">
        <v>4.0869230769230801E-8</v>
      </c>
    </row>
    <row r="2714" spans="1:29" s="98" customFormat="1" x14ac:dyDescent="0.25">
      <c r="A2714" s="98" t="s">
        <v>95</v>
      </c>
      <c r="B2714" s="98" t="s">
        <v>236</v>
      </c>
      <c r="C2714" s="98" t="s">
        <v>303</v>
      </c>
      <c r="D2714" s="98">
        <v>2016</v>
      </c>
      <c r="E2714" s="98">
        <v>2016</v>
      </c>
      <c r="F2714" s="98" t="s">
        <v>279</v>
      </c>
      <c r="G2714" s="98" t="s">
        <v>273</v>
      </c>
      <c r="H2714" s="98" t="s">
        <v>274</v>
      </c>
      <c r="I2714" s="99">
        <f t="shared" si="106"/>
        <v>0</v>
      </c>
      <c r="J2714" s="99">
        <f t="shared" si="106"/>
        <v>0</v>
      </c>
      <c r="K2714" s="99">
        <f t="shared" si="106"/>
        <v>0</v>
      </c>
      <c r="L2714" s="99">
        <f t="shared" si="106"/>
        <v>0</v>
      </c>
      <c r="M2714" s="99">
        <f t="shared" si="106"/>
        <v>0</v>
      </c>
      <c r="N2714" s="99">
        <f t="shared" si="105"/>
        <v>0</v>
      </c>
      <c r="O2714" s="99">
        <f t="shared" si="105"/>
        <v>0</v>
      </c>
      <c r="P2714" s="99">
        <f t="shared" si="105"/>
        <v>0</v>
      </c>
      <c r="Q2714" s="99">
        <f t="shared" si="105"/>
        <v>0</v>
      </c>
      <c r="R2714" s="99">
        <f t="shared" si="105"/>
        <v>0</v>
      </c>
      <c r="S2714" s="101"/>
      <c r="T2714" s="99">
        <v>0</v>
      </c>
      <c r="U2714" s="99">
        <v>0</v>
      </c>
      <c r="V2714" s="99">
        <v>0</v>
      </c>
      <c r="W2714" s="99">
        <v>0</v>
      </c>
      <c r="X2714" s="99">
        <v>0</v>
      </c>
      <c r="Y2714" s="99">
        <v>0</v>
      </c>
      <c r="Z2714" s="99">
        <v>0</v>
      </c>
      <c r="AA2714" s="99">
        <v>0</v>
      </c>
      <c r="AB2714" s="99">
        <v>0</v>
      </c>
      <c r="AC2714" s="99">
        <v>0</v>
      </c>
    </row>
    <row r="2715" spans="1:29" s="98" customFormat="1" x14ac:dyDescent="0.25">
      <c r="A2715" s="98" t="s">
        <v>95</v>
      </c>
      <c r="B2715" s="98" t="s">
        <v>236</v>
      </c>
      <c r="C2715" s="98" t="s">
        <v>303</v>
      </c>
      <c r="D2715" s="98">
        <v>2016</v>
      </c>
      <c r="E2715" s="98">
        <v>2016</v>
      </c>
      <c r="F2715" s="98" t="s">
        <v>279</v>
      </c>
      <c r="G2715" s="98" t="s">
        <v>273</v>
      </c>
      <c r="H2715" s="98" t="s">
        <v>275</v>
      </c>
      <c r="I2715" s="99">
        <f t="shared" si="106"/>
        <v>7.366347648261759E-3</v>
      </c>
      <c r="J2715" s="99">
        <f t="shared" si="106"/>
        <v>6.7592310838445814E-6</v>
      </c>
      <c r="K2715" s="99">
        <f t="shared" si="106"/>
        <v>0</v>
      </c>
      <c r="L2715" s="99">
        <f t="shared" si="106"/>
        <v>0</v>
      </c>
      <c r="M2715" s="99">
        <f t="shared" si="106"/>
        <v>0</v>
      </c>
      <c r="N2715" s="99">
        <f t="shared" si="105"/>
        <v>0</v>
      </c>
      <c r="O2715" s="99">
        <f t="shared" si="105"/>
        <v>0</v>
      </c>
      <c r="P2715" s="99">
        <f t="shared" si="105"/>
        <v>0</v>
      </c>
      <c r="Q2715" s="99">
        <f t="shared" si="105"/>
        <v>0</v>
      </c>
      <c r="R2715" s="99">
        <f t="shared" si="105"/>
        <v>0</v>
      </c>
      <c r="S2715" s="101"/>
      <c r="T2715" s="99">
        <v>1.8199999999999999E-6</v>
      </c>
      <c r="U2715" s="99">
        <v>1.67E-9</v>
      </c>
      <c r="V2715" s="99">
        <v>0</v>
      </c>
      <c r="W2715" s="99">
        <v>0</v>
      </c>
      <c r="X2715" s="99">
        <v>0</v>
      </c>
      <c r="Y2715" s="99">
        <v>0</v>
      </c>
      <c r="Z2715" s="99">
        <v>0</v>
      </c>
      <c r="AA2715" s="99">
        <v>0</v>
      </c>
      <c r="AB2715" s="99">
        <v>0</v>
      </c>
      <c r="AC2715" s="99">
        <v>0</v>
      </c>
    </row>
    <row r="2716" spans="1:29" s="98" customFormat="1" x14ac:dyDescent="0.25">
      <c r="A2716" s="98" t="s">
        <v>95</v>
      </c>
      <c r="B2716" s="98" t="s">
        <v>236</v>
      </c>
      <c r="C2716" s="98" t="s">
        <v>303</v>
      </c>
      <c r="D2716" s="98">
        <v>2016</v>
      </c>
      <c r="E2716" s="98">
        <v>2016</v>
      </c>
      <c r="F2716" s="98" t="s">
        <v>279</v>
      </c>
      <c r="G2716" s="98" t="s">
        <v>273</v>
      </c>
      <c r="H2716" s="98" t="s">
        <v>276</v>
      </c>
      <c r="I2716" s="99">
        <f t="shared" si="106"/>
        <v>1.307324335378323</v>
      </c>
      <c r="J2716" s="99">
        <f t="shared" si="106"/>
        <v>0.60711656441717787</v>
      </c>
      <c r="K2716" s="99">
        <f t="shared" si="106"/>
        <v>0.3792454805725971</v>
      </c>
      <c r="L2716" s="99">
        <f t="shared" si="106"/>
        <v>0.2537747239263804</v>
      </c>
      <c r="M2716" s="99">
        <f t="shared" si="106"/>
        <v>0.12506601226993866</v>
      </c>
      <c r="N2716" s="99">
        <f t="shared" si="105"/>
        <v>8.0948875255623717E-3</v>
      </c>
      <c r="O2716" s="99">
        <f t="shared" si="105"/>
        <v>3.1084368098159513E-3</v>
      </c>
      <c r="P2716" s="99">
        <f t="shared" si="105"/>
        <v>7.0830265848670761E-4</v>
      </c>
      <c r="Q2716" s="99">
        <f t="shared" si="105"/>
        <v>2.2949006134969326E-4</v>
      </c>
      <c r="R2716" s="99">
        <f t="shared" si="105"/>
        <v>7.2449243353783234E-5</v>
      </c>
      <c r="S2716" s="101"/>
      <c r="T2716" s="99">
        <v>3.2299999999999999E-4</v>
      </c>
      <c r="U2716" s="99">
        <v>1.4999999999999999E-4</v>
      </c>
      <c r="V2716" s="99">
        <v>9.3700000000000001E-5</v>
      </c>
      <c r="W2716" s="99">
        <v>6.2700000000000006E-5</v>
      </c>
      <c r="X2716" s="99">
        <v>3.0899999999999999E-5</v>
      </c>
      <c r="Y2716" s="99">
        <v>1.9999999999999999E-6</v>
      </c>
      <c r="Z2716" s="99">
        <v>7.6799999999999999E-7</v>
      </c>
      <c r="AA2716" s="99">
        <v>1.7499999999999999E-7</v>
      </c>
      <c r="AB2716" s="99">
        <v>5.6699999999999998E-8</v>
      </c>
      <c r="AC2716" s="99">
        <v>1.7900000000000001E-8</v>
      </c>
    </row>
    <row r="2717" spans="1:29" s="98" customFormat="1" x14ac:dyDescent="0.25">
      <c r="A2717" s="98" t="s">
        <v>95</v>
      </c>
      <c r="B2717" s="98" t="s">
        <v>236</v>
      </c>
      <c r="C2717" s="98" t="s">
        <v>303</v>
      </c>
      <c r="D2717" s="98">
        <v>2016</v>
      </c>
      <c r="E2717" s="98">
        <v>2016</v>
      </c>
      <c r="F2717" s="98" t="s">
        <v>279</v>
      </c>
      <c r="G2717" s="98" t="s">
        <v>277</v>
      </c>
      <c r="H2717" s="98" t="s">
        <v>274</v>
      </c>
      <c r="I2717" s="99">
        <f t="shared" si="106"/>
        <v>0.12304229038854805</v>
      </c>
      <c r="J2717" s="99">
        <f t="shared" si="106"/>
        <v>4.8164580777096115E-2</v>
      </c>
      <c r="K2717" s="99">
        <f t="shared" si="106"/>
        <v>2.3879918200409002E-2</v>
      </c>
      <c r="L2717" s="99">
        <f t="shared" si="106"/>
        <v>1.8658715746421268E-2</v>
      </c>
      <c r="M2717" s="99">
        <f t="shared" si="106"/>
        <v>8.2163108384458085E-3</v>
      </c>
      <c r="N2717" s="99">
        <f t="shared" si="105"/>
        <v>2.0358642126789368E-4</v>
      </c>
      <c r="O2717" s="99">
        <f t="shared" si="105"/>
        <v>1.43279509202454E-4</v>
      </c>
      <c r="P2717" s="99">
        <f t="shared" si="105"/>
        <v>2.9303492842535788E-5</v>
      </c>
      <c r="Q2717" s="99">
        <f t="shared" si="105"/>
        <v>8.9043762781186096E-6</v>
      </c>
      <c r="R2717" s="99">
        <f t="shared" si="105"/>
        <v>2.7522617586912071E-6</v>
      </c>
      <c r="S2717" s="101"/>
      <c r="T2717" s="99">
        <v>3.04E-5</v>
      </c>
      <c r="U2717" s="99">
        <v>1.19E-5</v>
      </c>
      <c r="V2717" s="99">
        <v>5.9000000000000003E-6</v>
      </c>
      <c r="W2717" s="99">
        <v>4.6099999999999999E-6</v>
      </c>
      <c r="X2717" s="99">
        <v>2.03E-6</v>
      </c>
      <c r="Y2717" s="99">
        <v>5.03E-8</v>
      </c>
      <c r="Z2717" s="99">
        <v>3.5399999999999999E-8</v>
      </c>
      <c r="AA2717" s="99">
        <v>7.2399999999999998E-9</v>
      </c>
      <c r="AB2717" s="99">
        <v>2.1999999999999998E-9</v>
      </c>
      <c r="AC2717" s="99">
        <v>6.8000000000000003E-10</v>
      </c>
    </row>
    <row r="2718" spans="1:29" s="98" customFormat="1" x14ac:dyDescent="0.25">
      <c r="A2718" s="98" t="s">
        <v>95</v>
      </c>
      <c r="B2718" s="98" t="s">
        <v>236</v>
      </c>
      <c r="C2718" s="98" t="s">
        <v>303</v>
      </c>
      <c r="D2718" s="98">
        <v>2016</v>
      </c>
      <c r="E2718" s="98">
        <v>2016</v>
      </c>
      <c r="F2718" s="98" t="s">
        <v>279</v>
      </c>
      <c r="G2718" s="98" t="s">
        <v>277</v>
      </c>
      <c r="H2718" s="98" t="s">
        <v>275</v>
      </c>
      <c r="I2718" s="99">
        <f t="shared" si="106"/>
        <v>0.21815721881390593</v>
      </c>
      <c r="J2718" s="99">
        <f t="shared" si="106"/>
        <v>7.2449243353783235E-2</v>
      </c>
      <c r="K2718" s="99">
        <f t="shared" si="106"/>
        <v>4.4926625766871169E-2</v>
      </c>
      <c r="L2718" s="99">
        <f t="shared" si="106"/>
        <v>2.6955975460122697E-2</v>
      </c>
      <c r="M2718" s="99">
        <f t="shared" si="106"/>
        <v>1.1859010224948875E-2</v>
      </c>
      <c r="N2718" s="99">
        <f t="shared" si="105"/>
        <v>6.7997055214723929E-4</v>
      </c>
      <c r="O2718" s="99">
        <f t="shared" si="105"/>
        <v>2.412276482617587E-4</v>
      </c>
      <c r="P2718" s="99">
        <f t="shared" si="105"/>
        <v>5.1807280163599182E-5</v>
      </c>
      <c r="Q2718" s="99">
        <f t="shared" si="105"/>
        <v>1.6473096114519429E-5</v>
      </c>
      <c r="R2718" s="99">
        <f t="shared" si="105"/>
        <v>5.302151329243354E-6</v>
      </c>
      <c r="S2718" s="101"/>
      <c r="T2718" s="99">
        <v>5.3900000000000002E-5</v>
      </c>
      <c r="U2718" s="99">
        <v>1.7900000000000001E-5</v>
      </c>
      <c r="V2718" s="99">
        <v>1.11E-5</v>
      </c>
      <c r="W2718" s="99">
        <v>6.6599999999999998E-6</v>
      </c>
      <c r="X2718" s="99">
        <v>2.9299999999999999E-6</v>
      </c>
      <c r="Y2718" s="99">
        <v>1.68E-7</v>
      </c>
      <c r="Z2718" s="99">
        <v>5.9599999999999998E-8</v>
      </c>
      <c r="AA2718" s="99">
        <v>1.28E-8</v>
      </c>
      <c r="AB2718" s="99">
        <v>4.0700000000000002E-9</v>
      </c>
      <c r="AC2718" s="99">
        <v>1.31E-9</v>
      </c>
    </row>
    <row r="2719" spans="1:29" s="98" customFormat="1" x14ac:dyDescent="0.25">
      <c r="A2719" s="98" t="s">
        <v>95</v>
      </c>
      <c r="B2719" s="98" t="s">
        <v>236</v>
      </c>
      <c r="C2719" s="98" t="s">
        <v>303</v>
      </c>
      <c r="D2719" s="98">
        <v>2016</v>
      </c>
      <c r="E2719" s="98">
        <v>2016</v>
      </c>
      <c r="F2719" s="98" t="s">
        <v>279</v>
      </c>
      <c r="G2719" s="98" t="s">
        <v>277</v>
      </c>
      <c r="H2719" s="98" t="s">
        <v>276</v>
      </c>
      <c r="I2719" s="99">
        <f t="shared" si="106"/>
        <v>0.56664212678936599</v>
      </c>
      <c r="J2719" s="99">
        <f t="shared" si="106"/>
        <v>0.26875026584867073</v>
      </c>
      <c r="K2719" s="99">
        <f t="shared" si="106"/>
        <v>0.18861087934560328</v>
      </c>
      <c r="L2719" s="99">
        <f t="shared" si="106"/>
        <v>0.11251893660531699</v>
      </c>
      <c r="M2719" s="99">
        <f t="shared" si="106"/>
        <v>5.5449979550102245E-2</v>
      </c>
      <c r="N2719" s="99">
        <f t="shared" si="105"/>
        <v>5.4235746421267897E-3</v>
      </c>
      <c r="O2719" s="99">
        <f t="shared" si="105"/>
        <v>1.3316089979550103E-3</v>
      </c>
      <c r="P2719" s="99">
        <f t="shared" si="105"/>
        <v>2.8615427402862986E-4</v>
      </c>
      <c r="Q2719" s="99">
        <f t="shared" si="105"/>
        <v>8.8639018404907985E-5</v>
      </c>
      <c r="R2719" s="99">
        <f t="shared" si="105"/>
        <v>2.7684515337423316E-5</v>
      </c>
      <c r="S2719" s="101"/>
      <c r="T2719" s="99">
        <v>1.3999999999999999E-4</v>
      </c>
      <c r="U2719" s="99">
        <v>6.6400000000000001E-5</v>
      </c>
      <c r="V2719" s="99">
        <v>4.6600000000000001E-5</v>
      </c>
      <c r="W2719" s="99">
        <v>2.7800000000000001E-5</v>
      </c>
      <c r="X2719" s="99">
        <v>1.3699999999999999E-5</v>
      </c>
      <c r="Y2719" s="99">
        <v>1.3400000000000001E-6</v>
      </c>
      <c r="Z2719" s="99">
        <v>3.2899999999999999E-7</v>
      </c>
      <c r="AA2719" s="99">
        <v>7.0700000000000004E-8</v>
      </c>
      <c r="AB2719" s="99">
        <v>2.1900000000000001E-8</v>
      </c>
      <c r="AC2719" s="99">
        <v>6.8400000000000004E-9</v>
      </c>
    </row>
    <row r="2720" spans="1:29" s="98" customFormat="1" x14ac:dyDescent="0.25">
      <c r="A2720" s="98" t="s">
        <v>95</v>
      </c>
      <c r="B2720" s="98" t="s">
        <v>236</v>
      </c>
      <c r="C2720" s="98" t="s">
        <v>303</v>
      </c>
      <c r="D2720" s="98">
        <v>2016</v>
      </c>
      <c r="E2720" s="98">
        <v>2016</v>
      </c>
      <c r="F2720" s="98" t="s">
        <v>279</v>
      </c>
      <c r="G2720" s="98" t="s">
        <v>278</v>
      </c>
      <c r="H2720" s="98" t="s">
        <v>274</v>
      </c>
      <c r="I2720" s="99">
        <f t="shared" si="106"/>
        <v>5.2056353625924333E-2</v>
      </c>
      <c r="J2720" s="99">
        <f t="shared" si="106"/>
        <v>2.0377322636463725E-2</v>
      </c>
      <c r="K2720" s="99">
        <f t="shared" si="106"/>
        <v>1.010304231555767E-2</v>
      </c>
      <c r="L2720" s="99">
        <f t="shared" si="106"/>
        <v>7.8940720465628632E-3</v>
      </c>
      <c r="M2720" s="99">
        <f t="shared" si="106"/>
        <v>3.4761315085732269E-3</v>
      </c>
      <c r="N2720" s="99">
        <f t="shared" si="105"/>
        <v>8.6132716690262565E-5</v>
      </c>
      <c r="O2720" s="99">
        <f t="shared" si="105"/>
        <v>6.0618253893346012E-5</v>
      </c>
      <c r="P2720" s="99">
        <f t="shared" si="105"/>
        <v>1.2397631587226668E-5</v>
      </c>
      <c r="Q2720" s="99">
        <f t="shared" si="105"/>
        <v>3.7672361176655669E-6</v>
      </c>
      <c r="R2720" s="99">
        <f t="shared" si="105"/>
        <v>1.164418436369358E-6</v>
      </c>
      <c r="S2720" s="101"/>
      <c r="T2720" s="99">
        <v>1.28615384615385E-5</v>
      </c>
      <c r="U2720" s="99">
        <v>5.0346153846153804E-6</v>
      </c>
      <c r="V2720" s="99">
        <v>2.49615384615385E-6</v>
      </c>
      <c r="W2720" s="99">
        <v>1.9503846153846201E-6</v>
      </c>
      <c r="X2720" s="99">
        <v>8.58846153846154E-7</v>
      </c>
      <c r="Y2720" s="99">
        <v>2.1280769230769199E-8</v>
      </c>
      <c r="Z2720" s="99">
        <v>1.49769230769231E-8</v>
      </c>
      <c r="AA2720" s="99">
        <v>3.06307692307692E-9</v>
      </c>
      <c r="AB2720" s="99">
        <v>9.3076923076923099E-10</v>
      </c>
      <c r="AC2720" s="99">
        <v>2.8769230769230802E-10</v>
      </c>
    </row>
    <row r="2721" spans="1:29" s="98" customFormat="1" x14ac:dyDescent="0.25">
      <c r="A2721" s="98" t="s">
        <v>95</v>
      </c>
      <c r="B2721" s="98" t="s">
        <v>236</v>
      </c>
      <c r="C2721" s="98" t="s">
        <v>303</v>
      </c>
      <c r="D2721" s="98">
        <v>2016</v>
      </c>
      <c r="E2721" s="98">
        <v>2016</v>
      </c>
      <c r="F2721" s="98" t="s">
        <v>279</v>
      </c>
      <c r="G2721" s="98" t="s">
        <v>278</v>
      </c>
      <c r="H2721" s="98" t="s">
        <v>275</v>
      </c>
      <c r="I2721" s="99">
        <f t="shared" si="106"/>
        <v>9.2297284882806543E-2</v>
      </c>
      <c r="J2721" s="99">
        <f t="shared" si="106"/>
        <v>3.0651602957369819E-2</v>
      </c>
      <c r="K2721" s="99">
        <f t="shared" si="106"/>
        <v>1.900741859367628E-2</v>
      </c>
      <c r="L2721" s="99">
        <f t="shared" si="106"/>
        <v>1.1404451156205767E-2</v>
      </c>
      <c r="M2721" s="99">
        <f t="shared" si="106"/>
        <v>5.0172735567091216E-3</v>
      </c>
      <c r="N2721" s="99">
        <f t="shared" si="105"/>
        <v>2.8767984898537061E-4</v>
      </c>
      <c r="O2721" s="99">
        <f t="shared" si="105"/>
        <v>1.0205785118766708E-4</v>
      </c>
      <c r="P2721" s="99">
        <f t="shared" si="105"/>
        <v>2.1918464684599674E-5</v>
      </c>
      <c r="Q2721" s="99">
        <f t="shared" si="105"/>
        <v>6.9693868176813097E-6</v>
      </c>
      <c r="R2721" s="99">
        <f t="shared" si="105"/>
        <v>2.2432178700644954E-6</v>
      </c>
      <c r="S2721" s="101"/>
      <c r="T2721" s="99">
        <v>2.28038461538462E-5</v>
      </c>
      <c r="U2721" s="99">
        <v>7.5730769230769197E-6</v>
      </c>
      <c r="V2721" s="99">
        <v>4.6961538461538497E-6</v>
      </c>
      <c r="W2721" s="99">
        <v>2.81769230769231E-6</v>
      </c>
      <c r="X2721" s="99">
        <v>1.2396153846153801E-6</v>
      </c>
      <c r="Y2721" s="99">
        <v>7.1076923076923106E-8</v>
      </c>
      <c r="Z2721" s="99">
        <v>2.5215384615384601E-8</v>
      </c>
      <c r="AA2721" s="99">
        <v>5.4153846153846199E-9</v>
      </c>
      <c r="AB2721" s="99">
        <v>1.7219230769230801E-9</v>
      </c>
      <c r="AC2721" s="99">
        <v>5.5423076923076905E-10</v>
      </c>
    </row>
    <row r="2722" spans="1:29" s="98" customFormat="1" x14ac:dyDescent="0.25">
      <c r="A2722" s="98" t="s">
        <v>95</v>
      </c>
      <c r="B2722" s="98" t="s">
        <v>236</v>
      </c>
      <c r="C2722" s="98" t="s">
        <v>303</v>
      </c>
      <c r="D2722" s="98">
        <v>2016</v>
      </c>
      <c r="E2722" s="98">
        <v>2016</v>
      </c>
      <c r="F2722" s="98" t="s">
        <v>279</v>
      </c>
      <c r="G2722" s="98" t="s">
        <v>278</v>
      </c>
      <c r="H2722" s="98" t="s">
        <v>276</v>
      </c>
      <c r="I2722" s="99">
        <f t="shared" si="106"/>
        <v>0.23973320748780858</v>
      </c>
      <c r="J2722" s="99">
        <f t="shared" si="106"/>
        <v>0.11370203555136074</v>
      </c>
      <c r="K2722" s="99">
        <f t="shared" si="106"/>
        <v>7.9796910492370546E-2</v>
      </c>
      <c r="L2722" s="99">
        <f t="shared" si="106"/>
        <v>4.7604165486865024E-2</v>
      </c>
      <c r="M2722" s="99">
        <f t="shared" si="106"/>
        <v>2.3459606732735585E-2</v>
      </c>
      <c r="N2722" s="99">
        <f t="shared" si="105"/>
        <v>2.2945892716690268E-3</v>
      </c>
      <c r="O2722" s="99">
        <f t="shared" si="105"/>
        <v>5.6337303759635175E-4</v>
      </c>
      <c r="P2722" s="99">
        <f t="shared" si="105"/>
        <v>1.2106526978134355E-4</v>
      </c>
      <c r="Q2722" s="99">
        <f t="shared" si="105"/>
        <v>3.7501123171307239E-5</v>
      </c>
      <c r="R2722" s="99">
        <f t="shared" si="105"/>
        <v>1.1712679565832923E-5</v>
      </c>
      <c r="S2722" s="101"/>
      <c r="T2722" s="99">
        <v>5.9230769230769197E-5</v>
      </c>
      <c r="U2722" s="99">
        <v>2.80923076923077E-5</v>
      </c>
      <c r="V2722" s="99">
        <v>1.9715384615384599E-5</v>
      </c>
      <c r="W2722" s="99">
        <v>1.17615384615385E-5</v>
      </c>
      <c r="X2722" s="99">
        <v>5.7961538461538501E-6</v>
      </c>
      <c r="Y2722" s="99">
        <v>5.6692307692307701E-7</v>
      </c>
      <c r="Z2722" s="99">
        <v>1.39192307692308E-7</v>
      </c>
      <c r="AA2722" s="99">
        <v>2.9911538461538501E-8</v>
      </c>
      <c r="AB2722" s="99">
        <v>9.2653846153846205E-9</v>
      </c>
      <c r="AC2722" s="99">
        <v>2.8938461538461499E-9</v>
      </c>
    </row>
    <row r="2723" spans="1:29" s="98" customFormat="1" x14ac:dyDescent="0.25">
      <c r="A2723" s="98" t="s">
        <v>95</v>
      </c>
      <c r="B2723" s="98" t="s">
        <v>236</v>
      </c>
      <c r="C2723" s="98" t="s">
        <v>303</v>
      </c>
      <c r="D2723" s="98">
        <v>2016</v>
      </c>
      <c r="E2723" s="98">
        <v>2016</v>
      </c>
      <c r="F2723" s="98" t="s">
        <v>280</v>
      </c>
      <c r="G2723" s="98" t="s">
        <v>273</v>
      </c>
      <c r="H2723" s="98" t="s">
        <v>274</v>
      </c>
      <c r="I2723" s="99">
        <f t="shared" si="106"/>
        <v>0</v>
      </c>
      <c r="J2723" s="99">
        <f t="shared" si="106"/>
        <v>0</v>
      </c>
      <c r="K2723" s="99">
        <f t="shared" si="106"/>
        <v>0</v>
      </c>
      <c r="L2723" s="99">
        <f t="shared" si="106"/>
        <v>0</v>
      </c>
      <c r="M2723" s="99">
        <f t="shared" si="106"/>
        <v>0</v>
      </c>
      <c r="N2723" s="99">
        <f t="shared" si="105"/>
        <v>0</v>
      </c>
      <c r="O2723" s="99">
        <f t="shared" si="105"/>
        <v>0</v>
      </c>
      <c r="P2723" s="99">
        <f t="shared" si="105"/>
        <v>0</v>
      </c>
      <c r="Q2723" s="99">
        <f t="shared" si="105"/>
        <v>0</v>
      </c>
      <c r="R2723" s="99">
        <f t="shared" si="105"/>
        <v>0</v>
      </c>
      <c r="S2723" s="101"/>
      <c r="T2723" s="99">
        <v>0</v>
      </c>
      <c r="U2723" s="99">
        <v>0</v>
      </c>
      <c r="V2723" s="99">
        <v>0</v>
      </c>
      <c r="W2723" s="99">
        <v>0</v>
      </c>
      <c r="X2723" s="99">
        <v>0</v>
      </c>
      <c r="Y2723" s="99">
        <v>0</v>
      </c>
      <c r="Z2723" s="99">
        <v>0</v>
      </c>
      <c r="AA2723" s="99">
        <v>0</v>
      </c>
      <c r="AB2723" s="99">
        <v>0</v>
      </c>
      <c r="AC2723" s="99">
        <v>0</v>
      </c>
    </row>
    <row r="2724" spans="1:29" s="98" customFormat="1" x14ac:dyDescent="0.25">
      <c r="A2724" s="98" t="s">
        <v>95</v>
      </c>
      <c r="B2724" s="98" t="s">
        <v>236</v>
      </c>
      <c r="C2724" s="98" t="s">
        <v>303</v>
      </c>
      <c r="D2724" s="98">
        <v>2016</v>
      </c>
      <c r="E2724" s="98">
        <v>2016</v>
      </c>
      <c r="F2724" s="98" t="s">
        <v>280</v>
      </c>
      <c r="G2724" s="98" t="s">
        <v>273</v>
      </c>
      <c r="H2724" s="98" t="s">
        <v>275</v>
      </c>
      <c r="I2724" s="99">
        <f t="shared" si="106"/>
        <v>8.5401063394683022E-11</v>
      </c>
      <c r="J2724" s="99">
        <f t="shared" si="106"/>
        <v>1.1859010224948876E-5</v>
      </c>
      <c r="K2724" s="99">
        <f t="shared" si="106"/>
        <v>1.5623132924335377E-4</v>
      </c>
      <c r="L2724" s="99">
        <f t="shared" si="106"/>
        <v>5.4640490797546013E-4</v>
      </c>
      <c r="M2724" s="99">
        <f t="shared" si="106"/>
        <v>1.4813644171779142E-3</v>
      </c>
      <c r="N2724" s="99">
        <f t="shared" si="105"/>
        <v>2.1815721881390595E-4</v>
      </c>
      <c r="O2724" s="99">
        <f t="shared" si="105"/>
        <v>1.1616163599182004E-4</v>
      </c>
      <c r="P2724" s="99">
        <f t="shared" si="105"/>
        <v>4.3712392638036814E-5</v>
      </c>
      <c r="Q2724" s="99">
        <f t="shared" si="105"/>
        <v>2.7279770961145196E-5</v>
      </c>
      <c r="R2724" s="99">
        <f t="shared" si="105"/>
        <v>1.586597955010225E-5</v>
      </c>
      <c r="S2724" s="101"/>
      <c r="T2724" s="99">
        <v>2.11E-14</v>
      </c>
      <c r="U2724" s="99">
        <v>2.93E-9</v>
      </c>
      <c r="V2724" s="99">
        <v>3.8600000000000002E-8</v>
      </c>
      <c r="W2724" s="99">
        <v>1.35E-7</v>
      </c>
      <c r="X2724" s="99">
        <v>3.6600000000000002E-7</v>
      </c>
      <c r="Y2724" s="99">
        <v>5.39E-8</v>
      </c>
      <c r="Z2724" s="99">
        <v>2.8699999999999999E-8</v>
      </c>
      <c r="AA2724" s="99">
        <v>1.0800000000000001E-8</v>
      </c>
      <c r="AB2724" s="99">
        <v>6.7400000000000003E-9</v>
      </c>
      <c r="AC2724" s="99">
        <v>3.9199999999999997E-9</v>
      </c>
    </row>
    <row r="2725" spans="1:29" s="98" customFormat="1" x14ac:dyDescent="0.25">
      <c r="A2725" s="98" t="s">
        <v>95</v>
      </c>
      <c r="B2725" s="98" t="s">
        <v>236</v>
      </c>
      <c r="C2725" s="98" t="s">
        <v>303</v>
      </c>
      <c r="D2725" s="98">
        <v>2016</v>
      </c>
      <c r="E2725" s="98">
        <v>2016</v>
      </c>
      <c r="F2725" s="98" t="s">
        <v>280</v>
      </c>
      <c r="G2725" s="98" t="s">
        <v>273</v>
      </c>
      <c r="H2725" s="98" t="s">
        <v>276</v>
      </c>
      <c r="I2725" s="99">
        <f t="shared" si="106"/>
        <v>1.7080212678936604E-6</v>
      </c>
      <c r="J2725" s="99">
        <f t="shared" si="106"/>
        <v>1.3275615541922291E-3</v>
      </c>
      <c r="K2725" s="99">
        <f t="shared" si="106"/>
        <v>1.0240032719836402E-2</v>
      </c>
      <c r="L2725" s="99">
        <f t="shared" si="106"/>
        <v>1.999437218813906E-2</v>
      </c>
      <c r="M2725" s="99">
        <f t="shared" si="106"/>
        <v>4.695034764826176E-2</v>
      </c>
      <c r="N2725" s="99">
        <f t="shared" si="105"/>
        <v>1.8213496932515338E-2</v>
      </c>
      <c r="O2725" s="99">
        <f t="shared" si="105"/>
        <v>1.173758691206544E-2</v>
      </c>
      <c r="P2725" s="99">
        <f t="shared" si="105"/>
        <v>5.0997791411042945E-3</v>
      </c>
      <c r="Q2725" s="99">
        <f t="shared" si="105"/>
        <v>2.3110903885480575E-3</v>
      </c>
      <c r="R2725" s="99">
        <f t="shared" si="105"/>
        <v>8.8234274028629856E-4</v>
      </c>
      <c r="S2725" s="101"/>
      <c r="T2725" s="99">
        <v>4.2199999999999999E-10</v>
      </c>
      <c r="U2725" s="99">
        <v>3.2800000000000003E-7</v>
      </c>
      <c r="V2725" s="99">
        <v>2.5299999999999999E-6</v>
      </c>
      <c r="W2725" s="99">
        <v>4.9400000000000001E-6</v>
      </c>
      <c r="X2725" s="99">
        <v>1.1600000000000001E-5</v>
      </c>
      <c r="Y2725" s="99">
        <v>4.5000000000000001E-6</v>
      </c>
      <c r="Z2725" s="99">
        <v>2.9000000000000002E-6</v>
      </c>
      <c r="AA2725" s="99">
        <v>1.26E-6</v>
      </c>
      <c r="AB2725" s="99">
        <v>5.7100000000000002E-7</v>
      </c>
      <c r="AC2725" s="99">
        <v>2.1799999999999999E-7</v>
      </c>
    </row>
    <row r="2726" spans="1:29" s="98" customFormat="1" x14ac:dyDescent="0.25">
      <c r="A2726" s="98" t="s">
        <v>95</v>
      </c>
      <c r="B2726" s="98" t="s">
        <v>236</v>
      </c>
      <c r="C2726" s="98" t="s">
        <v>303</v>
      </c>
      <c r="D2726" s="98">
        <v>2016</v>
      </c>
      <c r="E2726" s="98">
        <v>2016</v>
      </c>
      <c r="F2726" s="98" t="s">
        <v>280</v>
      </c>
      <c r="G2726" s="98" t="s">
        <v>277</v>
      </c>
      <c r="H2726" s="98" t="s">
        <v>274</v>
      </c>
      <c r="I2726" s="99">
        <f t="shared" si="106"/>
        <v>2.5013202453987727E-7</v>
      </c>
      <c r="J2726" s="99">
        <f t="shared" si="106"/>
        <v>2.0763386503067487E-4</v>
      </c>
      <c r="K2726" s="99">
        <f t="shared" si="106"/>
        <v>5.7068957055214729E-4</v>
      </c>
      <c r="L2726" s="99">
        <f t="shared" si="106"/>
        <v>3.2460498977505115E-3</v>
      </c>
      <c r="M2726" s="99">
        <f t="shared" si="106"/>
        <v>7.6496687116564413E-3</v>
      </c>
      <c r="N2726" s="99">
        <f t="shared" si="105"/>
        <v>1.3639885480572597E-3</v>
      </c>
      <c r="O2726" s="99">
        <f t="shared" si="105"/>
        <v>1.0725725971370145E-3</v>
      </c>
      <c r="P2726" s="99">
        <f t="shared" si="105"/>
        <v>3.41199509202454E-4</v>
      </c>
      <c r="Q2726" s="99">
        <f t="shared" si="105"/>
        <v>1.2951820040899795E-4</v>
      </c>
      <c r="R2726" s="99">
        <f t="shared" si="105"/>
        <v>5.1807280163599182E-5</v>
      </c>
      <c r="S2726" s="101"/>
      <c r="T2726" s="99">
        <v>6.1799999999999996E-11</v>
      </c>
      <c r="U2726" s="99">
        <v>5.1300000000000003E-8</v>
      </c>
      <c r="V2726" s="99">
        <v>1.4100000000000001E-7</v>
      </c>
      <c r="W2726" s="99">
        <v>8.0200000000000001E-7</v>
      </c>
      <c r="X2726" s="99">
        <v>1.8899999999999999E-6</v>
      </c>
      <c r="Y2726" s="99">
        <v>3.3700000000000001E-7</v>
      </c>
      <c r="Z2726" s="99">
        <v>2.65E-7</v>
      </c>
      <c r="AA2726" s="99">
        <v>8.4299999999999994E-8</v>
      </c>
      <c r="AB2726" s="99">
        <v>3.2000000000000002E-8</v>
      </c>
      <c r="AC2726" s="99">
        <v>1.28E-8</v>
      </c>
    </row>
    <row r="2727" spans="1:29" s="98" customFormat="1" x14ac:dyDescent="0.25">
      <c r="A2727" s="98" t="s">
        <v>95</v>
      </c>
      <c r="B2727" s="98" t="s">
        <v>236</v>
      </c>
      <c r="C2727" s="98" t="s">
        <v>303</v>
      </c>
      <c r="D2727" s="98">
        <v>2016</v>
      </c>
      <c r="E2727" s="98">
        <v>2016</v>
      </c>
      <c r="F2727" s="98" t="s">
        <v>280</v>
      </c>
      <c r="G2727" s="98" t="s">
        <v>277</v>
      </c>
      <c r="H2727" s="98" t="s">
        <v>275</v>
      </c>
      <c r="I2727" s="99">
        <f t="shared" si="106"/>
        <v>3.9664948875255626E-7</v>
      </c>
      <c r="J2727" s="99">
        <f t="shared" si="106"/>
        <v>2.8008310838445807E-4</v>
      </c>
      <c r="K2727" s="99">
        <f t="shared" si="106"/>
        <v>2.1127656441717792E-3</v>
      </c>
      <c r="L2727" s="99">
        <f t="shared" si="106"/>
        <v>4.371239263803681E-3</v>
      </c>
      <c r="M2727" s="99">
        <f t="shared" si="106"/>
        <v>1.0806674846625767E-2</v>
      </c>
      <c r="N2727" s="99">
        <f t="shared" si="105"/>
        <v>3.0234404907975459E-3</v>
      </c>
      <c r="O2727" s="99">
        <f t="shared" si="105"/>
        <v>1.5258862985685073E-3</v>
      </c>
      <c r="P2727" s="99">
        <f t="shared" si="105"/>
        <v>4.8164580777096112E-4</v>
      </c>
      <c r="Q2727" s="99">
        <f t="shared" si="105"/>
        <v>1.9994372188139061E-4</v>
      </c>
      <c r="R2727" s="99">
        <f t="shared" si="105"/>
        <v>8.1353619631901851E-5</v>
      </c>
      <c r="S2727" s="101"/>
      <c r="T2727" s="99">
        <v>9.7999999999999998E-11</v>
      </c>
      <c r="U2727" s="99">
        <v>6.9199999999999998E-8</v>
      </c>
      <c r="V2727" s="99">
        <v>5.2200000000000004E-7</v>
      </c>
      <c r="W2727" s="99">
        <v>1.08E-6</v>
      </c>
      <c r="X2727" s="99">
        <v>2.6699999999999998E-6</v>
      </c>
      <c r="Y2727" s="99">
        <v>7.4700000000000001E-7</v>
      </c>
      <c r="Z2727" s="99">
        <v>3.77E-7</v>
      </c>
      <c r="AA2727" s="99">
        <v>1.1899999999999999E-7</v>
      </c>
      <c r="AB2727" s="99">
        <v>4.9399999999999999E-8</v>
      </c>
      <c r="AC2727" s="99">
        <v>2.0100000000000001E-8</v>
      </c>
    </row>
    <row r="2728" spans="1:29" s="98" customFormat="1" x14ac:dyDescent="0.25">
      <c r="A2728" s="98" t="s">
        <v>95</v>
      </c>
      <c r="B2728" s="98" t="s">
        <v>236</v>
      </c>
      <c r="C2728" s="98" t="s">
        <v>303</v>
      </c>
      <c r="D2728" s="98">
        <v>2016</v>
      </c>
      <c r="E2728" s="98">
        <v>2016</v>
      </c>
      <c r="F2728" s="98" t="s">
        <v>280</v>
      </c>
      <c r="G2728" s="98" t="s">
        <v>277</v>
      </c>
      <c r="H2728" s="98" t="s">
        <v>276</v>
      </c>
      <c r="I2728" s="99">
        <f t="shared" si="106"/>
        <v>6.7997055214723927E-7</v>
      </c>
      <c r="J2728" s="99">
        <f t="shared" si="106"/>
        <v>3.5779402862985688E-4</v>
      </c>
      <c r="K2728" s="99">
        <f t="shared" si="106"/>
        <v>4.9378813905930474E-3</v>
      </c>
      <c r="L2728" s="99">
        <f t="shared" si="106"/>
        <v>6.7187566462167687E-3</v>
      </c>
      <c r="M2728" s="99">
        <f t="shared" si="106"/>
        <v>1.4004155419222904E-2</v>
      </c>
      <c r="N2728" s="99">
        <f t="shared" si="105"/>
        <v>7.7710920245398765E-3</v>
      </c>
      <c r="O2728" s="99">
        <f t="shared" si="105"/>
        <v>3.5900826175869122E-3</v>
      </c>
      <c r="P2728" s="99">
        <f t="shared" si="105"/>
        <v>1.8173022494887526E-3</v>
      </c>
      <c r="Q2728" s="99">
        <f t="shared" si="105"/>
        <v>8.8234274028629856E-4</v>
      </c>
      <c r="R2728" s="99">
        <f t="shared" si="105"/>
        <v>3.6305570552147239E-4</v>
      </c>
      <c r="S2728" s="101"/>
      <c r="T2728" s="99">
        <v>1.6799999999999999E-10</v>
      </c>
      <c r="U2728" s="99">
        <v>8.8399999999999997E-8</v>
      </c>
      <c r="V2728" s="99">
        <v>1.22E-6</v>
      </c>
      <c r="W2728" s="99">
        <v>1.66E-6</v>
      </c>
      <c r="X2728" s="99">
        <v>3.4599999999999999E-6</v>
      </c>
      <c r="Y2728" s="99">
        <v>1.9199999999999998E-6</v>
      </c>
      <c r="Z2728" s="99">
        <v>8.8700000000000004E-7</v>
      </c>
      <c r="AA2728" s="99">
        <v>4.4900000000000001E-7</v>
      </c>
      <c r="AB2728" s="99">
        <v>2.1799999999999999E-7</v>
      </c>
      <c r="AC2728" s="99">
        <v>8.9700000000000003E-8</v>
      </c>
    </row>
    <row r="2729" spans="1:29" s="98" customFormat="1" x14ac:dyDescent="0.25">
      <c r="A2729" s="98" t="s">
        <v>95</v>
      </c>
      <c r="B2729" s="98" t="s">
        <v>236</v>
      </c>
      <c r="C2729" s="98" t="s">
        <v>303</v>
      </c>
      <c r="D2729" s="98">
        <v>2016</v>
      </c>
      <c r="E2729" s="98">
        <v>2016</v>
      </c>
      <c r="F2729" s="98" t="s">
        <v>280</v>
      </c>
      <c r="G2729" s="98" t="s">
        <v>278</v>
      </c>
      <c r="H2729" s="98" t="s">
        <v>274</v>
      </c>
      <c r="I2729" s="99">
        <f t="shared" si="106"/>
        <v>1.0582508730533253E-7</v>
      </c>
      <c r="J2729" s="99">
        <f t="shared" si="106"/>
        <v>8.7845096743747247E-5</v>
      </c>
      <c r="K2729" s="99">
        <f t="shared" si="106"/>
        <v>2.4144558754129325E-4</v>
      </c>
      <c r="L2729" s="99">
        <f t="shared" si="106"/>
        <v>1.3733288028944459E-3</v>
      </c>
      <c r="M2729" s="99">
        <f t="shared" si="106"/>
        <v>3.2363983010854193E-3</v>
      </c>
      <c r="N2729" s="99">
        <f t="shared" si="105"/>
        <v>5.7707207802422497E-4</v>
      </c>
      <c r="O2729" s="99">
        <f t="shared" si="105"/>
        <v>4.5378071417335374E-4</v>
      </c>
      <c r="P2729" s="99">
        <f t="shared" si="105"/>
        <v>1.4435363850873049E-4</v>
      </c>
      <c r="Q2729" s="99">
        <f t="shared" si="105"/>
        <v>5.4796161711498984E-5</v>
      </c>
      <c r="R2729" s="99">
        <f t="shared" si="105"/>
        <v>2.1918464684599674E-5</v>
      </c>
      <c r="S2729" s="101"/>
      <c r="T2729" s="99">
        <v>2.61461538461538E-11</v>
      </c>
      <c r="U2729" s="99">
        <v>2.1703846153846201E-8</v>
      </c>
      <c r="V2729" s="99">
        <v>5.9653846153846194E-8</v>
      </c>
      <c r="W2729" s="99">
        <v>3.39307692307692E-7</v>
      </c>
      <c r="X2729" s="99">
        <v>7.9961538461538505E-7</v>
      </c>
      <c r="Y2729" s="99">
        <v>1.4257692307692301E-7</v>
      </c>
      <c r="Z2729" s="99">
        <v>1.12115384615385E-7</v>
      </c>
      <c r="AA2729" s="99">
        <v>3.5665384615384602E-8</v>
      </c>
      <c r="AB2729" s="99">
        <v>1.35384615384615E-8</v>
      </c>
      <c r="AC2729" s="99">
        <v>5.4153846153846199E-9</v>
      </c>
    </row>
    <row r="2730" spans="1:29" s="98" customFormat="1" x14ac:dyDescent="0.25">
      <c r="A2730" s="98" t="s">
        <v>95</v>
      </c>
      <c r="B2730" s="98" t="s">
        <v>236</v>
      </c>
      <c r="C2730" s="98" t="s">
        <v>303</v>
      </c>
      <c r="D2730" s="98">
        <v>2016</v>
      </c>
      <c r="E2730" s="98">
        <v>2016</v>
      </c>
      <c r="F2730" s="98" t="s">
        <v>280</v>
      </c>
      <c r="G2730" s="98" t="s">
        <v>278</v>
      </c>
      <c r="H2730" s="98" t="s">
        <v>275</v>
      </c>
      <c r="I2730" s="99">
        <f t="shared" si="106"/>
        <v>1.6781324524146626E-7</v>
      </c>
      <c r="J2730" s="99">
        <f t="shared" si="106"/>
        <v>1.1849669970111696E-4</v>
      </c>
      <c r="K2730" s="99">
        <f t="shared" si="106"/>
        <v>8.9386238791883035E-4</v>
      </c>
      <c r="L2730" s="99">
        <f t="shared" si="106"/>
        <v>1.8493704577630962E-3</v>
      </c>
      <c r="M2730" s="99">
        <f t="shared" si="106"/>
        <v>4.5720547428031912E-3</v>
      </c>
      <c r="N2730" s="99">
        <f t="shared" si="105"/>
        <v>1.2791478999528098E-3</v>
      </c>
      <c r="O2730" s="99">
        <f t="shared" si="105"/>
        <v>6.4556728016359913E-4</v>
      </c>
      <c r="P2730" s="99">
        <f t="shared" si="105"/>
        <v>2.0377322636463721E-4</v>
      </c>
      <c r="Q2730" s="99">
        <f t="shared" si="105"/>
        <v>8.4591574642126787E-5</v>
      </c>
      <c r="R2730" s="99">
        <f t="shared" si="105"/>
        <v>3.4418839075035372E-5</v>
      </c>
      <c r="S2730" s="101"/>
      <c r="T2730" s="99">
        <v>4.1461538461538497E-11</v>
      </c>
      <c r="U2730" s="99">
        <v>2.9276923076923099E-8</v>
      </c>
      <c r="V2730" s="99">
        <v>2.2084615384615401E-7</v>
      </c>
      <c r="W2730" s="99">
        <v>4.56923076923077E-7</v>
      </c>
      <c r="X2730" s="99">
        <v>1.1296153846153801E-6</v>
      </c>
      <c r="Y2730" s="99">
        <v>3.1603846153846201E-7</v>
      </c>
      <c r="Z2730" s="99">
        <v>1.5949999999999999E-7</v>
      </c>
      <c r="AA2730" s="99">
        <v>5.0346153846153799E-8</v>
      </c>
      <c r="AB2730" s="99">
        <v>2.0899999999999999E-8</v>
      </c>
      <c r="AC2730" s="99">
        <v>8.5038461538461493E-9</v>
      </c>
    </row>
    <row r="2731" spans="1:29" s="98" customFormat="1" x14ac:dyDescent="0.25">
      <c r="A2731" s="98" t="s">
        <v>95</v>
      </c>
      <c r="B2731" s="98" t="s">
        <v>236</v>
      </c>
      <c r="C2731" s="98" t="s">
        <v>303</v>
      </c>
      <c r="D2731" s="98">
        <v>2016</v>
      </c>
      <c r="E2731" s="98">
        <v>2016</v>
      </c>
      <c r="F2731" s="98" t="s">
        <v>280</v>
      </c>
      <c r="G2731" s="98" t="s">
        <v>278</v>
      </c>
      <c r="H2731" s="98" t="s">
        <v>276</v>
      </c>
      <c r="I2731" s="99">
        <f t="shared" si="106"/>
        <v>2.8767984898537055E-7</v>
      </c>
      <c r="J2731" s="99">
        <f t="shared" si="106"/>
        <v>1.5137439672801634E-4</v>
      </c>
      <c r="K2731" s="99">
        <f t="shared" si="106"/>
        <v>2.0891036652509035E-3</v>
      </c>
      <c r="L2731" s="99">
        <f t="shared" si="106"/>
        <v>2.8425508887840165E-3</v>
      </c>
      <c r="M2731" s="99">
        <f t="shared" si="106"/>
        <v>5.9248349850558281E-3</v>
      </c>
      <c r="N2731" s="99">
        <f t="shared" si="105"/>
        <v>3.2877697026899469E-3</v>
      </c>
      <c r="O2731" s="99">
        <f t="shared" si="105"/>
        <v>1.5188811074406177E-3</v>
      </c>
      <c r="P2731" s="99">
        <f t="shared" si="105"/>
        <v>7.6885864401447031E-4</v>
      </c>
      <c r="Q2731" s="99">
        <f t="shared" si="105"/>
        <v>3.7329885165958773E-4</v>
      </c>
      <c r="R2731" s="99">
        <f t="shared" si="105"/>
        <v>1.5360049079754602E-4</v>
      </c>
      <c r="S2731" s="101"/>
      <c r="T2731" s="99">
        <v>7.1076923076923095E-11</v>
      </c>
      <c r="U2731" s="99">
        <v>3.7399999999999997E-8</v>
      </c>
      <c r="V2731" s="99">
        <v>5.1615384615384596E-7</v>
      </c>
      <c r="W2731" s="99">
        <v>7.0230769230769201E-7</v>
      </c>
      <c r="X2731" s="99">
        <v>1.46384615384615E-6</v>
      </c>
      <c r="Y2731" s="99">
        <v>8.1230769230769202E-7</v>
      </c>
      <c r="Z2731" s="99">
        <v>3.7526923076923102E-7</v>
      </c>
      <c r="AA2731" s="99">
        <v>1.8996153846153799E-7</v>
      </c>
      <c r="AB2731" s="99">
        <v>9.2230769230769199E-8</v>
      </c>
      <c r="AC2731" s="99">
        <v>3.7949999999999999E-8</v>
      </c>
    </row>
    <row r="2732" spans="1:29" s="98" customFormat="1" x14ac:dyDescent="0.25">
      <c r="A2732" s="98" t="s">
        <v>95</v>
      </c>
      <c r="B2732" s="98" t="s">
        <v>236</v>
      </c>
      <c r="C2732" s="98" t="s">
        <v>303</v>
      </c>
      <c r="D2732" s="98">
        <v>2017</v>
      </c>
      <c r="E2732" s="98">
        <v>2016</v>
      </c>
      <c r="F2732" s="98" t="s">
        <v>272</v>
      </c>
      <c r="G2732" s="98" t="s">
        <v>273</v>
      </c>
      <c r="H2732" s="98" t="s">
        <v>274</v>
      </c>
      <c r="I2732" s="99">
        <f t="shared" si="106"/>
        <v>0</v>
      </c>
      <c r="J2732" s="99">
        <f t="shared" si="106"/>
        <v>0</v>
      </c>
      <c r="K2732" s="99">
        <f t="shared" si="106"/>
        <v>0</v>
      </c>
      <c r="L2732" s="99">
        <f t="shared" si="106"/>
        <v>0</v>
      </c>
      <c r="M2732" s="99">
        <f t="shared" si="106"/>
        <v>0</v>
      </c>
      <c r="N2732" s="99">
        <f t="shared" si="105"/>
        <v>0</v>
      </c>
      <c r="O2732" s="99">
        <f t="shared" si="105"/>
        <v>0</v>
      </c>
      <c r="P2732" s="99">
        <f t="shared" si="105"/>
        <v>0</v>
      </c>
      <c r="Q2732" s="99">
        <f t="shared" si="105"/>
        <v>0</v>
      </c>
      <c r="R2732" s="99">
        <f t="shared" si="105"/>
        <v>0</v>
      </c>
      <c r="S2732" s="101"/>
      <c r="T2732" s="99">
        <v>0</v>
      </c>
      <c r="U2732" s="99">
        <v>0</v>
      </c>
      <c r="V2732" s="99">
        <v>0</v>
      </c>
      <c r="W2732" s="99">
        <v>0</v>
      </c>
      <c r="X2732" s="99">
        <v>0</v>
      </c>
      <c r="Y2732" s="99">
        <v>0</v>
      </c>
      <c r="Z2732" s="99">
        <v>0</v>
      </c>
      <c r="AA2732" s="99">
        <v>0</v>
      </c>
      <c r="AB2732" s="99">
        <v>0</v>
      </c>
      <c r="AC2732" s="99">
        <v>0</v>
      </c>
    </row>
    <row r="2733" spans="1:29" s="98" customFormat="1" x14ac:dyDescent="0.25">
      <c r="A2733" s="98" t="s">
        <v>95</v>
      </c>
      <c r="B2733" s="98" t="s">
        <v>236</v>
      </c>
      <c r="C2733" s="98" t="s">
        <v>303</v>
      </c>
      <c r="D2733" s="98">
        <v>2017</v>
      </c>
      <c r="E2733" s="98">
        <v>2016</v>
      </c>
      <c r="F2733" s="98" t="s">
        <v>272</v>
      </c>
      <c r="G2733" s="98" t="s">
        <v>273</v>
      </c>
      <c r="H2733" s="98" t="s">
        <v>275</v>
      </c>
      <c r="I2733" s="99">
        <f t="shared" si="106"/>
        <v>4.209341513292433E-3</v>
      </c>
      <c r="J2733" s="99">
        <f t="shared" si="106"/>
        <v>1.396368098159509E-4</v>
      </c>
      <c r="K2733" s="99">
        <f t="shared" si="106"/>
        <v>5.787844580777096E-4</v>
      </c>
      <c r="L2733" s="99">
        <f t="shared" si="106"/>
        <v>9.7138650306748456E-4</v>
      </c>
      <c r="M2733" s="99">
        <f t="shared" si="106"/>
        <v>2.060148875255624E-3</v>
      </c>
      <c r="N2733" s="99">
        <f t="shared" ref="N2733:R2783" si="107">1000*98.96*Y2733/24.45</f>
        <v>2.3110903885480572E-4</v>
      </c>
      <c r="O2733" s="99">
        <f t="shared" si="107"/>
        <v>1.1737586912065441E-4</v>
      </c>
      <c r="P2733" s="99">
        <f t="shared" si="107"/>
        <v>4.2902903885480579E-5</v>
      </c>
      <c r="Q2733" s="99">
        <f t="shared" si="107"/>
        <v>2.6834552147239264E-5</v>
      </c>
      <c r="R2733" s="99">
        <f t="shared" si="107"/>
        <v>1.5582658486707565E-5</v>
      </c>
      <c r="S2733" s="101"/>
      <c r="T2733" s="99">
        <v>1.04E-6</v>
      </c>
      <c r="U2733" s="99">
        <v>3.4499999999999998E-8</v>
      </c>
      <c r="V2733" s="99">
        <v>1.43E-7</v>
      </c>
      <c r="W2733" s="99">
        <v>2.3999999999999998E-7</v>
      </c>
      <c r="X2733" s="99">
        <v>5.0900000000000002E-7</v>
      </c>
      <c r="Y2733" s="99">
        <v>5.7100000000000002E-8</v>
      </c>
      <c r="Z2733" s="99">
        <v>2.9000000000000002E-8</v>
      </c>
      <c r="AA2733" s="99">
        <v>1.0600000000000001E-8</v>
      </c>
      <c r="AB2733" s="99">
        <v>6.6299999999999996E-9</v>
      </c>
      <c r="AC2733" s="99">
        <v>3.8499999999999997E-9</v>
      </c>
    </row>
    <row r="2734" spans="1:29" s="98" customFormat="1" x14ac:dyDescent="0.25">
      <c r="A2734" s="98" t="s">
        <v>95</v>
      </c>
      <c r="B2734" s="98" t="s">
        <v>236</v>
      </c>
      <c r="C2734" s="98" t="s">
        <v>303</v>
      </c>
      <c r="D2734" s="98">
        <v>2017</v>
      </c>
      <c r="E2734" s="98">
        <v>2016</v>
      </c>
      <c r="F2734" s="98" t="s">
        <v>272</v>
      </c>
      <c r="G2734" s="98" t="s">
        <v>273</v>
      </c>
      <c r="H2734" s="98" t="s">
        <v>276</v>
      </c>
      <c r="I2734" s="99">
        <f t="shared" ref="I2734:M2784" si="108">1000*98.96*T2734/24.45</f>
        <v>0.74877709611451948</v>
      </c>
      <c r="J2734" s="99">
        <f t="shared" si="108"/>
        <v>0.3476754192229039</v>
      </c>
      <c r="K2734" s="99">
        <f t="shared" si="108"/>
        <v>0.22301415132924335</v>
      </c>
      <c r="L2734" s="99">
        <f t="shared" si="108"/>
        <v>0.16270723926380368</v>
      </c>
      <c r="M2734" s="99">
        <f t="shared" si="108"/>
        <v>0.11251893660531699</v>
      </c>
      <c r="N2734" s="99">
        <f t="shared" si="107"/>
        <v>2.2584736196319021E-2</v>
      </c>
      <c r="O2734" s="99">
        <f t="shared" si="107"/>
        <v>1.3073243353783232E-2</v>
      </c>
      <c r="P2734" s="99">
        <f t="shared" si="107"/>
        <v>5.4235746421267897E-3</v>
      </c>
      <c r="Q2734" s="99">
        <f t="shared" si="107"/>
        <v>2.3798969325153374E-3</v>
      </c>
      <c r="R2734" s="99">
        <f t="shared" si="107"/>
        <v>9.1472229038854803E-4</v>
      </c>
      <c r="S2734" s="101"/>
      <c r="T2734" s="99">
        <v>1.85E-4</v>
      </c>
      <c r="U2734" s="99">
        <v>8.5900000000000001E-5</v>
      </c>
      <c r="V2734" s="99">
        <v>5.5099999999999998E-5</v>
      </c>
      <c r="W2734" s="99">
        <v>4.0200000000000001E-5</v>
      </c>
      <c r="X2734" s="99">
        <v>2.7800000000000001E-5</v>
      </c>
      <c r="Y2734" s="99">
        <v>5.5799999999999999E-6</v>
      </c>
      <c r="Z2734" s="99">
        <v>3.23E-6</v>
      </c>
      <c r="AA2734" s="99">
        <v>1.3400000000000001E-6</v>
      </c>
      <c r="AB2734" s="99">
        <v>5.8800000000000002E-7</v>
      </c>
      <c r="AC2734" s="99">
        <v>2.2600000000000001E-7</v>
      </c>
    </row>
    <row r="2735" spans="1:29" s="98" customFormat="1" x14ac:dyDescent="0.25">
      <c r="A2735" s="98" t="s">
        <v>95</v>
      </c>
      <c r="B2735" s="98" t="s">
        <v>236</v>
      </c>
      <c r="C2735" s="98" t="s">
        <v>303</v>
      </c>
      <c r="D2735" s="98">
        <v>2017</v>
      </c>
      <c r="E2735" s="98">
        <v>2016</v>
      </c>
      <c r="F2735" s="98" t="s">
        <v>272</v>
      </c>
      <c r="G2735" s="98" t="s">
        <v>277</v>
      </c>
      <c r="H2735" s="98" t="s">
        <v>274</v>
      </c>
      <c r="I2735" s="99">
        <f t="shared" si="108"/>
        <v>7.042552147239263E-2</v>
      </c>
      <c r="J2735" s="99">
        <f t="shared" si="108"/>
        <v>2.7886887525562374E-2</v>
      </c>
      <c r="K2735" s="99">
        <f t="shared" si="108"/>
        <v>1.6756417177914113E-2</v>
      </c>
      <c r="L2735" s="99">
        <f t="shared" si="108"/>
        <v>1.562313292433538E-2</v>
      </c>
      <c r="M2735" s="99">
        <f t="shared" si="108"/>
        <v>1.3397038854805726E-2</v>
      </c>
      <c r="N2735" s="99">
        <f t="shared" si="107"/>
        <v>1.4611271983640084E-3</v>
      </c>
      <c r="O2735" s="99">
        <f t="shared" si="107"/>
        <v>1.1697112474437629E-3</v>
      </c>
      <c r="P2735" s="99">
        <f t="shared" si="107"/>
        <v>3.5455607361963194E-4</v>
      </c>
      <c r="Q2735" s="99">
        <f t="shared" si="107"/>
        <v>1.3235141104294478E-4</v>
      </c>
      <c r="R2735" s="99">
        <f t="shared" si="107"/>
        <v>5.2616768916155423E-5</v>
      </c>
      <c r="S2735" s="101"/>
      <c r="T2735" s="99">
        <v>1.7399999999999999E-5</v>
      </c>
      <c r="U2735" s="99">
        <v>6.8900000000000001E-6</v>
      </c>
      <c r="V2735" s="99">
        <v>4.1400000000000002E-6</v>
      </c>
      <c r="W2735" s="99">
        <v>3.8600000000000003E-6</v>
      </c>
      <c r="X2735" s="99">
        <v>3.3100000000000001E-6</v>
      </c>
      <c r="Y2735" s="99">
        <v>3.6100000000000002E-7</v>
      </c>
      <c r="Z2735" s="99">
        <v>2.8900000000000001E-7</v>
      </c>
      <c r="AA2735" s="99">
        <v>8.7600000000000004E-8</v>
      </c>
      <c r="AB2735" s="99">
        <v>3.2700000000000002E-8</v>
      </c>
      <c r="AC2735" s="99">
        <v>1.3000000000000001E-8</v>
      </c>
    </row>
    <row r="2736" spans="1:29" s="98" customFormat="1" x14ac:dyDescent="0.25">
      <c r="A2736" s="98" t="s">
        <v>95</v>
      </c>
      <c r="B2736" s="98" t="s">
        <v>236</v>
      </c>
      <c r="C2736" s="98" t="s">
        <v>303</v>
      </c>
      <c r="D2736" s="98">
        <v>2017</v>
      </c>
      <c r="E2736" s="98">
        <v>2016</v>
      </c>
      <c r="F2736" s="98" t="s">
        <v>272</v>
      </c>
      <c r="G2736" s="98" t="s">
        <v>277</v>
      </c>
      <c r="H2736" s="98" t="s">
        <v>275</v>
      </c>
      <c r="I2736" s="99">
        <f t="shared" si="108"/>
        <v>0.12466126789366055</v>
      </c>
      <c r="J2736" s="99">
        <f t="shared" si="108"/>
        <v>4.1688670756646215E-2</v>
      </c>
      <c r="K2736" s="99">
        <f t="shared" si="108"/>
        <v>2.7603566462167693E-2</v>
      </c>
      <c r="L2736" s="99">
        <f t="shared" si="108"/>
        <v>2.0318167689161556E-2</v>
      </c>
      <c r="M2736" s="99">
        <f t="shared" si="108"/>
        <v>1.999437218813906E-2</v>
      </c>
      <c r="N2736" s="99">
        <f t="shared" si="107"/>
        <v>3.4241374233128837E-3</v>
      </c>
      <c r="O2736" s="99">
        <f t="shared" si="107"/>
        <v>1.6108826175869121E-3</v>
      </c>
      <c r="P2736" s="99">
        <f t="shared" si="107"/>
        <v>5.0188302658486707E-4</v>
      </c>
      <c r="Q2736" s="99">
        <f t="shared" si="107"/>
        <v>2.0601488752556237E-4</v>
      </c>
      <c r="R2736" s="99">
        <f t="shared" si="107"/>
        <v>8.2972597137014319E-5</v>
      </c>
      <c r="S2736" s="101"/>
      <c r="T2736" s="99">
        <v>3.0800000000000003E-5</v>
      </c>
      <c r="U2736" s="99">
        <v>1.03E-5</v>
      </c>
      <c r="V2736" s="99">
        <v>6.8199999999999999E-6</v>
      </c>
      <c r="W2736" s="99">
        <v>5.0200000000000002E-6</v>
      </c>
      <c r="X2736" s="99">
        <v>4.9400000000000001E-6</v>
      </c>
      <c r="Y2736" s="99">
        <v>8.4600000000000003E-7</v>
      </c>
      <c r="Z2736" s="99">
        <v>3.9799999999999999E-7</v>
      </c>
      <c r="AA2736" s="99">
        <v>1.24E-7</v>
      </c>
      <c r="AB2736" s="99">
        <v>5.0899999999999999E-8</v>
      </c>
      <c r="AC2736" s="99">
        <v>2.0500000000000002E-8</v>
      </c>
    </row>
    <row r="2737" spans="1:29" s="98" customFormat="1" x14ac:dyDescent="0.25">
      <c r="A2737" s="98" t="s">
        <v>95</v>
      </c>
      <c r="B2737" s="98" t="s">
        <v>236</v>
      </c>
      <c r="C2737" s="98" t="s">
        <v>303</v>
      </c>
      <c r="D2737" s="98">
        <v>2017</v>
      </c>
      <c r="E2737" s="98">
        <v>2016</v>
      </c>
      <c r="F2737" s="98" t="s">
        <v>272</v>
      </c>
      <c r="G2737" s="98" t="s">
        <v>277</v>
      </c>
      <c r="H2737" s="98" t="s">
        <v>276</v>
      </c>
      <c r="I2737" s="99">
        <f t="shared" si="108"/>
        <v>0.32500973415132928</v>
      </c>
      <c r="J2737" s="99">
        <f t="shared" si="108"/>
        <v>0.15380286298568507</v>
      </c>
      <c r="K2737" s="99">
        <f t="shared" si="108"/>
        <v>0.10928098159509203</v>
      </c>
      <c r="L2737" s="99">
        <f t="shared" si="108"/>
        <v>6.8401799591002052E-2</v>
      </c>
      <c r="M2737" s="99">
        <f t="shared" si="108"/>
        <v>4.1688670756646215E-2</v>
      </c>
      <c r="N2737" s="99">
        <f t="shared" si="107"/>
        <v>1.0968572597137013E-2</v>
      </c>
      <c r="O2737" s="99">
        <f t="shared" si="107"/>
        <v>4.2902903885480579E-3</v>
      </c>
      <c r="P2737" s="99">
        <f t="shared" si="107"/>
        <v>1.934678118609407E-3</v>
      </c>
      <c r="Q2737" s="99">
        <f t="shared" si="107"/>
        <v>9.2281717791411046E-4</v>
      </c>
      <c r="R2737" s="99">
        <f t="shared" si="107"/>
        <v>3.7317431492842539E-4</v>
      </c>
      <c r="S2737" s="101"/>
      <c r="T2737" s="99">
        <v>8.03E-5</v>
      </c>
      <c r="U2737" s="99">
        <v>3.8000000000000002E-5</v>
      </c>
      <c r="V2737" s="99">
        <v>2.6999999999999999E-5</v>
      </c>
      <c r="W2737" s="99">
        <v>1.6900000000000001E-5</v>
      </c>
      <c r="X2737" s="99">
        <v>1.03E-5</v>
      </c>
      <c r="Y2737" s="99">
        <v>2.7099999999999999E-6</v>
      </c>
      <c r="Z2737" s="99">
        <v>1.06E-6</v>
      </c>
      <c r="AA2737" s="99">
        <v>4.7800000000000002E-7</v>
      </c>
      <c r="AB2737" s="99">
        <v>2.28E-7</v>
      </c>
      <c r="AC2737" s="99">
        <v>9.2200000000000005E-8</v>
      </c>
    </row>
    <row r="2738" spans="1:29" s="98" customFormat="1" x14ac:dyDescent="0.25">
      <c r="A2738" s="98" t="s">
        <v>95</v>
      </c>
      <c r="B2738" s="98" t="s">
        <v>236</v>
      </c>
      <c r="C2738" s="98" t="s">
        <v>303</v>
      </c>
      <c r="D2738" s="98">
        <v>2017</v>
      </c>
      <c r="E2738" s="98">
        <v>2016</v>
      </c>
      <c r="F2738" s="98" t="s">
        <v>272</v>
      </c>
      <c r="G2738" s="98" t="s">
        <v>278</v>
      </c>
      <c r="H2738" s="98" t="s">
        <v>274</v>
      </c>
      <c r="I2738" s="99">
        <f t="shared" si="108"/>
        <v>2.9795412930627648E-2</v>
      </c>
      <c r="J2738" s="99">
        <f t="shared" si="108"/>
        <v>1.1798298568507158E-2</v>
      </c>
      <c r="K2738" s="99">
        <f t="shared" si="108"/>
        <v>7.0892534214251953E-3</v>
      </c>
      <c r="L2738" s="99">
        <f t="shared" si="108"/>
        <v>6.6097870064495707E-3</v>
      </c>
      <c r="M2738" s="99">
        <f t="shared" si="108"/>
        <v>5.6679779770332107E-3</v>
      </c>
      <c r="N2738" s="99">
        <f t="shared" si="107"/>
        <v>6.1816919930784866E-4</v>
      </c>
      <c r="O2738" s="99">
        <f t="shared" si="107"/>
        <v>4.9487783545697748E-4</v>
      </c>
      <c r="P2738" s="99">
        <f t="shared" si="107"/>
        <v>1.5000449268522906E-4</v>
      </c>
      <c r="Q2738" s="99">
        <f t="shared" si="107"/>
        <v>5.599482774893824E-5</v>
      </c>
      <c r="R2738" s="99">
        <f t="shared" si="107"/>
        <v>2.2260940695296524E-5</v>
      </c>
      <c r="S2738" s="101"/>
      <c r="T2738" s="99">
        <v>7.3615384615384599E-6</v>
      </c>
      <c r="U2738" s="99">
        <v>2.915E-6</v>
      </c>
      <c r="V2738" s="99">
        <v>1.7515384615384601E-6</v>
      </c>
      <c r="W2738" s="99">
        <v>1.63307692307692E-6</v>
      </c>
      <c r="X2738" s="99">
        <v>1.40038461538462E-6</v>
      </c>
      <c r="Y2738" s="99">
        <v>1.5273076923076899E-7</v>
      </c>
      <c r="Z2738" s="99">
        <v>1.2226923076923099E-7</v>
      </c>
      <c r="AA2738" s="99">
        <v>3.7061538461538502E-8</v>
      </c>
      <c r="AB2738" s="99">
        <v>1.3834615384615399E-8</v>
      </c>
      <c r="AC2738" s="99">
        <v>5.4999999999999996E-9</v>
      </c>
    </row>
    <row r="2739" spans="1:29" s="98" customFormat="1" x14ac:dyDescent="0.25">
      <c r="A2739" s="98" t="s">
        <v>95</v>
      </c>
      <c r="B2739" s="98" t="s">
        <v>236</v>
      </c>
      <c r="C2739" s="98" t="s">
        <v>303</v>
      </c>
      <c r="D2739" s="98">
        <v>2017</v>
      </c>
      <c r="E2739" s="98">
        <v>2016</v>
      </c>
      <c r="F2739" s="98" t="s">
        <v>272</v>
      </c>
      <c r="G2739" s="98" t="s">
        <v>278</v>
      </c>
      <c r="H2739" s="98" t="s">
        <v>275</v>
      </c>
      <c r="I2739" s="99">
        <f t="shared" si="108"/>
        <v>5.2741305647317792E-2</v>
      </c>
      <c r="J2739" s="99">
        <f t="shared" si="108"/>
        <v>1.7637514550888793E-2</v>
      </c>
      <c r="K2739" s="99">
        <f t="shared" si="108"/>
        <v>1.1678431964763272E-2</v>
      </c>
      <c r="L2739" s="99">
        <f t="shared" si="108"/>
        <v>8.5961478684914109E-3</v>
      </c>
      <c r="M2739" s="99">
        <f t="shared" si="108"/>
        <v>8.4591574642126788E-3</v>
      </c>
      <c r="N2739" s="99">
        <f t="shared" si="107"/>
        <v>1.4486735252477586E-3</v>
      </c>
      <c r="O2739" s="99">
        <f t="shared" si="107"/>
        <v>6.8152726128676894E-4</v>
      </c>
      <c r="P2739" s="99">
        <f t="shared" si="107"/>
        <v>2.123351266320593E-4</v>
      </c>
      <c r="Q2739" s="99">
        <f t="shared" si="107"/>
        <v>8.716014472235339E-5</v>
      </c>
      <c r="R2739" s="99">
        <f t="shared" si="107"/>
        <v>3.5103791096429127E-5</v>
      </c>
      <c r="S2739" s="101"/>
      <c r="T2739" s="99">
        <v>1.3030769230769199E-5</v>
      </c>
      <c r="U2739" s="99">
        <v>4.3576923076923096E-6</v>
      </c>
      <c r="V2739" s="99">
        <v>2.88538461538462E-6</v>
      </c>
      <c r="W2739" s="99">
        <v>2.1238461538461498E-6</v>
      </c>
      <c r="X2739" s="99">
        <v>2.0899999999999999E-6</v>
      </c>
      <c r="Y2739" s="99">
        <v>3.5792307692307698E-7</v>
      </c>
      <c r="Z2739" s="99">
        <v>1.6838461538461499E-7</v>
      </c>
      <c r="AA2739" s="99">
        <v>5.2461538461538501E-8</v>
      </c>
      <c r="AB2739" s="99">
        <v>2.1534615384615401E-8</v>
      </c>
      <c r="AC2739" s="99">
        <v>8.6730769230769203E-9</v>
      </c>
    </row>
    <row r="2740" spans="1:29" s="98" customFormat="1" x14ac:dyDescent="0.25">
      <c r="A2740" s="98" t="s">
        <v>95</v>
      </c>
      <c r="B2740" s="98" t="s">
        <v>236</v>
      </c>
      <c r="C2740" s="98" t="s">
        <v>303</v>
      </c>
      <c r="D2740" s="98">
        <v>2017</v>
      </c>
      <c r="E2740" s="98">
        <v>2016</v>
      </c>
      <c r="F2740" s="98" t="s">
        <v>272</v>
      </c>
      <c r="G2740" s="98" t="s">
        <v>278</v>
      </c>
      <c r="H2740" s="98" t="s">
        <v>276</v>
      </c>
      <c r="I2740" s="99">
        <f t="shared" si="108"/>
        <v>0.13750411829479306</v>
      </c>
      <c r="J2740" s="99">
        <f t="shared" si="108"/>
        <v>6.5070442032405321E-2</v>
      </c>
      <c r="K2740" s="99">
        <f t="shared" si="108"/>
        <v>4.6234261444077308E-2</v>
      </c>
      <c r="L2740" s="99">
        <f t="shared" si="108"/>
        <v>2.8939222903885481E-2</v>
      </c>
      <c r="M2740" s="99">
        <f t="shared" si="108"/>
        <v>1.7637514550888793E-2</v>
      </c>
      <c r="N2740" s="99">
        <f t="shared" si="107"/>
        <v>4.6405499449425772E-3</v>
      </c>
      <c r="O2740" s="99">
        <f t="shared" si="107"/>
        <v>1.8151228566934069E-3</v>
      </c>
      <c r="P2740" s="99">
        <f t="shared" si="107"/>
        <v>8.1851766556551736E-4</v>
      </c>
      <c r="Q2740" s="99">
        <f t="shared" si="107"/>
        <v>3.9042265219443151E-4</v>
      </c>
      <c r="R2740" s="99">
        <f t="shared" si="107"/>
        <v>1.5788144093125685E-4</v>
      </c>
      <c r="S2740" s="101"/>
      <c r="T2740" s="99">
        <v>3.3973076923076898E-5</v>
      </c>
      <c r="U2740" s="99">
        <v>1.6076923076923099E-5</v>
      </c>
      <c r="V2740" s="99">
        <v>1.1423076923076901E-5</v>
      </c>
      <c r="W2740" s="99">
        <v>7.1500000000000002E-6</v>
      </c>
      <c r="X2740" s="99">
        <v>4.3576923076923096E-6</v>
      </c>
      <c r="Y2740" s="99">
        <v>1.1465384615384599E-6</v>
      </c>
      <c r="Z2740" s="99">
        <v>4.4846153846153798E-7</v>
      </c>
      <c r="AA2740" s="99">
        <v>2.0223076923076901E-7</v>
      </c>
      <c r="AB2740" s="99">
        <v>9.6461538461538498E-8</v>
      </c>
      <c r="AC2740" s="99">
        <v>3.9007692307692297E-8</v>
      </c>
    </row>
    <row r="2741" spans="1:29" s="98" customFormat="1" x14ac:dyDescent="0.25">
      <c r="A2741" s="98" t="s">
        <v>95</v>
      </c>
      <c r="B2741" s="98" t="s">
        <v>236</v>
      </c>
      <c r="C2741" s="98" t="s">
        <v>303</v>
      </c>
      <c r="D2741" s="98">
        <v>2017</v>
      </c>
      <c r="E2741" s="98">
        <v>2016</v>
      </c>
      <c r="F2741" s="98" t="s">
        <v>279</v>
      </c>
      <c r="G2741" s="98" t="s">
        <v>273</v>
      </c>
      <c r="H2741" s="98" t="s">
        <v>274</v>
      </c>
      <c r="I2741" s="99">
        <f t="shared" si="108"/>
        <v>0</v>
      </c>
      <c r="J2741" s="99">
        <f t="shared" si="108"/>
        <v>0</v>
      </c>
      <c r="K2741" s="99">
        <f t="shared" si="108"/>
        <v>0</v>
      </c>
      <c r="L2741" s="99">
        <f t="shared" si="108"/>
        <v>0</v>
      </c>
      <c r="M2741" s="99">
        <f t="shared" si="108"/>
        <v>0</v>
      </c>
      <c r="N2741" s="99">
        <f t="shared" si="107"/>
        <v>0</v>
      </c>
      <c r="O2741" s="99">
        <f t="shared" si="107"/>
        <v>0</v>
      </c>
      <c r="P2741" s="99">
        <f t="shared" si="107"/>
        <v>0</v>
      </c>
      <c r="Q2741" s="99">
        <f t="shared" si="107"/>
        <v>0</v>
      </c>
      <c r="R2741" s="99">
        <f t="shared" si="107"/>
        <v>0</v>
      </c>
      <c r="S2741" s="101"/>
      <c r="T2741" s="99">
        <v>0</v>
      </c>
      <c r="U2741" s="99">
        <v>0</v>
      </c>
      <c r="V2741" s="99">
        <v>0</v>
      </c>
      <c r="W2741" s="99">
        <v>0</v>
      </c>
      <c r="X2741" s="99">
        <v>0</v>
      </c>
      <c r="Y2741" s="99">
        <v>0</v>
      </c>
      <c r="Z2741" s="99">
        <v>0</v>
      </c>
      <c r="AA2741" s="99">
        <v>0</v>
      </c>
      <c r="AB2741" s="99">
        <v>0</v>
      </c>
      <c r="AC2741" s="99">
        <v>0</v>
      </c>
    </row>
    <row r="2742" spans="1:29" s="98" customFormat="1" x14ac:dyDescent="0.25">
      <c r="A2742" s="98" t="s">
        <v>95</v>
      </c>
      <c r="B2742" s="98" t="s">
        <v>236</v>
      </c>
      <c r="C2742" s="98" t="s">
        <v>303</v>
      </c>
      <c r="D2742" s="98">
        <v>2017</v>
      </c>
      <c r="E2742" s="98">
        <v>2016</v>
      </c>
      <c r="F2742" s="98" t="s">
        <v>279</v>
      </c>
      <c r="G2742" s="98" t="s">
        <v>273</v>
      </c>
      <c r="H2742" s="98" t="s">
        <v>275</v>
      </c>
      <c r="I2742" s="99">
        <f t="shared" si="108"/>
        <v>4.209341513292433E-3</v>
      </c>
      <c r="J2742" s="99">
        <f t="shared" si="108"/>
        <v>3.8612613496932516E-6</v>
      </c>
      <c r="K2742" s="99">
        <f t="shared" si="108"/>
        <v>0</v>
      </c>
      <c r="L2742" s="99">
        <f t="shared" si="108"/>
        <v>0</v>
      </c>
      <c r="M2742" s="99">
        <f t="shared" si="108"/>
        <v>0</v>
      </c>
      <c r="N2742" s="99">
        <f t="shared" si="107"/>
        <v>0</v>
      </c>
      <c r="O2742" s="99">
        <f t="shared" si="107"/>
        <v>0</v>
      </c>
      <c r="P2742" s="99">
        <f t="shared" si="107"/>
        <v>0</v>
      </c>
      <c r="Q2742" s="99">
        <f t="shared" si="107"/>
        <v>0</v>
      </c>
      <c r="R2742" s="99">
        <f t="shared" si="107"/>
        <v>0</v>
      </c>
      <c r="S2742" s="101"/>
      <c r="T2742" s="99">
        <v>1.04E-6</v>
      </c>
      <c r="U2742" s="99">
        <v>9.5400000000000001E-10</v>
      </c>
      <c r="V2742" s="99">
        <v>0</v>
      </c>
      <c r="W2742" s="99">
        <v>0</v>
      </c>
      <c r="X2742" s="99">
        <v>0</v>
      </c>
      <c r="Y2742" s="99">
        <v>0</v>
      </c>
      <c r="Z2742" s="99">
        <v>0</v>
      </c>
      <c r="AA2742" s="99">
        <v>0</v>
      </c>
      <c r="AB2742" s="99">
        <v>0</v>
      </c>
      <c r="AC2742" s="99">
        <v>0</v>
      </c>
    </row>
    <row r="2743" spans="1:29" s="98" customFormat="1" x14ac:dyDescent="0.25">
      <c r="A2743" s="98" t="s">
        <v>95</v>
      </c>
      <c r="B2743" s="98" t="s">
        <v>236</v>
      </c>
      <c r="C2743" s="98" t="s">
        <v>303</v>
      </c>
      <c r="D2743" s="98">
        <v>2017</v>
      </c>
      <c r="E2743" s="98">
        <v>2016</v>
      </c>
      <c r="F2743" s="98" t="s">
        <v>279</v>
      </c>
      <c r="G2743" s="98" t="s">
        <v>273</v>
      </c>
      <c r="H2743" s="98" t="s">
        <v>276</v>
      </c>
      <c r="I2743" s="99">
        <f t="shared" si="108"/>
        <v>0.74877709611451948</v>
      </c>
      <c r="J2743" s="99">
        <f t="shared" si="108"/>
        <v>0.34727067484662577</v>
      </c>
      <c r="K2743" s="99">
        <f t="shared" si="108"/>
        <v>0.21694298568507162</v>
      </c>
      <c r="L2743" s="99">
        <f t="shared" si="108"/>
        <v>0.14489848670756647</v>
      </c>
      <c r="M2743" s="99">
        <f t="shared" si="108"/>
        <v>7.123501022494888E-2</v>
      </c>
      <c r="N2743" s="99">
        <f t="shared" si="107"/>
        <v>4.614085889570553E-3</v>
      </c>
      <c r="O2743" s="99">
        <f t="shared" si="107"/>
        <v>1.7768278118609408E-3</v>
      </c>
      <c r="P2743" s="99">
        <f t="shared" si="107"/>
        <v>4.0393488752556237E-4</v>
      </c>
      <c r="Q2743" s="99">
        <f t="shared" si="107"/>
        <v>1.3113717791411045E-4</v>
      </c>
      <c r="R2743" s="99">
        <f t="shared" si="107"/>
        <v>4.1688670756646215E-5</v>
      </c>
      <c r="S2743" s="101"/>
      <c r="T2743" s="99">
        <v>1.85E-4</v>
      </c>
      <c r="U2743" s="99">
        <v>8.5799999999999998E-5</v>
      </c>
      <c r="V2743" s="99">
        <v>5.3600000000000002E-5</v>
      </c>
      <c r="W2743" s="99">
        <v>3.5800000000000003E-5</v>
      </c>
      <c r="X2743" s="99">
        <v>1.7600000000000001E-5</v>
      </c>
      <c r="Y2743" s="99">
        <v>1.1400000000000001E-6</v>
      </c>
      <c r="Z2743" s="99">
        <v>4.39E-7</v>
      </c>
      <c r="AA2743" s="99">
        <v>9.9799999999999994E-8</v>
      </c>
      <c r="AB2743" s="99">
        <v>3.2399999999999999E-8</v>
      </c>
      <c r="AC2743" s="99">
        <v>1.03E-8</v>
      </c>
    </row>
    <row r="2744" spans="1:29" s="98" customFormat="1" x14ac:dyDescent="0.25">
      <c r="A2744" s="98" t="s">
        <v>95</v>
      </c>
      <c r="B2744" s="98" t="s">
        <v>236</v>
      </c>
      <c r="C2744" s="98" t="s">
        <v>303</v>
      </c>
      <c r="D2744" s="98">
        <v>2017</v>
      </c>
      <c r="E2744" s="98">
        <v>2016</v>
      </c>
      <c r="F2744" s="98" t="s">
        <v>279</v>
      </c>
      <c r="G2744" s="98" t="s">
        <v>277</v>
      </c>
      <c r="H2744" s="98" t="s">
        <v>274</v>
      </c>
      <c r="I2744" s="99">
        <f t="shared" si="108"/>
        <v>7.042552147239263E-2</v>
      </c>
      <c r="J2744" s="99">
        <f t="shared" si="108"/>
        <v>2.7522617586912063E-2</v>
      </c>
      <c r="K2744" s="99">
        <f t="shared" si="108"/>
        <v>1.3639885480572597E-2</v>
      </c>
      <c r="L2744" s="99">
        <f t="shared" si="108"/>
        <v>1.0685251533742331E-2</v>
      </c>
      <c r="M2744" s="99">
        <f t="shared" si="108"/>
        <v>4.6950347648261762E-3</v>
      </c>
      <c r="N2744" s="99">
        <f t="shared" si="107"/>
        <v>1.1616163599182004E-4</v>
      </c>
      <c r="O2744" s="99">
        <f t="shared" si="107"/>
        <v>8.1758364008179948E-5</v>
      </c>
      <c r="P2744" s="99">
        <f t="shared" si="107"/>
        <v>1.6756417177914111E-5</v>
      </c>
      <c r="Q2744" s="99">
        <f t="shared" si="107"/>
        <v>5.0997791411042946E-6</v>
      </c>
      <c r="R2744" s="99">
        <f t="shared" si="107"/>
        <v>1.5704081799591004E-6</v>
      </c>
      <c r="S2744" s="101"/>
      <c r="T2744" s="99">
        <v>1.7399999999999999E-5</v>
      </c>
      <c r="U2744" s="99">
        <v>6.8000000000000001E-6</v>
      </c>
      <c r="V2744" s="99">
        <v>3.3699999999999999E-6</v>
      </c>
      <c r="W2744" s="99">
        <v>2.6400000000000001E-6</v>
      </c>
      <c r="X2744" s="99">
        <v>1.1599999999999999E-6</v>
      </c>
      <c r="Y2744" s="99">
        <v>2.8699999999999999E-8</v>
      </c>
      <c r="Z2744" s="99">
        <v>2.0199999999999999E-8</v>
      </c>
      <c r="AA2744" s="99">
        <v>4.1400000000000002E-9</v>
      </c>
      <c r="AB2744" s="99">
        <v>1.26E-9</v>
      </c>
      <c r="AC2744" s="99">
        <v>3.88E-10</v>
      </c>
    </row>
    <row r="2745" spans="1:29" s="98" customFormat="1" x14ac:dyDescent="0.25">
      <c r="A2745" s="98" t="s">
        <v>95</v>
      </c>
      <c r="B2745" s="98" t="s">
        <v>236</v>
      </c>
      <c r="C2745" s="98" t="s">
        <v>303</v>
      </c>
      <c r="D2745" s="98">
        <v>2017</v>
      </c>
      <c r="E2745" s="98">
        <v>2016</v>
      </c>
      <c r="F2745" s="98" t="s">
        <v>279</v>
      </c>
      <c r="G2745" s="98" t="s">
        <v>277</v>
      </c>
      <c r="H2745" s="98" t="s">
        <v>275</v>
      </c>
      <c r="I2745" s="99">
        <f t="shared" si="108"/>
        <v>0.12466126789366055</v>
      </c>
      <c r="J2745" s="99">
        <f t="shared" si="108"/>
        <v>4.1283926380368104E-2</v>
      </c>
      <c r="K2745" s="99">
        <f t="shared" si="108"/>
        <v>2.5701267893660534E-2</v>
      </c>
      <c r="L2745" s="99">
        <f t="shared" si="108"/>
        <v>1.5420760736196318E-2</v>
      </c>
      <c r="M2745" s="99">
        <f t="shared" si="108"/>
        <v>6.7592310838445807E-3</v>
      </c>
      <c r="N2745" s="99">
        <f t="shared" si="107"/>
        <v>3.8814985685071577E-4</v>
      </c>
      <c r="O2745" s="99">
        <f t="shared" si="107"/>
        <v>1.3801783231083846E-4</v>
      </c>
      <c r="P2745" s="99">
        <f t="shared" si="107"/>
        <v>2.958681390593047E-5</v>
      </c>
      <c r="Q2745" s="99">
        <f t="shared" si="107"/>
        <v>9.4305439672801634E-6</v>
      </c>
      <c r="R2745" s="99">
        <f t="shared" si="107"/>
        <v>3.0193930470347649E-6</v>
      </c>
      <c r="S2745" s="101"/>
      <c r="T2745" s="99">
        <v>3.0800000000000003E-5</v>
      </c>
      <c r="U2745" s="99">
        <v>1.0200000000000001E-5</v>
      </c>
      <c r="V2745" s="99">
        <v>6.3500000000000002E-6</v>
      </c>
      <c r="W2745" s="99">
        <v>3.8099999999999999E-6</v>
      </c>
      <c r="X2745" s="99">
        <v>1.6700000000000001E-6</v>
      </c>
      <c r="Y2745" s="99">
        <v>9.5900000000000005E-8</v>
      </c>
      <c r="Z2745" s="99">
        <v>3.4100000000000001E-8</v>
      </c>
      <c r="AA2745" s="99">
        <v>7.3099999999999998E-9</v>
      </c>
      <c r="AB2745" s="99">
        <v>2.33E-9</v>
      </c>
      <c r="AC2745" s="99">
        <v>7.4600000000000001E-10</v>
      </c>
    </row>
    <row r="2746" spans="1:29" s="98" customFormat="1" x14ac:dyDescent="0.25">
      <c r="A2746" s="98" t="s">
        <v>95</v>
      </c>
      <c r="B2746" s="98" t="s">
        <v>236</v>
      </c>
      <c r="C2746" s="98" t="s">
        <v>303</v>
      </c>
      <c r="D2746" s="98">
        <v>2017</v>
      </c>
      <c r="E2746" s="98">
        <v>2016</v>
      </c>
      <c r="F2746" s="98" t="s">
        <v>279</v>
      </c>
      <c r="G2746" s="98" t="s">
        <v>277</v>
      </c>
      <c r="H2746" s="98" t="s">
        <v>276</v>
      </c>
      <c r="I2746" s="99">
        <f t="shared" si="108"/>
        <v>0.32500973415132928</v>
      </c>
      <c r="J2746" s="99">
        <f t="shared" si="108"/>
        <v>0.15339811860940694</v>
      </c>
      <c r="K2746" s="99">
        <f t="shared" si="108"/>
        <v>0.10766200408997956</v>
      </c>
      <c r="L2746" s="99">
        <f t="shared" si="108"/>
        <v>6.4354355828220855E-2</v>
      </c>
      <c r="M2746" s="99">
        <f t="shared" si="108"/>
        <v>3.1731959100204495E-2</v>
      </c>
      <c r="N2746" s="99">
        <f t="shared" si="107"/>
        <v>3.0962944785276076E-3</v>
      </c>
      <c r="O2746" s="99">
        <f t="shared" si="107"/>
        <v>7.6091942740286298E-4</v>
      </c>
      <c r="P2746" s="99">
        <f t="shared" si="107"/>
        <v>1.635167280163599E-4</v>
      </c>
      <c r="Q2746" s="99">
        <f t="shared" si="107"/>
        <v>5.0593047034764831E-5</v>
      </c>
      <c r="R2746" s="99">
        <f t="shared" si="107"/>
        <v>1.5825505112474439E-5</v>
      </c>
      <c r="S2746" s="101"/>
      <c r="T2746" s="99">
        <v>8.03E-5</v>
      </c>
      <c r="U2746" s="99">
        <v>3.79E-5</v>
      </c>
      <c r="V2746" s="99">
        <v>2.6599999999999999E-5</v>
      </c>
      <c r="W2746" s="99">
        <v>1.59E-5</v>
      </c>
      <c r="X2746" s="99">
        <v>7.8399999999999995E-6</v>
      </c>
      <c r="Y2746" s="99">
        <v>7.6499999999999998E-7</v>
      </c>
      <c r="Z2746" s="99">
        <v>1.8799999999999999E-7</v>
      </c>
      <c r="AA2746" s="99">
        <v>4.0399999999999998E-8</v>
      </c>
      <c r="AB2746" s="99">
        <v>1.2499999999999999E-8</v>
      </c>
      <c r="AC2746" s="99">
        <v>3.9099999999999999E-9</v>
      </c>
    </row>
    <row r="2747" spans="1:29" s="98" customFormat="1" x14ac:dyDescent="0.25">
      <c r="A2747" s="98" t="s">
        <v>95</v>
      </c>
      <c r="B2747" s="98" t="s">
        <v>236</v>
      </c>
      <c r="C2747" s="98" t="s">
        <v>303</v>
      </c>
      <c r="D2747" s="98">
        <v>2017</v>
      </c>
      <c r="E2747" s="98">
        <v>2016</v>
      </c>
      <c r="F2747" s="98" t="s">
        <v>279</v>
      </c>
      <c r="G2747" s="98" t="s">
        <v>278</v>
      </c>
      <c r="H2747" s="98" t="s">
        <v>274</v>
      </c>
      <c r="I2747" s="99">
        <f t="shared" si="108"/>
        <v>2.9795412930627648E-2</v>
      </c>
      <c r="J2747" s="99">
        <f t="shared" si="108"/>
        <v>1.1644184363693581E-2</v>
      </c>
      <c r="K2747" s="99">
        <f t="shared" si="108"/>
        <v>5.7707207802422493E-3</v>
      </c>
      <c r="L2747" s="99">
        <f t="shared" si="108"/>
        <v>4.5206833411986901E-3</v>
      </c>
      <c r="M2747" s="99">
        <f t="shared" si="108"/>
        <v>1.9863608620418445E-3</v>
      </c>
      <c r="N2747" s="99">
        <f t="shared" si="107"/>
        <v>4.914530753500082E-5</v>
      </c>
      <c r="O2747" s="99">
        <f t="shared" si="107"/>
        <v>3.4590077080383843E-5</v>
      </c>
      <c r="P2747" s="99">
        <f t="shared" si="107"/>
        <v>7.0892534214251948E-6</v>
      </c>
      <c r="Q2747" s="99">
        <f t="shared" si="107"/>
        <v>2.1575988673902782E-6</v>
      </c>
      <c r="R2747" s="99">
        <f t="shared" si="107"/>
        <v>6.6440346075192639E-7</v>
      </c>
      <c r="S2747" s="101"/>
      <c r="T2747" s="99">
        <v>7.3615384615384599E-6</v>
      </c>
      <c r="U2747" s="99">
        <v>2.8769230769230802E-6</v>
      </c>
      <c r="V2747" s="99">
        <v>1.42576923076923E-6</v>
      </c>
      <c r="W2747" s="99">
        <v>1.1169230769230799E-6</v>
      </c>
      <c r="X2747" s="99">
        <v>4.9076923076923097E-7</v>
      </c>
      <c r="Y2747" s="99">
        <v>1.2142307692307699E-8</v>
      </c>
      <c r="Z2747" s="99">
        <v>8.5461538461538495E-9</v>
      </c>
      <c r="AA2747" s="99">
        <v>1.7515384615384601E-9</v>
      </c>
      <c r="AB2747" s="99">
        <v>5.3307692307692299E-10</v>
      </c>
      <c r="AC2747" s="99">
        <v>1.6415384615384601E-10</v>
      </c>
    </row>
    <row r="2748" spans="1:29" s="98" customFormat="1" x14ac:dyDescent="0.25">
      <c r="A2748" s="98" t="s">
        <v>95</v>
      </c>
      <c r="B2748" s="98" t="s">
        <v>236</v>
      </c>
      <c r="C2748" s="98" t="s">
        <v>303</v>
      </c>
      <c r="D2748" s="98">
        <v>2017</v>
      </c>
      <c r="E2748" s="98">
        <v>2016</v>
      </c>
      <c r="F2748" s="98" t="s">
        <v>279</v>
      </c>
      <c r="G2748" s="98" t="s">
        <v>278</v>
      </c>
      <c r="H2748" s="98" t="s">
        <v>275</v>
      </c>
      <c r="I2748" s="99">
        <f t="shared" si="108"/>
        <v>5.2741305647317792E-2</v>
      </c>
      <c r="J2748" s="99">
        <f t="shared" si="108"/>
        <v>1.7466276545540369E-2</v>
      </c>
      <c r="K2748" s="99">
        <f t="shared" si="108"/>
        <v>1.0873613339625604E-2</v>
      </c>
      <c r="L2748" s="99">
        <f t="shared" si="108"/>
        <v>6.5241680037753788E-3</v>
      </c>
      <c r="M2748" s="99">
        <f t="shared" si="108"/>
        <v>2.8596746893188628E-3</v>
      </c>
      <c r="N2748" s="99">
        <f t="shared" si="107"/>
        <v>1.6421724712914885E-4</v>
      </c>
      <c r="O2748" s="99">
        <f t="shared" si="107"/>
        <v>5.8392159823816358E-5</v>
      </c>
      <c r="P2748" s="99">
        <f t="shared" si="107"/>
        <v>1.2517498190970594E-5</v>
      </c>
      <c r="Q2748" s="99">
        <f t="shared" si="107"/>
        <v>3.9898455246185313E-6</v>
      </c>
      <c r="R2748" s="99">
        <f t="shared" si="107"/>
        <v>1.2774355198993252E-6</v>
      </c>
      <c r="S2748" s="101"/>
      <c r="T2748" s="99">
        <v>1.3030769230769199E-5</v>
      </c>
      <c r="U2748" s="99">
        <v>4.3153846153846199E-6</v>
      </c>
      <c r="V2748" s="99">
        <v>2.6865384615384598E-6</v>
      </c>
      <c r="W2748" s="99">
        <v>1.61192307692308E-6</v>
      </c>
      <c r="X2748" s="99">
        <v>7.0653846153846202E-7</v>
      </c>
      <c r="Y2748" s="99">
        <v>4.0573076923076898E-8</v>
      </c>
      <c r="Z2748" s="99">
        <v>1.44269230769231E-8</v>
      </c>
      <c r="AA2748" s="99">
        <v>3.0926923076923102E-9</v>
      </c>
      <c r="AB2748" s="99">
        <v>9.857692307692309E-10</v>
      </c>
      <c r="AC2748" s="99">
        <v>3.1561538461538501E-10</v>
      </c>
    </row>
    <row r="2749" spans="1:29" s="98" customFormat="1" x14ac:dyDescent="0.25">
      <c r="A2749" s="98" t="s">
        <v>95</v>
      </c>
      <c r="B2749" s="98" t="s">
        <v>236</v>
      </c>
      <c r="C2749" s="98" t="s">
        <v>303</v>
      </c>
      <c r="D2749" s="98">
        <v>2017</v>
      </c>
      <c r="E2749" s="98">
        <v>2016</v>
      </c>
      <c r="F2749" s="98" t="s">
        <v>279</v>
      </c>
      <c r="G2749" s="98" t="s">
        <v>278</v>
      </c>
      <c r="H2749" s="98" t="s">
        <v>276</v>
      </c>
      <c r="I2749" s="99">
        <f t="shared" si="108"/>
        <v>0.13750411829479306</v>
      </c>
      <c r="J2749" s="99">
        <f t="shared" si="108"/>
        <v>6.4899204027056845E-2</v>
      </c>
      <c r="K2749" s="99">
        <f t="shared" si="108"/>
        <v>4.5549309422683842E-2</v>
      </c>
      <c r="L2749" s="99">
        <f t="shared" si="108"/>
        <v>2.7226842850401143E-2</v>
      </c>
      <c r="M2749" s="99">
        <f t="shared" si="108"/>
        <v>1.3425059619317298E-2</v>
      </c>
      <c r="N2749" s="99">
        <f t="shared" si="107"/>
        <v>1.3099707409155257E-3</v>
      </c>
      <c r="O2749" s="99">
        <f t="shared" si="107"/>
        <v>3.219274500550573E-4</v>
      </c>
      <c r="P2749" s="99">
        <f t="shared" si="107"/>
        <v>6.9180154160767686E-5</v>
      </c>
      <c r="Q2749" s="99">
        <f t="shared" si="107"/>
        <v>2.1404750668554356E-5</v>
      </c>
      <c r="R2749" s="99">
        <f t="shared" si="107"/>
        <v>6.6954060091238036E-6</v>
      </c>
      <c r="S2749" s="101"/>
      <c r="T2749" s="99">
        <v>3.3973076923076898E-5</v>
      </c>
      <c r="U2749" s="99">
        <v>1.60346153846154E-5</v>
      </c>
      <c r="V2749" s="99">
        <v>1.1253846153846199E-5</v>
      </c>
      <c r="W2749" s="99">
        <v>6.7269230769230798E-6</v>
      </c>
      <c r="X2749" s="99">
        <v>3.3169230769230798E-6</v>
      </c>
      <c r="Y2749" s="99">
        <v>3.23653846153846E-7</v>
      </c>
      <c r="Z2749" s="99">
        <v>7.9538461538461503E-8</v>
      </c>
      <c r="AA2749" s="99">
        <v>1.7092307692307699E-8</v>
      </c>
      <c r="AB2749" s="99">
        <v>5.28846153846154E-9</v>
      </c>
      <c r="AC2749" s="99">
        <v>1.6542307692307699E-9</v>
      </c>
    </row>
    <row r="2750" spans="1:29" s="98" customFormat="1" x14ac:dyDescent="0.25">
      <c r="A2750" s="98" t="s">
        <v>95</v>
      </c>
      <c r="B2750" s="98" t="s">
        <v>236</v>
      </c>
      <c r="C2750" s="98" t="s">
        <v>303</v>
      </c>
      <c r="D2750" s="98">
        <v>2017</v>
      </c>
      <c r="E2750" s="98">
        <v>2016</v>
      </c>
      <c r="F2750" s="98" t="s">
        <v>280</v>
      </c>
      <c r="G2750" s="98" t="s">
        <v>273</v>
      </c>
      <c r="H2750" s="98" t="s">
        <v>274</v>
      </c>
      <c r="I2750" s="99">
        <f t="shared" si="108"/>
        <v>0</v>
      </c>
      <c r="J2750" s="99">
        <f t="shared" si="108"/>
        <v>0</v>
      </c>
      <c r="K2750" s="99">
        <f t="shared" si="108"/>
        <v>0</v>
      </c>
      <c r="L2750" s="99">
        <f t="shared" si="108"/>
        <v>0</v>
      </c>
      <c r="M2750" s="99">
        <f t="shared" si="108"/>
        <v>0</v>
      </c>
      <c r="N2750" s="99">
        <f t="shared" si="107"/>
        <v>0</v>
      </c>
      <c r="O2750" s="99">
        <f t="shared" si="107"/>
        <v>0</v>
      </c>
      <c r="P2750" s="99">
        <f t="shared" si="107"/>
        <v>0</v>
      </c>
      <c r="Q2750" s="99">
        <f t="shared" si="107"/>
        <v>0</v>
      </c>
      <c r="R2750" s="99">
        <f t="shared" si="107"/>
        <v>0</v>
      </c>
      <c r="S2750" s="101"/>
      <c r="T2750" s="99">
        <v>0</v>
      </c>
      <c r="U2750" s="99">
        <v>0</v>
      </c>
      <c r="V2750" s="99">
        <v>0</v>
      </c>
      <c r="W2750" s="99">
        <v>0</v>
      </c>
      <c r="X2750" s="99">
        <v>0</v>
      </c>
      <c r="Y2750" s="99">
        <v>0</v>
      </c>
      <c r="Z2750" s="99">
        <v>0</v>
      </c>
      <c r="AA2750" s="99">
        <v>0</v>
      </c>
      <c r="AB2750" s="99">
        <v>0</v>
      </c>
      <c r="AC2750" s="99">
        <v>0</v>
      </c>
    </row>
    <row r="2751" spans="1:29" s="98" customFormat="1" x14ac:dyDescent="0.25">
      <c r="A2751" s="98" t="s">
        <v>95</v>
      </c>
      <c r="B2751" s="98" t="s">
        <v>236</v>
      </c>
      <c r="C2751" s="98" t="s">
        <v>303</v>
      </c>
      <c r="D2751" s="98">
        <v>2017</v>
      </c>
      <c r="E2751" s="98">
        <v>2016</v>
      </c>
      <c r="F2751" s="98" t="s">
        <v>280</v>
      </c>
      <c r="G2751" s="98" t="s">
        <v>273</v>
      </c>
      <c r="H2751" s="98" t="s">
        <v>275</v>
      </c>
      <c r="I2751" s="99">
        <f t="shared" si="108"/>
        <v>8.4186830265848677E-11</v>
      </c>
      <c r="J2751" s="99">
        <f t="shared" si="108"/>
        <v>1.1656638036809816E-5</v>
      </c>
      <c r="K2751" s="99">
        <f t="shared" si="108"/>
        <v>1.5380286298568509E-4</v>
      </c>
      <c r="L2751" s="99">
        <f t="shared" si="108"/>
        <v>5.3831002044989781E-4</v>
      </c>
      <c r="M2751" s="99">
        <f t="shared" si="108"/>
        <v>1.4611271983640084E-3</v>
      </c>
      <c r="N2751" s="99">
        <f t="shared" si="107"/>
        <v>2.1451451942740285E-4</v>
      </c>
      <c r="O2751" s="99">
        <f t="shared" si="107"/>
        <v>1.1413791411042946E-4</v>
      </c>
      <c r="P2751" s="99">
        <f t="shared" si="107"/>
        <v>4.2902903885480579E-5</v>
      </c>
      <c r="Q2751" s="99">
        <f t="shared" si="107"/>
        <v>2.6834552147239264E-5</v>
      </c>
      <c r="R2751" s="99">
        <f t="shared" si="107"/>
        <v>1.5582658486707565E-5</v>
      </c>
      <c r="S2751" s="101"/>
      <c r="T2751" s="99">
        <v>2.08E-14</v>
      </c>
      <c r="U2751" s="99">
        <v>2.88E-9</v>
      </c>
      <c r="V2751" s="99">
        <v>3.8000000000000003E-8</v>
      </c>
      <c r="W2751" s="99">
        <v>1.3300000000000001E-7</v>
      </c>
      <c r="X2751" s="99">
        <v>3.6100000000000002E-7</v>
      </c>
      <c r="Y2751" s="99">
        <v>5.2999999999999998E-8</v>
      </c>
      <c r="Z2751" s="99">
        <v>2.8200000000000001E-8</v>
      </c>
      <c r="AA2751" s="99">
        <v>1.0600000000000001E-8</v>
      </c>
      <c r="AB2751" s="99">
        <v>6.6299999999999996E-9</v>
      </c>
      <c r="AC2751" s="99">
        <v>3.8499999999999997E-9</v>
      </c>
    </row>
    <row r="2752" spans="1:29" s="98" customFormat="1" x14ac:dyDescent="0.25">
      <c r="A2752" s="98" t="s">
        <v>95</v>
      </c>
      <c r="B2752" s="98" t="s">
        <v>236</v>
      </c>
      <c r="C2752" s="98" t="s">
        <v>303</v>
      </c>
      <c r="D2752" s="98">
        <v>2017</v>
      </c>
      <c r="E2752" s="98">
        <v>2016</v>
      </c>
      <c r="F2752" s="98" t="s">
        <v>280</v>
      </c>
      <c r="G2752" s="98" t="s">
        <v>273</v>
      </c>
      <c r="H2752" s="98" t="s">
        <v>276</v>
      </c>
      <c r="I2752" s="99">
        <f t="shared" si="108"/>
        <v>1.6837366053169735E-6</v>
      </c>
      <c r="J2752" s="99">
        <f t="shared" si="108"/>
        <v>1.3073243353783231E-3</v>
      </c>
      <c r="K2752" s="99">
        <f t="shared" si="108"/>
        <v>1.0078134969325154E-2</v>
      </c>
      <c r="L2752" s="99">
        <f t="shared" si="108"/>
        <v>1.9711051124744378E-2</v>
      </c>
      <c r="M2752" s="99">
        <f t="shared" si="108"/>
        <v>4.6545603271983642E-2</v>
      </c>
      <c r="N2752" s="99">
        <f t="shared" si="107"/>
        <v>1.7930175869120654E-2</v>
      </c>
      <c r="O2752" s="99">
        <f t="shared" si="107"/>
        <v>1.1575689161554192E-2</v>
      </c>
      <c r="P2752" s="99">
        <f t="shared" si="107"/>
        <v>5.0188302658486705E-3</v>
      </c>
      <c r="Q2752" s="99">
        <f t="shared" si="107"/>
        <v>2.2746633946830264E-3</v>
      </c>
      <c r="R2752" s="99">
        <f t="shared" si="107"/>
        <v>8.7020040899795509E-4</v>
      </c>
      <c r="S2752" s="101"/>
      <c r="T2752" s="99">
        <v>4.1600000000000001E-10</v>
      </c>
      <c r="U2752" s="99">
        <v>3.2300000000000002E-7</v>
      </c>
      <c r="V2752" s="99">
        <v>2.4899999999999999E-6</v>
      </c>
      <c r="W2752" s="99">
        <v>4.87E-6</v>
      </c>
      <c r="X2752" s="99">
        <v>1.15E-5</v>
      </c>
      <c r="Y2752" s="99">
        <v>4.4299999999999999E-6</v>
      </c>
      <c r="Z2752" s="99">
        <v>2.8600000000000001E-6</v>
      </c>
      <c r="AA2752" s="99">
        <v>1.24E-6</v>
      </c>
      <c r="AB2752" s="99">
        <v>5.6199999999999998E-7</v>
      </c>
      <c r="AC2752" s="99">
        <v>2.1500000000000001E-7</v>
      </c>
    </row>
    <row r="2753" spans="1:29" s="98" customFormat="1" x14ac:dyDescent="0.25">
      <c r="A2753" s="98" t="s">
        <v>95</v>
      </c>
      <c r="B2753" s="98" t="s">
        <v>236</v>
      </c>
      <c r="C2753" s="98" t="s">
        <v>303</v>
      </c>
      <c r="D2753" s="98">
        <v>2017</v>
      </c>
      <c r="E2753" s="98">
        <v>2016</v>
      </c>
      <c r="F2753" s="98" t="s">
        <v>280</v>
      </c>
      <c r="G2753" s="98" t="s">
        <v>277</v>
      </c>
      <c r="H2753" s="98" t="s">
        <v>274</v>
      </c>
      <c r="I2753" s="99">
        <f t="shared" si="108"/>
        <v>2.4608458077709612E-7</v>
      </c>
      <c r="J2753" s="99">
        <f t="shared" si="108"/>
        <v>2.0439591002044993E-4</v>
      </c>
      <c r="K2753" s="99">
        <f t="shared" si="108"/>
        <v>5.6259468302658486E-4</v>
      </c>
      <c r="L2753" s="99">
        <f t="shared" si="108"/>
        <v>3.1934331288343558E-3</v>
      </c>
      <c r="M2753" s="99">
        <f t="shared" si="108"/>
        <v>7.5282453987730062E-3</v>
      </c>
      <c r="N2753" s="99">
        <f t="shared" si="107"/>
        <v>1.343751329243354E-3</v>
      </c>
      <c r="O2753" s="99">
        <f t="shared" si="107"/>
        <v>1.0563828220858896E-3</v>
      </c>
      <c r="P2753" s="99">
        <f t="shared" si="107"/>
        <v>3.355330879345603E-4</v>
      </c>
      <c r="Q2753" s="99">
        <f t="shared" si="107"/>
        <v>1.2749447852760735E-4</v>
      </c>
      <c r="R2753" s="99">
        <f t="shared" si="107"/>
        <v>5.0997791411042941E-5</v>
      </c>
      <c r="S2753" s="101"/>
      <c r="T2753" s="99">
        <v>6.0799999999999999E-11</v>
      </c>
      <c r="U2753" s="99">
        <v>5.0500000000000002E-8</v>
      </c>
      <c r="V2753" s="99">
        <v>1.3899999999999999E-7</v>
      </c>
      <c r="W2753" s="99">
        <v>7.8899999999999998E-7</v>
      </c>
      <c r="X2753" s="99">
        <v>1.86E-6</v>
      </c>
      <c r="Y2753" s="99">
        <v>3.3200000000000001E-7</v>
      </c>
      <c r="Z2753" s="99">
        <v>2.6100000000000002E-7</v>
      </c>
      <c r="AA2753" s="99">
        <v>8.2899999999999995E-8</v>
      </c>
      <c r="AB2753" s="99">
        <v>3.1499999999999998E-8</v>
      </c>
      <c r="AC2753" s="99">
        <v>1.26E-8</v>
      </c>
    </row>
    <row r="2754" spans="1:29" s="98" customFormat="1" x14ac:dyDescent="0.25">
      <c r="A2754" s="98" t="s">
        <v>95</v>
      </c>
      <c r="B2754" s="98" t="s">
        <v>236</v>
      </c>
      <c r="C2754" s="98" t="s">
        <v>303</v>
      </c>
      <c r="D2754" s="98">
        <v>2017</v>
      </c>
      <c r="E2754" s="98">
        <v>2016</v>
      </c>
      <c r="F2754" s="98" t="s">
        <v>280</v>
      </c>
      <c r="G2754" s="98" t="s">
        <v>277</v>
      </c>
      <c r="H2754" s="98" t="s">
        <v>275</v>
      </c>
      <c r="I2754" s="99">
        <f t="shared" si="108"/>
        <v>3.9057832310838448E-7</v>
      </c>
      <c r="J2754" s="99">
        <f t="shared" si="108"/>
        <v>2.7603566462167692E-4</v>
      </c>
      <c r="K2754" s="99">
        <f t="shared" si="108"/>
        <v>2.0803860940695296E-3</v>
      </c>
      <c r="L2754" s="99">
        <f t="shared" si="108"/>
        <v>4.2902903885480579E-3</v>
      </c>
      <c r="M2754" s="99">
        <f t="shared" si="108"/>
        <v>1.0644777096114518E-2</v>
      </c>
      <c r="N2754" s="99">
        <f t="shared" si="107"/>
        <v>2.9748711656441716E-3</v>
      </c>
      <c r="O2754" s="99">
        <f t="shared" si="107"/>
        <v>1.5016016359918199E-3</v>
      </c>
      <c r="P2754" s="99">
        <f t="shared" si="107"/>
        <v>4.7355092024539875E-4</v>
      </c>
      <c r="Q2754" s="99">
        <f t="shared" si="107"/>
        <v>1.9670576687116564E-4</v>
      </c>
      <c r="R2754" s="99">
        <f t="shared" si="107"/>
        <v>8.0139386503067479E-5</v>
      </c>
      <c r="S2754" s="101"/>
      <c r="T2754" s="99">
        <v>9.6500000000000003E-11</v>
      </c>
      <c r="U2754" s="99">
        <v>6.8200000000000002E-8</v>
      </c>
      <c r="V2754" s="99">
        <v>5.1399999999999997E-7</v>
      </c>
      <c r="W2754" s="99">
        <v>1.06E-6</v>
      </c>
      <c r="X2754" s="99">
        <v>2.6299999999999998E-6</v>
      </c>
      <c r="Y2754" s="99">
        <v>7.3499999999999995E-7</v>
      </c>
      <c r="Z2754" s="99">
        <v>3.7099999999999997E-7</v>
      </c>
      <c r="AA2754" s="99">
        <v>1.17E-7</v>
      </c>
      <c r="AB2754" s="99">
        <v>4.8599999999999998E-8</v>
      </c>
      <c r="AC2754" s="99">
        <v>1.9799999999999999E-8</v>
      </c>
    </row>
    <row r="2755" spans="1:29" s="98" customFormat="1" x14ac:dyDescent="0.25">
      <c r="A2755" s="98" t="s">
        <v>95</v>
      </c>
      <c r="B2755" s="98" t="s">
        <v>236</v>
      </c>
      <c r="C2755" s="98" t="s">
        <v>303</v>
      </c>
      <c r="D2755" s="98">
        <v>2017</v>
      </c>
      <c r="E2755" s="98">
        <v>2016</v>
      </c>
      <c r="F2755" s="98" t="s">
        <v>280</v>
      </c>
      <c r="G2755" s="98" t="s">
        <v>277</v>
      </c>
      <c r="H2755" s="98" t="s">
        <v>276</v>
      </c>
      <c r="I2755" s="99">
        <f t="shared" si="108"/>
        <v>6.7187566462167687E-7</v>
      </c>
      <c r="J2755" s="99">
        <f t="shared" si="108"/>
        <v>3.5212760736196317E-4</v>
      </c>
      <c r="K2755" s="99">
        <f t="shared" si="108"/>
        <v>4.8569325153374233E-3</v>
      </c>
      <c r="L2755" s="99">
        <f t="shared" si="108"/>
        <v>6.5973333333333335E-3</v>
      </c>
      <c r="M2755" s="99">
        <f t="shared" si="108"/>
        <v>1.3761308793456032E-2</v>
      </c>
      <c r="N2755" s="99">
        <f t="shared" si="107"/>
        <v>7.6496687116564413E-3</v>
      </c>
      <c r="O2755" s="99">
        <f t="shared" si="107"/>
        <v>3.537465848670757E-3</v>
      </c>
      <c r="P2755" s="99">
        <f t="shared" si="107"/>
        <v>1.7889701431492843E-3</v>
      </c>
      <c r="Q2755" s="99">
        <f t="shared" si="107"/>
        <v>8.7020040899795509E-4</v>
      </c>
      <c r="R2755" s="99">
        <f t="shared" si="107"/>
        <v>3.5738928425357879E-4</v>
      </c>
      <c r="S2755" s="101"/>
      <c r="T2755" s="99">
        <v>1.66E-10</v>
      </c>
      <c r="U2755" s="99">
        <v>8.6999999999999998E-8</v>
      </c>
      <c r="V2755" s="99">
        <v>1.1999999999999999E-6</v>
      </c>
      <c r="W2755" s="99">
        <v>1.6300000000000001E-6</v>
      </c>
      <c r="X2755" s="99">
        <v>3.4000000000000001E-6</v>
      </c>
      <c r="Y2755" s="99">
        <v>1.8899999999999999E-6</v>
      </c>
      <c r="Z2755" s="99">
        <v>8.7400000000000002E-7</v>
      </c>
      <c r="AA2755" s="99">
        <v>4.4200000000000001E-7</v>
      </c>
      <c r="AB2755" s="99">
        <v>2.1500000000000001E-7</v>
      </c>
      <c r="AC2755" s="99">
        <v>8.8300000000000003E-8</v>
      </c>
    </row>
    <row r="2756" spans="1:29" s="98" customFormat="1" x14ac:dyDescent="0.25">
      <c r="A2756" s="98" t="s">
        <v>95</v>
      </c>
      <c r="B2756" s="98" t="s">
        <v>236</v>
      </c>
      <c r="C2756" s="98" t="s">
        <v>303</v>
      </c>
      <c r="D2756" s="98">
        <v>2017</v>
      </c>
      <c r="E2756" s="98">
        <v>2016</v>
      </c>
      <c r="F2756" s="98" t="s">
        <v>280</v>
      </c>
      <c r="G2756" s="98" t="s">
        <v>278</v>
      </c>
      <c r="H2756" s="98" t="s">
        <v>274</v>
      </c>
      <c r="I2756" s="99">
        <f t="shared" si="108"/>
        <v>1.0411270725184826E-7</v>
      </c>
      <c r="J2756" s="99">
        <f t="shared" si="108"/>
        <v>8.6475192700959506E-5</v>
      </c>
      <c r="K2756" s="99">
        <f t="shared" si="108"/>
        <v>2.3802082743432435E-4</v>
      </c>
      <c r="L2756" s="99">
        <f t="shared" si="108"/>
        <v>1.3510678621991494E-3</v>
      </c>
      <c r="M2756" s="99">
        <f t="shared" si="108"/>
        <v>3.1850268994808879E-3</v>
      </c>
      <c r="N2756" s="99">
        <f t="shared" si="107"/>
        <v>5.6851017775680162E-4</v>
      </c>
      <c r="O2756" s="99">
        <f t="shared" si="107"/>
        <v>4.4693119395941517E-4</v>
      </c>
      <c r="P2756" s="99">
        <f t="shared" si="107"/>
        <v>1.4195630643385235E-4</v>
      </c>
      <c r="Q2756" s="99">
        <f t="shared" si="107"/>
        <v>5.3939971684757056E-5</v>
      </c>
      <c r="R2756" s="99">
        <f t="shared" si="107"/>
        <v>2.1575988673902783E-5</v>
      </c>
      <c r="S2756" s="101"/>
      <c r="T2756" s="99">
        <v>2.57230769230769E-11</v>
      </c>
      <c r="U2756" s="99">
        <v>2.13653846153846E-8</v>
      </c>
      <c r="V2756" s="99">
        <v>5.8807692307692302E-8</v>
      </c>
      <c r="W2756" s="99">
        <v>3.3380769230769201E-7</v>
      </c>
      <c r="X2756" s="99">
        <v>7.8692307692307702E-7</v>
      </c>
      <c r="Y2756" s="99">
        <v>1.40461538461538E-7</v>
      </c>
      <c r="Z2756" s="99">
        <v>1.10423076923077E-7</v>
      </c>
      <c r="AA2756" s="99">
        <v>3.5073076923076902E-8</v>
      </c>
      <c r="AB2756" s="99">
        <v>1.33269230769231E-8</v>
      </c>
      <c r="AC2756" s="99">
        <v>5.3307692307692303E-9</v>
      </c>
    </row>
    <row r="2757" spans="1:29" s="98" customFormat="1" x14ac:dyDescent="0.25">
      <c r="A2757" s="98" t="s">
        <v>95</v>
      </c>
      <c r="B2757" s="98" t="s">
        <v>236</v>
      </c>
      <c r="C2757" s="98" t="s">
        <v>303</v>
      </c>
      <c r="D2757" s="98">
        <v>2017</v>
      </c>
      <c r="E2757" s="98">
        <v>2016</v>
      </c>
      <c r="F2757" s="98" t="s">
        <v>280</v>
      </c>
      <c r="G2757" s="98" t="s">
        <v>278</v>
      </c>
      <c r="H2757" s="98" t="s">
        <v>275</v>
      </c>
      <c r="I2757" s="99">
        <f t="shared" si="108"/>
        <v>1.6524467516123966E-7</v>
      </c>
      <c r="J2757" s="99">
        <f t="shared" si="108"/>
        <v>1.1678431964763272E-4</v>
      </c>
      <c r="K2757" s="99">
        <f t="shared" si="108"/>
        <v>8.80163347490953E-4</v>
      </c>
      <c r="L2757" s="99">
        <f t="shared" si="108"/>
        <v>1.8151228566934069E-3</v>
      </c>
      <c r="M2757" s="99">
        <f t="shared" si="108"/>
        <v>4.5035595406638443E-3</v>
      </c>
      <c r="N2757" s="99">
        <f t="shared" si="107"/>
        <v>1.2585993393109938E-3</v>
      </c>
      <c r="O2757" s="99">
        <f t="shared" si="107"/>
        <v>6.3529299984269125E-4</v>
      </c>
      <c r="P2757" s="99">
        <f t="shared" si="107"/>
        <v>2.0034846625766872E-4</v>
      </c>
      <c r="Q2757" s="99">
        <f t="shared" si="107"/>
        <v>8.3221670599339454E-5</v>
      </c>
      <c r="R2757" s="99">
        <f t="shared" si="107"/>
        <v>3.3905125058990102E-5</v>
      </c>
      <c r="S2757" s="101"/>
      <c r="T2757" s="99">
        <v>4.0826923076923102E-11</v>
      </c>
      <c r="U2757" s="99">
        <v>2.8853846153846199E-8</v>
      </c>
      <c r="V2757" s="99">
        <v>2.1746153846153799E-7</v>
      </c>
      <c r="W2757" s="99">
        <v>4.4846153846153798E-7</v>
      </c>
      <c r="X2757" s="99">
        <v>1.11269230769231E-6</v>
      </c>
      <c r="Y2757" s="99">
        <v>3.1096153846153798E-7</v>
      </c>
      <c r="Z2757" s="99">
        <v>1.56961538461538E-7</v>
      </c>
      <c r="AA2757" s="99">
        <v>4.95E-8</v>
      </c>
      <c r="AB2757" s="99">
        <v>2.05615384615385E-8</v>
      </c>
      <c r="AC2757" s="99">
        <v>8.3769230769230802E-9</v>
      </c>
    </row>
    <row r="2758" spans="1:29" s="98" customFormat="1" x14ac:dyDescent="0.25">
      <c r="A2758" s="98" t="s">
        <v>95</v>
      </c>
      <c r="B2758" s="98" t="s">
        <v>236</v>
      </c>
      <c r="C2758" s="98" t="s">
        <v>303</v>
      </c>
      <c r="D2758" s="98">
        <v>2017</v>
      </c>
      <c r="E2758" s="98">
        <v>2016</v>
      </c>
      <c r="F2758" s="98" t="s">
        <v>280</v>
      </c>
      <c r="G2758" s="98" t="s">
        <v>278</v>
      </c>
      <c r="H2758" s="98" t="s">
        <v>276</v>
      </c>
      <c r="I2758" s="99">
        <f t="shared" si="108"/>
        <v>2.8425508887840165E-7</v>
      </c>
      <c r="J2758" s="99">
        <f t="shared" si="108"/>
        <v>1.4897706465313824E-4</v>
      </c>
      <c r="K2758" s="99">
        <f t="shared" si="108"/>
        <v>2.0548560641812188E-3</v>
      </c>
      <c r="L2758" s="99">
        <f t="shared" si="108"/>
        <v>2.791179487179489E-3</v>
      </c>
      <c r="M2758" s="99">
        <f t="shared" si="108"/>
        <v>5.8220921818467903E-3</v>
      </c>
      <c r="N2758" s="99">
        <f t="shared" si="107"/>
        <v>3.2363983010854193E-3</v>
      </c>
      <c r="O2758" s="99">
        <f t="shared" si="107"/>
        <v>1.4966201667453208E-3</v>
      </c>
      <c r="P2758" s="99">
        <f t="shared" si="107"/>
        <v>7.5687198364008182E-4</v>
      </c>
      <c r="Q2758" s="99">
        <f t="shared" si="107"/>
        <v>3.6816171149913493E-4</v>
      </c>
      <c r="R2758" s="99">
        <f t="shared" si="107"/>
        <v>1.5120315872266788E-4</v>
      </c>
      <c r="S2758" s="101"/>
      <c r="T2758" s="99">
        <v>7.0230769230769197E-11</v>
      </c>
      <c r="U2758" s="99">
        <v>3.6807692307692297E-8</v>
      </c>
      <c r="V2758" s="99">
        <v>5.0769230769230805E-7</v>
      </c>
      <c r="W2758" s="99">
        <v>6.8961538461538504E-7</v>
      </c>
      <c r="X2758" s="99">
        <v>1.4384615384615401E-6</v>
      </c>
      <c r="Y2758" s="99">
        <v>7.9961538461538505E-7</v>
      </c>
      <c r="Z2758" s="99">
        <v>3.6976923076923098E-7</v>
      </c>
      <c r="AA2758" s="99">
        <v>1.8699999999999999E-7</v>
      </c>
      <c r="AB2758" s="99">
        <v>9.0961538461538495E-8</v>
      </c>
      <c r="AC2758" s="99">
        <v>3.7357692307692299E-8</v>
      </c>
    </row>
    <row r="2759" spans="1:29" s="98" customFormat="1" x14ac:dyDescent="0.25">
      <c r="A2759" s="98" t="s">
        <v>95</v>
      </c>
      <c r="B2759" s="98" t="s">
        <v>236</v>
      </c>
      <c r="C2759" s="98" t="s">
        <v>303</v>
      </c>
      <c r="D2759" s="98">
        <v>2018</v>
      </c>
      <c r="E2759" s="98">
        <v>2016</v>
      </c>
      <c r="F2759" s="98" t="s">
        <v>272</v>
      </c>
      <c r="G2759" s="98" t="s">
        <v>273</v>
      </c>
      <c r="H2759" s="98" t="s">
        <v>274</v>
      </c>
      <c r="I2759" s="99">
        <f t="shared" si="108"/>
        <v>0</v>
      </c>
      <c r="J2759" s="99">
        <f t="shared" si="108"/>
        <v>0</v>
      </c>
      <c r="K2759" s="99">
        <f t="shared" si="108"/>
        <v>0</v>
      </c>
      <c r="L2759" s="99">
        <f t="shared" si="108"/>
        <v>0</v>
      </c>
      <c r="M2759" s="99">
        <f t="shared" si="108"/>
        <v>0</v>
      </c>
      <c r="N2759" s="99">
        <f t="shared" si="107"/>
        <v>0</v>
      </c>
      <c r="O2759" s="99">
        <f t="shared" si="107"/>
        <v>0</v>
      </c>
      <c r="P2759" s="99">
        <f t="shared" si="107"/>
        <v>0</v>
      </c>
      <c r="Q2759" s="99">
        <f t="shared" si="107"/>
        <v>0</v>
      </c>
      <c r="R2759" s="99">
        <f t="shared" si="107"/>
        <v>0</v>
      </c>
      <c r="S2759" s="101"/>
      <c r="T2759" s="99">
        <v>0</v>
      </c>
      <c r="U2759" s="99">
        <v>0</v>
      </c>
      <c r="V2759" s="99">
        <v>0</v>
      </c>
      <c r="W2759" s="99">
        <v>0</v>
      </c>
      <c r="X2759" s="99">
        <v>0</v>
      </c>
      <c r="Y2759" s="99">
        <v>0</v>
      </c>
      <c r="Z2759" s="99">
        <v>0</v>
      </c>
      <c r="AA2759" s="99">
        <v>0</v>
      </c>
      <c r="AB2759" s="99">
        <v>0</v>
      </c>
      <c r="AC2759" s="99">
        <v>0</v>
      </c>
    </row>
    <row r="2760" spans="1:29" s="98" customFormat="1" x14ac:dyDescent="0.25">
      <c r="A2760" s="98" t="s">
        <v>95</v>
      </c>
      <c r="B2760" s="98" t="s">
        <v>236</v>
      </c>
      <c r="C2760" s="98" t="s">
        <v>303</v>
      </c>
      <c r="D2760" s="98">
        <v>2018</v>
      </c>
      <c r="E2760" s="98">
        <v>2016</v>
      </c>
      <c r="F2760" s="98" t="s">
        <v>272</v>
      </c>
      <c r="G2760" s="98" t="s">
        <v>273</v>
      </c>
      <c r="H2760" s="98" t="s">
        <v>275</v>
      </c>
      <c r="I2760" s="99">
        <f t="shared" si="108"/>
        <v>2.1046707566462165E-3</v>
      </c>
      <c r="J2760" s="99">
        <f t="shared" si="108"/>
        <v>1.2951820040899795E-4</v>
      </c>
      <c r="K2760" s="99">
        <f t="shared" si="108"/>
        <v>5.4640490797546013E-4</v>
      </c>
      <c r="L2760" s="99">
        <f t="shared" si="108"/>
        <v>9.7543394683026583E-4</v>
      </c>
      <c r="M2760" s="99">
        <f t="shared" si="108"/>
        <v>2.1087182004089979E-3</v>
      </c>
      <c r="N2760" s="99">
        <f t="shared" si="107"/>
        <v>2.412276482617587E-4</v>
      </c>
      <c r="O2760" s="99">
        <f t="shared" si="107"/>
        <v>1.2344703476482619E-4</v>
      </c>
      <c r="P2760" s="99">
        <f t="shared" si="107"/>
        <v>4.5331370143149282E-5</v>
      </c>
      <c r="Q2760" s="99">
        <f t="shared" si="107"/>
        <v>2.8251157464212684E-5</v>
      </c>
      <c r="R2760" s="99">
        <f t="shared" si="107"/>
        <v>1.6432621676891614E-5</v>
      </c>
      <c r="S2760" s="101"/>
      <c r="T2760" s="99">
        <v>5.2E-7</v>
      </c>
      <c r="U2760" s="99">
        <v>3.2000000000000002E-8</v>
      </c>
      <c r="V2760" s="99">
        <v>1.35E-7</v>
      </c>
      <c r="W2760" s="99">
        <v>2.41E-7</v>
      </c>
      <c r="X2760" s="99">
        <v>5.2099999999999997E-7</v>
      </c>
      <c r="Y2760" s="99">
        <v>5.9599999999999998E-8</v>
      </c>
      <c r="Z2760" s="99">
        <v>3.0500000000000002E-8</v>
      </c>
      <c r="AA2760" s="99">
        <v>1.1199999999999999E-8</v>
      </c>
      <c r="AB2760" s="99">
        <v>6.9800000000000003E-9</v>
      </c>
      <c r="AC2760" s="99">
        <v>4.0599999999999996E-9</v>
      </c>
    </row>
    <row r="2761" spans="1:29" s="98" customFormat="1" x14ac:dyDescent="0.25">
      <c r="A2761" s="98" t="s">
        <v>95</v>
      </c>
      <c r="B2761" s="98" t="s">
        <v>236</v>
      </c>
      <c r="C2761" s="98" t="s">
        <v>303</v>
      </c>
      <c r="D2761" s="98">
        <v>2018</v>
      </c>
      <c r="E2761" s="98">
        <v>2016</v>
      </c>
      <c r="F2761" s="98" t="s">
        <v>272</v>
      </c>
      <c r="G2761" s="98" t="s">
        <v>273</v>
      </c>
      <c r="H2761" s="98" t="s">
        <v>276</v>
      </c>
      <c r="I2761" s="99">
        <f t="shared" si="108"/>
        <v>0.37398380368098155</v>
      </c>
      <c r="J2761" s="99">
        <f t="shared" si="108"/>
        <v>0.17404008179959102</v>
      </c>
      <c r="K2761" s="99">
        <f t="shared" si="108"/>
        <v>0.11575689161554192</v>
      </c>
      <c r="L2761" s="99">
        <f t="shared" si="108"/>
        <v>8.90437627811861E-2</v>
      </c>
      <c r="M2761" s="99">
        <f t="shared" si="108"/>
        <v>7.9329897750511247E-2</v>
      </c>
      <c r="N2761" s="99">
        <f t="shared" si="107"/>
        <v>2.1087182004089978E-2</v>
      </c>
      <c r="O2761" s="99">
        <f t="shared" si="107"/>
        <v>1.3032768916155421E-2</v>
      </c>
      <c r="P2761" s="99">
        <f t="shared" si="107"/>
        <v>5.5045235173824128E-3</v>
      </c>
      <c r="Q2761" s="99">
        <f t="shared" si="107"/>
        <v>2.4487034764826177E-3</v>
      </c>
      <c r="R2761" s="99">
        <f t="shared" si="107"/>
        <v>9.3495950920245404E-4</v>
      </c>
      <c r="S2761" s="101"/>
      <c r="T2761" s="99">
        <v>9.2399999999999996E-5</v>
      </c>
      <c r="U2761" s="99">
        <v>4.3000000000000002E-5</v>
      </c>
      <c r="V2761" s="99">
        <v>2.8600000000000001E-5</v>
      </c>
      <c r="W2761" s="99">
        <v>2.1999999999999999E-5</v>
      </c>
      <c r="X2761" s="99">
        <v>1.9599999999999999E-5</v>
      </c>
      <c r="Y2761" s="99">
        <v>5.2100000000000001E-6</v>
      </c>
      <c r="Z2761" s="99">
        <v>3.2200000000000001E-6</v>
      </c>
      <c r="AA2761" s="99">
        <v>1.3599999999999999E-6</v>
      </c>
      <c r="AB2761" s="99">
        <v>6.0500000000000003E-7</v>
      </c>
      <c r="AC2761" s="99">
        <v>2.3099999999999999E-7</v>
      </c>
    </row>
    <row r="2762" spans="1:29" s="98" customFormat="1" x14ac:dyDescent="0.25">
      <c r="A2762" s="98" t="s">
        <v>95</v>
      </c>
      <c r="B2762" s="98" t="s">
        <v>236</v>
      </c>
      <c r="C2762" s="98" t="s">
        <v>303</v>
      </c>
      <c r="D2762" s="98">
        <v>2018</v>
      </c>
      <c r="E2762" s="98">
        <v>2016</v>
      </c>
      <c r="F2762" s="98" t="s">
        <v>272</v>
      </c>
      <c r="G2762" s="98" t="s">
        <v>277</v>
      </c>
      <c r="H2762" s="98" t="s">
        <v>274</v>
      </c>
      <c r="I2762" s="99">
        <f t="shared" si="108"/>
        <v>3.5172286298568507E-2</v>
      </c>
      <c r="J2762" s="99">
        <f t="shared" si="108"/>
        <v>1.4166053169734152E-2</v>
      </c>
      <c r="K2762" s="99">
        <f t="shared" si="108"/>
        <v>1.0199558282208589E-2</v>
      </c>
      <c r="L2762" s="99">
        <f t="shared" si="108"/>
        <v>1.0037660531697341E-2</v>
      </c>
      <c r="M2762" s="99">
        <f t="shared" si="108"/>
        <v>1.0847149284253579E-2</v>
      </c>
      <c r="N2762" s="99">
        <f t="shared" si="107"/>
        <v>1.4530323108384461E-3</v>
      </c>
      <c r="O2762" s="99">
        <f t="shared" si="107"/>
        <v>1.1697112474437629E-3</v>
      </c>
      <c r="P2762" s="99">
        <f t="shared" si="107"/>
        <v>3.6265096114519426E-4</v>
      </c>
      <c r="Q2762" s="99">
        <f t="shared" si="107"/>
        <v>1.3680359918200407E-4</v>
      </c>
      <c r="R2762" s="99">
        <f t="shared" si="107"/>
        <v>5.4235746421267891E-5</v>
      </c>
      <c r="S2762" s="101"/>
      <c r="T2762" s="99">
        <v>8.6899999999999998E-6</v>
      </c>
      <c r="U2762" s="99">
        <v>3.4999999999999999E-6</v>
      </c>
      <c r="V2762" s="99">
        <v>2.52E-6</v>
      </c>
      <c r="W2762" s="99">
        <v>2.48E-6</v>
      </c>
      <c r="X2762" s="99">
        <v>2.6800000000000002E-6</v>
      </c>
      <c r="Y2762" s="99">
        <v>3.5900000000000003E-7</v>
      </c>
      <c r="Z2762" s="99">
        <v>2.8900000000000001E-7</v>
      </c>
      <c r="AA2762" s="99">
        <v>8.9599999999999995E-8</v>
      </c>
      <c r="AB2762" s="99">
        <v>3.3799999999999998E-8</v>
      </c>
      <c r="AC2762" s="99">
        <v>1.3399999999999999E-8</v>
      </c>
    </row>
    <row r="2763" spans="1:29" s="98" customFormat="1" x14ac:dyDescent="0.25">
      <c r="A2763" s="98" t="s">
        <v>95</v>
      </c>
      <c r="B2763" s="98" t="s">
        <v>236</v>
      </c>
      <c r="C2763" s="98" t="s">
        <v>303</v>
      </c>
      <c r="D2763" s="98">
        <v>2018</v>
      </c>
      <c r="E2763" s="98">
        <v>2016</v>
      </c>
      <c r="F2763" s="98" t="s">
        <v>272</v>
      </c>
      <c r="G2763" s="98" t="s">
        <v>277</v>
      </c>
      <c r="H2763" s="98" t="s">
        <v>275</v>
      </c>
      <c r="I2763" s="99">
        <f t="shared" si="108"/>
        <v>6.2330633946830277E-2</v>
      </c>
      <c r="J2763" s="99">
        <f t="shared" si="108"/>
        <v>2.092528425357873E-2</v>
      </c>
      <c r="K2763" s="99">
        <f t="shared" si="108"/>
        <v>1.4854118609406953E-2</v>
      </c>
      <c r="L2763" s="99">
        <f t="shared" si="108"/>
        <v>1.3923206543967281E-2</v>
      </c>
      <c r="M2763" s="99">
        <f t="shared" si="108"/>
        <v>1.6796891615541921E-2</v>
      </c>
      <c r="N2763" s="99">
        <f t="shared" si="107"/>
        <v>3.3472359918200406E-3</v>
      </c>
      <c r="O2763" s="99">
        <f t="shared" si="107"/>
        <v>1.6351672801635994E-3</v>
      </c>
      <c r="P2763" s="99">
        <f t="shared" si="107"/>
        <v>5.0997791411042939E-4</v>
      </c>
      <c r="Q2763" s="99">
        <f t="shared" si="107"/>
        <v>2.1168130879345602E-4</v>
      </c>
      <c r="R2763" s="99">
        <f t="shared" si="107"/>
        <v>8.5805807770961159E-5</v>
      </c>
      <c r="S2763" s="101"/>
      <c r="T2763" s="99">
        <v>1.5400000000000002E-5</v>
      </c>
      <c r="U2763" s="99">
        <v>5.1699999999999996E-6</v>
      </c>
      <c r="V2763" s="99">
        <v>3.67E-6</v>
      </c>
      <c r="W2763" s="99">
        <v>3.4400000000000001E-6</v>
      </c>
      <c r="X2763" s="99">
        <v>4.1500000000000001E-6</v>
      </c>
      <c r="Y2763" s="99">
        <v>8.2699999999999998E-7</v>
      </c>
      <c r="Z2763" s="99">
        <v>4.0400000000000002E-7</v>
      </c>
      <c r="AA2763" s="99">
        <v>1.2599999999999999E-7</v>
      </c>
      <c r="AB2763" s="99">
        <v>5.2299999999999998E-8</v>
      </c>
      <c r="AC2763" s="99">
        <v>2.1200000000000001E-8</v>
      </c>
    </row>
    <row r="2764" spans="1:29" s="98" customFormat="1" x14ac:dyDescent="0.25">
      <c r="A2764" s="98" t="s">
        <v>95</v>
      </c>
      <c r="B2764" s="98" t="s">
        <v>236</v>
      </c>
      <c r="C2764" s="98" t="s">
        <v>303</v>
      </c>
      <c r="D2764" s="98">
        <v>2018</v>
      </c>
      <c r="E2764" s="98">
        <v>2016</v>
      </c>
      <c r="F2764" s="98" t="s">
        <v>272</v>
      </c>
      <c r="G2764" s="98" t="s">
        <v>277</v>
      </c>
      <c r="H2764" s="98" t="s">
        <v>276</v>
      </c>
      <c r="I2764" s="99">
        <f t="shared" si="108"/>
        <v>0.16230249488752557</v>
      </c>
      <c r="J2764" s="99">
        <f t="shared" si="108"/>
        <v>7.6901431492842537E-2</v>
      </c>
      <c r="K2764" s="99">
        <f t="shared" si="108"/>
        <v>5.5449979550102245E-2</v>
      </c>
      <c r="L2764" s="99">
        <f t="shared" si="108"/>
        <v>3.6507942740286299E-2</v>
      </c>
      <c r="M2764" s="99">
        <f t="shared" si="108"/>
        <v>2.6186961145194275E-2</v>
      </c>
      <c r="N2764" s="99">
        <f t="shared" si="107"/>
        <v>9.9162372188139059E-3</v>
      </c>
      <c r="O2764" s="99">
        <f t="shared" si="107"/>
        <v>4.0879182004089987E-3</v>
      </c>
      <c r="P2764" s="99">
        <f t="shared" si="107"/>
        <v>1.9549153374233126E-3</v>
      </c>
      <c r="Q2764" s="99">
        <f t="shared" si="107"/>
        <v>9.4305439672801646E-4</v>
      </c>
      <c r="R2764" s="99">
        <f t="shared" si="107"/>
        <v>3.845071574642127E-4</v>
      </c>
      <c r="S2764" s="101"/>
      <c r="T2764" s="99">
        <v>4.0099999999999999E-5</v>
      </c>
      <c r="U2764" s="99">
        <v>1.9000000000000001E-5</v>
      </c>
      <c r="V2764" s="99">
        <v>1.3699999999999999E-5</v>
      </c>
      <c r="W2764" s="99">
        <v>9.02E-6</v>
      </c>
      <c r="X2764" s="99">
        <v>6.4699999999999999E-6</v>
      </c>
      <c r="Y2764" s="99">
        <v>2.4499999999999998E-6</v>
      </c>
      <c r="Z2764" s="99">
        <v>1.0100000000000001E-6</v>
      </c>
      <c r="AA2764" s="99">
        <v>4.8299999999999997E-7</v>
      </c>
      <c r="AB2764" s="99">
        <v>2.3300000000000001E-7</v>
      </c>
      <c r="AC2764" s="99">
        <v>9.5000000000000004E-8</v>
      </c>
    </row>
    <row r="2765" spans="1:29" s="98" customFormat="1" x14ac:dyDescent="0.25">
      <c r="A2765" s="98" t="s">
        <v>95</v>
      </c>
      <c r="B2765" s="98" t="s">
        <v>236</v>
      </c>
      <c r="C2765" s="98" t="s">
        <v>303</v>
      </c>
      <c r="D2765" s="98">
        <v>2018</v>
      </c>
      <c r="E2765" s="98">
        <v>2016</v>
      </c>
      <c r="F2765" s="98" t="s">
        <v>272</v>
      </c>
      <c r="G2765" s="98" t="s">
        <v>278</v>
      </c>
      <c r="H2765" s="98" t="s">
        <v>274</v>
      </c>
      <c r="I2765" s="99">
        <f t="shared" si="108"/>
        <v>1.4880582664778978E-2</v>
      </c>
      <c r="J2765" s="99">
        <f t="shared" si="108"/>
        <v>5.9933301871952149E-3</v>
      </c>
      <c r="K2765" s="99">
        <f t="shared" si="108"/>
        <v>4.3151977347805721E-3</v>
      </c>
      <c r="L2765" s="99">
        <f t="shared" si="108"/>
        <v>4.2467025326411861E-3</v>
      </c>
      <c r="M2765" s="99">
        <f t="shared" si="108"/>
        <v>4.5891785433380371E-3</v>
      </c>
      <c r="N2765" s="99">
        <f t="shared" si="107"/>
        <v>6.147444392008793E-4</v>
      </c>
      <c r="O2765" s="99">
        <f t="shared" si="107"/>
        <v>4.9487783545697748E-4</v>
      </c>
      <c r="P2765" s="99">
        <f t="shared" si="107"/>
        <v>1.5342925279219756E-4</v>
      </c>
      <c r="Q2765" s="99">
        <f t="shared" si="107"/>
        <v>5.7878445807770966E-5</v>
      </c>
      <c r="R2765" s="99">
        <f t="shared" si="107"/>
        <v>2.2945892716690269E-5</v>
      </c>
      <c r="S2765" s="101"/>
      <c r="T2765" s="99">
        <v>3.6765384615384601E-6</v>
      </c>
      <c r="U2765" s="99">
        <v>1.4807692307692301E-6</v>
      </c>
      <c r="V2765" s="99">
        <v>1.0661538461538499E-6</v>
      </c>
      <c r="W2765" s="99">
        <v>1.0492307692307701E-6</v>
      </c>
      <c r="X2765" s="99">
        <v>1.13384615384615E-6</v>
      </c>
      <c r="Y2765" s="99">
        <v>1.51884615384615E-7</v>
      </c>
      <c r="Z2765" s="99">
        <v>1.2226923076923099E-7</v>
      </c>
      <c r="AA2765" s="99">
        <v>3.79076923076923E-8</v>
      </c>
      <c r="AB2765" s="99">
        <v>1.4300000000000001E-8</v>
      </c>
      <c r="AC2765" s="99">
        <v>5.6692307692307698E-9</v>
      </c>
    </row>
    <row r="2766" spans="1:29" s="98" customFormat="1" x14ac:dyDescent="0.25">
      <c r="A2766" s="98" t="s">
        <v>95</v>
      </c>
      <c r="B2766" s="98" t="s">
        <v>236</v>
      </c>
      <c r="C2766" s="98" t="s">
        <v>303</v>
      </c>
      <c r="D2766" s="98">
        <v>2018</v>
      </c>
      <c r="E2766" s="98">
        <v>2016</v>
      </c>
      <c r="F2766" s="98" t="s">
        <v>272</v>
      </c>
      <c r="G2766" s="98" t="s">
        <v>278</v>
      </c>
      <c r="H2766" s="98" t="s">
        <v>275</v>
      </c>
      <c r="I2766" s="99">
        <f t="shared" si="108"/>
        <v>2.6370652823658976E-2</v>
      </c>
      <c r="J2766" s="99">
        <f t="shared" si="108"/>
        <v>8.853004876514069E-3</v>
      </c>
      <c r="K2766" s="99">
        <f t="shared" si="108"/>
        <v>6.2844347962875665E-3</v>
      </c>
      <c r="L2766" s="99">
        <f t="shared" si="108"/>
        <v>5.8905873839861763E-3</v>
      </c>
      <c r="M2766" s="99">
        <f t="shared" si="108"/>
        <v>7.1063772219600412E-3</v>
      </c>
      <c r="N2766" s="99">
        <f t="shared" si="107"/>
        <v>1.4161383042315544E-3</v>
      </c>
      <c r="O2766" s="99">
        <f t="shared" si="107"/>
        <v>6.9180154160767692E-4</v>
      </c>
      <c r="P2766" s="99">
        <f t="shared" si="107"/>
        <v>2.1575988673902782E-4</v>
      </c>
      <c r="Q2766" s="99">
        <f t="shared" si="107"/>
        <v>8.9557476797231495E-5</v>
      </c>
      <c r="R2766" s="99">
        <f t="shared" si="107"/>
        <v>3.630245713386818E-5</v>
      </c>
      <c r="S2766" s="101"/>
      <c r="T2766" s="99">
        <v>6.51538461538462E-6</v>
      </c>
      <c r="U2766" s="99">
        <v>2.18730769230769E-6</v>
      </c>
      <c r="V2766" s="99">
        <v>1.55269230769231E-6</v>
      </c>
      <c r="W2766" s="99">
        <v>1.4553846153846199E-6</v>
      </c>
      <c r="X2766" s="99">
        <v>1.75576923076923E-6</v>
      </c>
      <c r="Y2766" s="99">
        <v>3.4988461538461502E-7</v>
      </c>
      <c r="Z2766" s="99">
        <v>1.7092307692307701E-7</v>
      </c>
      <c r="AA2766" s="99">
        <v>5.3307692307692299E-8</v>
      </c>
      <c r="AB2766" s="99">
        <v>2.2126923076923101E-8</v>
      </c>
      <c r="AC2766" s="99">
        <v>8.9692307692307704E-9</v>
      </c>
    </row>
    <row r="2767" spans="1:29" s="98" customFormat="1" x14ac:dyDescent="0.25">
      <c r="A2767" s="98" t="s">
        <v>95</v>
      </c>
      <c r="B2767" s="98" t="s">
        <v>236</v>
      </c>
      <c r="C2767" s="98" t="s">
        <v>303</v>
      </c>
      <c r="D2767" s="98">
        <v>2018</v>
      </c>
      <c r="E2767" s="98">
        <v>2016</v>
      </c>
      <c r="F2767" s="98" t="s">
        <v>272</v>
      </c>
      <c r="G2767" s="98" t="s">
        <v>278</v>
      </c>
      <c r="H2767" s="98" t="s">
        <v>276</v>
      </c>
      <c r="I2767" s="99">
        <f t="shared" si="108"/>
        <v>6.8666440144722299E-2</v>
      </c>
      <c r="J2767" s="99">
        <f t="shared" si="108"/>
        <v>3.2535221016202619E-2</v>
      </c>
      <c r="K2767" s="99">
        <f t="shared" si="108"/>
        <v>2.3459606732735585E-2</v>
      </c>
      <c r="L2767" s="99">
        <f t="shared" si="108"/>
        <v>1.5445668082428834E-2</v>
      </c>
      <c r="M2767" s="99">
        <f t="shared" si="108"/>
        <v>1.1079098946043723E-2</v>
      </c>
      <c r="N2767" s="99">
        <f t="shared" si="107"/>
        <v>4.195331131036646E-3</v>
      </c>
      <c r="O2767" s="99">
        <f t="shared" si="107"/>
        <v>1.7295038540191903E-3</v>
      </c>
      <c r="P2767" s="99">
        <f t="shared" si="107"/>
        <v>8.2707956583294071E-4</v>
      </c>
      <c r="Q2767" s="99">
        <f t="shared" si="107"/>
        <v>3.9898455246185313E-4</v>
      </c>
      <c r="R2767" s="99">
        <f t="shared" si="107"/>
        <v>1.6267610508101309E-4</v>
      </c>
      <c r="S2767" s="101"/>
      <c r="T2767" s="99">
        <v>1.69653846153846E-5</v>
      </c>
      <c r="U2767" s="99">
        <v>8.0384615384615392E-6</v>
      </c>
      <c r="V2767" s="99">
        <v>5.7961538461538501E-6</v>
      </c>
      <c r="W2767" s="99">
        <v>3.8161538461538496E-6</v>
      </c>
      <c r="X2767" s="99">
        <v>2.7373076923076902E-6</v>
      </c>
      <c r="Y2767" s="99">
        <v>1.0365384615384599E-6</v>
      </c>
      <c r="Z2767" s="99">
        <v>4.27307692307692E-7</v>
      </c>
      <c r="AA2767" s="99">
        <v>2.0434615384615401E-7</v>
      </c>
      <c r="AB2767" s="99">
        <v>9.8576923076923094E-8</v>
      </c>
      <c r="AC2767" s="99">
        <v>4.0192307692307697E-8</v>
      </c>
    </row>
    <row r="2768" spans="1:29" s="98" customFormat="1" x14ac:dyDescent="0.25">
      <c r="A2768" s="98" t="s">
        <v>95</v>
      </c>
      <c r="B2768" s="98" t="s">
        <v>236</v>
      </c>
      <c r="C2768" s="98" t="s">
        <v>303</v>
      </c>
      <c r="D2768" s="98">
        <v>2018</v>
      </c>
      <c r="E2768" s="98">
        <v>2016</v>
      </c>
      <c r="F2768" s="98" t="s">
        <v>279</v>
      </c>
      <c r="G2768" s="98" t="s">
        <v>273</v>
      </c>
      <c r="H2768" s="98" t="s">
        <v>274</v>
      </c>
      <c r="I2768" s="99">
        <f t="shared" si="108"/>
        <v>0</v>
      </c>
      <c r="J2768" s="99">
        <f t="shared" si="108"/>
        <v>0</v>
      </c>
      <c r="K2768" s="99">
        <f t="shared" si="108"/>
        <v>0</v>
      </c>
      <c r="L2768" s="99">
        <f t="shared" si="108"/>
        <v>0</v>
      </c>
      <c r="M2768" s="99">
        <f t="shared" si="108"/>
        <v>0</v>
      </c>
      <c r="N2768" s="99">
        <f t="shared" si="107"/>
        <v>0</v>
      </c>
      <c r="O2768" s="99">
        <f t="shared" si="107"/>
        <v>0</v>
      </c>
      <c r="P2768" s="99">
        <f t="shared" si="107"/>
        <v>0</v>
      </c>
      <c r="Q2768" s="99">
        <f t="shared" si="107"/>
        <v>0</v>
      </c>
      <c r="R2768" s="99">
        <f t="shared" si="107"/>
        <v>0</v>
      </c>
      <c r="S2768" s="101"/>
      <c r="T2768" s="99">
        <v>0</v>
      </c>
      <c r="U2768" s="99">
        <v>0</v>
      </c>
      <c r="V2768" s="99">
        <v>0</v>
      </c>
      <c r="W2768" s="99">
        <v>0</v>
      </c>
      <c r="X2768" s="99">
        <v>0</v>
      </c>
      <c r="Y2768" s="99">
        <v>0</v>
      </c>
      <c r="Z2768" s="99">
        <v>0</v>
      </c>
      <c r="AA2768" s="99">
        <v>0</v>
      </c>
      <c r="AB2768" s="99">
        <v>0</v>
      </c>
      <c r="AC2768" s="99">
        <v>0</v>
      </c>
    </row>
    <row r="2769" spans="1:29" s="98" customFormat="1" x14ac:dyDescent="0.25">
      <c r="A2769" s="98" t="s">
        <v>95</v>
      </c>
      <c r="B2769" s="98" t="s">
        <v>236</v>
      </c>
      <c r="C2769" s="98" t="s">
        <v>303</v>
      </c>
      <c r="D2769" s="98">
        <v>2018</v>
      </c>
      <c r="E2769" s="98">
        <v>2016</v>
      </c>
      <c r="F2769" s="98" t="s">
        <v>279</v>
      </c>
      <c r="G2769" s="98" t="s">
        <v>273</v>
      </c>
      <c r="H2769" s="98" t="s">
        <v>275</v>
      </c>
      <c r="I2769" s="99">
        <f t="shared" si="108"/>
        <v>2.1046707566462165E-3</v>
      </c>
      <c r="J2769" s="99">
        <f t="shared" si="108"/>
        <v>1.9306306748466258E-6</v>
      </c>
      <c r="K2769" s="99">
        <f t="shared" si="108"/>
        <v>0</v>
      </c>
      <c r="L2769" s="99">
        <f t="shared" si="108"/>
        <v>0</v>
      </c>
      <c r="M2769" s="99">
        <f t="shared" si="108"/>
        <v>0</v>
      </c>
      <c r="N2769" s="99">
        <f t="shared" si="107"/>
        <v>0</v>
      </c>
      <c r="O2769" s="99">
        <f t="shared" si="107"/>
        <v>0</v>
      </c>
      <c r="P2769" s="99">
        <f t="shared" si="107"/>
        <v>0</v>
      </c>
      <c r="Q2769" s="99">
        <f t="shared" si="107"/>
        <v>0</v>
      </c>
      <c r="R2769" s="99">
        <f t="shared" si="107"/>
        <v>0</v>
      </c>
      <c r="S2769" s="101"/>
      <c r="T2769" s="99">
        <v>5.2E-7</v>
      </c>
      <c r="U2769" s="99">
        <v>4.7700000000000001E-10</v>
      </c>
      <c r="V2769" s="99">
        <v>0</v>
      </c>
      <c r="W2769" s="99">
        <v>0</v>
      </c>
      <c r="X2769" s="99">
        <v>0</v>
      </c>
      <c r="Y2769" s="99">
        <v>0</v>
      </c>
      <c r="Z2769" s="99">
        <v>0</v>
      </c>
      <c r="AA2769" s="99">
        <v>0</v>
      </c>
      <c r="AB2769" s="99">
        <v>0</v>
      </c>
      <c r="AC2769" s="99">
        <v>0</v>
      </c>
    </row>
    <row r="2770" spans="1:29" s="98" customFormat="1" x14ac:dyDescent="0.25">
      <c r="A2770" s="98" t="s">
        <v>95</v>
      </c>
      <c r="B2770" s="98" t="s">
        <v>236</v>
      </c>
      <c r="C2770" s="98" t="s">
        <v>303</v>
      </c>
      <c r="D2770" s="98">
        <v>2018</v>
      </c>
      <c r="E2770" s="98">
        <v>2016</v>
      </c>
      <c r="F2770" s="98" t="s">
        <v>279</v>
      </c>
      <c r="G2770" s="98" t="s">
        <v>273</v>
      </c>
      <c r="H2770" s="98" t="s">
        <v>276</v>
      </c>
      <c r="I2770" s="99">
        <f t="shared" si="108"/>
        <v>0.37398380368098155</v>
      </c>
      <c r="J2770" s="99">
        <f t="shared" si="108"/>
        <v>0.17363533742331289</v>
      </c>
      <c r="K2770" s="99">
        <f t="shared" si="108"/>
        <v>0.10847149284253581</v>
      </c>
      <c r="L2770" s="99">
        <f t="shared" si="108"/>
        <v>7.2449243353783235E-2</v>
      </c>
      <c r="M2770" s="99">
        <f t="shared" si="108"/>
        <v>3.5698453987730062E-2</v>
      </c>
      <c r="N2770" s="99">
        <f t="shared" si="107"/>
        <v>2.3110903885480575E-3</v>
      </c>
      <c r="O2770" s="99">
        <f t="shared" si="107"/>
        <v>8.8639018404907972E-4</v>
      </c>
      <c r="P2770" s="99">
        <f t="shared" si="107"/>
        <v>2.0196744376278119E-4</v>
      </c>
      <c r="Q2770" s="99">
        <f t="shared" si="107"/>
        <v>6.5568588957055224E-5</v>
      </c>
      <c r="R2770" s="99">
        <f t="shared" si="107"/>
        <v>2.0763386503067487E-5</v>
      </c>
      <c r="S2770" s="101"/>
      <c r="T2770" s="99">
        <v>9.2399999999999996E-5</v>
      </c>
      <c r="U2770" s="99">
        <v>4.2899999999999999E-5</v>
      </c>
      <c r="V2770" s="99">
        <v>2.6800000000000001E-5</v>
      </c>
      <c r="W2770" s="99">
        <v>1.7900000000000001E-5</v>
      </c>
      <c r="X2770" s="99">
        <v>8.8200000000000003E-6</v>
      </c>
      <c r="Y2770" s="99">
        <v>5.7100000000000002E-7</v>
      </c>
      <c r="Z2770" s="99">
        <v>2.1899999999999999E-7</v>
      </c>
      <c r="AA2770" s="99">
        <v>4.9899999999999997E-8</v>
      </c>
      <c r="AB2770" s="99">
        <v>1.6199999999999999E-8</v>
      </c>
      <c r="AC2770" s="99">
        <v>5.1300000000000003E-9</v>
      </c>
    </row>
    <row r="2771" spans="1:29" s="98" customFormat="1" x14ac:dyDescent="0.25">
      <c r="A2771" s="98" t="s">
        <v>95</v>
      </c>
      <c r="B2771" s="98" t="s">
        <v>236</v>
      </c>
      <c r="C2771" s="98" t="s">
        <v>303</v>
      </c>
      <c r="D2771" s="98">
        <v>2018</v>
      </c>
      <c r="E2771" s="98">
        <v>2016</v>
      </c>
      <c r="F2771" s="98" t="s">
        <v>279</v>
      </c>
      <c r="G2771" s="98" t="s">
        <v>277</v>
      </c>
      <c r="H2771" s="98" t="s">
        <v>274</v>
      </c>
      <c r="I2771" s="99">
        <f t="shared" si="108"/>
        <v>3.5172286298568507E-2</v>
      </c>
      <c r="J2771" s="99">
        <f t="shared" si="108"/>
        <v>1.3761308793456032E-2</v>
      </c>
      <c r="K2771" s="99">
        <f t="shared" si="108"/>
        <v>6.8401799591002038E-3</v>
      </c>
      <c r="L2771" s="99">
        <f t="shared" si="108"/>
        <v>5.3426257668711657E-3</v>
      </c>
      <c r="M2771" s="99">
        <f t="shared" si="108"/>
        <v>2.351564826175869E-3</v>
      </c>
      <c r="N2771" s="99">
        <f t="shared" si="107"/>
        <v>5.8283190184049083E-5</v>
      </c>
      <c r="O2771" s="99">
        <f t="shared" si="107"/>
        <v>4.0879182004089974E-5</v>
      </c>
      <c r="P2771" s="99">
        <f t="shared" si="107"/>
        <v>8.3782085889570557E-6</v>
      </c>
      <c r="Q2771" s="99">
        <f t="shared" si="107"/>
        <v>2.5498895705521473E-6</v>
      </c>
      <c r="R2771" s="99">
        <f t="shared" si="107"/>
        <v>7.8520408997955022E-7</v>
      </c>
      <c r="S2771" s="101"/>
      <c r="T2771" s="99">
        <v>8.6899999999999998E-6</v>
      </c>
      <c r="U2771" s="99">
        <v>3.4000000000000001E-6</v>
      </c>
      <c r="V2771" s="99">
        <v>1.6899999999999999E-6</v>
      </c>
      <c r="W2771" s="99">
        <v>1.3200000000000001E-6</v>
      </c>
      <c r="X2771" s="99">
        <v>5.8100000000000003E-7</v>
      </c>
      <c r="Y2771" s="99">
        <v>1.44E-8</v>
      </c>
      <c r="Z2771" s="99">
        <v>1.0099999999999999E-8</v>
      </c>
      <c r="AA2771" s="99">
        <v>2.0700000000000001E-9</v>
      </c>
      <c r="AB2771" s="99">
        <v>6.3E-10</v>
      </c>
      <c r="AC2771" s="99">
        <v>1.94E-10</v>
      </c>
    </row>
    <row r="2772" spans="1:29" s="98" customFormat="1" x14ac:dyDescent="0.25">
      <c r="A2772" s="98" t="s">
        <v>95</v>
      </c>
      <c r="B2772" s="98" t="s">
        <v>236</v>
      </c>
      <c r="C2772" s="98" t="s">
        <v>303</v>
      </c>
      <c r="D2772" s="98">
        <v>2018</v>
      </c>
      <c r="E2772" s="98">
        <v>2016</v>
      </c>
      <c r="F2772" s="98" t="s">
        <v>279</v>
      </c>
      <c r="G2772" s="98" t="s">
        <v>277</v>
      </c>
      <c r="H2772" s="98" t="s">
        <v>275</v>
      </c>
      <c r="I2772" s="99">
        <f t="shared" si="108"/>
        <v>6.2330633946830277E-2</v>
      </c>
      <c r="J2772" s="99">
        <f t="shared" si="108"/>
        <v>2.0641963190184052E-2</v>
      </c>
      <c r="K2772" s="99">
        <f t="shared" si="108"/>
        <v>1.2870871165644173E-2</v>
      </c>
      <c r="L2772" s="99">
        <f t="shared" si="108"/>
        <v>7.6901431492842533E-3</v>
      </c>
      <c r="M2772" s="99">
        <f t="shared" si="108"/>
        <v>3.3836629856850721E-3</v>
      </c>
      <c r="N2772" s="99">
        <f t="shared" si="107"/>
        <v>1.9427730061349696E-4</v>
      </c>
      <c r="O2772" s="99">
        <f t="shared" si="107"/>
        <v>6.880654396728016E-5</v>
      </c>
      <c r="P2772" s="99">
        <f t="shared" si="107"/>
        <v>1.4813644171779143E-5</v>
      </c>
      <c r="Q2772" s="99">
        <f t="shared" si="107"/>
        <v>4.6950347648261759E-6</v>
      </c>
      <c r="R2772" s="99">
        <f t="shared" si="107"/>
        <v>1.5096965235173825E-6</v>
      </c>
      <c r="S2772" s="101"/>
      <c r="T2772" s="99">
        <v>1.5400000000000002E-5</v>
      </c>
      <c r="U2772" s="99">
        <v>5.1000000000000003E-6</v>
      </c>
      <c r="V2772" s="99">
        <v>3.18E-6</v>
      </c>
      <c r="W2772" s="99">
        <v>1.9E-6</v>
      </c>
      <c r="X2772" s="99">
        <v>8.3600000000000002E-7</v>
      </c>
      <c r="Y2772" s="99">
        <v>4.8E-8</v>
      </c>
      <c r="Z2772" s="99">
        <v>1.7E-8</v>
      </c>
      <c r="AA2772" s="99">
        <v>3.6600000000000002E-9</v>
      </c>
      <c r="AB2772" s="99">
        <v>1.1599999999999999E-9</v>
      </c>
      <c r="AC2772" s="99">
        <v>3.73E-10</v>
      </c>
    </row>
    <row r="2773" spans="1:29" s="98" customFormat="1" x14ac:dyDescent="0.25">
      <c r="A2773" s="98" t="s">
        <v>95</v>
      </c>
      <c r="B2773" s="98" t="s">
        <v>236</v>
      </c>
      <c r="C2773" s="98" t="s">
        <v>303</v>
      </c>
      <c r="D2773" s="98">
        <v>2018</v>
      </c>
      <c r="E2773" s="98">
        <v>2016</v>
      </c>
      <c r="F2773" s="98" t="s">
        <v>279</v>
      </c>
      <c r="G2773" s="98" t="s">
        <v>277</v>
      </c>
      <c r="H2773" s="98" t="s">
        <v>276</v>
      </c>
      <c r="I2773" s="99">
        <f t="shared" si="108"/>
        <v>0.16230249488752557</v>
      </c>
      <c r="J2773" s="99">
        <f t="shared" si="108"/>
        <v>7.6901431492842537E-2</v>
      </c>
      <c r="K2773" s="99">
        <f t="shared" si="108"/>
        <v>5.3831002044989779E-2</v>
      </c>
      <c r="L2773" s="99">
        <f t="shared" si="108"/>
        <v>3.2177177914110427E-2</v>
      </c>
      <c r="M2773" s="99">
        <f t="shared" si="108"/>
        <v>1.5865979550102247E-2</v>
      </c>
      <c r="N2773" s="99">
        <f t="shared" si="107"/>
        <v>1.5461235173824131E-3</v>
      </c>
      <c r="O2773" s="99">
        <f t="shared" si="107"/>
        <v>3.8005496932515335E-4</v>
      </c>
      <c r="P2773" s="99">
        <f t="shared" si="107"/>
        <v>8.1758364008179948E-5</v>
      </c>
      <c r="Q2773" s="99">
        <f t="shared" si="107"/>
        <v>2.5377472392638039E-5</v>
      </c>
      <c r="R2773" s="99">
        <f t="shared" si="107"/>
        <v>7.8925153374233135E-6</v>
      </c>
      <c r="S2773" s="101"/>
      <c r="T2773" s="99">
        <v>4.0099999999999999E-5</v>
      </c>
      <c r="U2773" s="99">
        <v>1.9000000000000001E-5</v>
      </c>
      <c r="V2773" s="99">
        <v>1.33E-5</v>
      </c>
      <c r="W2773" s="99">
        <v>7.9500000000000001E-6</v>
      </c>
      <c r="X2773" s="99">
        <v>3.9199999999999997E-6</v>
      </c>
      <c r="Y2773" s="99">
        <v>3.8200000000000001E-7</v>
      </c>
      <c r="Z2773" s="99">
        <v>9.39E-8</v>
      </c>
      <c r="AA2773" s="99">
        <v>2.0199999999999999E-8</v>
      </c>
      <c r="AB2773" s="99">
        <v>6.2700000000000001E-9</v>
      </c>
      <c r="AC2773" s="99">
        <v>1.9500000000000001E-9</v>
      </c>
    </row>
    <row r="2774" spans="1:29" s="98" customFormat="1" x14ac:dyDescent="0.25">
      <c r="A2774" s="98" t="s">
        <v>95</v>
      </c>
      <c r="B2774" s="98" t="s">
        <v>236</v>
      </c>
      <c r="C2774" s="98" t="s">
        <v>303</v>
      </c>
      <c r="D2774" s="98">
        <v>2018</v>
      </c>
      <c r="E2774" s="98">
        <v>2016</v>
      </c>
      <c r="F2774" s="98" t="s">
        <v>279</v>
      </c>
      <c r="G2774" s="98" t="s">
        <v>278</v>
      </c>
      <c r="H2774" s="98" t="s">
        <v>274</v>
      </c>
      <c r="I2774" s="99">
        <f t="shared" si="108"/>
        <v>1.4880582664778978E-2</v>
      </c>
      <c r="J2774" s="99">
        <f t="shared" si="108"/>
        <v>5.8220921818467903E-3</v>
      </c>
      <c r="K2774" s="99">
        <f t="shared" si="108"/>
        <v>2.893922290388548E-3</v>
      </c>
      <c r="L2774" s="99">
        <f t="shared" si="108"/>
        <v>2.2603416705993377E-3</v>
      </c>
      <c r="M2774" s="99">
        <f t="shared" si="108"/>
        <v>9.9489281107440516E-4</v>
      </c>
      <c r="N2774" s="99">
        <f t="shared" si="107"/>
        <v>2.4658272770174601E-5</v>
      </c>
      <c r="O2774" s="99">
        <f t="shared" si="107"/>
        <v>1.7295038540191901E-5</v>
      </c>
      <c r="P2774" s="99">
        <f t="shared" si="107"/>
        <v>3.5446267107126012E-6</v>
      </c>
      <c r="Q2774" s="99">
        <f t="shared" si="107"/>
        <v>1.0787994336951412E-6</v>
      </c>
      <c r="R2774" s="99">
        <f t="shared" si="107"/>
        <v>3.3220173037596362E-7</v>
      </c>
      <c r="S2774" s="101"/>
      <c r="T2774" s="99">
        <v>3.6765384615384601E-6</v>
      </c>
      <c r="U2774" s="99">
        <v>1.4384615384615401E-6</v>
      </c>
      <c r="V2774" s="99">
        <v>7.1500000000000004E-7</v>
      </c>
      <c r="W2774" s="99">
        <v>5.5846153846153804E-7</v>
      </c>
      <c r="X2774" s="99">
        <v>2.4580769230769202E-7</v>
      </c>
      <c r="Y2774" s="99">
        <v>6.0923076923076898E-9</v>
      </c>
      <c r="Z2774" s="99">
        <v>4.2730769230769198E-9</v>
      </c>
      <c r="AA2774" s="99">
        <v>8.7576923076923097E-10</v>
      </c>
      <c r="AB2774" s="99">
        <v>2.6653846153846201E-10</v>
      </c>
      <c r="AC2774" s="99">
        <v>8.2076923076923096E-11</v>
      </c>
    </row>
    <row r="2775" spans="1:29" s="98" customFormat="1" x14ac:dyDescent="0.25">
      <c r="A2775" s="98" t="s">
        <v>95</v>
      </c>
      <c r="B2775" s="98" t="s">
        <v>236</v>
      </c>
      <c r="C2775" s="98" t="s">
        <v>303</v>
      </c>
      <c r="D2775" s="98">
        <v>2018</v>
      </c>
      <c r="E2775" s="98">
        <v>2016</v>
      </c>
      <c r="F2775" s="98" t="s">
        <v>279</v>
      </c>
      <c r="G2775" s="98" t="s">
        <v>278</v>
      </c>
      <c r="H2775" s="98" t="s">
        <v>275</v>
      </c>
      <c r="I2775" s="99">
        <f t="shared" si="108"/>
        <v>2.6370652823658976E-2</v>
      </c>
      <c r="J2775" s="99">
        <f t="shared" si="108"/>
        <v>8.7331382727701846E-3</v>
      </c>
      <c r="K2775" s="99">
        <f t="shared" si="108"/>
        <v>5.4453685700802451E-3</v>
      </c>
      <c r="L2775" s="99">
        <f t="shared" si="108"/>
        <v>3.2535221016202617E-3</v>
      </c>
      <c r="M2775" s="99">
        <f t="shared" si="108"/>
        <v>1.4315497247129165E-3</v>
      </c>
      <c r="N2775" s="99">
        <f t="shared" si="107"/>
        <v>8.2194242567248669E-5</v>
      </c>
      <c r="O2775" s="99">
        <f t="shared" si="107"/>
        <v>2.9110460909233906E-5</v>
      </c>
      <c r="P2775" s="99">
        <f t="shared" si="107"/>
        <v>6.2673109957527204E-6</v>
      </c>
      <c r="Q2775" s="99">
        <f t="shared" si="107"/>
        <v>1.9863608620418445E-6</v>
      </c>
      <c r="R2775" s="99">
        <f t="shared" si="107"/>
        <v>6.3871775994966059E-7</v>
      </c>
      <c r="S2775" s="101"/>
      <c r="T2775" s="99">
        <v>6.51538461538462E-6</v>
      </c>
      <c r="U2775" s="99">
        <v>2.1576923076923099E-6</v>
      </c>
      <c r="V2775" s="99">
        <v>1.3453846153846199E-6</v>
      </c>
      <c r="W2775" s="99">
        <v>8.03846153846154E-7</v>
      </c>
      <c r="X2775" s="99">
        <v>3.5369230769230802E-7</v>
      </c>
      <c r="Y2775" s="99">
        <v>2.0307692307692298E-8</v>
      </c>
      <c r="Z2775" s="99">
        <v>7.1923076923076898E-9</v>
      </c>
      <c r="AA2775" s="99">
        <v>1.5484615384615401E-9</v>
      </c>
      <c r="AB2775" s="99">
        <v>4.9076923076923096E-10</v>
      </c>
      <c r="AC2775" s="99">
        <v>1.5780769230769199E-10</v>
      </c>
    </row>
    <row r="2776" spans="1:29" s="98" customFormat="1" x14ac:dyDescent="0.25">
      <c r="A2776" s="98" t="s">
        <v>95</v>
      </c>
      <c r="B2776" s="98" t="s">
        <v>236</v>
      </c>
      <c r="C2776" s="98" t="s">
        <v>303</v>
      </c>
      <c r="D2776" s="98">
        <v>2018</v>
      </c>
      <c r="E2776" s="98">
        <v>2016</v>
      </c>
      <c r="F2776" s="98" t="s">
        <v>279</v>
      </c>
      <c r="G2776" s="98" t="s">
        <v>278</v>
      </c>
      <c r="H2776" s="98" t="s">
        <v>276</v>
      </c>
      <c r="I2776" s="99">
        <f t="shared" si="108"/>
        <v>6.8666440144722299E-2</v>
      </c>
      <c r="J2776" s="99">
        <f t="shared" si="108"/>
        <v>3.2535221016202619E-2</v>
      </c>
      <c r="K2776" s="99">
        <f t="shared" si="108"/>
        <v>2.2774654711341841E-2</v>
      </c>
      <c r="L2776" s="99">
        <f t="shared" si="108"/>
        <v>1.3613421425200571E-2</v>
      </c>
      <c r="M2776" s="99">
        <f t="shared" si="108"/>
        <v>6.7125298096586492E-3</v>
      </c>
      <c r="N2776" s="99">
        <f t="shared" si="107"/>
        <v>6.5412918043102248E-4</v>
      </c>
      <c r="O2776" s="99">
        <f t="shared" si="107"/>
        <v>1.6079248702218038E-4</v>
      </c>
      <c r="P2776" s="99">
        <f t="shared" si="107"/>
        <v>3.4590077080383843E-5</v>
      </c>
      <c r="Q2776" s="99">
        <f t="shared" si="107"/>
        <v>1.0736622935346872E-5</v>
      </c>
      <c r="R2776" s="99">
        <f t="shared" si="107"/>
        <v>3.3391411042944786E-6</v>
      </c>
      <c r="S2776" s="101"/>
      <c r="T2776" s="99">
        <v>1.69653846153846E-5</v>
      </c>
      <c r="U2776" s="99">
        <v>8.0384615384615392E-6</v>
      </c>
      <c r="V2776" s="99">
        <v>5.6269230769230801E-6</v>
      </c>
      <c r="W2776" s="99">
        <v>3.3634615384615399E-6</v>
      </c>
      <c r="X2776" s="99">
        <v>1.6584615384615399E-6</v>
      </c>
      <c r="Y2776" s="99">
        <v>1.61615384615385E-7</v>
      </c>
      <c r="Z2776" s="99">
        <v>3.9726923076923099E-8</v>
      </c>
      <c r="AA2776" s="99">
        <v>8.5461538461538495E-9</v>
      </c>
      <c r="AB2776" s="99">
        <v>2.65269230769231E-9</v>
      </c>
      <c r="AC2776" s="99">
        <v>8.2500000000000005E-10</v>
      </c>
    </row>
    <row r="2777" spans="1:29" s="98" customFormat="1" x14ac:dyDescent="0.25">
      <c r="A2777" s="98" t="s">
        <v>95</v>
      </c>
      <c r="B2777" s="98" t="s">
        <v>236</v>
      </c>
      <c r="C2777" s="98" t="s">
        <v>303</v>
      </c>
      <c r="D2777" s="98">
        <v>2018</v>
      </c>
      <c r="E2777" s="98">
        <v>2016</v>
      </c>
      <c r="F2777" s="98" t="s">
        <v>280</v>
      </c>
      <c r="G2777" s="98" t="s">
        <v>273</v>
      </c>
      <c r="H2777" s="98" t="s">
        <v>274</v>
      </c>
      <c r="I2777" s="99">
        <f t="shared" si="108"/>
        <v>0</v>
      </c>
      <c r="J2777" s="99">
        <f t="shared" si="108"/>
        <v>0</v>
      </c>
      <c r="K2777" s="99">
        <f t="shared" si="108"/>
        <v>0</v>
      </c>
      <c r="L2777" s="99">
        <f t="shared" si="108"/>
        <v>0</v>
      </c>
      <c r="M2777" s="99">
        <f t="shared" si="108"/>
        <v>0</v>
      </c>
      <c r="N2777" s="99">
        <f t="shared" si="107"/>
        <v>0</v>
      </c>
      <c r="O2777" s="99">
        <f t="shared" si="107"/>
        <v>0</v>
      </c>
      <c r="P2777" s="99">
        <f t="shared" si="107"/>
        <v>0</v>
      </c>
      <c r="Q2777" s="99">
        <f t="shared" si="107"/>
        <v>0</v>
      </c>
      <c r="R2777" s="99">
        <f t="shared" si="107"/>
        <v>0</v>
      </c>
      <c r="S2777" s="101"/>
      <c r="T2777" s="99">
        <v>0</v>
      </c>
      <c r="U2777" s="99">
        <v>0</v>
      </c>
      <c r="V2777" s="99">
        <v>0</v>
      </c>
      <c r="W2777" s="99">
        <v>0</v>
      </c>
      <c r="X2777" s="99">
        <v>0</v>
      </c>
      <c r="Y2777" s="99">
        <v>0</v>
      </c>
      <c r="Z2777" s="99">
        <v>0</v>
      </c>
      <c r="AA2777" s="99">
        <v>0</v>
      </c>
      <c r="AB2777" s="99">
        <v>0</v>
      </c>
      <c r="AC2777" s="99">
        <v>0</v>
      </c>
    </row>
    <row r="2778" spans="1:29" s="98" customFormat="1" x14ac:dyDescent="0.25">
      <c r="A2778" s="98" t="s">
        <v>95</v>
      </c>
      <c r="B2778" s="98" t="s">
        <v>236</v>
      </c>
      <c r="C2778" s="98" t="s">
        <v>303</v>
      </c>
      <c r="D2778" s="98">
        <v>2018</v>
      </c>
      <c r="E2778" s="98">
        <v>2016</v>
      </c>
      <c r="F2778" s="98" t="s">
        <v>280</v>
      </c>
      <c r="G2778" s="98" t="s">
        <v>273</v>
      </c>
      <c r="H2778" s="98" t="s">
        <v>275</v>
      </c>
      <c r="I2778" s="99">
        <f t="shared" si="108"/>
        <v>8.8639018404907978E-11</v>
      </c>
      <c r="J2778" s="99">
        <f t="shared" si="108"/>
        <v>1.2304229038854805E-5</v>
      </c>
      <c r="K2778" s="99">
        <f t="shared" si="108"/>
        <v>1.6189775051124745E-4</v>
      </c>
      <c r="L2778" s="99">
        <f t="shared" si="108"/>
        <v>5.6664212678936613E-4</v>
      </c>
      <c r="M2778" s="99">
        <f t="shared" si="108"/>
        <v>1.5380286298568508E-3</v>
      </c>
      <c r="N2778" s="99">
        <f t="shared" si="107"/>
        <v>2.2584736196319018E-4</v>
      </c>
      <c r="O2778" s="99">
        <f t="shared" si="107"/>
        <v>1.2020907975460124E-4</v>
      </c>
      <c r="P2778" s="99">
        <f t="shared" si="107"/>
        <v>4.4926625766871172E-5</v>
      </c>
      <c r="Q2778" s="99">
        <f t="shared" si="107"/>
        <v>2.8251157464212684E-5</v>
      </c>
      <c r="R2778" s="99">
        <f t="shared" si="107"/>
        <v>1.6432621676891614E-5</v>
      </c>
      <c r="S2778" s="101"/>
      <c r="T2778" s="99">
        <v>2.19E-14</v>
      </c>
      <c r="U2778" s="99">
        <v>3.0399999999999998E-9</v>
      </c>
      <c r="V2778" s="99">
        <v>4.0000000000000001E-8</v>
      </c>
      <c r="W2778" s="99">
        <v>1.4000000000000001E-7</v>
      </c>
      <c r="X2778" s="99">
        <v>3.8000000000000001E-7</v>
      </c>
      <c r="Y2778" s="99">
        <v>5.5799999999999997E-8</v>
      </c>
      <c r="Z2778" s="99">
        <v>2.9700000000000001E-8</v>
      </c>
      <c r="AA2778" s="99">
        <v>1.11E-8</v>
      </c>
      <c r="AB2778" s="99">
        <v>6.9800000000000003E-9</v>
      </c>
      <c r="AC2778" s="99">
        <v>4.0599999999999996E-9</v>
      </c>
    </row>
    <row r="2779" spans="1:29" s="98" customFormat="1" x14ac:dyDescent="0.25">
      <c r="A2779" s="98" t="s">
        <v>95</v>
      </c>
      <c r="B2779" s="98" t="s">
        <v>236</v>
      </c>
      <c r="C2779" s="98" t="s">
        <v>303</v>
      </c>
      <c r="D2779" s="98">
        <v>2018</v>
      </c>
      <c r="E2779" s="98">
        <v>2016</v>
      </c>
      <c r="F2779" s="98" t="s">
        <v>280</v>
      </c>
      <c r="G2779" s="98" t="s">
        <v>273</v>
      </c>
      <c r="H2779" s="98" t="s">
        <v>276</v>
      </c>
      <c r="I2779" s="99">
        <f t="shared" si="108"/>
        <v>1.7727803680981594E-6</v>
      </c>
      <c r="J2779" s="99">
        <f t="shared" si="108"/>
        <v>1.3761308793456032E-3</v>
      </c>
      <c r="K2779" s="99">
        <f t="shared" si="108"/>
        <v>1.0604302658486707E-2</v>
      </c>
      <c r="L2779" s="99">
        <f t="shared" si="108"/>
        <v>2.0722912065439674E-2</v>
      </c>
      <c r="M2779" s="99">
        <f t="shared" si="108"/>
        <v>4.8974069529652352E-2</v>
      </c>
      <c r="N2779" s="99">
        <f t="shared" si="107"/>
        <v>1.8901562372188142E-2</v>
      </c>
      <c r="O2779" s="99">
        <f t="shared" si="107"/>
        <v>1.2182805725971371E-2</v>
      </c>
      <c r="P2779" s="99">
        <f t="shared" si="107"/>
        <v>5.3021513292433537E-3</v>
      </c>
      <c r="Q2779" s="99">
        <f t="shared" si="107"/>
        <v>2.3960867075664624E-3</v>
      </c>
      <c r="R2779" s="99">
        <f t="shared" si="107"/>
        <v>9.1472229038854803E-4</v>
      </c>
      <c r="S2779" s="101"/>
      <c r="T2779" s="99">
        <v>4.3799999999999999E-10</v>
      </c>
      <c r="U2779" s="99">
        <v>3.3999999999999997E-7</v>
      </c>
      <c r="V2779" s="99">
        <v>2.6199999999999999E-6</v>
      </c>
      <c r="W2779" s="99">
        <v>5.1200000000000001E-6</v>
      </c>
      <c r="X2779" s="99">
        <v>1.2099999999999999E-5</v>
      </c>
      <c r="Y2779" s="99">
        <v>4.6700000000000002E-6</v>
      </c>
      <c r="Z2779" s="99">
        <v>3.01E-6</v>
      </c>
      <c r="AA2779" s="99">
        <v>1.31E-6</v>
      </c>
      <c r="AB2779" s="99">
        <v>5.9200000000000001E-7</v>
      </c>
      <c r="AC2779" s="99">
        <v>2.2600000000000001E-7</v>
      </c>
    </row>
    <row r="2780" spans="1:29" s="98" customFormat="1" x14ac:dyDescent="0.25">
      <c r="A2780" s="98" t="s">
        <v>95</v>
      </c>
      <c r="B2780" s="98" t="s">
        <v>236</v>
      </c>
      <c r="C2780" s="98" t="s">
        <v>303</v>
      </c>
      <c r="D2780" s="98">
        <v>2018</v>
      </c>
      <c r="E2780" s="98">
        <v>2016</v>
      </c>
      <c r="F2780" s="98" t="s">
        <v>280</v>
      </c>
      <c r="G2780" s="98" t="s">
        <v>277</v>
      </c>
      <c r="H2780" s="98" t="s">
        <v>274</v>
      </c>
      <c r="I2780" s="99">
        <f t="shared" si="108"/>
        <v>2.590364008179959E-7</v>
      </c>
      <c r="J2780" s="99">
        <f t="shared" si="108"/>
        <v>2.153240081799591E-4</v>
      </c>
      <c r="K2780" s="99">
        <f t="shared" si="108"/>
        <v>5.9092678936605329E-4</v>
      </c>
      <c r="L2780" s="99">
        <f t="shared" si="108"/>
        <v>3.3634257668711653E-3</v>
      </c>
      <c r="M2780" s="99">
        <f t="shared" si="108"/>
        <v>7.9329897750511236E-3</v>
      </c>
      <c r="N2780" s="99">
        <f t="shared" si="107"/>
        <v>1.4166053169734152E-3</v>
      </c>
      <c r="O2780" s="99">
        <f t="shared" si="107"/>
        <v>1.1130470347648263E-3</v>
      </c>
      <c r="P2780" s="99">
        <f t="shared" si="107"/>
        <v>3.5334184049079753E-4</v>
      </c>
      <c r="Q2780" s="99">
        <f t="shared" si="107"/>
        <v>1.3397038854805725E-4</v>
      </c>
      <c r="R2780" s="99">
        <f t="shared" si="107"/>
        <v>5.3426257668711657E-5</v>
      </c>
      <c r="S2780" s="101"/>
      <c r="T2780" s="99">
        <v>6.3999999999999999E-11</v>
      </c>
      <c r="U2780" s="99">
        <v>5.32E-8</v>
      </c>
      <c r="V2780" s="99">
        <v>1.4600000000000001E-7</v>
      </c>
      <c r="W2780" s="99">
        <v>8.3099999999999996E-7</v>
      </c>
      <c r="X2780" s="99">
        <v>1.9599999999999999E-6</v>
      </c>
      <c r="Y2780" s="99">
        <v>3.4999999999999998E-7</v>
      </c>
      <c r="Z2780" s="99">
        <v>2.7500000000000001E-7</v>
      </c>
      <c r="AA2780" s="99">
        <v>8.7299999999999994E-8</v>
      </c>
      <c r="AB2780" s="99">
        <v>3.3099999999999999E-8</v>
      </c>
      <c r="AC2780" s="99">
        <v>1.3200000000000001E-8</v>
      </c>
    </row>
    <row r="2781" spans="1:29" s="98" customFormat="1" x14ac:dyDescent="0.25">
      <c r="A2781" s="98" t="s">
        <v>95</v>
      </c>
      <c r="B2781" s="98" t="s">
        <v>236</v>
      </c>
      <c r="C2781" s="98" t="s">
        <v>303</v>
      </c>
      <c r="D2781" s="98">
        <v>2018</v>
      </c>
      <c r="E2781" s="98">
        <v>2016</v>
      </c>
      <c r="F2781" s="98" t="s">
        <v>280</v>
      </c>
      <c r="G2781" s="98" t="s">
        <v>277</v>
      </c>
      <c r="H2781" s="98" t="s">
        <v>275</v>
      </c>
      <c r="I2781" s="99">
        <f t="shared" si="108"/>
        <v>4.1283926380368096E-7</v>
      </c>
      <c r="J2781" s="99">
        <f t="shared" si="108"/>
        <v>2.9060646216768916E-4</v>
      </c>
      <c r="K2781" s="99">
        <f t="shared" si="108"/>
        <v>2.1896670756646219E-3</v>
      </c>
      <c r="L2781" s="99">
        <f t="shared" si="108"/>
        <v>4.533137014314929E-3</v>
      </c>
      <c r="M2781" s="99">
        <f t="shared" si="108"/>
        <v>1.1211419222903887E-2</v>
      </c>
      <c r="N2781" s="99">
        <f t="shared" si="107"/>
        <v>3.1327214723926382E-3</v>
      </c>
      <c r="O2781" s="99">
        <f t="shared" si="107"/>
        <v>1.5785030674846626E-3</v>
      </c>
      <c r="P2781" s="99">
        <f t="shared" si="107"/>
        <v>4.9783558282208591E-4</v>
      </c>
      <c r="Q2781" s="99">
        <f t="shared" si="107"/>
        <v>2.0722912065439673E-4</v>
      </c>
      <c r="R2781" s="99">
        <f t="shared" si="107"/>
        <v>8.4186830265848677E-5</v>
      </c>
      <c r="S2781" s="101"/>
      <c r="T2781" s="99">
        <v>1.02E-10</v>
      </c>
      <c r="U2781" s="99">
        <v>7.1799999999999994E-8</v>
      </c>
      <c r="V2781" s="99">
        <v>5.4099999999999999E-7</v>
      </c>
      <c r="W2781" s="99">
        <v>1.1200000000000001E-6</v>
      </c>
      <c r="X2781" s="99">
        <v>2.7700000000000002E-6</v>
      </c>
      <c r="Y2781" s="99">
        <v>7.7400000000000002E-7</v>
      </c>
      <c r="Z2781" s="99">
        <v>3.9000000000000002E-7</v>
      </c>
      <c r="AA2781" s="99">
        <v>1.23E-7</v>
      </c>
      <c r="AB2781" s="99">
        <v>5.1200000000000002E-8</v>
      </c>
      <c r="AC2781" s="99">
        <v>2.0800000000000001E-8</v>
      </c>
    </row>
    <row r="2782" spans="1:29" s="98" customFormat="1" x14ac:dyDescent="0.25">
      <c r="A2782" s="98" t="s">
        <v>95</v>
      </c>
      <c r="B2782" s="98" t="s">
        <v>236</v>
      </c>
      <c r="C2782" s="98" t="s">
        <v>303</v>
      </c>
      <c r="D2782" s="98">
        <v>2018</v>
      </c>
      <c r="E2782" s="98">
        <v>2016</v>
      </c>
      <c r="F2782" s="98" t="s">
        <v>280</v>
      </c>
      <c r="G2782" s="98" t="s">
        <v>277</v>
      </c>
      <c r="H2782" s="98" t="s">
        <v>276</v>
      </c>
      <c r="I2782" s="99">
        <f t="shared" si="108"/>
        <v>7.0425521472392638E-7</v>
      </c>
      <c r="J2782" s="99">
        <f t="shared" si="108"/>
        <v>3.7074584867075668E-4</v>
      </c>
      <c r="K2782" s="99">
        <f t="shared" si="108"/>
        <v>5.0997791411042945E-3</v>
      </c>
      <c r="L2782" s="99">
        <f t="shared" si="108"/>
        <v>6.9616032719836407E-3</v>
      </c>
      <c r="M2782" s="99">
        <f t="shared" si="108"/>
        <v>1.4489848670756646E-2</v>
      </c>
      <c r="N2782" s="99">
        <f t="shared" si="107"/>
        <v>8.0544130879345605E-3</v>
      </c>
      <c r="O2782" s="99">
        <f t="shared" si="107"/>
        <v>3.7236482617586915E-3</v>
      </c>
      <c r="P2782" s="99">
        <f t="shared" si="107"/>
        <v>1.8861087934560329E-3</v>
      </c>
      <c r="Q2782" s="99">
        <f t="shared" si="107"/>
        <v>9.1472229038854803E-4</v>
      </c>
      <c r="R2782" s="99">
        <f t="shared" si="107"/>
        <v>3.7641226993865028E-4</v>
      </c>
      <c r="S2782" s="101"/>
      <c r="T2782" s="99">
        <v>1.7399999999999999E-10</v>
      </c>
      <c r="U2782" s="99">
        <v>9.16E-8</v>
      </c>
      <c r="V2782" s="99">
        <v>1.26E-6</v>
      </c>
      <c r="W2782" s="99">
        <v>1.72E-6</v>
      </c>
      <c r="X2782" s="99">
        <v>3.58E-6</v>
      </c>
      <c r="Y2782" s="99">
        <v>1.99E-6</v>
      </c>
      <c r="Z2782" s="99">
        <v>9.1999999999999998E-7</v>
      </c>
      <c r="AA2782" s="99">
        <v>4.6600000000000002E-7</v>
      </c>
      <c r="AB2782" s="99">
        <v>2.2600000000000001E-7</v>
      </c>
      <c r="AC2782" s="99">
        <v>9.2999999999999999E-8</v>
      </c>
    </row>
    <row r="2783" spans="1:29" s="98" customFormat="1" x14ac:dyDescent="0.25">
      <c r="A2783" s="98" t="s">
        <v>95</v>
      </c>
      <c r="B2783" s="98" t="s">
        <v>236</v>
      </c>
      <c r="C2783" s="98" t="s">
        <v>303</v>
      </c>
      <c r="D2783" s="98">
        <v>2018</v>
      </c>
      <c r="E2783" s="98">
        <v>2016</v>
      </c>
      <c r="F2783" s="98" t="s">
        <v>280</v>
      </c>
      <c r="G2783" s="98" t="s">
        <v>278</v>
      </c>
      <c r="H2783" s="98" t="s">
        <v>274</v>
      </c>
      <c r="I2783" s="99">
        <f t="shared" si="108"/>
        <v>1.0959232342299837E-7</v>
      </c>
      <c r="J2783" s="99">
        <f t="shared" si="108"/>
        <v>9.1098618845367299E-5</v>
      </c>
      <c r="K2783" s="99">
        <f t="shared" si="108"/>
        <v>2.5000748780871498E-4</v>
      </c>
      <c r="L2783" s="99">
        <f t="shared" si="108"/>
        <v>1.4229878244454929E-3</v>
      </c>
      <c r="M2783" s="99">
        <f t="shared" si="108"/>
        <v>3.3562649048293216E-3</v>
      </c>
      <c r="N2783" s="99">
        <f t="shared" si="107"/>
        <v>5.9933301871952145E-4</v>
      </c>
      <c r="O2783" s="99">
        <f t="shared" si="107"/>
        <v>4.7090451470819633E-4</v>
      </c>
      <c r="P2783" s="99">
        <f t="shared" si="107"/>
        <v>1.4949077866918364E-4</v>
      </c>
      <c r="Q2783" s="99">
        <f t="shared" si="107"/>
        <v>5.667977977033211E-5</v>
      </c>
      <c r="R2783" s="99">
        <f t="shared" si="107"/>
        <v>2.2603416705993415E-5</v>
      </c>
      <c r="S2783" s="101"/>
      <c r="T2783" s="99">
        <v>2.7076923076923101E-11</v>
      </c>
      <c r="U2783" s="99">
        <v>2.2507692307692302E-8</v>
      </c>
      <c r="V2783" s="99">
        <v>6.1769230769230803E-8</v>
      </c>
      <c r="W2783" s="99">
        <v>3.5157692307692302E-7</v>
      </c>
      <c r="X2783" s="99">
        <v>8.29230769230769E-7</v>
      </c>
      <c r="Y2783" s="99">
        <v>1.48076923076923E-7</v>
      </c>
      <c r="Z2783" s="99">
        <v>1.1634615384615401E-7</v>
      </c>
      <c r="AA2783" s="99">
        <v>3.6934615384615399E-8</v>
      </c>
      <c r="AB2783" s="99">
        <v>1.40038461538462E-8</v>
      </c>
      <c r="AC2783" s="99">
        <v>5.5846153846153901E-9</v>
      </c>
    </row>
    <row r="2784" spans="1:29" s="98" customFormat="1" x14ac:dyDescent="0.25">
      <c r="A2784" s="98" t="s">
        <v>95</v>
      </c>
      <c r="B2784" s="98" t="s">
        <v>236</v>
      </c>
      <c r="C2784" s="98" t="s">
        <v>303</v>
      </c>
      <c r="D2784" s="98">
        <v>2018</v>
      </c>
      <c r="E2784" s="98">
        <v>2016</v>
      </c>
      <c r="F2784" s="98" t="s">
        <v>280</v>
      </c>
      <c r="G2784" s="98" t="s">
        <v>278</v>
      </c>
      <c r="H2784" s="98" t="s">
        <v>275</v>
      </c>
      <c r="I2784" s="99">
        <f t="shared" si="108"/>
        <v>1.7466276545540369E-7</v>
      </c>
      <c r="J2784" s="99">
        <f t="shared" si="108"/>
        <v>1.2294888784017627E-4</v>
      </c>
      <c r="K2784" s="99">
        <f t="shared" si="108"/>
        <v>9.2639760893503079E-4</v>
      </c>
      <c r="L2784" s="99">
        <f t="shared" si="108"/>
        <v>1.9178656599024703E-3</v>
      </c>
      <c r="M2784" s="99">
        <f t="shared" si="108"/>
        <v>4.7432927481516566E-3</v>
      </c>
      <c r="N2784" s="99">
        <f t="shared" ref="N2784:R2834" si="109">1000*98.96*Y2784/24.45</f>
        <v>1.3253821613968837E-3</v>
      </c>
      <c r="O2784" s="99">
        <f t="shared" si="109"/>
        <v>6.6782822085889571E-4</v>
      </c>
      <c r="P2784" s="99">
        <f t="shared" si="109"/>
        <v>2.1062274657857467E-4</v>
      </c>
      <c r="Q2784" s="99">
        <f t="shared" si="109"/>
        <v>8.7673858738398762E-5</v>
      </c>
      <c r="R2784" s="99">
        <f t="shared" si="109"/>
        <v>3.5617505112474438E-5</v>
      </c>
      <c r="S2784" s="101"/>
      <c r="T2784" s="99">
        <v>4.3153846153846202E-11</v>
      </c>
      <c r="U2784" s="99">
        <v>3.0376923076923098E-8</v>
      </c>
      <c r="V2784" s="99">
        <v>2.2888461538461501E-7</v>
      </c>
      <c r="W2784" s="99">
        <v>4.7384615384615398E-7</v>
      </c>
      <c r="X2784" s="99">
        <v>1.17192307692308E-6</v>
      </c>
      <c r="Y2784" s="99">
        <v>3.27461538461538E-7</v>
      </c>
      <c r="Z2784" s="99">
        <v>1.6500000000000001E-7</v>
      </c>
      <c r="AA2784" s="99">
        <v>5.2038461538461502E-8</v>
      </c>
      <c r="AB2784" s="99">
        <v>2.1661538461538499E-8</v>
      </c>
      <c r="AC2784" s="99">
        <v>8.7999999999999994E-9</v>
      </c>
    </row>
    <row r="2785" spans="1:29" s="98" customFormat="1" x14ac:dyDescent="0.25">
      <c r="A2785" s="98" t="s">
        <v>95</v>
      </c>
      <c r="B2785" s="98" t="s">
        <v>236</v>
      </c>
      <c r="C2785" s="98" t="s">
        <v>303</v>
      </c>
      <c r="D2785" s="98">
        <v>2018</v>
      </c>
      <c r="E2785" s="98">
        <v>2016</v>
      </c>
      <c r="F2785" s="98" t="s">
        <v>280</v>
      </c>
      <c r="G2785" s="98" t="s">
        <v>278</v>
      </c>
      <c r="H2785" s="98" t="s">
        <v>276</v>
      </c>
      <c r="I2785" s="99">
        <f t="shared" ref="I2785:M2835" si="110">1000*98.96*T2785/24.45</f>
        <v>2.9795412930627646E-7</v>
      </c>
      <c r="J2785" s="99">
        <f t="shared" si="110"/>
        <v>1.5685401289916646E-4</v>
      </c>
      <c r="K2785" s="99">
        <f t="shared" si="110"/>
        <v>2.1575988673902782E-3</v>
      </c>
      <c r="L2785" s="99">
        <f t="shared" si="110"/>
        <v>2.9452936919930795E-3</v>
      </c>
      <c r="M2785" s="99">
        <f t="shared" si="110"/>
        <v>6.1303205914739478E-3</v>
      </c>
      <c r="N2785" s="99">
        <f t="shared" si="109"/>
        <v>3.407636306433853E-3</v>
      </c>
      <c r="O2785" s="99">
        <f t="shared" si="109"/>
        <v>1.5753896492055992E-3</v>
      </c>
      <c r="P2785" s="99">
        <f t="shared" si="109"/>
        <v>7.9796910492370551E-4</v>
      </c>
      <c r="Q2785" s="99">
        <f t="shared" si="109"/>
        <v>3.8699789208746264E-4</v>
      </c>
      <c r="R2785" s="99">
        <f t="shared" si="109"/>
        <v>1.5925134497404416E-4</v>
      </c>
      <c r="S2785" s="101"/>
      <c r="T2785" s="99">
        <v>7.3615384615384595E-11</v>
      </c>
      <c r="U2785" s="99">
        <v>3.8753846153846199E-8</v>
      </c>
      <c r="V2785" s="99">
        <v>5.3307692307692305E-7</v>
      </c>
      <c r="W2785" s="99">
        <v>7.2769230769230796E-7</v>
      </c>
      <c r="X2785" s="99">
        <v>1.51461538461538E-6</v>
      </c>
      <c r="Y2785" s="99">
        <v>8.4192307692307702E-7</v>
      </c>
      <c r="Z2785" s="99">
        <v>3.8923076923076897E-7</v>
      </c>
      <c r="AA2785" s="99">
        <v>1.97153846153846E-7</v>
      </c>
      <c r="AB2785" s="99">
        <v>9.5615384615384606E-8</v>
      </c>
      <c r="AC2785" s="99">
        <v>3.9346153846153799E-8</v>
      </c>
    </row>
    <row r="2786" spans="1:29" s="98" customFormat="1" x14ac:dyDescent="0.25">
      <c r="A2786" s="98" t="s">
        <v>95</v>
      </c>
      <c r="B2786" s="98" t="s">
        <v>236</v>
      </c>
      <c r="C2786" s="98" t="s">
        <v>303</v>
      </c>
      <c r="D2786" s="98">
        <v>2019</v>
      </c>
      <c r="E2786" s="98">
        <v>2019</v>
      </c>
      <c r="F2786" s="98" t="s">
        <v>272</v>
      </c>
      <c r="G2786" s="98" t="s">
        <v>273</v>
      </c>
      <c r="H2786" s="98" t="s">
        <v>274</v>
      </c>
      <c r="I2786" s="99">
        <f t="shared" si="110"/>
        <v>0</v>
      </c>
      <c r="J2786" s="99">
        <f t="shared" si="110"/>
        <v>0</v>
      </c>
      <c r="K2786" s="99">
        <f t="shared" si="110"/>
        <v>0</v>
      </c>
      <c r="L2786" s="99">
        <f t="shared" si="110"/>
        <v>0</v>
      </c>
      <c r="M2786" s="99">
        <f t="shared" si="110"/>
        <v>0</v>
      </c>
      <c r="N2786" s="99">
        <f t="shared" si="109"/>
        <v>0</v>
      </c>
      <c r="O2786" s="99">
        <f t="shared" si="109"/>
        <v>0</v>
      </c>
      <c r="P2786" s="99">
        <f t="shared" si="109"/>
        <v>0</v>
      </c>
      <c r="Q2786" s="99">
        <f t="shared" si="109"/>
        <v>0</v>
      </c>
      <c r="R2786" s="99">
        <f t="shared" si="109"/>
        <v>0</v>
      </c>
      <c r="S2786" s="101"/>
      <c r="T2786" s="99">
        <v>0</v>
      </c>
      <c r="U2786" s="99">
        <v>0</v>
      </c>
      <c r="V2786" s="99">
        <v>0</v>
      </c>
      <c r="W2786" s="99">
        <v>0</v>
      </c>
      <c r="X2786" s="99">
        <v>0</v>
      </c>
      <c r="Y2786" s="99">
        <v>0</v>
      </c>
      <c r="Z2786" s="99">
        <v>0</v>
      </c>
      <c r="AA2786" s="99">
        <v>0</v>
      </c>
      <c r="AB2786" s="99">
        <v>0</v>
      </c>
      <c r="AC2786" s="99">
        <v>0</v>
      </c>
    </row>
    <row r="2787" spans="1:29" s="98" customFormat="1" x14ac:dyDescent="0.25">
      <c r="A2787" s="98" t="s">
        <v>95</v>
      </c>
      <c r="B2787" s="98" t="s">
        <v>236</v>
      </c>
      <c r="C2787" s="98" t="s">
        <v>303</v>
      </c>
      <c r="D2787" s="98">
        <v>2019</v>
      </c>
      <c r="E2787" s="98">
        <v>2019</v>
      </c>
      <c r="F2787" s="98" t="s">
        <v>272</v>
      </c>
      <c r="G2787" s="98" t="s">
        <v>273</v>
      </c>
      <c r="H2787" s="98" t="s">
        <v>275</v>
      </c>
      <c r="I2787" s="99">
        <f t="shared" si="110"/>
        <v>4.9378813905930474E-3</v>
      </c>
      <c r="J2787" s="99">
        <f t="shared" si="110"/>
        <v>8.1353619631901851E-5</v>
      </c>
      <c r="K2787" s="99">
        <f t="shared" si="110"/>
        <v>4.3712392638036812E-4</v>
      </c>
      <c r="L2787" s="99">
        <f t="shared" si="110"/>
        <v>7.9329897750511245E-4</v>
      </c>
      <c r="M2787" s="99">
        <f t="shared" si="110"/>
        <v>1.6270723926380371E-3</v>
      </c>
      <c r="N2787" s="99">
        <f t="shared" si="109"/>
        <v>1.8982511247443763E-4</v>
      </c>
      <c r="O2787" s="99">
        <f t="shared" si="109"/>
        <v>9.3091206543967293E-5</v>
      </c>
      <c r="P2787" s="99">
        <f t="shared" si="109"/>
        <v>3.1529586912065439E-5</v>
      </c>
      <c r="Q2787" s="99">
        <f t="shared" si="109"/>
        <v>1.7808752556237219E-5</v>
      </c>
      <c r="R2787" s="99">
        <f t="shared" si="109"/>
        <v>9.7543394683026588E-6</v>
      </c>
      <c r="S2787" s="101"/>
      <c r="T2787" s="99">
        <v>1.22E-6</v>
      </c>
      <c r="U2787" s="99">
        <v>2.0100000000000001E-8</v>
      </c>
      <c r="V2787" s="99">
        <v>1.08E-7</v>
      </c>
      <c r="W2787" s="99">
        <v>1.9600000000000001E-7</v>
      </c>
      <c r="X2787" s="99">
        <v>4.0200000000000003E-7</v>
      </c>
      <c r="Y2787" s="99">
        <v>4.6900000000000003E-8</v>
      </c>
      <c r="Z2787" s="99">
        <v>2.3000000000000001E-8</v>
      </c>
      <c r="AA2787" s="99">
        <v>7.7900000000000006E-9</v>
      </c>
      <c r="AB2787" s="99">
        <v>4.3999999999999997E-9</v>
      </c>
      <c r="AC2787" s="99">
        <v>2.4100000000000002E-9</v>
      </c>
    </row>
    <row r="2788" spans="1:29" s="98" customFormat="1" x14ac:dyDescent="0.25">
      <c r="A2788" s="98" t="s">
        <v>95</v>
      </c>
      <c r="B2788" s="98" t="s">
        <v>236</v>
      </c>
      <c r="C2788" s="98" t="s">
        <v>303</v>
      </c>
      <c r="D2788" s="98">
        <v>2019</v>
      </c>
      <c r="E2788" s="98">
        <v>2019</v>
      </c>
      <c r="F2788" s="98" t="s">
        <v>272</v>
      </c>
      <c r="G2788" s="98" t="s">
        <v>273</v>
      </c>
      <c r="H2788" s="98" t="s">
        <v>276</v>
      </c>
      <c r="I2788" s="99">
        <f t="shared" si="110"/>
        <v>1.6189775051124746</v>
      </c>
      <c r="J2788" s="99">
        <f t="shared" si="110"/>
        <v>0.74472965235173827</v>
      </c>
      <c r="K2788" s="99">
        <f t="shared" si="110"/>
        <v>0.46950347648261759</v>
      </c>
      <c r="L2788" s="99">
        <f t="shared" si="110"/>
        <v>0.32379550102249494</v>
      </c>
      <c r="M2788" s="99">
        <f t="shared" si="110"/>
        <v>0.19022985685071575</v>
      </c>
      <c r="N2788" s="99">
        <f t="shared" si="109"/>
        <v>2.5579844580777094E-2</v>
      </c>
      <c r="O2788" s="99">
        <f t="shared" si="109"/>
        <v>1.2911345603271982E-2</v>
      </c>
      <c r="P2788" s="99">
        <f t="shared" si="109"/>
        <v>4.5736114519427402E-3</v>
      </c>
      <c r="Q2788" s="99">
        <f t="shared" si="109"/>
        <v>1.9589627811860944E-3</v>
      </c>
      <c r="R2788" s="99">
        <f t="shared" si="109"/>
        <v>7.4472965235173835E-4</v>
      </c>
      <c r="S2788" s="101"/>
      <c r="T2788" s="99">
        <v>4.0000000000000002E-4</v>
      </c>
      <c r="U2788" s="99">
        <v>1.84E-4</v>
      </c>
      <c r="V2788" s="99">
        <v>1.16E-4</v>
      </c>
      <c r="W2788" s="99">
        <v>8.0000000000000007E-5</v>
      </c>
      <c r="X2788" s="99">
        <v>4.6999999999999997E-5</v>
      </c>
      <c r="Y2788" s="99">
        <v>6.3199999999999996E-6</v>
      </c>
      <c r="Z2788" s="99">
        <v>3.19E-6</v>
      </c>
      <c r="AA2788" s="99">
        <v>1.13E-6</v>
      </c>
      <c r="AB2788" s="99">
        <v>4.8400000000000005E-7</v>
      </c>
      <c r="AC2788" s="99">
        <v>1.8400000000000001E-7</v>
      </c>
    </row>
    <row r="2789" spans="1:29" s="98" customFormat="1" x14ac:dyDescent="0.25">
      <c r="A2789" s="98" t="s">
        <v>95</v>
      </c>
      <c r="B2789" s="98" t="s">
        <v>236</v>
      </c>
      <c r="C2789" s="98" t="s">
        <v>303</v>
      </c>
      <c r="D2789" s="98">
        <v>2019</v>
      </c>
      <c r="E2789" s="98">
        <v>2019</v>
      </c>
      <c r="F2789" s="98" t="s">
        <v>272</v>
      </c>
      <c r="G2789" s="98" t="s">
        <v>277</v>
      </c>
      <c r="H2789" s="98" t="s">
        <v>274</v>
      </c>
      <c r="I2789" s="99">
        <f t="shared" si="110"/>
        <v>0.16675468302658486</v>
      </c>
      <c r="J2789" s="99">
        <f t="shared" si="110"/>
        <v>6.31401226993865E-2</v>
      </c>
      <c r="K2789" s="99">
        <f t="shared" si="110"/>
        <v>3.2743820040899797E-2</v>
      </c>
      <c r="L2789" s="99">
        <f t="shared" si="110"/>
        <v>2.7239296523517382E-2</v>
      </c>
      <c r="M2789" s="99">
        <f t="shared" si="110"/>
        <v>1.8092073619631905E-2</v>
      </c>
      <c r="N2789" s="99">
        <f t="shared" si="109"/>
        <v>1.4773169734151328E-3</v>
      </c>
      <c r="O2789" s="99">
        <f t="shared" si="109"/>
        <v>1.0280507157464215E-3</v>
      </c>
      <c r="P2789" s="99">
        <f t="shared" si="109"/>
        <v>3.023440490797546E-4</v>
      </c>
      <c r="Q2789" s="99">
        <f t="shared" si="109"/>
        <v>1.1130470347648262E-4</v>
      </c>
      <c r="R2789" s="99">
        <f t="shared" si="109"/>
        <v>4.0433963190184055E-5</v>
      </c>
      <c r="S2789" s="101"/>
      <c r="T2789" s="99">
        <v>4.1199999999999999E-5</v>
      </c>
      <c r="U2789" s="99">
        <v>1.56E-5</v>
      </c>
      <c r="V2789" s="99">
        <v>8.0900000000000005E-6</v>
      </c>
      <c r="W2789" s="99">
        <v>6.7299999999999999E-6</v>
      </c>
      <c r="X2789" s="99">
        <v>4.4700000000000004E-6</v>
      </c>
      <c r="Y2789" s="99">
        <v>3.65E-7</v>
      </c>
      <c r="Z2789" s="99">
        <v>2.5400000000000002E-7</v>
      </c>
      <c r="AA2789" s="99">
        <v>7.4700000000000001E-8</v>
      </c>
      <c r="AB2789" s="99">
        <v>2.7500000000000001E-8</v>
      </c>
      <c r="AC2789" s="99">
        <v>9.9900000000000005E-9</v>
      </c>
    </row>
    <row r="2790" spans="1:29" s="98" customFormat="1" x14ac:dyDescent="0.25">
      <c r="A2790" s="98" t="s">
        <v>95</v>
      </c>
      <c r="B2790" s="98" t="s">
        <v>236</v>
      </c>
      <c r="C2790" s="98" t="s">
        <v>303</v>
      </c>
      <c r="D2790" s="98">
        <v>2019</v>
      </c>
      <c r="E2790" s="98">
        <v>2019</v>
      </c>
      <c r="F2790" s="98" t="s">
        <v>272</v>
      </c>
      <c r="G2790" s="98" t="s">
        <v>277</v>
      </c>
      <c r="H2790" s="98" t="s">
        <v>275</v>
      </c>
      <c r="I2790" s="99">
        <f t="shared" si="110"/>
        <v>0.26996449897750507</v>
      </c>
      <c r="J2790" s="99">
        <f t="shared" si="110"/>
        <v>0.10078134969325153</v>
      </c>
      <c r="K2790" s="99">
        <f t="shared" si="110"/>
        <v>6.1521145194274027E-2</v>
      </c>
      <c r="L2790" s="99">
        <f t="shared" si="110"/>
        <v>4.452188139059305E-2</v>
      </c>
      <c r="M2790" s="99">
        <f t="shared" si="110"/>
        <v>3.0720098159509206E-2</v>
      </c>
      <c r="N2790" s="99">
        <f t="shared" si="109"/>
        <v>3.5455607361963189E-3</v>
      </c>
      <c r="O2790" s="99">
        <f t="shared" si="109"/>
        <v>1.8618241308793458E-3</v>
      </c>
      <c r="P2790" s="99">
        <f t="shared" si="109"/>
        <v>5.3021513292433539E-4</v>
      </c>
      <c r="Q2790" s="99">
        <f t="shared" si="109"/>
        <v>1.9994372188139061E-4</v>
      </c>
      <c r="R2790" s="99">
        <f t="shared" si="109"/>
        <v>7.4068220858895703E-5</v>
      </c>
      <c r="S2790" s="101"/>
      <c r="T2790" s="99">
        <v>6.6699999999999995E-5</v>
      </c>
      <c r="U2790" s="99">
        <v>2.4899999999999999E-5</v>
      </c>
      <c r="V2790" s="99">
        <v>1.52E-5</v>
      </c>
      <c r="W2790" s="99">
        <v>1.1E-5</v>
      </c>
      <c r="X2790" s="99">
        <v>7.5900000000000002E-6</v>
      </c>
      <c r="Y2790" s="99">
        <v>8.7599999999999996E-7</v>
      </c>
      <c r="Z2790" s="99">
        <v>4.5999999999999999E-7</v>
      </c>
      <c r="AA2790" s="99">
        <v>1.31E-7</v>
      </c>
      <c r="AB2790" s="99">
        <v>4.9399999999999999E-8</v>
      </c>
      <c r="AC2790" s="99">
        <v>1.8299999999999998E-8</v>
      </c>
    </row>
    <row r="2791" spans="1:29" s="98" customFormat="1" x14ac:dyDescent="0.25">
      <c r="A2791" s="98" t="s">
        <v>95</v>
      </c>
      <c r="B2791" s="98" t="s">
        <v>236</v>
      </c>
      <c r="C2791" s="98" t="s">
        <v>303</v>
      </c>
      <c r="D2791" s="98">
        <v>2019</v>
      </c>
      <c r="E2791" s="98">
        <v>2019</v>
      </c>
      <c r="F2791" s="98" t="s">
        <v>272</v>
      </c>
      <c r="G2791" s="98" t="s">
        <v>277</v>
      </c>
      <c r="H2791" s="98" t="s">
        <v>276</v>
      </c>
      <c r="I2791" s="99">
        <f t="shared" si="110"/>
        <v>0.68401799591002044</v>
      </c>
      <c r="J2791" s="99">
        <f t="shared" si="110"/>
        <v>0.32217652351738241</v>
      </c>
      <c r="K2791" s="99">
        <f t="shared" si="110"/>
        <v>0.24648932515337424</v>
      </c>
      <c r="L2791" s="99">
        <f t="shared" si="110"/>
        <v>0.13761308793456034</v>
      </c>
      <c r="M2791" s="99">
        <f t="shared" si="110"/>
        <v>7.4877709611451945E-2</v>
      </c>
      <c r="N2791" s="99">
        <f t="shared" si="109"/>
        <v>1.3477987730061348E-2</v>
      </c>
      <c r="O2791" s="99">
        <f t="shared" si="109"/>
        <v>4.6545603271983642E-3</v>
      </c>
      <c r="P2791" s="99">
        <f t="shared" si="109"/>
        <v>1.8699190184049081E-3</v>
      </c>
      <c r="Q2791" s="99">
        <f t="shared" si="109"/>
        <v>8.1353619631901856E-4</v>
      </c>
      <c r="R2791" s="99">
        <f t="shared" si="109"/>
        <v>3.1853382413087934E-4</v>
      </c>
      <c r="S2791" s="101"/>
      <c r="T2791" s="99">
        <v>1.6899999999999999E-4</v>
      </c>
      <c r="U2791" s="99">
        <v>7.9599999999999997E-5</v>
      </c>
      <c r="V2791" s="99">
        <v>6.0900000000000003E-5</v>
      </c>
      <c r="W2791" s="99">
        <v>3.4E-5</v>
      </c>
      <c r="X2791" s="99">
        <v>1.8499999999999999E-5</v>
      </c>
      <c r="Y2791" s="99">
        <v>3.3299999999999999E-6</v>
      </c>
      <c r="Z2791" s="99">
        <v>1.15E-6</v>
      </c>
      <c r="AA2791" s="99">
        <v>4.6199999999999998E-7</v>
      </c>
      <c r="AB2791" s="99">
        <v>2.0100000000000001E-7</v>
      </c>
      <c r="AC2791" s="99">
        <v>7.8699999999999997E-8</v>
      </c>
    </row>
    <row r="2792" spans="1:29" s="98" customFormat="1" x14ac:dyDescent="0.25">
      <c r="A2792" s="98" t="s">
        <v>95</v>
      </c>
      <c r="B2792" s="98" t="s">
        <v>236</v>
      </c>
      <c r="C2792" s="98" t="s">
        <v>303</v>
      </c>
      <c r="D2792" s="98">
        <v>2019</v>
      </c>
      <c r="E2792" s="98">
        <v>2019</v>
      </c>
      <c r="F2792" s="98" t="s">
        <v>272</v>
      </c>
      <c r="G2792" s="98" t="s">
        <v>278</v>
      </c>
      <c r="H2792" s="98" t="s">
        <v>274</v>
      </c>
      <c r="I2792" s="99">
        <f t="shared" si="110"/>
        <v>7.0550058203555019E-2</v>
      </c>
      <c r="J2792" s="99">
        <f t="shared" si="110"/>
        <v>2.671312883435583E-2</v>
      </c>
      <c r="K2792" s="99">
        <f t="shared" si="110"/>
        <v>1.3853154632688386E-2</v>
      </c>
      <c r="L2792" s="99">
        <f t="shared" si="110"/>
        <v>1.1524317759949653E-2</v>
      </c>
      <c r="M2792" s="99">
        <f t="shared" si="110"/>
        <v>7.6543388390750517E-3</v>
      </c>
      <c r="N2792" s="99">
        <f t="shared" si="109"/>
        <v>6.2501871952178728E-4</v>
      </c>
      <c r="O2792" s="99">
        <f t="shared" si="109"/>
        <v>4.3494453358502251E-4</v>
      </c>
      <c r="P2792" s="99">
        <f t="shared" si="109"/>
        <v>1.2791478999528099E-4</v>
      </c>
      <c r="Q2792" s="99">
        <f t="shared" si="109"/>
        <v>4.709045147081963E-5</v>
      </c>
      <c r="R2792" s="99">
        <f t="shared" si="109"/>
        <v>1.7106676734308631E-5</v>
      </c>
      <c r="S2792" s="101"/>
      <c r="T2792" s="99">
        <v>1.7430769230769201E-5</v>
      </c>
      <c r="U2792" s="99">
        <v>6.6000000000000003E-6</v>
      </c>
      <c r="V2792" s="99">
        <v>3.4226923076923101E-6</v>
      </c>
      <c r="W2792" s="99">
        <v>2.84730769230769E-6</v>
      </c>
      <c r="X2792" s="99">
        <v>1.8911538461538501E-6</v>
      </c>
      <c r="Y2792" s="99">
        <v>1.5442307692307699E-7</v>
      </c>
      <c r="Z2792" s="99">
        <v>1.07461538461538E-7</v>
      </c>
      <c r="AA2792" s="99">
        <v>3.1603846153846197E-8</v>
      </c>
      <c r="AB2792" s="99">
        <v>1.16346153846154E-8</v>
      </c>
      <c r="AC2792" s="99">
        <v>4.2265384615384603E-9</v>
      </c>
    </row>
    <row r="2793" spans="1:29" s="98" customFormat="1" x14ac:dyDescent="0.25">
      <c r="A2793" s="98" t="s">
        <v>95</v>
      </c>
      <c r="B2793" s="98" t="s">
        <v>236</v>
      </c>
      <c r="C2793" s="98" t="s">
        <v>303</v>
      </c>
      <c r="D2793" s="98">
        <v>2019</v>
      </c>
      <c r="E2793" s="98">
        <v>2019</v>
      </c>
      <c r="F2793" s="98" t="s">
        <v>272</v>
      </c>
      <c r="G2793" s="98" t="s">
        <v>278</v>
      </c>
      <c r="H2793" s="98" t="s">
        <v>275</v>
      </c>
      <c r="I2793" s="99">
        <f t="shared" si="110"/>
        <v>0.11421574956740614</v>
      </c>
      <c r="J2793" s="99">
        <f t="shared" si="110"/>
        <v>4.263826333176033E-2</v>
      </c>
      <c r="K2793" s="99">
        <f t="shared" si="110"/>
        <v>2.602817681296209E-2</v>
      </c>
      <c r="L2793" s="99">
        <f t="shared" si="110"/>
        <v>1.8836180588327811E-2</v>
      </c>
      <c r="M2793" s="99">
        <f t="shared" si="110"/>
        <v>1.2996964605946217E-2</v>
      </c>
      <c r="N2793" s="99">
        <f t="shared" si="109"/>
        <v>1.5000449268522903E-3</v>
      </c>
      <c r="O2793" s="99">
        <f t="shared" si="109"/>
        <v>7.8769482460280154E-4</v>
      </c>
      <c r="P2793" s="99">
        <f t="shared" si="109"/>
        <v>2.2432178700644949E-4</v>
      </c>
      <c r="Q2793" s="99">
        <f t="shared" si="109"/>
        <v>8.4591574642126787E-5</v>
      </c>
      <c r="R2793" s="99">
        <f t="shared" si="109"/>
        <v>3.133655497876356E-5</v>
      </c>
      <c r="S2793" s="101"/>
      <c r="T2793" s="99">
        <v>2.82192307692308E-5</v>
      </c>
      <c r="U2793" s="99">
        <v>1.05346153846154E-5</v>
      </c>
      <c r="V2793" s="99">
        <v>6.4307692307692303E-6</v>
      </c>
      <c r="W2793" s="99">
        <v>4.6538461538461498E-6</v>
      </c>
      <c r="X2793" s="99">
        <v>3.2111538461538499E-6</v>
      </c>
      <c r="Y2793" s="99">
        <v>3.70615384615385E-7</v>
      </c>
      <c r="Z2793" s="99">
        <v>1.9461538461538499E-7</v>
      </c>
      <c r="AA2793" s="99">
        <v>5.5423076923076902E-8</v>
      </c>
      <c r="AB2793" s="99">
        <v>2.0899999999999999E-8</v>
      </c>
      <c r="AC2793" s="99">
        <v>7.7423076923076897E-9</v>
      </c>
    </row>
    <row r="2794" spans="1:29" s="98" customFormat="1" x14ac:dyDescent="0.25">
      <c r="A2794" s="98" t="s">
        <v>95</v>
      </c>
      <c r="B2794" s="98" t="s">
        <v>236</v>
      </c>
      <c r="C2794" s="98" t="s">
        <v>303</v>
      </c>
      <c r="D2794" s="98">
        <v>2019</v>
      </c>
      <c r="E2794" s="98">
        <v>2019</v>
      </c>
      <c r="F2794" s="98" t="s">
        <v>272</v>
      </c>
      <c r="G2794" s="98" t="s">
        <v>278</v>
      </c>
      <c r="H2794" s="98" t="s">
        <v>276</v>
      </c>
      <c r="I2794" s="99">
        <f t="shared" si="110"/>
        <v>0.28939222903885481</v>
      </c>
      <c r="J2794" s="99">
        <f t="shared" si="110"/>
        <v>0.13630545225735419</v>
      </c>
      <c r="K2794" s="99">
        <f t="shared" si="110"/>
        <v>0.10428394525719674</v>
      </c>
      <c r="L2794" s="99">
        <f t="shared" si="110"/>
        <v>5.8220921818467893E-2</v>
      </c>
      <c r="M2794" s="99">
        <f t="shared" si="110"/>
        <v>3.1679030989460448E-2</v>
      </c>
      <c r="N2794" s="99">
        <f t="shared" si="109"/>
        <v>5.7022255781028633E-3</v>
      </c>
      <c r="O2794" s="99">
        <f t="shared" si="109"/>
        <v>1.9692370615069978E-3</v>
      </c>
      <c r="P2794" s="99">
        <f t="shared" si="109"/>
        <v>7.9111958470976689E-4</v>
      </c>
      <c r="Q2794" s="99">
        <f t="shared" si="109"/>
        <v>3.4418839075035383E-4</v>
      </c>
      <c r="R2794" s="99">
        <f t="shared" si="109"/>
        <v>1.3476431020921801E-4</v>
      </c>
      <c r="S2794" s="101"/>
      <c r="T2794" s="99">
        <v>7.1500000000000003E-5</v>
      </c>
      <c r="U2794" s="99">
        <v>3.36769230769231E-5</v>
      </c>
      <c r="V2794" s="99">
        <v>2.57653846153846E-5</v>
      </c>
      <c r="W2794" s="99">
        <v>1.43846153846154E-5</v>
      </c>
      <c r="X2794" s="99">
        <v>7.8269230769230794E-6</v>
      </c>
      <c r="Y2794" s="99">
        <v>1.4088461538461499E-6</v>
      </c>
      <c r="Z2794" s="99">
        <v>4.8653846153846095E-7</v>
      </c>
      <c r="AA2794" s="99">
        <v>1.9546153846153801E-7</v>
      </c>
      <c r="AB2794" s="99">
        <v>8.5038461538461506E-8</v>
      </c>
      <c r="AC2794" s="99">
        <v>3.3296153846153801E-8</v>
      </c>
    </row>
    <row r="2795" spans="1:29" s="98" customFormat="1" x14ac:dyDescent="0.25">
      <c r="A2795" s="98" t="s">
        <v>95</v>
      </c>
      <c r="B2795" s="98" t="s">
        <v>236</v>
      </c>
      <c r="C2795" s="98" t="s">
        <v>303</v>
      </c>
      <c r="D2795" s="98">
        <v>2019</v>
      </c>
      <c r="E2795" s="98">
        <v>2019</v>
      </c>
      <c r="F2795" s="98" t="s">
        <v>279</v>
      </c>
      <c r="G2795" s="98" t="s">
        <v>273</v>
      </c>
      <c r="H2795" s="98" t="s">
        <v>274</v>
      </c>
      <c r="I2795" s="99">
        <f t="shared" si="110"/>
        <v>0</v>
      </c>
      <c r="J2795" s="99">
        <f t="shared" si="110"/>
        <v>0</v>
      </c>
      <c r="K2795" s="99">
        <f t="shared" si="110"/>
        <v>0</v>
      </c>
      <c r="L2795" s="99">
        <f t="shared" si="110"/>
        <v>0</v>
      </c>
      <c r="M2795" s="99">
        <f t="shared" si="110"/>
        <v>0</v>
      </c>
      <c r="N2795" s="99">
        <f t="shared" si="109"/>
        <v>0</v>
      </c>
      <c r="O2795" s="99">
        <f t="shared" si="109"/>
        <v>0</v>
      </c>
      <c r="P2795" s="99">
        <f t="shared" si="109"/>
        <v>0</v>
      </c>
      <c r="Q2795" s="99">
        <f t="shared" si="109"/>
        <v>0</v>
      </c>
      <c r="R2795" s="99">
        <f t="shared" si="109"/>
        <v>0</v>
      </c>
      <c r="S2795" s="101"/>
      <c r="T2795" s="99">
        <v>0</v>
      </c>
      <c r="U2795" s="99">
        <v>0</v>
      </c>
      <c r="V2795" s="99">
        <v>0</v>
      </c>
      <c r="W2795" s="99">
        <v>0</v>
      </c>
      <c r="X2795" s="99">
        <v>0</v>
      </c>
      <c r="Y2795" s="99">
        <v>0</v>
      </c>
      <c r="Z2795" s="99">
        <v>0</v>
      </c>
      <c r="AA2795" s="99">
        <v>0</v>
      </c>
      <c r="AB2795" s="99">
        <v>0</v>
      </c>
      <c r="AC2795" s="99">
        <v>0</v>
      </c>
    </row>
    <row r="2796" spans="1:29" s="98" customFormat="1" x14ac:dyDescent="0.25">
      <c r="A2796" s="98" t="s">
        <v>95</v>
      </c>
      <c r="B2796" s="98" t="s">
        <v>236</v>
      </c>
      <c r="C2796" s="98" t="s">
        <v>303</v>
      </c>
      <c r="D2796" s="98">
        <v>2019</v>
      </c>
      <c r="E2796" s="98">
        <v>2019</v>
      </c>
      <c r="F2796" s="98" t="s">
        <v>279</v>
      </c>
      <c r="G2796" s="98" t="s">
        <v>273</v>
      </c>
      <c r="H2796" s="98" t="s">
        <v>275</v>
      </c>
      <c r="I2796" s="99">
        <f t="shared" si="110"/>
        <v>4.9378813905930474E-3</v>
      </c>
      <c r="J2796" s="99">
        <f t="shared" si="110"/>
        <v>0</v>
      </c>
      <c r="K2796" s="99">
        <f t="shared" si="110"/>
        <v>0</v>
      </c>
      <c r="L2796" s="99">
        <f t="shared" si="110"/>
        <v>0</v>
      </c>
      <c r="M2796" s="99">
        <f t="shared" si="110"/>
        <v>0</v>
      </c>
      <c r="N2796" s="99">
        <f t="shared" si="109"/>
        <v>0</v>
      </c>
      <c r="O2796" s="99">
        <f t="shared" si="109"/>
        <v>0</v>
      </c>
      <c r="P2796" s="99">
        <f t="shared" si="109"/>
        <v>0</v>
      </c>
      <c r="Q2796" s="99">
        <f t="shared" si="109"/>
        <v>0</v>
      </c>
      <c r="R2796" s="99">
        <f t="shared" si="109"/>
        <v>0</v>
      </c>
      <c r="S2796" s="101"/>
      <c r="T2796" s="99">
        <v>1.22E-6</v>
      </c>
      <c r="U2796" s="99">
        <v>0</v>
      </c>
      <c r="V2796" s="99">
        <v>0</v>
      </c>
      <c r="W2796" s="99">
        <v>0</v>
      </c>
      <c r="X2796" s="99">
        <v>0</v>
      </c>
      <c r="Y2796" s="99">
        <v>0</v>
      </c>
      <c r="Z2796" s="99">
        <v>0</v>
      </c>
      <c r="AA2796" s="99">
        <v>0</v>
      </c>
      <c r="AB2796" s="99">
        <v>0</v>
      </c>
      <c r="AC2796" s="99">
        <v>0</v>
      </c>
    </row>
    <row r="2797" spans="1:29" s="98" customFormat="1" x14ac:dyDescent="0.25">
      <c r="A2797" s="98" t="s">
        <v>95</v>
      </c>
      <c r="B2797" s="98" t="s">
        <v>236</v>
      </c>
      <c r="C2797" s="98" t="s">
        <v>303</v>
      </c>
      <c r="D2797" s="98">
        <v>2019</v>
      </c>
      <c r="E2797" s="98">
        <v>2019</v>
      </c>
      <c r="F2797" s="98" t="s">
        <v>279</v>
      </c>
      <c r="G2797" s="98" t="s">
        <v>273</v>
      </c>
      <c r="H2797" s="98" t="s">
        <v>276</v>
      </c>
      <c r="I2797" s="99">
        <f t="shared" si="110"/>
        <v>1.6189775051124746</v>
      </c>
      <c r="J2797" s="99">
        <f t="shared" si="110"/>
        <v>0.74068220858895706</v>
      </c>
      <c r="K2797" s="99">
        <f t="shared" si="110"/>
        <v>0.46545603271983643</v>
      </c>
      <c r="L2797" s="99">
        <f t="shared" si="110"/>
        <v>0.30639149284253575</v>
      </c>
      <c r="M2797" s="99">
        <f t="shared" si="110"/>
        <v>0.14935067484662579</v>
      </c>
      <c r="N2797" s="99">
        <f t="shared" si="109"/>
        <v>9.5519672801635987E-3</v>
      </c>
      <c r="O2797" s="99">
        <f t="shared" si="109"/>
        <v>3.7398380368098161E-3</v>
      </c>
      <c r="P2797" s="99">
        <f t="shared" si="109"/>
        <v>8.7424785276073625E-4</v>
      </c>
      <c r="Q2797" s="99">
        <f t="shared" si="109"/>
        <v>2.7077398773006135E-4</v>
      </c>
      <c r="R2797" s="99">
        <f t="shared" si="109"/>
        <v>8.7020040899795503E-5</v>
      </c>
      <c r="S2797" s="101"/>
      <c r="T2797" s="99">
        <v>4.0000000000000002E-4</v>
      </c>
      <c r="U2797" s="99">
        <v>1.83E-4</v>
      </c>
      <c r="V2797" s="99">
        <v>1.15E-4</v>
      </c>
      <c r="W2797" s="99">
        <v>7.5699999999999997E-5</v>
      </c>
      <c r="X2797" s="99">
        <v>3.6900000000000002E-5</v>
      </c>
      <c r="Y2797" s="99">
        <v>2.3599999999999999E-6</v>
      </c>
      <c r="Z2797" s="99">
        <v>9.2399999999999996E-7</v>
      </c>
      <c r="AA2797" s="99">
        <v>2.16E-7</v>
      </c>
      <c r="AB2797" s="99">
        <v>6.6899999999999997E-8</v>
      </c>
      <c r="AC2797" s="99">
        <v>2.1500000000000001E-8</v>
      </c>
    </row>
    <row r="2798" spans="1:29" s="98" customFormat="1" x14ac:dyDescent="0.25">
      <c r="A2798" s="98" t="s">
        <v>95</v>
      </c>
      <c r="B2798" s="98" t="s">
        <v>236</v>
      </c>
      <c r="C2798" s="98" t="s">
        <v>303</v>
      </c>
      <c r="D2798" s="98">
        <v>2019</v>
      </c>
      <c r="E2798" s="98">
        <v>2019</v>
      </c>
      <c r="F2798" s="98" t="s">
        <v>279</v>
      </c>
      <c r="G2798" s="98" t="s">
        <v>277</v>
      </c>
      <c r="H2798" s="98" t="s">
        <v>274</v>
      </c>
      <c r="I2798" s="99">
        <f t="shared" si="110"/>
        <v>0.16675468302658486</v>
      </c>
      <c r="J2798" s="99">
        <f t="shared" si="110"/>
        <v>6.2735378323108396E-2</v>
      </c>
      <c r="K2798" s="99">
        <f t="shared" si="110"/>
        <v>3.0355828220858895E-2</v>
      </c>
      <c r="L2798" s="99">
        <f t="shared" si="110"/>
        <v>2.3960867075664624E-2</v>
      </c>
      <c r="M2798" s="99">
        <f t="shared" si="110"/>
        <v>1.0361456032719837E-2</v>
      </c>
      <c r="N2798" s="99">
        <f t="shared" si="109"/>
        <v>2.7036924335378326E-4</v>
      </c>
      <c r="O2798" s="99">
        <f t="shared" si="109"/>
        <v>1.7849226993865027E-4</v>
      </c>
      <c r="P2798" s="99">
        <f t="shared" si="109"/>
        <v>3.399852760736197E-5</v>
      </c>
      <c r="Q2798" s="99">
        <f t="shared" si="109"/>
        <v>9.8757627811860939E-6</v>
      </c>
      <c r="R2798" s="99">
        <f t="shared" si="109"/>
        <v>2.9424916155419223E-6</v>
      </c>
      <c r="S2798" s="101"/>
      <c r="T2798" s="99">
        <v>4.1199999999999999E-5</v>
      </c>
      <c r="U2798" s="99">
        <v>1.5500000000000001E-5</v>
      </c>
      <c r="V2798" s="99">
        <v>7.5000000000000002E-6</v>
      </c>
      <c r="W2798" s="99">
        <v>5.9200000000000001E-6</v>
      </c>
      <c r="X2798" s="99">
        <v>2.5600000000000001E-6</v>
      </c>
      <c r="Y2798" s="99">
        <v>6.6800000000000003E-8</v>
      </c>
      <c r="Z2798" s="99">
        <v>4.4099999999999998E-8</v>
      </c>
      <c r="AA2798" s="99">
        <v>8.4000000000000008E-9</v>
      </c>
      <c r="AB2798" s="99">
        <v>2.4399999999999998E-9</v>
      </c>
      <c r="AC2798" s="99">
        <v>7.2699999999999997E-10</v>
      </c>
    </row>
    <row r="2799" spans="1:29" s="98" customFormat="1" x14ac:dyDescent="0.25">
      <c r="A2799" s="98" t="s">
        <v>95</v>
      </c>
      <c r="B2799" s="98" t="s">
        <v>236</v>
      </c>
      <c r="C2799" s="98" t="s">
        <v>303</v>
      </c>
      <c r="D2799" s="98">
        <v>2019</v>
      </c>
      <c r="E2799" s="98">
        <v>2019</v>
      </c>
      <c r="F2799" s="98" t="s">
        <v>279</v>
      </c>
      <c r="G2799" s="98" t="s">
        <v>277</v>
      </c>
      <c r="H2799" s="98" t="s">
        <v>275</v>
      </c>
      <c r="I2799" s="99">
        <f t="shared" si="110"/>
        <v>0.26996449897750507</v>
      </c>
      <c r="J2799" s="99">
        <f t="shared" si="110"/>
        <v>0.10037660531697341</v>
      </c>
      <c r="K2799" s="99">
        <f t="shared" si="110"/>
        <v>5.9497423312883435E-2</v>
      </c>
      <c r="L2799" s="99">
        <f t="shared" si="110"/>
        <v>3.8774511247443764E-2</v>
      </c>
      <c r="M2799" s="99">
        <f t="shared" si="110"/>
        <v>1.7201635991820043E-2</v>
      </c>
      <c r="N2799" s="99">
        <f t="shared" si="109"/>
        <v>8.5401063394683024E-4</v>
      </c>
      <c r="O2799" s="99">
        <f t="shared" si="109"/>
        <v>3.2703345603271979E-4</v>
      </c>
      <c r="P2799" s="99">
        <f t="shared" si="109"/>
        <v>6.880654396728016E-5</v>
      </c>
      <c r="Q2799" s="99">
        <f t="shared" si="109"/>
        <v>2.1694298568507157E-5</v>
      </c>
      <c r="R2799" s="99">
        <f t="shared" si="109"/>
        <v>7.0425521472392634E-6</v>
      </c>
      <c r="S2799" s="101"/>
      <c r="T2799" s="99">
        <v>6.6699999999999995E-5</v>
      </c>
      <c r="U2799" s="99">
        <v>2.48E-5</v>
      </c>
      <c r="V2799" s="99">
        <v>1.47E-5</v>
      </c>
      <c r="W2799" s="99">
        <v>9.5799999999999998E-6</v>
      </c>
      <c r="X2799" s="99">
        <v>4.25E-6</v>
      </c>
      <c r="Y2799" s="99">
        <v>2.11E-7</v>
      </c>
      <c r="Z2799" s="99">
        <v>8.0799999999999996E-8</v>
      </c>
      <c r="AA2799" s="99">
        <v>1.7E-8</v>
      </c>
      <c r="AB2799" s="99">
        <v>5.3599999999999997E-9</v>
      </c>
      <c r="AC2799" s="99">
        <v>1.74E-9</v>
      </c>
    </row>
    <row r="2800" spans="1:29" s="98" customFormat="1" x14ac:dyDescent="0.25">
      <c r="A2800" s="98" t="s">
        <v>95</v>
      </c>
      <c r="B2800" s="98" t="s">
        <v>236</v>
      </c>
      <c r="C2800" s="98" t="s">
        <v>303</v>
      </c>
      <c r="D2800" s="98">
        <v>2019</v>
      </c>
      <c r="E2800" s="98">
        <v>2019</v>
      </c>
      <c r="F2800" s="98" t="s">
        <v>279</v>
      </c>
      <c r="G2800" s="98" t="s">
        <v>277</v>
      </c>
      <c r="H2800" s="98" t="s">
        <v>276</v>
      </c>
      <c r="I2800" s="99">
        <f t="shared" si="110"/>
        <v>0.68401799591002044</v>
      </c>
      <c r="J2800" s="99">
        <f t="shared" si="110"/>
        <v>0.32177177914110427</v>
      </c>
      <c r="K2800" s="99">
        <f t="shared" si="110"/>
        <v>0.24608458077709611</v>
      </c>
      <c r="L2800" s="99">
        <f t="shared" si="110"/>
        <v>0.13356564417177916</v>
      </c>
      <c r="M2800" s="99">
        <f t="shared" si="110"/>
        <v>6.4759100204498973E-2</v>
      </c>
      <c r="N2800" s="99">
        <f t="shared" si="109"/>
        <v>6.1521145194274032E-3</v>
      </c>
      <c r="O2800" s="99">
        <f t="shared" si="109"/>
        <v>1.5380286298568508E-3</v>
      </c>
      <c r="P2800" s="99">
        <f t="shared" si="109"/>
        <v>3.3877104294478529E-4</v>
      </c>
      <c r="Q2800" s="99">
        <f t="shared" si="109"/>
        <v>1.0928098159509203E-4</v>
      </c>
      <c r="R2800" s="99">
        <f t="shared" si="109"/>
        <v>3.58198773006135E-5</v>
      </c>
      <c r="S2800" s="101"/>
      <c r="T2800" s="99">
        <v>1.6899999999999999E-4</v>
      </c>
      <c r="U2800" s="99">
        <v>7.9499999999999994E-5</v>
      </c>
      <c r="V2800" s="99">
        <v>6.0800000000000001E-5</v>
      </c>
      <c r="W2800" s="99">
        <v>3.3000000000000003E-5</v>
      </c>
      <c r="X2800" s="99">
        <v>1.5999999999999999E-5</v>
      </c>
      <c r="Y2800" s="99">
        <v>1.5200000000000001E-6</v>
      </c>
      <c r="Z2800" s="99">
        <v>3.8000000000000001E-7</v>
      </c>
      <c r="AA2800" s="99">
        <v>8.3700000000000002E-8</v>
      </c>
      <c r="AB2800" s="99">
        <v>2.7E-8</v>
      </c>
      <c r="AC2800" s="99">
        <v>8.8499999999999998E-9</v>
      </c>
    </row>
    <row r="2801" spans="1:29" s="98" customFormat="1" x14ac:dyDescent="0.25">
      <c r="A2801" s="98" t="s">
        <v>95</v>
      </c>
      <c r="B2801" s="98" t="s">
        <v>236</v>
      </c>
      <c r="C2801" s="98" t="s">
        <v>303</v>
      </c>
      <c r="D2801" s="98">
        <v>2019</v>
      </c>
      <c r="E2801" s="98">
        <v>2019</v>
      </c>
      <c r="F2801" s="98" t="s">
        <v>279</v>
      </c>
      <c r="G2801" s="98" t="s">
        <v>278</v>
      </c>
      <c r="H2801" s="98" t="s">
        <v>274</v>
      </c>
      <c r="I2801" s="99">
        <f t="shared" si="110"/>
        <v>7.0550058203555019E-2</v>
      </c>
      <c r="J2801" s="99">
        <f t="shared" si="110"/>
        <v>2.6541890829007403E-2</v>
      </c>
      <c r="K2801" s="99">
        <f t="shared" si="110"/>
        <v>1.2842850401132597E-2</v>
      </c>
      <c r="L2801" s="99">
        <f t="shared" si="110"/>
        <v>1.0137289916627322E-2</v>
      </c>
      <c r="M2801" s="99">
        <f t="shared" si="110"/>
        <v>4.383692936919919E-3</v>
      </c>
      <c r="N2801" s="99">
        <f t="shared" si="109"/>
        <v>1.143869875727546E-4</v>
      </c>
      <c r="O2801" s="99">
        <f t="shared" si="109"/>
        <v>7.5515960358659714E-5</v>
      </c>
      <c r="P2801" s="99">
        <f t="shared" si="109"/>
        <v>1.4383992449268509E-5</v>
      </c>
      <c r="Q2801" s="99">
        <f t="shared" si="109"/>
        <v>4.1782073305017995E-6</v>
      </c>
      <c r="R2801" s="99">
        <f t="shared" si="109"/>
        <v>1.2449002988831207E-6</v>
      </c>
      <c r="S2801" s="101"/>
      <c r="T2801" s="99">
        <v>1.7430769230769201E-5</v>
      </c>
      <c r="U2801" s="99">
        <v>6.5576923076923097E-6</v>
      </c>
      <c r="V2801" s="99">
        <v>3.1730769230769199E-6</v>
      </c>
      <c r="W2801" s="99">
        <v>2.5046153846153801E-6</v>
      </c>
      <c r="X2801" s="99">
        <v>1.08307692307692E-6</v>
      </c>
      <c r="Y2801" s="99">
        <v>2.8261538461538499E-8</v>
      </c>
      <c r="Z2801" s="99">
        <v>1.86576923076923E-8</v>
      </c>
      <c r="AA2801" s="99">
        <v>3.5538461538461501E-9</v>
      </c>
      <c r="AB2801" s="99">
        <v>1.03230769230769E-9</v>
      </c>
      <c r="AC2801" s="99">
        <v>3.0757692307692299E-10</v>
      </c>
    </row>
    <row r="2802" spans="1:29" s="98" customFormat="1" x14ac:dyDescent="0.25">
      <c r="A2802" s="98" t="s">
        <v>95</v>
      </c>
      <c r="B2802" s="98" t="s">
        <v>236</v>
      </c>
      <c r="C2802" s="98" t="s">
        <v>303</v>
      </c>
      <c r="D2802" s="98">
        <v>2019</v>
      </c>
      <c r="E2802" s="98">
        <v>2019</v>
      </c>
      <c r="F2802" s="98" t="s">
        <v>279</v>
      </c>
      <c r="G2802" s="98" t="s">
        <v>278</v>
      </c>
      <c r="H2802" s="98" t="s">
        <v>275</v>
      </c>
      <c r="I2802" s="99">
        <f t="shared" si="110"/>
        <v>0.11421574956740614</v>
      </c>
      <c r="J2802" s="99">
        <f t="shared" si="110"/>
        <v>4.2467025326411861E-2</v>
      </c>
      <c r="K2802" s="99">
        <f t="shared" si="110"/>
        <v>2.5171986786219919E-2</v>
      </c>
      <c r="L2802" s="99">
        <f t="shared" si="110"/>
        <v>1.6404600912380045E-2</v>
      </c>
      <c r="M2802" s="99">
        <f t="shared" si="110"/>
        <v>7.2776152273084658E-3</v>
      </c>
      <c r="N2802" s="99">
        <f t="shared" si="109"/>
        <v>3.6131219128519756E-4</v>
      </c>
      <c r="O2802" s="99">
        <f t="shared" si="109"/>
        <v>1.3836030832153537E-4</v>
      </c>
      <c r="P2802" s="99">
        <f t="shared" si="109"/>
        <v>2.9110460909233906E-5</v>
      </c>
      <c r="Q2802" s="99">
        <f t="shared" si="109"/>
        <v>9.1783570866761132E-6</v>
      </c>
      <c r="R2802" s="99">
        <f t="shared" si="109"/>
        <v>2.9795412930627645E-6</v>
      </c>
      <c r="S2802" s="101"/>
      <c r="T2802" s="99">
        <v>2.82192307692308E-5</v>
      </c>
      <c r="U2802" s="99">
        <v>1.0492307692307701E-5</v>
      </c>
      <c r="V2802" s="99">
        <v>6.2192307692307697E-6</v>
      </c>
      <c r="W2802" s="99">
        <v>4.0530769230769204E-6</v>
      </c>
      <c r="X2802" s="99">
        <v>1.7980769230769199E-6</v>
      </c>
      <c r="Y2802" s="99">
        <v>8.9269230769230805E-8</v>
      </c>
      <c r="Z2802" s="99">
        <v>3.4184615384615398E-8</v>
      </c>
      <c r="AA2802" s="99">
        <v>7.1923076923076898E-9</v>
      </c>
      <c r="AB2802" s="99">
        <v>2.2676923076923098E-9</v>
      </c>
      <c r="AC2802" s="99">
        <v>7.3615384615384597E-10</v>
      </c>
    </row>
    <row r="2803" spans="1:29" s="98" customFormat="1" x14ac:dyDescent="0.25">
      <c r="A2803" s="98" t="s">
        <v>95</v>
      </c>
      <c r="B2803" s="98" t="s">
        <v>236</v>
      </c>
      <c r="C2803" s="98" t="s">
        <v>303</v>
      </c>
      <c r="D2803" s="98">
        <v>2019</v>
      </c>
      <c r="E2803" s="98">
        <v>2019</v>
      </c>
      <c r="F2803" s="98" t="s">
        <v>279</v>
      </c>
      <c r="G2803" s="98" t="s">
        <v>278</v>
      </c>
      <c r="H2803" s="98" t="s">
        <v>276</v>
      </c>
      <c r="I2803" s="99">
        <f t="shared" si="110"/>
        <v>0.28939222903885481</v>
      </c>
      <c r="J2803" s="99">
        <f t="shared" si="110"/>
        <v>0.13613421425200573</v>
      </c>
      <c r="K2803" s="99">
        <f t="shared" si="110"/>
        <v>0.10411270725184826</v>
      </c>
      <c r="L2803" s="99">
        <f t="shared" si="110"/>
        <v>5.6508541764983641E-2</v>
      </c>
      <c r="M2803" s="99">
        <f t="shared" si="110"/>
        <v>2.7398080855749574E-2</v>
      </c>
      <c r="N2803" s="99">
        <f t="shared" si="109"/>
        <v>2.602817681296209E-3</v>
      </c>
      <c r="O2803" s="99">
        <f t="shared" si="109"/>
        <v>6.5070442032405323E-4</v>
      </c>
      <c r="P2803" s="99">
        <f t="shared" si="109"/>
        <v>1.4332621047664007E-4</v>
      </c>
      <c r="Q2803" s="99">
        <f t="shared" si="109"/>
        <v>4.6234261444077303E-5</v>
      </c>
      <c r="R2803" s="99">
        <f t="shared" si="109"/>
        <v>1.5154563473336483E-5</v>
      </c>
      <c r="S2803" s="101"/>
      <c r="T2803" s="99">
        <v>7.1500000000000003E-5</v>
      </c>
      <c r="U2803" s="99">
        <v>3.36346153846154E-5</v>
      </c>
      <c r="V2803" s="99">
        <v>2.5723076923076901E-5</v>
      </c>
      <c r="W2803" s="99">
        <v>1.3961538461538499E-5</v>
      </c>
      <c r="X2803" s="99">
        <v>6.7692307692307704E-6</v>
      </c>
      <c r="Y2803" s="99">
        <v>6.4307692307692305E-7</v>
      </c>
      <c r="Z2803" s="99">
        <v>1.60769230769231E-7</v>
      </c>
      <c r="AA2803" s="99">
        <v>3.5411538461538497E-8</v>
      </c>
      <c r="AB2803" s="99">
        <v>1.14230769230769E-8</v>
      </c>
      <c r="AC2803" s="99">
        <v>3.7442307692307699E-9</v>
      </c>
    </row>
    <row r="2804" spans="1:29" s="98" customFormat="1" x14ac:dyDescent="0.25">
      <c r="A2804" s="98" t="s">
        <v>95</v>
      </c>
      <c r="B2804" s="98" t="s">
        <v>236</v>
      </c>
      <c r="C2804" s="98" t="s">
        <v>303</v>
      </c>
      <c r="D2804" s="98">
        <v>2019</v>
      </c>
      <c r="E2804" s="98">
        <v>2019</v>
      </c>
      <c r="F2804" s="98" t="s">
        <v>280</v>
      </c>
      <c r="G2804" s="98" t="s">
        <v>273</v>
      </c>
      <c r="H2804" s="98" t="s">
        <v>274</v>
      </c>
      <c r="I2804" s="99">
        <f t="shared" si="110"/>
        <v>0</v>
      </c>
      <c r="J2804" s="99">
        <f t="shared" si="110"/>
        <v>0</v>
      </c>
      <c r="K2804" s="99">
        <f t="shared" si="110"/>
        <v>0</v>
      </c>
      <c r="L2804" s="99">
        <f t="shared" si="110"/>
        <v>0</v>
      </c>
      <c r="M2804" s="99">
        <f t="shared" si="110"/>
        <v>0</v>
      </c>
      <c r="N2804" s="99">
        <f t="shared" si="109"/>
        <v>0</v>
      </c>
      <c r="O2804" s="99">
        <f t="shared" si="109"/>
        <v>0</v>
      </c>
      <c r="P2804" s="99">
        <f t="shared" si="109"/>
        <v>0</v>
      </c>
      <c r="Q2804" s="99">
        <f t="shared" si="109"/>
        <v>0</v>
      </c>
      <c r="R2804" s="99">
        <f t="shared" si="109"/>
        <v>0</v>
      </c>
      <c r="S2804" s="101"/>
      <c r="T2804" s="99">
        <v>0</v>
      </c>
      <c r="U2804" s="99">
        <v>0</v>
      </c>
      <c r="V2804" s="99">
        <v>0</v>
      </c>
      <c r="W2804" s="99">
        <v>0</v>
      </c>
      <c r="X2804" s="99">
        <v>0</v>
      </c>
      <c r="Y2804" s="99">
        <v>0</v>
      </c>
      <c r="Z2804" s="99">
        <v>0</v>
      </c>
      <c r="AA2804" s="99">
        <v>0</v>
      </c>
      <c r="AB2804" s="99">
        <v>0</v>
      </c>
      <c r="AC2804" s="99">
        <v>0</v>
      </c>
    </row>
    <row r="2805" spans="1:29" s="98" customFormat="1" x14ac:dyDescent="0.25">
      <c r="A2805" s="98" t="s">
        <v>95</v>
      </c>
      <c r="B2805" s="98" t="s">
        <v>236</v>
      </c>
      <c r="C2805" s="98" t="s">
        <v>303</v>
      </c>
      <c r="D2805" s="98">
        <v>2019</v>
      </c>
      <c r="E2805" s="98">
        <v>2019</v>
      </c>
      <c r="F2805" s="98" t="s">
        <v>280</v>
      </c>
      <c r="G2805" s="98" t="s">
        <v>273</v>
      </c>
      <c r="H2805" s="98" t="s">
        <v>275</v>
      </c>
      <c r="I2805" s="99">
        <f t="shared" si="110"/>
        <v>2.0115795501022496E-11</v>
      </c>
      <c r="J2805" s="99">
        <f t="shared" si="110"/>
        <v>9.6733905930470337E-6</v>
      </c>
      <c r="K2805" s="99">
        <f t="shared" si="110"/>
        <v>1.2587550102249491E-4</v>
      </c>
      <c r="L2805" s="99">
        <f t="shared" si="110"/>
        <v>4.2498159509202454E-4</v>
      </c>
      <c r="M2805" s="99">
        <f t="shared" si="110"/>
        <v>1.1373316973415132E-3</v>
      </c>
      <c r="N2805" s="99">
        <f t="shared" si="109"/>
        <v>1.7404008179959101E-4</v>
      </c>
      <c r="O2805" s="99">
        <f t="shared" si="109"/>
        <v>8.7829529652351738E-5</v>
      </c>
      <c r="P2805" s="99">
        <f t="shared" si="109"/>
        <v>3.1489112474437624E-5</v>
      </c>
      <c r="Q2805" s="99">
        <f t="shared" si="109"/>
        <v>1.7727803680981596E-5</v>
      </c>
      <c r="R2805" s="99">
        <f t="shared" si="109"/>
        <v>9.7543394683026588E-6</v>
      </c>
      <c r="S2805" s="101"/>
      <c r="T2805" s="99">
        <v>4.9699999999999999E-15</v>
      </c>
      <c r="U2805" s="99">
        <v>2.3899999999999998E-9</v>
      </c>
      <c r="V2805" s="99">
        <v>3.1100000000000001E-8</v>
      </c>
      <c r="W2805" s="99">
        <v>1.05E-7</v>
      </c>
      <c r="X2805" s="99">
        <v>2.8099999999999999E-7</v>
      </c>
      <c r="Y2805" s="99">
        <v>4.3000000000000001E-8</v>
      </c>
      <c r="Z2805" s="99">
        <v>2.1699999999999999E-8</v>
      </c>
      <c r="AA2805" s="99">
        <v>7.7799999999999992E-9</v>
      </c>
      <c r="AB2805" s="99">
        <v>4.3800000000000002E-9</v>
      </c>
      <c r="AC2805" s="99">
        <v>2.4100000000000002E-9</v>
      </c>
    </row>
    <row r="2806" spans="1:29" s="98" customFormat="1" x14ac:dyDescent="0.25">
      <c r="A2806" s="98" t="s">
        <v>95</v>
      </c>
      <c r="B2806" s="98" t="s">
        <v>236</v>
      </c>
      <c r="C2806" s="98" t="s">
        <v>303</v>
      </c>
      <c r="D2806" s="98">
        <v>2019</v>
      </c>
      <c r="E2806" s="98">
        <v>2019</v>
      </c>
      <c r="F2806" s="98" t="s">
        <v>280</v>
      </c>
      <c r="G2806" s="98" t="s">
        <v>273</v>
      </c>
      <c r="H2806" s="98" t="s">
        <v>276</v>
      </c>
      <c r="I2806" s="99">
        <f t="shared" si="110"/>
        <v>1.1859010224948877E-6</v>
      </c>
      <c r="J2806" s="99">
        <f t="shared" si="110"/>
        <v>9.9971860940695299E-4</v>
      </c>
      <c r="K2806" s="99">
        <f t="shared" si="110"/>
        <v>8.6210552147239269E-3</v>
      </c>
      <c r="L2806" s="99">
        <f t="shared" si="110"/>
        <v>1.6918314928425358E-2</v>
      </c>
      <c r="M2806" s="99">
        <f t="shared" si="110"/>
        <v>4.5331370143149287E-2</v>
      </c>
      <c r="N2806" s="99">
        <f t="shared" si="109"/>
        <v>1.6149300613496932E-2</v>
      </c>
      <c r="O2806" s="99">
        <f t="shared" si="109"/>
        <v>9.9567116564417187E-3</v>
      </c>
      <c r="P2806" s="99">
        <f t="shared" si="109"/>
        <v>3.8450715746421267E-3</v>
      </c>
      <c r="Q2806" s="99">
        <f t="shared" si="109"/>
        <v>1.6594519427402864E-3</v>
      </c>
      <c r="R2806" s="99">
        <f t="shared" si="109"/>
        <v>6.5973333333333329E-4</v>
      </c>
      <c r="S2806" s="101"/>
      <c r="T2806" s="99">
        <v>2.9300000000000002E-10</v>
      </c>
      <c r="U2806" s="99">
        <v>2.4699999999999998E-7</v>
      </c>
      <c r="V2806" s="99">
        <v>2.1299999999999999E-6</v>
      </c>
      <c r="W2806" s="99">
        <v>4.1799999999999998E-6</v>
      </c>
      <c r="X2806" s="99">
        <v>1.1199999999999999E-5</v>
      </c>
      <c r="Y2806" s="99">
        <v>3.9899999999999999E-6</v>
      </c>
      <c r="Z2806" s="99">
        <v>2.4600000000000002E-6</v>
      </c>
      <c r="AA2806" s="99">
        <v>9.5000000000000001E-7</v>
      </c>
      <c r="AB2806" s="99">
        <v>4.0999999999999999E-7</v>
      </c>
      <c r="AC2806" s="99">
        <v>1.6299999999999999E-7</v>
      </c>
    </row>
    <row r="2807" spans="1:29" s="98" customFormat="1" x14ac:dyDescent="0.25">
      <c r="A2807" s="98" t="s">
        <v>95</v>
      </c>
      <c r="B2807" s="98" t="s">
        <v>236</v>
      </c>
      <c r="C2807" s="98" t="s">
        <v>303</v>
      </c>
      <c r="D2807" s="98">
        <v>2019</v>
      </c>
      <c r="E2807" s="98">
        <v>2019</v>
      </c>
      <c r="F2807" s="98" t="s">
        <v>280</v>
      </c>
      <c r="G2807" s="98" t="s">
        <v>277</v>
      </c>
      <c r="H2807" s="98" t="s">
        <v>274</v>
      </c>
      <c r="I2807" s="99">
        <f t="shared" si="110"/>
        <v>1.4651746421267894E-7</v>
      </c>
      <c r="J2807" s="99">
        <f t="shared" si="110"/>
        <v>1.3801783231083846E-4</v>
      </c>
      <c r="K2807" s="99">
        <f t="shared" si="110"/>
        <v>4.8164580777096112E-4</v>
      </c>
      <c r="L2807" s="99">
        <f t="shared" si="110"/>
        <v>2.6025063394683025E-3</v>
      </c>
      <c r="M2807" s="99">
        <f t="shared" si="110"/>
        <v>6.6782822085889575E-3</v>
      </c>
      <c r="N2807" s="99">
        <f t="shared" si="109"/>
        <v>1.2304229038854807E-3</v>
      </c>
      <c r="O2807" s="99">
        <f t="shared" si="109"/>
        <v>8.4186830265848677E-4</v>
      </c>
      <c r="P2807" s="99">
        <f t="shared" si="109"/>
        <v>2.6186961145194276E-4</v>
      </c>
      <c r="Q2807" s="99">
        <f t="shared" si="109"/>
        <v>1.0159083844580776E-4</v>
      </c>
      <c r="R2807" s="99">
        <f t="shared" si="109"/>
        <v>3.7479329243353784E-5</v>
      </c>
      <c r="S2807" s="101"/>
      <c r="T2807" s="99">
        <v>3.6200000000000002E-11</v>
      </c>
      <c r="U2807" s="99">
        <v>3.4100000000000001E-8</v>
      </c>
      <c r="V2807" s="99">
        <v>1.1899999999999999E-7</v>
      </c>
      <c r="W2807" s="99">
        <v>6.4300000000000003E-7</v>
      </c>
      <c r="X2807" s="99">
        <v>1.6500000000000001E-6</v>
      </c>
      <c r="Y2807" s="99">
        <v>3.0400000000000002E-7</v>
      </c>
      <c r="Z2807" s="99">
        <v>2.0800000000000001E-7</v>
      </c>
      <c r="AA2807" s="99">
        <v>6.4700000000000004E-8</v>
      </c>
      <c r="AB2807" s="99">
        <v>2.51E-8</v>
      </c>
      <c r="AC2807" s="99">
        <v>9.2599999999999999E-9</v>
      </c>
    </row>
    <row r="2808" spans="1:29" s="98" customFormat="1" x14ac:dyDescent="0.25">
      <c r="A2808" s="98" t="s">
        <v>95</v>
      </c>
      <c r="B2808" s="98" t="s">
        <v>236</v>
      </c>
      <c r="C2808" s="98" t="s">
        <v>303</v>
      </c>
      <c r="D2808" s="98">
        <v>2019</v>
      </c>
      <c r="E2808" s="98">
        <v>2019</v>
      </c>
      <c r="F2808" s="98" t="s">
        <v>280</v>
      </c>
      <c r="G2808" s="98" t="s">
        <v>277</v>
      </c>
      <c r="H2808" s="98" t="s">
        <v>275</v>
      </c>
      <c r="I2808" s="99">
        <f t="shared" si="110"/>
        <v>2.1370503067484663E-7</v>
      </c>
      <c r="J2808" s="99">
        <f t="shared" si="110"/>
        <v>1.9184883435582824E-4</v>
      </c>
      <c r="K2808" s="99">
        <f t="shared" si="110"/>
        <v>1.8213496932515335E-3</v>
      </c>
      <c r="L2808" s="99">
        <f t="shared" si="110"/>
        <v>3.7034110429447855E-3</v>
      </c>
      <c r="M2808" s="99">
        <f t="shared" si="110"/>
        <v>9.1067484662576692E-3</v>
      </c>
      <c r="N2808" s="99">
        <f t="shared" si="109"/>
        <v>2.6348858895705522E-3</v>
      </c>
      <c r="O2808" s="99">
        <f t="shared" si="109"/>
        <v>1.5339811860940694E-3</v>
      </c>
      <c r="P2808" s="99">
        <f t="shared" si="109"/>
        <v>4.6140858895705523E-4</v>
      </c>
      <c r="Q2808" s="99">
        <f t="shared" si="109"/>
        <v>1.7849226993865027E-4</v>
      </c>
      <c r="R2808" s="99">
        <f t="shared" si="109"/>
        <v>6.7187566462167692E-5</v>
      </c>
      <c r="S2808" s="101"/>
      <c r="T2808" s="99">
        <v>5.2800000000000001E-11</v>
      </c>
      <c r="U2808" s="99">
        <v>4.7400000000000001E-8</v>
      </c>
      <c r="V2808" s="99">
        <v>4.4999999999999998E-7</v>
      </c>
      <c r="W2808" s="99">
        <v>9.1500000000000003E-7</v>
      </c>
      <c r="X2808" s="99">
        <v>2.2500000000000001E-6</v>
      </c>
      <c r="Y2808" s="99">
        <v>6.5099999999999999E-7</v>
      </c>
      <c r="Z2808" s="99">
        <v>3.7899999999999999E-7</v>
      </c>
      <c r="AA2808" s="99">
        <v>1.14E-7</v>
      </c>
      <c r="AB2808" s="99">
        <v>4.4099999999999998E-8</v>
      </c>
      <c r="AC2808" s="99">
        <v>1.66E-8</v>
      </c>
    </row>
    <row r="2809" spans="1:29" s="98" customFormat="1" x14ac:dyDescent="0.25">
      <c r="A2809" s="98" t="s">
        <v>95</v>
      </c>
      <c r="B2809" s="98" t="s">
        <v>236</v>
      </c>
      <c r="C2809" s="98" t="s">
        <v>303</v>
      </c>
      <c r="D2809" s="98">
        <v>2019</v>
      </c>
      <c r="E2809" s="98">
        <v>2019</v>
      </c>
      <c r="F2809" s="98" t="s">
        <v>280</v>
      </c>
      <c r="G2809" s="98" t="s">
        <v>277</v>
      </c>
      <c r="H2809" s="98" t="s">
        <v>276</v>
      </c>
      <c r="I2809" s="99">
        <f t="shared" si="110"/>
        <v>5.2616768916155421E-7</v>
      </c>
      <c r="J2809" s="99">
        <f t="shared" si="110"/>
        <v>4.8164580777096112E-4</v>
      </c>
      <c r="K2809" s="99">
        <f t="shared" si="110"/>
        <v>4.9783558282208594E-3</v>
      </c>
      <c r="L2809" s="99">
        <f t="shared" si="110"/>
        <v>7.7710920245398765E-3</v>
      </c>
      <c r="M2809" s="99">
        <f t="shared" si="110"/>
        <v>1.5339811860940696E-2</v>
      </c>
      <c r="N2809" s="99">
        <f t="shared" si="109"/>
        <v>7.366347648261759E-3</v>
      </c>
      <c r="O2809" s="99">
        <f t="shared" si="109"/>
        <v>3.0477251533742337E-3</v>
      </c>
      <c r="P2809" s="99">
        <f t="shared" si="109"/>
        <v>1.5299337423312885E-3</v>
      </c>
      <c r="Q2809" s="99">
        <f t="shared" si="109"/>
        <v>7.0425521472392634E-4</v>
      </c>
      <c r="R2809" s="99">
        <f t="shared" si="109"/>
        <v>2.8291631901840493E-4</v>
      </c>
      <c r="S2809" s="101"/>
      <c r="T2809" s="99">
        <v>1.2999999999999999E-10</v>
      </c>
      <c r="U2809" s="99">
        <v>1.1899999999999999E-7</v>
      </c>
      <c r="V2809" s="99">
        <v>1.2300000000000001E-6</v>
      </c>
      <c r="W2809" s="99">
        <v>1.9199999999999998E-6</v>
      </c>
      <c r="X2809" s="99">
        <v>3.7900000000000001E-6</v>
      </c>
      <c r="Y2809" s="99">
        <v>1.8199999999999999E-6</v>
      </c>
      <c r="Z2809" s="99">
        <v>7.5300000000000003E-7</v>
      </c>
      <c r="AA2809" s="99">
        <v>3.7800000000000002E-7</v>
      </c>
      <c r="AB2809" s="99">
        <v>1.74E-7</v>
      </c>
      <c r="AC2809" s="99">
        <v>6.9899999999999997E-8</v>
      </c>
    </row>
    <row r="2810" spans="1:29" s="98" customFormat="1" x14ac:dyDescent="0.25">
      <c r="A2810" s="98" t="s">
        <v>95</v>
      </c>
      <c r="B2810" s="98" t="s">
        <v>236</v>
      </c>
      <c r="C2810" s="98" t="s">
        <v>303</v>
      </c>
      <c r="D2810" s="98">
        <v>2019</v>
      </c>
      <c r="E2810" s="98">
        <v>2019</v>
      </c>
      <c r="F2810" s="98" t="s">
        <v>280</v>
      </c>
      <c r="G2810" s="98" t="s">
        <v>278</v>
      </c>
      <c r="H2810" s="98" t="s">
        <v>274</v>
      </c>
      <c r="I2810" s="99">
        <f t="shared" si="110"/>
        <v>6.1988157936133335E-8</v>
      </c>
      <c r="J2810" s="99">
        <f t="shared" si="110"/>
        <v>5.8392159823816358E-5</v>
      </c>
      <c r="K2810" s="99">
        <f t="shared" si="110"/>
        <v>2.0377322636463721E-4</v>
      </c>
      <c r="L2810" s="99">
        <f t="shared" si="110"/>
        <v>1.1010603743904375E-3</v>
      </c>
      <c r="M2810" s="99">
        <f t="shared" si="110"/>
        <v>2.8254270882491733E-3</v>
      </c>
      <c r="N2810" s="99">
        <f t="shared" si="109"/>
        <v>5.2056353625924343E-4</v>
      </c>
      <c r="O2810" s="99">
        <f t="shared" si="109"/>
        <v>3.5617505112474438E-4</v>
      </c>
      <c r="P2810" s="99">
        <f t="shared" si="109"/>
        <v>1.1079098946043722E-4</v>
      </c>
      <c r="Q2810" s="99">
        <f t="shared" si="109"/>
        <v>4.2980739342457257E-5</v>
      </c>
      <c r="R2810" s="99">
        <f t="shared" si="109"/>
        <v>1.5856639295265074E-5</v>
      </c>
      <c r="S2810" s="101"/>
      <c r="T2810" s="99">
        <v>1.53153846153846E-11</v>
      </c>
      <c r="U2810" s="99">
        <v>1.44269230769231E-8</v>
      </c>
      <c r="V2810" s="99">
        <v>5.0346153846153799E-8</v>
      </c>
      <c r="W2810" s="99">
        <v>2.7203846153846199E-7</v>
      </c>
      <c r="X2810" s="99">
        <v>6.9807692307692295E-7</v>
      </c>
      <c r="Y2810" s="99">
        <v>1.2861538461538501E-7</v>
      </c>
      <c r="Z2810" s="99">
        <v>8.7999999999999994E-8</v>
      </c>
      <c r="AA2810" s="99">
        <v>2.7373076923076899E-8</v>
      </c>
      <c r="AB2810" s="99">
        <v>1.06192307692308E-8</v>
      </c>
      <c r="AC2810" s="99">
        <v>3.9176923076923101E-9</v>
      </c>
    </row>
    <row r="2811" spans="1:29" s="98" customFormat="1" x14ac:dyDescent="0.25">
      <c r="A2811" s="98" t="s">
        <v>95</v>
      </c>
      <c r="B2811" s="98" t="s">
        <v>236</v>
      </c>
      <c r="C2811" s="98" t="s">
        <v>303</v>
      </c>
      <c r="D2811" s="98">
        <v>2019</v>
      </c>
      <c r="E2811" s="98">
        <v>2019</v>
      </c>
      <c r="F2811" s="98" t="s">
        <v>280</v>
      </c>
      <c r="G2811" s="98" t="s">
        <v>278</v>
      </c>
      <c r="H2811" s="98" t="s">
        <v>275</v>
      </c>
      <c r="I2811" s="99">
        <f t="shared" si="110"/>
        <v>9.0413666823973413E-8</v>
      </c>
      <c r="J2811" s="99">
        <f t="shared" si="110"/>
        <v>8.1166814535158277E-5</v>
      </c>
      <c r="K2811" s="99">
        <f t="shared" si="110"/>
        <v>7.7057102406795505E-4</v>
      </c>
      <c r="L2811" s="99">
        <f t="shared" si="110"/>
        <v>1.5668277489381802E-3</v>
      </c>
      <c r="M2811" s="99">
        <f t="shared" si="110"/>
        <v>3.8528551203397834E-3</v>
      </c>
      <c r="N2811" s="99">
        <f t="shared" si="109"/>
        <v>1.1147594148183111E-3</v>
      </c>
      <c r="O2811" s="99">
        <f t="shared" si="109"/>
        <v>6.4899204027056849E-4</v>
      </c>
      <c r="P2811" s="99">
        <f t="shared" si="109"/>
        <v>1.9521132609721554E-4</v>
      </c>
      <c r="Q2811" s="99">
        <f t="shared" si="109"/>
        <v>7.5515960358659714E-5</v>
      </c>
      <c r="R2811" s="99">
        <f t="shared" si="109"/>
        <v>2.8425508887840165E-5</v>
      </c>
      <c r="S2811" s="101"/>
      <c r="T2811" s="99">
        <v>2.2338461538461499E-11</v>
      </c>
      <c r="U2811" s="99">
        <v>2.00538461538462E-8</v>
      </c>
      <c r="V2811" s="99">
        <v>1.90384615384615E-7</v>
      </c>
      <c r="W2811" s="99">
        <v>3.8711538461538503E-7</v>
      </c>
      <c r="X2811" s="99">
        <v>9.5192307692307703E-7</v>
      </c>
      <c r="Y2811" s="99">
        <v>2.7542307692307703E-7</v>
      </c>
      <c r="Z2811" s="99">
        <v>1.6034615384615399E-7</v>
      </c>
      <c r="AA2811" s="99">
        <v>4.8230769230769202E-8</v>
      </c>
      <c r="AB2811" s="99">
        <v>1.86576923076923E-8</v>
      </c>
      <c r="AC2811" s="99">
        <v>7.0230769230769196E-9</v>
      </c>
    </row>
    <row r="2812" spans="1:29" s="98" customFormat="1" x14ac:dyDescent="0.25">
      <c r="A2812" s="98" t="s">
        <v>95</v>
      </c>
      <c r="B2812" s="98" t="s">
        <v>236</v>
      </c>
      <c r="C2812" s="98" t="s">
        <v>303</v>
      </c>
      <c r="D2812" s="98">
        <v>2019</v>
      </c>
      <c r="E2812" s="98">
        <v>2019</v>
      </c>
      <c r="F2812" s="98" t="s">
        <v>280</v>
      </c>
      <c r="G2812" s="98" t="s">
        <v>278</v>
      </c>
      <c r="H2812" s="98" t="s">
        <v>276</v>
      </c>
      <c r="I2812" s="99">
        <f t="shared" si="110"/>
        <v>2.2260940695296524E-7</v>
      </c>
      <c r="J2812" s="99">
        <f t="shared" si="110"/>
        <v>2.0377322636463721E-4</v>
      </c>
      <c r="K2812" s="99">
        <f t="shared" si="110"/>
        <v>2.1062274657857464E-3</v>
      </c>
      <c r="L2812" s="99">
        <f t="shared" si="110"/>
        <v>3.2877697026899469E-3</v>
      </c>
      <c r="M2812" s="99">
        <f t="shared" si="110"/>
        <v>6.4899204027056854E-3</v>
      </c>
      <c r="N2812" s="99">
        <f t="shared" si="109"/>
        <v>3.1165316973415136E-3</v>
      </c>
      <c r="O2812" s="99">
        <f t="shared" si="109"/>
        <v>1.2894221802737136E-3</v>
      </c>
      <c r="P2812" s="99">
        <f t="shared" si="109"/>
        <v>6.4727966021708386E-4</v>
      </c>
      <c r="Q2812" s="99">
        <f t="shared" si="109"/>
        <v>2.9795412930627647E-4</v>
      </c>
      <c r="R2812" s="99">
        <f t="shared" si="109"/>
        <v>1.1969536573855583E-4</v>
      </c>
      <c r="S2812" s="101"/>
      <c r="T2812" s="99">
        <v>5.4999999999999997E-11</v>
      </c>
      <c r="U2812" s="99">
        <v>5.0346153846153799E-8</v>
      </c>
      <c r="V2812" s="99">
        <v>5.2038461538461502E-7</v>
      </c>
      <c r="W2812" s="99">
        <v>8.1230769230769202E-7</v>
      </c>
      <c r="X2812" s="99">
        <v>1.60346153846154E-6</v>
      </c>
      <c r="Y2812" s="99">
        <v>7.7000000000000004E-7</v>
      </c>
      <c r="Z2812" s="99">
        <v>3.1857692307692303E-7</v>
      </c>
      <c r="AA2812" s="99">
        <v>1.59923076923077E-7</v>
      </c>
      <c r="AB2812" s="99">
        <v>7.3615384615384595E-8</v>
      </c>
      <c r="AC2812" s="99">
        <v>2.9573076923076899E-8</v>
      </c>
    </row>
    <row r="2813" spans="1:29" s="98" customFormat="1" x14ac:dyDescent="0.25">
      <c r="A2813" s="98" t="s">
        <v>95</v>
      </c>
      <c r="B2813" s="98" t="s">
        <v>236</v>
      </c>
      <c r="C2813" s="98" t="s">
        <v>303</v>
      </c>
      <c r="D2813" s="98">
        <v>2020</v>
      </c>
      <c r="E2813" s="98">
        <v>2019</v>
      </c>
      <c r="F2813" s="98" t="s">
        <v>272</v>
      </c>
      <c r="G2813" s="98" t="s">
        <v>273</v>
      </c>
      <c r="H2813" s="98" t="s">
        <v>274</v>
      </c>
      <c r="I2813" s="99">
        <f t="shared" si="110"/>
        <v>0</v>
      </c>
      <c r="J2813" s="99">
        <f t="shared" si="110"/>
        <v>0</v>
      </c>
      <c r="K2813" s="99">
        <f t="shared" si="110"/>
        <v>0</v>
      </c>
      <c r="L2813" s="99">
        <f t="shared" si="110"/>
        <v>0</v>
      </c>
      <c r="M2813" s="99">
        <f t="shared" si="110"/>
        <v>0</v>
      </c>
      <c r="N2813" s="99">
        <f t="shared" si="109"/>
        <v>0</v>
      </c>
      <c r="O2813" s="99">
        <f t="shared" si="109"/>
        <v>0</v>
      </c>
      <c r="P2813" s="99">
        <f t="shared" si="109"/>
        <v>0</v>
      </c>
      <c r="Q2813" s="99">
        <f t="shared" si="109"/>
        <v>0</v>
      </c>
      <c r="R2813" s="99">
        <f t="shared" si="109"/>
        <v>0</v>
      </c>
      <c r="S2813" s="101"/>
      <c r="T2813" s="99">
        <v>0</v>
      </c>
      <c r="U2813" s="99">
        <v>0</v>
      </c>
      <c r="V2813" s="99">
        <v>0</v>
      </c>
      <c r="W2813" s="99">
        <v>0</v>
      </c>
      <c r="X2813" s="99">
        <v>0</v>
      </c>
      <c r="Y2813" s="99">
        <v>0</v>
      </c>
      <c r="Z2813" s="99">
        <v>0</v>
      </c>
      <c r="AA2813" s="99">
        <v>0</v>
      </c>
      <c r="AB2813" s="99">
        <v>0</v>
      </c>
      <c r="AC2813" s="99">
        <v>0</v>
      </c>
    </row>
    <row r="2814" spans="1:29" s="98" customFormat="1" x14ac:dyDescent="0.25">
      <c r="A2814" s="98" t="s">
        <v>95</v>
      </c>
      <c r="B2814" s="98" t="s">
        <v>236</v>
      </c>
      <c r="C2814" s="98" t="s">
        <v>303</v>
      </c>
      <c r="D2814" s="98">
        <v>2020</v>
      </c>
      <c r="E2814" s="98">
        <v>2019</v>
      </c>
      <c r="F2814" s="98" t="s">
        <v>272</v>
      </c>
      <c r="G2814" s="98" t="s">
        <v>273</v>
      </c>
      <c r="H2814" s="98" t="s">
        <v>275</v>
      </c>
      <c r="I2814" s="99">
        <f t="shared" si="110"/>
        <v>5.4640490797546008E-3</v>
      </c>
      <c r="J2814" s="99">
        <f t="shared" si="110"/>
        <v>6.9211288343558284E-5</v>
      </c>
      <c r="K2814" s="99">
        <f t="shared" si="110"/>
        <v>3.3472359918200413E-4</v>
      </c>
      <c r="L2814" s="99">
        <f t="shared" si="110"/>
        <v>6.4354355828220866E-4</v>
      </c>
      <c r="M2814" s="99">
        <f t="shared" si="110"/>
        <v>1.218280572597137E-3</v>
      </c>
      <c r="N2814" s="99">
        <f t="shared" si="109"/>
        <v>1.396368098159509E-4</v>
      </c>
      <c r="O2814" s="99">
        <f t="shared" si="109"/>
        <v>6.8401799591002037E-5</v>
      </c>
      <c r="P2814" s="99">
        <f t="shared" si="109"/>
        <v>2.3110903885480577E-5</v>
      </c>
      <c r="Q2814" s="99">
        <f t="shared" si="109"/>
        <v>1.3032768916155419E-5</v>
      </c>
      <c r="R2814" s="99">
        <f t="shared" si="109"/>
        <v>7.1235010224948876E-6</v>
      </c>
      <c r="S2814" s="101"/>
      <c r="T2814" s="99">
        <v>1.35E-6</v>
      </c>
      <c r="U2814" s="99">
        <v>1.7100000000000001E-8</v>
      </c>
      <c r="V2814" s="99">
        <v>8.2700000000000006E-8</v>
      </c>
      <c r="W2814" s="99">
        <v>1.5900000000000001E-7</v>
      </c>
      <c r="X2814" s="99">
        <v>3.0100000000000001E-7</v>
      </c>
      <c r="Y2814" s="99">
        <v>3.4499999999999998E-8</v>
      </c>
      <c r="Z2814" s="99">
        <v>1.6899999999999999E-8</v>
      </c>
      <c r="AA2814" s="99">
        <v>5.7100000000000003E-9</v>
      </c>
      <c r="AB2814" s="99">
        <v>3.22E-9</v>
      </c>
      <c r="AC2814" s="99">
        <v>1.7599999999999999E-9</v>
      </c>
    </row>
    <row r="2815" spans="1:29" s="98" customFormat="1" x14ac:dyDescent="0.25">
      <c r="A2815" s="98" t="s">
        <v>95</v>
      </c>
      <c r="B2815" s="98" t="s">
        <v>236</v>
      </c>
      <c r="C2815" s="98" t="s">
        <v>303</v>
      </c>
      <c r="D2815" s="98">
        <v>2020</v>
      </c>
      <c r="E2815" s="98">
        <v>2019</v>
      </c>
      <c r="F2815" s="98" t="s">
        <v>272</v>
      </c>
      <c r="G2815" s="98" t="s">
        <v>273</v>
      </c>
      <c r="H2815" s="98" t="s">
        <v>276</v>
      </c>
      <c r="I2815" s="99">
        <f t="shared" si="110"/>
        <v>1.7889701431492844</v>
      </c>
      <c r="J2815" s="99">
        <f t="shared" si="110"/>
        <v>0.82163108384458083</v>
      </c>
      <c r="K2815" s="99">
        <f t="shared" si="110"/>
        <v>0.51807280163599179</v>
      </c>
      <c r="L2815" s="99">
        <f t="shared" si="110"/>
        <v>0.35010388548057264</v>
      </c>
      <c r="M2815" s="99">
        <f t="shared" si="110"/>
        <v>0.19306306748466259</v>
      </c>
      <c r="N2815" s="99">
        <f t="shared" si="109"/>
        <v>2.2341889570552144E-2</v>
      </c>
      <c r="O2815" s="99">
        <f t="shared" si="109"/>
        <v>1.0725725971370142E-2</v>
      </c>
      <c r="P2815" s="99">
        <f t="shared" si="109"/>
        <v>3.6507942740286298E-3</v>
      </c>
      <c r="Q2815" s="99">
        <f t="shared" si="109"/>
        <v>1.5420760736196317E-3</v>
      </c>
      <c r="R2815" s="99">
        <f t="shared" si="109"/>
        <v>5.7473701431492844E-4</v>
      </c>
      <c r="S2815" s="101"/>
      <c r="T2815" s="99">
        <v>4.4200000000000001E-4</v>
      </c>
      <c r="U2815" s="99">
        <v>2.03E-4</v>
      </c>
      <c r="V2815" s="99">
        <v>1.2799999999999999E-4</v>
      </c>
      <c r="W2815" s="99">
        <v>8.6500000000000002E-5</v>
      </c>
      <c r="X2815" s="99">
        <v>4.7700000000000001E-5</v>
      </c>
      <c r="Y2815" s="99">
        <v>5.5199999999999997E-6</v>
      </c>
      <c r="Z2815" s="99">
        <v>2.65E-6</v>
      </c>
      <c r="AA2815" s="99">
        <v>9.02E-7</v>
      </c>
      <c r="AB2815" s="99">
        <v>3.8099999999999998E-7</v>
      </c>
      <c r="AC2815" s="99">
        <v>1.42E-7</v>
      </c>
    </row>
    <row r="2816" spans="1:29" s="98" customFormat="1" x14ac:dyDescent="0.25">
      <c r="A2816" s="98" t="s">
        <v>95</v>
      </c>
      <c r="B2816" s="98" t="s">
        <v>236</v>
      </c>
      <c r="C2816" s="98" t="s">
        <v>303</v>
      </c>
      <c r="D2816" s="98">
        <v>2020</v>
      </c>
      <c r="E2816" s="98">
        <v>2019</v>
      </c>
      <c r="F2816" s="98" t="s">
        <v>272</v>
      </c>
      <c r="G2816" s="98" t="s">
        <v>277</v>
      </c>
      <c r="H2816" s="98" t="s">
        <v>274</v>
      </c>
      <c r="I2816" s="99">
        <f t="shared" si="110"/>
        <v>0.18415869120654396</v>
      </c>
      <c r="J2816" s="99">
        <f t="shared" si="110"/>
        <v>6.9616032719836407E-2</v>
      </c>
      <c r="K2816" s="99">
        <f t="shared" si="110"/>
        <v>3.5374658486707566E-2</v>
      </c>
      <c r="L2816" s="99">
        <f t="shared" si="110"/>
        <v>2.889874846625767E-2</v>
      </c>
      <c r="M2816" s="99">
        <f t="shared" si="110"/>
        <v>1.7120687116564417E-2</v>
      </c>
      <c r="N2816" s="99">
        <f t="shared" si="109"/>
        <v>1.2061382413087935E-3</v>
      </c>
      <c r="O2816" s="99">
        <f t="shared" si="109"/>
        <v>8.2163108384458077E-4</v>
      </c>
      <c r="P2816" s="99">
        <f t="shared" si="109"/>
        <v>2.3556122699386502E-4</v>
      </c>
      <c r="Q2816" s="99">
        <f t="shared" si="109"/>
        <v>8.4996319018404911E-5</v>
      </c>
      <c r="R2816" s="99">
        <f t="shared" si="109"/>
        <v>3.0679623721881396E-5</v>
      </c>
      <c r="S2816" s="101"/>
      <c r="T2816" s="99">
        <v>4.5500000000000001E-5</v>
      </c>
      <c r="U2816" s="99">
        <v>1.7200000000000001E-5</v>
      </c>
      <c r="V2816" s="99">
        <v>8.7399999999999993E-6</v>
      </c>
      <c r="W2816" s="99">
        <v>7.1400000000000002E-6</v>
      </c>
      <c r="X2816" s="99">
        <v>4.2300000000000002E-6</v>
      </c>
      <c r="Y2816" s="99">
        <v>2.9799999999999999E-7</v>
      </c>
      <c r="Z2816" s="99">
        <v>2.03E-7</v>
      </c>
      <c r="AA2816" s="99">
        <v>5.8199999999999998E-8</v>
      </c>
      <c r="AB2816" s="99">
        <v>2.0999999999999999E-8</v>
      </c>
      <c r="AC2816" s="99">
        <v>7.5800000000000007E-9</v>
      </c>
    </row>
    <row r="2817" spans="1:29" s="98" customFormat="1" x14ac:dyDescent="0.25">
      <c r="A2817" s="98" t="s">
        <v>95</v>
      </c>
      <c r="B2817" s="98" t="s">
        <v>236</v>
      </c>
      <c r="C2817" s="98" t="s">
        <v>303</v>
      </c>
      <c r="D2817" s="98">
        <v>2020</v>
      </c>
      <c r="E2817" s="98">
        <v>2019</v>
      </c>
      <c r="F2817" s="98" t="s">
        <v>272</v>
      </c>
      <c r="G2817" s="98" t="s">
        <v>277</v>
      </c>
      <c r="H2817" s="98" t="s">
        <v>275</v>
      </c>
      <c r="I2817" s="99">
        <f t="shared" si="110"/>
        <v>0.29829660531697344</v>
      </c>
      <c r="J2817" s="99">
        <f t="shared" si="110"/>
        <v>0.11130470347648262</v>
      </c>
      <c r="K2817" s="99">
        <f t="shared" si="110"/>
        <v>6.7187566462167683E-2</v>
      </c>
      <c r="L2817" s="99">
        <f t="shared" si="110"/>
        <v>4.7355092024539878E-2</v>
      </c>
      <c r="M2817" s="99">
        <f t="shared" si="110"/>
        <v>2.8615427402862988E-2</v>
      </c>
      <c r="N2817" s="99">
        <f t="shared" si="109"/>
        <v>2.9424916155419223E-3</v>
      </c>
      <c r="O2817" s="99">
        <f t="shared" si="109"/>
        <v>1.4935067484662576E-3</v>
      </c>
      <c r="P2817" s="99">
        <f t="shared" si="109"/>
        <v>4.1283926380368096E-4</v>
      </c>
      <c r="Q2817" s="99">
        <f t="shared" si="109"/>
        <v>1.5461235173824131E-4</v>
      </c>
      <c r="R2817" s="99">
        <f t="shared" si="109"/>
        <v>5.6664212678936607E-5</v>
      </c>
      <c r="S2817" s="101"/>
      <c r="T2817" s="99">
        <v>7.3700000000000002E-5</v>
      </c>
      <c r="U2817" s="99">
        <v>2.7500000000000001E-5</v>
      </c>
      <c r="V2817" s="99">
        <v>1.66E-5</v>
      </c>
      <c r="W2817" s="99">
        <v>1.17E-5</v>
      </c>
      <c r="X2817" s="99">
        <v>7.0700000000000001E-6</v>
      </c>
      <c r="Y2817" s="99">
        <v>7.2699999999999999E-7</v>
      </c>
      <c r="Z2817" s="99">
        <v>3.6899999999999998E-7</v>
      </c>
      <c r="AA2817" s="99">
        <v>1.02E-7</v>
      </c>
      <c r="AB2817" s="99">
        <v>3.8199999999999998E-8</v>
      </c>
      <c r="AC2817" s="99">
        <v>1.4E-8</v>
      </c>
    </row>
    <row r="2818" spans="1:29" s="98" customFormat="1" x14ac:dyDescent="0.25">
      <c r="A2818" s="98" t="s">
        <v>95</v>
      </c>
      <c r="B2818" s="98" t="s">
        <v>236</v>
      </c>
      <c r="C2818" s="98" t="s">
        <v>303</v>
      </c>
      <c r="D2818" s="98">
        <v>2020</v>
      </c>
      <c r="E2818" s="98">
        <v>2019</v>
      </c>
      <c r="F2818" s="98" t="s">
        <v>272</v>
      </c>
      <c r="G2818" s="98" t="s">
        <v>277</v>
      </c>
      <c r="H2818" s="98" t="s">
        <v>276</v>
      </c>
      <c r="I2818" s="99">
        <f t="shared" si="110"/>
        <v>0.7568719836400819</v>
      </c>
      <c r="J2818" s="99">
        <f t="shared" si="110"/>
        <v>0.3561750511247444</v>
      </c>
      <c r="K2818" s="99">
        <f t="shared" si="110"/>
        <v>0.27239296523517381</v>
      </c>
      <c r="L2818" s="99">
        <f t="shared" si="110"/>
        <v>0.15056490797546013</v>
      </c>
      <c r="M2818" s="99">
        <f t="shared" si="110"/>
        <v>7.8925153374233128E-2</v>
      </c>
      <c r="N2818" s="99">
        <f t="shared" si="109"/>
        <v>1.2182805725971371E-2</v>
      </c>
      <c r="O2818" s="99">
        <f t="shared" si="109"/>
        <v>3.9867321063394691E-3</v>
      </c>
      <c r="P2818" s="99">
        <f t="shared" si="109"/>
        <v>1.4935067484662576E-3</v>
      </c>
      <c r="Q2818" s="99">
        <f t="shared" si="109"/>
        <v>6.3544867075664613E-4</v>
      </c>
      <c r="R2818" s="99">
        <f t="shared" si="109"/>
        <v>2.4648932515337419E-4</v>
      </c>
      <c r="S2818" s="101"/>
      <c r="T2818" s="99">
        <v>1.8699999999999999E-4</v>
      </c>
      <c r="U2818" s="99">
        <v>8.7999999999999998E-5</v>
      </c>
      <c r="V2818" s="99">
        <v>6.7299999999999996E-5</v>
      </c>
      <c r="W2818" s="99">
        <v>3.7200000000000003E-5</v>
      </c>
      <c r="X2818" s="99">
        <v>1.95E-5</v>
      </c>
      <c r="Y2818" s="99">
        <v>3.01E-6</v>
      </c>
      <c r="Z2818" s="99">
        <v>9.850000000000001E-7</v>
      </c>
      <c r="AA2818" s="99">
        <v>3.6899999999999998E-7</v>
      </c>
      <c r="AB2818" s="99">
        <v>1.5699999999999999E-7</v>
      </c>
      <c r="AC2818" s="99">
        <v>6.0899999999999996E-8</v>
      </c>
    </row>
    <row r="2819" spans="1:29" s="98" customFormat="1" x14ac:dyDescent="0.25">
      <c r="A2819" s="98" t="s">
        <v>95</v>
      </c>
      <c r="B2819" s="98" t="s">
        <v>236</v>
      </c>
      <c r="C2819" s="98" t="s">
        <v>303</v>
      </c>
      <c r="D2819" s="98">
        <v>2020</v>
      </c>
      <c r="E2819" s="98">
        <v>2019</v>
      </c>
      <c r="F2819" s="98" t="s">
        <v>272</v>
      </c>
      <c r="G2819" s="98" t="s">
        <v>278</v>
      </c>
      <c r="H2819" s="98" t="s">
        <v>274</v>
      </c>
      <c r="I2819" s="99">
        <f t="shared" si="110"/>
        <v>7.791329243353784E-2</v>
      </c>
      <c r="J2819" s="99">
        <f t="shared" si="110"/>
        <v>2.9452936919930801E-2</v>
      </c>
      <c r="K2819" s="99">
        <f t="shared" si="110"/>
        <v>1.4966201667453211E-2</v>
      </c>
      <c r="L2819" s="99">
        <f t="shared" si="110"/>
        <v>1.2226393581878242E-2</v>
      </c>
      <c r="M2819" s="99">
        <f t="shared" si="110"/>
        <v>7.2433676262387732E-3</v>
      </c>
      <c r="N2819" s="99">
        <f t="shared" si="109"/>
        <v>5.1028925593833534E-4</v>
      </c>
      <c r="O2819" s="99">
        <f t="shared" si="109"/>
        <v>3.4761315085732265E-4</v>
      </c>
      <c r="P2819" s="99">
        <f t="shared" si="109"/>
        <v>9.966051911278896E-5</v>
      </c>
      <c r="Q2819" s="99">
        <f t="shared" si="109"/>
        <v>3.5959981123171285E-5</v>
      </c>
      <c r="R2819" s="99">
        <f t="shared" si="109"/>
        <v>1.2979840805411371E-5</v>
      </c>
      <c r="S2819" s="101"/>
      <c r="T2819" s="99">
        <v>1.925E-5</v>
      </c>
      <c r="U2819" s="99">
        <v>7.2769230769230804E-6</v>
      </c>
      <c r="V2819" s="99">
        <v>3.69769230769231E-6</v>
      </c>
      <c r="W2819" s="99">
        <v>3.0207692307692299E-6</v>
      </c>
      <c r="X2819" s="99">
        <v>1.7896153846153799E-6</v>
      </c>
      <c r="Y2819" s="99">
        <v>1.2607692307692299E-7</v>
      </c>
      <c r="Z2819" s="99">
        <v>8.5884615384615398E-8</v>
      </c>
      <c r="AA2819" s="99">
        <v>2.4623076923076901E-8</v>
      </c>
      <c r="AB2819" s="99">
        <v>8.8846153846153799E-9</v>
      </c>
      <c r="AC2819" s="99">
        <v>3.20692307692308E-9</v>
      </c>
    </row>
    <row r="2820" spans="1:29" s="98" customFormat="1" x14ac:dyDescent="0.25">
      <c r="A2820" s="98" t="s">
        <v>95</v>
      </c>
      <c r="B2820" s="98" t="s">
        <v>236</v>
      </c>
      <c r="C2820" s="98" t="s">
        <v>303</v>
      </c>
      <c r="D2820" s="98">
        <v>2020</v>
      </c>
      <c r="E2820" s="98">
        <v>2019</v>
      </c>
      <c r="F2820" s="98" t="s">
        <v>272</v>
      </c>
      <c r="G2820" s="98" t="s">
        <v>278</v>
      </c>
      <c r="H2820" s="98" t="s">
        <v>275</v>
      </c>
      <c r="I2820" s="99">
        <f t="shared" si="110"/>
        <v>0.12620240994179632</v>
      </c>
      <c r="J2820" s="99">
        <f t="shared" si="110"/>
        <v>4.7090451470819632E-2</v>
      </c>
      <c r="K2820" s="99">
        <f t="shared" si="110"/>
        <v>2.8425508887840165E-2</v>
      </c>
      <c r="L2820" s="99">
        <f t="shared" si="110"/>
        <v>2.0034846625766871E-2</v>
      </c>
      <c r="M2820" s="99">
        <f t="shared" si="110"/>
        <v>1.2106526978134356E-2</v>
      </c>
      <c r="N2820" s="99">
        <f t="shared" si="109"/>
        <v>1.2449002988831207E-3</v>
      </c>
      <c r="O2820" s="99">
        <f t="shared" si="109"/>
        <v>6.3186823973572601E-4</v>
      </c>
      <c r="P2820" s="99">
        <f t="shared" si="109"/>
        <v>1.7466276545540367E-4</v>
      </c>
      <c r="Q2820" s="99">
        <f t="shared" si="109"/>
        <v>6.5412918043102248E-5</v>
      </c>
      <c r="R2820" s="99">
        <f t="shared" si="109"/>
        <v>2.3973320748780857E-5</v>
      </c>
      <c r="S2820" s="101"/>
      <c r="T2820" s="99">
        <v>3.11807692307692E-5</v>
      </c>
      <c r="U2820" s="99">
        <v>1.1634615384615399E-5</v>
      </c>
      <c r="V2820" s="99">
        <v>7.0230769230769199E-6</v>
      </c>
      <c r="W2820" s="99">
        <v>4.95E-6</v>
      </c>
      <c r="X2820" s="99">
        <v>2.9911538461538499E-6</v>
      </c>
      <c r="Y2820" s="99">
        <v>3.0757692307692299E-7</v>
      </c>
      <c r="Z2820" s="99">
        <v>1.5611538461538501E-7</v>
      </c>
      <c r="AA2820" s="99">
        <v>4.3153846153846198E-8</v>
      </c>
      <c r="AB2820" s="99">
        <v>1.61615384615385E-8</v>
      </c>
      <c r="AC2820" s="99">
        <v>5.9230769230769197E-9</v>
      </c>
    </row>
    <row r="2821" spans="1:29" s="98" customFormat="1" x14ac:dyDescent="0.25">
      <c r="A2821" s="98" t="s">
        <v>95</v>
      </c>
      <c r="B2821" s="98" t="s">
        <v>236</v>
      </c>
      <c r="C2821" s="98" t="s">
        <v>303</v>
      </c>
      <c r="D2821" s="98">
        <v>2020</v>
      </c>
      <c r="E2821" s="98">
        <v>2019</v>
      </c>
      <c r="F2821" s="98" t="s">
        <v>272</v>
      </c>
      <c r="G2821" s="98" t="s">
        <v>278</v>
      </c>
      <c r="H2821" s="98" t="s">
        <v>276</v>
      </c>
      <c r="I2821" s="99">
        <f t="shared" si="110"/>
        <v>0.32021507000157301</v>
      </c>
      <c r="J2821" s="99">
        <f t="shared" si="110"/>
        <v>0.15068944470662249</v>
      </c>
      <c r="K2821" s="99">
        <f t="shared" si="110"/>
        <v>0.11524317759949652</v>
      </c>
      <c r="L2821" s="99">
        <f t="shared" si="110"/>
        <v>6.3700537989617584E-2</v>
      </c>
      <c r="M2821" s="99">
        <f t="shared" si="110"/>
        <v>3.3391411042944789E-2</v>
      </c>
      <c r="N2821" s="99">
        <f t="shared" si="109"/>
        <v>5.1542639609878935E-3</v>
      </c>
      <c r="O2821" s="99">
        <f t="shared" si="109"/>
        <v>1.6866943526820818E-3</v>
      </c>
      <c r="P2821" s="99">
        <f t="shared" si="109"/>
        <v>6.3186823973572601E-4</v>
      </c>
      <c r="Q2821" s="99">
        <f t="shared" si="109"/>
        <v>2.6884366839704258E-4</v>
      </c>
      <c r="R2821" s="99">
        <f t="shared" si="109"/>
        <v>1.0428394525719674E-4</v>
      </c>
      <c r="S2821" s="101"/>
      <c r="T2821" s="99">
        <v>7.9115384615384603E-5</v>
      </c>
      <c r="U2821" s="99">
        <v>3.7230769230769198E-5</v>
      </c>
      <c r="V2821" s="99">
        <v>2.84730769230769E-5</v>
      </c>
      <c r="W2821" s="99">
        <v>1.5738461538461499E-5</v>
      </c>
      <c r="X2821" s="99">
        <v>8.2500000000000006E-6</v>
      </c>
      <c r="Y2821" s="99">
        <v>1.27346153846154E-6</v>
      </c>
      <c r="Z2821" s="99">
        <v>4.1673076923076898E-7</v>
      </c>
      <c r="AA2821" s="99">
        <v>1.5611538461538501E-7</v>
      </c>
      <c r="AB2821" s="99">
        <v>6.6423076923076901E-8</v>
      </c>
      <c r="AC2821" s="99">
        <v>2.5765384615384599E-8</v>
      </c>
    </row>
    <row r="2822" spans="1:29" s="98" customFormat="1" x14ac:dyDescent="0.25">
      <c r="A2822" s="98" t="s">
        <v>95</v>
      </c>
      <c r="B2822" s="98" t="s">
        <v>236</v>
      </c>
      <c r="C2822" s="98" t="s">
        <v>303</v>
      </c>
      <c r="D2822" s="98">
        <v>2020</v>
      </c>
      <c r="E2822" s="98">
        <v>2019</v>
      </c>
      <c r="F2822" s="98" t="s">
        <v>279</v>
      </c>
      <c r="G2822" s="98" t="s">
        <v>273</v>
      </c>
      <c r="H2822" s="98" t="s">
        <v>274</v>
      </c>
      <c r="I2822" s="99">
        <f t="shared" si="110"/>
        <v>0</v>
      </c>
      <c r="J2822" s="99">
        <f t="shared" si="110"/>
        <v>0</v>
      </c>
      <c r="K2822" s="99">
        <f t="shared" si="110"/>
        <v>0</v>
      </c>
      <c r="L2822" s="99">
        <f t="shared" si="110"/>
        <v>0</v>
      </c>
      <c r="M2822" s="99">
        <f t="shared" si="110"/>
        <v>0</v>
      </c>
      <c r="N2822" s="99">
        <f t="shared" si="109"/>
        <v>0</v>
      </c>
      <c r="O2822" s="99">
        <f t="shared" si="109"/>
        <v>0</v>
      </c>
      <c r="P2822" s="99">
        <f t="shared" si="109"/>
        <v>0</v>
      </c>
      <c r="Q2822" s="99">
        <f t="shared" si="109"/>
        <v>0</v>
      </c>
      <c r="R2822" s="99">
        <f t="shared" si="109"/>
        <v>0</v>
      </c>
      <c r="S2822" s="101"/>
      <c r="T2822" s="99">
        <v>0</v>
      </c>
      <c r="U2822" s="99">
        <v>0</v>
      </c>
      <c r="V2822" s="99">
        <v>0</v>
      </c>
      <c r="W2822" s="99">
        <v>0</v>
      </c>
      <c r="X2822" s="99">
        <v>0</v>
      </c>
      <c r="Y2822" s="99">
        <v>0</v>
      </c>
      <c r="Z2822" s="99">
        <v>0</v>
      </c>
      <c r="AA2822" s="99">
        <v>0</v>
      </c>
      <c r="AB2822" s="99">
        <v>0</v>
      </c>
      <c r="AC2822" s="99">
        <v>0</v>
      </c>
    </row>
    <row r="2823" spans="1:29" s="98" customFormat="1" x14ac:dyDescent="0.25">
      <c r="A2823" s="98" t="s">
        <v>95</v>
      </c>
      <c r="B2823" s="98" t="s">
        <v>236</v>
      </c>
      <c r="C2823" s="98" t="s">
        <v>303</v>
      </c>
      <c r="D2823" s="98">
        <v>2020</v>
      </c>
      <c r="E2823" s="98">
        <v>2019</v>
      </c>
      <c r="F2823" s="98" t="s">
        <v>279</v>
      </c>
      <c r="G2823" s="98" t="s">
        <v>273</v>
      </c>
      <c r="H2823" s="98" t="s">
        <v>275</v>
      </c>
      <c r="I2823" s="99">
        <f t="shared" si="110"/>
        <v>5.4640490797546008E-3</v>
      </c>
      <c r="J2823" s="99">
        <f t="shared" si="110"/>
        <v>0</v>
      </c>
      <c r="K2823" s="99">
        <f t="shared" si="110"/>
        <v>0</v>
      </c>
      <c r="L2823" s="99">
        <f t="shared" si="110"/>
        <v>0</v>
      </c>
      <c r="M2823" s="99">
        <f t="shared" si="110"/>
        <v>0</v>
      </c>
      <c r="N2823" s="99">
        <f t="shared" si="109"/>
        <v>0</v>
      </c>
      <c r="O2823" s="99">
        <f t="shared" si="109"/>
        <v>0</v>
      </c>
      <c r="P2823" s="99">
        <f t="shared" si="109"/>
        <v>0</v>
      </c>
      <c r="Q2823" s="99">
        <f t="shared" si="109"/>
        <v>0</v>
      </c>
      <c r="R2823" s="99">
        <f t="shared" si="109"/>
        <v>0</v>
      </c>
      <c r="S2823" s="101"/>
      <c r="T2823" s="99">
        <v>1.35E-6</v>
      </c>
      <c r="U2823" s="99">
        <v>0</v>
      </c>
      <c r="V2823" s="99">
        <v>0</v>
      </c>
      <c r="W2823" s="99">
        <v>0</v>
      </c>
      <c r="X2823" s="99">
        <v>0</v>
      </c>
      <c r="Y2823" s="99">
        <v>0</v>
      </c>
      <c r="Z2823" s="99">
        <v>0</v>
      </c>
      <c r="AA2823" s="99">
        <v>0</v>
      </c>
      <c r="AB2823" s="99">
        <v>0</v>
      </c>
      <c r="AC2823" s="99">
        <v>0</v>
      </c>
    </row>
    <row r="2824" spans="1:29" s="98" customFormat="1" x14ac:dyDescent="0.25">
      <c r="A2824" s="98" t="s">
        <v>95</v>
      </c>
      <c r="B2824" s="98" t="s">
        <v>236</v>
      </c>
      <c r="C2824" s="98" t="s">
        <v>303</v>
      </c>
      <c r="D2824" s="98">
        <v>2020</v>
      </c>
      <c r="E2824" s="98">
        <v>2019</v>
      </c>
      <c r="F2824" s="98" t="s">
        <v>279</v>
      </c>
      <c r="G2824" s="98" t="s">
        <v>273</v>
      </c>
      <c r="H2824" s="98" t="s">
        <v>276</v>
      </c>
      <c r="I2824" s="99">
        <f t="shared" si="110"/>
        <v>1.7889701431492844</v>
      </c>
      <c r="J2824" s="99">
        <f t="shared" si="110"/>
        <v>0.82163108384458083</v>
      </c>
      <c r="K2824" s="99">
        <f t="shared" si="110"/>
        <v>0.51402535787321058</v>
      </c>
      <c r="L2824" s="99">
        <f t="shared" si="110"/>
        <v>0.3383662985685072</v>
      </c>
      <c r="M2824" s="99">
        <f t="shared" si="110"/>
        <v>0.16513570552147241</v>
      </c>
      <c r="N2824" s="99">
        <f t="shared" si="109"/>
        <v>1.0563828220858896E-2</v>
      </c>
      <c r="O2824" s="99">
        <f t="shared" si="109"/>
        <v>4.1283926380368098E-3</v>
      </c>
      <c r="P2824" s="99">
        <f t="shared" si="109"/>
        <v>9.6733905930470351E-4</v>
      </c>
      <c r="Q2824" s="99">
        <f t="shared" si="109"/>
        <v>2.995108384458078E-4</v>
      </c>
      <c r="R2824" s="99">
        <f t="shared" si="109"/>
        <v>9.592441717791412E-5</v>
      </c>
      <c r="S2824" s="101"/>
      <c r="T2824" s="99">
        <v>4.4200000000000001E-4</v>
      </c>
      <c r="U2824" s="99">
        <v>2.03E-4</v>
      </c>
      <c r="V2824" s="99">
        <v>1.27E-4</v>
      </c>
      <c r="W2824" s="99">
        <v>8.3599999999999999E-5</v>
      </c>
      <c r="X2824" s="99">
        <v>4.0800000000000002E-5</v>
      </c>
      <c r="Y2824" s="99">
        <v>2.61E-6</v>
      </c>
      <c r="Z2824" s="99">
        <v>1.02E-6</v>
      </c>
      <c r="AA2824" s="99">
        <v>2.3900000000000001E-7</v>
      </c>
      <c r="AB2824" s="99">
        <v>7.4000000000000001E-8</v>
      </c>
      <c r="AC2824" s="99">
        <v>2.37E-8</v>
      </c>
    </row>
    <row r="2825" spans="1:29" s="98" customFormat="1" x14ac:dyDescent="0.25">
      <c r="A2825" s="98" t="s">
        <v>95</v>
      </c>
      <c r="B2825" s="98" t="s">
        <v>236</v>
      </c>
      <c r="C2825" s="98" t="s">
        <v>303</v>
      </c>
      <c r="D2825" s="98">
        <v>2020</v>
      </c>
      <c r="E2825" s="98">
        <v>2019</v>
      </c>
      <c r="F2825" s="98" t="s">
        <v>279</v>
      </c>
      <c r="G2825" s="98" t="s">
        <v>277</v>
      </c>
      <c r="H2825" s="98" t="s">
        <v>274</v>
      </c>
      <c r="I2825" s="99">
        <f t="shared" si="110"/>
        <v>0.18415869120654396</v>
      </c>
      <c r="J2825" s="99">
        <f t="shared" si="110"/>
        <v>6.9616032719836407E-2</v>
      </c>
      <c r="K2825" s="99">
        <f t="shared" si="110"/>
        <v>3.3553308793456034E-2</v>
      </c>
      <c r="L2825" s="99">
        <f t="shared" si="110"/>
        <v>2.6470282208588956E-2</v>
      </c>
      <c r="M2825" s="99">
        <f t="shared" si="110"/>
        <v>1.1454265848670757E-2</v>
      </c>
      <c r="N2825" s="99">
        <f t="shared" si="109"/>
        <v>2.9910609406952966E-4</v>
      </c>
      <c r="O2825" s="99">
        <f t="shared" si="109"/>
        <v>1.9751525562372189E-4</v>
      </c>
      <c r="P2825" s="99">
        <f t="shared" si="109"/>
        <v>3.7560278118609407E-5</v>
      </c>
      <c r="Q2825" s="99">
        <f t="shared" si="109"/>
        <v>1.0928098159509203E-5</v>
      </c>
      <c r="R2825" s="99">
        <f t="shared" si="109"/>
        <v>3.2541447852760739E-6</v>
      </c>
      <c r="S2825" s="101"/>
      <c r="T2825" s="99">
        <v>4.5500000000000001E-5</v>
      </c>
      <c r="U2825" s="99">
        <v>1.7200000000000001E-5</v>
      </c>
      <c r="V2825" s="99">
        <v>8.2900000000000002E-6</v>
      </c>
      <c r="W2825" s="99">
        <v>6.5400000000000001E-6</v>
      </c>
      <c r="X2825" s="99">
        <v>2.83E-6</v>
      </c>
      <c r="Y2825" s="99">
        <v>7.3900000000000007E-8</v>
      </c>
      <c r="Z2825" s="99">
        <v>4.88E-8</v>
      </c>
      <c r="AA2825" s="99">
        <v>9.2799999999999994E-9</v>
      </c>
      <c r="AB2825" s="99">
        <v>2.7000000000000002E-9</v>
      </c>
      <c r="AC2825" s="99">
        <v>8.0400000000000002E-10</v>
      </c>
    </row>
    <row r="2826" spans="1:29" s="98" customFormat="1" x14ac:dyDescent="0.25">
      <c r="A2826" s="98" t="s">
        <v>95</v>
      </c>
      <c r="B2826" s="98" t="s">
        <v>236</v>
      </c>
      <c r="C2826" s="98" t="s">
        <v>303</v>
      </c>
      <c r="D2826" s="98">
        <v>2020</v>
      </c>
      <c r="E2826" s="98">
        <v>2019</v>
      </c>
      <c r="F2826" s="98" t="s">
        <v>279</v>
      </c>
      <c r="G2826" s="98" t="s">
        <v>277</v>
      </c>
      <c r="H2826" s="98" t="s">
        <v>275</v>
      </c>
      <c r="I2826" s="99">
        <f t="shared" si="110"/>
        <v>0.29829660531697344</v>
      </c>
      <c r="J2826" s="99">
        <f t="shared" si="110"/>
        <v>0.11089995910020449</v>
      </c>
      <c r="K2826" s="99">
        <f t="shared" si="110"/>
        <v>6.5568588957055224E-2</v>
      </c>
      <c r="L2826" s="99">
        <f t="shared" si="110"/>
        <v>4.290290388548057E-2</v>
      </c>
      <c r="M2826" s="99">
        <f t="shared" si="110"/>
        <v>1.8982511247443764E-2</v>
      </c>
      <c r="N2826" s="99">
        <f t="shared" si="109"/>
        <v>9.4710184049079751E-4</v>
      </c>
      <c r="O2826" s="99">
        <f t="shared" si="109"/>
        <v>3.614367280163599E-4</v>
      </c>
      <c r="P2826" s="99">
        <f t="shared" si="109"/>
        <v>7.6091942740286295E-5</v>
      </c>
      <c r="Q2826" s="99">
        <f t="shared" si="109"/>
        <v>2.4001341513292434E-5</v>
      </c>
      <c r="R2826" s="99">
        <f t="shared" si="109"/>
        <v>7.7710920245398767E-6</v>
      </c>
      <c r="S2826" s="101"/>
      <c r="T2826" s="99">
        <v>7.3700000000000002E-5</v>
      </c>
      <c r="U2826" s="99">
        <v>2.7399999999999999E-5</v>
      </c>
      <c r="V2826" s="99">
        <v>1.6200000000000001E-5</v>
      </c>
      <c r="W2826" s="99">
        <v>1.06E-5</v>
      </c>
      <c r="X2826" s="99">
        <v>4.69E-6</v>
      </c>
      <c r="Y2826" s="99">
        <v>2.34E-7</v>
      </c>
      <c r="Z2826" s="99">
        <v>8.9299999999999999E-8</v>
      </c>
      <c r="AA2826" s="99">
        <v>1.88E-8</v>
      </c>
      <c r="AB2826" s="99">
        <v>5.93E-9</v>
      </c>
      <c r="AC2826" s="99">
        <v>1.92E-9</v>
      </c>
    </row>
    <row r="2827" spans="1:29" s="98" customFormat="1" x14ac:dyDescent="0.25">
      <c r="A2827" s="98" t="s">
        <v>95</v>
      </c>
      <c r="B2827" s="98" t="s">
        <v>236</v>
      </c>
      <c r="C2827" s="98" t="s">
        <v>303</v>
      </c>
      <c r="D2827" s="98">
        <v>2020</v>
      </c>
      <c r="E2827" s="98">
        <v>2019</v>
      </c>
      <c r="F2827" s="98" t="s">
        <v>279</v>
      </c>
      <c r="G2827" s="98" t="s">
        <v>277</v>
      </c>
      <c r="H2827" s="98" t="s">
        <v>276</v>
      </c>
      <c r="I2827" s="99">
        <f t="shared" si="110"/>
        <v>0.7568719836400819</v>
      </c>
      <c r="J2827" s="99">
        <f t="shared" si="110"/>
        <v>0.35577030674846627</v>
      </c>
      <c r="K2827" s="99">
        <f t="shared" si="110"/>
        <v>0.27198822085889568</v>
      </c>
      <c r="L2827" s="99">
        <f t="shared" si="110"/>
        <v>0.14732695296523515</v>
      </c>
      <c r="M2827" s="99">
        <f t="shared" si="110"/>
        <v>7.1639754601226999E-2</v>
      </c>
      <c r="N2827" s="99">
        <f t="shared" si="109"/>
        <v>6.7997055214723927E-3</v>
      </c>
      <c r="O2827" s="99">
        <f t="shared" si="109"/>
        <v>1.6999263803680982E-3</v>
      </c>
      <c r="P2827" s="99">
        <f t="shared" si="109"/>
        <v>3.7438854805725975E-4</v>
      </c>
      <c r="Q2827" s="99">
        <f t="shared" si="109"/>
        <v>1.2101856850715749E-4</v>
      </c>
      <c r="R2827" s="99">
        <f t="shared" si="109"/>
        <v>3.9584000000000006E-5</v>
      </c>
      <c r="S2827" s="101"/>
      <c r="T2827" s="99">
        <v>1.8699999999999999E-4</v>
      </c>
      <c r="U2827" s="99">
        <v>8.7899999999999995E-5</v>
      </c>
      <c r="V2827" s="99">
        <v>6.7199999999999994E-5</v>
      </c>
      <c r="W2827" s="99">
        <v>3.6399999999999997E-5</v>
      </c>
      <c r="X2827" s="99">
        <v>1.77E-5</v>
      </c>
      <c r="Y2827" s="99">
        <v>1.68E-6</v>
      </c>
      <c r="Z2827" s="99">
        <v>4.2E-7</v>
      </c>
      <c r="AA2827" s="99">
        <v>9.2500000000000001E-8</v>
      </c>
      <c r="AB2827" s="99">
        <v>2.9900000000000003E-8</v>
      </c>
      <c r="AC2827" s="99">
        <v>9.7800000000000006E-9</v>
      </c>
    </row>
    <row r="2828" spans="1:29" s="98" customFormat="1" x14ac:dyDescent="0.25">
      <c r="A2828" s="98" t="s">
        <v>95</v>
      </c>
      <c r="B2828" s="98" t="s">
        <v>236</v>
      </c>
      <c r="C2828" s="98" t="s">
        <v>303</v>
      </c>
      <c r="D2828" s="98">
        <v>2020</v>
      </c>
      <c r="E2828" s="98">
        <v>2019</v>
      </c>
      <c r="F2828" s="98" t="s">
        <v>279</v>
      </c>
      <c r="G2828" s="98" t="s">
        <v>278</v>
      </c>
      <c r="H2828" s="98" t="s">
        <v>274</v>
      </c>
      <c r="I2828" s="99">
        <f t="shared" si="110"/>
        <v>7.791329243353784E-2</v>
      </c>
      <c r="J2828" s="99">
        <f t="shared" si="110"/>
        <v>2.9452936919930801E-2</v>
      </c>
      <c r="K2828" s="99">
        <f t="shared" si="110"/>
        <v>1.4195630643385235E-2</v>
      </c>
      <c r="L2828" s="99">
        <f t="shared" si="110"/>
        <v>1.1198965549787648E-2</v>
      </c>
      <c r="M2828" s="99">
        <f t="shared" si="110"/>
        <v>4.8460355513606952E-3</v>
      </c>
      <c r="N2828" s="99">
        <f t="shared" si="109"/>
        <v>1.2654488595249328E-4</v>
      </c>
      <c r="O2828" s="99">
        <f t="shared" si="109"/>
        <v>8.3564146610036003E-5</v>
      </c>
      <c r="P2828" s="99">
        <f t="shared" si="109"/>
        <v>1.5890886896334767E-5</v>
      </c>
      <c r="Q2828" s="99">
        <f t="shared" si="109"/>
        <v>4.6234261444077299E-6</v>
      </c>
      <c r="R2828" s="99">
        <f t="shared" si="109"/>
        <v>1.3767535630014151E-6</v>
      </c>
      <c r="S2828" s="101"/>
      <c r="T2828" s="99">
        <v>1.925E-5</v>
      </c>
      <c r="U2828" s="99">
        <v>7.2769230769230804E-6</v>
      </c>
      <c r="V2828" s="99">
        <v>3.50730769230769E-6</v>
      </c>
      <c r="W2828" s="99">
        <v>2.76692307692308E-6</v>
      </c>
      <c r="X2828" s="99">
        <v>1.1973076923076899E-6</v>
      </c>
      <c r="Y2828" s="99">
        <v>3.1265384615384602E-8</v>
      </c>
      <c r="Z2828" s="99">
        <v>2.0646153846153801E-8</v>
      </c>
      <c r="AA2828" s="99">
        <v>3.9261538461538502E-9</v>
      </c>
      <c r="AB2828" s="99">
        <v>1.14230769230769E-9</v>
      </c>
      <c r="AC2828" s="99">
        <v>3.40153846153846E-10</v>
      </c>
    </row>
    <row r="2829" spans="1:29" s="98" customFormat="1" x14ac:dyDescent="0.25">
      <c r="A2829" s="98" t="s">
        <v>95</v>
      </c>
      <c r="B2829" s="98" t="s">
        <v>236</v>
      </c>
      <c r="C2829" s="98" t="s">
        <v>303</v>
      </c>
      <c r="D2829" s="98">
        <v>2020</v>
      </c>
      <c r="E2829" s="98">
        <v>2019</v>
      </c>
      <c r="F2829" s="98" t="s">
        <v>279</v>
      </c>
      <c r="G2829" s="98" t="s">
        <v>278</v>
      </c>
      <c r="H2829" s="98" t="s">
        <v>275</v>
      </c>
      <c r="I2829" s="99">
        <f t="shared" si="110"/>
        <v>0.12620240994179632</v>
      </c>
      <c r="J2829" s="99">
        <f t="shared" si="110"/>
        <v>4.691921346547117E-2</v>
      </c>
      <c r="K2829" s="99">
        <f t="shared" si="110"/>
        <v>2.7740556866446421E-2</v>
      </c>
      <c r="L2829" s="99">
        <f t="shared" si="110"/>
        <v>1.8151228566934068E-2</v>
      </c>
      <c r="M2829" s="99">
        <f t="shared" si="110"/>
        <v>8.0310624508415952E-3</v>
      </c>
      <c r="N2829" s="99">
        <f t="shared" si="109"/>
        <v>4.0069693251533744E-4</v>
      </c>
      <c r="O2829" s="99">
        <f t="shared" si="109"/>
        <v>1.5291553877615213E-4</v>
      </c>
      <c r="P2829" s="99">
        <f t="shared" si="109"/>
        <v>3.2192745005505725E-5</v>
      </c>
      <c r="Q2829" s="99">
        <f t="shared" si="109"/>
        <v>1.0154413717162167E-5</v>
      </c>
      <c r="R2829" s="99">
        <f t="shared" si="109"/>
        <v>3.2877697026899465E-6</v>
      </c>
      <c r="S2829" s="101"/>
      <c r="T2829" s="99">
        <v>3.11807692307692E-5</v>
      </c>
      <c r="U2829" s="99">
        <v>1.15923076923077E-5</v>
      </c>
      <c r="V2829" s="99">
        <v>6.8538461538461499E-6</v>
      </c>
      <c r="W2829" s="99">
        <v>4.4846153846153797E-6</v>
      </c>
      <c r="X2829" s="99">
        <v>1.98423076923077E-6</v>
      </c>
      <c r="Y2829" s="99">
        <v>9.9E-8</v>
      </c>
      <c r="Z2829" s="99">
        <v>3.7780769230769198E-8</v>
      </c>
      <c r="AA2829" s="99">
        <v>7.9538461538461493E-9</v>
      </c>
      <c r="AB2829" s="99">
        <v>2.5088461538461501E-9</v>
      </c>
      <c r="AC2829" s="99">
        <v>8.1230769230769195E-10</v>
      </c>
    </row>
    <row r="2830" spans="1:29" s="98" customFormat="1" x14ac:dyDescent="0.25">
      <c r="A2830" s="98" t="s">
        <v>95</v>
      </c>
      <c r="B2830" s="98" t="s">
        <v>236</v>
      </c>
      <c r="C2830" s="98" t="s">
        <v>303</v>
      </c>
      <c r="D2830" s="98">
        <v>2020</v>
      </c>
      <c r="E2830" s="98">
        <v>2019</v>
      </c>
      <c r="F2830" s="98" t="s">
        <v>279</v>
      </c>
      <c r="G2830" s="98" t="s">
        <v>278</v>
      </c>
      <c r="H2830" s="98" t="s">
        <v>276</v>
      </c>
      <c r="I2830" s="99">
        <f t="shared" si="110"/>
        <v>0.32021507000157301</v>
      </c>
      <c r="J2830" s="99">
        <f t="shared" si="110"/>
        <v>0.15051820670127403</v>
      </c>
      <c r="K2830" s="99">
        <f t="shared" si="110"/>
        <v>0.11507193959414806</v>
      </c>
      <c r="L2830" s="99">
        <f t="shared" si="110"/>
        <v>6.2330633946830277E-2</v>
      </c>
      <c r="M2830" s="99">
        <f t="shared" si="110"/>
        <v>3.0309126946672968E-2</v>
      </c>
      <c r="N2830" s="99">
        <f t="shared" si="109"/>
        <v>2.8767984898537056E-3</v>
      </c>
      <c r="O2830" s="99">
        <f t="shared" si="109"/>
        <v>7.1919962246342749E-4</v>
      </c>
      <c r="P2830" s="99">
        <f t="shared" si="109"/>
        <v>1.5839515494730225E-4</v>
      </c>
      <c r="Q2830" s="99">
        <f t="shared" si="109"/>
        <v>5.1200163599182003E-5</v>
      </c>
      <c r="R2830" s="99">
        <f t="shared" si="109"/>
        <v>1.6747076923076931E-5</v>
      </c>
      <c r="S2830" s="101"/>
      <c r="T2830" s="99">
        <v>7.9115384615384603E-5</v>
      </c>
      <c r="U2830" s="99">
        <v>3.7188461538461499E-5</v>
      </c>
      <c r="V2830" s="99">
        <v>2.8430769230769201E-5</v>
      </c>
      <c r="W2830" s="99">
        <v>1.5400000000000002E-5</v>
      </c>
      <c r="X2830" s="99">
        <v>7.4884615384615402E-6</v>
      </c>
      <c r="Y2830" s="99">
        <v>7.1076923076923098E-7</v>
      </c>
      <c r="Z2830" s="99">
        <v>1.7769230769230801E-7</v>
      </c>
      <c r="AA2830" s="99">
        <v>3.9134615384615399E-8</v>
      </c>
      <c r="AB2830" s="99">
        <v>1.2650000000000001E-8</v>
      </c>
      <c r="AC2830" s="99">
        <v>4.1376923076923098E-9</v>
      </c>
    </row>
    <row r="2831" spans="1:29" s="98" customFormat="1" x14ac:dyDescent="0.25">
      <c r="A2831" s="98" t="s">
        <v>95</v>
      </c>
      <c r="B2831" s="98" t="s">
        <v>236</v>
      </c>
      <c r="C2831" s="98" t="s">
        <v>303</v>
      </c>
      <c r="D2831" s="98">
        <v>2020</v>
      </c>
      <c r="E2831" s="98">
        <v>2019</v>
      </c>
      <c r="F2831" s="98" t="s">
        <v>280</v>
      </c>
      <c r="G2831" s="98" t="s">
        <v>273</v>
      </c>
      <c r="H2831" s="98" t="s">
        <v>274</v>
      </c>
      <c r="I2831" s="99">
        <f t="shared" si="110"/>
        <v>0</v>
      </c>
      <c r="J2831" s="99">
        <f t="shared" si="110"/>
        <v>0</v>
      </c>
      <c r="K2831" s="99">
        <f t="shared" si="110"/>
        <v>0</v>
      </c>
      <c r="L2831" s="99">
        <f t="shared" si="110"/>
        <v>0</v>
      </c>
      <c r="M2831" s="99">
        <f t="shared" si="110"/>
        <v>0</v>
      </c>
      <c r="N2831" s="99">
        <f t="shared" si="109"/>
        <v>0</v>
      </c>
      <c r="O2831" s="99">
        <f t="shared" si="109"/>
        <v>0</v>
      </c>
      <c r="P2831" s="99">
        <f t="shared" si="109"/>
        <v>0</v>
      </c>
      <c r="Q2831" s="99">
        <f t="shared" si="109"/>
        <v>0</v>
      </c>
      <c r="R2831" s="99">
        <f t="shared" si="109"/>
        <v>0</v>
      </c>
      <c r="S2831" s="101"/>
      <c r="T2831" s="99">
        <v>0</v>
      </c>
      <c r="U2831" s="99">
        <v>0</v>
      </c>
      <c r="V2831" s="99">
        <v>0</v>
      </c>
      <c r="W2831" s="99">
        <v>0</v>
      </c>
      <c r="X2831" s="99">
        <v>0</v>
      </c>
      <c r="Y2831" s="99">
        <v>0</v>
      </c>
      <c r="Z2831" s="99">
        <v>0</v>
      </c>
      <c r="AA2831" s="99">
        <v>0</v>
      </c>
      <c r="AB2831" s="99">
        <v>0</v>
      </c>
      <c r="AC2831" s="99">
        <v>0</v>
      </c>
    </row>
    <row r="2832" spans="1:29" s="98" customFormat="1" x14ac:dyDescent="0.25">
      <c r="A2832" s="98" t="s">
        <v>95</v>
      </c>
      <c r="B2832" s="98" t="s">
        <v>236</v>
      </c>
      <c r="C2832" s="98" t="s">
        <v>303</v>
      </c>
      <c r="D2832" s="98">
        <v>2020</v>
      </c>
      <c r="E2832" s="98">
        <v>2019</v>
      </c>
      <c r="F2832" s="98" t="s">
        <v>280</v>
      </c>
      <c r="G2832" s="98" t="s">
        <v>273</v>
      </c>
      <c r="H2832" s="98" t="s">
        <v>275</v>
      </c>
      <c r="I2832" s="99">
        <f t="shared" si="110"/>
        <v>1.4732695296523517E-11</v>
      </c>
      <c r="J2832" s="99">
        <f t="shared" si="110"/>
        <v>7.0830265848670759E-6</v>
      </c>
      <c r="K2832" s="99">
        <f t="shared" si="110"/>
        <v>9.2281717791411046E-5</v>
      </c>
      <c r="L2832" s="99">
        <f t="shared" si="110"/>
        <v>3.1084368098159511E-4</v>
      </c>
      <c r="M2832" s="99">
        <f t="shared" si="110"/>
        <v>8.3377341513292435E-4</v>
      </c>
      <c r="N2832" s="99">
        <f t="shared" si="109"/>
        <v>1.2749447852760735E-4</v>
      </c>
      <c r="O2832" s="99">
        <f t="shared" si="109"/>
        <v>6.4354355828220866E-5</v>
      </c>
      <c r="P2832" s="99">
        <f t="shared" si="109"/>
        <v>2.3070429447852761E-5</v>
      </c>
      <c r="Q2832" s="99">
        <f t="shared" si="109"/>
        <v>1.2992294478527607E-5</v>
      </c>
      <c r="R2832" s="99">
        <f t="shared" si="109"/>
        <v>7.1235010224948876E-6</v>
      </c>
      <c r="S2832" s="101"/>
      <c r="T2832" s="99">
        <v>3.64E-15</v>
      </c>
      <c r="U2832" s="99">
        <v>1.75E-9</v>
      </c>
      <c r="V2832" s="99">
        <v>2.2799999999999999E-8</v>
      </c>
      <c r="W2832" s="99">
        <v>7.6799999999999999E-8</v>
      </c>
      <c r="X2832" s="99">
        <v>2.0599999999999999E-7</v>
      </c>
      <c r="Y2832" s="99">
        <v>3.1499999999999998E-8</v>
      </c>
      <c r="Z2832" s="99">
        <v>1.59E-8</v>
      </c>
      <c r="AA2832" s="99">
        <v>5.6999999999999998E-9</v>
      </c>
      <c r="AB2832" s="99">
        <v>3.2099999999999999E-9</v>
      </c>
      <c r="AC2832" s="99">
        <v>1.7599999999999999E-9</v>
      </c>
    </row>
    <row r="2833" spans="1:29" s="98" customFormat="1" x14ac:dyDescent="0.25">
      <c r="A2833" s="98" t="s">
        <v>95</v>
      </c>
      <c r="B2833" s="98" t="s">
        <v>236</v>
      </c>
      <c r="C2833" s="98" t="s">
        <v>303</v>
      </c>
      <c r="D2833" s="98">
        <v>2020</v>
      </c>
      <c r="E2833" s="98">
        <v>2019</v>
      </c>
      <c r="F2833" s="98" t="s">
        <v>280</v>
      </c>
      <c r="G2833" s="98" t="s">
        <v>273</v>
      </c>
      <c r="H2833" s="98" t="s">
        <v>276</v>
      </c>
      <c r="I2833" s="99">
        <f t="shared" si="110"/>
        <v>8.702004089979551E-7</v>
      </c>
      <c r="J2833" s="99">
        <f t="shared" si="110"/>
        <v>7.3258732106339466E-4</v>
      </c>
      <c r="K2833" s="99">
        <f t="shared" si="110"/>
        <v>6.3140122699386503E-3</v>
      </c>
      <c r="L2833" s="99">
        <f t="shared" si="110"/>
        <v>1.238517791411043E-2</v>
      </c>
      <c r="M2833" s="99">
        <f t="shared" si="110"/>
        <v>3.3310462167689167E-2</v>
      </c>
      <c r="N2833" s="99">
        <f t="shared" si="109"/>
        <v>1.1818535787321062E-2</v>
      </c>
      <c r="O2833" s="99">
        <f t="shared" si="109"/>
        <v>7.2853987730061342E-3</v>
      </c>
      <c r="P2833" s="99">
        <f t="shared" si="109"/>
        <v>2.8129734151329244E-3</v>
      </c>
      <c r="Q2833" s="99">
        <f t="shared" si="109"/>
        <v>1.2142331288343558E-3</v>
      </c>
      <c r="R2833" s="99">
        <f t="shared" si="109"/>
        <v>4.8164580777096112E-4</v>
      </c>
      <c r="S2833" s="101"/>
      <c r="T2833" s="99">
        <v>2.1500000000000001E-10</v>
      </c>
      <c r="U2833" s="99">
        <v>1.8099999999999999E-7</v>
      </c>
      <c r="V2833" s="99">
        <v>1.5600000000000001E-6</v>
      </c>
      <c r="W2833" s="99">
        <v>3.0599999999999999E-6</v>
      </c>
      <c r="X2833" s="99">
        <v>8.2300000000000008E-6</v>
      </c>
      <c r="Y2833" s="99">
        <v>2.92E-6</v>
      </c>
      <c r="Z2833" s="99">
        <v>1.7999999999999999E-6</v>
      </c>
      <c r="AA2833" s="99">
        <v>6.9500000000000002E-7</v>
      </c>
      <c r="AB2833" s="99">
        <v>2.9999999999999999E-7</v>
      </c>
      <c r="AC2833" s="99">
        <v>1.1899999999999999E-7</v>
      </c>
    </row>
    <row r="2834" spans="1:29" s="98" customFormat="1" x14ac:dyDescent="0.25">
      <c r="A2834" s="98" t="s">
        <v>95</v>
      </c>
      <c r="B2834" s="98" t="s">
        <v>236</v>
      </c>
      <c r="C2834" s="98" t="s">
        <v>303</v>
      </c>
      <c r="D2834" s="98">
        <v>2020</v>
      </c>
      <c r="E2834" s="98">
        <v>2019</v>
      </c>
      <c r="F2834" s="98" t="s">
        <v>280</v>
      </c>
      <c r="G2834" s="98" t="s">
        <v>277</v>
      </c>
      <c r="H2834" s="98" t="s">
        <v>274</v>
      </c>
      <c r="I2834" s="99">
        <f t="shared" si="110"/>
        <v>1.0725725971370143E-7</v>
      </c>
      <c r="J2834" s="99">
        <f t="shared" si="110"/>
        <v>1.0078134969325154E-4</v>
      </c>
      <c r="K2834" s="99">
        <f t="shared" si="110"/>
        <v>3.5172286298568509E-4</v>
      </c>
      <c r="L2834" s="99">
        <f t="shared" si="110"/>
        <v>1.9022985685071575E-3</v>
      </c>
      <c r="M2834" s="99">
        <f t="shared" si="110"/>
        <v>4.8974069529652354E-3</v>
      </c>
      <c r="N2834" s="99">
        <f t="shared" si="109"/>
        <v>8.9853251533742341E-4</v>
      </c>
      <c r="O2834" s="99">
        <f t="shared" si="109"/>
        <v>6.1521145194274034E-4</v>
      </c>
      <c r="P2834" s="99">
        <f t="shared" si="109"/>
        <v>1.9184883435582824E-4</v>
      </c>
      <c r="Q2834" s="99">
        <f t="shared" si="109"/>
        <v>7.4068220858895703E-5</v>
      </c>
      <c r="R2834" s="99">
        <f t="shared" si="109"/>
        <v>2.7441668711656443E-5</v>
      </c>
      <c r="S2834" s="101"/>
      <c r="T2834" s="99">
        <v>2.6499999999999999E-11</v>
      </c>
      <c r="U2834" s="99">
        <v>2.4900000000000001E-8</v>
      </c>
      <c r="V2834" s="99">
        <v>8.6900000000000004E-8</v>
      </c>
      <c r="W2834" s="99">
        <v>4.7E-7</v>
      </c>
      <c r="X2834" s="99">
        <v>1.2100000000000001E-6</v>
      </c>
      <c r="Y2834" s="99">
        <v>2.22E-7</v>
      </c>
      <c r="Z2834" s="99">
        <v>1.5200000000000001E-7</v>
      </c>
      <c r="AA2834" s="99">
        <v>4.7400000000000001E-8</v>
      </c>
      <c r="AB2834" s="99">
        <v>1.8299999999999998E-8</v>
      </c>
      <c r="AC2834" s="99">
        <v>6.7800000000000002E-9</v>
      </c>
    </row>
    <row r="2835" spans="1:29" s="98" customFormat="1" x14ac:dyDescent="0.25">
      <c r="A2835" s="98" t="s">
        <v>95</v>
      </c>
      <c r="B2835" s="98" t="s">
        <v>236</v>
      </c>
      <c r="C2835" s="98" t="s">
        <v>303</v>
      </c>
      <c r="D2835" s="98">
        <v>2020</v>
      </c>
      <c r="E2835" s="98">
        <v>2019</v>
      </c>
      <c r="F2835" s="98" t="s">
        <v>280</v>
      </c>
      <c r="G2835" s="98" t="s">
        <v>277</v>
      </c>
      <c r="H2835" s="98" t="s">
        <v>275</v>
      </c>
      <c r="I2835" s="99">
        <f t="shared" si="110"/>
        <v>1.562313292433538E-7</v>
      </c>
      <c r="J2835" s="99">
        <f t="shared" si="110"/>
        <v>1.4044629856850715E-4</v>
      </c>
      <c r="K2835" s="99">
        <f t="shared" si="110"/>
        <v>1.3316089979550103E-3</v>
      </c>
      <c r="L2835" s="99">
        <f t="shared" si="110"/>
        <v>2.7117873210633948E-3</v>
      </c>
      <c r="M2835" s="99">
        <f t="shared" si="110"/>
        <v>6.6378077709611455E-3</v>
      </c>
      <c r="N2835" s="99">
        <f t="shared" ref="N2835:R2885" si="111">1000*98.96*Y2835/24.45</f>
        <v>1.9265832310838445E-3</v>
      </c>
      <c r="O2835" s="99">
        <f t="shared" si="111"/>
        <v>1.1211419222903886E-3</v>
      </c>
      <c r="P2835" s="99">
        <f t="shared" si="111"/>
        <v>3.3796155419222907E-4</v>
      </c>
      <c r="Q2835" s="99">
        <f t="shared" si="111"/>
        <v>1.303276891615542E-4</v>
      </c>
      <c r="R2835" s="99">
        <f t="shared" si="111"/>
        <v>4.8974069529652349E-5</v>
      </c>
      <c r="S2835" s="101"/>
      <c r="T2835" s="99">
        <v>3.8600000000000001E-11</v>
      </c>
      <c r="U2835" s="99">
        <v>3.47E-8</v>
      </c>
      <c r="V2835" s="99">
        <v>3.2899999999999999E-7</v>
      </c>
      <c r="W2835" s="99">
        <v>6.7000000000000004E-7</v>
      </c>
      <c r="X2835" s="99">
        <v>1.64E-6</v>
      </c>
      <c r="Y2835" s="99">
        <v>4.7599999999999997E-7</v>
      </c>
      <c r="Z2835" s="99">
        <v>2.7700000000000001E-7</v>
      </c>
      <c r="AA2835" s="99">
        <v>8.35E-8</v>
      </c>
      <c r="AB2835" s="99">
        <v>3.2199999999999997E-8</v>
      </c>
      <c r="AC2835" s="99">
        <v>1.2100000000000001E-8</v>
      </c>
    </row>
    <row r="2836" spans="1:29" s="98" customFormat="1" x14ac:dyDescent="0.25">
      <c r="A2836" s="98" t="s">
        <v>95</v>
      </c>
      <c r="B2836" s="98" t="s">
        <v>236</v>
      </c>
      <c r="C2836" s="98" t="s">
        <v>303</v>
      </c>
      <c r="D2836" s="98">
        <v>2020</v>
      </c>
      <c r="E2836" s="98">
        <v>2019</v>
      </c>
      <c r="F2836" s="98" t="s">
        <v>280</v>
      </c>
      <c r="G2836" s="98" t="s">
        <v>277</v>
      </c>
      <c r="H2836" s="98" t="s">
        <v>276</v>
      </c>
      <c r="I2836" s="99">
        <f t="shared" ref="I2836:M2886" si="112">1000*98.96*T2836/24.45</f>
        <v>3.8612613496932522E-7</v>
      </c>
      <c r="J2836" s="99">
        <f t="shared" si="112"/>
        <v>3.5293709611451945E-4</v>
      </c>
      <c r="K2836" s="99">
        <f t="shared" si="112"/>
        <v>3.6346044989775052E-3</v>
      </c>
      <c r="L2836" s="99">
        <f t="shared" si="112"/>
        <v>5.6664212678936609E-3</v>
      </c>
      <c r="M2836" s="99">
        <f t="shared" si="112"/>
        <v>1.1251893660531698E-2</v>
      </c>
      <c r="N2836" s="99">
        <f t="shared" si="111"/>
        <v>5.3831002044989777E-3</v>
      </c>
      <c r="O2836" s="99">
        <f t="shared" si="111"/>
        <v>2.2301415132924335E-3</v>
      </c>
      <c r="P2836" s="99">
        <f t="shared" si="111"/>
        <v>1.1211419222903886E-3</v>
      </c>
      <c r="Q2836" s="99">
        <f t="shared" si="111"/>
        <v>5.1402535787321076E-4</v>
      </c>
      <c r="R2836" s="99">
        <f t="shared" si="111"/>
        <v>2.0682437627811862E-4</v>
      </c>
      <c r="S2836" s="101"/>
      <c r="T2836" s="99">
        <v>9.5400000000000001E-11</v>
      </c>
      <c r="U2836" s="99">
        <v>8.72E-8</v>
      </c>
      <c r="V2836" s="99">
        <v>8.9800000000000002E-7</v>
      </c>
      <c r="W2836" s="99">
        <v>1.3999999999999999E-6</v>
      </c>
      <c r="X2836" s="99">
        <v>2.7800000000000001E-6</v>
      </c>
      <c r="Y2836" s="99">
        <v>1.33E-6</v>
      </c>
      <c r="Z2836" s="99">
        <v>5.51E-7</v>
      </c>
      <c r="AA2836" s="99">
        <v>2.7700000000000001E-7</v>
      </c>
      <c r="AB2836" s="99">
        <v>1.2700000000000001E-7</v>
      </c>
      <c r="AC2836" s="99">
        <v>5.1100000000000001E-8</v>
      </c>
    </row>
    <row r="2837" spans="1:29" s="98" customFormat="1" x14ac:dyDescent="0.25">
      <c r="A2837" s="98" t="s">
        <v>95</v>
      </c>
      <c r="B2837" s="98" t="s">
        <v>236</v>
      </c>
      <c r="C2837" s="98" t="s">
        <v>303</v>
      </c>
      <c r="D2837" s="98">
        <v>2020</v>
      </c>
      <c r="E2837" s="98">
        <v>2019</v>
      </c>
      <c r="F2837" s="98" t="s">
        <v>280</v>
      </c>
      <c r="G2837" s="98" t="s">
        <v>278</v>
      </c>
      <c r="H2837" s="98" t="s">
        <v>274</v>
      </c>
      <c r="I2837" s="99">
        <f t="shared" si="112"/>
        <v>4.5378071417335374E-8</v>
      </c>
      <c r="J2837" s="99">
        <f t="shared" si="112"/>
        <v>4.2638263331760322E-5</v>
      </c>
      <c r="K2837" s="99">
        <f t="shared" si="112"/>
        <v>1.4880582664778978E-4</v>
      </c>
      <c r="L2837" s="99">
        <f t="shared" si="112"/>
        <v>8.0481862513764424E-4</v>
      </c>
      <c r="M2837" s="99">
        <f t="shared" si="112"/>
        <v>2.0719798647160616E-3</v>
      </c>
      <c r="N2837" s="99">
        <f t="shared" si="111"/>
        <v>3.8014837187352516E-4</v>
      </c>
      <c r="O2837" s="99">
        <f t="shared" si="111"/>
        <v>2.602817681296209E-4</v>
      </c>
      <c r="P2837" s="99">
        <f t="shared" si="111"/>
        <v>8.1166814535158277E-5</v>
      </c>
      <c r="Q2837" s="99">
        <f t="shared" si="111"/>
        <v>3.133655497876356E-5</v>
      </c>
      <c r="R2837" s="99">
        <f t="shared" si="111"/>
        <v>1.1609936762623885E-5</v>
      </c>
      <c r="S2837" s="101"/>
      <c r="T2837" s="99">
        <v>1.12115384615385E-11</v>
      </c>
      <c r="U2837" s="99">
        <v>1.05346153846154E-8</v>
      </c>
      <c r="V2837" s="99">
        <v>3.6765384615384599E-8</v>
      </c>
      <c r="W2837" s="99">
        <v>1.98846153846154E-7</v>
      </c>
      <c r="X2837" s="99">
        <v>5.1192307692307701E-7</v>
      </c>
      <c r="Y2837" s="99">
        <v>9.3923076923076903E-8</v>
      </c>
      <c r="Z2837" s="99">
        <v>6.4307692307692305E-8</v>
      </c>
      <c r="AA2837" s="99">
        <v>2.00538461538462E-8</v>
      </c>
      <c r="AB2837" s="99">
        <v>7.7423076923076897E-9</v>
      </c>
      <c r="AC2837" s="99">
        <v>2.8684615384615401E-9</v>
      </c>
    </row>
    <row r="2838" spans="1:29" s="98" customFormat="1" x14ac:dyDescent="0.25">
      <c r="A2838" s="98" t="s">
        <v>95</v>
      </c>
      <c r="B2838" s="98" t="s">
        <v>236</v>
      </c>
      <c r="C2838" s="98" t="s">
        <v>303</v>
      </c>
      <c r="D2838" s="98">
        <v>2020</v>
      </c>
      <c r="E2838" s="98">
        <v>2019</v>
      </c>
      <c r="F2838" s="98" t="s">
        <v>280</v>
      </c>
      <c r="G2838" s="98" t="s">
        <v>278</v>
      </c>
      <c r="H2838" s="98" t="s">
        <v>275</v>
      </c>
      <c r="I2838" s="99">
        <f t="shared" si="112"/>
        <v>6.6097870064495715E-8</v>
      </c>
      <c r="J2838" s="99">
        <f t="shared" si="112"/>
        <v>5.9419587855906756E-5</v>
      </c>
      <c r="K2838" s="99">
        <f t="shared" si="112"/>
        <v>5.6337303759635175E-4</v>
      </c>
      <c r="L2838" s="99">
        <f t="shared" si="112"/>
        <v>1.1472946358345112E-3</v>
      </c>
      <c r="M2838" s="99">
        <f t="shared" si="112"/>
        <v>2.8083032877143314E-3</v>
      </c>
      <c r="N2838" s="99">
        <f t="shared" si="111"/>
        <v>8.1509290545854821E-4</v>
      </c>
      <c r="O2838" s="99">
        <f t="shared" si="111"/>
        <v>4.7432927481516564E-4</v>
      </c>
      <c r="P2838" s="99">
        <f t="shared" si="111"/>
        <v>1.4298373446594315E-4</v>
      </c>
      <c r="Q2838" s="99">
        <f t="shared" si="111"/>
        <v>5.5138637722195912E-5</v>
      </c>
      <c r="R2838" s="99">
        <f t="shared" si="111"/>
        <v>2.0719798647160614E-5</v>
      </c>
      <c r="S2838" s="101"/>
      <c r="T2838" s="99">
        <v>1.6330769230769201E-11</v>
      </c>
      <c r="U2838" s="99">
        <v>1.46807692307692E-8</v>
      </c>
      <c r="V2838" s="99">
        <v>1.39192307692308E-7</v>
      </c>
      <c r="W2838" s="99">
        <v>2.8346153846153798E-7</v>
      </c>
      <c r="X2838" s="99">
        <v>6.93846153846154E-7</v>
      </c>
      <c r="Y2838" s="99">
        <v>2.0138461538461501E-7</v>
      </c>
      <c r="Z2838" s="99">
        <v>1.17192307692308E-7</v>
      </c>
      <c r="AA2838" s="99">
        <v>3.53269230769231E-8</v>
      </c>
      <c r="AB2838" s="99">
        <v>1.36230769230769E-8</v>
      </c>
      <c r="AC2838" s="99">
        <v>5.1192307692307698E-9</v>
      </c>
    </row>
    <row r="2839" spans="1:29" s="98" customFormat="1" x14ac:dyDescent="0.25">
      <c r="A2839" s="98" t="s">
        <v>95</v>
      </c>
      <c r="B2839" s="98" t="s">
        <v>236</v>
      </c>
      <c r="C2839" s="98" t="s">
        <v>303</v>
      </c>
      <c r="D2839" s="98">
        <v>2020</v>
      </c>
      <c r="E2839" s="98">
        <v>2019</v>
      </c>
      <c r="F2839" s="98" t="s">
        <v>280</v>
      </c>
      <c r="G2839" s="98" t="s">
        <v>278</v>
      </c>
      <c r="H2839" s="98" t="s">
        <v>276</v>
      </c>
      <c r="I2839" s="99">
        <f t="shared" si="112"/>
        <v>1.6336105710240697E-7</v>
      </c>
      <c r="J2839" s="99">
        <f t="shared" si="112"/>
        <v>1.4931954066383518E-4</v>
      </c>
      <c r="K2839" s="99">
        <f t="shared" si="112"/>
        <v>1.537717288028945E-3</v>
      </c>
      <c r="L2839" s="99">
        <f t="shared" si="112"/>
        <v>2.3973320748780858E-3</v>
      </c>
      <c r="M2839" s="99">
        <f t="shared" si="112"/>
        <v>4.7604165486865024E-3</v>
      </c>
      <c r="N2839" s="99">
        <f t="shared" si="111"/>
        <v>2.277465471134184E-3</v>
      </c>
      <c r="O2839" s="99">
        <f t="shared" si="111"/>
        <v>9.4352140946987728E-4</v>
      </c>
      <c r="P2839" s="99">
        <f t="shared" si="111"/>
        <v>4.7432927481516564E-4</v>
      </c>
      <c r="Q2839" s="99">
        <f t="shared" si="111"/>
        <v>2.1747226679251207E-4</v>
      </c>
      <c r="R2839" s="99">
        <f t="shared" si="111"/>
        <v>8.7502620733050318E-5</v>
      </c>
      <c r="S2839" s="101"/>
      <c r="T2839" s="99">
        <v>4.0361538461538502E-11</v>
      </c>
      <c r="U2839" s="99">
        <v>3.6892307692307701E-8</v>
      </c>
      <c r="V2839" s="99">
        <v>3.7992307692307699E-7</v>
      </c>
      <c r="W2839" s="99">
        <v>5.92307692307692E-7</v>
      </c>
      <c r="X2839" s="99">
        <v>1.1761538461538499E-6</v>
      </c>
      <c r="Y2839" s="99">
        <v>5.6269230769230795E-7</v>
      </c>
      <c r="Z2839" s="99">
        <v>2.33115384615385E-7</v>
      </c>
      <c r="AA2839" s="99">
        <v>1.17192307692308E-7</v>
      </c>
      <c r="AB2839" s="99">
        <v>5.3730769230769199E-8</v>
      </c>
      <c r="AC2839" s="99">
        <v>2.1619230769230801E-8</v>
      </c>
    </row>
    <row r="2840" spans="1:29" s="98" customFormat="1" x14ac:dyDescent="0.25">
      <c r="A2840" s="98" t="s">
        <v>95</v>
      </c>
      <c r="B2840" s="98" t="s">
        <v>236</v>
      </c>
      <c r="C2840" s="98" t="s">
        <v>303</v>
      </c>
      <c r="D2840" s="98" t="s">
        <v>281</v>
      </c>
      <c r="E2840" s="98" t="s">
        <v>282</v>
      </c>
      <c r="F2840" s="98" t="s">
        <v>272</v>
      </c>
      <c r="G2840" s="98" t="s">
        <v>273</v>
      </c>
      <c r="H2840" s="98" t="s">
        <v>274</v>
      </c>
      <c r="I2840" s="99">
        <f t="shared" si="112"/>
        <v>0</v>
      </c>
      <c r="J2840" s="99">
        <f t="shared" si="112"/>
        <v>0</v>
      </c>
      <c r="K2840" s="99">
        <f t="shared" si="112"/>
        <v>0</v>
      </c>
      <c r="L2840" s="99">
        <f t="shared" si="112"/>
        <v>0</v>
      </c>
      <c r="M2840" s="99">
        <f t="shared" si="112"/>
        <v>0</v>
      </c>
      <c r="N2840" s="99">
        <f t="shared" si="111"/>
        <v>0</v>
      </c>
      <c r="O2840" s="99">
        <f t="shared" si="111"/>
        <v>0</v>
      </c>
      <c r="P2840" s="99">
        <f t="shared" si="111"/>
        <v>0</v>
      </c>
      <c r="Q2840" s="99">
        <f t="shared" si="111"/>
        <v>0</v>
      </c>
      <c r="R2840" s="99">
        <f t="shared" si="111"/>
        <v>0</v>
      </c>
      <c r="S2840" s="101"/>
      <c r="T2840" s="99">
        <v>0</v>
      </c>
      <c r="U2840" s="99">
        <v>0</v>
      </c>
      <c r="V2840" s="99">
        <v>0</v>
      </c>
      <c r="W2840" s="99">
        <v>0</v>
      </c>
      <c r="X2840" s="99">
        <v>0</v>
      </c>
      <c r="Y2840" s="99">
        <v>0</v>
      </c>
      <c r="Z2840" s="99">
        <v>0</v>
      </c>
      <c r="AA2840" s="99">
        <v>0</v>
      </c>
      <c r="AB2840" s="99">
        <v>0</v>
      </c>
      <c r="AC2840" s="99">
        <v>0</v>
      </c>
    </row>
    <row r="2841" spans="1:29" s="98" customFormat="1" x14ac:dyDescent="0.25">
      <c r="A2841" s="98" t="s">
        <v>95</v>
      </c>
      <c r="B2841" s="98" t="s">
        <v>236</v>
      </c>
      <c r="C2841" s="98" t="s">
        <v>303</v>
      </c>
      <c r="D2841" s="98" t="s">
        <v>281</v>
      </c>
      <c r="E2841" s="98" t="s">
        <v>282</v>
      </c>
      <c r="F2841" s="98" t="s">
        <v>272</v>
      </c>
      <c r="G2841" s="98" t="s">
        <v>273</v>
      </c>
      <c r="H2841" s="98" t="s">
        <v>275</v>
      </c>
      <c r="I2841" s="99">
        <f t="shared" si="112"/>
        <v>5.1008749999999978E-3</v>
      </c>
      <c r="J2841" s="99">
        <f t="shared" si="112"/>
        <v>1.2988649999999977E-4</v>
      </c>
      <c r="K2841" s="99">
        <f t="shared" si="112"/>
        <v>5.3710599999999672E-4</v>
      </c>
      <c r="L2841" s="99">
        <f t="shared" si="112"/>
        <v>9.6507899999999727E-4</v>
      </c>
      <c r="M2841" s="99">
        <f t="shared" si="112"/>
        <v>1.9098199999999972E-3</v>
      </c>
      <c r="N2841" s="99">
        <f t="shared" si="111"/>
        <v>2.1486799999999981E-4</v>
      </c>
      <c r="O2841" s="99">
        <f t="shared" si="111"/>
        <v>1.0871799999999986E-4</v>
      </c>
      <c r="P2841" s="99">
        <f t="shared" si="111"/>
        <v>3.9171099999999988E-5</v>
      </c>
      <c r="Q2841" s="99">
        <f t="shared" si="111"/>
        <v>2.2105399999999966E-5</v>
      </c>
      <c r="R2841" s="99">
        <f t="shared" si="111"/>
        <v>1.2175749999999979E-5</v>
      </c>
      <c r="S2841" s="101"/>
      <c r="T2841" s="99">
        <v>1.26027075333468E-6</v>
      </c>
      <c r="U2841" s="99">
        <v>3.2090995604284502E-8</v>
      </c>
      <c r="V2841" s="99">
        <v>1.3270252324171301E-7</v>
      </c>
      <c r="W2841" s="99">
        <v>2.3844160822554499E-7</v>
      </c>
      <c r="X2841" s="99">
        <v>4.7185831649151101E-7</v>
      </c>
      <c r="Y2841" s="99">
        <v>5.3087334276475298E-8</v>
      </c>
      <c r="Z2841" s="99">
        <v>2.68609044058205E-8</v>
      </c>
      <c r="AA2841" s="99">
        <v>9.6779849939369407E-9</v>
      </c>
      <c r="AB2841" s="99">
        <v>5.4615706345998301E-9</v>
      </c>
      <c r="AC2841" s="99">
        <v>3.0082567451495501E-9</v>
      </c>
    </row>
    <row r="2842" spans="1:29" s="98" customFormat="1" x14ac:dyDescent="0.25">
      <c r="A2842" s="98" t="s">
        <v>95</v>
      </c>
      <c r="B2842" s="98" t="s">
        <v>236</v>
      </c>
      <c r="C2842" s="98" t="s">
        <v>303</v>
      </c>
      <c r="D2842" s="98" t="s">
        <v>281</v>
      </c>
      <c r="E2842" s="98" t="s">
        <v>282</v>
      </c>
      <c r="F2842" s="98" t="s">
        <v>272</v>
      </c>
      <c r="G2842" s="98" t="s">
        <v>273</v>
      </c>
      <c r="H2842" s="98" t="s">
        <v>276</v>
      </c>
      <c r="I2842" s="99">
        <f t="shared" si="112"/>
        <v>1.5325054999999959</v>
      </c>
      <c r="J2842" s="99">
        <f t="shared" si="112"/>
        <v>0.69375764999999567</v>
      </c>
      <c r="K2842" s="99">
        <f t="shared" si="112"/>
        <v>0.43033609999999689</v>
      </c>
      <c r="L2842" s="99">
        <f t="shared" si="112"/>
        <v>0.30362459999999974</v>
      </c>
      <c r="M2842" s="99">
        <f t="shared" si="112"/>
        <v>0.17916154999999964</v>
      </c>
      <c r="N2842" s="99">
        <f t="shared" si="111"/>
        <v>2.5885829999999926E-2</v>
      </c>
      <c r="O2842" s="99">
        <f t="shared" si="111"/>
        <v>1.394193999999997E-2</v>
      </c>
      <c r="P2842" s="99">
        <f t="shared" si="111"/>
        <v>5.3782969999999763E-3</v>
      </c>
      <c r="Q2842" s="99">
        <f t="shared" si="111"/>
        <v>2.3247979999999925E-3</v>
      </c>
      <c r="R2842" s="99">
        <f t="shared" si="111"/>
        <v>8.8816069999999648E-4</v>
      </c>
      <c r="S2842" s="101"/>
      <c r="T2842" s="99">
        <v>3.7863540294058102E-4</v>
      </c>
      <c r="U2842" s="99">
        <v>1.7140637169058099E-4</v>
      </c>
      <c r="V2842" s="99">
        <v>1.0632293497372599E-4</v>
      </c>
      <c r="W2842" s="99">
        <v>7.5016385105092904E-5</v>
      </c>
      <c r="X2842" s="99">
        <v>4.4265358705537499E-5</v>
      </c>
      <c r="Y2842" s="99">
        <v>6.3955996715844599E-6</v>
      </c>
      <c r="Z2842" s="99">
        <v>3.44462846604688E-6</v>
      </c>
      <c r="AA2842" s="99">
        <v>1.32881327455537E-6</v>
      </c>
      <c r="AB2842" s="99">
        <v>5.7438673302344196E-7</v>
      </c>
      <c r="AC2842" s="99">
        <v>2.1943744053152701E-7</v>
      </c>
    </row>
    <row r="2843" spans="1:29" s="98" customFormat="1" x14ac:dyDescent="0.25">
      <c r="A2843" s="98" t="s">
        <v>95</v>
      </c>
      <c r="B2843" s="98" t="s">
        <v>236</v>
      </c>
      <c r="C2843" s="98" t="s">
        <v>303</v>
      </c>
      <c r="D2843" s="98" t="s">
        <v>281</v>
      </c>
      <c r="E2843" s="98" t="s">
        <v>282</v>
      </c>
      <c r="F2843" s="98" t="s">
        <v>272</v>
      </c>
      <c r="G2843" s="98" t="s">
        <v>277</v>
      </c>
      <c r="H2843" s="98" t="s">
        <v>274</v>
      </c>
      <c r="I2843" s="99">
        <f t="shared" si="112"/>
        <v>0.1412309416666663</v>
      </c>
      <c r="J2843" s="99">
        <f t="shared" si="112"/>
        <v>5.5080108333333246E-2</v>
      </c>
      <c r="K2843" s="99">
        <f t="shared" si="112"/>
        <v>2.9623866666666651E-2</v>
      </c>
      <c r="L2843" s="99">
        <f t="shared" si="112"/>
        <v>2.5467759166666631E-2</v>
      </c>
      <c r="M2843" s="99">
        <f t="shared" si="112"/>
        <v>1.8472158333333336E-2</v>
      </c>
      <c r="N2843" s="99">
        <f t="shared" si="111"/>
        <v>1.6031701666666645E-3</v>
      </c>
      <c r="O2843" s="99">
        <f t="shared" si="111"/>
        <v>1.2260069999999979E-3</v>
      </c>
      <c r="P2843" s="99">
        <f t="shared" si="111"/>
        <v>3.5322808333333305E-4</v>
      </c>
      <c r="Q2843" s="99">
        <f t="shared" si="111"/>
        <v>1.2846616666666654E-4</v>
      </c>
      <c r="R2843" s="99">
        <f t="shared" si="111"/>
        <v>4.9531308333333235E-5</v>
      </c>
      <c r="S2843" s="101"/>
      <c r="T2843" s="99">
        <v>3.4893861396018499E-5</v>
      </c>
      <c r="U2843" s="99">
        <v>1.36086160948868E-5</v>
      </c>
      <c r="V2843" s="99">
        <v>7.3191546079223896E-6</v>
      </c>
      <c r="W2843" s="99">
        <v>6.2923071101960302E-6</v>
      </c>
      <c r="X2843" s="99">
        <v>4.5639073489288602E-6</v>
      </c>
      <c r="Y2843" s="99">
        <v>3.9609448842966802E-7</v>
      </c>
      <c r="Z2843" s="99">
        <v>3.0290896473322502E-7</v>
      </c>
      <c r="AA2843" s="99">
        <v>8.7271894073362901E-8</v>
      </c>
      <c r="AB2843" s="99">
        <v>3.1740074525060599E-8</v>
      </c>
      <c r="AC2843" s="99">
        <v>1.22376767254446E-8</v>
      </c>
    </row>
    <row r="2844" spans="1:29" s="98" customFormat="1" x14ac:dyDescent="0.25">
      <c r="A2844" s="98" t="s">
        <v>95</v>
      </c>
      <c r="B2844" s="98" t="s">
        <v>236</v>
      </c>
      <c r="C2844" s="98" t="s">
        <v>303</v>
      </c>
      <c r="D2844" s="98" t="s">
        <v>281</v>
      </c>
      <c r="E2844" s="98" t="s">
        <v>282</v>
      </c>
      <c r="F2844" s="98" t="s">
        <v>272</v>
      </c>
      <c r="G2844" s="98" t="s">
        <v>277</v>
      </c>
      <c r="H2844" s="98" t="s">
        <v>275</v>
      </c>
      <c r="I2844" s="99">
        <f t="shared" si="112"/>
        <v>0.23760981666666639</v>
      </c>
      <c r="J2844" s="99">
        <f t="shared" si="112"/>
        <v>7.9298408333333098E-2</v>
      </c>
      <c r="K2844" s="99">
        <f t="shared" si="112"/>
        <v>5.2075149999999806E-2</v>
      </c>
      <c r="L2844" s="99">
        <f t="shared" si="112"/>
        <v>3.5777433333333331E-2</v>
      </c>
      <c r="M2844" s="99">
        <f t="shared" si="112"/>
        <v>2.6396541666666641E-2</v>
      </c>
      <c r="N2844" s="99">
        <f t="shared" si="111"/>
        <v>3.7199941666666665E-3</v>
      </c>
      <c r="O2844" s="99">
        <f t="shared" si="111"/>
        <v>1.7572899999999973E-3</v>
      </c>
      <c r="P2844" s="99">
        <f t="shared" si="111"/>
        <v>5.2271733333333122E-4</v>
      </c>
      <c r="Q2844" s="99">
        <f t="shared" si="111"/>
        <v>2.0441833333333302E-4</v>
      </c>
      <c r="R2844" s="99">
        <f t="shared" si="111"/>
        <v>8.0894766666666528E-5</v>
      </c>
      <c r="S2844" s="101"/>
      <c r="T2844" s="99">
        <v>5.8706144073362903E-5</v>
      </c>
      <c r="U2844" s="99">
        <v>1.9592219924716999E-5</v>
      </c>
      <c r="V2844" s="99">
        <v>1.2866182472716201E-5</v>
      </c>
      <c r="W2844" s="99">
        <v>8.8395133892481798E-6</v>
      </c>
      <c r="X2844" s="99">
        <v>6.5217809594785703E-6</v>
      </c>
      <c r="Y2844" s="99">
        <v>9.1909718446847197E-7</v>
      </c>
      <c r="Z2844" s="99">
        <v>4.3417280214227901E-7</v>
      </c>
      <c r="AA2844" s="99">
        <v>1.2914752223120399E-7</v>
      </c>
      <c r="AB2844" s="99">
        <v>5.0505540117218998E-8</v>
      </c>
      <c r="AC2844" s="99">
        <v>1.9986631416734E-8</v>
      </c>
    </row>
    <row r="2845" spans="1:29" s="98" customFormat="1" x14ac:dyDescent="0.25">
      <c r="A2845" s="98" t="s">
        <v>95</v>
      </c>
      <c r="B2845" s="98" t="s">
        <v>236</v>
      </c>
      <c r="C2845" s="98" t="s">
        <v>303</v>
      </c>
      <c r="D2845" s="98" t="s">
        <v>281</v>
      </c>
      <c r="E2845" s="98" t="s">
        <v>282</v>
      </c>
      <c r="F2845" s="98" t="s">
        <v>272</v>
      </c>
      <c r="G2845" s="98" t="s">
        <v>277</v>
      </c>
      <c r="H2845" s="98" t="s">
        <v>276</v>
      </c>
      <c r="I2845" s="99">
        <f t="shared" si="112"/>
        <v>0.6092845833333318</v>
      </c>
      <c r="J2845" s="99">
        <f t="shared" si="112"/>
        <v>0.28419135833333325</v>
      </c>
      <c r="K2845" s="99">
        <f t="shared" si="112"/>
        <v>0.21399957999999966</v>
      </c>
      <c r="L2845" s="99">
        <f t="shared" si="112"/>
        <v>0.12240517916666635</v>
      </c>
      <c r="M2845" s="99">
        <f t="shared" si="112"/>
        <v>6.7557712499999881E-2</v>
      </c>
      <c r="N2845" s="99">
        <f t="shared" si="111"/>
        <v>1.417648224999998E-2</v>
      </c>
      <c r="O2845" s="99">
        <f t="shared" si="111"/>
        <v>4.7948995833333296E-3</v>
      </c>
      <c r="P2845" s="99">
        <f t="shared" si="111"/>
        <v>1.9869429166666634E-3</v>
      </c>
      <c r="Q2845" s="99">
        <f t="shared" si="111"/>
        <v>8.8907595833333101E-4</v>
      </c>
      <c r="R2845" s="99">
        <f t="shared" si="111"/>
        <v>3.6090229166666643E-4</v>
      </c>
      <c r="S2845" s="101"/>
      <c r="T2845" s="99">
        <v>1.5053565139955499E-4</v>
      </c>
      <c r="U2845" s="99">
        <v>7.0215023355396099E-5</v>
      </c>
      <c r="V2845" s="99">
        <v>5.2872774161277203E-5</v>
      </c>
      <c r="W2845" s="99">
        <v>3.0242589234286498E-5</v>
      </c>
      <c r="X2845" s="99">
        <v>1.66914518050222E-5</v>
      </c>
      <c r="Y2845" s="99">
        <v>3.5025767078870201E-6</v>
      </c>
      <c r="Z2845" s="99">
        <v>1.1846735530769999E-6</v>
      </c>
      <c r="AA2845" s="99">
        <v>4.9091303872776796E-7</v>
      </c>
      <c r="AB2845" s="99">
        <v>2.1966357297140201E-7</v>
      </c>
      <c r="AC2845" s="99">
        <v>8.9167957065986194E-8</v>
      </c>
    </row>
    <row r="2846" spans="1:29" s="98" customFormat="1" x14ac:dyDescent="0.25">
      <c r="A2846" s="98" t="s">
        <v>95</v>
      </c>
      <c r="B2846" s="98" t="s">
        <v>236</v>
      </c>
      <c r="C2846" s="98" t="s">
        <v>303</v>
      </c>
      <c r="D2846" s="98" t="s">
        <v>281</v>
      </c>
      <c r="E2846" s="98" t="s">
        <v>282</v>
      </c>
      <c r="F2846" s="98" t="s">
        <v>272</v>
      </c>
      <c r="G2846" s="98" t="s">
        <v>278</v>
      </c>
      <c r="H2846" s="98" t="s">
        <v>274</v>
      </c>
      <c r="I2846" s="99">
        <f t="shared" si="112"/>
        <v>5.9751552243589447E-2</v>
      </c>
      <c r="J2846" s="99">
        <f t="shared" si="112"/>
        <v>2.3303122756410218E-2</v>
      </c>
      <c r="K2846" s="99">
        <f t="shared" si="112"/>
        <v>1.2533174358974362E-2</v>
      </c>
      <c r="L2846" s="99">
        <f t="shared" si="112"/>
        <v>1.0774821185897414E-2</v>
      </c>
      <c r="M2846" s="99">
        <f t="shared" si="112"/>
        <v>7.8151439102564137E-3</v>
      </c>
      <c r="N2846" s="99">
        <f t="shared" si="111"/>
        <v>6.7826430128205089E-4</v>
      </c>
      <c r="O2846" s="99">
        <f t="shared" si="111"/>
        <v>5.1869526923076811E-4</v>
      </c>
      <c r="P2846" s="99">
        <f t="shared" si="111"/>
        <v>1.4944265064102536E-4</v>
      </c>
      <c r="Q2846" s="99">
        <f t="shared" si="111"/>
        <v>5.435107051282058E-5</v>
      </c>
      <c r="R2846" s="99">
        <f t="shared" si="111"/>
        <v>2.0955553525640998E-5</v>
      </c>
      <c r="S2846" s="101"/>
      <c r="T2846" s="99">
        <v>1.47627875137001E-5</v>
      </c>
      <c r="U2846" s="99">
        <v>5.7574914247598002E-6</v>
      </c>
      <c r="V2846" s="99">
        <v>3.0965654110440899E-6</v>
      </c>
      <c r="W2846" s="99">
        <v>2.6621299312367802E-6</v>
      </c>
      <c r="X2846" s="99">
        <v>1.9308838783929799E-6</v>
      </c>
      <c r="Y2846" s="99">
        <v>1.6757843741255199E-7</v>
      </c>
      <c r="Z2846" s="99">
        <v>1.2815379277174899E-7</v>
      </c>
      <c r="AA2846" s="99">
        <v>3.6922724415653497E-8</v>
      </c>
      <c r="AB2846" s="99">
        <v>1.34284930682949E-8</v>
      </c>
      <c r="AC2846" s="99">
        <v>5.1774786146111804E-9</v>
      </c>
    </row>
    <row r="2847" spans="1:29" s="98" customFormat="1" x14ac:dyDescent="0.25">
      <c r="A2847" s="98" t="s">
        <v>95</v>
      </c>
      <c r="B2847" s="98" t="s">
        <v>236</v>
      </c>
      <c r="C2847" s="98" t="s">
        <v>303</v>
      </c>
      <c r="D2847" s="98" t="s">
        <v>281</v>
      </c>
      <c r="E2847" s="98" t="s">
        <v>282</v>
      </c>
      <c r="F2847" s="98" t="s">
        <v>272</v>
      </c>
      <c r="G2847" s="98" t="s">
        <v>278</v>
      </c>
      <c r="H2847" s="98" t="s">
        <v>275</v>
      </c>
      <c r="I2847" s="99">
        <f t="shared" si="112"/>
        <v>0.10052723012820493</v>
      </c>
      <c r="J2847" s="99">
        <f t="shared" si="112"/>
        <v>3.3549326602563989E-2</v>
      </c>
      <c r="K2847" s="99">
        <f t="shared" si="112"/>
        <v>2.2031794230769158E-2</v>
      </c>
      <c r="L2847" s="99">
        <f t="shared" si="112"/>
        <v>1.5136606410256393E-2</v>
      </c>
      <c r="M2847" s="99">
        <f t="shared" si="112"/>
        <v>1.1167767628205129E-2</v>
      </c>
      <c r="N2847" s="99">
        <f t="shared" si="111"/>
        <v>1.5738436858974345E-3</v>
      </c>
      <c r="O2847" s="99">
        <f t="shared" si="111"/>
        <v>7.4346884615384453E-4</v>
      </c>
      <c r="P2847" s="99">
        <f t="shared" si="111"/>
        <v>2.2114964102564011E-4</v>
      </c>
      <c r="Q2847" s="99">
        <f t="shared" si="111"/>
        <v>8.6484679487179285E-5</v>
      </c>
      <c r="R2847" s="99">
        <f t="shared" si="111"/>
        <v>3.4224708974358892E-5</v>
      </c>
      <c r="S2847" s="101"/>
      <c r="T2847" s="99">
        <v>2.48372148002689E-5</v>
      </c>
      <c r="U2847" s="99">
        <v>8.2890161219956501E-6</v>
      </c>
      <c r="V2847" s="99">
        <v>5.44338489230301E-6</v>
      </c>
      <c r="W2847" s="99">
        <v>3.73979412622038E-6</v>
      </c>
      <c r="X2847" s="99">
        <v>2.7592150213178601E-6</v>
      </c>
      <c r="Y2847" s="99">
        <v>3.88848808813584E-7</v>
      </c>
      <c r="Z2847" s="99">
        <v>1.83688493214041E-7</v>
      </c>
      <c r="AA2847" s="99">
        <v>5.46393363285863E-8</v>
      </c>
      <c r="AB2847" s="99">
        <v>2.1367728511131099E-8</v>
      </c>
      <c r="AC2847" s="99">
        <v>8.4558825224643795E-9</v>
      </c>
    </row>
    <row r="2848" spans="1:29" s="98" customFormat="1" x14ac:dyDescent="0.25">
      <c r="A2848" s="98" t="s">
        <v>95</v>
      </c>
      <c r="B2848" s="98" t="s">
        <v>236</v>
      </c>
      <c r="C2848" s="98" t="s">
        <v>303</v>
      </c>
      <c r="D2848" s="98" t="s">
        <v>281</v>
      </c>
      <c r="E2848" s="98" t="s">
        <v>282</v>
      </c>
      <c r="F2848" s="98" t="s">
        <v>272</v>
      </c>
      <c r="G2848" s="98" t="s">
        <v>278</v>
      </c>
      <c r="H2848" s="98" t="s">
        <v>276</v>
      </c>
      <c r="I2848" s="99">
        <f t="shared" si="112"/>
        <v>0.25777424679487104</v>
      </c>
      <c r="J2848" s="99">
        <f t="shared" si="112"/>
        <v>0.12023480544871802</v>
      </c>
      <c r="K2848" s="99">
        <f t="shared" si="112"/>
        <v>9.05382838461537E-2</v>
      </c>
      <c r="L2848" s="99">
        <f t="shared" si="112"/>
        <v>5.1786806570512642E-2</v>
      </c>
      <c r="M2848" s="99">
        <f t="shared" si="112"/>
        <v>2.8582109134615348E-2</v>
      </c>
      <c r="N2848" s="99">
        <f t="shared" si="111"/>
        <v>5.9977424903846091E-3</v>
      </c>
      <c r="O2848" s="99">
        <f t="shared" si="111"/>
        <v>2.0286113621794857E-3</v>
      </c>
      <c r="P2848" s="99">
        <f t="shared" si="111"/>
        <v>8.4062969551281733E-4</v>
      </c>
      <c r="Q2848" s="99">
        <f t="shared" si="111"/>
        <v>3.7614752083333221E-4</v>
      </c>
      <c r="R2848" s="99">
        <f t="shared" si="111"/>
        <v>1.526894310897434E-4</v>
      </c>
      <c r="S2848" s="101"/>
      <c r="T2848" s="99">
        <v>6.3688160207504005E-5</v>
      </c>
      <c r="U2848" s="99">
        <v>2.9706356034975299E-5</v>
      </c>
      <c r="V2848" s="99">
        <v>2.2369250606694199E-5</v>
      </c>
      <c r="W2848" s="99">
        <v>1.27949415991212E-5</v>
      </c>
      <c r="X2848" s="99">
        <v>7.0617680713555503E-6</v>
      </c>
      <c r="Y2848" s="99">
        <v>1.48185937641374E-6</v>
      </c>
      <c r="Z2848" s="99">
        <v>5.0120804168642302E-7</v>
      </c>
      <c r="AA2848" s="99">
        <v>2.0769397792328601E-7</v>
      </c>
      <c r="AB2848" s="99">
        <v>9.2934588564823902E-8</v>
      </c>
      <c r="AC2848" s="99">
        <v>3.77249049125326E-8</v>
      </c>
    </row>
    <row r="2849" spans="1:29" s="98" customFormat="1" x14ac:dyDescent="0.25">
      <c r="A2849" s="98" t="s">
        <v>95</v>
      </c>
      <c r="B2849" s="98" t="s">
        <v>236</v>
      </c>
      <c r="C2849" s="98" t="s">
        <v>303</v>
      </c>
      <c r="D2849" s="98" t="s">
        <v>281</v>
      </c>
      <c r="E2849" s="98" t="s">
        <v>282</v>
      </c>
      <c r="F2849" s="98" t="s">
        <v>279</v>
      </c>
      <c r="G2849" s="98" t="s">
        <v>273</v>
      </c>
      <c r="H2849" s="98" t="s">
        <v>274</v>
      </c>
      <c r="I2849" s="99">
        <f t="shared" si="112"/>
        <v>0</v>
      </c>
      <c r="J2849" s="99">
        <f t="shared" si="112"/>
        <v>0</v>
      </c>
      <c r="K2849" s="99">
        <f t="shared" si="112"/>
        <v>0</v>
      </c>
      <c r="L2849" s="99">
        <f t="shared" si="112"/>
        <v>0</v>
      </c>
      <c r="M2849" s="99">
        <f t="shared" si="112"/>
        <v>0</v>
      </c>
      <c r="N2849" s="99">
        <f t="shared" si="111"/>
        <v>0</v>
      </c>
      <c r="O2849" s="99">
        <f t="shared" si="111"/>
        <v>0</v>
      </c>
      <c r="P2849" s="99">
        <f t="shared" si="111"/>
        <v>0</v>
      </c>
      <c r="Q2849" s="99">
        <f t="shared" si="111"/>
        <v>0</v>
      </c>
      <c r="R2849" s="99">
        <f t="shared" si="111"/>
        <v>0</v>
      </c>
      <c r="S2849" s="101"/>
      <c r="T2849" s="99">
        <v>0</v>
      </c>
      <c r="U2849" s="99">
        <v>0</v>
      </c>
      <c r="V2849" s="99">
        <v>0</v>
      </c>
      <c r="W2849" s="99">
        <v>0</v>
      </c>
      <c r="X2849" s="99">
        <v>0</v>
      </c>
      <c r="Y2849" s="99">
        <v>0</v>
      </c>
      <c r="Z2849" s="99">
        <v>0</v>
      </c>
      <c r="AA2849" s="99">
        <v>0</v>
      </c>
      <c r="AB2849" s="99">
        <v>0</v>
      </c>
      <c r="AC2849" s="99">
        <v>0</v>
      </c>
    </row>
    <row r="2850" spans="1:29" s="98" customFormat="1" x14ac:dyDescent="0.25">
      <c r="A2850" s="98" t="s">
        <v>95</v>
      </c>
      <c r="B2850" s="98" t="s">
        <v>236</v>
      </c>
      <c r="C2850" s="98" t="s">
        <v>303</v>
      </c>
      <c r="D2850" s="98" t="s">
        <v>281</v>
      </c>
      <c r="E2850" s="98" t="s">
        <v>282</v>
      </c>
      <c r="F2850" s="98" t="s">
        <v>279</v>
      </c>
      <c r="G2850" s="98" t="s">
        <v>273</v>
      </c>
      <c r="H2850" s="98" t="s">
        <v>275</v>
      </c>
      <c r="I2850" s="99">
        <f t="shared" si="112"/>
        <v>5.1008550000000005E-3</v>
      </c>
      <c r="J2850" s="99">
        <f t="shared" si="112"/>
        <v>2.2798699999999996E-6</v>
      </c>
      <c r="K2850" s="99">
        <f t="shared" si="112"/>
        <v>0</v>
      </c>
      <c r="L2850" s="99">
        <f t="shared" si="112"/>
        <v>0</v>
      </c>
      <c r="M2850" s="99">
        <f t="shared" si="112"/>
        <v>0</v>
      </c>
      <c r="N2850" s="99">
        <f t="shared" si="111"/>
        <v>0</v>
      </c>
      <c r="O2850" s="99">
        <f t="shared" si="111"/>
        <v>0</v>
      </c>
      <c r="P2850" s="99">
        <f t="shared" si="111"/>
        <v>0</v>
      </c>
      <c r="Q2850" s="99">
        <f t="shared" si="111"/>
        <v>0</v>
      </c>
      <c r="R2850" s="99">
        <f t="shared" si="111"/>
        <v>0</v>
      </c>
      <c r="S2850" s="101"/>
      <c r="T2850" s="99">
        <v>1.26026581194422E-6</v>
      </c>
      <c r="U2850" s="99">
        <v>5.6328639349232002E-10</v>
      </c>
      <c r="V2850" s="99">
        <v>0</v>
      </c>
      <c r="W2850" s="99">
        <v>0</v>
      </c>
      <c r="X2850" s="99">
        <v>0</v>
      </c>
      <c r="Y2850" s="99">
        <v>0</v>
      </c>
      <c r="Z2850" s="99">
        <v>0</v>
      </c>
      <c r="AA2850" s="99">
        <v>0</v>
      </c>
      <c r="AB2850" s="99">
        <v>0</v>
      </c>
      <c r="AC2850" s="99">
        <v>0</v>
      </c>
    </row>
    <row r="2851" spans="1:29" s="98" customFormat="1" x14ac:dyDescent="0.25">
      <c r="A2851" s="98" t="s">
        <v>95</v>
      </c>
      <c r="B2851" s="98" t="s">
        <v>236</v>
      </c>
      <c r="C2851" s="98" t="s">
        <v>303</v>
      </c>
      <c r="D2851" s="98" t="s">
        <v>281</v>
      </c>
      <c r="E2851" s="98" t="s">
        <v>282</v>
      </c>
      <c r="F2851" s="98" t="s">
        <v>279</v>
      </c>
      <c r="G2851" s="98" t="s">
        <v>273</v>
      </c>
      <c r="H2851" s="98" t="s">
        <v>276</v>
      </c>
      <c r="I2851" s="99">
        <f t="shared" si="112"/>
        <v>1.5325054999999959</v>
      </c>
      <c r="J2851" s="99">
        <f t="shared" si="112"/>
        <v>0.69312854999999673</v>
      </c>
      <c r="K2851" s="99">
        <f t="shared" si="112"/>
        <v>0.42429359999999638</v>
      </c>
      <c r="L2851" s="99">
        <f t="shared" si="112"/>
        <v>0.28699025</v>
      </c>
      <c r="M2851" s="99">
        <f t="shared" si="112"/>
        <v>0.13745454999999962</v>
      </c>
      <c r="N2851" s="99">
        <f t="shared" si="111"/>
        <v>8.3411214999999893E-3</v>
      </c>
      <c r="O2851" s="99">
        <f t="shared" si="111"/>
        <v>3.2380775E-3</v>
      </c>
      <c r="P2851" s="99">
        <f t="shared" si="111"/>
        <v>7.031824499999968E-4</v>
      </c>
      <c r="Q2851" s="99">
        <f t="shared" si="111"/>
        <v>2.1774144999999953E-4</v>
      </c>
      <c r="R2851" s="99">
        <f t="shared" si="111"/>
        <v>6.9470469999999718E-5</v>
      </c>
      <c r="S2851" s="101"/>
      <c r="T2851" s="99">
        <v>3.7863540294058102E-4</v>
      </c>
      <c r="U2851" s="99">
        <v>1.7125094025363701E-4</v>
      </c>
      <c r="V2851" s="99">
        <v>1.0483001738075901E-4</v>
      </c>
      <c r="W2851" s="99">
        <v>7.0906544184518995E-5</v>
      </c>
      <c r="X2851" s="99">
        <v>3.3960830108124397E-5</v>
      </c>
      <c r="Y2851" s="99">
        <v>2.06083691062045E-6</v>
      </c>
      <c r="Z2851" s="99">
        <v>8.0003026349029904E-7</v>
      </c>
      <c r="AA2851" s="99">
        <v>1.73734952531325E-7</v>
      </c>
      <c r="AB2851" s="99">
        <v>5.3797276197453403E-8</v>
      </c>
      <c r="AC2851" s="99">
        <v>1.7164035888237601E-8</v>
      </c>
    </row>
    <row r="2852" spans="1:29" s="98" customFormat="1" x14ac:dyDescent="0.25">
      <c r="A2852" s="98" t="s">
        <v>95</v>
      </c>
      <c r="B2852" s="98" t="s">
        <v>236</v>
      </c>
      <c r="C2852" s="98" t="s">
        <v>303</v>
      </c>
      <c r="D2852" s="98" t="s">
        <v>281</v>
      </c>
      <c r="E2852" s="98" t="s">
        <v>282</v>
      </c>
      <c r="F2852" s="98" t="s">
        <v>279</v>
      </c>
      <c r="G2852" s="98" t="s">
        <v>277</v>
      </c>
      <c r="H2852" s="98" t="s">
        <v>274</v>
      </c>
      <c r="I2852" s="99">
        <f t="shared" si="112"/>
        <v>0.14123085833333304</v>
      </c>
      <c r="J2852" s="99">
        <f t="shared" si="112"/>
        <v>5.4855391666666517E-2</v>
      </c>
      <c r="K2852" s="99">
        <f t="shared" si="112"/>
        <v>2.7056958999999974E-2</v>
      </c>
      <c r="L2852" s="99">
        <f t="shared" si="112"/>
        <v>2.1231779166666652E-2</v>
      </c>
      <c r="M2852" s="99">
        <f t="shared" si="112"/>
        <v>9.3186491666666631E-3</v>
      </c>
      <c r="N2852" s="99">
        <f t="shared" si="111"/>
        <v>2.4162575833333325E-4</v>
      </c>
      <c r="O2852" s="99">
        <f t="shared" si="111"/>
        <v>1.5651996666666667E-4</v>
      </c>
      <c r="P2852" s="99">
        <f t="shared" si="111"/>
        <v>3.1117274999999993E-5</v>
      </c>
      <c r="Q2852" s="99">
        <f t="shared" si="111"/>
        <v>9.336940833333319E-6</v>
      </c>
      <c r="R2852" s="99">
        <f t="shared" si="111"/>
        <v>2.8486027500000002E-6</v>
      </c>
      <c r="S2852" s="101"/>
      <c r="T2852" s="99">
        <v>3.4893840806891599E-5</v>
      </c>
      <c r="U2852" s="99">
        <v>1.35530954552344E-5</v>
      </c>
      <c r="V2852" s="99">
        <v>6.6849499550323298E-6</v>
      </c>
      <c r="W2852" s="99">
        <v>5.2457255519907004E-6</v>
      </c>
      <c r="X2852" s="99">
        <v>2.3023542049818099E-6</v>
      </c>
      <c r="Y2852" s="99">
        <v>5.9698360865501196E-8</v>
      </c>
      <c r="Z2852" s="99">
        <v>3.8671313510509298E-8</v>
      </c>
      <c r="AA2852" s="99">
        <v>7.68813029254244E-9</v>
      </c>
      <c r="AB2852" s="99">
        <v>2.3068735183407401E-9</v>
      </c>
      <c r="AC2852" s="99">
        <v>7.0380292277182699E-10</v>
      </c>
    </row>
    <row r="2853" spans="1:29" s="98" customFormat="1" x14ac:dyDescent="0.25">
      <c r="A2853" s="98" t="s">
        <v>95</v>
      </c>
      <c r="B2853" s="98" t="s">
        <v>236</v>
      </c>
      <c r="C2853" s="98" t="s">
        <v>303</v>
      </c>
      <c r="D2853" s="98" t="s">
        <v>281</v>
      </c>
      <c r="E2853" s="98" t="s">
        <v>282</v>
      </c>
      <c r="F2853" s="98" t="s">
        <v>279</v>
      </c>
      <c r="G2853" s="98" t="s">
        <v>277</v>
      </c>
      <c r="H2853" s="98" t="s">
        <v>275</v>
      </c>
      <c r="I2853" s="99">
        <f t="shared" si="112"/>
        <v>0.23760943333333315</v>
      </c>
      <c r="J2853" s="99">
        <f t="shared" si="112"/>
        <v>7.9053333333333226E-2</v>
      </c>
      <c r="K2853" s="99">
        <f t="shared" si="112"/>
        <v>5.0409091666666621E-2</v>
      </c>
      <c r="L2853" s="99">
        <f t="shared" si="112"/>
        <v>2.9809507499999974E-2</v>
      </c>
      <c r="M2853" s="99">
        <f t="shared" si="112"/>
        <v>1.3538179999999985E-2</v>
      </c>
      <c r="N2853" s="99">
        <f t="shared" si="111"/>
        <v>7.773322499999984E-4</v>
      </c>
      <c r="O2853" s="99">
        <f t="shared" si="111"/>
        <v>2.6896188333333325E-4</v>
      </c>
      <c r="P2853" s="99">
        <f t="shared" si="111"/>
        <v>5.5945649999999734E-5</v>
      </c>
      <c r="Q2853" s="99">
        <f t="shared" si="111"/>
        <v>1.7893332499999969E-5</v>
      </c>
      <c r="R2853" s="99">
        <f t="shared" si="111"/>
        <v>5.8455991666666396E-6</v>
      </c>
      <c r="S2853" s="101"/>
      <c r="T2853" s="99">
        <v>5.8706049363379097E-5</v>
      </c>
      <c r="U2853" s="99">
        <v>1.9531669361358099E-5</v>
      </c>
      <c r="V2853" s="99">
        <v>1.24545502349434E-5</v>
      </c>
      <c r="W2853" s="99">
        <v>7.3650208000707296E-6</v>
      </c>
      <c r="X2853" s="99">
        <v>3.3448716754244099E-6</v>
      </c>
      <c r="Y2853" s="99">
        <v>1.9205510825080799E-7</v>
      </c>
      <c r="Z2853" s="99">
        <v>6.6452284231002405E-8</v>
      </c>
      <c r="AA2853" s="99">
        <v>1.3822465061641E-8</v>
      </c>
      <c r="AB2853" s="99">
        <v>4.4208971263641799E-9</v>
      </c>
      <c r="AC2853" s="99">
        <v>1.4442693979890799E-9</v>
      </c>
    </row>
    <row r="2854" spans="1:29" s="98" customFormat="1" x14ac:dyDescent="0.25">
      <c r="A2854" s="98" t="s">
        <v>95</v>
      </c>
      <c r="B2854" s="98" t="s">
        <v>236</v>
      </c>
      <c r="C2854" s="98" t="s">
        <v>303</v>
      </c>
      <c r="D2854" s="98" t="s">
        <v>281</v>
      </c>
      <c r="E2854" s="98" t="s">
        <v>282</v>
      </c>
      <c r="F2854" s="98" t="s">
        <v>279</v>
      </c>
      <c r="G2854" s="98" t="s">
        <v>277</v>
      </c>
      <c r="H2854" s="98" t="s">
        <v>276</v>
      </c>
      <c r="I2854" s="99">
        <f t="shared" si="112"/>
        <v>0.60928358333333199</v>
      </c>
      <c r="J2854" s="99">
        <f t="shared" si="112"/>
        <v>0.28389692083333318</v>
      </c>
      <c r="K2854" s="99">
        <f t="shared" si="112"/>
        <v>0.2126184149999997</v>
      </c>
      <c r="L2854" s="99">
        <f t="shared" si="112"/>
        <v>0.11848734583333327</v>
      </c>
      <c r="M2854" s="99">
        <f t="shared" si="112"/>
        <v>5.8122458333332981E-2</v>
      </c>
      <c r="N2854" s="99">
        <f t="shared" si="111"/>
        <v>5.4761054166666302E-3</v>
      </c>
      <c r="O2854" s="99">
        <f t="shared" si="111"/>
        <v>1.389030749999998E-3</v>
      </c>
      <c r="P2854" s="99">
        <f t="shared" si="111"/>
        <v>3.0208182916666637E-4</v>
      </c>
      <c r="Q2854" s="99">
        <f t="shared" si="111"/>
        <v>9.6008466666666606E-5</v>
      </c>
      <c r="R2854" s="99">
        <f t="shared" si="111"/>
        <v>3.0652565833333324E-5</v>
      </c>
      <c r="S2854" s="101"/>
      <c r="T2854" s="99">
        <v>1.50535404330032E-4</v>
      </c>
      <c r="U2854" s="99">
        <v>7.0142276822706095E-5</v>
      </c>
      <c r="V2854" s="99">
        <v>5.2531530383488203E-5</v>
      </c>
      <c r="W2854" s="99">
        <v>2.9274612021271202E-5</v>
      </c>
      <c r="X2854" s="99">
        <v>1.43602880583063E-5</v>
      </c>
      <c r="Y2854" s="99">
        <v>1.35297875341046E-6</v>
      </c>
      <c r="Z2854" s="99">
        <v>3.4318716488985398E-7</v>
      </c>
      <c r="AA2854" s="99">
        <v>7.4635213451141803E-8</v>
      </c>
      <c r="AB2854" s="99">
        <v>2.37207660670978E-8</v>
      </c>
      <c r="AC2854" s="99">
        <v>7.5733148203819707E-9</v>
      </c>
    </row>
    <row r="2855" spans="1:29" s="98" customFormat="1" x14ac:dyDescent="0.25">
      <c r="A2855" s="98" t="s">
        <v>95</v>
      </c>
      <c r="B2855" s="98" t="s">
        <v>236</v>
      </c>
      <c r="C2855" s="98" t="s">
        <v>303</v>
      </c>
      <c r="D2855" s="98" t="s">
        <v>281</v>
      </c>
      <c r="E2855" s="98" t="s">
        <v>282</v>
      </c>
      <c r="F2855" s="98" t="s">
        <v>279</v>
      </c>
      <c r="G2855" s="98" t="s">
        <v>278</v>
      </c>
      <c r="H2855" s="98" t="s">
        <v>274</v>
      </c>
      <c r="I2855" s="99">
        <f t="shared" si="112"/>
        <v>5.9751516987179461E-2</v>
      </c>
      <c r="J2855" s="99">
        <f t="shared" si="112"/>
        <v>2.3208050320512756E-2</v>
      </c>
      <c r="K2855" s="99">
        <f t="shared" si="112"/>
        <v>1.1447174961538437E-2</v>
      </c>
      <c r="L2855" s="99">
        <f t="shared" si="112"/>
        <v>8.9826758012820501E-3</v>
      </c>
      <c r="M2855" s="99">
        <f t="shared" si="112"/>
        <v>3.9425054166666671E-3</v>
      </c>
      <c r="N2855" s="99">
        <f t="shared" si="111"/>
        <v>1.0222628237179465E-4</v>
      </c>
      <c r="O2855" s="99">
        <f t="shared" si="111"/>
        <v>6.6219985897435817E-5</v>
      </c>
      <c r="P2855" s="99">
        <f t="shared" si="111"/>
        <v>1.3165000961538459E-5</v>
      </c>
      <c r="Q2855" s="99">
        <f t="shared" si="111"/>
        <v>3.9502441987179421E-6</v>
      </c>
      <c r="R2855" s="99">
        <f t="shared" si="111"/>
        <v>1.2051780865384621E-6</v>
      </c>
      <c r="S2855" s="101"/>
      <c r="T2855" s="99">
        <v>1.4762778802915701E-5</v>
      </c>
      <c r="U2855" s="99">
        <v>5.7340019233684E-6</v>
      </c>
      <c r="V2855" s="99">
        <v>2.8282480578982899E-6</v>
      </c>
      <c r="W2855" s="99">
        <v>2.2193454258422201E-6</v>
      </c>
      <c r="X2855" s="99">
        <v>9.7407293287692006E-7</v>
      </c>
      <c r="Y2855" s="99">
        <v>2.5256998827711998E-8</v>
      </c>
      <c r="Z2855" s="99">
        <v>1.6360940331369299E-8</v>
      </c>
      <c r="AA2855" s="99">
        <v>3.2526705083833401E-9</v>
      </c>
      <c r="AB2855" s="99">
        <v>9.7598495006723603E-10</v>
      </c>
      <c r="AC2855" s="99">
        <v>2.9776277501885002E-10</v>
      </c>
    </row>
    <row r="2856" spans="1:29" s="98" customFormat="1" x14ac:dyDescent="0.25">
      <c r="A2856" s="98" t="s">
        <v>95</v>
      </c>
      <c r="B2856" s="98" t="s">
        <v>236</v>
      </c>
      <c r="C2856" s="98" t="s">
        <v>303</v>
      </c>
      <c r="D2856" s="98" t="s">
        <v>281</v>
      </c>
      <c r="E2856" s="98" t="s">
        <v>282</v>
      </c>
      <c r="F2856" s="98" t="s">
        <v>279</v>
      </c>
      <c r="G2856" s="98" t="s">
        <v>278</v>
      </c>
      <c r="H2856" s="98" t="s">
        <v>275</v>
      </c>
      <c r="I2856" s="99">
        <f t="shared" si="112"/>
        <v>0.10052706794871792</v>
      </c>
      <c r="J2856" s="99">
        <f t="shared" si="112"/>
        <v>3.3445641025641001E-2</v>
      </c>
      <c r="K2856" s="99">
        <f t="shared" si="112"/>
        <v>2.1326923397435863E-2</v>
      </c>
      <c r="L2856" s="99">
        <f t="shared" si="112"/>
        <v>1.2611714711538441E-2</v>
      </c>
      <c r="M2856" s="99">
        <f t="shared" si="112"/>
        <v>5.7276915384615237E-3</v>
      </c>
      <c r="N2856" s="99">
        <f t="shared" si="111"/>
        <v>3.2887133653846068E-4</v>
      </c>
      <c r="O2856" s="99">
        <f t="shared" si="111"/>
        <v>1.1379156602564086E-4</v>
      </c>
      <c r="P2856" s="99">
        <f t="shared" si="111"/>
        <v>2.3669313461538362E-5</v>
      </c>
      <c r="Q2856" s="99">
        <f t="shared" si="111"/>
        <v>7.5702560576923007E-6</v>
      </c>
      <c r="R2856" s="99">
        <f t="shared" si="111"/>
        <v>2.4731381089743478E-6</v>
      </c>
      <c r="S2856" s="101"/>
      <c r="T2856" s="99">
        <v>2.4837174730660401E-5</v>
      </c>
      <c r="U2856" s="99">
        <v>8.2633985759591996E-6</v>
      </c>
      <c r="V2856" s="99">
        <v>5.2692327917068197E-6</v>
      </c>
      <c r="W2856" s="99">
        <v>3.11597033849146E-6</v>
      </c>
      <c r="X2856" s="99">
        <v>1.41513801652571E-6</v>
      </c>
      <c r="Y2856" s="99">
        <v>8.1254084259957199E-8</v>
      </c>
      <c r="Z2856" s="99">
        <v>2.8114427943885599E-8</v>
      </c>
      <c r="AA2856" s="99">
        <v>5.8479659876173498E-9</v>
      </c>
      <c r="AB2856" s="99">
        <v>1.8703795534617701E-9</v>
      </c>
      <c r="AC2856" s="99">
        <v>6.1103705299538E-10</v>
      </c>
    </row>
    <row r="2857" spans="1:29" s="98" customFormat="1" x14ac:dyDescent="0.25">
      <c r="A2857" s="98" t="s">
        <v>95</v>
      </c>
      <c r="B2857" s="98" t="s">
        <v>236</v>
      </c>
      <c r="C2857" s="98" t="s">
        <v>303</v>
      </c>
      <c r="D2857" s="98" t="s">
        <v>281</v>
      </c>
      <c r="E2857" s="98" t="s">
        <v>282</v>
      </c>
      <c r="F2857" s="98" t="s">
        <v>279</v>
      </c>
      <c r="G2857" s="98" t="s">
        <v>278</v>
      </c>
      <c r="H2857" s="98" t="s">
        <v>276</v>
      </c>
      <c r="I2857" s="99">
        <f t="shared" si="112"/>
        <v>0.25777382371794832</v>
      </c>
      <c r="J2857" s="99">
        <f t="shared" si="112"/>
        <v>0.12011023573717952</v>
      </c>
      <c r="K2857" s="99">
        <f t="shared" si="112"/>
        <v>8.9953944807692227E-2</v>
      </c>
      <c r="L2857" s="99">
        <f t="shared" si="112"/>
        <v>5.0129261698717821E-2</v>
      </c>
      <c r="M2857" s="99">
        <f t="shared" si="112"/>
        <v>2.4590270833333178E-2</v>
      </c>
      <c r="N2857" s="99">
        <f t="shared" si="111"/>
        <v>2.316813830128188E-3</v>
      </c>
      <c r="O2857" s="99">
        <f t="shared" si="111"/>
        <v>5.8766685576922971E-4</v>
      </c>
      <c r="P2857" s="99">
        <f t="shared" si="111"/>
        <v>1.2780385080128211E-4</v>
      </c>
      <c r="Q2857" s="99">
        <f t="shared" si="111"/>
        <v>4.061896666666655E-5</v>
      </c>
      <c r="R2857" s="99">
        <f t="shared" si="111"/>
        <v>1.2968393237179466E-5</v>
      </c>
      <c r="S2857" s="101"/>
      <c r="T2857" s="99">
        <v>6.3688055678090506E-5</v>
      </c>
      <c r="U2857" s="99">
        <v>2.9675578655760301E-5</v>
      </c>
      <c r="V2857" s="99">
        <v>2.2224878239168099E-5</v>
      </c>
      <c r="W2857" s="99">
        <v>1.23854127782301E-5</v>
      </c>
      <c r="X2857" s="99">
        <v>6.0755064862065097E-6</v>
      </c>
      <c r="Y2857" s="99">
        <v>5.72414087981348E-7</v>
      </c>
      <c r="Z2857" s="99">
        <v>1.45194569761092E-7</v>
      </c>
      <c r="AA2857" s="99">
        <v>3.1576436460098501E-8</v>
      </c>
      <c r="AB2857" s="99">
        <v>1.00357087206952E-8</v>
      </c>
      <c r="AC2857" s="99">
        <v>3.2040947317000601E-9</v>
      </c>
    </row>
    <row r="2858" spans="1:29" s="98" customFormat="1" x14ac:dyDescent="0.25">
      <c r="A2858" s="98" t="s">
        <v>95</v>
      </c>
      <c r="B2858" s="98" t="s">
        <v>236</v>
      </c>
      <c r="C2858" s="98" t="s">
        <v>303</v>
      </c>
      <c r="D2858" s="98" t="s">
        <v>281</v>
      </c>
      <c r="E2858" s="98" t="s">
        <v>282</v>
      </c>
      <c r="F2858" s="98" t="s">
        <v>280</v>
      </c>
      <c r="G2858" s="98" t="s">
        <v>273</v>
      </c>
      <c r="H2858" s="98" t="s">
        <v>274</v>
      </c>
      <c r="I2858" s="99">
        <f t="shared" si="112"/>
        <v>0</v>
      </c>
      <c r="J2858" s="99">
        <f t="shared" si="112"/>
        <v>0</v>
      </c>
      <c r="K2858" s="99">
        <f t="shared" si="112"/>
        <v>0</v>
      </c>
      <c r="L2858" s="99">
        <f t="shared" si="112"/>
        <v>0</v>
      </c>
      <c r="M2858" s="99">
        <f t="shared" si="112"/>
        <v>0</v>
      </c>
      <c r="N2858" s="99">
        <f t="shared" si="111"/>
        <v>0</v>
      </c>
      <c r="O2858" s="99">
        <f t="shared" si="111"/>
        <v>0</v>
      </c>
      <c r="P2858" s="99">
        <f t="shared" si="111"/>
        <v>0</v>
      </c>
      <c r="Q2858" s="99">
        <f t="shared" si="111"/>
        <v>0</v>
      </c>
      <c r="R2858" s="99">
        <f t="shared" si="111"/>
        <v>0</v>
      </c>
      <c r="S2858" s="101"/>
      <c r="T2858" s="99">
        <v>0</v>
      </c>
      <c r="U2858" s="99">
        <v>0</v>
      </c>
      <c r="V2858" s="99">
        <v>0</v>
      </c>
      <c r="W2858" s="99">
        <v>0</v>
      </c>
      <c r="X2858" s="99">
        <v>0</v>
      </c>
      <c r="Y2858" s="99">
        <v>0</v>
      </c>
      <c r="Z2858" s="99">
        <v>0</v>
      </c>
      <c r="AA2858" s="99">
        <v>0</v>
      </c>
      <c r="AB2858" s="99">
        <v>0</v>
      </c>
      <c r="AC2858" s="99">
        <v>0</v>
      </c>
    </row>
    <row r="2859" spans="1:29" s="98" customFormat="1" x14ac:dyDescent="0.25">
      <c r="A2859" s="98" t="s">
        <v>95</v>
      </c>
      <c r="B2859" s="98" t="s">
        <v>236</v>
      </c>
      <c r="C2859" s="98" t="s">
        <v>303</v>
      </c>
      <c r="D2859" s="98" t="s">
        <v>281</v>
      </c>
      <c r="E2859" s="98" t="s">
        <v>282</v>
      </c>
      <c r="F2859" s="98" t="s">
        <v>280</v>
      </c>
      <c r="G2859" s="98" t="s">
        <v>273</v>
      </c>
      <c r="H2859" s="98" t="s">
        <v>275</v>
      </c>
      <c r="I2859" s="99">
        <f t="shared" si="112"/>
        <v>4.7181349999999609E-11</v>
      </c>
      <c r="J2859" s="99">
        <f t="shared" si="112"/>
        <v>1.0271999999999984E-5</v>
      </c>
      <c r="K2859" s="99">
        <f t="shared" si="112"/>
        <v>1.4097E-4</v>
      </c>
      <c r="L2859" s="99">
        <f t="shared" si="112"/>
        <v>4.9289699999999757E-4</v>
      </c>
      <c r="M2859" s="99">
        <f t="shared" si="112"/>
        <v>1.3050299999999967E-3</v>
      </c>
      <c r="N2859" s="99">
        <f t="shared" si="111"/>
        <v>1.9809599999999971E-4</v>
      </c>
      <c r="O2859" s="99">
        <f t="shared" si="111"/>
        <v>1.0376399999999961E-4</v>
      </c>
      <c r="P2859" s="99">
        <f t="shared" si="111"/>
        <v>3.8888599999999985E-5</v>
      </c>
      <c r="Q2859" s="99">
        <f t="shared" si="111"/>
        <v>2.2015399999999989E-5</v>
      </c>
      <c r="R2859" s="99">
        <f t="shared" si="111"/>
        <v>1.2118999999999972E-5</v>
      </c>
      <c r="S2859" s="101"/>
      <c r="T2859" s="99">
        <v>1.16570736408649E-14</v>
      </c>
      <c r="U2859" s="99">
        <v>2.5378981406628898E-9</v>
      </c>
      <c r="V2859" s="99">
        <v>3.4829390662894098E-8</v>
      </c>
      <c r="W2859" s="99">
        <v>1.2177982669765501E-7</v>
      </c>
      <c r="X2859" s="99">
        <v>3.22433139652384E-7</v>
      </c>
      <c r="Y2859" s="99">
        <v>4.8943484236054899E-8</v>
      </c>
      <c r="Z2859" s="99">
        <v>2.5636921988682199E-8</v>
      </c>
      <c r="AA2859" s="99">
        <v>9.6081878536782507E-9</v>
      </c>
      <c r="AB2859" s="99">
        <v>5.4393343775262702E-9</v>
      </c>
      <c r="AC2859" s="99">
        <v>2.9942355497170501E-9</v>
      </c>
    </row>
    <row r="2860" spans="1:29" s="98" customFormat="1" x14ac:dyDescent="0.25">
      <c r="A2860" s="98" t="s">
        <v>95</v>
      </c>
      <c r="B2860" s="98" t="s">
        <v>236</v>
      </c>
      <c r="C2860" s="98" t="s">
        <v>303</v>
      </c>
      <c r="D2860" s="98" t="s">
        <v>281</v>
      </c>
      <c r="E2860" s="98" t="s">
        <v>282</v>
      </c>
      <c r="F2860" s="98" t="s">
        <v>280</v>
      </c>
      <c r="G2860" s="98" t="s">
        <v>273</v>
      </c>
      <c r="H2860" s="98" t="s">
        <v>276</v>
      </c>
      <c r="I2860" s="99">
        <f t="shared" si="112"/>
        <v>1.5319374999999979E-6</v>
      </c>
      <c r="J2860" s="99">
        <f t="shared" si="112"/>
        <v>1.2187694999999986E-3</v>
      </c>
      <c r="K2860" s="99">
        <f t="shared" si="112"/>
        <v>9.6697409999999574E-3</v>
      </c>
      <c r="L2860" s="99">
        <f t="shared" si="112"/>
        <v>1.9082989999999942E-2</v>
      </c>
      <c r="M2860" s="99">
        <f t="shared" si="112"/>
        <v>4.6491699999999886E-2</v>
      </c>
      <c r="N2860" s="99">
        <f t="shared" si="111"/>
        <v>1.7175604999999983E-2</v>
      </c>
      <c r="O2860" s="99">
        <f t="shared" si="111"/>
        <v>1.0942124999999985E-2</v>
      </c>
      <c r="P2860" s="99">
        <f t="shared" si="111"/>
        <v>4.6586444999999936E-3</v>
      </c>
      <c r="Q2860" s="99">
        <f t="shared" si="111"/>
        <v>2.103106999999999E-3</v>
      </c>
      <c r="R2860" s="99">
        <f t="shared" si="111"/>
        <v>8.0489234999999825E-4</v>
      </c>
      <c r="S2860" s="101"/>
      <c r="T2860" s="99">
        <v>3.7849506745149499E-10</v>
      </c>
      <c r="U2860" s="99">
        <v>3.0112079906022597E-7</v>
      </c>
      <c r="V2860" s="99">
        <v>2.3890982967865699E-6</v>
      </c>
      <c r="W2860" s="99">
        <v>4.7148252374696697E-6</v>
      </c>
      <c r="X2860" s="99">
        <v>1.1486682144300699E-5</v>
      </c>
      <c r="Y2860" s="99">
        <v>4.2435685352667699E-6</v>
      </c>
      <c r="Z2860" s="99">
        <v>2.7034656047898101E-6</v>
      </c>
      <c r="AA2860" s="99">
        <v>1.15100907462611E-6</v>
      </c>
      <c r="AB2860" s="99">
        <v>5.1961364339126899E-7</v>
      </c>
      <c r="AC2860" s="99">
        <v>1.9886436901273201E-7</v>
      </c>
    </row>
    <row r="2861" spans="1:29" s="98" customFormat="1" x14ac:dyDescent="0.25">
      <c r="A2861" s="98" t="s">
        <v>95</v>
      </c>
      <c r="B2861" s="98" t="s">
        <v>236</v>
      </c>
      <c r="C2861" s="98" t="s">
        <v>303</v>
      </c>
      <c r="D2861" s="98" t="s">
        <v>281</v>
      </c>
      <c r="E2861" s="98" t="s">
        <v>282</v>
      </c>
      <c r="F2861" s="98" t="s">
        <v>280</v>
      </c>
      <c r="G2861" s="98" t="s">
        <v>277</v>
      </c>
      <c r="H2861" s="98" t="s">
        <v>274</v>
      </c>
      <c r="I2861" s="99">
        <f t="shared" si="112"/>
        <v>2.1574991666666644E-7</v>
      </c>
      <c r="J2861" s="99">
        <f t="shared" si="112"/>
        <v>1.8395824166666665E-4</v>
      </c>
      <c r="K2861" s="99">
        <f t="shared" si="112"/>
        <v>5.1388474999999911E-4</v>
      </c>
      <c r="L2861" s="99">
        <f t="shared" si="112"/>
        <v>3.0417908333333311E-3</v>
      </c>
      <c r="M2861" s="99">
        <f t="shared" si="112"/>
        <v>7.4084066666666483E-3</v>
      </c>
      <c r="N2861" s="99">
        <f t="shared" si="111"/>
        <v>1.3094577333333331E-3</v>
      </c>
      <c r="O2861" s="99">
        <f t="shared" si="111"/>
        <v>1.0222794166666663E-3</v>
      </c>
      <c r="P2861" s="99">
        <f t="shared" si="111"/>
        <v>3.211682499999998E-4</v>
      </c>
      <c r="Q2861" s="99">
        <f t="shared" si="111"/>
        <v>1.1912934999999961E-4</v>
      </c>
      <c r="R2861" s="99">
        <f t="shared" si="111"/>
        <v>4.6682699999999627E-5</v>
      </c>
      <c r="S2861" s="101"/>
      <c r="T2861" s="99">
        <v>5.3305229006669299E-11</v>
      </c>
      <c r="U2861" s="99">
        <v>4.5450475027789003E-8</v>
      </c>
      <c r="V2861" s="99">
        <v>1.2696526007983001E-7</v>
      </c>
      <c r="W2861" s="99">
        <v>7.5153381037792996E-7</v>
      </c>
      <c r="X2861" s="99">
        <v>1.8303915016168101E-6</v>
      </c>
      <c r="Y2861" s="99">
        <v>3.2352709761519801E-7</v>
      </c>
      <c r="Z2861" s="99">
        <v>2.5257408788904599E-7</v>
      </c>
      <c r="AA2861" s="99">
        <v>7.9350886342966794E-8</v>
      </c>
      <c r="AB2861" s="99">
        <v>2.94332316845189E-8</v>
      </c>
      <c r="AC2861" s="99">
        <v>1.15338724232012E-8</v>
      </c>
    </row>
    <row r="2862" spans="1:29" s="98" customFormat="1" x14ac:dyDescent="0.25">
      <c r="A2862" s="98" t="s">
        <v>95</v>
      </c>
      <c r="B2862" s="98" t="s">
        <v>236</v>
      </c>
      <c r="C2862" s="98" t="s">
        <v>303</v>
      </c>
      <c r="D2862" s="98" t="s">
        <v>281</v>
      </c>
      <c r="E2862" s="98" t="s">
        <v>282</v>
      </c>
      <c r="F2862" s="98" t="s">
        <v>280</v>
      </c>
      <c r="G2862" s="98" t="s">
        <v>277</v>
      </c>
      <c r="H2862" s="98" t="s">
        <v>275</v>
      </c>
      <c r="I2862" s="99">
        <f t="shared" si="112"/>
        <v>3.3789058333333321E-7</v>
      </c>
      <c r="J2862" s="99">
        <f t="shared" si="112"/>
        <v>2.518921666666664E-4</v>
      </c>
      <c r="K2862" s="99">
        <f t="shared" si="112"/>
        <v>2.0538291666666667E-3</v>
      </c>
      <c r="L2862" s="99">
        <f t="shared" si="112"/>
        <v>4.115991666666664E-3</v>
      </c>
      <c r="M2862" s="99">
        <f t="shared" si="112"/>
        <v>1.0218681666666665E-2</v>
      </c>
      <c r="N2862" s="99">
        <f t="shared" si="111"/>
        <v>2.8750591666666645E-3</v>
      </c>
      <c r="O2862" s="99">
        <f t="shared" si="111"/>
        <v>1.5257799999999996E-3</v>
      </c>
      <c r="P2862" s="99">
        <f t="shared" si="111"/>
        <v>4.6677175000000003E-4</v>
      </c>
      <c r="Q2862" s="99">
        <f t="shared" si="111"/>
        <v>1.8711733333333315E-4</v>
      </c>
      <c r="R2862" s="99">
        <f t="shared" si="111"/>
        <v>7.5049183333333086E-5</v>
      </c>
      <c r="S2862" s="101"/>
      <c r="T2862" s="99">
        <v>8.3482465263742894E-11</v>
      </c>
      <c r="U2862" s="99">
        <v>6.2234877475747706E-8</v>
      </c>
      <c r="V2862" s="99">
        <v>5.0743859261317702E-7</v>
      </c>
      <c r="W2862" s="99">
        <v>1.0169360979183501E-6</v>
      </c>
      <c r="X2862" s="99">
        <v>2.5247248054769598E-6</v>
      </c>
      <c r="Y2862" s="99">
        <v>7.1033949701899696E-7</v>
      </c>
      <c r="Z2862" s="99">
        <v>3.7697373686337901E-7</v>
      </c>
      <c r="AA2862" s="99">
        <v>1.15325073640865E-7</v>
      </c>
      <c r="AB2862" s="99">
        <v>4.6230990299110702E-8</v>
      </c>
      <c r="AC2862" s="99">
        <v>1.8542365930679001E-8</v>
      </c>
    </row>
    <row r="2863" spans="1:29" s="98" customFormat="1" x14ac:dyDescent="0.25">
      <c r="A2863" s="98" t="s">
        <v>95</v>
      </c>
      <c r="B2863" s="98" t="s">
        <v>236</v>
      </c>
      <c r="C2863" s="98" t="s">
        <v>303</v>
      </c>
      <c r="D2863" s="98" t="s">
        <v>281</v>
      </c>
      <c r="E2863" s="98" t="s">
        <v>282</v>
      </c>
      <c r="F2863" s="98" t="s">
        <v>280</v>
      </c>
      <c r="G2863" s="98" t="s">
        <v>277</v>
      </c>
      <c r="H2863" s="98" t="s">
        <v>276</v>
      </c>
      <c r="I2863" s="99">
        <f t="shared" si="112"/>
        <v>6.0365158333333241E-7</v>
      </c>
      <c r="J2863" s="99">
        <f t="shared" si="112"/>
        <v>3.8425066666666641E-4</v>
      </c>
      <c r="K2863" s="99">
        <f t="shared" si="112"/>
        <v>4.9298723333333107E-3</v>
      </c>
      <c r="L2863" s="99">
        <f t="shared" si="112"/>
        <v>6.9080858333333047E-3</v>
      </c>
      <c r="M2863" s="99">
        <f t="shared" si="112"/>
        <v>1.4143120833333311E-2</v>
      </c>
      <c r="N2863" s="99">
        <f t="shared" si="111"/>
        <v>7.4824357499999952E-3</v>
      </c>
      <c r="O2863" s="99">
        <f t="shared" si="111"/>
        <v>3.3650837499999966E-3</v>
      </c>
      <c r="P2863" s="99">
        <f t="shared" si="111"/>
        <v>1.7045087499999994E-3</v>
      </c>
      <c r="Q2863" s="99">
        <f t="shared" si="111"/>
        <v>7.9306724999999732E-4</v>
      </c>
      <c r="R2863" s="99">
        <f t="shared" si="111"/>
        <v>3.3024962499999996E-4</v>
      </c>
      <c r="S2863" s="101"/>
      <c r="T2863" s="99">
        <v>1.4914390877627299E-10</v>
      </c>
      <c r="U2863" s="99">
        <v>9.4936628940986198E-8</v>
      </c>
      <c r="V2863" s="99">
        <v>1.21802120604284E-6</v>
      </c>
      <c r="W2863" s="99">
        <v>1.70677747195836E-6</v>
      </c>
      <c r="X2863" s="99">
        <v>3.4943341185832602E-6</v>
      </c>
      <c r="Y2863" s="99">
        <v>1.8486818319270399E-6</v>
      </c>
      <c r="Z2863" s="99">
        <v>8.3140963710084797E-7</v>
      </c>
      <c r="AA2863" s="99">
        <v>4.21132163879345E-7</v>
      </c>
      <c r="AB2863" s="99">
        <v>1.9594274719583601E-7</v>
      </c>
      <c r="AC2863" s="99">
        <v>8.1594617332760702E-8</v>
      </c>
    </row>
    <row r="2864" spans="1:29" s="98" customFormat="1" x14ac:dyDescent="0.25">
      <c r="A2864" s="98" t="s">
        <v>95</v>
      </c>
      <c r="B2864" s="98" t="s">
        <v>236</v>
      </c>
      <c r="C2864" s="98" t="s">
        <v>303</v>
      </c>
      <c r="D2864" s="98" t="s">
        <v>281</v>
      </c>
      <c r="E2864" s="98" t="s">
        <v>282</v>
      </c>
      <c r="F2864" s="98" t="s">
        <v>280</v>
      </c>
      <c r="G2864" s="98" t="s">
        <v>278</v>
      </c>
      <c r="H2864" s="98" t="s">
        <v>274</v>
      </c>
      <c r="I2864" s="99">
        <f t="shared" si="112"/>
        <v>9.1278810897435807E-8</v>
      </c>
      <c r="J2864" s="99">
        <f t="shared" si="112"/>
        <v>7.7828486858974347E-5</v>
      </c>
      <c r="K2864" s="99">
        <f t="shared" si="112"/>
        <v>2.1741277884615358E-4</v>
      </c>
      <c r="L2864" s="99">
        <f t="shared" si="112"/>
        <v>1.2869115064102542E-3</v>
      </c>
      <c r="M2864" s="99">
        <f t="shared" si="112"/>
        <v>3.1343258974358894E-3</v>
      </c>
      <c r="N2864" s="99">
        <f t="shared" si="111"/>
        <v>5.5400134871794746E-4</v>
      </c>
      <c r="O2864" s="99">
        <f t="shared" si="111"/>
        <v>4.325028301282053E-4</v>
      </c>
      <c r="P2864" s="99">
        <f t="shared" si="111"/>
        <v>1.3587887499999979E-4</v>
      </c>
      <c r="Q2864" s="99">
        <f t="shared" si="111"/>
        <v>5.0400878846153849E-5</v>
      </c>
      <c r="R2864" s="99">
        <f t="shared" si="111"/>
        <v>1.9750373076922924E-5</v>
      </c>
      <c r="S2864" s="101"/>
      <c r="T2864" s="99">
        <v>2.2552212272052401E-11</v>
      </c>
      <c r="U2864" s="99">
        <v>1.92290471271415E-8</v>
      </c>
      <c r="V2864" s="99">
        <v>5.3716071572235801E-8</v>
      </c>
      <c r="W2864" s="99">
        <v>3.1795661208297002E-7</v>
      </c>
      <c r="X2864" s="99">
        <v>7.7439640453018898E-7</v>
      </c>
      <c r="Y2864" s="99">
        <v>1.3687684899104501E-7</v>
      </c>
      <c r="Z2864" s="99">
        <v>1.06858267953058E-7</v>
      </c>
      <c r="AA2864" s="99">
        <v>3.3571528837408998E-8</v>
      </c>
      <c r="AB2864" s="99">
        <v>1.2452521097296499E-8</v>
      </c>
      <c r="AC2864" s="99">
        <v>4.8797152559697401E-9</v>
      </c>
    </row>
    <row r="2865" spans="1:29" s="98" customFormat="1" x14ac:dyDescent="0.25">
      <c r="A2865" s="98" t="s">
        <v>95</v>
      </c>
      <c r="B2865" s="98" t="s">
        <v>236</v>
      </c>
      <c r="C2865" s="98" t="s">
        <v>303</v>
      </c>
      <c r="D2865" s="98" t="s">
        <v>281</v>
      </c>
      <c r="E2865" s="98" t="s">
        <v>282</v>
      </c>
      <c r="F2865" s="98" t="s">
        <v>280</v>
      </c>
      <c r="G2865" s="98" t="s">
        <v>278</v>
      </c>
      <c r="H2865" s="98" t="s">
        <v>275</v>
      </c>
      <c r="I2865" s="99">
        <f t="shared" si="112"/>
        <v>1.4295370833333346E-7</v>
      </c>
      <c r="J2865" s="99">
        <f t="shared" si="112"/>
        <v>1.0656976282051253E-4</v>
      </c>
      <c r="K2865" s="99">
        <f t="shared" si="112"/>
        <v>8.6892772435897354E-4</v>
      </c>
      <c r="L2865" s="99">
        <f t="shared" si="112"/>
        <v>1.741381089743588E-3</v>
      </c>
      <c r="M2865" s="99">
        <f t="shared" si="112"/>
        <v>4.3232883974359156E-3</v>
      </c>
      <c r="N2865" s="99">
        <f t="shared" si="111"/>
        <v>1.2163711858974335E-3</v>
      </c>
      <c r="O2865" s="99">
        <f t="shared" si="111"/>
        <v>6.4552230769230722E-4</v>
      </c>
      <c r="P2865" s="99">
        <f t="shared" si="111"/>
        <v>1.9748035576923063E-4</v>
      </c>
      <c r="Q2865" s="99">
        <f t="shared" si="111"/>
        <v>7.9165025641025414E-5</v>
      </c>
      <c r="R2865" s="99">
        <f t="shared" si="111"/>
        <v>3.1751577564102462E-5</v>
      </c>
      <c r="S2865" s="101"/>
      <c r="T2865" s="99">
        <v>3.5319504534660498E-11</v>
      </c>
      <c r="U2865" s="99">
        <v>2.6330140470508601E-8</v>
      </c>
      <c r="V2865" s="99">
        <v>2.1468555841326701E-7</v>
      </c>
      <c r="W2865" s="99">
        <v>4.30242195273148E-7</v>
      </c>
      <c r="X2865" s="99">
        <v>1.0681528023171801E-6</v>
      </c>
      <c r="Y2865" s="99">
        <v>3.0052824873880601E-7</v>
      </c>
      <c r="Z2865" s="99">
        <v>1.5948888867296799E-7</v>
      </c>
      <c r="AA2865" s="99">
        <v>4.8791377309596697E-8</v>
      </c>
      <c r="AB2865" s="99">
        <v>1.95592651265468E-8</v>
      </c>
      <c r="AC2865" s="99">
        <v>7.8448471245180397E-9</v>
      </c>
    </row>
    <row r="2866" spans="1:29" s="98" customFormat="1" x14ac:dyDescent="0.25">
      <c r="A2866" s="98" t="s">
        <v>95</v>
      </c>
      <c r="B2866" s="98" t="s">
        <v>236</v>
      </c>
      <c r="C2866" s="98" t="s">
        <v>303</v>
      </c>
      <c r="D2866" s="98" t="s">
        <v>281</v>
      </c>
      <c r="E2866" s="98" t="s">
        <v>282</v>
      </c>
      <c r="F2866" s="98" t="s">
        <v>280</v>
      </c>
      <c r="G2866" s="98" t="s">
        <v>278</v>
      </c>
      <c r="H2866" s="98" t="s">
        <v>276</v>
      </c>
      <c r="I2866" s="99">
        <f t="shared" si="112"/>
        <v>2.5539105448717912E-7</v>
      </c>
      <c r="J2866" s="99">
        <f t="shared" si="112"/>
        <v>1.6256758974358962E-4</v>
      </c>
      <c r="K2866" s="99">
        <f t="shared" si="112"/>
        <v>2.0857152179487096E-3</v>
      </c>
      <c r="L2866" s="99">
        <f t="shared" si="112"/>
        <v>2.9226516987179356E-3</v>
      </c>
      <c r="M2866" s="99">
        <f t="shared" si="112"/>
        <v>5.9836280448717942E-3</v>
      </c>
      <c r="N2866" s="99">
        <f t="shared" si="111"/>
        <v>3.1656458942307644E-3</v>
      </c>
      <c r="O2866" s="99">
        <f t="shared" si="111"/>
        <v>1.4236892788461524E-3</v>
      </c>
      <c r="P2866" s="99">
        <f t="shared" si="111"/>
        <v>7.2113831730769278E-4</v>
      </c>
      <c r="Q2866" s="99">
        <f t="shared" si="111"/>
        <v>3.3552845192307576E-4</v>
      </c>
      <c r="R2866" s="99">
        <f t="shared" si="111"/>
        <v>1.3972099519230779E-4</v>
      </c>
      <c r="S2866" s="101"/>
      <c r="T2866" s="99">
        <v>6.3099346020730895E-11</v>
      </c>
      <c r="U2866" s="99">
        <v>4.0165496859648003E-8</v>
      </c>
      <c r="V2866" s="99">
        <v>5.1531666409504796E-7</v>
      </c>
      <c r="W2866" s="99">
        <v>7.2209816121315196E-7</v>
      </c>
      <c r="X2866" s="99">
        <v>1.4783721270929201E-6</v>
      </c>
      <c r="Y2866" s="99">
        <v>7.8213462119990095E-7</v>
      </c>
      <c r="Z2866" s="99">
        <v>3.5175023108112802E-7</v>
      </c>
      <c r="AA2866" s="99">
        <v>1.7817130010280001E-7</v>
      </c>
      <c r="AB2866" s="99">
        <v>8.2898854582853701E-8</v>
      </c>
      <c r="AC2866" s="99">
        <v>3.4520799640783403E-8</v>
      </c>
    </row>
    <row r="2867" spans="1:29" s="98" customFormat="1" x14ac:dyDescent="0.25">
      <c r="A2867" s="98" t="s">
        <v>122</v>
      </c>
      <c r="B2867" s="98" t="s">
        <v>238</v>
      </c>
      <c r="C2867" s="98" t="s">
        <v>304</v>
      </c>
      <c r="D2867" s="98">
        <v>2019</v>
      </c>
      <c r="E2867" s="98">
        <v>2019</v>
      </c>
      <c r="F2867" s="98" t="s">
        <v>272</v>
      </c>
      <c r="G2867" s="98" t="s">
        <v>273</v>
      </c>
      <c r="H2867" s="98" t="s">
        <v>274</v>
      </c>
      <c r="I2867" s="99">
        <f t="shared" si="112"/>
        <v>0</v>
      </c>
      <c r="J2867" s="99">
        <f t="shared" si="112"/>
        <v>0</v>
      </c>
      <c r="K2867" s="99">
        <f t="shared" si="112"/>
        <v>0</v>
      </c>
      <c r="L2867" s="99">
        <f t="shared" si="112"/>
        <v>0</v>
      </c>
      <c r="M2867" s="99">
        <f t="shared" si="112"/>
        <v>0</v>
      </c>
      <c r="N2867" s="99">
        <f t="shared" si="111"/>
        <v>0</v>
      </c>
      <c r="O2867" s="99">
        <f t="shared" si="111"/>
        <v>0</v>
      </c>
      <c r="P2867" s="99">
        <f t="shared" si="111"/>
        <v>0</v>
      </c>
      <c r="Q2867" s="99">
        <f t="shared" si="111"/>
        <v>0</v>
      </c>
      <c r="R2867" s="99">
        <f t="shared" si="111"/>
        <v>0</v>
      </c>
      <c r="S2867" s="101"/>
      <c r="T2867" s="99">
        <v>0</v>
      </c>
      <c r="U2867" s="99">
        <v>0</v>
      </c>
      <c r="V2867" s="99">
        <v>0</v>
      </c>
      <c r="W2867" s="99">
        <v>0</v>
      </c>
      <c r="X2867" s="99">
        <v>0</v>
      </c>
      <c r="Y2867" s="99">
        <v>0</v>
      </c>
      <c r="Z2867" s="99">
        <v>0</v>
      </c>
      <c r="AA2867" s="99">
        <v>0</v>
      </c>
      <c r="AB2867" s="99">
        <v>0</v>
      </c>
      <c r="AC2867" s="99">
        <v>0</v>
      </c>
    </row>
    <row r="2868" spans="1:29" s="98" customFormat="1" x14ac:dyDescent="0.25">
      <c r="A2868" s="98" t="s">
        <v>122</v>
      </c>
      <c r="B2868" s="98" t="s">
        <v>238</v>
      </c>
      <c r="C2868" s="98" t="s">
        <v>304</v>
      </c>
      <c r="D2868" s="98">
        <v>2019</v>
      </c>
      <c r="E2868" s="98">
        <v>2019</v>
      </c>
      <c r="F2868" s="98" t="s">
        <v>272</v>
      </c>
      <c r="G2868" s="98" t="s">
        <v>273</v>
      </c>
      <c r="H2868" s="98" t="s">
        <v>275</v>
      </c>
      <c r="I2868" s="99">
        <f t="shared" si="112"/>
        <v>1.6877840490797547</v>
      </c>
      <c r="J2868" s="99">
        <f t="shared" si="112"/>
        <v>0.10199558282208589</v>
      </c>
      <c r="K2868" s="99">
        <f t="shared" si="112"/>
        <v>2.9424916155419222E-2</v>
      </c>
      <c r="L2868" s="99">
        <f t="shared" si="112"/>
        <v>9.4710184049079764E-3</v>
      </c>
      <c r="M2868" s="99">
        <f t="shared" si="112"/>
        <v>1.8820613496932515E-3</v>
      </c>
      <c r="N2868" s="99">
        <f t="shared" si="111"/>
        <v>5.6664212678936607E-5</v>
      </c>
      <c r="O2868" s="99">
        <f t="shared" si="111"/>
        <v>2.610601226993865E-5</v>
      </c>
      <c r="P2868" s="99">
        <f t="shared" si="111"/>
        <v>8.4996319018404925E-6</v>
      </c>
      <c r="Q2868" s="99">
        <f t="shared" si="111"/>
        <v>5.3426257668711657E-6</v>
      </c>
      <c r="R2868" s="99">
        <f t="shared" si="111"/>
        <v>3.7155533742331294E-6</v>
      </c>
      <c r="S2868" s="101"/>
      <c r="T2868" s="99">
        <v>4.17E-4</v>
      </c>
      <c r="U2868" s="99">
        <v>2.5199999999999999E-5</v>
      </c>
      <c r="V2868" s="99">
        <v>7.2699999999999999E-6</v>
      </c>
      <c r="W2868" s="99">
        <v>2.34E-6</v>
      </c>
      <c r="X2868" s="99">
        <v>4.6499999999999999E-7</v>
      </c>
      <c r="Y2868" s="99">
        <v>1.4E-8</v>
      </c>
      <c r="Z2868" s="99">
        <v>6.4499999999999999E-9</v>
      </c>
      <c r="AA2868" s="99">
        <v>2.1000000000000002E-9</v>
      </c>
      <c r="AB2868" s="99">
        <v>1.32E-9</v>
      </c>
      <c r="AC2868" s="99">
        <v>9.1800000000000004E-10</v>
      </c>
    </row>
    <row r="2869" spans="1:29" s="98" customFormat="1" x14ac:dyDescent="0.25">
      <c r="A2869" s="98" t="s">
        <v>122</v>
      </c>
      <c r="B2869" s="98" t="s">
        <v>238</v>
      </c>
      <c r="C2869" s="98" t="s">
        <v>304</v>
      </c>
      <c r="D2869" s="98">
        <v>2019</v>
      </c>
      <c r="E2869" s="98">
        <v>2019</v>
      </c>
      <c r="F2869" s="98" t="s">
        <v>272</v>
      </c>
      <c r="G2869" s="98" t="s">
        <v>273</v>
      </c>
      <c r="H2869" s="98" t="s">
        <v>276</v>
      </c>
      <c r="I2869" s="99">
        <f t="shared" si="112"/>
        <v>31.893856850715746</v>
      </c>
      <c r="J2869" s="99">
        <f t="shared" si="112"/>
        <v>14.692220858895707</v>
      </c>
      <c r="K2869" s="99">
        <f t="shared" si="112"/>
        <v>8.8234274028629862</v>
      </c>
      <c r="L2869" s="99">
        <f t="shared" si="112"/>
        <v>6.2330633946830263</v>
      </c>
      <c r="M2869" s="99">
        <f t="shared" si="112"/>
        <v>3.1043893660531698</v>
      </c>
      <c r="N2869" s="99">
        <f t="shared" si="111"/>
        <v>0.21410977505112475</v>
      </c>
      <c r="O2869" s="99">
        <f t="shared" si="111"/>
        <v>8.0544130879345602E-2</v>
      </c>
      <c r="P2869" s="99">
        <f t="shared" si="111"/>
        <v>1.9670576687116567E-2</v>
      </c>
      <c r="Q2869" s="99">
        <f t="shared" si="111"/>
        <v>6.7592310838445807E-3</v>
      </c>
      <c r="R2869" s="99">
        <f t="shared" si="111"/>
        <v>2.3029955010224947E-3</v>
      </c>
      <c r="S2869" s="101"/>
      <c r="T2869" s="99">
        <v>7.8799999999999999E-3</v>
      </c>
      <c r="U2869" s="99">
        <v>3.63E-3</v>
      </c>
      <c r="V2869" s="99">
        <v>2.1800000000000001E-3</v>
      </c>
      <c r="W2869" s="99">
        <v>1.5399999999999999E-3</v>
      </c>
      <c r="X2869" s="99">
        <v>7.67E-4</v>
      </c>
      <c r="Y2869" s="99">
        <v>5.2899999999999998E-5</v>
      </c>
      <c r="Z2869" s="99">
        <v>1.9899999999999999E-5</v>
      </c>
      <c r="AA2869" s="99">
        <v>4.8600000000000001E-6</v>
      </c>
      <c r="AB2869" s="99">
        <v>1.6700000000000001E-6</v>
      </c>
      <c r="AC2869" s="99">
        <v>5.6899999999999997E-7</v>
      </c>
    </row>
    <row r="2870" spans="1:29" s="98" customFormat="1" x14ac:dyDescent="0.25">
      <c r="A2870" s="98" t="s">
        <v>122</v>
      </c>
      <c r="B2870" s="98" t="s">
        <v>238</v>
      </c>
      <c r="C2870" s="98" t="s">
        <v>304</v>
      </c>
      <c r="D2870" s="98">
        <v>2019</v>
      </c>
      <c r="E2870" s="98">
        <v>2019</v>
      </c>
      <c r="F2870" s="98" t="s">
        <v>272</v>
      </c>
      <c r="G2870" s="98" t="s">
        <v>277</v>
      </c>
      <c r="H2870" s="98" t="s">
        <v>274</v>
      </c>
      <c r="I2870" s="99">
        <f t="shared" si="112"/>
        <v>3.816739468302659</v>
      </c>
      <c r="J2870" s="99">
        <f t="shared" si="112"/>
        <v>1.3882732106339468</v>
      </c>
      <c r="K2870" s="99">
        <f t="shared" si="112"/>
        <v>0.65163844580777097</v>
      </c>
      <c r="L2870" s="99">
        <f t="shared" si="112"/>
        <v>0.51807280163599179</v>
      </c>
      <c r="M2870" s="99">
        <f t="shared" si="112"/>
        <v>0.22706159509202456</v>
      </c>
      <c r="N2870" s="99">
        <f t="shared" si="111"/>
        <v>6.1925889570552152E-3</v>
      </c>
      <c r="O2870" s="99">
        <f t="shared" si="111"/>
        <v>4.330764826175869E-3</v>
      </c>
      <c r="P2870" s="99">
        <f t="shared" si="111"/>
        <v>9.1472229038854803E-4</v>
      </c>
      <c r="Q2870" s="99">
        <f t="shared" si="111"/>
        <v>2.9465390593047037E-4</v>
      </c>
      <c r="R2870" s="99">
        <f t="shared" si="111"/>
        <v>1.044240490797546E-4</v>
      </c>
      <c r="S2870" s="101"/>
      <c r="T2870" s="99">
        <v>9.4300000000000004E-4</v>
      </c>
      <c r="U2870" s="99">
        <v>3.4299999999999999E-4</v>
      </c>
      <c r="V2870" s="99">
        <v>1.6100000000000001E-4</v>
      </c>
      <c r="W2870" s="99">
        <v>1.2799999999999999E-4</v>
      </c>
      <c r="X2870" s="99">
        <v>5.6100000000000002E-5</v>
      </c>
      <c r="Y2870" s="99">
        <v>1.53E-6</v>
      </c>
      <c r="Z2870" s="99">
        <v>1.0699999999999999E-6</v>
      </c>
      <c r="AA2870" s="99">
        <v>2.2600000000000001E-7</v>
      </c>
      <c r="AB2870" s="99">
        <v>7.2800000000000003E-8</v>
      </c>
      <c r="AC2870" s="99">
        <v>2.5799999999999999E-8</v>
      </c>
    </row>
    <row r="2871" spans="1:29" s="98" customFormat="1" x14ac:dyDescent="0.25">
      <c r="A2871" s="98" t="s">
        <v>122</v>
      </c>
      <c r="B2871" s="98" t="s">
        <v>238</v>
      </c>
      <c r="C2871" s="98" t="s">
        <v>304</v>
      </c>
      <c r="D2871" s="98">
        <v>2019</v>
      </c>
      <c r="E2871" s="98">
        <v>2019</v>
      </c>
      <c r="F2871" s="98" t="s">
        <v>272</v>
      </c>
      <c r="G2871" s="98" t="s">
        <v>277</v>
      </c>
      <c r="H2871" s="98" t="s">
        <v>275</v>
      </c>
      <c r="I2871" s="99">
        <f t="shared" si="112"/>
        <v>5.180728016359919</v>
      </c>
      <c r="J2871" s="99">
        <f t="shared" si="112"/>
        <v>1.6230249488752557</v>
      </c>
      <c r="K2871" s="99">
        <f t="shared" si="112"/>
        <v>1.0563828220858895</v>
      </c>
      <c r="L2871" s="99">
        <f t="shared" si="112"/>
        <v>0.60711656441717787</v>
      </c>
      <c r="M2871" s="99">
        <f t="shared" si="112"/>
        <v>0.27603566462167695</v>
      </c>
      <c r="N2871" s="99">
        <f t="shared" si="111"/>
        <v>1.4854118609406953E-2</v>
      </c>
      <c r="O2871" s="99">
        <f t="shared" si="111"/>
        <v>6.5163844580777104E-3</v>
      </c>
      <c r="P2871" s="99">
        <f t="shared" si="111"/>
        <v>1.5056490797546011E-3</v>
      </c>
      <c r="Q2871" s="99">
        <f t="shared" si="111"/>
        <v>5.2212024539877307E-4</v>
      </c>
      <c r="R2871" s="99">
        <f t="shared" si="111"/>
        <v>1.8173022494887524E-4</v>
      </c>
      <c r="S2871" s="101"/>
      <c r="T2871" s="99">
        <v>1.2800000000000001E-3</v>
      </c>
      <c r="U2871" s="99">
        <v>4.0099999999999999E-4</v>
      </c>
      <c r="V2871" s="99">
        <v>2.61E-4</v>
      </c>
      <c r="W2871" s="99">
        <v>1.4999999999999999E-4</v>
      </c>
      <c r="X2871" s="99">
        <v>6.8200000000000004E-5</v>
      </c>
      <c r="Y2871" s="99">
        <v>3.67E-6</v>
      </c>
      <c r="Z2871" s="99">
        <v>1.61E-6</v>
      </c>
      <c r="AA2871" s="99">
        <v>3.72E-7</v>
      </c>
      <c r="AB2871" s="99">
        <v>1.29E-7</v>
      </c>
      <c r="AC2871" s="99">
        <v>4.4899999999999998E-8</v>
      </c>
    </row>
    <row r="2872" spans="1:29" s="98" customFormat="1" x14ac:dyDescent="0.25">
      <c r="A2872" s="98" t="s">
        <v>122</v>
      </c>
      <c r="B2872" s="98" t="s">
        <v>238</v>
      </c>
      <c r="C2872" s="98" t="s">
        <v>304</v>
      </c>
      <c r="D2872" s="98">
        <v>2019</v>
      </c>
      <c r="E2872" s="98">
        <v>2019</v>
      </c>
      <c r="F2872" s="98" t="s">
        <v>272</v>
      </c>
      <c r="G2872" s="98" t="s">
        <v>277</v>
      </c>
      <c r="H2872" s="98" t="s">
        <v>276</v>
      </c>
      <c r="I2872" s="99">
        <f t="shared" si="112"/>
        <v>19.387255623721881</v>
      </c>
      <c r="J2872" s="99">
        <f t="shared" si="112"/>
        <v>9.2686462167689161</v>
      </c>
      <c r="K2872" s="99">
        <f t="shared" si="112"/>
        <v>6.0711656441717796</v>
      </c>
      <c r="L2872" s="99">
        <f t="shared" si="112"/>
        <v>3.9219730061349694</v>
      </c>
      <c r="M2872" s="99">
        <f t="shared" si="112"/>
        <v>1.9387255623721882</v>
      </c>
      <c r="N2872" s="99">
        <f t="shared" si="111"/>
        <v>0.14287476482617587</v>
      </c>
      <c r="O2872" s="99">
        <f t="shared" si="111"/>
        <v>4.7759836400818004E-2</v>
      </c>
      <c r="P2872" s="99">
        <f t="shared" si="111"/>
        <v>1.0563828220858896E-2</v>
      </c>
      <c r="Q2872" s="99">
        <f t="shared" si="111"/>
        <v>3.4443746421267893E-3</v>
      </c>
      <c r="R2872" s="99">
        <f t="shared" si="111"/>
        <v>1.1332842535787323E-3</v>
      </c>
      <c r="S2872" s="101"/>
      <c r="T2872" s="99">
        <v>4.79E-3</v>
      </c>
      <c r="U2872" s="99">
        <v>2.2899999999999999E-3</v>
      </c>
      <c r="V2872" s="99">
        <v>1.5E-3</v>
      </c>
      <c r="W2872" s="99">
        <v>9.6900000000000003E-4</v>
      </c>
      <c r="X2872" s="99">
        <v>4.7899999999999999E-4</v>
      </c>
      <c r="Y2872" s="99">
        <v>3.5299999999999997E-5</v>
      </c>
      <c r="Z2872" s="99">
        <v>1.1800000000000001E-5</v>
      </c>
      <c r="AA2872" s="99">
        <v>2.61E-6</v>
      </c>
      <c r="AB2872" s="99">
        <v>8.5099999999999998E-7</v>
      </c>
      <c r="AC2872" s="99">
        <v>2.8000000000000002E-7</v>
      </c>
    </row>
    <row r="2873" spans="1:29" s="98" customFormat="1" x14ac:dyDescent="0.25">
      <c r="A2873" s="98" t="s">
        <v>122</v>
      </c>
      <c r="B2873" s="98" t="s">
        <v>238</v>
      </c>
      <c r="C2873" s="98" t="s">
        <v>304</v>
      </c>
      <c r="D2873" s="98">
        <v>2019</v>
      </c>
      <c r="E2873" s="98">
        <v>2019</v>
      </c>
      <c r="F2873" s="98" t="s">
        <v>272</v>
      </c>
      <c r="G2873" s="98" t="s">
        <v>278</v>
      </c>
      <c r="H2873" s="98" t="s">
        <v>274</v>
      </c>
      <c r="I2873" s="99">
        <f t="shared" si="112"/>
        <v>1.6147743904357383</v>
      </c>
      <c r="J2873" s="99">
        <f t="shared" si="112"/>
        <v>0.58734635834513294</v>
      </c>
      <c r="K2873" s="99">
        <f t="shared" si="112"/>
        <v>0.27569318861098002</v>
      </c>
      <c r="L2873" s="99">
        <f t="shared" si="112"/>
        <v>0.21918464684599631</v>
      </c>
      <c r="M2873" s="99">
        <f t="shared" si="112"/>
        <v>9.6064521000471984E-2</v>
      </c>
      <c r="N2873" s="99">
        <f t="shared" si="111"/>
        <v>2.6199414818310514E-3</v>
      </c>
      <c r="O2873" s="99">
        <f t="shared" si="111"/>
        <v>1.8322466572282534E-3</v>
      </c>
      <c r="P2873" s="99">
        <f t="shared" si="111"/>
        <v>3.8699789208746264E-4</v>
      </c>
      <c r="Q2873" s="99">
        <f t="shared" si="111"/>
        <v>1.2466126789366052E-4</v>
      </c>
      <c r="R2873" s="99">
        <f t="shared" si="111"/>
        <v>4.417940537989612E-5</v>
      </c>
      <c r="S2873" s="101"/>
      <c r="T2873" s="99">
        <v>3.9896153846153798E-4</v>
      </c>
      <c r="U2873" s="99">
        <v>1.45115384615385E-4</v>
      </c>
      <c r="V2873" s="99">
        <v>6.8115384615384606E-5</v>
      </c>
      <c r="W2873" s="99">
        <v>5.4153846153846102E-5</v>
      </c>
      <c r="X2873" s="99">
        <v>2.37346153846154E-5</v>
      </c>
      <c r="Y2873" s="99">
        <v>6.4730769230769201E-7</v>
      </c>
      <c r="Z2873" s="99">
        <v>4.52692307692308E-7</v>
      </c>
      <c r="AA2873" s="99">
        <v>9.5615384615384606E-8</v>
      </c>
      <c r="AB2873" s="99">
        <v>3.0799999999999998E-8</v>
      </c>
      <c r="AC2873" s="99">
        <v>1.0915384615384601E-8</v>
      </c>
    </row>
    <row r="2874" spans="1:29" s="98" customFormat="1" x14ac:dyDescent="0.25">
      <c r="A2874" s="98" t="s">
        <v>122</v>
      </c>
      <c r="B2874" s="98" t="s">
        <v>238</v>
      </c>
      <c r="C2874" s="98" t="s">
        <v>304</v>
      </c>
      <c r="D2874" s="98">
        <v>2019</v>
      </c>
      <c r="E2874" s="98">
        <v>2019</v>
      </c>
      <c r="F2874" s="98" t="s">
        <v>272</v>
      </c>
      <c r="G2874" s="98" t="s">
        <v>278</v>
      </c>
      <c r="H2874" s="98" t="s">
        <v>275</v>
      </c>
      <c r="I2874" s="99">
        <f t="shared" si="112"/>
        <v>2.1918464684599672</v>
      </c>
      <c r="J2874" s="99">
        <f t="shared" si="112"/>
        <v>0.68666440144722285</v>
      </c>
      <c r="K2874" s="99">
        <f t="shared" si="112"/>
        <v>0.44693119395941511</v>
      </c>
      <c r="L2874" s="99">
        <f t="shared" si="112"/>
        <v>0.25685700802265232</v>
      </c>
      <c r="M2874" s="99">
        <f t="shared" si="112"/>
        <v>0.11678431964763272</v>
      </c>
      <c r="N2874" s="99">
        <f t="shared" si="111"/>
        <v>6.2844347962875665E-3</v>
      </c>
      <c r="O2874" s="99">
        <f t="shared" si="111"/>
        <v>2.7569318861097995E-3</v>
      </c>
      <c r="P2874" s="99">
        <f t="shared" si="111"/>
        <v>6.3700537989617599E-4</v>
      </c>
      <c r="Q2874" s="99">
        <f t="shared" si="111"/>
        <v>2.2089702689948097E-4</v>
      </c>
      <c r="R2874" s="99">
        <f t="shared" si="111"/>
        <v>7.6885864401447034E-5</v>
      </c>
      <c r="S2874" s="101"/>
      <c r="T2874" s="99">
        <v>5.4153846153846201E-4</v>
      </c>
      <c r="U2874" s="99">
        <v>1.6965384615384599E-4</v>
      </c>
      <c r="V2874" s="99">
        <v>1.1042307692307699E-4</v>
      </c>
      <c r="W2874" s="99">
        <v>6.3461538461538495E-5</v>
      </c>
      <c r="X2874" s="99">
        <v>2.8853846153846198E-5</v>
      </c>
      <c r="Y2874" s="99">
        <v>1.55269230769231E-6</v>
      </c>
      <c r="Z2874" s="99">
        <v>6.8115384615384597E-7</v>
      </c>
      <c r="AA2874" s="99">
        <v>1.5738461538461501E-7</v>
      </c>
      <c r="AB2874" s="99">
        <v>5.4576923076923097E-8</v>
      </c>
      <c r="AC2874" s="99">
        <v>1.8996153846153799E-8</v>
      </c>
    </row>
    <row r="2875" spans="1:29" s="98" customFormat="1" x14ac:dyDescent="0.25">
      <c r="A2875" s="98" t="s">
        <v>122</v>
      </c>
      <c r="B2875" s="98" t="s">
        <v>238</v>
      </c>
      <c r="C2875" s="98" t="s">
        <v>304</v>
      </c>
      <c r="D2875" s="98">
        <v>2019</v>
      </c>
      <c r="E2875" s="98">
        <v>2019</v>
      </c>
      <c r="F2875" s="98" t="s">
        <v>272</v>
      </c>
      <c r="G2875" s="98" t="s">
        <v>278</v>
      </c>
      <c r="H2875" s="98" t="s">
        <v>276</v>
      </c>
      <c r="I2875" s="99">
        <f t="shared" si="112"/>
        <v>8.2023004561900201</v>
      </c>
      <c r="J2875" s="99">
        <f t="shared" si="112"/>
        <v>3.9213503224791579</v>
      </c>
      <c r="K2875" s="99">
        <f t="shared" si="112"/>
        <v>2.5685700802265239</v>
      </c>
      <c r="L2875" s="99">
        <f t="shared" si="112"/>
        <v>1.6592962718263313</v>
      </c>
      <c r="M2875" s="99">
        <f t="shared" si="112"/>
        <v>0.82023004561900215</v>
      </c>
      <c r="N2875" s="99">
        <f t="shared" si="111"/>
        <v>6.044701588799755E-2</v>
      </c>
      <c r="O2875" s="99">
        <f t="shared" si="111"/>
        <v>2.0206084631115298E-2</v>
      </c>
      <c r="P2875" s="99">
        <f t="shared" si="111"/>
        <v>4.4693119395941509E-3</v>
      </c>
      <c r="Q2875" s="99">
        <f t="shared" si="111"/>
        <v>1.4572354255151818E-3</v>
      </c>
      <c r="R2875" s="99">
        <f t="shared" si="111"/>
        <v>4.7946641497561562E-4</v>
      </c>
      <c r="S2875" s="101"/>
      <c r="T2875" s="99">
        <v>2.0265384615384598E-3</v>
      </c>
      <c r="U2875" s="99">
        <v>9.6884615384615401E-4</v>
      </c>
      <c r="V2875" s="99">
        <v>6.3461538461538505E-4</v>
      </c>
      <c r="W2875" s="99">
        <v>4.0996153846153803E-4</v>
      </c>
      <c r="X2875" s="99">
        <v>2.02653846153846E-4</v>
      </c>
      <c r="Y2875" s="99">
        <v>1.49346153846154E-5</v>
      </c>
      <c r="Z2875" s="99">
        <v>4.9923076923076898E-6</v>
      </c>
      <c r="AA2875" s="99">
        <v>1.10423076923077E-6</v>
      </c>
      <c r="AB2875" s="99">
        <v>3.6003846153846198E-7</v>
      </c>
      <c r="AC2875" s="99">
        <v>1.1846153846153801E-7</v>
      </c>
    </row>
    <row r="2876" spans="1:29" s="98" customFormat="1" x14ac:dyDescent="0.25">
      <c r="A2876" s="98" t="s">
        <v>122</v>
      </c>
      <c r="B2876" s="98" t="s">
        <v>238</v>
      </c>
      <c r="C2876" s="98" t="s">
        <v>304</v>
      </c>
      <c r="D2876" s="98">
        <v>2019</v>
      </c>
      <c r="E2876" s="98">
        <v>2019</v>
      </c>
      <c r="F2876" s="98" t="s">
        <v>279</v>
      </c>
      <c r="G2876" s="98" t="s">
        <v>273</v>
      </c>
      <c r="H2876" s="98" t="s">
        <v>274</v>
      </c>
      <c r="I2876" s="99">
        <f t="shared" si="112"/>
        <v>0</v>
      </c>
      <c r="J2876" s="99">
        <f t="shared" si="112"/>
        <v>0</v>
      </c>
      <c r="K2876" s="99">
        <f t="shared" si="112"/>
        <v>0</v>
      </c>
      <c r="L2876" s="99">
        <f t="shared" si="112"/>
        <v>0</v>
      </c>
      <c r="M2876" s="99">
        <f t="shared" si="112"/>
        <v>0</v>
      </c>
      <c r="N2876" s="99">
        <f t="shared" si="111"/>
        <v>0</v>
      </c>
      <c r="O2876" s="99">
        <f t="shared" si="111"/>
        <v>0</v>
      </c>
      <c r="P2876" s="99">
        <f t="shared" si="111"/>
        <v>0</v>
      </c>
      <c r="Q2876" s="99">
        <f t="shared" si="111"/>
        <v>0</v>
      </c>
      <c r="R2876" s="99">
        <f t="shared" si="111"/>
        <v>0</v>
      </c>
      <c r="S2876" s="101"/>
      <c r="T2876" s="99">
        <v>0</v>
      </c>
      <c r="U2876" s="99">
        <v>0</v>
      </c>
      <c r="V2876" s="99">
        <v>0</v>
      </c>
      <c r="W2876" s="99">
        <v>0</v>
      </c>
      <c r="X2876" s="99">
        <v>0</v>
      </c>
      <c r="Y2876" s="99">
        <v>0</v>
      </c>
      <c r="Z2876" s="99">
        <v>0</v>
      </c>
      <c r="AA2876" s="99">
        <v>0</v>
      </c>
      <c r="AB2876" s="99">
        <v>0</v>
      </c>
      <c r="AC2876" s="99">
        <v>0</v>
      </c>
    </row>
    <row r="2877" spans="1:29" s="98" customFormat="1" x14ac:dyDescent="0.25">
      <c r="A2877" s="98" t="s">
        <v>122</v>
      </c>
      <c r="B2877" s="98" t="s">
        <v>238</v>
      </c>
      <c r="C2877" s="98" t="s">
        <v>304</v>
      </c>
      <c r="D2877" s="98">
        <v>2019</v>
      </c>
      <c r="E2877" s="98">
        <v>2019</v>
      </c>
      <c r="F2877" s="98" t="s">
        <v>279</v>
      </c>
      <c r="G2877" s="98" t="s">
        <v>273</v>
      </c>
      <c r="H2877" s="98" t="s">
        <v>275</v>
      </c>
      <c r="I2877" s="99">
        <f t="shared" si="112"/>
        <v>1.6877840490797547</v>
      </c>
      <c r="J2877" s="99">
        <f t="shared" si="112"/>
        <v>0.10199558282208589</v>
      </c>
      <c r="K2877" s="99">
        <f t="shared" si="112"/>
        <v>2.9303492842535792E-2</v>
      </c>
      <c r="L2877" s="99">
        <f t="shared" si="112"/>
        <v>9.0662740286298581E-3</v>
      </c>
      <c r="M2877" s="99">
        <f t="shared" si="112"/>
        <v>1.2506601226993865E-3</v>
      </c>
      <c r="N2877" s="99">
        <f t="shared" si="111"/>
        <v>0</v>
      </c>
      <c r="O2877" s="99">
        <f t="shared" si="111"/>
        <v>0</v>
      </c>
      <c r="P2877" s="99">
        <f t="shared" si="111"/>
        <v>0</v>
      </c>
      <c r="Q2877" s="99">
        <f t="shared" si="111"/>
        <v>0</v>
      </c>
      <c r="R2877" s="99">
        <f t="shared" si="111"/>
        <v>0</v>
      </c>
      <c r="S2877" s="101"/>
      <c r="T2877" s="99">
        <v>4.17E-4</v>
      </c>
      <c r="U2877" s="99">
        <v>2.5199999999999999E-5</v>
      </c>
      <c r="V2877" s="99">
        <v>7.2400000000000001E-6</v>
      </c>
      <c r="W2877" s="99">
        <v>2.2400000000000002E-6</v>
      </c>
      <c r="X2877" s="99">
        <v>3.0899999999999997E-7</v>
      </c>
      <c r="Y2877" s="99">
        <v>0</v>
      </c>
      <c r="Z2877" s="99">
        <v>0</v>
      </c>
      <c r="AA2877" s="99">
        <v>0</v>
      </c>
      <c r="AB2877" s="99">
        <v>0</v>
      </c>
      <c r="AC2877" s="99">
        <v>0</v>
      </c>
    </row>
    <row r="2878" spans="1:29" s="98" customFormat="1" x14ac:dyDescent="0.25">
      <c r="A2878" s="98" t="s">
        <v>122</v>
      </c>
      <c r="B2878" s="98" t="s">
        <v>238</v>
      </c>
      <c r="C2878" s="98" t="s">
        <v>304</v>
      </c>
      <c r="D2878" s="98">
        <v>2019</v>
      </c>
      <c r="E2878" s="98">
        <v>2019</v>
      </c>
      <c r="F2878" s="98" t="s">
        <v>279</v>
      </c>
      <c r="G2878" s="98" t="s">
        <v>273</v>
      </c>
      <c r="H2878" s="98" t="s">
        <v>276</v>
      </c>
      <c r="I2878" s="99">
        <f t="shared" si="112"/>
        <v>31.893856850715746</v>
      </c>
      <c r="J2878" s="99">
        <f t="shared" si="112"/>
        <v>14.692220858895707</v>
      </c>
      <c r="K2878" s="99">
        <f t="shared" si="112"/>
        <v>8.8234274028629862</v>
      </c>
      <c r="L2878" s="99">
        <f t="shared" si="112"/>
        <v>6.2330633946830263</v>
      </c>
      <c r="M2878" s="99">
        <f t="shared" si="112"/>
        <v>3.0962944785276072</v>
      </c>
      <c r="N2878" s="99">
        <f t="shared" si="111"/>
        <v>0.21168130879345601</v>
      </c>
      <c r="O2878" s="99">
        <f t="shared" si="111"/>
        <v>7.9734642126789379E-2</v>
      </c>
      <c r="P2878" s="99">
        <f t="shared" si="111"/>
        <v>1.8861087934560331E-2</v>
      </c>
      <c r="Q2878" s="99">
        <f t="shared" si="111"/>
        <v>6.3949611451942735E-3</v>
      </c>
      <c r="R2878" s="99">
        <f t="shared" si="111"/>
        <v>2.1330028629856852E-3</v>
      </c>
      <c r="S2878" s="101"/>
      <c r="T2878" s="99">
        <v>7.8799999999999999E-3</v>
      </c>
      <c r="U2878" s="99">
        <v>3.63E-3</v>
      </c>
      <c r="V2878" s="99">
        <v>2.1800000000000001E-3</v>
      </c>
      <c r="W2878" s="99">
        <v>1.5399999999999999E-3</v>
      </c>
      <c r="X2878" s="99">
        <v>7.6499999999999995E-4</v>
      </c>
      <c r="Y2878" s="99">
        <v>5.2299999999999997E-5</v>
      </c>
      <c r="Z2878" s="99">
        <v>1.9700000000000001E-5</v>
      </c>
      <c r="AA2878" s="99">
        <v>4.6600000000000003E-6</v>
      </c>
      <c r="AB2878" s="99">
        <v>1.5799999999999999E-6</v>
      </c>
      <c r="AC2878" s="99">
        <v>5.2699999999999999E-7</v>
      </c>
    </row>
    <row r="2879" spans="1:29" s="98" customFormat="1" x14ac:dyDescent="0.25">
      <c r="A2879" s="98" t="s">
        <v>122</v>
      </c>
      <c r="B2879" s="98" t="s">
        <v>238</v>
      </c>
      <c r="C2879" s="98" t="s">
        <v>304</v>
      </c>
      <c r="D2879" s="98">
        <v>2019</v>
      </c>
      <c r="E2879" s="98">
        <v>2019</v>
      </c>
      <c r="F2879" s="98" t="s">
        <v>279</v>
      </c>
      <c r="G2879" s="98" t="s">
        <v>277</v>
      </c>
      <c r="H2879" s="98" t="s">
        <v>274</v>
      </c>
      <c r="I2879" s="99">
        <f t="shared" si="112"/>
        <v>3.816739468302659</v>
      </c>
      <c r="J2879" s="99">
        <f t="shared" si="112"/>
        <v>1.3882732106339468</v>
      </c>
      <c r="K2879" s="99">
        <f t="shared" si="112"/>
        <v>0.65163844580777097</v>
      </c>
      <c r="L2879" s="99">
        <f t="shared" si="112"/>
        <v>0.51807280163599179</v>
      </c>
      <c r="M2879" s="99">
        <f t="shared" si="112"/>
        <v>0.22584736196319019</v>
      </c>
      <c r="N2879" s="99">
        <f t="shared" si="111"/>
        <v>6.0306912065439663E-3</v>
      </c>
      <c r="O2879" s="99">
        <f t="shared" si="111"/>
        <v>4.1688670756646227E-3</v>
      </c>
      <c r="P2879" s="99">
        <f t="shared" si="111"/>
        <v>8.580580777096114E-4</v>
      </c>
      <c r="Q2879" s="99">
        <f t="shared" si="111"/>
        <v>2.7077398773006135E-4</v>
      </c>
      <c r="R2879" s="99">
        <f t="shared" si="111"/>
        <v>9.3495950920245404E-5</v>
      </c>
      <c r="S2879" s="101"/>
      <c r="T2879" s="99">
        <v>9.4300000000000004E-4</v>
      </c>
      <c r="U2879" s="99">
        <v>3.4299999999999999E-4</v>
      </c>
      <c r="V2879" s="99">
        <v>1.6100000000000001E-4</v>
      </c>
      <c r="W2879" s="99">
        <v>1.2799999999999999E-4</v>
      </c>
      <c r="X2879" s="99">
        <v>5.5800000000000001E-5</v>
      </c>
      <c r="Y2879" s="99">
        <v>1.4899999999999999E-6</v>
      </c>
      <c r="Z2879" s="99">
        <v>1.0300000000000001E-6</v>
      </c>
      <c r="AA2879" s="99">
        <v>2.1199999999999999E-7</v>
      </c>
      <c r="AB2879" s="99">
        <v>6.6899999999999997E-8</v>
      </c>
      <c r="AC2879" s="99">
        <v>2.3099999999999998E-8</v>
      </c>
    </row>
    <row r="2880" spans="1:29" s="98" customFormat="1" x14ac:dyDescent="0.25">
      <c r="A2880" s="98" t="s">
        <v>122</v>
      </c>
      <c r="B2880" s="98" t="s">
        <v>238</v>
      </c>
      <c r="C2880" s="98" t="s">
        <v>304</v>
      </c>
      <c r="D2880" s="98">
        <v>2019</v>
      </c>
      <c r="E2880" s="98">
        <v>2019</v>
      </c>
      <c r="F2880" s="98" t="s">
        <v>279</v>
      </c>
      <c r="G2880" s="98" t="s">
        <v>277</v>
      </c>
      <c r="H2880" s="98" t="s">
        <v>275</v>
      </c>
      <c r="I2880" s="99">
        <f t="shared" si="112"/>
        <v>5.180728016359919</v>
      </c>
      <c r="J2880" s="99">
        <f t="shared" si="112"/>
        <v>1.6230249488752557</v>
      </c>
      <c r="K2880" s="99">
        <f t="shared" si="112"/>
        <v>1.0563828220858895</v>
      </c>
      <c r="L2880" s="99">
        <f t="shared" si="112"/>
        <v>0.60306912065439677</v>
      </c>
      <c r="M2880" s="99">
        <f t="shared" si="112"/>
        <v>0.27482143149284255</v>
      </c>
      <c r="N2880" s="99">
        <f t="shared" si="111"/>
        <v>1.4570797546012268E-2</v>
      </c>
      <c r="O2880" s="99">
        <f t="shared" si="111"/>
        <v>6.3949611451942735E-3</v>
      </c>
      <c r="P2880" s="99">
        <f t="shared" si="111"/>
        <v>1.4611271983640084E-3</v>
      </c>
      <c r="Q2880" s="99">
        <f t="shared" si="111"/>
        <v>4.9378813905930476E-4</v>
      </c>
      <c r="R2880" s="99">
        <f t="shared" si="111"/>
        <v>1.6634993865030675E-4</v>
      </c>
      <c r="S2880" s="101"/>
      <c r="T2880" s="99">
        <v>1.2800000000000001E-3</v>
      </c>
      <c r="U2880" s="99">
        <v>4.0099999999999999E-4</v>
      </c>
      <c r="V2880" s="99">
        <v>2.61E-4</v>
      </c>
      <c r="W2880" s="99">
        <v>1.4899999999999999E-4</v>
      </c>
      <c r="X2880" s="99">
        <v>6.7899999999999997E-5</v>
      </c>
      <c r="Y2880" s="99">
        <v>3.5999999999999998E-6</v>
      </c>
      <c r="Z2880" s="99">
        <v>1.5799999999999999E-6</v>
      </c>
      <c r="AA2880" s="99">
        <v>3.6100000000000002E-7</v>
      </c>
      <c r="AB2880" s="99">
        <v>1.2200000000000001E-7</v>
      </c>
      <c r="AC2880" s="99">
        <v>4.1099999999999997E-8</v>
      </c>
    </row>
    <row r="2881" spans="1:29" s="98" customFormat="1" x14ac:dyDescent="0.25">
      <c r="A2881" s="98" t="s">
        <v>122</v>
      </c>
      <c r="B2881" s="98" t="s">
        <v>238</v>
      </c>
      <c r="C2881" s="98" t="s">
        <v>304</v>
      </c>
      <c r="D2881" s="98">
        <v>2019</v>
      </c>
      <c r="E2881" s="98">
        <v>2019</v>
      </c>
      <c r="F2881" s="98" t="s">
        <v>279</v>
      </c>
      <c r="G2881" s="98" t="s">
        <v>277</v>
      </c>
      <c r="H2881" s="98" t="s">
        <v>276</v>
      </c>
      <c r="I2881" s="99">
        <f t="shared" si="112"/>
        <v>19.387255623721881</v>
      </c>
      <c r="J2881" s="99">
        <f t="shared" si="112"/>
        <v>9.2686462167689161</v>
      </c>
      <c r="K2881" s="99">
        <f t="shared" si="112"/>
        <v>6.0711656441717796</v>
      </c>
      <c r="L2881" s="99">
        <f t="shared" si="112"/>
        <v>3.9219730061349694</v>
      </c>
      <c r="M2881" s="99">
        <f t="shared" si="112"/>
        <v>1.9346781186094071</v>
      </c>
      <c r="N2881" s="99">
        <f t="shared" si="111"/>
        <v>0.14125578732106339</v>
      </c>
      <c r="O2881" s="99">
        <f t="shared" si="111"/>
        <v>4.695034764826176E-2</v>
      </c>
      <c r="P2881" s="99">
        <f t="shared" si="111"/>
        <v>1.0199558282208589E-2</v>
      </c>
      <c r="Q2881" s="99">
        <f t="shared" si="111"/>
        <v>3.2541447852760742E-3</v>
      </c>
      <c r="R2881" s="99">
        <f t="shared" si="111"/>
        <v>1.0482879345603271E-3</v>
      </c>
      <c r="S2881" s="101"/>
      <c r="T2881" s="99">
        <v>4.79E-3</v>
      </c>
      <c r="U2881" s="99">
        <v>2.2899999999999999E-3</v>
      </c>
      <c r="V2881" s="99">
        <v>1.5E-3</v>
      </c>
      <c r="W2881" s="99">
        <v>9.6900000000000003E-4</v>
      </c>
      <c r="X2881" s="99">
        <v>4.7800000000000002E-4</v>
      </c>
      <c r="Y2881" s="99">
        <v>3.4900000000000001E-5</v>
      </c>
      <c r="Z2881" s="99">
        <v>1.1600000000000001E-5</v>
      </c>
      <c r="AA2881" s="99">
        <v>2.52E-6</v>
      </c>
      <c r="AB2881" s="99">
        <v>8.0400000000000005E-7</v>
      </c>
      <c r="AC2881" s="99">
        <v>2.5899999999999998E-7</v>
      </c>
    </row>
    <row r="2882" spans="1:29" s="98" customFormat="1" x14ac:dyDescent="0.25">
      <c r="A2882" s="98" t="s">
        <v>122</v>
      </c>
      <c r="B2882" s="98" t="s">
        <v>238</v>
      </c>
      <c r="C2882" s="98" t="s">
        <v>304</v>
      </c>
      <c r="D2882" s="98">
        <v>2019</v>
      </c>
      <c r="E2882" s="98">
        <v>2019</v>
      </c>
      <c r="F2882" s="98" t="s">
        <v>279</v>
      </c>
      <c r="G2882" s="98" t="s">
        <v>278</v>
      </c>
      <c r="H2882" s="98" t="s">
        <v>274</v>
      </c>
      <c r="I2882" s="99">
        <f t="shared" si="112"/>
        <v>1.6147743904357383</v>
      </c>
      <c r="J2882" s="99">
        <f t="shared" si="112"/>
        <v>0.58734635834513294</v>
      </c>
      <c r="K2882" s="99">
        <f t="shared" si="112"/>
        <v>0.27569318861098002</v>
      </c>
      <c r="L2882" s="99">
        <f t="shared" si="112"/>
        <v>0.21918464684599631</v>
      </c>
      <c r="M2882" s="99">
        <f t="shared" si="112"/>
        <v>9.5550806984426584E-2</v>
      </c>
      <c r="N2882" s="99">
        <f t="shared" si="111"/>
        <v>2.5514462796916771E-3</v>
      </c>
      <c r="O2882" s="99">
        <f t="shared" si="111"/>
        <v>1.7637514550888796E-3</v>
      </c>
      <c r="P2882" s="99">
        <f t="shared" si="111"/>
        <v>3.6302457133868181E-4</v>
      </c>
      <c r="Q2882" s="99">
        <f t="shared" si="111"/>
        <v>1.1455822557810308E-4</v>
      </c>
      <c r="R2882" s="99">
        <f t="shared" si="111"/>
        <v>3.9555979235488429E-5</v>
      </c>
      <c r="S2882" s="101"/>
      <c r="T2882" s="99">
        <v>3.9896153846153798E-4</v>
      </c>
      <c r="U2882" s="99">
        <v>1.45115384615385E-4</v>
      </c>
      <c r="V2882" s="99">
        <v>6.8115384615384606E-5</v>
      </c>
      <c r="W2882" s="99">
        <v>5.4153846153846102E-5</v>
      </c>
      <c r="X2882" s="99">
        <v>2.36076923076923E-5</v>
      </c>
      <c r="Y2882" s="99">
        <v>6.3038461538461503E-7</v>
      </c>
      <c r="Z2882" s="99">
        <v>4.3576923076923102E-7</v>
      </c>
      <c r="AA2882" s="99">
        <v>8.9692307692307697E-8</v>
      </c>
      <c r="AB2882" s="99">
        <v>2.8303846153846201E-8</v>
      </c>
      <c r="AC2882" s="99">
        <v>9.7730769230769202E-9</v>
      </c>
    </row>
    <row r="2883" spans="1:29" s="98" customFormat="1" x14ac:dyDescent="0.25">
      <c r="A2883" s="98" t="s">
        <v>122</v>
      </c>
      <c r="B2883" s="98" t="s">
        <v>238</v>
      </c>
      <c r="C2883" s="98" t="s">
        <v>304</v>
      </c>
      <c r="D2883" s="98">
        <v>2019</v>
      </c>
      <c r="E2883" s="98">
        <v>2019</v>
      </c>
      <c r="F2883" s="98" t="s">
        <v>279</v>
      </c>
      <c r="G2883" s="98" t="s">
        <v>278</v>
      </c>
      <c r="H2883" s="98" t="s">
        <v>275</v>
      </c>
      <c r="I2883" s="99">
        <f t="shared" si="112"/>
        <v>2.1918464684599672</v>
      </c>
      <c r="J2883" s="99">
        <f t="shared" si="112"/>
        <v>0.68666440144722285</v>
      </c>
      <c r="K2883" s="99">
        <f t="shared" si="112"/>
        <v>0.44693119395941511</v>
      </c>
      <c r="L2883" s="99">
        <f t="shared" si="112"/>
        <v>0.2551446279691677</v>
      </c>
      <c r="M2883" s="99">
        <f t="shared" si="112"/>
        <v>0.11627060563158734</v>
      </c>
      <c r="N2883" s="99">
        <f t="shared" si="111"/>
        <v>6.1645681925436404E-3</v>
      </c>
      <c r="O2883" s="99">
        <f t="shared" si="111"/>
        <v>2.7055604845052685E-3</v>
      </c>
      <c r="P2883" s="99">
        <f t="shared" si="111"/>
        <v>6.1816919930784866E-4</v>
      </c>
      <c r="Q2883" s="99">
        <f t="shared" si="111"/>
        <v>2.0891036652509039E-4</v>
      </c>
      <c r="R2883" s="99">
        <f t="shared" si="111"/>
        <v>7.0378820198206549E-5</v>
      </c>
      <c r="S2883" s="101"/>
      <c r="T2883" s="99">
        <v>5.4153846153846201E-4</v>
      </c>
      <c r="U2883" s="99">
        <v>1.6965384615384599E-4</v>
      </c>
      <c r="V2883" s="99">
        <v>1.1042307692307699E-4</v>
      </c>
      <c r="W2883" s="99">
        <v>6.3038461538461504E-5</v>
      </c>
      <c r="X2883" s="99">
        <v>2.8726923076923101E-5</v>
      </c>
      <c r="Y2883" s="99">
        <v>1.52307692307692E-6</v>
      </c>
      <c r="Z2883" s="99">
        <v>6.6846153846153805E-7</v>
      </c>
      <c r="AA2883" s="99">
        <v>1.5273076923076899E-7</v>
      </c>
      <c r="AB2883" s="99">
        <v>5.1615384615384603E-8</v>
      </c>
      <c r="AC2883" s="99">
        <v>1.7388461538461499E-8</v>
      </c>
    </row>
    <row r="2884" spans="1:29" s="98" customFormat="1" x14ac:dyDescent="0.25">
      <c r="A2884" s="98" t="s">
        <v>122</v>
      </c>
      <c r="B2884" s="98" t="s">
        <v>238</v>
      </c>
      <c r="C2884" s="98" t="s">
        <v>304</v>
      </c>
      <c r="D2884" s="98">
        <v>2019</v>
      </c>
      <c r="E2884" s="98">
        <v>2019</v>
      </c>
      <c r="F2884" s="98" t="s">
        <v>279</v>
      </c>
      <c r="G2884" s="98" t="s">
        <v>278</v>
      </c>
      <c r="H2884" s="98" t="s">
        <v>276</v>
      </c>
      <c r="I2884" s="99">
        <f t="shared" si="112"/>
        <v>8.2023004561900201</v>
      </c>
      <c r="J2884" s="99">
        <f t="shared" si="112"/>
        <v>3.9213503224791579</v>
      </c>
      <c r="K2884" s="99">
        <f t="shared" si="112"/>
        <v>2.5685700802265239</v>
      </c>
      <c r="L2884" s="99">
        <f t="shared" si="112"/>
        <v>1.6592962718263313</v>
      </c>
      <c r="M2884" s="99">
        <f t="shared" si="112"/>
        <v>0.81851766556551742</v>
      </c>
      <c r="N2884" s="99">
        <f t="shared" si="111"/>
        <v>5.9762063866603689E-2</v>
      </c>
      <c r="O2884" s="99">
        <f t="shared" si="111"/>
        <v>1.9863608620418447E-2</v>
      </c>
      <c r="P2884" s="99">
        <f t="shared" si="111"/>
        <v>4.3151977347805721E-3</v>
      </c>
      <c r="Q2884" s="99">
        <f t="shared" si="111"/>
        <v>1.3767535630014153E-3</v>
      </c>
      <c r="R2884" s="99">
        <f t="shared" si="111"/>
        <v>4.4350643385244576E-4</v>
      </c>
      <c r="S2884" s="101"/>
      <c r="T2884" s="99">
        <v>2.0265384615384598E-3</v>
      </c>
      <c r="U2884" s="99">
        <v>9.6884615384615401E-4</v>
      </c>
      <c r="V2884" s="99">
        <v>6.3461538461538505E-4</v>
      </c>
      <c r="W2884" s="99">
        <v>4.0996153846153803E-4</v>
      </c>
      <c r="X2884" s="99">
        <v>2.02230769230769E-4</v>
      </c>
      <c r="Y2884" s="99">
        <v>1.47653846153846E-5</v>
      </c>
      <c r="Z2884" s="99">
        <v>4.9076923076923103E-6</v>
      </c>
      <c r="AA2884" s="99">
        <v>1.0661538461538499E-6</v>
      </c>
      <c r="AB2884" s="99">
        <v>3.4015384615384603E-7</v>
      </c>
      <c r="AC2884" s="99">
        <v>1.0957692307692299E-7</v>
      </c>
    </row>
    <row r="2885" spans="1:29" s="98" customFormat="1" x14ac:dyDescent="0.25">
      <c r="A2885" s="98" t="s">
        <v>122</v>
      </c>
      <c r="B2885" s="98" t="s">
        <v>238</v>
      </c>
      <c r="C2885" s="98" t="s">
        <v>304</v>
      </c>
      <c r="D2885" s="98">
        <v>2019</v>
      </c>
      <c r="E2885" s="98">
        <v>2019</v>
      </c>
      <c r="F2885" s="98" t="s">
        <v>280</v>
      </c>
      <c r="G2885" s="98" t="s">
        <v>273</v>
      </c>
      <c r="H2885" s="98" t="s">
        <v>274</v>
      </c>
      <c r="I2885" s="99">
        <f t="shared" si="112"/>
        <v>0</v>
      </c>
      <c r="J2885" s="99">
        <f t="shared" si="112"/>
        <v>0</v>
      </c>
      <c r="K2885" s="99">
        <f t="shared" si="112"/>
        <v>0</v>
      </c>
      <c r="L2885" s="99">
        <f t="shared" si="112"/>
        <v>0</v>
      </c>
      <c r="M2885" s="99">
        <f t="shared" si="112"/>
        <v>0</v>
      </c>
      <c r="N2885" s="99">
        <f t="shared" si="111"/>
        <v>0</v>
      </c>
      <c r="O2885" s="99">
        <f t="shared" si="111"/>
        <v>0</v>
      </c>
      <c r="P2885" s="99">
        <f t="shared" si="111"/>
        <v>0</v>
      </c>
      <c r="Q2885" s="99">
        <f t="shared" si="111"/>
        <v>0</v>
      </c>
      <c r="R2885" s="99">
        <f t="shared" si="111"/>
        <v>0</v>
      </c>
      <c r="S2885" s="101"/>
      <c r="T2885" s="99">
        <v>0</v>
      </c>
      <c r="U2885" s="99">
        <v>0</v>
      </c>
      <c r="V2885" s="99">
        <v>0</v>
      </c>
      <c r="W2885" s="99">
        <v>0</v>
      </c>
      <c r="X2885" s="99">
        <v>0</v>
      </c>
      <c r="Y2885" s="99">
        <v>0</v>
      </c>
      <c r="Z2885" s="99">
        <v>0</v>
      </c>
      <c r="AA2885" s="99">
        <v>0</v>
      </c>
      <c r="AB2885" s="99">
        <v>0</v>
      </c>
      <c r="AC2885" s="99">
        <v>0</v>
      </c>
    </row>
    <row r="2886" spans="1:29" s="98" customFormat="1" x14ac:dyDescent="0.25">
      <c r="A2886" s="98" t="s">
        <v>122</v>
      </c>
      <c r="B2886" s="98" t="s">
        <v>238</v>
      </c>
      <c r="C2886" s="98" t="s">
        <v>304</v>
      </c>
      <c r="D2886" s="98">
        <v>2019</v>
      </c>
      <c r="E2886" s="98">
        <v>2019</v>
      </c>
      <c r="F2886" s="98" t="s">
        <v>280</v>
      </c>
      <c r="G2886" s="98" t="s">
        <v>273</v>
      </c>
      <c r="H2886" s="98" t="s">
        <v>275</v>
      </c>
      <c r="I2886" s="99">
        <f t="shared" si="112"/>
        <v>7.6496687116564422E-10</v>
      </c>
      <c r="J2886" s="99">
        <f t="shared" si="112"/>
        <v>4.8569325153374235E-6</v>
      </c>
      <c r="K2886" s="99">
        <f t="shared" si="112"/>
        <v>3.5738928425357877E-5</v>
      </c>
      <c r="L2886" s="99">
        <f t="shared" si="112"/>
        <v>9.268646216768917E-5</v>
      </c>
      <c r="M2886" s="99">
        <f t="shared" si="112"/>
        <v>1.9953897750511247E-4</v>
      </c>
      <c r="N2886" s="99">
        <f t="shared" ref="N2886:R2936" si="113">1000*98.96*Y2886/24.45</f>
        <v>3.3634257668711654E-5</v>
      </c>
      <c r="O2886" s="99">
        <f t="shared" si="113"/>
        <v>1.6634993865030676E-5</v>
      </c>
      <c r="P2886" s="99">
        <f t="shared" si="113"/>
        <v>7.6091942740286307E-6</v>
      </c>
      <c r="Q2886" s="99">
        <f t="shared" si="113"/>
        <v>4.9783558282208595E-6</v>
      </c>
      <c r="R2886" s="99">
        <f t="shared" si="113"/>
        <v>3.4039002044989778E-6</v>
      </c>
      <c r="S2886" s="101"/>
      <c r="T2886" s="99">
        <v>1.89E-13</v>
      </c>
      <c r="U2886" s="99">
        <v>1.2E-9</v>
      </c>
      <c r="V2886" s="99">
        <v>8.8300000000000003E-9</v>
      </c>
      <c r="W2886" s="99">
        <v>2.29E-8</v>
      </c>
      <c r="X2886" s="99">
        <v>4.9299999999999998E-8</v>
      </c>
      <c r="Y2886" s="99">
        <v>8.3099999999999996E-9</v>
      </c>
      <c r="Z2886" s="99">
        <v>4.1100000000000001E-9</v>
      </c>
      <c r="AA2886" s="99">
        <v>1.8800000000000001E-9</v>
      </c>
      <c r="AB2886" s="99">
        <v>1.2300000000000001E-9</v>
      </c>
      <c r="AC2886" s="99">
        <v>8.4099999999999999E-10</v>
      </c>
    </row>
    <row r="2887" spans="1:29" s="98" customFormat="1" x14ac:dyDescent="0.25">
      <c r="A2887" s="98" t="s">
        <v>122</v>
      </c>
      <c r="B2887" s="98" t="s">
        <v>238</v>
      </c>
      <c r="C2887" s="98" t="s">
        <v>304</v>
      </c>
      <c r="D2887" s="98">
        <v>2019</v>
      </c>
      <c r="E2887" s="98">
        <v>2019</v>
      </c>
      <c r="F2887" s="98" t="s">
        <v>280</v>
      </c>
      <c r="G2887" s="98" t="s">
        <v>273</v>
      </c>
      <c r="H2887" s="98" t="s">
        <v>276</v>
      </c>
      <c r="I2887" s="99">
        <f t="shared" ref="I2887:M2937" si="114">1000*98.96*T2887/24.45</f>
        <v>3.0193930470347649E-6</v>
      </c>
      <c r="J2887" s="99">
        <f t="shared" si="114"/>
        <v>4.1688670756646217E-4</v>
      </c>
      <c r="K2887" s="99">
        <f t="shared" si="114"/>
        <v>1.7889701431492843E-3</v>
      </c>
      <c r="L2887" s="99">
        <f t="shared" si="114"/>
        <v>3.1003419222903885E-3</v>
      </c>
      <c r="M2887" s="99">
        <f t="shared" si="114"/>
        <v>6.5163844580777104E-3</v>
      </c>
      <c r="N2887" s="99">
        <f t="shared" si="113"/>
        <v>2.060148875255624E-3</v>
      </c>
      <c r="O2887" s="99">
        <f t="shared" si="113"/>
        <v>1.3154192229038856E-3</v>
      </c>
      <c r="P2887" s="99">
        <f t="shared" si="113"/>
        <v>6.5973333333333329E-4</v>
      </c>
      <c r="Q2887" s="99">
        <f t="shared" si="113"/>
        <v>3.4808016359918201E-4</v>
      </c>
      <c r="R2887" s="99">
        <f t="shared" si="113"/>
        <v>1.6189775051124745E-4</v>
      </c>
      <c r="S2887" s="101"/>
      <c r="T2887" s="99">
        <v>7.4600000000000001E-10</v>
      </c>
      <c r="U2887" s="99">
        <v>1.03E-7</v>
      </c>
      <c r="V2887" s="99">
        <v>4.4200000000000001E-7</v>
      </c>
      <c r="W2887" s="99">
        <v>7.6599999999999995E-7</v>
      </c>
      <c r="X2887" s="99">
        <v>1.61E-6</v>
      </c>
      <c r="Y2887" s="99">
        <v>5.0900000000000002E-7</v>
      </c>
      <c r="Z2887" s="99">
        <v>3.2500000000000001E-7</v>
      </c>
      <c r="AA2887" s="99">
        <v>1.6299999999999999E-7</v>
      </c>
      <c r="AB2887" s="99">
        <v>8.6000000000000002E-8</v>
      </c>
      <c r="AC2887" s="99">
        <v>4.0000000000000001E-8</v>
      </c>
    </row>
    <row r="2888" spans="1:29" s="98" customFormat="1" x14ac:dyDescent="0.25">
      <c r="A2888" s="98" t="s">
        <v>122</v>
      </c>
      <c r="B2888" s="98" t="s">
        <v>238</v>
      </c>
      <c r="C2888" s="98" t="s">
        <v>304</v>
      </c>
      <c r="D2888" s="98">
        <v>2019</v>
      </c>
      <c r="E2888" s="98">
        <v>2019</v>
      </c>
      <c r="F2888" s="98" t="s">
        <v>280</v>
      </c>
      <c r="G2888" s="98" t="s">
        <v>277</v>
      </c>
      <c r="H2888" s="98" t="s">
        <v>274</v>
      </c>
      <c r="I2888" s="99">
        <f t="shared" si="114"/>
        <v>6.5163844580777101E-7</v>
      </c>
      <c r="J2888" s="99">
        <f t="shared" si="114"/>
        <v>6.51638445807771E-5</v>
      </c>
      <c r="K2888" s="99">
        <f t="shared" si="114"/>
        <v>1.2344703476482619E-4</v>
      </c>
      <c r="L2888" s="99">
        <f t="shared" si="114"/>
        <v>4.492662576687117E-4</v>
      </c>
      <c r="M2888" s="99">
        <f t="shared" si="114"/>
        <v>8.3377341513292435E-4</v>
      </c>
      <c r="N2888" s="99">
        <f t="shared" si="113"/>
        <v>1.2061382413087935E-4</v>
      </c>
      <c r="O2888" s="99">
        <f t="shared" si="113"/>
        <v>9.6733905930470354E-5</v>
      </c>
      <c r="P2888" s="99">
        <f t="shared" si="113"/>
        <v>4.1688670756646215E-5</v>
      </c>
      <c r="Q2888" s="99">
        <f t="shared" si="113"/>
        <v>2.3191852760736193E-5</v>
      </c>
      <c r="R2888" s="99">
        <f t="shared" si="113"/>
        <v>1.1049521472392637E-5</v>
      </c>
      <c r="S2888" s="101"/>
      <c r="T2888" s="99">
        <v>1.6100000000000001E-10</v>
      </c>
      <c r="U2888" s="99">
        <v>1.6099999999999999E-8</v>
      </c>
      <c r="V2888" s="99">
        <v>3.0500000000000002E-8</v>
      </c>
      <c r="W2888" s="99">
        <v>1.11E-7</v>
      </c>
      <c r="X2888" s="99">
        <v>2.0599999999999999E-7</v>
      </c>
      <c r="Y2888" s="99">
        <v>2.9799999999999999E-8</v>
      </c>
      <c r="Z2888" s="99">
        <v>2.3899999999999999E-8</v>
      </c>
      <c r="AA2888" s="99">
        <v>1.03E-8</v>
      </c>
      <c r="AB2888" s="99">
        <v>5.7299999999999999E-9</v>
      </c>
      <c r="AC2888" s="99">
        <v>2.7299999999999999E-9</v>
      </c>
    </row>
    <row r="2889" spans="1:29" s="98" customFormat="1" x14ac:dyDescent="0.25">
      <c r="A2889" s="98" t="s">
        <v>122</v>
      </c>
      <c r="B2889" s="98" t="s">
        <v>238</v>
      </c>
      <c r="C2889" s="98" t="s">
        <v>304</v>
      </c>
      <c r="D2889" s="98">
        <v>2019</v>
      </c>
      <c r="E2889" s="98">
        <v>2019</v>
      </c>
      <c r="F2889" s="98" t="s">
        <v>280</v>
      </c>
      <c r="G2889" s="98" t="s">
        <v>277</v>
      </c>
      <c r="H2889" s="98" t="s">
        <v>275</v>
      </c>
      <c r="I2889" s="99">
        <f t="shared" si="114"/>
        <v>7.8925153374233126E-7</v>
      </c>
      <c r="J2889" s="99">
        <f t="shared" si="114"/>
        <v>7.3663476482617592E-5</v>
      </c>
      <c r="K2889" s="99">
        <f t="shared" si="114"/>
        <v>3.2015280163599183E-4</v>
      </c>
      <c r="L2889" s="99">
        <f t="shared" si="114"/>
        <v>6.2735378323108381E-4</v>
      </c>
      <c r="M2889" s="99">
        <f t="shared" si="114"/>
        <v>1.3356564417177914E-3</v>
      </c>
      <c r="N2889" s="99">
        <f t="shared" si="113"/>
        <v>2.9141595092024538E-4</v>
      </c>
      <c r="O2889" s="99">
        <f t="shared" si="113"/>
        <v>1.3680359918200407E-4</v>
      </c>
      <c r="P2889" s="99">
        <f t="shared" si="113"/>
        <v>6.3544867075664632E-5</v>
      </c>
      <c r="Q2889" s="99">
        <f t="shared" si="113"/>
        <v>2.808925971370143E-5</v>
      </c>
      <c r="R2889" s="99">
        <f t="shared" si="113"/>
        <v>1.4004155419222903E-5</v>
      </c>
      <c r="S2889" s="101"/>
      <c r="T2889" s="99">
        <v>1.95E-10</v>
      </c>
      <c r="U2889" s="99">
        <v>1.8200000000000001E-8</v>
      </c>
      <c r="V2889" s="99">
        <v>7.91E-8</v>
      </c>
      <c r="W2889" s="99">
        <v>1.55E-7</v>
      </c>
      <c r="X2889" s="99">
        <v>3.3000000000000002E-7</v>
      </c>
      <c r="Y2889" s="99">
        <v>7.1999999999999996E-8</v>
      </c>
      <c r="Z2889" s="99">
        <v>3.3799999999999998E-8</v>
      </c>
      <c r="AA2889" s="99">
        <v>1.5700000000000002E-8</v>
      </c>
      <c r="AB2889" s="99">
        <v>6.9399999999999996E-9</v>
      </c>
      <c r="AC2889" s="99">
        <v>3.46E-9</v>
      </c>
    </row>
    <row r="2890" spans="1:29" s="98" customFormat="1" x14ac:dyDescent="0.25">
      <c r="A2890" s="98" t="s">
        <v>122</v>
      </c>
      <c r="B2890" s="98" t="s">
        <v>238</v>
      </c>
      <c r="C2890" s="98" t="s">
        <v>304</v>
      </c>
      <c r="D2890" s="98">
        <v>2019</v>
      </c>
      <c r="E2890" s="98">
        <v>2019</v>
      </c>
      <c r="F2890" s="98" t="s">
        <v>280</v>
      </c>
      <c r="G2890" s="98" t="s">
        <v>277</v>
      </c>
      <c r="H2890" s="98" t="s">
        <v>276</v>
      </c>
      <c r="I2890" s="99">
        <f t="shared" si="114"/>
        <v>9.3900695296523517E-7</v>
      </c>
      <c r="J2890" s="99">
        <f t="shared" si="114"/>
        <v>1.0320981595092024E-4</v>
      </c>
      <c r="K2890" s="99">
        <f t="shared" si="114"/>
        <v>6.9616032719836403E-4</v>
      </c>
      <c r="L2890" s="99">
        <f t="shared" si="114"/>
        <v>9.8352883435582836E-4</v>
      </c>
      <c r="M2890" s="99">
        <f t="shared" si="114"/>
        <v>2.1694298568507159E-3</v>
      </c>
      <c r="N2890" s="99">
        <f t="shared" si="113"/>
        <v>1.1009047034764826E-3</v>
      </c>
      <c r="O2890" s="99">
        <f t="shared" si="113"/>
        <v>6.3140122699386508E-4</v>
      </c>
      <c r="P2890" s="99">
        <f t="shared" si="113"/>
        <v>3.6305570552147239E-4</v>
      </c>
      <c r="Q2890" s="99">
        <f t="shared" si="113"/>
        <v>1.914440899795501E-4</v>
      </c>
      <c r="R2890" s="99">
        <f t="shared" si="113"/>
        <v>8.5401063394683035E-5</v>
      </c>
      <c r="S2890" s="101"/>
      <c r="T2890" s="99">
        <v>2.32E-10</v>
      </c>
      <c r="U2890" s="99">
        <v>2.55E-8</v>
      </c>
      <c r="V2890" s="99">
        <v>1.72E-7</v>
      </c>
      <c r="W2890" s="99">
        <v>2.4299999999999999E-7</v>
      </c>
      <c r="X2890" s="99">
        <v>5.3600000000000004E-7</v>
      </c>
      <c r="Y2890" s="99">
        <v>2.72E-7</v>
      </c>
      <c r="Z2890" s="99">
        <v>1.5599999999999999E-7</v>
      </c>
      <c r="AA2890" s="99">
        <v>8.9700000000000003E-8</v>
      </c>
      <c r="AB2890" s="99">
        <v>4.73E-8</v>
      </c>
      <c r="AC2890" s="99">
        <v>2.11E-8</v>
      </c>
    </row>
    <row r="2891" spans="1:29" s="98" customFormat="1" x14ac:dyDescent="0.25">
      <c r="A2891" s="98" t="s">
        <v>122</v>
      </c>
      <c r="B2891" s="98" t="s">
        <v>238</v>
      </c>
      <c r="C2891" s="98" t="s">
        <v>304</v>
      </c>
      <c r="D2891" s="98">
        <v>2019</v>
      </c>
      <c r="E2891" s="98">
        <v>2019</v>
      </c>
      <c r="F2891" s="98" t="s">
        <v>280</v>
      </c>
      <c r="G2891" s="98" t="s">
        <v>278</v>
      </c>
      <c r="H2891" s="98" t="s">
        <v>274</v>
      </c>
      <c r="I2891" s="99">
        <f t="shared" si="114"/>
        <v>2.7569318861097998E-7</v>
      </c>
      <c r="J2891" s="99">
        <f t="shared" si="114"/>
        <v>2.7569318861097997E-5</v>
      </c>
      <c r="K2891" s="99">
        <f t="shared" si="114"/>
        <v>5.2227591631272802E-5</v>
      </c>
      <c r="L2891" s="99">
        <f t="shared" si="114"/>
        <v>1.9007418593676277E-4</v>
      </c>
      <c r="M2891" s="99">
        <f t="shared" si="114"/>
        <v>3.5275029101777589E-4</v>
      </c>
      <c r="N2891" s="99">
        <f t="shared" si="113"/>
        <v>5.1028925593833539E-5</v>
      </c>
      <c r="O2891" s="99">
        <f t="shared" si="113"/>
        <v>4.0925883278276081E-5</v>
      </c>
      <c r="P2891" s="99">
        <f t="shared" si="113"/>
        <v>1.7637514550888796E-5</v>
      </c>
      <c r="Q2891" s="99">
        <f t="shared" si="113"/>
        <v>9.8119377064653169E-6</v>
      </c>
      <c r="R2891" s="99">
        <f t="shared" si="113"/>
        <v>4.6747975460122709E-6</v>
      </c>
      <c r="S2891" s="101"/>
      <c r="T2891" s="99">
        <v>6.8115384615384601E-11</v>
      </c>
      <c r="U2891" s="99">
        <v>6.81153846153846E-9</v>
      </c>
      <c r="V2891" s="99">
        <v>1.29038461538462E-8</v>
      </c>
      <c r="W2891" s="99">
        <v>4.6961538461538498E-8</v>
      </c>
      <c r="X2891" s="99">
        <v>8.7153846153846195E-8</v>
      </c>
      <c r="Y2891" s="99">
        <v>1.2607692307692301E-8</v>
      </c>
      <c r="Z2891" s="99">
        <v>1.01115384615385E-8</v>
      </c>
      <c r="AA2891" s="99">
        <v>4.3576923076923103E-9</v>
      </c>
      <c r="AB2891" s="99">
        <v>2.4242307692307699E-9</v>
      </c>
      <c r="AC2891" s="99">
        <v>1.155E-9</v>
      </c>
    </row>
    <row r="2892" spans="1:29" s="98" customFormat="1" x14ac:dyDescent="0.25">
      <c r="A2892" s="98" t="s">
        <v>122</v>
      </c>
      <c r="B2892" s="98" t="s">
        <v>238</v>
      </c>
      <c r="C2892" s="98" t="s">
        <v>304</v>
      </c>
      <c r="D2892" s="98">
        <v>2019</v>
      </c>
      <c r="E2892" s="98">
        <v>2019</v>
      </c>
      <c r="F2892" s="98" t="s">
        <v>280</v>
      </c>
      <c r="G2892" s="98" t="s">
        <v>278</v>
      </c>
      <c r="H2892" s="98" t="s">
        <v>275</v>
      </c>
      <c r="I2892" s="99">
        <f t="shared" si="114"/>
        <v>3.3391411042944786E-7</v>
      </c>
      <c r="J2892" s="99">
        <f t="shared" si="114"/>
        <v>3.116531697341513E-5</v>
      </c>
      <c r="K2892" s="99">
        <f t="shared" si="114"/>
        <v>1.3544926223061187E-4</v>
      </c>
      <c r="L2892" s="99">
        <f t="shared" si="114"/>
        <v>2.6541890829007402E-4</v>
      </c>
      <c r="M2892" s="99">
        <f t="shared" si="114"/>
        <v>5.6508541764983627E-4</v>
      </c>
      <c r="N2892" s="99">
        <f t="shared" si="113"/>
        <v>1.2329136385087321E-4</v>
      </c>
      <c r="O2892" s="99">
        <f t="shared" si="113"/>
        <v>5.7878445807770966E-5</v>
      </c>
      <c r="P2892" s="99">
        <f t="shared" si="113"/>
        <v>2.6884366839704252E-5</v>
      </c>
      <c r="Q2892" s="99">
        <f t="shared" si="113"/>
        <v>1.1883917571181391E-5</v>
      </c>
      <c r="R2892" s="99">
        <f t="shared" si="113"/>
        <v>5.9248349850558285E-6</v>
      </c>
      <c r="S2892" s="101"/>
      <c r="T2892" s="99">
        <v>8.2499999999999999E-11</v>
      </c>
      <c r="U2892" s="99">
        <v>7.6999999999999995E-9</v>
      </c>
      <c r="V2892" s="99">
        <v>3.3465384615384602E-8</v>
      </c>
      <c r="W2892" s="99">
        <v>6.5576923076923103E-8</v>
      </c>
      <c r="X2892" s="99">
        <v>1.3961538461538499E-7</v>
      </c>
      <c r="Y2892" s="99">
        <v>3.0461538461538502E-8</v>
      </c>
      <c r="Z2892" s="99">
        <v>1.4300000000000001E-8</v>
      </c>
      <c r="AA2892" s="99">
        <v>6.6423076923076898E-9</v>
      </c>
      <c r="AB2892" s="99">
        <v>2.9361538461538501E-9</v>
      </c>
      <c r="AC2892" s="99">
        <v>1.46384615384615E-9</v>
      </c>
    </row>
    <row r="2893" spans="1:29" s="98" customFormat="1" x14ac:dyDescent="0.25">
      <c r="A2893" s="98" t="s">
        <v>122</v>
      </c>
      <c r="B2893" s="98" t="s">
        <v>238</v>
      </c>
      <c r="C2893" s="98" t="s">
        <v>304</v>
      </c>
      <c r="D2893" s="98">
        <v>2019</v>
      </c>
      <c r="E2893" s="98">
        <v>2019</v>
      </c>
      <c r="F2893" s="98" t="s">
        <v>280</v>
      </c>
      <c r="G2893" s="98" t="s">
        <v>278</v>
      </c>
      <c r="H2893" s="98" t="s">
        <v>276</v>
      </c>
      <c r="I2893" s="99">
        <f t="shared" si="114"/>
        <v>3.9727217240836851E-7</v>
      </c>
      <c r="J2893" s="99">
        <f t="shared" si="114"/>
        <v>4.366569136385072E-5</v>
      </c>
      <c r="K2893" s="99">
        <f t="shared" si="114"/>
        <v>2.9452936919930798E-4</v>
      </c>
      <c r="L2893" s="99">
        <f t="shared" si="114"/>
        <v>4.1610835299669529E-4</v>
      </c>
      <c r="M2893" s="99">
        <f t="shared" si="114"/>
        <v>9.1783570866761145E-4</v>
      </c>
      <c r="N2893" s="99">
        <f t="shared" si="113"/>
        <v>4.6576737454774234E-4</v>
      </c>
      <c r="O2893" s="99">
        <f t="shared" si="113"/>
        <v>2.6713128834355827E-4</v>
      </c>
      <c r="P2893" s="99">
        <f t="shared" si="113"/>
        <v>1.5360049079754602E-4</v>
      </c>
      <c r="Q2893" s="99">
        <f t="shared" si="113"/>
        <v>8.099557652980982E-5</v>
      </c>
      <c r="R2893" s="99">
        <f t="shared" si="113"/>
        <v>3.6131219128519756E-5</v>
      </c>
      <c r="S2893" s="101"/>
      <c r="T2893" s="99">
        <v>9.8153846153846096E-11</v>
      </c>
      <c r="U2893" s="99">
        <v>1.07884615384615E-8</v>
      </c>
      <c r="V2893" s="99">
        <v>7.2769230769230796E-8</v>
      </c>
      <c r="W2893" s="99">
        <v>1.0280769230769199E-7</v>
      </c>
      <c r="X2893" s="99">
        <v>2.2676923076923101E-7</v>
      </c>
      <c r="Y2893" s="99">
        <v>1.15076923076923E-7</v>
      </c>
      <c r="Z2893" s="99">
        <v>6.5999999999999995E-8</v>
      </c>
      <c r="AA2893" s="99">
        <v>3.7949999999999999E-8</v>
      </c>
      <c r="AB2893" s="99">
        <v>2.0011538461538501E-8</v>
      </c>
      <c r="AC2893" s="99">
        <v>8.9269230769230801E-9</v>
      </c>
    </row>
    <row r="2894" spans="1:29" s="98" customFormat="1" x14ac:dyDescent="0.25">
      <c r="A2894" s="98" t="s">
        <v>134</v>
      </c>
      <c r="B2894" s="98" t="s">
        <v>238</v>
      </c>
      <c r="C2894" s="98" t="s">
        <v>305</v>
      </c>
      <c r="D2894" s="98">
        <v>2016</v>
      </c>
      <c r="E2894" s="98">
        <v>2016</v>
      </c>
      <c r="F2894" s="98" t="s">
        <v>272</v>
      </c>
      <c r="G2894" s="98" t="s">
        <v>273</v>
      </c>
      <c r="H2894" s="98" t="s">
        <v>274</v>
      </c>
      <c r="I2894" s="99">
        <f t="shared" si="114"/>
        <v>0</v>
      </c>
      <c r="J2894" s="99">
        <f t="shared" si="114"/>
        <v>0</v>
      </c>
      <c r="K2894" s="99">
        <f t="shared" si="114"/>
        <v>0</v>
      </c>
      <c r="L2894" s="99">
        <f t="shared" si="114"/>
        <v>0</v>
      </c>
      <c r="M2894" s="99">
        <f t="shared" si="114"/>
        <v>0</v>
      </c>
      <c r="N2894" s="99">
        <f t="shared" si="113"/>
        <v>0</v>
      </c>
      <c r="O2894" s="99">
        <f t="shared" si="113"/>
        <v>0</v>
      </c>
      <c r="P2894" s="99">
        <f t="shared" si="113"/>
        <v>0</v>
      </c>
      <c r="Q2894" s="99">
        <f t="shared" si="113"/>
        <v>0</v>
      </c>
      <c r="R2894" s="99">
        <f t="shared" si="113"/>
        <v>0</v>
      </c>
      <c r="S2894" s="101"/>
      <c r="T2894" s="99">
        <v>0</v>
      </c>
      <c r="U2894" s="99">
        <v>0</v>
      </c>
      <c r="V2894" s="99">
        <v>0</v>
      </c>
      <c r="W2894" s="99">
        <v>0</v>
      </c>
      <c r="X2894" s="99">
        <v>0</v>
      </c>
      <c r="Y2894" s="99">
        <v>0</v>
      </c>
      <c r="Z2894" s="99">
        <v>0</v>
      </c>
      <c r="AA2894" s="99">
        <v>0</v>
      </c>
      <c r="AB2894" s="99">
        <v>0</v>
      </c>
      <c r="AC2894" s="99">
        <v>0</v>
      </c>
    </row>
    <row r="2895" spans="1:29" s="98" customFormat="1" x14ac:dyDescent="0.25">
      <c r="A2895" s="98" t="s">
        <v>134</v>
      </c>
      <c r="B2895" s="98" t="s">
        <v>238</v>
      </c>
      <c r="C2895" s="98" t="s">
        <v>305</v>
      </c>
      <c r="D2895" s="98">
        <v>2016</v>
      </c>
      <c r="E2895" s="98">
        <v>2016</v>
      </c>
      <c r="F2895" s="98" t="s">
        <v>272</v>
      </c>
      <c r="G2895" s="98" t="s">
        <v>273</v>
      </c>
      <c r="H2895" s="98" t="s">
        <v>275</v>
      </c>
      <c r="I2895" s="99">
        <f t="shared" si="114"/>
        <v>2.0480065439672803E-3</v>
      </c>
      <c r="J2895" s="99">
        <f t="shared" si="114"/>
        <v>1.0442404907975461E-6</v>
      </c>
      <c r="K2895" s="99">
        <f t="shared" si="114"/>
        <v>3.9260204498977509E-6</v>
      </c>
      <c r="L2895" s="99">
        <f t="shared" si="114"/>
        <v>6.3949611451942744E-6</v>
      </c>
      <c r="M2895" s="99">
        <f t="shared" si="114"/>
        <v>1.1292368098159509E-5</v>
      </c>
      <c r="N2895" s="99">
        <f t="shared" si="113"/>
        <v>1.0159083844580778E-6</v>
      </c>
      <c r="O2895" s="99">
        <f t="shared" si="113"/>
        <v>4.5736114519427403E-7</v>
      </c>
      <c r="P2895" s="99">
        <f t="shared" si="113"/>
        <v>1.5906453987730063E-7</v>
      </c>
      <c r="Q2895" s="99">
        <f t="shared" si="113"/>
        <v>8.5401063394683024E-8</v>
      </c>
      <c r="R2895" s="99">
        <f t="shared" si="113"/>
        <v>4.4926625766871164E-8</v>
      </c>
      <c r="S2895" s="101"/>
      <c r="T2895" s="99">
        <v>5.06E-7</v>
      </c>
      <c r="U2895" s="99">
        <v>2.5799999999999999E-10</v>
      </c>
      <c r="V2895" s="99">
        <v>9.6999999999999996E-10</v>
      </c>
      <c r="W2895" s="99">
        <v>1.5799999999999999E-9</v>
      </c>
      <c r="X2895" s="99">
        <v>2.7900000000000001E-9</v>
      </c>
      <c r="Y2895" s="99">
        <v>2.5100000000000001E-10</v>
      </c>
      <c r="Z2895" s="99">
        <v>1.13E-10</v>
      </c>
      <c r="AA2895" s="99">
        <v>3.9300000000000003E-11</v>
      </c>
      <c r="AB2895" s="99">
        <v>2.11E-11</v>
      </c>
      <c r="AC2895" s="99">
        <v>1.1100000000000001E-11</v>
      </c>
    </row>
    <row r="2896" spans="1:29" s="98" customFormat="1" x14ac:dyDescent="0.25">
      <c r="A2896" s="98" t="s">
        <v>134</v>
      </c>
      <c r="B2896" s="98" t="s">
        <v>238</v>
      </c>
      <c r="C2896" s="98" t="s">
        <v>305</v>
      </c>
      <c r="D2896" s="98">
        <v>2016</v>
      </c>
      <c r="E2896" s="98">
        <v>2016</v>
      </c>
      <c r="F2896" s="98" t="s">
        <v>272</v>
      </c>
      <c r="G2896" s="98" t="s">
        <v>273</v>
      </c>
      <c r="H2896" s="98" t="s">
        <v>276</v>
      </c>
      <c r="I2896" s="99">
        <f t="shared" si="114"/>
        <v>0.87424785276073624</v>
      </c>
      <c r="J2896" s="99">
        <f t="shared" si="114"/>
        <v>0.37762650306748463</v>
      </c>
      <c r="K2896" s="99">
        <f t="shared" si="114"/>
        <v>0.23515648261758693</v>
      </c>
      <c r="L2896" s="99">
        <f t="shared" si="114"/>
        <v>0.15946928425357876</v>
      </c>
      <c r="M2896" s="99">
        <f t="shared" si="114"/>
        <v>7.5687198364008182E-2</v>
      </c>
      <c r="N2896" s="99">
        <f t="shared" si="113"/>
        <v>4.7759836400817993E-3</v>
      </c>
      <c r="O2896" s="99">
        <f t="shared" si="113"/>
        <v>1.9427730061349691E-3</v>
      </c>
      <c r="P2896" s="99">
        <f t="shared" si="113"/>
        <v>4.5736114519427402E-4</v>
      </c>
      <c r="Q2896" s="99">
        <f t="shared" si="113"/>
        <v>1.5542184049079755E-4</v>
      </c>
      <c r="R2896" s="99">
        <f t="shared" si="113"/>
        <v>5.0593047034764831E-5</v>
      </c>
      <c r="S2896" s="101"/>
      <c r="T2896" s="99">
        <v>2.1599999999999999E-4</v>
      </c>
      <c r="U2896" s="99">
        <v>9.3300000000000005E-5</v>
      </c>
      <c r="V2896" s="99">
        <v>5.8100000000000003E-5</v>
      </c>
      <c r="W2896" s="99">
        <v>3.9400000000000002E-5</v>
      </c>
      <c r="X2896" s="99">
        <v>1.8700000000000001E-5</v>
      </c>
      <c r="Y2896" s="99">
        <v>1.1799999999999999E-6</v>
      </c>
      <c r="Z2896" s="99">
        <v>4.7999999999999996E-7</v>
      </c>
      <c r="AA2896" s="99">
        <v>1.1300000000000001E-7</v>
      </c>
      <c r="AB2896" s="99">
        <v>3.84E-8</v>
      </c>
      <c r="AC2896" s="99">
        <v>1.2499999999999999E-8</v>
      </c>
    </row>
    <row r="2897" spans="1:29" s="98" customFormat="1" x14ac:dyDescent="0.25">
      <c r="A2897" s="98" t="s">
        <v>134</v>
      </c>
      <c r="B2897" s="98" t="s">
        <v>238</v>
      </c>
      <c r="C2897" s="98" t="s">
        <v>305</v>
      </c>
      <c r="D2897" s="98">
        <v>2016</v>
      </c>
      <c r="E2897" s="98">
        <v>2016</v>
      </c>
      <c r="F2897" s="98" t="s">
        <v>272</v>
      </c>
      <c r="G2897" s="98" t="s">
        <v>277</v>
      </c>
      <c r="H2897" s="98" t="s">
        <v>274</v>
      </c>
      <c r="I2897" s="99">
        <f t="shared" si="114"/>
        <v>9.6733905930470362E-2</v>
      </c>
      <c r="J2897" s="99">
        <f t="shared" si="114"/>
        <v>3.3189038854805723E-2</v>
      </c>
      <c r="K2897" s="99">
        <f t="shared" si="114"/>
        <v>1.8415869120654394E-2</v>
      </c>
      <c r="L2897" s="99">
        <f t="shared" si="114"/>
        <v>1.3073243353783232E-2</v>
      </c>
      <c r="M2897" s="99">
        <f t="shared" si="114"/>
        <v>6.07116564417178E-3</v>
      </c>
      <c r="N2897" s="99">
        <f t="shared" si="113"/>
        <v>2.0439591002044993E-4</v>
      </c>
      <c r="O2897" s="99">
        <f t="shared" si="113"/>
        <v>1.4044629856850715E-4</v>
      </c>
      <c r="P2897" s="99">
        <f t="shared" si="113"/>
        <v>3.1286740286298569E-5</v>
      </c>
      <c r="Q2897" s="99">
        <f t="shared" si="113"/>
        <v>1.0159083844580778E-5</v>
      </c>
      <c r="R2897" s="99">
        <f t="shared" si="113"/>
        <v>3.3472359918200415E-6</v>
      </c>
      <c r="S2897" s="101"/>
      <c r="T2897" s="99">
        <v>2.3900000000000002E-5</v>
      </c>
      <c r="U2897" s="99">
        <v>8.1999999999999994E-6</v>
      </c>
      <c r="V2897" s="99">
        <v>4.5499999999999996E-6</v>
      </c>
      <c r="W2897" s="99">
        <v>3.23E-6</v>
      </c>
      <c r="X2897" s="99">
        <v>1.5E-6</v>
      </c>
      <c r="Y2897" s="99">
        <v>5.0500000000000002E-8</v>
      </c>
      <c r="Z2897" s="99">
        <v>3.47E-8</v>
      </c>
      <c r="AA2897" s="99">
        <v>7.7300000000000004E-9</v>
      </c>
      <c r="AB2897" s="99">
        <v>2.5099999999999998E-9</v>
      </c>
      <c r="AC2897" s="99">
        <v>8.2700000000000004E-10</v>
      </c>
    </row>
    <row r="2898" spans="1:29" s="98" customFormat="1" x14ac:dyDescent="0.25">
      <c r="A2898" s="98" t="s">
        <v>134</v>
      </c>
      <c r="B2898" s="98" t="s">
        <v>238</v>
      </c>
      <c r="C2898" s="98" t="s">
        <v>305</v>
      </c>
      <c r="D2898" s="98">
        <v>2016</v>
      </c>
      <c r="E2898" s="98">
        <v>2016</v>
      </c>
      <c r="F2898" s="98" t="s">
        <v>272</v>
      </c>
      <c r="G2898" s="98" t="s">
        <v>277</v>
      </c>
      <c r="H2898" s="98" t="s">
        <v>275</v>
      </c>
      <c r="I2898" s="99">
        <f t="shared" si="114"/>
        <v>0.1610882617586912</v>
      </c>
      <c r="J2898" s="99">
        <f t="shared" si="114"/>
        <v>6.2735378323108396E-2</v>
      </c>
      <c r="K2898" s="99">
        <f t="shared" si="114"/>
        <v>3.9179255623721883E-2</v>
      </c>
      <c r="L2898" s="99">
        <f t="shared" si="114"/>
        <v>2.5013202453987731E-2</v>
      </c>
      <c r="M2898" s="99">
        <f t="shared" si="114"/>
        <v>1.1697112474437627E-2</v>
      </c>
      <c r="N2898" s="99">
        <f t="shared" si="113"/>
        <v>5.3426257668711655E-4</v>
      </c>
      <c r="O2898" s="99">
        <f t="shared" si="113"/>
        <v>2.5984588957055218E-4</v>
      </c>
      <c r="P2898" s="99">
        <f t="shared" si="113"/>
        <v>5.8283190184049083E-5</v>
      </c>
      <c r="Q2898" s="99">
        <f t="shared" si="113"/>
        <v>1.9427730061349694E-5</v>
      </c>
      <c r="R2898" s="99">
        <f t="shared" si="113"/>
        <v>6.6378077709611455E-6</v>
      </c>
      <c r="S2898" s="101"/>
      <c r="T2898" s="99">
        <v>3.9799999999999998E-5</v>
      </c>
      <c r="U2898" s="99">
        <v>1.5500000000000001E-5</v>
      </c>
      <c r="V2898" s="99">
        <v>9.6800000000000005E-6</v>
      </c>
      <c r="W2898" s="99">
        <v>6.1800000000000001E-6</v>
      </c>
      <c r="X2898" s="99">
        <v>2.8899999999999999E-6</v>
      </c>
      <c r="Y2898" s="99">
        <v>1.3199999999999999E-7</v>
      </c>
      <c r="Z2898" s="99">
        <v>6.4200000000000006E-8</v>
      </c>
      <c r="AA2898" s="99">
        <v>1.44E-8</v>
      </c>
      <c r="AB2898" s="99">
        <v>4.8E-9</v>
      </c>
      <c r="AC2898" s="99">
        <v>1.6399999999999999E-9</v>
      </c>
    </row>
    <row r="2899" spans="1:29" s="98" customFormat="1" x14ac:dyDescent="0.25">
      <c r="A2899" s="98" t="s">
        <v>134</v>
      </c>
      <c r="B2899" s="98" t="s">
        <v>238</v>
      </c>
      <c r="C2899" s="98" t="s">
        <v>305</v>
      </c>
      <c r="D2899" s="98">
        <v>2016</v>
      </c>
      <c r="E2899" s="98">
        <v>2016</v>
      </c>
      <c r="F2899" s="98" t="s">
        <v>272</v>
      </c>
      <c r="G2899" s="98" t="s">
        <v>277</v>
      </c>
      <c r="H2899" s="98" t="s">
        <v>276</v>
      </c>
      <c r="I2899" s="99">
        <f t="shared" si="114"/>
        <v>0.31893856850715752</v>
      </c>
      <c r="J2899" s="99">
        <f t="shared" si="114"/>
        <v>0.1278992229038855</v>
      </c>
      <c r="K2899" s="99">
        <f t="shared" si="114"/>
        <v>8.7424785276073613E-2</v>
      </c>
      <c r="L2899" s="99">
        <f t="shared" si="114"/>
        <v>5.0997791411042943E-2</v>
      </c>
      <c r="M2899" s="99">
        <f t="shared" si="114"/>
        <v>2.3879918200409002E-2</v>
      </c>
      <c r="N2899" s="99">
        <f t="shared" si="113"/>
        <v>3.0274879345603273E-3</v>
      </c>
      <c r="O2899" s="99">
        <f t="shared" si="113"/>
        <v>5.1402535787321076E-4</v>
      </c>
      <c r="P2899" s="99">
        <f t="shared" si="113"/>
        <v>1.1170944785276073E-4</v>
      </c>
      <c r="Q2899" s="99">
        <f t="shared" si="113"/>
        <v>3.5657979550102253E-5</v>
      </c>
      <c r="R2899" s="99">
        <f t="shared" si="113"/>
        <v>1.1535214723926381E-5</v>
      </c>
      <c r="S2899" s="101"/>
      <c r="T2899" s="99">
        <v>7.8800000000000004E-5</v>
      </c>
      <c r="U2899" s="99">
        <v>3.1600000000000002E-5</v>
      </c>
      <c r="V2899" s="99">
        <v>2.16E-5</v>
      </c>
      <c r="W2899" s="99">
        <v>1.26E-5</v>
      </c>
      <c r="X2899" s="99">
        <v>5.9000000000000003E-6</v>
      </c>
      <c r="Y2899" s="99">
        <v>7.4799999999999997E-7</v>
      </c>
      <c r="Z2899" s="99">
        <v>1.2700000000000001E-7</v>
      </c>
      <c r="AA2899" s="99">
        <v>2.7599999999999999E-8</v>
      </c>
      <c r="AB2899" s="99">
        <v>8.8100000000000008E-9</v>
      </c>
      <c r="AC2899" s="99">
        <v>2.8499999999999999E-9</v>
      </c>
    </row>
    <row r="2900" spans="1:29" s="98" customFormat="1" x14ac:dyDescent="0.25">
      <c r="A2900" s="98" t="s">
        <v>134</v>
      </c>
      <c r="B2900" s="98" t="s">
        <v>238</v>
      </c>
      <c r="C2900" s="98" t="s">
        <v>305</v>
      </c>
      <c r="D2900" s="98">
        <v>2016</v>
      </c>
      <c r="E2900" s="98">
        <v>2016</v>
      </c>
      <c r="F2900" s="98" t="s">
        <v>272</v>
      </c>
      <c r="G2900" s="98" t="s">
        <v>278</v>
      </c>
      <c r="H2900" s="98" t="s">
        <v>274</v>
      </c>
      <c r="I2900" s="99">
        <f t="shared" si="114"/>
        <v>4.0925883278276079E-2</v>
      </c>
      <c r="J2900" s="99">
        <f t="shared" si="114"/>
        <v>1.4041516438571657E-2</v>
      </c>
      <c r="K2900" s="99">
        <f t="shared" si="114"/>
        <v>7.7913292433537847E-3</v>
      </c>
      <c r="L2900" s="99">
        <f t="shared" si="114"/>
        <v>5.5309875727544379E-3</v>
      </c>
      <c r="M2900" s="99">
        <f t="shared" si="114"/>
        <v>2.5685700802265238E-3</v>
      </c>
      <c r="N2900" s="99">
        <f t="shared" si="113"/>
        <v>8.6475192700959506E-5</v>
      </c>
      <c r="O2900" s="99">
        <f t="shared" si="113"/>
        <v>5.9419587855906756E-5</v>
      </c>
      <c r="P2900" s="99">
        <f t="shared" si="113"/>
        <v>1.3236697813434028E-5</v>
      </c>
      <c r="Q2900" s="99">
        <f t="shared" si="113"/>
        <v>4.298073934245726E-6</v>
      </c>
      <c r="R2900" s="99">
        <f t="shared" si="113"/>
        <v>1.4161383042315544E-6</v>
      </c>
      <c r="S2900" s="101"/>
      <c r="T2900" s="99">
        <v>1.0111538461538501E-5</v>
      </c>
      <c r="U2900" s="99">
        <v>3.4692307692307702E-6</v>
      </c>
      <c r="V2900" s="99">
        <v>1.9250000000000002E-6</v>
      </c>
      <c r="W2900" s="99">
        <v>1.3665384615384599E-6</v>
      </c>
      <c r="X2900" s="99">
        <v>6.3461538461538504E-7</v>
      </c>
      <c r="Y2900" s="99">
        <v>2.13653846153846E-8</v>
      </c>
      <c r="Z2900" s="99">
        <v>1.46807692307692E-8</v>
      </c>
      <c r="AA2900" s="99">
        <v>3.27038461538462E-9</v>
      </c>
      <c r="AB2900" s="99">
        <v>1.0619230769230801E-9</v>
      </c>
      <c r="AC2900" s="99">
        <v>3.4988461538461502E-10</v>
      </c>
    </row>
    <row r="2901" spans="1:29" s="98" customFormat="1" x14ac:dyDescent="0.25">
      <c r="A2901" s="98" t="s">
        <v>134</v>
      </c>
      <c r="B2901" s="98" t="s">
        <v>238</v>
      </c>
      <c r="C2901" s="98" t="s">
        <v>305</v>
      </c>
      <c r="D2901" s="98">
        <v>2016</v>
      </c>
      <c r="E2901" s="98">
        <v>2016</v>
      </c>
      <c r="F2901" s="98" t="s">
        <v>272</v>
      </c>
      <c r="G2901" s="98" t="s">
        <v>278</v>
      </c>
      <c r="H2901" s="98" t="s">
        <v>275</v>
      </c>
      <c r="I2901" s="99">
        <f t="shared" si="114"/>
        <v>6.8152726128676899E-2</v>
      </c>
      <c r="J2901" s="99">
        <f t="shared" si="114"/>
        <v>2.6541890829007403E-2</v>
      </c>
      <c r="K2901" s="99">
        <f t="shared" si="114"/>
        <v>1.6575838917728507E-2</v>
      </c>
      <c r="L2901" s="99">
        <f t="shared" si="114"/>
        <v>1.0582508730533251E-2</v>
      </c>
      <c r="M2901" s="99">
        <f t="shared" si="114"/>
        <v>4.9487783545697746E-3</v>
      </c>
      <c r="N2901" s="99">
        <f t="shared" si="113"/>
        <v>2.2603416705993377E-4</v>
      </c>
      <c r="O2901" s="99">
        <f t="shared" si="113"/>
        <v>1.0993479943369529E-4</v>
      </c>
      <c r="P2901" s="99">
        <f t="shared" si="113"/>
        <v>2.4658272770174601E-5</v>
      </c>
      <c r="Q2901" s="99">
        <f t="shared" si="113"/>
        <v>8.2194242567248683E-6</v>
      </c>
      <c r="R2901" s="99">
        <f t="shared" si="113"/>
        <v>2.8083032877143317E-6</v>
      </c>
      <c r="S2901" s="101"/>
      <c r="T2901" s="99">
        <v>1.6838461538461499E-5</v>
      </c>
      <c r="U2901" s="99">
        <v>6.5576923076923097E-6</v>
      </c>
      <c r="V2901" s="99">
        <v>4.0953846153846203E-6</v>
      </c>
      <c r="W2901" s="99">
        <v>2.6146153846153798E-6</v>
      </c>
      <c r="X2901" s="99">
        <v>1.22269230769231E-6</v>
      </c>
      <c r="Y2901" s="99">
        <v>5.5846153846153802E-8</v>
      </c>
      <c r="Z2901" s="99">
        <v>2.7161538461538499E-8</v>
      </c>
      <c r="AA2901" s="99">
        <v>6.0923076923076898E-9</v>
      </c>
      <c r="AB2901" s="99">
        <v>2.0307692307692301E-9</v>
      </c>
      <c r="AC2901" s="99">
        <v>6.9384615384615405E-10</v>
      </c>
    </row>
    <row r="2902" spans="1:29" s="98" customFormat="1" x14ac:dyDescent="0.25">
      <c r="A2902" s="98" t="s">
        <v>134</v>
      </c>
      <c r="B2902" s="98" t="s">
        <v>238</v>
      </c>
      <c r="C2902" s="98" t="s">
        <v>305</v>
      </c>
      <c r="D2902" s="98">
        <v>2016</v>
      </c>
      <c r="E2902" s="98">
        <v>2016</v>
      </c>
      <c r="F2902" s="98" t="s">
        <v>272</v>
      </c>
      <c r="G2902" s="98" t="s">
        <v>278</v>
      </c>
      <c r="H2902" s="98" t="s">
        <v>276</v>
      </c>
      <c r="I2902" s="99">
        <f t="shared" si="114"/>
        <v>0.13493554821456646</v>
      </c>
      <c r="J2902" s="99">
        <f t="shared" si="114"/>
        <v>5.4111209690105529E-2</v>
      </c>
      <c r="K2902" s="99">
        <f t="shared" si="114"/>
        <v>3.6987409155261927E-2</v>
      </c>
      <c r="L2902" s="99">
        <f t="shared" si="114"/>
        <v>2.1575988673902782E-2</v>
      </c>
      <c r="M2902" s="99">
        <f t="shared" si="114"/>
        <v>1.010304231555767E-2</v>
      </c>
      <c r="N2902" s="99">
        <f t="shared" si="113"/>
        <v>1.2808602800062905E-3</v>
      </c>
      <c r="O2902" s="99">
        <f t="shared" si="113"/>
        <v>2.1747226679251207E-4</v>
      </c>
      <c r="P2902" s="99">
        <f t="shared" si="113"/>
        <v>4.7261689476168094E-5</v>
      </c>
      <c r="Q2902" s="99">
        <f t="shared" si="113"/>
        <v>1.5086068271197097E-5</v>
      </c>
      <c r="R2902" s="99">
        <f t="shared" si="113"/>
        <v>4.8802831524303888E-6</v>
      </c>
      <c r="S2902" s="101"/>
      <c r="T2902" s="99">
        <v>3.33384615384615E-5</v>
      </c>
      <c r="U2902" s="99">
        <v>1.33692307692308E-5</v>
      </c>
      <c r="V2902" s="99">
        <v>9.1384615384615405E-6</v>
      </c>
      <c r="W2902" s="99">
        <v>5.3307692307692298E-6</v>
      </c>
      <c r="X2902" s="99">
        <v>2.49615384615385E-6</v>
      </c>
      <c r="Y2902" s="99">
        <v>3.1646153846153802E-7</v>
      </c>
      <c r="Z2902" s="99">
        <v>5.3730769230769199E-8</v>
      </c>
      <c r="AA2902" s="99">
        <v>1.16769230769231E-8</v>
      </c>
      <c r="AB2902" s="99">
        <v>3.7273076923076898E-9</v>
      </c>
      <c r="AC2902" s="99">
        <v>1.2057692307692299E-9</v>
      </c>
    </row>
    <row r="2903" spans="1:29" s="98" customFormat="1" x14ac:dyDescent="0.25">
      <c r="A2903" s="98" t="s">
        <v>134</v>
      </c>
      <c r="B2903" s="98" t="s">
        <v>238</v>
      </c>
      <c r="C2903" s="98" t="s">
        <v>305</v>
      </c>
      <c r="D2903" s="98">
        <v>2016</v>
      </c>
      <c r="E2903" s="98">
        <v>2016</v>
      </c>
      <c r="F2903" s="98" t="s">
        <v>279</v>
      </c>
      <c r="G2903" s="98" t="s">
        <v>273</v>
      </c>
      <c r="H2903" s="98" t="s">
        <v>274</v>
      </c>
      <c r="I2903" s="99">
        <f t="shared" si="114"/>
        <v>0</v>
      </c>
      <c r="J2903" s="99">
        <f t="shared" si="114"/>
        <v>0</v>
      </c>
      <c r="K2903" s="99">
        <f t="shared" si="114"/>
        <v>0</v>
      </c>
      <c r="L2903" s="99">
        <f t="shared" si="114"/>
        <v>0</v>
      </c>
      <c r="M2903" s="99">
        <f t="shared" si="114"/>
        <v>0</v>
      </c>
      <c r="N2903" s="99">
        <f t="shared" si="113"/>
        <v>0</v>
      </c>
      <c r="O2903" s="99">
        <f t="shared" si="113"/>
        <v>0</v>
      </c>
      <c r="P2903" s="99">
        <f t="shared" si="113"/>
        <v>0</v>
      </c>
      <c r="Q2903" s="99">
        <f t="shared" si="113"/>
        <v>0</v>
      </c>
      <c r="R2903" s="99">
        <f t="shared" si="113"/>
        <v>0</v>
      </c>
      <c r="S2903" s="101"/>
      <c r="T2903" s="99">
        <v>0</v>
      </c>
      <c r="U2903" s="99">
        <v>0</v>
      </c>
      <c r="V2903" s="99">
        <v>0</v>
      </c>
      <c r="W2903" s="99">
        <v>0</v>
      </c>
      <c r="X2903" s="99">
        <v>0</v>
      </c>
      <c r="Y2903" s="99">
        <v>0</v>
      </c>
      <c r="Z2903" s="99">
        <v>0</v>
      </c>
      <c r="AA2903" s="99">
        <v>0</v>
      </c>
      <c r="AB2903" s="99">
        <v>0</v>
      </c>
      <c r="AC2903" s="99">
        <v>0</v>
      </c>
    </row>
    <row r="2904" spans="1:29" s="98" customFormat="1" x14ac:dyDescent="0.25">
      <c r="A2904" s="98" t="s">
        <v>134</v>
      </c>
      <c r="B2904" s="98" t="s">
        <v>238</v>
      </c>
      <c r="C2904" s="98" t="s">
        <v>305</v>
      </c>
      <c r="D2904" s="98">
        <v>2016</v>
      </c>
      <c r="E2904" s="98">
        <v>2016</v>
      </c>
      <c r="F2904" s="98" t="s">
        <v>279</v>
      </c>
      <c r="G2904" s="98" t="s">
        <v>273</v>
      </c>
      <c r="H2904" s="98" t="s">
        <v>275</v>
      </c>
      <c r="I2904" s="99">
        <f t="shared" si="114"/>
        <v>2.0480065439672803E-3</v>
      </c>
      <c r="J2904" s="99">
        <f t="shared" si="114"/>
        <v>0</v>
      </c>
      <c r="K2904" s="99">
        <f t="shared" si="114"/>
        <v>0</v>
      </c>
      <c r="L2904" s="99">
        <f t="shared" si="114"/>
        <v>0</v>
      </c>
      <c r="M2904" s="99">
        <f t="shared" si="114"/>
        <v>0</v>
      </c>
      <c r="N2904" s="99">
        <f t="shared" si="113"/>
        <v>0</v>
      </c>
      <c r="O2904" s="99">
        <f t="shared" si="113"/>
        <v>0</v>
      </c>
      <c r="P2904" s="99">
        <f t="shared" si="113"/>
        <v>0</v>
      </c>
      <c r="Q2904" s="99">
        <f t="shared" si="113"/>
        <v>0</v>
      </c>
      <c r="R2904" s="99">
        <f t="shared" si="113"/>
        <v>0</v>
      </c>
      <c r="S2904" s="101"/>
      <c r="T2904" s="99">
        <v>5.06E-7</v>
      </c>
      <c r="U2904" s="99">
        <v>0</v>
      </c>
      <c r="V2904" s="99">
        <v>0</v>
      </c>
      <c r="W2904" s="99">
        <v>0</v>
      </c>
      <c r="X2904" s="99">
        <v>0</v>
      </c>
      <c r="Y2904" s="99">
        <v>0</v>
      </c>
      <c r="Z2904" s="99">
        <v>0</v>
      </c>
      <c r="AA2904" s="99">
        <v>0</v>
      </c>
      <c r="AB2904" s="99">
        <v>0</v>
      </c>
      <c r="AC2904" s="99">
        <v>0</v>
      </c>
    </row>
    <row r="2905" spans="1:29" s="98" customFormat="1" x14ac:dyDescent="0.25">
      <c r="A2905" s="98" t="s">
        <v>134</v>
      </c>
      <c r="B2905" s="98" t="s">
        <v>238</v>
      </c>
      <c r="C2905" s="98" t="s">
        <v>305</v>
      </c>
      <c r="D2905" s="98">
        <v>2016</v>
      </c>
      <c r="E2905" s="98">
        <v>2016</v>
      </c>
      <c r="F2905" s="98" t="s">
        <v>279</v>
      </c>
      <c r="G2905" s="98" t="s">
        <v>273</v>
      </c>
      <c r="H2905" s="98" t="s">
        <v>276</v>
      </c>
      <c r="I2905" s="99">
        <f t="shared" si="114"/>
        <v>0.87424785276073624</v>
      </c>
      <c r="J2905" s="99">
        <f t="shared" si="114"/>
        <v>0.37762650306748463</v>
      </c>
      <c r="K2905" s="99">
        <f t="shared" si="114"/>
        <v>0.23515648261758693</v>
      </c>
      <c r="L2905" s="99">
        <f t="shared" si="114"/>
        <v>0.15946928425357876</v>
      </c>
      <c r="M2905" s="99">
        <f t="shared" si="114"/>
        <v>7.4877709611451945E-2</v>
      </c>
      <c r="N2905" s="99">
        <f t="shared" si="113"/>
        <v>4.6950347648261762E-3</v>
      </c>
      <c r="O2905" s="99">
        <f t="shared" si="113"/>
        <v>1.894203680981595E-3</v>
      </c>
      <c r="P2905" s="99">
        <f t="shared" si="113"/>
        <v>4.4117137014314928E-4</v>
      </c>
      <c r="Q2905" s="99">
        <f t="shared" si="113"/>
        <v>1.4894593047034765E-4</v>
      </c>
      <c r="R2905" s="99">
        <f t="shared" si="113"/>
        <v>4.8164580777096122E-5</v>
      </c>
      <c r="S2905" s="101"/>
      <c r="T2905" s="99">
        <v>2.1599999999999999E-4</v>
      </c>
      <c r="U2905" s="99">
        <v>9.3300000000000005E-5</v>
      </c>
      <c r="V2905" s="99">
        <v>5.8100000000000003E-5</v>
      </c>
      <c r="W2905" s="99">
        <v>3.9400000000000002E-5</v>
      </c>
      <c r="X2905" s="99">
        <v>1.8499999999999999E-5</v>
      </c>
      <c r="Y2905" s="99">
        <v>1.1599999999999999E-6</v>
      </c>
      <c r="Z2905" s="99">
        <v>4.6800000000000001E-7</v>
      </c>
      <c r="AA2905" s="99">
        <v>1.09E-7</v>
      </c>
      <c r="AB2905" s="99">
        <v>3.6799999999999999E-8</v>
      </c>
      <c r="AC2905" s="99">
        <v>1.1900000000000001E-8</v>
      </c>
    </row>
    <row r="2906" spans="1:29" s="98" customFormat="1" x14ac:dyDescent="0.25">
      <c r="A2906" s="98" t="s">
        <v>134</v>
      </c>
      <c r="B2906" s="98" t="s">
        <v>238</v>
      </c>
      <c r="C2906" s="98" t="s">
        <v>305</v>
      </c>
      <c r="D2906" s="98">
        <v>2016</v>
      </c>
      <c r="E2906" s="98">
        <v>2016</v>
      </c>
      <c r="F2906" s="98" t="s">
        <v>279</v>
      </c>
      <c r="G2906" s="98" t="s">
        <v>277</v>
      </c>
      <c r="H2906" s="98" t="s">
        <v>274</v>
      </c>
      <c r="I2906" s="99">
        <f t="shared" si="114"/>
        <v>9.6733905930470362E-2</v>
      </c>
      <c r="J2906" s="99">
        <f t="shared" si="114"/>
        <v>3.3189038854805723E-2</v>
      </c>
      <c r="K2906" s="99">
        <f t="shared" si="114"/>
        <v>1.8415869120654394E-2</v>
      </c>
      <c r="L2906" s="99">
        <f t="shared" si="114"/>
        <v>1.3073243353783232E-2</v>
      </c>
      <c r="M2906" s="99">
        <f t="shared" si="114"/>
        <v>6.0306912065439663E-3</v>
      </c>
      <c r="N2906" s="99">
        <f t="shared" si="113"/>
        <v>2.0034846625766872E-4</v>
      </c>
      <c r="O2906" s="99">
        <f t="shared" si="113"/>
        <v>1.3720834355828221E-4</v>
      </c>
      <c r="P2906" s="99">
        <f t="shared" si="113"/>
        <v>3.0153456032719837E-5</v>
      </c>
      <c r="Q2906" s="99">
        <f t="shared" si="113"/>
        <v>9.6733905930470337E-6</v>
      </c>
      <c r="R2906" s="99">
        <f t="shared" si="113"/>
        <v>3.1327214723926379E-6</v>
      </c>
      <c r="S2906" s="101"/>
      <c r="T2906" s="99">
        <v>2.3900000000000002E-5</v>
      </c>
      <c r="U2906" s="99">
        <v>8.1999999999999994E-6</v>
      </c>
      <c r="V2906" s="99">
        <v>4.5499999999999996E-6</v>
      </c>
      <c r="W2906" s="99">
        <v>3.23E-6</v>
      </c>
      <c r="X2906" s="99">
        <v>1.4899999999999999E-6</v>
      </c>
      <c r="Y2906" s="99">
        <v>4.95E-8</v>
      </c>
      <c r="Z2906" s="99">
        <v>3.3899999999999999E-8</v>
      </c>
      <c r="AA2906" s="99">
        <v>7.4499999999999997E-9</v>
      </c>
      <c r="AB2906" s="99">
        <v>2.3899999999999998E-9</v>
      </c>
      <c r="AC2906" s="99">
        <v>7.7400000000000002E-10</v>
      </c>
    </row>
    <row r="2907" spans="1:29" s="98" customFormat="1" x14ac:dyDescent="0.25">
      <c r="A2907" s="98" t="s">
        <v>134</v>
      </c>
      <c r="B2907" s="98" t="s">
        <v>238</v>
      </c>
      <c r="C2907" s="98" t="s">
        <v>305</v>
      </c>
      <c r="D2907" s="98">
        <v>2016</v>
      </c>
      <c r="E2907" s="98">
        <v>2016</v>
      </c>
      <c r="F2907" s="98" t="s">
        <v>279</v>
      </c>
      <c r="G2907" s="98" t="s">
        <v>277</v>
      </c>
      <c r="H2907" s="98" t="s">
        <v>275</v>
      </c>
      <c r="I2907" s="99">
        <f t="shared" si="114"/>
        <v>0.1610882617586912</v>
      </c>
      <c r="J2907" s="99">
        <f t="shared" si="114"/>
        <v>6.2735378323108396E-2</v>
      </c>
      <c r="K2907" s="99">
        <f t="shared" si="114"/>
        <v>3.9138781186094075E-2</v>
      </c>
      <c r="L2907" s="99">
        <f t="shared" si="114"/>
        <v>2.5013202453987731E-2</v>
      </c>
      <c r="M2907" s="99">
        <f t="shared" si="114"/>
        <v>1.1656638036809816E-2</v>
      </c>
      <c r="N2907" s="99">
        <f t="shared" si="113"/>
        <v>5.2616768916155412E-4</v>
      </c>
      <c r="O2907" s="99">
        <f t="shared" si="113"/>
        <v>2.5336997955010225E-4</v>
      </c>
      <c r="P2907" s="99">
        <f t="shared" si="113"/>
        <v>5.625946830265849E-5</v>
      </c>
      <c r="Q2907" s="99">
        <f t="shared" si="113"/>
        <v>1.8537292433537833E-5</v>
      </c>
      <c r="R2907" s="99">
        <f t="shared" si="113"/>
        <v>6.2735378323108384E-6</v>
      </c>
      <c r="S2907" s="101"/>
      <c r="T2907" s="99">
        <v>3.9799999999999998E-5</v>
      </c>
      <c r="U2907" s="99">
        <v>1.5500000000000001E-5</v>
      </c>
      <c r="V2907" s="99">
        <v>9.6700000000000006E-6</v>
      </c>
      <c r="W2907" s="99">
        <v>6.1800000000000001E-6</v>
      </c>
      <c r="X2907" s="99">
        <v>2.88E-6</v>
      </c>
      <c r="Y2907" s="99">
        <v>1.3E-7</v>
      </c>
      <c r="Z2907" s="99">
        <v>6.2600000000000005E-8</v>
      </c>
      <c r="AA2907" s="99">
        <v>1.39E-8</v>
      </c>
      <c r="AB2907" s="99">
        <v>4.5800000000000003E-9</v>
      </c>
      <c r="AC2907" s="99">
        <v>1.55E-9</v>
      </c>
    </row>
    <row r="2908" spans="1:29" s="98" customFormat="1" x14ac:dyDescent="0.25">
      <c r="A2908" s="98" t="s">
        <v>134</v>
      </c>
      <c r="B2908" s="98" t="s">
        <v>238</v>
      </c>
      <c r="C2908" s="98" t="s">
        <v>305</v>
      </c>
      <c r="D2908" s="98">
        <v>2016</v>
      </c>
      <c r="E2908" s="98">
        <v>2016</v>
      </c>
      <c r="F2908" s="98" t="s">
        <v>279</v>
      </c>
      <c r="G2908" s="98" t="s">
        <v>277</v>
      </c>
      <c r="H2908" s="98" t="s">
        <v>276</v>
      </c>
      <c r="I2908" s="99">
        <f t="shared" si="114"/>
        <v>0.31893856850715752</v>
      </c>
      <c r="J2908" s="99">
        <f t="shared" si="114"/>
        <v>0.1278992229038855</v>
      </c>
      <c r="K2908" s="99">
        <f t="shared" si="114"/>
        <v>8.7424785276073613E-2</v>
      </c>
      <c r="L2908" s="99">
        <f t="shared" si="114"/>
        <v>5.0997791411042943E-2</v>
      </c>
      <c r="M2908" s="99">
        <f t="shared" si="114"/>
        <v>2.3798969325153373E-2</v>
      </c>
      <c r="N2908" s="99">
        <f t="shared" si="113"/>
        <v>2.9910609406952966E-3</v>
      </c>
      <c r="O2908" s="99">
        <f t="shared" si="113"/>
        <v>4.9783558282208591E-4</v>
      </c>
      <c r="P2908" s="99">
        <f t="shared" si="113"/>
        <v>1.0725725971370142E-4</v>
      </c>
      <c r="Q2908" s="99">
        <f t="shared" si="113"/>
        <v>3.391757873210634E-5</v>
      </c>
      <c r="R2908" s="99">
        <f t="shared" si="113"/>
        <v>1.0887623721881392E-5</v>
      </c>
      <c r="S2908" s="101"/>
      <c r="T2908" s="99">
        <v>7.8800000000000004E-5</v>
      </c>
      <c r="U2908" s="99">
        <v>3.1600000000000002E-5</v>
      </c>
      <c r="V2908" s="99">
        <v>2.16E-5</v>
      </c>
      <c r="W2908" s="99">
        <v>1.26E-5</v>
      </c>
      <c r="X2908" s="99">
        <v>5.8799999999999996E-6</v>
      </c>
      <c r="Y2908" s="99">
        <v>7.3900000000000004E-7</v>
      </c>
      <c r="Z2908" s="99">
        <v>1.23E-7</v>
      </c>
      <c r="AA2908" s="99">
        <v>2.6499999999999999E-8</v>
      </c>
      <c r="AB2908" s="99">
        <v>8.3799999999999996E-9</v>
      </c>
      <c r="AC2908" s="99">
        <v>2.69E-9</v>
      </c>
    </row>
    <row r="2909" spans="1:29" s="98" customFormat="1" x14ac:dyDescent="0.25">
      <c r="A2909" s="98" t="s">
        <v>134</v>
      </c>
      <c r="B2909" s="98" t="s">
        <v>238</v>
      </c>
      <c r="C2909" s="98" t="s">
        <v>305</v>
      </c>
      <c r="D2909" s="98">
        <v>2016</v>
      </c>
      <c r="E2909" s="98">
        <v>2016</v>
      </c>
      <c r="F2909" s="98" t="s">
        <v>279</v>
      </c>
      <c r="G2909" s="98" t="s">
        <v>278</v>
      </c>
      <c r="H2909" s="98" t="s">
        <v>274</v>
      </c>
      <c r="I2909" s="99">
        <f t="shared" si="114"/>
        <v>4.0925883278276079E-2</v>
      </c>
      <c r="J2909" s="99">
        <f t="shared" si="114"/>
        <v>1.4041516438571657E-2</v>
      </c>
      <c r="K2909" s="99">
        <f t="shared" si="114"/>
        <v>7.7913292433537847E-3</v>
      </c>
      <c r="L2909" s="99">
        <f t="shared" si="114"/>
        <v>5.5309875727544379E-3</v>
      </c>
      <c r="M2909" s="99">
        <f t="shared" si="114"/>
        <v>2.5514462796916771E-3</v>
      </c>
      <c r="N2909" s="99">
        <f t="shared" si="113"/>
        <v>8.4762812647475272E-5</v>
      </c>
      <c r="O2909" s="99">
        <f t="shared" si="113"/>
        <v>5.8049683813119423E-5</v>
      </c>
      <c r="P2909" s="99">
        <f t="shared" si="113"/>
        <v>1.2757231398458405E-5</v>
      </c>
      <c r="Q2909" s="99">
        <f t="shared" si="113"/>
        <v>4.0925883278276072E-6</v>
      </c>
      <c r="R2909" s="99">
        <f t="shared" si="113"/>
        <v>1.3253821613968837E-6</v>
      </c>
      <c r="S2909" s="101"/>
      <c r="T2909" s="99">
        <v>1.0111538461538501E-5</v>
      </c>
      <c r="U2909" s="99">
        <v>3.4692307692307702E-6</v>
      </c>
      <c r="V2909" s="99">
        <v>1.9250000000000002E-6</v>
      </c>
      <c r="W2909" s="99">
        <v>1.3665384615384599E-6</v>
      </c>
      <c r="X2909" s="99">
        <v>6.3038461538461503E-7</v>
      </c>
      <c r="Y2909" s="99">
        <v>2.09423076923077E-8</v>
      </c>
      <c r="Z2909" s="99">
        <v>1.4342307692307699E-8</v>
      </c>
      <c r="AA2909" s="99">
        <v>3.1519230769230801E-9</v>
      </c>
      <c r="AB2909" s="99">
        <v>1.01115384615385E-9</v>
      </c>
      <c r="AC2909" s="99">
        <v>3.2746153846153801E-10</v>
      </c>
    </row>
    <row r="2910" spans="1:29" s="98" customFormat="1" x14ac:dyDescent="0.25">
      <c r="A2910" s="98" t="s">
        <v>134</v>
      </c>
      <c r="B2910" s="98" t="s">
        <v>238</v>
      </c>
      <c r="C2910" s="98" t="s">
        <v>305</v>
      </c>
      <c r="D2910" s="98">
        <v>2016</v>
      </c>
      <c r="E2910" s="98">
        <v>2016</v>
      </c>
      <c r="F2910" s="98" t="s">
        <v>279</v>
      </c>
      <c r="G2910" s="98" t="s">
        <v>278</v>
      </c>
      <c r="H2910" s="98" t="s">
        <v>275</v>
      </c>
      <c r="I2910" s="99">
        <f t="shared" si="114"/>
        <v>6.8152726128676899E-2</v>
      </c>
      <c r="J2910" s="99">
        <f t="shared" si="114"/>
        <v>2.6541890829007403E-2</v>
      </c>
      <c r="K2910" s="99">
        <f t="shared" si="114"/>
        <v>1.6558715117193663E-2</v>
      </c>
      <c r="L2910" s="99">
        <f t="shared" si="114"/>
        <v>1.0582508730533251E-2</v>
      </c>
      <c r="M2910" s="99">
        <f t="shared" si="114"/>
        <v>4.9316545540349288E-3</v>
      </c>
      <c r="N2910" s="99">
        <f t="shared" si="113"/>
        <v>2.2260940695296525E-4</v>
      </c>
      <c r="O2910" s="99">
        <f t="shared" si="113"/>
        <v>1.0719499134812023E-4</v>
      </c>
      <c r="P2910" s="99">
        <f t="shared" si="113"/>
        <v>2.3802082743432437E-5</v>
      </c>
      <c r="Q2910" s="99">
        <f t="shared" si="113"/>
        <v>7.8427006449583234E-6</v>
      </c>
      <c r="R2910" s="99">
        <f t="shared" si="113"/>
        <v>2.6541890829007407E-6</v>
      </c>
      <c r="S2910" s="101"/>
      <c r="T2910" s="99">
        <v>1.6838461538461499E-5</v>
      </c>
      <c r="U2910" s="99">
        <v>6.5576923076923097E-6</v>
      </c>
      <c r="V2910" s="99">
        <v>4.0911538461538504E-6</v>
      </c>
      <c r="W2910" s="99">
        <v>2.6146153846153798E-6</v>
      </c>
      <c r="X2910" s="99">
        <v>1.2184615384615401E-6</v>
      </c>
      <c r="Y2910" s="99">
        <v>5.5000000000000003E-8</v>
      </c>
      <c r="Z2910" s="99">
        <v>2.6484615384615399E-8</v>
      </c>
      <c r="AA2910" s="99">
        <v>5.8807692307692302E-9</v>
      </c>
      <c r="AB2910" s="99">
        <v>1.9376923076923099E-9</v>
      </c>
      <c r="AC2910" s="99">
        <v>6.5576923076923101E-10</v>
      </c>
    </row>
    <row r="2911" spans="1:29" s="98" customFormat="1" x14ac:dyDescent="0.25">
      <c r="A2911" s="98" t="s">
        <v>134</v>
      </c>
      <c r="B2911" s="98" t="s">
        <v>238</v>
      </c>
      <c r="C2911" s="98" t="s">
        <v>305</v>
      </c>
      <c r="D2911" s="98">
        <v>2016</v>
      </c>
      <c r="E2911" s="98">
        <v>2016</v>
      </c>
      <c r="F2911" s="98" t="s">
        <v>279</v>
      </c>
      <c r="G2911" s="98" t="s">
        <v>278</v>
      </c>
      <c r="H2911" s="98" t="s">
        <v>276</v>
      </c>
      <c r="I2911" s="99">
        <f t="shared" si="114"/>
        <v>0.13493554821456646</v>
      </c>
      <c r="J2911" s="99">
        <f t="shared" si="114"/>
        <v>5.4111209690105529E-2</v>
      </c>
      <c r="K2911" s="99">
        <f t="shared" si="114"/>
        <v>3.6987409155261927E-2</v>
      </c>
      <c r="L2911" s="99">
        <f t="shared" si="114"/>
        <v>2.1575988673902782E-2</v>
      </c>
      <c r="M2911" s="99">
        <f t="shared" si="114"/>
        <v>1.0068794714487976E-2</v>
      </c>
      <c r="N2911" s="99">
        <f t="shared" si="113"/>
        <v>1.2654488595249327E-3</v>
      </c>
      <c r="O2911" s="99">
        <f t="shared" si="113"/>
        <v>2.1062274657857467E-4</v>
      </c>
      <c r="P2911" s="99">
        <f t="shared" si="113"/>
        <v>4.5378071417335375E-5</v>
      </c>
      <c r="Q2911" s="99">
        <f t="shared" si="113"/>
        <v>1.4349744848198816E-5</v>
      </c>
      <c r="R2911" s="99">
        <f t="shared" si="113"/>
        <v>4.6063023438728835E-6</v>
      </c>
      <c r="S2911" s="101"/>
      <c r="T2911" s="99">
        <v>3.33384615384615E-5</v>
      </c>
      <c r="U2911" s="99">
        <v>1.33692307692308E-5</v>
      </c>
      <c r="V2911" s="99">
        <v>9.1384615384615405E-6</v>
      </c>
      <c r="W2911" s="99">
        <v>5.3307692307692298E-6</v>
      </c>
      <c r="X2911" s="99">
        <v>2.4876923076923102E-6</v>
      </c>
      <c r="Y2911" s="99">
        <v>3.1265384615384602E-7</v>
      </c>
      <c r="Z2911" s="99">
        <v>5.2038461538461502E-8</v>
      </c>
      <c r="AA2911" s="99">
        <v>1.12115384615385E-8</v>
      </c>
      <c r="AB2911" s="99">
        <v>3.54538461538461E-9</v>
      </c>
      <c r="AC2911" s="99">
        <v>1.13807692307692E-9</v>
      </c>
    </row>
    <row r="2912" spans="1:29" s="98" customFormat="1" x14ac:dyDescent="0.25">
      <c r="A2912" s="98" t="s">
        <v>134</v>
      </c>
      <c r="B2912" s="98" t="s">
        <v>238</v>
      </c>
      <c r="C2912" s="98" t="s">
        <v>305</v>
      </c>
      <c r="D2912" s="98">
        <v>2016</v>
      </c>
      <c r="E2912" s="98">
        <v>2016</v>
      </c>
      <c r="F2912" s="98" t="s">
        <v>280</v>
      </c>
      <c r="G2912" s="98" t="s">
        <v>273</v>
      </c>
      <c r="H2912" s="98" t="s">
        <v>274</v>
      </c>
      <c r="I2912" s="99">
        <f t="shared" si="114"/>
        <v>0</v>
      </c>
      <c r="J2912" s="99">
        <f t="shared" si="114"/>
        <v>0</v>
      </c>
      <c r="K2912" s="99">
        <f t="shared" si="114"/>
        <v>0</v>
      </c>
      <c r="L2912" s="99">
        <f t="shared" si="114"/>
        <v>0</v>
      </c>
      <c r="M2912" s="99">
        <f t="shared" si="114"/>
        <v>0</v>
      </c>
      <c r="N2912" s="99">
        <f t="shared" si="113"/>
        <v>0</v>
      </c>
      <c r="O2912" s="99">
        <f t="shared" si="113"/>
        <v>0</v>
      </c>
      <c r="P2912" s="99">
        <f t="shared" si="113"/>
        <v>0</v>
      </c>
      <c r="Q2912" s="99">
        <f t="shared" si="113"/>
        <v>0</v>
      </c>
      <c r="R2912" s="99">
        <f t="shared" si="113"/>
        <v>0</v>
      </c>
      <c r="S2912" s="101"/>
      <c r="T2912" s="99">
        <v>0</v>
      </c>
      <c r="U2912" s="99">
        <v>0</v>
      </c>
      <c r="V2912" s="99">
        <v>0</v>
      </c>
      <c r="W2912" s="99">
        <v>0</v>
      </c>
      <c r="X2912" s="99">
        <v>0</v>
      </c>
      <c r="Y2912" s="99">
        <v>0</v>
      </c>
      <c r="Z2912" s="99">
        <v>0</v>
      </c>
      <c r="AA2912" s="99">
        <v>0</v>
      </c>
      <c r="AB2912" s="99">
        <v>0</v>
      </c>
      <c r="AC2912" s="99">
        <v>0</v>
      </c>
    </row>
    <row r="2913" spans="1:29" s="98" customFormat="1" x14ac:dyDescent="0.25">
      <c r="A2913" s="98" t="s">
        <v>134</v>
      </c>
      <c r="B2913" s="98" t="s">
        <v>238</v>
      </c>
      <c r="C2913" s="98" t="s">
        <v>305</v>
      </c>
      <c r="D2913" s="98">
        <v>2016</v>
      </c>
      <c r="E2913" s="98">
        <v>2016</v>
      </c>
      <c r="F2913" s="98" t="s">
        <v>280</v>
      </c>
      <c r="G2913" s="98" t="s">
        <v>273</v>
      </c>
      <c r="H2913" s="98" t="s">
        <v>275</v>
      </c>
      <c r="I2913" s="99">
        <f t="shared" si="114"/>
        <v>1.6351672801635994E-13</v>
      </c>
      <c r="J2913" s="99">
        <f t="shared" si="114"/>
        <v>5.5854723926380367E-8</v>
      </c>
      <c r="K2913" s="99">
        <f t="shared" si="114"/>
        <v>7.1639754601227004E-7</v>
      </c>
      <c r="L2913" s="99">
        <f t="shared" si="114"/>
        <v>2.2503787321063399E-6</v>
      </c>
      <c r="M2913" s="99">
        <f t="shared" si="114"/>
        <v>5.2212024539877306E-6</v>
      </c>
      <c r="N2913" s="99">
        <f t="shared" si="113"/>
        <v>7.7710920245398771E-7</v>
      </c>
      <c r="O2913" s="99">
        <f t="shared" si="113"/>
        <v>3.962447443762782E-7</v>
      </c>
      <c r="P2913" s="99">
        <f t="shared" si="113"/>
        <v>1.4935067484662577E-7</v>
      </c>
      <c r="Q2913" s="99">
        <f t="shared" si="113"/>
        <v>7.9329897750511247E-8</v>
      </c>
      <c r="R2913" s="99">
        <f t="shared" si="113"/>
        <v>4.2902903885480576E-8</v>
      </c>
      <c r="S2913" s="101"/>
      <c r="T2913" s="99">
        <v>4.0400000000000001E-17</v>
      </c>
      <c r="U2913" s="99">
        <v>1.38E-11</v>
      </c>
      <c r="V2913" s="99">
        <v>1.7700000000000001E-10</v>
      </c>
      <c r="W2913" s="99">
        <v>5.5600000000000004E-10</v>
      </c>
      <c r="X2913" s="99">
        <v>1.2900000000000001E-9</v>
      </c>
      <c r="Y2913" s="99">
        <v>1.9200000000000001E-10</v>
      </c>
      <c r="Z2913" s="99">
        <v>9.7900000000000006E-11</v>
      </c>
      <c r="AA2913" s="99">
        <v>3.6900000000000003E-11</v>
      </c>
      <c r="AB2913" s="99">
        <v>1.9599999999999999E-11</v>
      </c>
      <c r="AC2913" s="99">
        <v>1.0599999999999999E-11</v>
      </c>
    </row>
    <row r="2914" spans="1:29" s="98" customFormat="1" x14ac:dyDescent="0.25">
      <c r="A2914" s="98" t="s">
        <v>134</v>
      </c>
      <c r="B2914" s="98" t="s">
        <v>238</v>
      </c>
      <c r="C2914" s="98" t="s">
        <v>305</v>
      </c>
      <c r="D2914" s="98">
        <v>2016</v>
      </c>
      <c r="E2914" s="98">
        <v>2016</v>
      </c>
      <c r="F2914" s="98" t="s">
        <v>280</v>
      </c>
      <c r="G2914" s="98" t="s">
        <v>273</v>
      </c>
      <c r="H2914" s="98" t="s">
        <v>276</v>
      </c>
      <c r="I2914" s="99">
        <f t="shared" si="114"/>
        <v>9.5114928425357876E-9</v>
      </c>
      <c r="J2914" s="99">
        <f t="shared" si="114"/>
        <v>5.4640490797546017E-6</v>
      </c>
      <c r="K2914" s="99">
        <f t="shared" si="114"/>
        <v>4.0191116564417178E-5</v>
      </c>
      <c r="L2914" s="99">
        <f t="shared" si="114"/>
        <v>8.2163108384458071E-5</v>
      </c>
      <c r="M2914" s="99">
        <f t="shared" si="114"/>
        <v>2.1572875255623724E-4</v>
      </c>
      <c r="N2914" s="99">
        <f t="shared" si="113"/>
        <v>7.8115664621676887E-5</v>
      </c>
      <c r="O2914" s="99">
        <f t="shared" si="113"/>
        <v>4.2902903885480579E-5</v>
      </c>
      <c r="P2914" s="99">
        <f t="shared" si="113"/>
        <v>1.5177914110429446E-5</v>
      </c>
      <c r="Q2914" s="99">
        <f t="shared" si="113"/>
        <v>6.4354355828220869E-6</v>
      </c>
      <c r="R2914" s="99">
        <f t="shared" si="113"/>
        <v>2.5458421267893661E-6</v>
      </c>
      <c r="S2914" s="101"/>
      <c r="T2914" s="99">
        <v>2.3499999999999999E-12</v>
      </c>
      <c r="U2914" s="99">
        <v>1.3500000000000001E-9</v>
      </c>
      <c r="V2914" s="99">
        <v>9.9300000000000002E-9</v>
      </c>
      <c r="W2914" s="99">
        <v>2.03E-8</v>
      </c>
      <c r="X2914" s="99">
        <v>5.3300000000000001E-8</v>
      </c>
      <c r="Y2914" s="99">
        <v>1.9300000000000001E-8</v>
      </c>
      <c r="Z2914" s="99">
        <v>1.0600000000000001E-8</v>
      </c>
      <c r="AA2914" s="99">
        <v>3.7499999999999997E-9</v>
      </c>
      <c r="AB2914" s="99">
        <v>1.5900000000000001E-9</v>
      </c>
      <c r="AC2914" s="99">
        <v>6.29E-10</v>
      </c>
    </row>
    <row r="2915" spans="1:29" s="98" customFormat="1" x14ac:dyDescent="0.25">
      <c r="A2915" s="98" t="s">
        <v>134</v>
      </c>
      <c r="B2915" s="98" t="s">
        <v>238</v>
      </c>
      <c r="C2915" s="98" t="s">
        <v>305</v>
      </c>
      <c r="D2915" s="98">
        <v>2016</v>
      </c>
      <c r="E2915" s="98">
        <v>2016</v>
      </c>
      <c r="F2915" s="98" t="s">
        <v>280</v>
      </c>
      <c r="G2915" s="98" t="s">
        <v>277</v>
      </c>
      <c r="H2915" s="98" t="s">
        <v>274</v>
      </c>
      <c r="I2915" s="99">
        <f t="shared" si="114"/>
        <v>9.7543394683026588E-9</v>
      </c>
      <c r="J2915" s="99">
        <f t="shared" si="114"/>
        <v>8.1758364008179963E-7</v>
      </c>
      <c r="K2915" s="99">
        <f t="shared" si="114"/>
        <v>1.8901562372188141E-6</v>
      </c>
      <c r="L2915" s="99">
        <f t="shared" si="114"/>
        <v>8.7020040899795493E-6</v>
      </c>
      <c r="M2915" s="99">
        <f t="shared" si="114"/>
        <v>1.8253971370143151E-5</v>
      </c>
      <c r="N2915" s="99">
        <f t="shared" si="113"/>
        <v>4.4117137014314931E-6</v>
      </c>
      <c r="O2915" s="99">
        <f t="shared" si="113"/>
        <v>3.1691484662576688E-6</v>
      </c>
      <c r="P2915" s="99">
        <f t="shared" si="113"/>
        <v>1.177806134969325E-6</v>
      </c>
      <c r="Q2915" s="99">
        <f t="shared" si="113"/>
        <v>5.1807280163599181E-7</v>
      </c>
      <c r="R2915" s="99">
        <f t="shared" si="113"/>
        <v>2.1249079754601229E-7</v>
      </c>
      <c r="S2915" s="101"/>
      <c r="T2915" s="99">
        <v>2.41E-12</v>
      </c>
      <c r="U2915" s="99">
        <v>2.02E-10</v>
      </c>
      <c r="V2915" s="99">
        <v>4.6700000000000004E-10</v>
      </c>
      <c r="W2915" s="99">
        <v>2.1499999999999998E-9</v>
      </c>
      <c r="X2915" s="99">
        <v>4.5100000000000003E-9</v>
      </c>
      <c r="Y2915" s="99">
        <v>1.09E-9</v>
      </c>
      <c r="Z2915" s="99">
        <v>7.8299999999999998E-10</v>
      </c>
      <c r="AA2915" s="99">
        <v>2.9099999999999998E-10</v>
      </c>
      <c r="AB2915" s="99">
        <v>1.28E-10</v>
      </c>
      <c r="AC2915" s="99">
        <v>5.25E-11</v>
      </c>
    </row>
    <row r="2916" spans="1:29" s="98" customFormat="1" x14ac:dyDescent="0.25">
      <c r="A2916" s="98" t="s">
        <v>134</v>
      </c>
      <c r="B2916" s="98" t="s">
        <v>238</v>
      </c>
      <c r="C2916" s="98" t="s">
        <v>305</v>
      </c>
      <c r="D2916" s="98">
        <v>2016</v>
      </c>
      <c r="E2916" s="98">
        <v>2016</v>
      </c>
      <c r="F2916" s="98" t="s">
        <v>280</v>
      </c>
      <c r="G2916" s="98" t="s">
        <v>277</v>
      </c>
      <c r="H2916" s="98" t="s">
        <v>275</v>
      </c>
      <c r="I2916" s="99">
        <f t="shared" si="114"/>
        <v>1.0118609406952965E-8</v>
      </c>
      <c r="J2916" s="99">
        <f t="shared" si="114"/>
        <v>1.0482879345603272E-6</v>
      </c>
      <c r="K2916" s="99">
        <f t="shared" si="114"/>
        <v>6.4354355828220869E-6</v>
      </c>
      <c r="L2916" s="99">
        <f t="shared" si="114"/>
        <v>1.4449374233128834E-5</v>
      </c>
      <c r="M2916" s="99">
        <f t="shared" si="114"/>
        <v>3.4119950920245402E-5</v>
      </c>
      <c r="N2916" s="99">
        <f t="shared" si="113"/>
        <v>1.0159083844580778E-5</v>
      </c>
      <c r="O2916" s="99">
        <f t="shared" si="113"/>
        <v>6.0306912065439682E-6</v>
      </c>
      <c r="P2916" s="99">
        <f t="shared" si="113"/>
        <v>2.145145194274029E-6</v>
      </c>
      <c r="Q2916" s="99">
        <f t="shared" si="113"/>
        <v>8.863901840490797E-7</v>
      </c>
      <c r="R2916" s="99">
        <f t="shared" si="113"/>
        <v>3.5293709611451942E-7</v>
      </c>
      <c r="S2916" s="101"/>
      <c r="T2916" s="99">
        <v>2.4999999999999998E-12</v>
      </c>
      <c r="U2916" s="99">
        <v>2.5899999999999998E-10</v>
      </c>
      <c r="V2916" s="99">
        <v>1.5900000000000001E-9</v>
      </c>
      <c r="W2916" s="99">
        <v>3.5699999999999999E-9</v>
      </c>
      <c r="X2916" s="99">
        <v>8.43E-9</v>
      </c>
      <c r="Y2916" s="99">
        <v>2.5099999999999998E-9</v>
      </c>
      <c r="Z2916" s="99">
        <v>1.49E-9</v>
      </c>
      <c r="AA2916" s="99">
        <v>5.3000000000000003E-10</v>
      </c>
      <c r="AB2916" s="99">
        <v>2.1899999999999999E-10</v>
      </c>
      <c r="AC2916" s="99">
        <v>8.7199999999999994E-11</v>
      </c>
    </row>
    <row r="2917" spans="1:29" s="98" customFormat="1" x14ac:dyDescent="0.25">
      <c r="A2917" s="98" t="s">
        <v>134</v>
      </c>
      <c r="B2917" s="98" t="s">
        <v>238</v>
      </c>
      <c r="C2917" s="98" t="s">
        <v>305</v>
      </c>
      <c r="D2917" s="98">
        <v>2016</v>
      </c>
      <c r="E2917" s="98">
        <v>2016</v>
      </c>
      <c r="F2917" s="98" t="s">
        <v>280</v>
      </c>
      <c r="G2917" s="98" t="s">
        <v>277</v>
      </c>
      <c r="H2917" s="98" t="s">
        <v>276</v>
      </c>
      <c r="I2917" s="99">
        <f t="shared" si="114"/>
        <v>1.2385177914110429E-8</v>
      </c>
      <c r="J2917" s="99">
        <f t="shared" si="114"/>
        <v>2.1694298568507161E-6</v>
      </c>
      <c r="K2917" s="99">
        <f t="shared" si="114"/>
        <v>1.8820613496932519E-5</v>
      </c>
      <c r="L2917" s="99">
        <f t="shared" si="114"/>
        <v>5.5449979550102249E-5</v>
      </c>
      <c r="M2917" s="99">
        <f t="shared" si="114"/>
        <v>1.2223280163599183E-4</v>
      </c>
      <c r="N2917" s="99">
        <f t="shared" si="113"/>
        <v>3.8167394683026586E-5</v>
      </c>
      <c r="O2917" s="99">
        <f t="shared" si="113"/>
        <v>1.5218388548057261E-5</v>
      </c>
      <c r="P2917" s="99">
        <f t="shared" si="113"/>
        <v>4.4521881390593048E-6</v>
      </c>
      <c r="Q2917" s="99">
        <f t="shared" si="113"/>
        <v>1.7363533742331289E-6</v>
      </c>
      <c r="R2917" s="99">
        <f t="shared" si="113"/>
        <v>6.3949611451942735E-7</v>
      </c>
      <c r="S2917" s="101"/>
      <c r="T2917" s="99">
        <v>3.0599999999999999E-12</v>
      </c>
      <c r="U2917" s="99">
        <v>5.3600000000000001E-10</v>
      </c>
      <c r="V2917" s="99">
        <v>4.6500000000000003E-9</v>
      </c>
      <c r="W2917" s="99">
        <v>1.37E-8</v>
      </c>
      <c r="X2917" s="99">
        <v>3.0199999999999999E-8</v>
      </c>
      <c r="Y2917" s="99">
        <v>9.4300000000000007E-9</v>
      </c>
      <c r="Z2917" s="99">
        <v>3.7600000000000003E-9</v>
      </c>
      <c r="AA2917" s="99">
        <v>1.0999999999999999E-9</v>
      </c>
      <c r="AB2917" s="99">
        <v>4.2900000000000002E-10</v>
      </c>
      <c r="AC2917" s="99">
        <v>1.58E-10</v>
      </c>
    </row>
    <row r="2918" spans="1:29" s="98" customFormat="1" x14ac:dyDescent="0.25">
      <c r="A2918" s="98" t="s">
        <v>134</v>
      </c>
      <c r="B2918" s="98" t="s">
        <v>238</v>
      </c>
      <c r="C2918" s="98" t="s">
        <v>305</v>
      </c>
      <c r="D2918" s="98">
        <v>2016</v>
      </c>
      <c r="E2918" s="98">
        <v>2016</v>
      </c>
      <c r="F2918" s="98" t="s">
        <v>280</v>
      </c>
      <c r="G2918" s="98" t="s">
        <v>278</v>
      </c>
      <c r="H2918" s="98" t="s">
        <v>274</v>
      </c>
      <c r="I2918" s="99">
        <f t="shared" si="114"/>
        <v>4.1268359288972604E-9</v>
      </c>
      <c r="J2918" s="99">
        <f t="shared" si="114"/>
        <v>3.4590077080383854E-7</v>
      </c>
      <c r="K2918" s="99">
        <f t="shared" si="114"/>
        <v>7.9968148497719016E-7</v>
      </c>
      <c r="L2918" s="99">
        <f t="shared" si="114"/>
        <v>3.6816171149913496E-6</v>
      </c>
      <c r="M2918" s="99">
        <f t="shared" si="114"/>
        <v>7.7228340412143969E-6</v>
      </c>
      <c r="N2918" s="99">
        <f t="shared" si="113"/>
        <v>1.8664942582979387E-6</v>
      </c>
      <c r="O2918" s="99">
        <f t="shared" si="113"/>
        <v>1.3407935818782455E-6</v>
      </c>
      <c r="P2918" s="99">
        <f t="shared" si="113"/>
        <v>4.9830259556394686E-7</v>
      </c>
      <c r="Q2918" s="99">
        <f t="shared" si="113"/>
        <v>2.1918464684599673E-7</v>
      </c>
      <c r="R2918" s="99">
        <f t="shared" si="113"/>
        <v>8.9899952807928416E-8</v>
      </c>
      <c r="S2918" s="101"/>
      <c r="T2918" s="99">
        <v>1.0196153846153801E-12</v>
      </c>
      <c r="U2918" s="99">
        <v>8.5461538461538506E-11</v>
      </c>
      <c r="V2918" s="99">
        <v>1.9757692307692301E-10</v>
      </c>
      <c r="W2918" s="99">
        <v>9.0961538461538503E-10</v>
      </c>
      <c r="X2918" s="99">
        <v>1.9080769230769202E-9</v>
      </c>
      <c r="Y2918" s="99">
        <v>4.6115384615384599E-10</v>
      </c>
      <c r="Z2918" s="99">
        <v>3.3126923076923099E-10</v>
      </c>
      <c r="AA2918" s="99">
        <v>1.2311538461538501E-10</v>
      </c>
      <c r="AB2918" s="99">
        <v>5.4153846153846203E-11</v>
      </c>
      <c r="AC2918" s="99">
        <v>2.2211538461538499E-11</v>
      </c>
    </row>
    <row r="2919" spans="1:29" s="98" customFormat="1" x14ac:dyDescent="0.25">
      <c r="A2919" s="98" t="s">
        <v>134</v>
      </c>
      <c r="B2919" s="98" t="s">
        <v>238</v>
      </c>
      <c r="C2919" s="98" t="s">
        <v>305</v>
      </c>
      <c r="D2919" s="98">
        <v>2016</v>
      </c>
      <c r="E2919" s="98">
        <v>2016</v>
      </c>
      <c r="F2919" s="98" t="s">
        <v>280</v>
      </c>
      <c r="G2919" s="98" t="s">
        <v>278</v>
      </c>
      <c r="H2919" s="98" t="s">
        <v>275</v>
      </c>
      <c r="I2919" s="99">
        <f t="shared" si="114"/>
        <v>4.2809501337108792E-9</v>
      </c>
      <c r="J2919" s="99">
        <f t="shared" si="114"/>
        <v>4.4350643385244587E-7</v>
      </c>
      <c r="K2919" s="99">
        <f t="shared" si="114"/>
        <v>2.7226842850401145E-6</v>
      </c>
      <c r="L2919" s="99">
        <f t="shared" si="114"/>
        <v>6.1131967909391416E-6</v>
      </c>
      <c r="M2919" s="99">
        <f t="shared" si="114"/>
        <v>1.4435363850873049E-5</v>
      </c>
      <c r="N2919" s="99">
        <f t="shared" si="113"/>
        <v>4.298073934245726E-6</v>
      </c>
      <c r="O2919" s="99">
        <f t="shared" si="113"/>
        <v>2.551446279691677E-6</v>
      </c>
      <c r="P2919" s="99">
        <f t="shared" si="113"/>
        <v>9.0756142834670345E-7</v>
      </c>
      <c r="Q2919" s="99">
        <f t="shared" si="113"/>
        <v>3.7501123171307245E-7</v>
      </c>
      <c r="R2919" s="99">
        <f t="shared" si="113"/>
        <v>1.4931954066383517E-7</v>
      </c>
      <c r="S2919" s="101"/>
      <c r="T2919" s="99">
        <v>1.05769230769231E-12</v>
      </c>
      <c r="U2919" s="99">
        <v>1.09576923076923E-10</v>
      </c>
      <c r="V2919" s="99">
        <v>6.7269230769230799E-10</v>
      </c>
      <c r="W2919" s="99">
        <v>1.5103846153846201E-9</v>
      </c>
      <c r="X2919" s="99">
        <v>3.5665384615384601E-9</v>
      </c>
      <c r="Y2919" s="99">
        <v>1.0619230769230801E-9</v>
      </c>
      <c r="Z2919" s="99">
        <v>6.3038461538461503E-10</v>
      </c>
      <c r="AA2919" s="99">
        <v>2.24230769230769E-10</v>
      </c>
      <c r="AB2919" s="99">
        <v>9.2653846153846206E-11</v>
      </c>
      <c r="AC2919" s="99">
        <v>3.6892307692307698E-11</v>
      </c>
    </row>
    <row r="2920" spans="1:29" s="98" customFormat="1" x14ac:dyDescent="0.25">
      <c r="A2920" s="98" t="s">
        <v>134</v>
      </c>
      <c r="B2920" s="98" t="s">
        <v>238</v>
      </c>
      <c r="C2920" s="98" t="s">
        <v>305</v>
      </c>
      <c r="D2920" s="98">
        <v>2016</v>
      </c>
      <c r="E2920" s="98">
        <v>2016</v>
      </c>
      <c r="F2920" s="98" t="s">
        <v>280</v>
      </c>
      <c r="G2920" s="98" t="s">
        <v>278</v>
      </c>
      <c r="H2920" s="98" t="s">
        <v>276</v>
      </c>
      <c r="I2920" s="99">
        <f t="shared" si="114"/>
        <v>5.2398829636620864E-9</v>
      </c>
      <c r="J2920" s="99">
        <f t="shared" si="114"/>
        <v>9.1783570866761142E-7</v>
      </c>
      <c r="K2920" s="99">
        <f t="shared" si="114"/>
        <v>7.9625672487022094E-6</v>
      </c>
      <c r="L2920" s="99">
        <f t="shared" si="114"/>
        <v>2.3459606732735583E-5</v>
      </c>
      <c r="M2920" s="99">
        <f t="shared" si="114"/>
        <v>5.1713877615227402E-5</v>
      </c>
      <c r="N2920" s="99">
        <f t="shared" si="113"/>
        <v>1.6147743904357381E-5</v>
      </c>
      <c r="O2920" s="99">
        <f t="shared" si="113"/>
        <v>6.4385490011011455E-6</v>
      </c>
      <c r="P2920" s="99">
        <f t="shared" si="113"/>
        <v>1.8836180588327811E-6</v>
      </c>
      <c r="Q2920" s="99">
        <f t="shared" si="113"/>
        <v>7.3461104294478527E-7</v>
      </c>
      <c r="R2920" s="99">
        <f t="shared" si="113"/>
        <v>2.7055604845052679E-7</v>
      </c>
      <c r="S2920" s="101"/>
      <c r="T2920" s="99">
        <v>1.29461538461538E-12</v>
      </c>
      <c r="U2920" s="99">
        <v>2.2676923076923099E-10</v>
      </c>
      <c r="V2920" s="99">
        <v>1.9673076923076901E-9</v>
      </c>
      <c r="W2920" s="99">
        <v>5.7961538461538497E-9</v>
      </c>
      <c r="X2920" s="99">
        <v>1.27769230769231E-8</v>
      </c>
      <c r="Y2920" s="99">
        <v>3.9896153846153798E-9</v>
      </c>
      <c r="Z2920" s="99">
        <v>1.59076923076923E-9</v>
      </c>
      <c r="AA2920" s="99">
        <v>4.6538461538461498E-10</v>
      </c>
      <c r="AB2920" s="99">
        <v>1.8149999999999999E-10</v>
      </c>
      <c r="AC2920" s="99">
        <v>6.6846153846153799E-11</v>
      </c>
    </row>
    <row r="2921" spans="1:29" s="98" customFormat="1" x14ac:dyDescent="0.25">
      <c r="A2921" s="98" t="s">
        <v>134</v>
      </c>
      <c r="B2921" s="98" t="s">
        <v>238</v>
      </c>
      <c r="C2921" s="98" t="s">
        <v>305</v>
      </c>
      <c r="D2921" s="98">
        <v>2020</v>
      </c>
      <c r="E2921" s="98">
        <v>2019</v>
      </c>
      <c r="F2921" s="98" t="s">
        <v>272</v>
      </c>
      <c r="G2921" s="98" t="s">
        <v>273</v>
      </c>
      <c r="H2921" s="98" t="s">
        <v>274</v>
      </c>
      <c r="I2921" s="99">
        <f t="shared" si="114"/>
        <v>0</v>
      </c>
      <c r="J2921" s="99">
        <f t="shared" si="114"/>
        <v>0</v>
      </c>
      <c r="K2921" s="99">
        <f t="shared" si="114"/>
        <v>0</v>
      </c>
      <c r="L2921" s="99">
        <f t="shared" si="114"/>
        <v>0</v>
      </c>
      <c r="M2921" s="99">
        <f t="shared" si="114"/>
        <v>0</v>
      </c>
      <c r="N2921" s="99">
        <f t="shared" si="113"/>
        <v>0</v>
      </c>
      <c r="O2921" s="99">
        <f t="shared" si="113"/>
        <v>0</v>
      </c>
      <c r="P2921" s="99">
        <f t="shared" si="113"/>
        <v>0</v>
      </c>
      <c r="Q2921" s="99">
        <f t="shared" si="113"/>
        <v>0</v>
      </c>
      <c r="R2921" s="99">
        <f t="shared" si="113"/>
        <v>0</v>
      </c>
      <c r="S2921" s="101"/>
      <c r="T2921" s="99">
        <v>0</v>
      </c>
      <c r="U2921" s="99">
        <v>0</v>
      </c>
      <c r="V2921" s="99">
        <v>0</v>
      </c>
      <c r="W2921" s="99">
        <v>0</v>
      </c>
      <c r="X2921" s="99">
        <v>0</v>
      </c>
      <c r="Y2921" s="99">
        <v>0</v>
      </c>
      <c r="Z2921" s="99">
        <v>0</v>
      </c>
      <c r="AA2921" s="99">
        <v>0</v>
      </c>
      <c r="AB2921" s="99">
        <v>0</v>
      </c>
      <c r="AC2921" s="99">
        <v>0</v>
      </c>
    </row>
    <row r="2922" spans="1:29" s="98" customFormat="1" x14ac:dyDescent="0.25">
      <c r="A2922" s="98" t="s">
        <v>134</v>
      </c>
      <c r="B2922" s="98" t="s">
        <v>238</v>
      </c>
      <c r="C2922" s="98" t="s">
        <v>305</v>
      </c>
      <c r="D2922" s="98">
        <v>2020</v>
      </c>
      <c r="E2922" s="98">
        <v>2019</v>
      </c>
      <c r="F2922" s="98" t="s">
        <v>272</v>
      </c>
      <c r="G2922" s="98" t="s">
        <v>273</v>
      </c>
      <c r="H2922" s="98" t="s">
        <v>275</v>
      </c>
      <c r="I2922" s="99">
        <f t="shared" si="114"/>
        <v>1.0968572597137013E-5</v>
      </c>
      <c r="J2922" s="99">
        <f t="shared" si="114"/>
        <v>8.9043762781186098E-8</v>
      </c>
      <c r="K2922" s="99">
        <f t="shared" si="114"/>
        <v>5.3021513292433547E-7</v>
      </c>
      <c r="L2922" s="99">
        <f t="shared" si="114"/>
        <v>1.0118609406952965E-6</v>
      </c>
      <c r="M2922" s="99">
        <f t="shared" si="114"/>
        <v>1.3680359918200411E-6</v>
      </c>
      <c r="N2922" s="99">
        <f t="shared" si="113"/>
        <v>1.2223280163599183E-7</v>
      </c>
      <c r="O2922" s="99">
        <f t="shared" si="113"/>
        <v>5.6259468302658489E-8</v>
      </c>
      <c r="P2922" s="99">
        <f t="shared" si="113"/>
        <v>1.7889701431492845E-8</v>
      </c>
      <c r="Q2922" s="99">
        <f t="shared" si="113"/>
        <v>7.8925153374233128E-9</v>
      </c>
      <c r="R2922" s="99">
        <f t="shared" si="113"/>
        <v>3.4888965235173825E-9</v>
      </c>
      <c r="S2922" s="101"/>
      <c r="T2922" s="99">
        <v>2.7099999999999999E-9</v>
      </c>
      <c r="U2922" s="99">
        <v>2.2000000000000002E-11</v>
      </c>
      <c r="V2922" s="99">
        <v>1.3100000000000001E-10</v>
      </c>
      <c r="W2922" s="99">
        <v>2.5000000000000002E-10</v>
      </c>
      <c r="X2922" s="99">
        <v>3.3800000000000002E-10</v>
      </c>
      <c r="Y2922" s="99">
        <v>3.0200000000000003E-11</v>
      </c>
      <c r="Z2922" s="99">
        <v>1.39E-11</v>
      </c>
      <c r="AA2922" s="99">
        <v>4.4200000000000001E-12</v>
      </c>
      <c r="AB2922" s="99">
        <v>1.95E-12</v>
      </c>
      <c r="AC2922" s="99">
        <v>8.6199999999999996E-13</v>
      </c>
    </row>
    <row r="2923" spans="1:29" s="98" customFormat="1" x14ac:dyDescent="0.25">
      <c r="A2923" s="98" t="s">
        <v>134</v>
      </c>
      <c r="B2923" s="98" t="s">
        <v>238</v>
      </c>
      <c r="C2923" s="98" t="s">
        <v>305</v>
      </c>
      <c r="D2923" s="98">
        <v>2020</v>
      </c>
      <c r="E2923" s="98">
        <v>2019</v>
      </c>
      <c r="F2923" s="98" t="s">
        <v>272</v>
      </c>
      <c r="G2923" s="98" t="s">
        <v>273</v>
      </c>
      <c r="H2923" s="98" t="s">
        <v>276</v>
      </c>
      <c r="I2923" s="99">
        <f t="shared" si="114"/>
        <v>0.15623132924335378</v>
      </c>
      <c r="J2923" s="99">
        <f t="shared" si="114"/>
        <v>6.9211288343558289E-2</v>
      </c>
      <c r="K2923" s="99">
        <f t="shared" si="114"/>
        <v>4.209341513292434E-2</v>
      </c>
      <c r="L2923" s="99">
        <f t="shared" si="114"/>
        <v>2.7967836400817996E-2</v>
      </c>
      <c r="M2923" s="99">
        <f t="shared" si="114"/>
        <v>1.3032768916155421E-2</v>
      </c>
      <c r="N2923" s="99">
        <f t="shared" si="113"/>
        <v>7.4068220858895708E-4</v>
      </c>
      <c r="O2923" s="99">
        <f t="shared" si="113"/>
        <v>3.0477251533742337E-4</v>
      </c>
      <c r="P2923" s="99">
        <f t="shared" si="113"/>
        <v>6.799705521472394E-5</v>
      </c>
      <c r="Q2923" s="99">
        <f t="shared" si="113"/>
        <v>2.1410977505112475E-5</v>
      </c>
      <c r="R2923" s="99">
        <f t="shared" si="113"/>
        <v>7.0425521472392634E-6</v>
      </c>
      <c r="S2923" s="101"/>
      <c r="T2923" s="99">
        <v>3.8600000000000003E-5</v>
      </c>
      <c r="U2923" s="99">
        <v>1.7099999999999999E-5</v>
      </c>
      <c r="V2923" s="99">
        <v>1.04E-5</v>
      </c>
      <c r="W2923" s="99">
        <v>6.9099999999999999E-6</v>
      </c>
      <c r="X2923" s="99">
        <v>3.2200000000000001E-6</v>
      </c>
      <c r="Y2923" s="99">
        <v>1.8300000000000001E-7</v>
      </c>
      <c r="Z2923" s="99">
        <v>7.5300000000000006E-8</v>
      </c>
      <c r="AA2923" s="99">
        <v>1.6800000000000002E-8</v>
      </c>
      <c r="AB2923" s="99">
        <v>5.2899999999999997E-9</v>
      </c>
      <c r="AC2923" s="99">
        <v>1.74E-9</v>
      </c>
    </row>
    <row r="2924" spans="1:29" s="98" customFormat="1" x14ac:dyDescent="0.25">
      <c r="A2924" s="98" t="s">
        <v>134</v>
      </c>
      <c r="B2924" s="98" t="s">
        <v>238</v>
      </c>
      <c r="C2924" s="98" t="s">
        <v>305</v>
      </c>
      <c r="D2924" s="98">
        <v>2020</v>
      </c>
      <c r="E2924" s="98">
        <v>2019</v>
      </c>
      <c r="F2924" s="98" t="s">
        <v>272</v>
      </c>
      <c r="G2924" s="98" t="s">
        <v>277</v>
      </c>
      <c r="H2924" s="98" t="s">
        <v>274</v>
      </c>
      <c r="I2924" s="99">
        <f t="shared" si="114"/>
        <v>1.3761308793456032E-2</v>
      </c>
      <c r="J2924" s="99">
        <f t="shared" si="114"/>
        <v>4.9783558282208594E-3</v>
      </c>
      <c r="K2924" s="99">
        <f t="shared" si="114"/>
        <v>2.477035582822086E-3</v>
      </c>
      <c r="L2924" s="99">
        <f t="shared" si="114"/>
        <v>1.9832474437627809E-3</v>
      </c>
      <c r="M2924" s="99">
        <f t="shared" si="114"/>
        <v>9.1067484662576677E-4</v>
      </c>
      <c r="N2924" s="99">
        <f t="shared" si="113"/>
        <v>2.7765464212678936E-5</v>
      </c>
      <c r="O2924" s="99">
        <f t="shared" si="113"/>
        <v>1.7687329243353781E-5</v>
      </c>
      <c r="P2924" s="99">
        <f t="shared" si="113"/>
        <v>3.541513292433538E-6</v>
      </c>
      <c r="Q2924" s="99">
        <f t="shared" si="113"/>
        <v>1.0482879345603272E-6</v>
      </c>
      <c r="R2924" s="99">
        <f t="shared" si="113"/>
        <v>3.2703345603271985E-7</v>
      </c>
      <c r="S2924" s="101"/>
      <c r="T2924" s="99">
        <v>3.4000000000000001E-6</v>
      </c>
      <c r="U2924" s="99">
        <v>1.2300000000000001E-6</v>
      </c>
      <c r="V2924" s="99">
        <v>6.1200000000000003E-7</v>
      </c>
      <c r="W2924" s="99">
        <v>4.8999999999999997E-7</v>
      </c>
      <c r="X2924" s="99">
        <v>2.2499999999999999E-7</v>
      </c>
      <c r="Y2924" s="99">
        <v>6.8599999999999999E-9</v>
      </c>
      <c r="Z2924" s="99">
        <v>4.3699999999999996E-9</v>
      </c>
      <c r="AA2924" s="99">
        <v>8.7499999999999998E-10</v>
      </c>
      <c r="AB2924" s="99">
        <v>2.5899999999999998E-10</v>
      </c>
      <c r="AC2924" s="99">
        <v>8.0799999999999995E-11</v>
      </c>
    </row>
    <row r="2925" spans="1:29" s="98" customFormat="1" x14ac:dyDescent="0.25">
      <c r="A2925" s="98" t="s">
        <v>134</v>
      </c>
      <c r="B2925" s="98" t="s">
        <v>238</v>
      </c>
      <c r="C2925" s="98" t="s">
        <v>305</v>
      </c>
      <c r="D2925" s="98">
        <v>2020</v>
      </c>
      <c r="E2925" s="98">
        <v>2019</v>
      </c>
      <c r="F2925" s="98" t="s">
        <v>272</v>
      </c>
      <c r="G2925" s="98" t="s">
        <v>277</v>
      </c>
      <c r="H2925" s="98" t="s">
        <v>275</v>
      </c>
      <c r="I2925" s="99">
        <f t="shared" si="114"/>
        <v>2.3151378323108384E-2</v>
      </c>
      <c r="J2925" s="99">
        <f t="shared" si="114"/>
        <v>9.8757627811860947E-3</v>
      </c>
      <c r="K2925" s="99">
        <f t="shared" si="114"/>
        <v>5.787844580777096E-3</v>
      </c>
      <c r="L2925" s="99">
        <f t="shared" si="114"/>
        <v>3.9260204498977507E-3</v>
      </c>
      <c r="M2925" s="99">
        <f t="shared" si="114"/>
        <v>1.780875255623722E-3</v>
      </c>
      <c r="N2925" s="99">
        <f t="shared" si="113"/>
        <v>7.7710920245398777E-5</v>
      </c>
      <c r="O2925" s="99">
        <f t="shared" si="113"/>
        <v>3.7438854805725975E-5</v>
      </c>
      <c r="P2925" s="99">
        <f t="shared" si="113"/>
        <v>8.2972597137014322E-6</v>
      </c>
      <c r="Q2925" s="99">
        <f t="shared" si="113"/>
        <v>2.6915501022494883E-6</v>
      </c>
      <c r="R2925" s="99">
        <f t="shared" si="113"/>
        <v>8.8234274028629866E-7</v>
      </c>
      <c r="S2925" s="101"/>
      <c r="T2925" s="99">
        <v>5.7200000000000003E-6</v>
      </c>
      <c r="U2925" s="99">
        <v>2.4399999999999999E-6</v>
      </c>
      <c r="V2925" s="99">
        <v>1.4300000000000001E-6</v>
      </c>
      <c r="W2925" s="99">
        <v>9.7000000000000003E-7</v>
      </c>
      <c r="X2925" s="99">
        <v>4.4000000000000002E-7</v>
      </c>
      <c r="Y2925" s="99">
        <v>1.92E-8</v>
      </c>
      <c r="Z2925" s="99">
        <v>9.2500000000000001E-9</v>
      </c>
      <c r="AA2925" s="99">
        <v>2.0500000000000002E-9</v>
      </c>
      <c r="AB2925" s="99">
        <v>6.6499999999999998E-10</v>
      </c>
      <c r="AC2925" s="99">
        <v>2.18E-10</v>
      </c>
    </row>
    <row r="2926" spans="1:29" s="98" customFormat="1" x14ac:dyDescent="0.25">
      <c r="A2926" s="98" t="s">
        <v>134</v>
      </c>
      <c r="B2926" s="98" t="s">
        <v>238</v>
      </c>
      <c r="C2926" s="98" t="s">
        <v>305</v>
      </c>
      <c r="D2926" s="98">
        <v>2020</v>
      </c>
      <c r="E2926" s="98">
        <v>2019</v>
      </c>
      <c r="F2926" s="98" t="s">
        <v>272</v>
      </c>
      <c r="G2926" s="98" t="s">
        <v>277</v>
      </c>
      <c r="H2926" s="98" t="s">
        <v>276</v>
      </c>
      <c r="I2926" s="99">
        <f t="shared" si="114"/>
        <v>6.1521145194274027E-2</v>
      </c>
      <c r="J2926" s="99">
        <f t="shared" si="114"/>
        <v>2.4810830265848668E-2</v>
      </c>
      <c r="K2926" s="99">
        <f t="shared" si="114"/>
        <v>1.6958789366053169E-2</v>
      </c>
      <c r="L2926" s="99">
        <f t="shared" si="114"/>
        <v>9.6733905930470338E-3</v>
      </c>
      <c r="M2926" s="99">
        <f t="shared" si="114"/>
        <v>4.330764826175869E-3</v>
      </c>
      <c r="N2926" s="99">
        <f t="shared" si="113"/>
        <v>5.0188302658486707E-4</v>
      </c>
      <c r="O2926" s="99">
        <f t="shared" si="113"/>
        <v>8.5401063394683035E-5</v>
      </c>
      <c r="P2926" s="99">
        <f t="shared" si="113"/>
        <v>1.8415869120654398E-5</v>
      </c>
      <c r="Q2926" s="99">
        <f t="shared" si="113"/>
        <v>5.9497423312883439E-6</v>
      </c>
      <c r="R2926" s="99">
        <f t="shared" si="113"/>
        <v>1.9589627811860942E-6</v>
      </c>
      <c r="S2926" s="101"/>
      <c r="T2926" s="99">
        <v>1.52E-5</v>
      </c>
      <c r="U2926" s="99">
        <v>6.1299999999999998E-6</v>
      </c>
      <c r="V2926" s="99">
        <v>4.1899999999999997E-6</v>
      </c>
      <c r="W2926" s="99">
        <v>2.39E-6</v>
      </c>
      <c r="X2926" s="99">
        <v>1.0699999999999999E-6</v>
      </c>
      <c r="Y2926" s="99">
        <v>1.24E-7</v>
      </c>
      <c r="Z2926" s="99">
        <v>2.11E-8</v>
      </c>
      <c r="AA2926" s="99">
        <v>4.5500000000000002E-9</v>
      </c>
      <c r="AB2926" s="99">
        <v>1.4700000000000001E-9</v>
      </c>
      <c r="AC2926" s="99">
        <v>4.8399999999999998E-10</v>
      </c>
    </row>
    <row r="2927" spans="1:29" s="98" customFormat="1" x14ac:dyDescent="0.25">
      <c r="A2927" s="98" t="s">
        <v>134</v>
      </c>
      <c r="B2927" s="98" t="s">
        <v>238</v>
      </c>
      <c r="C2927" s="98" t="s">
        <v>305</v>
      </c>
      <c r="D2927" s="98">
        <v>2020</v>
      </c>
      <c r="E2927" s="98">
        <v>2019</v>
      </c>
      <c r="F2927" s="98" t="s">
        <v>272</v>
      </c>
      <c r="G2927" s="98" t="s">
        <v>278</v>
      </c>
      <c r="H2927" s="98" t="s">
        <v>274</v>
      </c>
      <c r="I2927" s="99">
        <f t="shared" si="114"/>
        <v>5.8220921818467903E-3</v>
      </c>
      <c r="J2927" s="99">
        <f t="shared" si="114"/>
        <v>2.1062274657857464E-3</v>
      </c>
      <c r="K2927" s="99">
        <f t="shared" si="114"/>
        <v>1.0479765927324212E-3</v>
      </c>
      <c r="L2927" s="99">
        <f t="shared" si="114"/>
        <v>8.3906622620732931E-4</v>
      </c>
      <c r="M2927" s="99">
        <f t="shared" si="114"/>
        <v>3.8528551203397828E-4</v>
      </c>
      <c r="N2927" s="99">
        <f t="shared" si="113"/>
        <v>1.1746927166902616E-5</v>
      </c>
      <c r="O2927" s="99">
        <f t="shared" si="113"/>
        <v>7.4831008337265852E-6</v>
      </c>
      <c r="P2927" s="99">
        <f t="shared" si="113"/>
        <v>1.4983325467988059E-6</v>
      </c>
      <c r="Q2927" s="99">
        <f t="shared" si="113"/>
        <v>4.4350643385244587E-7</v>
      </c>
      <c r="R2927" s="99">
        <f t="shared" si="113"/>
        <v>1.3836030832153538E-7</v>
      </c>
      <c r="S2927" s="101"/>
      <c r="T2927" s="99">
        <v>1.4384615384615401E-6</v>
      </c>
      <c r="U2927" s="99">
        <v>5.2038461538461502E-7</v>
      </c>
      <c r="V2927" s="99">
        <v>2.58923076923077E-7</v>
      </c>
      <c r="W2927" s="99">
        <v>2.0730769230769201E-7</v>
      </c>
      <c r="X2927" s="99">
        <v>9.51923076923077E-8</v>
      </c>
      <c r="Y2927" s="99">
        <v>2.9023076923076899E-9</v>
      </c>
      <c r="Z2927" s="99">
        <v>1.8488461538461501E-9</v>
      </c>
      <c r="AA2927" s="99">
        <v>3.70192307692308E-10</v>
      </c>
      <c r="AB2927" s="99">
        <v>1.09576923076923E-10</v>
      </c>
      <c r="AC2927" s="99">
        <v>3.4184615384615397E-11</v>
      </c>
    </row>
    <row r="2928" spans="1:29" s="98" customFormat="1" x14ac:dyDescent="0.25">
      <c r="A2928" s="98" t="s">
        <v>134</v>
      </c>
      <c r="B2928" s="98" t="s">
        <v>238</v>
      </c>
      <c r="C2928" s="98" t="s">
        <v>305</v>
      </c>
      <c r="D2928" s="98">
        <v>2020</v>
      </c>
      <c r="E2928" s="98">
        <v>2019</v>
      </c>
      <c r="F2928" s="98" t="s">
        <v>272</v>
      </c>
      <c r="G2928" s="98" t="s">
        <v>278</v>
      </c>
      <c r="H2928" s="98" t="s">
        <v>275</v>
      </c>
      <c r="I2928" s="99">
        <f t="shared" si="114"/>
        <v>9.7948139059304707E-3</v>
      </c>
      <c r="J2928" s="99">
        <f t="shared" si="114"/>
        <v>4.1782073305018002E-3</v>
      </c>
      <c r="K2928" s="99">
        <f t="shared" si="114"/>
        <v>2.4487034764826177E-3</v>
      </c>
      <c r="L2928" s="99">
        <f t="shared" si="114"/>
        <v>1.6610086518798162E-3</v>
      </c>
      <c r="M2928" s="99">
        <f t="shared" si="114"/>
        <v>7.5344722353311256E-4</v>
      </c>
      <c r="N2928" s="99">
        <f t="shared" si="113"/>
        <v>3.2877697026899473E-5</v>
      </c>
      <c r="O2928" s="99">
        <f t="shared" si="113"/>
        <v>1.5839515494730227E-5</v>
      </c>
      <c r="P2928" s="99">
        <f t="shared" si="113"/>
        <v>3.5103791096429122E-6</v>
      </c>
      <c r="Q2928" s="99">
        <f t="shared" si="113"/>
        <v>1.138732735567092E-6</v>
      </c>
      <c r="R2928" s="99">
        <f t="shared" si="113"/>
        <v>3.7329885165958773E-7</v>
      </c>
      <c r="S2928" s="101"/>
      <c r="T2928" s="99">
        <v>2.4200000000000001E-6</v>
      </c>
      <c r="U2928" s="99">
        <v>1.03230769230769E-6</v>
      </c>
      <c r="V2928" s="99">
        <v>6.0500000000000003E-7</v>
      </c>
      <c r="W2928" s="99">
        <v>4.1038461538461501E-7</v>
      </c>
      <c r="X2928" s="99">
        <v>1.86153846153846E-7</v>
      </c>
      <c r="Y2928" s="99">
        <v>8.1230769230769204E-9</v>
      </c>
      <c r="Z2928" s="99">
        <v>3.9134615384615401E-9</v>
      </c>
      <c r="AA2928" s="99">
        <v>8.6730769230769197E-10</v>
      </c>
      <c r="AB2928" s="99">
        <v>2.8134615384615398E-10</v>
      </c>
      <c r="AC2928" s="99">
        <v>9.2230769230769199E-11</v>
      </c>
    </row>
    <row r="2929" spans="1:29" s="98" customFormat="1" x14ac:dyDescent="0.25">
      <c r="A2929" s="98" t="s">
        <v>134</v>
      </c>
      <c r="B2929" s="98" t="s">
        <v>238</v>
      </c>
      <c r="C2929" s="98" t="s">
        <v>305</v>
      </c>
      <c r="D2929" s="98">
        <v>2020</v>
      </c>
      <c r="E2929" s="98">
        <v>2019</v>
      </c>
      <c r="F2929" s="98" t="s">
        <v>272</v>
      </c>
      <c r="G2929" s="98" t="s">
        <v>278</v>
      </c>
      <c r="H2929" s="98" t="s">
        <v>276</v>
      </c>
      <c r="I2929" s="99">
        <f t="shared" si="114"/>
        <v>2.602817681296209E-2</v>
      </c>
      <c r="J2929" s="99">
        <f t="shared" si="114"/>
        <v>1.049688972785906E-2</v>
      </c>
      <c r="K2929" s="99">
        <f t="shared" si="114"/>
        <v>7.174872424099428E-3</v>
      </c>
      <c r="L2929" s="99">
        <f t="shared" si="114"/>
        <v>4.0925883278276074E-3</v>
      </c>
      <c r="M2929" s="99">
        <f t="shared" si="114"/>
        <v>1.8322466572282534E-3</v>
      </c>
      <c r="N2929" s="99">
        <f t="shared" si="113"/>
        <v>2.123351266320593E-4</v>
      </c>
      <c r="O2929" s="99">
        <f t="shared" si="113"/>
        <v>3.6131219128519756E-5</v>
      </c>
      <c r="P2929" s="99">
        <f t="shared" si="113"/>
        <v>7.7913292433537825E-6</v>
      </c>
      <c r="Q2929" s="99">
        <f t="shared" si="113"/>
        <v>2.5171986786219914E-6</v>
      </c>
      <c r="R2929" s="99">
        <f t="shared" si="113"/>
        <v>8.2879194588642539E-7</v>
      </c>
      <c r="S2929" s="101"/>
      <c r="T2929" s="99">
        <v>6.4307692307692303E-6</v>
      </c>
      <c r="U2929" s="99">
        <v>2.5934615384615401E-6</v>
      </c>
      <c r="V2929" s="99">
        <v>1.77269230769231E-6</v>
      </c>
      <c r="W2929" s="99">
        <v>1.01115384615385E-6</v>
      </c>
      <c r="X2929" s="99">
        <v>4.52692307692308E-7</v>
      </c>
      <c r="Y2929" s="99">
        <v>5.2461538461538501E-8</v>
      </c>
      <c r="Z2929" s="99">
        <v>8.9269230769230801E-9</v>
      </c>
      <c r="AA2929" s="99">
        <v>1.9249999999999999E-9</v>
      </c>
      <c r="AB2929" s="99">
        <v>6.2192307692307695E-10</v>
      </c>
      <c r="AC2929" s="99">
        <v>2.0476923076923099E-10</v>
      </c>
    </row>
    <row r="2930" spans="1:29" s="98" customFormat="1" x14ac:dyDescent="0.25">
      <c r="A2930" s="98" t="s">
        <v>134</v>
      </c>
      <c r="B2930" s="98" t="s">
        <v>238</v>
      </c>
      <c r="C2930" s="98" t="s">
        <v>305</v>
      </c>
      <c r="D2930" s="98">
        <v>2020</v>
      </c>
      <c r="E2930" s="98">
        <v>2019</v>
      </c>
      <c r="F2930" s="98" t="s">
        <v>279</v>
      </c>
      <c r="G2930" s="98" t="s">
        <v>273</v>
      </c>
      <c r="H2930" s="98" t="s">
        <v>274</v>
      </c>
      <c r="I2930" s="99">
        <f t="shared" si="114"/>
        <v>0</v>
      </c>
      <c r="J2930" s="99">
        <f t="shared" si="114"/>
        <v>0</v>
      </c>
      <c r="K2930" s="99">
        <f t="shared" si="114"/>
        <v>0</v>
      </c>
      <c r="L2930" s="99">
        <f t="shared" si="114"/>
        <v>0</v>
      </c>
      <c r="M2930" s="99">
        <f t="shared" si="114"/>
        <v>0</v>
      </c>
      <c r="N2930" s="99">
        <f t="shared" si="113"/>
        <v>0</v>
      </c>
      <c r="O2930" s="99">
        <f t="shared" si="113"/>
        <v>0</v>
      </c>
      <c r="P2930" s="99">
        <f t="shared" si="113"/>
        <v>0</v>
      </c>
      <c r="Q2930" s="99">
        <f t="shared" si="113"/>
        <v>0</v>
      </c>
      <c r="R2930" s="99">
        <f t="shared" si="113"/>
        <v>0</v>
      </c>
      <c r="S2930" s="101"/>
      <c r="T2930" s="99">
        <v>0</v>
      </c>
      <c r="U2930" s="99">
        <v>0</v>
      </c>
      <c r="V2930" s="99">
        <v>0</v>
      </c>
      <c r="W2930" s="99">
        <v>0</v>
      </c>
      <c r="X2930" s="99">
        <v>0</v>
      </c>
      <c r="Y2930" s="99">
        <v>0</v>
      </c>
      <c r="Z2930" s="99">
        <v>0</v>
      </c>
      <c r="AA2930" s="99">
        <v>0</v>
      </c>
      <c r="AB2930" s="99">
        <v>0</v>
      </c>
      <c r="AC2930" s="99">
        <v>0</v>
      </c>
    </row>
    <row r="2931" spans="1:29" s="98" customFormat="1" x14ac:dyDescent="0.25">
      <c r="A2931" s="98" t="s">
        <v>134</v>
      </c>
      <c r="B2931" s="98" t="s">
        <v>238</v>
      </c>
      <c r="C2931" s="98" t="s">
        <v>305</v>
      </c>
      <c r="D2931" s="98">
        <v>2020</v>
      </c>
      <c r="E2931" s="98">
        <v>2019</v>
      </c>
      <c r="F2931" s="98" t="s">
        <v>279</v>
      </c>
      <c r="G2931" s="98" t="s">
        <v>273</v>
      </c>
      <c r="H2931" s="98" t="s">
        <v>275</v>
      </c>
      <c r="I2931" s="99">
        <f t="shared" si="114"/>
        <v>1.0968572597137013E-5</v>
      </c>
      <c r="J2931" s="99">
        <f t="shared" si="114"/>
        <v>0</v>
      </c>
      <c r="K2931" s="99">
        <f t="shared" si="114"/>
        <v>0</v>
      </c>
      <c r="L2931" s="99">
        <f t="shared" si="114"/>
        <v>0</v>
      </c>
      <c r="M2931" s="99">
        <f t="shared" si="114"/>
        <v>0</v>
      </c>
      <c r="N2931" s="99">
        <f t="shared" si="113"/>
        <v>0</v>
      </c>
      <c r="O2931" s="99">
        <f t="shared" si="113"/>
        <v>0</v>
      </c>
      <c r="P2931" s="99">
        <f t="shared" si="113"/>
        <v>0</v>
      </c>
      <c r="Q2931" s="99">
        <f t="shared" si="113"/>
        <v>0</v>
      </c>
      <c r="R2931" s="99">
        <f t="shared" si="113"/>
        <v>0</v>
      </c>
      <c r="S2931" s="101"/>
      <c r="T2931" s="99">
        <v>2.7099999999999999E-9</v>
      </c>
      <c r="U2931" s="99">
        <v>0</v>
      </c>
      <c r="V2931" s="99">
        <v>0</v>
      </c>
      <c r="W2931" s="99">
        <v>0</v>
      </c>
      <c r="X2931" s="99">
        <v>0</v>
      </c>
      <c r="Y2931" s="99">
        <v>0</v>
      </c>
      <c r="Z2931" s="99">
        <v>0</v>
      </c>
      <c r="AA2931" s="99">
        <v>0</v>
      </c>
      <c r="AB2931" s="99">
        <v>0</v>
      </c>
      <c r="AC2931" s="99">
        <v>0</v>
      </c>
    </row>
    <row r="2932" spans="1:29" s="98" customFormat="1" x14ac:dyDescent="0.25">
      <c r="A2932" s="98" t="s">
        <v>134</v>
      </c>
      <c r="B2932" s="98" t="s">
        <v>238</v>
      </c>
      <c r="C2932" s="98" t="s">
        <v>305</v>
      </c>
      <c r="D2932" s="98">
        <v>2020</v>
      </c>
      <c r="E2932" s="98">
        <v>2019</v>
      </c>
      <c r="F2932" s="98" t="s">
        <v>279</v>
      </c>
      <c r="G2932" s="98" t="s">
        <v>273</v>
      </c>
      <c r="H2932" s="98" t="s">
        <v>276</v>
      </c>
      <c r="I2932" s="99">
        <f t="shared" si="114"/>
        <v>0.15623132924335378</v>
      </c>
      <c r="J2932" s="99">
        <f t="shared" si="114"/>
        <v>6.9211288343558289E-2</v>
      </c>
      <c r="K2932" s="99">
        <f t="shared" si="114"/>
        <v>4.209341513292434E-2</v>
      </c>
      <c r="L2932" s="99">
        <f t="shared" si="114"/>
        <v>2.7886887525562374E-2</v>
      </c>
      <c r="M2932" s="99">
        <f t="shared" si="114"/>
        <v>1.299229447852761E-2</v>
      </c>
      <c r="N2932" s="99">
        <f t="shared" si="113"/>
        <v>7.285398773006135E-4</v>
      </c>
      <c r="O2932" s="99">
        <f t="shared" si="113"/>
        <v>2.9748711656441717E-4</v>
      </c>
      <c r="P2932" s="99">
        <f t="shared" si="113"/>
        <v>6.5568588957055224E-5</v>
      </c>
      <c r="Q2932" s="99">
        <f t="shared" si="113"/>
        <v>2.0480065439672802E-5</v>
      </c>
      <c r="R2932" s="99">
        <f t="shared" si="113"/>
        <v>6.7187566462167697E-6</v>
      </c>
      <c r="S2932" s="101"/>
      <c r="T2932" s="99">
        <v>3.8600000000000003E-5</v>
      </c>
      <c r="U2932" s="99">
        <v>1.7099999999999999E-5</v>
      </c>
      <c r="V2932" s="99">
        <v>1.04E-5</v>
      </c>
      <c r="W2932" s="99">
        <v>6.8900000000000001E-6</v>
      </c>
      <c r="X2932" s="99">
        <v>3.2100000000000002E-6</v>
      </c>
      <c r="Y2932" s="99">
        <v>1.8E-7</v>
      </c>
      <c r="Z2932" s="99">
        <v>7.3500000000000003E-8</v>
      </c>
      <c r="AA2932" s="99">
        <v>1.6199999999999999E-8</v>
      </c>
      <c r="AB2932" s="99">
        <v>5.0600000000000003E-9</v>
      </c>
      <c r="AC2932" s="99">
        <v>1.6600000000000001E-9</v>
      </c>
    </row>
    <row r="2933" spans="1:29" s="98" customFormat="1" x14ac:dyDescent="0.25">
      <c r="A2933" s="98" t="s">
        <v>134</v>
      </c>
      <c r="B2933" s="98" t="s">
        <v>238</v>
      </c>
      <c r="C2933" s="98" t="s">
        <v>305</v>
      </c>
      <c r="D2933" s="98">
        <v>2020</v>
      </c>
      <c r="E2933" s="98">
        <v>2019</v>
      </c>
      <c r="F2933" s="98" t="s">
        <v>279</v>
      </c>
      <c r="G2933" s="98" t="s">
        <v>277</v>
      </c>
      <c r="H2933" s="98" t="s">
        <v>274</v>
      </c>
      <c r="I2933" s="99">
        <f t="shared" si="114"/>
        <v>1.3761308793456032E-2</v>
      </c>
      <c r="J2933" s="99">
        <f t="shared" si="114"/>
        <v>4.9783558282208594E-3</v>
      </c>
      <c r="K2933" s="99">
        <f t="shared" si="114"/>
        <v>2.477035582822086E-3</v>
      </c>
      <c r="L2933" s="99">
        <f t="shared" si="114"/>
        <v>1.9832474437627809E-3</v>
      </c>
      <c r="M2933" s="99">
        <f t="shared" si="114"/>
        <v>9.0662740286298572E-4</v>
      </c>
      <c r="N2933" s="99">
        <f t="shared" si="113"/>
        <v>2.7198822085889573E-5</v>
      </c>
      <c r="O2933" s="99">
        <f t="shared" si="113"/>
        <v>1.7282584867075667E-5</v>
      </c>
      <c r="P2933" s="99">
        <f t="shared" si="113"/>
        <v>3.4160425357873207E-6</v>
      </c>
      <c r="Q2933" s="99">
        <f t="shared" si="113"/>
        <v>9.9971860940695295E-7</v>
      </c>
      <c r="R2933" s="99">
        <f t="shared" si="113"/>
        <v>3.1003419222903886E-7</v>
      </c>
      <c r="S2933" s="101"/>
      <c r="T2933" s="99">
        <v>3.4000000000000001E-6</v>
      </c>
      <c r="U2933" s="99">
        <v>1.2300000000000001E-6</v>
      </c>
      <c r="V2933" s="99">
        <v>6.1200000000000003E-7</v>
      </c>
      <c r="W2933" s="99">
        <v>4.8999999999999997E-7</v>
      </c>
      <c r="X2933" s="99">
        <v>2.2399999999999999E-7</v>
      </c>
      <c r="Y2933" s="99">
        <v>6.72E-9</v>
      </c>
      <c r="Z2933" s="99">
        <v>4.2700000000000004E-9</v>
      </c>
      <c r="AA2933" s="99">
        <v>8.4399999999999998E-10</v>
      </c>
      <c r="AB2933" s="99">
        <v>2.4699999999999997E-10</v>
      </c>
      <c r="AC2933" s="99">
        <v>7.6599999999999999E-11</v>
      </c>
    </row>
    <row r="2934" spans="1:29" s="98" customFormat="1" x14ac:dyDescent="0.25">
      <c r="A2934" s="98" t="s">
        <v>134</v>
      </c>
      <c r="B2934" s="98" t="s">
        <v>238</v>
      </c>
      <c r="C2934" s="98" t="s">
        <v>305</v>
      </c>
      <c r="D2934" s="98">
        <v>2020</v>
      </c>
      <c r="E2934" s="98">
        <v>2019</v>
      </c>
      <c r="F2934" s="98" t="s">
        <v>279</v>
      </c>
      <c r="G2934" s="98" t="s">
        <v>277</v>
      </c>
      <c r="H2934" s="98" t="s">
        <v>275</v>
      </c>
      <c r="I2934" s="99">
        <f t="shared" si="114"/>
        <v>2.3151378323108384E-2</v>
      </c>
      <c r="J2934" s="99">
        <f t="shared" si="114"/>
        <v>9.8757627811860947E-3</v>
      </c>
      <c r="K2934" s="99">
        <f t="shared" si="114"/>
        <v>5.787844580777096E-3</v>
      </c>
      <c r="L2934" s="99">
        <f t="shared" si="114"/>
        <v>3.9219730061349689E-3</v>
      </c>
      <c r="M2934" s="99">
        <f t="shared" si="114"/>
        <v>1.7727803680981594E-3</v>
      </c>
      <c r="N2934" s="99">
        <f t="shared" si="113"/>
        <v>7.5687198364008171E-5</v>
      </c>
      <c r="O2934" s="99">
        <f t="shared" si="113"/>
        <v>3.6548417177914111E-5</v>
      </c>
      <c r="P2934" s="99">
        <f t="shared" si="113"/>
        <v>8.0139386503067503E-6</v>
      </c>
      <c r="Q2934" s="99">
        <f t="shared" si="113"/>
        <v>2.5863165644171778E-6</v>
      </c>
      <c r="R2934" s="99">
        <f t="shared" si="113"/>
        <v>8.4591574642126789E-7</v>
      </c>
      <c r="S2934" s="101"/>
      <c r="T2934" s="99">
        <v>5.7200000000000003E-6</v>
      </c>
      <c r="U2934" s="99">
        <v>2.4399999999999999E-6</v>
      </c>
      <c r="V2934" s="99">
        <v>1.4300000000000001E-6</v>
      </c>
      <c r="W2934" s="99">
        <v>9.6899999999999996E-7</v>
      </c>
      <c r="X2934" s="99">
        <v>4.3799999999999998E-7</v>
      </c>
      <c r="Y2934" s="99">
        <v>1.8699999999999999E-8</v>
      </c>
      <c r="Z2934" s="99">
        <v>9.0300000000000005E-9</v>
      </c>
      <c r="AA2934" s="99">
        <v>1.9800000000000002E-9</v>
      </c>
      <c r="AB2934" s="99">
        <v>6.3899999999999996E-10</v>
      </c>
      <c r="AC2934" s="99">
        <v>2.09E-10</v>
      </c>
    </row>
    <row r="2935" spans="1:29" s="98" customFormat="1" x14ac:dyDescent="0.25">
      <c r="A2935" s="98" t="s">
        <v>134</v>
      </c>
      <c r="B2935" s="98" t="s">
        <v>238</v>
      </c>
      <c r="C2935" s="98" t="s">
        <v>305</v>
      </c>
      <c r="D2935" s="98">
        <v>2020</v>
      </c>
      <c r="E2935" s="98">
        <v>2019</v>
      </c>
      <c r="F2935" s="98" t="s">
        <v>279</v>
      </c>
      <c r="G2935" s="98" t="s">
        <v>277</v>
      </c>
      <c r="H2935" s="98" t="s">
        <v>276</v>
      </c>
      <c r="I2935" s="99">
        <f t="shared" si="114"/>
        <v>6.1521145194274027E-2</v>
      </c>
      <c r="J2935" s="99">
        <f t="shared" si="114"/>
        <v>2.4810830265848668E-2</v>
      </c>
      <c r="K2935" s="99">
        <f t="shared" si="114"/>
        <v>1.6958789366053169E-2</v>
      </c>
      <c r="L2935" s="99">
        <f t="shared" si="114"/>
        <v>9.6329161554192227E-3</v>
      </c>
      <c r="M2935" s="99">
        <f t="shared" si="114"/>
        <v>4.2902903885480579E-3</v>
      </c>
      <c r="N2935" s="99">
        <f t="shared" si="113"/>
        <v>4.9378813905930476E-4</v>
      </c>
      <c r="O2935" s="99">
        <f t="shared" si="113"/>
        <v>8.2972597137014319E-5</v>
      </c>
      <c r="P2935" s="99">
        <f t="shared" si="113"/>
        <v>1.7768278118609407E-5</v>
      </c>
      <c r="Q2935" s="99">
        <f t="shared" si="113"/>
        <v>5.7068957055214736E-6</v>
      </c>
      <c r="R2935" s="99">
        <f t="shared" si="113"/>
        <v>1.8820613496932516E-6</v>
      </c>
      <c r="S2935" s="101"/>
      <c r="T2935" s="99">
        <v>1.52E-5</v>
      </c>
      <c r="U2935" s="99">
        <v>6.1299999999999998E-6</v>
      </c>
      <c r="V2935" s="99">
        <v>4.1899999999999997E-6</v>
      </c>
      <c r="W2935" s="99">
        <v>2.3800000000000001E-6</v>
      </c>
      <c r="X2935" s="99">
        <v>1.06E-6</v>
      </c>
      <c r="Y2935" s="99">
        <v>1.2200000000000001E-7</v>
      </c>
      <c r="Z2935" s="99">
        <v>2.0500000000000002E-8</v>
      </c>
      <c r="AA2935" s="99">
        <v>4.3899999999999999E-9</v>
      </c>
      <c r="AB2935" s="99">
        <v>1.4100000000000001E-9</v>
      </c>
      <c r="AC2935" s="99">
        <v>4.65E-10</v>
      </c>
    </row>
    <row r="2936" spans="1:29" s="98" customFormat="1" x14ac:dyDescent="0.25">
      <c r="A2936" s="98" t="s">
        <v>134</v>
      </c>
      <c r="B2936" s="98" t="s">
        <v>238</v>
      </c>
      <c r="C2936" s="98" t="s">
        <v>305</v>
      </c>
      <c r="D2936" s="98">
        <v>2020</v>
      </c>
      <c r="E2936" s="98">
        <v>2019</v>
      </c>
      <c r="F2936" s="98" t="s">
        <v>279</v>
      </c>
      <c r="G2936" s="98" t="s">
        <v>278</v>
      </c>
      <c r="H2936" s="98" t="s">
        <v>274</v>
      </c>
      <c r="I2936" s="99">
        <f t="shared" si="114"/>
        <v>5.8220921818467903E-3</v>
      </c>
      <c r="J2936" s="99">
        <f t="shared" si="114"/>
        <v>2.1062274657857464E-3</v>
      </c>
      <c r="K2936" s="99">
        <f t="shared" si="114"/>
        <v>1.0479765927324212E-3</v>
      </c>
      <c r="L2936" s="99">
        <f t="shared" si="114"/>
        <v>8.3906622620732931E-4</v>
      </c>
      <c r="M2936" s="99">
        <f t="shared" si="114"/>
        <v>3.8357313198049409E-4</v>
      </c>
      <c r="N2936" s="99">
        <f t="shared" si="113"/>
        <v>1.1507193959414807E-5</v>
      </c>
      <c r="O2936" s="99">
        <f t="shared" si="113"/>
        <v>7.3118628283781601E-6</v>
      </c>
      <c r="P2936" s="99">
        <f t="shared" si="113"/>
        <v>1.4452487651407895E-6</v>
      </c>
      <c r="Q2936" s="99">
        <f t="shared" si="113"/>
        <v>4.2295787321063394E-7</v>
      </c>
      <c r="R2936" s="99">
        <f t="shared" si="113"/>
        <v>1.3116831209690104E-7</v>
      </c>
      <c r="S2936" s="101"/>
      <c r="T2936" s="99">
        <v>1.4384615384615401E-6</v>
      </c>
      <c r="U2936" s="99">
        <v>5.2038461538461502E-7</v>
      </c>
      <c r="V2936" s="99">
        <v>2.58923076923077E-7</v>
      </c>
      <c r="W2936" s="99">
        <v>2.0730769230769201E-7</v>
      </c>
      <c r="X2936" s="99">
        <v>9.4769230769230794E-8</v>
      </c>
      <c r="Y2936" s="99">
        <v>2.84307692307692E-9</v>
      </c>
      <c r="Z2936" s="99">
        <v>1.80653846153846E-9</v>
      </c>
      <c r="AA2936" s="99">
        <v>3.5707692307692302E-10</v>
      </c>
      <c r="AB2936" s="99">
        <v>1.045E-10</v>
      </c>
      <c r="AC2936" s="99">
        <v>3.2407692307692298E-11</v>
      </c>
    </row>
    <row r="2937" spans="1:29" s="98" customFormat="1" x14ac:dyDescent="0.25">
      <c r="A2937" s="98" t="s">
        <v>134</v>
      </c>
      <c r="B2937" s="98" t="s">
        <v>238</v>
      </c>
      <c r="C2937" s="98" t="s">
        <v>305</v>
      </c>
      <c r="D2937" s="98">
        <v>2020</v>
      </c>
      <c r="E2937" s="98">
        <v>2019</v>
      </c>
      <c r="F2937" s="98" t="s">
        <v>279</v>
      </c>
      <c r="G2937" s="98" t="s">
        <v>278</v>
      </c>
      <c r="H2937" s="98" t="s">
        <v>275</v>
      </c>
      <c r="I2937" s="99">
        <f t="shared" si="114"/>
        <v>9.7948139059304707E-3</v>
      </c>
      <c r="J2937" s="99">
        <f t="shared" si="114"/>
        <v>4.1782073305018002E-3</v>
      </c>
      <c r="K2937" s="99">
        <f t="shared" si="114"/>
        <v>2.4487034764826177E-3</v>
      </c>
      <c r="L2937" s="99">
        <f t="shared" si="114"/>
        <v>1.6592962718263314E-3</v>
      </c>
      <c r="M2937" s="99">
        <f t="shared" si="114"/>
        <v>7.500224634261432E-4</v>
      </c>
      <c r="N2937" s="99">
        <f t="shared" ref="N2937:R2987" si="115">1000*98.96*Y2937/24.45</f>
        <v>3.2021507000157302E-5</v>
      </c>
      <c r="O2937" s="99">
        <f t="shared" si="115"/>
        <v>1.5462791882963681E-5</v>
      </c>
      <c r="P2937" s="99">
        <f t="shared" si="115"/>
        <v>3.3905125058990106E-6</v>
      </c>
      <c r="Q2937" s="99">
        <f t="shared" si="115"/>
        <v>1.094210854176499E-6</v>
      </c>
      <c r="R2937" s="99">
        <f t="shared" si="115"/>
        <v>3.5788743117822863E-7</v>
      </c>
      <c r="S2937" s="101"/>
      <c r="T2937" s="99">
        <v>2.4200000000000001E-6</v>
      </c>
      <c r="U2937" s="99">
        <v>1.03230769230769E-6</v>
      </c>
      <c r="V2937" s="99">
        <v>6.0500000000000003E-7</v>
      </c>
      <c r="W2937" s="99">
        <v>4.09961538461538E-7</v>
      </c>
      <c r="X2937" s="99">
        <v>1.85307692307692E-7</v>
      </c>
      <c r="Y2937" s="99">
        <v>7.9115384615384607E-9</v>
      </c>
      <c r="Z2937" s="99">
        <v>3.8203846153846204E-9</v>
      </c>
      <c r="AA2937" s="99">
        <v>8.3769230769230804E-10</v>
      </c>
      <c r="AB2937" s="99">
        <v>2.7034615384615401E-10</v>
      </c>
      <c r="AC2937" s="99">
        <v>8.8423076923076897E-11</v>
      </c>
    </row>
    <row r="2938" spans="1:29" s="98" customFormat="1" x14ac:dyDescent="0.25">
      <c r="A2938" s="98" t="s">
        <v>134</v>
      </c>
      <c r="B2938" s="98" t="s">
        <v>238</v>
      </c>
      <c r="C2938" s="98" t="s">
        <v>305</v>
      </c>
      <c r="D2938" s="98">
        <v>2020</v>
      </c>
      <c r="E2938" s="98">
        <v>2019</v>
      </c>
      <c r="F2938" s="98" t="s">
        <v>279</v>
      </c>
      <c r="G2938" s="98" t="s">
        <v>278</v>
      </c>
      <c r="H2938" s="98" t="s">
        <v>276</v>
      </c>
      <c r="I2938" s="99">
        <f t="shared" ref="I2938:M2988" si="116">1000*98.96*T2938/24.45</f>
        <v>2.602817681296209E-2</v>
      </c>
      <c r="J2938" s="99">
        <f t="shared" si="116"/>
        <v>1.049688972785906E-2</v>
      </c>
      <c r="K2938" s="99">
        <f t="shared" si="116"/>
        <v>7.174872424099428E-3</v>
      </c>
      <c r="L2938" s="99">
        <f t="shared" si="116"/>
        <v>4.0754645272927615E-3</v>
      </c>
      <c r="M2938" s="99">
        <f t="shared" si="116"/>
        <v>1.8151228566934069E-3</v>
      </c>
      <c r="N2938" s="99">
        <f t="shared" si="115"/>
        <v>2.0891036652509039E-4</v>
      </c>
      <c r="O2938" s="99">
        <f t="shared" si="115"/>
        <v>3.5103791096429127E-5</v>
      </c>
      <c r="P2938" s="99">
        <f t="shared" si="115"/>
        <v>7.517348434796278E-6</v>
      </c>
      <c r="Q2938" s="99">
        <f t="shared" si="115"/>
        <v>2.4144558754129329E-6</v>
      </c>
      <c r="R2938" s="99">
        <f t="shared" si="115"/>
        <v>7.9625672487022083E-7</v>
      </c>
      <c r="S2938" s="101"/>
      <c r="T2938" s="99">
        <v>6.4307692307692303E-6</v>
      </c>
      <c r="U2938" s="99">
        <v>2.5934615384615401E-6</v>
      </c>
      <c r="V2938" s="99">
        <v>1.77269230769231E-6</v>
      </c>
      <c r="W2938" s="99">
        <v>1.0069230769230801E-6</v>
      </c>
      <c r="X2938" s="99">
        <v>4.4846153846153798E-7</v>
      </c>
      <c r="Y2938" s="99">
        <v>5.1615384615384603E-8</v>
      </c>
      <c r="Z2938" s="99">
        <v>8.6730769230769203E-9</v>
      </c>
      <c r="AA2938" s="99">
        <v>1.8573076923076901E-9</v>
      </c>
      <c r="AB2938" s="99">
        <v>5.9653846153846201E-10</v>
      </c>
      <c r="AC2938" s="99">
        <v>1.9673076923076899E-10</v>
      </c>
    </row>
    <row r="2939" spans="1:29" s="98" customFormat="1" x14ac:dyDescent="0.25">
      <c r="A2939" s="98" t="s">
        <v>134</v>
      </c>
      <c r="B2939" s="98" t="s">
        <v>238</v>
      </c>
      <c r="C2939" s="98" t="s">
        <v>305</v>
      </c>
      <c r="D2939" s="98">
        <v>2020</v>
      </c>
      <c r="E2939" s="98">
        <v>2019</v>
      </c>
      <c r="F2939" s="98" t="s">
        <v>280</v>
      </c>
      <c r="G2939" s="98" t="s">
        <v>273</v>
      </c>
      <c r="H2939" s="98" t="s">
        <v>274</v>
      </c>
      <c r="I2939" s="99">
        <f t="shared" si="116"/>
        <v>0</v>
      </c>
      <c r="J2939" s="99">
        <f t="shared" si="116"/>
        <v>0</v>
      </c>
      <c r="K2939" s="99">
        <f t="shared" si="116"/>
        <v>0</v>
      </c>
      <c r="L2939" s="99">
        <f t="shared" si="116"/>
        <v>0</v>
      </c>
      <c r="M2939" s="99">
        <f t="shared" si="116"/>
        <v>0</v>
      </c>
      <c r="N2939" s="99">
        <f t="shared" si="115"/>
        <v>0</v>
      </c>
      <c r="O2939" s="99">
        <f t="shared" si="115"/>
        <v>0</v>
      </c>
      <c r="P2939" s="99">
        <f t="shared" si="115"/>
        <v>0</v>
      </c>
      <c r="Q2939" s="99">
        <f t="shared" si="115"/>
        <v>0</v>
      </c>
      <c r="R2939" s="99">
        <f t="shared" si="115"/>
        <v>0</v>
      </c>
      <c r="S2939" s="101"/>
      <c r="T2939" s="99">
        <v>0</v>
      </c>
      <c r="U2939" s="99">
        <v>0</v>
      </c>
      <c r="V2939" s="99">
        <v>0</v>
      </c>
      <c r="W2939" s="99">
        <v>0</v>
      </c>
      <c r="X2939" s="99">
        <v>0</v>
      </c>
      <c r="Y2939" s="99">
        <v>0</v>
      </c>
      <c r="Z2939" s="99">
        <v>0</v>
      </c>
      <c r="AA2939" s="99">
        <v>0</v>
      </c>
      <c r="AB2939" s="99">
        <v>0</v>
      </c>
      <c r="AC2939" s="99">
        <v>0</v>
      </c>
    </row>
    <row r="2940" spans="1:29" s="98" customFormat="1" x14ac:dyDescent="0.25">
      <c r="A2940" s="98" t="s">
        <v>134</v>
      </c>
      <c r="B2940" s="98" t="s">
        <v>238</v>
      </c>
      <c r="C2940" s="98" t="s">
        <v>305</v>
      </c>
      <c r="D2940" s="98">
        <v>2020</v>
      </c>
      <c r="E2940" s="98">
        <v>2019</v>
      </c>
      <c r="F2940" s="98" t="s">
        <v>280</v>
      </c>
      <c r="G2940" s="98" t="s">
        <v>273</v>
      </c>
      <c r="H2940" s="98" t="s">
        <v>275</v>
      </c>
      <c r="I2940" s="99">
        <f t="shared" si="116"/>
        <v>6.1925889570552147E-15</v>
      </c>
      <c r="J2940" s="99">
        <f t="shared" si="116"/>
        <v>1.1454265848670756E-8</v>
      </c>
      <c r="K2940" s="99">
        <f t="shared" si="116"/>
        <v>1.1697112474437628E-7</v>
      </c>
      <c r="L2940" s="99">
        <f t="shared" si="116"/>
        <v>3.4888965235173822E-7</v>
      </c>
      <c r="M2940" s="99">
        <f t="shared" si="116"/>
        <v>6.9211288343558283E-7</v>
      </c>
      <c r="N2940" s="99">
        <f t="shared" si="115"/>
        <v>1.0725725971370143E-7</v>
      </c>
      <c r="O2940" s="99">
        <f t="shared" si="115"/>
        <v>5.5045235173824131E-8</v>
      </c>
      <c r="P2940" s="99">
        <f t="shared" si="115"/>
        <v>1.7282584867075666E-8</v>
      </c>
      <c r="Q2940" s="99">
        <f t="shared" si="115"/>
        <v>7.8115664621676902E-9</v>
      </c>
      <c r="R2940" s="99">
        <f t="shared" si="115"/>
        <v>3.3836629856850712E-9</v>
      </c>
      <c r="S2940" s="101"/>
      <c r="T2940" s="99">
        <v>1.5299999999999999E-18</v>
      </c>
      <c r="U2940" s="99">
        <v>2.8299999999999999E-12</v>
      </c>
      <c r="V2940" s="99">
        <v>2.8899999999999998E-11</v>
      </c>
      <c r="W2940" s="99">
        <v>8.6199999999999997E-11</v>
      </c>
      <c r="X2940" s="99">
        <v>1.71E-10</v>
      </c>
      <c r="Y2940" s="99">
        <v>2.6499999999999999E-11</v>
      </c>
      <c r="Z2940" s="99">
        <v>1.36E-11</v>
      </c>
      <c r="AA2940" s="99">
        <v>4.2700000000000002E-12</v>
      </c>
      <c r="AB2940" s="99">
        <v>1.9300000000000001E-12</v>
      </c>
      <c r="AC2940" s="99">
        <v>8.3599999999999997E-13</v>
      </c>
    </row>
    <row r="2941" spans="1:29" s="98" customFormat="1" x14ac:dyDescent="0.25">
      <c r="A2941" s="98" t="s">
        <v>134</v>
      </c>
      <c r="B2941" s="98" t="s">
        <v>238</v>
      </c>
      <c r="C2941" s="98" t="s">
        <v>305</v>
      </c>
      <c r="D2941" s="98">
        <v>2020</v>
      </c>
      <c r="E2941" s="98">
        <v>2019</v>
      </c>
      <c r="F2941" s="98" t="s">
        <v>280</v>
      </c>
      <c r="G2941" s="98" t="s">
        <v>273</v>
      </c>
      <c r="H2941" s="98" t="s">
        <v>276</v>
      </c>
      <c r="I2941" s="99">
        <f t="shared" si="116"/>
        <v>9.5519672801635984E-11</v>
      </c>
      <c r="J2941" s="99">
        <f t="shared" si="116"/>
        <v>9.8352883435582814E-7</v>
      </c>
      <c r="K2941" s="99">
        <f t="shared" si="116"/>
        <v>9.956711656441719E-6</v>
      </c>
      <c r="L2941" s="99">
        <f t="shared" si="116"/>
        <v>2.3596597137014314E-5</v>
      </c>
      <c r="M2941" s="99">
        <f t="shared" si="116"/>
        <v>5.1807280163599182E-5</v>
      </c>
      <c r="N2941" s="99">
        <f t="shared" si="115"/>
        <v>1.2547075664621677E-5</v>
      </c>
      <c r="O2941" s="99">
        <f t="shared" si="115"/>
        <v>6.8806543967280157E-6</v>
      </c>
      <c r="P2941" s="99">
        <f t="shared" si="115"/>
        <v>2.0601488752556239E-6</v>
      </c>
      <c r="Q2941" s="99">
        <f t="shared" si="115"/>
        <v>7.8520408997955022E-7</v>
      </c>
      <c r="R2941" s="99">
        <f t="shared" si="115"/>
        <v>2.776546421267894E-7</v>
      </c>
      <c r="S2941" s="101"/>
      <c r="T2941" s="99">
        <v>2.3599999999999999E-14</v>
      </c>
      <c r="U2941" s="99">
        <v>2.4299999999999999E-10</v>
      </c>
      <c r="V2941" s="99">
        <v>2.4600000000000002E-9</v>
      </c>
      <c r="W2941" s="99">
        <v>5.8299999999999999E-9</v>
      </c>
      <c r="X2941" s="99">
        <v>1.28E-8</v>
      </c>
      <c r="Y2941" s="99">
        <v>3.1E-9</v>
      </c>
      <c r="Z2941" s="99">
        <v>1.6999999999999999E-9</v>
      </c>
      <c r="AA2941" s="99">
        <v>5.09E-10</v>
      </c>
      <c r="AB2941" s="99">
        <v>1.94E-10</v>
      </c>
      <c r="AC2941" s="99">
        <v>6.8600000000000001E-11</v>
      </c>
    </row>
    <row r="2942" spans="1:29" s="98" customFormat="1" x14ac:dyDescent="0.25">
      <c r="A2942" s="98" t="s">
        <v>134</v>
      </c>
      <c r="B2942" s="98" t="s">
        <v>238</v>
      </c>
      <c r="C2942" s="98" t="s">
        <v>305</v>
      </c>
      <c r="D2942" s="98">
        <v>2020</v>
      </c>
      <c r="E2942" s="98">
        <v>2019</v>
      </c>
      <c r="F2942" s="98" t="s">
        <v>280</v>
      </c>
      <c r="G2942" s="98" t="s">
        <v>277</v>
      </c>
      <c r="H2942" s="98" t="s">
        <v>274</v>
      </c>
      <c r="I2942" s="99">
        <f t="shared" si="116"/>
        <v>7.5282453987730063E-10</v>
      </c>
      <c r="J2942" s="99">
        <f t="shared" si="116"/>
        <v>7.8925153374233132E-8</v>
      </c>
      <c r="K2942" s="99">
        <f t="shared" si="116"/>
        <v>3.1408163599182007E-7</v>
      </c>
      <c r="L2942" s="99">
        <f t="shared" si="116"/>
        <v>1.1535214723926381E-6</v>
      </c>
      <c r="M2942" s="99">
        <f t="shared" si="116"/>
        <v>2.5458421267893661E-6</v>
      </c>
      <c r="N2942" s="99">
        <f t="shared" si="115"/>
        <v>5.3831002044989777E-7</v>
      </c>
      <c r="O2942" s="99">
        <f t="shared" si="115"/>
        <v>4.0191116564417181E-7</v>
      </c>
      <c r="P2942" s="99">
        <f t="shared" si="115"/>
        <v>1.2830396728016361E-7</v>
      </c>
      <c r="Q2942" s="99">
        <f t="shared" si="115"/>
        <v>4.8569325153374232E-8</v>
      </c>
      <c r="R2942" s="99">
        <f t="shared" si="115"/>
        <v>1.7565905930470347E-8</v>
      </c>
      <c r="S2942" s="101"/>
      <c r="T2942" s="99">
        <v>1.8599999999999999E-13</v>
      </c>
      <c r="U2942" s="99">
        <v>1.9500000000000001E-11</v>
      </c>
      <c r="V2942" s="99">
        <v>7.7599999999999996E-11</v>
      </c>
      <c r="W2942" s="99">
        <v>2.85E-10</v>
      </c>
      <c r="X2942" s="99">
        <v>6.29E-10</v>
      </c>
      <c r="Y2942" s="99">
        <v>1.3300000000000001E-10</v>
      </c>
      <c r="Z2942" s="99">
        <v>9.9299999999999996E-11</v>
      </c>
      <c r="AA2942" s="99">
        <v>3.1699999999999998E-11</v>
      </c>
      <c r="AB2942" s="99">
        <v>1.2000000000000001E-11</v>
      </c>
      <c r="AC2942" s="99">
        <v>4.3399999999999997E-12</v>
      </c>
    </row>
    <row r="2943" spans="1:29" s="98" customFormat="1" x14ac:dyDescent="0.25">
      <c r="A2943" s="98" t="s">
        <v>134</v>
      </c>
      <c r="B2943" s="98" t="s">
        <v>238</v>
      </c>
      <c r="C2943" s="98" t="s">
        <v>305</v>
      </c>
      <c r="D2943" s="98">
        <v>2020</v>
      </c>
      <c r="E2943" s="98">
        <v>2019</v>
      </c>
      <c r="F2943" s="98" t="s">
        <v>280</v>
      </c>
      <c r="G2943" s="98" t="s">
        <v>277</v>
      </c>
      <c r="H2943" s="98" t="s">
        <v>275</v>
      </c>
      <c r="I2943" s="99">
        <f t="shared" si="116"/>
        <v>7.7306175869120661E-10</v>
      </c>
      <c r="J2943" s="99">
        <f t="shared" si="116"/>
        <v>1.6392147239263807E-7</v>
      </c>
      <c r="K2943" s="99">
        <f t="shared" si="116"/>
        <v>1.3923206543967282E-6</v>
      </c>
      <c r="L2943" s="99">
        <f t="shared" si="116"/>
        <v>2.7805938650306751E-6</v>
      </c>
      <c r="M2943" s="99">
        <f t="shared" si="116"/>
        <v>6.0711656441717799E-6</v>
      </c>
      <c r="N2943" s="99">
        <f t="shared" si="115"/>
        <v>1.5339811860940696E-6</v>
      </c>
      <c r="O2943" s="99">
        <f t="shared" si="115"/>
        <v>9.0257995910020462E-7</v>
      </c>
      <c r="P2943" s="99">
        <f t="shared" si="115"/>
        <v>2.6753603271983642E-7</v>
      </c>
      <c r="Q2943" s="99">
        <f t="shared" si="115"/>
        <v>1.0240032719836401E-7</v>
      </c>
      <c r="R2943" s="99">
        <f t="shared" si="115"/>
        <v>3.8005496932515341E-8</v>
      </c>
      <c r="S2943" s="101"/>
      <c r="T2943" s="99">
        <v>1.9099999999999999E-13</v>
      </c>
      <c r="U2943" s="99">
        <v>4.0500000000000002E-11</v>
      </c>
      <c r="V2943" s="99">
        <v>3.44E-10</v>
      </c>
      <c r="W2943" s="99">
        <v>6.8700000000000001E-10</v>
      </c>
      <c r="X2943" s="99">
        <v>1.5E-9</v>
      </c>
      <c r="Y2943" s="99">
        <v>3.7899999999999998E-10</v>
      </c>
      <c r="Z2943" s="99">
        <v>2.2300000000000001E-10</v>
      </c>
      <c r="AA2943" s="99">
        <v>6.6099999999999997E-11</v>
      </c>
      <c r="AB2943" s="99">
        <v>2.5299999999999999E-11</v>
      </c>
      <c r="AC2943" s="99">
        <v>9.3899999999999994E-12</v>
      </c>
    </row>
    <row r="2944" spans="1:29" s="98" customFormat="1" x14ac:dyDescent="0.25">
      <c r="A2944" s="98" t="s">
        <v>134</v>
      </c>
      <c r="B2944" s="98" t="s">
        <v>238</v>
      </c>
      <c r="C2944" s="98" t="s">
        <v>305</v>
      </c>
      <c r="D2944" s="98">
        <v>2020</v>
      </c>
      <c r="E2944" s="98">
        <v>2019</v>
      </c>
      <c r="F2944" s="98" t="s">
        <v>280</v>
      </c>
      <c r="G2944" s="98" t="s">
        <v>277</v>
      </c>
      <c r="H2944" s="98" t="s">
        <v>276</v>
      </c>
      <c r="I2944" s="99">
        <f t="shared" si="116"/>
        <v>9.2686462167689161E-10</v>
      </c>
      <c r="J2944" s="99">
        <f t="shared" si="116"/>
        <v>1.8051599182004092E-6</v>
      </c>
      <c r="K2944" s="99">
        <f t="shared" si="116"/>
        <v>1.040193047034765E-5</v>
      </c>
      <c r="L2944" s="99">
        <f t="shared" si="116"/>
        <v>1.6756417177914111E-5</v>
      </c>
      <c r="M2944" s="99">
        <f t="shared" si="116"/>
        <v>2.4891779141104295E-5</v>
      </c>
      <c r="N2944" s="99">
        <f t="shared" si="115"/>
        <v>6.7592310838445814E-6</v>
      </c>
      <c r="O2944" s="99">
        <f t="shared" si="115"/>
        <v>2.4810830265848668E-6</v>
      </c>
      <c r="P2944" s="99">
        <f t="shared" si="115"/>
        <v>6.3949611451942735E-7</v>
      </c>
      <c r="Q2944" s="99">
        <f t="shared" si="115"/>
        <v>2.2584736196319019E-7</v>
      </c>
      <c r="R2944" s="99">
        <f t="shared" si="115"/>
        <v>7.8925153374233132E-8</v>
      </c>
      <c r="S2944" s="101"/>
      <c r="T2944" s="99">
        <v>2.2899999999999998E-13</v>
      </c>
      <c r="U2944" s="99">
        <v>4.4600000000000001E-10</v>
      </c>
      <c r="V2944" s="99">
        <v>2.57E-9</v>
      </c>
      <c r="W2944" s="99">
        <v>4.1400000000000002E-9</v>
      </c>
      <c r="X2944" s="99">
        <v>6.1499999999999996E-9</v>
      </c>
      <c r="Y2944" s="99">
        <v>1.67E-9</v>
      </c>
      <c r="Z2944" s="99">
        <v>6.1299999999999995E-10</v>
      </c>
      <c r="AA2944" s="99">
        <v>1.58E-10</v>
      </c>
      <c r="AB2944" s="99">
        <v>5.5799999999999997E-11</v>
      </c>
      <c r="AC2944" s="99">
        <v>1.9500000000000001E-11</v>
      </c>
    </row>
    <row r="2945" spans="1:29" s="98" customFormat="1" x14ac:dyDescent="0.25">
      <c r="A2945" s="98" t="s">
        <v>134</v>
      </c>
      <c r="B2945" s="98" t="s">
        <v>238</v>
      </c>
      <c r="C2945" s="98" t="s">
        <v>305</v>
      </c>
      <c r="D2945" s="98">
        <v>2020</v>
      </c>
      <c r="E2945" s="98">
        <v>2019</v>
      </c>
      <c r="F2945" s="98" t="s">
        <v>280</v>
      </c>
      <c r="G2945" s="98" t="s">
        <v>278</v>
      </c>
      <c r="H2945" s="98" t="s">
        <v>274</v>
      </c>
      <c r="I2945" s="99">
        <f t="shared" si="116"/>
        <v>3.1850268994808876E-10</v>
      </c>
      <c r="J2945" s="99">
        <f t="shared" si="116"/>
        <v>3.3391411042944788E-8</v>
      </c>
      <c r="K2945" s="99">
        <f t="shared" si="116"/>
        <v>1.328806921503853E-7</v>
      </c>
      <c r="L2945" s="99">
        <f t="shared" si="116"/>
        <v>4.8802831524303888E-7</v>
      </c>
      <c r="M2945" s="99">
        <f t="shared" si="116"/>
        <v>1.0770870536416562E-6</v>
      </c>
      <c r="N2945" s="99">
        <f t="shared" si="115"/>
        <v>2.2774654711341841E-7</v>
      </c>
      <c r="O2945" s="99">
        <f t="shared" si="115"/>
        <v>1.7003933931099589E-7</v>
      </c>
      <c r="P2945" s="99">
        <f t="shared" si="115"/>
        <v>5.4282447695453989E-8</v>
      </c>
      <c r="Q2945" s="99">
        <f t="shared" si="115"/>
        <v>2.054856064181219E-8</v>
      </c>
      <c r="R2945" s="99">
        <f t="shared" si="115"/>
        <v>7.4317294321220856E-9</v>
      </c>
      <c r="S2945" s="101"/>
      <c r="T2945" s="99">
        <v>7.8692307692307699E-14</v>
      </c>
      <c r="U2945" s="99">
        <v>8.2500000000000006E-12</v>
      </c>
      <c r="V2945" s="99">
        <v>3.2830769230769202E-11</v>
      </c>
      <c r="W2945" s="99">
        <v>1.2057692307692299E-10</v>
      </c>
      <c r="X2945" s="99">
        <v>2.6611538461538498E-10</v>
      </c>
      <c r="Y2945" s="99">
        <v>5.6269230769230799E-11</v>
      </c>
      <c r="Z2945" s="99">
        <v>4.2011538461538498E-11</v>
      </c>
      <c r="AA2945" s="99">
        <v>1.3411538461538501E-11</v>
      </c>
      <c r="AB2945" s="99">
        <v>5.0769230769230797E-12</v>
      </c>
      <c r="AC2945" s="99">
        <v>1.8361538461538499E-12</v>
      </c>
    </row>
    <row r="2946" spans="1:29" s="98" customFormat="1" x14ac:dyDescent="0.25">
      <c r="A2946" s="98" t="s">
        <v>134</v>
      </c>
      <c r="B2946" s="98" t="s">
        <v>238</v>
      </c>
      <c r="C2946" s="98" t="s">
        <v>305</v>
      </c>
      <c r="D2946" s="98">
        <v>2020</v>
      </c>
      <c r="E2946" s="98">
        <v>2019</v>
      </c>
      <c r="F2946" s="98" t="s">
        <v>280</v>
      </c>
      <c r="G2946" s="98" t="s">
        <v>278</v>
      </c>
      <c r="H2946" s="98" t="s">
        <v>275</v>
      </c>
      <c r="I2946" s="99">
        <f t="shared" si="116"/>
        <v>3.2706459021551041E-10</v>
      </c>
      <c r="J2946" s="99">
        <f t="shared" si="116"/>
        <v>6.9351392166116147E-8</v>
      </c>
      <c r="K2946" s="99">
        <f t="shared" si="116"/>
        <v>5.8905873839861755E-7</v>
      </c>
      <c r="L2946" s="99">
        <f t="shared" si="116"/>
        <v>1.1764050967437465E-6</v>
      </c>
      <c r="M2946" s="99">
        <f t="shared" si="116"/>
        <v>2.5685700802265239E-6</v>
      </c>
      <c r="N2946" s="99">
        <f t="shared" si="115"/>
        <v>6.4899204027056845E-7</v>
      </c>
      <c r="O2946" s="99">
        <f t="shared" si="115"/>
        <v>3.8186075192700941E-7</v>
      </c>
      <c r="P2946" s="99">
        <f t="shared" si="115"/>
        <v>1.1318832153531533E-7</v>
      </c>
      <c r="Q2946" s="99">
        <f t="shared" si="115"/>
        <v>4.332321535315419E-8</v>
      </c>
      <c r="R2946" s="99">
        <f t="shared" si="115"/>
        <v>1.6079248702218038E-8</v>
      </c>
      <c r="S2946" s="101"/>
      <c r="T2946" s="99">
        <v>8.0807692307692303E-14</v>
      </c>
      <c r="U2946" s="99">
        <v>1.7134615384615399E-11</v>
      </c>
      <c r="V2946" s="99">
        <v>1.4553846153846199E-10</v>
      </c>
      <c r="W2946" s="99">
        <v>2.9065384615384601E-10</v>
      </c>
      <c r="X2946" s="99">
        <v>6.3461538461538505E-10</v>
      </c>
      <c r="Y2946" s="99">
        <v>1.6034615384615401E-10</v>
      </c>
      <c r="Z2946" s="99">
        <v>9.4346153846153795E-11</v>
      </c>
      <c r="AA2946" s="99">
        <v>2.7965384615384599E-11</v>
      </c>
      <c r="AB2946" s="99">
        <v>1.07038461538462E-11</v>
      </c>
      <c r="AC2946" s="99">
        <v>3.9726923076923098E-12</v>
      </c>
    </row>
    <row r="2947" spans="1:29" s="98" customFormat="1" x14ac:dyDescent="0.25">
      <c r="A2947" s="98" t="s">
        <v>134</v>
      </c>
      <c r="B2947" s="98" t="s">
        <v>238</v>
      </c>
      <c r="C2947" s="98" t="s">
        <v>305</v>
      </c>
      <c r="D2947" s="98">
        <v>2020</v>
      </c>
      <c r="E2947" s="98">
        <v>2019</v>
      </c>
      <c r="F2947" s="98" t="s">
        <v>280</v>
      </c>
      <c r="G2947" s="98" t="s">
        <v>278</v>
      </c>
      <c r="H2947" s="98" t="s">
        <v>276</v>
      </c>
      <c r="I2947" s="99">
        <f t="shared" si="116"/>
        <v>3.9213503224791573E-10</v>
      </c>
      <c r="J2947" s="99">
        <f t="shared" si="116"/>
        <v>7.637215038540205E-7</v>
      </c>
      <c r="K2947" s="99">
        <f t="shared" si="116"/>
        <v>4.4008167374547655E-6</v>
      </c>
      <c r="L2947" s="99">
        <f t="shared" si="116"/>
        <v>7.0892534214251948E-6</v>
      </c>
      <c r="M2947" s="99">
        <f t="shared" si="116"/>
        <v>1.0531137328928753E-5</v>
      </c>
      <c r="N2947" s="99">
        <f t="shared" si="115"/>
        <v>2.8596746893188629E-6</v>
      </c>
      <c r="O2947" s="99">
        <f t="shared" si="115"/>
        <v>1.0496889727859059E-6</v>
      </c>
      <c r="P2947" s="99">
        <f t="shared" si="115"/>
        <v>2.7055604845052679E-7</v>
      </c>
      <c r="Q2947" s="99">
        <f t="shared" si="115"/>
        <v>9.5550806984426592E-8</v>
      </c>
      <c r="R2947" s="99">
        <f t="shared" si="115"/>
        <v>3.3391411042944788E-8</v>
      </c>
      <c r="S2947" s="101"/>
      <c r="T2947" s="99">
        <v>9.6884615384615403E-14</v>
      </c>
      <c r="U2947" s="99">
        <v>1.88692307692308E-10</v>
      </c>
      <c r="V2947" s="99">
        <v>1.0873076923076901E-9</v>
      </c>
      <c r="W2947" s="99">
        <v>1.7515384615384601E-9</v>
      </c>
      <c r="X2947" s="99">
        <v>2.6019230769230801E-9</v>
      </c>
      <c r="Y2947" s="99">
        <v>7.0653846153846204E-10</v>
      </c>
      <c r="Z2947" s="99">
        <v>2.59346153846154E-10</v>
      </c>
      <c r="AA2947" s="99">
        <v>6.6846153846153799E-11</v>
      </c>
      <c r="AB2947" s="99">
        <v>2.36076923076923E-11</v>
      </c>
      <c r="AC2947" s="99">
        <v>8.2500000000000006E-12</v>
      </c>
    </row>
    <row r="2948" spans="1:29" s="98" customFormat="1" x14ac:dyDescent="0.25">
      <c r="A2948" s="98" t="s">
        <v>134</v>
      </c>
      <c r="B2948" s="98" t="s">
        <v>238</v>
      </c>
      <c r="C2948" s="98" t="s">
        <v>305</v>
      </c>
      <c r="D2948" s="98" t="s">
        <v>306</v>
      </c>
      <c r="E2948" s="98" t="s">
        <v>282</v>
      </c>
      <c r="F2948" s="98" t="s">
        <v>272</v>
      </c>
      <c r="G2948" s="98" t="s">
        <v>273</v>
      </c>
      <c r="H2948" s="98" t="s">
        <v>274</v>
      </c>
      <c r="I2948" s="99">
        <f t="shared" si="116"/>
        <v>0</v>
      </c>
      <c r="J2948" s="99">
        <f t="shared" si="116"/>
        <v>0</v>
      </c>
      <c r="K2948" s="99">
        <f t="shared" si="116"/>
        <v>0</v>
      </c>
      <c r="L2948" s="99">
        <f t="shared" si="116"/>
        <v>0</v>
      </c>
      <c r="M2948" s="99">
        <f t="shared" si="116"/>
        <v>0</v>
      </c>
      <c r="N2948" s="99">
        <f t="shared" si="115"/>
        <v>0</v>
      </c>
      <c r="O2948" s="99">
        <f t="shared" si="115"/>
        <v>0</v>
      </c>
      <c r="P2948" s="99">
        <f t="shared" si="115"/>
        <v>0</v>
      </c>
      <c r="Q2948" s="99">
        <f t="shared" si="115"/>
        <v>0</v>
      </c>
      <c r="R2948" s="99">
        <f t="shared" si="115"/>
        <v>0</v>
      </c>
      <c r="S2948" s="101"/>
      <c r="T2948" s="99">
        <v>0</v>
      </c>
      <c r="U2948" s="99">
        <v>0</v>
      </c>
      <c r="V2948" s="99">
        <v>0</v>
      </c>
      <c r="W2948" s="99">
        <v>0</v>
      </c>
      <c r="X2948" s="99">
        <v>0</v>
      </c>
      <c r="Y2948" s="99">
        <v>0</v>
      </c>
      <c r="Z2948" s="99">
        <v>0</v>
      </c>
      <c r="AA2948" s="99">
        <v>0</v>
      </c>
      <c r="AB2948" s="99">
        <v>0</v>
      </c>
      <c r="AC2948" s="99">
        <v>0</v>
      </c>
    </row>
    <row r="2949" spans="1:29" s="98" customFormat="1" x14ac:dyDescent="0.25">
      <c r="A2949" s="98" t="s">
        <v>134</v>
      </c>
      <c r="B2949" s="98" t="s">
        <v>238</v>
      </c>
      <c r="C2949" s="98" t="s">
        <v>305</v>
      </c>
      <c r="D2949" s="98" t="s">
        <v>306</v>
      </c>
      <c r="E2949" s="98" t="s">
        <v>282</v>
      </c>
      <c r="F2949" s="98" t="s">
        <v>272</v>
      </c>
      <c r="G2949" s="98" t="s">
        <v>273</v>
      </c>
      <c r="H2949" s="98" t="s">
        <v>275</v>
      </c>
      <c r="I2949" s="99">
        <f t="shared" si="116"/>
        <v>1.8285549999999976E-4</v>
      </c>
      <c r="J2949" s="99">
        <f t="shared" si="116"/>
        <v>2.2928249999999988E-7</v>
      </c>
      <c r="K2949" s="99">
        <f t="shared" si="116"/>
        <v>1.3635649999999981E-6</v>
      </c>
      <c r="L2949" s="99">
        <f t="shared" si="116"/>
        <v>2.2553599999999994E-6</v>
      </c>
      <c r="M2949" s="99">
        <f t="shared" si="116"/>
        <v>3.8911649999999968E-6</v>
      </c>
      <c r="N2949" s="99">
        <f t="shared" si="115"/>
        <v>3.829129999999998E-7</v>
      </c>
      <c r="O2949" s="99">
        <f t="shared" si="115"/>
        <v>2.0277499999999993E-7</v>
      </c>
      <c r="P2949" s="99">
        <f t="shared" si="115"/>
        <v>5.1008299999999847E-8</v>
      </c>
      <c r="Q2949" s="99">
        <f t="shared" si="115"/>
        <v>1.8638999999999973E-8</v>
      </c>
      <c r="R2949" s="99">
        <f t="shared" si="115"/>
        <v>8.5578699999999846E-9</v>
      </c>
      <c r="S2949" s="101"/>
      <c r="T2949" s="99">
        <v>4.5178021170169699E-8</v>
      </c>
      <c r="U2949" s="99">
        <v>5.6648717916329798E-11</v>
      </c>
      <c r="V2949" s="99">
        <v>3.3689535418350799E-10</v>
      </c>
      <c r="W2949" s="99">
        <v>5.5723071948261905E-10</v>
      </c>
      <c r="X2949" s="99">
        <v>9.6138828061843095E-10</v>
      </c>
      <c r="Y2949" s="99">
        <v>9.4606132275666896E-11</v>
      </c>
      <c r="Z2949" s="99">
        <v>5.0099522534357301E-11</v>
      </c>
      <c r="AA2949" s="99">
        <v>1.26025963520614E-11</v>
      </c>
      <c r="AB2949" s="99">
        <v>4.6051288399353202E-12</v>
      </c>
      <c r="AC2949" s="99">
        <v>2.1143888591350002E-12</v>
      </c>
    </row>
    <row r="2950" spans="1:29" s="98" customFormat="1" x14ac:dyDescent="0.25">
      <c r="A2950" s="98" t="s">
        <v>134</v>
      </c>
      <c r="B2950" s="98" t="s">
        <v>238</v>
      </c>
      <c r="C2950" s="98" t="s">
        <v>305</v>
      </c>
      <c r="D2950" s="98" t="s">
        <v>306</v>
      </c>
      <c r="E2950" s="98" t="s">
        <v>282</v>
      </c>
      <c r="F2950" s="98" t="s">
        <v>272</v>
      </c>
      <c r="G2950" s="98" t="s">
        <v>273</v>
      </c>
      <c r="H2950" s="98" t="s">
        <v>276</v>
      </c>
      <c r="I2950" s="99">
        <f t="shared" si="116"/>
        <v>0.64443024999999643</v>
      </c>
      <c r="J2950" s="99">
        <f t="shared" si="116"/>
        <v>0.26055049999999991</v>
      </c>
      <c r="K2950" s="99">
        <f t="shared" si="116"/>
        <v>0.15362424999999957</v>
      </c>
      <c r="L2950" s="99">
        <f t="shared" si="116"/>
        <v>0.10452624999999985</v>
      </c>
      <c r="M2950" s="99">
        <f t="shared" si="116"/>
        <v>4.9004574999999627E-2</v>
      </c>
      <c r="N2950" s="99">
        <f t="shared" si="115"/>
        <v>2.709161499999997E-3</v>
      </c>
      <c r="O2950" s="99">
        <f t="shared" si="115"/>
        <v>1.1135899999999981E-3</v>
      </c>
      <c r="P2950" s="99">
        <f t="shared" si="115"/>
        <v>2.2309074999999996E-4</v>
      </c>
      <c r="Q2950" s="99">
        <f t="shared" si="115"/>
        <v>6.9729049999999769E-5</v>
      </c>
      <c r="R2950" s="99">
        <f t="shared" si="115"/>
        <v>2.1340874999999965E-5</v>
      </c>
      <c r="S2950" s="101"/>
      <c r="T2950" s="99">
        <v>1.5921907449979701E-4</v>
      </c>
      <c r="U2950" s="99">
        <v>6.4374087762732402E-5</v>
      </c>
      <c r="V2950" s="99">
        <v>3.7955870174818003E-5</v>
      </c>
      <c r="W2950" s="99">
        <v>2.5825250732619201E-5</v>
      </c>
      <c r="X2950" s="99">
        <v>1.21075369720088E-5</v>
      </c>
      <c r="Y2950" s="99">
        <v>6.6935123964227897E-7</v>
      </c>
      <c r="Z2950" s="99">
        <v>2.7513415016168098E-7</v>
      </c>
      <c r="AA2950" s="99">
        <v>5.5118925197049303E-8</v>
      </c>
      <c r="AB2950" s="99">
        <v>1.7227923125505198E-8</v>
      </c>
      <c r="AC2950" s="99">
        <v>5.2726798074979704E-9</v>
      </c>
    </row>
    <row r="2951" spans="1:29" s="98" customFormat="1" x14ac:dyDescent="0.25">
      <c r="A2951" s="98" t="s">
        <v>134</v>
      </c>
      <c r="B2951" s="98" t="s">
        <v>238</v>
      </c>
      <c r="C2951" s="98" t="s">
        <v>305</v>
      </c>
      <c r="D2951" s="98" t="s">
        <v>306</v>
      </c>
      <c r="E2951" s="98" t="s">
        <v>282</v>
      </c>
      <c r="F2951" s="98" t="s">
        <v>272</v>
      </c>
      <c r="G2951" s="98" t="s">
        <v>277</v>
      </c>
      <c r="H2951" s="98" t="s">
        <v>274</v>
      </c>
      <c r="I2951" s="99">
        <f t="shared" si="116"/>
        <v>5.5286199999999619E-2</v>
      </c>
      <c r="J2951" s="99">
        <f t="shared" si="116"/>
        <v>1.9090305000000005E-2</v>
      </c>
      <c r="K2951" s="99">
        <f t="shared" si="116"/>
        <v>1.0687404499999989E-2</v>
      </c>
      <c r="L2951" s="99">
        <f t="shared" si="116"/>
        <v>7.5163174999999648E-3</v>
      </c>
      <c r="M2951" s="99">
        <f t="shared" si="116"/>
        <v>3.491484749999997E-3</v>
      </c>
      <c r="N2951" s="99">
        <f t="shared" si="115"/>
        <v>1.1711673499999989E-4</v>
      </c>
      <c r="O2951" s="99">
        <f t="shared" si="115"/>
        <v>8.0121249999999964E-5</v>
      </c>
      <c r="P2951" s="99">
        <f t="shared" si="115"/>
        <v>1.7748947499999985E-5</v>
      </c>
      <c r="Q2951" s="99">
        <f t="shared" si="115"/>
        <v>5.7256824999999878E-6</v>
      </c>
      <c r="R2951" s="99">
        <f t="shared" si="115"/>
        <v>1.8704649999999968E-6</v>
      </c>
      <c r="S2951" s="101"/>
      <c r="T2951" s="99">
        <v>1.36595350646725E-5</v>
      </c>
      <c r="U2951" s="99">
        <v>4.7166325510307201E-6</v>
      </c>
      <c r="V2951" s="99">
        <v>2.6405319323463998E-6</v>
      </c>
      <c r="W2951" s="99">
        <v>1.85705297973928E-6</v>
      </c>
      <c r="X2951" s="99">
        <v>8.6263947188257798E-7</v>
      </c>
      <c r="Y2951" s="99">
        <v>2.8935975856406601E-8</v>
      </c>
      <c r="Z2951" s="99">
        <v>1.97955190228375E-8</v>
      </c>
      <c r="AA2951" s="99">
        <v>4.3852239932801099E-9</v>
      </c>
      <c r="AB2951" s="99">
        <v>1.4146416443512501E-9</v>
      </c>
      <c r="AC2951" s="99">
        <v>4.6213489541228701E-10</v>
      </c>
    </row>
    <row r="2952" spans="1:29" s="98" customFormat="1" x14ac:dyDescent="0.25">
      <c r="A2952" s="98" t="s">
        <v>134</v>
      </c>
      <c r="B2952" s="98" t="s">
        <v>238</v>
      </c>
      <c r="C2952" s="98" t="s">
        <v>305</v>
      </c>
      <c r="D2952" s="98" t="s">
        <v>306</v>
      </c>
      <c r="E2952" s="98" t="s">
        <v>282</v>
      </c>
      <c r="F2952" s="98" t="s">
        <v>272</v>
      </c>
      <c r="G2952" s="98" t="s">
        <v>277</v>
      </c>
      <c r="H2952" s="98" t="s">
        <v>275</v>
      </c>
      <c r="I2952" s="99">
        <f t="shared" si="116"/>
        <v>9.1801249999999682E-2</v>
      </c>
      <c r="J2952" s="99">
        <f t="shared" si="116"/>
        <v>3.5646782499999974E-2</v>
      </c>
      <c r="K2952" s="99">
        <f t="shared" si="116"/>
        <v>2.2368240000000001E-2</v>
      </c>
      <c r="L2952" s="99">
        <f t="shared" si="116"/>
        <v>1.4308267499999998E-2</v>
      </c>
      <c r="M2952" s="99">
        <f t="shared" si="116"/>
        <v>6.6688724999999808E-3</v>
      </c>
      <c r="N2952" s="99">
        <f t="shared" si="115"/>
        <v>3.0806154999999974E-4</v>
      </c>
      <c r="O2952" s="99">
        <f t="shared" si="115"/>
        <v>1.472932499999999E-4</v>
      </c>
      <c r="P2952" s="99">
        <f t="shared" si="115"/>
        <v>3.2645837499999964E-5</v>
      </c>
      <c r="Q2952" s="99">
        <f t="shared" si="115"/>
        <v>1.0754309999999963E-5</v>
      </c>
      <c r="R2952" s="99">
        <f t="shared" si="115"/>
        <v>3.6722115000000004E-6</v>
      </c>
      <c r="S2952" s="101"/>
      <c r="T2952" s="99">
        <v>2.2681291051940099E-5</v>
      </c>
      <c r="U2952" s="99">
        <v>8.8072335501717801E-6</v>
      </c>
      <c r="V2952" s="99">
        <v>5.5265103880355698E-6</v>
      </c>
      <c r="W2952" s="99">
        <v>3.5351368267481802E-6</v>
      </c>
      <c r="X2952" s="99">
        <v>1.6476751477869801E-6</v>
      </c>
      <c r="Y2952" s="99">
        <v>7.6112620225343506E-8</v>
      </c>
      <c r="Z2952" s="99">
        <v>3.6391673024454302E-8</v>
      </c>
      <c r="AA2952" s="99">
        <v>8.0657915003536699E-9</v>
      </c>
      <c r="AB2952" s="99">
        <v>2.65706224232012E-9</v>
      </c>
      <c r="AC2952" s="99">
        <v>9.0729154380557801E-10</v>
      </c>
    </row>
    <row r="2953" spans="1:29" s="98" customFormat="1" x14ac:dyDescent="0.25">
      <c r="A2953" s="98" t="s">
        <v>134</v>
      </c>
      <c r="B2953" s="98" t="s">
        <v>238</v>
      </c>
      <c r="C2953" s="98" t="s">
        <v>305</v>
      </c>
      <c r="D2953" s="98" t="s">
        <v>306</v>
      </c>
      <c r="E2953" s="98" t="s">
        <v>282</v>
      </c>
      <c r="F2953" s="98" t="s">
        <v>272</v>
      </c>
      <c r="G2953" s="98" t="s">
        <v>277</v>
      </c>
      <c r="H2953" s="98" t="s">
        <v>276</v>
      </c>
      <c r="I2953" s="99">
        <f t="shared" si="116"/>
        <v>0.19027551249999988</v>
      </c>
      <c r="J2953" s="99">
        <f t="shared" si="116"/>
        <v>7.6762574999999833E-2</v>
      </c>
      <c r="K2953" s="99">
        <f t="shared" si="116"/>
        <v>5.1217802499999812E-2</v>
      </c>
      <c r="L2953" s="99">
        <f t="shared" si="116"/>
        <v>3.0719543749999988E-2</v>
      </c>
      <c r="M2953" s="99">
        <f t="shared" si="116"/>
        <v>1.4296198749999973E-2</v>
      </c>
      <c r="N2953" s="99">
        <f t="shared" si="115"/>
        <v>1.7721734499999977E-3</v>
      </c>
      <c r="O2953" s="99">
        <f t="shared" si="115"/>
        <v>3.0059659999999991E-4</v>
      </c>
      <c r="P2953" s="99">
        <f t="shared" si="115"/>
        <v>6.5222412499999903E-5</v>
      </c>
      <c r="Q2953" s="99">
        <f t="shared" si="115"/>
        <v>2.0911664999999969E-5</v>
      </c>
      <c r="R2953" s="99">
        <f t="shared" si="115"/>
        <v>6.8121574999999782E-6</v>
      </c>
      <c r="S2953" s="101"/>
      <c r="T2953" s="99">
        <v>4.70112801194927E-5</v>
      </c>
      <c r="U2953" s="99">
        <v>1.8965692792542401E-5</v>
      </c>
      <c r="V2953" s="99">
        <v>1.2654358034811999E-5</v>
      </c>
      <c r="W2953" s="99">
        <v>7.58986302230699E-6</v>
      </c>
      <c r="X2953" s="99">
        <v>3.5321550064419901E-6</v>
      </c>
      <c r="Y2953" s="99">
        <v>4.3785004903496302E-7</v>
      </c>
      <c r="Z2953" s="99">
        <v>7.4268258589329006E-8</v>
      </c>
      <c r="AA2953" s="99">
        <v>1.6114470347867801E-8</v>
      </c>
      <c r="AB2953" s="99">
        <v>5.1666350975141398E-9</v>
      </c>
      <c r="AC2953" s="99">
        <v>1.68307650439571E-9</v>
      </c>
    </row>
    <row r="2954" spans="1:29" s="98" customFormat="1" x14ac:dyDescent="0.25">
      <c r="A2954" s="98" t="s">
        <v>134</v>
      </c>
      <c r="B2954" s="98" t="s">
        <v>238</v>
      </c>
      <c r="C2954" s="98" t="s">
        <v>305</v>
      </c>
      <c r="D2954" s="98" t="s">
        <v>306</v>
      </c>
      <c r="E2954" s="98" t="s">
        <v>282</v>
      </c>
      <c r="F2954" s="98" t="s">
        <v>272</v>
      </c>
      <c r="G2954" s="98" t="s">
        <v>278</v>
      </c>
      <c r="H2954" s="98" t="s">
        <v>274</v>
      </c>
      <c r="I2954" s="99">
        <f t="shared" si="116"/>
        <v>2.3390315384615216E-2</v>
      </c>
      <c r="J2954" s="99">
        <f t="shared" si="116"/>
        <v>8.0766675000000197E-3</v>
      </c>
      <c r="K2954" s="99">
        <f t="shared" si="116"/>
        <v>4.5215942115384693E-3</v>
      </c>
      <c r="L2954" s="99">
        <f t="shared" si="116"/>
        <v>3.1799804807692155E-3</v>
      </c>
      <c r="M2954" s="99">
        <f t="shared" si="116"/>
        <v>1.4771666249999986E-3</v>
      </c>
      <c r="N2954" s="99">
        <f t="shared" si="115"/>
        <v>4.9549387884615184E-5</v>
      </c>
      <c r="O2954" s="99">
        <f t="shared" si="115"/>
        <v>3.3897451923076914E-5</v>
      </c>
      <c r="P2954" s="99">
        <f t="shared" si="115"/>
        <v>7.509170096153855E-6</v>
      </c>
      <c r="Q2954" s="99">
        <f t="shared" si="115"/>
        <v>2.4224041346153807E-6</v>
      </c>
      <c r="R2954" s="99">
        <f t="shared" si="115"/>
        <v>7.9135057692307546E-7</v>
      </c>
      <c r="S2954" s="101"/>
      <c r="T2954" s="99">
        <v>5.77903406582298E-6</v>
      </c>
      <c r="U2954" s="99">
        <v>1.9954983869745399E-6</v>
      </c>
      <c r="V2954" s="99">
        <v>1.11714812522348E-6</v>
      </c>
      <c r="W2954" s="99">
        <v>7.8567626065892601E-7</v>
      </c>
      <c r="X2954" s="99">
        <v>3.6496285348878299E-7</v>
      </c>
      <c r="Y2954" s="99">
        <v>1.22421436315566E-8</v>
      </c>
      <c r="Z2954" s="99">
        <v>8.3750272788927903E-9</v>
      </c>
      <c r="AA2954" s="99">
        <v>1.8552870740800501E-9</v>
      </c>
      <c r="AB2954" s="99">
        <v>5.9850223414860603E-10</v>
      </c>
      <c r="AC2954" s="99">
        <v>1.9551860959750601E-10</v>
      </c>
    </row>
    <row r="2955" spans="1:29" s="98" customFormat="1" x14ac:dyDescent="0.25">
      <c r="A2955" s="98" t="s">
        <v>134</v>
      </c>
      <c r="B2955" s="98" t="s">
        <v>238</v>
      </c>
      <c r="C2955" s="98" t="s">
        <v>305</v>
      </c>
      <c r="D2955" s="98" t="s">
        <v>306</v>
      </c>
      <c r="E2955" s="98" t="s">
        <v>282</v>
      </c>
      <c r="F2955" s="98" t="s">
        <v>272</v>
      </c>
      <c r="G2955" s="98" t="s">
        <v>278</v>
      </c>
      <c r="H2955" s="98" t="s">
        <v>275</v>
      </c>
      <c r="I2955" s="99">
        <f t="shared" si="116"/>
        <v>3.8838990384615274E-2</v>
      </c>
      <c r="J2955" s="99">
        <f t="shared" si="116"/>
        <v>1.5081331057692287E-2</v>
      </c>
      <c r="K2955" s="99">
        <f t="shared" si="116"/>
        <v>9.4634861538461477E-3</v>
      </c>
      <c r="L2955" s="99">
        <f t="shared" si="116"/>
        <v>6.0534977884615458E-3</v>
      </c>
      <c r="M2955" s="99">
        <f t="shared" si="116"/>
        <v>2.8214460576922997E-3</v>
      </c>
      <c r="N2955" s="99">
        <f t="shared" si="115"/>
        <v>1.3033373269230752E-4</v>
      </c>
      <c r="O2955" s="99">
        <f t="shared" si="115"/>
        <v>6.231637500000001E-5</v>
      </c>
      <c r="P2955" s="99">
        <f t="shared" si="115"/>
        <v>1.3811700480769218E-5</v>
      </c>
      <c r="Q2955" s="99">
        <f t="shared" si="115"/>
        <v>4.5499003846153846E-6</v>
      </c>
      <c r="R2955" s="99">
        <f t="shared" si="115"/>
        <v>1.5536279423076913E-6</v>
      </c>
      <c r="S2955" s="101"/>
      <c r="T2955" s="99">
        <v>9.5959308296669705E-6</v>
      </c>
      <c r="U2955" s="99">
        <v>3.7261372712265199E-6</v>
      </c>
      <c r="V2955" s="99">
        <v>2.3381390103227398E-6</v>
      </c>
      <c r="W2955" s="99">
        <v>1.4956348113165399E-6</v>
      </c>
      <c r="X2955" s="99">
        <v>6.9709333175602997E-7</v>
      </c>
      <c r="Y2955" s="99">
        <v>3.22014931722607E-8</v>
      </c>
      <c r="Z2955" s="99">
        <v>1.5396477048807601E-8</v>
      </c>
      <c r="AA2955" s="99">
        <v>3.4124502501496302E-9</v>
      </c>
      <c r="AB2955" s="99">
        <v>1.12414171790467E-9</v>
      </c>
      <c r="AC2955" s="99">
        <v>3.8385411468697501E-10</v>
      </c>
    </row>
    <row r="2956" spans="1:29" s="98" customFormat="1" x14ac:dyDescent="0.25">
      <c r="A2956" s="98" t="s">
        <v>134</v>
      </c>
      <c r="B2956" s="98" t="s">
        <v>238</v>
      </c>
      <c r="C2956" s="98" t="s">
        <v>305</v>
      </c>
      <c r="D2956" s="98" t="s">
        <v>306</v>
      </c>
      <c r="E2956" s="98" t="s">
        <v>282</v>
      </c>
      <c r="F2956" s="98" t="s">
        <v>272</v>
      </c>
      <c r="G2956" s="98" t="s">
        <v>278</v>
      </c>
      <c r="H2956" s="98" t="s">
        <v>276</v>
      </c>
      <c r="I2956" s="99">
        <f t="shared" si="116"/>
        <v>8.050117836538459E-2</v>
      </c>
      <c r="J2956" s="99">
        <f t="shared" si="116"/>
        <v>3.2476474038461489E-2</v>
      </c>
      <c r="K2956" s="99">
        <f t="shared" si="116"/>
        <v>2.1669070288461462E-2</v>
      </c>
      <c r="L2956" s="99">
        <f t="shared" si="116"/>
        <v>1.2996730048076931E-2</v>
      </c>
      <c r="M2956" s="99">
        <f t="shared" si="116"/>
        <v>6.0483917788461562E-3</v>
      </c>
      <c r="N2956" s="99">
        <f t="shared" si="115"/>
        <v>7.4976569038461417E-4</v>
      </c>
      <c r="O2956" s="99">
        <f t="shared" si="115"/>
        <v>1.2717548461538467E-4</v>
      </c>
      <c r="P2956" s="99">
        <f t="shared" si="115"/>
        <v>2.7594097596153792E-5</v>
      </c>
      <c r="Q2956" s="99">
        <f t="shared" si="115"/>
        <v>8.8472428846153693E-6</v>
      </c>
      <c r="R2956" s="99">
        <f t="shared" si="115"/>
        <v>2.8820666346153739E-6</v>
      </c>
      <c r="S2956" s="101"/>
      <c r="T2956" s="99">
        <v>1.9889387742862298E-5</v>
      </c>
      <c r="U2956" s="99">
        <v>8.0239469506910203E-6</v>
      </c>
      <c r="V2956" s="99">
        <v>5.3537668608820001E-6</v>
      </c>
      <c r="W2956" s="99">
        <v>3.2110958940529601E-6</v>
      </c>
      <c r="X2956" s="99">
        <v>1.4943732719562301E-6</v>
      </c>
      <c r="Y2956" s="99">
        <v>1.85244251514792E-7</v>
      </c>
      <c r="Z2956" s="99">
        <v>3.1421186326254599E-8</v>
      </c>
      <c r="AA2956" s="99">
        <v>6.8176605317902197E-9</v>
      </c>
      <c r="AB2956" s="99">
        <v>2.1858840797175202E-9</v>
      </c>
      <c r="AC2956" s="99">
        <v>7.1207082878279998E-10</v>
      </c>
    </row>
    <row r="2957" spans="1:29" s="98" customFormat="1" x14ac:dyDescent="0.25">
      <c r="A2957" s="98" t="s">
        <v>134</v>
      </c>
      <c r="B2957" s="98" t="s">
        <v>238</v>
      </c>
      <c r="C2957" s="98" t="s">
        <v>305</v>
      </c>
      <c r="D2957" s="98" t="s">
        <v>306</v>
      </c>
      <c r="E2957" s="98" t="s">
        <v>282</v>
      </c>
      <c r="F2957" s="98" t="s">
        <v>279</v>
      </c>
      <c r="G2957" s="98" t="s">
        <v>273</v>
      </c>
      <c r="H2957" s="98" t="s">
        <v>274</v>
      </c>
      <c r="I2957" s="99">
        <f t="shared" si="116"/>
        <v>0</v>
      </c>
      <c r="J2957" s="99">
        <f t="shared" si="116"/>
        <v>0</v>
      </c>
      <c r="K2957" s="99">
        <f t="shared" si="116"/>
        <v>0</v>
      </c>
      <c r="L2957" s="99">
        <f t="shared" si="116"/>
        <v>0</v>
      </c>
      <c r="M2957" s="99">
        <f t="shared" si="116"/>
        <v>0</v>
      </c>
      <c r="N2957" s="99">
        <f t="shared" si="115"/>
        <v>0</v>
      </c>
      <c r="O2957" s="99">
        <f t="shared" si="115"/>
        <v>0</v>
      </c>
      <c r="P2957" s="99">
        <f t="shared" si="115"/>
        <v>0</v>
      </c>
      <c r="Q2957" s="99">
        <f t="shared" si="115"/>
        <v>0</v>
      </c>
      <c r="R2957" s="99">
        <f t="shared" si="115"/>
        <v>0</v>
      </c>
      <c r="S2957" s="101"/>
      <c r="T2957" s="99">
        <v>0</v>
      </c>
      <c r="U2957" s="99">
        <v>0</v>
      </c>
      <c r="V2957" s="99">
        <v>0</v>
      </c>
      <c r="W2957" s="99">
        <v>0</v>
      </c>
      <c r="X2957" s="99">
        <v>0</v>
      </c>
      <c r="Y2957" s="99">
        <v>0</v>
      </c>
      <c r="Z2957" s="99">
        <v>0</v>
      </c>
      <c r="AA2957" s="99">
        <v>0</v>
      </c>
      <c r="AB2957" s="99">
        <v>0</v>
      </c>
      <c r="AC2957" s="99">
        <v>0</v>
      </c>
    </row>
    <row r="2958" spans="1:29" s="98" customFormat="1" x14ac:dyDescent="0.25">
      <c r="A2958" s="98" t="s">
        <v>134</v>
      </c>
      <c r="B2958" s="98" t="s">
        <v>238</v>
      </c>
      <c r="C2958" s="98" t="s">
        <v>305</v>
      </c>
      <c r="D2958" s="98" t="s">
        <v>306</v>
      </c>
      <c r="E2958" s="98" t="s">
        <v>282</v>
      </c>
      <c r="F2958" s="98" t="s">
        <v>279</v>
      </c>
      <c r="G2958" s="98" t="s">
        <v>273</v>
      </c>
      <c r="H2958" s="98" t="s">
        <v>275</v>
      </c>
      <c r="I2958" s="99">
        <f t="shared" si="116"/>
        <v>1.8285499999999981E-4</v>
      </c>
      <c r="J2958" s="99">
        <f t="shared" si="116"/>
        <v>0</v>
      </c>
      <c r="K2958" s="99">
        <f t="shared" si="116"/>
        <v>0</v>
      </c>
      <c r="L2958" s="99">
        <f t="shared" si="116"/>
        <v>0</v>
      </c>
      <c r="M2958" s="99">
        <f t="shared" si="116"/>
        <v>0</v>
      </c>
      <c r="N2958" s="99">
        <f t="shared" si="115"/>
        <v>0</v>
      </c>
      <c r="O2958" s="99">
        <f t="shared" si="115"/>
        <v>0</v>
      </c>
      <c r="P2958" s="99">
        <f t="shared" si="115"/>
        <v>0</v>
      </c>
      <c r="Q2958" s="99">
        <f t="shared" si="115"/>
        <v>0</v>
      </c>
      <c r="R2958" s="99">
        <f t="shared" si="115"/>
        <v>0</v>
      </c>
      <c r="S2958" s="101"/>
      <c r="T2958" s="99">
        <v>4.5177897635408197E-8</v>
      </c>
      <c r="U2958" s="99">
        <v>0</v>
      </c>
      <c r="V2958" s="99">
        <v>0</v>
      </c>
      <c r="W2958" s="99">
        <v>0</v>
      </c>
      <c r="X2958" s="99">
        <v>0</v>
      </c>
      <c r="Y2958" s="99">
        <v>0</v>
      </c>
      <c r="Z2958" s="99">
        <v>0</v>
      </c>
      <c r="AA2958" s="99">
        <v>0</v>
      </c>
      <c r="AB2958" s="99">
        <v>0</v>
      </c>
      <c r="AC2958" s="99">
        <v>0</v>
      </c>
    </row>
    <row r="2959" spans="1:29" s="98" customFormat="1" x14ac:dyDescent="0.25">
      <c r="A2959" s="98" t="s">
        <v>134</v>
      </c>
      <c r="B2959" s="98" t="s">
        <v>238</v>
      </c>
      <c r="C2959" s="98" t="s">
        <v>305</v>
      </c>
      <c r="D2959" s="98" t="s">
        <v>306</v>
      </c>
      <c r="E2959" s="98" t="s">
        <v>282</v>
      </c>
      <c r="F2959" s="98" t="s">
        <v>279</v>
      </c>
      <c r="G2959" s="98" t="s">
        <v>273</v>
      </c>
      <c r="H2959" s="98" t="s">
        <v>276</v>
      </c>
      <c r="I2959" s="99">
        <f t="shared" si="116"/>
        <v>0.64443024999999643</v>
      </c>
      <c r="J2959" s="99">
        <f t="shared" si="116"/>
        <v>0.2605492499999999</v>
      </c>
      <c r="K2959" s="99">
        <f t="shared" si="116"/>
        <v>0.15361719999999968</v>
      </c>
      <c r="L2959" s="99">
        <f t="shared" si="116"/>
        <v>0.10447674999999969</v>
      </c>
      <c r="M2959" s="99">
        <f t="shared" si="116"/>
        <v>4.8856774999999845E-2</v>
      </c>
      <c r="N2959" s="99">
        <f t="shared" si="115"/>
        <v>2.6636694999999976E-3</v>
      </c>
      <c r="O2959" s="99">
        <f t="shared" si="115"/>
        <v>1.0786674999999975E-3</v>
      </c>
      <c r="P2959" s="99">
        <f t="shared" si="115"/>
        <v>2.1474349999999994E-4</v>
      </c>
      <c r="Q2959" s="99">
        <f t="shared" si="115"/>
        <v>6.6781424999999924E-5</v>
      </c>
      <c r="R2959" s="99">
        <f t="shared" si="115"/>
        <v>2.0244224999999963E-5</v>
      </c>
      <c r="S2959" s="101"/>
      <c r="T2959" s="99">
        <v>1.5921907449979701E-4</v>
      </c>
      <c r="U2959" s="99">
        <v>6.4373778925828597E-5</v>
      </c>
      <c r="V2959" s="99">
        <v>3.79541283346806E-5</v>
      </c>
      <c r="W2959" s="99">
        <v>2.5813020791228699E-5</v>
      </c>
      <c r="X2959" s="99">
        <v>1.20710200965036E-5</v>
      </c>
      <c r="Y2959" s="99">
        <v>6.5811155290016105E-7</v>
      </c>
      <c r="Z2959" s="99">
        <v>2.6650586474333002E-7</v>
      </c>
      <c r="AA2959" s="99">
        <v>5.3056574120856897E-8</v>
      </c>
      <c r="AB2959" s="99">
        <v>1.6499654822655601E-8</v>
      </c>
      <c r="AC2959" s="99">
        <v>5.0017310150565799E-9</v>
      </c>
    </row>
    <row r="2960" spans="1:29" s="98" customFormat="1" x14ac:dyDescent="0.25">
      <c r="A2960" s="98" t="s">
        <v>134</v>
      </c>
      <c r="B2960" s="98" t="s">
        <v>238</v>
      </c>
      <c r="C2960" s="98" t="s">
        <v>305</v>
      </c>
      <c r="D2960" s="98" t="s">
        <v>306</v>
      </c>
      <c r="E2960" s="98" t="s">
        <v>282</v>
      </c>
      <c r="F2960" s="98" t="s">
        <v>279</v>
      </c>
      <c r="G2960" s="98" t="s">
        <v>277</v>
      </c>
      <c r="H2960" s="98" t="s">
        <v>274</v>
      </c>
      <c r="I2960" s="99">
        <f t="shared" si="116"/>
        <v>5.5286174999999924E-2</v>
      </c>
      <c r="J2960" s="99">
        <f t="shared" si="116"/>
        <v>1.9089689999999999E-2</v>
      </c>
      <c r="K2960" s="99">
        <f t="shared" si="116"/>
        <v>1.0682332499999978E-2</v>
      </c>
      <c r="L2960" s="99">
        <f t="shared" si="116"/>
        <v>7.5098999999999921E-3</v>
      </c>
      <c r="M2960" s="99">
        <f t="shared" si="116"/>
        <v>3.4794229999999967E-3</v>
      </c>
      <c r="N2960" s="99">
        <f t="shared" si="115"/>
        <v>1.1456417999999979E-4</v>
      </c>
      <c r="O2960" s="99">
        <f t="shared" si="115"/>
        <v>7.8320349999999708E-5</v>
      </c>
      <c r="P2960" s="99">
        <f t="shared" si="115"/>
        <v>1.7118747499999962E-5</v>
      </c>
      <c r="Q2960" s="99">
        <f t="shared" si="115"/>
        <v>5.4556574999999921E-6</v>
      </c>
      <c r="R2960" s="99">
        <f t="shared" si="115"/>
        <v>1.7552134999999962E-6</v>
      </c>
      <c r="S2960" s="101"/>
      <c r="T2960" s="99">
        <v>1.36595288879345E-5</v>
      </c>
      <c r="U2960" s="99">
        <v>4.7164806032740496E-6</v>
      </c>
      <c r="V2960" s="99">
        <v>2.6392787957255402E-6</v>
      </c>
      <c r="W2960" s="99">
        <v>1.85546741107518E-6</v>
      </c>
      <c r="X2960" s="99">
        <v>8.5965938106305497E-7</v>
      </c>
      <c r="Y2960" s="99">
        <v>2.8305317310024199E-8</v>
      </c>
      <c r="Z2960" s="99">
        <v>1.9350571518795399E-8</v>
      </c>
      <c r="AA2960" s="99">
        <v>4.2295207798605401E-9</v>
      </c>
      <c r="AB2960" s="99">
        <v>1.34792669639248E-9</v>
      </c>
      <c r="AC2960" s="99">
        <v>4.33659762277687E-10</v>
      </c>
    </row>
    <row r="2961" spans="1:29" s="98" customFormat="1" x14ac:dyDescent="0.25">
      <c r="A2961" s="98" t="s">
        <v>134</v>
      </c>
      <c r="B2961" s="98" t="s">
        <v>238</v>
      </c>
      <c r="C2961" s="98" t="s">
        <v>305</v>
      </c>
      <c r="D2961" s="98" t="s">
        <v>306</v>
      </c>
      <c r="E2961" s="98" t="s">
        <v>282</v>
      </c>
      <c r="F2961" s="98" t="s">
        <v>279</v>
      </c>
      <c r="G2961" s="98" t="s">
        <v>277</v>
      </c>
      <c r="H2961" s="98" t="s">
        <v>275</v>
      </c>
      <c r="I2961" s="99">
        <f t="shared" si="116"/>
        <v>9.1801249999999682E-2</v>
      </c>
      <c r="J2961" s="99">
        <f t="shared" si="116"/>
        <v>3.5646182499999991E-2</v>
      </c>
      <c r="K2961" s="99">
        <f t="shared" si="116"/>
        <v>2.2366782500000001E-2</v>
      </c>
      <c r="L2961" s="99">
        <f t="shared" si="116"/>
        <v>1.4299007499999983E-2</v>
      </c>
      <c r="M2961" s="99">
        <f t="shared" si="116"/>
        <v>6.6477974999999811E-3</v>
      </c>
      <c r="N2961" s="99">
        <f t="shared" si="115"/>
        <v>3.0242232499999995E-4</v>
      </c>
      <c r="O2961" s="99">
        <f t="shared" si="115"/>
        <v>1.4362577499999992E-4</v>
      </c>
      <c r="P2961" s="99">
        <f t="shared" si="115"/>
        <v>3.1457650000000005E-5</v>
      </c>
      <c r="Q2961" s="99">
        <f t="shared" si="115"/>
        <v>1.0277134999999989E-5</v>
      </c>
      <c r="R2961" s="99">
        <f t="shared" si="115"/>
        <v>3.4804332499999978E-6</v>
      </c>
      <c r="S2961" s="101"/>
      <c r="T2961" s="99">
        <v>2.2681291051940099E-5</v>
      </c>
      <c r="U2961" s="99">
        <v>8.8070853084579606E-6</v>
      </c>
      <c r="V2961" s="99">
        <v>5.5261502842057403E-6</v>
      </c>
      <c r="W2961" s="99">
        <v>3.5328489629648301E-6</v>
      </c>
      <c r="X2961" s="99">
        <v>1.6424681575889199E-6</v>
      </c>
      <c r="Y2961" s="99">
        <v>7.4719339594280494E-8</v>
      </c>
      <c r="Z2961" s="99">
        <v>3.54855517254446E-8</v>
      </c>
      <c r="AA2961" s="99">
        <v>7.7722265814470497E-9</v>
      </c>
      <c r="AB2961" s="99">
        <v>2.5391668426636998E-9</v>
      </c>
      <c r="AC2961" s="99">
        <v>8.5990898304870597E-10</v>
      </c>
    </row>
    <row r="2962" spans="1:29" s="98" customFormat="1" x14ac:dyDescent="0.25">
      <c r="A2962" s="98" t="s">
        <v>134</v>
      </c>
      <c r="B2962" s="98" t="s">
        <v>238</v>
      </c>
      <c r="C2962" s="98" t="s">
        <v>305</v>
      </c>
      <c r="D2962" s="98" t="s">
        <v>306</v>
      </c>
      <c r="E2962" s="98" t="s">
        <v>282</v>
      </c>
      <c r="F2962" s="98" t="s">
        <v>279</v>
      </c>
      <c r="G2962" s="98" t="s">
        <v>277</v>
      </c>
      <c r="H2962" s="98" t="s">
        <v>276</v>
      </c>
      <c r="I2962" s="99">
        <f t="shared" si="116"/>
        <v>0.19027551249999988</v>
      </c>
      <c r="J2962" s="99">
        <f t="shared" si="116"/>
        <v>7.6761312499999984E-2</v>
      </c>
      <c r="K2962" s="99">
        <f t="shared" si="116"/>
        <v>5.1204187499999755E-2</v>
      </c>
      <c r="L2962" s="99">
        <f t="shared" si="116"/>
        <v>3.0698826249999964E-2</v>
      </c>
      <c r="M2962" s="99">
        <f t="shared" si="116"/>
        <v>1.4226033749999992E-2</v>
      </c>
      <c r="N2962" s="99">
        <f t="shared" si="115"/>
        <v>1.7414376999999965E-3</v>
      </c>
      <c r="O2962" s="99">
        <f t="shared" si="115"/>
        <v>2.9082457499999984E-4</v>
      </c>
      <c r="P2962" s="99">
        <f t="shared" si="115"/>
        <v>6.2443574999999842E-5</v>
      </c>
      <c r="Q2962" s="99">
        <f t="shared" si="115"/>
        <v>1.9898155000000002E-5</v>
      </c>
      <c r="R2962" s="99">
        <f t="shared" si="115"/>
        <v>6.4528487499999749E-6</v>
      </c>
      <c r="S2962" s="101"/>
      <c r="T2962" s="99">
        <v>4.70112801194927E-5</v>
      </c>
      <c r="U2962" s="99">
        <v>1.8965380867269599E-5</v>
      </c>
      <c r="V2962" s="99">
        <v>1.26509941832558E-5</v>
      </c>
      <c r="W2962" s="99">
        <v>7.5847443594634101E-6</v>
      </c>
      <c r="X2962" s="99">
        <v>3.5148193733579202E-6</v>
      </c>
      <c r="Y2962" s="99">
        <v>4.3025618194219801E-7</v>
      </c>
      <c r="Z2962" s="99">
        <v>7.1853889033447806E-8</v>
      </c>
      <c r="AA2962" s="99">
        <v>1.5427904292138199E-8</v>
      </c>
      <c r="AB2962" s="99">
        <v>4.9162276652182701E-9</v>
      </c>
      <c r="AC2962" s="99">
        <v>1.5943022629092499E-9</v>
      </c>
    </row>
    <row r="2963" spans="1:29" s="98" customFormat="1" x14ac:dyDescent="0.25">
      <c r="A2963" s="98" t="s">
        <v>134</v>
      </c>
      <c r="B2963" s="98" t="s">
        <v>238</v>
      </c>
      <c r="C2963" s="98" t="s">
        <v>305</v>
      </c>
      <c r="D2963" s="98" t="s">
        <v>306</v>
      </c>
      <c r="E2963" s="98" t="s">
        <v>282</v>
      </c>
      <c r="F2963" s="98" t="s">
        <v>279</v>
      </c>
      <c r="G2963" s="98" t="s">
        <v>278</v>
      </c>
      <c r="H2963" s="98" t="s">
        <v>274</v>
      </c>
      <c r="I2963" s="99">
        <f t="shared" si="116"/>
        <v>2.3390304807692264E-2</v>
      </c>
      <c r="J2963" s="99">
        <f t="shared" si="116"/>
        <v>8.0764073076922873E-3</v>
      </c>
      <c r="K2963" s="99">
        <f t="shared" si="116"/>
        <v>4.519448365384612E-3</v>
      </c>
      <c r="L2963" s="99">
        <f t="shared" si="116"/>
        <v>3.1772653846153837E-3</v>
      </c>
      <c r="M2963" s="99">
        <f t="shared" si="116"/>
        <v>1.472063576923074E-3</v>
      </c>
      <c r="N2963" s="99">
        <f t="shared" si="115"/>
        <v>4.8469460769230651E-5</v>
      </c>
      <c r="O2963" s="99">
        <f t="shared" si="115"/>
        <v>3.3135532692307569E-5</v>
      </c>
      <c r="P2963" s="99">
        <f t="shared" si="115"/>
        <v>7.2425470192307717E-6</v>
      </c>
      <c r="Q2963" s="99">
        <f t="shared" si="115"/>
        <v>2.3081627884615342E-6</v>
      </c>
      <c r="R2963" s="99">
        <f t="shared" si="115"/>
        <v>7.4259032692307644E-7</v>
      </c>
      <c r="S2963" s="101"/>
      <c r="T2963" s="99">
        <v>5.77903145258767E-6</v>
      </c>
      <c r="U2963" s="99">
        <v>1.9954341013851699E-6</v>
      </c>
      <c r="V2963" s="99">
        <v>1.11661795203773E-6</v>
      </c>
      <c r="W2963" s="99">
        <v>7.8500544314719204E-7</v>
      </c>
      <c r="X2963" s="99">
        <v>3.6370204583436902E-7</v>
      </c>
      <c r="Y2963" s="99">
        <v>1.1975326554241E-8</v>
      </c>
      <c r="Z2963" s="99">
        <v>8.1867802579519E-9</v>
      </c>
      <c r="AA2963" s="99">
        <v>1.78941263763331E-9</v>
      </c>
      <c r="AB2963" s="99">
        <v>5.7027667924297197E-10</v>
      </c>
      <c r="AC2963" s="99">
        <v>1.83471437886714E-10</v>
      </c>
    </row>
    <row r="2964" spans="1:29" s="98" customFormat="1" x14ac:dyDescent="0.25">
      <c r="A2964" s="98" t="s">
        <v>134</v>
      </c>
      <c r="B2964" s="98" t="s">
        <v>238</v>
      </c>
      <c r="C2964" s="98" t="s">
        <v>305</v>
      </c>
      <c r="D2964" s="98" t="s">
        <v>306</v>
      </c>
      <c r="E2964" s="98" t="s">
        <v>282</v>
      </c>
      <c r="F2964" s="98" t="s">
        <v>279</v>
      </c>
      <c r="G2964" s="98" t="s">
        <v>278</v>
      </c>
      <c r="H2964" s="98" t="s">
        <v>275</v>
      </c>
      <c r="I2964" s="99">
        <f t="shared" si="116"/>
        <v>3.8838990384615274E-2</v>
      </c>
      <c r="J2964" s="99">
        <f t="shared" si="116"/>
        <v>1.5081077211538467E-2</v>
      </c>
      <c r="K2964" s="99">
        <f t="shared" si="116"/>
        <v>9.4628695192307769E-3</v>
      </c>
      <c r="L2964" s="99">
        <f t="shared" si="116"/>
        <v>6.0495800961538441E-3</v>
      </c>
      <c r="M2964" s="99">
        <f t="shared" si="116"/>
        <v>2.8125297115384534E-3</v>
      </c>
      <c r="N2964" s="99">
        <f t="shared" si="115"/>
        <v>1.2794790673076922E-4</v>
      </c>
      <c r="O2964" s="99">
        <f t="shared" si="115"/>
        <v>6.0764750961538427E-5</v>
      </c>
      <c r="P2964" s="99">
        <f t="shared" si="115"/>
        <v>1.330900576923077E-5</v>
      </c>
      <c r="Q2964" s="99">
        <f t="shared" si="115"/>
        <v>4.3480186538461337E-6</v>
      </c>
      <c r="R2964" s="99">
        <f t="shared" si="115"/>
        <v>1.4724909903846163E-6</v>
      </c>
      <c r="S2964" s="101"/>
      <c r="T2964" s="99">
        <v>9.5959308296669705E-6</v>
      </c>
      <c r="U2964" s="99">
        <v>3.7260745535783699E-6</v>
      </c>
      <c r="V2964" s="99">
        <v>2.33798665870243E-6</v>
      </c>
      <c r="W2964" s="99">
        <v>1.4946668689466601E-6</v>
      </c>
      <c r="X2964" s="99">
        <v>6.94890374364543E-7</v>
      </c>
      <c r="Y2964" s="99">
        <v>3.1612028289887902E-8</v>
      </c>
      <c r="Z2964" s="99">
        <v>1.50131180376881E-8</v>
      </c>
      <c r="AA2964" s="99">
        <v>3.2882497075352899E-9</v>
      </c>
      <c r="AB2964" s="99">
        <v>1.0742628949731E-9</v>
      </c>
      <c r="AC2964" s="99">
        <v>3.6380764667445299E-10</v>
      </c>
    </row>
    <row r="2965" spans="1:29" s="98" customFormat="1" x14ac:dyDescent="0.25">
      <c r="A2965" s="98" t="s">
        <v>134</v>
      </c>
      <c r="B2965" s="98" t="s">
        <v>238</v>
      </c>
      <c r="C2965" s="98" t="s">
        <v>305</v>
      </c>
      <c r="D2965" s="98" t="s">
        <v>306</v>
      </c>
      <c r="E2965" s="98" t="s">
        <v>282</v>
      </c>
      <c r="F2965" s="98" t="s">
        <v>279</v>
      </c>
      <c r="G2965" s="98" t="s">
        <v>278</v>
      </c>
      <c r="H2965" s="98" t="s">
        <v>276</v>
      </c>
      <c r="I2965" s="99">
        <f t="shared" si="116"/>
        <v>8.050117836538459E-2</v>
      </c>
      <c r="J2965" s="99">
        <f t="shared" si="116"/>
        <v>3.2475939903846153E-2</v>
      </c>
      <c r="K2965" s="99">
        <f t="shared" si="116"/>
        <v>2.166331009615376E-2</v>
      </c>
      <c r="L2965" s="99">
        <f t="shared" si="116"/>
        <v>1.2987964951923071E-2</v>
      </c>
      <c r="M2965" s="99">
        <f t="shared" si="116"/>
        <v>6.0187065865384666E-3</v>
      </c>
      <c r="N2965" s="99">
        <f t="shared" si="115"/>
        <v>7.3676210384615278E-4</v>
      </c>
      <c r="O2965" s="99">
        <f t="shared" si="115"/>
        <v>1.230411663461539E-4</v>
      </c>
      <c r="P2965" s="99">
        <f t="shared" si="115"/>
        <v>2.6418435576922994E-5</v>
      </c>
      <c r="Q2965" s="99">
        <f t="shared" si="115"/>
        <v>8.4184501923076878E-6</v>
      </c>
      <c r="R2965" s="99">
        <f t="shared" si="115"/>
        <v>2.730051394230758E-6</v>
      </c>
      <c r="S2965" s="101"/>
      <c r="T2965" s="99">
        <v>1.9889387742862298E-5</v>
      </c>
      <c r="U2965" s="99">
        <v>8.0238149823063698E-6</v>
      </c>
      <c r="V2965" s="99">
        <v>5.3523436929159197E-6</v>
      </c>
      <c r="W2965" s="99">
        <v>3.2089303059268298E-6</v>
      </c>
      <c r="X2965" s="99">
        <v>1.4870389656514301E-6</v>
      </c>
      <c r="Y2965" s="99">
        <v>1.8203146159093E-7</v>
      </c>
      <c r="Z2965" s="99">
        <v>3.0399722283381799E-8</v>
      </c>
      <c r="AA2965" s="99">
        <v>6.5271902774430798E-9</v>
      </c>
      <c r="AB2965" s="99">
        <v>2.0799424737461899E-9</v>
      </c>
      <c r="AC2965" s="99">
        <v>6.74512495846221E-10</v>
      </c>
    </row>
    <row r="2966" spans="1:29" s="98" customFormat="1" x14ac:dyDescent="0.25">
      <c r="A2966" s="98" t="s">
        <v>134</v>
      </c>
      <c r="B2966" s="98" t="s">
        <v>238</v>
      </c>
      <c r="C2966" s="98" t="s">
        <v>305</v>
      </c>
      <c r="D2966" s="98" t="s">
        <v>306</v>
      </c>
      <c r="E2966" s="98" t="s">
        <v>282</v>
      </c>
      <c r="F2966" s="98" t="s">
        <v>280</v>
      </c>
      <c r="G2966" s="98" t="s">
        <v>273</v>
      </c>
      <c r="H2966" s="98" t="s">
        <v>274</v>
      </c>
      <c r="I2966" s="99">
        <f t="shared" si="116"/>
        <v>0</v>
      </c>
      <c r="J2966" s="99">
        <f t="shared" si="116"/>
        <v>0</v>
      </c>
      <c r="K2966" s="99">
        <f t="shared" si="116"/>
        <v>0</v>
      </c>
      <c r="L2966" s="99">
        <f t="shared" si="116"/>
        <v>0</v>
      </c>
      <c r="M2966" s="99">
        <f t="shared" si="116"/>
        <v>0</v>
      </c>
      <c r="N2966" s="99">
        <f t="shared" si="115"/>
        <v>0</v>
      </c>
      <c r="O2966" s="99">
        <f t="shared" si="115"/>
        <v>0</v>
      </c>
      <c r="P2966" s="99">
        <f t="shared" si="115"/>
        <v>0</v>
      </c>
      <c r="Q2966" s="99">
        <f t="shared" si="115"/>
        <v>0</v>
      </c>
      <c r="R2966" s="99">
        <f t="shared" si="115"/>
        <v>0</v>
      </c>
      <c r="S2966" s="101"/>
      <c r="T2966" s="99">
        <v>0</v>
      </c>
      <c r="U2966" s="99">
        <v>0</v>
      </c>
      <c r="V2966" s="99">
        <v>0</v>
      </c>
      <c r="W2966" s="99">
        <v>0</v>
      </c>
      <c r="X2966" s="99">
        <v>0</v>
      </c>
      <c r="Y2966" s="99">
        <v>0</v>
      </c>
      <c r="Z2966" s="99">
        <v>0</v>
      </c>
      <c r="AA2966" s="99">
        <v>0</v>
      </c>
      <c r="AB2966" s="99">
        <v>0</v>
      </c>
      <c r="AC2966" s="99">
        <v>0</v>
      </c>
    </row>
    <row r="2967" spans="1:29" s="98" customFormat="1" x14ac:dyDescent="0.25">
      <c r="A2967" s="98" t="s">
        <v>134</v>
      </c>
      <c r="B2967" s="98" t="s">
        <v>238</v>
      </c>
      <c r="C2967" s="98" t="s">
        <v>305</v>
      </c>
      <c r="D2967" s="98" t="s">
        <v>306</v>
      </c>
      <c r="E2967" s="98" t="s">
        <v>282</v>
      </c>
      <c r="F2967" s="98" t="s">
        <v>280</v>
      </c>
      <c r="G2967" s="98" t="s">
        <v>273</v>
      </c>
      <c r="H2967" s="98" t="s">
        <v>275</v>
      </c>
      <c r="I2967" s="99">
        <f t="shared" si="116"/>
        <v>2.3139199999999964E-14</v>
      </c>
      <c r="J2967" s="99">
        <f t="shared" si="116"/>
        <v>2.6121499999999987E-8</v>
      </c>
      <c r="K2967" s="99">
        <f t="shared" si="116"/>
        <v>2.6507900000000001E-7</v>
      </c>
      <c r="L2967" s="99">
        <f t="shared" si="116"/>
        <v>9.3668999999999937E-7</v>
      </c>
      <c r="M2967" s="99">
        <f t="shared" si="116"/>
        <v>1.9784699999999998E-6</v>
      </c>
      <c r="N2967" s="99">
        <f t="shared" si="115"/>
        <v>2.9843099999999987E-7</v>
      </c>
      <c r="O2967" s="99">
        <f t="shared" si="115"/>
        <v>1.6354299999999976E-7</v>
      </c>
      <c r="P2967" s="99">
        <f t="shared" si="115"/>
        <v>4.1796699999999805E-8</v>
      </c>
      <c r="Q2967" s="99">
        <f t="shared" si="115"/>
        <v>1.619829999999997E-8</v>
      </c>
      <c r="R2967" s="99">
        <f t="shared" si="115"/>
        <v>7.6405699999999675E-9</v>
      </c>
      <c r="S2967" s="101"/>
      <c r="T2967" s="99">
        <v>5.7169911075181802E-18</v>
      </c>
      <c r="U2967" s="99">
        <v>6.4538265460792202E-12</v>
      </c>
      <c r="V2967" s="99">
        <v>6.5492942097817303E-11</v>
      </c>
      <c r="W2967" s="99">
        <v>2.3142755153597399E-10</v>
      </c>
      <c r="X2967" s="99">
        <v>4.8881963924818104E-10</v>
      </c>
      <c r="Y2967" s="99">
        <v>7.3733204830234397E-11</v>
      </c>
      <c r="Z2967" s="99">
        <v>4.0406491006467198E-11</v>
      </c>
      <c r="AA2967" s="99">
        <v>1.0326690733629701E-11</v>
      </c>
      <c r="AB2967" s="99">
        <v>4.0021062550525396E-12</v>
      </c>
      <c r="AC2967" s="99">
        <v>1.88775198565076E-12</v>
      </c>
    </row>
    <row r="2968" spans="1:29" s="98" customFormat="1" x14ac:dyDescent="0.25">
      <c r="A2968" s="98" t="s">
        <v>134</v>
      </c>
      <c r="B2968" s="98" t="s">
        <v>238</v>
      </c>
      <c r="C2968" s="98" t="s">
        <v>305</v>
      </c>
      <c r="D2968" s="98" t="s">
        <v>306</v>
      </c>
      <c r="E2968" s="98" t="s">
        <v>282</v>
      </c>
      <c r="F2968" s="98" t="s">
        <v>280</v>
      </c>
      <c r="G2968" s="98" t="s">
        <v>273</v>
      </c>
      <c r="H2968" s="98" t="s">
        <v>276</v>
      </c>
      <c r="I2968" s="99">
        <f t="shared" si="116"/>
        <v>2.4292224999999967E-9</v>
      </c>
      <c r="J2968" s="99">
        <f t="shared" si="116"/>
        <v>3.3984224999999973E-6</v>
      </c>
      <c r="K2968" s="99">
        <f t="shared" si="116"/>
        <v>2.6943219999999944E-5</v>
      </c>
      <c r="L2968" s="99">
        <f t="shared" si="116"/>
        <v>5.4624224999999803E-5</v>
      </c>
      <c r="M2968" s="99">
        <f t="shared" si="116"/>
        <v>1.2643849999999969E-4</v>
      </c>
      <c r="N2968" s="99">
        <f t="shared" si="115"/>
        <v>3.9928709999999983E-5</v>
      </c>
      <c r="O2968" s="99">
        <f t="shared" si="115"/>
        <v>2.1735100000000001E-5</v>
      </c>
      <c r="P2968" s="99">
        <f t="shared" si="115"/>
        <v>7.8429724999999872E-6</v>
      </c>
      <c r="Q2968" s="99">
        <f t="shared" si="115"/>
        <v>3.1844824999999998E-6</v>
      </c>
      <c r="R2968" s="99">
        <f t="shared" si="115"/>
        <v>1.1252924999999976E-6</v>
      </c>
      <c r="S2968" s="101"/>
      <c r="T2968" s="99">
        <v>6.00186844432093E-13</v>
      </c>
      <c r="U2968" s="99">
        <v>8.39646626162085E-10</v>
      </c>
      <c r="V2968" s="99">
        <v>6.6568485145513198E-9</v>
      </c>
      <c r="W2968" s="99">
        <v>1.3495981217158401E-8</v>
      </c>
      <c r="X2968" s="99">
        <v>3.1239099888843898E-8</v>
      </c>
      <c r="Y2968" s="99">
        <v>9.8651673352869804E-9</v>
      </c>
      <c r="Z2968" s="99">
        <v>5.3700807902182704E-9</v>
      </c>
      <c r="AA2968" s="99">
        <v>1.9377594747877901E-9</v>
      </c>
      <c r="AB2968" s="99">
        <v>7.8678857240299098E-10</v>
      </c>
      <c r="AC2968" s="99">
        <v>2.7802548125505198E-10</v>
      </c>
    </row>
    <row r="2969" spans="1:29" s="98" customFormat="1" x14ac:dyDescent="0.25">
      <c r="A2969" s="98" t="s">
        <v>134</v>
      </c>
      <c r="B2969" s="98" t="s">
        <v>238</v>
      </c>
      <c r="C2969" s="98" t="s">
        <v>305</v>
      </c>
      <c r="D2969" s="98" t="s">
        <v>306</v>
      </c>
      <c r="E2969" s="98" t="s">
        <v>282</v>
      </c>
      <c r="F2969" s="98" t="s">
        <v>280</v>
      </c>
      <c r="G2969" s="98" t="s">
        <v>277</v>
      </c>
      <c r="H2969" s="98" t="s">
        <v>274</v>
      </c>
      <c r="I2969" s="99">
        <f t="shared" si="116"/>
        <v>5.2656829999999873E-9</v>
      </c>
      <c r="J2969" s="99">
        <f t="shared" si="116"/>
        <v>4.6416287499999989E-7</v>
      </c>
      <c r="K2969" s="99">
        <f t="shared" si="116"/>
        <v>1.0977038499999969E-6</v>
      </c>
      <c r="L2969" s="99">
        <f t="shared" si="116"/>
        <v>4.9178699999999741E-6</v>
      </c>
      <c r="M2969" s="99">
        <f t="shared" si="116"/>
        <v>1.0349239999999985E-5</v>
      </c>
      <c r="N2969" s="99">
        <f t="shared" si="115"/>
        <v>2.5453502499999995E-6</v>
      </c>
      <c r="O2969" s="99">
        <f t="shared" si="115"/>
        <v>1.8008227499999984E-6</v>
      </c>
      <c r="P2969" s="99">
        <f t="shared" si="115"/>
        <v>6.4907969999999821E-7</v>
      </c>
      <c r="Q2969" s="99">
        <f t="shared" si="115"/>
        <v>2.8201629999999995E-7</v>
      </c>
      <c r="R2969" s="99">
        <f t="shared" si="115"/>
        <v>1.1525382499999999E-7</v>
      </c>
      <c r="S2969" s="101"/>
      <c r="T2969" s="99">
        <v>1.30098978728779E-12</v>
      </c>
      <c r="U2969" s="99">
        <v>1.1468050013894499E-10</v>
      </c>
      <c r="V2969" s="99">
        <v>2.7120916665824498E-10</v>
      </c>
      <c r="W2969" s="99">
        <v>1.21505579527081E-9</v>
      </c>
      <c r="X2969" s="99">
        <v>2.5569817906224699E-9</v>
      </c>
      <c r="Y2969" s="99">
        <v>6.2887847223625695E-10</v>
      </c>
      <c r="Z2969" s="99">
        <v>4.44928417921382E-10</v>
      </c>
      <c r="AA2969" s="99">
        <v>1.6036781189369399E-10</v>
      </c>
      <c r="AB2969" s="99">
        <v>6.9677632730396101E-11</v>
      </c>
      <c r="AC2969" s="99">
        <v>2.84757075712409E-11</v>
      </c>
    </row>
    <row r="2970" spans="1:29" s="98" customFormat="1" x14ac:dyDescent="0.25">
      <c r="A2970" s="98" t="s">
        <v>134</v>
      </c>
      <c r="B2970" s="98" t="s">
        <v>238</v>
      </c>
      <c r="C2970" s="98" t="s">
        <v>305</v>
      </c>
      <c r="D2970" s="98" t="s">
        <v>306</v>
      </c>
      <c r="E2970" s="98" t="s">
        <v>282</v>
      </c>
      <c r="F2970" s="98" t="s">
        <v>280</v>
      </c>
      <c r="G2970" s="98" t="s">
        <v>277</v>
      </c>
      <c r="H2970" s="98" t="s">
        <v>275</v>
      </c>
      <c r="I2970" s="99">
        <f t="shared" si="116"/>
        <v>5.4606367499999728E-9</v>
      </c>
      <c r="J2970" s="99">
        <f t="shared" si="116"/>
        <v>5.9769749999999814E-7</v>
      </c>
      <c r="K2970" s="99">
        <f t="shared" si="116"/>
        <v>4.0542474999999636E-6</v>
      </c>
      <c r="L2970" s="99">
        <f t="shared" si="116"/>
        <v>8.4100824999999693E-6</v>
      </c>
      <c r="M2970" s="99">
        <f t="shared" si="116"/>
        <v>1.9895967499999998E-5</v>
      </c>
      <c r="N2970" s="99">
        <f t="shared" si="115"/>
        <v>5.7117442499999755E-6</v>
      </c>
      <c r="O2970" s="99">
        <f t="shared" si="115"/>
        <v>3.5323849999999971E-6</v>
      </c>
      <c r="P2970" s="99">
        <f t="shared" si="115"/>
        <v>1.1881819999999992E-6</v>
      </c>
      <c r="Q2970" s="99">
        <f t="shared" si="115"/>
        <v>4.8999442499999637E-7</v>
      </c>
      <c r="R2970" s="99">
        <f t="shared" si="115"/>
        <v>1.9401317499999971E-7</v>
      </c>
      <c r="S2970" s="101"/>
      <c r="T2970" s="99">
        <v>1.34915691731507E-12</v>
      </c>
      <c r="U2970" s="99">
        <v>1.4767283624696801E-10</v>
      </c>
      <c r="V2970" s="99">
        <v>1.00168099610953E-9</v>
      </c>
      <c r="W2970" s="99">
        <v>2.0778750719987798E-9</v>
      </c>
      <c r="X2970" s="99">
        <v>4.9156872006366201E-9</v>
      </c>
      <c r="Y2970" s="99">
        <v>1.4111979275717401E-9</v>
      </c>
      <c r="Z2970" s="99">
        <v>8.7274467714227895E-10</v>
      </c>
      <c r="AA2970" s="99">
        <v>2.9356356002425201E-10</v>
      </c>
      <c r="AB2970" s="99">
        <v>1.2106268887681801E-10</v>
      </c>
      <c r="AC2970" s="99">
        <v>4.79347426106507E-11</v>
      </c>
    </row>
    <row r="2971" spans="1:29" s="98" customFormat="1" x14ac:dyDescent="0.25">
      <c r="A2971" s="98" t="s">
        <v>134</v>
      </c>
      <c r="B2971" s="98" t="s">
        <v>238</v>
      </c>
      <c r="C2971" s="98" t="s">
        <v>305</v>
      </c>
      <c r="D2971" s="98" t="s">
        <v>306</v>
      </c>
      <c r="E2971" s="98" t="s">
        <v>282</v>
      </c>
      <c r="F2971" s="98" t="s">
        <v>280</v>
      </c>
      <c r="G2971" s="98" t="s">
        <v>277</v>
      </c>
      <c r="H2971" s="98" t="s">
        <v>276</v>
      </c>
      <c r="I2971" s="99">
        <f t="shared" si="116"/>
        <v>6.5873736249999612E-9</v>
      </c>
      <c r="J2971" s="99">
        <f t="shared" si="116"/>
        <v>1.9886087500000001E-6</v>
      </c>
      <c r="K2971" s="99">
        <f t="shared" si="116"/>
        <v>1.5380802499999956E-5</v>
      </c>
      <c r="L2971" s="99">
        <f t="shared" si="116"/>
        <v>3.605292499999999E-5</v>
      </c>
      <c r="M2971" s="99">
        <f t="shared" si="116"/>
        <v>7.3648299999999787E-5</v>
      </c>
      <c r="N2971" s="99">
        <f t="shared" si="115"/>
        <v>2.2440840750000007E-5</v>
      </c>
      <c r="O2971" s="99">
        <f t="shared" si="115"/>
        <v>8.586540000000001E-6</v>
      </c>
      <c r="P2971" s="99">
        <f t="shared" si="115"/>
        <v>2.5971044999999961E-6</v>
      </c>
      <c r="Q2971" s="99">
        <f t="shared" si="115"/>
        <v>1.0026438749999989E-6</v>
      </c>
      <c r="R2971" s="99">
        <f t="shared" si="115"/>
        <v>3.5930534999999987E-7</v>
      </c>
      <c r="S2971" s="101"/>
      <c r="T2971" s="99">
        <v>1.62753925961246E-12</v>
      </c>
      <c r="U2971" s="99">
        <v>4.9132461537489903E-10</v>
      </c>
      <c r="V2971" s="99">
        <v>3.8001275376414603E-9</v>
      </c>
      <c r="W2971" s="99">
        <v>8.9075789839328993E-9</v>
      </c>
      <c r="X2971" s="99">
        <v>1.81962503536782E-8</v>
      </c>
      <c r="Y2971" s="99">
        <v>5.5444478207103902E-9</v>
      </c>
      <c r="Z2971" s="99">
        <v>2.1214723423605499E-9</v>
      </c>
      <c r="AA2971" s="99">
        <v>6.41665370099029E-10</v>
      </c>
      <c r="AB2971" s="99">
        <v>2.4772274397483802E-10</v>
      </c>
      <c r="AC2971" s="99">
        <v>8.8773401450080797E-11</v>
      </c>
    </row>
    <row r="2972" spans="1:29" s="98" customFormat="1" x14ac:dyDescent="0.25">
      <c r="A2972" s="98" t="s">
        <v>134</v>
      </c>
      <c r="B2972" s="98" t="s">
        <v>238</v>
      </c>
      <c r="C2972" s="98" t="s">
        <v>305</v>
      </c>
      <c r="D2972" s="98" t="s">
        <v>306</v>
      </c>
      <c r="E2972" s="98" t="s">
        <v>282</v>
      </c>
      <c r="F2972" s="98" t="s">
        <v>280</v>
      </c>
      <c r="G2972" s="98" t="s">
        <v>278</v>
      </c>
      <c r="H2972" s="98" t="s">
        <v>274</v>
      </c>
      <c r="I2972" s="99">
        <f t="shared" si="116"/>
        <v>2.2277889615384568E-9</v>
      </c>
      <c r="J2972" s="99">
        <f t="shared" si="116"/>
        <v>1.963766009615384E-7</v>
      </c>
      <c r="K2972" s="99">
        <f t="shared" si="116"/>
        <v>4.6441316730769209E-7</v>
      </c>
      <c r="L2972" s="99">
        <f t="shared" si="116"/>
        <v>2.0806373076922965E-6</v>
      </c>
      <c r="M2972" s="99">
        <f t="shared" si="116"/>
        <v>4.3785246153846264E-6</v>
      </c>
      <c r="N2972" s="99">
        <f t="shared" si="115"/>
        <v>1.0768789519230774E-6</v>
      </c>
      <c r="O2972" s="99">
        <f t="shared" si="115"/>
        <v>7.6188654807692401E-7</v>
      </c>
      <c r="P2972" s="99">
        <f t="shared" si="115"/>
        <v>2.7461064230769138E-7</v>
      </c>
      <c r="Q2972" s="99">
        <f t="shared" si="115"/>
        <v>1.1931458846153848E-7</v>
      </c>
      <c r="R2972" s="99">
        <f t="shared" si="115"/>
        <v>4.8761233653845974E-8</v>
      </c>
      <c r="S2972" s="101"/>
      <c r="T2972" s="99">
        <v>5.5041875616021898E-13</v>
      </c>
      <c r="U2972" s="99">
        <v>4.8518673135707497E-11</v>
      </c>
      <c r="V2972" s="99">
        <v>1.14742339740027E-10</v>
      </c>
      <c r="W2972" s="99">
        <v>5.1406206722995804E-10</v>
      </c>
      <c r="X2972" s="99">
        <v>1.08179998834028E-9</v>
      </c>
      <c r="Y2972" s="99">
        <v>2.6606396902303198E-10</v>
      </c>
      <c r="Z2972" s="99">
        <v>1.8823894604366199E-10</v>
      </c>
      <c r="AA2972" s="99">
        <v>6.7847920416562798E-11</v>
      </c>
      <c r="AB2972" s="99">
        <v>2.9478998462859899E-11</v>
      </c>
      <c r="AC2972" s="99">
        <v>1.2047414741678801E-11</v>
      </c>
    </row>
    <row r="2973" spans="1:29" s="98" customFormat="1" x14ac:dyDescent="0.25">
      <c r="A2973" s="98" t="s">
        <v>134</v>
      </c>
      <c r="B2973" s="98" t="s">
        <v>238</v>
      </c>
      <c r="C2973" s="98" t="s">
        <v>305</v>
      </c>
      <c r="D2973" s="98" t="s">
        <v>306</v>
      </c>
      <c r="E2973" s="98" t="s">
        <v>282</v>
      </c>
      <c r="F2973" s="98" t="s">
        <v>280</v>
      </c>
      <c r="G2973" s="98" t="s">
        <v>278</v>
      </c>
      <c r="H2973" s="98" t="s">
        <v>275</v>
      </c>
      <c r="I2973" s="99">
        <f t="shared" si="116"/>
        <v>2.3102693942307597E-9</v>
      </c>
      <c r="J2973" s="99">
        <f t="shared" si="116"/>
        <v>2.5287201923076828E-7</v>
      </c>
      <c r="K2973" s="99">
        <f t="shared" si="116"/>
        <v>1.7152585576922909E-6</v>
      </c>
      <c r="L2973" s="99">
        <f t="shared" si="116"/>
        <v>3.5581118269230654E-6</v>
      </c>
      <c r="M2973" s="99">
        <f t="shared" si="116"/>
        <v>8.4175247115384426E-6</v>
      </c>
      <c r="N2973" s="99">
        <f t="shared" si="115"/>
        <v>2.4165071826922962E-6</v>
      </c>
      <c r="O2973" s="99">
        <f t="shared" si="115"/>
        <v>1.4944705769230756E-6</v>
      </c>
      <c r="P2973" s="99">
        <f t="shared" si="115"/>
        <v>5.026923846153836E-7</v>
      </c>
      <c r="Q2973" s="99">
        <f t="shared" si="115"/>
        <v>2.0730533365384459E-7</v>
      </c>
      <c r="R2973" s="99">
        <f t="shared" si="115"/>
        <v>8.2082497115384611E-8</v>
      </c>
      <c r="S2973" s="101"/>
      <c r="T2973" s="99">
        <v>5.7079715732560705E-13</v>
      </c>
      <c r="U2973" s="99">
        <v>6.2476969181409499E-11</v>
      </c>
      <c r="V2973" s="99">
        <v>4.2378811373864699E-10</v>
      </c>
      <c r="W2973" s="99">
        <v>8.7910099199948399E-10</v>
      </c>
      <c r="X2973" s="99">
        <v>2.0797138156539502E-9</v>
      </c>
      <c r="Y2973" s="99">
        <v>5.9704527704958198E-10</v>
      </c>
      <c r="Z2973" s="99">
        <v>3.6923813263711802E-10</v>
      </c>
      <c r="AA2973" s="99">
        <v>1.2419996770256801E-10</v>
      </c>
      <c r="AB2973" s="99">
        <v>5.1218829909423001E-11</v>
      </c>
      <c r="AC2973" s="99">
        <v>2.02800834121984E-11</v>
      </c>
    </row>
    <row r="2974" spans="1:29" s="98" customFormat="1" x14ac:dyDescent="0.25">
      <c r="A2974" s="98" t="s">
        <v>134</v>
      </c>
      <c r="B2974" s="98" t="s">
        <v>238</v>
      </c>
      <c r="C2974" s="98" t="s">
        <v>305</v>
      </c>
      <c r="D2974" s="98" t="s">
        <v>306</v>
      </c>
      <c r="E2974" s="98" t="s">
        <v>282</v>
      </c>
      <c r="F2974" s="98" t="s">
        <v>280</v>
      </c>
      <c r="G2974" s="98" t="s">
        <v>278</v>
      </c>
      <c r="H2974" s="98" t="s">
        <v>276</v>
      </c>
      <c r="I2974" s="99">
        <f t="shared" si="116"/>
        <v>2.7869657644230601E-9</v>
      </c>
      <c r="J2974" s="99">
        <f t="shared" si="116"/>
        <v>8.4133447115384638E-7</v>
      </c>
      <c r="K2974" s="99">
        <f t="shared" si="116"/>
        <v>6.507262596153815E-6</v>
      </c>
      <c r="L2974" s="99">
        <f t="shared" si="116"/>
        <v>1.5253160576923089E-5</v>
      </c>
      <c r="M2974" s="99">
        <f t="shared" si="116"/>
        <v>3.1158896153846079E-5</v>
      </c>
      <c r="N2974" s="99">
        <f t="shared" si="115"/>
        <v>9.4942018557692204E-6</v>
      </c>
      <c r="O2974" s="99">
        <f t="shared" si="115"/>
        <v>3.632766923076923E-6</v>
      </c>
      <c r="P2974" s="99">
        <f t="shared" si="115"/>
        <v>1.0987749807692282E-6</v>
      </c>
      <c r="Q2974" s="99">
        <f t="shared" si="115"/>
        <v>4.2419548557692317E-7</v>
      </c>
      <c r="R2974" s="99">
        <f t="shared" si="115"/>
        <v>1.5201380192307667E-7</v>
      </c>
      <c r="S2974" s="101"/>
      <c r="T2974" s="99">
        <v>6.8857430214373299E-13</v>
      </c>
      <c r="U2974" s="99">
        <v>2.07868106504765E-10</v>
      </c>
      <c r="V2974" s="99">
        <v>1.60774626592523E-9</v>
      </c>
      <c r="W2974" s="99">
        <v>3.768591108587E-9</v>
      </c>
      <c r="X2974" s="99">
        <v>7.6984136111715506E-9</v>
      </c>
      <c r="Y2974" s="99">
        <v>2.3457279241467E-9</v>
      </c>
      <c r="Z2974" s="99">
        <v>8.9754599099869402E-10</v>
      </c>
      <c r="AA2974" s="99">
        <v>2.7147381042651201E-10</v>
      </c>
      <c r="AB2974" s="99">
        <v>1.04805776297047E-10</v>
      </c>
      <c r="AC2974" s="99">
        <v>3.7557977536572598E-11</v>
      </c>
    </row>
    <row r="2975" spans="1:29" s="98" customFormat="1" x14ac:dyDescent="0.25">
      <c r="A2975" s="98" t="s">
        <v>161</v>
      </c>
      <c r="B2975" s="98" t="s">
        <v>238</v>
      </c>
      <c r="C2975" s="98" t="s">
        <v>307</v>
      </c>
      <c r="D2975" s="98">
        <v>2016</v>
      </c>
      <c r="E2975" s="98">
        <v>2016</v>
      </c>
      <c r="F2975" s="98" t="s">
        <v>272</v>
      </c>
      <c r="G2975" s="98" t="s">
        <v>273</v>
      </c>
      <c r="H2975" s="98" t="s">
        <v>274</v>
      </c>
      <c r="I2975" s="99">
        <f t="shared" si="116"/>
        <v>0</v>
      </c>
      <c r="J2975" s="99">
        <f t="shared" si="116"/>
        <v>0</v>
      </c>
      <c r="K2975" s="99">
        <f t="shared" si="116"/>
        <v>0</v>
      </c>
      <c r="L2975" s="99">
        <f t="shared" si="116"/>
        <v>0</v>
      </c>
      <c r="M2975" s="99">
        <f t="shared" si="116"/>
        <v>0</v>
      </c>
      <c r="N2975" s="99">
        <f t="shared" si="115"/>
        <v>0</v>
      </c>
      <c r="O2975" s="99">
        <f t="shared" si="115"/>
        <v>0</v>
      </c>
      <c r="P2975" s="99">
        <f t="shared" si="115"/>
        <v>0</v>
      </c>
      <c r="Q2975" s="99">
        <f t="shared" si="115"/>
        <v>0</v>
      </c>
      <c r="R2975" s="99">
        <f t="shared" si="115"/>
        <v>0</v>
      </c>
      <c r="S2975" s="101"/>
      <c r="T2975" s="99">
        <v>0</v>
      </c>
      <c r="U2975" s="99">
        <v>0</v>
      </c>
      <c r="V2975" s="99">
        <v>0</v>
      </c>
      <c r="W2975" s="99">
        <v>0</v>
      </c>
      <c r="X2975" s="99">
        <v>0</v>
      </c>
      <c r="Y2975" s="99">
        <v>0</v>
      </c>
      <c r="Z2975" s="99">
        <v>0</v>
      </c>
      <c r="AA2975" s="99">
        <v>0</v>
      </c>
      <c r="AB2975" s="99">
        <v>0</v>
      </c>
      <c r="AC2975" s="99">
        <v>0</v>
      </c>
    </row>
    <row r="2976" spans="1:29" s="98" customFormat="1" x14ac:dyDescent="0.25">
      <c r="A2976" s="98" t="s">
        <v>161</v>
      </c>
      <c r="B2976" s="98" t="s">
        <v>238</v>
      </c>
      <c r="C2976" s="98" t="s">
        <v>307</v>
      </c>
      <c r="D2976" s="98">
        <v>2016</v>
      </c>
      <c r="E2976" s="98">
        <v>2016</v>
      </c>
      <c r="F2976" s="98" t="s">
        <v>272</v>
      </c>
      <c r="G2976" s="98" t="s">
        <v>273</v>
      </c>
      <c r="H2976" s="98" t="s">
        <v>275</v>
      </c>
      <c r="I2976" s="99">
        <f t="shared" si="116"/>
        <v>2.6955975460122699E-4</v>
      </c>
      <c r="J2976" s="99">
        <f t="shared" si="116"/>
        <v>0</v>
      </c>
      <c r="K2976" s="99">
        <f t="shared" si="116"/>
        <v>0</v>
      </c>
      <c r="L2976" s="99">
        <f t="shared" si="116"/>
        <v>0</v>
      </c>
      <c r="M2976" s="99">
        <f t="shared" si="116"/>
        <v>0</v>
      </c>
      <c r="N2976" s="99">
        <f t="shared" si="115"/>
        <v>0</v>
      </c>
      <c r="O2976" s="99">
        <f t="shared" si="115"/>
        <v>0</v>
      </c>
      <c r="P2976" s="99">
        <f t="shared" si="115"/>
        <v>0</v>
      </c>
      <c r="Q2976" s="99">
        <f t="shared" si="115"/>
        <v>0</v>
      </c>
      <c r="R2976" s="99">
        <f t="shared" si="115"/>
        <v>0</v>
      </c>
      <c r="S2976" s="101"/>
      <c r="T2976" s="99">
        <v>6.6600000000000001E-8</v>
      </c>
      <c r="U2976" s="99">
        <v>0</v>
      </c>
      <c r="V2976" s="99">
        <v>0</v>
      </c>
      <c r="W2976" s="99">
        <v>0</v>
      </c>
      <c r="X2976" s="99">
        <v>0</v>
      </c>
      <c r="Y2976" s="99">
        <v>0</v>
      </c>
      <c r="Z2976" s="99">
        <v>0</v>
      </c>
      <c r="AA2976" s="99">
        <v>0</v>
      </c>
      <c r="AB2976" s="99">
        <v>0</v>
      </c>
      <c r="AC2976" s="99">
        <v>0</v>
      </c>
    </row>
    <row r="2977" spans="1:29" s="98" customFormat="1" x14ac:dyDescent="0.25">
      <c r="A2977" s="98" t="s">
        <v>161</v>
      </c>
      <c r="B2977" s="98" t="s">
        <v>238</v>
      </c>
      <c r="C2977" s="98" t="s">
        <v>307</v>
      </c>
      <c r="D2977" s="98">
        <v>2016</v>
      </c>
      <c r="E2977" s="98">
        <v>2016</v>
      </c>
      <c r="F2977" s="98" t="s">
        <v>272</v>
      </c>
      <c r="G2977" s="98" t="s">
        <v>273</v>
      </c>
      <c r="H2977" s="98" t="s">
        <v>276</v>
      </c>
      <c r="I2977" s="99">
        <f t="shared" si="116"/>
        <v>0.14570797546012271</v>
      </c>
      <c r="J2977" s="99">
        <f t="shared" si="116"/>
        <v>7.0830265848670748E-2</v>
      </c>
      <c r="K2977" s="99">
        <f t="shared" si="116"/>
        <v>4.3307648261758681E-2</v>
      </c>
      <c r="L2977" s="99">
        <f t="shared" si="116"/>
        <v>2.9465390593047036E-2</v>
      </c>
      <c r="M2977" s="99">
        <f t="shared" si="116"/>
        <v>1.4368425357873211E-2</v>
      </c>
      <c r="N2977" s="99">
        <f t="shared" si="115"/>
        <v>9.0257995910020456E-4</v>
      </c>
      <c r="O2977" s="99">
        <f t="shared" si="115"/>
        <v>3.715553374233129E-4</v>
      </c>
      <c r="P2977" s="99">
        <f t="shared" si="115"/>
        <v>8.3782085889570553E-5</v>
      </c>
      <c r="Q2977" s="99">
        <f t="shared" si="115"/>
        <v>2.6875026584867079E-5</v>
      </c>
      <c r="R2977" s="99">
        <f t="shared" si="115"/>
        <v>8.4591574642126791E-6</v>
      </c>
      <c r="S2977" s="101"/>
      <c r="T2977" s="99">
        <v>3.6000000000000001E-5</v>
      </c>
      <c r="U2977" s="99">
        <v>1.7499999999999998E-5</v>
      </c>
      <c r="V2977" s="99">
        <v>1.0699999999999999E-5</v>
      </c>
      <c r="W2977" s="99">
        <v>7.2799999999999998E-6</v>
      </c>
      <c r="X2977" s="99">
        <v>3.5499999999999999E-6</v>
      </c>
      <c r="Y2977" s="99">
        <v>2.23E-7</v>
      </c>
      <c r="Z2977" s="99">
        <v>9.1800000000000001E-8</v>
      </c>
      <c r="AA2977" s="99">
        <v>2.07E-8</v>
      </c>
      <c r="AB2977" s="99">
        <v>6.6400000000000002E-9</v>
      </c>
      <c r="AC2977" s="99">
        <v>2.09E-9</v>
      </c>
    </row>
    <row r="2978" spans="1:29" s="98" customFormat="1" x14ac:dyDescent="0.25">
      <c r="A2978" s="98" t="s">
        <v>161</v>
      </c>
      <c r="B2978" s="98" t="s">
        <v>238</v>
      </c>
      <c r="C2978" s="98" t="s">
        <v>307</v>
      </c>
      <c r="D2978" s="98">
        <v>2016</v>
      </c>
      <c r="E2978" s="98">
        <v>2016</v>
      </c>
      <c r="F2978" s="98" t="s">
        <v>272</v>
      </c>
      <c r="G2978" s="98" t="s">
        <v>277</v>
      </c>
      <c r="H2978" s="98" t="s">
        <v>274</v>
      </c>
      <c r="I2978" s="99">
        <f t="shared" si="116"/>
        <v>2.0358642126789367E-2</v>
      </c>
      <c r="J2978" s="99">
        <f t="shared" si="116"/>
        <v>8.5805807770961157E-3</v>
      </c>
      <c r="K2978" s="99">
        <f t="shared" si="116"/>
        <v>4.2902903885480579E-3</v>
      </c>
      <c r="L2978" s="99">
        <f t="shared" si="116"/>
        <v>3.4646118609406957E-3</v>
      </c>
      <c r="M2978" s="99">
        <f t="shared" si="116"/>
        <v>1.6796891615541922E-3</v>
      </c>
      <c r="N2978" s="99">
        <f t="shared" si="115"/>
        <v>5.1402535787321065E-5</v>
      </c>
      <c r="O2978" s="99">
        <f t="shared" si="115"/>
        <v>3.9948269938650301E-5</v>
      </c>
      <c r="P2978" s="99">
        <f t="shared" si="115"/>
        <v>8.2972597137014322E-6</v>
      </c>
      <c r="Q2978" s="99">
        <f t="shared" si="115"/>
        <v>2.5620319018404907E-6</v>
      </c>
      <c r="R2978" s="99">
        <f t="shared" si="115"/>
        <v>7.9329897750511252E-7</v>
      </c>
      <c r="S2978" s="101"/>
      <c r="T2978" s="99">
        <v>5.0300000000000001E-6</v>
      </c>
      <c r="U2978" s="99">
        <v>2.12E-6</v>
      </c>
      <c r="V2978" s="99">
        <v>1.06E-6</v>
      </c>
      <c r="W2978" s="99">
        <v>8.5600000000000004E-7</v>
      </c>
      <c r="X2978" s="99">
        <v>4.15E-7</v>
      </c>
      <c r="Y2978" s="99">
        <v>1.27E-8</v>
      </c>
      <c r="Z2978" s="99">
        <v>9.87E-9</v>
      </c>
      <c r="AA2978" s="99">
        <v>2.0500000000000002E-9</v>
      </c>
      <c r="AB2978" s="99">
        <v>6.3299999999999999E-10</v>
      </c>
      <c r="AC2978" s="99">
        <v>1.96E-10</v>
      </c>
    </row>
    <row r="2979" spans="1:29" s="98" customFormat="1" x14ac:dyDescent="0.25">
      <c r="A2979" s="98" t="s">
        <v>161</v>
      </c>
      <c r="B2979" s="98" t="s">
        <v>238</v>
      </c>
      <c r="C2979" s="98" t="s">
        <v>307</v>
      </c>
      <c r="D2979" s="98">
        <v>2016</v>
      </c>
      <c r="E2979" s="98">
        <v>2016</v>
      </c>
      <c r="F2979" s="98" t="s">
        <v>272</v>
      </c>
      <c r="G2979" s="98" t="s">
        <v>277</v>
      </c>
      <c r="H2979" s="98" t="s">
        <v>275</v>
      </c>
      <c r="I2979" s="99">
        <f t="shared" si="116"/>
        <v>3.2541447852760738E-2</v>
      </c>
      <c r="J2979" s="99">
        <f t="shared" si="116"/>
        <v>1.3113717791411043E-2</v>
      </c>
      <c r="K2979" s="99">
        <f t="shared" si="116"/>
        <v>7.447296523517383E-3</v>
      </c>
      <c r="L2979" s="99">
        <f t="shared" si="116"/>
        <v>5.2616768916155425E-3</v>
      </c>
      <c r="M2979" s="99">
        <f t="shared" si="116"/>
        <v>2.4244188139059307E-3</v>
      </c>
      <c r="N2979" s="99">
        <f t="shared" si="115"/>
        <v>9.8757627811860946E-5</v>
      </c>
      <c r="O2979" s="99">
        <f t="shared" si="115"/>
        <v>5.0593047034764831E-5</v>
      </c>
      <c r="P2979" s="99">
        <f t="shared" si="115"/>
        <v>1.0928098159509203E-5</v>
      </c>
      <c r="Q2979" s="99">
        <f t="shared" si="115"/>
        <v>3.4484220858895708E-6</v>
      </c>
      <c r="R2979" s="99">
        <f t="shared" si="115"/>
        <v>1.1170944785276072E-6</v>
      </c>
      <c r="S2979" s="101"/>
      <c r="T2979" s="99">
        <v>8.0399999999999993E-6</v>
      </c>
      <c r="U2979" s="99">
        <v>3.2399999999999999E-6</v>
      </c>
      <c r="V2979" s="99">
        <v>1.84E-6</v>
      </c>
      <c r="W2979" s="99">
        <v>1.3E-6</v>
      </c>
      <c r="X2979" s="99">
        <v>5.99E-7</v>
      </c>
      <c r="Y2979" s="99">
        <v>2.44E-8</v>
      </c>
      <c r="Z2979" s="99">
        <v>1.2499999999999999E-8</v>
      </c>
      <c r="AA2979" s="99">
        <v>2.7000000000000002E-9</v>
      </c>
      <c r="AB2979" s="99">
        <v>8.5199999999999995E-10</v>
      </c>
      <c r="AC2979" s="99">
        <v>2.7599999999999998E-10</v>
      </c>
    </row>
    <row r="2980" spans="1:29" s="98" customFormat="1" x14ac:dyDescent="0.25">
      <c r="A2980" s="98" t="s">
        <v>161</v>
      </c>
      <c r="B2980" s="98" t="s">
        <v>238</v>
      </c>
      <c r="C2980" s="98" t="s">
        <v>307</v>
      </c>
      <c r="D2980" s="98">
        <v>2016</v>
      </c>
      <c r="E2980" s="98">
        <v>2016</v>
      </c>
      <c r="F2980" s="98" t="s">
        <v>272</v>
      </c>
      <c r="G2980" s="98" t="s">
        <v>277</v>
      </c>
      <c r="H2980" s="98" t="s">
        <v>276</v>
      </c>
      <c r="I2980" s="99">
        <f t="shared" si="116"/>
        <v>4.1283926380368104E-2</v>
      </c>
      <c r="J2980" s="99">
        <f t="shared" si="116"/>
        <v>1.999437218813906E-2</v>
      </c>
      <c r="K2980" s="99">
        <f t="shared" si="116"/>
        <v>1.4570797546012268E-2</v>
      </c>
      <c r="L2980" s="99">
        <f t="shared" si="116"/>
        <v>8.1758364008179974E-3</v>
      </c>
      <c r="M2980" s="99">
        <f t="shared" si="116"/>
        <v>3.853166462167689E-3</v>
      </c>
      <c r="N2980" s="99">
        <f t="shared" si="115"/>
        <v>5.4640490797546013E-4</v>
      </c>
      <c r="O2980" s="99">
        <f t="shared" si="115"/>
        <v>8.1758364008179948E-5</v>
      </c>
      <c r="P2980" s="99">
        <f t="shared" si="115"/>
        <v>1.7484957055214725E-5</v>
      </c>
      <c r="Q2980" s="99">
        <f t="shared" si="115"/>
        <v>5.5854723926380368E-6</v>
      </c>
      <c r="R2980" s="99">
        <f t="shared" si="115"/>
        <v>1.8011124744376278E-6</v>
      </c>
      <c r="S2980" s="101"/>
      <c r="T2980" s="99">
        <v>1.0200000000000001E-5</v>
      </c>
      <c r="U2980" s="99">
        <v>4.9400000000000001E-6</v>
      </c>
      <c r="V2980" s="99">
        <v>3.5999999999999998E-6</v>
      </c>
      <c r="W2980" s="99">
        <v>2.0200000000000001E-6</v>
      </c>
      <c r="X2980" s="99">
        <v>9.5199999999999995E-7</v>
      </c>
      <c r="Y2980" s="99">
        <v>1.35E-7</v>
      </c>
      <c r="Z2980" s="99">
        <v>2.0199999999999999E-8</v>
      </c>
      <c r="AA2980" s="99">
        <v>4.32E-9</v>
      </c>
      <c r="AB2980" s="99">
        <v>1.38E-9</v>
      </c>
      <c r="AC2980" s="99">
        <v>4.4500000000000001E-10</v>
      </c>
    </row>
    <row r="2981" spans="1:29" s="98" customFormat="1" x14ac:dyDescent="0.25">
      <c r="A2981" s="98" t="s">
        <v>161</v>
      </c>
      <c r="B2981" s="98" t="s">
        <v>238</v>
      </c>
      <c r="C2981" s="98" t="s">
        <v>307</v>
      </c>
      <c r="D2981" s="98">
        <v>2016</v>
      </c>
      <c r="E2981" s="98">
        <v>2016</v>
      </c>
      <c r="F2981" s="98" t="s">
        <v>272</v>
      </c>
      <c r="G2981" s="98" t="s">
        <v>278</v>
      </c>
      <c r="H2981" s="98" t="s">
        <v>274</v>
      </c>
      <c r="I2981" s="99">
        <f t="shared" si="116"/>
        <v>8.6132716690262585E-3</v>
      </c>
      <c r="J2981" s="99">
        <f t="shared" si="116"/>
        <v>3.6302457133868182E-3</v>
      </c>
      <c r="K2981" s="99">
        <f t="shared" si="116"/>
        <v>1.8151228566934069E-3</v>
      </c>
      <c r="L2981" s="99">
        <f t="shared" si="116"/>
        <v>1.4657973257826012E-3</v>
      </c>
      <c r="M2981" s="99">
        <f t="shared" si="116"/>
        <v>7.1063772219600414E-4</v>
      </c>
      <c r="N2981" s="99">
        <f t="shared" si="115"/>
        <v>2.1747226679251209E-5</v>
      </c>
      <c r="O2981" s="99">
        <f t="shared" si="115"/>
        <v>1.6901191127890512E-5</v>
      </c>
      <c r="P2981" s="99">
        <f t="shared" si="115"/>
        <v>3.5103791096429122E-6</v>
      </c>
      <c r="Q2981" s="99">
        <f t="shared" si="115"/>
        <v>1.0839365738555911E-6</v>
      </c>
      <c r="R2981" s="99">
        <f t="shared" si="115"/>
        <v>3.3562649048293215E-7</v>
      </c>
      <c r="S2981" s="101"/>
      <c r="T2981" s="99">
        <v>2.1280769230769202E-6</v>
      </c>
      <c r="U2981" s="99">
        <v>8.9692307692307703E-7</v>
      </c>
      <c r="V2981" s="99">
        <v>4.4846153846153798E-7</v>
      </c>
      <c r="W2981" s="99">
        <v>3.6215384615384598E-7</v>
      </c>
      <c r="X2981" s="99">
        <v>1.75576923076923E-7</v>
      </c>
      <c r="Y2981" s="99">
        <v>5.3730769230769197E-9</v>
      </c>
      <c r="Z2981" s="99">
        <v>4.17576923076923E-9</v>
      </c>
      <c r="AA2981" s="99">
        <v>8.6730769230769197E-10</v>
      </c>
      <c r="AB2981" s="99">
        <v>2.6780769230769202E-10</v>
      </c>
      <c r="AC2981" s="99">
        <v>8.2923076923076903E-11</v>
      </c>
    </row>
    <row r="2982" spans="1:29" s="98" customFormat="1" x14ac:dyDescent="0.25">
      <c r="A2982" s="98" t="s">
        <v>161</v>
      </c>
      <c r="B2982" s="98" t="s">
        <v>238</v>
      </c>
      <c r="C2982" s="98" t="s">
        <v>307</v>
      </c>
      <c r="D2982" s="98">
        <v>2016</v>
      </c>
      <c r="E2982" s="98">
        <v>2016</v>
      </c>
      <c r="F2982" s="98" t="s">
        <v>272</v>
      </c>
      <c r="G2982" s="98" t="s">
        <v>278</v>
      </c>
      <c r="H2982" s="98" t="s">
        <v>275</v>
      </c>
      <c r="I2982" s="99">
        <f t="shared" si="116"/>
        <v>1.3767535630014151E-2</v>
      </c>
      <c r="J2982" s="99">
        <f t="shared" si="116"/>
        <v>5.5481113732892846E-3</v>
      </c>
      <c r="K2982" s="99">
        <f t="shared" si="116"/>
        <v>3.1507792984111983E-3</v>
      </c>
      <c r="L2982" s="99">
        <f t="shared" si="116"/>
        <v>2.2260940695296525E-3</v>
      </c>
      <c r="M2982" s="99">
        <f t="shared" si="116"/>
        <v>1.025715652037125E-3</v>
      </c>
      <c r="N2982" s="99">
        <f t="shared" si="115"/>
        <v>4.1782073305018001E-5</v>
      </c>
      <c r="O2982" s="99">
        <f t="shared" si="115"/>
        <v>2.1404750668554356E-5</v>
      </c>
      <c r="P2982" s="99">
        <f t="shared" si="115"/>
        <v>4.6234261444077299E-6</v>
      </c>
      <c r="Q2982" s="99">
        <f t="shared" si="115"/>
        <v>1.4589478055686626E-6</v>
      </c>
      <c r="R2982" s="99">
        <f t="shared" si="115"/>
        <v>4.72616894761681E-7</v>
      </c>
      <c r="S2982" s="101"/>
      <c r="T2982" s="99">
        <v>3.4015384615384601E-6</v>
      </c>
      <c r="U2982" s="99">
        <v>1.3707692307692301E-6</v>
      </c>
      <c r="V2982" s="99">
        <v>7.7846153846153795E-7</v>
      </c>
      <c r="W2982" s="99">
        <v>5.5000000000000003E-7</v>
      </c>
      <c r="X2982" s="99">
        <v>2.5342307692307701E-7</v>
      </c>
      <c r="Y2982" s="99">
        <v>1.03230769230769E-8</v>
      </c>
      <c r="Z2982" s="99">
        <v>5.28846153846154E-9</v>
      </c>
      <c r="AA2982" s="99">
        <v>1.14230769230769E-9</v>
      </c>
      <c r="AB2982" s="99">
        <v>3.60461538461538E-10</v>
      </c>
      <c r="AC2982" s="99">
        <v>1.1676923076923101E-10</v>
      </c>
    </row>
    <row r="2983" spans="1:29" s="98" customFormat="1" x14ac:dyDescent="0.25">
      <c r="A2983" s="98" t="s">
        <v>161</v>
      </c>
      <c r="B2983" s="98" t="s">
        <v>238</v>
      </c>
      <c r="C2983" s="98" t="s">
        <v>307</v>
      </c>
      <c r="D2983" s="98">
        <v>2016</v>
      </c>
      <c r="E2983" s="98">
        <v>2016</v>
      </c>
      <c r="F2983" s="98" t="s">
        <v>272</v>
      </c>
      <c r="G2983" s="98" t="s">
        <v>278</v>
      </c>
      <c r="H2983" s="98" t="s">
        <v>276</v>
      </c>
      <c r="I2983" s="99">
        <f t="shared" si="116"/>
        <v>1.7466276545540369E-2</v>
      </c>
      <c r="J2983" s="99">
        <f t="shared" si="116"/>
        <v>8.4591574642126788E-3</v>
      </c>
      <c r="K2983" s="99">
        <f t="shared" si="116"/>
        <v>6.1645681925436404E-3</v>
      </c>
      <c r="L2983" s="99">
        <f t="shared" si="116"/>
        <v>3.4590077080383849E-3</v>
      </c>
      <c r="M2983" s="99">
        <f t="shared" si="116"/>
        <v>1.6301858109171003E-3</v>
      </c>
      <c r="N2983" s="99">
        <f t="shared" si="115"/>
        <v>2.3117130722038689E-4</v>
      </c>
      <c r="O2983" s="99">
        <f t="shared" si="115"/>
        <v>3.4590077080383843E-5</v>
      </c>
      <c r="P2983" s="99">
        <f t="shared" si="115"/>
        <v>7.397481831052393E-6</v>
      </c>
      <c r="Q2983" s="99">
        <f t="shared" si="115"/>
        <v>2.3630844738084008E-6</v>
      </c>
      <c r="R2983" s="99">
        <f t="shared" si="115"/>
        <v>7.6200912380053574E-7</v>
      </c>
      <c r="S2983" s="101"/>
      <c r="T2983" s="99">
        <v>4.3153846153846199E-6</v>
      </c>
      <c r="U2983" s="99">
        <v>2.0899999999999999E-6</v>
      </c>
      <c r="V2983" s="99">
        <v>1.52307692307692E-6</v>
      </c>
      <c r="W2983" s="99">
        <v>8.5461538461538505E-7</v>
      </c>
      <c r="X2983" s="99">
        <v>4.0276923076923102E-7</v>
      </c>
      <c r="Y2983" s="99">
        <v>5.7115384615384599E-8</v>
      </c>
      <c r="Z2983" s="99">
        <v>8.5461538461538495E-9</v>
      </c>
      <c r="AA2983" s="99">
        <v>1.8276923076923101E-9</v>
      </c>
      <c r="AB2983" s="99">
        <v>5.8384615384615402E-10</v>
      </c>
      <c r="AC2983" s="99">
        <v>1.88269230769231E-10</v>
      </c>
    </row>
    <row r="2984" spans="1:29" s="98" customFormat="1" x14ac:dyDescent="0.25">
      <c r="A2984" s="98" t="s">
        <v>161</v>
      </c>
      <c r="B2984" s="98" t="s">
        <v>238</v>
      </c>
      <c r="C2984" s="98" t="s">
        <v>307</v>
      </c>
      <c r="D2984" s="98">
        <v>2016</v>
      </c>
      <c r="E2984" s="98">
        <v>2016</v>
      </c>
      <c r="F2984" s="98" t="s">
        <v>279</v>
      </c>
      <c r="G2984" s="98" t="s">
        <v>273</v>
      </c>
      <c r="H2984" s="98" t="s">
        <v>274</v>
      </c>
      <c r="I2984" s="99">
        <f t="shared" si="116"/>
        <v>0</v>
      </c>
      <c r="J2984" s="99">
        <f t="shared" si="116"/>
        <v>0</v>
      </c>
      <c r="K2984" s="99">
        <f t="shared" si="116"/>
        <v>0</v>
      </c>
      <c r="L2984" s="99">
        <f t="shared" si="116"/>
        <v>0</v>
      </c>
      <c r="M2984" s="99">
        <f t="shared" si="116"/>
        <v>0</v>
      </c>
      <c r="N2984" s="99">
        <f t="shared" si="115"/>
        <v>0</v>
      </c>
      <c r="O2984" s="99">
        <f t="shared" si="115"/>
        <v>0</v>
      </c>
      <c r="P2984" s="99">
        <f t="shared" si="115"/>
        <v>0</v>
      </c>
      <c r="Q2984" s="99">
        <f t="shared" si="115"/>
        <v>0</v>
      </c>
      <c r="R2984" s="99">
        <f t="shared" si="115"/>
        <v>0</v>
      </c>
      <c r="S2984" s="101"/>
      <c r="T2984" s="99">
        <v>0</v>
      </c>
      <c r="U2984" s="99">
        <v>0</v>
      </c>
      <c r="V2984" s="99">
        <v>0</v>
      </c>
      <c r="W2984" s="99">
        <v>0</v>
      </c>
      <c r="X2984" s="99">
        <v>0</v>
      </c>
      <c r="Y2984" s="99">
        <v>0</v>
      </c>
      <c r="Z2984" s="99">
        <v>0</v>
      </c>
      <c r="AA2984" s="99">
        <v>0</v>
      </c>
      <c r="AB2984" s="99">
        <v>0</v>
      </c>
      <c r="AC2984" s="99">
        <v>0</v>
      </c>
    </row>
    <row r="2985" spans="1:29" s="98" customFormat="1" x14ac:dyDescent="0.25">
      <c r="A2985" s="98" t="s">
        <v>161</v>
      </c>
      <c r="B2985" s="98" t="s">
        <v>238</v>
      </c>
      <c r="C2985" s="98" t="s">
        <v>307</v>
      </c>
      <c r="D2985" s="98">
        <v>2016</v>
      </c>
      <c r="E2985" s="98">
        <v>2016</v>
      </c>
      <c r="F2985" s="98" t="s">
        <v>279</v>
      </c>
      <c r="G2985" s="98" t="s">
        <v>273</v>
      </c>
      <c r="H2985" s="98" t="s">
        <v>275</v>
      </c>
      <c r="I2985" s="99">
        <f t="shared" si="116"/>
        <v>2.6955975460122699E-4</v>
      </c>
      <c r="J2985" s="99">
        <f t="shared" si="116"/>
        <v>0</v>
      </c>
      <c r="K2985" s="99">
        <f t="shared" si="116"/>
        <v>0</v>
      </c>
      <c r="L2985" s="99">
        <f t="shared" si="116"/>
        <v>0</v>
      </c>
      <c r="M2985" s="99">
        <f t="shared" si="116"/>
        <v>0</v>
      </c>
      <c r="N2985" s="99">
        <f t="shared" si="115"/>
        <v>0</v>
      </c>
      <c r="O2985" s="99">
        <f t="shared" si="115"/>
        <v>0</v>
      </c>
      <c r="P2985" s="99">
        <f t="shared" si="115"/>
        <v>0</v>
      </c>
      <c r="Q2985" s="99">
        <f t="shared" si="115"/>
        <v>0</v>
      </c>
      <c r="R2985" s="99">
        <f t="shared" si="115"/>
        <v>0</v>
      </c>
      <c r="S2985" s="101"/>
      <c r="T2985" s="99">
        <v>6.6600000000000001E-8</v>
      </c>
      <c r="U2985" s="99">
        <v>0</v>
      </c>
      <c r="V2985" s="99">
        <v>0</v>
      </c>
      <c r="W2985" s="99">
        <v>0</v>
      </c>
      <c r="X2985" s="99">
        <v>0</v>
      </c>
      <c r="Y2985" s="99">
        <v>0</v>
      </c>
      <c r="Z2985" s="99">
        <v>0</v>
      </c>
      <c r="AA2985" s="99">
        <v>0</v>
      </c>
      <c r="AB2985" s="99">
        <v>0</v>
      </c>
      <c r="AC2985" s="99">
        <v>0</v>
      </c>
    </row>
    <row r="2986" spans="1:29" s="98" customFormat="1" x14ac:dyDescent="0.25">
      <c r="A2986" s="98" t="s">
        <v>161</v>
      </c>
      <c r="B2986" s="98" t="s">
        <v>238</v>
      </c>
      <c r="C2986" s="98" t="s">
        <v>307</v>
      </c>
      <c r="D2986" s="98">
        <v>2016</v>
      </c>
      <c r="E2986" s="98">
        <v>2016</v>
      </c>
      <c r="F2986" s="98" t="s">
        <v>279</v>
      </c>
      <c r="G2986" s="98" t="s">
        <v>273</v>
      </c>
      <c r="H2986" s="98" t="s">
        <v>276</v>
      </c>
      <c r="I2986" s="99">
        <f t="shared" si="116"/>
        <v>0.14570797546012271</v>
      </c>
      <c r="J2986" s="99">
        <f t="shared" si="116"/>
        <v>7.0830265848670748E-2</v>
      </c>
      <c r="K2986" s="99">
        <f t="shared" si="116"/>
        <v>4.3307648261758681E-2</v>
      </c>
      <c r="L2986" s="99">
        <f t="shared" si="116"/>
        <v>2.9465390593047036E-2</v>
      </c>
      <c r="M2986" s="99">
        <f t="shared" si="116"/>
        <v>1.4368425357873211E-2</v>
      </c>
      <c r="N2986" s="99">
        <f t="shared" si="115"/>
        <v>9.0257995910020456E-4</v>
      </c>
      <c r="O2986" s="99">
        <f t="shared" si="115"/>
        <v>3.715553374233129E-4</v>
      </c>
      <c r="P2986" s="99">
        <f t="shared" si="115"/>
        <v>8.3782085889570553E-5</v>
      </c>
      <c r="Q2986" s="99">
        <f t="shared" si="115"/>
        <v>2.6875026584867079E-5</v>
      </c>
      <c r="R2986" s="99">
        <f t="shared" si="115"/>
        <v>8.4591574642126791E-6</v>
      </c>
      <c r="S2986" s="101"/>
      <c r="T2986" s="99">
        <v>3.6000000000000001E-5</v>
      </c>
      <c r="U2986" s="99">
        <v>1.7499999999999998E-5</v>
      </c>
      <c r="V2986" s="99">
        <v>1.0699999999999999E-5</v>
      </c>
      <c r="W2986" s="99">
        <v>7.2799999999999998E-6</v>
      </c>
      <c r="X2986" s="99">
        <v>3.5499999999999999E-6</v>
      </c>
      <c r="Y2986" s="99">
        <v>2.23E-7</v>
      </c>
      <c r="Z2986" s="99">
        <v>9.1800000000000001E-8</v>
      </c>
      <c r="AA2986" s="99">
        <v>2.07E-8</v>
      </c>
      <c r="AB2986" s="99">
        <v>6.6400000000000002E-9</v>
      </c>
      <c r="AC2986" s="99">
        <v>2.09E-9</v>
      </c>
    </row>
    <row r="2987" spans="1:29" s="98" customFormat="1" x14ac:dyDescent="0.25">
      <c r="A2987" s="98" t="s">
        <v>161</v>
      </c>
      <c r="B2987" s="98" t="s">
        <v>238</v>
      </c>
      <c r="C2987" s="98" t="s">
        <v>307</v>
      </c>
      <c r="D2987" s="98">
        <v>2016</v>
      </c>
      <c r="E2987" s="98">
        <v>2016</v>
      </c>
      <c r="F2987" s="98" t="s">
        <v>279</v>
      </c>
      <c r="G2987" s="98" t="s">
        <v>277</v>
      </c>
      <c r="H2987" s="98" t="s">
        <v>274</v>
      </c>
      <c r="I2987" s="99">
        <f t="shared" si="116"/>
        <v>2.0358642126789367E-2</v>
      </c>
      <c r="J2987" s="99">
        <f t="shared" si="116"/>
        <v>8.5805807770961157E-3</v>
      </c>
      <c r="K2987" s="99">
        <f t="shared" si="116"/>
        <v>4.2902903885480579E-3</v>
      </c>
      <c r="L2987" s="99">
        <f t="shared" si="116"/>
        <v>3.4646118609406957E-3</v>
      </c>
      <c r="M2987" s="99">
        <f t="shared" si="116"/>
        <v>1.6796891615541922E-3</v>
      </c>
      <c r="N2987" s="99">
        <f t="shared" si="115"/>
        <v>5.1402535787321065E-5</v>
      </c>
      <c r="O2987" s="99">
        <f t="shared" si="115"/>
        <v>3.9948269938650301E-5</v>
      </c>
      <c r="P2987" s="99">
        <f t="shared" si="115"/>
        <v>8.2972597137014322E-6</v>
      </c>
      <c r="Q2987" s="99">
        <f t="shared" si="115"/>
        <v>2.5620319018404907E-6</v>
      </c>
      <c r="R2987" s="99">
        <f t="shared" si="115"/>
        <v>7.9329897750511252E-7</v>
      </c>
      <c r="S2987" s="101"/>
      <c r="T2987" s="99">
        <v>5.0300000000000001E-6</v>
      </c>
      <c r="U2987" s="99">
        <v>2.12E-6</v>
      </c>
      <c r="V2987" s="99">
        <v>1.06E-6</v>
      </c>
      <c r="W2987" s="99">
        <v>8.5600000000000004E-7</v>
      </c>
      <c r="X2987" s="99">
        <v>4.15E-7</v>
      </c>
      <c r="Y2987" s="99">
        <v>1.27E-8</v>
      </c>
      <c r="Z2987" s="99">
        <v>9.87E-9</v>
      </c>
      <c r="AA2987" s="99">
        <v>2.0500000000000002E-9</v>
      </c>
      <c r="AB2987" s="99">
        <v>6.3299999999999999E-10</v>
      </c>
      <c r="AC2987" s="99">
        <v>1.96E-10</v>
      </c>
    </row>
    <row r="2988" spans="1:29" s="98" customFormat="1" x14ac:dyDescent="0.25">
      <c r="A2988" s="98" t="s">
        <v>161</v>
      </c>
      <c r="B2988" s="98" t="s">
        <v>238</v>
      </c>
      <c r="C2988" s="98" t="s">
        <v>307</v>
      </c>
      <c r="D2988" s="98">
        <v>2016</v>
      </c>
      <c r="E2988" s="98">
        <v>2016</v>
      </c>
      <c r="F2988" s="98" t="s">
        <v>279</v>
      </c>
      <c r="G2988" s="98" t="s">
        <v>277</v>
      </c>
      <c r="H2988" s="98" t="s">
        <v>275</v>
      </c>
      <c r="I2988" s="99">
        <f t="shared" si="116"/>
        <v>3.2541447852760738E-2</v>
      </c>
      <c r="J2988" s="99">
        <f t="shared" si="116"/>
        <v>1.3113717791411043E-2</v>
      </c>
      <c r="K2988" s="99">
        <f t="shared" si="116"/>
        <v>7.447296523517383E-3</v>
      </c>
      <c r="L2988" s="99">
        <f t="shared" si="116"/>
        <v>5.2616768916155425E-3</v>
      </c>
      <c r="M2988" s="99">
        <f t="shared" si="116"/>
        <v>2.4244188139059307E-3</v>
      </c>
      <c r="N2988" s="99">
        <f t="shared" ref="N2988:R3038" si="117">1000*98.96*Y2988/24.45</f>
        <v>9.8757627811860946E-5</v>
      </c>
      <c r="O2988" s="99">
        <f t="shared" si="117"/>
        <v>5.0593047034764831E-5</v>
      </c>
      <c r="P2988" s="99">
        <f t="shared" si="117"/>
        <v>1.0928098159509203E-5</v>
      </c>
      <c r="Q2988" s="99">
        <f t="shared" si="117"/>
        <v>3.4484220858895708E-6</v>
      </c>
      <c r="R2988" s="99">
        <f t="shared" si="117"/>
        <v>1.1170944785276072E-6</v>
      </c>
      <c r="S2988" s="101"/>
      <c r="T2988" s="99">
        <v>8.0399999999999993E-6</v>
      </c>
      <c r="U2988" s="99">
        <v>3.2399999999999999E-6</v>
      </c>
      <c r="V2988" s="99">
        <v>1.84E-6</v>
      </c>
      <c r="W2988" s="99">
        <v>1.3E-6</v>
      </c>
      <c r="X2988" s="99">
        <v>5.99E-7</v>
      </c>
      <c r="Y2988" s="99">
        <v>2.44E-8</v>
      </c>
      <c r="Z2988" s="99">
        <v>1.2499999999999999E-8</v>
      </c>
      <c r="AA2988" s="99">
        <v>2.7000000000000002E-9</v>
      </c>
      <c r="AB2988" s="99">
        <v>8.5199999999999995E-10</v>
      </c>
      <c r="AC2988" s="99">
        <v>2.7599999999999998E-10</v>
      </c>
    </row>
    <row r="2989" spans="1:29" s="98" customFormat="1" x14ac:dyDescent="0.25">
      <c r="A2989" s="98" t="s">
        <v>161</v>
      </c>
      <c r="B2989" s="98" t="s">
        <v>238</v>
      </c>
      <c r="C2989" s="98" t="s">
        <v>307</v>
      </c>
      <c r="D2989" s="98">
        <v>2016</v>
      </c>
      <c r="E2989" s="98">
        <v>2016</v>
      </c>
      <c r="F2989" s="98" t="s">
        <v>279</v>
      </c>
      <c r="G2989" s="98" t="s">
        <v>277</v>
      </c>
      <c r="H2989" s="98" t="s">
        <v>276</v>
      </c>
      <c r="I2989" s="99">
        <f t="shared" ref="I2989:M3039" si="118">1000*98.96*T2989/24.45</f>
        <v>4.1283926380368104E-2</v>
      </c>
      <c r="J2989" s="99">
        <f t="shared" si="118"/>
        <v>1.999437218813906E-2</v>
      </c>
      <c r="K2989" s="99">
        <f t="shared" si="118"/>
        <v>1.4570797546012268E-2</v>
      </c>
      <c r="L2989" s="99">
        <f t="shared" si="118"/>
        <v>8.1758364008179974E-3</v>
      </c>
      <c r="M2989" s="99">
        <f t="shared" si="118"/>
        <v>3.853166462167689E-3</v>
      </c>
      <c r="N2989" s="99">
        <f t="shared" si="117"/>
        <v>5.4640490797546013E-4</v>
      </c>
      <c r="O2989" s="99">
        <f t="shared" si="117"/>
        <v>8.1758364008179948E-5</v>
      </c>
      <c r="P2989" s="99">
        <f t="shared" si="117"/>
        <v>1.7484957055214725E-5</v>
      </c>
      <c r="Q2989" s="99">
        <f t="shared" si="117"/>
        <v>5.5854723926380368E-6</v>
      </c>
      <c r="R2989" s="99">
        <f t="shared" si="117"/>
        <v>1.8011124744376278E-6</v>
      </c>
      <c r="S2989" s="101"/>
      <c r="T2989" s="99">
        <v>1.0200000000000001E-5</v>
      </c>
      <c r="U2989" s="99">
        <v>4.9400000000000001E-6</v>
      </c>
      <c r="V2989" s="99">
        <v>3.5999999999999998E-6</v>
      </c>
      <c r="W2989" s="99">
        <v>2.0200000000000001E-6</v>
      </c>
      <c r="X2989" s="99">
        <v>9.5199999999999995E-7</v>
      </c>
      <c r="Y2989" s="99">
        <v>1.35E-7</v>
      </c>
      <c r="Z2989" s="99">
        <v>2.0199999999999999E-8</v>
      </c>
      <c r="AA2989" s="99">
        <v>4.32E-9</v>
      </c>
      <c r="AB2989" s="99">
        <v>1.38E-9</v>
      </c>
      <c r="AC2989" s="99">
        <v>4.4500000000000001E-10</v>
      </c>
    </row>
    <row r="2990" spans="1:29" s="98" customFormat="1" x14ac:dyDescent="0.25">
      <c r="A2990" s="98" t="s">
        <v>161</v>
      </c>
      <c r="B2990" s="98" t="s">
        <v>238</v>
      </c>
      <c r="C2990" s="98" t="s">
        <v>307</v>
      </c>
      <c r="D2990" s="98">
        <v>2016</v>
      </c>
      <c r="E2990" s="98">
        <v>2016</v>
      </c>
      <c r="F2990" s="98" t="s">
        <v>279</v>
      </c>
      <c r="G2990" s="98" t="s">
        <v>278</v>
      </c>
      <c r="H2990" s="98" t="s">
        <v>274</v>
      </c>
      <c r="I2990" s="99">
        <f t="shared" si="118"/>
        <v>8.6132716690262585E-3</v>
      </c>
      <c r="J2990" s="99">
        <f t="shared" si="118"/>
        <v>3.6302457133868182E-3</v>
      </c>
      <c r="K2990" s="99">
        <f t="shared" si="118"/>
        <v>1.8151228566934069E-3</v>
      </c>
      <c r="L2990" s="99">
        <f t="shared" si="118"/>
        <v>1.4657973257826012E-3</v>
      </c>
      <c r="M2990" s="99">
        <f t="shared" si="118"/>
        <v>7.1063772219600414E-4</v>
      </c>
      <c r="N2990" s="99">
        <f t="shared" si="117"/>
        <v>2.1747226679251209E-5</v>
      </c>
      <c r="O2990" s="99">
        <f t="shared" si="117"/>
        <v>1.6901191127890512E-5</v>
      </c>
      <c r="P2990" s="99">
        <f t="shared" si="117"/>
        <v>3.5103791096429122E-6</v>
      </c>
      <c r="Q2990" s="99">
        <f t="shared" si="117"/>
        <v>1.0839365738555911E-6</v>
      </c>
      <c r="R2990" s="99">
        <f t="shared" si="117"/>
        <v>3.3562649048293215E-7</v>
      </c>
      <c r="S2990" s="101"/>
      <c r="T2990" s="99">
        <v>2.1280769230769202E-6</v>
      </c>
      <c r="U2990" s="99">
        <v>8.9692307692307703E-7</v>
      </c>
      <c r="V2990" s="99">
        <v>4.4846153846153798E-7</v>
      </c>
      <c r="W2990" s="99">
        <v>3.6215384615384598E-7</v>
      </c>
      <c r="X2990" s="99">
        <v>1.75576923076923E-7</v>
      </c>
      <c r="Y2990" s="99">
        <v>5.3730769230769197E-9</v>
      </c>
      <c r="Z2990" s="99">
        <v>4.17576923076923E-9</v>
      </c>
      <c r="AA2990" s="99">
        <v>8.6730769230769197E-10</v>
      </c>
      <c r="AB2990" s="99">
        <v>2.6780769230769202E-10</v>
      </c>
      <c r="AC2990" s="99">
        <v>8.2923076923076903E-11</v>
      </c>
    </row>
    <row r="2991" spans="1:29" s="98" customFormat="1" x14ac:dyDescent="0.25">
      <c r="A2991" s="98" t="s">
        <v>161</v>
      </c>
      <c r="B2991" s="98" t="s">
        <v>238</v>
      </c>
      <c r="C2991" s="98" t="s">
        <v>307</v>
      </c>
      <c r="D2991" s="98">
        <v>2016</v>
      </c>
      <c r="E2991" s="98">
        <v>2016</v>
      </c>
      <c r="F2991" s="98" t="s">
        <v>279</v>
      </c>
      <c r="G2991" s="98" t="s">
        <v>278</v>
      </c>
      <c r="H2991" s="98" t="s">
        <v>275</v>
      </c>
      <c r="I2991" s="99">
        <f t="shared" si="118"/>
        <v>1.3767535630014151E-2</v>
      </c>
      <c r="J2991" s="99">
        <f t="shared" si="118"/>
        <v>5.5481113732892846E-3</v>
      </c>
      <c r="K2991" s="99">
        <f t="shared" si="118"/>
        <v>3.1507792984111983E-3</v>
      </c>
      <c r="L2991" s="99">
        <f t="shared" si="118"/>
        <v>2.2260940695296525E-3</v>
      </c>
      <c r="M2991" s="99">
        <f t="shared" si="118"/>
        <v>1.025715652037125E-3</v>
      </c>
      <c r="N2991" s="99">
        <f t="shared" si="117"/>
        <v>4.1782073305018001E-5</v>
      </c>
      <c r="O2991" s="99">
        <f t="shared" si="117"/>
        <v>2.1404750668554356E-5</v>
      </c>
      <c r="P2991" s="99">
        <f t="shared" si="117"/>
        <v>4.6234261444077299E-6</v>
      </c>
      <c r="Q2991" s="99">
        <f t="shared" si="117"/>
        <v>1.4589478055686626E-6</v>
      </c>
      <c r="R2991" s="99">
        <f t="shared" si="117"/>
        <v>4.72616894761681E-7</v>
      </c>
      <c r="S2991" s="101"/>
      <c r="T2991" s="99">
        <v>3.4015384615384601E-6</v>
      </c>
      <c r="U2991" s="99">
        <v>1.3707692307692301E-6</v>
      </c>
      <c r="V2991" s="99">
        <v>7.7846153846153795E-7</v>
      </c>
      <c r="W2991" s="99">
        <v>5.5000000000000003E-7</v>
      </c>
      <c r="X2991" s="99">
        <v>2.5342307692307701E-7</v>
      </c>
      <c r="Y2991" s="99">
        <v>1.03230769230769E-8</v>
      </c>
      <c r="Z2991" s="99">
        <v>5.28846153846154E-9</v>
      </c>
      <c r="AA2991" s="99">
        <v>1.14230769230769E-9</v>
      </c>
      <c r="AB2991" s="99">
        <v>3.60461538461538E-10</v>
      </c>
      <c r="AC2991" s="99">
        <v>1.1676923076923101E-10</v>
      </c>
    </row>
    <row r="2992" spans="1:29" s="98" customFormat="1" x14ac:dyDescent="0.25">
      <c r="A2992" s="98" t="s">
        <v>161</v>
      </c>
      <c r="B2992" s="98" t="s">
        <v>238</v>
      </c>
      <c r="C2992" s="98" t="s">
        <v>307</v>
      </c>
      <c r="D2992" s="98">
        <v>2016</v>
      </c>
      <c r="E2992" s="98">
        <v>2016</v>
      </c>
      <c r="F2992" s="98" t="s">
        <v>279</v>
      </c>
      <c r="G2992" s="98" t="s">
        <v>278</v>
      </c>
      <c r="H2992" s="98" t="s">
        <v>276</v>
      </c>
      <c r="I2992" s="99">
        <f t="shared" si="118"/>
        <v>1.7466276545540369E-2</v>
      </c>
      <c r="J2992" s="99">
        <f t="shared" si="118"/>
        <v>8.4591574642126788E-3</v>
      </c>
      <c r="K2992" s="99">
        <f t="shared" si="118"/>
        <v>6.1645681925436404E-3</v>
      </c>
      <c r="L2992" s="99">
        <f t="shared" si="118"/>
        <v>3.4590077080383849E-3</v>
      </c>
      <c r="M2992" s="99">
        <f t="shared" si="118"/>
        <v>1.6301858109171003E-3</v>
      </c>
      <c r="N2992" s="99">
        <f t="shared" si="117"/>
        <v>2.3117130722038689E-4</v>
      </c>
      <c r="O2992" s="99">
        <f t="shared" si="117"/>
        <v>3.4590077080383843E-5</v>
      </c>
      <c r="P2992" s="99">
        <f t="shared" si="117"/>
        <v>7.397481831052393E-6</v>
      </c>
      <c r="Q2992" s="99">
        <f t="shared" si="117"/>
        <v>2.3630844738084008E-6</v>
      </c>
      <c r="R2992" s="99">
        <f t="shared" si="117"/>
        <v>7.6200912380053574E-7</v>
      </c>
      <c r="S2992" s="101"/>
      <c r="T2992" s="99">
        <v>4.3153846153846199E-6</v>
      </c>
      <c r="U2992" s="99">
        <v>2.0899999999999999E-6</v>
      </c>
      <c r="V2992" s="99">
        <v>1.52307692307692E-6</v>
      </c>
      <c r="W2992" s="99">
        <v>8.5461538461538505E-7</v>
      </c>
      <c r="X2992" s="99">
        <v>4.0276923076923102E-7</v>
      </c>
      <c r="Y2992" s="99">
        <v>5.7115384615384599E-8</v>
      </c>
      <c r="Z2992" s="99">
        <v>8.5461538461538495E-9</v>
      </c>
      <c r="AA2992" s="99">
        <v>1.8276923076923101E-9</v>
      </c>
      <c r="AB2992" s="99">
        <v>5.8384615384615402E-10</v>
      </c>
      <c r="AC2992" s="99">
        <v>1.88269230769231E-10</v>
      </c>
    </row>
    <row r="2993" spans="1:29" s="98" customFormat="1" x14ac:dyDescent="0.25">
      <c r="A2993" s="98" t="s">
        <v>161</v>
      </c>
      <c r="B2993" s="98" t="s">
        <v>238</v>
      </c>
      <c r="C2993" s="98" t="s">
        <v>307</v>
      </c>
      <c r="D2993" s="98">
        <v>2016</v>
      </c>
      <c r="E2993" s="98">
        <v>2016</v>
      </c>
      <c r="F2993" s="98" t="s">
        <v>280</v>
      </c>
      <c r="G2993" s="98" t="s">
        <v>273</v>
      </c>
      <c r="H2993" s="98" t="s">
        <v>274</v>
      </c>
      <c r="I2993" s="99">
        <f t="shared" si="118"/>
        <v>0</v>
      </c>
      <c r="J2993" s="99">
        <f t="shared" si="118"/>
        <v>0</v>
      </c>
      <c r="K2993" s="99">
        <f t="shared" si="118"/>
        <v>0</v>
      </c>
      <c r="L2993" s="99">
        <f t="shared" si="118"/>
        <v>0</v>
      </c>
      <c r="M2993" s="99">
        <f t="shared" si="118"/>
        <v>0</v>
      </c>
      <c r="N2993" s="99">
        <f t="shared" si="117"/>
        <v>0</v>
      </c>
      <c r="O2993" s="99">
        <f t="shared" si="117"/>
        <v>0</v>
      </c>
      <c r="P2993" s="99">
        <f t="shared" si="117"/>
        <v>0</v>
      </c>
      <c r="Q2993" s="99">
        <f t="shared" si="117"/>
        <v>0</v>
      </c>
      <c r="R2993" s="99">
        <f t="shared" si="117"/>
        <v>0</v>
      </c>
      <c r="S2993" s="101"/>
      <c r="T2993" s="99">
        <v>0</v>
      </c>
      <c r="U2993" s="99">
        <v>0</v>
      </c>
      <c r="V2993" s="99">
        <v>0</v>
      </c>
      <c r="W2993" s="99">
        <v>0</v>
      </c>
      <c r="X2993" s="99">
        <v>0</v>
      </c>
      <c r="Y2993" s="99">
        <v>0</v>
      </c>
      <c r="Z2993" s="99">
        <v>0</v>
      </c>
      <c r="AA2993" s="99">
        <v>0</v>
      </c>
      <c r="AB2993" s="99">
        <v>0</v>
      </c>
      <c r="AC2993" s="99">
        <v>0</v>
      </c>
    </row>
    <row r="2994" spans="1:29" s="98" customFormat="1" x14ac:dyDescent="0.25">
      <c r="A2994" s="98" t="s">
        <v>161</v>
      </c>
      <c r="B2994" s="98" t="s">
        <v>238</v>
      </c>
      <c r="C2994" s="98" t="s">
        <v>307</v>
      </c>
      <c r="D2994" s="98">
        <v>2016</v>
      </c>
      <c r="E2994" s="98">
        <v>2016</v>
      </c>
      <c r="F2994" s="98" t="s">
        <v>280</v>
      </c>
      <c r="G2994" s="98" t="s">
        <v>273</v>
      </c>
      <c r="H2994" s="98" t="s">
        <v>275</v>
      </c>
      <c r="I2994" s="99">
        <f t="shared" si="118"/>
        <v>0</v>
      </c>
      <c r="J2994" s="99">
        <f t="shared" si="118"/>
        <v>0</v>
      </c>
      <c r="K2994" s="99">
        <f t="shared" si="118"/>
        <v>0</v>
      </c>
      <c r="L2994" s="99">
        <f t="shared" si="118"/>
        <v>0</v>
      </c>
      <c r="M2994" s="99">
        <f t="shared" si="118"/>
        <v>0</v>
      </c>
      <c r="N2994" s="99">
        <f t="shared" si="117"/>
        <v>0</v>
      </c>
      <c r="O2994" s="99">
        <f t="shared" si="117"/>
        <v>0</v>
      </c>
      <c r="P2994" s="99">
        <f t="shared" si="117"/>
        <v>0</v>
      </c>
      <c r="Q2994" s="99">
        <f t="shared" si="117"/>
        <v>0</v>
      </c>
      <c r="R2994" s="99">
        <f t="shared" si="117"/>
        <v>0</v>
      </c>
      <c r="S2994" s="101"/>
      <c r="T2994" s="99">
        <v>0</v>
      </c>
      <c r="U2994" s="99">
        <v>0</v>
      </c>
      <c r="V2994" s="99">
        <v>0</v>
      </c>
      <c r="W2994" s="99">
        <v>0</v>
      </c>
      <c r="X2994" s="99">
        <v>0</v>
      </c>
      <c r="Y2994" s="99">
        <v>0</v>
      </c>
      <c r="Z2994" s="99">
        <v>0</v>
      </c>
      <c r="AA2994" s="99">
        <v>0</v>
      </c>
      <c r="AB2994" s="99">
        <v>0</v>
      </c>
      <c r="AC2994" s="99">
        <v>0</v>
      </c>
    </row>
    <row r="2995" spans="1:29" s="98" customFormat="1" x14ac:dyDescent="0.25">
      <c r="A2995" s="98" t="s">
        <v>161</v>
      </c>
      <c r="B2995" s="98" t="s">
        <v>238</v>
      </c>
      <c r="C2995" s="98" t="s">
        <v>307</v>
      </c>
      <c r="D2995" s="98">
        <v>2016</v>
      </c>
      <c r="E2995" s="98">
        <v>2016</v>
      </c>
      <c r="F2995" s="98" t="s">
        <v>280</v>
      </c>
      <c r="G2995" s="98" t="s">
        <v>273</v>
      </c>
      <c r="H2995" s="98" t="s">
        <v>276</v>
      </c>
      <c r="I2995" s="99">
        <f t="shared" si="118"/>
        <v>0</v>
      </c>
      <c r="J2995" s="99">
        <f t="shared" si="118"/>
        <v>0</v>
      </c>
      <c r="K2995" s="99">
        <f t="shared" si="118"/>
        <v>0</v>
      </c>
      <c r="L2995" s="99">
        <f t="shared" si="118"/>
        <v>0</v>
      </c>
      <c r="M2995" s="99">
        <f t="shared" si="118"/>
        <v>0</v>
      </c>
      <c r="N2995" s="99">
        <f t="shared" si="117"/>
        <v>0</v>
      </c>
      <c r="O2995" s="99">
        <f t="shared" si="117"/>
        <v>0</v>
      </c>
      <c r="P2995" s="99">
        <f t="shared" si="117"/>
        <v>0</v>
      </c>
      <c r="Q2995" s="99">
        <f t="shared" si="117"/>
        <v>0</v>
      </c>
      <c r="R2995" s="99">
        <f t="shared" si="117"/>
        <v>0</v>
      </c>
      <c r="S2995" s="101"/>
      <c r="T2995" s="99">
        <v>0</v>
      </c>
      <c r="U2995" s="99">
        <v>0</v>
      </c>
      <c r="V2995" s="99">
        <v>0</v>
      </c>
      <c r="W2995" s="99">
        <v>0</v>
      </c>
      <c r="X2995" s="99">
        <v>0</v>
      </c>
      <c r="Y2995" s="99">
        <v>0</v>
      </c>
      <c r="Z2995" s="99">
        <v>0</v>
      </c>
      <c r="AA2995" s="99">
        <v>0</v>
      </c>
      <c r="AB2995" s="99">
        <v>0</v>
      </c>
      <c r="AC2995" s="99">
        <v>0</v>
      </c>
    </row>
    <row r="2996" spans="1:29" s="98" customFormat="1" x14ac:dyDescent="0.25">
      <c r="A2996" s="98" t="s">
        <v>161</v>
      </c>
      <c r="B2996" s="98" t="s">
        <v>238</v>
      </c>
      <c r="C2996" s="98" t="s">
        <v>307</v>
      </c>
      <c r="D2996" s="98">
        <v>2016</v>
      </c>
      <c r="E2996" s="98">
        <v>2016</v>
      </c>
      <c r="F2996" s="98" t="s">
        <v>280</v>
      </c>
      <c r="G2996" s="98" t="s">
        <v>277</v>
      </c>
      <c r="H2996" s="98" t="s">
        <v>274</v>
      </c>
      <c r="I2996" s="99">
        <f t="shared" si="118"/>
        <v>0</v>
      </c>
      <c r="J2996" s="99">
        <f t="shared" si="118"/>
        <v>0</v>
      </c>
      <c r="K2996" s="99">
        <f t="shared" si="118"/>
        <v>0</v>
      </c>
      <c r="L2996" s="99">
        <f t="shared" si="118"/>
        <v>0</v>
      </c>
      <c r="M2996" s="99">
        <f t="shared" si="118"/>
        <v>0</v>
      </c>
      <c r="N2996" s="99">
        <f t="shared" si="117"/>
        <v>0</v>
      </c>
      <c r="O2996" s="99">
        <f t="shared" si="117"/>
        <v>0</v>
      </c>
      <c r="P2996" s="99">
        <f t="shared" si="117"/>
        <v>0</v>
      </c>
      <c r="Q2996" s="99">
        <f t="shared" si="117"/>
        <v>0</v>
      </c>
      <c r="R2996" s="99">
        <f t="shared" si="117"/>
        <v>0</v>
      </c>
      <c r="S2996" s="101"/>
      <c r="T2996" s="99">
        <v>0</v>
      </c>
      <c r="U2996" s="99">
        <v>0</v>
      </c>
      <c r="V2996" s="99">
        <v>0</v>
      </c>
      <c r="W2996" s="99">
        <v>0</v>
      </c>
      <c r="X2996" s="99">
        <v>0</v>
      </c>
      <c r="Y2996" s="99">
        <v>0</v>
      </c>
      <c r="Z2996" s="99">
        <v>0</v>
      </c>
      <c r="AA2996" s="99">
        <v>0</v>
      </c>
      <c r="AB2996" s="99">
        <v>0</v>
      </c>
      <c r="AC2996" s="99">
        <v>0</v>
      </c>
    </row>
    <row r="2997" spans="1:29" s="98" customFormat="1" x14ac:dyDescent="0.25">
      <c r="A2997" s="98" t="s">
        <v>161</v>
      </c>
      <c r="B2997" s="98" t="s">
        <v>238</v>
      </c>
      <c r="C2997" s="98" t="s">
        <v>307</v>
      </c>
      <c r="D2997" s="98">
        <v>2016</v>
      </c>
      <c r="E2997" s="98">
        <v>2016</v>
      </c>
      <c r="F2997" s="98" t="s">
        <v>280</v>
      </c>
      <c r="G2997" s="98" t="s">
        <v>277</v>
      </c>
      <c r="H2997" s="98" t="s">
        <v>275</v>
      </c>
      <c r="I2997" s="99">
        <f t="shared" si="118"/>
        <v>0</v>
      </c>
      <c r="J2997" s="99">
        <f t="shared" si="118"/>
        <v>0</v>
      </c>
      <c r="K2997" s="99">
        <f t="shared" si="118"/>
        <v>0</v>
      </c>
      <c r="L2997" s="99">
        <f t="shared" si="118"/>
        <v>0</v>
      </c>
      <c r="M2997" s="99">
        <f t="shared" si="118"/>
        <v>0</v>
      </c>
      <c r="N2997" s="99">
        <f t="shared" si="117"/>
        <v>0</v>
      </c>
      <c r="O2997" s="99">
        <f t="shared" si="117"/>
        <v>0</v>
      </c>
      <c r="P2997" s="99">
        <f t="shared" si="117"/>
        <v>0</v>
      </c>
      <c r="Q2997" s="99">
        <f t="shared" si="117"/>
        <v>0</v>
      </c>
      <c r="R2997" s="99">
        <f t="shared" si="117"/>
        <v>0</v>
      </c>
      <c r="S2997" s="101"/>
      <c r="T2997" s="99">
        <v>0</v>
      </c>
      <c r="U2997" s="99">
        <v>0</v>
      </c>
      <c r="V2997" s="99">
        <v>0</v>
      </c>
      <c r="W2997" s="99">
        <v>0</v>
      </c>
      <c r="X2997" s="99">
        <v>0</v>
      </c>
      <c r="Y2997" s="99">
        <v>0</v>
      </c>
      <c r="Z2997" s="99">
        <v>0</v>
      </c>
      <c r="AA2997" s="99">
        <v>0</v>
      </c>
      <c r="AB2997" s="99">
        <v>0</v>
      </c>
      <c r="AC2997" s="99">
        <v>0</v>
      </c>
    </row>
    <row r="2998" spans="1:29" s="98" customFormat="1" x14ac:dyDescent="0.25">
      <c r="A2998" s="98" t="s">
        <v>161</v>
      </c>
      <c r="B2998" s="98" t="s">
        <v>238</v>
      </c>
      <c r="C2998" s="98" t="s">
        <v>307</v>
      </c>
      <c r="D2998" s="98">
        <v>2016</v>
      </c>
      <c r="E2998" s="98">
        <v>2016</v>
      </c>
      <c r="F2998" s="98" t="s">
        <v>280</v>
      </c>
      <c r="G2998" s="98" t="s">
        <v>277</v>
      </c>
      <c r="H2998" s="98" t="s">
        <v>276</v>
      </c>
      <c r="I2998" s="99">
        <f t="shared" si="118"/>
        <v>0</v>
      </c>
      <c r="J2998" s="99">
        <f t="shared" si="118"/>
        <v>0</v>
      </c>
      <c r="K2998" s="99">
        <f t="shared" si="118"/>
        <v>0</v>
      </c>
      <c r="L2998" s="99">
        <f t="shared" si="118"/>
        <v>0</v>
      </c>
      <c r="M2998" s="99">
        <f t="shared" si="118"/>
        <v>0</v>
      </c>
      <c r="N2998" s="99">
        <f t="shared" si="117"/>
        <v>0</v>
      </c>
      <c r="O2998" s="99">
        <f t="shared" si="117"/>
        <v>0</v>
      </c>
      <c r="P2998" s="99">
        <f t="shared" si="117"/>
        <v>0</v>
      </c>
      <c r="Q2998" s="99">
        <f t="shared" si="117"/>
        <v>0</v>
      </c>
      <c r="R2998" s="99">
        <f t="shared" si="117"/>
        <v>0</v>
      </c>
      <c r="S2998" s="101"/>
      <c r="T2998" s="99">
        <v>0</v>
      </c>
      <c r="U2998" s="99">
        <v>0</v>
      </c>
      <c r="V2998" s="99">
        <v>0</v>
      </c>
      <c r="W2998" s="99">
        <v>0</v>
      </c>
      <c r="X2998" s="99">
        <v>0</v>
      </c>
      <c r="Y2998" s="99">
        <v>0</v>
      </c>
      <c r="Z2998" s="99">
        <v>0</v>
      </c>
      <c r="AA2998" s="99">
        <v>0</v>
      </c>
      <c r="AB2998" s="99">
        <v>0</v>
      </c>
      <c r="AC2998" s="99">
        <v>0</v>
      </c>
    </row>
    <row r="2999" spans="1:29" s="98" customFormat="1" x14ac:dyDescent="0.25">
      <c r="A2999" s="98" t="s">
        <v>161</v>
      </c>
      <c r="B2999" s="98" t="s">
        <v>238</v>
      </c>
      <c r="C2999" s="98" t="s">
        <v>307</v>
      </c>
      <c r="D2999" s="98">
        <v>2016</v>
      </c>
      <c r="E2999" s="98">
        <v>2016</v>
      </c>
      <c r="F2999" s="98" t="s">
        <v>280</v>
      </c>
      <c r="G2999" s="98" t="s">
        <v>278</v>
      </c>
      <c r="H2999" s="98" t="s">
        <v>274</v>
      </c>
      <c r="I2999" s="99">
        <f t="shared" si="118"/>
        <v>0</v>
      </c>
      <c r="J2999" s="99">
        <f t="shared" si="118"/>
        <v>0</v>
      </c>
      <c r="K2999" s="99">
        <f t="shared" si="118"/>
        <v>0</v>
      </c>
      <c r="L2999" s="99">
        <f t="shared" si="118"/>
        <v>0</v>
      </c>
      <c r="M2999" s="99">
        <f t="shared" si="118"/>
        <v>0</v>
      </c>
      <c r="N2999" s="99">
        <f t="shared" si="117"/>
        <v>0</v>
      </c>
      <c r="O2999" s="99">
        <f t="shared" si="117"/>
        <v>0</v>
      </c>
      <c r="P2999" s="99">
        <f t="shared" si="117"/>
        <v>0</v>
      </c>
      <c r="Q2999" s="99">
        <f t="shared" si="117"/>
        <v>0</v>
      </c>
      <c r="R2999" s="99">
        <f t="shared" si="117"/>
        <v>0</v>
      </c>
      <c r="S2999" s="101"/>
      <c r="T2999" s="99">
        <v>0</v>
      </c>
      <c r="U2999" s="99">
        <v>0</v>
      </c>
      <c r="V2999" s="99">
        <v>0</v>
      </c>
      <c r="W2999" s="99">
        <v>0</v>
      </c>
      <c r="X2999" s="99">
        <v>0</v>
      </c>
      <c r="Y2999" s="99">
        <v>0</v>
      </c>
      <c r="Z2999" s="99">
        <v>0</v>
      </c>
      <c r="AA2999" s="99">
        <v>0</v>
      </c>
      <c r="AB2999" s="99">
        <v>0</v>
      </c>
      <c r="AC2999" s="99">
        <v>0</v>
      </c>
    </row>
    <row r="3000" spans="1:29" s="98" customFormat="1" x14ac:dyDescent="0.25">
      <c r="A3000" s="98" t="s">
        <v>161</v>
      </c>
      <c r="B3000" s="98" t="s">
        <v>238</v>
      </c>
      <c r="C3000" s="98" t="s">
        <v>307</v>
      </c>
      <c r="D3000" s="98">
        <v>2016</v>
      </c>
      <c r="E3000" s="98">
        <v>2016</v>
      </c>
      <c r="F3000" s="98" t="s">
        <v>280</v>
      </c>
      <c r="G3000" s="98" t="s">
        <v>278</v>
      </c>
      <c r="H3000" s="98" t="s">
        <v>275</v>
      </c>
      <c r="I3000" s="99">
        <f t="shared" si="118"/>
        <v>0</v>
      </c>
      <c r="J3000" s="99">
        <f t="shared" si="118"/>
        <v>0</v>
      </c>
      <c r="K3000" s="99">
        <f t="shared" si="118"/>
        <v>0</v>
      </c>
      <c r="L3000" s="99">
        <f t="shared" si="118"/>
        <v>0</v>
      </c>
      <c r="M3000" s="99">
        <f t="shared" si="118"/>
        <v>0</v>
      </c>
      <c r="N3000" s="99">
        <f t="shared" si="117"/>
        <v>0</v>
      </c>
      <c r="O3000" s="99">
        <f t="shared" si="117"/>
        <v>0</v>
      </c>
      <c r="P3000" s="99">
        <f t="shared" si="117"/>
        <v>0</v>
      </c>
      <c r="Q3000" s="99">
        <f t="shared" si="117"/>
        <v>0</v>
      </c>
      <c r="R3000" s="99">
        <f t="shared" si="117"/>
        <v>0</v>
      </c>
      <c r="S3000" s="101"/>
      <c r="T3000" s="99">
        <v>0</v>
      </c>
      <c r="U3000" s="99">
        <v>0</v>
      </c>
      <c r="V3000" s="99">
        <v>0</v>
      </c>
      <c r="W3000" s="99">
        <v>0</v>
      </c>
      <c r="X3000" s="99">
        <v>0</v>
      </c>
      <c r="Y3000" s="99">
        <v>0</v>
      </c>
      <c r="Z3000" s="99">
        <v>0</v>
      </c>
      <c r="AA3000" s="99">
        <v>0</v>
      </c>
      <c r="AB3000" s="99">
        <v>0</v>
      </c>
      <c r="AC3000" s="99">
        <v>0</v>
      </c>
    </row>
    <row r="3001" spans="1:29" s="98" customFormat="1" x14ac:dyDescent="0.25">
      <c r="A3001" s="98" t="s">
        <v>161</v>
      </c>
      <c r="B3001" s="98" t="s">
        <v>238</v>
      </c>
      <c r="C3001" s="98" t="s">
        <v>307</v>
      </c>
      <c r="D3001" s="98">
        <v>2016</v>
      </c>
      <c r="E3001" s="98">
        <v>2016</v>
      </c>
      <c r="F3001" s="98" t="s">
        <v>280</v>
      </c>
      <c r="G3001" s="98" t="s">
        <v>278</v>
      </c>
      <c r="H3001" s="98" t="s">
        <v>276</v>
      </c>
      <c r="I3001" s="99">
        <f t="shared" si="118"/>
        <v>0</v>
      </c>
      <c r="J3001" s="99">
        <f t="shared" si="118"/>
        <v>0</v>
      </c>
      <c r="K3001" s="99">
        <f t="shared" si="118"/>
        <v>0</v>
      </c>
      <c r="L3001" s="99">
        <f t="shared" si="118"/>
        <v>0</v>
      </c>
      <c r="M3001" s="99">
        <f t="shared" si="118"/>
        <v>0</v>
      </c>
      <c r="N3001" s="99">
        <f t="shared" si="117"/>
        <v>0</v>
      </c>
      <c r="O3001" s="99">
        <f t="shared" si="117"/>
        <v>0</v>
      </c>
      <c r="P3001" s="99">
        <f t="shared" si="117"/>
        <v>0</v>
      </c>
      <c r="Q3001" s="99">
        <f t="shared" si="117"/>
        <v>0</v>
      </c>
      <c r="R3001" s="99">
        <f t="shared" si="117"/>
        <v>0</v>
      </c>
      <c r="S3001" s="101"/>
      <c r="T3001" s="99">
        <v>0</v>
      </c>
      <c r="U3001" s="99">
        <v>0</v>
      </c>
      <c r="V3001" s="99">
        <v>0</v>
      </c>
      <c r="W3001" s="99">
        <v>0</v>
      </c>
      <c r="X3001" s="99">
        <v>0</v>
      </c>
      <c r="Y3001" s="99">
        <v>0</v>
      </c>
      <c r="Z3001" s="99">
        <v>0</v>
      </c>
      <c r="AA3001" s="99">
        <v>0</v>
      </c>
      <c r="AB3001" s="99">
        <v>0</v>
      </c>
      <c r="AC3001" s="99">
        <v>0</v>
      </c>
    </row>
    <row r="3002" spans="1:29" s="98" customFormat="1" x14ac:dyDescent="0.25">
      <c r="A3002" s="98" t="s">
        <v>161</v>
      </c>
      <c r="B3002" s="98" t="s">
        <v>238</v>
      </c>
      <c r="C3002" s="98" t="s">
        <v>307</v>
      </c>
      <c r="D3002" s="98">
        <v>2017</v>
      </c>
      <c r="E3002" s="98">
        <v>2016</v>
      </c>
      <c r="F3002" s="98" t="s">
        <v>272</v>
      </c>
      <c r="G3002" s="98" t="s">
        <v>273</v>
      </c>
      <c r="H3002" s="98" t="s">
        <v>274</v>
      </c>
      <c r="I3002" s="99">
        <f t="shared" si="118"/>
        <v>0</v>
      </c>
      <c r="J3002" s="99">
        <f t="shared" si="118"/>
        <v>0</v>
      </c>
      <c r="K3002" s="99">
        <f t="shared" si="118"/>
        <v>0</v>
      </c>
      <c r="L3002" s="99">
        <f t="shared" si="118"/>
        <v>0</v>
      </c>
      <c r="M3002" s="99">
        <f t="shared" si="118"/>
        <v>0</v>
      </c>
      <c r="N3002" s="99">
        <f t="shared" si="117"/>
        <v>0</v>
      </c>
      <c r="O3002" s="99">
        <f t="shared" si="117"/>
        <v>0</v>
      </c>
      <c r="P3002" s="99">
        <f t="shared" si="117"/>
        <v>0</v>
      </c>
      <c r="Q3002" s="99">
        <f t="shared" si="117"/>
        <v>0</v>
      </c>
      <c r="R3002" s="99">
        <f t="shared" si="117"/>
        <v>0</v>
      </c>
      <c r="S3002" s="101"/>
      <c r="T3002" s="99">
        <v>0</v>
      </c>
      <c r="U3002" s="99">
        <v>0</v>
      </c>
      <c r="V3002" s="99">
        <v>0</v>
      </c>
      <c r="W3002" s="99">
        <v>0</v>
      </c>
      <c r="X3002" s="99">
        <v>0</v>
      </c>
      <c r="Y3002" s="99">
        <v>0</v>
      </c>
      <c r="Z3002" s="99">
        <v>0</v>
      </c>
      <c r="AA3002" s="99">
        <v>0</v>
      </c>
      <c r="AB3002" s="99">
        <v>0</v>
      </c>
      <c r="AC3002" s="99">
        <v>0</v>
      </c>
    </row>
    <row r="3003" spans="1:29" s="98" customFormat="1" x14ac:dyDescent="0.25">
      <c r="A3003" s="98" t="s">
        <v>161</v>
      </c>
      <c r="B3003" s="98" t="s">
        <v>238</v>
      </c>
      <c r="C3003" s="98" t="s">
        <v>307</v>
      </c>
      <c r="D3003" s="98">
        <v>2017</v>
      </c>
      <c r="E3003" s="98">
        <v>2016</v>
      </c>
      <c r="F3003" s="98" t="s">
        <v>272</v>
      </c>
      <c r="G3003" s="98" t="s">
        <v>273</v>
      </c>
      <c r="H3003" s="98" t="s">
        <v>275</v>
      </c>
      <c r="I3003" s="99">
        <f t="shared" si="118"/>
        <v>9.4305439672801646E-4</v>
      </c>
      <c r="J3003" s="99">
        <f t="shared" si="118"/>
        <v>0</v>
      </c>
      <c r="K3003" s="99">
        <f t="shared" si="118"/>
        <v>0</v>
      </c>
      <c r="L3003" s="99">
        <f t="shared" si="118"/>
        <v>0</v>
      </c>
      <c r="M3003" s="99">
        <f t="shared" si="118"/>
        <v>0</v>
      </c>
      <c r="N3003" s="99">
        <f t="shared" si="117"/>
        <v>0</v>
      </c>
      <c r="O3003" s="99">
        <f t="shared" si="117"/>
        <v>0</v>
      </c>
      <c r="P3003" s="99">
        <f t="shared" si="117"/>
        <v>0</v>
      </c>
      <c r="Q3003" s="99">
        <f t="shared" si="117"/>
        <v>0</v>
      </c>
      <c r="R3003" s="99">
        <f t="shared" si="117"/>
        <v>0</v>
      </c>
      <c r="S3003" s="101"/>
      <c r="T3003" s="99">
        <v>2.3300000000000001E-7</v>
      </c>
      <c r="U3003" s="99">
        <v>0</v>
      </c>
      <c r="V3003" s="99">
        <v>0</v>
      </c>
      <c r="W3003" s="99">
        <v>0</v>
      </c>
      <c r="X3003" s="99">
        <v>0</v>
      </c>
      <c r="Y3003" s="99">
        <v>0</v>
      </c>
      <c r="Z3003" s="99">
        <v>0</v>
      </c>
      <c r="AA3003" s="99">
        <v>0</v>
      </c>
      <c r="AB3003" s="99">
        <v>0</v>
      </c>
      <c r="AC3003" s="99">
        <v>0</v>
      </c>
    </row>
    <row r="3004" spans="1:29" s="98" customFormat="1" x14ac:dyDescent="0.25">
      <c r="A3004" s="98" t="s">
        <v>161</v>
      </c>
      <c r="B3004" s="98" t="s">
        <v>238</v>
      </c>
      <c r="C3004" s="98" t="s">
        <v>307</v>
      </c>
      <c r="D3004" s="98">
        <v>2017</v>
      </c>
      <c r="E3004" s="98">
        <v>2016</v>
      </c>
      <c r="F3004" s="98" t="s">
        <v>272</v>
      </c>
      <c r="G3004" s="98" t="s">
        <v>273</v>
      </c>
      <c r="H3004" s="98" t="s">
        <v>276</v>
      </c>
      <c r="I3004" s="99">
        <f t="shared" si="118"/>
        <v>0.50997791411042948</v>
      </c>
      <c r="J3004" s="99">
        <f t="shared" si="118"/>
        <v>0.24851304703476484</v>
      </c>
      <c r="K3004" s="99">
        <f t="shared" si="118"/>
        <v>0.1521838854805726</v>
      </c>
      <c r="L3004" s="99">
        <f t="shared" si="118"/>
        <v>0.10320981595092026</v>
      </c>
      <c r="M3004" s="99">
        <f t="shared" si="118"/>
        <v>5.0188302658486707E-2</v>
      </c>
      <c r="N3004" s="99">
        <f t="shared" si="117"/>
        <v>3.1570061349693252E-3</v>
      </c>
      <c r="O3004" s="99">
        <f t="shared" si="117"/>
        <v>1.2992294478527606E-3</v>
      </c>
      <c r="P3004" s="99">
        <f t="shared" si="117"/>
        <v>2.9343967280163601E-4</v>
      </c>
      <c r="Q3004" s="99">
        <f t="shared" si="117"/>
        <v>9.3900695296523514E-5</v>
      </c>
      <c r="R3004" s="99">
        <f t="shared" si="117"/>
        <v>2.9546339468302658E-5</v>
      </c>
      <c r="S3004" s="101"/>
      <c r="T3004" s="99">
        <v>1.26E-4</v>
      </c>
      <c r="U3004" s="99">
        <v>6.1400000000000002E-5</v>
      </c>
      <c r="V3004" s="99">
        <v>3.7599999999999999E-5</v>
      </c>
      <c r="W3004" s="99">
        <v>2.55E-5</v>
      </c>
      <c r="X3004" s="99">
        <v>1.24E-5</v>
      </c>
      <c r="Y3004" s="99">
        <v>7.8000000000000005E-7</v>
      </c>
      <c r="Z3004" s="99">
        <v>3.2099999999999998E-7</v>
      </c>
      <c r="AA3004" s="99">
        <v>7.2499999999999994E-8</v>
      </c>
      <c r="AB3004" s="99">
        <v>2.3199999999999999E-8</v>
      </c>
      <c r="AC3004" s="99">
        <v>7.3E-9</v>
      </c>
    </row>
    <row r="3005" spans="1:29" s="98" customFormat="1" x14ac:dyDescent="0.25">
      <c r="A3005" s="98" t="s">
        <v>161</v>
      </c>
      <c r="B3005" s="98" t="s">
        <v>238</v>
      </c>
      <c r="C3005" s="98" t="s">
        <v>307</v>
      </c>
      <c r="D3005" s="98">
        <v>2017</v>
      </c>
      <c r="E3005" s="98">
        <v>2016</v>
      </c>
      <c r="F3005" s="98" t="s">
        <v>272</v>
      </c>
      <c r="G3005" s="98" t="s">
        <v>277</v>
      </c>
      <c r="H3005" s="98" t="s">
        <v>274</v>
      </c>
      <c r="I3005" s="99">
        <f t="shared" si="118"/>
        <v>7.123501022494888E-2</v>
      </c>
      <c r="J3005" s="99">
        <f t="shared" si="118"/>
        <v>2.995108384458078E-2</v>
      </c>
      <c r="K3005" s="99">
        <f t="shared" si="118"/>
        <v>1.497554192229039E-2</v>
      </c>
      <c r="L3005" s="99">
        <f t="shared" si="118"/>
        <v>1.214233128834356E-2</v>
      </c>
      <c r="M3005" s="99">
        <f t="shared" si="118"/>
        <v>5.86879345603272E-3</v>
      </c>
      <c r="N3005" s="99">
        <f t="shared" si="117"/>
        <v>1.7970650306748469E-4</v>
      </c>
      <c r="O3005" s="99">
        <f t="shared" si="117"/>
        <v>1.396368098159509E-4</v>
      </c>
      <c r="P3005" s="99">
        <f t="shared" si="117"/>
        <v>2.9060646216768918E-5</v>
      </c>
      <c r="Q3005" s="99">
        <f t="shared" si="117"/>
        <v>8.985325153374233E-6</v>
      </c>
      <c r="R3005" s="99">
        <f t="shared" si="117"/>
        <v>2.7765464212678938E-6</v>
      </c>
      <c r="S3005" s="101"/>
      <c r="T3005" s="99">
        <v>1.7600000000000001E-5</v>
      </c>
      <c r="U3005" s="99">
        <v>7.4000000000000003E-6</v>
      </c>
      <c r="V3005" s="99">
        <v>3.7000000000000002E-6</v>
      </c>
      <c r="W3005" s="99">
        <v>3.0000000000000001E-6</v>
      </c>
      <c r="X3005" s="99">
        <v>1.4500000000000001E-6</v>
      </c>
      <c r="Y3005" s="99">
        <v>4.4400000000000001E-8</v>
      </c>
      <c r="Z3005" s="99">
        <v>3.4499999999999998E-8</v>
      </c>
      <c r="AA3005" s="99">
        <v>7.1799999999999996E-9</v>
      </c>
      <c r="AB3005" s="99">
        <v>2.2200000000000002E-9</v>
      </c>
      <c r="AC3005" s="99">
        <v>6.8600000000000001E-10</v>
      </c>
    </row>
    <row r="3006" spans="1:29" s="98" customFormat="1" x14ac:dyDescent="0.25">
      <c r="A3006" s="98" t="s">
        <v>161</v>
      </c>
      <c r="B3006" s="98" t="s">
        <v>238</v>
      </c>
      <c r="C3006" s="98" t="s">
        <v>307</v>
      </c>
      <c r="D3006" s="98">
        <v>2017</v>
      </c>
      <c r="E3006" s="98">
        <v>2016</v>
      </c>
      <c r="F3006" s="98" t="s">
        <v>272</v>
      </c>
      <c r="G3006" s="98" t="s">
        <v>277</v>
      </c>
      <c r="H3006" s="98" t="s">
        <v>275</v>
      </c>
      <c r="I3006" s="99">
        <f t="shared" si="118"/>
        <v>0.11373316973415133</v>
      </c>
      <c r="J3006" s="99">
        <f t="shared" si="118"/>
        <v>4.6140858895705524E-2</v>
      </c>
      <c r="K3006" s="99">
        <f t="shared" si="118"/>
        <v>2.6025063394683027E-2</v>
      </c>
      <c r="L3006" s="99">
        <f t="shared" si="118"/>
        <v>1.8375394683026583E-2</v>
      </c>
      <c r="M3006" s="99">
        <f t="shared" si="118"/>
        <v>8.49963190184049E-3</v>
      </c>
      <c r="N3006" s="99">
        <f t="shared" si="117"/>
        <v>3.4524695296523516E-4</v>
      </c>
      <c r="O3006" s="99">
        <f t="shared" si="117"/>
        <v>1.7687329243353783E-4</v>
      </c>
      <c r="P3006" s="99">
        <f t="shared" si="117"/>
        <v>3.8248343558282209E-5</v>
      </c>
      <c r="Q3006" s="99">
        <f t="shared" si="117"/>
        <v>1.2061382413087936E-5</v>
      </c>
      <c r="R3006" s="99">
        <f t="shared" si="117"/>
        <v>3.905783231083845E-6</v>
      </c>
      <c r="S3006" s="101"/>
      <c r="T3006" s="99">
        <v>2.8099999999999999E-5</v>
      </c>
      <c r="U3006" s="99">
        <v>1.1399999999999999E-5</v>
      </c>
      <c r="V3006" s="99">
        <v>6.4300000000000003E-6</v>
      </c>
      <c r="W3006" s="99">
        <v>4.5399999999999997E-6</v>
      </c>
      <c r="X3006" s="99">
        <v>2.0999999999999998E-6</v>
      </c>
      <c r="Y3006" s="99">
        <v>8.5300000000000003E-8</v>
      </c>
      <c r="Z3006" s="99">
        <v>4.3700000000000001E-8</v>
      </c>
      <c r="AA3006" s="99">
        <v>9.4500000000000002E-9</v>
      </c>
      <c r="AB3006" s="99">
        <v>2.98E-9</v>
      </c>
      <c r="AC3006" s="99">
        <v>9.6500000000000008E-10</v>
      </c>
    </row>
    <row r="3007" spans="1:29" s="98" customFormat="1" x14ac:dyDescent="0.25">
      <c r="A3007" s="98" t="s">
        <v>161</v>
      </c>
      <c r="B3007" s="98" t="s">
        <v>238</v>
      </c>
      <c r="C3007" s="98" t="s">
        <v>307</v>
      </c>
      <c r="D3007" s="98">
        <v>2017</v>
      </c>
      <c r="E3007" s="98">
        <v>2016</v>
      </c>
      <c r="F3007" s="98" t="s">
        <v>272</v>
      </c>
      <c r="G3007" s="98" t="s">
        <v>277</v>
      </c>
      <c r="H3007" s="98" t="s">
        <v>276</v>
      </c>
      <c r="I3007" s="99">
        <f t="shared" si="118"/>
        <v>0.14408899795501023</v>
      </c>
      <c r="J3007" s="99">
        <f t="shared" si="118"/>
        <v>7.0020777096114525E-2</v>
      </c>
      <c r="K3007" s="99">
        <f t="shared" si="118"/>
        <v>5.0997791411042943E-2</v>
      </c>
      <c r="L3007" s="99">
        <f t="shared" si="118"/>
        <v>2.8655901840490796E-2</v>
      </c>
      <c r="M3007" s="99">
        <f t="shared" si="118"/>
        <v>1.3477987730061348E-2</v>
      </c>
      <c r="N3007" s="99">
        <f t="shared" si="117"/>
        <v>1.9144408997955012E-3</v>
      </c>
      <c r="O3007" s="99">
        <f t="shared" si="117"/>
        <v>2.8574952965235173E-4</v>
      </c>
      <c r="P3007" s="99">
        <f t="shared" si="117"/>
        <v>6.1116400817995916E-5</v>
      </c>
      <c r="Q3007" s="99">
        <f t="shared" si="117"/>
        <v>1.9508678936605318E-5</v>
      </c>
      <c r="R3007" s="99">
        <f t="shared" si="117"/>
        <v>6.3140122699386501E-6</v>
      </c>
      <c r="S3007" s="101"/>
      <c r="T3007" s="99">
        <v>3.5599999999999998E-5</v>
      </c>
      <c r="U3007" s="99">
        <v>1.73E-5</v>
      </c>
      <c r="V3007" s="99">
        <v>1.26E-5</v>
      </c>
      <c r="W3007" s="99">
        <v>7.08E-6</v>
      </c>
      <c r="X3007" s="99">
        <v>3.3299999999999999E-6</v>
      </c>
      <c r="Y3007" s="99">
        <v>4.7300000000000001E-7</v>
      </c>
      <c r="Z3007" s="99">
        <v>7.0599999999999997E-8</v>
      </c>
      <c r="AA3007" s="99">
        <v>1.51E-8</v>
      </c>
      <c r="AB3007" s="99">
        <v>4.8200000000000003E-9</v>
      </c>
      <c r="AC3007" s="99">
        <v>1.56E-9</v>
      </c>
    </row>
    <row r="3008" spans="1:29" s="98" customFormat="1" x14ac:dyDescent="0.25">
      <c r="A3008" s="98" t="s">
        <v>161</v>
      </c>
      <c r="B3008" s="98" t="s">
        <v>238</v>
      </c>
      <c r="C3008" s="98" t="s">
        <v>307</v>
      </c>
      <c r="D3008" s="98">
        <v>2017</v>
      </c>
      <c r="E3008" s="98">
        <v>2016</v>
      </c>
      <c r="F3008" s="98" t="s">
        <v>272</v>
      </c>
      <c r="G3008" s="98" t="s">
        <v>278</v>
      </c>
      <c r="H3008" s="98" t="s">
        <v>274</v>
      </c>
      <c r="I3008" s="99">
        <f t="shared" si="118"/>
        <v>3.0137888941324537E-2</v>
      </c>
      <c r="J3008" s="99">
        <f t="shared" si="118"/>
        <v>1.2671612395784172E-2</v>
      </c>
      <c r="K3008" s="99">
        <f t="shared" si="118"/>
        <v>6.3358061978921066E-3</v>
      </c>
      <c r="L3008" s="99">
        <f t="shared" si="118"/>
        <v>5.1371401604530477E-3</v>
      </c>
      <c r="M3008" s="99">
        <f t="shared" si="118"/>
        <v>2.4829510775523029E-3</v>
      </c>
      <c r="N3008" s="99">
        <f t="shared" si="117"/>
        <v>7.6029674374705113E-5</v>
      </c>
      <c r="O3008" s="99">
        <f t="shared" si="117"/>
        <v>5.9077111845209815E-5</v>
      </c>
      <c r="P3008" s="99">
        <f t="shared" si="117"/>
        <v>1.2294888784017628E-5</v>
      </c>
      <c r="Q3008" s="99">
        <f t="shared" si="117"/>
        <v>3.8014837187352512E-6</v>
      </c>
      <c r="R3008" s="99">
        <f t="shared" si="117"/>
        <v>1.1746927166902618E-6</v>
      </c>
      <c r="S3008" s="101"/>
      <c r="T3008" s="99">
        <v>7.4461538461538496E-6</v>
      </c>
      <c r="U3008" s="99">
        <v>3.1307692307692301E-6</v>
      </c>
      <c r="V3008" s="99">
        <v>1.5653846153846199E-6</v>
      </c>
      <c r="W3008" s="99">
        <v>1.2692307692307701E-6</v>
      </c>
      <c r="X3008" s="99">
        <v>6.1346153846153804E-7</v>
      </c>
      <c r="Y3008" s="99">
        <v>1.8784615384615399E-8</v>
      </c>
      <c r="Z3008" s="99">
        <v>1.4596153846153799E-8</v>
      </c>
      <c r="AA3008" s="99">
        <v>3.0376923076923098E-9</v>
      </c>
      <c r="AB3008" s="99">
        <v>9.3923076923076896E-10</v>
      </c>
      <c r="AC3008" s="99">
        <v>2.9023076923076898E-10</v>
      </c>
    </row>
    <row r="3009" spans="1:29" s="98" customFormat="1" x14ac:dyDescent="0.25">
      <c r="A3009" s="98" t="s">
        <v>161</v>
      </c>
      <c r="B3009" s="98" t="s">
        <v>238</v>
      </c>
      <c r="C3009" s="98" t="s">
        <v>307</v>
      </c>
      <c r="D3009" s="98">
        <v>2017</v>
      </c>
      <c r="E3009" s="98">
        <v>2016</v>
      </c>
      <c r="F3009" s="98" t="s">
        <v>272</v>
      </c>
      <c r="G3009" s="98" t="s">
        <v>278</v>
      </c>
      <c r="H3009" s="98" t="s">
        <v>275</v>
      </c>
      <c r="I3009" s="99">
        <f t="shared" si="118"/>
        <v>4.8117879502910021E-2</v>
      </c>
      <c r="J3009" s="99">
        <f t="shared" si="118"/>
        <v>1.9521132609721555E-2</v>
      </c>
      <c r="K3009" s="99">
        <f t="shared" si="118"/>
        <v>1.1010603743904376E-2</v>
      </c>
      <c r="L3009" s="99">
        <f t="shared" si="118"/>
        <v>7.7742054428189362E-3</v>
      </c>
      <c r="M3009" s="99">
        <f t="shared" si="118"/>
        <v>3.5959981123171291E-3</v>
      </c>
      <c r="N3009" s="99">
        <f t="shared" si="117"/>
        <v>1.4606601856221473E-4</v>
      </c>
      <c r="O3009" s="99">
        <f t="shared" si="117"/>
        <v>7.4831008337265844E-5</v>
      </c>
      <c r="P3009" s="99">
        <f t="shared" si="117"/>
        <v>1.6181991505427078E-5</v>
      </c>
      <c r="Q3009" s="99">
        <f t="shared" si="117"/>
        <v>5.1028925593833541E-6</v>
      </c>
      <c r="R3009" s="99">
        <f t="shared" si="117"/>
        <v>1.6524467516123969E-6</v>
      </c>
      <c r="S3009" s="101"/>
      <c r="T3009" s="99">
        <v>1.1888461538461501E-5</v>
      </c>
      <c r="U3009" s="99">
        <v>4.8230769230769198E-6</v>
      </c>
      <c r="V3009" s="99">
        <v>2.7203846153846199E-6</v>
      </c>
      <c r="W3009" s="99">
        <v>1.9207692307692299E-6</v>
      </c>
      <c r="X3009" s="99">
        <v>8.8846153846153795E-7</v>
      </c>
      <c r="Y3009" s="99">
        <v>3.6088461538461501E-8</v>
      </c>
      <c r="Z3009" s="99">
        <v>1.8488461538461499E-8</v>
      </c>
      <c r="AA3009" s="99">
        <v>3.9980769230769198E-9</v>
      </c>
      <c r="AB3009" s="99">
        <v>1.2607692307692301E-9</v>
      </c>
      <c r="AC3009" s="99">
        <v>4.0826923076923099E-10</v>
      </c>
    </row>
    <row r="3010" spans="1:29" s="98" customFormat="1" x14ac:dyDescent="0.25">
      <c r="A3010" s="98" t="s">
        <v>161</v>
      </c>
      <c r="B3010" s="98" t="s">
        <v>238</v>
      </c>
      <c r="C3010" s="98" t="s">
        <v>307</v>
      </c>
      <c r="D3010" s="98">
        <v>2017</v>
      </c>
      <c r="E3010" s="98">
        <v>2016</v>
      </c>
      <c r="F3010" s="98" t="s">
        <v>272</v>
      </c>
      <c r="G3010" s="98" t="s">
        <v>278</v>
      </c>
      <c r="H3010" s="98" t="s">
        <v>276</v>
      </c>
      <c r="I3010" s="99">
        <f t="shared" si="118"/>
        <v>6.096072990404295E-2</v>
      </c>
      <c r="J3010" s="99">
        <f t="shared" si="118"/>
        <v>2.9624174925279224E-2</v>
      </c>
      <c r="K3010" s="99">
        <f t="shared" si="118"/>
        <v>2.1575988673902782E-2</v>
      </c>
      <c r="L3010" s="99">
        <f t="shared" si="118"/>
        <v>1.2123650778669202E-2</v>
      </c>
      <c r="M3010" s="99">
        <f t="shared" si="118"/>
        <v>5.7022255781028633E-3</v>
      </c>
      <c r="N3010" s="99">
        <f t="shared" si="117"/>
        <v>8.0995576529809823E-4</v>
      </c>
      <c r="O3010" s="99">
        <f t="shared" si="117"/>
        <v>1.2089403177599511E-4</v>
      </c>
      <c r="P3010" s="99">
        <f t="shared" si="117"/>
        <v>2.5856938807613664E-5</v>
      </c>
      <c r="Q3010" s="99">
        <f t="shared" si="117"/>
        <v>8.2536718577945611E-6</v>
      </c>
      <c r="R3010" s="99">
        <f t="shared" si="117"/>
        <v>2.6713128834355829E-6</v>
      </c>
      <c r="S3010" s="101"/>
      <c r="T3010" s="99">
        <v>1.5061538461538501E-5</v>
      </c>
      <c r="U3010" s="99">
        <v>7.3192307692307702E-6</v>
      </c>
      <c r="V3010" s="99">
        <v>5.3307692307692298E-6</v>
      </c>
      <c r="W3010" s="99">
        <v>2.9953846153846198E-6</v>
      </c>
      <c r="X3010" s="99">
        <v>1.4088461538461499E-6</v>
      </c>
      <c r="Y3010" s="99">
        <v>2.0011538461538501E-7</v>
      </c>
      <c r="Z3010" s="99">
        <v>2.9869230769230802E-8</v>
      </c>
      <c r="AA3010" s="99">
        <v>6.3884615384615399E-9</v>
      </c>
      <c r="AB3010" s="99">
        <v>2.0392307692307701E-9</v>
      </c>
      <c r="AC3010" s="99">
        <v>6.6E-10</v>
      </c>
    </row>
    <row r="3011" spans="1:29" s="98" customFormat="1" x14ac:dyDescent="0.25">
      <c r="A3011" s="98" t="s">
        <v>161</v>
      </c>
      <c r="B3011" s="98" t="s">
        <v>238</v>
      </c>
      <c r="C3011" s="98" t="s">
        <v>307</v>
      </c>
      <c r="D3011" s="98">
        <v>2017</v>
      </c>
      <c r="E3011" s="98">
        <v>2016</v>
      </c>
      <c r="F3011" s="98" t="s">
        <v>279</v>
      </c>
      <c r="G3011" s="98" t="s">
        <v>273</v>
      </c>
      <c r="H3011" s="98" t="s">
        <v>274</v>
      </c>
      <c r="I3011" s="99">
        <f t="shared" si="118"/>
        <v>0</v>
      </c>
      <c r="J3011" s="99">
        <f t="shared" si="118"/>
        <v>0</v>
      </c>
      <c r="K3011" s="99">
        <f t="shared" si="118"/>
        <v>0</v>
      </c>
      <c r="L3011" s="99">
        <f t="shared" si="118"/>
        <v>0</v>
      </c>
      <c r="M3011" s="99">
        <f t="shared" si="118"/>
        <v>0</v>
      </c>
      <c r="N3011" s="99">
        <f t="shared" si="117"/>
        <v>0</v>
      </c>
      <c r="O3011" s="99">
        <f t="shared" si="117"/>
        <v>0</v>
      </c>
      <c r="P3011" s="99">
        <f t="shared" si="117"/>
        <v>0</v>
      </c>
      <c r="Q3011" s="99">
        <f t="shared" si="117"/>
        <v>0</v>
      </c>
      <c r="R3011" s="99">
        <f t="shared" si="117"/>
        <v>0</v>
      </c>
      <c r="S3011" s="101"/>
      <c r="T3011" s="99">
        <v>0</v>
      </c>
      <c r="U3011" s="99">
        <v>0</v>
      </c>
      <c r="V3011" s="99">
        <v>0</v>
      </c>
      <c r="W3011" s="99">
        <v>0</v>
      </c>
      <c r="X3011" s="99">
        <v>0</v>
      </c>
      <c r="Y3011" s="99">
        <v>0</v>
      </c>
      <c r="Z3011" s="99">
        <v>0</v>
      </c>
      <c r="AA3011" s="99">
        <v>0</v>
      </c>
      <c r="AB3011" s="99">
        <v>0</v>
      </c>
      <c r="AC3011" s="99">
        <v>0</v>
      </c>
    </row>
    <row r="3012" spans="1:29" s="98" customFormat="1" x14ac:dyDescent="0.25">
      <c r="A3012" s="98" t="s">
        <v>161</v>
      </c>
      <c r="B3012" s="98" t="s">
        <v>238</v>
      </c>
      <c r="C3012" s="98" t="s">
        <v>307</v>
      </c>
      <c r="D3012" s="98">
        <v>2017</v>
      </c>
      <c r="E3012" s="98">
        <v>2016</v>
      </c>
      <c r="F3012" s="98" t="s">
        <v>279</v>
      </c>
      <c r="G3012" s="98" t="s">
        <v>273</v>
      </c>
      <c r="H3012" s="98" t="s">
        <v>275</v>
      </c>
      <c r="I3012" s="99">
        <f t="shared" si="118"/>
        <v>9.4305439672801646E-4</v>
      </c>
      <c r="J3012" s="99">
        <f t="shared" si="118"/>
        <v>0</v>
      </c>
      <c r="K3012" s="99">
        <f t="shared" si="118"/>
        <v>0</v>
      </c>
      <c r="L3012" s="99">
        <f t="shared" si="118"/>
        <v>0</v>
      </c>
      <c r="M3012" s="99">
        <f t="shared" si="118"/>
        <v>0</v>
      </c>
      <c r="N3012" s="99">
        <f t="shared" si="117"/>
        <v>0</v>
      </c>
      <c r="O3012" s="99">
        <f t="shared" si="117"/>
        <v>0</v>
      </c>
      <c r="P3012" s="99">
        <f t="shared" si="117"/>
        <v>0</v>
      </c>
      <c r="Q3012" s="99">
        <f t="shared" si="117"/>
        <v>0</v>
      </c>
      <c r="R3012" s="99">
        <f t="shared" si="117"/>
        <v>0</v>
      </c>
      <c r="S3012" s="101"/>
      <c r="T3012" s="99">
        <v>2.3300000000000001E-7</v>
      </c>
      <c r="U3012" s="99">
        <v>0</v>
      </c>
      <c r="V3012" s="99">
        <v>0</v>
      </c>
      <c r="W3012" s="99">
        <v>0</v>
      </c>
      <c r="X3012" s="99">
        <v>0</v>
      </c>
      <c r="Y3012" s="99">
        <v>0</v>
      </c>
      <c r="Z3012" s="99">
        <v>0</v>
      </c>
      <c r="AA3012" s="99">
        <v>0</v>
      </c>
      <c r="AB3012" s="99">
        <v>0</v>
      </c>
      <c r="AC3012" s="99">
        <v>0</v>
      </c>
    </row>
    <row r="3013" spans="1:29" s="98" customFormat="1" x14ac:dyDescent="0.25">
      <c r="A3013" s="98" t="s">
        <v>161</v>
      </c>
      <c r="B3013" s="98" t="s">
        <v>238</v>
      </c>
      <c r="C3013" s="98" t="s">
        <v>307</v>
      </c>
      <c r="D3013" s="98">
        <v>2017</v>
      </c>
      <c r="E3013" s="98">
        <v>2016</v>
      </c>
      <c r="F3013" s="98" t="s">
        <v>279</v>
      </c>
      <c r="G3013" s="98" t="s">
        <v>273</v>
      </c>
      <c r="H3013" s="98" t="s">
        <v>276</v>
      </c>
      <c r="I3013" s="99">
        <f t="shared" si="118"/>
        <v>0.50997791411042948</v>
      </c>
      <c r="J3013" s="99">
        <f t="shared" si="118"/>
        <v>0.24851304703476484</v>
      </c>
      <c r="K3013" s="99">
        <f t="shared" si="118"/>
        <v>0.1521838854805726</v>
      </c>
      <c r="L3013" s="99">
        <f t="shared" si="118"/>
        <v>0.10320981595092026</v>
      </c>
      <c r="M3013" s="99">
        <f t="shared" si="118"/>
        <v>5.0188302658486707E-2</v>
      </c>
      <c r="N3013" s="99">
        <f t="shared" si="117"/>
        <v>3.1570061349693252E-3</v>
      </c>
      <c r="O3013" s="99">
        <f t="shared" si="117"/>
        <v>1.2992294478527606E-3</v>
      </c>
      <c r="P3013" s="99">
        <f t="shared" si="117"/>
        <v>2.9343967280163601E-4</v>
      </c>
      <c r="Q3013" s="99">
        <f t="shared" si="117"/>
        <v>9.3900695296523514E-5</v>
      </c>
      <c r="R3013" s="99">
        <f t="shared" si="117"/>
        <v>2.9546339468302658E-5</v>
      </c>
      <c r="S3013" s="101"/>
      <c r="T3013" s="99">
        <v>1.26E-4</v>
      </c>
      <c r="U3013" s="99">
        <v>6.1400000000000002E-5</v>
      </c>
      <c r="V3013" s="99">
        <v>3.7599999999999999E-5</v>
      </c>
      <c r="W3013" s="99">
        <v>2.55E-5</v>
      </c>
      <c r="X3013" s="99">
        <v>1.24E-5</v>
      </c>
      <c r="Y3013" s="99">
        <v>7.8000000000000005E-7</v>
      </c>
      <c r="Z3013" s="99">
        <v>3.2099999999999998E-7</v>
      </c>
      <c r="AA3013" s="99">
        <v>7.2499999999999994E-8</v>
      </c>
      <c r="AB3013" s="99">
        <v>2.3199999999999999E-8</v>
      </c>
      <c r="AC3013" s="99">
        <v>7.3E-9</v>
      </c>
    </row>
    <row r="3014" spans="1:29" s="98" customFormat="1" x14ac:dyDescent="0.25">
      <c r="A3014" s="98" t="s">
        <v>161</v>
      </c>
      <c r="B3014" s="98" t="s">
        <v>238</v>
      </c>
      <c r="C3014" s="98" t="s">
        <v>307</v>
      </c>
      <c r="D3014" s="98">
        <v>2017</v>
      </c>
      <c r="E3014" s="98">
        <v>2016</v>
      </c>
      <c r="F3014" s="98" t="s">
        <v>279</v>
      </c>
      <c r="G3014" s="98" t="s">
        <v>277</v>
      </c>
      <c r="H3014" s="98" t="s">
        <v>274</v>
      </c>
      <c r="I3014" s="99">
        <f t="shared" si="118"/>
        <v>7.123501022494888E-2</v>
      </c>
      <c r="J3014" s="99">
        <f t="shared" si="118"/>
        <v>2.995108384458078E-2</v>
      </c>
      <c r="K3014" s="99">
        <f t="shared" si="118"/>
        <v>1.497554192229039E-2</v>
      </c>
      <c r="L3014" s="99">
        <f t="shared" si="118"/>
        <v>1.214233128834356E-2</v>
      </c>
      <c r="M3014" s="99">
        <f t="shared" si="118"/>
        <v>5.86879345603272E-3</v>
      </c>
      <c r="N3014" s="99">
        <f t="shared" si="117"/>
        <v>1.7970650306748469E-4</v>
      </c>
      <c r="O3014" s="99">
        <f t="shared" si="117"/>
        <v>1.396368098159509E-4</v>
      </c>
      <c r="P3014" s="99">
        <f t="shared" si="117"/>
        <v>2.9060646216768918E-5</v>
      </c>
      <c r="Q3014" s="99">
        <f t="shared" si="117"/>
        <v>8.985325153374233E-6</v>
      </c>
      <c r="R3014" s="99">
        <f t="shared" si="117"/>
        <v>2.7765464212678938E-6</v>
      </c>
      <c r="S3014" s="101"/>
      <c r="T3014" s="99">
        <v>1.7600000000000001E-5</v>
      </c>
      <c r="U3014" s="99">
        <v>7.4000000000000003E-6</v>
      </c>
      <c r="V3014" s="99">
        <v>3.7000000000000002E-6</v>
      </c>
      <c r="W3014" s="99">
        <v>3.0000000000000001E-6</v>
      </c>
      <c r="X3014" s="99">
        <v>1.4500000000000001E-6</v>
      </c>
      <c r="Y3014" s="99">
        <v>4.4400000000000001E-8</v>
      </c>
      <c r="Z3014" s="99">
        <v>3.4499999999999998E-8</v>
      </c>
      <c r="AA3014" s="99">
        <v>7.1799999999999996E-9</v>
      </c>
      <c r="AB3014" s="99">
        <v>2.2200000000000002E-9</v>
      </c>
      <c r="AC3014" s="99">
        <v>6.8600000000000001E-10</v>
      </c>
    </row>
    <row r="3015" spans="1:29" s="98" customFormat="1" x14ac:dyDescent="0.25">
      <c r="A3015" s="98" t="s">
        <v>161</v>
      </c>
      <c r="B3015" s="98" t="s">
        <v>238</v>
      </c>
      <c r="C3015" s="98" t="s">
        <v>307</v>
      </c>
      <c r="D3015" s="98">
        <v>2017</v>
      </c>
      <c r="E3015" s="98">
        <v>2016</v>
      </c>
      <c r="F3015" s="98" t="s">
        <v>279</v>
      </c>
      <c r="G3015" s="98" t="s">
        <v>277</v>
      </c>
      <c r="H3015" s="98" t="s">
        <v>275</v>
      </c>
      <c r="I3015" s="99">
        <f t="shared" si="118"/>
        <v>0.11373316973415133</v>
      </c>
      <c r="J3015" s="99">
        <f t="shared" si="118"/>
        <v>4.6140858895705524E-2</v>
      </c>
      <c r="K3015" s="99">
        <f t="shared" si="118"/>
        <v>2.6025063394683027E-2</v>
      </c>
      <c r="L3015" s="99">
        <f t="shared" si="118"/>
        <v>1.8375394683026583E-2</v>
      </c>
      <c r="M3015" s="99">
        <f t="shared" si="118"/>
        <v>8.49963190184049E-3</v>
      </c>
      <c r="N3015" s="99">
        <f t="shared" si="117"/>
        <v>3.4524695296523516E-4</v>
      </c>
      <c r="O3015" s="99">
        <f t="shared" si="117"/>
        <v>1.7687329243353783E-4</v>
      </c>
      <c r="P3015" s="99">
        <f t="shared" si="117"/>
        <v>3.8248343558282209E-5</v>
      </c>
      <c r="Q3015" s="99">
        <f t="shared" si="117"/>
        <v>1.2061382413087936E-5</v>
      </c>
      <c r="R3015" s="99">
        <f t="shared" si="117"/>
        <v>3.905783231083845E-6</v>
      </c>
      <c r="S3015" s="101"/>
      <c r="T3015" s="99">
        <v>2.8099999999999999E-5</v>
      </c>
      <c r="U3015" s="99">
        <v>1.1399999999999999E-5</v>
      </c>
      <c r="V3015" s="99">
        <v>6.4300000000000003E-6</v>
      </c>
      <c r="W3015" s="99">
        <v>4.5399999999999997E-6</v>
      </c>
      <c r="X3015" s="99">
        <v>2.0999999999999998E-6</v>
      </c>
      <c r="Y3015" s="99">
        <v>8.5300000000000003E-8</v>
      </c>
      <c r="Z3015" s="99">
        <v>4.3700000000000001E-8</v>
      </c>
      <c r="AA3015" s="99">
        <v>9.4500000000000002E-9</v>
      </c>
      <c r="AB3015" s="99">
        <v>2.98E-9</v>
      </c>
      <c r="AC3015" s="99">
        <v>9.6500000000000008E-10</v>
      </c>
    </row>
    <row r="3016" spans="1:29" s="98" customFormat="1" x14ac:dyDescent="0.25">
      <c r="A3016" s="98" t="s">
        <v>161</v>
      </c>
      <c r="B3016" s="98" t="s">
        <v>238</v>
      </c>
      <c r="C3016" s="98" t="s">
        <v>307</v>
      </c>
      <c r="D3016" s="98">
        <v>2017</v>
      </c>
      <c r="E3016" s="98">
        <v>2016</v>
      </c>
      <c r="F3016" s="98" t="s">
        <v>279</v>
      </c>
      <c r="G3016" s="98" t="s">
        <v>277</v>
      </c>
      <c r="H3016" s="98" t="s">
        <v>276</v>
      </c>
      <c r="I3016" s="99">
        <f t="shared" si="118"/>
        <v>0.14408899795501023</v>
      </c>
      <c r="J3016" s="99">
        <f t="shared" si="118"/>
        <v>7.0020777096114525E-2</v>
      </c>
      <c r="K3016" s="99">
        <f t="shared" si="118"/>
        <v>5.0997791411042943E-2</v>
      </c>
      <c r="L3016" s="99">
        <f t="shared" si="118"/>
        <v>2.8655901840490796E-2</v>
      </c>
      <c r="M3016" s="99">
        <f t="shared" si="118"/>
        <v>1.3477987730061348E-2</v>
      </c>
      <c r="N3016" s="99">
        <f t="shared" si="117"/>
        <v>1.9144408997955012E-3</v>
      </c>
      <c r="O3016" s="99">
        <f t="shared" si="117"/>
        <v>2.8574952965235173E-4</v>
      </c>
      <c r="P3016" s="99">
        <f t="shared" si="117"/>
        <v>6.1116400817995916E-5</v>
      </c>
      <c r="Q3016" s="99">
        <f t="shared" si="117"/>
        <v>1.9508678936605318E-5</v>
      </c>
      <c r="R3016" s="99">
        <f t="shared" si="117"/>
        <v>6.3140122699386501E-6</v>
      </c>
      <c r="S3016" s="101"/>
      <c r="T3016" s="99">
        <v>3.5599999999999998E-5</v>
      </c>
      <c r="U3016" s="99">
        <v>1.73E-5</v>
      </c>
      <c r="V3016" s="99">
        <v>1.26E-5</v>
      </c>
      <c r="W3016" s="99">
        <v>7.08E-6</v>
      </c>
      <c r="X3016" s="99">
        <v>3.3299999999999999E-6</v>
      </c>
      <c r="Y3016" s="99">
        <v>4.7300000000000001E-7</v>
      </c>
      <c r="Z3016" s="99">
        <v>7.0599999999999997E-8</v>
      </c>
      <c r="AA3016" s="99">
        <v>1.51E-8</v>
      </c>
      <c r="AB3016" s="99">
        <v>4.8200000000000003E-9</v>
      </c>
      <c r="AC3016" s="99">
        <v>1.56E-9</v>
      </c>
    </row>
    <row r="3017" spans="1:29" s="98" customFormat="1" x14ac:dyDescent="0.25">
      <c r="A3017" s="98" t="s">
        <v>161</v>
      </c>
      <c r="B3017" s="98" t="s">
        <v>238</v>
      </c>
      <c r="C3017" s="98" t="s">
        <v>307</v>
      </c>
      <c r="D3017" s="98">
        <v>2017</v>
      </c>
      <c r="E3017" s="98">
        <v>2016</v>
      </c>
      <c r="F3017" s="98" t="s">
        <v>279</v>
      </c>
      <c r="G3017" s="98" t="s">
        <v>278</v>
      </c>
      <c r="H3017" s="98" t="s">
        <v>274</v>
      </c>
      <c r="I3017" s="99">
        <f t="shared" si="118"/>
        <v>3.0137888941324537E-2</v>
      </c>
      <c r="J3017" s="99">
        <f t="shared" si="118"/>
        <v>1.2671612395784172E-2</v>
      </c>
      <c r="K3017" s="99">
        <f t="shared" si="118"/>
        <v>6.3358061978921066E-3</v>
      </c>
      <c r="L3017" s="99">
        <f t="shared" si="118"/>
        <v>5.1371401604530477E-3</v>
      </c>
      <c r="M3017" s="99">
        <f t="shared" si="118"/>
        <v>2.4829510775523029E-3</v>
      </c>
      <c r="N3017" s="99">
        <f t="shared" si="117"/>
        <v>7.6029674374705113E-5</v>
      </c>
      <c r="O3017" s="99">
        <f t="shared" si="117"/>
        <v>5.9077111845209815E-5</v>
      </c>
      <c r="P3017" s="99">
        <f t="shared" si="117"/>
        <v>1.2294888784017628E-5</v>
      </c>
      <c r="Q3017" s="99">
        <f t="shared" si="117"/>
        <v>3.8014837187352512E-6</v>
      </c>
      <c r="R3017" s="99">
        <f t="shared" si="117"/>
        <v>1.1746927166902618E-6</v>
      </c>
      <c r="S3017" s="101"/>
      <c r="T3017" s="99">
        <v>7.4461538461538496E-6</v>
      </c>
      <c r="U3017" s="99">
        <v>3.1307692307692301E-6</v>
      </c>
      <c r="V3017" s="99">
        <v>1.5653846153846199E-6</v>
      </c>
      <c r="W3017" s="99">
        <v>1.2692307692307701E-6</v>
      </c>
      <c r="X3017" s="99">
        <v>6.1346153846153804E-7</v>
      </c>
      <c r="Y3017" s="99">
        <v>1.8784615384615399E-8</v>
      </c>
      <c r="Z3017" s="99">
        <v>1.4596153846153799E-8</v>
      </c>
      <c r="AA3017" s="99">
        <v>3.0376923076923098E-9</v>
      </c>
      <c r="AB3017" s="99">
        <v>9.3923076923076896E-10</v>
      </c>
      <c r="AC3017" s="99">
        <v>2.9023076923076898E-10</v>
      </c>
    </row>
    <row r="3018" spans="1:29" s="98" customFormat="1" x14ac:dyDescent="0.25">
      <c r="A3018" s="98" t="s">
        <v>161</v>
      </c>
      <c r="B3018" s="98" t="s">
        <v>238</v>
      </c>
      <c r="C3018" s="98" t="s">
        <v>307</v>
      </c>
      <c r="D3018" s="98">
        <v>2017</v>
      </c>
      <c r="E3018" s="98">
        <v>2016</v>
      </c>
      <c r="F3018" s="98" t="s">
        <v>279</v>
      </c>
      <c r="G3018" s="98" t="s">
        <v>278</v>
      </c>
      <c r="H3018" s="98" t="s">
        <v>275</v>
      </c>
      <c r="I3018" s="99">
        <f t="shared" si="118"/>
        <v>4.8117879502910021E-2</v>
      </c>
      <c r="J3018" s="99">
        <f t="shared" si="118"/>
        <v>1.9521132609721555E-2</v>
      </c>
      <c r="K3018" s="99">
        <f t="shared" si="118"/>
        <v>1.1010603743904376E-2</v>
      </c>
      <c r="L3018" s="99">
        <f t="shared" si="118"/>
        <v>7.7742054428189362E-3</v>
      </c>
      <c r="M3018" s="99">
        <f t="shared" si="118"/>
        <v>3.5959981123171291E-3</v>
      </c>
      <c r="N3018" s="99">
        <f t="shared" si="117"/>
        <v>1.4606601856221473E-4</v>
      </c>
      <c r="O3018" s="99">
        <f t="shared" si="117"/>
        <v>7.4831008337265844E-5</v>
      </c>
      <c r="P3018" s="99">
        <f t="shared" si="117"/>
        <v>1.6181991505427078E-5</v>
      </c>
      <c r="Q3018" s="99">
        <f t="shared" si="117"/>
        <v>5.1028925593833541E-6</v>
      </c>
      <c r="R3018" s="99">
        <f t="shared" si="117"/>
        <v>1.6524467516123969E-6</v>
      </c>
      <c r="S3018" s="101"/>
      <c r="T3018" s="99">
        <v>1.1888461538461501E-5</v>
      </c>
      <c r="U3018" s="99">
        <v>4.8230769230769198E-6</v>
      </c>
      <c r="V3018" s="99">
        <v>2.7203846153846199E-6</v>
      </c>
      <c r="W3018" s="99">
        <v>1.9207692307692299E-6</v>
      </c>
      <c r="X3018" s="99">
        <v>8.8846153846153795E-7</v>
      </c>
      <c r="Y3018" s="99">
        <v>3.6088461538461501E-8</v>
      </c>
      <c r="Z3018" s="99">
        <v>1.8488461538461499E-8</v>
      </c>
      <c r="AA3018" s="99">
        <v>3.9980769230769198E-9</v>
      </c>
      <c r="AB3018" s="99">
        <v>1.2607692307692301E-9</v>
      </c>
      <c r="AC3018" s="99">
        <v>4.0826923076923099E-10</v>
      </c>
    </row>
    <row r="3019" spans="1:29" s="98" customFormat="1" x14ac:dyDescent="0.25">
      <c r="A3019" s="98" t="s">
        <v>161</v>
      </c>
      <c r="B3019" s="98" t="s">
        <v>238</v>
      </c>
      <c r="C3019" s="98" t="s">
        <v>307</v>
      </c>
      <c r="D3019" s="98">
        <v>2017</v>
      </c>
      <c r="E3019" s="98">
        <v>2016</v>
      </c>
      <c r="F3019" s="98" t="s">
        <v>279</v>
      </c>
      <c r="G3019" s="98" t="s">
        <v>278</v>
      </c>
      <c r="H3019" s="98" t="s">
        <v>276</v>
      </c>
      <c r="I3019" s="99">
        <f t="shared" si="118"/>
        <v>6.096072990404295E-2</v>
      </c>
      <c r="J3019" s="99">
        <f t="shared" si="118"/>
        <v>2.9624174925279224E-2</v>
      </c>
      <c r="K3019" s="99">
        <f t="shared" si="118"/>
        <v>2.1575988673902782E-2</v>
      </c>
      <c r="L3019" s="99">
        <f t="shared" si="118"/>
        <v>1.2123650778669202E-2</v>
      </c>
      <c r="M3019" s="99">
        <f t="shared" si="118"/>
        <v>5.7022255781028633E-3</v>
      </c>
      <c r="N3019" s="99">
        <f t="shared" si="117"/>
        <v>8.0995576529809823E-4</v>
      </c>
      <c r="O3019" s="99">
        <f t="shared" si="117"/>
        <v>1.2089403177599511E-4</v>
      </c>
      <c r="P3019" s="99">
        <f t="shared" si="117"/>
        <v>2.5856938807613664E-5</v>
      </c>
      <c r="Q3019" s="99">
        <f t="shared" si="117"/>
        <v>8.2536718577945611E-6</v>
      </c>
      <c r="R3019" s="99">
        <f t="shared" si="117"/>
        <v>2.6713128834355829E-6</v>
      </c>
      <c r="S3019" s="101"/>
      <c r="T3019" s="99">
        <v>1.5061538461538501E-5</v>
      </c>
      <c r="U3019" s="99">
        <v>7.3192307692307702E-6</v>
      </c>
      <c r="V3019" s="99">
        <v>5.3307692307692298E-6</v>
      </c>
      <c r="W3019" s="99">
        <v>2.9953846153846198E-6</v>
      </c>
      <c r="X3019" s="99">
        <v>1.4088461538461499E-6</v>
      </c>
      <c r="Y3019" s="99">
        <v>2.0011538461538501E-7</v>
      </c>
      <c r="Z3019" s="99">
        <v>2.9869230769230802E-8</v>
      </c>
      <c r="AA3019" s="99">
        <v>6.3884615384615399E-9</v>
      </c>
      <c r="AB3019" s="99">
        <v>2.0392307692307701E-9</v>
      </c>
      <c r="AC3019" s="99">
        <v>6.6E-10</v>
      </c>
    </row>
    <row r="3020" spans="1:29" s="98" customFormat="1" x14ac:dyDescent="0.25">
      <c r="A3020" s="98" t="s">
        <v>161</v>
      </c>
      <c r="B3020" s="98" t="s">
        <v>238</v>
      </c>
      <c r="C3020" s="98" t="s">
        <v>307</v>
      </c>
      <c r="D3020" s="98">
        <v>2017</v>
      </c>
      <c r="E3020" s="98">
        <v>2016</v>
      </c>
      <c r="F3020" s="98" t="s">
        <v>280</v>
      </c>
      <c r="G3020" s="98" t="s">
        <v>273</v>
      </c>
      <c r="H3020" s="98" t="s">
        <v>274</v>
      </c>
      <c r="I3020" s="99">
        <f t="shared" si="118"/>
        <v>0</v>
      </c>
      <c r="J3020" s="99">
        <f t="shared" si="118"/>
        <v>0</v>
      </c>
      <c r="K3020" s="99">
        <f t="shared" si="118"/>
        <v>0</v>
      </c>
      <c r="L3020" s="99">
        <f t="shared" si="118"/>
        <v>0</v>
      </c>
      <c r="M3020" s="99">
        <f t="shared" si="118"/>
        <v>0</v>
      </c>
      <c r="N3020" s="99">
        <f t="shared" si="117"/>
        <v>0</v>
      </c>
      <c r="O3020" s="99">
        <f t="shared" si="117"/>
        <v>0</v>
      </c>
      <c r="P3020" s="99">
        <f t="shared" si="117"/>
        <v>0</v>
      </c>
      <c r="Q3020" s="99">
        <f t="shared" si="117"/>
        <v>0</v>
      </c>
      <c r="R3020" s="99">
        <f t="shared" si="117"/>
        <v>0</v>
      </c>
      <c r="S3020" s="101"/>
      <c r="T3020" s="99">
        <v>0</v>
      </c>
      <c r="U3020" s="99">
        <v>0</v>
      </c>
      <c r="V3020" s="99">
        <v>0</v>
      </c>
      <c r="W3020" s="99">
        <v>0</v>
      </c>
      <c r="X3020" s="99">
        <v>0</v>
      </c>
      <c r="Y3020" s="99">
        <v>0</v>
      </c>
      <c r="Z3020" s="99">
        <v>0</v>
      </c>
      <c r="AA3020" s="99">
        <v>0</v>
      </c>
      <c r="AB3020" s="99">
        <v>0</v>
      </c>
      <c r="AC3020" s="99">
        <v>0</v>
      </c>
    </row>
    <row r="3021" spans="1:29" s="98" customFormat="1" x14ac:dyDescent="0.25">
      <c r="A3021" s="98" t="s">
        <v>161</v>
      </c>
      <c r="B3021" s="98" t="s">
        <v>238</v>
      </c>
      <c r="C3021" s="98" t="s">
        <v>307</v>
      </c>
      <c r="D3021" s="98">
        <v>2017</v>
      </c>
      <c r="E3021" s="98">
        <v>2016</v>
      </c>
      <c r="F3021" s="98" t="s">
        <v>280</v>
      </c>
      <c r="G3021" s="98" t="s">
        <v>273</v>
      </c>
      <c r="H3021" s="98" t="s">
        <v>275</v>
      </c>
      <c r="I3021" s="99">
        <f t="shared" si="118"/>
        <v>0</v>
      </c>
      <c r="J3021" s="99">
        <f t="shared" si="118"/>
        <v>0</v>
      </c>
      <c r="K3021" s="99">
        <f t="shared" si="118"/>
        <v>0</v>
      </c>
      <c r="L3021" s="99">
        <f t="shared" si="118"/>
        <v>0</v>
      </c>
      <c r="M3021" s="99">
        <f t="shared" si="118"/>
        <v>0</v>
      </c>
      <c r="N3021" s="99">
        <f t="shared" si="117"/>
        <v>0</v>
      </c>
      <c r="O3021" s="99">
        <f t="shared" si="117"/>
        <v>0</v>
      </c>
      <c r="P3021" s="99">
        <f t="shared" si="117"/>
        <v>0</v>
      </c>
      <c r="Q3021" s="99">
        <f t="shared" si="117"/>
        <v>0</v>
      </c>
      <c r="R3021" s="99">
        <f t="shared" si="117"/>
        <v>0</v>
      </c>
      <c r="S3021" s="101"/>
      <c r="T3021" s="99">
        <v>0</v>
      </c>
      <c r="U3021" s="99">
        <v>0</v>
      </c>
      <c r="V3021" s="99">
        <v>0</v>
      </c>
      <c r="W3021" s="99">
        <v>0</v>
      </c>
      <c r="X3021" s="99">
        <v>0</v>
      </c>
      <c r="Y3021" s="99">
        <v>0</v>
      </c>
      <c r="Z3021" s="99">
        <v>0</v>
      </c>
      <c r="AA3021" s="99">
        <v>0</v>
      </c>
      <c r="AB3021" s="99">
        <v>0</v>
      </c>
      <c r="AC3021" s="99">
        <v>0</v>
      </c>
    </row>
    <row r="3022" spans="1:29" s="98" customFormat="1" x14ac:dyDescent="0.25">
      <c r="A3022" s="98" t="s">
        <v>161</v>
      </c>
      <c r="B3022" s="98" t="s">
        <v>238</v>
      </c>
      <c r="C3022" s="98" t="s">
        <v>307</v>
      </c>
      <c r="D3022" s="98">
        <v>2017</v>
      </c>
      <c r="E3022" s="98">
        <v>2016</v>
      </c>
      <c r="F3022" s="98" t="s">
        <v>280</v>
      </c>
      <c r="G3022" s="98" t="s">
        <v>273</v>
      </c>
      <c r="H3022" s="98" t="s">
        <v>276</v>
      </c>
      <c r="I3022" s="99">
        <f t="shared" si="118"/>
        <v>0</v>
      </c>
      <c r="J3022" s="99">
        <f t="shared" si="118"/>
        <v>0</v>
      </c>
      <c r="K3022" s="99">
        <f t="shared" si="118"/>
        <v>0</v>
      </c>
      <c r="L3022" s="99">
        <f t="shared" si="118"/>
        <v>0</v>
      </c>
      <c r="M3022" s="99">
        <f t="shared" si="118"/>
        <v>0</v>
      </c>
      <c r="N3022" s="99">
        <f t="shared" si="117"/>
        <v>0</v>
      </c>
      <c r="O3022" s="99">
        <f t="shared" si="117"/>
        <v>0</v>
      </c>
      <c r="P3022" s="99">
        <f t="shared" si="117"/>
        <v>0</v>
      </c>
      <c r="Q3022" s="99">
        <f t="shared" si="117"/>
        <v>0</v>
      </c>
      <c r="R3022" s="99">
        <f t="shared" si="117"/>
        <v>0</v>
      </c>
      <c r="S3022" s="101"/>
      <c r="T3022" s="99">
        <v>0</v>
      </c>
      <c r="U3022" s="99">
        <v>0</v>
      </c>
      <c r="V3022" s="99">
        <v>0</v>
      </c>
      <c r="W3022" s="99">
        <v>0</v>
      </c>
      <c r="X3022" s="99">
        <v>0</v>
      </c>
      <c r="Y3022" s="99">
        <v>0</v>
      </c>
      <c r="Z3022" s="99">
        <v>0</v>
      </c>
      <c r="AA3022" s="99">
        <v>0</v>
      </c>
      <c r="AB3022" s="99">
        <v>0</v>
      </c>
      <c r="AC3022" s="99">
        <v>0</v>
      </c>
    </row>
    <row r="3023" spans="1:29" s="98" customFormat="1" x14ac:dyDescent="0.25">
      <c r="A3023" s="98" t="s">
        <v>161</v>
      </c>
      <c r="B3023" s="98" t="s">
        <v>238</v>
      </c>
      <c r="C3023" s="98" t="s">
        <v>307</v>
      </c>
      <c r="D3023" s="98">
        <v>2017</v>
      </c>
      <c r="E3023" s="98">
        <v>2016</v>
      </c>
      <c r="F3023" s="98" t="s">
        <v>280</v>
      </c>
      <c r="G3023" s="98" t="s">
        <v>277</v>
      </c>
      <c r="H3023" s="98" t="s">
        <v>274</v>
      </c>
      <c r="I3023" s="99">
        <f t="shared" si="118"/>
        <v>0</v>
      </c>
      <c r="J3023" s="99">
        <f t="shared" si="118"/>
        <v>0</v>
      </c>
      <c r="K3023" s="99">
        <f t="shared" si="118"/>
        <v>0</v>
      </c>
      <c r="L3023" s="99">
        <f t="shared" si="118"/>
        <v>0</v>
      </c>
      <c r="M3023" s="99">
        <f t="shared" si="118"/>
        <v>0</v>
      </c>
      <c r="N3023" s="99">
        <f t="shared" si="117"/>
        <v>0</v>
      </c>
      <c r="O3023" s="99">
        <f t="shared" si="117"/>
        <v>0</v>
      </c>
      <c r="P3023" s="99">
        <f t="shared" si="117"/>
        <v>0</v>
      </c>
      <c r="Q3023" s="99">
        <f t="shared" si="117"/>
        <v>0</v>
      </c>
      <c r="R3023" s="99">
        <f t="shared" si="117"/>
        <v>0</v>
      </c>
      <c r="S3023" s="101"/>
      <c r="T3023" s="99">
        <v>0</v>
      </c>
      <c r="U3023" s="99">
        <v>0</v>
      </c>
      <c r="V3023" s="99">
        <v>0</v>
      </c>
      <c r="W3023" s="99">
        <v>0</v>
      </c>
      <c r="X3023" s="99">
        <v>0</v>
      </c>
      <c r="Y3023" s="99">
        <v>0</v>
      </c>
      <c r="Z3023" s="99">
        <v>0</v>
      </c>
      <c r="AA3023" s="99">
        <v>0</v>
      </c>
      <c r="AB3023" s="99">
        <v>0</v>
      </c>
      <c r="AC3023" s="99">
        <v>0</v>
      </c>
    </row>
    <row r="3024" spans="1:29" s="98" customFormat="1" x14ac:dyDescent="0.25">
      <c r="A3024" s="98" t="s">
        <v>161</v>
      </c>
      <c r="B3024" s="98" t="s">
        <v>238</v>
      </c>
      <c r="C3024" s="98" t="s">
        <v>307</v>
      </c>
      <c r="D3024" s="98">
        <v>2017</v>
      </c>
      <c r="E3024" s="98">
        <v>2016</v>
      </c>
      <c r="F3024" s="98" t="s">
        <v>280</v>
      </c>
      <c r="G3024" s="98" t="s">
        <v>277</v>
      </c>
      <c r="H3024" s="98" t="s">
        <v>275</v>
      </c>
      <c r="I3024" s="99">
        <f t="shared" si="118"/>
        <v>0</v>
      </c>
      <c r="J3024" s="99">
        <f t="shared" si="118"/>
        <v>0</v>
      </c>
      <c r="K3024" s="99">
        <f t="shared" si="118"/>
        <v>0</v>
      </c>
      <c r="L3024" s="99">
        <f t="shared" si="118"/>
        <v>0</v>
      </c>
      <c r="M3024" s="99">
        <f t="shared" si="118"/>
        <v>0</v>
      </c>
      <c r="N3024" s="99">
        <f t="shared" si="117"/>
        <v>0</v>
      </c>
      <c r="O3024" s="99">
        <f t="shared" si="117"/>
        <v>0</v>
      </c>
      <c r="P3024" s="99">
        <f t="shared" si="117"/>
        <v>0</v>
      </c>
      <c r="Q3024" s="99">
        <f t="shared" si="117"/>
        <v>0</v>
      </c>
      <c r="R3024" s="99">
        <f t="shared" si="117"/>
        <v>0</v>
      </c>
      <c r="S3024" s="101"/>
      <c r="T3024" s="99">
        <v>0</v>
      </c>
      <c r="U3024" s="99">
        <v>0</v>
      </c>
      <c r="V3024" s="99">
        <v>0</v>
      </c>
      <c r="W3024" s="99">
        <v>0</v>
      </c>
      <c r="X3024" s="99">
        <v>0</v>
      </c>
      <c r="Y3024" s="99">
        <v>0</v>
      </c>
      <c r="Z3024" s="99">
        <v>0</v>
      </c>
      <c r="AA3024" s="99">
        <v>0</v>
      </c>
      <c r="AB3024" s="99">
        <v>0</v>
      </c>
      <c r="AC3024" s="99">
        <v>0</v>
      </c>
    </row>
    <row r="3025" spans="1:29" s="98" customFormat="1" x14ac:dyDescent="0.25">
      <c r="A3025" s="98" t="s">
        <v>161</v>
      </c>
      <c r="B3025" s="98" t="s">
        <v>238</v>
      </c>
      <c r="C3025" s="98" t="s">
        <v>307</v>
      </c>
      <c r="D3025" s="98">
        <v>2017</v>
      </c>
      <c r="E3025" s="98">
        <v>2016</v>
      </c>
      <c r="F3025" s="98" t="s">
        <v>280</v>
      </c>
      <c r="G3025" s="98" t="s">
        <v>277</v>
      </c>
      <c r="H3025" s="98" t="s">
        <v>276</v>
      </c>
      <c r="I3025" s="99">
        <f t="shared" si="118"/>
        <v>0</v>
      </c>
      <c r="J3025" s="99">
        <f t="shared" si="118"/>
        <v>0</v>
      </c>
      <c r="K3025" s="99">
        <f t="shared" si="118"/>
        <v>0</v>
      </c>
      <c r="L3025" s="99">
        <f t="shared" si="118"/>
        <v>0</v>
      </c>
      <c r="M3025" s="99">
        <f t="shared" si="118"/>
        <v>0</v>
      </c>
      <c r="N3025" s="99">
        <f t="shared" si="117"/>
        <v>0</v>
      </c>
      <c r="O3025" s="99">
        <f t="shared" si="117"/>
        <v>0</v>
      </c>
      <c r="P3025" s="99">
        <f t="shared" si="117"/>
        <v>0</v>
      </c>
      <c r="Q3025" s="99">
        <f t="shared" si="117"/>
        <v>0</v>
      </c>
      <c r="R3025" s="99">
        <f t="shared" si="117"/>
        <v>0</v>
      </c>
      <c r="S3025" s="101"/>
      <c r="T3025" s="99">
        <v>0</v>
      </c>
      <c r="U3025" s="99">
        <v>0</v>
      </c>
      <c r="V3025" s="99">
        <v>0</v>
      </c>
      <c r="W3025" s="99">
        <v>0</v>
      </c>
      <c r="X3025" s="99">
        <v>0</v>
      </c>
      <c r="Y3025" s="99">
        <v>0</v>
      </c>
      <c r="Z3025" s="99">
        <v>0</v>
      </c>
      <c r="AA3025" s="99">
        <v>0</v>
      </c>
      <c r="AB3025" s="99">
        <v>0</v>
      </c>
      <c r="AC3025" s="99">
        <v>0</v>
      </c>
    </row>
    <row r="3026" spans="1:29" s="98" customFormat="1" x14ac:dyDescent="0.25">
      <c r="A3026" s="98" t="s">
        <v>161</v>
      </c>
      <c r="B3026" s="98" t="s">
        <v>238</v>
      </c>
      <c r="C3026" s="98" t="s">
        <v>307</v>
      </c>
      <c r="D3026" s="98">
        <v>2017</v>
      </c>
      <c r="E3026" s="98">
        <v>2016</v>
      </c>
      <c r="F3026" s="98" t="s">
        <v>280</v>
      </c>
      <c r="G3026" s="98" t="s">
        <v>278</v>
      </c>
      <c r="H3026" s="98" t="s">
        <v>274</v>
      </c>
      <c r="I3026" s="99">
        <f t="shared" si="118"/>
        <v>0</v>
      </c>
      <c r="J3026" s="99">
        <f t="shared" si="118"/>
        <v>0</v>
      </c>
      <c r="K3026" s="99">
        <f t="shared" si="118"/>
        <v>0</v>
      </c>
      <c r="L3026" s="99">
        <f t="shared" si="118"/>
        <v>0</v>
      </c>
      <c r="M3026" s="99">
        <f t="shared" si="118"/>
        <v>0</v>
      </c>
      <c r="N3026" s="99">
        <f t="shared" si="117"/>
        <v>0</v>
      </c>
      <c r="O3026" s="99">
        <f t="shared" si="117"/>
        <v>0</v>
      </c>
      <c r="P3026" s="99">
        <f t="shared" si="117"/>
        <v>0</v>
      </c>
      <c r="Q3026" s="99">
        <f t="shared" si="117"/>
        <v>0</v>
      </c>
      <c r="R3026" s="99">
        <f t="shared" si="117"/>
        <v>0</v>
      </c>
      <c r="S3026" s="101"/>
      <c r="T3026" s="99">
        <v>0</v>
      </c>
      <c r="U3026" s="99">
        <v>0</v>
      </c>
      <c r="V3026" s="99">
        <v>0</v>
      </c>
      <c r="W3026" s="99">
        <v>0</v>
      </c>
      <c r="X3026" s="99">
        <v>0</v>
      </c>
      <c r="Y3026" s="99">
        <v>0</v>
      </c>
      <c r="Z3026" s="99">
        <v>0</v>
      </c>
      <c r="AA3026" s="99">
        <v>0</v>
      </c>
      <c r="AB3026" s="99">
        <v>0</v>
      </c>
      <c r="AC3026" s="99">
        <v>0</v>
      </c>
    </row>
    <row r="3027" spans="1:29" s="98" customFormat="1" x14ac:dyDescent="0.25">
      <c r="A3027" s="98" t="s">
        <v>161</v>
      </c>
      <c r="B3027" s="98" t="s">
        <v>238</v>
      </c>
      <c r="C3027" s="98" t="s">
        <v>307</v>
      </c>
      <c r="D3027" s="98">
        <v>2017</v>
      </c>
      <c r="E3027" s="98">
        <v>2016</v>
      </c>
      <c r="F3027" s="98" t="s">
        <v>280</v>
      </c>
      <c r="G3027" s="98" t="s">
        <v>278</v>
      </c>
      <c r="H3027" s="98" t="s">
        <v>275</v>
      </c>
      <c r="I3027" s="99">
        <f t="shared" si="118"/>
        <v>0</v>
      </c>
      <c r="J3027" s="99">
        <f t="shared" si="118"/>
        <v>0</v>
      </c>
      <c r="K3027" s="99">
        <f t="shared" si="118"/>
        <v>0</v>
      </c>
      <c r="L3027" s="99">
        <f t="shared" si="118"/>
        <v>0</v>
      </c>
      <c r="M3027" s="99">
        <f t="shared" si="118"/>
        <v>0</v>
      </c>
      <c r="N3027" s="99">
        <f t="shared" si="117"/>
        <v>0</v>
      </c>
      <c r="O3027" s="99">
        <f t="shared" si="117"/>
        <v>0</v>
      </c>
      <c r="P3027" s="99">
        <f t="shared" si="117"/>
        <v>0</v>
      </c>
      <c r="Q3027" s="99">
        <f t="shared" si="117"/>
        <v>0</v>
      </c>
      <c r="R3027" s="99">
        <f t="shared" si="117"/>
        <v>0</v>
      </c>
      <c r="S3027" s="101"/>
      <c r="T3027" s="99">
        <v>0</v>
      </c>
      <c r="U3027" s="99">
        <v>0</v>
      </c>
      <c r="V3027" s="99">
        <v>0</v>
      </c>
      <c r="W3027" s="99">
        <v>0</v>
      </c>
      <c r="X3027" s="99">
        <v>0</v>
      </c>
      <c r="Y3027" s="99">
        <v>0</v>
      </c>
      <c r="Z3027" s="99">
        <v>0</v>
      </c>
      <c r="AA3027" s="99">
        <v>0</v>
      </c>
      <c r="AB3027" s="99">
        <v>0</v>
      </c>
      <c r="AC3027" s="99">
        <v>0</v>
      </c>
    </row>
    <row r="3028" spans="1:29" s="98" customFormat="1" x14ac:dyDescent="0.25">
      <c r="A3028" s="98" t="s">
        <v>161</v>
      </c>
      <c r="B3028" s="98" t="s">
        <v>238</v>
      </c>
      <c r="C3028" s="98" t="s">
        <v>307</v>
      </c>
      <c r="D3028" s="98">
        <v>2017</v>
      </c>
      <c r="E3028" s="98">
        <v>2016</v>
      </c>
      <c r="F3028" s="98" t="s">
        <v>280</v>
      </c>
      <c r="G3028" s="98" t="s">
        <v>278</v>
      </c>
      <c r="H3028" s="98" t="s">
        <v>276</v>
      </c>
      <c r="I3028" s="99">
        <f t="shared" si="118"/>
        <v>0</v>
      </c>
      <c r="J3028" s="99">
        <f t="shared" si="118"/>
        <v>0</v>
      </c>
      <c r="K3028" s="99">
        <f t="shared" si="118"/>
        <v>0</v>
      </c>
      <c r="L3028" s="99">
        <f t="shared" si="118"/>
        <v>0</v>
      </c>
      <c r="M3028" s="99">
        <f t="shared" si="118"/>
        <v>0</v>
      </c>
      <c r="N3028" s="99">
        <f t="shared" si="117"/>
        <v>0</v>
      </c>
      <c r="O3028" s="99">
        <f t="shared" si="117"/>
        <v>0</v>
      </c>
      <c r="P3028" s="99">
        <f t="shared" si="117"/>
        <v>0</v>
      </c>
      <c r="Q3028" s="99">
        <f t="shared" si="117"/>
        <v>0</v>
      </c>
      <c r="R3028" s="99">
        <f t="shared" si="117"/>
        <v>0</v>
      </c>
      <c r="S3028" s="101"/>
      <c r="T3028" s="99">
        <v>0</v>
      </c>
      <c r="U3028" s="99">
        <v>0</v>
      </c>
      <c r="V3028" s="99">
        <v>0</v>
      </c>
      <c r="W3028" s="99">
        <v>0</v>
      </c>
      <c r="X3028" s="99">
        <v>0</v>
      </c>
      <c r="Y3028" s="99">
        <v>0</v>
      </c>
      <c r="Z3028" s="99">
        <v>0</v>
      </c>
      <c r="AA3028" s="99">
        <v>0</v>
      </c>
      <c r="AB3028" s="99">
        <v>0</v>
      </c>
      <c r="AC3028" s="99">
        <v>0</v>
      </c>
    </row>
    <row r="3029" spans="1:29" s="98" customFormat="1" x14ac:dyDescent="0.25">
      <c r="A3029" s="98" t="s">
        <v>161</v>
      </c>
      <c r="B3029" s="98" t="s">
        <v>238</v>
      </c>
      <c r="C3029" s="98" t="s">
        <v>307</v>
      </c>
      <c r="D3029" s="98">
        <v>2018</v>
      </c>
      <c r="E3029" s="98">
        <v>2016</v>
      </c>
      <c r="F3029" s="98" t="s">
        <v>272</v>
      </c>
      <c r="G3029" s="98" t="s">
        <v>273</v>
      </c>
      <c r="H3029" s="98" t="s">
        <v>274</v>
      </c>
      <c r="I3029" s="99">
        <f t="shared" si="118"/>
        <v>0</v>
      </c>
      <c r="J3029" s="99">
        <f t="shared" si="118"/>
        <v>0</v>
      </c>
      <c r="K3029" s="99">
        <f t="shared" si="118"/>
        <v>0</v>
      </c>
      <c r="L3029" s="99">
        <f t="shared" si="118"/>
        <v>0</v>
      </c>
      <c r="M3029" s="99">
        <f t="shared" si="118"/>
        <v>0</v>
      </c>
      <c r="N3029" s="99">
        <f t="shared" si="117"/>
        <v>0</v>
      </c>
      <c r="O3029" s="99">
        <f t="shared" si="117"/>
        <v>0</v>
      </c>
      <c r="P3029" s="99">
        <f t="shared" si="117"/>
        <v>0</v>
      </c>
      <c r="Q3029" s="99">
        <f t="shared" si="117"/>
        <v>0</v>
      </c>
      <c r="R3029" s="99">
        <f t="shared" si="117"/>
        <v>0</v>
      </c>
      <c r="S3029" s="101"/>
      <c r="T3029" s="99">
        <v>0</v>
      </c>
      <c r="U3029" s="99">
        <v>0</v>
      </c>
      <c r="V3029" s="99">
        <v>0</v>
      </c>
      <c r="W3029" s="99">
        <v>0</v>
      </c>
      <c r="X3029" s="99">
        <v>0</v>
      </c>
      <c r="Y3029" s="99">
        <v>0</v>
      </c>
      <c r="Z3029" s="99">
        <v>0</v>
      </c>
      <c r="AA3029" s="99">
        <v>0</v>
      </c>
      <c r="AB3029" s="99">
        <v>0</v>
      </c>
      <c r="AC3029" s="99">
        <v>0</v>
      </c>
    </row>
    <row r="3030" spans="1:29" s="98" customFormat="1" x14ac:dyDescent="0.25">
      <c r="A3030" s="98" t="s">
        <v>161</v>
      </c>
      <c r="B3030" s="98" t="s">
        <v>238</v>
      </c>
      <c r="C3030" s="98" t="s">
        <v>307</v>
      </c>
      <c r="D3030" s="98">
        <v>2018</v>
      </c>
      <c r="E3030" s="98">
        <v>2016</v>
      </c>
      <c r="F3030" s="98" t="s">
        <v>272</v>
      </c>
      <c r="G3030" s="98" t="s">
        <v>273</v>
      </c>
      <c r="H3030" s="98" t="s">
        <v>275</v>
      </c>
      <c r="I3030" s="99">
        <f t="shared" si="118"/>
        <v>4.0433963190184051E-4</v>
      </c>
      <c r="J3030" s="99">
        <f t="shared" si="118"/>
        <v>0</v>
      </c>
      <c r="K3030" s="99">
        <f t="shared" si="118"/>
        <v>0</v>
      </c>
      <c r="L3030" s="99">
        <f t="shared" si="118"/>
        <v>0</v>
      </c>
      <c r="M3030" s="99">
        <f t="shared" si="118"/>
        <v>0</v>
      </c>
      <c r="N3030" s="99">
        <f t="shared" si="117"/>
        <v>0</v>
      </c>
      <c r="O3030" s="99">
        <f t="shared" si="117"/>
        <v>0</v>
      </c>
      <c r="P3030" s="99">
        <f t="shared" si="117"/>
        <v>0</v>
      </c>
      <c r="Q3030" s="99">
        <f t="shared" si="117"/>
        <v>0</v>
      </c>
      <c r="R3030" s="99">
        <f t="shared" si="117"/>
        <v>0</v>
      </c>
      <c r="S3030" s="101"/>
      <c r="T3030" s="99">
        <v>9.9900000000000001E-8</v>
      </c>
      <c r="U3030" s="99">
        <v>0</v>
      </c>
      <c r="V3030" s="99">
        <v>0</v>
      </c>
      <c r="W3030" s="99">
        <v>0</v>
      </c>
      <c r="X3030" s="99">
        <v>0</v>
      </c>
      <c r="Y3030" s="99">
        <v>0</v>
      </c>
      <c r="Z3030" s="99">
        <v>0</v>
      </c>
      <c r="AA3030" s="99">
        <v>0</v>
      </c>
      <c r="AB3030" s="99">
        <v>0</v>
      </c>
      <c r="AC3030" s="99">
        <v>0</v>
      </c>
    </row>
    <row r="3031" spans="1:29" s="98" customFormat="1" x14ac:dyDescent="0.25">
      <c r="A3031" s="98" t="s">
        <v>161</v>
      </c>
      <c r="B3031" s="98" t="s">
        <v>238</v>
      </c>
      <c r="C3031" s="98" t="s">
        <v>307</v>
      </c>
      <c r="D3031" s="98">
        <v>2018</v>
      </c>
      <c r="E3031" s="98">
        <v>2016</v>
      </c>
      <c r="F3031" s="98" t="s">
        <v>272</v>
      </c>
      <c r="G3031" s="98" t="s">
        <v>273</v>
      </c>
      <c r="H3031" s="98" t="s">
        <v>276</v>
      </c>
      <c r="I3031" s="99">
        <f t="shared" si="118"/>
        <v>0.21856196319018406</v>
      </c>
      <c r="J3031" s="99">
        <f t="shared" si="118"/>
        <v>0.10644777096114519</v>
      </c>
      <c r="K3031" s="99">
        <f t="shared" si="118"/>
        <v>6.5163844580777092E-2</v>
      </c>
      <c r="L3031" s="99">
        <f t="shared" si="118"/>
        <v>4.4117137014314932E-2</v>
      </c>
      <c r="M3031" s="99">
        <f t="shared" si="118"/>
        <v>2.1572875255623722E-2</v>
      </c>
      <c r="N3031" s="99">
        <f t="shared" si="117"/>
        <v>1.3518462167689163E-3</v>
      </c>
      <c r="O3031" s="99">
        <f t="shared" si="117"/>
        <v>5.585472392638036E-4</v>
      </c>
      <c r="P3031" s="99">
        <f t="shared" si="117"/>
        <v>1.2587550102249491E-4</v>
      </c>
      <c r="Q3031" s="99">
        <f t="shared" si="117"/>
        <v>4.0312539877300617E-5</v>
      </c>
      <c r="R3031" s="99">
        <f t="shared" si="117"/>
        <v>1.2668498977505114E-5</v>
      </c>
      <c r="S3031" s="101"/>
      <c r="T3031" s="99">
        <v>5.3999999999999998E-5</v>
      </c>
      <c r="U3031" s="99">
        <v>2.6299999999999999E-5</v>
      </c>
      <c r="V3031" s="99">
        <v>1.6099999999999998E-5</v>
      </c>
      <c r="W3031" s="99">
        <v>1.0900000000000001E-5</v>
      </c>
      <c r="X3031" s="99">
        <v>5.3299999999999998E-6</v>
      </c>
      <c r="Y3031" s="99">
        <v>3.34E-7</v>
      </c>
      <c r="Z3031" s="99">
        <v>1.3799999999999999E-7</v>
      </c>
      <c r="AA3031" s="99">
        <v>3.1100000000000001E-8</v>
      </c>
      <c r="AB3031" s="99">
        <v>9.9599999999999995E-9</v>
      </c>
      <c r="AC3031" s="99">
        <v>3.1300000000000002E-9</v>
      </c>
    </row>
    <row r="3032" spans="1:29" s="98" customFormat="1" x14ac:dyDescent="0.25">
      <c r="A3032" s="98" t="s">
        <v>161</v>
      </c>
      <c r="B3032" s="98" t="s">
        <v>238</v>
      </c>
      <c r="C3032" s="98" t="s">
        <v>307</v>
      </c>
      <c r="D3032" s="98">
        <v>2018</v>
      </c>
      <c r="E3032" s="98">
        <v>2016</v>
      </c>
      <c r="F3032" s="98" t="s">
        <v>272</v>
      </c>
      <c r="G3032" s="98" t="s">
        <v>277</v>
      </c>
      <c r="H3032" s="98" t="s">
        <v>274</v>
      </c>
      <c r="I3032" s="99">
        <f t="shared" si="118"/>
        <v>3.0558200408997954E-2</v>
      </c>
      <c r="J3032" s="99">
        <f t="shared" si="118"/>
        <v>1.2830396728016362E-2</v>
      </c>
      <c r="K3032" s="99">
        <f t="shared" si="118"/>
        <v>6.4354355828220864E-3</v>
      </c>
      <c r="L3032" s="99">
        <f t="shared" si="118"/>
        <v>5.1807280163599185E-3</v>
      </c>
      <c r="M3032" s="99">
        <f t="shared" si="118"/>
        <v>2.5215574642126789E-3</v>
      </c>
      <c r="N3032" s="99">
        <f t="shared" si="117"/>
        <v>7.6901431492842543E-5</v>
      </c>
      <c r="O3032" s="99">
        <f t="shared" si="117"/>
        <v>5.9902167689161558E-5</v>
      </c>
      <c r="P3032" s="99">
        <f t="shared" si="117"/>
        <v>1.2466126789366055E-5</v>
      </c>
      <c r="Q3032" s="99">
        <f t="shared" si="117"/>
        <v>3.8450715746421275E-6</v>
      </c>
      <c r="R3032" s="99">
        <f t="shared" si="117"/>
        <v>1.1899484662576688E-6</v>
      </c>
      <c r="S3032" s="101"/>
      <c r="T3032" s="99">
        <v>7.5499999999999997E-6</v>
      </c>
      <c r="U3032" s="99">
        <v>3.1700000000000001E-6</v>
      </c>
      <c r="V3032" s="99">
        <v>1.59E-6</v>
      </c>
      <c r="W3032" s="99">
        <v>1.28E-6</v>
      </c>
      <c r="X3032" s="99">
        <v>6.2300000000000001E-7</v>
      </c>
      <c r="Y3032" s="99">
        <v>1.9000000000000001E-8</v>
      </c>
      <c r="Z3032" s="99">
        <v>1.48E-8</v>
      </c>
      <c r="AA3032" s="99">
        <v>3.0800000000000001E-9</v>
      </c>
      <c r="AB3032" s="99">
        <v>9.5000000000000003E-10</v>
      </c>
      <c r="AC3032" s="99">
        <v>2.9400000000000002E-10</v>
      </c>
    </row>
    <row r="3033" spans="1:29" s="98" customFormat="1" x14ac:dyDescent="0.25">
      <c r="A3033" s="98" t="s">
        <v>161</v>
      </c>
      <c r="B3033" s="98" t="s">
        <v>238</v>
      </c>
      <c r="C3033" s="98" t="s">
        <v>307</v>
      </c>
      <c r="D3033" s="98">
        <v>2018</v>
      </c>
      <c r="E3033" s="98">
        <v>2016</v>
      </c>
      <c r="F3033" s="98" t="s">
        <v>272</v>
      </c>
      <c r="G3033" s="98" t="s">
        <v>277</v>
      </c>
      <c r="H3033" s="98" t="s">
        <v>275</v>
      </c>
      <c r="I3033" s="99">
        <f t="shared" si="118"/>
        <v>4.8974069529652352E-2</v>
      </c>
      <c r="J3033" s="99">
        <f t="shared" si="118"/>
        <v>1.9711051124744378E-2</v>
      </c>
      <c r="K3033" s="99">
        <f t="shared" si="118"/>
        <v>1.1130470347648263E-2</v>
      </c>
      <c r="L3033" s="99">
        <f t="shared" si="118"/>
        <v>7.8520408997955014E-3</v>
      </c>
      <c r="M3033" s="99">
        <f t="shared" si="118"/>
        <v>3.6346044989775052E-3</v>
      </c>
      <c r="N3033" s="99">
        <f t="shared" si="117"/>
        <v>1.4813644171779141E-4</v>
      </c>
      <c r="O3033" s="99">
        <f t="shared" si="117"/>
        <v>7.5687198364008171E-5</v>
      </c>
      <c r="P3033" s="99">
        <f t="shared" si="117"/>
        <v>1.6392147239263806E-5</v>
      </c>
      <c r="Q3033" s="99">
        <f t="shared" si="117"/>
        <v>5.1807280163599181E-6</v>
      </c>
      <c r="R3033" s="99">
        <f t="shared" si="117"/>
        <v>1.6715942740286299E-6</v>
      </c>
      <c r="S3033" s="101"/>
      <c r="T3033" s="99">
        <v>1.2099999999999999E-5</v>
      </c>
      <c r="U3033" s="99">
        <v>4.87E-6</v>
      </c>
      <c r="V3033" s="99">
        <v>2.7499999999999999E-6</v>
      </c>
      <c r="W3033" s="99">
        <v>1.9400000000000001E-6</v>
      </c>
      <c r="X3033" s="99">
        <v>8.9800000000000002E-7</v>
      </c>
      <c r="Y3033" s="99">
        <v>3.6599999999999997E-8</v>
      </c>
      <c r="Z3033" s="99">
        <v>1.8699999999999999E-8</v>
      </c>
      <c r="AA3033" s="99">
        <v>4.0499999999999999E-9</v>
      </c>
      <c r="AB3033" s="99">
        <v>1.2799999999999999E-9</v>
      </c>
      <c r="AC3033" s="99">
        <v>4.1300000000000002E-10</v>
      </c>
    </row>
    <row r="3034" spans="1:29" s="98" customFormat="1" x14ac:dyDescent="0.25">
      <c r="A3034" s="98" t="s">
        <v>161</v>
      </c>
      <c r="B3034" s="98" t="s">
        <v>238</v>
      </c>
      <c r="C3034" s="98" t="s">
        <v>307</v>
      </c>
      <c r="D3034" s="98">
        <v>2018</v>
      </c>
      <c r="E3034" s="98">
        <v>2016</v>
      </c>
      <c r="F3034" s="98" t="s">
        <v>272</v>
      </c>
      <c r="G3034" s="98" t="s">
        <v>277</v>
      </c>
      <c r="H3034" s="98" t="s">
        <v>276</v>
      </c>
      <c r="I3034" s="99">
        <f t="shared" si="118"/>
        <v>6.1925889570552145E-2</v>
      </c>
      <c r="J3034" s="99">
        <f t="shared" si="118"/>
        <v>2.9991558282208588E-2</v>
      </c>
      <c r="K3034" s="99">
        <f t="shared" si="118"/>
        <v>2.1896670756646218E-2</v>
      </c>
      <c r="L3034" s="99">
        <f t="shared" si="118"/>
        <v>1.2263754601226994E-2</v>
      </c>
      <c r="M3034" s="99">
        <f t="shared" si="118"/>
        <v>5.787844580777096E-3</v>
      </c>
      <c r="N3034" s="99">
        <f t="shared" si="117"/>
        <v>8.2163108384458077E-4</v>
      </c>
      <c r="O3034" s="99">
        <f t="shared" si="117"/>
        <v>1.2263754601226994E-4</v>
      </c>
      <c r="P3034" s="99">
        <f t="shared" si="117"/>
        <v>2.6227435582822088E-5</v>
      </c>
      <c r="Q3034" s="99">
        <f t="shared" si="117"/>
        <v>8.3377341513292423E-6</v>
      </c>
      <c r="R3034" s="99">
        <f t="shared" si="117"/>
        <v>2.7036924335378325E-6</v>
      </c>
      <c r="S3034" s="101"/>
      <c r="T3034" s="99">
        <v>1.5299999999999999E-5</v>
      </c>
      <c r="U3034" s="99">
        <v>7.4100000000000002E-6</v>
      </c>
      <c r="V3034" s="99">
        <v>5.4099999999999999E-6</v>
      </c>
      <c r="W3034" s="99">
        <v>3.0299999999999998E-6</v>
      </c>
      <c r="X3034" s="99">
        <v>1.4300000000000001E-6</v>
      </c>
      <c r="Y3034" s="99">
        <v>2.03E-7</v>
      </c>
      <c r="Z3034" s="99">
        <v>3.03E-8</v>
      </c>
      <c r="AA3034" s="99">
        <v>6.48E-9</v>
      </c>
      <c r="AB3034" s="99">
        <v>2.0599999999999999E-9</v>
      </c>
      <c r="AC3034" s="99">
        <v>6.6799999999999997E-10</v>
      </c>
    </row>
    <row r="3035" spans="1:29" s="98" customFormat="1" x14ac:dyDescent="0.25">
      <c r="A3035" s="98" t="s">
        <v>161</v>
      </c>
      <c r="B3035" s="98" t="s">
        <v>238</v>
      </c>
      <c r="C3035" s="98" t="s">
        <v>307</v>
      </c>
      <c r="D3035" s="98">
        <v>2018</v>
      </c>
      <c r="E3035" s="98">
        <v>2016</v>
      </c>
      <c r="F3035" s="98" t="s">
        <v>272</v>
      </c>
      <c r="G3035" s="98" t="s">
        <v>278</v>
      </c>
      <c r="H3035" s="98" t="s">
        <v>274</v>
      </c>
      <c r="I3035" s="99">
        <f t="shared" si="118"/>
        <v>1.292846940380683E-2</v>
      </c>
      <c r="J3035" s="99">
        <f t="shared" si="118"/>
        <v>5.4282447695453984E-3</v>
      </c>
      <c r="K3035" s="99">
        <f t="shared" si="118"/>
        <v>2.7226842850401143E-3</v>
      </c>
      <c r="L3035" s="99">
        <f t="shared" si="118"/>
        <v>2.1918464684599673E-3</v>
      </c>
      <c r="M3035" s="99">
        <f t="shared" si="118"/>
        <v>1.0668127733207485E-3</v>
      </c>
      <c r="N3035" s="99">
        <f t="shared" si="117"/>
        <v>3.2535221016202619E-5</v>
      </c>
      <c r="O3035" s="99">
        <f t="shared" si="117"/>
        <v>2.5343224791568343E-5</v>
      </c>
      <c r="P3035" s="99">
        <f t="shared" si="117"/>
        <v>5.2741305647317792E-6</v>
      </c>
      <c r="Q3035" s="99">
        <f t="shared" si="117"/>
        <v>1.6267610508101309E-6</v>
      </c>
      <c r="R3035" s="99">
        <f t="shared" si="117"/>
        <v>5.0343973572439672E-7</v>
      </c>
      <c r="S3035" s="101"/>
      <c r="T3035" s="99">
        <v>3.1942307692307699E-6</v>
      </c>
      <c r="U3035" s="99">
        <v>1.34115384615385E-6</v>
      </c>
      <c r="V3035" s="99">
        <v>6.7269230769230795E-7</v>
      </c>
      <c r="W3035" s="99">
        <v>5.4153846153846201E-7</v>
      </c>
      <c r="X3035" s="99">
        <v>2.6357692307692302E-7</v>
      </c>
      <c r="Y3035" s="99">
        <v>8.0384615384615398E-9</v>
      </c>
      <c r="Z3035" s="99">
        <v>6.26153846153846E-9</v>
      </c>
      <c r="AA3035" s="99">
        <v>1.3030769230769199E-9</v>
      </c>
      <c r="AB3035" s="99">
        <v>4.0192307692307699E-10</v>
      </c>
      <c r="AC3035" s="99">
        <v>1.2438461538461499E-10</v>
      </c>
    </row>
    <row r="3036" spans="1:29" s="98" customFormat="1" x14ac:dyDescent="0.25">
      <c r="A3036" s="98" t="s">
        <v>161</v>
      </c>
      <c r="B3036" s="98" t="s">
        <v>238</v>
      </c>
      <c r="C3036" s="98" t="s">
        <v>307</v>
      </c>
      <c r="D3036" s="98">
        <v>2018</v>
      </c>
      <c r="E3036" s="98">
        <v>2016</v>
      </c>
      <c r="F3036" s="98" t="s">
        <v>272</v>
      </c>
      <c r="G3036" s="98" t="s">
        <v>278</v>
      </c>
      <c r="H3036" s="98" t="s">
        <v>275</v>
      </c>
      <c r="I3036" s="99">
        <f t="shared" si="118"/>
        <v>2.0719798647160614E-2</v>
      </c>
      <c r="J3036" s="99">
        <f t="shared" si="118"/>
        <v>8.3392908604687926E-3</v>
      </c>
      <c r="K3036" s="99">
        <f t="shared" si="118"/>
        <v>4.7090451470819632E-3</v>
      </c>
      <c r="L3036" s="99">
        <f t="shared" si="118"/>
        <v>3.322017303759636E-3</v>
      </c>
      <c r="M3036" s="99">
        <f t="shared" si="118"/>
        <v>1.537717288028945E-3</v>
      </c>
      <c r="N3036" s="99">
        <f t="shared" si="117"/>
        <v>6.2673109957527202E-5</v>
      </c>
      <c r="O3036" s="99">
        <f t="shared" si="117"/>
        <v>3.2021507000157302E-5</v>
      </c>
      <c r="P3036" s="99">
        <f t="shared" si="117"/>
        <v>6.9351392166116161E-6</v>
      </c>
      <c r="Q3036" s="99">
        <f t="shared" si="117"/>
        <v>2.191846468459963E-6</v>
      </c>
      <c r="R3036" s="99">
        <f t="shared" si="117"/>
        <v>7.072129620890348E-7</v>
      </c>
      <c r="S3036" s="101"/>
      <c r="T3036" s="99">
        <v>5.1192307692307701E-6</v>
      </c>
      <c r="U3036" s="99">
        <v>2.0603846153846199E-6</v>
      </c>
      <c r="V3036" s="99">
        <v>1.16346153846154E-6</v>
      </c>
      <c r="W3036" s="99">
        <v>8.2076923076923098E-7</v>
      </c>
      <c r="X3036" s="99">
        <v>3.7992307692307699E-7</v>
      </c>
      <c r="Y3036" s="99">
        <v>1.5484615384615399E-8</v>
      </c>
      <c r="Z3036" s="99">
        <v>7.9115384615384607E-9</v>
      </c>
      <c r="AA3036" s="99">
        <v>1.71346153846154E-9</v>
      </c>
      <c r="AB3036" s="99">
        <v>5.4153846153846096E-10</v>
      </c>
      <c r="AC3036" s="99">
        <v>1.7473076923076899E-10</v>
      </c>
    </row>
    <row r="3037" spans="1:29" s="98" customFormat="1" x14ac:dyDescent="0.25">
      <c r="A3037" s="98" t="s">
        <v>161</v>
      </c>
      <c r="B3037" s="98" t="s">
        <v>238</v>
      </c>
      <c r="C3037" s="98" t="s">
        <v>307</v>
      </c>
      <c r="D3037" s="98">
        <v>2018</v>
      </c>
      <c r="E3037" s="98">
        <v>2016</v>
      </c>
      <c r="F3037" s="98" t="s">
        <v>272</v>
      </c>
      <c r="G3037" s="98" t="s">
        <v>278</v>
      </c>
      <c r="H3037" s="98" t="s">
        <v>276</v>
      </c>
      <c r="I3037" s="99">
        <f t="shared" si="118"/>
        <v>2.619941481831051E-2</v>
      </c>
      <c r="J3037" s="99">
        <f t="shared" si="118"/>
        <v>1.2688736196319019E-2</v>
      </c>
      <c r="K3037" s="99">
        <f t="shared" si="118"/>
        <v>9.2639760893503068E-3</v>
      </c>
      <c r="L3037" s="99">
        <f t="shared" si="118"/>
        <v>5.1885115620575869E-3</v>
      </c>
      <c r="M3037" s="99">
        <f t="shared" si="118"/>
        <v>2.4487034764826177E-3</v>
      </c>
      <c r="N3037" s="99">
        <f t="shared" si="117"/>
        <v>3.4761315085732265E-4</v>
      </c>
      <c r="O3037" s="99">
        <f t="shared" si="117"/>
        <v>5.1885115620575873E-5</v>
      </c>
      <c r="P3037" s="99">
        <f t="shared" si="117"/>
        <v>1.1096222746578571E-5</v>
      </c>
      <c r="Q3037" s="99">
        <f t="shared" si="117"/>
        <v>3.5275029101777548E-6</v>
      </c>
      <c r="R3037" s="99">
        <f t="shared" si="117"/>
        <v>1.1438698757275461E-6</v>
      </c>
      <c r="S3037" s="101"/>
      <c r="T3037" s="99">
        <v>6.4730769230769201E-6</v>
      </c>
      <c r="U3037" s="99">
        <v>3.1350000000000001E-6</v>
      </c>
      <c r="V3037" s="99">
        <v>2.2888461538461499E-6</v>
      </c>
      <c r="W3037" s="99">
        <v>1.28192307692308E-6</v>
      </c>
      <c r="X3037" s="99">
        <v>6.0500000000000003E-7</v>
      </c>
      <c r="Y3037" s="99">
        <v>8.5884615384615398E-8</v>
      </c>
      <c r="Z3037" s="99">
        <v>1.28192307692308E-8</v>
      </c>
      <c r="AA3037" s="99">
        <v>2.7415384615384602E-9</v>
      </c>
      <c r="AB3037" s="99">
        <v>8.7153846153846095E-10</v>
      </c>
      <c r="AC3037" s="99">
        <v>2.8261538461538502E-10</v>
      </c>
    </row>
    <row r="3038" spans="1:29" s="98" customFormat="1" x14ac:dyDescent="0.25">
      <c r="A3038" s="98" t="s">
        <v>161</v>
      </c>
      <c r="B3038" s="98" t="s">
        <v>238</v>
      </c>
      <c r="C3038" s="98" t="s">
        <v>307</v>
      </c>
      <c r="D3038" s="98">
        <v>2018</v>
      </c>
      <c r="E3038" s="98">
        <v>2016</v>
      </c>
      <c r="F3038" s="98" t="s">
        <v>279</v>
      </c>
      <c r="G3038" s="98" t="s">
        <v>273</v>
      </c>
      <c r="H3038" s="98" t="s">
        <v>274</v>
      </c>
      <c r="I3038" s="99">
        <f t="shared" si="118"/>
        <v>0</v>
      </c>
      <c r="J3038" s="99">
        <f t="shared" si="118"/>
        <v>0</v>
      </c>
      <c r="K3038" s="99">
        <f t="shared" si="118"/>
        <v>0</v>
      </c>
      <c r="L3038" s="99">
        <f t="shared" si="118"/>
        <v>0</v>
      </c>
      <c r="M3038" s="99">
        <f t="shared" si="118"/>
        <v>0</v>
      </c>
      <c r="N3038" s="99">
        <f t="shared" si="117"/>
        <v>0</v>
      </c>
      <c r="O3038" s="99">
        <f t="shared" si="117"/>
        <v>0</v>
      </c>
      <c r="P3038" s="99">
        <f t="shared" si="117"/>
        <v>0</v>
      </c>
      <c r="Q3038" s="99">
        <f t="shared" si="117"/>
        <v>0</v>
      </c>
      <c r="R3038" s="99">
        <f t="shared" si="117"/>
        <v>0</v>
      </c>
      <c r="S3038" s="101"/>
      <c r="T3038" s="99">
        <v>0</v>
      </c>
      <c r="U3038" s="99">
        <v>0</v>
      </c>
      <c r="V3038" s="99">
        <v>0</v>
      </c>
      <c r="W3038" s="99">
        <v>0</v>
      </c>
      <c r="X3038" s="99">
        <v>0</v>
      </c>
      <c r="Y3038" s="99">
        <v>0</v>
      </c>
      <c r="Z3038" s="99">
        <v>0</v>
      </c>
      <c r="AA3038" s="99">
        <v>0</v>
      </c>
      <c r="AB3038" s="99">
        <v>0</v>
      </c>
      <c r="AC3038" s="99">
        <v>0</v>
      </c>
    </row>
    <row r="3039" spans="1:29" s="98" customFormat="1" x14ac:dyDescent="0.25">
      <c r="A3039" s="98" t="s">
        <v>161</v>
      </c>
      <c r="B3039" s="98" t="s">
        <v>238</v>
      </c>
      <c r="C3039" s="98" t="s">
        <v>307</v>
      </c>
      <c r="D3039" s="98">
        <v>2018</v>
      </c>
      <c r="E3039" s="98">
        <v>2016</v>
      </c>
      <c r="F3039" s="98" t="s">
        <v>279</v>
      </c>
      <c r="G3039" s="98" t="s">
        <v>273</v>
      </c>
      <c r="H3039" s="98" t="s">
        <v>275</v>
      </c>
      <c r="I3039" s="99">
        <f t="shared" si="118"/>
        <v>4.0433963190184051E-4</v>
      </c>
      <c r="J3039" s="99">
        <f t="shared" si="118"/>
        <v>0</v>
      </c>
      <c r="K3039" s="99">
        <f t="shared" si="118"/>
        <v>0</v>
      </c>
      <c r="L3039" s="99">
        <f t="shared" si="118"/>
        <v>0</v>
      </c>
      <c r="M3039" s="99">
        <f t="shared" si="118"/>
        <v>0</v>
      </c>
      <c r="N3039" s="99">
        <f t="shared" ref="N3039:R3089" si="119">1000*98.96*Y3039/24.45</f>
        <v>0</v>
      </c>
      <c r="O3039" s="99">
        <f t="shared" si="119"/>
        <v>0</v>
      </c>
      <c r="P3039" s="99">
        <f t="shared" si="119"/>
        <v>0</v>
      </c>
      <c r="Q3039" s="99">
        <f t="shared" si="119"/>
        <v>0</v>
      </c>
      <c r="R3039" s="99">
        <f t="shared" si="119"/>
        <v>0</v>
      </c>
      <c r="S3039" s="101"/>
      <c r="T3039" s="99">
        <v>9.9900000000000001E-8</v>
      </c>
      <c r="U3039" s="99">
        <v>0</v>
      </c>
      <c r="V3039" s="99">
        <v>0</v>
      </c>
      <c r="W3039" s="99">
        <v>0</v>
      </c>
      <c r="X3039" s="99">
        <v>0</v>
      </c>
      <c r="Y3039" s="99">
        <v>0</v>
      </c>
      <c r="Z3039" s="99">
        <v>0</v>
      </c>
      <c r="AA3039" s="99">
        <v>0</v>
      </c>
      <c r="AB3039" s="99">
        <v>0</v>
      </c>
      <c r="AC3039" s="99">
        <v>0</v>
      </c>
    </row>
    <row r="3040" spans="1:29" s="98" customFormat="1" x14ac:dyDescent="0.25">
      <c r="A3040" s="98" t="s">
        <v>161</v>
      </c>
      <c r="B3040" s="98" t="s">
        <v>238</v>
      </c>
      <c r="C3040" s="98" t="s">
        <v>307</v>
      </c>
      <c r="D3040" s="98">
        <v>2018</v>
      </c>
      <c r="E3040" s="98">
        <v>2016</v>
      </c>
      <c r="F3040" s="98" t="s">
        <v>279</v>
      </c>
      <c r="G3040" s="98" t="s">
        <v>273</v>
      </c>
      <c r="H3040" s="98" t="s">
        <v>276</v>
      </c>
      <c r="I3040" s="99">
        <f t="shared" ref="I3040:M3090" si="120">1000*98.96*T3040/24.45</f>
        <v>0.21856196319018406</v>
      </c>
      <c r="J3040" s="99">
        <f t="shared" si="120"/>
        <v>0.10644777096114519</v>
      </c>
      <c r="K3040" s="99">
        <f t="shared" si="120"/>
        <v>6.5163844580777092E-2</v>
      </c>
      <c r="L3040" s="99">
        <f t="shared" si="120"/>
        <v>4.4117137014314932E-2</v>
      </c>
      <c r="M3040" s="99">
        <f t="shared" si="120"/>
        <v>2.1572875255623722E-2</v>
      </c>
      <c r="N3040" s="99">
        <f t="shared" si="119"/>
        <v>1.3518462167689163E-3</v>
      </c>
      <c r="O3040" s="99">
        <f t="shared" si="119"/>
        <v>5.585472392638036E-4</v>
      </c>
      <c r="P3040" s="99">
        <f t="shared" si="119"/>
        <v>1.2587550102249491E-4</v>
      </c>
      <c r="Q3040" s="99">
        <f t="shared" si="119"/>
        <v>4.0312539877300617E-5</v>
      </c>
      <c r="R3040" s="99">
        <f t="shared" si="119"/>
        <v>1.2668498977505114E-5</v>
      </c>
      <c r="S3040" s="101"/>
      <c r="T3040" s="99">
        <v>5.3999999999999998E-5</v>
      </c>
      <c r="U3040" s="99">
        <v>2.6299999999999999E-5</v>
      </c>
      <c r="V3040" s="99">
        <v>1.6099999999999998E-5</v>
      </c>
      <c r="W3040" s="99">
        <v>1.0900000000000001E-5</v>
      </c>
      <c r="X3040" s="99">
        <v>5.3299999999999998E-6</v>
      </c>
      <c r="Y3040" s="99">
        <v>3.34E-7</v>
      </c>
      <c r="Z3040" s="99">
        <v>1.3799999999999999E-7</v>
      </c>
      <c r="AA3040" s="99">
        <v>3.1100000000000001E-8</v>
      </c>
      <c r="AB3040" s="99">
        <v>9.9599999999999995E-9</v>
      </c>
      <c r="AC3040" s="99">
        <v>3.1300000000000002E-9</v>
      </c>
    </row>
    <row r="3041" spans="1:29" s="98" customFormat="1" x14ac:dyDescent="0.25">
      <c r="A3041" s="98" t="s">
        <v>161</v>
      </c>
      <c r="B3041" s="98" t="s">
        <v>238</v>
      </c>
      <c r="C3041" s="98" t="s">
        <v>307</v>
      </c>
      <c r="D3041" s="98">
        <v>2018</v>
      </c>
      <c r="E3041" s="98">
        <v>2016</v>
      </c>
      <c r="F3041" s="98" t="s">
        <v>279</v>
      </c>
      <c r="G3041" s="98" t="s">
        <v>277</v>
      </c>
      <c r="H3041" s="98" t="s">
        <v>274</v>
      </c>
      <c r="I3041" s="99">
        <f t="shared" si="120"/>
        <v>3.0558200408997954E-2</v>
      </c>
      <c r="J3041" s="99">
        <f t="shared" si="120"/>
        <v>1.2830396728016362E-2</v>
      </c>
      <c r="K3041" s="99">
        <f t="shared" si="120"/>
        <v>6.4354355828220864E-3</v>
      </c>
      <c r="L3041" s="99">
        <f t="shared" si="120"/>
        <v>5.1807280163599185E-3</v>
      </c>
      <c r="M3041" s="99">
        <f t="shared" si="120"/>
        <v>2.5215574642126789E-3</v>
      </c>
      <c r="N3041" s="99">
        <f t="shared" si="119"/>
        <v>7.6901431492842543E-5</v>
      </c>
      <c r="O3041" s="99">
        <f t="shared" si="119"/>
        <v>5.9902167689161558E-5</v>
      </c>
      <c r="P3041" s="99">
        <f t="shared" si="119"/>
        <v>1.2466126789366055E-5</v>
      </c>
      <c r="Q3041" s="99">
        <f t="shared" si="119"/>
        <v>3.8450715746421275E-6</v>
      </c>
      <c r="R3041" s="99">
        <f t="shared" si="119"/>
        <v>1.1899484662576688E-6</v>
      </c>
      <c r="S3041" s="101"/>
      <c r="T3041" s="99">
        <v>7.5499999999999997E-6</v>
      </c>
      <c r="U3041" s="99">
        <v>3.1700000000000001E-6</v>
      </c>
      <c r="V3041" s="99">
        <v>1.59E-6</v>
      </c>
      <c r="W3041" s="99">
        <v>1.28E-6</v>
      </c>
      <c r="X3041" s="99">
        <v>6.2300000000000001E-7</v>
      </c>
      <c r="Y3041" s="99">
        <v>1.9000000000000001E-8</v>
      </c>
      <c r="Z3041" s="99">
        <v>1.48E-8</v>
      </c>
      <c r="AA3041" s="99">
        <v>3.0800000000000001E-9</v>
      </c>
      <c r="AB3041" s="99">
        <v>9.5000000000000003E-10</v>
      </c>
      <c r="AC3041" s="99">
        <v>2.9400000000000002E-10</v>
      </c>
    </row>
    <row r="3042" spans="1:29" s="98" customFormat="1" x14ac:dyDescent="0.25">
      <c r="A3042" s="98" t="s">
        <v>161</v>
      </c>
      <c r="B3042" s="98" t="s">
        <v>238</v>
      </c>
      <c r="C3042" s="98" t="s">
        <v>307</v>
      </c>
      <c r="D3042" s="98">
        <v>2018</v>
      </c>
      <c r="E3042" s="98">
        <v>2016</v>
      </c>
      <c r="F3042" s="98" t="s">
        <v>279</v>
      </c>
      <c r="G3042" s="98" t="s">
        <v>277</v>
      </c>
      <c r="H3042" s="98" t="s">
        <v>275</v>
      </c>
      <c r="I3042" s="99">
        <f t="shared" si="120"/>
        <v>4.8974069529652352E-2</v>
      </c>
      <c r="J3042" s="99">
        <f t="shared" si="120"/>
        <v>1.9711051124744378E-2</v>
      </c>
      <c r="K3042" s="99">
        <f t="shared" si="120"/>
        <v>1.1130470347648263E-2</v>
      </c>
      <c r="L3042" s="99">
        <f t="shared" si="120"/>
        <v>7.8520408997955014E-3</v>
      </c>
      <c r="M3042" s="99">
        <f t="shared" si="120"/>
        <v>3.6346044989775052E-3</v>
      </c>
      <c r="N3042" s="99">
        <f t="shared" si="119"/>
        <v>1.4813644171779141E-4</v>
      </c>
      <c r="O3042" s="99">
        <f t="shared" si="119"/>
        <v>7.5687198364008171E-5</v>
      </c>
      <c r="P3042" s="99">
        <f t="shared" si="119"/>
        <v>1.6392147239263806E-5</v>
      </c>
      <c r="Q3042" s="99">
        <f t="shared" si="119"/>
        <v>5.1807280163599181E-6</v>
      </c>
      <c r="R3042" s="99">
        <f t="shared" si="119"/>
        <v>1.6715942740286299E-6</v>
      </c>
      <c r="S3042" s="101"/>
      <c r="T3042" s="99">
        <v>1.2099999999999999E-5</v>
      </c>
      <c r="U3042" s="99">
        <v>4.87E-6</v>
      </c>
      <c r="V3042" s="99">
        <v>2.7499999999999999E-6</v>
      </c>
      <c r="W3042" s="99">
        <v>1.9400000000000001E-6</v>
      </c>
      <c r="X3042" s="99">
        <v>8.9800000000000002E-7</v>
      </c>
      <c r="Y3042" s="99">
        <v>3.6599999999999997E-8</v>
      </c>
      <c r="Z3042" s="99">
        <v>1.8699999999999999E-8</v>
      </c>
      <c r="AA3042" s="99">
        <v>4.0499999999999999E-9</v>
      </c>
      <c r="AB3042" s="99">
        <v>1.2799999999999999E-9</v>
      </c>
      <c r="AC3042" s="99">
        <v>4.1300000000000002E-10</v>
      </c>
    </row>
    <row r="3043" spans="1:29" s="98" customFormat="1" x14ac:dyDescent="0.25">
      <c r="A3043" s="98" t="s">
        <v>161</v>
      </c>
      <c r="B3043" s="98" t="s">
        <v>238</v>
      </c>
      <c r="C3043" s="98" t="s">
        <v>307</v>
      </c>
      <c r="D3043" s="98">
        <v>2018</v>
      </c>
      <c r="E3043" s="98">
        <v>2016</v>
      </c>
      <c r="F3043" s="98" t="s">
        <v>279</v>
      </c>
      <c r="G3043" s="98" t="s">
        <v>277</v>
      </c>
      <c r="H3043" s="98" t="s">
        <v>276</v>
      </c>
      <c r="I3043" s="99">
        <f t="shared" si="120"/>
        <v>6.1925889570552145E-2</v>
      </c>
      <c r="J3043" s="99">
        <f t="shared" si="120"/>
        <v>2.9991558282208588E-2</v>
      </c>
      <c r="K3043" s="99">
        <f t="shared" si="120"/>
        <v>2.1896670756646218E-2</v>
      </c>
      <c r="L3043" s="99">
        <f t="shared" si="120"/>
        <v>1.2263754601226994E-2</v>
      </c>
      <c r="M3043" s="99">
        <f t="shared" si="120"/>
        <v>5.787844580777096E-3</v>
      </c>
      <c r="N3043" s="99">
        <f t="shared" si="119"/>
        <v>8.2163108384458077E-4</v>
      </c>
      <c r="O3043" s="99">
        <f t="shared" si="119"/>
        <v>1.2263754601226994E-4</v>
      </c>
      <c r="P3043" s="99">
        <f t="shared" si="119"/>
        <v>2.6227435582822088E-5</v>
      </c>
      <c r="Q3043" s="99">
        <f t="shared" si="119"/>
        <v>8.3377341513292423E-6</v>
      </c>
      <c r="R3043" s="99">
        <f t="shared" si="119"/>
        <v>2.7036924335378325E-6</v>
      </c>
      <c r="S3043" s="101"/>
      <c r="T3043" s="99">
        <v>1.5299999999999999E-5</v>
      </c>
      <c r="U3043" s="99">
        <v>7.4100000000000002E-6</v>
      </c>
      <c r="V3043" s="99">
        <v>5.4099999999999999E-6</v>
      </c>
      <c r="W3043" s="99">
        <v>3.0299999999999998E-6</v>
      </c>
      <c r="X3043" s="99">
        <v>1.4300000000000001E-6</v>
      </c>
      <c r="Y3043" s="99">
        <v>2.03E-7</v>
      </c>
      <c r="Z3043" s="99">
        <v>3.03E-8</v>
      </c>
      <c r="AA3043" s="99">
        <v>6.48E-9</v>
      </c>
      <c r="AB3043" s="99">
        <v>2.0599999999999999E-9</v>
      </c>
      <c r="AC3043" s="99">
        <v>6.6799999999999997E-10</v>
      </c>
    </row>
    <row r="3044" spans="1:29" s="98" customFormat="1" x14ac:dyDescent="0.25">
      <c r="A3044" s="98" t="s">
        <v>161</v>
      </c>
      <c r="B3044" s="98" t="s">
        <v>238</v>
      </c>
      <c r="C3044" s="98" t="s">
        <v>307</v>
      </c>
      <c r="D3044" s="98">
        <v>2018</v>
      </c>
      <c r="E3044" s="98">
        <v>2016</v>
      </c>
      <c r="F3044" s="98" t="s">
        <v>279</v>
      </c>
      <c r="G3044" s="98" t="s">
        <v>278</v>
      </c>
      <c r="H3044" s="98" t="s">
        <v>274</v>
      </c>
      <c r="I3044" s="99">
        <f t="shared" si="120"/>
        <v>1.292846940380683E-2</v>
      </c>
      <c r="J3044" s="99">
        <f t="shared" si="120"/>
        <v>5.4282447695453984E-3</v>
      </c>
      <c r="K3044" s="99">
        <f t="shared" si="120"/>
        <v>2.7226842850401143E-3</v>
      </c>
      <c r="L3044" s="99">
        <f t="shared" si="120"/>
        <v>2.1918464684599673E-3</v>
      </c>
      <c r="M3044" s="99">
        <f t="shared" si="120"/>
        <v>1.0668127733207485E-3</v>
      </c>
      <c r="N3044" s="99">
        <f t="shared" si="119"/>
        <v>3.2535221016202619E-5</v>
      </c>
      <c r="O3044" s="99">
        <f t="shared" si="119"/>
        <v>2.5343224791568343E-5</v>
      </c>
      <c r="P3044" s="99">
        <f t="shared" si="119"/>
        <v>5.2741305647317792E-6</v>
      </c>
      <c r="Q3044" s="99">
        <f t="shared" si="119"/>
        <v>1.6267610508101309E-6</v>
      </c>
      <c r="R3044" s="99">
        <f t="shared" si="119"/>
        <v>5.0343973572439672E-7</v>
      </c>
      <c r="S3044" s="101"/>
      <c r="T3044" s="99">
        <v>3.1942307692307699E-6</v>
      </c>
      <c r="U3044" s="99">
        <v>1.34115384615385E-6</v>
      </c>
      <c r="V3044" s="99">
        <v>6.7269230769230795E-7</v>
      </c>
      <c r="W3044" s="99">
        <v>5.4153846153846201E-7</v>
      </c>
      <c r="X3044" s="99">
        <v>2.6357692307692302E-7</v>
      </c>
      <c r="Y3044" s="99">
        <v>8.0384615384615398E-9</v>
      </c>
      <c r="Z3044" s="99">
        <v>6.26153846153846E-9</v>
      </c>
      <c r="AA3044" s="99">
        <v>1.3030769230769199E-9</v>
      </c>
      <c r="AB3044" s="99">
        <v>4.0192307692307699E-10</v>
      </c>
      <c r="AC3044" s="99">
        <v>1.2438461538461499E-10</v>
      </c>
    </row>
    <row r="3045" spans="1:29" s="98" customFormat="1" x14ac:dyDescent="0.25">
      <c r="A3045" s="98" t="s">
        <v>161</v>
      </c>
      <c r="B3045" s="98" t="s">
        <v>238</v>
      </c>
      <c r="C3045" s="98" t="s">
        <v>307</v>
      </c>
      <c r="D3045" s="98">
        <v>2018</v>
      </c>
      <c r="E3045" s="98">
        <v>2016</v>
      </c>
      <c r="F3045" s="98" t="s">
        <v>279</v>
      </c>
      <c r="G3045" s="98" t="s">
        <v>278</v>
      </c>
      <c r="H3045" s="98" t="s">
        <v>275</v>
      </c>
      <c r="I3045" s="99">
        <f t="shared" si="120"/>
        <v>2.0719798647160614E-2</v>
      </c>
      <c r="J3045" s="99">
        <f t="shared" si="120"/>
        <v>8.3392908604687926E-3</v>
      </c>
      <c r="K3045" s="99">
        <f t="shared" si="120"/>
        <v>4.7090451470819632E-3</v>
      </c>
      <c r="L3045" s="99">
        <f t="shared" si="120"/>
        <v>3.322017303759636E-3</v>
      </c>
      <c r="M3045" s="99">
        <f t="shared" si="120"/>
        <v>1.537717288028945E-3</v>
      </c>
      <c r="N3045" s="99">
        <f t="shared" si="119"/>
        <v>6.2673109957527202E-5</v>
      </c>
      <c r="O3045" s="99">
        <f t="shared" si="119"/>
        <v>3.2021507000157302E-5</v>
      </c>
      <c r="P3045" s="99">
        <f t="shared" si="119"/>
        <v>6.9351392166116161E-6</v>
      </c>
      <c r="Q3045" s="99">
        <f t="shared" si="119"/>
        <v>2.191846468459963E-6</v>
      </c>
      <c r="R3045" s="99">
        <f t="shared" si="119"/>
        <v>7.072129620890348E-7</v>
      </c>
      <c r="S3045" s="101"/>
      <c r="T3045" s="99">
        <v>5.1192307692307701E-6</v>
      </c>
      <c r="U3045" s="99">
        <v>2.0603846153846199E-6</v>
      </c>
      <c r="V3045" s="99">
        <v>1.16346153846154E-6</v>
      </c>
      <c r="W3045" s="99">
        <v>8.2076923076923098E-7</v>
      </c>
      <c r="X3045" s="99">
        <v>3.7992307692307699E-7</v>
      </c>
      <c r="Y3045" s="99">
        <v>1.5484615384615399E-8</v>
      </c>
      <c r="Z3045" s="99">
        <v>7.9115384615384607E-9</v>
      </c>
      <c r="AA3045" s="99">
        <v>1.71346153846154E-9</v>
      </c>
      <c r="AB3045" s="99">
        <v>5.4153846153846096E-10</v>
      </c>
      <c r="AC3045" s="99">
        <v>1.7473076923076899E-10</v>
      </c>
    </row>
    <row r="3046" spans="1:29" s="98" customFormat="1" x14ac:dyDescent="0.25">
      <c r="A3046" s="98" t="s">
        <v>161</v>
      </c>
      <c r="B3046" s="98" t="s">
        <v>238</v>
      </c>
      <c r="C3046" s="98" t="s">
        <v>307</v>
      </c>
      <c r="D3046" s="98">
        <v>2018</v>
      </c>
      <c r="E3046" s="98">
        <v>2016</v>
      </c>
      <c r="F3046" s="98" t="s">
        <v>279</v>
      </c>
      <c r="G3046" s="98" t="s">
        <v>278</v>
      </c>
      <c r="H3046" s="98" t="s">
        <v>276</v>
      </c>
      <c r="I3046" s="99">
        <f t="shared" si="120"/>
        <v>2.619941481831051E-2</v>
      </c>
      <c r="J3046" s="99">
        <f t="shared" si="120"/>
        <v>1.2688736196319019E-2</v>
      </c>
      <c r="K3046" s="99">
        <f t="shared" si="120"/>
        <v>9.2639760893503068E-3</v>
      </c>
      <c r="L3046" s="99">
        <f t="shared" si="120"/>
        <v>5.1885115620575869E-3</v>
      </c>
      <c r="M3046" s="99">
        <f t="shared" si="120"/>
        <v>2.4487034764826177E-3</v>
      </c>
      <c r="N3046" s="99">
        <f t="shared" si="119"/>
        <v>3.4761315085732265E-4</v>
      </c>
      <c r="O3046" s="99">
        <f t="shared" si="119"/>
        <v>5.1885115620575873E-5</v>
      </c>
      <c r="P3046" s="99">
        <f t="shared" si="119"/>
        <v>1.1096222746578571E-5</v>
      </c>
      <c r="Q3046" s="99">
        <f t="shared" si="119"/>
        <v>3.5275029101777548E-6</v>
      </c>
      <c r="R3046" s="99">
        <f t="shared" si="119"/>
        <v>1.1438698757275461E-6</v>
      </c>
      <c r="S3046" s="101"/>
      <c r="T3046" s="99">
        <v>6.4730769230769201E-6</v>
      </c>
      <c r="U3046" s="99">
        <v>3.1350000000000001E-6</v>
      </c>
      <c r="V3046" s="99">
        <v>2.2888461538461499E-6</v>
      </c>
      <c r="W3046" s="99">
        <v>1.28192307692308E-6</v>
      </c>
      <c r="X3046" s="99">
        <v>6.0500000000000003E-7</v>
      </c>
      <c r="Y3046" s="99">
        <v>8.5884615384615398E-8</v>
      </c>
      <c r="Z3046" s="99">
        <v>1.28192307692308E-8</v>
      </c>
      <c r="AA3046" s="99">
        <v>2.7415384615384602E-9</v>
      </c>
      <c r="AB3046" s="99">
        <v>8.7153846153846095E-10</v>
      </c>
      <c r="AC3046" s="99">
        <v>2.8261538461538502E-10</v>
      </c>
    </row>
    <row r="3047" spans="1:29" s="98" customFormat="1" x14ac:dyDescent="0.25">
      <c r="A3047" s="98" t="s">
        <v>161</v>
      </c>
      <c r="B3047" s="98" t="s">
        <v>238</v>
      </c>
      <c r="C3047" s="98" t="s">
        <v>307</v>
      </c>
      <c r="D3047" s="98">
        <v>2018</v>
      </c>
      <c r="E3047" s="98">
        <v>2016</v>
      </c>
      <c r="F3047" s="98" t="s">
        <v>280</v>
      </c>
      <c r="G3047" s="98" t="s">
        <v>273</v>
      </c>
      <c r="H3047" s="98" t="s">
        <v>274</v>
      </c>
      <c r="I3047" s="99">
        <f t="shared" si="120"/>
        <v>0</v>
      </c>
      <c r="J3047" s="99">
        <f t="shared" si="120"/>
        <v>0</v>
      </c>
      <c r="K3047" s="99">
        <f t="shared" si="120"/>
        <v>0</v>
      </c>
      <c r="L3047" s="99">
        <f t="shared" si="120"/>
        <v>0</v>
      </c>
      <c r="M3047" s="99">
        <f t="shared" si="120"/>
        <v>0</v>
      </c>
      <c r="N3047" s="99">
        <f t="shared" si="119"/>
        <v>0</v>
      </c>
      <c r="O3047" s="99">
        <f t="shared" si="119"/>
        <v>0</v>
      </c>
      <c r="P3047" s="99">
        <f t="shared" si="119"/>
        <v>0</v>
      </c>
      <c r="Q3047" s="99">
        <f t="shared" si="119"/>
        <v>0</v>
      </c>
      <c r="R3047" s="99">
        <f t="shared" si="119"/>
        <v>0</v>
      </c>
      <c r="S3047" s="101"/>
      <c r="T3047" s="99">
        <v>0</v>
      </c>
      <c r="U3047" s="99">
        <v>0</v>
      </c>
      <c r="V3047" s="99">
        <v>0</v>
      </c>
      <c r="W3047" s="99">
        <v>0</v>
      </c>
      <c r="X3047" s="99">
        <v>0</v>
      </c>
      <c r="Y3047" s="99">
        <v>0</v>
      </c>
      <c r="Z3047" s="99">
        <v>0</v>
      </c>
      <c r="AA3047" s="99">
        <v>0</v>
      </c>
      <c r="AB3047" s="99">
        <v>0</v>
      </c>
      <c r="AC3047" s="99">
        <v>0</v>
      </c>
    </row>
    <row r="3048" spans="1:29" s="98" customFormat="1" x14ac:dyDescent="0.25">
      <c r="A3048" s="98" t="s">
        <v>161</v>
      </c>
      <c r="B3048" s="98" t="s">
        <v>238</v>
      </c>
      <c r="C3048" s="98" t="s">
        <v>307</v>
      </c>
      <c r="D3048" s="98">
        <v>2018</v>
      </c>
      <c r="E3048" s="98">
        <v>2016</v>
      </c>
      <c r="F3048" s="98" t="s">
        <v>280</v>
      </c>
      <c r="G3048" s="98" t="s">
        <v>273</v>
      </c>
      <c r="H3048" s="98" t="s">
        <v>275</v>
      </c>
      <c r="I3048" s="99">
        <f t="shared" si="120"/>
        <v>0</v>
      </c>
      <c r="J3048" s="99">
        <f t="shared" si="120"/>
        <v>0</v>
      </c>
      <c r="K3048" s="99">
        <f t="shared" si="120"/>
        <v>0</v>
      </c>
      <c r="L3048" s="99">
        <f t="shared" si="120"/>
        <v>0</v>
      </c>
      <c r="M3048" s="99">
        <f t="shared" si="120"/>
        <v>0</v>
      </c>
      <c r="N3048" s="99">
        <f t="shared" si="119"/>
        <v>0</v>
      </c>
      <c r="O3048" s="99">
        <f t="shared" si="119"/>
        <v>0</v>
      </c>
      <c r="P3048" s="99">
        <f t="shared" si="119"/>
        <v>0</v>
      </c>
      <c r="Q3048" s="99">
        <f t="shared" si="119"/>
        <v>0</v>
      </c>
      <c r="R3048" s="99">
        <f t="shared" si="119"/>
        <v>0</v>
      </c>
      <c r="S3048" s="101"/>
      <c r="T3048" s="99">
        <v>0</v>
      </c>
      <c r="U3048" s="99">
        <v>0</v>
      </c>
      <c r="V3048" s="99">
        <v>0</v>
      </c>
      <c r="W3048" s="99">
        <v>0</v>
      </c>
      <c r="X3048" s="99">
        <v>0</v>
      </c>
      <c r="Y3048" s="99">
        <v>0</v>
      </c>
      <c r="Z3048" s="99">
        <v>0</v>
      </c>
      <c r="AA3048" s="99">
        <v>0</v>
      </c>
      <c r="AB3048" s="99">
        <v>0</v>
      </c>
      <c r="AC3048" s="99">
        <v>0</v>
      </c>
    </row>
    <row r="3049" spans="1:29" s="98" customFormat="1" x14ac:dyDescent="0.25">
      <c r="A3049" s="98" t="s">
        <v>161</v>
      </c>
      <c r="B3049" s="98" t="s">
        <v>238</v>
      </c>
      <c r="C3049" s="98" t="s">
        <v>307</v>
      </c>
      <c r="D3049" s="98">
        <v>2018</v>
      </c>
      <c r="E3049" s="98">
        <v>2016</v>
      </c>
      <c r="F3049" s="98" t="s">
        <v>280</v>
      </c>
      <c r="G3049" s="98" t="s">
        <v>273</v>
      </c>
      <c r="H3049" s="98" t="s">
        <v>276</v>
      </c>
      <c r="I3049" s="99">
        <f t="shared" si="120"/>
        <v>0</v>
      </c>
      <c r="J3049" s="99">
        <f t="shared" si="120"/>
        <v>0</v>
      </c>
      <c r="K3049" s="99">
        <f t="shared" si="120"/>
        <v>0</v>
      </c>
      <c r="L3049" s="99">
        <f t="shared" si="120"/>
        <v>0</v>
      </c>
      <c r="M3049" s="99">
        <f t="shared" si="120"/>
        <v>0</v>
      </c>
      <c r="N3049" s="99">
        <f t="shared" si="119"/>
        <v>0</v>
      </c>
      <c r="O3049" s="99">
        <f t="shared" si="119"/>
        <v>0</v>
      </c>
      <c r="P3049" s="99">
        <f t="shared" si="119"/>
        <v>0</v>
      </c>
      <c r="Q3049" s="99">
        <f t="shared" si="119"/>
        <v>0</v>
      </c>
      <c r="R3049" s="99">
        <f t="shared" si="119"/>
        <v>0</v>
      </c>
      <c r="S3049" s="101"/>
      <c r="T3049" s="99">
        <v>0</v>
      </c>
      <c r="U3049" s="99">
        <v>0</v>
      </c>
      <c r="V3049" s="99">
        <v>0</v>
      </c>
      <c r="W3049" s="99">
        <v>0</v>
      </c>
      <c r="X3049" s="99">
        <v>0</v>
      </c>
      <c r="Y3049" s="99">
        <v>0</v>
      </c>
      <c r="Z3049" s="99">
        <v>0</v>
      </c>
      <c r="AA3049" s="99">
        <v>0</v>
      </c>
      <c r="AB3049" s="99">
        <v>0</v>
      </c>
      <c r="AC3049" s="99">
        <v>0</v>
      </c>
    </row>
    <row r="3050" spans="1:29" s="98" customFormat="1" x14ac:dyDescent="0.25">
      <c r="A3050" s="98" t="s">
        <v>161</v>
      </c>
      <c r="B3050" s="98" t="s">
        <v>238</v>
      </c>
      <c r="C3050" s="98" t="s">
        <v>307</v>
      </c>
      <c r="D3050" s="98">
        <v>2018</v>
      </c>
      <c r="E3050" s="98">
        <v>2016</v>
      </c>
      <c r="F3050" s="98" t="s">
        <v>280</v>
      </c>
      <c r="G3050" s="98" t="s">
        <v>277</v>
      </c>
      <c r="H3050" s="98" t="s">
        <v>274</v>
      </c>
      <c r="I3050" s="99">
        <f t="shared" si="120"/>
        <v>0</v>
      </c>
      <c r="J3050" s="99">
        <f t="shared" si="120"/>
        <v>0</v>
      </c>
      <c r="K3050" s="99">
        <f t="shared" si="120"/>
        <v>0</v>
      </c>
      <c r="L3050" s="99">
        <f t="shared" si="120"/>
        <v>0</v>
      </c>
      <c r="M3050" s="99">
        <f t="shared" si="120"/>
        <v>0</v>
      </c>
      <c r="N3050" s="99">
        <f t="shared" si="119"/>
        <v>0</v>
      </c>
      <c r="O3050" s="99">
        <f t="shared" si="119"/>
        <v>0</v>
      </c>
      <c r="P3050" s="99">
        <f t="shared" si="119"/>
        <v>0</v>
      </c>
      <c r="Q3050" s="99">
        <f t="shared" si="119"/>
        <v>0</v>
      </c>
      <c r="R3050" s="99">
        <f t="shared" si="119"/>
        <v>0</v>
      </c>
      <c r="S3050" s="101"/>
      <c r="T3050" s="99">
        <v>0</v>
      </c>
      <c r="U3050" s="99">
        <v>0</v>
      </c>
      <c r="V3050" s="99">
        <v>0</v>
      </c>
      <c r="W3050" s="99">
        <v>0</v>
      </c>
      <c r="X3050" s="99">
        <v>0</v>
      </c>
      <c r="Y3050" s="99">
        <v>0</v>
      </c>
      <c r="Z3050" s="99">
        <v>0</v>
      </c>
      <c r="AA3050" s="99">
        <v>0</v>
      </c>
      <c r="AB3050" s="99">
        <v>0</v>
      </c>
      <c r="AC3050" s="99">
        <v>0</v>
      </c>
    </row>
    <row r="3051" spans="1:29" s="98" customFormat="1" x14ac:dyDescent="0.25">
      <c r="A3051" s="98" t="s">
        <v>161</v>
      </c>
      <c r="B3051" s="98" t="s">
        <v>238</v>
      </c>
      <c r="C3051" s="98" t="s">
        <v>307</v>
      </c>
      <c r="D3051" s="98">
        <v>2018</v>
      </c>
      <c r="E3051" s="98">
        <v>2016</v>
      </c>
      <c r="F3051" s="98" t="s">
        <v>280</v>
      </c>
      <c r="G3051" s="98" t="s">
        <v>277</v>
      </c>
      <c r="H3051" s="98" t="s">
        <v>275</v>
      </c>
      <c r="I3051" s="99">
        <f t="shared" si="120"/>
        <v>0</v>
      </c>
      <c r="J3051" s="99">
        <f t="shared" si="120"/>
        <v>0</v>
      </c>
      <c r="K3051" s="99">
        <f t="shared" si="120"/>
        <v>0</v>
      </c>
      <c r="L3051" s="99">
        <f t="shared" si="120"/>
        <v>0</v>
      </c>
      <c r="M3051" s="99">
        <f t="shared" si="120"/>
        <v>0</v>
      </c>
      <c r="N3051" s="99">
        <f t="shared" si="119"/>
        <v>0</v>
      </c>
      <c r="O3051" s="99">
        <f t="shared" si="119"/>
        <v>0</v>
      </c>
      <c r="P3051" s="99">
        <f t="shared" si="119"/>
        <v>0</v>
      </c>
      <c r="Q3051" s="99">
        <f t="shared" si="119"/>
        <v>0</v>
      </c>
      <c r="R3051" s="99">
        <f t="shared" si="119"/>
        <v>0</v>
      </c>
      <c r="S3051" s="101"/>
      <c r="T3051" s="99">
        <v>0</v>
      </c>
      <c r="U3051" s="99">
        <v>0</v>
      </c>
      <c r="V3051" s="99">
        <v>0</v>
      </c>
      <c r="W3051" s="99">
        <v>0</v>
      </c>
      <c r="X3051" s="99">
        <v>0</v>
      </c>
      <c r="Y3051" s="99">
        <v>0</v>
      </c>
      <c r="Z3051" s="99">
        <v>0</v>
      </c>
      <c r="AA3051" s="99">
        <v>0</v>
      </c>
      <c r="AB3051" s="99">
        <v>0</v>
      </c>
      <c r="AC3051" s="99">
        <v>0</v>
      </c>
    </row>
    <row r="3052" spans="1:29" s="98" customFormat="1" x14ac:dyDescent="0.25">
      <c r="A3052" s="98" t="s">
        <v>161</v>
      </c>
      <c r="B3052" s="98" t="s">
        <v>238</v>
      </c>
      <c r="C3052" s="98" t="s">
        <v>307</v>
      </c>
      <c r="D3052" s="98">
        <v>2018</v>
      </c>
      <c r="E3052" s="98">
        <v>2016</v>
      </c>
      <c r="F3052" s="98" t="s">
        <v>280</v>
      </c>
      <c r="G3052" s="98" t="s">
        <v>277</v>
      </c>
      <c r="H3052" s="98" t="s">
        <v>276</v>
      </c>
      <c r="I3052" s="99">
        <f t="shared" si="120"/>
        <v>0</v>
      </c>
      <c r="J3052" s="99">
        <f t="shared" si="120"/>
        <v>0</v>
      </c>
      <c r="K3052" s="99">
        <f t="shared" si="120"/>
        <v>0</v>
      </c>
      <c r="L3052" s="99">
        <f t="shared" si="120"/>
        <v>0</v>
      </c>
      <c r="M3052" s="99">
        <f t="shared" si="120"/>
        <v>0</v>
      </c>
      <c r="N3052" s="99">
        <f t="shared" si="119"/>
        <v>0</v>
      </c>
      <c r="O3052" s="99">
        <f t="shared" si="119"/>
        <v>0</v>
      </c>
      <c r="P3052" s="99">
        <f t="shared" si="119"/>
        <v>0</v>
      </c>
      <c r="Q3052" s="99">
        <f t="shared" si="119"/>
        <v>0</v>
      </c>
      <c r="R3052" s="99">
        <f t="shared" si="119"/>
        <v>0</v>
      </c>
      <c r="S3052" s="101"/>
      <c r="T3052" s="99">
        <v>0</v>
      </c>
      <c r="U3052" s="99">
        <v>0</v>
      </c>
      <c r="V3052" s="99">
        <v>0</v>
      </c>
      <c r="W3052" s="99">
        <v>0</v>
      </c>
      <c r="X3052" s="99">
        <v>0</v>
      </c>
      <c r="Y3052" s="99">
        <v>0</v>
      </c>
      <c r="Z3052" s="99">
        <v>0</v>
      </c>
      <c r="AA3052" s="99">
        <v>0</v>
      </c>
      <c r="AB3052" s="99">
        <v>0</v>
      </c>
      <c r="AC3052" s="99">
        <v>0</v>
      </c>
    </row>
    <row r="3053" spans="1:29" s="98" customFormat="1" x14ac:dyDescent="0.25">
      <c r="A3053" s="98" t="s">
        <v>161</v>
      </c>
      <c r="B3053" s="98" t="s">
        <v>238</v>
      </c>
      <c r="C3053" s="98" t="s">
        <v>307</v>
      </c>
      <c r="D3053" s="98">
        <v>2018</v>
      </c>
      <c r="E3053" s="98">
        <v>2016</v>
      </c>
      <c r="F3053" s="98" t="s">
        <v>280</v>
      </c>
      <c r="G3053" s="98" t="s">
        <v>278</v>
      </c>
      <c r="H3053" s="98" t="s">
        <v>274</v>
      </c>
      <c r="I3053" s="99">
        <f t="shared" si="120"/>
        <v>0</v>
      </c>
      <c r="J3053" s="99">
        <f t="shared" si="120"/>
        <v>0</v>
      </c>
      <c r="K3053" s="99">
        <f t="shared" si="120"/>
        <v>0</v>
      </c>
      <c r="L3053" s="99">
        <f t="shared" si="120"/>
        <v>0</v>
      </c>
      <c r="M3053" s="99">
        <f t="shared" si="120"/>
        <v>0</v>
      </c>
      <c r="N3053" s="99">
        <f t="shared" si="119"/>
        <v>0</v>
      </c>
      <c r="O3053" s="99">
        <f t="shared" si="119"/>
        <v>0</v>
      </c>
      <c r="P3053" s="99">
        <f t="shared" si="119"/>
        <v>0</v>
      </c>
      <c r="Q3053" s="99">
        <f t="shared" si="119"/>
        <v>0</v>
      </c>
      <c r="R3053" s="99">
        <f t="shared" si="119"/>
        <v>0</v>
      </c>
      <c r="S3053" s="101"/>
      <c r="T3053" s="99">
        <v>0</v>
      </c>
      <c r="U3053" s="99">
        <v>0</v>
      </c>
      <c r="V3053" s="99">
        <v>0</v>
      </c>
      <c r="W3053" s="99">
        <v>0</v>
      </c>
      <c r="X3053" s="99">
        <v>0</v>
      </c>
      <c r="Y3053" s="99">
        <v>0</v>
      </c>
      <c r="Z3053" s="99">
        <v>0</v>
      </c>
      <c r="AA3053" s="99">
        <v>0</v>
      </c>
      <c r="AB3053" s="99">
        <v>0</v>
      </c>
      <c r="AC3053" s="99">
        <v>0</v>
      </c>
    </row>
    <row r="3054" spans="1:29" s="98" customFormat="1" x14ac:dyDescent="0.25">
      <c r="A3054" s="98" t="s">
        <v>161</v>
      </c>
      <c r="B3054" s="98" t="s">
        <v>238</v>
      </c>
      <c r="C3054" s="98" t="s">
        <v>307</v>
      </c>
      <c r="D3054" s="98">
        <v>2018</v>
      </c>
      <c r="E3054" s="98">
        <v>2016</v>
      </c>
      <c r="F3054" s="98" t="s">
        <v>280</v>
      </c>
      <c r="G3054" s="98" t="s">
        <v>278</v>
      </c>
      <c r="H3054" s="98" t="s">
        <v>275</v>
      </c>
      <c r="I3054" s="99">
        <f t="shared" si="120"/>
        <v>0</v>
      </c>
      <c r="J3054" s="99">
        <f t="shared" si="120"/>
        <v>0</v>
      </c>
      <c r="K3054" s="99">
        <f t="shared" si="120"/>
        <v>0</v>
      </c>
      <c r="L3054" s="99">
        <f t="shared" si="120"/>
        <v>0</v>
      </c>
      <c r="M3054" s="99">
        <f t="shared" si="120"/>
        <v>0</v>
      </c>
      <c r="N3054" s="99">
        <f t="shared" si="119"/>
        <v>0</v>
      </c>
      <c r="O3054" s="99">
        <f t="shared" si="119"/>
        <v>0</v>
      </c>
      <c r="P3054" s="99">
        <f t="shared" si="119"/>
        <v>0</v>
      </c>
      <c r="Q3054" s="99">
        <f t="shared" si="119"/>
        <v>0</v>
      </c>
      <c r="R3054" s="99">
        <f t="shared" si="119"/>
        <v>0</v>
      </c>
      <c r="S3054" s="101"/>
      <c r="T3054" s="99">
        <v>0</v>
      </c>
      <c r="U3054" s="99">
        <v>0</v>
      </c>
      <c r="V3054" s="99">
        <v>0</v>
      </c>
      <c r="W3054" s="99">
        <v>0</v>
      </c>
      <c r="X3054" s="99">
        <v>0</v>
      </c>
      <c r="Y3054" s="99">
        <v>0</v>
      </c>
      <c r="Z3054" s="99">
        <v>0</v>
      </c>
      <c r="AA3054" s="99">
        <v>0</v>
      </c>
      <c r="AB3054" s="99">
        <v>0</v>
      </c>
      <c r="AC3054" s="99">
        <v>0</v>
      </c>
    </row>
    <row r="3055" spans="1:29" s="98" customFormat="1" x14ac:dyDescent="0.25">
      <c r="A3055" s="98" t="s">
        <v>161</v>
      </c>
      <c r="B3055" s="98" t="s">
        <v>238</v>
      </c>
      <c r="C3055" s="98" t="s">
        <v>307</v>
      </c>
      <c r="D3055" s="98">
        <v>2018</v>
      </c>
      <c r="E3055" s="98">
        <v>2016</v>
      </c>
      <c r="F3055" s="98" t="s">
        <v>280</v>
      </c>
      <c r="G3055" s="98" t="s">
        <v>278</v>
      </c>
      <c r="H3055" s="98" t="s">
        <v>276</v>
      </c>
      <c r="I3055" s="99">
        <f t="shared" si="120"/>
        <v>0</v>
      </c>
      <c r="J3055" s="99">
        <f t="shared" si="120"/>
        <v>0</v>
      </c>
      <c r="K3055" s="99">
        <f t="shared" si="120"/>
        <v>0</v>
      </c>
      <c r="L3055" s="99">
        <f t="shared" si="120"/>
        <v>0</v>
      </c>
      <c r="M3055" s="99">
        <f t="shared" si="120"/>
        <v>0</v>
      </c>
      <c r="N3055" s="99">
        <f t="shared" si="119"/>
        <v>0</v>
      </c>
      <c r="O3055" s="99">
        <f t="shared" si="119"/>
        <v>0</v>
      </c>
      <c r="P3055" s="99">
        <f t="shared" si="119"/>
        <v>0</v>
      </c>
      <c r="Q3055" s="99">
        <f t="shared" si="119"/>
        <v>0</v>
      </c>
      <c r="R3055" s="99">
        <f t="shared" si="119"/>
        <v>0</v>
      </c>
      <c r="S3055" s="101"/>
      <c r="T3055" s="99">
        <v>0</v>
      </c>
      <c r="U3055" s="99">
        <v>0</v>
      </c>
      <c r="V3055" s="99">
        <v>0</v>
      </c>
      <c r="W3055" s="99">
        <v>0</v>
      </c>
      <c r="X3055" s="99">
        <v>0</v>
      </c>
      <c r="Y3055" s="99">
        <v>0</v>
      </c>
      <c r="Z3055" s="99">
        <v>0</v>
      </c>
      <c r="AA3055" s="99">
        <v>0</v>
      </c>
      <c r="AB3055" s="99">
        <v>0</v>
      </c>
      <c r="AC3055" s="99">
        <v>0</v>
      </c>
    </row>
    <row r="3056" spans="1:29" s="98" customFormat="1" x14ac:dyDescent="0.25">
      <c r="A3056" s="98" t="s">
        <v>161</v>
      </c>
      <c r="B3056" s="98" t="s">
        <v>238</v>
      </c>
      <c r="C3056" s="98" t="s">
        <v>307</v>
      </c>
      <c r="D3056" s="98">
        <v>2020</v>
      </c>
      <c r="E3056" s="98">
        <v>2019</v>
      </c>
      <c r="F3056" s="98" t="s">
        <v>272</v>
      </c>
      <c r="G3056" s="98" t="s">
        <v>273</v>
      </c>
      <c r="H3056" s="98" t="s">
        <v>274</v>
      </c>
      <c r="I3056" s="99">
        <f t="shared" si="120"/>
        <v>0</v>
      </c>
      <c r="J3056" s="99">
        <f t="shared" si="120"/>
        <v>0</v>
      </c>
      <c r="K3056" s="99">
        <f t="shared" si="120"/>
        <v>0</v>
      </c>
      <c r="L3056" s="99">
        <f t="shared" si="120"/>
        <v>0</v>
      </c>
      <c r="M3056" s="99">
        <f t="shared" si="120"/>
        <v>0</v>
      </c>
      <c r="N3056" s="99">
        <f t="shared" si="119"/>
        <v>0</v>
      </c>
      <c r="O3056" s="99">
        <f t="shared" si="119"/>
        <v>0</v>
      </c>
      <c r="P3056" s="99">
        <f t="shared" si="119"/>
        <v>0</v>
      </c>
      <c r="Q3056" s="99">
        <f t="shared" si="119"/>
        <v>0</v>
      </c>
      <c r="R3056" s="99">
        <f t="shared" si="119"/>
        <v>0</v>
      </c>
      <c r="S3056" s="101"/>
      <c r="T3056" s="99">
        <v>0</v>
      </c>
      <c r="U3056" s="99">
        <v>0</v>
      </c>
      <c r="V3056" s="99">
        <v>0</v>
      </c>
      <c r="W3056" s="99">
        <v>0</v>
      </c>
      <c r="X3056" s="99">
        <v>0</v>
      </c>
      <c r="Y3056" s="99">
        <v>0</v>
      </c>
      <c r="Z3056" s="99">
        <v>0</v>
      </c>
      <c r="AA3056" s="99">
        <v>0</v>
      </c>
      <c r="AB3056" s="99">
        <v>0</v>
      </c>
      <c r="AC3056" s="99">
        <v>0</v>
      </c>
    </row>
    <row r="3057" spans="1:29" s="98" customFormat="1" x14ac:dyDescent="0.25">
      <c r="A3057" s="98" t="s">
        <v>161</v>
      </c>
      <c r="B3057" s="98" t="s">
        <v>238</v>
      </c>
      <c r="C3057" s="98" t="s">
        <v>307</v>
      </c>
      <c r="D3057" s="98">
        <v>2020</v>
      </c>
      <c r="E3057" s="98">
        <v>2019</v>
      </c>
      <c r="F3057" s="98" t="s">
        <v>272</v>
      </c>
      <c r="G3057" s="98" t="s">
        <v>273</v>
      </c>
      <c r="H3057" s="98" t="s">
        <v>275</v>
      </c>
      <c r="I3057" s="99">
        <f t="shared" si="120"/>
        <v>4.0312539877300617E-5</v>
      </c>
      <c r="J3057" s="99">
        <f t="shared" si="120"/>
        <v>0</v>
      </c>
      <c r="K3057" s="99">
        <f t="shared" si="120"/>
        <v>0</v>
      </c>
      <c r="L3057" s="99">
        <f t="shared" si="120"/>
        <v>0</v>
      </c>
      <c r="M3057" s="99">
        <f t="shared" si="120"/>
        <v>0</v>
      </c>
      <c r="N3057" s="99">
        <f t="shared" si="119"/>
        <v>0</v>
      </c>
      <c r="O3057" s="99">
        <f t="shared" si="119"/>
        <v>0</v>
      </c>
      <c r="P3057" s="99">
        <f t="shared" si="119"/>
        <v>0</v>
      </c>
      <c r="Q3057" s="99">
        <f t="shared" si="119"/>
        <v>0</v>
      </c>
      <c r="R3057" s="99">
        <f t="shared" si="119"/>
        <v>0</v>
      </c>
      <c r="S3057" s="101"/>
      <c r="T3057" s="99">
        <v>9.9599999999999995E-9</v>
      </c>
      <c r="U3057" s="99">
        <v>0</v>
      </c>
      <c r="V3057" s="99">
        <v>0</v>
      </c>
      <c r="W3057" s="99">
        <v>0</v>
      </c>
      <c r="X3057" s="99">
        <v>0</v>
      </c>
      <c r="Y3057" s="99">
        <v>0</v>
      </c>
      <c r="Z3057" s="99">
        <v>0</v>
      </c>
      <c r="AA3057" s="99">
        <v>0</v>
      </c>
      <c r="AB3057" s="99">
        <v>0</v>
      </c>
      <c r="AC3057" s="99">
        <v>0</v>
      </c>
    </row>
    <row r="3058" spans="1:29" s="98" customFormat="1" x14ac:dyDescent="0.25">
      <c r="A3058" s="98" t="s">
        <v>161</v>
      </c>
      <c r="B3058" s="98" t="s">
        <v>238</v>
      </c>
      <c r="C3058" s="98" t="s">
        <v>307</v>
      </c>
      <c r="D3058" s="98">
        <v>2020</v>
      </c>
      <c r="E3058" s="98">
        <v>2019</v>
      </c>
      <c r="F3058" s="98" t="s">
        <v>272</v>
      </c>
      <c r="G3058" s="98" t="s">
        <v>273</v>
      </c>
      <c r="H3058" s="98" t="s">
        <v>276</v>
      </c>
      <c r="I3058" s="99">
        <f t="shared" si="120"/>
        <v>0.27967836400817997</v>
      </c>
      <c r="J3058" s="99">
        <f t="shared" si="120"/>
        <v>0.13397038854805723</v>
      </c>
      <c r="K3058" s="99">
        <f t="shared" si="120"/>
        <v>8.3782085889570548E-2</v>
      </c>
      <c r="L3058" s="99">
        <f t="shared" si="120"/>
        <v>5.5449979550102245E-2</v>
      </c>
      <c r="M3058" s="99">
        <f t="shared" si="120"/>
        <v>2.6470282208588956E-2</v>
      </c>
      <c r="N3058" s="99">
        <f t="shared" si="119"/>
        <v>1.5946928425357874E-3</v>
      </c>
      <c r="O3058" s="99">
        <f t="shared" si="119"/>
        <v>6.4354355828220866E-4</v>
      </c>
      <c r="P3058" s="99">
        <f t="shared" si="119"/>
        <v>1.4247002044989775E-4</v>
      </c>
      <c r="Q3058" s="99">
        <f t="shared" si="119"/>
        <v>4.5736114519427406E-5</v>
      </c>
      <c r="R3058" s="99">
        <f t="shared" si="119"/>
        <v>1.4530323108384459E-5</v>
      </c>
      <c r="S3058" s="101"/>
      <c r="T3058" s="99">
        <v>6.9099999999999999E-5</v>
      </c>
      <c r="U3058" s="99">
        <v>3.3099999999999998E-5</v>
      </c>
      <c r="V3058" s="99">
        <v>2.0699999999999998E-5</v>
      </c>
      <c r="W3058" s="99">
        <v>1.3699999999999999E-5</v>
      </c>
      <c r="X3058" s="99">
        <v>6.5400000000000001E-6</v>
      </c>
      <c r="Y3058" s="99">
        <v>3.9400000000000001E-7</v>
      </c>
      <c r="Z3058" s="99">
        <v>1.5900000000000001E-7</v>
      </c>
      <c r="AA3058" s="99">
        <v>3.5199999999999998E-8</v>
      </c>
      <c r="AB3058" s="99">
        <v>1.13E-8</v>
      </c>
      <c r="AC3058" s="99">
        <v>3.5899999999999998E-9</v>
      </c>
    </row>
    <row r="3059" spans="1:29" s="98" customFormat="1" x14ac:dyDescent="0.25">
      <c r="A3059" s="98" t="s">
        <v>161</v>
      </c>
      <c r="B3059" s="98" t="s">
        <v>238</v>
      </c>
      <c r="C3059" s="98" t="s">
        <v>307</v>
      </c>
      <c r="D3059" s="98">
        <v>2020</v>
      </c>
      <c r="E3059" s="98">
        <v>2019</v>
      </c>
      <c r="F3059" s="98" t="s">
        <v>272</v>
      </c>
      <c r="G3059" s="98" t="s">
        <v>277</v>
      </c>
      <c r="H3059" s="98" t="s">
        <v>274</v>
      </c>
      <c r="I3059" s="99">
        <f t="shared" si="120"/>
        <v>3.3229513292433538E-2</v>
      </c>
      <c r="J3059" s="99">
        <f t="shared" si="120"/>
        <v>1.2547075664621677E-2</v>
      </c>
      <c r="K3059" s="99">
        <f t="shared" si="120"/>
        <v>6.9211288343558287E-3</v>
      </c>
      <c r="L3059" s="99">
        <f t="shared" si="120"/>
        <v>4.9378813905930474E-3</v>
      </c>
      <c r="M3059" s="99">
        <f t="shared" si="120"/>
        <v>2.2746633946830264E-3</v>
      </c>
      <c r="N3059" s="99">
        <f t="shared" si="119"/>
        <v>7.6496687116564419E-5</v>
      </c>
      <c r="O3059" s="99">
        <f t="shared" si="119"/>
        <v>4.7759836400817998E-5</v>
      </c>
      <c r="P3059" s="99">
        <f t="shared" si="119"/>
        <v>1.0523353783231085E-5</v>
      </c>
      <c r="Q3059" s="99">
        <f t="shared" si="119"/>
        <v>3.4888965235173825E-6</v>
      </c>
      <c r="R3059" s="99">
        <f t="shared" si="119"/>
        <v>1.19399591002045E-6</v>
      </c>
      <c r="S3059" s="101"/>
      <c r="T3059" s="99">
        <v>8.2099999999999993E-6</v>
      </c>
      <c r="U3059" s="99">
        <v>3.1E-6</v>
      </c>
      <c r="V3059" s="99">
        <v>1.7099999999999999E-6</v>
      </c>
      <c r="W3059" s="99">
        <v>1.22E-6</v>
      </c>
      <c r="X3059" s="99">
        <v>5.6199999999999998E-7</v>
      </c>
      <c r="Y3059" s="99">
        <v>1.89E-8</v>
      </c>
      <c r="Z3059" s="99">
        <v>1.18E-8</v>
      </c>
      <c r="AA3059" s="99">
        <v>2.6000000000000001E-9</v>
      </c>
      <c r="AB3059" s="99">
        <v>8.6200000000000002E-10</v>
      </c>
      <c r="AC3059" s="99">
        <v>2.9500000000000002E-10</v>
      </c>
    </row>
    <row r="3060" spans="1:29" s="98" customFormat="1" x14ac:dyDescent="0.25">
      <c r="A3060" s="98" t="s">
        <v>161</v>
      </c>
      <c r="B3060" s="98" t="s">
        <v>238</v>
      </c>
      <c r="C3060" s="98" t="s">
        <v>307</v>
      </c>
      <c r="D3060" s="98">
        <v>2020</v>
      </c>
      <c r="E3060" s="98">
        <v>2019</v>
      </c>
      <c r="F3060" s="98" t="s">
        <v>272</v>
      </c>
      <c r="G3060" s="98" t="s">
        <v>277</v>
      </c>
      <c r="H3060" s="98" t="s">
        <v>275</v>
      </c>
      <c r="I3060" s="99">
        <f t="shared" si="120"/>
        <v>6.5973333333333342E-2</v>
      </c>
      <c r="J3060" s="99">
        <f t="shared" si="120"/>
        <v>2.5903640081799593E-2</v>
      </c>
      <c r="K3060" s="99">
        <f t="shared" si="120"/>
        <v>1.4004155419222904E-2</v>
      </c>
      <c r="L3060" s="99">
        <f t="shared" si="120"/>
        <v>1.0240032719836402E-2</v>
      </c>
      <c r="M3060" s="99">
        <f t="shared" si="120"/>
        <v>4.7355092024539882E-3</v>
      </c>
      <c r="N3060" s="99">
        <f t="shared" si="119"/>
        <v>1.7889701431492844E-4</v>
      </c>
      <c r="O3060" s="99">
        <f t="shared" si="119"/>
        <v>9.8757627811860946E-5</v>
      </c>
      <c r="P3060" s="99">
        <f t="shared" si="119"/>
        <v>2.0763386503067487E-5</v>
      </c>
      <c r="Q3060" s="99">
        <f t="shared" si="119"/>
        <v>6.556858895705522E-6</v>
      </c>
      <c r="R3060" s="99">
        <f t="shared" si="119"/>
        <v>2.1208605316973419E-6</v>
      </c>
      <c r="S3060" s="101"/>
      <c r="T3060" s="99">
        <v>1.63E-5</v>
      </c>
      <c r="U3060" s="99">
        <v>6.3999999999999997E-6</v>
      </c>
      <c r="V3060" s="99">
        <v>3.4599999999999999E-6</v>
      </c>
      <c r="W3060" s="99">
        <v>2.5299999999999999E-6</v>
      </c>
      <c r="X3060" s="99">
        <v>1.17E-6</v>
      </c>
      <c r="Y3060" s="99">
        <v>4.4199999999999999E-8</v>
      </c>
      <c r="Z3060" s="99">
        <v>2.44E-8</v>
      </c>
      <c r="AA3060" s="99">
        <v>5.1300000000000003E-9</v>
      </c>
      <c r="AB3060" s="99">
        <v>1.62E-9</v>
      </c>
      <c r="AC3060" s="99">
        <v>5.2400000000000005E-10</v>
      </c>
    </row>
    <row r="3061" spans="1:29" s="98" customFormat="1" x14ac:dyDescent="0.25">
      <c r="A3061" s="98" t="s">
        <v>161</v>
      </c>
      <c r="B3061" s="98" t="s">
        <v>238</v>
      </c>
      <c r="C3061" s="98" t="s">
        <v>307</v>
      </c>
      <c r="D3061" s="98">
        <v>2020</v>
      </c>
      <c r="E3061" s="98">
        <v>2019</v>
      </c>
      <c r="F3061" s="98" t="s">
        <v>272</v>
      </c>
      <c r="G3061" s="98" t="s">
        <v>277</v>
      </c>
      <c r="H3061" s="98" t="s">
        <v>276</v>
      </c>
      <c r="I3061" s="99">
        <f t="shared" si="120"/>
        <v>7.852040899795501E-2</v>
      </c>
      <c r="J3061" s="99">
        <f t="shared" si="120"/>
        <v>3.6872212678936603E-2</v>
      </c>
      <c r="K3061" s="99">
        <f t="shared" si="120"/>
        <v>2.7360719836400815E-2</v>
      </c>
      <c r="L3061" s="99">
        <f t="shared" si="120"/>
        <v>1.497554192229039E-2</v>
      </c>
      <c r="M3061" s="99">
        <f t="shared" si="120"/>
        <v>6.9616032719836407E-3</v>
      </c>
      <c r="N3061" s="99">
        <f t="shared" si="119"/>
        <v>9.9162372188139046E-4</v>
      </c>
      <c r="O3061" s="99">
        <f t="shared" si="119"/>
        <v>1.4408899795501025E-4</v>
      </c>
      <c r="P3061" s="99">
        <f t="shared" si="119"/>
        <v>3.092247034764826E-5</v>
      </c>
      <c r="Q3061" s="99">
        <f t="shared" si="119"/>
        <v>9.8352883435582822E-6</v>
      </c>
      <c r="R3061" s="99">
        <f t="shared" si="119"/>
        <v>3.1934331288343559E-6</v>
      </c>
      <c r="S3061" s="101"/>
      <c r="T3061" s="99">
        <v>1.9400000000000001E-5</v>
      </c>
      <c r="U3061" s="99">
        <v>9.1099999999999992E-6</v>
      </c>
      <c r="V3061" s="99">
        <v>6.7599999999999997E-6</v>
      </c>
      <c r="W3061" s="99">
        <v>3.7000000000000002E-6</v>
      </c>
      <c r="X3061" s="99">
        <v>1.72E-6</v>
      </c>
      <c r="Y3061" s="99">
        <v>2.4499999999999998E-7</v>
      </c>
      <c r="Z3061" s="99">
        <v>3.5600000000000001E-8</v>
      </c>
      <c r="AA3061" s="99">
        <v>7.6399999999999993E-9</v>
      </c>
      <c r="AB3061" s="99">
        <v>2.4300000000000001E-9</v>
      </c>
      <c r="AC3061" s="99">
        <v>7.8899999999999996E-10</v>
      </c>
    </row>
    <row r="3062" spans="1:29" s="98" customFormat="1" x14ac:dyDescent="0.25">
      <c r="A3062" s="98" t="s">
        <v>161</v>
      </c>
      <c r="B3062" s="98" t="s">
        <v>238</v>
      </c>
      <c r="C3062" s="98" t="s">
        <v>307</v>
      </c>
      <c r="D3062" s="98">
        <v>2020</v>
      </c>
      <c r="E3062" s="98">
        <v>2019</v>
      </c>
      <c r="F3062" s="98" t="s">
        <v>272</v>
      </c>
      <c r="G3062" s="98" t="s">
        <v>278</v>
      </c>
      <c r="H3062" s="98" t="s">
        <v>274</v>
      </c>
      <c r="I3062" s="99">
        <f t="shared" si="120"/>
        <v>1.4058640239106504E-2</v>
      </c>
      <c r="J3062" s="99">
        <f t="shared" si="120"/>
        <v>5.3083781658014731E-3</v>
      </c>
      <c r="K3062" s="99">
        <f t="shared" si="120"/>
        <v>2.9281698914582336E-3</v>
      </c>
      <c r="L3062" s="99">
        <f t="shared" si="120"/>
        <v>2.0891036652509035E-3</v>
      </c>
      <c r="M3062" s="99">
        <f t="shared" si="120"/>
        <v>9.623575900582045E-4</v>
      </c>
      <c r="N3062" s="99">
        <f t="shared" si="119"/>
        <v>3.2363983010854189E-5</v>
      </c>
      <c r="O3062" s="99">
        <f t="shared" si="119"/>
        <v>2.0206084631115297E-5</v>
      </c>
      <c r="P3062" s="99">
        <f t="shared" si="119"/>
        <v>4.4521881390593048E-6</v>
      </c>
      <c r="Q3062" s="99">
        <f t="shared" si="119"/>
        <v>1.4760716061035092E-6</v>
      </c>
      <c r="R3062" s="99">
        <f t="shared" si="119"/>
        <v>5.0515211577788138E-7</v>
      </c>
      <c r="S3062" s="101"/>
      <c r="T3062" s="99">
        <v>3.4734615384615401E-6</v>
      </c>
      <c r="U3062" s="99">
        <v>1.31153846153846E-6</v>
      </c>
      <c r="V3062" s="99">
        <v>7.2346153846153805E-7</v>
      </c>
      <c r="W3062" s="99">
        <v>5.1615384615384596E-7</v>
      </c>
      <c r="X3062" s="99">
        <v>2.3776923076923099E-7</v>
      </c>
      <c r="Y3062" s="99">
        <v>7.9961538461538495E-9</v>
      </c>
      <c r="Z3062" s="99">
        <v>4.9923076923076899E-9</v>
      </c>
      <c r="AA3062" s="99">
        <v>1.0999999999999999E-9</v>
      </c>
      <c r="AB3062" s="99">
        <v>3.6469230769230802E-10</v>
      </c>
      <c r="AC3062" s="99">
        <v>1.24807692307692E-10</v>
      </c>
    </row>
    <row r="3063" spans="1:29" s="98" customFormat="1" x14ac:dyDescent="0.25">
      <c r="A3063" s="98" t="s">
        <v>161</v>
      </c>
      <c r="B3063" s="98" t="s">
        <v>238</v>
      </c>
      <c r="C3063" s="98" t="s">
        <v>307</v>
      </c>
      <c r="D3063" s="98">
        <v>2020</v>
      </c>
      <c r="E3063" s="98">
        <v>2019</v>
      </c>
      <c r="F3063" s="98" t="s">
        <v>272</v>
      </c>
      <c r="G3063" s="98" t="s">
        <v>278</v>
      </c>
      <c r="H3063" s="98" t="s">
        <v>275</v>
      </c>
      <c r="I3063" s="99">
        <f t="shared" si="120"/>
        <v>2.791179487179489E-2</v>
      </c>
      <c r="J3063" s="99">
        <f t="shared" si="120"/>
        <v>1.0959232342299837E-2</v>
      </c>
      <c r="K3063" s="99">
        <f t="shared" si="120"/>
        <v>5.9248349850558281E-3</v>
      </c>
      <c r="L3063" s="99">
        <f t="shared" si="120"/>
        <v>4.3323215353154197E-3</v>
      </c>
      <c r="M3063" s="99">
        <f t="shared" si="120"/>
        <v>2.0034846625766873E-3</v>
      </c>
      <c r="N3063" s="99">
        <f t="shared" si="119"/>
        <v>7.5687198364008171E-5</v>
      </c>
      <c r="O3063" s="99">
        <f t="shared" si="119"/>
        <v>4.1782073305018001E-5</v>
      </c>
      <c r="P3063" s="99">
        <f t="shared" si="119"/>
        <v>8.7845096743747236E-6</v>
      </c>
      <c r="Q3063" s="99">
        <f t="shared" si="119"/>
        <v>2.7740556866446427E-6</v>
      </c>
      <c r="R3063" s="99">
        <f t="shared" si="119"/>
        <v>8.972871480257995E-7</v>
      </c>
      <c r="S3063" s="101"/>
      <c r="T3063" s="99">
        <v>6.8961538461538498E-6</v>
      </c>
      <c r="U3063" s="99">
        <v>2.7076923076923102E-6</v>
      </c>
      <c r="V3063" s="99">
        <v>1.46384615384615E-6</v>
      </c>
      <c r="W3063" s="99">
        <v>1.07038461538462E-6</v>
      </c>
      <c r="X3063" s="99">
        <v>4.9500000000000003E-7</v>
      </c>
      <c r="Y3063" s="99">
        <v>1.8699999999999999E-8</v>
      </c>
      <c r="Z3063" s="99">
        <v>1.03230769230769E-8</v>
      </c>
      <c r="AA3063" s="99">
        <v>2.1703846153846201E-9</v>
      </c>
      <c r="AB3063" s="99">
        <v>6.8538461538461505E-10</v>
      </c>
      <c r="AC3063" s="99">
        <v>2.2169230769230799E-10</v>
      </c>
    </row>
    <row r="3064" spans="1:29" s="98" customFormat="1" x14ac:dyDescent="0.25">
      <c r="A3064" s="98" t="s">
        <v>161</v>
      </c>
      <c r="B3064" s="98" t="s">
        <v>238</v>
      </c>
      <c r="C3064" s="98" t="s">
        <v>307</v>
      </c>
      <c r="D3064" s="98">
        <v>2020</v>
      </c>
      <c r="E3064" s="98">
        <v>2019</v>
      </c>
      <c r="F3064" s="98" t="s">
        <v>272</v>
      </c>
      <c r="G3064" s="98" t="s">
        <v>278</v>
      </c>
      <c r="H3064" s="98" t="s">
        <v>276</v>
      </c>
      <c r="I3064" s="99">
        <f t="shared" si="120"/>
        <v>3.3220173037596362E-2</v>
      </c>
      <c r="J3064" s="99">
        <f t="shared" si="120"/>
        <v>1.5599782287242413E-2</v>
      </c>
      <c r="K3064" s="99">
        <f t="shared" si="120"/>
        <v>1.1575689161554192E-2</v>
      </c>
      <c r="L3064" s="99">
        <f t="shared" si="120"/>
        <v>6.3358061978921066E-3</v>
      </c>
      <c r="M3064" s="99">
        <f t="shared" si="120"/>
        <v>2.9452936919930795E-3</v>
      </c>
      <c r="N3064" s="99">
        <f t="shared" si="119"/>
        <v>4.1953311310366465E-4</v>
      </c>
      <c r="O3064" s="99">
        <f t="shared" si="119"/>
        <v>6.096072990404294E-5</v>
      </c>
      <c r="P3064" s="99">
        <f t="shared" si="119"/>
        <v>1.3082583608620407E-5</v>
      </c>
      <c r="Q3064" s="99">
        <f t="shared" si="119"/>
        <v>4.161083529966953E-6</v>
      </c>
      <c r="R3064" s="99">
        <f t="shared" si="119"/>
        <v>1.3510678621991493E-6</v>
      </c>
      <c r="S3064" s="101"/>
      <c r="T3064" s="99">
        <v>8.20769230769231E-6</v>
      </c>
      <c r="U3064" s="99">
        <v>3.8542307692307703E-6</v>
      </c>
      <c r="V3064" s="99">
        <v>2.8600000000000001E-6</v>
      </c>
      <c r="W3064" s="99">
        <v>1.5653846153846199E-6</v>
      </c>
      <c r="X3064" s="99">
        <v>7.2769230769230796E-7</v>
      </c>
      <c r="Y3064" s="99">
        <v>1.0365384615384601E-7</v>
      </c>
      <c r="Z3064" s="99">
        <v>1.50615384615385E-8</v>
      </c>
      <c r="AA3064" s="99">
        <v>3.2323076923076898E-9</v>
      </c>
      <c r="AB3064" s="99">
        <v>1.0280769230769199E-9</v>
      </c>
      <c r="AC3064" s="99">
        <v>3.33807692307692E-10</v>
      </c>
    </row>
    <row r="3065" spans="1:29" s="98" customFormat="1" x14ac:dyDescent="0.25">
      <c r="A3065" s="98" t="s">
        <v>161</v>
      </c>
      <c r="B3065" s="98" t="s">
        <v>238</v>
      </c>
      <c r="C3065" s="98" t="s">
        <v>307</v>
      </c>
      <c r="D3065" s="98">
        <v>2020</v>
      </c>
      <c r="E3065" s="98">
        <v>2019</v>
      </c>
      <c r="F3065" s="98" t="s">
        <v>279</v>
      </c>
      <c r="G3065" s="98" t="s">
        <v>273</v>
      </c>
      <c r="H3065" s="98" t="s">
        <v>274</v>
      </c>
      <c r="I3065" s="99">
        <f t="shared" si="120"/>
        <v>0</v>
      </c>
      <c r="J3065" s="99">
        <f t="shared" si="120"/>
        <v>0</v>
      </c>
      <c r="K3065" s="99">
        <f t="shared" si="120"/>
        <v>0</v>
      </c>
      <c r="L3065" s="99">
        <f t="shared" si="120"/>
        <v>0</v>
      </c>
      <c r="M3065" s="99">
        <f t="shared" si="120"/>
        <v>0</v>
      </c>
      <c r="N3065" s="99">
        <f t="shared" si="119"/>
        <v>0</v>
      </c>
      <c r="O3065" s="99">
        <f t="shared" si="119"/>
        <v>0</v>
      </c>
      <c r="P3065" s="99">
        <f t="shared" si="119"/>
        <v>0</v>
      </c>
      <c r="Q3065" s="99">
        <f t="shared" si="119"/>
        <v>0</v>
      </c>
      <c r="R3065" s="99">
        <f t="shared" si="119"/>
        <v>0</v>
      </c>
      <c r="S3065" s="101"/>
      <c r="T3065" s="99">
        <v>0</v>
      </c>
      <c r="U3065" s="99">
        <v>0</v>
      </c>
      <c r="V3065" s="99">
        <v>0</v>
      </c>
      <c r="W3065" s="99">
        <v>0</v>
      </c>
      <c r="X3065" s="99">
        <v>0</v>
      </c>
      <c r="Y3065" s="99">
        <v>0</v>
      </c>
      <c r="Z3065" s="99">
        <v>0</v>
      </c>
      <c r="AA3065" s="99">
        <v>0</v>
      </c>
      <c r="AB3065" s="99">
        <v>0</v>
      </c>
      <c r="AC3065" s="99">
        <v>0</v>
      </c>
    </row>
    <row r="3066" spans="1:29" s="98" customFormat="1" x14ac:dyDescent="0.25">
      <c r="A3066" s="98" t="s">
        <v>161</v>
      </c>
      <c r="B3066" s="98" t="s">
        <v>238</v>
      </c>
      <c r="C3066" s="98" t="s">
        <v>307</v>
      </c>
      <c r="D3066" s="98">
        <v>2020</v>
      </c>
      <c r="E3066" s="98">
        <v>2019</v>
      </c>
      <c r="F3066" s="98" t="s">
        <v>279</v>
      </c>
      <c r="G3066" s="98" t="s">
        <v>273</v>
      </c>
      <c r="H3066" s="98" t="s">
        <v>275</v>
      </c>
      <c r="I3066" s="99">
        <f t="shared" si="120"/>
        <v>4.0312539877300617E-5</v>
      </c>
      <c r="J3066" s="99">
        <f t="shared" si="120"/>
        <v>0</v>
      </c>
      <c r="K3066" s="99">
        <f t="shared" si="120"/>
        <v>0</v>
      </c>
      <c r="L3066" s="99">
        <f t="shared" si="120"/>
        <v>0</v>
      </c>
      <c r="M3066" s="99">
        <f t="shared" si="120"/>
        <v>0</v>
      </c>
      <c r="N3066" s="99">
        <f t="shared" si="119"/>
        <v>0</v>
      </c>
      <c r="O3066" s="99">
        <f t="shared" si="119"/>
        <v>0</v>
      </c>
      <c r="P3066" s="99">
        <f t="shared" si="119"/>
        <v>0</v>
      </c>
      <c r="Q3066" s="99">
        <f t="shared" si="119"/>
        <v>0</v>
      </c>
      <c r="R3066" s="99">
        <f t="shared" si="119"/>
        <v>0</v>
      </c>
      <c r="S3066" s="101"/>
      <c r="T3066" s="99">
        <v>9.9599999999999995E-9</v>
      </c>
      <c r="U3066" s="99">
        <v>0</v>
      </c>
      <c r="V3066" s="99">
        <v>0</v>
      </c>
      <c r="W3066" s="99">
        <v>0</v>
      </c>
      <c r="X3066" s="99">
        <v>0</v>
      </c>
      <c r="Y3066" s="99">
        <v>0</v>
      </c>
      <c r="Z3066" s="99">
        <v>0</v>
      </c>
      <c r="AA3066" s="99">
        <v>0</v>
      </c>
      <c r="AB3066" s="99">
        <v>0</v>
      </c>
      <c r="AC3066" s="99">
        <v>0</v>
      </c>
    </row>
    <row r="3067" spans="1:29" s="98" customFormat="1" x14ac:dyDescent="0.25">
      <c r="A3067" s="98" t="s">
        <v>161</v>
      </c>
      <c r="B3067" s="98" t="s">
        <v>238</v>
      </c>
      <c r="C3067" s="98" t="s">
        <v>307</v>
      </c>
      <c r="D3067" s="98">
        <v>2020</v>
      </c>
      <c r="E3067" s="98">
        <v>2019</v>
      </c>
      <c r="F3067" s="98" t="s">
        <v>279</v>
      </c>
      <c r="G3067" s="98" t="s">
        <v>273</v>
      </c>
      <c r="H3067" s="98" t="s">
        <v>276</v>
      </c>
      <c r="I3067" s="99">
        <f t="shared" si="120"/>
        <v>0.27967836400817997</v>
      </c>
      <c r="J3067" s="99">
        <f t="shared" si="120"/>
        <v>0.13397038854805723</v>
      </c>
      <c r="K3067" s="99">
        <f t="shared" si="120"/>
        <v>8.3782085889570548E-2</v>
      </c>
      <c r="L3067" s="99">
        <f t="shared" si="120"/>
        <v>5.5449979550102245E-2</v>
      </c>
      <c r="M3067" s="99">
        <f t="shared" si="120"/>
        <v>2.6470282208588956E-2</v>
      </c>
      <c r="N3067" s="99">
        <f t="shared" si="119"/>
        <v>1.5946928425357874E-3</v>
      </c>
      <c r="O3067" s="99">
        <f t="shared" si="119"/>
        <v>6.4354355828220866E-4</v>
      </c>
      <c r="P3067" s="99">
        <f t="shared" si="119"/>
        <v>1.4247002044989775E-4</v>
      </c>
      <c r="Q3067" s="99">
        <f t="shared" si="119"/>
        <v>4.5736114519427406E-5</v>
      </c>
      <c r="R3067" s="99">
        <f t="shared" si="119"/>
        <v>1.4530323108384459E-5</v>
      </c>
      <c r="S3067" s="101"/>
      <c r="T3067" s="99">
        <v>6.9099999999999999E-5</v>
      </c>
      <c r="U3067" s="99">
        <v>3.3099999999999998E-5</v>
      </c>
      <c r="V3067" s="99">
        <v>2.0699999999999998E-5</v>
      </c>
      <c r="W3067" s="99">
        <v>1.3699999999999999E-5</v>
      </c>
      <c r="X3067" s="99">
        <v>6.5400000000000001E-6</v>
      </c>
      <c r="Y3067" s="99">
        <v>3.9400000000000001E-7</v>
      </c>
      <c r="Z3067" s="99">
        <v>1.5900000000000001E-7</v>
      </c>
      <c r="AA3067" s="99">
        <v>3.5199999999999998E-8</v>
      </c>
      <c r="AB3067" s="99">
        <v>1.13E-8</v>
      </c>
      <c r="AC3067" s="99">
        <v>3.5899999999999998E-9</v>
      </c>
    </row>
    <row r="3068" spans="1:29" s="98" customFormat="1" x14ac:dyDescent="0.25">
      <c r="A3068" s="98" t="s">
        <v>161</v>
      </c>
      <c r="B3068" s="98" t="s">
        <v>238</v>
      </c>
      <c r="C3068" s="98" t="s">
        <v>307</v>
      </c>
      <c r="D3068" s="98">
        <v>2020</v>
      </c>
      <c r="E3068" s="98">
        <v>2019</v>
      </c>
      <c r="F3068" s="98" t="s">
        <v>279</v>
      </c>
      <c r="G3068" s="98" t="s">
        <v>277</v>
      </c>
      <c r="H3068" s="98" t="s">
        <v>274</v>
      </c>
      <c r="I3068" s="99">
        <f t="shared" si="120"/>
        <v>3.3229513292433538E-2</v>
      </c>
      <c r="J3068" s="99">
        <f t="shared" si="120"/>
        <v>1.2547075664621677E-2</v>
      </c>
      <c r="K3068" s="99">
        <f t="shared" si="120"/>
        <v>6.9211288343558287E-3</v>
      </c>
      <c r="L3068" s="99">
        <f t="shared" si="120"/>
        <v>4.9378813905930474E-3</v>
      </c>
      <c r="M3068" s="99">
        <f t="shared" si="120"/>
        <v>2.2746633946830264E-3</v>
      </c>
      <c r="N3068" s="99">
        <f t="shared" si="119"/>
        <v>7.6496687116564419E-5</v>
      </c>
      <c r="O3068" s="99">
        <f t="shared" si="119"/>
        <v>4.7759836400817998E-5</v>
      </c>
      <c r="P3068" s="99">
        <f t="shared" si="119"/>
        <v>1.0523353783231085E-5</v>
      </c>
      <c r="Q3068" s="99">
        <f t="shared" si="119"/>
        <v>3.4888965235173825E-6</v>
      </c>
      <c r="R3068" s="99">
        <f t="shared" si="119"/>
        <v>1.19399591002045E-6</v>
      </c>
      <c r="S3068" s="101"/>
      <c r="T3068" s="99">
        <v>8.2099999999999993E-6</v>
      </c>
      <c r="U3068" s="99">
        <v>3.1E-6</v>
      </c>
      <c r="V3068" s="99">
        <v>1.7099999999999999E-6</v>
      </c>
      <c r="W3068" s="99">
        <v>1.22E-6</v>
      </c>
      <c r="X3068" s="99">
        <v>5.6199999999999998E-7</v>
      </c>
      <c r="Y3068" s="99">
        <v>1.89E-8</v>
      </c>
      <c r="Z3068" s="99">
        <v>1.18E-8</v>
      </c>
      <c r="AA3068" s="99">
        <v>2.6000000000000001E-9</v>
      </c>
      <c r="AB3068" s="99">
        <v>8.6200000000000002E-10</v>
      </c>
      <c r="AC3068" s="99">
        <v>2.9500000000000002E-10</v>
      </c>
    </row>
    <row r="3069" spans="1:29" s="98" customFormat="1" x14ac:dyDescent="0.25">
      <c r="A3069" s="98" t="s">
        <v>161</v>
      </c>
      <c r="B3069" s="98" t="s">
        <v>238</v>
      </c>
      <c r="C3069" s="98" t="s">
        <v>307</v>
      </c>
      <c r="D3069" s="98">
        <v>2020</v>
      </c>
      <c r="E3069" s="98">
        <v>2019</v>
      </c>
      <c r="F3069" s="98" t="s">
        <v>279</v>
      </c>
      <c r="G3069" s="98" t="s">
        <v>277</v>
      </c>
      <c r="H3069" s="98" t="s">
        <v>275</v>
      </c>
      <c r="I3069" s="99">
        <f t="shared" si="120"/>
        <v>6.5973333333333342E-2</v>
      </c>
      <c r="J3069" s="99">
        <f t="shared" si="120"/>
        <v>2.5903640081799593E-2</v>
      </c>
      <c r="K3069" s="99">
        <f t="shared" si="120"/>
        <v>1.4004155419222904E-2</v>
      </c>
      <c r="L3069" s="99">
        <f t="shared" si="120"/>
        <v>1.0240032719836402E-2</v>
      </c>
      <c r="M3069" s="99">
        <f t="shared" si="120"/>
        <v>4.7355092024539882E-3</v>
      </c>
      <c r="N3069" s="99">
        <f t="shared" si="119"/>
        <v>1.7889701431492844E-4</v>
      </c>
      <c r="O3069" s="99">
        <f t="shared" si="119"/>
        <v>9.8757627811860946E-5</v>
      </c>
      <c r="P3069" s="99">
        <f t="shared" si="119"/>
        <v>2.0763386503067487E-5</v>
      </c>
      <c r="Q3069" s="99">
        <f t="shared" si="119"/>
        <v>6.556858895705522E-6</v>
      </c>
      <c r="R3069" s="99">
        <f t="shared" si="119"/>
        <v>2.1208605316973419E-6</v>
      </c>
      <c r="S3069" s="101"/>
      <c r="T3069" s="99">
        <v>1.63E-5</v>
      </c>
      <c r="U3069" s="99">
        <v>6.3999999999999997E-6</v>
      </c>
      <c r="V3069" s="99">
        <v>3.4599999999999999E-6</v>
      </c>
      <c r="W3069" s="99">
        <v>2.5299999999999999E-6</v>
      </c>
      <c r="X3069" s="99">
        <v>1.17E-6</v>
      </c>
      <c r="Y3069" s="99">
        <v>4.4199999999999999E-8</v>
      </c>
      <c r="Z3069" s="99">
        <v>2.44E-8</v>
      </c>
      <c r="AA3069" s="99">
        <v>5.1300000000000003E-9</v>
      </c>
      <c r="AB3069" s="99">
        <v>1.62E-9</v>
      </c>
      <c r="AC3069" s="99">
        <v>5.2400000000000005E-10</v>
      </c>
    </row>
    <row r="3070" spans="1:29" s="98" customFormat="1" x14ac:dyDescent="0.25">
      <c r="A3070" s="98" t="s">
        <v>161</v>
      </c>
      <c r="B3070" s="98" t="s">
        <v>238</v>
      </c>
      <c r="C3070" s="98" t="s">
        <v>307</v>
      </c>
      <c r="D3070" s="98">
        <v>2020</v>
      </c>
      <c r="E3070" s="98">
        <v>2019</v>
      </c>
      <c r="F3070" s="98" t="s">
        <v>279</v>
      </c>
      <c r="G3070" s="98" t="s">
        <v>277</v>
      </c>
      <c r="H3070" s="98" t="s">
        <v>276</v>
      </c>
      <c r="I3070" s="99">
        <f t="shared" si="120"/>
        <v>7.852040899795501E-2</v>
      </c>
      <c r="J3070" s="99">
        <f t="shared" si="120"/>
        <v>3.6872212678936603E-2</v>
      </c>
      <c r="K3070" s="99">
        <f t="shared" si="120"/>
        <v>2.7360719836400815E-2</v>
      </c>
      <c r="L3070" s="99">
        <f t="shared" si="120"/>
        <v>1.497554192229039E-2</v>
      </c>
      <c r="M3070" s="99">
        <f t="shared" si="120"/>
        <v>6.9616032719836407E-3</v>
      </c>
      <c r="N3070" s="99">
        <f t="shared" si="119"/>
        <v>9.9162372188139046E-4</v>
      </c>
      <c r="O3070" s="99">
        <f t="shared" si="119"/>
        <v>1.4408899795501025E-4</v>
      </c>
      <c r="P3070" s="99">
        <f t="shared" si="119"/>
        <v>3.092247034764826E-5</v>
      </c>
      <c r="Q3070" s="99">
        <f t="shared" si="119"/>
        <v>9.8352883435582822E-6</v>
      </c>
      <c r="R3070" s="99">
        <f t="shared" si="119"/>
        <v>3.1934331288343559E-6</v>
      </c>
      <c r="S3070" s="101"/>
      <c r="T3070" s="99">
        <v>1.9400000000000001E-5</v>
      </c>
      <c r="U3070" s="99">
        <v>9.1099999999999992E-6</v>
      </c>
      <c r="V3070" s="99">
        <v>6.7599999999999997E-6</v>
      </c>
      <c r="W3070" s="99">
        <v>3.7000000000000002E-6</v>
      </c>
      <c r="X3070" s="99">
        <v>1.72E-6</v>
      </c>
      <c r="Y3070" s="99">
        <v>2.4499999999999998E-7</v>
      </c>
      <c r="Z3070" s="99">
        <v>3.5600000000000001E-8</v>
      </c>
      <c r="AA3070" s="99">
        <v>7.6399999999999993E-9</v>
      </c>
      <c r="AB3070" s="99">
        <v>2.4300000000000001E-9</v>
      </c>
      <c r="AC3070" s="99">
        <v>7.8899999999999996E-10</v>
      </c>
    </row>
    <row r="3071" spans="1:29" s="98" customFormat="1" x14ac:dyDescent="0.25">
      <c r="A3071" s="98" t="s">
        <v>161</v>
      </c>
      <c r="B3071" s="98" t="s">
        <v>238</v>
      </c>
      <c r="C3071" s="98" t="s">
        <v>307</v>
      </c>
      <c r="D3071" s="98">
        <v>2020</v>
      </c>
      <c r="E3071" s="98">
        <v>2019</v>
      </c>
      <c r="F3071" s="98" t="s">
        <v>279</v>
      </c>
      <c r="G3071" s="98" t="s">
        <v>278</v>
      </c>
      <c r="H3071" s="98" t="s">
        <v>274</v>
      </c>
      <c r="I3071" s="99">
        <f t="shared" si="120"/>
        <v>1.4058640239106504E-2</v>
      </c>
      <c r="J3071" s="99">
        <f t="shared" si="120"/>
        <v>5.3083781658014731E-3</v>
      </c>
      <c r="K3071" s="99">
        <f t="shared" si="120"/>
        <v>2.9281698914582336E-3</v>
      </c>
      <c r="L3071" s="99">
        <f t="shared" si="120"/>
        <v>2.0891036652509035E-3</v>
      </c>
      <c r="M3071" s="99">
        <f t="shared" si="120"/>
        <v>9.623575900582045E-4</v>
      </c>
      <c r="N3071" s="99">
        <f t="shared" si="119"/>
        <v>3.2363983010854189E-5</v>
      </c>
      <c r="O3071" s="99">
        <f t="shared" si="119"/>
        <v>2.0206084631115297E-5</v>
      </c>
      <c r="P3071" s="99">
        <f t="shared" si="119"/>
        <v>4.4521881390593048E-6</v>
      </c>
      <c r="Q3071" s="99">
        <f t="shared" si="119"/>
        <v>1.4760716061035092E-6</v>
      </c>
      <c r="R3071" s="99">
        <f t="shared" si="119"/>
        <v>5.0515211577788138E-7</v>
      </c>
      <c r="S3071" s="101"/>
      <c r="T3071" s="99">
        <v>3.4734615384615401E-6</v>
      </c>
      <c r="U3071" s="99">
        <v>1.31153846153846E-6</v>
      </c>
      <c r="V3071" s="99">
        <v>7.2346153846153805E-7</v>
      </c>
      <c r="W3071" s="99">
        <v>5.1615384615384596E-7</v>
      </c>
      <c r="X3071" s="99">
        <v>2.3776923076923099E-7</v>
      </c>
      <c r="Y3071" s="99">
        <v>7.9961538461538495E-9</v>
      </c>
      <c r="Z3071" s="99">
        <v>4.9923076923076899E-9</v>
      </c>
      <c r="AA3071" s="99">
        <v>1.0999999999999999E-9</v>
      </c>
      <c r="AB3071" s="99">
        <v>3.6469230769230802E-10</v>
      </c>
      <c r="AC3071" s="99">
        <v>1.24807692307692E-10</v>
      </c>
    </row>
    <row r="3072" spans="1:29" s="98" customFormat="1" x14ac:dyDescent="0.25">
      <c r="A3072" s="98" t="s">
        <v>161</v>
      </c>
      <c r="B3072" s="98" t="s">
        <v>238</v>
      </c>
      <c r="C3072" s="98" t="s">
        <v>307</v>
      </c>
      <c r="D3072" s="98">
        <v>2020</v>
      </c>
      <c r="E3072" s="98">
        <v>2019</v>
      </c>
      <c r="F3072" s="98" t="s">
        <v>279</v>
      </c>
      <c r="G3072" s="98" t="s">
        <v>278</v>
      </c>
      <c r="H3072" s="98" t="s">
        <v>275</v>
      </c>
      <c r="I3072" s="99">
        <f t="shared" si="120"/>
        <v>2.791179487179489E-2</v>
      </c>
      <c r="J3072" s="99">
        <f t="shared" si="120"/>
        <v>1.0959232342299837E-2</v>
      </c>
      <c r="K3072" s="99">
        <f t="shared" si="120"/>
        <v>5.9248349850558281E-3</v>
      </c>
      <c r="L3072" s="99">
        <f t="shared" si="120"/>
        <v>4.3323215353154197E-3</v>
      </c>
      <c r="M3072" s="99">
        <f t="shared" si="120"/>
        <v>2.0034846625766873E-3</v>
      </c>
      <c r="N3072" s="99">
        <f t="shared" si="119"/>
        <v>7.5687198364008171E-5</v>
      </c>
      <c r="O3072" s="99">
        <f t="shared" si="119"/>
        <v>4.1782073305018001E-5</v>
      </c>
      <c r="P3072" s="99">
        <f t="shared" si="119"/>
        <v>8.7845096743747236E-6</v>
      </c>
      <c r="Q3072" s="99">
        <f t="shared" si="119"/>
        <v>2.7740556866446427E-6</v>
      </c>
      <c r="R3072" s="99">
        <f t="shared" si="119"/>
        <v>8.972871480257995E-7</v>
      </c>
      <c r="S3072" s="101"/>
      <c r="T3072" s="99">
        <v>6.8961538461538498E-6</v>
      </c>
      <c r="U3072" s="99">
        <v>2.7076923076923102E-6</v>
      </c>
      <c r="V3072" s="99">
        <v>1.46384615384615E-6</v>
      </c>
      <c r="W3072" s="99">
        <v>1.07038461538462E-6</v>
      </c>
      <c r="X3072" s="99">
        <v>4.9500000000000003E-7</v>
      </c>
      <c r="Y3072" s="99">
        <v>1.8699999999999999E-8</v>
      </c>
      <c r="Z3072" s="99">
        <v>1.03230769230769E-8</v>
      </c>
      <c r="AA3072" s="99">
        <v>2.1703846153846201E-9</v>
      </c>
      <c r="AB3072" s="99">
        <v>6.8538461538461505E-10</v>
      </c>
      <c r="AC3072" s="99">
        <v>2.2169230769230799E-10</v>
      </c>
    </row>
    <row r="3073" spans="1:29" s="98" customFormat="1" x14ac:dyDescent="0.25">
      <c r="A3073" s="98" t="s">
        <v>161</v>
      </c>
      <c r="B3073" s="98" t="s">
        <v>238</v>
      </c>
      <c r="C3073" s="98" t="s">
        <v>307</v>
      </c>
      <c r="D3073" s="98">
        <v>2020</v>
      </c>
      <c r="E3073" s="98">
        <v>2019</v>
      </c>
      <c r="F3073" s="98" t="s">
        <v>279</v>
      </c>
      <c r="G3073" s="98" t="s">
        <v>278</v>
      </c>
      <c r="H3073" s="98" t="s">
        <v>276</v>
      </c>
      <c r="I3073" s="99">
        <f t="shared" si="120"/>
        <v>3.3220173037596362E-2</v>
      </c>
      <c r="J3073" s="99">
        <f t="shared" si="120"/>
        <v>1.5599782287242413E-2</v>
      </c>
      <c r="K3073" s="99">
        <f t="shared" si="120"/>
        <v>1.1575689161554192E-2</v>
      </c>
      <c r="L3073" s="99">
        <f t="shared" si="120"/>
        <v>6.3358061978921066E-3</v>
      </c>
      <c r="M3073" s="99">
        <f t="shared" si="120"/>
        <v>2.9452936919930795E-3</v>
      </c>
      <c r="N3073" s="99">
        <f t="shared" si="119"/>
        <v>4.1953311310366465E-4</v>
      </c>
      <c r="O3073" s="99">
        <f t="shared" si="119"/>
        <v>6.096072990404294E-5</v>
      </c>
      <c r="P3073" s="99">
        <f t="shared" si="119"/>
        <v>1.3082583608620407E-5</v>
      </c>
      <c r="Q3073" s="99">
        <f t="shared" si="119"/>
        <v>4.161083529966953E-6</v>
      </c>
      <c r="R3073" s="99">
        <f t="shared" si="119"/>
        <v>1.3510678621991493E-6</v>
      </c>
      <c r="S3073" s="101"/>
      <c r="T3073" s="99">
        <v>8.20769230769231E-6</v>
      </c>
      <c r="U3073" s="99">
        <v>3.8542307692307703E-6</v>
      </c>
      <c r="V3073" s="99">
        <v>2.8600000000000001E-6</v>
      </c>
      <c r="W3073" s="99">
        <v>1.5653846153846199E-6</v>
      </c>
      <c r="X3073" s="99">
        <v>7.2769230769230796E-7</v>
      </c>
      <c r="Y3073" s="99">
        <v>1.0365384615384601E-7</v>
      </c>
      <c r="Z3073" s="99">
        <v>1.50615384615385E-8</v>
      </c>
      <c r="AA3073" s="99">
        <v>3.2323076923076898E-9</v>
      </c>
      <c r="AB3073" s="99">
        <v>1.0280769230769199E-9</v>
      </c>
      <c r="AC3073" s="99">
        <v>3.33807692307692E-10</v>
      </c>
    </row>
    <row r="3074" spans="1:29" s="98" customFormat="1" x14ac:dyDescent="0.25">
      <c r="A3074" s="98" t="s">
        <v>161</v>
      </c>
      <c r="B3074" s="98" t="s">
        <v>238</v>
      </c>
      <c r="C3074" s="98" t="s">
        <v>307</v>
      </c>
      <c r="D3074" s="98">
        <v>2020</v>
      </c>
      <c r="E3074" s="98">
        <v>2019</v>
      </c>
      <c r="F3074" s="98" t="s">
        <v>280</v>
      </c>
      <c r="G3074" s="98" t="s">
        <v>273</v>
      </c>
      <c r="H3074" s="98" t="s">
        <v>274</v>
      </c>
      <c r="I3074" s="99">
        <f t="shared" si="120"/>
        <v>0</v>
      </c>
      <c r="J3074" s="99">
        <f t="shared" si="120"/>
        <v>0</v>
      </c>
      <c r="K3074" s="99">
        <f t="shared" si="120"/>
        <v>0</v>
      </c>
      <c r="L3074" s="99">
        <f t="shared" si="120"/>
        <v>0</v>
      </c>
      <c r="M3074" s="99">
        <f t="shared" si="120"/>
        <v>0</v>
      </c>
      <c r="N3074" s="99">
        <f t="shared" si="119"/>
        <v>0</v>
      </c>
      <c r="O3074" s="99">
        <f t="shared" si="119"/>
        <v>0</v>
      </c>
      <c r="P3074" s="99">
        <f t="shared" si="119"/>
        <v>0</v>
      </c>
      <c r="Q3074" s="99">
        <f t="shared" si="119"/>
        <v>0</v>
      </c>
      <c r="R3074" s="99">
        <f t="shared" si="119"/>
        <v>0</v>
      </c>
      <c r="S3074" s="101"/>
      <c r="T3074" s="99">
        <v>0</v>
      </c>
      <c r="U3074" s="99">
        <v>0</v>
      </c>
      <c r="V3074" s="99">
        <v>0</v>
      </c>
      <c r="W3074" s="99">
        <v>0</v>
      </c>
      <c r="X3074" s="99">
        <v>0</v>
      </c>
      <c r="Y3074" s="99">
        <v>0</v>
      </c>
      <c r="Z3074" s="99">
        <v>0</v>
      </c>
      <c r="AA3074" s="99">
        <v>0</v>
      </c>
      <c r="AB3074" s="99">
        <v>0</v>
      </c>
      <c r="AC3074" s="99">
        <v>0</v>
      </c>
    </row>
    <row r="3075" spans="1:29" s="98" customFormat="1" x14ac:dyDescent="0.25">
      <c r="A3075" s="98" t="s">
        <v>161</v>
      </c>
      <c r="B3075" s="98" t="s">
        <v>238</v>
      </c>
      <c r="C3075" s="98" t="s">
        <v>307</v>
      </c>
      <c r="D3075" s="98">
        <v>2020</v>
      </c>
      <c r="E3075" s="98">
        <v>2019</v>
      </c>
      <c r="F3075" s="98" t="s">
        <v>280</v>
      </c>
      <c r="G3075" s="98" t="s">
        <v>273</v>
      </c>
      <c r="H3075" s="98" t="s">
        <v>275</v>
      </c>
      <c r="I3075" s="99">
        <f t="shared" si="120"/>
        <v>0</v>
      </c>
      <c r="J3075" s="99">
        <f t="shared" si="120"/>
        <v>0</v>
      </c>
      <c r="K3075" s="99">
        <f t="shared" si="120"/>
        <v>0</v>
      </c>
      <c r="L3075" s="99">
        <f t="shared" si="120"/>
        <v>0</v>
      </c>
      <c r="M3075" s="99">
        <f t="shared" si="120"/>
        <v>0</v>
      </c>
      <c r="N3075" s="99">
        <f t="shared" si="119"/>
        <v>0</v>
      </c>
      <c r="O3075" s="99">
        <f t="shared" si="119"/>
        <v>0</v>
      </c>
      <c r="P3075" s="99">
        <f t="shared" si="119"/>
        <v>0</v>
      </c>
      <c r="Q3075" s="99">
        <f t="shared" si="119"/>
        <v>0</v>
      </c>
      <c r="R3075" s="99">
        <f t="shared" si="119"/>
        <v>0</v>
      </c>
      <c r="S3075" s="101"/>
      <c r="T3075" s="99">
        <v>0</v>
      </c>
      <c r="U3075" s="99">
        <v>0</v>
      </c>
      <c r="V3075" s="99">
        <v>0</v>
      </c>
      <c r="W3075" s="99">
        <v>0</v>
      </c>
      <c r="X3075" s="99">
        <v>0</v>
      </c>
      <c r="Y3075" s="99">
        <v>0</v>
      </c>
      <c r="Z3075" s="99">
        <v>0</v>
      </c>
      <c r="AA3075" s="99">
        <v>0</v>
      </c>
      <c r="AB3075" s="99">
        <v>0</v>
      </c>
      <c r="AC3075" s="99">
        <v>0</v>
      </c>
    </row>
    <row r="3076" spans="1:29" s="98" customFormat="1" x14ac:dyDescent="0.25">
      <c r="A3076" s="98" t="s">
        <v>161</v>
      </c>
      <c r="B3076" s="98" t="s">
        <v>238</v>
      </c>
      <c r="C3076" s="98" t="s">
        <v>307</v>
      </c>
      <c r="D3076" s="98">
        <v>2020</v>
      </c>
      <c r="E3076" s="98">
        <v>2019</v>
      </c>
      <c r="F3076" s="98" t="s">
        <v>280</v>
      </c>
      <c r="G3076" s="98" t="s">
        <v>273</v>
      </c>
      <c r="H3076" s="98" t="s">
        <v>276</v>
      </c>
      <c r="I3076" s="99">
        <f t="shared" si="120"/>
        <v>0</v>
      </c>
      <c r="J3076" s="99">
        <f t="shared" si="120"/>
        <v>0</v>
      </c>
      <c r="K3076" s="99">
        <f t="shared" si="120"/>
        <v>0</v>
      </c>
      <c r="L3076" s="99">
        <f t="shared" si="120"/>
        <v>0</v>
      </c>
      <c r="M3076" s="99">
        <f t="shared" si="120"/>
        <v>0</v>
      </c>
      <c r="N3076" s="99">
        <f t="shared" si="119"/>
        <v>0</v>
      </c>
      <c r="O3076" s="99">
        <f t="shared" si="119"/>
        <v>0</v>
      </c>
      <c r="P3076" s="99">
        <f t="shared" si="119"/>
        <v>0</v>
      </c>
      <c r="Q3076" s="99">
        <f t="shared" si="119"/>
        <v>0</v>
      </c>
      <c r="R3076" s="99">
        <f t="shared" si="119"/>
        <v>0</v>
      </c>
      <c r="S3076" s="101"/>
      <c r="T3076" s="99">
        <v>0</v>
      </c>
      <c r="U3076" s="99">
        <v>0</v>
      </c>
      <c r="V3076" s="99">
        <v>0</v>
      </c>
      <c r="W3076" s="99">
        <v>0</v>
      </c>
      <c r="X3076" s="99">
        <v>0</v>
      </c>
      <c r="Y3076" s="99">
        <v>0</v>
      </c>
      <c r="Z3076" s="99">
        <v>0</v>
      </c>
      <c r="AA3076" s="99">
        <v>0</v>
      </c>
      <c r="AB3076" s="99">
        <v>0</v>
      </c>
      <c r="AC3076" s="99">
        <v>0</v>
      </c>
    </row>
    <row r="3077" spans="1:29" s="98" customFormat="1" x14ac:dyDescent="0.25">
      <c r="A3077" s="98" t="s">
        <v>161</v>
      </c>
      <c r="B3077" s="98" t="s">
        <v>238</v>
      </c>
      <c r="C3077" s="98" t="s">
        <v>307</v>
      </c>
      <c r="D3077" s="98">
        <v>2020</v>
      </c>
      <c r="E3077" s="98">
        <v>2019</v>
      </c>
      <c r="F3077" s="98" t="s">
        <v>280</v>
      </c>
      <c r="G3077" s="98" t="s">
        <v>277</v>
      </c>
      <c r="H3077" s="98" t="s">
        <v>274</v>
      </c>
      <c r="I3077" s="99">
        <f t="shared" si="120"/>
        <v>0</v>
      </c>
      <c r="J3077" s="99">
        <f t="shared" si="120"/>
        <v>0</v>
      </c>
      <c r="K3077" s="99">
        <f t="shared" si="120"/>
        <v>0</v>
      </c>
      <c r="L3077" s="99">
        <f t="shared" si="120"/>
        <v>0</v>
      </c>
      <c r="M3077" s="99">
        <f t="shared" si="120"/>
        <v>0</v>
      </c>
      <c r="N3077" s="99">
        <f t="shared" si="119"/>
        <v>0</v>
      </c>
      <c r="O3077" s="99">
        <f t="shared" si="119"/>
        <v>0</v>
      </c>
      <c r="P3077" s="99">
        <f t="shared" si="119"/>
        <v>0</v>
      </c>
      <c r="Q3077" s="99">
        <f t="shared" si="119"/>
        <v>0</v>
      </c>
      <c r="R3077" s="99">
        <f t="shared" si="119"/>
        <v>0</v>
      </c>
      <c r="S3077" s="101"/>
      <c r="T3077" s="99">
        <v>0</v>
      </c>
      <c r="U3077" s="99">
        <v>0</v>
      </c>
      <c r="V3077" s="99">
        <v>0</v>
      </c>
      <c r="W3077" s="99">
        <v>0</v>
      </c>
      <c r="X3077" s="99">
        <v>0</v>
      </c>
      <c r="Y3077" s="99">
        <v>0</v>
      </c>
      <c r="Z3077" s="99">
        <v>0</v>
      </c>
      <c r="AA3077" s="99">
        <v>0</v>
      </c>
      <c r="AB3077" s="99">
        <v>0</v>
      </c>
      <c r="AC3077" s="99">
        <v>0</v>
      </c>
    </row>
    <row r="3078" spans="1:29" s="98" customFormat="1" x14ac:dyDescent="0.25">
      <c r="A3078" s="98" t="s">
        <v>161</v>
      </c>
      <c r="B3078" s="98" t="s">
        <v>238</v>
      </c>
      <c r="C3078" s="98" t="s">
        <v>307</v>
      </c>
      <c r="D3078" s="98">
        <v>2020</v>
      </c>
      <c r="E3078" s="98">
        <v>2019</v>
      </c>
      <c r="F3078" s="98" t="s">
        <v>280</v>
      </c>
      <c r="G3078" s="98" t="s">
        <v>277</v>
      </c>
      <c r="H3078" s="98" t="s">
        <v>275</v>
      </c>
      <c r="I3078" s="99">
        <f t="shared" si="120"/>
        <v>0</v>
      </c>
      <c r="J3078" s="99">
        <f t="shared" si="120"/>
        <v>0</v>
      </c>
      <c r="K3078" s="99">
        <f t="shared" si="120"/>
        <v>0</v>
      </c>
      <c r="L3078" s="99">
        <f t="shared" si="120"/>
        <v>0</v>
      </c>
      <c r="M3078" s="99">
        <f t="shared" si="120"/>
        <v>0</v>
      </c>
      <c r="N3078" s="99">
        <f t="shared" si="119"/>
        <v>0</v>
      </c>
      <c r="O3078" s="99">
        <f t="shared" si="119"/>
        <v>0</v>
      </c>
      <c r="P3078" s="99">
        <f t="shared" si="119"/>
        <v>0</v>
      </c>
      <c r="Q3078" s="99">
        <f t="shared" si="119"/>
        <v>0</v>
      </c>
      <c r="R3078" s="99">
        <f t="shared" si="119"/>
        <v>0</v>
      </c>
      <c r="S3078" s="101"/>
      <c r="T3078" s="99">
        <v>0</v>
      </c>
      <c r="U3078" s="99">
        <v>0</v>
      </c>
      <c r="V3078" s="99">
        <v>0</v>
      </c>
      <c r="W3078" s="99">
        <v>0</v>
      </c>
      <c r="X3078" s="99">
        <v>0</v>
      </c>
      <c r="Y3078" s="99">
        <v>0</v>
      </c>
      <c r="Z3078" s="99">
        <v>0</v>
      </c>
      <c r="AA3078" s="99">
        <v>0</v>
      </c>
      <c r="AB3078" s="99">
        <v>0</v>
      </c>
      <c r="AC3078" s="99">
        <v>0</v>
      </c>
    </row>
    <row r="3079" spans="1:29" s="98" customFormat="1" x14ac:dyDescent="0.25">
      <c r="A3079" s="98" t="s">
        <v>161</v>
      </c>
      <c r="B3079" s="98" t="s">
        <v>238</v>
      </c>
      <c r="C3079" s="98" t="s">
        <v>307</v>
      </c>
      <c r="D3079" s="98">
        <v>2020</v>
      </c>
      <c r="E3079" s="98">
        <v>2019</v>
      </c>
      <c r="F3079" s="98" t="s">
        <v>280</v>
      </c>
      <c r="G3079" s="98" t="s">
        <v>277</v>
      </c>
      <c r="H3079" s="98" t="s">
        <v>276</v>
      </c>
      <c r="I3079" s="99">
        <f t="shared" si="120"/>
        <v>0</v>
      </c>
      <c r="J3079" s="99">
        <f t="shared" si="120"/>
        <v>0</v>
      </c>
      <c r="K3079" s="99">
        <f t="shared" si="120"/>
        <v>0</v>
      </c>
      <c r="L3079" s="99">
        <f t="shared" si="120"/>
        <v>0</v>
      </c>
      <c r="M3079" s="99">
        <f t="shared" si="120"/>
        <v>0</v>
      </c>
      <c r="N3079" s="99">
        <f t="shared" si="119"/>
        <v>0</v>
      </c>
      <c r="O3079" s="99">
        <f t="shared" si="119"/>
        <v>0</v>
      </c>
      <c r="P3079" s="99">
        <f t="shared" si="119"/>
        <v>0</v>
      </c>
      <c r="Q3079" s="99">
        <f t="shared" si="119"/>
        <v>0</v>
      </c>
      <c r="R3079" s="99">
        <f t="shared" si="119"/>
        <v>0</v>
      </c>
      <c r="S3079" s="101"/>
      <c r="T3079" s="99">
        <v>0</v>
      </c>
      <c r="U3079" s="99">
        <v>0</v>
      </c>
      <c r="V3079" s="99">
        <v>0</v>
      </c>
      <c r="W3079" s="99">
        <v>0</v>
      </c>
      <c r="X3079" s="99">
        <v>0</v>
      </c>
      <c r="Y3079" s="99">
        <v>0</v>
      </c>
      <c r="Z3079" s="99">
        <v>0</v>
      </c>
      <c r="AA3079" s="99">
        <v>0</v>
      </c>
      <c r="AB3079" s="99">
        <v>0</v>
      </c>
      <c r="AC3079" s="99">
        <v>0</v>
      </c>
    </row>
    <row r="3080" spans="1:29" s="98" customFormat="1" x14ac:dyDescent="0.25">
      <c r="A3080" s="98" t="s">
        <v>161</v>
      </c>
      <c r="B3080" s="98" t="s">
        <v>238</v>
      </c>
      <c r="C3080" s="98" t="s">
        <v>307</v>
      </c>
      <c r="D3080" s="98">
        <v>2020</v>
      </c>
      <c r="E3080" s="98">
        <v>2019</v>
      </c>
      <c r="F3080" s="98" t="s">
        <v>280</v>
      </c>
      <c r="G3080" s="98" t="s">
        <v>278</v>
      </c>
      <c r="H3080" s="98" t="s">
        <v>274</v>
      </c>
      <c r="I3080" s="99">
        <f t="shared" si="120"/>
        <v>0</v>
      </c>
      <c r="J3080" s="99">
        <f t="shared" si="120"/>
        <v>0</v>
      </c>
      <c r="K3080" s="99">
        <f t="shared" si="120"/>
        <v>0</v>
      </c>
      <c r="L3080" s="99">
        <f t="shared" si="120"/>
        <v>0</v>
      </c>
      <c r="M3080" s="99">
        <f t="shared" si="120"/>
        <v>0</v>
      </c>
      <c r="N3080" s="99">
        <f t="shared" si="119"/>
        <v>0</v>
      </c>
      <c r="O3080" s="99">
        <f t="shared" si="119"/>
        <v>0</v>
      </c>
      <c r="P3080" s="99">
        <f t="shared" si="119"/>
        <v>0</v>
      </c>
      <c r="Q3080" s="99">
        <f t="shared" si="119"/>
        <v>0</v>
      </c>
      <c r="R3080" s="99">
        <f t="shared" si="119"/>
        <v>0</v>
      </c>
      <c r="S3080" s="101"/>
      <c r="T3080" s="99">
        <v>0</v>
      </c>
      <c r="U3080" s="99">
        <v>0</v>
      </c>
      <c r="V3080" s="99">
        <v>0</v>
      </c>
      <c r="W3080" s="99">
        <v>0</v>
      </c>
      <c r="X3080" s="99">
        <v>0</v>
      </c>
      <c r="Y3080" s="99">
        <v>0</v>
      </c>
      <c r="Z3080" s="99">
        <v>0</v>
      </c>
      <c r="AA3080" s="99">
        <v>0</v>
      </c>
      <c r="AB3080" s="99">
        <v>0</v>
      </c>
      <c r="AC3080" s="99">
        <v>0</v>
      </c>
    </row>
    <row r="3081" spans="1:29" s="98" customFormat="1" x14ac:dyDescent="0.25">
      <c r="A3081" s="98" t="s">
        <v>161</v>
      </c>
      <c r="B3081" s="98" t="s">
        <v>238</v>
      </c>
      <c r="C3081" s="98" t="s">
        <v>307</v>
      </c>
      <c r="D3081" s="98">
        <v>2020</v>
      </c>
      <c r="E3081" s="98">
        <v>2019</v>
      </c>
      <c r="F3081" s="98" t="s">
        <v>280</v>
      </c>
      <c r="G3081" s="98" t="s">
        <v>278</v>
      </c>
      <c r="H3081" s="98" t="s">
        <v>275</v>
      </c>
      <c r="I3081" s="99">
        <f t="shared" si="120"/>
        <v>0</v>
      </c>
      <c r="J3081" s="99">
        <f t="shared" si="120"/>
        <v>0</v>
      </c>
      <c r="K3081" s="99">
        <f t="shared" si="120"/>
        <v>0</v>
      </c>
      <c r="L3081" s="99">
        <f t="shared" si="120"/>
        <v>0</v>
      </c>
      <c r="M3081" s="99">
        <f t="shared" si="120"/>
        <v>0</v>
      </c>
      <c r="N3081" s="99">
        <f t="shared" si="119"/>
        <v>0</v>
      </c>
      <c r="O3081" s="99">
        <f t="shared" si="119"/>
        <v>0</v>
      </c>
      <c r="P3081" s="99">
        <f t="shared" si="119"/>
        <v>0</v>
      </c>
      <c r="Q3081" s="99">
        <f t="shared" si="119"/>
        <v>0</v>
      </c>
      <c r="R3081" s="99">
        <f t="shared" si="119"/>
        <v>0</v>
      </c>
      <c r="S3081" s="101"/>
      <c r="T3081" s="99">
        <v>0</v>
      </c>
      <c r="U3081" s="99">
        <v>0</v>
      </c>
      <c r="V3081" s="99">
        <v>0</v>
      </c>
      <c r="W3081" s="99">
        <v>0</v>
      </c>
      <c r="X3081" s="99">
        <v>0</v>
      </c>
      <c r="Y3081" s="99">
        <v>0</v>
      </c>
      <c r="Z3081" s="99">
        <v>0</v>
      </c>
      <c r="AA3081" s="99">
        <v>0</v>
      </c>
      <c r="AB3081" s="99">
        <v>0</v>
      </c>
      <c r="AC3081" s="99">
        <v>0</v>
      </c>
    </row>
    <row r="3082" spans="1:29" s="98" customFormat="1" x14ac:dyDescent="0.25">
      <c r="A3082" s="98" t="s">
        <v>161</v>
      </c>
      <c r="B3082" s="98" t="s">
        <v>238</v>
      </c>
      <c r="C3082" s="98" t="s">
        <v>307</v>
      </c>
      <c r="D3082" s="98">
        <v>2020</v>
      </c>
      <c r="E3082" s="98">
        <v>2019</v>
      </c>
      <c r="F3082" s="98" t="s">
        <v>280</v>
      </c>
      <c r="G3082" s="98" t="s">
        <v>278</v>
      </c>
      <c r="H3082" s="98" t="s">
        <v>276</v>
      </c>
      <c r="I3082" s="99">
        <f t="shared" si="120"/>
        <v>0</v>
      </c>
      <c r="J3082" s="99">
        <f t="shared" si="120"/>
        <v>0</v>
      </c>
      <c r="K3082" s="99">
        <f t="shared" si="120"/>
        <v>0</v>
      </c>
      <c r="L3082" s="99">
        <f t="shared" si="120"/>
        <v>0</v>
      </c>
      <c r="M3082" s="99">
        <f t="shared" si="120"/>
        <v>0</v>
      </c>
      <c r="N3082" s="99">
        <f t="shared" si="119"/>
        <v>0</v>
      </c>
      <c r="O3082" s="99">
        <f t="shared" si="119"/>
        <v>0</v>
      </c>
      <c r="P3082" s="99">
        <f t="shared" si="119"/>
        <v>0</v>
      </c>
      <c r="Q3082" s="99">
        <f t="shared" si="119"/>
        <v>0</v>
      </c>
      <c r="R3082" s="99">
        <f t="shared" si="119"/>
        <v>0</v>
      </c>
      <c r="S3082" s="101"/>
      <c r="T3082" s="99">
        <v>0</v>
      </c>
      <c r="U3082" s="99">
        <v>0</v>
      </c>
      <c r="V3082" s="99">
        <v>0</v>
      </c>
      <c r="W3082" s="99">
        <v>0</v>
      </c>
      <c r="X3082" s="99">
        <v>0</v>
      </c>
      <c r="Y3082" s="99">
        <v>0</v>
      </c>
      <c r="Z3082" s="99">
        <v>0</v>
      </c>
      <c r="AA3082" s="99">
        <v>0</v>
      </c>
      <c r="AB3082" s="99">
        <v>0</v>
      </c>
      <c r="AC3082" s="99">
        <v>0</v>
      </c>
    </row>
    <row r="3083" spans="1:29" s="98" customFormat="1" x14ac:dyDescent="0.25">
      <c r="A3083" s="98" t="s">
        <v>161</v>
      </c>
      <c r="B3083" s="98" t="s">
        <v>238</v>
      </c>
      <c r="C3083" s="98" t="s">
        <v>307</v>
      </c>
      <c r="D3083" s="98" t="s">
        <v>308</v>
      </c>
      <c r="E3083" s="98" t="s">
        <v>282</v>
      </c>
      <c r="F3083" s="98" t="s">
        <v>272</v>
      </c>
      <c r="G3083" s="98" t="s">
        <v>273</v>
      </c>
      <c r="H3083" s="98" t="s">
        <v>274</v>
      </c>
      <c r="I3083" s="99">
        <f t="shared" si="120"/>
        <v>0</v>
      </c>
      <c r="J3083" s="99">
        <f t="shared" si="120"/>
        <v>0</v>
      </c>
      <c r="K3083" s="99">
        <f t="shared" si="120"/>
        <v>0</v>
      </c>
      <c r="L3083" s="99">
        <f t="shared" si="120"/>
        <v>0</v>
      </c>
      <c r="M3083" s="99">
        <f t="shared" si="120"/>
        <v>0</v>
      </c>
      <c r="N3083" s="99">
        <f t="shared" si="119"/>
        <v>0</v>
      </c>
      <c r="O3083" s="99">
        <f t="shared" si="119"/>
        <v>0</v>
      </c>
      <c r="P3083" s="99">
        <f t="shared" si="119"/>
        <v>0</v>
      </c>
      <c r="Q3083" s="99">
        <f t="shared" si="119"/>
        <v>0</v>
      </c>
      <c r="R3083" s="99">
        <f t="shared" si="119"/>
        <v>0</v>
      </c>
      <c r="S3083" s="101"/>
      <c r="T3083" s="99">
        <v>0</v>
      </c>
      <c r="U3083" s="99">
        <v>0</v>
      </c>
      <c r="V3083" s="99">
        <v>0</v>
      </c>
      <c r="W3083" s="99">
        <v>0</v>
      </c>
      <c r="X3083" s="99">
        <v>0</v>
      </c>
      <c r="Y3083" s="99">
        <v>0</v>
      </c>
      <c r="Z3083" s="99">
        <v>0</v>
      </c>
      <c r="AA3083" s="99">
        <v>0</v>
      </c>
      <c r="AB3083" s="99">
        <v>0</v>
      </c>
      <c r="AC3083" s="99">
        <v>0</v>
      </c>
    </row>
    <row r="3084" spans="1:29" s="98" customFormat="1" x14ac:dyDescent="0.25">
      <c r="A3084" s="98" t="s">
        <v>161</v>
      </c>
      <c r="B3084" s="98" t="s">
        <v>238</v>
      </c>
      <c r="C3084" s="98" t="s">
        <v>307</v>
      </c>
      <c r="D3084" s="98" t="s">
        <v>308</v>
      </c>
      <c r="E3084" s="98" t="s">
        <v>282</v>
      </c>
      <c r="F3084" s="98" t="s">
        <v>272</v>
      </c>
      <c r="G3084" s="98" t="s">
        <v>273</v>
      </c>
      <c r="H3084" s="98" t="s">
        <v>275</v>
      </c>
      <c r="I3084" s="99">
        <f t="shared" si="120"/>
        <v>2.6172499999999982E-4</v>
      </c>
      <c r="J3084" s="99">
        <f t="shared" si="120"/>
        <v>0</v>
      </c>
      <c r="K3084" s="99">
        <f t="shared" si="120"/>
        <v>0</v>
      </c>
      <c r="L3084" s="99">
        <f t="shared" si="120"/>
        <v>0</v>
      </c>
      <c r="M3084" s="99">
        <f t="shared" si="120"/>
        <v>0</v>
      </c>
      <c r="N3084" s="99">
        <f t="shared" si="119"/>
        <v>0</v>
      </c>
      <c r="O3084" s="99">
        <f t="shared" si="119"/>
        <v>0</v>
      </c>
      <c r="P3084" s="99">
        <f t="shared" si="119"/>
        <v>0</v>
      </c>
      <c r="Q3084" s="99">
        <f t="shared" si="119"/>
        <v>0</v>
      </c>
      <c r="R3084" s="99">
        <f t="shared" si="119"/>
        <v>0</v>
      </c>
      <c r="S3084" s="101"/>
      <c r="T3084" s="99">
        <v>6.4664270917542394E-8</v>
      </c>
      <c r="U3084" s="99">
        <v>0</v>
      </c>
      <c r="V3084" s="99">
        <v>0</v>
      </c>
      <c r="W3084" s="99">
        <v>0</v>
      </c>
      <c r="X3084" s="99">
        <v>0</v>
      </c>
      <c r="Y3084" s="99">
        <v>0</v>
      </c>
      <c r="Z3084" s="99">
        <v>0</v>
      </c>
      <c r="AA3084" s="99">
        <v>0</v>
      </c>
      <c r="AB3084" s="99">
        <v>0</v>
      </c>
      <c r="AC3084" s="99">
        <v>0</v>
      </c>
    </row>
    <row r="3085" spans="1:29" s="98" customFormat="1" x14ac:dyDescent="0.25">
      <c r="A3085" s="98" t="s">
        <v>161</v>
      </c>
      <c r="B3085" s="98" t="s">
        <v>238</v>
      </c>
      <c r="C3085" s="98" t="s">
        <v>307</v>
      </c>
      <c r="D3085" s="98" t="s">
        <v>308</v>
      </c>
      <c r="E3085" s="98" t="s">
        <v>282</v>
      </c>
      <c r="F3085" s="98" t="s">
        <v>272</v>
      </c>
      <c r="G3085" s="98" t="s">
        <v>273</v>
      </c>
      <c r="H3085" s="98" t="s">
        <v>276</v>
      </c>
      <c r="I3085" s="99">
        <f t="shared" si="120"/>
        <v>0.2994487499999996</v>
      </c>
      <c r="J3085" s="99">
        <f t="shared" si="120"/>
        <v>0.14121559999999989</v>
      </c>
      <c r="K3085" s="99">
        <f t="shared" si="120"/>
        <v>8.6517089999999269E-2</v>
      </c>
      <c r="L3085" s="99">
        <f t="shared" si="120"/>
        <v>5.8496014999999645E-2</v>
      </c>
      <c r="M3085" s="99">
        <f t="shared" si="120"/>
        <v>2.8330679999999945E-2</v>
      </c>
      <c r="N3085" s="99">
        <f t="shared" si="119"/>
        <v>1.7154314999999996E-3</v>
      </c>
      <c r="O3085" s="99">
        <f t="shared" si="119"/>
        <v>6.695578999999952E-4</v>
      </c>
      <c r="P3085" s="99">
        <f t="shared" si="119"/>
        <v>1.463344999999996E-4</v>
      </c>
      <c r="Q3085" s="99">
        <f t="shared" si="119"/>
        <v>4.7247584999999502E-5</v>
      </c>
      <c r="R3085" s="99">
        <f t="shared" si="119"/>
        <v>1.4996559999999946E-5</v>
      </c>
      <c r="S3085" s="101"/>
      <c r="T3085" s="99">
        <v>7.3984659837307895E-5</v>
      </c>
      <c r="U3085" s="99">
        <v>3.48900709377526E-5</v>
      </c>
      <c r="V3085" s="99">
        <v>2.1375736161074998E-5</v>
      </c>
      <c r="W3085" s="99">
        <v>1.4452582525767899E-5</v>
      </c>
      <c r="X3085" s="99">
        <v>6.9996475949878602E-6</v>
      </c>
      <c r="Y3085" s="99">
        <v>4.2383084251212601E-7</v>
      </c>
      <c r="Z3085" s="99">
        <v>1.6542735100040299E-7</v>
      </c>
      <c r="AA3085" s="99">
        <v>3.6154795119239997E-8</v>
      </c>
      <c r="AB3085" s="99">
        <v>1.16734382907234E-8</v>
      </c>
      <c r="AC3085" s="99">
        <v>3.70519292643491E-9</v>
      </c>
    </row>
    <row r="3086" spans="1:29" s="98" customFormat="1" x14ac:dyDescent="0.25">
      <c r="A3086" s="98" t="s">
        <v>161</v>
      </c>
      <c r="B3086" s="98" t="s">
        <v>238</v>
      </c>
      <c r="C3086" s="98" t="s">
        <v>307</v>
      </c>
      <c r="D3086" s="98" t="s">
        <v>308</v>
      </c>
      <c r="E3086" s="98" t="s">
        <v>282</v>
      </c>
      <c r="F3086" s="98" t="s">
        <v>272</v>
      </c>
      <c r="G3086" s="98" t="s">
        <v>277</v>
      </c>
      <c r="H3086" s="98" t="s">
        <v>274</v>
      </c>
      <c r="I3086" s="99">
        <f t="shared" si="120"/>
        <v>3.9251599999999991E-2</v>
      </c>
      <c r="J3086" s="99">
        <f t="shared" si="120"/>
        <v>1.6291852499999999E-2</v>
      </c>
      <c r="K3086" s="99">
        <f t="shared" si="120"/>
        <v>8.1401482499999928E-3</v>
      </c>
      <c r="L3086" s="99">
        <f t="shared" si="120"/>
        <v>6.5524574999999662E-3</v>
      </c>
      <c r="M3086" s="99">
        <f t="shared" si="120"/>
        <v>3.1000912499999983E-3</v>
      </c>
      <c r="N3086" s="99">
        <f t="shared" si="119"/>
        <v>9.5811329999999733E-5</v>
      </c>
      <c r="O3086" s="99">
        <f t="shared" si="119"/>
        <v>7.0173487499999713E-5</v>
      </c>
      <c r="P3086" s="99">
        <f t="shared" si="119"/>
        <v>1.5406128749999988E-5</v>
      </c>
      <c r="Q3086" s="99">
        <f t="shared" si="119"/>
        <v>4.8291162499999614E-6</v>
      </c>
      <c r="R3086" s="99">
        <f t="shared" si="119"/>
        <v>1.5201661249999993E-6</v>
      </c>
      <c r="S3086" s="101"/>
      <c r="T3086" s="99">
        <v>9.6978740905416299E-6</v>
      </c>
      <c r="U3086" s="99">
        <v>4.0252202266067097E-6</v>
      </c>
      <c r="V3086" s="99">
        <v>2.0111825455992301E-6</v>
      </c>
      <c r="W3086" s="99">
        <v>1.6189125492623199E-6</v>
      </c>
      <c r="X3086" s="99">
        <v>7.6593806651677402E-7</v>
      </c>
      <c r="Y3086" s="99">
        <v>2.3672059604890799E-8</v>
      </c>
      <c r="Z3086" s="99">
        <v>1.7337730086651099E-8</v>
      </c>
      <c r="AA3086" s="99">
        <v>3.8063848821493503E-9</v>
      </c>
      <c r="AB3086" s="99">
        <v>1.19312744859033E-9</v>
      </c>
      <c r="AC3086" s="99">
        <v>3.7558671944472499E-10</v>
      </c>
    </row>
    <row r="3087" spans="1:29" s="98" customFormat="1" x14ac:dyDescent="0.25">
      <c r="A3087" s="98" t="s">
        <v>161</v>
      </c>
      <c r="B3087" s="98" t="s">
        <v>238</v>
      </c>
      <c r="C3087" s="98" t="s">
        <v>307</v>
      </c>
      <c r="D3087" s="98" t="s">
        <v>308</v>
      </c>
      <c r="E3087" s="98" t="s">
        <v>282</v>
      </c>
      <c r="F3087" s="98" t="s">
        <v>272</v>
      </c>
      <c r="G3087" s="98" t="s">
        <v>277</v>
      </c>
      <c r="H3087" s="98" t="s">
        <v>275</v>
      </c>
      <c r="I3087" s="99">
        <f t="shared" si="120"/>
        <v>6.619048750000002E-2</v>
      </c>
      <c r="J3087" s="99">
        <f t="shared" si="120"/>
        <v>2.670178749999999E-2</v>
      </c>
      <c r="K3087" s="99">
        <f t="shared" si="120"/>
        <v>1.4368984999999964E-2</v>
      </c>
      <c r="L3087" s="99">
        <f t="shared" si="120"/>
        <v>1.06715825E-2</v>
      </c>
      <c r="M3087" s="99">
        <f t="shared" si="120"/>
        <v>4.9393174999999654E-3</v>
      </c>
      <c r="N3087" s="99">
        <f t="shared" si="119"/>
        <v>1.9220156249999973E-4</v>
      </c>
      <c r="O3087" s="99">
        <f t="shared" si="119"/>
        <v>1.0340594999999976E-4</v>
      </c>
      <c r="P3087" s="99">
        <f t="shared" si="119"/>
        <v>2.1898287499999972E-5</v>
      </c>
      <c r="Q3087" s="99">
        <f t="shared" si="119"/>
        <v>6.9091074999999756E-6</v>
      </c>
      <c r="R3087" s="99">
        <f t="shared" si="119"/>
        <v>2.2227924999999971E-6</v>
      </c>
      <c r="S3087" s="101"/>
      <c r="T3087" s="99">
        <v>1.63536521763844E-5</v>
      </c>
      <c r="U3087" s="99">
        <v>6.5971979019300702E-6</v>
      </c>
      <c r="V3087" s="99">
        <v>3.5501382705133302E-6</v>
      </c>
      <c r="W3087" s="99">
        <v>2.6366227983528699E-6</v>
      </c>
      <c r="X3087" s="99">
        <v>1.2203548188662E-6</v>
      </c>
      <c r="Y3087" s="99">
        <v>4.7487148374343102E-8</v>
      </c>
      <c r="Z3087" s="99">
        <v>2.5548458745957901E-8</v>
      </c>
      <c r="AA3087" s="99">
        <v>5.4103994480092899E-9</v>
      </c>
      <c r="AB3087" s="99">
        <v>1.7070298946543999E-9</v>
      </c>
      <c r="AC3087" s="99">
        <v>5.4918428279102598E-10</v>
      </c>
    </row>
    <row r="3088" spans="1:29" s="98" customFormat="1" x14ac:dyDescent="0.25">
      <c r="A3088" s="98" t="s">
        <v>161</v>
      </c>
      <c r="B3088" s="98" t="s">
        <v>238</v>
      </c>
      <c r="C3088" s="98" t="s">
        <v>307</v>
      </c>
      <c r="D3088" s="98" t="s">
        <v>308</v>
      </c>
      <c r="E3088" s="98" t="s">
        <v>282</v>
      </c>
      <c r="F3088" s="98" t="s">
        <v>272</v>
      </c>
      <c r="G3088" s="98" t="s">
        <v>277</v>
      </c>
      <c r="H3088" s="98" t="s">
        <v>276</v>
      </c>
      <c r="I3088" s="99">
        <f t="shared" si="120"/>
        <v>8.185148749999975E-2</v>
      </c>
      <c r="J3088" s="99">
        <f t="shared" si="120"/>
        <v>3.9699287500000006E-2</v>
      </c>
      <c r="K3088" s="99">
        <f t="shared" si="120"/>
        <v>2.8541226249999992E-2</v>
      </c>
      <c r="L3088" s="99">
        <f t="shared" si="120"/>
        <v>1.6265365625E-2</v>
      </c>
      <c r="M3088" s="99">
        <f t="shared" si="120"/>
        <v>7.6445731249999765E-3</v>
      </c>
      <c r="N3088" s="99">
        <f t="shared" si="119"/>
        <v>1.042200724999997E-3</v>
      </c>
      <c r="O3088" s="99">
        <f t="shared" si="119"/>
        <v>1.6061171874999999E-4</v>
      </c>
      <c r="P3088" s="99">
        <f t="shared" si="119"/>
        <v>3.430503749999999E-5</v>
      </c>
      <c r="Q3088" s="99">
        <f t="shared" si="119"/>
        <v>1.0886193124999989E-5</v>
      </c>
      <c r="R3088" s="99">
        <f t="shared" si="119"/>
        <v>3.5085012499999983E-6</v>
      </c>
      <c r="S3088" s="101"/>
      <c r="T3088" s="99">
        <v>2.02230079767077E-5</v>
      </c>
      <c r="U3088" s="99">
        <v>9.8084840276374304E-6</v>
      </c>
      <c r="V3088" s="99">
        <v>7.0516671565531503E-6</v>
      </c>
      <c r="W3088" s="99">
        <v>4.0186761270336497E-6</v>
      </c>
      <c r="X3088" s="99">
        <v>1.8887410358351801E-6</v>
      </c>
      <c r="Y3088" s="99">
        <v>2.5749603603728702E-7</v>
      </c>
      <c r="Z3088" s="99">
        <v>3.9682260746134801E-8</v>
      </c>
      <c r="AA3088" s="99">
        <v>8.4757292529809999E-9</v>
      </c>
      <c r="AB3088" s="99">
        <v>2.6896465431108501E-9</v>
      </c>
      <c r="AC3088" s="99">
        <v>8.6684373042138198E-10</v>
      </c>
    </row>
    <row r="3089" spans="1:29" s="98" customFormat="1" x14ac:dyDescent="0.25">
      <c r="A3089" s="98" t="s">
        <v>161</v>
      </c>
      <c r="B3089" s="98" t="s">
        <v>238</v>
      </c>
      <c r="C3089" s="98" t="s">
        <v>307</v>
      </c>
      <c r="D3089" s="98" t="s">
        <v>308</v>
      </c>
      <c r="E3089" s="98" t="s">
        <v>282</v>
      </c>
      <c r="F3089" s="98" t="s">
        <v>272</v>
      </c>
      <c r="G3089" s="98" t="s">
        <v>278</v>
      </c>
      <c r="H3089" s="98" t="s">
        <v>274</v>
      </c>
      <c r="I3089" s="99">
        <f t="shared" si="120"/>
        <v>1.6606446153846162E-2</v>
      </c>
      <c r="J3089" s="99">
        <f t="shared" si="120"/>
        <v>6.8927068269230701E-3</v>
      </c>
      <c r="K3089" s="99">
        <f t="shared" si="120"/>
        <v>3.4439088749999972E-3</v>
      </c>
      <c r="L3089" s="99">
        <f t="shared" si="120"/>
        <v>2.7721935576922934E-3</v>
      </c>
      <c r="M3089" s="99">
        <f t="shared" si="120"/>
        <v>1.31157706730769E-3</v>
      </c>
      <c r="N3089" s="99">
        <f t="shared" si="119"/>
        <v>4.0535562692307493E-5</v>
      </c>
      <c r="O3089" s="99">
        <f t="shared" si="119"/>
        <v>2.968878317307679E-5</v>
      </c>
      <c r="P3089" s="99">
        <f t="shared" si="119"/>
        <v>6.5179775480769034E-6</v>
      </c>
      <c r="Q3089" s="99">
        <f t="shared" si="119"/>
        <v>2.0430876442307551E-6</v>
      </c>
      <c r="R3089" s="99">
        <f t="shared" si="119"/>
        <v>6.431472067307698E-7</v>
      </c>
      <c r="S3089" s="101"/>
      <c r="T3089" s="99">
        <v>4.1029467306137703E-6</v>
      </c>
      <c r="U3089" s="99">
        <v>1.70297778817976E-6</v>
      </c>
      <c r="V3089" s="99">
        <v>8.5088492313813596E-7</v>
      </c>
      <c r="W3089" s="99">
        <v>6.8492454007251997E-7</v>
      </c>
      <c r="X3089" s="99">
        <v>3.2405072044940398E-7</v>
      </c>
      <c r="Y3089" s="99">
        <v>1.00151021405307E-8</v>
      </c>
      <c r="Z3089" s="99">
        <v>7.3351934981985401E-9</v>
      </c>
      <c r="AA3089" s="99">
        <v>1.6103936039862601E-9</v>
      </c>
      <c r="AB3089" s="99">
        <v>5.0478468978821705E-10</v>
      </c>
      <c r="AC3089" s="99">
        <v>1.5890207361123001E-10</v>
      </c>
    </row>
    <row r="3090" spans="1:29" s="98" customFormat="1" x14ac:dyDescent="0.25">
      <c r="A3090" s="98" t="s">
        <v>161</v>
      </c>
      <c r="B3090" s="98" t="s">
        <v>238</v>
      </c>
      <c r="C3090" s="98" t="s">
        <v>307</v>
      </c>
      <c r="D3090" s="98" t="s">
        <v>308</v>
      </c>
      <c r="E3090" s="98" t="s">
        <v>282</v>
      </c>
      <c r="F3090" s="98" t="s">
        <v>272</v>
      </c>
      <c r="G3090" s="98" t="s">
        <v>278</v>
      </c>
      <c r="H3090" s="98" t="s">
        <v>275</v>
      </c>
      <c r="I3090" s="99">
        <f t="shared" si="120"/>
        <v>2.8003667788461549E-2</v>
      </c>
      <c r="J3090" s="99">
        <f t="shared" si="120"/>
        <v>1.1296910096153854E-2</v>
      </c>
      <c r="K3090" s="99">
        <f t="shared" si="120"/>
        <v>6.0791859615384521E-3</v>
      </c>
      <c r="L3090" s="99">
        <f t="shared" si="120"/>
        <v>4.5149002884615434E-3</v>
      </c>
      <c r="M3090" s="99">
        <f t="shared" si="120"/>
        <v>2.0897112499999866E-3</v>
      </c>
      <c r="N3090" s="99">
        <f t="shared" ref="N3090:R3136" si="121">1000*98.96*Y3090/24.45</f>
        <v>8.1316045673076844E-5</v>
      </c>
      <c r="O3090" s="99">
        <f t="shared" si="121"/>
        <v>4.3748671153846158E-5</v>
      </c>
      <c r="P3090" s="99">
        <f t="shared" si="121"/>
        <v>9.2646600961538217E-6</v>
      </c>
      <c r="Q3090" s="99">
        <f t="shared" si="121"/>
        <v>2.9230839423076839E-6</v>
      </c>
      <c r="R3090" s="99">
        <f t="shared" si="121"/>
        <v>9.4041221153846008E-7</v>
      </c>
      <c r="S3090" s="101"/>
      <c r="T3090" s="99">
        <v>6.9188528438549401E-6</v>
      </c>
      <c r="U3090" s="99">
        <v>2.7911221892781099E-6</v>
      </c>
      <c r="V3090" s="99">
        <v>1.5019815759864101E-6</v>
      </c>
      <c r="W3090" s="99">
        <v>1.1154942608416E-6</v>
      </c>
      <c r="X3090" s="99">
        <v>5.1630396182800796E-7</v>
      </c>
      <c r="Y3090" s="99">
        <v>2.00907166199144E-8</v>
      </c>
      <c r="Z3090" s="99">
        <v>1.08089633155976E-8</v>
      </c>
      <c r="AA3090" s="99">
        <v>2.2890151510808502E-9</v>
      </c>
      <c r="AB3090" s="99">
        <v>7.2220495543070798E-10</v>
      </c>
      <c r="AC3090" s="99">
        <v>2.32347196565434E-10</v>
      </c>
    </row>
    <row r="3091" spans="1:29" s="98" customFormat="1" x14ac:dyDescent="0.25">
      <c r="A3091" s="98" t="s">
        <v>161</v>
      </c>
      <c r="B3091" s="98" t="s">
        <v>238</v>
      </c>
      <c r="C3091" s="98" t="s">
        <v>307</v>
      </c>
      <c r="D3091" s="98" t="s">
        <v>308</v>
      </c>
      <c r="E3091" s="98" t="s">
        <v>282</v>
      </c>
      <c r="F3091" s="98" t="s">
        <v>272</v>
      </c>
      <c r="G3091" s="98" t="s">
        <v>278</v>
      </c>
      <c r="H3091" s="98" t="s">
        <v>276</v>
      </c>
      <c r="I3091" s="99">
        <f t="shared" ref="I3091:M3136" si="122">1000*98.96*T3091/24.45</f>
        <v>3.4629475480769153E-2</v>
      </c>
      <c r="J3091" s="99">
        <f t="shared" si="122"/>
        <v>1.6795852403846158E-2</v>
      </c>
      <c r="K3091" s="99">
        <f t="shared" si="122"/>
        <v>1.2075134182692295E-2</v>
      </c>
      <c r="L3091" s="99">
        <f t="shared" si="122"/>
        <v>6.8815008413461425E-3</v>
      </c>
      <c r="M3091" s="99">
        <f t="shared" si="122"/>
        <v>3.2342424759615306E-3</v>
      </c>
      <c r="N3091" s="99">
        <f t="shared" si="121"/>
        <v>4.4093107596153761E-4</v>
      </c>
      <c r="O3091" s="99">
        <f t="shared" si="121"/>
        <v>6.7951111778846243E-5</v>
      </c>
      <c r="P3091" s="99">
        <f t="shared" si="121"/>
        <v>1.4513669711538462E-5</v>
      </c>
      <c r="Q3091" s="99">
        <f t="shared" si="121"/>
        <v>4.6056970913461446E-6</v>
      </c>
      <c r="R3091" s="99">
        <f t="shared" si="121"/>
        <v>1.4843659134615375E-6</v>
      </c>
      <c r="S3091" s="101"/>
      <c r="T3091" s="99">
        <v>8.5558879901455706E-6</v>
      </c>
      <c r="U3091" s="99">
        <v>4.1497432424619898E-6</v>
      </c>
      <c r="V3091" s="99">
        <v>2.9833976431571002E-6</v>
      </c>
      <c r="W3091" s="99">
        <v>1.70020913066808E-6</v>
      </c>
      <c r="X3091" s="99">
        <v>7.9908274593026895E-7</v>
      </c>
      <c r="Y3091" s="99">
        <v>1.0894063063116E-7</v>
      </c>
      <c r="Z3091" s="99">
        <v>1.6788648777210899E-8</v>
      </c>
      <c r="AA3091" s="99">
        <v>3.5858854531842699E-9</v>
      </c>
      <c r="AB3091" s="99">
        <v>1.1379273836238201E-9</v>
      </c>
      <c r="AC3091" s="99">
        <v>3.6674157825519999E-10</v>
      </c>
    </row>
    <row r="3092" spans="1:29" s="98" customFormat="1" x14ac:dyDescent="0.25">
      <c r="A3092" s="98" t="s">
        <v>161</v>
      </c>
      <c r="B3092" s="98" t="s">
        <v>238</v>
      </c>
      <c r="C3092" s="98" t="s">
        <v>307</v>
      </c>
      <c r="D3092" s="98" t="s">
        <v>308</v>
      </c>
      <c r="E3092" s="98" t="s">
        <v>282</v>
      </c>
      <c r="F3092" s="98" t="s">
        <v>279</v>
      </c>
      <c r="G3092" s="98" t="s">
        <v>273</v>
      </c>
      <c r="H3092" s="98" t="s">
        <v>274</v>
      </c>
      <c r="I3092" s="99">
        <f t="shared" si="122"/>
        <v>0</v>
      </c>
      <c r="J3092" s="99">
        <f t="shared" si="122"/>
        <v>0</v>
      </c>
      <c r="K3092" s="99">
        <f t="shared" si="122"/>
        <v>0</v>
      </c>
      <c r="L3092" s="99">
        <f t="shared" si="122"/>
        <v>0</v>
      </c>
      <c r="M3092" s="99">
        <f t="shared" si="122"/>
        <v>0</v>
      </c>
      <c r="N3092" s="99">
        <f t="shared" si="121"/>
        <v>0</v>
      </c>
      <c r="O3092" s="99">
        <f t="shared" si="121"/>
        <v>0</v>
      </c>
      <c r="P3092" s="99">
        <f t="shared" si="121"/>
        <v>0</v>
      </c>
      <c r="Q3092" s="99">
        <f t="shared" si="121"/>
        <v>0</v>
      </c>
      <c r="R3092" s="99">
        <f t="shared" si="121"/>
        <v>0</v>
      </c>
      <c r="S3092" s="101"/>
      <c r="T3092" s="99">
        <v>0</v>
      </c>
      <c r="U3092" s="99">
        <v>0</v>
      </c>
      <c r="V3092" s="99">
        <v>0</v>
      </c>
      <c r="W3092" s="99">
        <v>0</v>
      </c>
      <c r="X3092" s="99">
        <v>0</v>
      </c>
      <c r="Y3092" s="99">
        <v>0</v>
      </c>
      <c r="Z3092" s="99">
        <v>0</v>
      </c>
      <c r="AA3092" s="99">
        <v>0</v>
      </c>
      <c r="AB3092" s="99">
        <v>0</v>
      </c>
      <c r="AC3092" s="99">
        <v>0</v>
      </c>
    </row>
    <row r="3093" spans="1:29" s="98" customFormat="1" x14ac:dyDescent="0.25">
      <c r="A3093" s="98" t="s">
        <v>161</v>
      </c>
      <c r="B3093" s="98" t="s">
        <v>238</v>
      </c>
      <c r="C3093" s="98" t="s">
        <v>307</v>
      </c>
      <c r="D3093" s="98" t="s">
        <v>308</v>
      </c>
      <c r="E3093" s="98" t="s">
        <v>282</v>
      </c>
      <c r="F3093" s="98" t="s">
        <v>279</v>
      </c>
      <c r="G3093" s="98" t="s">
        <v>273</v>
      </c>
      <c r="H3093" s="98" t="s">
        <v>275</v>
      </c>
      <c r="I3093" s="99">
        <f t="shared" si="122"/>
        <v>2.6172499999999982E-4</v>
      </c>
      <c r="J3093" s="99">
        <f t="shared" si="122"/>
        <v>0</v>
      </c>
      <c r="K3093" s="99">
        <f t="shared" si="122"/>
        <v>0</v>
      </c>
      <c r="L3093" s="99">
        <f t="shared" si="122"/>
        <v>0</v>
      </c>
      <c r="M3093" s="99">
        <f t="shared" si="122"/>
        <v>0</v>
      </c>
      <c r="N3093" s="99">
        <f t="shared" si="121"/>
        <v>0</v>
      </c>
      <c r="O3093" s="99">
        <f t="shared" si="121"/>
        <v>0</v>
      </c>
      <c r="P3093" s="99">
        <f t="shared" si="121"/>
        <v>0</v>
      </c>
      <c r="Q3093" s="99">
        <f t="shared" si="121"/>
        <v>0</v>
      </c>
      <c r="R3093" s="99">
        <f t="shared" si="121"/>
        <v>0</v>
      </c>
      <c r="S3093" s="101"/>
      <c r="T3093" s="99">
        <v>6.4664270917542394E-8</v>
      </c>
      <c r="U3093" s="99">
        <v>0</v>
      </c>
      <c r="V3093" s="99">
        <v>0</v>
      </c>
      <c r="W3093" s="99">
        <v>0</v>
      </c>
      <c r="X3093" s="99">
        <v>0</v>
      </c>
      <c r="Y3093" s="99">
        <v>0</v>
      </c>
      <c r="Z3093" s="99">
        <v>0</v>
      </c>
      <c r="AA3093" s="99">
        <v>0</v>
      </c>
      <c r="AB3093" s="99">
        <v>0</v>
      </c>
      <c r="AC3093" s="99">
        <v>0</v>
      </c>
    </row>
    <row r="3094" spans="1:29" s="98" customFormat="1" x14ac:dyDescent="0.25">
      <c r="A3094" s="98" t="s">
        <v>161</v>
      </c>
      <c r="B3094" s="98" t="s">
        <v>238</v>
      </c>
      <c r="C3094" s="98" t="s">
        <v>307</v>
      </c>
      <c r="D3094" s="98" t="s">
        <v>308</v>
      </c>
      <c r="E3094" s="98" t="s">
        <v>282</v>
      </c>
      <c r="F3094" s="98" t="s">
        <v>279</v>
      </c>
      <c r="G3094" s="98" t="s">
        <v>273</v>
      </c>
      <c r="H3094" s="98" t="s">
        <v>276</v>
      </c>
      <c r="I3094" s="99">
        <f t="shared" si="122"/>
        <v>0.2994487499999996</v>
      </c>
      <c r="J3094" s="99">
        <f t="shared" si="122"/>
        <v>0.14121559999999989</v>
      </c>
      <c r="K3094" s="99">
        <f t="shared" si="122"/>
        <v>8.6517089999999269E-2</v>
      </c>
      <c r="L3094" s="99">
        <f t="shared" si="122"/>
        <v>5.8496014999999645E-2</v>
      </c>
      <c r="M3094" s="99">
        <f t="shared" si="122"/>
        <v>2.8330679999999945E-2</v>
      </c>
      <c r="N3094" s="99">
        <f t="shared" si="121"/>
        <v>1.7154314999999996E-3</v>
      </c>
      <c r="O3094" s="99">
        <f t="shared" si="121"/>
        <v>6.695578999999952E-4</v>
      </c>
      <c r="P3094" s="99">
        <f t="shared" si="121"/>
        <v>1.463344999999996E-4</v>
      </c>
      <c r="Q3094" s="99">
        <f t="shared" si="121"/>
        <v>4.7247584999999502E-5</v>
      </c>
      <c r="R3094" s="99">
        <f t="shared" si="121"/>
        <v>1.4996559999999946E-5</v>
      </c>
      <c r="S3094" s="101"/>
      <c r="T3094" s="99">
        <v>7.3984659837307895E-5</v>
      </c>
      <c r="U3094" s="99">
        <v>3.48900709377526E-5</v>
      </c>
      <c r="V3094" s="99">
        <v>2.1375736161074998E-5</v>
      </c>
      <c r="W3094" s="99">
        <v>1.4452582525767899E-5</v>
      </c>
      <c r="X3094" s="99">
        <v>6.9996475949878602E-6</v>
      </c>
      <c r="Y3094" s="99">
        <v>4.2383084251212601E-7</v>
      </c>
      <c r="Z3094" s="99">
        <v>1.6542735100040299E-7</v>
      </c>
      <c r="AA3094" s="99">
        <v>3.6154795119239997E-8</v>
      </c>
      <c r="AB3094" s="99">
        <v>1.16734382907234E-8</v>
      </c>
      <c r="AC3094" s="99">
        <v>3.70519292643491E-9</v>
      </c>
    </row>
    <row r="3095" spans="1:29" s="98" customFormat="1" x14ac:dyDescent="0.25">
      <c r="A3095" s="98" t="s">
        <v>161</v>
      </c>
      <c r="B3095" s="98" t="s">
        <v>238</v>
      </c>
      <c r="C3095" s="98" t="s">
        <v>307</v>
      </c>
      <c r="D3095" s="98" t="s">
        <v>308</v>
      </c>
      <c r="E3095" s="98" t="s">
        <v>282</v>
      </c>
      <c r="F3095" s="98" t="s">
        <v>279</v>
      </c>
      <c r="G3095" s="98" t="s">
        <v>277</v>
      </c>
      <c r="H3095" s="98" t="s">
        <v>274</v>
      </c>
      <c r="I3095" s="99">
        <f t="shared" si="122"/>
        <v>3.9251599999999991E-2</v>
      </c>
      <c r="J3095" s="99">
        <f t="shared" si="122"/>
        <v>1.6291852499999999E-2</v>
      </c>
      <c r="K3095" s="99">
        <f t="shared" si="122"/>
        <v>8.1401482499999928E-3</v>
      </c>
      <c r="L3095" s="99">
        <f t="shared" si="122"/>
        <v>6.5524574999999662E-3</v>
      </c>
      <c r="M3095" s="99">
        <f t="shared" si="122"/>
        <v>3.1000912499999983E-3</v>
      </c>
      <c r="N3095" s="99">
        <f t="shared" si="121"/>
        <v>9.5811329999999733E-5</v>
      </c>
      <c r="O3095" s="99">
        <f t="shared" si="121"/>
        <v>7.0173487499999713E-5</v>
      </c>
      <c r="P3095" s="99">
        <f t="shared" si="121"/>
        <v>1.5406128749999988E-5</v>
      </c>
      <c r="Q3095" s="99">
        <f t="shared" si="121"/>
        <v>4.8291162499999614E-6</v>
      </c>
      <c r="R3095" s="99">
        <f t="shared" si="121"/>
        <v>1.5201661249999993E-6</v>
      </c>
      <c r="S3095" s="101"/>
      <c r="T3095" s="99">
        <v>9.6978740905416299E-6</v>
      </c>
      <c r="U3095" s="99">
        <v>4.0252202266067097E-6</v>
      </c>
      <c r="V3095" s="99">
        <v>2.0111825455992301E-6</v>
      </c>
      <c r="W3095" s="99">
        <v>1.6189125492623199E-6</v>
      </c>
      <c r="X3095" s="99">
        <v>7.6593806651677402E-7</v>
      </c>
      <c r="Y3095" s="99">
        <v>2.3672059604890799E-8</v>
      </c>
      <c r="Z3095" s="99">
        <v>1.7337730086651099E-8</v>
      </c>
      <c r="AA3095" s="99">
        <v>3.8063848821493503E-9</v>
      </c>
      <c r="AB3095" s="99">
        <v>1.19312744859033E-9</v>
      </c>
      <c r="AC3095" s="99">
        <v>3.7558671944472499E-10</v>
      </c>
    </row>
    <row r="3096" spans="1:29" s="98" customFormat="1" x14ac:dyDescent="0.25">
      <c r="A3096" s="98" t="s">
        <v>161</v>
      </c>
      <c r="B3096" s="98" t="s">
        <v>238</v>
      </c>
      <c r="C3096" s="98" t="s">
        <v>307</v>
      </c>
      <c r="D3096" s="98" t="s">
        <v>308</v>
      </c>
      <c r="E3096" s="98" t="s">
        <v>282</v>
      </c>
      <c r="F3096" s="98" t="s">
        <v>279</v>
      </c>
      <c r="G3096" s="98" t="s">
        <v>277</v>
      </c>
      <c r="H3096" s="98" t="s">
        <v>275</v>
      </c>
      <c r="I3096" s="99">
        <f t="shared" si="122"/>
        <v>6.619048750000002E-2</v>
      </c>
      <c r="J3096" s="99">
        <f t="shared" si="122"/>
        <v>2.670178749999999E-2</v>
      </c>
      <c r="K3096" s="99">
        <f t="shared" si="122"/>
        <v>1.4368984999999964E-2</v>
      </c>
      <c r="L3096" s="99">
        <f t="shared" si="122"/>
        <v>1.06715825E-2</v>
      </c>
      <c r="M3096" s="99">
        <f t="shared" si="122"/>
        <v>4.9393174999999654E-3</v>
      </c>
      <c r="N3096" s="99">
        <f t="shared" si="121"/>
        <v>1.9220156249999973E-4</v>
      </c>
      <c r="O3096" s="99">
        <f t="shared" si="121"/>
        <v>1.0340594999999976E-4</v>
      </c>
      <c r="P3096" s="99">
        <f t="shared" si="121"/>
        <v>2.1898287499999972E-5</v>
      </c>
      <c r="Q3096" s="99">
        <f t="shared" si="121"/>
        <v>6.9091074999999756E-6</v>
      </c>
      <c r="R3096" s="99">
        <f t="shared" si="121"/>
        <v>2.2227924999999971E-6</v>
      </c>
      <c r="S3096" s="101"/>
      <c r="T3096" s="99">
        <v>1.63536521763844E-5</v>
      </c>
      <c r="U3096" s="99">
        <v>6.5971979019300702E-6</v>
      </c>
      <c r="V3096" s="99">
        <v>3.5501382705133302E-6</v>
      </c>
      <c r="W3096" s="99">
        <v>2.6366227983528699E-6</v>
      </c>
      <c r="X3096" s="99">
        <v>1.2203548188662E-6</v>
      </c>
      <c r="Y3096" s="99">
        <v>4.7487148374343102E-8</v>
      </c>
      <c r="Z3096" s="99">
        <v>2.5548458745957901E-8</v>
      </c>
      <c r="AA3096" s="99">
        <v>5.4103994480092899E-9</v>
      </c>
      <c r="AB3096" s="99">
        <v>1.7070298946543999E-9</v>
      </c>
      <c r="AC3096" s="99">
        <v>5.4918428279102598E-10</v>
      </c>
    </row>
    <row r="3097" spans="1:29" s="98" customFormat="1" x14ac:dyDescent="0.25">
      <c r="A3097" s="98" t="s">
        <v>161</v>
      </c>
      <c r="B3097" s="98" t="s">
        <v>238</v>
      </c>
      <c r="C3097" s="98" t="s">
        <v>307</v>
      </c>
      <c r="D3097" s="98" t="s">
        <v>308</v>
      </c>
      <c r="E3097" s="98" t="s">
        <v>282</v>
      </c>
      <c r="F3097" s="98" t="s">
        <v>279</v>
      </c>
      <c r="G3097" s="98" t="s">
        <v>277</v>
      </c>
      <c r="H3097" s="98" t="s">
        <v>276</v>
      </c>
      <c r="I3097" s="99">
        <f t="shared" si="122"/>
        <v>8.185148749999975E-2</v>
      </c>
      <c r="J3097" s="99">
        <f t="shared" si="122"/>
        <v>3.9699287500000006E-2</v>
      </c>
      <c r="K3097" s="99">
        <f t="shared" si="122"/>
        <v>2.8541226249999992E-2</v>
      </c>
      <c r="L3097" s="99">
        <f t="shared" si="122"/>
        <v>1.6265365625E-2</v>
      </c>
      <c r="M3097" s="99">
        <f t="shared" si="122"/>
        <v>7.6445731249999765E-3</v>
      </c>
      <c r="N3097" s="99">
        <f t="shared" si="121"/>
        <v>1.042200724999997E-3</v>
      </c>
      <c r="O3097" s="99">
        <f t="shared" si="121"/>
        <v>1.6061171874999999E-4</v>
      </c>
      <c r="P3097" s="99">
        <f t="shared" si="121"/>
        <v>3.430503749999999E-5</v>
      </c>
      <c r="Q3097" s="99">
        <f t="shared" si="121"/>
        <v>1.0886193124999989E-5</v>
      </c>
      <c r="R3097" s="99">
        <f t="shared" si="121"/>
        <v>3.5085012499999983E-6</v>
      </c>
      <c r="S3097" s="101"/>
      <c r="T3097" s="99">
        <v>2.02230079767077E-5</v>
      </c>
      <c r="U3097" s="99">
        <v>9.8084840276374304E-6</v>
      </c>
      <c r="V3097" s="99">
        <v>7.0516671565531503E-6</v>
      </c>
      <c r="W3097" s="99">
        <v>4.0186761270336497E-6</v>
      </c>
      <c r="X3097" s="99">
        <v>1.8887410358351801E-6</v>
      </c>
      <c r="Y3097" s="99">
        <v>2.5749603603728702E-7</v>
      </c>
      <c r="Z3097" s="99">
        <v>3.9682260746134801E-8</v>
      </c>
      <c r="AA3097" s="99">
        <v>8.4757292529809999E-9</v>
      </c>
      <c r="AB3097" s="99">
        <v>2.6896465431108501E-9</v>
      </c>
      <c r="AC3097" s="99">
        <v>8.6684373042138198E-10</v>
      </c>
    </row>
    <row r="3098" spans="1:29" s="98" customFormat="1" x14ac:dyDescent="0.25">
      <c r="A3098" s="98" t="s">
        <v>161</v>
      </c>
      <c r="B3098" s="98" t="s">
        <v>238</v>
      </c>
      <c r="C3098" s="98" t="s">
        <v>307</v>
      </c>
      <c r="D3098" s="98" t="s">
        <v>308</v>
      </c>
      <c r="E3098" s="98" t="s">
        <v>282</v>
      </c>
      <c r="F3098" s="98" t="s">
        <v>279</v>
      </c>
      <c r="G3098" s="98" t="s">
        <v>278</v>
      </c>
      <c r="H3098" s="98" t="s">
        <v>274</v>
      </c>
      <c r="I3098" s="99">
        <f t="shared" si="122"/>
        <v>1.6606446153846162E-2</v>
      </c>
      <c r="J3098" s="99">
        <f t="shared" si="122"/>
        <v>6.8927068269230701E-3</v>
      </c>
      <c r="K3098" s="99">
        <f t="shared" si="122"/>
        <v>3.4439088749999972E-3</v>
      </c>
      <c r="L3098" s="99">
        <f t="shared" si="122"/>
        <v>2.7721935576922934E-3</v>
      </c>
      <c r="M3098" s="99">
        <f t="shared" si="122"/>
        <v>1.31157706730769E-3</v>
      </c>
      <c r="N3098" s="99">
        <f t="shared" si="121"/>
        <v>4.0535562692307493E-5</v>
      </c>
      <c r="O3098" s="99">
        <f t="shared" si="121"/>
        <v>2.968878317307679E-5</v>
      </c>
      <c r="P3098" s="99">
        <f t="shared" si="121"/>
        <v>6.5179775480769034E-6</v>
      </c>
      <c r="Q3098" s="99">
        <f t="shared" si="121"/>
        <v>2.0430876442307551E-6</v>
      </c>
      <c r="R3098" s="99">
        <f t="shared" si="121"/>
        <v>6.431472067307698E-7</v>
      </c>
      <c r="S3098" s="101"/>
      <c r="T3098" s="99">
        <v>4.1029467306137703E-6</v>
      </c>
      <c r="U3098" s="99">
        <v>1.70297778817976E-6</v>
      </c>
      <c r="V3098" s="99">
        <v>8.5088492313813596E-7</v>
      </c>
      <c r="W3098" s="99">
        <v>6.8492454007251997E-7</v>
      </c>
      <c r="X3098" s="99">
        <v>3.2405072044940398E-7</v>
      </c>
      <c r="Y3098" s="99">
        <v>1.00151021405307E-8</v>
      </c>
      <c r="Z3098" s="99">
        <v>7.3351934981985401E-9</v>
      </c>
      <c r="AA3098" s="99">
        <v>1.6103936039862601E-9</v>
      </c>
      <c r="AB3098" s="99">
        <v>5.0478468978821705E-10</v>
      </c>
      <c r="AC3098" s="99">
        <v>1.5890207361123001E-10</v>
      </c>
    </row>
    <row r="3099" spans="1:29" s="98" customFormat="1" x14ac:dyDescent="0.25">
      <c r="A3099" s="98" t="s">
        <v>161</v>
      </c>
      <c r="B3099" s="98" t="s">
        <v>238</v>
      </c>
      <c r="C3099" s="98" t="s">
        <v>307</v>
      </c>
      <c r="D3099" s="98" t="s">
        <v>308</v>
      </c>
      <c r="E3099" s="98" t="s">
        <v>282</v>
      </c>
      <c r="F3099" s="98" t="s">
        <v>279</v>
      </c>
      <c r="G3099" s="98" t="s">
        <v>278</v>
      </c>
      <c r="H3099" s="98" t="s">
        <v>275</v>
      </c>
      <c r="I3099" s="99">
        <f t="shared" si="122"/>
        <v>2.8003667788461549E-2</v>
      </c>
      <c r="J3099" s="99">
        <f t="shared" si="122"/>
        <v>1.1296910096153854E-2</v>
      </c>
      <c r="K3099" s="99">
        <f t="shared" si="122"/>
        <v>6.0791859615384521E-3</v>
      </c>
      <c r="L3099" s="99">
        <f t="shared" si="122"/>
        <v>4.5149002884615434E-3</v>
      </c>
      <c r="M3099" s="99">
        <f t="shared" si="122"/>
        <v>2.0897112499999866E-3</v>
      </c>
      <c r="N3099" s="99">
        <f t="shared" si="121"/>
        <v>8.1316045673076844E-5</v>
      </c>
      <c r="O3099" s="99">
        <f t="shared" si="121"/>
        <v>4.3748671153846158E-5</v>
      </c>
      <c r="P3099" s="99">
        <f t="shared" si="121"/>
        <v>9.2646600961538217E-6</v>
      </c>
      <c r="Q3099" s="99">
        <f t="shared" si="121"/>
        <v>2.9230839423076839E-6</v>
      </c>
      <c r="R3099" s="99">
        <f t="shared" si="121"/>
        <v>9.4041221153846008E-7</v>
      </c>
      <c r="S3099" s="101"/>
      <c r="T3099" s="99">
        <v>6.9188528438549401E-6</v>
      </c>
      <c r="U3099" s="99">
        <v>2.7911221892781099E-6</v>
      </c>
      <c r="V3099" s="99">
        <v>1.5019815759864101E-6</v>
      </c>
      <c r="W3099" s="99">
        <v>1.1154942608416E-6</v>
      </c>
      <c r="X3099" s="99">
        <v>5.1630396182800796E-7</v>
      </c>
      <c r="Y3099" s="99">
        <v>2.00907166199144E-8</v>
      </c>
      <c r="Z3099" s="99">
        <v>1.08089633155976E-8</v>
      </c>
      <c r="AA3099" s="99">
        <v>2.2890151510808502E-9</v>
      </c>
      <c r="AB3099" s="99">
        <v>7.2220495543070798E-10</v>
      </c>
      <c r="AC3099" s="99">
        <v>2.32347196565434E-10</v>
      </c>
    </row>
    <row r="3100" spans="1:29" s="98" customFormat="1" x14ac:dyDescent="0.25">
      <c r="A3100" s="98" t="s">
        <v>161</v>
      </c>
      <c r="B3100" s="98" t="s">
        <v>238</v>
      </c>
      <c r="C3100" s="98" t="s">
        <v>307</v>
      </c>
      <c r="D3100" s="98" t="s">
        <v>308</v>
      </c>
      <c r="E3100" s="98" t="s">
        <v>282</v>
      </c>
      <c r="F3100" s="98" t="s">
        <v>279</v>
      </c>
      <c r="G3100" s="98" t="s">
        <v>278</v>
      </c>
      <c r="H3100" s="98" t="s">
        <v>276</v>
      </c>
      <c r="I3100" s="99">
        <f t="shared" si="122"/>
        <v>3.4629475480769153E-2</v>
      </c>
      <c r="J3100" s="99">
        <f t="shared" si="122"/>
        <v>1.6795852403846158E-2</v>
      </c>
      <c r="K3100" s="99">
        <f t="shared" si="122"/>
        <v>1.2075134182692295E-2</v>
      </c>
      <c r="L3100" s="99">
        <f t="shared" si="122"/>
        <v>6.8815008413461425E-3</v>
      </c>
      <c r="M3100" s="99">
        <f t="shared" si="122"/>
        <v>3.2342424759615306E-3</v>
      </c>
      <c r="N3100" s="99">
        <f t="shared" si="121"/>
        <v>4.4093107596153761E-4</v>
      </c>
      <c r="O3100" s="99">
        <f t="shared" si="121"/>
        <v>6.7951111778846243E-5</v>
      </c>
      <c r="P3100" s="99">
        <f t="shared" si="121"/>
        <v>1.4513669711538462E-5</v>
      </c>
      <c r="Q3100" s="99">
        <f t="shared" si="121"/>
        <v>4.6056970913461446E-6</v>
      </c>
      <c r="R3100" s="99">
        <f t="shared" si="121"/>
        <v>1.4843659134615375E-6</v>
      </c>
      <c r="S3100" s="101"/>
      <c r="T3100" s="99">
        <v>8.5558879901455706E-6</v>
      </c>
      <c r="U3100" s="99">
        <v>4.1497432424619898E-6</v>
      </c>
      <c r="V3100" s="99">
        <v>2.9833976431571002E-6</v>
      </c>
      <c r="W3100" s="99">
        <v>1.70020913066808E-6</v>
      </c>
      <c r="X3100" s="99">
        <v>7.9908274593026895E-7</v>
      </c>
      <c r="Y3100" s="99">
        <v>1.0894063063116E-7</v>
      </c>
      <c r="Z3100" s="99">
        <v>1.6788648777210899E-8</v>
      </c>
      <c r="AA3100" s="99">
        <v>3.5858854531842699E-9</v>
      </c>
      <c r="AB3100" s="99">
        <v>1.1379273836238201E-9</v>
      </c>
      <c r="AC3100" s="99">
        <v>3.6674157825519999E-10</v>
      </c>
    </row>
    <row r="3101" spans="1:29" s="98" customFormat="1" x14ac:dyDescent="0.25">
      <c r="A3101" s="98" t="s">
        <v>161</v>
      </c>
      <c r="B3101" s="98" t="s">
        <v>238</v>
      </c>
      <c r="C3101" s="98" t="s">
        <v>307</v>
      </c>
      <c r="D3101" s="98" t="s">
        <v>308</v>
      </c>
      <c r="E3101" s="98" t="s">
        <v>282</v>
      </c>
      <c r="F3101" s="98" t="s">
        <v>280</v>
      </c>
      <c r="G3101" s="98" t="s">
        <v>273</v>
      </c>
      <c r="H3101" s="98" t="s">
        <v>274</v>
      </c>
      <c r="I3101" s="99">
        <f t="shared" si="122"/>
        <v>0</v>
      </c>
      <c r="J3101" s="99">
        <f t="shared" si="122"/>
        <v>0</v>
      </c>
      <c r="K3101" s="99">
        <f t="shared" si="122"/>
        <v>0</v>
      </c>
      <c r="L3101" s="99">
        <f t="shared" si="122"/>
        <v>0</v>
      </c>
      <c r="M3101" s="99">
        <f t="shared" si="122"/>
        <v>0</v>
      </c>
      <c r="N3101" s="99">
        <f t="shared" si="121"/>
        <v>0</v>
      </c>
      <c r="O3101" s="99">
        <f t="shared" si="121"/>
        <v>0</v>
      </c>
      <c r="P3101" s="99">
        <f t="shared" si="121"/>
        <v>0</v>
      </c>
      <c r="Q3101" s="99">
        <f t="shared" si="121"/>
        <v>0</v>
      </c>
      <c r="R3101" s="99">
        <f t="shared" si="121"/>
        <v>0</v>
      </c>
      <c r="S3101" s="101"/>
      <c r="T3101" s="99">
        <v>0</v>
      </c>
      <c r="U3101" s="99">
        <v>0</v>
      </c>
      <c r="V3101" s="99">
        <v>0</v>
      </c>
      <c r="W3101" s="99">
        <v>0</v>
      </c>
      <c r="X3101" s="99">
        <v>0</v>
      </c>
      <c r="Y3101" s="99">
        <v>0</v>
      </c>
      <c r="Z3101" s="99">
        <v>0</v>
      </c>
      <c r="AA3101" s="99">
        <v>0</v>
      </c>
      <c r="AB3101" s="99">
        <v>0</v>
      </c>
      <c r="AC3101" s="99">
        <v>0</v>
      </c>
    </row>
    <row r="3102" spans="1:29" s="98" customFormat="1" x14ac:dyDescent="0.25">
      <c r="A3102" s="98" t="s">
        <v>161</v>
      </c>
      <c r="B3102" s="98" t="s">
        <v>238</v>
      </c>
      <c r="C3102" s="98" t="s">
        <v>307</v>
      </c>
      <c r="D3102" s="98" t="s">
        <v>308</v>
      </c>
      <c r="E3102" s="98" t="s">
        <v>282</v>
      </c>
      <c r="F3102" s="98" t="s">
        <v>280</v>
      </c>
      <c r="G3102" s="98" t="s">
        <v>273</v>
      </c>
      <c r="H3102" s="98" t="s">
        <v>275</v>
      </c>
      <c r="I3102" s="99">
        <f t="shared" si="122"/>
        <v>0</v>
      </c>
      <c r="J3102" s="99">
        <f t="shared" si="122"/>
        <v>0</v>
      </c>
      <c r="K3102" s="99">
        <f t="shared" si="122"/>
        <v>0</v>
      </c>
      <c r="L3102" s="99">
        <f t="shared" si="122"/>
        <v>0</v>
      </c>
      <c r="M3102" s="99">
        <f t="shared" si="122"/>
        <v>0</v>
      </c>
      <c r="N3102" s="99">
        <f t="shared" si="121"/>
        <v>0</v>
      </c>
      <c r="O3102" s="99">
        <f t="shared" si="121"/>
        <v>0</v>
      </c>
      <c r="P3102" s="99">
        <f t="shared" si="121"/>
        <v>0</v>
      </c>
      <c r="Q3102" s="99">
        <f t="shared" si="121"/>
        <v>0</v>
      </c>
      <c r="R3102" s="99">
        <f t="shared" si="121"/>
        <v>0</v>
      </c>
      <c r="S3102" s="101"/>
      <c r="T3102" s="99">
        <v>0</v>
      </c>
      <c r="U3102" s="99">
        <v>0</v>
      </c>
      <c r="V3102" s="99">
        <v>0</v>
      </c>
      <c r="W3102" s="99">
        <v>0</v>
      </c>
      <c r="X3102" s="99">
        <v>0</v>
      </c>
      <c r="Y3102" s="99">
        <v>0</v>
      </c>
      <c r="Z3102" s="99">
        <v>0</v>
      </c>
      <c r="AA3102" s="99">
        <v>0</v>
      </c>
      <c r="AB3102" s="99">
        <v>0</v>
      </c>
      <c r="AC3102" s="99">
        <v>0</v>
      </c>
    </row>
    <row r="3103" spans="1:29" s="98" customFormat="1" x14ac:dyDescent="0.25">
      <c r="A3103" s="98" t="s">
        <v>161</v>
      </c>
      <c r="B3103" s="98" t="s">
        <v>238</v>
      </c>
      <c r="C3103" s="98" t="s">
        <v>307</v>
      </c>
      <c r="D3103" s="98" t="s">
        <v>308</v>
      </c>
      <c r="E3103" s="98" t="s">
        <v>282</v>
      </c>
      <c r="F3103" s="98" t="s">
        <v>280</v>
      </c>
      <c r="G3103" s="98" t="s">
        <v>273</v>
      </c>
      <c r="H3103" s="98" t="s">
        <v>276</v>
      </c>
      <c r="I3103" s="99">
        <f t="shared" si="122"/>
        <v>0</v>
      </c>
      <c r="J3103" s="99">
        <f t="shared" si="122"/>
        <v>0</v>
      </c>
      <c r="K3103" s="99">
        <f t="shared" si="122"/>
        <v>0</v>
      </c>
      <c r="L3103" s="99">
        <f t="shared" si="122"/>
        <v>0</v>
      </c>
      <c r="M3103" s="99">
        <f t="shared" si="122"/>
        <v>0</v>
      </c>
      <c r="N3103" s="99">
        <f t="shared" si="121"/>
        <v>0</v>
      </c>
      <c r="O3103" s="99">
        <f t="shared" si="121"/>
        <v>0</v>
      </c>
      <c r="P3103" s="99">
        <f t="shared" si="121"/>
        <v>0</v>
      </c>
      <c r="Q3103" s="99">
        <f t="shared" si="121"/>
        <v>0</v>
      </c>
      <c r="R3103" s="99">
        <f t="shared" si="121"/>
        <v>0</v>
      </c>
      <c r="S3103" s="101"/>
      <c r="T3103" s="99">
        <v>0</v>
      </c>
      <c r="U3103" s="99">
        <v>0</v>
      </c>
      <c r="V3103" s="99">
        <v>0</v>
      </c>
      <c r="W3103" s="99">
        <v>0</v>
      </c>
      <c r="X3103" s="99">
        <v>0</v>
      </c>
      <c r="Y3103" s="99">
        <v>0</v>
      </c>
      <c r="Z3103" s="99">
        <v>0</v>
      </c>
      <c r="AA3103" s="99">
        <v>0</v>
      </c>
      <c r="AB3103" s="99">
        <v>0</v>
      </c>
      <c r="AC3103" s="99">
        <v>0</v>
      </c>
    </row>
    <row r="3104" spans="1:29" s="98" customFormat="1" x14ac:dyDescent="0.25">
      <c r="A3104" s="98" t="s">
        <v>161</v>
      </c>
      <c r="B3104" s="98" t="s">
        <v>238</v>
      </c>
      <c r="C3104" s="98" t="s">
        <v>307</v>
      </c>
      <c r="D3104" s="98" t="s">
        <v>308</v>
      </c>
      <c r="E3104" s="98" t="s">
        <v>282</v>
      </c>
      <c r="F3104" s="98" t="s">
        <v>280</v>
      </c>
      <c r="G3104" s="98" t="s">
        <v>277</v>
      </c>
      <c r="H3104" s="98" t="s">
        <v>274</v>
      </c>
      <c r="I3104" s="99">
        <f t="shared" si="122"/>
        <v>0</v>
      </c>
      <c r="J3104" s="99">
        <f t="shared" si="122"/>
        <v>0</v>
      </c>
      <c r="K3104" s="99">
        <f t="shared" si="122"/>
        <v>0</v>
      </c>
      <c r="L3104" s="99">
        <f t="shared" si="122"/>
        <v>0</v>
      </c>
      <c r="M3104" s="99">
        <f t="shared" si="122"/>
        <v>0</v>
      </c>
      <c r="N3104" s="99">
        <f t="shared" si="121"/>
        <v>0</v>
      </c>
      <c r="O3104" s="99">
        <f t="shared" si="121"/>
        <v>0</v>
      </c>
      <c r="P3104" s="99">
        <f t="shared" si="121"/>
        <v>0</v>
      </c>
      <c r="Q3104" s="99">
        <f t="shared" si="121"/>
        <v>0</v>
      </c>
      <c r="R3104" s="99">
        <f t="shared" si="121"/>
        <v>0</v>
      </c>
      <c r="S3104" s="101"/>
      <c r="T3104" s="99">
        <v>0</v>
      </c>
      <c r="U3104" s="99">
        <v>0</v>
      </c>
      <c r="V3104" s="99">
        <v>0</v>
      </c>
      <c r="W3104" s="99">
        <v>0</v>
      </c>
      <c r="X3104" s="99">
        <v>0</v>
      </c>
      <c r="Y3104" s="99">
        <v>0</v>
      </c>
      <c r="Z3104" s="99">
        <v>0</v>
      </c>
      <c r="AA3104" s="99">
        <v>0</v>
      </c>
      <c r="AB3104" s="99">
        <v>0</v>
      </c>
      <c r="AC3104" s="99">
        <v>0</v>
      </c>
    </row>
    <row r="3105" spans="1:29" s="98" customFormat="1" x14ac:dyDescent="0.25">
      <c r="A3105" s="98" t="s">
        <v>161</v>
      </c>
      <c r="B3105" s="98" t="s">
        <v>238</v>
      </c>
      <c r="C3105" s="98" t="s">
        <v>307</v>
      </c>
      <c r="D3105" s="98" t="s">
        <v>308</v>
      </c>
      <c r="E3105" s="98" t="s">
        <v>282</v>
      </c>
      <c r="F3105" s="98" t="s">
        <v>280</v>
      </c>
      <c r="G3105" s="98" t="s">
        <v>277</v>
      </c>
      <c r="H3105" s="98" t="s">
        <v>275</v>
      </c>
      <c r="I3105" s="99">
        <f t="shared" si="122"/>
        <v>0</v>
      </c>
      <c r="J3105" s="99">
        <f t="shared" si="122"/>
        <v>0</v>
      </c>
      <c r="K3105" s="99">
        <f t="shared" si="122"/>
        <v>0</v>
      </c>
      <c r="L3105" s="99">
        <f t="shared" si="122"/>
        <v>0</v>
      </c>
      <c r="M3105" s="99">
        <f t="shared" si="122"/>
        <v>0</v>
      </c>
      <c r="N3105" s="99">
        <f t="shared" si="121"/>
        <v>0</v>
      </c>
      <c r="O3105" s="99">
        <f t="shared" si="121"/>
        <v>0</v>
      </c>
      <c r="P3105" s="99">
        <f t="shared" si="121"/>
        <v>0</v>
      </c>
      <c r="Q3105" s="99">
        <f t="shared" si="121"/>
        <v>0</v>
      </c>
      <c r="R3105" s="99">
        <f t="shared" si="121"/>
        <v>0</v>
      </c>
      <c r="S3105" s="101"/>
      <c r="T3105" s="99">
        <v>0</v>
      </c>
      <c r="U3105" s="99">
        <v>0</v>
      </c>
      <c r="V3105" s="99">
        <v>0</v>
      </c>
      <c r="W3105" s="99">
        <v>0</v>
      </c>
      <c r="X3105" s="99">
        <v>0</v>
      </c>
      <c r="Y3105" s="99">
        <v>0</v>
      </c>
      <c r="Z3105" s="99">
        <v>0</v>
      </c>
      <c r="AA3105" s="99">
        <v>0</v>
      </c>
      <c r="AB3105" s="99">
        <v>0</v>
      </c>
      <c r="AC3105" s="99">
        <v>0</v>
      </c>
    </row>
    <row r="3106" spans="1:29" s="98" customFormat="1" x14ac:dyDescent="0.25">
      <c r="A3106" s="98" t="s">
        <v>161</v>
      </c>
      <c r="B3106" s="98" t="s">
        <v>238</v>
      </c>
      <c r="C3106" s="98" t="s">
        <v>307</v>
      </c>
      <c r="D3106" s="98" t="s">
        <v>308</v>
      </c>
      <c r="E3106" s="98" t="s">
        <v>282</v>
      </c>
      <c r="F3106" s="98" t="s">
        <v>280</v>
      </c>
      <c r="G3106" s="98" t="s">
        <v>277</v>
      </c>
      <c r="H3106" s="98" t="s">
        <v>276</v>
      </c>
      <c r="I3106" s="99">
        <f t="shared" si="122"/>
        <v>0</v>
      </c>
      <c r="J3106" s="99">
        <f t="shared" si="122"/>
        <v>0</v>
      </c>
      <c r="K3106" s="99">
        <f t="shared" si="122"/>
        <v>0</v>
      </c>
      <c r="L3106" s="99">
        <f t="shared" si="122"/>
        <v>0</v>
      </c>
      <c r="M3106" s="99">
        <f t="shared" si="122"/>
        <v>0</v>
      </c>
      <c r="N3106" s="99">
        <f t="shared" si="121"/>
        <v>0</v>
      </c>
      <c r="O3106" s="99">
        <f t="shared" si="121"/>
        <v>0</v>
      </c>
      <c r="P3106" s="99">
        <f t="shared" si="121"/>
        <v>0</v>
      </c>
      <c r="Q3106" s="99">
        <f t="shared" si="121"/>
        <v>0</v>
      </c>
      <c r="R3106" s="99">
        <f t="shared" si="121"/>
        <v>0</v>
      </c>
      <c r="S3106" s="101"/>
      <c r="T3106" s="99">
        <v>0</v>
      </c>
      <c r="U3106" s="99">
        <v>0</v>
      </c>
      <c r="V3106" s="99">
        <v>0</v>
      </c>
      <c r="W3106" s="99">
        <v>0</v>
      </c>
      <c r="X3106" s="99">
        <v>0</v>
      </c>
      <c r="Y3106" s="99">
        <v>0</v>
      </c>
      <c r="Z3106" s="99">
        <v>0</v>
      </c>
      <c r="AA3106" s="99">
        <v>0</v>
      </c>
      <c r="AB3106" s="99">
        <v>0</v>
      </c>
      <c r="AC3106" s="99">
        <v>0</v>
      </c>
    </row>
    <row r="3107" spans="1:29" s="98" customFormat="1" x14ac:dyDescent="0.25">
      <c r="A3107" s="98" t="s">
        <v>161</v>
      </c>
      <c r="B3107" s="98" t="s">
        <v>238</v>
      </c>
      <c r="C3107" s="98" t="s">
        <v>307</v>
      </c>
      <c r="D3107" s="98" t="s">
        <v>308</v>
      </c>
      <c r="E3107" s="98" t="s">
        <v>282</v>
      </c>
      <c r="F3107" s="98" t="s">
        <v>280</v>
      </c>
      <c r="G3107" s="98" t="s">
        <v>278</v>
      </c>
      <c r="H3107" s="98" t="s">
        <v>274</v>
      </c>
      <c r="I3107" s="99">
        <f t="shared" si="122"/>
        <v>0</v>
      </c>
      <c r="J3107" s="99">
        <f t="shared" si="122"/>
        <v>0</v>
      </c>
      <c r="K3107" s="99">
        <f t="shared" si="122"/>
        <v>0</v>
      </c>
      <c r="L3107" s="99">
        <f t="shared" si="122"/>
        <v>0</v>
      </c>
      <c r="M3107" s="99">
        <f t="shared" si="122"/>
        <v>0</v>
      </c>
      <c r="N3107" s="99">
        <f t="shared" si="121"/>
        <v>0</v>
      </c>
      <c r="O3107" s="99">
        <f t="shared" si="121"/>
        <v>0</v>
      </c>
      <c r="P3107" s="99">
        <f t="shared" si="121"/>
        <v>0</v>
      </c>
      <c r="Q3107" s="99">
        <f t="shared" si="121"/>
        <v>0</v>
      </c>
      <c r="R3107" s="99">
        <f t="shared" si="121"/>
        <v>0</v>
      </c>
      <c r="S3107" s="101"/>
      <c r="T3107" s="99">
        <v>0</v>
      </c>
      <c r="U3107" s="99">
        <v>0</v>
      </c>
      <c r="V3107" s="99">
        <v>0</v>
      </c>
      <c r="W3107" s="99">
        <v>0</v>
      </c>
      <c r="X3107" s="99">
        <v>0</v>
      </c>
      <c r="Y3107" s="99">
        <v>0</v>
      </c>
      <c r="Z3107" s="99">
        <v>0</v>
      </c>
      <c r="AA3107" s="99">
        <v>0</v>
      </c>
      <c r="AB3107" s="99">
        <v>0</v>
      </c>
      <c r="AC3107" s="99">
        <v>0</v>
      </c>
    </row>
    <row r="3108" spans="1:29" s="98" customFormat="1" x14ac:dyDescent="0.25">
      <c r="A3108" s="98" t="s">
        <v>161</v>
      </c>
      <c r="B3108" s="98" t="s">
        <v>238</v>
      </c>
      <c r="C3108" s="98" t="s">
        <v>307</v>
      </c>
      <c r="D3108" s="98" t="s">
        <v>308</v>
      </c>
      <c r="E3108" s="98" t="s">
        <v>282</v>
      </c>
      <c r="F3108" s="98" t="s">
        <v>280</v>
      </c>
      <c r="G3108" s="98" t="s">
        <v>278</v>
      </c>
      <c r="H3108" s="98" t="s">
        <v>275</v>
      </c>
      <c r="I3108" s="99">
        <f t="shared" si="122"/>
        <v>0</v>
      </c>
      <c r="J3108" s="99">
        <f t="shared" si="122"/>
        <v>0</v>
      </c>
      <c r="K3108" s="99">
        <f t="shared" si="122"/>
        <v>0</v>
      </c>
      <c r="L3108" s="99">
        <f t="shared" si="122"/>
        <v>0</v>
      </c>
      <c r="M3108" s="99">
        <f t="shared" si="122"/>
        <v>0</v>
      </c>
      <c r="N3108" s="99">
        <f t="shared" si="121"/>
        <v>0</v>
      </c>
      <c r="O3108" s="99">
        <f t="shared" si="121"/>
        <v>0</v>
      </c>
      <c r="P3108" s="99">
        <f t="shared" si="121"/>
        <v>0</v>
      </c>
      <c r="Q3108" s="99">
        <f t="shared" si="121"/>
        <v>0</v>
      </c>
      <c r="R3108" s="99">
        <f t="shared" si="121"/>
        <v>0</v>
      </c>
      <c r="S3108" s="101"/>
      <c r="T3108" s="99">
        <v>0</v>
      </c>
      <c r="U3108" s="99">
        <v>0</v>
      </c>
      <c r="V3108" s="99">
        <v>0</v>
      </c>
      <c r="W3108" s="99">
        <v>0</v>
      </c>
      <c r="X3108" s="99">
        <v>0</v>
      </c>
      <c r="Y3108" s="99">
        <v>0</v>
      </c>
      <c r="Z3108" s="99">
        <v>0</v>
      </c>
      <c r="AA3108" s="99">
        <v>0</v>
      </c>
      <c r="AB3108" s="99">
        <v>0</v>
      </c>
      <c r="AC3108" s="99">
        <v>0</v>
      </c>
    </row>
    <row r="3109" spans="1:29" s="98" customFormat="1" x14ac:dyDescent="0.25">
      <c r="A3109" s="98" t="s">
        <v>161</v>
      </c>
      <c r="B3109" s="98" t="s">
        <v>238</v>
      </c>
      <c r="C3109" s="98" t="s">
        <v>307</v>
      </c>
      <c r="D3109" s="98" t="s">
        <v>308</v>
      </c>
      <c r="E3109" s="98" t="s">
        <v>282</v>
      </c>
      <c r="F3109" s="98" t="s">
        <v>280</v>
      </c>
      <c r="G3109" s="98" t="s">
        <v>278</v>
      </c>
      <c r="H3109" s="98" t="s">
        <v>276</v>
      </c>
      <c r="I3109" s="99">
        <f t="shared" si="122"/>
        <v>0</v>
      </c>
      <c r="J3109" s="99">
        <f t="shared" si="122"/>
        <v>0</v>
      </c>
      <c r="K3109" s="99">
        <f t="shared" si="122"/>
        <v>0</v>
      </c>
      <c r="L3109" s="99">
        <f t="shared" si="122"/>
        <v>0</v>
      </c>
      <c r="M3109" s="99">
        <f t="shared" si="122"/>
        <v>0</v>
      </c>
      <c r="N3109" s="99">
        <f t="shared" si="121"/>
        <v>0</v>
      </c>
      <c r="O3109" s="99">
        <f t="shared" si="121"/>
        <v>0</v>
      </c>
      <c r="P3109" s="99">
        <f t="shared" si="121"/>
        <v>0</v>
      </c>
      <c r="Q3109" s="99">
        <f t="shared" si="121"/>
        <v>0</v>
      </c>
      <c r="R3109" s="99">
        <f t="shared" si="121"/>
        <v>0</v>
      </c>
      <c r="S3109" s="101"/>
      <c r="T3109" s="99">
        <v>0</v>
      </c>
      <c r="U3109" s="99">
        <v>0</v>
      </c>
      <c r="V3109" s="99">
        <v>0</v>
      </c>
      <c r="W3109" s="99">
        <v>0</v>
      </c>
      <c r="X3109" s="99">
        <v>0</v>
      </c>
      <c r="Y3109" s="99">
        <v>0</v>
      </c>
      <c r="Z3109" s="99">
        <v>0</v>
      </c>
      <c r="AA3109" s="99">
        <v>0</v>
      </c>
      <c r="AB3109" s="99">
        <v>0</v>
      </c>
      <c r="AC3109" s="99">
        <v>0</v>
      </c>
    </row>
    <row r="3110" spans="1:29" s="98" customFormat="1" x14ac:dyDescent="0.25">
      <c r="A3110" s="98" t="s">
        <v>177</v>
      </c>
      <c r="B3110" s="98" t="s">
        <v>238</v>
      </c>
      <c r="C3110" s="98" t="s">
        <v>309</v>
      </c>
      <c r="D3110" s="98">
        <v>2019</v>
      </c>
      <c r="E3110" s="98">
        <v>2019</v>
      </c>
      <c r="F3110" s="98" t="s">
        <v>272</v>
      </c>
      <c r="G3110" s="98" t="s">
        <v>273</v>
      </c>
      <c r="H3110" s="98" t="s">
        <v>274</v>
      </c>
      <c r="I3110" s="99">
        <f t="shared" si="122"/>
        <v>0</v>
      </c>
      <c r="J3110" s="99">
        <f t="shared" si="122"/>
        <v>0</v>
      </c>
      <c r="K3110" s="99">
        <f t="shared" si="122"/>
        <v>0</v>
      </c>
      <c r="L3110" s="99">
        <f t="shared" si="122"/>
        <v>0</v>
      </c>
      <c r="M3110" s="99">
        <f t="shared" si="122"/>
        <v>0</v>
      </c>
      <c r="N3110" s="99">
        <f t="shared" si="121"/>
        <v>0</v>
      </c>
      <c r="O3110" s="99">
        <f t="shared" si="121"/>
        <v>0</v>
      </c>
      <c r="P3110" s="99">
        <f t="shared" si="121"/>
        <v>0</v>
      </c>
      <c r="Q3110" s="99">
        <f t="shared" si="121"/>
        <v>0</v>
      </c>
      <c r="R3110" s="99">
        <f t="shared" si="121"/>
        <v>0</v>
      </c>
      <c r="S3110" s="101"/>
      <c r="T3110" s="99">
        <v>0</v>
      </c>
      <c r="U3110" s="99">
        <v>0</v>
      </c>
      <c r="V3110" s="99">
        <v>0</v>
      </c>
      <c r="W3110" s="99">
        <v>0</v>
      </c>
      <c r="X3110" s="99">
        <v>0</v>
      </c>
      <c r="Y3110" s="99">
        <v>0</v>
      </c>
      <c r="Z3110" s="99">
        <v>0</v>
      </c>
      <c r="AA3110" s="99">
        <v>0</v>
      </c>
      <c r="AB3110" s="99">
        <v>0</v>
      </c>
      <c r="AC3110" s="99">
        <v>0</v>
      </c>
    </row>
    <row r="3111" spans="1:29" s="98" customFormat="1" x14ac:dyDescent="0.25">
      <c r="A3111" s="98" t="s">
        <v>177</v>
      </c>
      <c r="B3111" s="98" t="s">
        <v>238</v>
      </c>
      <c r="C3111" s="98" t="s">
        <v>309</v>
      </c>
      <c r="D3111" s="98">
        <v>2019</v>
      </c>
      <c r="E3111" s="98">
        <v>2019</v>
      </c>
      <c r="F3111" s="98" t="s">
        <v>272</v>
      </c>
      <c r="G3111" s="98" t="s">
        <v>273</v>
      </c>
      <c r="H3111" s="98" t="s">
        <v>275</v>
      </c>
      <c r="I3111" s="99">
        <f t="shared" si="122"/>
        <v>5.3831002044989779E-2</v>
      </c>
      <c r="J3111" s="99">
        <f t="shared" si="122"/>
        <v>9.9162372188139059E-3</v>
      </c>
      <c r="K3111" s="99">
        <f t="shared" si="122"/>
        <v>4.1688670756646227E-3</v>
      </c>
      <c r="L3111" s="99">
        <f t="shared" si="122"/>
        <v>2.4041815950920247E-3</v>
      </c>
      <c r="M3111" s="99">
        <f t="shared" si="122"/>
        <v>7.2044498977505108E-4</v>
      </c>
      <c r="N3111" s="99">
        <f t="shared" si="121"/>
        <v>2.0115795501022497E-6</v>
      </c>
      <c r="O3111" s="99">
        <f t="shared" si="121"/>
        <v>2.0439591002044991E-7</v>
      </c>
      <c r="P3111" s="99">
        <f t="shared" si="121"/>
        <v>4.9378813905930477E-9</v>
      </c>
      <c r="Q3111" s="99">
        <f t="shared" si="121"/>
        <v>2.3960867075664621E-9</v>
      </c>
      <c r="R3111" s="99">
        <f t="shared" si="121"/>
        <v>1.1656638036809815E-9</v>
      </c>
      <c r="S3111" s="101"/>
      <c r="T3111" s="99">
        <v>1.33E-5</v>
      </c>
      <c r="U3111" s="99">
        <v>2.4499999999999998E-6</v>
      </c>
      <c r="V3111" s="99">
        <v>1.0300000000000001E-6</v>
      </c>
      <c r="W3111" s="99">
        <v>5.9400000000000005E-7</v>
      </c>
      <c r="X3111" s="99">
        <v>1.7800000000000001E-7</v>
      </c>
      <c r="Y3111" s="99">
        <v>4.9700000000000004E-10</v>
      </c>
      <c r="Z3111" s="99">
        <v>5.05E-11</v>
      </c>
      <c r="AA3111" s="99">
        <v>1.2200000000000001E-12</v>
      </c>
      <c r="AB3111" s="99">
        <v>5.92E-13</v>
      </c>
      <c r="AC3111" s="99">
        <v>2.8799999999999998E-13</v>
      </c>
    </row>
    <row r="3112" spans="1:29" s="98" customFormat="1" x14ac:dyDescent="0.25">
      <c r="A3112" s="98" t="s">
        <v>177</v>
      </c>
      <c r="B3112" s="98" t="s">
        <v>238</v>
      </c>
      <c r="C3112" s="98" t="s">
        <v>309</v>
      </c>
      <c r="D3112" s="98">
        <v>2019</v>
      </c>
      <c r="E3112" s="98">
        <v>2019</v>
      </c>
      <c r="F3112" s="98" t="s">
        <v>272</v>
      </c>
      <c r="G3112" s="98" t="s">
        <v>273</v>
      </c>
      <c r="H3112" s="98" t="s">
        <v>276</v>
      </c>
      <c r="I3112" s="99">
        <f t="shared" si="122"/>
        <v>0.4492662576687117</v>
      </c>
      <c r="J3112" s="99">
        <f t="shared" si="122"/>
        <v>0.1950867893660532</v>
      </c>
      <c r="K3112" s="99">
        <f t="shared" si="122"/>
        <v>0.12263754601226995</v>
      </c>
      <c r="L3112" s="99">
        <f t="shared" si="122"/>
        <v>8.0544130879345602E-2</v>
      </c>
      <c r="M3112" s="99">
        <f t="shared" si="122"/>
        <v>3.747932924335378E-2</v>
      </c>
      <c r="N3112" s="99">
        <f t="shared" si="121"/>
        <v>2.5013202453987729E-3</v>
      </c>
      <c r="O3112" s="99">
        <f t="shared" si="121"/>
        <v>9.2686462167689161E-4</v>
      </c>
      <c r="P3112" s="99">
        <f t="shared" si="121"/>
        <v>2.0965758691206545E-4</v>
      </c>
      <c r="Q3112" s="99">
        <f t="shared" si="121"/>
        <v>6.7187566462167692E-5</v>
      </c>
      <c r="R3112" s="99">
        <f t="shared" si="121"/>
        <v>2.1896670756646219E-5</v>
      </c>
      <c r="S3112" s="101"/>
      <c r="T3112" s="99">
        <v>1.11E-4</v>
      </c>
      <c r="U3112" s="99">
        <v>4.8199999999999999E-5</v>
      </c>
      <c r="V3112" s="99">
        <v>3.0300000000000001E-5</v>
      </c>
      <c r="W3112" s="99">
        <v>1.9899999999999999E-5</v>
      </c>
      <c r="X3112" s="99">
        <v>9.2599999999999994E-6</v>
      </c>
      <c r="Y3112" s="99">
        <v>6.1799999999999995E-7</v>
      </c>
      <c r="Z3112" s="99">
        <v>2.29E-7</v>
      </c>
      <c r="AA3112" s="99">
        <v>5.1800000000000001E-8</v>
      </c>
      <c r="AB3112" s="99">
        <v>1.66E-8</v>
      </c>
      <c r="AC3112" s="99">
        <v>5.4100000000000001E-9</v>
      </c>
    </row>
    <row r="3113" spans="1:29" s="98" customFormat="1" x14ac:dyDescent="0.25">
      <c r="A3113" s="98" t="s">
        <v>177</v>
      </c>
      <c r="B3113" s="98" t="s">
        <v>238</v>
      </c>
      <c r="C3113" s="98" t="s">
        <v>309</v>
      </c>
      <c r="D3113" s="98">
        <v>2019</v>
      </c>
      <c r="E3113" s="98">
        <v>2019</v>
      </c>
      <c r="F3113" s="98" t="s">
        <v>272</v>
      </c>
      <c r="G3113" s="98" t="s">
        <v>277</v>
      </c>
      <c r="H3113" s="98" t="s">
        <v>274</v>
      </c>
      <c r="I3113" s="99">
        <f t="shared" si="122"/>
        <v>4.9783558282208595E-2</v>
      </c>
      <c r="J3113" s="99">
        <f t="shared" si="122"/>
        <v>1.4692220858895707E-2</v>
      </c>
      <c r="K3113" s="99">
        <f t="shared" si="122"/>
        <v>7.406822085889571E-3</v>
      </c>
      <c r="L3113" s="99">
        <f t="shared" si="122"/>
        <v>5.5449979550102257E-3</v>
      </c>
      <c r="M3113" s="99">
        <f t="shared" si="122"/>
        <v>2.5336997955010226E-3</v>
      </c>
      <c r="N3113" s="99">
        <f t="shared" si="121"/>
        <v>8.6210552147239256E-5</v>
      </c>
      <c r="O3113" s="99">
        <f t="shared" si="121"/>
        <v>5.1807280163599182E-5</v>
      </c>
      <c r="P3113" s="99">
        <f t="shared" si="121"/>
        <v>1.0847149284253578E-5</v>
      </c>
      <c r="Q3113" s="99">
        <f t="shared" si="121"/>
        <v>3.3431885480572598E-6</v>
      </c>
      <c r="R3113" s="99">
        <f t="shared" si="121"/>
        <v>1.0563828220858895E-6</v>
      </c>
      <c r="S3113" s="101"/>
      <c r="T3113" s="99">
        <v>1.2300000000000001E-5</v>
      </c>
      <c r="U3113" s="99">
        <v>3.63E-6</v>
      </c>
      <c r="V3113" s="99">
        <v>1.8300000000000001E-6</v>
      </c>
      <c r="W3113" s="99">
        <v>1.37E-6</v>
      </c>
      <c r="X3113" s="99">
        <v>6.2600000000000002E-7</v>
      </c>
      <c r="Y3113" s="99">
        <v>2.1299999999999999E-8</v>
      </c>
      <c r="Z3113" s="99">
        <v>1.28E-8</v>
      </c>
      <c r="AA3113" s="99">
        <v>2.6799999999999998E-9</v>
      </c>
      <c r="AB3113" s="99">
        <v>8.2600000000000004E-10</v>
      </c>
      <c r="AC3113" s="99">
        <v>2.6099999999999998E-10</v>
      </c>
    </row>
    <row r="3114" spans="1:29" s="98" customFormat="1" x14ac:dyDescent="0.25">
      <c r="A3114" s="98" t="s">
        <v>177</v>
      </c>
      <c r="B3114" s="98" t="s">
        <v>238</v>
      </c>
      <c r="C3114" s="98" t="s">
        <v>309</v>
      </c>
      <c r="D3114" s="98">
        <v>2019</v>
      </c>
      <c r="E3114" s="98">
        <v>2019</v>
      </c>
      <c r="F3114" s="98" t="s">
        <v>272</v>
      </c>
      <c r="G3114" s="98" t="s">
        <v>277</v>
      </c>
      <c r="H3114" s="98" t="s">
        <v>275</v>
      </c>
      <c r="I3114" s="99">
        <f t="shared" si="122"/>
        <v>0.11697112474437628</v>
      </c>
      <c r="J3114" s="99">
        <f t="shared" si="122"/>
        <v>3.8248343558282202E-2</v>
      </c>
      <c r="K3114" s="99">
        <f t="shared" si="122"/>
        <v>2.1815721881390596E-2</v>
      </c>
      <c r="L3114" s="99">
        <f t="shared" si="122"/>
        <v>1.4530323108384457E-2</v>
      </c>
      <c r="M3114" s="99">
        <f t="shared" si="122"/>
        <v>6.3949611451942735E-3</v>
      </c>
      <c r="N3114" s="99">
        <f t="shared" si="121"/>
        <v>2.5579844580777097E-4</v>
      </c>
      <c r="O3114" s="99">
        <f t="shared" si="121"/>
        <v>1.1818535787321063E-4</v>
      </c>
      <c r="P3114" s="99">
        <f t="shared" si="121"/>
        <v>2.5215574642126792E-5</v>
      </c>
      <c r="Q3114" s="99">
        <f t="shared" si="121"/>
        <v>7.9329897750511252E-6</v>
      </c>
      <c r="R3114" s="99">
        <f t="shared" si="121"/>
        <v>2.5094151329243352E-6</v>
      </c>
      <c r="S3114" s="101"/>
      <c r="T3114" s="99">
        <v>2.8900000000000001E-5</v>
      </c>
      <c r="U3114" s="99">
        <v>9.4499999999999993E-6</v>
      </c>
      <c r="V3114" s="99">
        <v>5.3900000000000001E-6</v>
      </c>
      <c r="W3114" s="99">
        <v>3.5899999999999999E-6</v>
      </c>
      <c r="X3114" s="99">
        <v>1.5799999999999999E-6</v>
      </c>
      <c r="Y3114" s="99">
        <v>6.3199999999999997E-8</v>
      </c>
      <c r="Z3114" s="99">
        <v>2.92E-8</v>
      </c>
      <c r="AA3114" s="99">
        <v>6.2300000000000002E-9</v>
      </c>
      <c r="AB3114" s="99">
        <v>1.9599999999999998E-9</v>
      </c>
      <c r="AC3114" s="99">
        <v>6.2000000000000003E-10</v>
      </c>
    </row>
    <row r="3115" spans="1:29" s="98" customFormat="1" x14ac:dyDescent="0.25">
      <c r="A3115" s="98" t="s">
        <v>177</v>
      </c>
      <c r="B3115" s="98" t="s">
        <v>238</v>
      </c>
      <c r="C3115" s="98" t="s">
        <v>309</v>
      </c>
      <c r="D3115" s="98">
        <v>2019</v>
      </c>
      <c r="E3115" s="98">
        <v>2019</v>
      </c>
      <c r="F3115" s="98" t="s">
        <v>272</v>
      </c>
      <c r="G3115" s="98" t="s">
        <v>277</v>
      </c>
      <c r="H3115" s="98" t="s">
        <v>276</v>
      </c>
      <c r="I3115" s="99">
        <f t="shared" si="122"/>
        <v>0.2294900613496933</v>
      </c>
      <c r="J3115" s="99">
        <f t="shared" si="122"/>
        <v>0.10604302658486707</v>
      </c>
      <c r="K3115" s="99">
        <f t="shared" si="122"/>
        <v>6.4759100204498973E-2</v>
      </c>
      <c r="L3115" s="99">
        <f t="shared" si="122"/>
        <v>4.2498159509202459E-2</v>
      </c>
      <c r="M3115" s="99">
        <f t="shared" si="122"/>
        <v>1.9346781186094068E-2</v>
      </c>
      <c r="N3115" s="99">
        <f t="shared" si="121"/>
        <v>1.6634993865030678E-3</v>
      </c>
      <c r="O3115" s="99">
        <f t="shared" si="121"/>
        <v>3.7884073619631905E-4</v>
      </c>
      <c r="P3115" s="99">
        <f t="shared" si="121"/>
        <v>8.0948875255623727E-5</v>
      </c>
      <c r="Q3115" s="99">
        <f t="shared" si="121"/>
        <v>2.5984588957055215E-5</v>
      </c>
      <c r="R3115" s="99">
        <f t="shared" si="121"/>
        <v>8.5401063394683025E-6</v>
      </c>
      <c r="S3115" s="101"/>
      <c r="T3115" s="99">
        <v>5.6700000000000003E-5</v>
      </c>
      <c r="U3115" s="99">
        <v>2.62E-5</v>
      </c>
      <c r="V3115" s="99">
        <v>1.5999999999999999E-5</v>
      </c>
      <c r="W3115" s="99">
        <v>1.0499999999999999E-5</v>
      </c>
      <c r="X3115" s="99">
        <v>4.78E-6</v>
      </c>
      <c r="Y3115" s="99">
        <v>4.1100000000000001E-7</v>
      </c>
      <c r="Z3115" s="99">
        <v>9.3600000000000004E-8</v>
      </c>
      <c r="AA3115" s="99">
        <v>2E-8</v>
      </c>
      <c r="AB3115" s="99">
        <v>6.4199999999999998E-9</v>
      </c>
      <c r="AC3115" s="99">
        <v>2.11E-9</v>
      </c>
    </row>
    <row r="3116" spans="1:29" s="98" customFormat="1" x14ac:dyDescent="0.25">
      <c r="A3116" s="98" t="s">
        <v>177</v>
      </c>
      <c r="B3116" s="98" t="s">
        <v>238</v>
      </c>
      <c r="C3116" s="98" t="s">
        <v>309</v>
      </c>
      <c r="D3116" s="98">
        <v>2019</v>
      </c>
      <c r="E3116" s="98">
        <v>2019</v>
      </c>
      <c r="F3116" s="98" t="s">
        <v>272</v>
      </c>
      <c r="G3116" s="98" t="s">
        <v>278</v>
      </c>
      <c r="H3116" s="98" t="s">
        <v>274</v>
      </c>
      <c r="I3116" s="99">
        <f t="shared" si="122"/>
        <v>2.1062274657857465E-2</v>
      </c>
      <c r="J3116" s="99">
        <f t="shared" si="122"/>
        <v>6.2159395941481805E-3</v>
      </c>
      <c r="K3116" s="99">
        <f t="shared" si="122"/>
        <v>3.1336554978763555E-3</v>
      </c>
      <c r="L3116" s="99">
        <f t="shared" si="122"/>
        <v>2.3459606732735582E-3</v>
      </c>
      <c r="M3116" s="99">
        <f t="shared" si="122"/>
        <v>1.0719499134812026E-3</v>
      </c>
      <c r="N3116" s="99">
        <f t="shared" si="121"/>
        <v>3.647369513921661E-5</v>
      </c>
      <c r="O3116" s="99">
        <f t="shared" si="121"/>
        <v>2.1918464684599674E-5</v>
      </c>
      <c r="P3116" s="99">
        <f t="shared" si="121"/>
        <v>4.5891785433380371E-6</v>
      </c>
      <c r="Q3116" s="99">
        <f t="shared" si="121"/>
        <v>1.4144259241780696E-6</v>
      </c>
      <c r="R3116" s="99">
        <f t="shared" si="121"/>
        <v>4.4693119395941514E-7</v>
      </c>
      <c r="S3116" s="101"/>
      <c r="T3116" s="99">
        <v>5.2038461538461504E-6</v>
      </c>
      <c r="U3116" s="99">
        <v>1.53576923076923E-6</v>
      </c>
      <c r="V3116" s="99">
        <v>7.7423076923076899E-7</v>
      </c>
      <c r="W3116" s="99">
        <v>5.7961538461538504E-7</v>
      </c>
      <c r="X3116" s="99">
        <v>2.6484615384615401E-7</v>
      </c>
      <c r="Y3116" s="99">
        <v>9.0115384615384607E-9</v>
      </c>
      <c r="Z3116" s="99">
        <v>5.4153846153846199E-9</v>
      </c>
      <c r="AA3116" s="99">
        <v>1.1338461538461499E-9</v>
      </c>
      <c r="AB3116" s="99">
        <v>3.4946153846153798E-10</v>
      </c>
      <c r="AC3116" s="99">
        <v>1.10423076923077E-10</v>
      </c>
    </row>
    <row r="3117" spans="1:29" s="98" customFormat="1" x14ac:dyDescent="0.25">
      <c r="A3117" s="98" t="s">
        <v>177</v>
      </c>
      <c r="B3117" s="98" t="s">
        <v>238</v>
      </c>
      <c r="C3117" s="98" t="s">
        <v>309</v>
      </c>
      <c r="D3117" s="98">
        <v>2019</v>
      </c>
      <c r="E3117" s="98">
        <v>2019</v>
      </c>
      <c r="F3117" s="98" t="s">
        <v>272</v>
      </c>
      <c r="G3117" s="98" t="s">
        <v>278</v>
      </c>
      <c r="H3117" s="98" t="s">
        <v>275</v>
      </c>
      <c r="I3117" s="99">
        <f t="shared" si="122"/>
        <v>4.9487783545697751E-2</v>
      </c>
      <c r="J3117" s="99">
        <f t="shared" si="122"/>
        <v>1.6181991505427075E-2</v>
      </c>
      <c r="K3117" s="99">
        <f t="shared" si="122"/>
        <v>9.229728488280655E-3</v>
      </c>
      <c r="L3117" s="99">
        <f t="shared" si="122"/>
        <v>6.1474443920087937E-3</v>
      </c>
      <c r="M3117" s="99">
        <f t="shared" si="122"/>
        <v>2.7055604845052685E-3</v>
      </c>
      <c r="N3117" s="99">
        <f t="shared" si="121"/>
        <v>1.0822241938021063E-4</v>
      </c>
      <c r="O3117" s="99">
        <f t="shared" si="121"/>
        <v>5.0001497561743147E-5</v>
      </c>
      <c r="P3117" s="99">
        <f t="shared" si="121"/>
        <v>1.0668127733207485E-5</v>
      </c>
      <c r="Q3117" s="99">
        <f t="shared" si="121"/>
        <v>3.3562649048293212E-6</v>
      </c>
      <c r="R3117" s="99">
        <f t="shared" si="121"/>
        <v>1.0616756331602946E-6</v>
      </c>
      <c r="S3117" s="101"/>
      <c r="T3117" s="99">
        <v>1.22269230769231E-5</v>
      </c>
      <c r="U3117" s="99">
        <v>3.99807692307692E-6</v>
      </c>
      <c r="V3117" s="99">
        <v>2.2803846153846199E-6</v>
      </c>
      <c r="W3117" s="99">
        <v>1.5188461538461499E-6</v>
      </c>
      <c r="X3117" s="99">
        <v>6.6846153846153805E-7</v>
      </c>
      <c r="Y3117" s="99">
        <v>2.67384615384615E-8</v>
      </c>
      <c r="Z3117" s="99">
        <v>1.23538461538462E-8</v>
      </c>
      <c r="AA3117" s="99">
        <v>2.63576923076923E-9</v>
      </c>
      <c r="AB3117" s="99">
        <v>8.2923076923076903E-10</v>
      </c>
      <c r="AC3117" s="99">
        <v>2.6230769230769199E-10</v>
      </c>
    </row>
    <row r="3118" spans="1:29" s="98" customFormat="1" x14ac:dyDescent="0.25">
      <c r="A3118" s="98" t="s">
        <v>177</v>
      </c>
      <c r="B3118" s="98" t="s">
        <v>238</v>
      </c>
      <c r="C3118" s="98" t="s">
        <v>309</v>
      </c>
      <c r="D3118" s="98">
        <v>2019</v>
      </c>
      <c r="E3118" s="98">
        <v>2019</v>
      </c>
      <c r="F3118" s="98" t="s">
        <v>272</v>
      </c>
      <c r="G3118" s="98" t="s">
        <v>278</v>
      </c>
      <c r="H3118" s="98" t="s">
        <v>276</v>
      </c>
      <c r="I3118" s="99">
        <f t="shared" si="122"/>
        <v>9.709194903256238E-2</v>
      </c>
      <c r="J3118" s="99">
        <f t="shared" si="122"/>
        <v>4.4864357401289981E-2</v>
      </c>
      <c r="K3118" s="99">
        <f t="shared" si="122"/>
        <v>2.7398080855749574E-2</v>
      </c>
      <c r="L3118" s="99">
        <f t="shared" si="122"/>
        <v>1.7979990561585647E-2</v>
      </c>
      <c r="M3118" s="99">
        <f t="shared" si="122"/>
        <v>8.1851766556551731E-3</v>
      </c>
      <c r="N3118" s="99">
        <f t="shared" si="121"/>
        <v>7.0378820198206552E-4</v>
      </c>
      <c r="O3118" s="99">
        <f t="shared" si="121"/>
        <v>1.6027877300613496E-4</v>
      </c>
      <c r="P3118" s="99">
        <f t="shared" si="121"/>
        <v>3.4247601069686956E-5</v>
      </c>
      <c r="Q3118" s="99">
        <f t="shared" si="121"/>
        <v>1.099347994336953E-5</v>
      </c>
      <c r="R3118" s="99">
        <f t="shared" si="121"/>
        <v>3.613121912851975E-6</v>
      </c>
      <c r="S3118" s="101"/>
      <c r="T3118" s="99">
        <v>2.39884615384615E-5</v>
      </c>
      <c r="U3118" s="99">
        <v>1.10846153846154E-5</v>
      </c>
      <c r="V3118" s="99">
        <v>6.7692307692307704E-6</v>
      </c>
      <c r="W3118" s="99">
        <v>4.44230769230769E-6</v>
      </c>
      <c r="X3118" s="99">
        <v>2.0223076923076899E-6</v>
      </c>
      <c r="Y3118" s="99">
        <v>1.7388461538461501E-7</v>
      </c>
      <c r="Z3118" s="99">
        <v>3.9599999999999997E-8</v>
      </c>
      <c r="AA3118" s="99">
        <v>8.4615384615384607E-9</v>
      </c>
      <c r="AB3118" s="99">
        <v>2.71615384615385E-9</v>
      </c>
      <c r="AC3118" s="99">
        <v>8.9269230769230795E-10</v>
      </c>
    </row>
    <row r="3119" spans="1:29" s="98" customFormat="1" x14ac:dyDescent="0.25">
      <c r="A3119" s="98" t="s">
        <v>177</v>
      </c>
      <c r="B3119" s="98" t="s">
        <v>238</v>
      </c>
      <c r="C3119" s="98" t="s">
        <v>309</v>
      </c>
      <c r="D3119" s="98">
        <v>2019</v>
      </c>
      <c r="E3119" s="98">
        <v>2019</v>
      </c>
      <c r="F3119" s="98" t="s">
        <v>279</v>
      </c>
      <c r="G3119" s="98" t="s">
        <v>273</v>
      </c>
      <c r="H3119" s="98" t="s">
        <v>274</v>
      </c>
      <c r="I3119" s="99">
        <f t="shared" si="122"/>
        <v>0</v>
      </c>
      <c r="J3119" s="99">
        <f t="shared" si="122"/>
        <v>0</v>
      </c>
      <c r="K3119" s="99">
        <f t="shared" si="122"/>
        <v>0</v>
      </c>
      <c r="L3119" s="99">
        <f t="shared" si="122"/>
        <v>0</v>
      </c>
      <c r="M3119" s="99">
        <f t="shared" si="122"/>
        <v>0</v>
      </c>
      <c r="N3119" s="99">
        <f t="shared" si="121"/>
        <v>0</v>
      </c>
      <c r="O3119" s="99">
        <f t="shared" si="121"/>
        <v>0</v>
      </c>
      <c r="P3119" s="99">
        <f t="shared" si="121"/>
        <v>0</v>
      </c>
      <c r="Q3119" s="99">
        <f t="shared" si="121"/>
        <v>0</v>
      </c>
      <c r="R3119" s="99">
        <f t="shared" si="121"/>
        <v>0</v>
      </c>
      <c r="S3119" s="101"/>
      <c r="T3119" s="99">
        <v>0</v>
      </c>
      <c r="U3119" s="99">
        <v>0</v>
      </c>
      <c r="V3119" s="99">
        <v>0</v>
      </c>
      <c r="W3119" s="99">
        <v>0</v>
      </c>
      <c r="X3119" s="99">
        <v>0</v>
      </c>
      <c r="Y3119" s="99">
        <v>0</v>
      </c>
      <c r="Z3119" s="99">
        <v>0</v>
      </c>
      <c r="AA3119" s="99">
        <v>0</v>
      </c>
      <c r="AB3119" s="99">
        <v>0</v>
      </c>
      <c r="AC3119" s="99">
        <v>0</v>
      </c>
    </row>
    <row r="3120" spans="1:29" s="98" customFormat="1" x14ac:dyDescent="0.25">
      <c r="A3120" s="98" t="s">
        <v>177</v>
      </c>
      <c r="B3120" s="98" t="s">
        <v>238</v>
      </c>
      <c r="C3120" s="98" t="s">
        <v>309</v>
      </c>
      <c r="D3120" s="98">
        <v>2019</v>
      </c>
      <c r="E3120" s="98">
        <v>2019</v>
      </c>
      <c r="F3120" s="98" t="s">
        <v>279</v>
      </c>
      <c r="G3120" s="98" t="s">
        <v>273</v>
      </c>
      <c r="H3120" s="98" t="s">
        <v>275</v>
      </c>
      <c r="I3120" s="99">
        <f t="shared" si="122"/>
        <v>5.3831002044989779E-2</v>
      </c>
      <c r="J3120" s="99">
        <f t="shared" si="122"/>
        <v>9.9162372188139059E-3</v>
      </c>
      <c r="K3120" s="99">
        <f t="shared" si="122"/>
        <v>4.1688670756646227E-3</v>
      </c>
      <c r="L3120" s="99">
        <f t="shared" si="122"/>
        <v>2.4041815950920247E-3</v>
      </c>
      <c r="M3120" s="99">
        <f t="shared" si="122"/>
        <v>7.2044498977505108E-4</v>
      </c>
      <c r="N3120" s="99">
        <f t="shared" si="121"/>
        <v>1.9751525562372188E-6</v>
      </c>
      <c r="O3120" s="99">
        <f t="shared" si="121"/>
        <v>1.9265832310838447E-7</v>
      </c>
      <c r="P3120" s="99">
        <f t="shared" si="121"/>
        <v>0</v>
      </c>
      <c r="Q3120" s="99">
        <f t="shared" si="121"/>
        <v>0</v>
      </c>
      <c r="R3120" s="99">
        <f t="shared" si="121"/>
        <v>0</v>
      </c>
      <c r="S3120" s="101"/>
      <c r="T3120" s="99">
        <v>1.33E-5</v>
      </c>
      <c r="U3120" s="99">
        <v>2.4499999999999998E-6</v>
      </c>
      <c r="V3120" s="99">
        <v>1.0300000000000001E-6</v>
      </c>
      <c r="W3120" s="99">
        <v>5.9400000000000005E-7</v>
      </c>
      <c r="X3120" s="99">
        <v>1.7800000000000001E-7</v>
      </c>
      <c r="Y3120" s="99">
        <v>4.8799999999999997E-10</v>
      </c>
      <c r="Z3120" s="99">
        <v>4.7600000000000002E-11</v>
      </c>
      <c r="AA3120" s="99">
        <v>0</v>
      </c>
      <c r="AB3120" s="99">
        <v>0</v>
      </c>
      <c r="AC3120" s="99">
        <v>0</v>
      </c>
    </row>
    <row r="3121" spans="1:29" s="98" customFormat="1" x14ac:dyDescent="0.25">
      <c r="A3121" s="98" t="s">
        <v>177</v>
      </c>
      <c r="B3121" s="98" t="s">
        <v>238</v>
      </c>
      <c r="C3121" s="98" t="s">
        <v>309</v>
      </c>
      <c r="D3121" s="98">
        <v>2019</v>
      </c>
      <c r="E3121" s="98">
        <v>2019</v>
      </c>
      <c r="F3121" s="98" t="s">
        <v>279</v>
      </c>
      <c r="G3121" s="98" t="s">
        <v>273</v>
      </c>
      <c r="H3121" s="98" t="s">
        <v>276</v>
      </c>
      <c r="I3121" s="99">
        <f t="shared" si="122"/>
        <v>0.4492662576687117</v>
      </c>
      <c r="J3121" s="99">
        <f t="shared" si="122"/>
        <v>0.1950867893660532</v>
      </c>
      <c r="K3121" s="99">
        <f t="shared" si="122"/>
        <v>0.12263754601226995</v>
      </c>
      <c r="L3121" s="99">
        <f t="shared" si="122"/>
        <v>8.0544130879345602E-2</v>
      </c>
      <c r="M3121" s="99">
        <f t="shared" si="122"/>
        <v>3.7438854805725973E-2</v>
      </c>
      <c r="N3121" s="99">
        <f t="shared" si="121"/>
        <v>2.5013202453987729E-3</v>
      </c>
      <c r="O3121" s="99">
        <f t="shared" si="121"/>
        <v>9.2686462167689161E-4</v>
      </c>
      <c r="P3121" s="99">
        <f t="shared" si="121"/>
        <v>2.0925284253578733E-4</v>
      </c>
      <c r="Q3121" s="99">
        <f t="shared" si="121"/>
        <v>6.7187566462167692E-5</v>
      </c>
      <c r="R3121" s="99">
        <f t="shared" si="121"/>
        <v>2.1815721881390595E-5</v>
      </c>
      <c r="S3121" s="101"/>
      <c r="T3121" s="99">
        <v>1.11E-4</v>
      </c>
      <c r="U3121" s="99">
        <v>4.8199999999999999E-5</v>
      </c>
      <c r="V3121" s="99">
        <v>3.0300000000000001E-5</v>
      </c>
      <c r="W3121" s="99">
        <v>1.9899999999999999E-5</v>
      </c>
      <c r="X3121" s="99">
        <v>9.2499999999999995E-6</v>
      </c>
      <c r="Y3121" s="99">
        <v>6.1799999999999995E-7</v>
      </c>
      <c r="Z3121" s="99">
        <v>2.29E-7</v>
      </c>
      <c r="AA3121" s="99">
        <v>5.17E-8</v>
      </c>
      <c r="AB3121" s="99">
        <v>1.66E-8</v>
      </c>
      <c r="AC3121" s="99">
        <v>5.3899999999999998E-9</v>
      </c>
    </row>
    <row r="3122" spans="1:29" s="98" customFormat="1" x14ac:dyDescent="0.25">
      <c r="A3122" s="98" t="s">
        <v>177</v>
      </c>
      <c r="B3122" s="98" t="s">
        <v>238</v>
      </c>
      <c r="C3122" s="98" t="s">
        <v>309</v>
      </c>
      <c r="D3122" s="98">
        <v>2019</v>
      </c>
      <c r="E3122" s="98">
        <v>2019</v>
      </c>
      <c r="F3122" s="98" t="s">
        <v>279</v>
      </c>
      <c r="G3122" s="98" t="s">
        <v>277</v>
      </c>
      <c r="H3122" s="98" t="s">
        <v>274</v>
      </c>
      <c r="I3122" s="99">
        <f t="shared" si="122"/>
        <v>4.9783558282208595E-2</v>
      </c>
      <c r="J3122" s="99">
        <f t="shared" si="122"/>
        <v>1.4692220858895707E-2</v>
      </c>
      <c r="K3122" s="99">
        <f t="shared" si="122"/>
        <v>7.406822085889571E-3</v>
      </c>
      <c r="L3122" s="99">
        <f t="shared" si="122"/>
        <v>5.5449979550102257E-3</v>
      </c>
      <c r="M3122" s="99">
        <f t="shared" si="122"/>
        <v>2.5336997955010226E-3</v>
      </c>
      <c r="N3122" s="99">
        <f t="shared" si="121"/>
        <v>8.6210552147239256E-5</v>
      </c>
      <c r="O3122" s="99">
        <f t="shared" si="121"/>
        <v>5.1807280163599182E-5</v>
      </c>
      <c r="P3122" s="99">
        <f t="shared" si="121"/>
        <v>1.0847149284253578E-5</v>
      </c>
      <c r="Q3122" s="99">
        <f t="shared" si="121"/>
        <v>3.3391411042944786E-6</v>
      </c>
      <c r="R3122" s="99">
        <f t="shared" si="121"/>
        <v>1.0563828220858895E-6</v>
      </c>
      <c r="S3122" s="101"/>
      <c r="T3122" s="99">
        <v>1.2300000000000001E-5</v>
      </c>
      <c r="U3122" s="99">
        <v>3.63E-6</v>
      </c>
      <c r="V3122" s="99">
        <v>1.8300000000000001E-6</v>
      </c>
      <c r="W3122" s="99">
        <v>1.37E-6</v>
      </c>
      <c r="X3122" s="99">
        <v>6.2600000000000002E-7</v>
      </c>
      <c r="Y3122" s="99">
        <v>2.1299999999999999E-8</v>
      </c>
      <c r="Z3122" s="99">
        <v>1.28E-8</v>
      </c>
      <c r="AA3122" s="99">
        <v>2.6799999999999998E-9</v>
      </c>
      <c r="AB3122" s="99">
        <v>8.2500000000000005E-10</v>
      </c>
      <c r="AC3122" s="99">
        <v>2.6099999999999998E-10</v>
      </c>
    </row>
    <row r="3123" spans="1:29" s="98" customFormat="1" x14ac:dyDescent="0.25">
      <c r="A3123" s="98" t="s">
        <v>177</v>
      </c>
      <c r="B3123" s="98" t="s">
        <v>238</v>
      </c>
      <c r="C3123" s="98" t="s">
        <v>309</v>
      </c>
      <c r="D3123" s="98">
        <v>2019</v>
      </c>
      <c r="E3123" s="98">
        <v>2019</v>
      </c>
      <c r="F3123" s="98" t="s">
        <v>279</v>
      </c>
      <c r="G3123" s="98" t="s">
        <v>277</v>
      </c>
      <c r="H3123" s="98" t="s">
        <v>275</v>
      </c>
      <c r="I3123" s="99">
        <f t="shared" si="122"/>
        <v>0.11697112474437628</v>
      </c>
      <c r="J3123" s="99">
        <f t="shared" si="122"/>
        <v>3.8248343558282202E-2</v>
      </c>
      <c r="K3123" s="99">
        <f t="shared" si="122"/>
        <v>2.1815721881390596E-2</v>
      </c>
      <c r="L3123" s="99">
        <f t="shared" si="122"/>
        <v>1.4530323108384457E-2</v>
      </c>
      <c r="M3123" s="99">
        <f t="shared" si="122"/>
        <v>6.3949611451942735E-3</v>
      </c>
      <c r="N3123" s="99">
        <f t="shared" si="121"/>
        <v>2.5579844580777097E-4</v>
      </c>
      <c r="O3123" s="99">
        <f t="shared" si="121"/>
        <v>1.1818535787321063E-4</v>
      </c>
      <c r="P3123" s="99">
        <f t="shared" si="121"/>
        <v>2.5175100204498977E-5</v>
      </c>
      <c r="Q3123" s="99">
        <f t="shared" si="121"/>
        <v>7.9329897750511252E-6</v>
      </c>
      <c r="R3123" s="99">
        <f t="shared" si="121"/>
        <v>2.5013202453987731E-6</v>
      </c>
      <c r="S3123" s="101"/>
      <c r="T3123" s="99">
        <v>2.8900000000000001E-5</v>
      </c>
      <c r="U3123" s="99">
        <v>9.4499999999999993E-6</v>
      </c>
      <c r="V3123" s="99">
        <v>5.3900000000000001E-6</v>
      </c>
      <c r="W3123" s="99">
        <v>3.5899999999999999E-6</v>
      </c>
      <c r="X3123" s="99">
        <v>1.5799999999999999E-6</v>
      </c>
      <c r="Y3123" s="99">
        <v>6.3199999999999997E-8</v>
      </c>
      <c r="Z3123" s="99">
        <v>2.92E-8</v>
      </c>
      <c r="AA3123" s="99">
        <v>6.2199999999999996E-9</v>
      </c>
      <c r="AB3123" s="99">
        <v>1.9599999999999998E-9</v>
      </c>
      <c r="AC3123" s="99">
        <v>6.1800000000000004E-10</v>
      </c>
    </row>
    <row r="3124" spans="1:29" s="98" customFormat="1" x14ac:dyDescent="0.25">
      <c r="A3124" s="98" t="s">
        <v>177</v>
      </c>
      <c r="B3124" s="98" t="s">
        <v>238</v>
      </c>
      <c r="C3124" s="98" t="s">
        <v>309</v>
      </c>
      <c r="D3124" s="98">
        <v>2019</v>
      </c>
      <c r="E3124" s="98">
        <v>2019</v>
      </c>
      <c r="F3124" s="98" t="s">
        <v>279</v>
      </c>
      <c r="G3124" s="98" t="s">
        <v>277</v>
      </c>
      <c r="H3124" s="98" t="s">
        <v>276</v>
      </c>
      <c r="I3124" s="99">
        <f t="shared" si="122"/>
        <v>0.2294900613496933</v>
      </c>
      <c r="J3124" s="99">
        <f t="shared" si="122"/>
        <v>0.10604302658486707</v>
      </c>
      <c r="K3124" s="99">
        <f t="shared" si="122"/>
        <v>6.4759100204498973E-2</v>
      </c>
      <c r="L3124" s="99">
        <f t="shared" si="122"/>
        <v>4.2498159509202459E-2</v>
      </c>
      <c r="M3124" s="99">
        <f t="shared" si="122"/>
        <v>1.9346781186094068E-2</v>
      </c>
      <c r="N3124" s="99">
        <f t="shared" si="121"/>
        <v>1.6634993865030678E-3</v>
      </c>
      <c r="O3124" s="99">
        <f t="shared" si="121"/>
        <v>3.7843599182004091E-4</v>
      </c>
      <c r="P3124" s="99">
        <f t="shared" si="121"/>
        <v>8.0948875255623727E-5</v>
      </c>
      <c r="Q3124" s="99">
        <f t="shared" si="121"/>
        <v>2.5944114519427406E-5</v>
      </c>
      <c r="R3124" s="99">
        <f t="shared" si="121"/>
        <v>8.4996319018404925E-6</v>
      </c>
      <c r="S3124" s="101"/>
      <c r="T3124" s="99">
        <v>5.6700000000000003E-5</v>
      </c>
      <c r="U3124" s="99">
        <v>2.62E-5</v>
      </c>
      <c r="V3124" s="99">
        <v>1.5999999999999999E-5</v>
      </c>
      <c r="W3124" s="99">
        <v>1.0499999999999999E-5</v>
      </c>
      <c r="X3124" s="99">
        <v>4.78E-6</v>
      </c>
      <c r="Y3124" s="99">
        <v>4.1100000000000001E-7</v>
      </c>
      <c r="Z3124" s="99">
        <v>9.3499999999999997E-8</v>
      </c>
      <c r="AA3124" s="99">
        <v>2E-8</v>
      </c>
      <c r="AB3124" s="99">
        <v>6.41E-9</v>
      </c>
      <c r="AC3124" s="99">
        <v>2.1000000000000002E-9</v>
      </c>
    </row>
    <row r="3125" spans="1:29" s="98" customFormat="1" x14ac:dyDescent="0.25">
      <c r="A3125" s="98" t="s">
        <v>177</v>
      </c>
      <c r="B3125" s="98" t="s">
        <v>238</v>
      </c>
      <c r="C3125" s="98" t="s">
        <v>309</v>
      </c>
      <c r="D3125" s="98">
        <v>2019</v>
      </c>
      <c r="E3125" s="98">
        <v>2019</v>
      </c>
      <c r="F3125" s="98" t="s">
        <v>279</v>
      </c>
      <c r="G3125" s="98" t="s">
        <v>278</v>
      </c>
      <c r="H3125" s="98" t="s">
        <v>274</v>
      </c>
      <c r="I3125" s="99">
        <f t="shared" si="122"/>
        <v>2.1062274657857465E-2</v>
      </c>
      <c r="J3125" s="99">
        <f t="shared" si="122"/>
        <v>6.2159395941481805E-3</v>
      </c>
      <c r="K3125" s="99">
        <f t="shared" si="122"/>
        <v>3.1336554978763555E-3</v>
      </c>
      <c r="L3125" s="99">
        <f t="shared" si="122"/>
        <v>2.3459606732735582E-3</v>
      </c>
      <c r="M3125" s="99">
        <f t="shared" si="122"/>
        <v>1.0719499134812026E-3</v>
      </c>
      <c r="N3125" s="99">
        <f t="shared" si="121"/>
        <v>3.647369513921661E-5</v>
      </c>
      <c r="O3125" s="99">
        <f t="shared" si="121"/>
        <v>2.1918464684599674E-5</v>
      </c>
      <c r="P3125" s="99">
        <f t="shared" si="121"/>
        <v>4.5891785433380371E-6</v>
      </c>
      <c r="Q3125" s="99">
        <f t="shared" si="121"/>
        <v>1.4127135441245891E-6</v>
      </c>
      <c r="R3125" s="99">
        <f t="shared" si="121"/>
        <v>4.4693119395941514E-7</v>
      </c>
      <c r="S3125" s="101"/>
      <c r="T3125" s="99">
        <v>5.2038461538461504E-6</v>
      </c>
      <c r="U3125" s="99">
        <v>1.53576923076923E-6</v>
      </c>
      <c r="V3125" s="99">
        <v>7.7423076923076899E-7</v>
      </c>
      <c r="W3125" s="99">
        <v>5.7961538461538504E-7</v>
      </c>
      <c r="X3125" s="99">
        <v>2.6484615384615401E-7</v>
      </c>
      <c r="Y3125" s="99">
        <v>9.0115384615384607E-9</v>
      </c>
      <c r="Z3125" s="99">
        <v>5.4153846153846199E-9</v>
      </c>
      <c r="AA3125" s="99">
        <v>1.1338461538461499E-9</v>
      </c>
      <c r="AB3125" s="99">
        <v>3.4903846153846198E-10</v>
      </c>
      <c r="AC3125" s="99">
        <v>1.10423076923077E-10</v>
      </c>
    </row>
    <row r="3126" spans="1:29" s="98" customFormat="1" x14ac:dyDescent="0.25">
      <c r="A3126" s="98" t="s">
        <v>177</v>
      </c>
      <c r="B3126" s="98" t="s">
        <v>238</v>
      </c>
      <c r="C3126" s="98" t="s">
        <v>309</v>
      </c>
      <c r="D3126" s="98">
        <v>2019</v>
      </c>
      <c r="E3126" s="98">
        <v>2019</v>
      </c>
      <c r="F3126" s="98" t="s">
        <v>279</v>
      </c>
      <c r="G3126" s="98" t="s">
        <v>278</v>
      </c>
      <c r="H3126" s="98" t="s">
        <v>275</v>
      </c>
      <c r="I3126" s="99">
        <f t="shared" si="122"/>
        <v>4.9487783545697751E-2</v>
      </c>
      <c r="J3126" s="99">
        <f t="shared" si="122"/>
        <v>1.6181991505427075E-2</v>
      </c>
      <c r="K3126" s="99">
        <f t="shared" si="122"/>
        <v>9.229728488280655E-3</v>
      </c>
      <c r="L3126" s="99">
        <f t="shared" si="122"/>
        <v>6.1474443920087937E-3</v>
      </c>
      <c r="M3126" s="99">
        <f t="shared" si="122"/>
        <v>2.7055604845052685E-3</v>
      </c>
      <c r="N3126" s="99">
        <f t="shared" si="121"/>
        <v>1.0822241938021063E-4</v>
      </c>
      <c r="O3126" s="99">
        <f t="shared" si="121"/>
        <v>5.0001497561743147E-5</v>
      </c>
      <c r="P3126" s="99">
        <f t="shared" si="121"/>
        <v>1.0651003932672637E-5</v>
      </c>
      <c r="Q3126" s="99">
        <f t="shared" si="121"/>
        <v>3.3562649048293212E-6</v>
      </c>
      <c r="R3126" s="99">
        <f t="shared" si="121"/>
        <v>1.058250873053325E-6</v>
      </c>
      <c r="S3126" s="101"/>
      <c r="T3126" s="99">
        <v>1.22269230769231E-5</v>
      </c>
      <c r="U3126" s="99">
        <v>3.99807692307692E-6</v>
      </c>
      <c r="V3126" s="99">
        <v>2.2803846153846199E-6</v>
      </c>
      <c r="W3126" s="99">
        <v>1.5188461538461499E-6</v>
      </c>
      <c r="X3126" s="99">
        <v>6.6846153846153805E-7</v>
      </c>
      <c r="Y3126" s="99">
        <v>2.67384615384615E-8</v>
      </c>
      <c r="Z3126" s="99">
        <v>1.23538461538462E-8</v>
      </c>
      <c r="AA3126" s="99">
        <v>2.6315384615384599E-9</v>
      </c>
      <c r="AB3126" s="99">
        <v>8.2923076923076903E-10</v>
      </c>
      <c r="AC3126" s="99">
        <v>2.6146153846153798E-10</v>
      </c>
    </row>
    <row r="3127" spans="1:29" s="98" customFormat="1" x14ac:dyDescent="0.25">
      <c r="A3127" s="98" t="s">
        <v>177</v>
      </c>
      <c r="B3127" s="98" t="s">
        <v>238</v>
      </c>
      <c r="C3127" s="98" t="s">
        <v>309</v>
      </c>
      <c r="D3127" s="98">
        <v>2019</v>
      </c>
      <c r="E3127" s="98">
        <v>2019</v>
      </c>
      <c r="F3127" s="98" t="s">
        <v>279</v>
      </c>
      <c r="G3127" s="98" t="s">
        <v>278</v>
      </c>
      <c r="H3127" s="98" t="s">
        <v>276</v>
      </c>
      <c r="I3127" s="99">
        <f t="shared" si="122"/>
        <v>9.709194903256238E-2</v>
      </c>
      <c r="J3127" s="99">
        <f t="shared" si="122"/>
        <v>4.4864357401289981E-2</v>
      </c>
      <c r="K3127" s="99">
        <f t="shared" si="122"/>
        <v>2.7398080855749574E-2</v>
      </c>
      <c r="L3127" s="99">
        <f t="shared" si="122"/>
        <v>1.7979990561585647E-2</v>
      </c>
      <c r="M3127" s="99">
        <f t="shared" si="122"/>
        <v>8.1851766556551731E-3</v>
      </c>
      <c r="N3127" s="99">
        <f t="shared" si="121"/>
        <v>7.0378820198206552E-4</v>
      </c>
      <c r="O3127" s="99">
        <f t="shared" si="121"/>
        <v>1.6010753500078653E-4</v>
      </c>
      <c r="P3127" s="99">
        <f t="shared" si="121"/>
        <v>3.4247601069686956E-5</v>
      </c>
      <c r="Q3127" s="99">
        <f t="shared" si="121"/>
        <v>1.0976356142834683E-5</v>
      </c>
      <c r="R3127" s="99">
        <f t="shared" si="121"/>
        <v>3.5959981123171328E-6</v>
      </c>
      <c r="S3127" s="101"/>
      <c r="T3127" s="99">
        <v>2.39884615384615E-5</v>
      </c>
      <c r="U3127" s="99">
        <v>1.10846153846154E-5</v>
      </c>
      <c r="V3127" s="99">
        <v>6.7692307692307704E-6</v>
      </c>
      <c r="W3127" s="99">
        <v>4.44230769230769E-6</v>
      </c>
      <c r="X3127" s="99">
        <v>2.0223076923076899E-6</v>
      </c>
      <c r="Y3127" s="99">
        <v>1.7388461538461501E-7</v>
      </c>
      <c r="Z3127" s="99">
        <v>3.9557692307692299E-8</v>
      </c>
      <c r="AA3127" s="99">
        <v>8.4615384615384607E-9</v>
      </c>
      <c r="AB3127" s="99">
        <v>2.71192307692308E-9</v>
      </c>
      <c r="AC3127" s="99">
        <v>8.8846153846153896E-10</v>
      </c>
    </row>
    <row r="3128" spans="1:29" s="98" customFormat="1" x14ac:dyDescent="0.25">
      <c r="A3128" s="98" t="s">
        <v>177</v>
      </c>
      <c r="B3128" s="98" t="s">
        <v>238</v>
      </c>
      <c r="C3128" s="98" t="s">
        <v>309</v>
      </c>
      <c r="D3128" s="98">
        <v>2019</v>
      </c>
      <c r="E3128" s="98">
        <v>2019</v>
      </c>
      <c r="F3128" s="98" t="s">
        <v>280</v>
      </c>
      <c r="G3128" s="98" t="s">
        <v>273</v>
      </c>
      <c r="H3128" s="98" t="s">
        <v>274</v>
      </c>
      <c r="I3128" s="99">
        <f t="shared" si="122"/>
        <v>0</v>
      </c>
      <c r="J3128" s="99">
        <f t="shared" si="122"/>
        <v>0</v>
      </c>
      <c r="K3128" s="99">
        <f t="shared" si="122"/>
        <v>0</v>
      </c>
      <c r="L3128" s="99">
        <f t="shared" si="122"/>
        <v>0</v>
      </c>
      <c r="M3128" s="99">
        <f t="shared" si="122"/>
        <v>0</v>
      </c>
      <c r="N3128" s="99">
        <f t="shared" si="121"/>
        <v>0</v>
      </c>
      <c r="O3128" s="99">
        <f t="shared" si="121"/>
        <v>0</v>
      </c>
      <c r="P3128" s="99">
        <f t="shared" si="121"/>
        <v>0</v>
      </c>
      <c r="Q3128" s="99">
        <f t="shared" si="121"/>
        <v>0</v>
      </c>
      <c r="R3128" s="99">
        <f t="shared" si="121"/>
        <v>0</v>
      </c>
      <c r="S3128" s="101"/>
      <c r="T3128" s="99">
        <v>0</v>
      </c>
      <c r="U3128" s="99">
        <v>0</v>
      </c>
      <c r="V3128" s="99">
        <v>0</v>
      </c>
      <c r="W3128" s="99">
        <v>0</v>
      </c>
      <c r="X3128" s="99">
        <v>0</v>
      </c>
      <c r="Y3128" s="99">
        <v>0</v>
      </c>
      <c r="Z3128" s="99">
        <v>0</v>
      </c>
      <c r="AA3128" s="99">
        <v>0</v>
      </c>
      <c r="AB3128" s="99">
        <v>0</v>
      </c>
      <c r="AC3128" s="99">
        <v>0</v>
      </c>
    </row>
    <row r="3129" spans="1:29" s="98" customFormat="1" x14ac:dyDescent="0.25">
      <c r="A3129" s="98" t="s">
        <v>177</v>
      </c>
      <c r="B3129" s="98" t="s">
        <v>238</v>
      </c>
      <c r="C3129" s="98" t="s">
        <v>309</v>
      </c>
      <c r="D3129" s="98">
        <v>2019</v>
      </c>
      <c r="E3129" s="98">
        <v>2019</v>
      </c>
      <c r="F3129" s="98" t="s">
        <v>280</v>
      </c>
      <c r="G3129" s="98" t="s">
        <v>273</v>
      </c>
      <c r="H3129" s="98" t="s">
        <v>275</v>
      </c>
      <c r="I3129" s="99">
        <f t="shared" si="122"/>
        <v>2.3718020449897751E-14</v>
      </c>
      <c r="J3129" s="99">
        <f t="shared" si="122"/>
        <v>5.5449979550102251E-9</v>
      </c>
      <c r="K3129" s="99">
        <f t="shared" si="122"/>
        <v>3.8005496932515341E-8</v>
      </c>
      <c r="L3129" s="99">
        <f t="shared" si="122"/>
        <v>9.7543394683026592E-8</v>
      </c>
      <c r="M3129" s="99">
        <f t="shared" si="122"/>
        <v>1.9508678936605318E-7</v>
      </c>
      <c r="N3129" s="99">
        <f t="shared" si="121"/>
        <v>2.7684515337423314E-8</v>
      </c>
      <c r="O3129" s="99">
        <f t="shared" si="121"/>
        <v>1.4530323108384459E-8</v>
      </c>
      <c r="P3129" s="99">
        <f t="shared" si="121"/>
        <v>4.1283926380368103E-9</v>
      </c>
      <c r="Q3129" s="99">
        <f t="shared" si="121"/>
        <v>1.9387255623721882E-9</v>
      </c>
      <c r="R3129" s="99">
        <f t="shared" si="121"/>
        <v>9.0257995910020464E-10</v>
      </c>
      <c r="S3129" s="101"/>
      <c r="T3129" s="99">
        <v>5.8599999999999996E-18</v>
      </c>
      <c r="U3129" s="99">
        <v>1.37E-12</v>
      </c>
      <c r="V3129" s="99">
        <v>9.3899999999999994E-12</v>
      </c>
      <c r="W3129" s="99">
        <v>2.4099999999999999E-11</v>
      </c>
      <c r="X3129" s="99">
        <v>4.8199999999999999E-11</v>
      </c>
      <c r="Y3129" s="99">
        <v>6.8399999999999999E-12</v>
      </c>
      <c r="Z3129" s="99">
        <v>3.5899999999999998E-12</v>
      </c>
      <c r="AA3129" s="99">
        <v>1.0200000000000001E-12</v>
      </c>
      <c r="AB3129" s="99">
        <v>4.7899999999999998E-13</v>
      </c>
      <c r="AC3129" s="99">
        <v>2.2300000000000001E-13</v>
      </c>
    </row>
    <row r="3130" spans="1:29" s="98" customFormat="1" x14ac:dyDescent="0.25">
      <c r="A3130" s="98" t="s">
        <v>177</v>
      </c>
      <c r="B3130" s="98" t="s">
        <v>238</v>
      </c>
      <c r="C3130" s="98" t="s">
        <v>309</v>
      </c>
      <c r="D3130" s="98">
        <v>2019</v>
      </c>
      <c r="E3130" s="98">
        <v>2019</v>
      </c>
      <c r="F3130" s="98" t="s">
        <v>280</v>
      </c>
      <c r="G3130" s="98" t="s">
        <v>273</v>
      </c>
      <c r="H3130" s="98" t="s">
        <v>276</v>
      </c>
      <c r="I3130" s="99">
        <f t="shared" si="122"/>
        <v>9.9971860940695301E-10</v>
      </c>
      <c r="J3130" s="99">
        <f t="shared" si="122"/>
        <v>2.3191852760736199E-7</v>
      </c>
      <c r="K3130" s="99">
        <f t="shared" si="122"/>
        <v>1.1616163599182004E-6</v>
      </c>
      <c r="L3130" s="99">
        <f t="shared" si="122"/>
        <v>2.2260940695296524E-6</v>
      </c>
      <c r="M3130" s="99">
        <f t="shared" si="122"/>
        <v>4.8569325153374235E-6</v>
      </c>
      <c r="N3130" s="99">
        <f t="shared" si="121"/>
        <v>1.2668498977505111E-6</v>
      </c>
      <c r="O3130" s="99">
        <f t="shared" si="121"/>
        <v>6.9616032719836408E-7</v>
      </c>
      <c r="P3130" s="99">
        <f t="shared" si="121"/>
        <v>2.5822691206543973E-7</v>
      </c>
      <c r="Q3130" s="99">
        <f t="shared" si="121"/>
        <v>1.2182805725971369E-7</v>
      </c>
      <c r="R3130" s="99">
        <f t="shared" si="121"/>
        <v>5.1807280163599185E-8</v>
      </c>
      <c r="S3130" s="101"/>
      <c r="T3130" s="99">
        <v>2.4700000000000001E-13</v>
      </c>
      <c r="U3130" s="99">
        <v>5.7299999999999999E-11</v>
      </c>
      <c r="V3130" s="99">
        <v>2.8699999999999999E-10</v>
      </c>
      <c r="W3130" s="99">
        <v>5.4999999999999996E-10</v>
      </c>
      <c r="X3130" s="99">
        <v>1.2E-9</v>
      </c>
      <c r="Y3130" s="99">
        <v>3.13E-10</v>
      </c>
      <c r="Z3130" s="99">
        <v>1.72E-10</v>
      </c>
      <c r="AA3130" s="99">
        <v>6.3800000000000002E-11</v>
      </c>
      <c r="AB3130" s="99">
        <v>3.0099999999999998E-11</v>
      </c>
      <c r="AC3130" s="99">
        <v>1.28E-11</v>
      </c>
    </row>
    <row r="3131" spans="1:29" s="98" customFormat="1" x14ac:dyDescent="0.25">
      <c r="A3131" s="98" t="s">
        <v>177</v>
      </c>
      <c r="B3131" s="98" t="s">
        <v>238</v>
      </c>
      <c r="C3131" s="98" t="s">
        <v>309</v>
      </c>
      <c r="D3131" s="98">
        <v>2019</v>
      </c>
      <c r="E3131" s="98">
        <v>2019</v>
      </c>
      <c r="F3131" s="98" t="s">
        <v>280</v>
      </c>
      <c r="G3131" s="98" t="s">
        <v>277</v>
      </c>
      <c r="H3131" s="98" t="s">
        <v>274</v>
      </c>
      <c r="I3131" s="99">
        <f t="shared" si="122"/>
        <v>1.9184883435582821E-10</v>
      </c>
      <c r="J3131" s="99">
        <f t="shared" si="122"/>
        <v>2.8413055214723929E-8</v>
      </c>
      <c r="K3131" s="99">
        <f t="shared" si="122"/>
        <v>6.4354355828220861E-8</v>
      </c>
      <c r="L3131" s="99">
        <f t="shared" si="122"/>
        <v>1.9751525562372187E-7</v>
      </c>
      <c r="M3131" s="99">
        <f t="shared" si="122"/>
        <v>3.4848490797546016E-7</v>
      </c>
      <c r="N3131" s="99">
        <f t="shared" si="121"/>
        <v>4.6950347648261759E-8</v>
      </c>
      <c r="O3131" s="99">
        <f t="shared" si="121"/>
        <v>3.0355828220858893E-8</v>
      </c>
      <c r="P3131" s="99">
        <f t="shared" si="121"/>
        <v>1.218280572597137E-8</v>
      </c>
      <c r="Q3131" s="99">
        <f t="shared" si="121"/>
        <v>6.2330633946830259E-9</v>
      </c>
      <c r="R3131" s="99">
        <f t="shared" si="121"/>
        <v>2.9586813905930473E-9</v>
      </c>
      <c r="S3131" s="101"/>
      <c r="T3131" s="99">
        <v>4.7399999999999999E-14</v>
      </c>
      <c r="U3131" s="99">
        <v>7.0200000000000004E-12</v>
      </c>
      <c r="V3131" s="99">
        <v>1.5900000000000001E-11</v>
      </c>
      <c r="W3131" s="99">
        <v>4.8800000000000002E-11</v>
      </c>
      <c r="X3131" s="99">
        <v>8.6100000000000005E-11</v>
      </c>
      <c r="Y3131" s="99">
        <v>1.1600000000000001E-11</v>
      </c>
      <c r="Z3131" s="99">
        <v>7.5E-12</v>
      </c>
      <c r="AA3131" s="99">
        <v>3.0099999999999999E-12</v>
      </c>
      <c r="AB3131" s="99">
        <v>1.5399999999999999E-12</v>
      </c>
      <c r="AC3131" s="99">
        <v>7.3100000000000002E-13</v>
      </c>
    </row>
    <row r="3132" spans="1:29" s="98" customFormat="1" x14ac:dyDescent="0.25">
      <c r="A3132" s="98" t="s">
        <v>177</v>
      </c>
      <c r="B3132" s="98" t="s">
        <v>238</v>
      </c>
      <c r="C3132" s="98" t="s">
        <v>309</v>
      </c>
      <c r="D3132" s="98">
        <v>2019</v>
      </c>
      <c r="E3132" s="98">
        <v>2019</v>
      </c>
      <c r="F3132" s="98" t="s">
        <v>280</v>
      </c>
      <c r="G3132" s="98" t="s">
        <v>277</v>
      </c>
      <c r="H3132" s="98" t="s">
        <v>275</v>
      </c>
      <c r="I3132" s="99">
        <f t="shared" si="122"/>
        <v>2.0641963190184051E-10</v>
      </c>
      <c r="J3132" s="99">
        <f t="shared" si="122"/>
        <v>4.2902903885480576E-8</v>
      </c>
      <c r="K3132" s="99">
        <f t="shared" si="122"/>
        <v>1.9589627811860941E-7</v>
      </c>
      <c r="L3132" s="99">
        <f t="shared" si="122"/>
        <v>3.6548417177914109E-7</v>
      </c>
      <c r="M3132" s="99">
        <f t="shared" si="122"/>
        <v>6.7997055214723927E-7</v>
      </c>
      <c r="N3132" s="99">
        <f t="shared" si="121"/>
        <v>1.4004155419222905E-7</v>
      </c>
      <c r="O3132" s="99">
        <f t="shared" si="121"/>
        <v>7.5687198364008185E-8</v>
      </c>
      <c r="P3132" s="99">
        <f t="shared" si="121"/>
        <v>2.9870134969325154E-8</v>
      </c>
      <c r="Q3132" s="99">
        <f t="shared" si="121"/>
        <v>1.4449374233128836E-8</v>
      </c>
      <c r="R3132" s="99">
        <f t="shared" si="121"/>
        <v>6.3140122699386511E-9</v>
      </c>
      <c r="S3132" s="101"/>
      <c r="T3132" s="99">
        <v>5.0999999999999997E-14</v>
      </c>
      <c r="U3132" s="99">
        <v>1.0599999999999999E-11</v>
      </c>
      <c r="V3132" s="99">
        <v>4.8400000000000002E-11</v>
      </c>
      <c r="W3132" s="99">
        <v>9.0300000000000001E-11</v>
      </c>
      <c r="X3132" s="99">
        <v>1.6799999999999999E-10</v>
      </c>
      <c r="Y3132" s="99">
        <v>3.4600000000000002E-11</v>
      </c>
      <c r="Z3132" s="99">
        <v>1.8700000000000001E-11</v>
      </c>
      <c r="AA3132" s="99">
        <v>7.3799999999999997E-12</v>
      </c>
      <c r="AB3132" s="99">
        <v>3.5699999999999999E-12</v>
      </c>
      <c r="AC3132" s="99">
        <v>1.56E-12</v>
      </c>
    </row>
    <row r="3133" spans="1:29" s="98" customFormat="1" x14ac:dyDescent="0.25">
      <c r="A3133" s="98" t="s">
        <v>177</v>
      </c>
      <c r="B3133" s="98" t="s">
        <v>238</v>
      </c>
      <c r="C3133" s="98" t="s">
        <v>309</v>
      </c>
      <c r="D3133" s="98">
        <v>2019</v>
      </c>
      <c r="E3133" s="98">
        <v>2019</v>
      </c>
      <c r="F3133" s="98" t="s">
        <v>280</v>
      </c>
      <c r="G3133" s="98" t="s">
        <v>277</v>
      </c>
      <c r="H3133" s="98" t="s">
        <v>276</v>
      </c>
      <c r="I3133" s="99">
        <f t="shared" si="122"/>
        <v>2.1451451942740285E-10</v>
      </c>
      <c r="J3133" s="99">
        <f t="shared" si="122"/>
        <v>1.9832474437627813E-7</v>
      </c>
      <c r="K3133" s="99">
        <f t="shared" si="122"/>
        <v>1.084714928425358E-6</v>
      </c>
      <c r="L3133" s="99">
        <f t="shared" si="122"/>
        <v>1.7161161554192229E-6</v>
      </c>
      <c r="M3133" s="99">
        <f t="shared" si="122"/>
        <v>2.5579844580777094E-6</v>
      </c>
      <c r="N3133" s="99">
        <f t="shared" si="121"/>
        <v>8.2567852760736193E-7</v>
      </c>
      <c r="O3133" s="99">
        <f t="shared" si="121"/>
        <v>3.9179255623721883E-7</v>
      </c>
      <c r="P3133" s="99">
        <f t="shared" si="121"/>
        <v>1.3194666666666667E-7</v>
      </c>
      <c r="Q3133" s="99">
        <f t="shared" si="121"/>
        <v>5.3831002044989773E-8</v>
      </c>
      <c r="R3133" s="99">
        <f t="shared" si="121"/>
        <v>2.068243762781186E-8</v>
      </c>
      <c r="S3133" s="101"/>
      <c r="T3133" s="99">
        <v>5.3000000000000001E-14</v>
      </c>
      <c r="U3133" s="99">
        <v>4.8999999999999999E-11</v>
      </c>
      <c r="V3133" s="99">
        <v>2.6800000000000001E-10</v>
      </c>
      <c r="W3133" s="99">
        <v>4.2399999999999998E-10</v>
      </c>
      <c r="X3133" s="99">
        <v>6.3199999999999999E-10</v>
      </c>
      <c r="Y3133" s="99">
        <v>2.0399999999999999E-10</v>
      </c>
      <c r="Z3133" s="99">
        <v>9.6800000000000004E-11</v>
      </c>
      <c r="AA3133" s="99">
        <v>3.2600000000000002E-11</v>
      </c>
      <c r="AB3133" s="99">
        <v>1.33E-11</v>
      </c>
      <c r="AC3133" s="99">
        <v>5.1099999999999998E-12</v>
      </c>
    </row>
    <row r="3134" spans="1:29" s="98" customFormat="1" x14ac:dyDescent="0.25">
      <c r="A3134" s="98" t="s">
        <v>177</v>
      </c>
      <c r="B3134" s="98" t="s">
        <v>238</v>
      </c>
      <c r="C3134" s="98" t="s">
        <v>309</v>
      </c>
      <c r="D3134" s="98">
        <v>2019</v>
      </c>
      <c r="E3134" s="98">
        <v>2019</v>
      </c>
      <c r="F3134" s="98" t="s">
        <v>280</v>
      </c>
      <c r="G3134" s="98" t="s">
        <v>278</v>
      </c>
      <c r="H3134" s="98" t="s">
        <v>274</v>
      </c>
      <c r="I3134" s="99">
        <f t="shared" si="122"/>
        <v>8.1166814535158287E-11</v>
      </c>
      <c r="J3134" s="99">
        <f t="shared" si="122"/>
        <v>1.2020907975460125E-8</v>
      </c>
      <c r="K3134" s="99">
        <f t="shared" si="122"/>
        <v>2.7226842850401143E-8</v>
      </c>
      <c r="L3134" s="99">
        <f t="shared" si="122"/>
        <v>8.3564146610035981E-8</v>
      </c>
      <c r="M3134" s="99">
        <f t="shared" si="122"/>
        <v>1.4743592260500245E-7</v>
      </c>
      <c r="N3134" s="99">
        <f t="shared" si="121"/>
        <v>1.9863608620418447E-8</v>
      </c>
      <c r="O3134" s="99">
        <f t="shared" si="121"/>
        <v>1.2842850401132597E-8</v>
      </c>
      <c r="P3134" s="99">
        <f t="shared" si="121"/>
        <v>5.1542639609878942E-9</v>
      </c>
      <c r="Q3134" s="99">
        <f t="shared" si="121"/>
        <v>2.6370652823658937E-9</v>
      </c>
      <c r="R3134" s="99">
        <f t="shared" si="121"/>
        <v>1.2517498190970593E-9</v>
      </c>
      <c r="S3134" s="101"/>
      <c r="T3134" s="99">
        <v>2.0053846153846199E-14</v>
      </c>
      <c r="U3134" s="99">
        <v>2.9700000000000001E-12</v>
      </c>
      <c r="V3134" s="99">
        <v>6.7269230769230802E-12</v>
      </c>
      <c r="W3134" s="99">
        <v>2.06461538461538E-11</v>
      </c>
      <c r="X3134" s="99">
        <v>3.6426923076923097E-11</v>
      </c>
      <c r="Y3134" s="99">
        <v>4.9076923076923101E-12</v>
      </c>
      <c r="Z3134" s="99">
        <v>3.1730769230769201E-12</v>
      </c>
      <c r="AA3134" s="99">
        <v>1.2734615384615401E-12</v>
      </c>
      <c r="AB3134" s="99">
        <v>6.5153846153846099E-13</v>
      </c>
      <c r="AC3134" s="99">
        <v>3.0926923076923102E-13</v>
      </c>
    </row>
    <row r="3135" spans="1:29" s="98" customFormat="1" x14ac:dyDescent="0.25">
      <c r="A3135" s="98" t="s">
        <v>177</v>
      </c>
      <c r="B3135" s="98" t="s">
        <v>238</v>
      </c>
      <c r="C3135" s="98" t="s">
        <v>309</v>
      </c>
      <c r="D3135" s="98">
        <v>2019</v>
      </c>
      <c r="E3135" s="98">
        <v>2019</v>
      </c>
      <c r="F3135" s="98" t="s">
        <v>280</v>
      </c>
      <c r="G3135" s="98" t="s">
        <v>278</v>
      </c>
      <c r="H3135" s="98" t="s">
        <v>275</v>
      </c>
      <c r="I3135" s="99">
        <f t="shared" si="122"/>
        <v>8.733138272770185E-11</v>
      </c>
      <c r="J3135" s="99">
        <f t="shared" si="122"/>
        <v>1.8151228566934069E-8</v>
      </c>
      <c r="K3135" s="99">
        <f t="shared" si="122"/>
        <v>8.2879194588642542E-8</v>
      </c>
      <c r="L3135" s="99">
        <f t="shared" si="122"/>
        <v>1.5462791882963682E-7</v>
      </c>
      <c r="M3135" s="99">
        <f t="shared" si="122"/>
        <v>2.8767984898537055E-7</v>
      </c>
      <c r="N3135" s="99">
        <f t="shared" si="121"/>
        <v>5.9248349850558283E-8</v>
      </c>
      <c r="O3135" s="99">
        <f t="shared" si="121"/>
        <v>3.2021507000157302E-8</v>
      </c>
      <c r="P3135" s="99">
        <f t="shared" si="121"/>
        <v>1.2637364794714479E-8</v>
      </c>
      <c r="Q3135" s="99">
        <f t="shared" si="121"/>
        <v>6.1131967909391419E-9</v>
      </c>
      <c r="R3135" s="99">
        <f t="shared" si="121"/>
        <v>2.671312883435583E-9</v>
      </c>
      <c r="S3135" s="101"/>
      <c r="T3135" s="99">
        <v>2.1576923076923101E-14</v>
      </c>
      <c r="U3135" s="99">
        <v>4.4846153846153798E-12</v>
      </c>
      <c r="V3135" s="99">
        <v>2.04769230769231E-11</v>
      </c>
      <c r="W3135" s="99">
        <v>3.8203846153846202E-11</v>
      </c>
      <c r="X3135" s="99">
        <v>7.1076923076923095E-11</v>
      </c>
      <c r="Y3135" s="99">
        <v>1.4638461538461499E-11</v>
      </c>
      <c r="Z3135" s="99">
        <v>7.9115384615384598E-12</v>
      </c>
      <c r="AA3135" s="99">
        <v>3.1223076923076902E-12</v>
      </c>
      <c r="AB3135" s="99">
        <v>1.51038461538462E-12</v>
      </c>
      <c r="AC3135" s="99">
        <v>6.6000000000000001E-13</v>
      </c>
    </row>
    <row r="3136" spans="1:29" s="98" customFormat="1" x14ac:dyDescent="0.25">
      <c r="A3136" s="98" t="s">
        <v>177</v>
      </c>
      <c r="B3136" s="98" t="s">
        <v>238</v>
      </c>
      <c r="C3136" s="98" t="s">
        <v>309</v>
      </c>
      <c r="D3136" s="98">
        <v>2019</v>
      </c>
      <c r="E3136" s="98">
        <v>2019</v>
      </c>
      <c r="F3136" s="98" t="s">
        <v>280</v>
      </c>
      <c r="G3136" s="98" t="s">
        <v>278</v>
      </c>
      <c r="H3136" s="98" t="s">
        <v>276</v>
      </c>
      <c r="I3136" s="99">
        <f t="shared" si="122"/>
        <v>9.0756142834670359E-11</v>
      </c>
      <c r="J3136" s="99">
        <f t="shared" si="122"/>
        <v>8.3906622620732932E-8</v>
      </c>
      <c r="K3136" s="99">
        <f t="shared" si="122"/>
        <v>4.589178543338037E-7</v>
      </c>
      <c r="L3136" s="99">
        <f t="shared" si="122"/>
        <v>7.2604914267736206E-7</v>
      </c>
      <c r="M3136" s="99">
        <f t="shared" si="122"/>
        <v>1.0822241938021063E-6</v>
      </c>
      <c r="N3136" s="99">
        <f t="shared" si="121"/>
        <v>3.4932553091080696E-7</v>
      </c>
      <c r="O3136" s="99">
        <f t="shared" si="121"/>
        <v>1.6575838917728508E-7</v>
      </c>
      <c r="P3136" s="99">
        <f t="shared" si="121"/>
        <v>5.5823589743589772E-8</v>
      </c>
      <c r="Q3136" s="99">
        <f t="shared" si="121"/>
        <v>2.2774654711341842E-8</v>
      </c>
      <c r="R3136" s="99">
        <f t="shared" si="121"/>
        <v>8.7502620733050318E-9</v>
      </c>
      <c r="S3136" s="101"/>
      <c r="T3136" s="99">
        <v>2.24230769230769E-14</v>
      </c>
      <c r="U3136" s="99">
        <v>2.07307692307692E-11</v>
      </c>
      <c r="V3136" s="99">
        <v>1.1338461538461501E-10</v>
      </c>
      <c r="W3136" s="99">
        <v>1.7938461538461501E-10</v>
      </c>
      <c r="X3136" s="99">
        <v>2.6738461538461499E-10</v>
      </c>
      <c r="Y3136" s="99">
        <v>8.6307692307692301E-11</v>
      </c>
      <c r="Z3136" s="99">
        <v>4.0953846153846199E-11</v>
      </c>
      <c r="AA3136" s="99">
        <v>1.3792307692307699E-11</v>
      </c>
      <c r="AB3136" s="99">
        <v>5.6269230769230804E-12</v>
      </c>
      <c r="AC3136" s="99">
        <v>2.1619230769230801E-12</v>
      </c>
    </row>
  </sheetData>
  <autoFilter ref="C1:AC3136" xr:uid="{87F9B585-75B0-457E-921F-BCE5D0DF34A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10">
    <mergeCell ref="G1:G4"/>
    <mergeCell ref="H1:H4"/>
    <mergeCell ref="I1:R3"/>
    <mergeCell ref="T1:AC3"/>
    <mergeCell ref="B1:B4"/>
    <mergeCell ref="A1:A4"/>
    <mergeCell ref="C1:C4"/>
    <mergeCell ref="D1:D4"/>
    <mergeCell ref="E1:E4"/>
    <mergeCell ref="F1:F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A04C-22BE-44E8-99D2-7B831CC43EE6}">
  <sheetPr>
    <tabColor rgb="FF00B050"/>
  </sheetPr>
  <dimension ref="A1:AU701"/>
  <sheetViews>
    <sheetView zoomScale="70" zoomScaleNormal="70" workbookViewId="0">
      <selection activeCell="K7" sqref="K7"/>
    </sheetView>
  </sheetViews>
  <sheetFormatPr defaultRowHeight="15" x14ac:dyDescent="0.25"/>
  <cols>
    <col min="1" max="1" width="58.140625" bestFit="1" customWidth="1"/>
    <col min="2" max="2" width="8.42578125" bestFit="1" customWidth="1"/>
    <col min="3" max="3" width="17.5703125" bestFit="1" customWidth="1"/>
    <col min="8" max="8" width="8.5703125" bestFit="1" customWidth="1"/>
    <col min="10" max="10" width="8.85546875" style="52"/>
    <col min="11" max="11" width="58.140625" bestFit="1" customWidth="1"/>
    <col min="12" max="12" width="12.5703125" bestFit="1" customWidth="1"/>
    <col min="13" max="13" width="18.5703125" bestFit="1" customWidth="1"/>
    <col min="14" max="14" width="14.5703125" bestFit="1" customWidth="1"/>
    <col min="15" max="15" width="12.5703125" bestFit="1" customWidth="1"/>
    <col min="16" max="16" width="18.5703125" bestFit="1" customWidth="1"/>
  </cols>
  <sheetData>
    <row r="1" spans="1:47" ht="72" customHeight="1" x14ac:dyDescent="0.25">
      <c r="B1" s="18"/>
      <c r="C1" s="18"/>
      <c r="D1" s="18"/>
      <c r="E1" s="18"/>
      <c r="F1" s="18"/>
      <c r="G1" s="18"/>
      <c r="H1" s="18"/>
      <c r="I1" s="18"/>
      <c r="J1" s="47"/>
      <c r="K1" s="18"/>
      <c r="L1" s="228" t="s">
        <v>310</v>
      </c>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row>
    <row r="2" spans="1:47" ht="15.75" thickBot="1" x14ac:dyDescent="0.3">
      <c r="B2" s="18"/>
      <c r="C2" s="18"/>
      <c r="D2" s="18"/>
      <c r="E2" s="18"/>
      <c r="F2" s="18"/>
      <c r="G2" s="18"/>
      <c r="H2" s="18"/>
      <c r="I2" s="18"/>
      <c r="J2" s="47"/>
      <c r="K2" s="18"/>
      <c r="L2" s="229" t="s">
        <v>10</v>
      </c>
      <c r="M2" s="229"/>
      <c r="N2" s="229"/>
      <c r="O2" s="229"/>
      <c r="P2" s="229"/>
      <c r="Q2" s="229"/>
      <c r="R2" s="229"/>
      <c r="S2" s="229"/>
      <c r="T2" s="229"/>
      <c r="U2" s="229"/>
      <c r="V2" s="229"/>
      <c r="W2" s="229"/>
      <c r="X2" s="229" t="s">
        <v>11</v>
      </c>
      <c r="Y2" s="229"/>
      <c r="Z2" s="229"/>
      <c r="AA2" s="229"/>
      <c r="AB2" s="229"/>
      <c r="AC2" s="229"/>
      <c r="AD2" s="229"/>
      <c r="AE2" s="229"/>
      <c r="AF2" s="229"/>
      <c r="AG2" s="229"/>
      <c r="AH2" s="229"/>
      <c r="AI2" s="229"/>
      <c r="AJ2" s="229" t="s">
        <v>229</v>
      </c>
      <c r="AK2" s="229"/>
      <c r="AL2" s="229"/>
      <c r="AM2" s="229"/>
      <c r="AN2" s="229"/>
      <c r="AO2" s="229"/>
      <c r="AP2" s="229"/>
      <c r="AQ2" s="229"/>
      <c r="AR2" s="229"/>
      <c r="AS2" s="229"/>
      <c r="AT2" s="229"/>
      <c r="AU2" s="229"/>
    </row>
    <row r="3" spans="1:47" x14ac:dyDescent="0.25">
      <c r="A3" s="214" t="s">
        <v>218</v>
      </c>
      <c r="B3" s="230" t="s">
        <v>219</v>
      </c>
      <c r="C3" s="230" t="s">
        <v>220</v>
      </c>
      <c r="D3" s="262" t="s">
        <v>217</v>
      </c>
      <c r="E3" s="228"/>
      <c r="F3" s="228"/>
      <c r="G3" s="228"/>
      <c r="H3" s="228"/>
      <c r="I3" s="228"/>
      <c r="J3" s="48"/>
      <c r="K3" s="214" t="s">
        <v>218</v>
      </c>
      <c r="L3" s="229" t="s">
        <v>221</v>
      </c>
      <c r="M3" s="229"/>
      <c r="N3" s="229"/>
      <c r="O3" s="229"/>
      <c r="P3" s="229"/>
      <c r="Q3" s="229"/>
      <c r="R3" s="229" t="s">
        <v>222</v>
      </c>
      <c r="S3" s="229"/>
      <c r="T3" s="229"/>
      <c r="U3" s="229"/>
      <c r="V3" s="229"/>
      <c r="W3" s="229"/>
      <c r="X3" s="229" t="s">
        <v>221</v>
      </c>
      <c r="Y3" s="229"/>
      <c r="Z3" s="229"/>
      <c r="AA3" s="229"/>
      <c r="AB3" s="229"/>
      <c r="AC3" s="229"/>
      <c r="AD3" s="229" t="s">
        <v>222</v>
      </c>
      <c r="AE3" s="229"/>
      <c r="AF3" s="229"/>
      <c r="AG3" s="229"/>
      <c r="AH3" s="229"/>
      <c r="AI3" s="229"/>
      <c r="AJ3" s="229" t="s">
        <v>221</v>
      </c>
      <c r="AK3" s="229"/>
      <c r="AL3" s="229"/>
      <c r="AM3" s="229"/>
      <c r="AN3" s="229"/>
      <c r="AO3" s="229"/>
      <c r="AP3" s="229" t="s">
        <v>222</v>
      </c>
      <c r="AQ3" s="229"/>
      <c r="AR3" s="229"/>
      <c r="AS3" s="229"/>
      <c r="AT3" s="229"/>
      <c r="AU3" s="229"/>
    </row>
    <row r="4" spans="1:47" x14ac:dyDescent="0.25">
      <c r="A4" s="263"/>
      <c r="B4" s="230"/>
      <c r="C4" s="230"/>
      <c r="D4" s="263" t="s">
        <v>10</v>
      </c>
      <c r="E4" s="217"/>
      <c r="F4" s="218" t="s">
        <v>11</v>
      </c>
      <c r="G4" s="218"/>
      <c r="H4" s="218" t="s">
        <v>12</v>
      </c>
      <c r="I4" s="264"/>
      <c r="J4" s="49"/>
      <c r="K4" s="263"/>
      <c r="L4" s="266" t="s">
        <v>223</v>
      </c>
      <c r="M4" s="267"/>
      <c r="N4" s="268"/>
      <c r="O4" s="266" t="s">
        <v>227</v>
      </c>
      <c r="P4" s="267"/>
      <c r="Q4" s="268"/>
      <c r="R4" s="266" t="s">
        <v>223</v>
      </c>
      <c r="S4" s="267"/>
      <c r="T4" s="268"/>
      <c r="U4" s="266" t="s">
        <v>227</v>
      </c>
      <c r="V4" s="267"/>
      <c r="W4" s="268"/>
      <c r="X4" s="266" t="s">
        <v>223</v>
      </c>
      <c r="Y4" s="267"/>
      <c r="Z4" s="268"/>
      <c r="AA4" s="266" t="s">
        <v>227</v>
      </c>
      <c r="AB4" s="267"/>
      <c r="AC4" s="268"/>
      <c r="AD4" s="266" t="s">
        <v>223</v>
      </c>
      <c r="AE4" s="267"/>
      <c r="AF4" s="268"/>
      <c r="AG4" s="266" t="s">
        <v>227</v>
      </c>
      <c r="AH4" s="267"/>
      <c r="AI4" s="268"/>
      <c r="AJ4" s="266" t="s">
        <v>223</v>
      </c>
      <c r="AK4" s="267"/>
      <c r="AL4" s="268"/>
      <c r="AM4" s="266" t="s">
        <v>227</v>
      </c>
      <c r="AN4" s="267"/>
      <c r="AO4" s="268"/>
      <c r="AP4" s="266" t="s">
        <v>223</v>
      </c>
      <c r="AQ4" s="267"/>
      <c r="AR4" s="268"/>
      <c r="AS4" s="266" t="s">
        <v>227</v>
      </c>
      <c r="AT4" s="267"/>
      <c r="AU4" s="268"/>
    </row>
    <row r="5" spans="1:47" ht="15.75" thickBot="1" x14ac:dyDescent="0.3">
      <c r="A5" s="265"/>
      <c r="B5" s="230"/>
      <c r="C5" s="230"/>
      <c r="D5" s="44" t="s">
        <v>221</v>
      </c>
      <c r="E5" s="14" t="s">
        <v>222</v>
      </c>
      <c r="F5" s="14" t="s">
        <v>221</v>
      </c>
      <c r="G5" s="14" t="s">
        <v>222</v>
      </c>
      <c r="H5" s="41" t="s">
        <v>221</v>
      </c>
      <c r="I5" s="45" t="s">
        <v>222</v>
      </c>
      <c r="J5" s="49"/>
      <c r="K5" s="265"/>
      <c r="L5" s="20" t="s">
        <v>224</v>
      </c>
      <c r="M5" s="20" t="s">
        <v>225</v>
      </c>
      <c r="N5" s="20" t="s">
        <v>226</v>
      </c>
      <c r="O5" s="20" t="s">
        <v>224</v>
      </c>
      <c r="P5" s="20" t="s">
        <v>225</v>
      </c>
      <c r="Q5" s="20" t="s">
        <v>226</v>
      </c>
      <c r="R5" s="20" t="s">
        <v>224</v>
      </c>
      <c r="S5" s="20" t="s">
        <v>225</v>
      </c>
      <c r="T5" s="20" t="s">
        <v>226</v>
      </c>
      <c r="U5" s="20" t="s">
        <v>224</v>
      </c>
      <c r="V5" s="20" t="s">
        <v>225</v>
      </c>
      <c r="W5" s="20" t="s">
        <v>226</v>
      </c>
      <c r="X5" s="20" t="s">
        <v>224</v>
      </c>
      <c r="Y5" s="20" t="s">
        <v>225</v>
      </c>
      <c r="Z5" s="20" t="s">
        <v>226</v>
      </c>
      <c r="AA5" s="20" t="s">
        <v>224</v>
      </c>
      <c r="AB5" s="20" t="s">
        <v>225</v>
      </c>
      <c r="AC5" s="20" t="s">
        <v>226</v>
      </c>
      <c r="AD5" s="20" t="s">
        <v>224</v>
      </c>
      <c r="AE5" s="20" t="s">
        <v>225</v>
      </c>
      <c r="AF5" s="20" t="s">
        <v>226</v>
      </c>
      <c r="AG5" s="20" t="s">
        <v>224</v>
      </c>
      <c r="AH5" s="20" t="s">
        <v>225</v>
      </c>
      <c r="AI5" s="20" t="s">
        <v>226</v>
      </c>
      <c r="AJ5" s="55" t="s">
        <v>224</v>
      </c>
      <c r="AK5" s="55" t="s">
        <v>225</v>
      </c>
      <c r="AL5" s="55" t="s">
        <v>226</v>
      </c>
      <c r="AM5" s="55" t="s">
        <v>224</v>
      </c>
      <c r="AN5" s="55" t="s">
        <v>225</v>
      </c>
      <c r="AO5" s="55" t="s">
        <v>226</v>
      </c>
      <c r="AP5" s="55" t="s">
        <v>224</v>
      </c>
      <c r="AQ5" s="55" t="s">
        <v>225</v>
      </c>
      <c r="AR5" s="55" t="s">
        <v>226</v>
      </c>
      <c r="AS5" s="55" t="s">
        <v>224</v>
      </c>
      <c r="AT5" s="55" t="s">
        <v>225</v>
      </c>
      <c r="AU5" s="55" t="s">
        <v>226</v>
      </c>
    </row>
    <row r="6" spans="1:47" ht="15.75" thickTop="1" x14ac:dyDescent="0.25">
      <c r="A6" s="220" t="s">
        <v>14</v>
      </c>
      <c r="B6" s="261" t="s">
        <v>223</v>
      </c>
      <c r="C6" s="43" t="s">
        <v>224</v>
      </c>
      <c r="D6" s="16">
        <v>3.4728323801598497E-3</v>
      </c>
      <c r="E6" s="16">
        <v>3.4728323801598497E-3</v>
      </c>
      <c r="F6" s="16">
        <v>1.7131701679461519E-5</v>
      </c>
      <c r="G6" s="16">
        <v>1.7131701679461519E-5</v>
      </c>
      <c r="H6" s="42">
        <f>D6+F6</f>
        <v>3.4899640818393113E-3</v>
      </c>
      <c r="I6" s="46">
        <f>E6+G6</f>
        <v>3.4899640818393113E-3</v>
      </c>
      <c r="J6" s="50"/>
      <c r="K6" s="53" t="s">
        <v>14</v>
      </c>
      <c r="L6" s="16">
        <v>3.4728323801598497E-3</v>
      </c>
      <c r="M6" s="16">
        <v>1.62817486499435E-4</v>
      </c>
      <c r="N6" s="16">
        <v>4.0412233649661885E-4</v>
      </c>
      <c r="O6" s="16">
        <v>2.0673437339448729E-3</v>
      </c>
      <c r="P6" s="16">
        <v>8.8774998196436357E-5</v>
      </c>
      <c r="Q6" s="16">
        <v>2.3366384327994959E-4</v>
      </c>
      <c r="R6" s="16">
        <v>3.4728323801598497E-3</v>
      </c>
      <c r="S6" s="16">
        <v>1.62817486499435E-4</v>
      </c>
      <c r="T6" s="16">
        <v>4.0412233649661885E-4</v>
      </c>
      <c r="U6" s="16">
        <v>2.0673437339448729E-3</v>
      </c>
      <c r="V6" s="16">
        <v>8.8774998196436357E-5</v>
      </c>
      <c r="W6" s="16">
        <v>2.3366384327994959E-4</v>
      </c>
      <c r="X6" s="16">
        <v>1.7131701679461519E-5</v>
      </c>
      <c r="Y6" s="16">
        <v>2.8736217997895926E-6</v>
      </c>
      <c r="Z6" s="16">
        <v>5.4305627380398235E-6</v>
      </c>
      <c r="AA6" s="16">
        <v>9.7134515529994835E-6</v>
      </c>
      <c r="AB6" s="16">
        <v>1.6147498618320306E-6</v>
      </c>
      <c r="AC6" s="16">
        <v>3.0965144584331536E-6</v>
      </c>
      <c r="AD6" s="16">
        <v>1.7131701679461519E-5</v>
      </c>
      <c r="AE6" s="16">
        <v>2.8736217997895926E-6</v>
      </c>
      <c r="AF6" s="16">
        <v>5.4305627380398235E-6</v>
      </c>
      <c r="AG6" s="16">
        <v>9.7134515529994835E-6</v>
      </c>
      <c r="AH6" s="16">
        <v>1.6147498618320306E-6</v>
      </c>
      <c r="AI6" s="54">
        <v>3.0965144584331536E-6</v>
      </c>
      <c r="AJ6" s="42">
        <v>3.4899640818393113E-3</v>
      </c>
      <c r="AK6" s="42">
        <v>1.6569110829922458E-4</v>
      </c>
      <c r="AL6" s="42">
        <v>4.0955289923465867E-4</v>
      </c>
      <c r="AM6" s="42">
        <v>2.0770571854978725E-3</v>
      </c>
      <c r="AN6" s="42">
        <v>9.0389748058268383E-5</v>
      </c>
      <c r="AO6" s="42">
        <v>2.3676035773838273E-4</v>
      </c>
      <c r="AP6" s="42">
        <v>3.4899640818393113E-3</v>
      </c>
      <c r="AQ6" s="42">
        <v>1.6569110829922458E-4</v>
      </c>
      <c r="AR6" s="42">
        <v>4.0955289923465867E-4</v>
      </c>
      <c r="AS6" s="42">
        <v>2.0770571854978725E-3</v>
      </c>
      <c r="AT6" s="42">
        <v>9.0389748058268383E-5</v>
      </c>
      <c r="AU6" s="42">
        <v>2.3676035773838273E-4</v>
      </c>
    </row>
    <row r="7" spans="1:47" x14ac:dyDescent="0.25">
      <c r="A7" s="220"/>
      <c r="B7" s="220"/>
      <c r="C7" s="15" t="s">
        <v>225</v>
      </c>
      <c r="D7" s="16">
        <v>1.62817486499435E-4</v>
      </c>
      <c r="E7" s="16">
        <v>1.62817486499435E-4</v>
      </c>
      <c r="F7" s="16">
        <v>2.8736217997895926E-6</v>
      </c>
      <c r="G7" s="16">
        <v>2.8736217997895926E-6</v>
      </c>
      <c r="H7" s="42">
        <f t="shared" ref="H7:I70" si="0">D7+F7</f>
        <v>1.6569110829922458E-4</v>
      </c>
      <c r="I7" s="42">
        <f t="shared" si="0"/>
        <v>1.6569110829922458E-4</v>
      </c>
      <c r="J7" s="51"/>
      <c r="K7" s="53"/>
      <c r="L7" s="16">
        <v>1.62817486499435E-4</v>
      </c>
      <c r="M7" s="16">
        <v>4.0412233649661885E-4</v>
      </c>
      <c r="N7" s="16">
        <v>2.0673437339448729E-3</v>
      </c>
      <c r="O7" s="16">
        <v>8.8774998196436357E-5</v>
      </c>
      <c r="P7" s="16">
        <v>2.3366384327994959E-4</v>
      </c>
      <c r="Q7" s="16">
        <v>2.0453491318732863E-3</v>
      </c>
      <c r="R7" s="16">
        <v>1.62817486499435E-4</v>
      </c>
      <c r="S7" s="16">
        <v>4.0412233649661885E-4</v>
      </c>
      <c r="T7" s="16">
        <v>2.0673437339448729E-3</v>
      </c>
      <c r="U7" s="16">
        <v>8.8774998196436357E-5</v>
      </c>
      <c r="V7" s="16">
        <v>2.3366384327994959E-4</v>
      </c>
      <c r="W7" s="16">
        <v>2.0453491318732863E-3</v>
      </c>
      <c r="X7" s="16">
        <v>2.8736217997895926E-6</v>
      </c>
      <c r="Y7" s="16">
        <v>5.4305627380398235E-6</v>
      </c>
      <c r="Z7" s="16">
        <v>9.7134515529994835E-6</v>
      </c>
      <c r="AA7" s="16">
        <v>1.6147498618320306E-6</v>
      </c>
      <c r="AB7" s="16">
        <v>3.0965144584331536E-6</v>
      </c>
      <c r="AC7" s="16">
        <v>2.3629933350981408E-6</v>
      </c>
      <c r="AD7" s="16">
        <v>2.8736217997895926E-6</v>
      </c>
      <c r="AE7" s="16">
        <v>5.4305627380398235E-6</v>
      </c>
      <c r="AF7" s="16">
        <v>9.7134515529994835E-6</v>
      </c>
      <c r="AG7" s="16">
        <v>1.6147498618320306E-6</v>
      </c>
      <c r="AH7" s="16">
        <v>3.0965144584331536E-6</v>
      </c>
      <c r="AI7" s="54">
        <v>2.3629933350981408E-6</v>
      </c>
      <c r="AJ7" s="42">
        <v>1.6569110829922458E-4</v>
      </c>
      <c r="AK7" s="42">
        <v>4.0955289923465867E-4</v>
      </c>
      <c r="AL7" s="42">
        <v>2.0770571854978725E-3</v>
      </c>
      <c r="AM7" s="42">
        <v>9.0389748058268383E-5</v>
      </c>
      <c r="AN7" s="42">
        <v>2.3676035773838273E-4</v>
      </c>
      <c r="AO7" s="42">
        <v>2.0477121252083846E-3</v>
      </c>
      <c r="AP7" s="42">
        <v>1.6569110829922458E-4</v>
      </c>
      <c r="AQ7" s="42">
        <v>4.0955289923465867E-4</v>
      </c>
      <c r="AR7" s="42">
        <v>2.0770571854978725E-3</v>
      </c>
      <c r="AS7" s="42">
        <v>9.0389748058268383E-5</v>
      </c>
      <c r="AT7" s="42">
        <v>2.3676035773838273E-4</v>
      </c>
      <c r="AU7" s="42">
        <v>2.0477121252083846E-3</v>
      </c>
    </row>
    <row r="8" spans="1:47" x14ac:dyDescent="0.25">
      <c r="A8" s="220"/>
      <c r="B8" s="220"/>
      <c r="C8" s="15" t="s">
        <v>226</v>
      </c>
      <c r="D8" s="16">
        <v>4.0412233649661885E-4</v>
      </c>
      <c r="E8" s="16">
        <v>4.0412233649661885E-4</v>
      </c>
      <c r="F8" s="16">
        <v>5.4305627380398235E-6</v>
      </c>
      <c r="G8" s="16">
        <v>5.4305627380398235E-6</v>
      </c>
      <c r="H8" s="42">
        <f t="shared" si="0"/>
        <v>4.0955289923465867E-4</v>
      </c>
      <c r="I8" s="42">
        <f t="shared" si="0"/>
        <v>4.0955289923465867E-4</v>
      </c>
      <c r="J8" s="51"/>
      <c r="K8" s="53"/>
      <c r="L8" s="16">
        <v>4.0412233649661885E-4</v>
      </c>
      <c r="M8" s="16">
        <v>2.0673437339448729E-3</v>
      </c>
      <c r="N8" s="16">
        <v>8.8774998196436357E-5</v>
      </c>
      <c r="O8" s="16">
        <v>2.3366384327994959E-4</v>
      </c>
      <c r="P8" s="16">
        <v>2.0453491318732863E-3</v>
      </c>
      <c r="Q8" s="16">
        <v>9.5892507386170333E-5</v>
      </c>
      <c r="R8" s="16">
        <v>4.0412233649661885E-4</v>
      </c>
      <c r="S8" s="16">
        <v>2.0673437339448729E-3</v>
      </c>
      <c r="T8" s="16">
        <v>8.8774998196436357E-5</v>
      </c>
      <c r="U8" s="16">
        <v>2.3366384327994959E-4</v>
      </c>
      <c r="V8" s="16">
        <v>2.0453491318732863E-3</v>
      </c>
      <c r="W8" s="16">
        <v>9.5892507386170333E-5</v>
      </c>
      <c r="X8" s="16">
        <v>5.4305627380398235E-6</v>
      </c>
      <c r="Y8" s="16">
        <v>9.7134515529994835E-6</v>
      </c>
      <c r="Z8" s="16">
        <v>1.6147498618320306E-6</v>
      </c>
      <c r="AA8" s="16">
        <v>3.0965144584331536E-6</v>
      </c>
      <c r="AB8" s="16">
        <v>2.3629933350981408E-6</v>
      </c>
      <c r="AC8" s="16">
        <v>3.9636162755718522E-7</v>
      </c>
      <c r="AD8" s="16">
        <v>5.4305627380398235E-6</v>
      </c>
      <c r="AE8" s="16">
        <v>9.7134515529994835E-6</v>
      </c>
      <c r="AF8" s="16">
        <v>1.6147498618320306E-6</v>
      </c>
      <c r="AG8" s="16">
        <v>3.0965144584331536E-6</v>
      </c>
      <c r="AH8" s="16">
        <v>2.3629933350981408E-6</v>
      </c>
      <c r="AI8" s="54">
        <v>3.9636162755718522E-7</v>
      </c>
      <c r="AJ8" s="42">
        <v>4.0955289923465867E-4</v>
      </c>
      <c r="AK8" s="42">
        <v>2.0770571854978725E-3</v>
      </c>
      <c r="AL8" s="42">
        <v>9.0389748058268383E-5</v>
      </c>
      <c r="AM8" s="42">
        <v>2.3676035773838273E-4</v>
      </c>
      <c r="AN8" s="42">
        <v>2.0477121252083846E-3</v>
      </c>
      <c r="AO8" s="42">
        <v>9.6288869013727525E-5</v>
      </c>
      <c r="AP8" s="42">
        <v>4.0955289923465867E-4</v>
      </c>
      <c r="AQ8" s="42">
        <v>2.0770571854978725E-3</v>
      </c>
      <c r="AR8" s="42">
        <v>9.0389748058268383E-5</v>
      </c>
      <c r="AS8" s="42">
        <v>2.3676035773838273E-4</v>
      </c>
      <c r="AT8" s="42">
        <v>2.0477121252083846E-3</v>
      </c>
      <c r="AU8" s="42">
        <v>9.6288869013727525E-5</v>
      </c>
    </row>
    <row r="9" spans="1:47" x14ac:dyDescent="0.25">
      <c r="A9" s="220"/>
      <c r="B9" s="220" t="s">
        <v>227</v>
      </c>
      <c r="C9" s="15" t="s">
        <v>224</v>
      </c>
      <c r="D9" s="16">
        <v>2.0673437339448729E-3</v>
      </c>
      <c r="E9" s="16">
        <v>2.0673437339448729E-3</v>
      </c>
      <c r="F9" s="16">
        <v>9.7134515529994835E-6</v>
      </c>
      <c r="G9" s="16">
        <v>9.7134515529994835E-6</v>
      </c>
      <c r="H9" s="42">
        <f t="shared" si="0"/>
        <v>2.0770571854978725E-3</v>
      </c>
      <c r="I9" s="42">
        <f t="shared" si="0"/>
        <v>2.0770571854978725E-3</v>
      </c>
      <c r="J9" s="51"/>
      <c r="K9" s="53"/>
      <c r="L9" s="16">
        <v>2.0673437339448729E-3</v>
      </c>
      <c r="M9" s="16">
        <v>8.8774998196436357E-5</v>
      </c>
      <c r="N9" s="16">
        <v>2.3366384327994959E-4</v>
      </c>
      <c r="O9" s="16">
        <v>2.0453491318732863E-3</v>
      </c>
      <c r="P9" s="16">
        <v>9.5892507386170333E-5</v>
      </c>
      <c r="Q9" s="16">
        <v>2.3801070124954244E-4</v>
      </c>
      <c r="R9" s="16">
        <v>2.0673437339448729E-3</v>
      </c>
      <c r="S9" s="16">
        <v>8.8774998196436357E-5</v>
      </c>
      <c r="T9" s="16">
        <v>2.3366384327994959E-4</v>
      </c>
      <c r="U9" s="16">
        <v>2.0453491318732863E-3</v>
      </c>
      <c r="V9" s="16">
        <v>9.5892507386170333E-5</v>
      </c>
      <c r="W9" s="16">
        <v>2.3801070124954244E-4</v>
      </c>
      <c r="X9" s="16">
        <v>9.7134515529994835E-6</v>
      </c>
      <c r="Y9" s="16">
        <v>1.6147498618320306E-6</v>
      </c>
      <c r="Z9" s="16">
        <v>3.0965144584331536E-6</v>
      </c>
      <c r="AA9" s="16">
        <v>2.3629933350981408E-6</v>
      </c>
      <c r="AB9" s="16">
        <v>3.9636162755718522E-7</v>
      </c>
      <c r="AC9" s="16">
        <v>7.4904313628135505E-7</v>
      </c>
      <c r="AD9" s="16">
        <v>9.7134515529994835E-6</v>
      </c>
      <c r="AE9" s="16">
        <v>1.6147498618320306E-6</v>
      </c>
      <c r="AF9" s="16">
        <v>3.0965144584331536E-6</v>
      </c>
      <c r="AG9" s="16">
        <v>2.3629933350981408E-6</v>
      </c>
      <c r="AH9" s="16">
        <v>3.9636162755718522E-7</v>
      </c>
      <c r="AI9" s="54">
        <v>7.4904313628135505E-7</v>
      </c>
      <c r="AJ9" s="42">
        <v>2.0770571854978725E-3</v>
      </c>
      <c r="AK9" s="42">
        <v>9.0389748058268383E-5</v>
      </c>
      <c r="AL9" s="42">
        <v>2.3676035773838273E-4</v>
      </c>
      <c r="AM9" s="42">
        <v>2.0477121252083846E-3</v>
      </c>
      <c r="AN9" s="42">
        <v>9.6288869013727525E-5</v>
      </c>
      <c r="AO9" s="42">
        <v>2.387597443858238E-4</v>
      </c>
      <c r="AP9" s="42">
        <v>2.0770571854978725E-3</v>
      </c>
      <c r="AQ9" s="42">
        <v>9.0389748058268383E-5</v>
      </c>
      <c r="AR9" s="42">
        <v>2.3676035773838273E-4</v>
      </c>
      <c r="AS9" s="42">
        <v>2.0477121252083846E-3</v>
      </c>
      <c r="AT9" s="42">
        <v>9.6288869013727525E-5</v>
      </c>
      <c r="AU9" s="42">
        <v>2.387597443858238E-4</v>
      </c>
    </row>
    <row r="10" spans="1:47" x14ac:dyDescent="0.25">
      <c r="A10" s="220"/>
      <c r="B10" s="220"/>
      <c r="C10" s="15" t="s">
        <v>225</v>
      </c>
      <c r="D10" s="16">
        <v>8.8774998196436357E-5</v>
      </c>
      <c r="E10" s="16">
        <v>8.8774998196436357E-5</v>
      </c>
      <c r="F10" s="16">
        <v>1.6147498618320306E-6</v>
      </c>
      <c r="G10" s="16">
        <v>1.6147498618320306E-6</v>
      </c>
      <c r="H10" s="42">
        <f t="shared" si="0"/>
        <v>9.0389748058268383E-5</v>
      </c>
      <c r="I10" s="42">
        <f t="shared" si="0"/>
        <v>9.0389748058268383E-5</v>
      </c>
      <c r="J10" s="51"/>
      <c r="K10" s="53"/>
      <c r="L10" s="16">
        <v>8.8774998196436357E-5</v>
      </c>
      <c r="M10" s="16">
        <v>2.3366384327994959E-4</v>
      </c>
      <c r="N10" s="16">
        <v>2.0453491318732863E-3</v>
      </c>
      <c r="O10" s="16">
        <v>9.5892507386170333E-5</v>
      </c>
      <c r="P10" s="16">
        <v>2.3801070124954244E-4</v>
      </c>
      <c r="Q10" s="16">
        <v>1.2175766776607844E-3</v>
      </c>
      <c r="R10" s="16">
        <v>8.8774998196436357E-5</v>
      </c>
      <c r="S10" s="16">
        <v>2.3366384327994959E-4</v>
      </c>
      <c r="T10" s="16">
        <v>2.0453491318732863E-3</v>
      </c>
      <c r="U10" s="16">
        <v>9.5892507386170333E-5</v>
      </c>
      <c r="V10" s="16">
        <v>2.3801070124954244E-4</v>
      </c>
      <c r="W10" s="16">
        <v>1.2175766776607844E-3</v>
      </c>
      <c r="X10" s="16">
        <v>1.6147498618320306E-6</v>
      </c>
      <c r="Y10" s="16">
        <v>3.0965144584331536E-6</v>
      </c>
      <c r="Z10" s="16">
        <v>2.3629933350981408E-6</v>
      </c>
      <c r="AA10" s="16">
        <v>3.9636162755718522E-7</v>
      </c>
      <c r="AB10" s="16">
        <v>7.4904313628135505E-7</v>
      </c>
      <c r="AC10" s="16">
        <v>1.3397864211033772E-6</v>
      </c>
      <c r="AD10" s="16">
        <v>1.6147498618320306E-6</v>
      </c>
      <c r="AE10" s="16">
        <v>3.0965144584331536E-6</v>
      </c>
      <c r="AF10" s="16">
        <v>2.3629933350981408E-6</v>
      </c>
      <c r="AG10" s="16">
        <v>3.9636162755718522E-7</v>
      </c>
      <c r="AH10" s="16">
        <v>7.4904313628135505E-7</v>
      </c>
      <c r="AI10" s="54">
        <v>1.3397864211033772E-6</v>
      </c>
      <c r="AJ10" s="42">
        <v>9.0389748058268383E-5</v>
      </c>
      <c r="AK10" s="42">
        <v>2.3676035773838273E-4</v>
      </c>
      <c r="AL10" s="42">
        <v>2.0477121252083846E-3</v>
      </c>
      <c r="AM10" s="42">
        <v>9.6288869013727525E-5</v>
      </c>
      <c r="AN10" s="42">
        <v>2.387597443858238E-4</v>
      </c>
      <c r="AO10" s="42">
        <v>1.2189164640818877E-3</v>
      </c>
      <c r="AP10" s="42">
        <v>9.0389748058268383E-5</v>
      </c>
      <c r="AQ10" s="42">
        <v>2.3676035773838273E-4</v>
      </c>
      <c r="AR10" s="42">
        <v>2.0477121252083846E-3</v>
      </c>
      <c r="AS10" s="42">
        <v>9.6288869013727525E-5</v>
      </c>
      <c r="AT10" s="42">
        <v>2.387597443858238E-4</v>
      </c>
      <c r="AU10" s="42">
        <v>1.2189164640818877E-3</v>
      </c>
    </row>
    <row r="11" spans="1:47" x14ac:dyDescent="0.25">
      <c r="A11" s="220"/>
      <c r="B11" s="220"/>
      <c r="C11" s="15" t="s">
        <v>226</v>
      </c>
      <c r="D11" s="16">
        <v>2.3366384327994959E-4</v>
      </c>
      <c r="E11" s="16">
        <v>2.3366384327994959E-4</v>
      </c>
      <c r="F11" s="16">
        <v>3.0965144584331536E-6</v>
      </c>
      <c r="G11" s="16">
        <v>3.0965144584331536E-6</v>
      </c>
      <c r="H11" s="42">
        <f t="shared" si="0"/>
        <v>2.3676035773838273E-4</v>
      </c>
      <c r="I11" s="42">
        <f t="shared" si="0"/>
        <v>2.3676035773838273E-4</v>
      </c>
      <c r="J11" s="51"/>
      <c r="K11" s="53"/>
      <c r="L11" s="16">
        <v>2.3366384327994959E-4</v>
      </c>
      <c r="M11" s="16">
        <v>2.0453491318732863E-3</v>
      </c>
      <c r="N11" s="16">
        <v>9.5892507386170333E-5</v>
      </c>
      <c r="O11" s="16">
        <v>2.3801070124954244E-4</v>
      </c>
      <c r="P11" s="16">
        <v>1.2175766776607844E-3</v>
      </c>
      <c r="Q11" s="16">
        <v>5.2284661514465597E-5</v>
      </c>
      <c r="R11" s="16">
        <v>2.3366384327994959E-4</v>
      </c>
      <c r="S11" s="16">
        <v>2.0453491318732863E-3</v>
      </c>
      <c r="T11" s="16">
        <v>9.5892507386170333E-5</v>
      </c>
      <c r="U11" s="16">
        <v>2.3801070124954244E-4</v>
      </c>
      <c r="V11" s="16">
        <v>1.2175766776607844E-3</v>
      </c>
      <c r="W11" s="16">
        <v>5.2284661514465597E-5</v>
      </c>
      <c r="X11" s="16">
        <v>3.0965144584331536E-6</v>
      </c>
      <c r="Y11" s="16">
        <v>2.3629933350981408E-6</v>
      </c>
      <c r="Z11" s="16">
        <v>3.9636162755718522E-7</v>
      </c>
      <c r="AA11" s="16">
        <v>7.4904313628135505E-7</v>
      </c>
      <c r="AB11" s="16">
        <v>1.3397864211033772E-6</v>
      </c>
      <c r="AC11" s="16">
        <v>2.2272411887338357E-7</v>
      </c>
      <c r="AD11" s="16">
        <v>3.0965144584331536E-6</v>
      </c>
      <c r="AE11" s="16">
        <v>2.3629933350981408E-6</v>
      </c>
      <c r="AF11" s="16">
        <v>3.9636162755718522E-7</v>
      </c>
      <c r="AG11" s="16">
        <v>7.4904313628135505E-7</v>
      </c>
      <c r="AH11" s="16">
        <v>1.3397864211033772E-6</v>
      </c>
      <c r="AI11" s="54">
        <v>2.2272411887338357E-7</v>
      </c>
      <c r="AJ11" s="42">
        <v>2.3676035773838273E-4</v>
      </c>
      <c r="AK11" s="42">
        <v>2.0477121252083846E-3</v>
      </c>
      <c r="AL11" s="42">
        <v>9.6288869013727525E-5</v>
      </c>
      <c r="AM11" s="42">
        <v>2.387597443858238E-4</v>
      </c>
      <c r="AN11" s="42">
        <v>1.2189164640818877E-3</v>
      </c>
      <c r="AO11" s="42">
        <v>5.250738563333898E-5</v>
      </c>
      <c r="AP11" s="42">
        <v>2.3676035773838273E-4</v>
      </c>
      <c r="AQ11" s="42">
        <v>2.0477121252083846E-3</v>
      </c>
      <c r="AR11" s="42">
        <v>9.6288869013727525E-5</v>
      </c>
      <c r="AS11" s="42">
        <v>2.387597443858238E-4</v>
      </c>
      <c r="AT11" s="42">
        <v>1.2189164640818877E-3</v>
      </c>
      <c r="AU11" s="42">
        <v>5.250738563333898E-5</v>
      </c>
    </row>
    <row r="12" spans="1:47" x14ac:dyDescent="0.25">
      <c r="A12" s="220" t="s">
        <v>18</v>
      </c>
      <c r="B12" s="220" t="s">
        <v>223</v>
      </c>
      <c r="C12" s="15" t="s">
        <v>224</v>
      </c>
      <c r="D12" s="16">
        <v>2.0453491318732863E-3</v>
      </c>
      <c r="E12" s="16">
        <v>2.0453491318732863E-3</v>
      </c>
      <c r="F12" s="16">
        <v>2.3629933350981408E-6</v>
      </c>
      <c r="G12" s="16">
        <v>2.3629933350981408E-6</v>
      </c>
      <c r="H12" s="42">
        <f t="shared" si="0"/>
        <v>2.0477121252083846E-3</v>
      </c>
      <c r="I12" s="42">
        <f t="shared" si="0"/>
        <v>2.0477121252083846E-3</v>
      </c>
      <c r="J12" s="51"/>
      <c r="K12" s="53" t="s">
        <v>18</v>
      </c>
      <c r="L12" s="16">
        <v>2.0453491318732863E-3</v>
      </c>
      <c r="M12" s="16">
        <v>9.5892507386170333E-5</v>
      </c>
      <c r="N12" s="16">
        <v>2.3801070124954244E-4</v>
      </c>
      <c r="O12" s="16">
        <v>1.2175766776607844E-3</v>
      </c>
      <c r="P12" s="16">
        <v>5.2284661514465597E-5</v>
      </c>
      <c r="Q12" s="16">
        <v>1.376179690483139E-4</v>
      </c>
      <c r="R12" s="16">
        <v>2.0453491318732863E-3</v>
      </c>
      <c r="S12" s="16">
        <v>9.5892507386170333E-5</v>
      </c>
      <c r="T12" s="16">
        <v>2.3801070124954244E-4</v>
      </c>
      <c r="U12" s="16">
        <v>1.2175766776607844E-3</v>
      </c>
      <c r="V12" s="16">
        <v>5.2284661514465597E-5</v>
      </c>
      <c r="W12" s="16">
        <v>1.376179690483139E-4</v>
      </c>
      <c r="X12" s="16">
        <v>2.3629933350981408E-6</v>
      </c>
      <c r="Y12" s="16">
        <v>3.9636162755718522E-7</v>
      </c>
      <c r="Z12" s="16">
        <v>7.4904313628135505E-7</v>
      </c>
      <c r="AA12" s="16">
        <v>1.3397864211033772E-6</v>
      </c>
      <c r="AB12" s="16">
        <v>2.2272411887338357E-7</v>
      </c>
      <c r="AC12" s="16">
        <v>4.2710544254250401E-7</v>
      </c>
      <c r="AD12" s="16">
        <v>2.3629933350981408E-6</v>
      </c>
      <c r="AE12" s="16">
        <v>3.9636162755718522E-7</v>
      </c>
      <c r="AF12" s="16">
        <v>7.4904313628135505E-7</v>
      </c>
      <c r="AG12" s="16">
        <v>1.3397864211033772E-6</v>
      </c>
      <c r="AH12" s="16">
        <v>2.2272411887338357E-7</v>
      </c>
      <c r="AI12" s="54">
        <v>4.2710544254250401E-7</v>
      </c>
      <c r="AJ12" s="42">
        <v>2.0477121252083846E-3</v>
      </c>
      <c r="AK12" s="42">
        <v>9.6288869013727525E-5</v>
      </c>
      <c r="AL12" s="42">
        <v>2.387597443858238E-4</v>
      </c>
      <c r="AM12" s="42">
        <v>1.2189164640818877E-3</v>
      </c>
      <c r="AN12" s="42">
        <v>5.250738563333898E-5</v>
      </c>
      <c r="AO12" s="42">
        <v>1.3804507449085641E-4</v>
      </c>
      <c r="AP12" s="42">
        <v>2.0477121252083846E-3</v>
      </c>
      <c r="AQ12" s="42">
        <v>9.6288869013727525E-5</v>
      </c>
      <c r="AR12" s="42">
        <v>2.387597443858238E-4</v>
      </c>
      <c r="AS12" s="42">
        <v>1.2189164640818877E-3</v>
      </c>
      <c r="AT12" s="42">
        <v>5.250738563333898E-5</v>
      </c>
      <c r="AU12" s="42">
        <v>1.3804507449085641E-4</v>
      </c>
    </row>
    <row r="13" spans="1:47" x14ac:dyDescent="0.25">
      <c r="A13" s="220"/>
      <c r="B13" s="220"/>
      <c r="C13" s="15" t="s">
        <v>225</v>
      </c>
      <c r="D13" s="16">
        <v>9.5892507386170333E-5</v>
      </c>
      <c r="E13" s="16">
        <v>9.5892507386170333E-5</v>
      </c>
      <c r="F13" s="16">
        <v>3.9636162755718522E-7</v>
      </c>
      <c r="G13" s="16">
        <v>3.9636162755718522E-7</v>
      </c>
      <c r="H13" s="42">
        <f t="shared" si="0"/>
        <v>9.6288869013727525E-5</v>
      </c>
      <c r="I13" s="42">
        <f t="shared" si="0"/>
        <v>9.6288869013727525E-5</v>
      </c>
      <c r="J13" s="51"/>
      <c r="K13" s="53"/>
      <c r="L13" s="16">
        <v>9.5892507386170333E-5</v>
      </c>
      <c r="M13" s="16">
        <v>2.3801070124954244E-4</v>
      </c>
      <c r="N13" s="16">
        <v>1.2175766776607844E-3</v>
      </c>
      <c r="O13" s="16">
        <v>5.2284661514465597E-5</v>
      </c>
      <c r="P13" s="16">
        <v>1.376179690483139E-4</v>
      </c>
      <c r="Q13" s="16">
        <v>2.9614950971915284E-3</v>
      </c>
      <c r="R13" s="16">
        <v>9.5892507386170333E-5</v>
      </c>
      <c r="S13" s="16">
        <v>2.3801070124954244E-4</v>
      </c>
      <c r="T13" s="16">
        <v>1.2175766776607844E-3</v>
      </c>
      <c r="U13" s="16">
        <v>5.2284661514465597E-5</v>
      </c>
      <c r="V13" s="16">
        <v>1.376179690483139E-4</v>
      </c>
      <c r="W13" s="16">
        <v>2.9614950971915284E-3</v>
      </c>
      <c r="X13" s="16">
        <v>3.9636162755718522E-7</v>
      </c>
      <c r="Y13" s="16">
        <v>7.4904313628135505E-7</v>
      </c>
      <c r="Z13" s="16">
        <v>1.3397864211033772E-6</v>
      </c>
      <c r="AA13" s="16">
        <v>2.2272411887338357E-7</v>
      </c>
      <c r="AB13" s="16">
        <v>4.2710544254250401E-7</v>
      </c>
      <c r="AC13" s="16">
        <v>3.5444900026472116E-6</v>
      </c>
      <c r="AD13" s="16">
        <v>3.9636162755718522E-7</v>
      </c>
      <c r="AE13" s="16">
        <v>7.4904313628135505E-7</v>
      </c>
      <c r="AF13" s="16">
        <v>1.3397864211033772E-6</v>
      </c>
      <c r="AG13" s="16">
        <v>2.2272411887338357E-7</v>
      </c>
      <c r="AH13" s="16">
        <v>4.2710544254250401E-7</v>
      </c>
      <c r="AI13" s="54">
        <v>3.5444900026472116E-6</v>
      </c>
      <c r="AJ13" s="42">
        <v>9.6288869013727525E-5</v>
      </c>
      <c r="AK13" s="42">
        <v>2.387597443858238E-4</v>
      </c>
      <c r="AL13" s="42">
        <v>1.2189164640818877E-3</v>
      </c>
      <c r="AM13" s="42">
        <v>5.250738563333898E-5</v>
      </c>
      <c r="AN13" s="42">
        <v>1.3804507449085641E-4</v>
      </c>
      <c r="AO13" s="42">
        <v>2.9650395871941757E-3</v>
      </c>
      <c r="AP13" s="42">
        <v>9.6288869013727525E-5</v>
      </c>
      <c r="AQ13" s="42">
        <v>2.387597443858238E-4</v>
      </c>
      <c r="AR13" s="42">
        <v>1.2189164640818877E-3</v>
      </c>
      <c r="AS13" s="42">
        <v>5.250738563333898E-5</v>
      </c>
      <c r="AT13" s="42">
        <v>1.3804507449085641E-4</v>
      </c>
      <c r="AU13" s="42">
        <v>2.9650395871941757E-3</v>
      </c>
    </row>
    <row r="14" spans="1:47" x14ac:dyDescent="0.25">
      <c r="A14" s="220"/>
      <c r="B14" s="220"/>
      <c r="C14" s="15" t="s">
        <v>226</v>
      </c>
      <c r="D14" s="16">
        <v>2.3801070124954244E-4</v>
      </c>
      <c r="E14" s="16">
        <v>2.3801070124954244E-4</v>
      </c>
      <c r="F14" s="16">
        <v>7.4904313628135505E-7</v>
      </c>
      <c r="G14" s="16">
        <v>7.4904313628135505E-7</v>
      </c>
      <c r="H14" s="42">
        <f t="shared" si="0"/>
        <v>2.387597443858238E-4</v>
      </c>
      <c r="I14" s="42">
        <f t="shared" si="0"/>
        <v>2.387597443858238E-4</v>
      </c>
      <c r="J14" s="51"/>
      <c r="K14" s="53"/>
      <c r="L14" s="16">
        <v>2.3801070124954244E-4</v>
      </c>
      <c r="M14" s="16">
        <v>1.2175766776607844E-3</v>
      </c>
      <c r="N14" s="16">
        <v>5.2284661514465597E-5</v>
      </c>
      <c r="O14" s="16">
        <v>1.376179690483139E-4</v>
      </c>
      <c r="P14" s="16">
        <v>2.9614950971915284E-3</v>
      </c>
      <c r="Q14" s="16">
        <v>1.3884435965289246E-4</v>
      </c>
      <c r="R14" s="16">
        <v>2.3801070124954244E-4</v>
      </c>
      <c r="S14" s="16">
        <v>1.2175766776607844E-3</v>
      </c>
      <c r="T14" s="16">
        <v>5.2284661514465597E-5</v>
      </c>
      <c r="U14" s="16">
        <v>1.376179690483139E-4</v>
      </c>
      <c r="V14" s="16">
        <v>2.9614950971915284E-3</v>
      </c>
      <c r="W14" s="16">
        <v>1.3884435965289246E-4</v>
      </c>
      <c r="X14" s="16">
        <v>7.4904313628135505E-7</v>
      </c>
      <c r="Y14" s="16">
        <v>1.3397864211033772E-6</v>
      </c>
      <c r="Z14" s="16">
        <v>2.2272411887338357E-7</v>
      </c>
      <c r="AA14" s="16">
        <v>4.2710544254250401E-7</v>
      </c>
      <c r="AB14" s="16">
        <v>3.5444900026472116E-6</v>
      </c>
      <c r="AC14" s="16">
        <v>5.9454244133577783E-7</v>
      </c>
      <c r="AD14" s="16">
        <v>7.4904313628135505E-7</v>
      </c>
      <c r="AE14" s="16">
        <v>1.3397864211033772E-6</v>
      </c>
      <c r="AF14" s="16">
        <v>2.2272411887338357E-7</v>
      </c>
      <c r="AG14" s="16">
        <v>4.2710544254250401E-7</v>
      </c>
      <c r="AH14" s="16">
        <v>3.5444900026472116E-6</v>
      </c>
      <c r="AI14" s="54">
        <v>5.9454244133577783E-7</v>
      </c>
      <c r="AJ14" s="42">
        <v>2.387597443858238E-4</v>
      </c>
      <c r="AK14" s="42">
        <v>1.2189164640818877E-3</v>
      </c>
      <c r="AL14" s="42">
        <v>5.250738563333898E-5</v>
      </c>
      <c r="AM14" s="42">
        <v>1.3804507449085641E-4</v>
      </c>
      <c r="AN14" s="42">
        <v>2.9650395871941757E-3</v>
      </c>
      <c r="AO14" s="42">
        <v>1.3943890209422823E-4</v>
      </c>
      <c r="AP14" s="42">
        <v>2.387597443858238E-4</v>
      </c>
      <c r="AQ14" s="42">
        <v>1.2189164640818877E-3</v>
      </c>
      <c r="AR14" s="42">
        <v>5.250738563333898E-5</v>
      </c>
      <c r="AS14" s="42">
        <v>1.3804507449085641E-4</v>
      </c>
      <c r="AT14" s="42">
        <v>2.9650395871941757E-3</v>
      </c>
      <c r="AU14" s="42">
        <v>1.3943890209422823E-4</v>
      </c>
    </row>
    <row r="15" spans="1:47" x14ac:dyDescent="0.25">
      <c r="A15" s="220"/>
      <c r="B15" s="220" t="s">
        <v>227</v>
      </c>
      <c r="C15" s="15" t="s">
        <v>224</v>
      </c>
      <c r="D15" s="16">
        <v>1.2175766776607844E-3</v>
      </c>
      <c r="E15" s="16">
        <v>1.2175766776607844E-3</v>
      </c>
      <c r="F15" s="16">
        <v>1.3397864211033772E-6</v>
      </c>
      <c r="G15" s="16">
        <v>1.3397864211033772E-6</v>
      </c>
      <c r="H15" s="42">
        <f t="shared" si="0"/>
        <v>1.2189164640818877E-3</v>
      </c>
      <c r="I15" s="42">
        <f t="shared" si="0"/>
        <v>1.2189164640818877E-3</v>
      </c>
      <c r="J15" s="51"/>
      <c r="K15" s="53"/>
      <c r="L15" s="16">
        <v>1.2175766776607844E-3</v>
      </c>
      <c r="M15" s="16">
        <v>5.2284661514465597E-5</v>
      </c>
      <c r="N15" s="16">
        <v>1.376179690483139E-4</v>
      </c>
      <c r="O15" s="16">
        <v>2.9614950971915284E-3</v>
      </c>
      <c r="P15" s="16">
        <v>1.3884435965289246E-4</v>
      </c>
      <c r="Q15" s="16">
        <v>3.4461966118423329E-4</v>
      </c>
      <c r="R15" s="16">
        <v>1.2175766776607844E-3</v>
      </c>
      <c r="S15" s="16">
        <v>5.2284661514465597E-5</v>
      </c>
      <c r="T15" s="16">
        <v>1.376179690483139E-4</v>
      </c>
      <c r="U15" s="16">
        <v>2.9614950971915284E-3</v>
      </c>
      <c r="V15" s="16">
        <v>1.3884435965289246E-4</v>
      </c>
      <c r="W15" s="16">
        <v>3.4461966118423329E-4</v>
      </c>
      <c r="X15" s="16">
        <v>1.3397864211033772E-6</v>
      </c>
      <c r="Y15" s="16">
        <v>2.2272411887338357E-7</v>
      </c>
      <c r="Z15" s="16">
        <v>4.2710544254250401E-7</v>
      </c>
      <c r="AA15" s="16">
        <v>3.5444900026472116E-6</v>
      </c>
      <c r="AB15" s="16">
        <v>5.9454244133577783E-7</v>
      </c>
      <c r="AC15" s="16">
        <v>1.1235647044220327E-6</v>
      </c>
      <c r="AD15" s="16">
        <v>1.3397864211033772E-6</v>
      </c>
      <c r="AE15" s="16">
        <v>2.2272411887338357E-7</v>
      </c>
      <c r="AF15" s="16">
        <v>4.2710544254250401E-7</v>
      </c>
      <c r="AG15" s="16">
        <v>3.5444900026472116E-6</v>
      </c>
      <c r="AH15" s="16">
        <v>5.9454244133577783E-7</v>
      </c>
      <c r="AI15" s="54">
        <v>1.1235647044220327E-6</v>
      </c>
      <c r="AJ15" s="42">
        <v>1.2189164640818877E-3</v>
      </c>
      <c r="AK15" s="42">
        <v>5.250738563333898E-5</v>
      </c>
      <c r="AL15" s="42">
        <v>1.3804507449085641E-4</v>
      </c>
      <c r="AM15" s="42">
        <v>2.9650395871941757E-3</v>
      </c>
      <c r="AN15" s="42">
        <v>1.3943890209422823E-4</v>
      </c>
      <c r="AO15" s="42">
        <v>3.457432258886553E-4</v>
      </c>
      <c r="AP15" s="42">
        <v>1.2189164640818877E-3</v>
      </c>
      <c r="AQ15" s="42">
        <v>5.250738563333898E-5</v>
      </c>
      <c r="AR15" s="42">
        <v>1.3804507449085641E-4</v>
      </c>
      <c r="AS15" s="42">
        <v>2.9650395871941757E-3</v>
      </c>
      <c r="AT15" s="42">
        <v>1.3943890209422823E-4</v>
      </c>
      <c r="AU15" s="42">
        <v>3.457432258886553E-4</v>
      </c>
    </row>
    <row r="16" spans="1:47" x14ac:dyDescent="0.25">
      <c r="A16" s="220"/>
      <c r="B16" s="220"/>
      <c r="C16" s="15" t="s">
        <v>225</v>
      </c>
      <c r="D16" s="16">
        <v>5.2284661514465597E-5</v>
      </c>
      <c r="E16" s="16">
        <v>5.2284661514465597E-5</v>
      </c>
      <c r="F16" s="16">
        <v>2.2272411887338357E-7</v>
      </c>
      <c r="G16" s="16">
        <v>2.2272411887338357E-7</v>
      </c>
      <c r="H16" s="42">
        <f t="shared" si="0"/>
        <v>5.250738563333898E-5</v>
      </c>
      <c r="I16" s="42">
        <f t="shared" si="0"/>
        <v>5.250738563333898E-5</v>
      </c>
      <c r="J16" s="51"/>
      <c r="K16" s="53"/>
      <c r="L16" s="16">
        <v>5.2284661514465597E-5</v>
      </c>
      <c r="M16" s="16">
        <v>1.376179690483139E-4</v>
      </c>
      <c r="N16" s="16">
        <v>2.9614950971915284E-3</v>
      </c>
      <c r="O16" s="16">
        <v>1.3884435965289246E-4</v>
      </c>
      <c r="P16" s="16">
        <v>3.4461966118423329E-4</v>
      </c>
      <c r="Q16" s="16">
        <v>1.7629495645296773E-3</v>
      </c>
      <c r="R16" s="16">
        <v>5.2284661514465597E-5</v>
      </c>
      <c r="S16" s="16">
        <v>1.376179690483139E-4</v>
      </c>
      <c r="T16" s="16">
        <v>2.9614950971915284E-3</v>
      </c>
      <c r="U16" s="16">
        <v>1.3884435965289246E-4</v>
      </c>
      <c r="V16" s="16">
        <v>3.4461966118423329E-4</v>
      </c>
      <c r="W16" s="16">
        <v>1.7629495645296773E-3</v>
      </c>
      <c r="X16" s="16">
        <v>2.2272411887338357E-7</v>
      </c>
      <c r="Y16" s="16">
        <v>4.2710544254250401E-7</v>
      </c>
      <c r="Z16" s="16">
        <v>3.5444900026472116E-6</v>
      </c>
      <c r="AA16" s="16">
        <v>5.9454244133577783E-7</v>
      </c>
      <c r="AB16" s="16">
        <v>1.1235647044220327E-6</v>
      </c>
      <c r="AC16" s="16">
        <v>2.009679631655066E-6</v>
      </c>
      <c r="AD16" s="16">
        <v>2.2272411887338357E-7</v>
      </c>
      <c r="AE16" s="16">
        <v>4.2710544254250401E-7</v>
      </c>
      <c r="AF16" s="16">
        <v>3.5444900026472116E-6</v>
      </c>
      <c r="AG16" s="16">
        <v>5.9454244133577783E-7</v>
      </c>
      <c r="AH16" s="16">
        <v>1.1235647044220327E-6</v>
      </c>
      <c r="AI16" s="54">
        <v>2.009679631655066E-6</v>
      </c>
      <c r="AJ16" s="42">
        <v>5.250738563333898E-5</v>
      </c>
      <c r="AK16" s="42">
        <v>1.3804507449085641E-4</v>
      </c>
      <c r="AL16" s="42">
        <v>2.9650395871941757E-3</v>
      </c>
      <c r="AM16" s="42">
        <v>1.3943890209422823E-4</v>
      </c>
      <c r="AN16" s="42">
        <v>3.457432258886553E-4</v>
      </c>
      <c r="AO16" s="42">
        <v>1.7649592441613324E-3</v>
      </c>
      <c r="AP16" s="42">
        <v>5.250738563333898E-5</v>
      </c>
      <c r="AQ16" s="42">
        <v>1.3804507449085641E-4</v>
      </c>
      <c r="AR16" s="42">
        <v>2.9650395871941757E-3</v>
      </c>
      <c r="AS16" s="42">
        <v>1.3943890209422823E-4</v>
      </c>
      <c r="AT16" s="42">
        <v>3.457432258886553E-4</v>
      </c>
      <c r="AU16" s="42">
        <v>1.7649592441613324E-3</v>
      </c>
    </row>
    <row r="17" spans="1:47" x14ac:dyDescent="0.25">
      <c r="A17" s="220"/>
      <c r="B17" s="220"/>
      <c r="C17" s="15" t="s">
        <v>226</v>
      </c>
      <c r="D17" s="16">
        <v>1.376179690483139E-4</v>
      </c>
      <c r="E17" s="16">
        <v>1.376179690483139E-4</v>
      </c>
      <c r="F17" s="16">
        <v>4.2710544254250401E-7</v>
      </c>
      <c r="G17" s="16">
        <v>4.2710544254250401E-7</v>
      </c>
      <c r="H17" s="42">
        <f t="shared" si="0"/>
        <v>1.3804507449085641E-4</v>
      </c>
      <c r="I17" s="42">
        <f t="shared" si="0"/>
        <v>1.3804507449085641E-4</v>
      </c>
      <c r="J17" s="51"/>
      <c r="K17" s="53"/>
      <c r="L17" s="16">
        <v>1.376179690483139E-4</v>
      </c>
      <c r="M17" s="16">
        <v>2.9614950971915284E-3</v>
      </c>
      <c r="N17" s="16">
        <v>1.3884435965289246E-4</v>
      </c>
      <c r="O17" s="16">
        <v>3.4461966118423329E-4</v>
      </c>
      <c r="P17" s="16">
        <v>1.7629495645296773E-3</v>
      </c>
      <c r="Q17" s="16">
        <v>7.5703832817819973E-5</v>
      </c>
      <c r="R17" s="16">
        <v>1.376179690483139E-4</v>
      </c>
      <c r="S17" s="16">
        <v>2.9614950971915284E-3</v>
      </c>
      <c r="T17" s="16">
        <v>1.3884435965289246E-4</v>
      </c>
      <c r="U17" s="16">
        <v>3.4461966118423329E-4</v>
      </c>
      <c r="V17" s="16">
        <v>1.7629495645296773E-3</v>
      </c>
      <c r="W17" s="16">
        <v>7.5703832817819973E-5</v>
      </c>
      <c r="X17" s="16">
        <v>4.2710544254250401E-7</v>
      </c>
      <c r="Y17" s="16">
        <v>3.5444900026472116E-6</v>
      </c>
      <c r="Z17" s="16">
        <v>5.9454244133577783E-7</v>
      </c>
      <c r="AA17" s="16">
        <v>1.1235647044220327E-6</v>
      </c>
      <c r="AB17" s="16">
        <v>2.009679631655066E-6</v>
      </c>
      <c r="AC17" s="16">
        <v>3.3408617831007531E-7</v>
      </c>
      <c r="AD17" s="16">
        <v>4.2710544254250401E-7</v>
      </c>
      <c r="AE17" s="16">
        <v>3.5444900026472116E-6</v>
      </c>
      <c r="AF17" s="16">
        <v>5.9454244133577783E-7</v>
      </c>
      <c r="AG17" s="16">
        <v>1.1235647044220327E-6</v>
      </c>
      <c r="AH17" s="16">
        <v>2.009679631655066E-6</v>
      </c>
      <c r="AI17" s="54">
        <v>3.3408617831007531E-7</v>
      </c>
      <c r="AJ17" s="42">
        <v>1.3804507449085641E-4</v>
      </c>
      <c r="AK17" s="42">
        <v>2.9650395871941757E-3</v>
      </c>
      <c r="AL17" s="42">
        <v>1.3943890209422823E-4</v>
      </c>
      <c r="AM17" s="42">
        <v>3.457432258886553E-4</v>
      </c>
      <c r="AN17" s="42">
        <v>1.7649592441613324E-3</v>
      </c>
      <c r="AO17" s="42">
        <v>7.6037918996130053E-5</v>
      </c>
      <c r="AP17" s="42">
        <v>1.3804507449085641E-4</v>
      </c>
      <c r="AQ17" s="42">
        <v>2.9650395871941757E-3</v>
      </c>
      <c r="AR17" s="42">
        <v>1.3943890209422823E-4</v>
      </c>
      <c r="AS17" s="42">
        <v>3.457432258886553E-4</v>
      </c>
      <c r="AT17" s="42">
        <v>1.7649592441613324E-3</v>
      </c>
      <c r="AU17" s="42">
        <v>7.6037918996130053E-5</v>
      </c>
    </row>
    <row r="18" spans="1:47" x14ac:dyDescent="0.25">
      <c r="A18" s="220" t="s">
        <v>19</v>
      </c>
      <c r="B18" s="220" t="s">
        <v>223</v>
      </c>
      <c r="C18" s="15" t="s">
        <v>224</v>
      </c>
      <c r="D18" s="16">
        <v>2.9614950971915284E-3</v>
      </c>
      <c r="E18" s="16">
        <v>2.9614950971915284E-3</v>
      </c>
      <c r="F18" s="16">
        <v>3.5444900026472116E-6</v>
      </c>
      <c r="G18" s="16">
        <v>3.5444900026472116E-6</v>
      </c>
      <c r="H18" s="42">
        <f t="shared" si="0"/>
        <v>2.9650395871941757E-3</v>
      </c>
      <c r="I18" s="42">
        <f t="shared" si="0"/>
        <v>2.9650395871941757E-3</v>
      </c>
      <c r="J18" s="51"/>
      <c r="K18" s="53" t="s">
        <v>19</v>
      </c>
      <c r="L18" s="16">
        <v>2.9614950971915284E-3</v>
      </c>
      <c r="M18" s="16">
        <v>1.3884435965289246E-4</v>
      </c>
      <c r="N18" s="16">
        <v>3.4461966118423329E-4</v>
      </c>
      <c r="O18" s="16">
        <v>1.7629495645296773E-3</v>
      </c>
      <c r="P18" s="16">
        <v>7.5703832817819973E-5</v>
      </c>
      <c r="Q18" s="16">
        <v>1.9925935101787115E-4</v>
      </c>
      <c r="R18" s="16">
        <v>2.9614950971915284E-3</v>
      </c>
      <c r="S18" s="16">
        <v>1.3884435965289246E-4</v>
      </c>
      <c r="T18" s="16">
        <v>3.4461966118423329E-4</v>
      </c>
      <c r="U18" s="16">
        <v>1.7629495645296773E-3</v>
      </c>
      <c r="V18" s="16">
        <v>7.5703832817819973E-5</v>
      </c>
      <c r="W18" s="16">
        <v>1.9925935101787115E-4</v>
      </c>
      <c r="X18" s="16">
        <v>3.5444900026472116E-6</v>
      </c>
      <c r="Y18" s="16">
        <v>5.9454244133577783E-7</v>
      </c>
      <c r="Z18" s="16">
        <v>1.1235647044220327E-6</v>
      </c>
      <c r="AA18" s="16">
        <v>2.009679631655066E-6</v>
      </c>
      <c r="AB18" s="16">
        <v>3.3408617831007531E-7</v>
      </c>
      <c r="AC18" s="16">
        <v>6.4065816381375612E-7</v>
      </c>
      <c r="AD18" s="16">
        <v>3.5444900026472116E-6</v>
      </c>
      <c r="AE18" s="16">
        <v>5.9454244133577783E-7</v>
      </c>
      <c r="AF18" s="16">
        <v>1.1235647044220327E-6</v>
      </c>
      <c r="AG18" s="16">
        <v>2.009679631655066E-6</v>
      </c>
      <c r="AH18" s="16">
        <v>3.3408617831007531E-7</v>
      </c>
      <c r="AI18" s="54">
        <v>6.4065816381375612E-7</v>
      </c>
      <c r="AJ18" s="42">
        <v>2.9650395871941757E-3</v>
      </c>
      <c r="AK18" s="42">
        <v>1.3943890209422823E-4</v>
      </c>
      <c r="AL18" s="42">
        <v>3.457432258886553E-4</v>
      </c>
      <c r="AM18" s="42">
        <v>1.7649592441613324E-3</v>
      </c>
      <c r="AN18" s="42">
        <v>7.6037918996130053E-5</v>
      </c>
      <c r="AO18" s="42">
        <v>1.9990000918168491E-4</v>
      </c>
      <c r="AP18" s="42">
        <v>2.9650395871941757E-3</v>
      </c>
      <c r="AQ18" s="42">
        <v>1.3943890209422823E-4</v>
      </c>
      <c r="AR18" s="42">
        <v>3.457432258886553E-4</v>
      </c>
      <c r="AS18" s="42">
        <v>1.7649592441613324E-3</v>
      </c>
      <c r="AT18" s="42">
        <v>7.6037918996130053E-5</v>
      </c>
      <c r="AU18" s="42">
        <v>1.9990000918168491E-4</v>
      </c>
    </row>
    <row r="19" spans="1:47" x14ac:dyDescent="0.25">
      <c r="A19" s="220"/>
      <c r="B19" s="220"/>
      <c r="C19" s="15" t="s">
        <v>225</v>
      </c>
      <c r="D19" s="16">
        <v>1.3884435965289246E-4</v>
      </c>
      <c r="E19" s="16">
        <v>1.3884435965289246E-4</v>
      </c>
      <c r="F19" s="16">
        <v>5.9454244133577783E-7</v>
      </c>
      <c r="G19" s="16">
        <v>5.9454244133577783E-7</v>
      </c>
      <c r="H19" s="42">
        <f t="shared" si="0"/>
        <v>1.3943890209422823E-4</v>
      </c>
      <c r="I19" s="42">
        <f t="shared" si="0"/>
        <v>1.3943890209422823E-4</v>
      </c>
      <c r="J19" s="51"/>
      <c r="K19" s="53"/>
      <c r="L19" s="16">
        <v>1.3884435965289246E-4</v>
      </c>
      <c r="M19" s="16">
        <v>3.4461966118423329E-4</v>
      </c>
      <c r="N19" s="16">
        <v>1.7629495645296773E-3</v>
      </c>
      <c r="O19" s="16">
        <v>7.5703832817819973E-5</v>
      </c>
      <c r="P19" s="16">
        <v>1.9925935101787115E-4</v>
      </c>
      <c r="Q19" s="16">
        <v>2.4075463739758468E-3</v>
      </c>
      <c r="R19" s="16">
        <v>1.3884435965289246E-4</v>
      </c>
      <c r="S19" s="16">
        <v>3.4461966118423329E-4</v>
      </c>
      <c r="T19" s="16">
        <v>1.7629495645296773E-3</v>
      </c>
      <c r="U19" s="16">
        <v>7.5703832817819973E-5</v>
      </c>
      <c r="V19" s="16">
        <v>1.9925935101787115E-4</v>
      </c>
      <c r="W19" s="16">
        <v>2.4075463739758468E-3</v>
      </c>
      <c r="X19" s="16">
        <v>5.9454244133577783E-7</v>
      </c>
      <c r="Y19" s="16">
        <v>1.1235647044220327E-6</v>
      </c>
      <c r="Z19" s="16">
        <v>2.009679631655066E-6</v>
      </c>
      <c r="AA19" s="16">
        <v>3.3408617831007531E-7</v>
      </c>
      <c r="AB19" s="16">
        <v>6.4065816381375612E-7</v>
      </c>
      <c r="AC19" s="16">
        <v>1.7722450013236058E-6</v>
      </c>
      <c r="AD19" s="16">
        <v>5.9454244133577783E-7</v>
      </c>
      <c r="AE19" s="16">
        <v>1.1235647044220327E-6</v>
      </c>
      <c r="AF19" s="16">
        <v>2.009679631655066E-6</v>
      </c>
      <c r="AG19" s="16">
        <v>3.3408617831007531E-7</v>
      </c>
      <c r="AH19" s="16">
        <v>6.4065816381375612E-7</v>
      </c>
      <c r="AI19" s="54">
        <v>1.7722450013236058E-6</v>
      </c>
      <c r="AJ19" s="42">
        <v>1.3943890209422823E-4</v>
      </c>
      <c r="AK19" s="42">
        <v>3.457432258886553E-4</v>
      </c>
      <c r="AL19" s="42">
        <v>1.7649592441613324E-3</v>
      </c>
      <c r="AM19" s="42">
        <v>7.6037918996130053E-5</v>
      </c>
      <c r="AN19" s="42">
        <v>1.9990000918168491E-4</v>
      </c>
      <c r="AO19" s="42">
        <v>2.4093186189771704E-3</v>
      </c>
      <c r="AP19" s="42">
        <v>1.3943890209422823E-4</v>
      </c>
      <c r="AQ19" s="42">
        <v>3.457432258886553E-4</v>
      </c>
      <c r="AR19" s="42">
        <v>1.7649592441613324E-3</v>
      </c>
      <c r="AS19" s="42">
        <v>7.6037918996130053E-5</v>
      </c>
      <c r="AT19" s="42">
        <v>1.9990000918168491E-4</v>
      </c>
      <c r="AU19" s="42">
        <v>2.4093186189771704E-3</v>
      </c>
    </row>
    <row r="20" spans="1:47" x14ac:dyDescent="0.25">
      <c r="A20" s="220"/>
      <c r="B20" s="220"/>
      <c r="C20" s="15" t="s">
        <v>226</v>
      </c>
      <c r="D20" s="16">
        <v>3.4461966118423329E-4</v>
      </c>
      <c r="E20" s="16">
        <v>3.4461966118423329E-4</v>
      </c>
      <c r="F20" s="16">
        <v>1.1235647044220327E-6</v>
      </c>
      <c r="G20" s="16">
        <v>1.1235647044220327E-6</v>
      </c>
      <c r="H20" s="42">
        <f t="shared" si="0"/>
        <v>3.457432258886553E-4</v>
      </c>
      <c r="I20" s="42">
        <f t="shared" si="0"/>
        <v>3.457432258886553E-4</v>
      </c>
      <c r="J20" s="51"/>
      <c r="K20" s="53"/>
      <c r="L20" s="16">
        <v>3.4461966118423329E-4</v>
      </c>
      <c r="M20" s="16">
        <v>1.7629495645296773E-3</v>
      </c>
      <c r="N20" s="16">
        <v>7.5703832817819973E-5</v>
      </c>
      <c r="O20" s="16">
        <v>1.9925935101787115E-4</v>
      </c>
      <c r="P20" s="16">
        <v>2.4075463739758468E-3</v>
      </c>
      <c r="Q20" s="16">
        <v>1.1287347223580463E-4</v>
      </c>
      <c r="R20" s="16">
        <v>3.4461966118423329E-4</v>
      </c>
      <c r="S20" s="16">
        <v>1.7629495645296773E-3</v>
      </c>
      <c r="T20" s="16">
        <v>7.5703832817819973E-5</v>
      </c>
      <c r="U20" s="16">
        <v>1.9925935101787115E-4</v>
      </c>
      <c r="V20" s="16">
        <v>2.4075463739758468E-3</v>
      </c>
      <c r="W20" s="16">
        <v>1.1287347223580463E-4</v>
      </c>
      <c r="X20" s="16">
        <v>1.1235647044220327E-6</v>
      </c>
      <c r="Y20" s="16">
        <v>2.009679631655066E-6</v>
      </c>
      <c r="Z20" s="16">
        <v>3.3408617831007531E-7</v>
      </c>
      <c r="AA20" s="16">
        <v>6.4065816381375612E-7</v>
      </c>
      <c r="AB20" s="16">
        <v>1.7722450013236058E-6</v>
      </c>
      <c r="AC20" s="16">
        <v>2.9727122066788891E-7</v>
      </c>
      <c r="AD20" s="16">
        <v>1.1235647044220327E-6</v>
      </c>
      <c r="AE20" s="16">
        <v>2.009679631655066E-6</v>
      </c>
      <c r="AF20" s="16">
        <v>3.3408617831007531E-7</v>
      </c>
      <c r="AG20" s="16">
        <v>6.4065816381375612E-7</v>
      </c>
      <c r="AH20" s="16">
        <v>1.7722450013236058E-6</v>
      </c>
      <c r="AI20" s="54">
        <v>2.9727122066788891E-7</v>
      </c>
      <c r="AJ20" s="42">
        <v>3.457432258886553E-4</v>
      </c>
      <c r="AK20" s="42">
        <v>1.7649592441613324E-3</v>
      </c>
      <c r="AL20" s="42">
        <v>7.6037918996130053E-5</v>
      </c>
      <c r="AM20" s="42">
        <v>1.9990000918168491E-4</v>
      </c>
      <c r="AN20" s="42">
        <v>2.4093186189771704E-3</v>
      </c>
      <c r="AO20" s="42">
        <v>1.1317074345647252E-4</v>
      </c>
      <c r="AP20" s="42">
        <v>3.457432258886553E-4</v>
      </c>
      <c r="AQ20" s="42">
        <v>1.7649592441613324E-3</v>
      </c>
      <c r="AR20" s="42">
        <v>7.6037918996130053E-5</v>
      </c>
      <c r="AS20" s="42">
        <v>1.9990000918168491E-4</v>
      </c>
      <c r="AT20" s="42">
        <v>2.4093186189771704E-3</v>
      </c>
      <c r="AU20" s="42">
        <v>1.1317074345647252E-4</v>
      </c>
    </row>
    <row r="21" spans="1:47" x14ac:dyDescent="0.25">
      <c r="A21" s="220"/>
      <c r="B21" s="220" t="s">
        <v>227</v>
      </c>
      <c r="C21" s="15" t="s">
        <v>224</v>
      </c>
      <c r="D21" s="16">
        <v>1.7629495645296773E-3</v>
      </c>
      <c r="E21" s="16">
        <v>1.7629495645296773E-3</v>
      </c>
      <c r="F21" s="16">
        <v>2.009679631655066E-6</v>
      </c>
      <c r="G21" s="16">
        <v>2.009679631655066E-6</v>
      </c>
      <c r="H21" s="42">
        <f t="shared" si="0"/>
        <v>1.7649592441613324E-3</v>
      </c>
      <c r="I21" s="42">
        <f t="shared" si="0"/>
        <v>1.7649592441613324E-3</v>
      </c>
      <c r="J21" s="51"/>
      <c r="K21" s="53"/>
      <c r="L21" s="16">
        <v>1.7629495645296773E-3</v>
      </c>
      <c r="M21" s="16">
        <v>7.5703832817819973E-5</v>
      </c>
      <c r="N21" s="16">
        <v>1.9925935101787115E-4</v>
      </c>
      <c r="O21" s="16">
        <v>2.4075463739758468E-3</v>
      </c>
      <c r="P21" s="16">
        <v>1.1287347223580463E-4</v>
      </c>
      <c r="Q21" s="16">
        <v>2.8015842959581549E-4</v>
      </c>
      <c r="R21" s="16">
        <v>1.7629495645296773E-3</v>
      </c>
      <c r="S21" s="16">
        <v>7.5703832817819973E-5</v>
      </c>
      <c r="T21" s="16">
        <v>1.9925935101787115E-4</v>
      </c>
      <c r="U21" s="16">
        <v>2.4075463739758468E-3</v>
      </c>
      <c r="V21" s="16">
        <v>1.1287347223580463E-4</v>
      </c>
      <c r="W21" s="16">
        <v>2.8015842959581549E-4</v>
      </c>
      <c r="X21" s="16">
        <v>2.009679631655066E-6</v>
      </c>
      <c r="Y21" s="16">
        <v>3.3408617831007531E-7</v>
      </c>
      <c r="Z21" s="16">
        <v>6.4065816381375612E-7</v>
      </c>
      <c r="AA21" s="16">
        <v>1.7722450013236058E-6</v>
      </c>
      <c r="AB21" s="16">
        <v>2.9727122066788891E-7</v>
      </c>
      <c r="AC21" s="16">
        <v>5.6178235221101634E-7</v>
      </c>
      <c r="AD21" s="16">
        <v>2.009679631655066E-6</v>
      </c>
      <c r="AE21" s="16">
        <v>3.3408617831007531E-7</v>
      </c>
      <c r="AF21" s="16">
        <v>6.4065816381375612E-7</v>
      </c>
      <c r="AG21" s="16">
        <v>1.7722450013236058E-6</v>
      </c>
      <c r="AH21" s="16">
        <v>2.9727122066788891E-7</v>
      </c>
      <c r="AI21" s="54">
        <v>5.6178235221101634E-7</v>
      </c>
      <c r="AJ21" s="42">
        <v>1.7649592441613324E-3</v>
      </c>
      <c r="AK21" s="42">
        <v>7.6037918996130053E-5</v>
      </c>
      <c r="AL21" s="42">
        <v>1.9990000918168491E-4</v>
      </c>
      <c r="AM21" s="42">
        <v>2.4093186189771704E-3</v>
      </c>
      <c r="AN21" s="42">
        <v>1.1317074345647252E-4</v>
      </c>
      <c r="AO21" s="42">
        <v>2.8072021194802649E-4</v>
      </c>
      <c r="AP21" s="42">
        <v>1.7649592441613324E-3</v>
      </c>
      <c r="AQ21" s="42">
        <v>7.6037918996130053E-5</v>
      </c>
      <c r="AR21" s="42">
        <v>1.9990000918168491E-4</v>
      </c>
      <c r="AS21" s="42">
        <v>2.4093186189771704E-3</v>
      </c>
      <c r="AT21" s="42">
        <v>1.1317074345647252E-4</v>
      </c>
      <c r="AU21" s="42">
        <v>2.8072021194802649E-4</v>
      </c>
    </row>
    <row r="22" spans="1:47" x14ac:dyDescent="0.25">
      <c r="A22" s="220"/>
      <c r="B22" s="220"/>
      <c r="C22" s="15" t="s">
        <v>225</v>
      </c>
      <c r="D22" s="16">
        <v>7.5703832817819973E-5</v>
      </c>
      <c r="E22" s="16">
        <v>7.5703832817819973E-5</v>
      </c>
      <c r="F22" s="16">
        <v>3.3408617831007531E-7</v>
      </c>
      <c r="G22" s="16">
        <v>3.3408617831007531E-7</v>
      </c>
      <c r="H22" s="42">
        <f t="shared" si="0"/>
        <v>7.6037918996130053E-5</v>
      </c>
      <c r="I22" s="42">
        <f t="shared" si="0"/>
        <v>7.6037918996130053E-5</v>
      </c>
      <c r="J22" s="51"/>
      <c r="K22" s="53"/>
      <c r="L22" s="16">
        <v>7.5703832817819973E-5</v>
      </c>
      <c r="M22" s="16">
        <v>1.9925935101787115E-4</v>
      </c>
      <c r="N22" s="16">
        <v>2.4075463739758468E-3</v>
      </c>
      <c r="O22" s="16">
        <v>1.1287347223580463E-4</v>
      </c>
      <c r="P22" s="16">
        <v>2.8015842959581549E-4</v>
      </c>
      <c r="Q22" s="16">
        <v>1.4331892143298812E-3</v>
      </c>
      <c r="R22" s="16">
        <v>7.5703832817819973E-5</v>
      </c>
      <c r="S22" s="16">
        <v>1.9925935101787115E-4</v>
      </c>
      <c r="T22" s="16">
        <v>2.4075463739758468E-3</v>
      </c>
      <c r="U22" s="16">
        <v>1.1287347223580463E-4</v>
      </c>
      <c r="V22" s="16">
        <v>2.8015842959581549E-4</v>
      </c>
      <c r="W22" s="16">
        <v>1.4331892143298812E-3</v>
      </c>
      <c r="X22" s="16">
        <v>3.3408617831007531E-7</v>
      </c>
      <c r="Y22" s="16">
        <v>6.4065816381375612E-7</v>
      </c>
      <c r="Z22" s="16">
        <v>1.7722450013236058E-6</v>
      </c>
      <c r="AA22" s="16">
        <v>2.9727122066788891E-7</v>
      </c>
      <c r="AB22" s="16">
        <v>5.6178235221101634E-7</v>
      </c>
      <c r="AC22" s="16">
        <v>1.004839815827533E-6</v>
      </c>
      <c r="AD22" s="16">
        <v>3.3408617831007531E-7</v>
      </c>
      <c r="AE22" s="16">
        <v>6.4065816381375612E-7</v>
      </c>
      <c r="AF22" s="16">
        <v>1.7722450013236058E-6</v>
      </c>
      <c r="AG22" s="16">
        <v>2.9727122066788891E-7</v>
      </c>
      <c r="AH22" s="16">
        <v>5.6178235221101634E-7</v>
      </c>
      <c r="AI22" s="54">
        <v>1.004839815827533E-6</v>
      </c>
      <c r="AJ22" s="42">
        <v>7.6037918996130053E-5</v>
      </c>
      <c r="AK22" s="42">
        <v>1.9990000918168491E-4</v>
      </c>
      <c r="AL22" s="42">
        <v>2.4093186189771704E-3</v>
      </c>
      <c r="AM22" s="42">
        <v>1.1317074345647252E-4</v>
      </c>
      <c r="AN22" s="42">
        <v>2.8072021194802649E-4</v>
      </c>
      <c r="AO22" s="42">
        <v>1.4341940541457087E-3</v>
      </c>
      <c r="AP22" s="42">
        <v>7.6037918996130053E-5</v>
      </c>
      <c r="AQ22" s="42">
        <v>1.9990000918168491E-4</v>
      </c>
      <c r="AR22" s="42">
        <v>2.4093186189771704E-3</v>
      </c>
      <c r="AS22" s="42">
        <v>1.1317074345647252E-4</v>
      </c>
      <c r="AT22" s="42">
        <v>2.8072021194802649E-4</v>
      </c>
      <c r="AU22" s="42">
        <v>1.4341940541457087E-3</v>
      </c>
    </row>
    <row r="23" spans="1:47" x14ac:dyDescent="0.25">
      <c r="A23" s="220"/>
      <c r="B23" s="220"/>
      <c r="C23" s="15" t="s">
        <v>226</v>
      </c>
      <c r="D23" s="16">
        <v>1.9925935101787115E-4</v>
      </c>
      <c r="E23" s="16">
        <v>1.9925935101787115E-4</v>
      </c>
      <c r="F23" s="16">
        <v>6.4065816381375612E-7</v>
      </c>
      <c r="G23" s="16">
        <v>6.4065816381375612E-7</v>
      </c>
      <c r="H23" s="42">
        <f t="shared" si="0"/>
        <v>1.9990000918168491E-4</v>
      </c>
      <c r="I23" s="42">
        <f t="shared" si="0"/>
        <v>1.9990000918168491E-4</v>
      </c>
      <c r="J23" s="51"/>
      <c r="K23" s="53"/>
      <c r="L23" s="16">
        <v>1.9925935101787115E-4</v>
      </c>
      <c r="M23" s="16">
        <v>2.4075463739758468E-3</v>
      </c>
      <c r="N23" s="16">
        <v>1.1287347223580463E-4</v>
      </c>
      <c r="O23" s="16">
        <v>2.8015842959581549E-4</v>
      </c>
      <c r="P23" s="16">
        <v>1.4331892143298812E-3</v>
      </c>
      <c r="Q23" s="16">
        <v>6.1543403657652202E-5</v>
      </c>
      <c r="R23" s="16">
        <v>1.9925935101787115E-4</v>
      </c>
      <c r="S23" s="16">
        <v>2.4075463739758468E-3</v>
      </c>
      <c r="T23" s="16">
        <v>1.1287347223580463E-4</v>
      </c>
      <c r="U23" s="16">
        <v>2.8015842959581549E-4</v>
      </c>
      <c r="V23" s="16">
        <v>1.4331892143298812E-3</v>
      </c>
      <c r="W23" s="16">
        <v>6.1543403657652202E-5</v>
      </c>
      <c r="X23" s="16">
        <v>6.4065816381375612E-7</v>
      </c>
      <c r="Y23" s="16">
        <v>1.7722450013236058E-6</v>
      </c>
      <c r="Z23" s="16">
        <v>2.9727122066788891E-7</v>
      </c>
      <c r="AA23" s="16">
        <v>5.6178235221101634E-7</v>
      </c>
      <c r="AB23" s="16">
        <v>1.004839815827533E-6</v>
      </c>
      <c r="AC23" s="16">
        <v>1.6704308915503766E-7</v>
      </c>
      <c r="AD23" s="16">
        <v>6.4065816381375612E-7</v>
      </c>
      <c r="AE23" s="16">
        <v>1.7722450013236058E-6</v>
      </c>
      <c r="AF23" s="16">
        <v>2.9727122066788891E-7</v>
      </c>
      <c r="AG23" s="16">
        <v>5.6178235221101634E-7</v>
      </c>
      <c r="AH23" s="16">
        <v>1.004839815827533E-6</v>
      </c>
      <c r="AI23" s="54">
        <v>1.6704308915503766E-7</v>
      </c>
      <c r="AJ23" s="42">
        <v>1.9990000918168491E-4</v>
      </c>
      <c r="AK23" s="42">
        <v>2.4093186189771704E-3</v>
      </c>
      <c r="AL23" s="42">
        <v>1.1317074345647252E-4</v>
      </c>
      <c r="AM23" s="42">
        <v>2.8072021194802649E-4</v>
      </c>
      <c r="AN23" s="42">
        <v>1.4341940541457087E-3</v>
      </c>
      <c r="AO23" s="42">
        <v>6.1710446746807235E-5</v>
      </c>
      <c r="AP23" s="42">
        <v>1.9990000918168491E-4</v>
      </c>
      <c r="AQ23" s="42">
        <v>2.4093186189771704E-3</v>
      </c>
      <c r="AR23" s="42">
        <v>1.1317074345647252E-4</v>
      </c>
      <c r="AS23" s="42">
        <v>2.8072021194802649E-4</v>
      </c>
      <c r="AT23" s="42">
        <v>1.4341940541457087E-3</v>
      </c>
      <c r="AU23" s="42">
        <v>6.1710446746807235E-5</v>
      </c>
    </row>
    <row r="24" spans="1:47" x14ac:dyDescent="0.25">
      <c r="A24" s="220" t="s">
        <v>20</v>
      </c>
      <c r="B24" s="220" t="s">
        <v>223</v>
      </c>
      <c r="C24" s="15" t="s">
        <v>224</v>
      </c>
      <c r="D24" s="16">
        <v>2.4075463739758468E-3</v>
      </c>
      <c r="E24" s="16">
        <v>2.4075463739758468E-3</v>
      </c>
      <c r="F24" s="16">
        <v>1.7722450013236058E-6</v>
      </c>
      <c r="G24" s="16">
        <v>1.7722450013236058E-6</v>
      </c>
      <c r="H24" s="42">
        <f t="shared" si="0"/>
        <v>2.4093186189771704E-3</v>
      </c>
      <c r="I24" s="42">
        <f t="shared" si="0"/>
        <v>2.4093186189771704E-3</v>
      </c>
      <c r="J24" s="51"/>
      <c r="K24" s="53" t="s">
        <v>20</v>
      </c>
      <c r="L24" s="16">
        <v>2.4075463739758468E-3</v>
      </c>
      <c r="M24" s="16">
        <v>1.1287347223580463E-4</v>
      </c>
      <c r="N24" s="16">
        <v>2.8015842959581549E-4</v>
      </c>
      <c r="O24" s="16">
        <v>1.4331892143298812E-3</v>
      </c>
      <c r="P24" s="16">
        <v>6.1543403657652202E-5</v>
      </c>
      <c r="Q24" s="16">
        <v>1.6198781773395278E-4</v>
      </c>
      <c r="R24" s="16">
        <v>2.4075463739758468E-3</v>
      </c>
      <c r="S24" s="16">
        <v>1.1287347223580463E-4</v>
      </c>
      <c r="T24" s="16">
        <v>2.8015842959581549E-4</v>
      </c>
      <c r="U24" s="16">
        <v>1.4331892143298812E-3</v>
      </c>
      <c r="V24" s="16">
        <v>6.1543403657652202E-5</v>
      </c>
      <c r="W24" s="16">
        <v>1.6198781773395278E-4</v>
      </c>
      <c r="X24" s="16">
        <v>1.7722450013236058E-6</v>
      </c>
      <c r="Y24" s="16">
        <v>2.9727122066788891E-7</v>
      </c>
      <c r="Z24" s="16">
        <v>5.6178235221101634E-7</v>
      </c>
      <c r="AA24" s="16">
        <v>1.004839815827533E-6</v>
      </c>
      <c r="AB24" s="16">
        <v>1.6704308915503766E-7</v>
      </c>
      <c r="AC24" s="16">
        <v>3.2032908190687806E-7</v>
      </c>
      <c r="AD24" s="16">
        <v>1.7722450013236058E-6</v>
      </c>
      <c r="AE24" s="16">
        <v>2.9727122066788891E-7</v>
      </c>
      <c r="AF24" s="16">
        <v>5.6178235221101634E-7</v>
      </c>
      <c r="AG24" s="16">
        <v>1.004839815827533E-6</v>
      </c>
      <c r="AH24" s="16">
        <v>1.6704308915503766E-7</v>
      </c>
      <c r="AI24" s="54">
        <v>3.2032908190687806E-7</v>
      </c>
      <c r="AJ24" s="42">
        <v>2.4093186189771704E-3</v>
      </c>
      <c r="AK24" s="42">
        <v>1.1317074345647252E-4</v>
      </c>
      <c r="AL24" s="42">
        <v>2.8072021194802649E-4</v>
      </c>
      <c r="AM24" s="42">
        <v>1.4341940541457087E-3</v>
      </c>
      <c r="AN24" s="42">
        <v>6.1710446746807235E-5</v>
      </c>
      <c r="AO24" s="42">
        <v>1.6230814681585966E-4</v>
      </c>
      <c r="AP24" s="42">
        <v>2.4093186189771704E-3</v>
      </c>
      <c r="AQ24" s="42">
        <v>1.1317074345647252E-4</v>
      </c>
      <c r="AR24" s="42">
        <v>2.8072021194802649E-4</v>
      </c>
      <c r="AS24" s="42">
        <v>1.4341940541457087E-3</v>
      </c>
      <c r="AT24" s="42">
        <v>6.1710446746807235E-5</v>
      </c>
      <c r="AU24" s="42">
        <v>1.6230814681585966E-4</v>
      </c>
    </row>
    <row r="25" spans="1:47" x14ac:dyDescent="0.25">
      <c r="A25" s="220"/>
      <c r="B25" s="220"/>
      <c r="C25" s="15" t="s">
        <v>225</v>
      </c>
      <c r="D25" s="16">
        <v>1.1287347223580463E-4</v>
      </c>
      <c r="E25" s="16">
        <v>1.1287347223580463E-4</v>
      </c>
      <c r="F25" s="16">
        <v>2.9727122066788891E-7</v>
      </c>
      <c r="G25" s="16">
        <v>2.9727122066788891E-7</v>
      </c>
      <c r="H25" s="42">
        <f t="shared" si="0"/>
        <v>1.1317074345647252E-4</v>
      </c>
      <c r="I25" s="42">
        <f t="shared" si="0"/>
        <v>1.1317074345647252E-4</v>
      </c>
      <c r="J25" s="51"/>
      <c r="K25" s="53"/>
      <c r="L25" s="16">
        <v>1.1287347223580463E-4</v>
      </c>
      <c r="M25" s="16">
        <v>2.8015842959581549E-4</v>
      </c>
      <c r="N25" s="16">
        <v>1.4331892143298812E-3</v>
      </c>
      <c r="O25" s="16">
        <v>6.1543403657652202E-5</v>
      </c>
      <c r="P25" s="16">
        <v>1.6198781773395278E-4</v>
      </c>
      <c r="Q25" s="16">
        <v>4.282449744859692E-3</v>
      </c>
      <c r="R25" s="16">
        <v>1.1287347223580463E-4</v>
      </c>
      <c r="S25" s="16">
        <v>2.8015842959581549E-4</v>
      </c>
      <c r="T25" s="16">
        <v>1.4331892143298812E-3</v>
      </c>
      <c r="U25" s="16">
        <v>6.1543403657652202E-5</v>
      </c>
      <c r="V25" s="16">
        <v>1.6198781773395278E-4</v>
      </c>
      <c r="W25" s="16">
        <v>4.282449744859692E-3</v>
      </c>
      <c r="X25" s="16">
        <v>2.9727122066788891E-7</v>
      </c>
      <c r="Y25" s="16">
        <v>5.6178235221101634E-7</v>
      </c>
      <c r="Z25" s="16">
        <v>1.004839815827533E-6</v>
      </c>
      <c r="AA25" s="16">
        <v>1.6704308915503766E-7</v>
      </c>
      <c r="AB25" s="16">
        <v>3.2032908190687806E-7</v>
      </c>
      <c r="AC25" s="16">
        <v>3.5444900026472116E-6</v>
      </c>
      <c r="AD25" s="16">
        <v>2.9727122066788891E-7</v>
      </c>
      <c r="AE25" s="16">
        <v>5.6178235221101634E-7</v>
      </c>
      <c r="AF25" s="16">
        <v>1.004839815827533E-6</v>
      </c>
      <c r="AG25" s="16">
        <v>1.6704308915503766E-7</v>
      </c>
      <c r="AH25" s="16">
        <v>3.2032908190687806E-7</v>
      </c>
      <c r="AI25" s="54">
        <v>3.5444900026472116E-6</v>
      </c>
      <c r="AJ25" s="42">
        <v>1.1317074345647252E-4</v>
      </c>
      <c r="AK25" s="42">
        <v>2.8072021194802649E-4</v>
      </c>
      <c r="AL25" s="42">
        <v>1.4341940541457087E-3</v>
      </c>
      <c r="AM25" s="42">
        <v>6.1710446746807235E-5</v>
      </c>
      <c r="AN25" s="42">
        <v>1.6230814681585966E-4</v>
      </c>
      <c r="AO25" s="42">
        <v>4.2859942348623392E-3</v>
      </c>
      <c r="AP25" s="42">
        <v>1.1317074345647252E-4</v>
      </c>
      <c r="AQ25" s="42">
        <v>2.8072021194802649E-4</v>
      </c>
      <c r="AR25" s="42">
        <v>1.4341940541457087E-3</v>
      </c>
      <c r="AS25" s="42">
        <v>6.1710446746807235E-5</v>
      </c>
      <c r="AT25" s="42">
        <v>1.6230814681585966E-4</v>
      </c>
      <c r="AU25" s="42">
        <v>4.2859942348623392E-3</v>
      </c>
    </row>
    <row r="26" spans="1:47" x14ac:dyDescent="0.25">
      <c r="A26" s="220"/>
      <c r="B26" s="220"/>
      <c r="C26" s="15" t="s">
        <v>226</v>
      </c>
      <c r="D26" s="16">
        <v>2.8015842959581549E-4</v>
      </c>
      <c r="E26" s="16">
        <v>2.8015842959581549E-4</v>
      </c>
      <c r="F26" s="16">
        <v>5.6178235221101634E-7</v>
      </c>
      <c r="G26" s="16">
        <v>5.6178235221101634E-7</v>
      </c>
      <c r="H26" s="42">
        <f t="shared" si="0"/>
        <v>2.8072021194802649E-4</v>
      </c>
      <c r="I26" s="42">
        <f t="shared" si="0"/>
        <v>2.8072021194802649E-4</v>
      </c>
      <c r="J26" s="51"/>
      <c r="K26" s="53"/>
      <c r="L26" s="16">
        <v>2.8015842959581549E-4</v>
      </c>
      <c r="M26" s="16">
        <v>1.4331892143298812E-3</v>
      </c>
      <c r="N26" s="16">
        <v>6.1543403657652202E-5</v>
      </c>
      <c r="O26" s="16">
        <v>1.6198781773395278E-4</v>
      </c>
      <c r="P26" s="16">
        <v>4.282449744859692E-3</v>
      </c>
      <c r="Q26" s="16">
        <v>2.0077493733979411E-4</v>
      </c>
      <c r="R26" s="16">
        <v>2.8015842959581549E-4</v>
      </c>
      <c r="S26" s="16">
        <v>1.4331892143298812E-3</v>
      </c>
      <c r="T26" s="16">
        <v>6.1543403657652202E-5</v>
      </c>
      <c r="U26" s="16">
        <v>1.6198781773395278E-4</v>
      </c>
      <c r="V26" s="16">
        <v>4.282449744859692E-3</v>
      </c>
      <c r="W26" s="16">
        <v>2.0077493733979411E-4</v>
      </c>
      <c r="X26" s="16">
        <v>5.6178235221101634E-7</v>
      </c>
      <c r="Y26" s="16">
        <v>1.004839815827533E-6</v>
      </c>
      <c r="Z26" s="16">
        <v>1.6704308915503766E-7</v>
      </c>
      <c r="AA26" s="16">
        <v>3.2032908190687806E-7</v>
      </c>
      <c r="AB26" s="16">
        <v>3.5444900026472116E-6</v>
      </c>
      <c r="AC26" s="16">
        <v>5.9454244133577783E-7</v>
      </c>
      <c r="AD26" s="16">
        <v>5.6178235221101634E-7</v>
      </c>
      <c r="AE26" s="16">
        <v>1.004839815827533E-6</v>
      </c>
      <c r="AF26" s="16">
        <v>1.6704308915503766E-7</v>
      </c>
      <c r="AG26" s="16">
        <v>3.2032908190687806E-7</v>
      </c>
      <c r="AH26" s="16">
        <v>3.5444900026472116E-6</v>
      </c>
      <c r="AI26" s="54">
        <v>5.9454244133577783E-7</v>
      </c>
      <c r="AJ26" s="42">
        <v>2.8072021194802649E-4</v>
      </c>
      <c r="AK26" s="42">
        <v>1.4341940541457087E-3</v>
      </c>
      <c r="AL26" s="42">
        <v>6.1710446746807235E-5</v>
      </c>
      <c r="AM26" s="42">
        <v>1.6230814681585966E-4</v>
      </c>
      <c r="AN26" s="42">
        <v>4.2859942348623392E-3</v>
      </c>
      <c r="AO26" s="42">
        <v>2.0136947978112988E-4</v>
      </c>
      <c r="AP26" s="42">
        <v>2.8072021194802649E-4</v>
      </c>
      <c r="AQ26" s="42">
        <v>1.4341940541457087E-3</v>
      </c>
      <c r="AR26" s="42">
        <v>6.1710446746807235E-5</v>
      </c>
      <c r="AS26" s="42">
        <v>1.6230814681585966E-4</v>
      </c>
      <c r="AT26" s="42">
        <v>4.2859942348623392E-3</v>
      </c>
      <c r="AU26" s="42">
        <v>2.0136947978112988E-4</v>
      </c>
    </row>
    <row r="27" spans="1:47" x14ac:dyDescent="0.25">
      <c r="A27" s="220"/>
      <c r="B27" s="220" t="s">
        <v>227</v>
      </c>
      <c r="C27" s="15" t="s">
        <v>224</v>
      </c>
      <c r="D27" s="16">
        <v>1.4331892143298812E-3</v>
      </c>
      <c r="E27" s="16">
        <v>1.4331892143298812E-3</v>
      </c>
      <c r="F27" s="16">
        <v>1.004839815827533E-6</v>
      </c>
      <c r="G27" s="16">
        <v>1.004839815827533E-6</v>
      </c>
      <c r="H27" s="42">
        <f t="shared" si="0"/>
        <v>1.4341940541457087E-3</v>
      </c>
      <c r="I27" s="42">
        <f t="shared" si="0"/>
        <v>1.4341940541457087E-3</v>
      </c>
      <c r="J27" s="51"/>
      <c r="K27" s="53"/>
      <c r="L27" s="16">
        <v>1.4331892143298812E-3</v>
      </c>
      <c r="M27" s="16">
        <v>6.1543403657652202E-5</v>
      </c>
      <c r="N27" s="16">
        <v>1.6198781773395278E-4</v>
      </c>
      <c r="O27" s="16">
        <v>4.282449744859692E-3</v>
      </c>
      <c r="P27" s="16">
        <v>2.0077493733979411E-4</v>
      </c>
      <c r="Q27" s="16">
        <v>4.9833490574122943E-4</v>
      </c>
      <c r="R27" s="16">
        <v>1.4331892143298812E-3</v>
      </c>
      <c r="S27" s="16">
        <v>6.1543403657652202E-5</v>
      </c>
      <c r="T27" s="16">
        <v>1.6198781773395278E-4</v>
      </c>
      <c r="U27" s="16">
        <v>4.282449744859692E-3</v>
      </c>
      <c r="V27" s="16">
        <v>2.0077493733979411E-4</v>
      </c>
      <c r="W27" s="16">
        <v>4.9833490574122943E-4</v>
      </c>
      <c r="X27" s="16">
        <v>1.004839815827533E-6</v>
      </c>
      <c r="Y27" s="16">
        <v>1.6704308915503766E-7</v>
      </c>
      <c r="Z27" s="16">
        <v>3.2032908190687806E-7</v>
      </c>
      <c r="AA27" s="16">
        <v>3.5444900026472116E-6</v>
      </c>
      <c r="AB27" s="16">
        <v>5.9454244133577783E-7</v>
      </c>
      <c r="AC27" s="16">
        <v>1.1235647044220327E-6</v>
      </c>
      <c r="AD27" s="16">
        <v>1.004839815827533E-6</v>
      </c>
      <c r="AE27" s="16">
        <v>1.6704308915503766E-7</v>
      </c>
      <c r="AF27" s="16">
        <v>3.2032908190687806E-7</v>
      </c>
      <c r="AG27" s="16">
        <v>3.5444900026472116E-6</v>
      </c>
      <c r="AH27" s="16">
        <v>5.9454244133577783E-7</v>
      </c>
      <c r="AI27" s="54">
        <v>1.1235647044220327E-6</v>
      </c>
      <c r="AJ27" s="42">
        <v>1.4341940541457087E-3</v>
      </c>
      <c r="AK27" s="42">
        <v>6.1710446746807235E-5</v>
      </c>
      <c r="AL27" s="42">
        <v>1.6230814681585966E-4</v>
      </c>
      <c r="AM27" s="42">
        <v>4.2859942348623392E-3</v>
      </c>
      <c r="AN27" s="42">
        <v>2.0136947978112988E-4</v>
      </c>
      <c r="AO27" s="42">
        <v>4.9945847044565144E-4</v>
      </c>
      <c r="AP27" s="42">
        <v>1.4341940541457087E-3</v>
      </c>
      <c r="AQ27" s="42">
        <v>6.1710446746807235E-5</v>
      </c>
      <c r="AR27" s="42">
        <v>1.6230814681585966E-4</v>
      </c>
      <c r="AS27" s="42">
        <v>4.2859942348623392E-3</v>
      </c>
      <c r="AT27" s="42">
        <v>2.0136947978112988E-4</v>
      </c>
      <c r="AU27" s="42">
        <v>4.9945847044565144E-4</v>
      </c>
    </row>
    <row r="28" spans="1:47" x14ac:dyDescent="0.25">
      <c r="A28" s="220"/>
      <c r="B28" s="220"/>
      <c r="C28" s="15" t="s">
        <v>225</v>
      </c>
      <c r="D28" s="16">
        <v>6.1543403657652202E-5</v>
      </c>
      <c r="E28" s="16">
        <v>6.1543403657652202E-5</v>
      </c>
      <c r="F28" s="16">
        <v>1.6704308915503766E-7</v>
      </c>
      <c r="G28" s="16">
        <v>1.6704308915503766E-7</v>
      </c>
      <c r="H28" s="42">
        <f t="shared" si="0"/>
        <v>6.1710446746807235E-5</v>
      </c>
      <c r="I28" s="42">
        <f t="shared" si="0"/>
        <v>6.1710446746807235E-5</v>
      </c>
      <c r="J28" s="51"/>
      <c r="K28" s="53"/>
      <c r="L28" s="16">
        <v>6.1543403657652202E-5</v>
      </c>
      <c r="M28" s="16">
        <v>1.6198781773395278E-4</v>
      </c>
      <c r="N28" s="16">
        <v>4.282449744859692E-3</v>
      </c>
      <c r="O28" s="16">
        <v>2.0077493733979411E-4</v>
      </c>
      <c r="P28" s="16">
        <v>4.9833490574122943E-4</v>
      </c>
      <c r="Q28" s="16">
        <v>2.5493011688522667E-3</v>
      </c>
      <c r="R28" s="16">
        <v>6.1543403657652202E-5</v>
      </c>
      <c r="S28" s="16">
        <v>1.6198781773395278E-4</v>
      </c>
      <c r="T28" s="16">
        <v>4.282449744859692E-3</v>
      </c>
      <c r="U28" s="16">
        <v>2.0077493733979411E-4</v>
      </c>
      <c r="V28" s="16">
        <v>4.9833490574122943E-4</v>
      </c>
      <c r="W28" s="16">
        <v>2.5493011688522667E-3</v>
      </c>
      <c r="X28" s="16">
        <v>1.6704308915503766E-7</v>
      </c>
      <c r="Y28" s="16">
        <v>3.2032908190687806E-7</v>
      </c>
      <c r="Z28" s="16">
        <v>3.5444900026472116E-6</v>
      </c>
      <c r="AA28" s="16">
        <v>5.9454244133577783E-7</v>
      </c>
      <c r="AB28" s="16">
        <v>1.1235647044220327E-6</v>
      </c>
      <c r="AC28" s="16">
        <v>2.009679631655066E-6</v>
      </c>
      <c r="AD28" s="16">
        <v>1.6704308915503766E-7</v>
      </c>
      <c r="AE28" s="16">
        <v>3.2032908190687806E-7</v>
      </c>
      <c r="AF28" s="16">
        <v>3.5444900026472116E-6</v>
      </c>
      <c r="AG28" s="16">
        <v>5.9454244133577783E-7</v>
      </c>
      <c r="AH28" s="16">
        <v>1.1235647044220327E-6</v>
      </c>
      <c r="AI28" s="54">
        <v>2.009679631655066E-6</v>
      </c>
      <c r="AJ28" s="42">
        <v>6.1710446746807235E-5</v>
      </c>
      <c r="AK28" s="42">
        <v>1.6230814681585966E-4</v>
      </c>
      <c r="AL28" s="42">
        <v>4.2859942348623392E-3</v>
      </c>
      <c r="AM28" s="42">
        <v>2.0136947978112988E-4</v>
      </c>
      <c r="AN28" s="42">
        <v>4.9945847044565144E-4</v>
      </c>
      <c r="AO28" s="42">
        <v>2.5513108484839218E-3</v>
      </c>
      <c r="AP28" s="42">
        <v>6.1710446746807235E-5</v>
      </c>
      <c r="AQ28" s="42">
        <v>1.6230814681585966E-4</v>
      </c>
      <c r="AR28" s="42">
        <v>4.2859942348623392E-3</v>
      </c>
      <c r="AS28" s="42">
        <v>2.0136947978112988E-4</v>
      </c>
      <c r="AT28" s="42">
        <v>4.9945847044565144E-4</v>
      </c>
      <c r="AU28" s="42">
        <v>2.5513108484839218E-3</v>
      </c>
    </row>
    <row r="29" spans="1:47" x14ac:dyDescent="0.25">
      <c r="A29" s="220"/>
      <c r="B29" s="220"/>
      <c r="C29" s="15" t="s">
        <v>226</v>
      </c>
      <c r="D29" s="16">
        <v>1.6198781773395278E-4</v>
      </c>
      <c r="E29" s="16">
        <v>1.6198781773395278E-4</v>
      </c>
      <c r="F29" s="16">
        <v>3.2032908190687806E-7</v>
      </c>
      <c r="G29" s="16">
        <v>3.2032908190687806E-7</v>
      </c>
      <c r="H29" s="42">
        <f t="shared" si="0"/>
        <v>1.6230814681585966E-4</v>
      </c>
      <c r="I29" s="42">
        <f t="shared" si="0"/>
        <v>1.6230814681585966E-4</v>
      </c>
      <c r="J29" s="51"/>
      <c r="K29" s="53"/>
      <c r="L29" s="16">
        <v>1.6198781773395278E-4</v>
      </c>
      <c r="M29" s="16">
        <v>4.282449744859692E-3</v>
      </c>
      <c r="N29" s="16">
        <v>2.0077493733979411E-4</v>
      </c>
      <c r="O29" s="16">
        <v>4.9833490574122943E-4</v>
      </c>
      <c r="P29" s="16">
        <v>2.5493011688522667E-3</v>
      </c>
      <c r="Q29" s="16">
        <v>1.0947101004591233E-4</v>
      </c>
      <c r="R29" s="16">
        <v>1.6198781773395278E-4</v>
      </c>
      <c r="S29" s="16">
        <v>4.282449744859692E-3</v>
      </c>
      <c r="T29" s="16">
        <v>2.0077493733979411E-4</v>
      </c>
      <c r="U29" s="16">
        <v>4.9833490574122943E-4</v>
      </c>
      <c r="V29" s="16">
        <v>2.5493011688522667E-3</v>
      </c>
      <c r="W29" s="16">
        <v>1.0947101004591233E-4</v>
      </c>
      <c r="X29" s="16">
        <v>3.2032908190687806E-7</v>
      </c>
      <c r="Y29" s="16">
        <v>3.5444900026472116E-6</v>
      </c>
      <c r="Z29" s="16">
        <v>5.9454244133577783E-7</v>
      </c>
      <c r="AA29" s="16">
        <v>1.1235647044220327E-6</v>
      </c>
      <c r="AB29" s="16">
        <v>2.009679631655066E-6</v>
      </c>
      <c r="AC29" s="16">
        <v>3.3408617831007531E-7</v>
      </c>
      <c r="AD29" s="16">
        <v>3.2032908190687806E-7</v>
      </c>
      <c r="AE29" s="16">
        <v>3.5444900026472116E-6</v>
      </c>
      <c r="AF29" s="16">
        <v>5.9454244133577783E-7</v>
      </c>
      <c r="AG29" s="16">
        <v>1.1235647044220327E-6</v>
      </c>
      <c r="AH29" s="16">
        <v>2.009679631655066E-6</v>
      </c>
      <c r="AI29" s="54">
        <v>3.3408617831007531E-7</v>
      </c>
      <c r="AJ29" s="42">
        <v>1.6230814681585966E-4</v>
      </c>
      <c r="AK29" s="42">
        <v>4.2859942348623392E-3</v>
      </c>
      <c r="AL29" s="42">
        <v>2.0136947978112988E-4</v>
      </c>
      <c r="AM29" s="42">
        <v>4.9945847044565144E-4</v>
      </c>
      <c r="AN29" s="42">
        <v>2.5513108484839218E-3</v>
      </c>
      <c r="AO29" s="42">
        <v>1.0980509622422241E-4</v>
      </c>
      <c r="AP29" s="42">
        <v>1.6230814681585966E-4</v>
      </c>
      <c r="AQ29" s="42">
        <v>4.2859942348623392E-3</v>
      </c>
      <c r="AR29" s="42">
        <v>2.0136947978112988E-4</v>
      </c>
      <c r="AS29" s="42">
        <v>4.9945847044565144E-4</v>
      </c>
      <c r="AT29" s="42">
        <v>2.5513108484839218E-3</v>
      </c>
      <c r="AU29" s="42">
        <v>1.0980509622422241E-4</v>
      </c>
    </row>
    <row r="30" spans="1:47" x14ac:dyDescent="0.25">
      <c r="A30" s="220" t="s">
        <v>21</v>
      </c>
      <c r="B30" s="220" t="s">
        <v>223</v>
      </c>
      <c r="C30" s="15" t="s">
        <v>224</v>
      </c>
      <c r="D30" s="16">
        <v>4.282449744859692E-3</v>
      </c>
      <c r="E30" s="16">
        <v>4.282449744859692E-3</v>
      </c>
      <c r="F30" s="16">
        <v>3.5444900026472116E-6</v>
      </c>
      <c r="G30" s="16">
        <v>3.5444900026472116E-6</v>
      </c>
      <c r="H30" s="42">
        <f t="shared" si="0"/>
        <v>4.2859942348623392E-3</v>
      </c>
      <c r="I30" s="42">
        <f t="shared" si="0"/>
        <v>4.2859942348623392E-3</v>
      </c>
      <c r="J30" s="51"/>
      <c r="K30" s="53" t="s">
        <v>21</v>
      </c>
      <c r="L30" s="16">
        <v>4.282449744859692E-3</v>
      </c>
      <c r="M30" s="16">
        <v>2.0077493733979411E-4</v>
      </c>
      <c r="N30" s="16">
        <v>4.9833490574122943E-4</v>
      </c>
      <c r="O30" s="16">
        <v>2.5493011688522667E-3</v>
      </c>
      <c r="P30" s="16">
        <v>1.0947101004591233E-4</v>
      </c>
      <c r="Q30" s="16">
        <v>2.8813762269490719E-4</v>
      </c>
      <c r="R30" s="16">
        <v>4.282449744859692E-3</v>
      </c>
      <c r="S30" s="16">
        <v>2.0077493733979411E-4</v>
      </c>
      <c r="T30" s="16">
        <v>4.9833490574122943E-4</v>
      </c>
      <c r="U30" s="16">
        <v>2.5493011688522667E-3</v>
      </c>
      <c r="V30" s="16">
        <v>1.0947101004591233E-4</v>
      </c>
      <c r="W30" s="16">
        <v>2.8813762269490719E-4</v>
      </c>
      <c r="X30" s="16">
        <v>3.5444900026472116E-6</v>
      </c>
      <c r="Y30" s="16">
        <v>5.9454244133577783E-7</v>
      </c>
      <c r="Z30" s="16">
        <v>1.1235647044220327E-6</v>
      </c>
      <c r="AA30" s="16">
        <v>2.009679631655066E-6</v>
      </c>
      <c r="AB30" s="16">
        <v>3.3408617831007531E-7</v>
      </c>
      <c r="AC30" s="16">
        <v>6.4065816381375612E-7</v>
      </c>
      <c r="AD30" s="16">
        <v>3.5444900026472116E-6</v>
      </c>
      <c r="AE30" s="16">
        <v>5.9454244133577783E-7</v>
      </c>
      <c r="AF30" s="16">
        <v>1.1235647044220327E-6</v>
      </c>
      <c r="AG30" s="16">
        <v>2.009679631655066E-6</v>
      </c>
      <c r="AH30" s="16">
        <v>3.3408617831007531E-7</v>
      </c>
      <c r="AI30" s="54">
        <v>6.4065816381375612E-7</v>
      </c>
      <c r="AJ30" s="42">
        <v>4.2859942348623392E-3</v>
      </c>
      <c r="AK30" s="42">
        <v>2.0136947978112988E-4</v>
      </c>
      <c r="AL30" s="42">
        <v>4.9945847044565144E-4</v>
      </c>
      <c r="AM30" s="42">
        <v>2.5513108484839218E-3</v>
      </c>
      <c r="AN30" s="42">
        <v>1.0980509622422241E-4</v>
      </c>
      <c r="AO30" s="42">
        <v>2.8877828085872094E-4</v>
      </c>
      <c r="AP30" s="42">
        <v>4.2859942348623392E-3</v>
      </c>
      <c r="AQ30" s="42">
        <v>2.0136947978112988E-4</v>
      </c>
      <c r="AR30" s="42">
        <v>4.9945847044565144E-4</v>
      </c>
      <c r="AS30" s="42">
        <v>2.5513108484839218E-3</v>
      </c>
      <c r="AT30" s="42">
        <v>1.0980509622422241E-4</v>
      </c>
      <c r="AU30" s="42">
        <v>2.8877828085872094E-4</v>
      </c>
    </row>
    <row r="31" spans="1:47" x14ac:dyDescent="0.25">
      <c r="A31" s="220"/>
      <c r="B31" s="220"/>
      <c r="C31" s="15" t="s">
        <v>225</v>
      </c>
      <c r="D31" s="16">
        <v>2.0077493733979411E-4</v>
      </c>
      <c r="E31" s="16">
        <v>2.0077493733979411E-4</v>
      </c>
      <c r="F31" s="16">
        <v>5.9454244133577783E-7</v>
      </c>
      <c r="G31" s="16">
        <v>5.9454244133577783E-7</v>
      </c>
      <c r="H31" s="42">
        <f t="shared" si="0"/>
        <v>2.0136947978112988E-4</v>
      </c>
      <c r="I31" s="42">
        <f t="shared" si="0"/>
        <v>2.0136947978112988E-4</v>
      </c>
      <c r="J31" s="51"/>
      <c r="K31" s="53"/>
      <c r="L31" s="16">
        <v>2.0077493733979411E-4</v>
      </c>
      <c r="M31" s="16">
        <v>4.9833490574122943E-4</v>
      </c>
      <c r="N31" s="16">
        <v>2.5493011688522667E-3</v>
      </c>
      <c r="O31" s="16">
        <v>1.0947101004591233E-4</v>
      </c>
      <c r="P31" s="16">
        <v>2.8813762269490719E-4</v>
      </c>
      <c r="Q31" s="16">
        <v>5.7525444333936179E-3</v>
      </c>
      <c r="R31" s="16">
        <v>2.0077493733979411E-4</v>
      </c>
      <c r="S31" s="16">
        <v>4.9833490574122943E-4</v>
      </c>
      <c r="T31" s="16">
        <v>2.5493011688522667E-3</v>
      </c>
      <c r="U31" s="16">
        <v>1.0947101004591233E-4</v>
      </c>
      <c r="V31" s="16">
        <v>2.8813762269490719E-4</v>
      </c>
      <c r="W31" s="16">
        <v>5.7525444333936179E-3</v>
      </c>
      <c r="X31" s="16">
        <v>5.9454244133577783E-7</v>
      </c>
      <c r="Y31" s="16">
        <v>1.1235647044220327E-6</v>
      </c>
      <c r="Z31" s="16">
        <v>2.009679631655066E-6</v>
      </c>
      <c r="AA31" s="16">
        <v>3.3408617831007531E-7</v>
      </c>
      <c r="AB31" s="16">
        <v>6.4065816381375612E-7</v>
      </c>
      <c r="AC31" s="16">
        <v>1.7722450013236058E-6</v>
      </c>
      <c r="AD31" s="16">
        <v>5.9454244133577783E-7</v>
      </c>
      <c r="AE31" s="16">
        <v>1.1235647044220327E-6</v>
      </c>
      <c r="AF31" s="16">
        <v>2.009679631655066E-6</v>
      </c>
      <c r="AG31" s="16">
        <v>3.3408617831007531E-7</v>
      </c>
      <c r="AH31" s="16">
        <v>6.4065816381375612E-7</v>
      </c>
      <c r="AI31" s="54">
        <v>1.7722450013236058E-6</v>
      </c>
      <c r="AJ31" s="42">
        <v>2.0136947978112988E-4</v>
      </c>
      <c r="AK31" s="42">
        <v>4.9945847044565144E-4</v>
      </c>
      <c r="AL31" s="42">
        <v>2.5513108484839218E-3</v>
      </c>
      <c r="AM31" s="42">
        <v>1.0980509622422241E-4</v>
      </c>
      <c r="AN31" s="42">
        <v>2.8877828085872094E-4</v>
      </c>
      <c r="AO31" s="42">
        <v>5.7543166783949416E-3</v>
      </c>
      <c r="AP31" s="42">
        <v>2.0136947978112988E-4</v>
      </c>
      <c r="AQ31" s="42">
        <v>4.9945847044565144E-4</v>
      </c>
      <c r="AR31" s="42">
        <v>2.5513108484839218E-3</v>
      </c>
      <c r="AS31" s="42">
        <v>1.0980509622422241E-4</v>
      </c>
      <c r="AT31" s="42">
        <v>2.8877828085872094E-4</v>
      </c>
      <c r="AU31" s="42">
        <v>5.7543166783949416E-3</v>
      </c>
    </row>
    <row r="32" spans="1:47" x14ac:dyDescent="0.25">
      <c r="A32" s="220"/>
      <c r="B32" s="220"/>
      <c r="C32" s="15" t="s">
        <v>226</v>
      </c>
      <c r="D32" s="16">
        <v>4.9833490574122943E-4</v>
      </c>
      <c r="E32" s="16">
        <v>4.9833490574122943E-4</v>
      </c>
      <c r="F32" s="16">
        <v>1.1235647044220327E-6</v>
      </c>
      <c r="G32" s="16">
        <v>1.1235647044220327E-6</v>
      </c>
      <c r="H32" s="42">
        <f t="shared" si="0"/>
        <v>4.9945847044565144E-4</v>
      </c>
      <c r="I32" s="42">
        <f t="shared" si="0"/>
        <v>4.9945847044565144E-4</v>
      </c>
      <c r="J32" s="51"/>
      <c r="K32" s="53"/>
      <c r="L32" s="16">
        <v>4.9833490574122943E-4</v>
      </c>
      <c r="M32" s="16">
        <v>2.5493011688522667E-3</v>
      </c>
      <c r="N32" s="16">
        <v>1.0947101004591233E-4</v>
      </c>
      <c r="O32" s="16">
        <v>2.8813762269490719E-4</v>
      </c>
      <c r="P32" s="16">
        <v>5.7525444333936179E-3</v>
      </c>
      <c r="Q32" s="16">
        <v>2.6969767702360407E-4</v>
      </c>
      <c r="R32" s="16">
        <v>4.9833490574122943E-4</v>
      </c>
      <c r="S32" s="16">
        <v>2.5493011688522667E-3</v>
      </c>
      <c r="T32" s="16">
        <v>1.0947101004591233E-4</v>
      </c>
      <c r="U32" s="16">
        <v>2.8813762269490719E-4</v>
      </c>
      <c r="V32" s="16">
        <v>5.7525444333936179E-3</v>
      </c>
      <c r="W32" s="16">
        <v>2.6969767702360407E-4</v>
      </c>
      <c r="X32" s="16">
        <v>1.1235647044220327E-6</v>
      </c>
      <c r="Y32" s="16">
        <v>2.009679631655066E-6</v>
      </c>
      <c r="Z32" s="16">
        <v>3.3408617831007531E-7</v>
      </c>
      <c r="AA32" s="16">
        <v>6.4065816381375612E-7</v>
      </c>
      <c r="AB32" s="16">
        <v>1.7722450013236058E-6</v>
      </c>
      <c r="AC32" s="16">
        <v>2.9727122066788891E-7</v>
      </c>
      <c r="AD32" s="16">
        <v>1.1235647044220327E-6</v>
      </c>
      <c r="AE32" s="16">
        <v>2.009679631655066E-6</v>
      </c>
      <c r="AF32" s="16">
        <v>3.3408617831007531E-7</v>
      </c>
      <c r="AG32" s="16">
        <v>6.4065816381375612E-7</v>
      </c>
      <c r="AH32" s="16">
        <v>1.7722450013236058E-6</v>
      </c>
      <c r="AI32" s="54">
        <v>2.9727122066788891E-7</v>
      </c>
      <c r="AJ32" s="42">
        <v>4.9945847044565144E-4</v>
      </c>
      <c r="AK32" s="42">
        <v>2.5513108484839218E-3</v>
      </c>
      <c r="AL32" s="42">
        <v>1.0980509622422241E-4</v>
      </c>
      <c r="AM32" s="42">
        <v>2.8877828085872094E-4</v>
      </c>
      <c r="AN32" s="42">
        <v>5.7543166783949416E-3</v>
      </c>
      <c r="AO32" s="42">
        <v>2.6999494824427197E-4</v>
      </c>
      <c r="AP32" s="42">
        <v>4.9945847044565144E-4</v>
      </c>
      <c r="AQ32" s="42">
        <v>2.5513108484839218E-3</v>
      </c>
      <c r="AR32" s="42">
        <v>1.0980509622422241E-4</v>
      </c>
      <c r="AS32" s="42">
        <v>2.8877828085872094E-4</v>
      </c>
      <c r="AT32" s="42">
        <v>5.7543166783949416E-3</v>
      </c>
      <c r="AU32" s="42">
        <v>2.6999494824427197E-4</v>
      </c>
    </row>
    <row r="33" spans="1:47" x14ac:dyDescent="0.25">
      <c r="A33" s="220"/>
      <c r="B33" s="220" t="s">
        <v>227</v>
      </c>
      <c r="C33" s="15" t="s">
        <v>224</v>
      </c>
      <c r="D33" s="16">
        <v>2.5493011688522667E-3</v>
      </c>
      <c r="E33" s="16">
        <v>2.5493011688522667E-3</v>
      </c>
      <c r="F33" s="16">
        <v>2.009679631655066E-6</v>
      </c>
      <c r="G33" s="16">
        <v>2.009679631655066E-6</v>
      </c>
      <c r="H33" s="42">
        <f t="shared" si="0"/>
        <v>2.5513108484839218E-3</v>
      </c>
      <c r="I33" s="42">
        <f t="shared" si="0"/>
        <v>2.5513108484839218E-3</v>
      </c>
      <c r="J33" s="51"/>
      <c r="K33" s="53"/>
      <c r="L33" s="16">
        <v>2.5493011688522667E-3</v>
      </c>
      <c r="M33" s="16">
        <v>1.0947101004591233E-4</v>
      </c>
      <c r="N33" s="16">
        <v>2.8813762269490719E-4</v>
      </c>
      <c r="O33" s="16">
        <v>5.7525444333936179E-3</v>
      </c>
      <c r="P33" s="16">
        <v>2.6969767702360407E-4</v>
      </c>
      <c r="Q33" s="16">
        <v>6.6940509726433806E-4</v>
      </c>
      <c r="R33" s="16">
        <v>2.5493011688522667E-3</v>
      </c>
      <c r="S33" s="16">
        <v>1.0947101004591233E-4</v>
      </c>
      <c r="T33" s="16">
        <v>2.8813762269490719E-4</v>
      </c>
      <c r="U33" s="16">
        <v>5.7525444333936179E-3</v>
      </c>
      <c r="V33" s="16">
        <v>2.6969767702360407E-4</v>
      </c>
      <c r="W33" s="16">
        <v>6.6940509726433806E-4</v>
      </c>
      <c r="X33" s="16">
        <v>2.009679631655066E-6</v>
      </c>
      <c r="Y33" s="16">
        <v>3.3408617831007531E-7</v>
      </c>
      <c r="Z33" s="16">
        <v>6.4065816381375612E-7</v>
      </c>
      <c r="AA33" s="16">
        <v>1.7722450013236058E-6</v>
      </c>
      <c r="AB33" s="16">
        <v>2.9727122066788891E-7</v>
      </c>
      <c r="AC33" s="16">
        <v>5.6178235221101634E-7</v>
      </c>
      <c r="AD33" s="16">
        <v>2.009679631655066E-6</v>
      </c>
      <c r="AE33" s="16">
        <v>3.3408617831007531E-7</v>
      </c>
      <c r="AF33" s="16">
        <v>6.4065816381375612E-7</v>
      </c>
      <c r="AG33" s="16">
        <v>1.7722450013236058E-6</v>
      </c>
      <c r="AH33" s="16">
        <v>2.9727122066788891E-7</v>
      </c>
      <c r="AI33" s="54">
        <v>5.6178235221101634E-7</v>
      </c>
      <c r="AJ33" s="42">
        <v>2.5513108484839218E-3</v>
      </c>
      <c r="AK33" s="42">
        <v>1.0980509622422241E-4</v>
      </c>
      <c r="AL33" s="42">
        <v>2.8877828085872094E-4</v>
      </c>
      <c r="AM33" s="42">
        <v>5.7543166783949416E-3</v>
      </c>
      <c r="AN33" s="42">
        <v>2.6999494824427197E-4</v>
      </c>
      <c r="AO33" s="42">
        <v>6.6996687961654912E-4</v>
      </c>
      <c r="AP33" s="42">
        <v>2.5513108484839218E-3</v>
      </c>
      <c r="AQ33" s="42">
        <v>1.0980509622422241E-4</v>
      </c>
      <c r="AR33" s="42">
        <v>2.8877828085872094E-4</v>
      </c>
      <c r="AS33" s="42">
        <v>5.7543166783949416E-3</v>
      </c>
      <c r="AT33" s="42">
        <v>2.6999494824427197E-4</v>
      </c>
      <c r="AU33" s="42">
        <v>6.6996687961654912E-4</v>
      </c>
    </row>
    <row r="34" spans="1:47" x14ac:dyDescent="0.25">
      <c r="A34" s="220"/>
      <c r="B34" s="220"/>
      <c r="C34" s="15" t="s">
        <v>225</v>
      </c>
      <c r="D34" s="16">
        <v>1.0947101004591233E-4</v>
      </c>
      <c r="E34" s="16">
        <v>1.0947101004591233E-4</v>
      </c>
      <c r="F34" s="16">
        <v>3.3408617831007531E-7</v>
      </c>
      <c r="G34" s="16">
        <v>3.3408617831007531E-7</v>
      </c>
      <c r="H34" s="42">
        <f t="shared" si="0"/>
        <v>1.0980509622422241E-4</v>
      </c>
      <c r="I34" s="42">
        <f t="shared" si="0"/>
        <v>1.0980509622422241E-4</v>
      </c>
      <c r="J34" s="51"/>
      <c r="K34" s="53"/>
      <c r="L34" s="16">
        <v>1.0947101004591233E-4</v>
      </c>
      <c r="M34" s="16">
        <v>2.8813762269490719E-4</v>
      </c>
      <c r="N34" s="16">
        <v>5.7525444333936179E-3</v>
      </c>
      <c r="O34" s="16">
        <v>2.6969767702360407E-4</v>
      </c>
      <c r="P34" s="16">
        <v>6.6940509726433806E-4</v>
      </c>
      <c r="Q34" s="16">
        <v>3.4244344059209562E-3</v>
      </c>
      <c r="R34" s="16">
        <v>1.0947101004591233E-4</v>
      </c>
      <c r="S34" s="16">
        <v>2.8813762269490719E-4</v>
      </c>
      <c r="T34" s="16">
        <v>5.7525444333936179E-3</v>
      </c>
      <c r="U34" s="16">
        <v>2.6969767702360407E-4</v>
      </c>
      <c r="V34" s="16">
        <v>6.6940509726433806E-4</v>
      </c>
      <c r="W34" s="16">
        <v>3.4244344059209562E-3</v>
      </c>
      <c r="X34" s="16">
        <v>3.3408617831007531E-7</v>
      </c>
      <c r="Y34" s="16">
        <v>6.4065816381375612E-7</v>
      </c>
      <c r="Z34" s="16">
        <v>1.7722450013236058E-6</v>
      </c>
      <c r="AA34" s="16">
        <v>2.9727122066788891E-7</v>
      </c>
      <c r="AB34" s="16">
        <v>5.6178235221101634E-7</v>
      </c>
      <c r="AC34" s="16">
        <v>1.004839815827533E-6</v>
      </c>
      <c r="AD34" s="16">
        <v>3.3408617831007531E-7</v>
      </c>
      <c r="AE34" s="16">
        <v>6.4065816381375612E-7</v>
      </c>
      <c r="AF34" s="16">
        <v>1.7722450013236058E-6</v>
      </c>
      <c r="AG34" s="16">
        <v>2.9727122066788891E-7</v>
      </c>
      <c r="AH34" s="16">
        <v>5.6178235221101634E-7</v>
      </c>
      <c r="AI34" s="54">
        <v>1.004839815827533E-6</v>
      </c>
      <c r="AJ34" s="42">
        <v>1.0980509622422241E-4</v>
      </c>
      <c r="AK34" s="42">
        <v>2.8877828085872094E-4</v>
      </c>
      <c r="AL34" s="42">
        <v>5.7543166783949416E-3</v>
      </c>
      <c r="AM34" s="42">
        <v>2.6999494824427197E-4</v>
      </c>
      <c r="AN34" s="42">
        <v>6.6996687961654912E-4</v>
      </c>
      <c r="AO34" s="42">
        <v>3.4254392457367835E-3</v>
      </c>
      <c r="AP34" s="42">
        <v>1.0980509622422241E-4</v>
      </c>
      <c r="AQ34" s="42">
        <v>2.8877828085872094E-4</v>
      </c>
      <c r="AR34" s="42">
        <v>5.7543166783949416E-3</v>
      </c>
      <c r="AS34" s="42">
        <v>2.6999494824427197E-4</v>
      </c>
      <c r="AT34" s="42">
        <v>6.6996687961654912E-4</v>
      </c>
      <c r="AU34" s="42">
        <v>3.4254392457367835E-3</v>
      </c>
    </row>
    <row r="35" spans="1:47" x14ac:dyDescent="0.25">
      <c r="A35" s="220"/>
      <c r="B35" s="220"/>
      <c r="C35" s="15" t="s">
        <v>226</v>
      </c>
      <c r="D35" s="16">
        <v>2.8813762269490719E-4</v>
      </c>
      <c r="E35" s="16">
        <v>2.8813762269490719E-4</v>
      </c>
      <c r="F35" s="16">
        <v>6.4065816381375612E-7</v>
      </c>
      <c r="G35" s="16">
        <v>6.4065816381375612E-7</v>
      </c>
      <c r="H35" s="42">
        <f t="shared" si="0"/>
        <v>2.8877828085872094E-4</v>
      </c>
      <c r="I35" s="42">
        <f t="shared" si="0"/>
        <v>2.8877828085872094E-4</v>
      </c>
      <c r="J35" s="51"/>
      <c r="K35" s="53"/>
      <c r="L35" s="16">
        <v>2.8813762269490719E-4</v>
      </c>
      <c r="M35" s="16">
        <v>5.7525444333936179E-3</v>
      </c>
      <c r="N35" s="16">
        <v>2.6969767702360407E-4</v>
      </c>
      <c r="O35" s="16">
        <v>6.6940509726433806E-4</v>
      </c>
      <c r="P35" s="16">
        <v>3.4244344059209562E-3</v>
      </c>
      <c r="Q35" s="16">
        <v>1.4705061050943451E-4</v>
      </c>
      <c r="R35" s="16">
        <v>2.8813762269490719E-4</v>
      </c>
      <c r="S35" s="16">
        <v>5.7525444333936179E-3</v>
      </c>
      <c r="T35" s="16">
        <v>2.6969767702360407E-4</v>
      </c>
      <c r="U35" s="16">
        <v>6.6940509726433806E-4</v>
      </c>
      <c r="V35" s="16">
        <v>3.4244344059209562E-3</v>
      </c>
      <c r="W35" s="16">
        <v>1.4705061050943451E-4</v>
      </c>
      <c r="X35" s="16">
        <v>6.4065816381375612E-7</v>
      </c>
      <c r="Y35" s="16">
        <v>1.7722450013236058E-6</v>
      </c>
      <c r="Z35" s="16">
        <v>2.9727122066788891E-7</v>
      </c>
      <c r="AA35" s="16">
        <v>5.6178235221101634E-7</v>
      </c>
      <c r="AB35" s="16">
        <v>1.004839815827533E-6</v>
      </c>
      <c r="AC35" s="16">
        <v>1.6704308915503766E-7</v>
      </c>
      <c r="AD35" s="16">
        <v>6.4065816381375612E-7</v>
      </c>
      <c r="AE35" s="16">
        <v>1.7722450013236058E-6</v>
      </c>
      <c r="AF35" s="16">
        <v>2.9727122066788891E-7</v>
      </c>
      <c r="AG35" s="16">
        <v>5.6178235221101634E-7</v>
      </c>
      <c r="AH35" s="16">
        <v>1.004839815827533E-6</v>
      </c>
      <c r="AI35" s="54">
        <v>1.6704308915503766E-7</v>
      </c>
      <c r="AJ35" s="42">
        <v>2.8877828085872094E-4</v>
      </c>
      <c r="AK35" s="42">
        <v>5.7543166783949416E-3</v>
      </c>
      <c r="AL35" s="42">
        <v>2.6999494824427197E-4</v>
      </c>
      <c r="AM35" s="42">
        <v>6.6996687961654912E-4</v>
      </c>
      <c r="AN35" s="42">
        <v>3.4254392457367835E-3</v>
      </c>
      <c r="AO35" s="42">
        <v>1.4721765359858955E-4</v>
      </c>
      <c r="AP35" s="42">
        <v>2.8877828085872094E-4</v>
      </c>
      <c r="AQ35" s="42">
        <v>5.7543166783949416E-3</v>
      </c>
      <c r="AR35" s="42">
        <v>2.6999494824427197E-4</v>
      </c>
      <c r="AS35" s="42">
        <v>6.6996687961654912E-4</v>
      </c>
      <c r="AT35" s="42">
        <v>3.4254392457367835E-3</v>
      </c>
      <c r="AU35" s="42">
        <v>1.4721765359858955E-4</v>
      </c>
    </row>
    <row r="36" spans="1:47" x14ac:dyDescent="0.25">
      <c r="A36" s="220" t="s">
        <v>22</v>
      </c>
      <c r="B36" s="220" t="s">
        <v>223</v>
      </c>
      <c r="C36" s="15" t="s">
        <v>224</v>
      </c>
      <c r="D36" s="16">
        <v>5.7525444333936179E-3</v>
      </c>
      <c r="E36" s="16">
        <v>5.7525444333936179E-3</v>
      </c>
      <c r="F36" s="16">
        <v>1.7722450013236058E-6</v>
      </c>
      <c r="G36" s="16">
        <v>1.7722450013236058E-6</v>
      </c>
      <c r="H36" s="42">
        <f t="shared" si="0"/>
        <v>5.7543166783949416E-3</v>
      </c>
      <c r="I36" s="42">
        <f t="shared" si="0"/>
        <v>5.7543166783949416E-3</v>
      </c>
      <c r="J36" s="51"/>
      <c r="K36" s="53" t="s">
        <v>22</v>
      </c>
      <c r="L36" s="16">
        <v>5.7525444333936179E-3</v>
      </c>
      <c r="M36" s="16">
        <v>2.6969767702360407E-4</v>
      </c>
      <c r="N36" s="16">
        <v>6.6940509726433806E-4</v>
      </c>
      <c r="O36" s="16">
        <v>3.4244344059209562E-3</v>
      </c>
      <c r="P36" s="16">
        <v>1.4705061050943451E-4</v>
      </c>
      <c r="Q36" s="16">
        <v>3.8705053794838284E-4</v>
      </c>
      <c r="R36" s="16">
        <v>5.7525444333936179E-3</v>
      </c>
      <c r="S36" s="16">
        <v>2.6969767702360407E-4</v>
      </c>
      <c r="T36" s="16">
        <v>6.6940509726433806E-4</v>
      </c>
      <c r="U36" s="16">
        <v>3.4244344059209562E-3</v>
      </c>
      <c r="V36" s="16">
        <v>1.4705061050943451E-4</v>
      </c>
      <c r="W36" s="16">
        <v>3.8705053794838284E-4</v>
      </c>
      <c r="X36" s="16">
        <v>1.7722450013236058E-6</v>
      </c>
      <c r="Y36" s="16">
        <v>2.9727122066788891E-7</v>
      </c>
      <c r="Z36" s="16">
        <v>5.6178235221101634E-7</v>
      </c>
      <c r="AA36" s="16">
        <v>1.004839815827533E-6</v>
      </c>
      <c r="AB36" s="16">
        <v>1.6704308915503766E-7</v>
      </c>
      <c r="AC36" s="16">
        <v>3.2032908190687806E-7</v>
      </c>
      <c r="AD36" s="16">
        <v>1.7722450013236058E-6</v>
      </c>
      <c r="AE36" s="16">
        <v>2.9727122066788891E-7</v>
      </c>
      <c r="AF36" s="16">
        <v>5.6178235221101634E-7</v>
      </c>
      <c r="AG36" s="16">
        <v>1.004839815827533E-6</v>
      </c>
      <c r="AH36" s="16">
        <v>1.6704308915503766E-7</v>
      </c>
      <c r="AI36" s="54">
        <v>3.2032908190687806E-7</v>
      </c>
      <c r="AJ36" s="42">
        <v>5.7543166783949416E-3</v>
      </c>
      <c r="AK36" s="42">
        <v>2.6999494824427197E-4</v>
      </c>
      <c r="AL36" s="42">
        <v>6.6996687961654912E-4</v>
      </c>
      <c r="AM36" s="42">
        <v>3.4254392457367835E-3</v>
      </c>
      <c r="AN36" s="42">
        <v>1.4721765359858955E-4</v>
      </c>
      <c r="AO36" s="42">
        <v>3.8737086703028974E-4</v>
      </c>
      <c r="AP36" s="42">
        <v>5.7543166783949416E-3</v>
      </c>
      <c r="AQ36" s="42">
        <v>2.6999494824427197E-4</v>
      </c>
      <c r="AR36" s="42">
        <v>6.6996687961654912E-4</v>
      </c>
      <c r="AS36" s="42">
        <v>3.4254392457367835E-3</v>
      </c>
      <c r="AT36" s="42">
        <v>1.4721765359858955E-4</v>
      </c>
      <c r="AU36" s="42">
        <v>3.8737086703028974E-4</v>
      </c>
    </row>
    <row r="37" spans="1:47" x14ac:dyDescent="0.25">
      <c r="A37" s="220"/>
      <c r="B37" s="220"/>
      <c r="C37" s="15" t="s">
        <v>225</v>
      </c>
      <c r="D37" s="16">
        <v>2.6969767702360407E-4</v>
      </c>
      <c r="E37" s="16">
        <v>2.6969767702360407E-4</v>
      </c>
      <c r="F37" s="16">
        <v>2.9727122066788891E-7</v>
      </c>
      <c r="G37" s="16">
        <v>2.9727122066788891E-7</v>
      </c>
      <c r="H37" s="42">
        <f t="shared" si="0"/>
        <v>2.6999494824427197E-4</v>
      </c>
      <c r="I37" s="42">
        <f t="shared" si="0"/>
        <v>2.6999494824427197E-4</v>
      </c>
      <c r="J37" s="51"/>
      <c r="K37" s="53"/>
      <c r="L37" s="16">
        <v>2.6969767702360407E-4</v>
      </c>
      <c r="M37" s="16">
        <v>6.6940509726433806E-4</v>
      </c>
      <c r="N37" s="16">
        <v>3.4244344059209562E-3</v>
      </c>
      <c r="O37" s="16">
        <v>1.4705061050943451E-4</v>
      </c>
      <c r="P37" s="16">
        <v>3.8705053794838284E-4</v>
      </c>
      <c r="Q37" s="16">
        <v>3.4870361935756379E-3</v>
      </c>
      <c r="R37" s="16">
        <v>2.6969767702360407E-4</v>
      </c>
      <c r="S37" s="16">
        <v>6.6940509726433806E-4</v>
      </c>
      <c r="T37" s="16">
        <v>3.4244344059209562E-3</v>
      </c>
      <c r="U37" s="16">
        <v>1.4705061050943451E-4</v>
      </c>
      <c r="V37" s="16">
        <v>3.8705053794838284E-4</v>
      </c>
      <c r="W37" s="16">
        <v>3.4870361935756379E-3</v>
      </c>
      <c r="X37" s="16">
        <v>2.9727122066788891E-7</v>
      </c>
      <c r="Y37" s="16">
        <v>5.6178235221101634E-7</v>
      </c>
      <c r="Z37" s="16">
        <v>1.004839815827533E-6</v>
      </c>
      <c r="AA37" s="16">
        <v>1.6704308915503766E-7</v>
      </c>
      <c r="AB37" s="16">
        <v>3.2032908190687806E-7</v>
      </c>
      <c r="AC37" s="16">
        <v>5.021360837083548E-6</v>
      </c>
      <c r="AD37" s="16">
        <v>2.9727122066788891E-7</v>
      </c>
      <c r="AE37" s="16">
        <v>5.6178235221101634E-7</v>
      </c>
      <c r="AF37" s="16">
        <v>1.004839815827533E-6</v>
      </c>
      <c r="AG37" s="16">
        <v>1.6704308915503766E-7</v>
      </c>
      <c r="AH37" s="16">
        <v>3.2032908190687806E-7</v>
      </c>
      <c r="AI37" s="54">
        <v>5.021360837083548E-6</v>
      </c>
      <c r="AJ37" s="42">
        <v>2.6999494824427197E-4</v>
      </c>
      <c r="AK37" s="42">
        <v>6.6996687961654912E-4</v>
      </c>
      <c r="AL37" s="42">
        <v>3.4254392457367835E-3</v>
      </c>
      <c r="AM37" s="42">
        <v>1.4721765359858955E-4</v>
      </c>
      <c r="AN37" s="42">
        <v>3.8737086703028974E-4</v>
      </c>
      <c r="AO37" s="42">
        <v>3.4920575544127217E-3</v>
      </c>
      <c r="AP37" s="42">
        <v>2.6999494824427197E-4</v>
      </c>
      <c r="AQ37" s="42">
        <v>6.6996687961654912E-4</v>
      </c>
      <c r="AR37" s="42">
        <v>3.4254392457367835E-3</v>
      </c>
      <c r="AS37" s="42">
        <v>1.4721765359858955E-4</v>
      </c>
      <c r="AT37" s="42">
        <v>3.8737086703028974E-4</v>
      </c>
      <c r="AU37" s="42">
        <v>3.4920575544127217E-3</v>
      </c>
    </row>
    <row r="38" spans="1:47" x14ac:dyDescent="0.25">
      <c r="A38" s="220"/>
      <c r="B38" s="220"/>
      <c r="C38" s="15" t="s">
        <v>226</v>
      </c>
      <c r="D38" s="16">
        <v>6.6940509726433806E-4</v>
      </c>
      <c r="E38" s="16">
        <v>6.6940509726433806E-4</v>
      </c>
      <c r="F38" s="16">
        <v>5.6178235221101634E-7</v>
      </c>
      <c r="G38" s="16">
        <v>5.6178235221101634E-7</v>
      </c>
      <c r="H38" s="42">
        <f t="shared" si="0"/>
        <v>6.6996687961654912E-4</v>
      </c>
      <c r="I38" s="42">
        <f t="shared" si="0"/>
        <v>6.6996687961654912E-4</v>
      </c>
      <c r="J38" s="51"/>
      <c r="K38" s="53"/>
      <c r="L38" s="16">
        <v>6.6940509726433806E-4</v>
      </c>
      <c r="M38" s="16">
        <v>3.4244344059209562E-3</v>
      </c>
      <c r="N38" s="16">
        <v>1.4705061050943451E-4</v>
      </c>
      <c r="O38" s="16">
        <v>3.8705053794838284E-4</v>
      </c>
      <c r="P38" s="16">
        <v>3.4870361935756379E-3</v>
      </c>
      <c r="Q38" s="16">
        <v>1.6348340668961682E-4</v>
      </c>
      <c r="R38" s="16">
        <v>6.6940509726433806E-4</v>
      </c>
      <c r="S38" s="16">
        <v>3.4244344059209562E-3</v>
      </c>
      <c r="T38" s="16">
        <v>1.4705061050943451E-4</v>
      </c>
      <c r="U38" s="16">
        <v>3.8705053794838284E-4</v>
      </c>
      <c r="V38" s="16">
        <v>3.4870361935756379E-3</v>
      </c>
      <c r="W38" s="16">
        <v>1.6348340668961682E-4</v>
      </c>
      <c r="X38" s="16">
        <v>5.6178235221101634E-7</v>
      </c>
      <c r="Y38" s="16">
        <v>1.004839815827533E-6</v>
      </c>
      <c r="Z38" s="16">
        <v>1.6704308915503766E-7</v>
      </c>
      <c r="AA38" s="16">
        <v>3.2032908190687806E-7</v>
      </c>
      <c r="AB38" s="16">
        <v>5.021360837083548E-6</v>
      </c>
      <c r="AC38" s="16">
        <v>8.4226845855901835E-7</v>
      </c>
      <c r="AD38" s="16">
        <v>5.6178235221101634E-7</v>
      </c>
      <c r="AE38" s="16">
        <v>1.004839815827533E-6</v>
      </c>
      <c r="AF38" s="16">
        <v>1.6704308915503766E-7</v>
      </c>
      <c r="AG38" s="16">
        <v>3.2032908190687806E-7</v>
      </c>
      <c r="AH38" s="16">
        <v>5.021360837083548E-6</v>
      </c>
      <c r="AI38" s="54">
        <v>8.4226845855901835E-7</v>
      </c>
      <c r="AJ38" s="42">
        <v>6.6996687961654912E-4</v>
      </c>
      <c r="AK38" s="42">
        <v>3.4254392457367835E-3</v>
      </c>
      <c r="AL38" s="42">
        <v>1.4721765359858955E-4</v>
      </c>
      <c r="AM38" s="42">
        <v>3.8737086703028974E-4</v>
      </c>
      <c r="AN38" s="42">
        <v>3.4920575544127217E-3</v>
      </c>
      <c r="AO38" s="42">
        <v>1.6432567514817583E-4</v>
      </c>
      <c r="AP38" s="42">
        <v>6.6996687961654912E-4</v>
      </c>
      <c r="AQ38" s="42">
        <v>3.4254392457367835E-3</v>
      </c>
      <c r="AR38" s="42">
        <v>1.4721765359858955E-4</v>
      </c>
      <c r="AS38" s="42">
        <v>3.8737086703028974E-4</v>
      </c>
      <c r="AT38" s="42">
        <v>3.4920575544127217E-3</v>
      </c>
      <c r="AU38" s="42">
        <v>1.6432567514817583E-4</v>
      </c>
    </row>
    <row r="39" spans="1:47" x14ac:dyDescent="0.25">
      <c r="A39" s="220"/>
      <c r="B39" s="220" t="s">
        <v>227</v>
      </c>
      <c r="C39" s="15" t="s">
        <v>224</v>
      </c>
      <c r="D39" s="16">
        <v>3.4244344059209562E-3</v>
      </c>
      <c r="E39" s="16">
        <v>3.4244344059209562E-3</v>
      </c>
      <c r="F39" s="16">
        <v>1.004839815827533E-6</v>
      </c>
      <c r="G39" s="16">
        <v>1.004839815827533E-6</v>
      </c>
      <c r="H39" s="42">
        <f t="shared" si="0"/>
        <v>3.4254392457367835E-3</v>
      </c>
      <c r="I39" s="42">
        <f t="shared" si="0"/>
        <v>3.4254392457367835E-3</v>
      </c>
      <c r="J39" s="51"/>
      <c r="K39" s="53"/>
      <c r="L39" s="16">
        <v>3.4244344059209562E-3</v>
      </c>
      <c r="M39" s="16">
        <v>1.4705061050943451E-4</v>
      </c>
      <c r="N39" s="16">
        <v>3.8705053794838284E-4</v>
      </c>
      <c r="O39" s="16">
        <v>3.4870361935756379E-3</v>
      </c>
      <c r="P39" s="16">
        <v>1.6348340668961682E-4</v>
      </c>
      <c r="Q39" s="16">
        <v>4.0577518858862967E-4</v>
      </c>
      <c r="R39" s="16">
        <v>3.4244344059209562E-3</v>
      </c>
      <c r="S39" s="16">
        <v>1.4705061050943451E-4</v>
      </c>
      <c r="T39" s="16">
        <v>3.8705053794838284E-4</v>
      </c>
      <c r="U39" s="16">
        <v>3.4870361935756379E-3</v>
      </c>
      <c r="V39" s="16">
        <v>1.6348340668961682E-4</v>
      </c>
      <c r="W39" s="16">
        <v>4.0577518858862967E-4</v>
      </c>
      <c r="X39" s="16">
        <v>1.004839815827533E-6</v>
      </c>
      <c r="Y39" s="16">
        <v>1.6704308915503766E-7</v>
      </c>
      <c r="Z39" s="16">
        <v>3.2032908190687806E-7</v>
      </c>
      <c r="AA39" s="16">
        <v>5.021360837083548E-6</v>
      </c>
      <c r="AB39" s="16">
        <v>8.4226845855901835E-7</v>
      </c>
      <c r="AC39" s="16">
        <v>1.5917166645978791E-6</v>
      </c>
      <c r="AD39" s="16">
        <v>1.004839815827533E-6</v>
      </c>
      <c r="AE39" s="16">
        <v>1.6704308915503766E-7</v>
      </c>
      <c r="AF39" s="16">
        <v>3.2032908190687806E-7</v>
      </c>
      <c r="AG39" s="16">
        <v>5.021360837083548E-6</v>
      </c>
      <c r="AH39" s="16">
        <v>8.4226845855901835E-7</v>
      </c>
      <c r="AI39" s="54">
        <v>1.5917166645978791E-6</v>
      </c>
      <c r="AJ39" s="42">
        <v>3.4254392457367835E-3</v>
      </c>
      <c r="AK39" s="42">
        <v>1.4721765359858955E-4</v>
      </c>
      <c r="AL39" s="42">
        <v>3.8737086703028974E-4</v>
      </c>
      <c r="AM39" s="42">
        <v>3.4920575544127217E-3</v>
      </c>
      <c r="AN39" s="42">
        <v>1.6432567514817583E-4</v>
      </c>
      <c r="AO39" s="42">
        <v>4.0736690525322757E-4</v>
      </c>
      <c r="AP39" s="42">
        <v>3.4254392457367835E-3</v>
      </c>
      <c r="AQ39" s="42">
        <v>1.4721765359858955E-4</v>
      </c>
      <c r="AR39" s="42">
        <v>3.8737086703028974E-4</v>
      </c>
      <c r="AS39" s="42">
        <v>3.4920575544127217E-3</v>
      </c>
      <c r="AT39" s="42">
        <v>1.6432567514817583E-4</v>
      </c>
      <c r="AU39" s="42">
        <v>4.0736690525322757E-4</v>
      </c>
    </row>
    <row r="40" spans="1:47" x14ac:dyDescent="0.25">
      <c r="A40" s="220"/>
      <c r="B40" s="220"/>
      <c r="C40" s="15" t="s">
        <v>225</v>
      </c>
      <c r="D40" s="16">
        <v>1.4705061050943451E-4</v>
      </c>
      <c r="E40" s="16">
        <v>1.4705061050943451E-4</v>
      </c>
      <c r="F40" s="16">
        <v>1.6704308915503766E-7</v>
      </c>
      <c r="G40" s="16">
        <v>1.6704308915503766E-7</v>
      </c>
      <c r="H40" s="42">
        <f t="shared" si="0"/>
        <v>1.4721765359858955E-4</v>
      </c>
      <c r="I40" s="42">
        <f t="shared" si="0"/>
        <v>1.4721765359858955E-4</v>
      </c>
      <c r="J40" s="51"/>
      <c r="K40" s="53"/>
      <c r="L40" s="16">
        <v>1.4705061050943451E-4</v>
      </c>
      <c r="M40" s="16">
        <v>3.8705053794838284E-4</v>
      </c>
      <c r="N40" s="16">
        <v>3.4870361935756379E-3</v>
      </c>
      <c r="O40" s="16">
        <v>1.6348340668961682E-4</v>
      </c>
      <c r="P40" s="16">
        <v>4.0577518858862967E-4</v>
      </c>
      <c r="Q40" s="16">
        <v>2.0757991275397402E-3</v>
      </c>
      <c r="R40" s="16">
        <v>1.4705061050943451E-4</v>
      </c>
      <c r="S40" s="16">
        <v>3.8705053794838284E-4</v>
      </c>
      <c r="T40" s="16">
        <v>3.4870361935756379E-3</v>
      </c>
      <c r="U40" s="16">
        <v>1.6348340668961682E-4</v>
      </c>
      <c r="V40" s="16">
        <v>4.0577518858862967E-4</v>
      </c>
      <c r="W40" s="16">
        <v>2.0757991275397402E-3</v>
      </c>
      <c r="X40" s="16">
        <v>1.6704308915503766E-7</v>
      </c>
      <c r="Y40" s="16">
        <v>3.2032908190687806E-7</v>
      </c>
      <c r="Z40" s="16">
        <v>5.021360837083548E-6</v>
      </c>
      <c r="AA40" s="16">
        <v>8.4226845855901835E-7</v>
      </c>
      <c r="AB40" s="16">
        <v>1.5917166645978791E-6</v>
      </c>
      <c r="AC40" s="16">
        <v>2.8470461448446758E-6</v>
      </c>
      <c r="AD40" s="16">
        <v>1.6704308915503766E-7</v>
      </c>
      <c r="AE40" s="16">
        <v>3.2032908190687806E-7</v>
      </c>
      <c r="AF40" s="16">
        <v>5.021360837083548E-6</v>
      </c>
      <c r="AG40" s="16">
        <v>8.4226845855901835E-7</v>
      </c>
      <c r="AH40" s="16">
        <v>1.5917166645978791E-6</v>
      </c>
      <c r="AI40" s="54">
        <v>2.8470461448446758E-6</v>
      </c>
      <c r="AJ40" s="42">
        <v>1.4721765359858955E-4</v>
      </c>
      <c r="AK40" s="42">
        <v>3.8737086703028974E-4</v>
      </c>
      <c r="AL40" s="42">
        <v>3.4920575544127217E-3</v>
      </c>
      <c r="AM40" s="42">
        <v>1.6432567514817583E-4</v>
      </c>
      <c r="AN40" s="42">
        <v>4.0736690525322757E-4</v>
      </c>
      <c r="AO40" s="42">
        <v>2.0786461736845849E-3</v>
      </c>
      <c r="AP40" s="42">
        <v>1.4721765359858955E-4</v>
      </c>
      <c r="AQ40" s="42">
        <v>3.8737086703028974E-4</v>
      </c>
      <c r="AR40" s="42">
        <v>3.4920575544127217E-3</v>
      </c>
      <c r="AS40" s="42">
        <v>1.6432567514817583E-4</v>
      </c>
      <c r="AT40" s="42">
        <v>4.0736690525322757E-4</v>
      </c>
      <c r="AU40" s="42">
        <v>2.0786461736845849E-3</v>
      </c>
    </row>
    <row r="41" spans="1:47" x14ac:dyDescent="0.25">
      <c r="A41" s="220"/>
      <c r="B41" s="220"/>
      <c r="C41" s="15" t="s">
        <v>226</v>
      </c>
      <c r="D41" s="16">
        <v>3.8705053794838284E-4</v>
      </c>
      <c r="E41" s="16">
        <v>3.8705053794838284E-4</v>
      </c>
      <c r="F41" s="16">
        <v>3.2032908190687806E-7</v>
      </c>
      <c r="G41" s="16">
        <v>3.2032908190687806E-7</v>
      </c>
      <c r="H41" s="42">
        <f t="shared" si="0"/>
        <v>3.8737086703028974E-4</v>
      </c>
      <c r="I41" s="42">
        <f t="shared" si="0"/>
        <v>3.8737086703028974E-4</v>
      </c>
      <c r="J41" s="51"/>
      <c r="K41" s="53"/>
      <c r="L41" s="16">
        <v>3.8705053794838284E-4</v>
      </c>
      <c r="M41" s="16">
        <v>3.4870361935756379E-3</v>
      </c>
      <c r="N41" s="16">
        <v>1.6348340668961682E-4</v>
      </c>
      <c r="O41" s="16">
        <v>4.0577518858862967E-4</v>
      </c>
      <c r="P41" s="16">
        <v>2.0757991275397402E-3</v>
      </c>
      <c r="Q41" s="16">
        <v>8.9138086123620171E-5</v>
      </c>
      <c r="R41" s="16">
        <v>3.8705053794838284E-4</v>
      </c>
      <c r="S41" s="16">
        <v>3.4870361935756379E-3</v>
      </c>
      <c r="T41" s="16">
        <v>1.6348340668961682E-4</v>
      </c>
      <c r="U41" s="16">
        <v>4.0577518858862967E-4</v>
      </c>
      <c r="V41" s="16">
        <v>2.0757991275397402E-3</v>
      </c>
      <c r="W41" s="16">
        <v>8.9138086123620171E-5</v>
      </c>
      <c r="X41" s="16">
        <v>3.2032908190687806E-7</v>
      </c>
      <c r="Y41" s="16">
        <v>5.021360837083548E-6</v>
      </c>
      <c r="Z41" s="16">
        <v>8.4226845855901835E-7</v>
      </c>
      <c r="AA41" s="16">
        <v>1.5917166645978791E-6</v>
      </c>
      <c r="AB41" s="16">
        <v>2.8470461448446758E-6</v>
      </c>
      <c r="AC41" s="16">
        <v>4.7328875260593995E-7</v>
      </c>
      <c r="AD41" s="16">
        <v>3.2032908190687806E-7</v>
      </c>
      <c r="AE41" s="16">
        <v>5.021360837083548E-6</v>
      </c>
      <c r="AF41" s="16">
        <v>8.4226845855901835E-7</v>
      </c>
      <c r="AG41" s="16">
        <v>1.5917166645978791E-6</v>
      </c>
      <c r="AH41" s="16">
        <v>2.8470461448446758E-6</v>
      </c>
      <c r="AI41" s="54">
        <v>4.7328875260593995E-7</v>
      </c>
      <c r="AJ41" s="42">
        <v>3.8737086703028974E-4</v>
      </c>
      <c r="AK41" s="42">
        <v>3.4920575544127217E-3</v>
      </c>
      <c r="AL41" s="42">
        <v>1.6432567514817583E-4</v>
      </c>
      <c r="AM41" s="42">
        <v>4.0736690525322757E-4</v>
      </c>
      <c r="AN41" s="42">
        <v>2.0786461736845849E-3</v>
      </c>
      <c r="AO41" s="42">
        <v>8.961137487622611E-5</v>
      </c>
      <c r="AP41" s="42">
        <v>3.8737086703028974E-4</v>
      </c>
      <c r="AQ41" s="42">
        <v>3.4920575544127217E-3</v>
      </c>
      <c r="AR41" s="42">
        <v>1.6432567514817583E-4</v>
      </c>
      <c r="AS41" s="42">
        <v>4.0736690525322757E-4</v>
      </c>
      <c r="AT41" s="42">
        <v>2.0786461736845849E-3</v>
      </c>
      <c r="AU41" s="42">
        <v>8.961137487622611E-5</v>
      </c>
    </row>
    <row r="42" spans="1:47" x14ac:dyDescent="0.25">
      <c r="A42" s="220" t="s">
        <v>23</v>
      </c>
      <c r="B42" s="220" t="s">
        <v>223</v>
      </c>
      <c r="C42" s="15" t="s">
        <v>224</v>
      </c>
      <c r="D42" s="16">
        <v>3.4870361935756379E-3</v>
      </c>
      <c r="E42" s="16">
        <v>3.4870361935756379E-3</v>
      </c>
      <c r="F42" s="16">
        <v>5.021360837083548E-6</v>
      </c>
      <c r="G42" s="16">
        <v>5.021360837083548E-6</v>
      </c>
      <c r="H42" s="42">
        <f t="shared" si="0"/>
        <v>3.4920575544127217E-3</v>
      </c>
      <c r="I42" s="42">
        <f t="shared" si="0"/>
        <v>3.4920575544127217E-3</v>
      </c>
      <c r="J42" s="51"/>
      <c r="K42" s="53" t="s">
        <v>23</v>
      </c>
      <c r="L42" s="16">
        <v>3.4870361935756379E-3</v>
      </c>
      <c r="M42" s="16">
        <v>1.6348340668961682E-4</v>
      </c>
      <c r="N42" s="16">
        <v>4.0577518858862967E-4</v>
      </c>
      <c r="O42" s="16">
        <v>2.0757991275397402E-3</v>
      </c>
      <c r="P42" s="16">
        <v>8.9138086123620171E-5</v>
      </c>
      <c r="Q42" s="16">
        <v>2.3461952362056296E-4</v>
      </c>
      <c r="R42" s="16">
        <v>3.4870361935756379E-3</v>
      </c>
      <c r="S42" s="16">
        <v>1.6348340668961682E-4</v>
      </c>
      <c r="T42" s="16">
        <v>4.0577518858862967E-4</v>
      </c>
      <c r="U42" s="16">
        <v>2.0757991275397402E-3</v>
      </c>
      <c r="V42" s="16">
        <v>8.9138086123620171E-5</v>
      </c>
      <c r="W42" s="16">
        <v>2.3461952362056296E-4</v>
      </c>
      <c r="X42" s="16">
        <v>5.021360837083548E-6</v>
      </c>
      <c r="Y42" s="16">
        <v>8.4226845855901835E-7</v>
      </c>
      <c r="Z42" s="16">
        <v>1.5917166645978791E-6</v>
      </c>
      <c r="AA42" s="16">
        <v>2.8470461448446758E-6</v>
      </c>
      <c r="AB42" s="16">
        <v>4.7328875260593995E-7</v>
      </c>
      <c r="AC42" s="16">
        <v>9.0759906540282081E-7</v>
      </c>
      <c r="AD42" s="16">
        <v>5.021360837083548E-6</v>
      </c>
      <c r="AE42" s="16">
        <v>8.4226845855901835E-7</v>
      </c>
      <c r="AF42" s="16">
        <v>1.5917166645978791E-6</v>
      </c>
      <c r="AG42" s="16">
        <v>2.8470461448446758E-6</v>
      </c>
      <c r="AH42" s="16">
        <v>4.7328875260593995E-7</v>
      </c>
      <c r="AI42" s="54">
        <v>9.0759906540282081E-7</v>
      </c>
      <c r="AJ42" s="42">
        <v>3.4920575544127217E-3</v>
      </c>
      <c r="AK42" s="42">
        <v>1.6432567514817583E-4</v>
      </c>
      <c r="AL42" s="42">
        <v>4.0736690525322757E-4</v>
      </c>
      <c r="AM42" s="42">
        <v>2.0786461736845849E-3</v>
      </c>
      <c r="AN42" s="42">
        <v>8.961137487622611E-5</v>
      </c>
      <c r="AO42" s="42">
        <v>2.3552712268596579E-4</v>
      </c>
      <c r="AP42" s="42">
        <v>3.4920575544127217E-3</v>
      </c>
      <c r="AQ42" s="42">
        <v>1.6432567514817583E-4</v>
      </c>
      <c r="AR42" s="42">
        <v>4.0736690525322757E-4</v>
      </c>
      <c r="AS42" s="42">
        <v>2.0786461736845849E-3</v>
      </c>
      <c r="AT42" s="42">
        <v>8.961137487622611E-5</v>
      </c>
      <c r="AU42" s="42">
        <v>2.3552712268596579E-4</v>
      </c>
    </row>
    <row r="43" spans="1:47" x14ac:dyDescent="0.25">
      <c r="A43" s="220"/>
      <c r="B43" s="220"/>
      <c r="C43" s="15" t="s">
        <v>225</v>
      </c>
      <c r="D43" s="16">
        <v>1.6348340668961682E-4</v>
      </c>
      <c r="E43" s="16">
        <v>1.6348340668961682E-4</v>
      </c>
      <c r="F43" s="16">
        <v>8.4226845855901835E-7</v>
      </c>
      <c r="G43" s="16">
        <v>8.4226845855901835E-7</v>
      </c>
      <c r="H43" s="42">
        <f t="shared" si="0"/>
        <v>1.6432567514817583E-4</v>
      </c>
      <c r="I43" s="42">
        <f t="shared" si="0"/>
        <v>1.6432567514817583E-4</v>
      </c>
      <c r="J43" s="51"/>
      <c r="K43" s="53"/>
      <c r="L43" s="16">
        <v>1.6348340668961682E-4</v>
      </c>
      <c r="M43" s="16">
        <v>4.0577518858862967E-4</v>
      </c>
      <c r="N43" s="16">
        <v>2.0757991275397402E-3</v>
      </c>
      <c r="O43" s="16">
        <v>8.9138086123620171E-5</v>
      </c>
      <c r="P43" s="16">
        <v>2.3461952362056296E-4</v>
      </c>
      <c r="Q43" s="16">
        <v>0</v>
      </c>
      <c r="R43" s="16">
        <v>1.6348340668961682E-4</v>
      </c>
      <c r="S43" s="16">
        <v>4.0577518858862967E-4</v>
      </c>
      <c r="T43" s="16">
        <v>2.0757991275397402E-3</v>
      </c>
      <c r="U43" s="16">
        <v>8.9138086123620171E-5</v>
      </c>
      <c r="V43" s="16">
        <v>2.3461952362056296E-4</v>
      </c>
      <c r="W43" s="16">
        <v>0</v>
      </c>
      <c r="X43" s="16">
        <v>8.4226845855901835E-7</v>
      </c>
      <c r="Y43" s="16">
        <v>1.5917166645978791E-6</v>
      </c>
      <c r="Z43" s="16">
        <v>2.8470461448446758E-6</v>
      </c>
      <c r="AA43" s="16">
        <v>4.7328875260593995E-7</v>
      </c>
      <c r="AB43" s="16">
        <v>9.0759906540282081E-7</v>
      </c>
      <c r="AC43" s="16">
        <v>5.9074833377453524E-5</v>
      </c>
      <c r="AD43" s="16">
        <v>8.4226845855901835E-7</v>
      </c>
      <c r="AE43" s="16">
        <v>1.5917166645978791E-6</v>
      </c>
      <c r="AF43" s="16">
        <v>2.8470461448446758E-6</v>
      </c>
      <c r="AG43" s="16">
        <v>4.7328875260593995E-7</v>
      </c>
      <c r="AH43" s="16">
        <v>9.0759906540282081E-7</v>
      </c>
      <c r="AI43" s="54">
        <v>5.9074833377453524E-5</v>
      </c>
      <c r="AJ43" s="42">
        <v>1.6432567514817583E-4</v>
      </c>
      <c r="AK43" s="42">
        <v>4.0736690525322757E-4</v>
      </c>
      <c r="AL43" s="42">
        <v>2.0786461736845849E-3</v>
      </c>
      <c r="AM43" s="42">
        <v>8.961137487622611E-5</v>
      </c>
      <c r="AN43" s="42">
        <v>2.3552712268596579E-4</v>
      </c>
      <c r="AO43" s="42">
        <v>5.9074833377453524E-5</v>
      </c>
      <c r="AP43" s="42">
        <v>1.6432567514817583E-4</v>
      </c>
      <c r="AQ43" s="42">
        <v>4.0736690525322757E-4</v>
      </c>
      <c r="AR43" s="42">
        <v>2.0786461736845849E-3</v>
      </c>
      <c r="AS43" s="42">
        <v>8.961137487622611E-5</v>
      </c>
      <c r="AT43" s="42">
        <v>2.3552712268596579E-4</v>
      </c>
      <c r="AU43" s="42">
        <v>5.9074833377453524E-5</v>
      </c>
    </row>
    <row r="44" spans="1:47" x14ac:dyDescent="0.25">
      <c r="A44" s="220"/>
      <c r="B44" s="220"/>
      <c r="C44" s="15" t="s">
        <v>226</v>
      </c>
      <c r="D44" s="16">
        <v>4.0577518858862967E-4</v>
      </c>
      <c r="E44" s="16">
        <v>4.0577518858862967E-4</v>
      </c>
      <c r="F44" s="16">
        <v>1.5917166645978791E-6</v>
      </c>
      <c r="G44" s="16">
        <v>1.5917166645978791E-6</v>
      </c>
      <c r="H44" s="42">
        <f t="shared" si="0"/>
        <v>4.0736690525322757E-4</v>
      </c>
      <c r="I44" s="42">
        <f t="shared" si="0"/>
        <v>4.0736690525322757E-4</v>
      </c>
      <c r="J44" s="51"/>
      <c r="K44" s="53"/>
      <c r="L44" s="16">
        <v>4.0577518858862967E-4</v>
      </c>
      <c r="M44" s="16">
        <v>2.0757991275397402E-3</v>
      </c>
      <c r="N44" s="16">
        <v>8.9138086123620171E-5</v>
      </c>
      <c r="O44" s="16">
        <v>2.3461952362056296E-4</v>
      </c>
      <c r="P44" s="16">
        <v>0</v>
      </c>
      <c r="Q44" s="16">
        <v>0</v>
      </c>
      <c r="R44" s="16">
        <v>4.0577518858862967E-4</v>
      </c>
      <c r="S44" s="16">
        <v>2.0757991275397402E-3</v>
      </c>
      <c r="T44" s="16">
        <v>8.9138086123620171E-5</v>
      </c>
      <c r="U44" s="16">
        <v>2.3461952362056296E-4</v>
      </c>
      <c r="V44" s="16">
        <v>0</v>
      </c>
      <c r="W44" s="16">
        <v>0</v>
      </c>
      <c r="X44" s="16">
        <v>1.5917166645978791E-6</v>
      </c>
      <c r="Y44" s="16">
        <v>2.8470461448446758E-6</v>
      </c>
      <c r="Z44" s="16">
        <v>4.7328875260593995E-7</v>
      </c>
      <c r="AA44" s="16">
        <v>9.0759906540282081E-7</v>
      </c>
      <c r="AB44" s="16">
        <v>5.9074833377453524E-5</v>
      </c>
      <c r="AC44" s="16">
        <v>9.9090406889296302E-6</v>
      </c>
      <c r="AD44" s="16">
        <v>1.5917166645978791E-6</v>
      </c>
      <c r="AE44" s="16">
        <v>2.8470461448446758E-6</v>
      </c>
      <c r="AF44" s="16">
        <v>4.7328875260593995E-7</v>
      </c>
      <c r="AG44" s="16">
        <v>9.0759906540282081E-7</v>
      </c>
      <c r="AH44" s="16">
        <v>5.9074833377453524E-5</v>
      </c>
      <c r="AI44" s="54">
        <v>9.9090406889296302E-6</v>
      </c>
      <c r="AJ44" s="42">
        <v>4.0736690525322757E-4</v>
      </c>
      <c r="AK44" s="42">
        <v>2.0786461736845849E-3</v>
      </c>
      <c r="AL44" s="42">
        <v>8.961137487622611E-5</v>
      </c>
      <c r="AM44" s="42">
        <v>2.3552712268596579E-4</v>
      </c>
      <c r="AN44" s="42">
        <v>5.9074833377453524E-5</v>
      </c>
      <c r="AO44" s="42">
        <v>9.9090406889296302E-6</v>
      </c>
      <c r="AP44" s="42">
        <v>4.0736690525322757E-4</v>
      </c>
      <c r="AQ44" s="42">
        <v>2.0786461736845849E-3</v>
      </c>
      <c r="AR44" s="42">
        <v>8.961137487622611E-5</v>
      </c>
      <c r="AS44" s="42">
        <v>2.3552712268596579E-4</v>
      </c>
      <c r="AT44" s="42">
        <v>5.9074833377453524E-5</v>
      </c>
      <c r="AU44" s="42">
        <v>9.9090406889296302E-6</v>
      </c>
    </row>
    <row r="45" spans="1:47" x14ac:dyDescent="0.25">
      <c r="A45" s="220"/>
      <c r="B45" s="220" t="s">
        <v>227</v>
      </c>
      <c r="C45" s="15" t="s">
        <v>224</v>
      </c>
      <c r="D45" s="16">
        <v>2.0757991275397402E-3</v>
      </c>
      <c r="E45" s="16">
        <v>2.0757991275397402E-3</v>
      </c>
      <c r="F45" s="16">
        <v>2.8470461448446758E-6</v>
      </c>
      <c r="G45" s="16">
        <v>2.8470461448446758E-6</v>
      </c>
      <c r="H45" s="42">
        <f t="shared" si="0"/>
        <v>2.0786461736845849E-3</v>
      </c>
      <c r="I45" s="42">
        <f t="shared" si="0"/>
        <v>2.0786461736845849E-3</v>
      </c>
      <c r="J45" s="51"/>
      <c r="K45" s="53"/>
      <c r="L45" s="16">
        <v>2.0757991275397402E-3</v>
      </c>
      <c r="M45" s="16">
        <v>8.9138086123620171E-5</v>
      </c>
      <c r="N45" s="16">
        <v>2.3461952362056296E-4</v>
      </c>
      <c r="O45" s="16">
        <v>0</v>
      </c>
      <c r="P45" s="16">
        <v>0</v>
      </c>
      <c r="Q45" s="16">
        <v>0</v>
      </c>
      <c r="R45" s="16">
        <v>2.0757991275397402E-3</v>
      </c>
      <c r="S45" s="16">
        <v>8.9138086123620171E-5</v>
      </c>
      <c r="T45" s="16">
        <v>2.3461952362056296E-4</v>
      </c>
      <c r="U45" s="16">
        <v>0</v>
      </c>
      <c r="V45" s="16">
        <v>0</v>
      </c>
      <c r="W45" s="16">
        <v>0</v>
      </c>
      <c r="X45" s="16">
        <v>2.8470461448446758E-6</v>
      </c>
      <c r="Y45" s="16">
        <v>4.7328875260593995E-7</v>
      </c>
      <c r="Z45" s="16">
        <v>9.0759906540282081E-7</v>
      </c>
      <c r="AA45" s="16">
        <v>5.9074833377453524E-5</v>
      </c>
      <c r="AB45" s="16">
        <v>9.9090406889296302E-6</v>
      </c>
      <c r="AC45" s="16">
        <v>1.8726078407033877E-5</v>
      </c>
      <c r="AD45" s="16">
        <v>2.8470461448446758E-6</v>
      </c>
      <c r="AE45" s="16">
        <v>4.7328875260593995E-7</v>
      </c>
      <c r="AF45" s="16">
        <v>9.0759906540282081E-7</v>
      </c>
      <c r="AG45" s="16">
        <v>5.9074833377453524E-5</v>
      </c>
      <c r="AH45" s="16">
        <v>9.9090406889296302E-6</v>
      </c>
      <c r="AI45" s="54">
        <v>1.8726078407033877E-5</v>
      </c>
      <c r="AJ45" s="42">
        <v>2.0786461736845849E-3</v>
      </c>
      <c r="AK45" s="42">
        <v>8.961137487622611E-5</v>
      </c>
      <c r="AL45" s="42">
        <v>2.3552712268596579E-4</v>
      </c>
      <c r="AM45" s="42">
        <v>5.9074833377453524E-5</v>
      </c>
      <c r="AN45" s="42">
        <v>9.9090406889296302E-6</v>
      </c>
      <c r="AO45" s="42">
        <v>1.8726078407033877E-5</v>
      </c>
      <c r="AP45" s="42">
        <v>2.0786461736845849E-3</v>
      </c>
      <c r="AQ45" s="42">
        <v>8.961137487622611E-5</v>
      </c>
      <c r="AR45" s="42">
        <v>2.3552712268596579E-4</v>
      </c>
      <c r="AS45" s="42">
        <v>5.9074833377453524E-5</v>
      </c>
      <c r="AT45" s="42">
        <v>9.9090406889296302E-6</v>
      </c>
      <c r="AU45" s="42">
        <v>1.8726078407033877E-5</v>
      </c>
    </row>
    <row r="46" spans="1:47" x14ac:dyDescent="0.25">
      <c r="A46" s="220"/>
      <c r="B46" s="220"/>
      <c r="C46" s="15" t="s">
        <v>225</v>
      </c>
      <c r="D46" s="16">
        <v>8.9138086123620171E-5</v>
      </c>
      <c r="E46" s="16">
        <v>8.9138086123620171E-5</v>
      </c>
      <c r="F46" s="16">
        <v>4.7328875260593995E-7</v>
      </c>
      <c r="G46" s="16">
        <v>4.7328875260593995E-7</v>
      </c>
      <c r="H46" s="42">
        <f t="shared" si="0"/>
        <v>8.961137487622611E-5</v>
      </c>
      <c r="I46" s="42">
        <f t="shared" si="0"/>
        <v>8.961137487622611E-5</v>
      </c>
      <c r="J46" s="51"/>
      <c r="K46" s="53"/>
      <c r="L46" s="16">
        <v>8.9138086123620171E-5</v>
      </c>
      <c r="M46" s="16">
        <v>2.3461952362056296E-4</v>
      </c>
      <c r="N46" s="16">
        <v>0</v>
      </c>
      <c r="O46" s="16">
        <v>0</v>
      </c>
      <c r="P46" s="16">
        <v>0</v>
      </c>
      <c r="Q46" s="16">
        <v>0</v>
      </c>
      <c r="R46" s="16">
        <v>8.9138086123620171E-5</v>
      </c>
      <c r="S46" s="16">
        <v>2.3461952362056296E-4</v>
      </c>
      <c r="T46" s="16">
        <v>0</v>
      </c>
      <c r="U46" s="16">
        <v>0</v>
      </c>
      <c r="V46" s="16">
        <v>0</v>
      </c>
      <c r="W46" s="16">
        <v>0</v>
      </c>
      <c r="X46" s="16">
        <v>4.7328875260593995E-7</v>
      </c>
      <c r="Y46" s="16">
        <v>9.0759906540282081E-7</v>
      </c>
      <c r="Z46" s="16">
        <v>5.9074833377453524E-5</v>
      </c>
      <c r="AA46" s="16">
        <v>9.9090406889296302E-6</v>
      </c>
      <c r="AB46" s="16">
        <v>1.8726078407033877E-5</v>
      </c>
      <c r="AC46" s="16">
        <v>3.3494660527584433E-5</v>
      </c>
      <c r="AD46" s="16">
        <v>4.7328875260593995E-7</v>
      </c>
      <c r="AE46" s="16">
        <v>9.0759906540282081E-7</v>
      </c>
      <c r="AF46" s="16">
        <v>5.9074833377453524E-5</v>
      </c>
      <c r="AG46" s="16">
        <v>9.9090406889296302E-6</v>
      </c>
      <c r="AH46" s="16">
        <v>1.8726078407033877E-5</v>
      </c>
      <c r="AI46" s="54">
        <v>3.3494660527584433E-5</v>
      </c>
      <c r="AJ46" s="42">
        <v>8.961137487622611E-5</v>
      </c>
      <c r="AK46" s="42">
        <v>2.3552712268596579E-4</v>
      </c>
      <c r="AL46" s="42">
        <v>5.9074833377453524E-5</v>
      </c>
      <c r="AM46" s="42">
        <v>9.9090406889296302E-6</v>
      </c>
      <c r="AN46" s="42">
        <v>1.8726078407033877E-5</v>
      </c>
      <c r="AO46" s="42">
        <v>3.3494660527584433E-5</v>
      </c>
      <c r="AP46" s="42">
        <v>8.961137487622611E-5</v>
      </c>
      <c r="AQ46" s="42">
        <v>2.3552712268596579E-4</v>
      </c>
      <c r="AR46" s="42">
        <v>5.9074833377453524E-5</v>
      </c>
      <c r="AS46" s="42">
        <v>9.9090406889296302E-6</v>
      </c>
      <c r="AT46" s="42">
        <v>1.8726078407033877E-5</v>
      </c>
      <c r="AU46" s="42">
        <v>3.3494660527584433E-5</v>
      </c>
    </row>
    <row r="47" spans="1:47" x14ac:dyDescent="0.25">
      <c r="A47" s="220"/>
      <c r="B47" s="220"/>
      <c r="C47" s="15" t="s">
        <v>226</v>
      </c>
      <c r="D47" s="16">
        <v>2.3461952362056296E-4</v>
      </c>
      <c r="E47" s="16">
        <v>2.3461952362056296E-4</v>
      </c>
      <c r="F47" s="16">
        <v>9.0759906540282081E-7</v>
      </c>
      <c r="G47" s="16">
        <v>9.0759906540282081E-7</v>
      </c>
      <c r="H47" s="42">
        <f t="shared" si="0"/>
        <v>2.3552712268596579E-4</v>
      </c>
      <c r="I47" s="42">
        <f t="shared" si="0"/>
        <v>2.3552712268596579E-4</v>
      </c>
      <c r="J47" s="51"/>
      <c r="K47" s="53"/>
      <c r="L47" s="16">
        <v>2.3461952362056296E-4</v>
      </c>
      <c r="M47" s="16">
        <v>0</v>
      </c>
      <c r="N47" s="16">
        <v>0</v>
      </c>
      <c r="O47" s="16">
        <v>0</v>
      </c>
      <c r="P47" s="16">
        <v>0</v>
      </c>
      <c r="Q47" s="16">
        <v>0</v>
      </c>
      <c r="R47" s="16">
        <v>2.3461952362056296E-4</v>
      </c>
      <c r="S47" s="16">
        <v>0</v>
      </c>
      <c r="T47" s="16">
        <v>0</v>
      </c>
      <c r="U47" s="16">
        <v>0</v>
      </c>
      <c r="V47" s="16">
        <v>0</v>
      </c>
      <c r="W47" s="16">
        <v>0</v>
      </c>
      <c r="X47" s="16">
        <v>9.0759906540282081E-7</v>
      </c>
      <c r="Y47" s="16">
        <v>5.9074833377453524E-5</v>
      </c>
      <c r="Z47" s="16">
        <v>9.9090406889296302E-6</v>
      </c>
      <c r="AA47" s="16">
        <v>1.8726078407033877E-5</v>
      </c>
      <c r="AB47" s="16">
        <v>3.3494660527584433E-5</v>
      </c>
      <c r="AC47" s="16">
        <v>5.5681029718345892E-6</v>
      </c>
      <c r="AD47" s="16">
        <v>9.0759906540282081E-7</v>
      </c>
      <c r="AE47" s="16">
        <v>5.9074833377453524E-5</v>
      </c>
      <c r="AF47" s="16">
        <v>9.9090406889296302E-6</v>
      </c>
      <c r="AG47" s="16">
        <v>1.8726078407033877E-5</v>
      </c>
      <c r="AH47" s="16">
        <v>3.3494660527584433E-5</v>
      </c>
      <c r="AI47" s="54">
        <v>5.5681029718345892E-6</v>
      </c>
      <c r="AJ47" s="42">
        <v>2.3552712268596579E-4</v>
      </c>
      <c r="AK47" s="42">
        <v>5.9074833377453524E-5</v>
      </c>
      <c r="AL47" s="42">
        <v>9.9090406889296302E-6</v>
      </c>
      <c r="AM47" s="42">
        <v>1.8726078407033877E-5</v>
      </c>
      <c r="AN47" s="42">
        <v>3.3494660527584433E-5</v>
      </c>
      <c r="AO47" s="42">
        <v>5.5681029718345892E-6</v>
      </c>
      <c r="AP47" s="42">
        <v>2.3552712268596579E-4</v>
      </c>
      <c r="AQ47" s="42">
        <v>5.9074833377453524E-5</v>
      </c>
      <c r="AR47" s="42">
        <v>9.9090406889296302E-6</v>
      </c>
      <c r="AS47" s="42">
        <v>1.8726078407033877E-5</v>
      </c>
      <c r="AT47" s="42">
        <v>3.3494660527584433E-5</v>
      </c>
      <c r="AU47" s="42">
        <v>5.5681029718345892E-6</v>
      </c>
    </row>
    <row r="48" spans="1:47" x14ac:dyDescent="0.25">
      <c r="A48" s="220" t="s">
        <v>25</v>
      </c>
      <c r="B48" s="220" t="s">
        <v>223</v>
      </c>
      <c r="C48" s="15" t="s">
        <v>224</v>
      </c>
      <c r="D48" s="16">
        <v>0</v>
      </c>
      <c r="E48" s="16">
        <v>0</v>
      </c>
      <c r="F48" s="16">
        <v>5.9074833377453524E-5</v>
      </c>
      <c r="G48" s="16">
        <v>5.9074833377453524E-5</v>
      </c>
      <c r="H48" s="42">
        <f t="shared" si="0"/>
        <v>5.9074833377453524E-5</v>
      </c>
      <c r="I48" s="42">
        <f t="shared" si="0"/>
        <v>5.9074833377453524E-5</v>
      </c>
      <c r="J48" s="51"/>
      <c r="K48" s="53" t="s">
        <v>25</v>
      </c>
      <c r="L48" s="16">
        <v>0</v>
      </c>
      <c r="M48" s="16">
        <v>0</v>
      </c>
      <c r="N48" s="16">
        <v>0</v>
      </c>
      <c r="O48" s="16">
        <v>0</v>
      </c>
      <c r="P48" s="16">
        <v>0</v>
      </c>
      <c r="Q48" s="16">
        <v>0</v>
      </c>
      <c r="R48" s="16">
        <v>0</v>
      </c>
      <c r="S48" s="16">
        <v>0</v>
      </c>
      <c r="T48" s="16">
        <v>0</v>
      </c>
      <c r="U48" s="16">
        <v>0</v>
      </c>
      <c r="V48" s="16">
        <v>0</v>
      </c>
      <c r="W48" s="16">
        <v>0</v>
      </c>
      <c r="X48" s="16">
        <v>5.9074833377453524E-5</v>
      </c>
      <c r="Y48" s="16">
        <v>9.9090406889296302E-6</v>
      </c>
      <c r="Z48" s="16">
        <v>1.8726078407033877E-5</v>
      </c>
      <c r="AA48" s="16">
        <v>3.3494660527584433E-5</v>
      </c>
      <c r="AB48" s="16">
        <v>5.5681029718345892E-6</v>
      </c>
      <c r="AC48" s="16">
        <v>1.0677636063562602E-5</v>
      </c>
      <c r="AD48" s="16">
        <v>5.9074833377453524E-5</v>
      </c>
      <c r="AE48" s="16">
        <v>9.9090406889296302E-6</v>
      </c>
      <c r="AF48" s="16">
        <v>1.8726078407033877E-5</v>
      </c>
      <c r="AG48" s="16">
        <v>3.3494660527584433E-5</v>
      </c>
      <c r="AH48" s="16">
        <v>5.5681029718345892E-6</v>
      </c>
      <c r="AI48" s="54">
        <v>1.0677636063562602E-5</v>
      </c>
      <c r="AJ48" s="42">
        <v>5.9074833377453524E-5</v>
      </c>
      <c r="AK48" s="42">
        <v>9.9090406889296302E-6</v>
      </c>
      <c r="AL48" s="42">
        <v>1.8726078407033877E-5</v>
      </c>
      <c r="AM48" s="42">
        <v>3.3494660527584433E-5</v>
      </c>
      <c r="AN48" s="42">
        <v>5.5681029718345892E-6</v>
      </c>
      <c r="AO48" s="42">
        <v>1.0677636063562602E-5</v>
      </c>
      <c r="AP48" s="42">
        <v>5.9074833377453524E-5</v>
      </c>
      <c r="AQ48" s="42">
        <v>9.9090406889296302E-6</v>
      </c>
      <c r="AR48" s="42">
        <v>1.8726078407033877E-5</v>
      </c>
      <c r="AS48" s="42">
        <v>3.3494660527584433E-5</v>
      </c>
      <c r="AT48" s="42">
        <v>5.5681029718345892E-6</v>
      </c>
      <c r="AU48" s="42">
        <v>1.0677636063562602E-5</v>
      </c>
    </row>
    <row r="49" spans="1:47" x14ac:dyDescent="0.25">
      <c r="A49" s="220"/>
      <c r="B49" s="220"/>
      <c r="C49" s="15" t="s">
        <v>225</v>
      </c>
      <c r="D49" s="16">
        <v>0</v>
      </c>
      <c r="E49" s="16">
        <v>0</v>
      </c>
      <c r="F49" s="16">
        <v>9.9090406889296302E-6</v>
      </c>
      <c r="G49" s="16">
        <v>9.9090406889296302E-6</v>
      </c>
      <c r="H49" s="42">
        <f t="shared" si="0"/>
        <v>9.9090406889296302E-6</v>
      </c>
      <c r="I49" s="42">
        <f t="shared" si="0"/>
        <v>9.9090406889296302E-6</v>
      </c>
      <c r="J49" s="51"/>
      <c r="K49" s="53"/>
      <c r="L49" s="16">
        <v>0</v>
      </c>
      <c r="M49" s="16">
        <v>0</v>
      </c>
      <c r="N49" s="16">
        <v>0</v>
      </c>
      <c r="O49" s="16">
        <v>0</v>
      </c>
      <c r="P49" s="16">
        <v>0</v>
      </c>
      <c r="Q49" s="16">
        <v>0</v>
      </c>
      <c r="R49" s="16">
        <v>0</v>
      </c>
      <c r="S49" s="16">
        <v>0</v>
      </c>
      <c r="T49" s="16">
        <v>0</v>
      </c>
      <c r="U49" s="16">
        <v>0</v>
      </c>
      <c r="V49" s="16">
        <v>0</v>
      </c>
      <c r="W49" s="16">
        <v>0</v>
      </c>
      <c r="X49" s="16">
        <v>9.9090406889296302E-6</v>
      </c>
      <c r="Y49" s="16">
        <v>1.8726078407033877E-5</v>
      </c>
      <c r="Z49" s="16">
        <v>3.3494660527584433E-5</v>
      </c>
      <c r="AA49" s="16">
        <v>5.5681029718345892E-6</v>
      </c>
      <c r="AB49" s="16">
        <v>1.0677636063562602E-5</v>
      </c>
      <c r="AC49" s="16">
        <v>1.1814966675490705E-4</v>
      </c>
      <c r="AD49" s="16">
        <v>9.9090406889296302E-6</v>
      </c>
      <c r="AE49" s="16">
        <v>1.8726078407033877E-5</v>
      </c>
      <c r="AF49" s="16">
        <v>3.3494660527584433E-5</v>
      </c>
      <c r="AG49" s="16">
        <v>5.5681029718345892E-6</v>
      </c>
      <c r="AH49" s="16">
        <v>1.0677636063562602E-5</v>
      </c>
      <c r="AI49" s="54">
        <v>1.1814966675490705E-4</v>
      </c>
      <c r="AJ49" s="42">
        <v>9.9090406889296302E-6</v>
      </c>
      <c r="AK49" s="42">
        <v>1.8726078407033877E-5</v>
      </c>
      <c r="AL49" s="42">
        <v>3.3494660527584433E-5</v>
      </c>
      <c r="AM49" s="42">
        <v>5.5681029718345892E-6</v>
      </c>
      <c r="AN49" s="42">
        <v>1.0677636063562602E-5</v>
      </c>
      <c r="AO49" s="42">
        <v>1.1814966675490705E-4</v>
      </c>
      <c r="AP49" s="42">
        <v>9.9090406889296302E-6</v>
      </c>
      <c r="AQ49" s="42">
        <v>1.8726078407033877E-5</v>
      </c>
      <c r="AR49" s="42">
        <v>3.3494660527584433E-5</v>
      </c>
      <c r="AS49" s="42">
        <v>5.5681029718345892E-6</v>
      </c>
      <c r="AT49" s="42">
        <v>1.0677636063562602E-5</v>
      </c>
      <c r="AU49" s="42">
        <v>1.1814966675490705E-4</v>
      </c>
    </row>
    <row r="50" spans="1:47" x14ac:dyDescent="0.25">
      <c r="A50" s="220"/>
      <c r="B50" s="220"/>
      <c r="C50" s="15" t="s">
        <v>226</v>
      </c>
      <c r="D50" s="16">
        <v>0</v>
      </c>
      <c r="E50" s="16">
        <v>0</v>
      </c>
      <c r="F50" s="16">
        <v>1.8726078407033877E-5</v>
      </c>
      <c r="G50" s="16">
        <v>1.8726078407033877E-5</v>
      </c>
      <c r="H50" s="42">
        <f t="shared" si="0"/>
        <v>1.8726078407033877E-5</v>
      </c>
      <c r="I50" s="42">
        <f t="shared" si="0"/>
        <v>1.8726078407033877E-5</v>
      </c>
      <c r="J50" s="51"/>
      <c r="K50" s="53"/>
      <c r="L50" s="16">
        <v>0</v>
      </c>
      <c r="M50" s="16">
        <v>0</v>
      </c>
      <c r="N50" s="16">
        <v>0</v>
      </c>
      <c r="O50" s="16">
        <v>0</v>
      </c>
      <c r="P50" s="16">
        <v>0</v>
      </c>
      <c r="Q50" s="16">
        <v>0</v>
      </c>
      <c r="R50" s="16">
        <v>0</v>
      </c>
      <c r="S50" s="16">
        <v>0</v>
      </c>
      <c r="T50" s="16">
        <v>0</v>
      </c>
      <c r="U50" s="16">
        <v>0</v>
      </c>
      <c r="V50" s="16">
        <v>0</v>
      </c>
      <c r="W50" s="16">
        <v>0</v>
      </c>
      <c r="X50" s="16">
        <v>1.8726078407033877E-5</v>
      </c>
      <c r="Y50" s="16">
        <v>3.3494660527584433E-5</v>
      </c>
      <c r="Z50" s="16">
        <v>5.5681029718345892E-6</v>
      </c>
      <c r="AA50" s="16">
        <v>1.0677636063562602E-5</v>
      </c>
      <c r="AB50" s="16">
        <v>1.1814966675490705E-4</v>
      </c>
      <c r="AC50" s="16">
        <v>1.981808137785926E-5</v>
      </c>
      <c r="AD50" s="16">
        <v>1.8726078407033877E-5</v>
      </c>
      <c r="AE50" s="16">
        <v>3.3494660527584433E-5</v>
      </c>
      <c r="AF50" s="16">
        <v>5.5681029718345892E-6</v>
      </c>
      <c r="AG50" s="16">
        <v>1.0677636063562602E-5</v>
      </c>
      <c r="AH50" s="16">
        <v>1.1814966675490705E-4</v>
      </c>
      <c r="AI50" s="54">
        <v>1.981808137785926E-5</v>
      </c>
      <c r="AJ50" s="42">
        <v>1.8726078407033877E-5</v>
      </c>
      <c r="AK50" s="42">
        <v>3.3494660527584433E-5</v>
      </c>
      <c r="AL50" s="42">
        <v>5.5681029718345892E-6</v>
      </c>
      <c r="AM50" s="42">
        <v>1.0677636063562602E-5</v>
      </c>
      <c r="AN50" s="42">
        <v>1.1814966675490705E-4</v>
      </c>
      <c r="AO50" s="42">
        <v>1.981808137785926E-5</v>
      </c>
      <c r="AP50" s="42">
        <v>1.8726078407033877E-5</v>
      </c>
      <c r="AQ50" s="42">
        <v>3.3494660527584433E-5</v>
      </c>
      <c r="AR50" s="42">
        <v>5.5681029718345892E-6</v>
      </c>
      <c r="AS50" s="42">
        <v>1.0677636063562602E-5</v>
      </c>
      <c r="AT50" s="42">
        <v>1.1814966675490705E-4</v>
      </c>
      <c r="AU50" s="42">
        <v>1.981808137785926E-5</v>
      </c>
    </row>
    <row r="51" spans="1:47" x14ac:dyDescent="0.25">
      <c r="A51" s="220"/>
      <c r="B51" s="220" t="s">
        <v>227</v>
      </c>
      <c r="C51" s="15" t="s">
        <v>224</v>
      </c>
      <c r="D51" s="16">
        <v>0</v>
      </c>
      <c r="E51" s="16">
        <v>0</v>
      </c>
      <c r="F51" s="16">
        <v>3.3494660527584433E-5</v>
      </c>
      <c r="G51" s="16">
        <v>3.3494660527584433E-5</v>
      </c>
      <c r="H51" s="42">
        <f t="shared" si="0"/>
        <v>3.3494660527584433E-5</v>
      </c>
      <c r="I51" s="42">
        <f t="shared" si="0"/>
        <v>3.3494660527584433E-5</v>
      </c>
      <c r="J51" s="51"/>
      <c r="K51" s="53"/>
      <c r="L51" s="16">
        <v>0</v>
      </c>
      <c r="M51" s="16">
        <v>0</v>
      </c>
      <c r="N51" s="16">
        <v>0</v>
      </c>
      <c r="O51" s="16">
        <v>0</v>
      </c>
      <c r="P51" s="16">
        <v>0</v>
      </c>
      <c r="Q51" s="16">
        <v>0</v>
      </c>
      <c r="R51" s="16">
        <v>0</v>
      </c>
      <c r="S51" s="16">
        <v>0</v>
      </c>
      <c r="T51" s="16">
        <v>0</v>
      </c>
      <c r="U51" s="16">
        <v>0</v>
      </c>
      <c r="V51" s="16">
        <v>0</v>
      </c>
      <c r="W51" s="16">
        <v>0</v>
      </c>
      <c r="X51" s="16">
        <v>3.3494660527584433E-5</v>
      </c>
      <c r="Y51" s="16">
        <v>5.5681029718345892E-6</v>
      </c>
      <c r="Z51" s="16">
        <v>1.0677636063562602E-5</v>
      </c>
      <c r="AA51" s="16">
        <v>1.1814966675490705E-4</v>
      </c>
      <c r="AB51" s="16">
        <v>1.981808137785926E-5</v>
      </c>
      <c r="AC51" s="16">
        <v>3.7452156814067753E-5</v>
      </c>
      <c r="AD51" s="16">
        <v>3.3494660527584433E-5</v>
      </c>
      <c r="AE51" s="16">
        <v>5.5681029718345892E-6</v>
      </c>
      <c r="AF51" s="16">
        <v>1.0677636063562602E-5</v>
      </c>
      <c r="AG51" s="16">
        <v>1.1814966675490705E-4</v>
      </c>
      <c r="AH51" s="16">
        <v>1.981808137785926E-5</v>
      </c>
      <c r="AI51" s="54">
        <v>3.7452156814067753E-5</v>
      </c>
      <c r="AJ51" s="42">
        <v>3.3494660527584433E-5</v>
      </c>
      <c r="AK51" s="42">
        <v>5.5681029718345892E-6</v>
      </c>
      <c r="AL51" s="42">
        <v>1.0677636063562602E-5</v>
      </c>
      <c r="AM51" s="42">
        <v>1.1814966675490705E-4</v>
      </c>
      <c r="AN51" s="42">
        <v>1.981808137785926E-5</v>
      </c>
      <c r="AO51" s="42">
        <v>3.7452156814067753E-5</v>
      </c>
      <c r="AP51" s="42">
        <v>3.3494660527584433E-5</v>
      </c>
      <c r="AQ51" s="42">
        <v>5.5681029718345892E-6</v>
      </c>
      <c r="AR51" s="42">
        <v>1.0677636063562602E-5</v>
      </c>
      <c r="AS51" s="42">
        <v>1.1814966675490705E-4</v>
      </c>
      <c r="AT51" s="42">
        <v>1.981808137785926E-5</v>
      </c>
      <c r="AU51" s="42">
        <v>3.7452156814067753E-5</v>
      </c>
    </row>
    <row r="52" spans="1:47" x14ac:dyDescent="0.25">
      <c r="A52" s="220"/>
      <c r="B52" s="220"/>
      <c r="C52" s="15" t="s">
        <v>225</v>
      </c>
      <c r="D52" s="16">
        <v>0</v>
      </c>
      <c r="E52" s="16">
        <v>0</v>
      </c>
      <c r="F52" s="16">
        <v>5.5681029718345892E-6</v>
      </c>
      <c r="G52" s="16">
        <v>5.5681029718345892E-6</v>
      </c>
      <c r="H52" s="42">
        <f t="shared" si="0"/>
        <v>5.5681029718345892E-6</v>
      </c>
      <c r="I52" s="42">
        <f t="shared" si="0"/>
        <v>5.5681029718345892E-6</v>
      </c>
      <c r="J52" s="51"/>
      <c r="K52" s="53"/>
      <c r="L52" s="16">
        <v>0</v>
      </c>
      <c r="M52" s="16">
        <v>0</v>
      </c>
      <c r="N52" s="16">
        <v>0</v>
      </c>
      <c r="O52" s="16">
        <v>0</v>
      </c>
      <c r="P52" s="16">
        <v>0</v>
      </c>
      <c r="Q52" s="16">
        <v>0</v>
      </c>
      <c r="R52" s="16">
        <v>0</v>
      </c>
      <c r="S52" s="16">
        <v>0</v>
      </c>
      <c r="T52" s="16">
        <v>0</v>
      </c>
      <c r="U52" s="16">
        <v>0</v>
      </c>
      <c r="V52" s="16">
        <v>0</v>
      </c>
      <c r="W52" s="16">
        <v>0</v>
      </c>
      <c r="X52" s="16">
        <v>5.5681029718345892E-6</v>
      </c>
      <c r="Y52" s="16">
        <v>1.0677636063562602E-5</v>
      </c>
      <c r="Z52" s="16">
        <v>1.1814966675490705E-4</v>
      </c>
      <c r="AA52" s="16">
        <v>1.981808137785926E-5</v>
      </c>
      <c r="AB52" s="16">
        <v>3.7452156814067753E-5</v>
      </c>
      <c r="AC52" s="16">
        <v>6.6989321055168865E-5</v>
      </c>
      <c r="AD52" s="16">
        <v>5.5681029718345892E-6</v>
      </c>
      <c r="AE52" s="16">
        <v>1.0677636063562602E-5</v>
      </c>
      <c r="AF52" s="16">
        <v>1.1814966675490705E-4</v>
      </c>
      <c r="AG52" s="16">
        <v>1.981808137785926E-5</v>
      </c>
      <c r="AH52" s="16">
        <v>3.7452156814067753E-5</v>
      </c>
      <c r="AI52" s="54">
        <v>6.6989321055168865E-5</v>
      </c>
      <c r="AJ52" s="42">
        <v>5.5681029718345892E-6</v>
      </c>
      <c r="AK52" s="42">
        <v>1.0677636063562602E-5</v>
      </c>
      <c r="AL52" s="42">
        <v>1.1814966675490705E-4</v>
      </c>
      <c r="AM52" s="42">
        <v>1.981808137785926E-5</v>
      </c>
      <c r="AN52" s="42">
        <v>3.7452156814067753E-5</v>
      </c>
      <c r="AO52" s="42">
        <v>6.6989321055168865E-5</v>
      </c>
      <c r="AP52" s="42">
        <v>5.5681029718345892E-6</v>
      </c>
      <c r="AQ52" s="42">
        <v>1.0677636063562602E-5</v>
      </c>
      <c r="AR52" s="42">
        <v>1.1814966675490705E-4</v>
      </c>
      <c r="AS52" s="42">
        <v>1.981808137785926E-5</v>
      </c>
      <c r="AT52" s="42">
        <v>3.7452156814067753E-5</v>
      </c>
      <c r="AU52" s="42">
        <v>6.6989321055168865E-5</v>
      </c>
    </row>
    <row r="53" spans="1:47" x14ac:dyDescent="0.25">
      <c r="A53" s="220"/>
      <c r="B53" s="220"/>
      <c r="C53" s="15" t="s">
        <v>226</v>
      </c>
      <c r="D53" s="16">
        <v>0</v>
      </c>
      <c r="E53" s="16">
        <v>0</v>
      </c>
      <c r="F53" s="16">
        <v>1.0677636063562602E-5</v>
      </c>
      <c r="G53" s="16">
        <v>1.0677636063562602E-5</v>
      </c>
      <c r="H53" s="42">
        <f t="shared" si="0"/>
        <v>1.0677636063562602E-5</v>
      </c>
      <c r="I53" s="42">
        <f t="shared" si="0"/>
        <v>1.0677636063562602E-5</v>
      </c>
      <c r="J53" s="51"/>
      <c r="K53" s="53"/>
      <c r="L53" s="16">
        <v>0</v>
      </c>
      <c r="M53" s="16">
        <v>0</v>
      </c>
      <c r="N53" s="16">
        <v>0</v>
      </c>
      <c r="O53" s="16">
        <v>0</v>
      </c>
      <c r="P53" s="16">
        <v>0</v>
      </c>
      <c r="Q53" s="16">
        <v>0</v>
      </c>
      <c r="R53" s="16">
        <v>0</v>
      </c>
      <c r="S53" s="16">
        <v>0</v>
      </c>
      <c r="T53" s="16">
        <v>0</v>
      </c>
      <c r="U53" s="16">
        <v>0</v>
      </c>
      <c r="V53" s="16">
        <v>0</v>
      </c>
      <c r="W53" s="16">
        <v>0</v>
      </c>
      <c r="X53" s="16">
        <v>1.0677636063562602E-5</v>
      </c>
      <c r="Y53" s="16">
        <v>1.1814966675490705E-4</v>
      </c>
      <c r="Z53" s="16">
        <v>1.981808137785926E-5</v>
      </c>
      <c r="AA53" s="16">
        <v>3.7452156814067753E-5</v>
      </c>
      <c r="AB53" s="16">
        <v>6.6989321055168865E-5</v>
      </c>
      <c r="AC53" s="16">
        <v>1.1136205943669178E-5</v>
      </c>
      <c r="AD53" s="16">
        <v>1.0677636063562602E-5</v>
      </c>
      <c r="AE53" s="16">
        <v>1.1814966675490705E-4</v>
      </c>
      <c r="AF53" s="16">
        <v>1.981808137785926E-5</v>
      </c>
      <c r="AG53" s="16">
        <v>3.7452156814067753E-5</v>
      </c>
      <c r="AH53" s="16">
        <v>6.6989321055168865E-5</v>
      </c>
      <c r="AI53" s="54">
        <v>1.1136205943669178E-5</v>
      </c>
      <c r="AJ53" s="42">
        <v>1.0677636063562602E-5</v>
      </c>
      <c r="AK53" s="42">
        <v>1.1814966675490705E-4</v>
      </c>
      <c r="AL53" s="42">
        <v>1.981808137785926E-5</v>
      </c>
      <c r="AM53" s="42">
        <v>3.7452156814067753E-5</v>
      </c>
      <c r="AN53" s="42">
        <v>6.6989321055168865E-5</v>
      </c>
      <c r="AO53" s="42">
        <v>1.1136205943669178E-5</v>
      </c>
      <c r="AP53" s="42">
        <v>1.0677636063562602E-5</v>
      </c>
      <c r="AQ53" s="42">
        <v>1.1814966675490705E-4</v>
      </c>
      <c r="AR53" s="42">
        <v>1.981808137785926E-5</v>
      </c>
      <c r="AS53" s="42">
        <v>3.7452156814067753E-5</v>
      </c>
      <c r="AT53" s="42">
        <v>6.6989321055168865E-5</v>
      </c>
      <c r="AU53" s="42">
        <v>1.1136205943669178E-5</v>
      </c>
    </row>
    <row r="54" spans="1:47" x14ac:dyDescent="0.25">
      <c r="A54" s="220" t="s">
        <v>28</v>
      </c>
      <c r="B54" s="220" t="s">
        <v>223</v>
      </c>
      <c r="C54" s="15" t="s">
        <v>224</v>
      </c>
      <c r="D54" s="16">
        <v>0</v>
      </c>
      <c r="E54" s="16">
        <v>0</v>
      </c>
      <c r="F54" s="16">
        <v>1.1814966675490705E-4</v>
      </c>
      <c r="G54" s="16">
        <v>1.1814966675490705E-4</v>
      </c>
      <c r="H54" s="42">
        <f t="shared" si="0"/>
        <v>1.1814966675490705E-4</v>
      </c>
      <c r="I54" s="42">
        <f t="shared" si="0"/>
        <v>1.1814966675490705E-4</v>
      </c>
      <c r="J54" s="51"/>
      <c r="K54" s="53" t="s">
        <v>28</v>
      </c>
      <c r="L54" s="16">
        <v>0</v>
      </c>
      <c r="M54" s="16">
        <v>0</v>
      </c>
      <c r="N54" s="16">
        <v>0</v>
      </c>
      <c r="O54" s="16">
        <v>0</v>
      </c>
      <c r="P54" s="16">
        <v>0</v>
      </c>
      <c r="Q54" s="16">
        <v>0</v>
      </c>
      <c r="R54" s="16">
        <v>0</v>
      </c>
      <c r="S54" s="16">
        <v>0</v>
      </c>
      <c r="T54" s="16">
        <v>0</v>
      </c>
      <c r="U54" s="16">
        <v>0</v>
      </c>
      <c r="V54" s="16">
        <v>0</v>
      </c>
      <c r="W54" s="16">
        <v>0</v>
      </c>
      <c r="X54" s="16">
        <v>1.1814966675490705E-4</v>
      </c>
      <c r="Y54" s="16">
        <v>1.981808137785926E-5</v>
      </c>
      <c r="Z54" s="16">
        <v>3.7452156814067753E-5</v>
      </c>
      <c r="AA54" s="16">
        <v>6.6989321055168865E-5</v>
      </c>
      <c r="AB54" s="16">
        <v>1.1136205943669178E-5</v>
      </c>
      <c r="AC54" s="16">
        <v>2.1355272127125204E-5</v>
      </c>
      <c r="AD54" s="16">
        <v>1.1814966675490705E-4</v>
      </c>
      <c r="AE54" s="16">
        <v>1.981808137785926E-5</v>
      </c>
      <c r="AF54" s="16">
        <v>3.7452156814067753E-5</v>
      </c>
      <c r="AG54" s="16">
        <v>6.6989321055168865E-5</v>
      </c>
      <c r="AH54" s="16">
        <v>1.1136205943669178E-5</v>
      </c>
      <c r="AI54" s="54">
        <v>2.1355272127125204E-5</v>
      </c>
      <c r="AJ54" s="42">
        <v>1.1814966675490705E-4</v>
      </c>
      <c r="AK54" s="42">
        <v>1.981808137785926E-5</v>
      </c>
      <c r="AL54" s="42">
        <v>3.7452156814067753E-5</v>
      </c>
      <c r="AM54" s="42">
        <v>6.6989321055168865E-5</v>
      </c>
      <c r="AN54" s="42">
        <v>1.1136205943669178E-5</v>
      </c>
      <c r="AO54" s="42">
        <v>2.1355272127125204E-5</v>
      </c>
      <c r="AP54" s="42">
        <v>1.1814966675490705E-4</v>
      </c>
      <c r="AQ54" s="42">
        <v>1.981808137785926E-5</v>
      </c>
      <c r="AR54" s="42">
        <v>3.7452156814067753E-5</v>
      </c>
      <c r="AS54" s="42">
        <v>6.6989321055168865E-5</v>
      </c>
      <c r="AT54" s="42">
        <v>1.1136205943669178E-5</v>
      </c>
      <c r="AU54" s="42">
        <v>2.1355272127125204E-5</v>
      </c>
    </row>
    <row r="55" spans="1:47" x14ac:dyDescent="0.25">
      <c r="A55" s="220"/>
      <c r="B55" s="220"/>
      <c r="C55" s="15" t="s">
        <v>225</v>
      </c>
      <c r="D55" s="16">
        <v>0</v>
      </c>
      <c r="E55" s="16">
        <v>0</v>
      </c>
      <c r="F55" s="16">
        <v>1.981808137785926E-5</v>
      </c>
      <c r="G55" s="16">
        <v>1.981808137785926E-5</v>
      </c>
      <c r="H55" s="42">
        <f t="shared" si="0"/>
        <v>1.981808137785926E-5</v>
      </c>
      <c r="I55" s="42">
        <f t="shared" si="0"/>
        <v>1.981808137785926E-5</v>
      </c>
      <c r="J55" s="51"/>
      <c r="K55" s="53"/>
      <c r="L55" s="16">
        <v>0</v>
      </c>
      <c r="M55" s="16">
        <v>0</v>
      </c>
      <c r="N55" s="16">
        <v>0</v>
      </c>
      <c r="O55" s="16">
        <v>0</v>
      </c>
      <c r="P55" s="16">
        <v>0</v>
      </c>
      <c r="Q55" s="16">
        <v>0</v>
      </c>
      <c r="R55" s="16">
        <v>0</v>
      </c>
      <c r="S55" s="16">
        <v>0</v>
      </c>
      <c r="T55" s="16">
        <v>0</v>
      </c>
      <c r="U55" s="16">
        <v>0</v>
      </c>
      <c r="V55" s="16">
        <v>0</v>
      </c>
      <c r="W55" s="16">
        <v>0</v>
      </c>
      <c r="X55" s="16">
        <v>1.981808137785926E-5</v>
      </c>
      <c r="Y55" s="16">
        <v>3.7452156814067753E-5</v>
      </c>
      <c r="Z55" s="16">
        <v>6.6989321055168865E-5</v>
      </c>
      <c r="AA55" s="16">
        <v>1.1136205943669178E-5</v>
      </c>
      <c r="AB55" s="16">
        <v>2.1355272127125204E-5</v>
      </c>
      <c r="AC55" s="16">
        <v>5.9074833377453524E-5</v>
      </c>
      <c r="AD55" s="16">
        <v>1.981808137785926E-5</v>
      </c>
      <c r="AE55" s="16">
        <v>3.7452156814067753E-5</v>
      </c>
      <c r="AF55" s="16">
        <v>6.6989321055168865E-5</v>
      </c>
      <c r="AG55" s="16">
        <v>1.1136205943669178E-5</v>
      </c>
      <c r="AH55" s="16">
        <v>2.1355272127125204E-5</v>
      </c>
      <c r="AI55" s="54">
        <v>5.9074833377453524E-5</v>
      </c>
      <c r="AJ55" s="42">
        <v>1.981808137785926E-5</v>
      </c>
      <c r="AK55" s="42">
        <v>3.7452156814067753E-5</v>
      </c>
      <c r="AL55" s="42">
        <v>6.6989321055168865E-5</v>
      </c>
      <c r="AM55" s="42">
        <v>1.1136205943669178E-5</v>
      </c>
      <c r="AN55" s="42">
        <v>2.1355272127125204E-5</v>
      </c>
      <c r="AO55" s="42">
        <v>5.9074833377453524E-5</v>
      </c>
      <c r="AP55" s="42">
        <v>1.981808137785926E-5</v>
      </c>
      <c r="AQ55" s="42">
        <v>3.7452156814067753E-5</v>
      </c>
      <c r="AR55" s="42">
        <v>6.6989321055168865E-5</v>
      </c>
      <c r="AS55" s="42">
        <v>1.1136205943669178E-5</v>
      </c>
      <c r="AT55" s="42">
        <v>2.1355272127125204E-5</v>
      </c>
      <c r="AU55" s="42">
        <v>5.9074833377453524E-5</v>
      </c>
    </row>
    <row r="56" spans="1:47" x14ac:dyDescent="0.25">
      <c r="A56" s="220"/>
      <c r="B56" s="220"/>
      <c r="C56" s="15" t="s">
        <v>226</v>
      </c>
      <c r="D56" s="16">
        <v>0</v>
      </c>
      <c r="E56" s="16">
        <v>0</v>
      </c>
      <c r="F56" s="16">
        <v>3.7452156814067753E-5</v>
      </c>
      <c r="G56" s="16">
        <v>3.7452156814067753E-5</v>
      </c>
      <c r="H56" s="42">
        <f t="shared" si="0"/>
        <v>3.7452156814067753E-5</v>
      </c>
      <c r="I56" s="42">
        <f t="shared" si="0"/>
        <v>3.7452156814067753E-5</v>
      </c>
      <c r="J56" s="51"/>
      <c r="K56" s="53"/>
      <c r="L56" s="16">
        <v>0</v>
      </c>
      <c r="M56" s="16">
        <v>0</v>
      </c>
      <c r="N56" s="16">
        <v>0</v>
      </c>
      <c r="O56" s="16">
        <v>0</v>
      </c>
      <c r="P56" s="16">
        <v>0</v>
      </c>
      <c r="Q56" s="16">
        <v>0</v>
      </c>
      <c r="R56" s="16">
        <v>0</v>
      </c>
      <c r="S56" s="16">
        <v>0</v>
      </c>
      <c r="T56" s="16">
        <v>0</v>
      </c>
      <c r="U56" s="16">
        <v>0</v>
      </c>
      <c r="V56" s="16">
        <v>0</v>
      </c>
      <c r="W56" s="16">
        <v>0</v>
      </c>
      <c r="X56" s="16">
        <v>3.7452156814067753E-5</v>
      </c>
      <c r="Y56" s="16">
        <v>6.6989321055168865E-5</v>
      </c>
      <c r="Z56" s="16">
        <v>1.1136205943669178E-5</v>
      </c>
      <c r="AA56" s="16">
        <v>2.1355272127125204E-5</v>
      </c>
      <c r="AB56" s="16">
        <v>5.9074833377453524E-5</v>
      </c>
      <c r="AC56" s="16">
        <v>9.9090406889296302E-6</v>
      </c>
      <c r="AD56" s="16">
        <v>3.7452156814067753E-5</v>
      </c>
      <c r="AE56" s="16">
        <v>6.6989321055168865E-5</v>
      </c>
      <c r="AF56" s="16">
        <v>1.1136205943669178E-5</v>
      </c>
      <c r="AG56" s="16">
        <v>2.1355272127125204E-5</v>
      </c>
      <c r="AH56" s="16">
        <v>5.9074833377453524E-5</v>
      </c>
      <c r="AI56" s="54">
        <v>9.9090406889296302E-6</v>
      </c>
      <c r="AJ56" s="42">
        <v>3.7452156814067753E-5</v>
      </c>
      <c r="AK56" s="42">
        <v>6.6989321055168865E-5</v>
      </c>
      <c r="AL56" s="42">
        <v>1.1136205943669178E-5</v>
      </c>
      <c r="AM56" s="42">
        <v>2.1355272127125204E-5</v>
      </c>
      <c r="AN56" s="42">
        <v>5.9074833377453524E-5</v>
      </c>
      <c r="AO56" s="42">
        <v>9.9090406889296302E-6</v>
      </c>
      <c r="AP56" s="42">
        <v>3.7452156814067753E-5</v>
      </c>
      <c r="AQ56" s="42">
        <v>6.6989321055168865E-5</v>
      </c>
      <c r="AR56" s="42">
        <v>1.1136205943669178E-5</v>
      </c>
      <c r="AS56" s="42">
        <v>2.1355272127125204E-5</v>
      </c>
      <c r="AT56" s="42">
        <v>5.9074833377453524E-5</v>
      </c>
      <c r="AU56" s="42">
        <v>9.9090406889296302E-6</v>
      </c>
    </row>
    <row r="57" spans="1:47" x14ac:dyDescent="0.25">
      <c r="A57" s="220"/>
      <c r="B57" s="220" t="s">
        <v>227</v>
      </c>
      <c r="C57" s="15" t="s">
        <v>224</v>
      </c>
      <c r="D57" s="16">
        <v>0</v>
      </c>
      <c r="E57" s="16">
        <v>0</v>
      </c>
      <c r="F57" s="16">
        <v>6.6989321055168865E-5</v>
      </c>
      <c r="G57" s="16">
        <v>6.6989321055168865E-5</v>
      </c>
      <c r="H57" s="42">
        <f t="shared" si="0"/>
        <v>6.6989321055168865E-5</v>
      </c>
      <c r="I57" s="42">
        <f t="shared" si="0"/>
        <v>6.6989321055168865E-5</v>
      </c>
      <c r="J57" s="51"/>
      <c r="K57" s="53"/>
      <c r="L57" s="16">
        <v>0</v>
      </c>
      <c r="M57" s="16">
        <v>0</v>
      </c>
      <c r="N57" s="16">
        <v>0</v>
      </c>
      <c r="O57" s="16">
        <v>0</v>
      </c>
      <c r="P57" s="16">
        <v>0</v>
      </c>
      <c r="Q57" s="16">
        <v>0</v>
      </c>
      <c r="R57" s="16">
        <v>0</v>
      </c>
      <c r="S57" s="16">
        <v>0</v>
      </c>
      <c r="T57" s="16">
        <v>0</v>
      </c>
      <c r="U57" s="16">
        <v>0</v>
      </c>
      <c r="V57" s="16">
        <v>0</v>
      </c>
      <c r="W57" s="16">
        <v>0</v>
      </c>
      <c r="X57" s="16">
        <v>6.6989321055168865E-5</v>
      </c>
      <c r="Y57" s="16">
        <v>1.1136205943669178E-5</v>
      </c>
      <c r="Z57" s="16">
        <v>2.1355272127125204E-5</v>
      </c>
      <c r="AA57" s="16">
        <v>5.9074833377453524E-5</v>
      </c>
      <c r="AB57" s="16">
        <v>9.9090406889296302E-6</v>
      </c>
      <c r="AC57" s="16">
        <v>1.8726078407033877E-5</v>
      </c>
      <c r="AD57" s="16">
        <v>6.6989321055168865E-5</v>
      </c>
      <c r="AE57" s="16">
        <v>1.1136205943669178E-5</v>
      </c>
      <c r="AF57" s="16">
        <v>2.1355272127125204E-5</v>
      </c>
      <c r="AG57" s="16">
        <v>5.9074833377453524E-5</v>
      </c>
      <c r="AH57" s="16">
        <v>9.9090406889296302E-6</v>
      </c>
      <c r="AI57" s="54">
        <v>1.8726078407033877E-5</v>
      </c>
      <c r="AJ57" s="42">
        <v>6.6989321055168865E-5</v>
      </c>
      <c r="AK57" s="42">
        <v>1.1136205943669178E-5</v>
      </c>
      <c r="AL57" s="42">
        <v>2.1355272127125204E-5</v>
      </c>
      <c r="AM57" s="42">
        <v>5.9074833377453524E-5</v>
      </c>
      <c r="AN57" s="42">
        <v>9.9090406889296302E-6</v>
      </c>
      <c r="AO57" s="42">
        <v>1.8726078407033877E-5</v>
      </c>
      <c r="AP57" s="42">
        <v>6.6989321055168865E-5</v>
      </c>
      <c r="AQ57" s="42">
        <v>1.1136205943669178E-5</v>
      </c>
      <c r="AR57" s="42">
        <v>2.1355272127125204E-5</v>
      </c>
      <c r="AS57" s="42">
        <v>5.9074833377453524E-5</v>
      </c>
      <c r="AT57" s="42">
        <v>9.9090406889296302E-6</v>
      </c>
      <c r="AU57" s="42">
        <v>1.8726078407033877E-5</v>
      </c>
    </row>
    <row r="58" spans="1:47" x14ac:dyDescent="0.25">
      <c r="A58" s="220"/>
      <c r="B58" s="220"/>
      <c r="C58" s="15" t="s">
        <v>225</v>
      </c>
      <c r="D58" s="16">
        <v>0</v>
      </c>
      <c r="E58" s="16">
        <v>0</v>
      </c>
      <c r="F58" s="16">
        <v>1.1136205943669178E-5</v>
      </c>
      <c r="G58" s="16">
        <v>1.1136205943669178E-5</v>
      </c>
      <c r="H58" s="42">
        <f t="shared" si="0"/>
        <v>1.1136205943669178E-5</v>
      </c>
      <c r="I58" s="42">
        <f t="shared" si="0"/>
        <v>1.1136205943669178E-5</v>
      </c>
      <c r="J58" s="51"/>
      <c r="K58" s="53"/>
      <c r="L58" s="16">
        <v>0</v>
      </c>
      <c r="M58" s="16">
        <v>0</v>
      </c>
      <c r="N58" s="16">
        <v>0</v>
      </c>
      <c r="O58" s="16">
        <v>0</v>
      </c>
      <c r="P58" s="16">
        <v>0</v>
      </c>
      <c r="Q58" s="16">
        <v>0</v>
      </c>
      <c r="R58" s="16">
        <v>0</v>
      </c>
      <c r="S58" s="16">
        <v>0</v>
      </c>
      <c r="T58" s="16">
        <v>0</v>
      </c>
      <c r="U58" s="16">
        <v>0</v>
      </c>
      <c r="V58" s="16">
        <v>0</v>
      </c>
      <c r="W58" s="16">
        <v>0</v>
      </c>
      <c r="X58" s="16">
        <v>1.1136205943669178E-5</v>
      </c>
      <c r="Y58" s="16">
        <v>2.1355272127125204E-5</v>
      </c>
      <c r="Z58" s="16">
        <v>5.9074833377453524E-5</v>
      </c>
      <c r="AA58" s="16">
        <v>9.9090406889296302E-6</v>
      </c>
      <c r="AB58" s="16">
        <v>1.8726078407033877E-5</v>
      </c>
      <c r="AC58" s="16">
        <v>3.3494660527584433E-5</v>
      </c>
      <c r="AD58" s="16">
        <v>1.1136205943669178E-5</v>
      </c>
      <c r="AE58" s="16">
        <v>2.1355272127125204E-5</v>
      </c>
      <c r="AF58" s="16">
        <v>5.9074833377453524E-5</v>
      </c>
      <c r="AG58" s="16">
        <v>9.9090406889296302E-6</v>
      </c>
      <c r="AH58" s="16">
        <v>1.8726078407033877E-5</v>
      </c>
      <c r="AI58" s="54">
        <v>3.3494660527584433E-5</v>
      </c>
      <c r="AJ58" s="42">
        <v>1.1136205943669178E-5</v>
      </c>
      <c r="AK58" s="42">
        <v>2.1355272127125204E-5</v>
      </c>
      <c r="AL58" s="42">
        <v>5.9074833377453524E-5</v>
      </c>
      <c r="AM58" s="42">
        <v>9.9090406889296302E-6</v>
      </c>
      <c r="AN58" s="42">
        <v>1.8726078407033877E-5</v>
      </c>
      <c r="AO58" s="42">
        <v>3.3494660527584433E-5</v>
      </c>
      <c r="AP58" s="42">
        <v>1.1136205943669178E-5</v>
      </c>
      <c r="AQ58" s="42">
        <v>2.1355272127125204E-5</v>
      </c>
      <c r="AR58" s="42">
        <v>5.9074833377453524E-5</v>
      </c>
      <c r="AS58" s="42">
        <v>9.9090406889296302E-6</v>
      </c>
      <c r="AT58" s="42">
        <v>1.8726078407033877E-5</v>
      </c>
      <c r="AU58" s="42">
        <v>3.3494660527584433E-5</v>
      </c>
    </row>
    <row r="59" spans="1:47" x14ac:dyDescent="0.25">
      <c r="A59" s="220"/>
      <c r="B59" s="220"/>
      <c r="C59" s="15" t="s">
        <v>226</v>
      </c>
      <c r="D59" s="16">
        <v>0</v>
      </c>
      <c r="E59" s="16">
        <v>0</v>
      </c>
      <c r="F59" s="16">
        <v>2.1355272127125204E-5</v>
      </c>
      <c r="G59" s="16">
        <v>2.1355272127125204E-5</v>
      </c>
      <c r="H59" s="42">
        <f t="shared" si="0"/>
        <v>2.1355272127125204E-5</v>
      </c>
      <c r="I59" s="42">
        <f t="shared" si="0"/>
        <v>2.1355272127125204E-5</v>
      </c>
      <c r="J59" s="51"/>
      <c r="K59" s="53"/>
      <c r="L59" s="16">
        <v>0</v>
      </c>
      <c r="M59" s="16">
        <v>0</v>
      </c>
      <c r="N59" s="16">
        <v>0</v>
      </c>
      <c r="O59" s="16">
        <v>0</v>
      </c>
      <c r="P59" s="16">
        <v>0</v>
      </c>
      <c r="Q59" s="16">
        <v>0</v>
      </c>
      <c r="R59" s="16">
        <v>0</v>
      </c>
      <c r="S59" s="16">
        <v>0</v>
      </c>
      <c r="T59" s="16">
        <v>0</v>
      </c>
      <c r="U59" s="16">
        <v>0</v>
      </c>
      <c r="V59" s="16">
        <v>0</v>
      </c>
      <c r="W59" s="16">
        <v>0</v>
      </c>
      <c r="X59" s="16">
        <v>2.1355272127125204E-5</v>
      </c>
      <c r="Y59" s="16">
        <v>5.9074833377453524E-5</v>
      </c>
      <c r="Z59" s="16">
        <v>9.9090406889296302E-6</v>
      </c>
      <c r="AA59" s="16">
        <v>1.8726078407033877E-5</v>
      </c>
      <c r="AB59" s="16">
        <v>3.3494660527584433E-5</v>
      </c>
      <c r="AC59" s="16">
        <v>5.5681029718345892E-6</v>
      </c>
      <c r="AD59" s="16">
        <v>2.1355272127125204E-5</v>
      </c>
      <c r="AE59" s="16">
        <v>5.9074833377453524E-5</v>
      </c>
      <c r="AF59" s="16">
        <v>9.9090406889296302E-6</v>
      </c>
      <c r="AG59" s="16">
        <v>1.8726078407033877E-5</v>
      </c>
      <c r="AH59" s="16">
        <v>3.3494660527584433E-5</v>
      </c>
      <c r="AI59" s="54">
        <v>5.5681029718345892E-6</v>
      </c>
      <c r="AJ59" s="42">
        <v>2.1355272127125204E-5</v>
      </c>
      <c r="AK59" s="42">
        <v>5.9074833377453524E-5</v>
      </c>
      <c r="AL59" s="42">
        <v>9.9090406889296302E-6</v>
      </c>
      <c r="AM59" s="42">
        <v>1.8726078407033877E-5</v>
      </c>
      <c r="AN59" s="42">
        <v>3.3494660527584433E-5</v>
      </c>
      <c r="AO59" s="42">
        <v>5.5681029718345892E-6</v>
      </c>
      <c r="AP59" s="42">
        <v>2.1355272127125204E-5</v>
      </c>
      <c r="AQ59" s="42">
        <v>5.9074833377453524E-5</v>
      </c>
      <c r="AR59" s="42">
        <v>9.9090406889296302E-6</v>
      </c>
      <c r="AS59" s="42">
        <v>1.8726078407033877E-5</v>
      </c>
      <c r="AT59" s="42">
        <v>3.3494660527584433E-5</v>
      </c>
      <c r="AU59" s="42">
        <v>5.5681029718345892E-6</v>
      </c>
    </row>
    <row r="60" spans="1:47" x14ac:dyDescent="0.25">
      <c r="A60" s="220" t="s">
        <v>29</v>
      </c>
      <c r="B60" s="220" t="s">
        <v>223</v>
      </c>
      <c r="C60" s="15" t="s">
        <v>224</v>
      </c>
      <c r="D60" s="16">
        <v>0</v>
      </c>
      <c r="E60" s="16">
        <v>0</v>
      </c>
      <c r="F60" s="16">
        <v>5.9074833377453524E-5</v>
      </c>
      <c r="G60" s="16">
        <v>5.9074833377453524E-5</v>
      </c>
      <c r="H60" s="42">
        <f t="shared" si="0"/>
        <v>5.9074833377453524E-5</v>
      </c>
      <c r="I60" s="42">
        <f t="shared" si="0"/>
        <v>5.9074833377453524E-5</v>
      </c>
      <c r="J60" s="51"/>
      <c r="K60" s="53" t="s">
        <v>29</v>
      </c>
      <c r="L60" s="16">
        <v>0</v>
      </c>
      <c r="M60" s="16">
        <v>0</v>
      </c>
      <c r="N60" s="16">
        <v>0</v>
      </c>
      <c r="O60" s="16">
        <v>0</v>
      </c>
      <c r="P60" s="16">
        <v>0</v>
      </c>
      <c r="Q60" s="16">
        <v>0</v>
      </c>
      <c r="R60" s="16">
        <v>0</v>
      </c>
      <c r="S60" s="16">
        <v>0</v>
      </c>
      <c r="T60" s="16">
        <v>0</v>
      </c>
      <c r="U60" s="16">
        <v>0</v>
      </c>
      <c r="V60" s="16">
        <v>0</v>
      </c>
      <c r="W60" s="16">
        <v>0</v>
      </c>
      <c r="X60" s="16">
        <v>5.9074833377453524E-5</v>
      </c>
      <c r="Y60" s="16">
        <v>9.9090406889296302E-6</v>
      </c>
      <c r="Z60" s="16">
        <v>1.8726078407033877E-5</v>
      </c>
      <c r="AA60" s="16">
        <v>3.3494660527584433E-5</v>
      </c>
      <c r="AB60" s="16">
        <v>5.5681029718345892E-6</v>
      </c>
      <c r="AC60" s="16">
        <v>1.0677636063562602E-5</v>
      </c>
      <c r="AD60" s="16">
        <v>5.9074833377453524E-5</v>
      </c>
      <c r="AE60" s="16">
        <v>9.9090406889296302E-6</v>
      </c>
      <c r="AF60" s="16">
        <v>1.8726078407033877E-5</v>
      </c>
      <c r="AG60" s="16">
        <v>3.3494660527584433E-5</v>
      </c>
      <c r="AH60" s="16">
        <v>5.5681029718345892E-6</v>
      </c>
      <c r="AI60" s="54">
        <v>1.0677636063562602E-5</v>
      </c>
      <c r="AJ60" s="42">
        <v>5.9074833377453524E-5</v>
      </c>
      <c r="AK60" s="42">
        <v>9.9090406889296302E-6</v>
      </c>
      <c r="AL60" s="42">
        <v>1.8726078407033877E-5</v>
      </c>
      <c r="AM60" s="42">
        <v>3.3494660527584433E-5</v>
      </c>
      <c r="AN60" s="42">
        <v>5.5681029718345892E-6</v>
      </c>
      <c r="AO60" s="42">
        <v>1.0677636063562602E-5</v>
      </c>
      <c r="AP60" s="42">
        <v>5.9074833377453524E-5</v>
      </c>
      <c r="AQ60" s="42">
        <v>9.9090406889296302E-6</v>
      </c>
      <c r="AR60" s="42">
        <v>1.8726078407033877E-5</v>
      </c>
      <c r="AS60" s="42">
        <v>3.3494660527584433E-5</v>
      </c>
      <c r="AT60" s="42">
        <v>5.5681029718345892E-6</v>
      </c>
      <c r="AU60" s="42">
        <v>1.0677636063562602E-5</v>
      </c>
    </row>
    <row r="61" spans="1:47" x14ac:dyDescent="0.25">
      <c r="A61" s="220"/>
      <c r="B61" s="220"/>
      <c r="C61" s="15" t="s">
        <v>225</v>
      </c>
      <c r="D61" s="16">
        <v>0</v>
      </c>
      <c r="E61" s="16">
        <v>0</v>
      </c>
      <c r="F61" s="16">
        <v>9.9090406889296302E-6</v>
      </c>
      <c r="G61" s="16">
        <v>9.9090406889296302E-6</v>
      </c>
      <c r="H61" s="42">
        <f t="shared" si="0"/>
        <v>9.9090406889296302E-6</v>
      </c>
      <c r="I61" s="42">
        <f t="shared" si="0"/>
        <v>9.9090406889296302E-6</v>
      </c>
      <c r="J61" s="51"/>
      <c r="K61" s="53"/>
      <c r="L61" s="16">
        <v>0</v>
      </c>
      <c r="M61" s="16">
        <v>0</v>
      </c>
      <c r="N61" s="16">
        <v>0</v>
      </c>
      <c r="O61" s="16">
        <v>0</v>
      </c>
      <c r="P61" s="16">
        <v>0</v>
      </c>
      <c r="Q61" s="16">
        <v>1.0652860061840033E-4</v>
      </c>
      <c r="R61" s="16">
        <v>0</v>
      </c>
      <c r="S61" s="16">
        <v>0</v>
      </c>
      <c r="T61" s="16">
        <v>0</v>
      </c>
      <c r="U61" s="16">
        <v>0</v>
      </c>
      <c r="V61" s="16">
        <v>0</v>
      </c>
      <c r="W61" s="16">
        <v>1.0652860061840033E-4</v>
      </c>
      <c r="X61" s="16">
        <v>9.9090406889296302E-6</v>
      </c>
      <c r="Y61" s="16">
        <v>1.8726078407033877E-5</v>
      </c>
      <c r="Z61" s="16">
        <v>3.3494660527584433E-5</v>
      </c>
      <c r="AA61" s="16">
        <v>5.5681029718345892E-6</v>
      </c>
      <c r="AB61" s="16">
        <v>1.0677636063562602E-5</v>
      </c>
      <c r="AC61" s="16">
        <v>5.3167350039708178E-5</v>
      </c>
      <c r="AD61" s="16">
        <v>9.9090406889296302E-6</v>
      </c>
      <c r="AE61" s="16">
        <v>1.8726078407033877E-5</v>
      </c>
      <c r="AF61" s="16">
        <v>3.3494660527584433E-5</v>
      </c>
      <c r="AG61" s="16">
        <v>5.5681029718345892E-6</v>
      </c>
      <c r="AH61" s="16">
        <v>1.0677636063562602E-5</v>
      </c>
      <c r="AI61" s="54">
        <v>5.3167350039708178E-5</v>
      </c>
      <c r="AJ61" s="42">
        <v>9.9090406889296302E-6</v>
      </c>
      <c r="AK61" s="42">
        <v>1.8726078407033877E-5</v>
      </c>
      <c r="AL61" s="42">
        <v>3.3494660527584433E-5</v>
      </c>
      <c r="AM61" s="42">
        <v>5.5681029718345892E-6</v>
      </c>
      <c r="AN61" s="42">
        <v>1.0677636063562602E-5</v>
      </c>
      <c r="AO61" s="42">
        <v>1.596959506581085E-4</v>
      </c>
      <c r="AP61" s="42">
        <v>9.9090406889296302E-6</v>
      </c>
      <c r="AQ61" s="42">
        <v>1.8726078407033877E-5</v>
      </c>
      <c r="AR61" s="42">
        <v>3.3494660527584433E-5</v>
      </c>
      <c r="AS61" s="42">
        <v>5.5681029718345892E-6</v>
      </c>
      <c r="AT61" s="42">
        <v>1.0677636063562602E-5</v>
      </c>
      <c r="AU61" s="42">
        <v>1.596959506581085E-4</v>
      </c>
    </row>
    <row r="62" spans="1:47" x14ac:dyDescent="0.25">
      <c r="A62" s="220"/>
      <c r="B62" s="220"/>
      <c r="C62" s="15" t="s">
        <v>226</v>
      </c>
      <c r="D62" s="16">
        <v>0</v>
      </c>
      <c r="E62" s="16">
        <v>0</v>
      </c>
      <c r="F62" s="16">
        <v>1.8726078407033877E-5</v>
      </c>
      <c r="G62" s="16">
        <v>1.8726078407033877E-5</v>
      </c>
      <c r="H62" s="42">
        <f t="shared" si="0"/>
        <v>1.8726078407033877E-5</v>
      </c>
      <c r="I62" s="42">
        <f t="shared" si="0"/>
        <v>1.8726078407033877E-5</v>
      </c>
      <c r="J62" s="51"/>
      <c r="K62" s="53"/>
      <c r="L62" s="16">
        <v>0</v>
      </c>
      <c r="M62" s="16">
        <v>0</v>
      </c>
      <c r="N62" s="16">
        <v>0</v>
      </c>
      <c r="O62" s="16">
        <v>0</v>
      </c>
      <c r="P62" s="16">
        <v>1.0652860061840033E-4</v>
      </c>
      <c r="Q62" s="16">
        <v>4.9944014263630382E-6</v>
      </c>
      <c r="R62" s="16">
        <v>0</v>
      </c>
      <c r="S62" s="16">
        <v>0</v>
      </c>
      <c r="T62" s="16">
        <v>0</v>
      </c>
      <c r="U62" s="16">
        <v>0</v>
      </c>
      <c r="V62" s="16">
        <v>1.0652860061840033E-4</v>
      </c>
      <c r="W62" s="16">
        <v>4.9944014263630382E-6</v>
      </c>
      <c r="X62" s="16">
        <v>1.8726078407033877E-5</v>
      </c>
      <c r="Y62" s="16">
        <v>3.3494660527584433E-5</v>
      </c>
      <c r="Z62" s="16">
        <v>5.5681029718345892E-6</v>
      </c>
      <c r="AA62" s="16">
        <v>1.0677636063562602E-5</v>
      </c>
      <c r="AB62" s="16">
        <v>5.3167350039708178E-5</v>
      </c>
      <c r="AC62" s="16">
        <v>8.9181366200366677E-6</v>
      </c>
      <c r="AD62" s="16">
        <v>1.8726078407033877E-5</v>
      </c>
      <c r="AE62" s="16">
        <v>3.3494660527584433E-5</v>
      </c>
      <c r="AF62" s="16">
        <v>5.5681029718345892E-6</v>
      </c>
      <c r="AG62" s="16">
        <v>1.0677636063562602E-5</v>
      </c>
      <c r="AH62" s="16">
        <v>5.3167350039708178E-5</v>
      </c>
      <c r="AI62" s="54">
        <v>8.9181366200366677E-6</v>
      </c>
      <c r="AJ62" s="42">
        <v>1.8726078407033877E-5</v>
      </c>
      <c r="AK62" s="42">
        <v>3.3494660527584433E-5</v>
      </c>
      <c r="AL62" s="42">
        <v>5.5681029718345892E-6</v>
      </c>
      <c r="AM62" s="42">
        <v>1.0677636063562602E-5</v>
      </c>
      <c r="AN62" s="42">
        <v>1.596959506581085E-4</v>
      </c>
      <c r="AO62" s="42">
        <v>1.3912538046399706E-5</v>
      </c>
      <c r="AP62" s="42">
        <v>1.8726078407033877E-5</v>
      </c>
      <c r="AQ62" s="42">
        <v>3.3494660527584433E-5</v>
      </c>
      <c r="AR62" s="42">
        <v>5.5681029718345892E-6</v>
      </c>
      <c r="AS62" s="42">
        <v>1.0677636063562602E-5</v>
      </c>
      <c r="AT62" s="42">
        <v>1.596959506581085E-4</v>
      </c>
      <c r="AU62" s="42">
        <v>1.3912538046399706E-5</v>
      </c>
    </row>
    <row r="63" spans="1:47" x14ac:dyDescent="0.25">
      <c r="A63" s="220"/>
      <c r="B63" s="220" t="s">
        <v>227</v>
      </c>
      <c r="C63" s="15" t="s">
        <v>224</v>
      </c>
      <c r="D63" s="16">
        <v>0</v>
      </c>
      <c r="E63" s="16">
        <v>0</v>
      </c>
      <c r="F63" s="16">
        <v>3.3494660527584433E-5</v>
      </c>
      <c r="G63" s="16">
        <v>3.3494660527584433E-5</v>
      </c>
      <c r="H63" s="42">
        <f t="shared" si="0"/>
        <v>3.3494660527584433E-5</v>
      </c>
      <c r="I63" s="42">
        <f t="shared" si="0"/>
        <v>3.3494660527584433E-5</v>
      </c>
      <c r="J63" s="51"/>
      <c r="K63" s="53"/>
      <c r="L63" s="16">
        <v>0</v>
      </c>
      <c r="M63" s="16">
        <v>0</v>
      </c>
      <c r="N63" s="16">
        <v>0</v>
      </c>
      <c r="O63" s="16">
        <v>1.0652860061840033E-4</v>
      </c>
      <c r="P63" s="16">
        <v>4.9944014263630382E-6</v>
      </c>
      <c r="Q63" s="16">
        <v>1.2396390690080335E-5</v>
      </c>
      <c r="R63" s="16">
        <v>0</v>
      </c>
      <c r="S63" s="16">
        <v>0</v>
      </c>
      <c r="T63" s="16">
        <v>0</v>
      </c>
      <c r="U63" s="16">
        <v>1.0652860061840033E-4</v>
      </c>
      <c r="V63" s="16">
        <v>4.9944014263630382E-6</v>
      </c>
      <c r="W63" s="16">
        <v>1.2396390690080335E-5</v>
      </c>
      <c r="X63" s="16">
        <v>3.3494660527584433E-5</v>
      </c>
      <c r="Y63" s="16">
        <v>5.5681029718345892E-6</v>
      </c>
      <c r="Z63" s="16">
        <v>1.0677636063562602E-5</v>
      </c>
      <c r="AA63" s="16">
        <v>5.3167350039708178E-5</v>
      </c>
      <c r="AB63" s="16">
        <v>8.9181366200366677E-6</v>
      </c>
      <c r="AC63" s="16">
        <v>1.6853470566330489E-5</v>
      </c>
      <c r="AD63" s="16">
        <v>3.3494660527584433E-5</v>
      </c>
      <c r="AE63" s="16">
        <v>5.5681029718345892E-6</v>
      </c>
      <c r="AF63" s="16">
        <v>1.0677636063562602E-5</v>
      </c>
      <c r="AG63" s="16">
        <v>5.3167350039708178E-5</v>
      </c>
      <c r="AH63" s="16">
        <v>8.9181366200366677E-6</v>
      </c>
      <c r="AI63" s="54">
        <v>1.6853470566330489E-5</v>
      </c>
      <c r="AJ63" s="42">
        <v>3.3494660527584433E-5</v>
      </c>
      <c r="AK63" s="42">
        <v>5.5681029718345892E-6</v>
      </c>
      <c r="AL63" s="42">
        <v>1.0677636063562602E-5</v>
      </c>
      <c r="AM63" s="42">
        <v>1.596959506581085E-4</v>
      </c>
      <c r="AN63" s="42">
        <v>1.3912538046399706E-5</v>
      </c>
      <c r="AO63" s="42">
        <v>2.9249861256410825E-5</v>
      </c>
      <c r="AP63" s="42">
        <v>3.3494660527584433E-5</v>
      </c>
      <c r="AQ63" s="42">
        <v>5.5681029718345892E-6</v>
      </c>
      <c r="AR63" s="42">
        <v>1.0677636063562602E-5</v>
      </c>
      <c r="AS63" s="42">
        <v>1.596959506581085E-4</v>
      </c>
      <c r="AT63" s="42">
        <v>1.3912538046399706E-5</v>
      </c>
      <c r="AU63" s="42">
        <v>2.9249861256410825E-5</v>
      </c>
    </row>
    <row r="64" spans="1:47" x14ac:dyDescent="0.25">
      <c r="A64" s="220"/>
      <c r="B64" s="220"/>
      <c r="C64" s="15" t="s">
        <v>225</v>
      </c>
      <c r="D64" s="16">
        <v>0</v>
      </c>
      <c r="E64" s="16">
        <v>0</v>
      </c>
      <c r="F64" s="16">
        <v>5.5681029718345892E-6</v>
      </c>
      <c r="G64" s="16">
        <v>5.5681029718345892E-6</v>
      </c>
      <c r="H64" s="42">
        <f t="shared" si="0"/>
        <v>5.5681029718345892E-6</v>
      </c>
      <c r="I64" s="42">
        <f t="shared" si="0"/>
        <v>5.5681029718345892E-6</v>
      </c>
      <c r="J64" s="51"/>
      <c r="K64" s="53"/>
      <c r="L64" s="16">
        <v>0</v>
      </c>
      <c r="M64" s="16">
        <v>0</v>
      </c>
      <c r="N64" s="16">
        <v>1.0652860061840033E-4</v>
      </c>
      <c r="O64" s="16">
        <v>4.9944014263630382E-6</v>
      </c>
      <c r="P64" s="16">
        <v>1.2396390690080335E-5</v>
      </c>
      <c r="Q64" s="16">
        <v>6.3415451961499193E-5</v>
      </c>
      <c r="R64" s="16">
        <v>0</v>
      </c>
      <c r="S64" s="16">
        <v>0</v>
      </c>
      <c r="T64" s="16">
        <v>1.0652860061840033E-4</v>
      </c>
      <c r="U64" s="16">
        <v>4.9944014263630382E-6</v>
      </c>
      <c r="V64" s="16">
        <v>1.2396390690080335E-5</v>
      </c>
      <c r="W64" s="16">
        <v>6.3415451961499193E-5</v>
      </c>
      <c r="X64" s="16">
        <v>5.5681029718345892E-6</v>
      </c>
      <c r="Y64" s="16">
        <v>1.0677636063562602E-5</v>
      </c>
      <c r="Z64" s="16">
        <v>5.3167350039708178E-5</v>
      </c>
      <c r="AA64" s="16">
        <v>8.9181366200366677E-6</v>
      </c>
      <c r="AB64" s="16">
        <v>1.6853470566330489E-5</v>
      </c>
      <c r="AC64" s="16">
        <v>3.014519447482599E-5</v>
      </c>
      <c r="AD64" s="16">
        <v>5.5681029718345892E-6</v>
      </c>
      <c r="AE64" s="16">
        <v>1.0677636063562602E-5</v>
      </c>
      <c r="AF64" s="16">
        <v>5.3167350039708178E-5</v>
      </c>
      <c r="AG64" s="16">
        <v>8.9181366200366677E-6</v>
      </c>
      <c r="AH64" s="16">
        <v>1.6853470566330489E-5</v>
      </c>
      <c r="AI64" s="54">
        <v>3.014519447482599E-5</v>
      </c>
      <c r="AJ64" s="42">
        <v>5.5681029718345892E-6</v>
      </c>
      <c r="AK64" s="42">
        <v>1.0677636063562602E-5</v>
      </c>
      <c r="AL64" s="42">
        <v>1.596959506581085E-4</v>
      </c>
      <c r="AM64" s="42">
        <v>1.3912538046399706E-5</v>
      </c>
      <c r="AN64" s="42">
        <v>2.9249861256410825E-5</v>
      </c>
      <c r="AO64" s="42">
        <v>9.3560646436325183E-5</v>
      </c>
      <c r="AP64" s="42">
        <v>5.5681029718345892E-6</v>
      </c>
      <c r="AQ64" s="42">
        <v>1.0677636063562602E-5</v>
      </c>
      <c r="AR64" s="42">
        <v>1.596959506581085E-4</v>
      </c>
      <c r="AS64" s="42">
        <v>1.3912538046399706E-5</v>
      </c>
      <c r="AT64" s="42">
        <v>2.9249861256410825E-5</v>
      </c>
      <c r="AU64" s="42">
        <v>9.3560646436325183E-5</v>
      </c>
    </row>
    <row r="65" spans="1:47" x14ac:dyDescent="0.25">
      <c r="A65" s="220"/>
      <c r="B65" s="220"/>
      <c r="C65" s="15" t="s">
        <v>226</v>
      </c>
      <c r="D65" s="16">
        <v>0</v>
      </c>
      <c r="E65" s="16">
        <v>0</v>
      </c>
      <c r="F65" s="16">
        <v>1.0677636063562602E-5</v>
      </c>
      <c r="G65" s="16">
        <v>1.0677636063562602E-5</v>
      </c>
      <c r="H65" s="42">
        <f t="shared" si="0"/>
        <v>1.0677636063562602E-5</v>
      </c>
      <c r="I65" s="42">
        <f t="shared" si="0"/>
        <v>1.0677636063562602E-5</v>
      </c>
      <c r="J65" s="51"/>
      <c r="K65" s="53"/>
      <c r="L65" s="16">
        <v>0</v>
      </c>
      <c r="M65" s="16">
        <v>1.0652860061840033E-4</v>
      </c>
      <c r="N65" s="16">
        <v>4.9944014263630382E-6</v>
      </c>
      <c r="O65" s="16">
        <v>1.2396390690080335E-5</v>
      </c>
      <c r="P65" s="16">
        <v>6.3415451961499193E-5</v>
      </c>
      <c r="Q65" s="16">
        <v>2.7231594538784166E-6</v>
      </c>
      <c r="R65" s="16">
        <v>0</v>
      </c>
      <c r="S65" s="16">
        <v>1.0652860061840033E-4</v>
      </c>
      <c r="T65" s="16">
        <v>4.9944014263630382E-6</v>
      </c>
      <c r="U65" s="16">
        <v>1.2396390690080335E-5</v>
      </c>
      <c r="V65" s="16">
        <v>6.3415451961499193E-5</v>
      </c>
      <c r="W65" s="16">
        <v>2.7231594538784166E-6</v>
      </c>
      <c r="X65" s="16">
        <v>1.0677636063562602E-5</v>
      </c>
      <c r="Y65" s="16">
        <v>5.3167350039708178E-5</v>
      </c>
      <c r="Z65" s="16">
        <v>8.9181366200366677E-6</v>
      </c>
      <c r="AA65" s="16">
        <v>1.6853470566330489E-5</v>
      </c>
      <c r="AB65" s="16">
        <v>3.014519447482599E-5</v>
      </c>
      <c r="AC65" s="16">
        <v>5.0112926746511304E-6</v>
      </c>
      <c r="AD65" s="16">
        <v>1.0677636063562602E-5</v>
      </c>
      <c r="AE65" s="16">
        <v>5.3167350039708178E-5</v>
      </c>
      <c r="AF65" s="16">
        <v>8.9181366200366677E-6</v>
      </c>
      <c r="AG65" s="16">
        <v>1.6853470566330489E-5</v>
      </c>
      <c r="AH65" s="16">
        <v>3.014519447482599E-5</v>
      </c>
      <c r="AI65" s="54">
        <v>5.0112926746511304E-6</v>
      </c>
      <c r="AJ65" s="42">
        <v>1.0677636063562602E-5</v>
      </c>
      <c r="AK65" s="42">
        <v>1.596959506581085E-4</v>
      </c>
      <c r="AL65" s="42">
        <v>1.3912538046399706E-5</v>
      </c>
      <c r="AM65" s="42">
        <v>2.9249861256410825E-5</v>
      </c>
      <c r="AN65" s="42">
        <v>9.3560646436325183E-5</v>
      </c>
      <c r="AO65" s="42">
        <v>7.7344521285295474E-6</v>
      </c>
      <c r="AP65" s="42">
        <v>1.0677636063562602E-5</v>
      </c>
      <c r="AQ65" s="42">
        <v>1.596959506581085E-4</v>
      </c>
      <c r="AR65" s="42">
        <v>1.3912538046399706E-5</v>
      </c>
      <c r="AS65" s="42">
        <v>2.9249861256410825E-5</v>
      </c>
      <c r="AT65" s="42">
        <v>9.3560646436325183E-5</v>
      </c>
      <c r="AU65" s="42">
        <v>7.7344521285295474E-6</v>
      </c>
    </row>
    <row r="66" spans="1:47" x14ac:dyDescent="0.25">
      <c r="A66" s="220" t="s">
        <v>30</v>
      </c>
      <c r="B66" s="220" t="s">
        <v>223</v>
      </c>
      <c r="C66" s="15" t="s">
        <v>224</v>
      </c>
      <c r="D66" s="16">
        <v>1.0652860061840033E-4</v>
      </c>
      <c r="E66" s="16">
        <v>1.0652860061840033E-4</v>
      </c>
      <c r="F66" s="16">
        <v>5.3167350039708178E-5</v>
      </c>
      <c r="G66" s="16">
        <v>5.3167350039708178E-5</v>
      </c>
      <c r="H66" s="42">
        <f t="shared" si="0"/>
        <v>1.596959506581085E-4</v>
      </c>
      <c r="I66" s="42">
        <f t="shared" si="0"/>
        <v>1.596959506581085E-4</v>
      </c>
      <c r="J66" s="51"/>
      <c r="K66" s="53" t="s">
        <v>30</v>
      </c>
      <c r="L66" s="16">
        <v>1.0652860061840033E-4</v>
      </c>
      <c r="M66" s="16">
        <v>4.9944014263630382E-6</v>
      </c>
      <c r="N66" s="16">
        <v>1.2396390690080335E-5</v>
      </c>
      <c r="O66" s="16">
        <v>6.3415451961499193E-5</v>
      </c>
      <c r="P66" s="16">
        <v>2.7231594538784166E-6</v>
      </c>
      <c r="Q66" s="16">
        <v>7.1676025545996827E-6</v>
      </c>
      <c r="R66" s="16">
        <v>1.0652860061840033E-4</v>
      </c>
      <c r="S66" s="16">
        <v>4.9944014263630382E-6</v>
      </c>
      <c r="T66" s="16">
        <v>1.2396390690080335E-5</v>
      </c>
      <c r="U66" s="16">
        <v>6.3415451961499193E-5</v>
      </c>
      <c r="V66" s="16">
        <v>2.7231594538784166E-6</v>
      </c>
      <c r="W66" s="16">
        <v>7.1676025545996827E-6</v>
      </c>
      <c r="X66" s="16">
        <v>5.3167350039708178E-5</v>
      </c>
      <c r="Y66" s="16">
        <v>8.9181366200366677E-6</v>
      </c>
      <c r="Z66" s="16">
        <v>1.6853470566330489E-5</v>
      </c>
      <c r="AA66" s="16">
        <v>3.014519447482599E-5</v>
      </c>
      <c r="AB66" s="16">
        <v>5.0112926746511304E-6</v>
      </c>
      <c r="AC66" s="16">
        <v>9.6098724572063411E-6</v>
      </c>
      <c r="AD66" s="16">
        <v>5.3167350039708178E-5</v>
      </c>
      <c r="AE66" s="16">
        <v>8.9181366200366677E-6</v>
      </c>
      <c r="AF66" s="16">
        <v>1.6853470566330489E-5</v>
      </c>
      <c r="AG66" s="16">
        <v>3.014519447482599E-5</v>
      </c>
      <c r="AH66" s="16">
        <v>5.0112926746511304E-6</v>
      </c>
      <c r="AI66" s="54">
        <v>9.6098724572063411E-6</v>
      </c>
      <c r="AJ66" s="42">
        <v>1.596959506581085E-4</v>
      </c>
      <c r="AK66" s="42">
        <v>1.3912538046399706E-5</v>
      </c>
      <c r="AL66" s="42">
        <v>2.9249861256410825E-5</v>
      </c>
      <c r="AM66" s="42">
        <v>9.3560646436325183E-5</v>
      </c>
      <c r="AN66" s="42">
        <v>7.7344521285295474E-6</v>
      </c>
      <c r="AO66" s="42">
        <v>1.6777475011806025E-5</v>
      </c>
      <c r="AP66" s="42">
        <v>1.596959506581085E-4</v>
      </c>
      <c r="AQ66" s="42">
        <v>1.3912538046399706E-5</v>
      </c>
      <c r="AR66" s="42">
        <v>2.9249861256410825E-5</v>
      </c>
      <c r="AS66" s="42">
        <v>9.3560646436325183E-5</v>
      </c>
      <c r="AT66" s="42">
        <v>7.7344521285295474E-6</v>
      </c>
      <c r="AU66" s="42">
        <v>1.6777475011806025E-5</v>
      </c>
    </row>
    <row r="67" spans="1:47" x14ac:dyDescent="0.25">
      <c r="A67" s="220"/>
      <c r="B67" s="220"/>
      <c r="C67" s="15" t="s">
        <v>225</v>
      </c>
      <c r="D67" s="16">
        <v>4.9944014263630382E-6</v>
      </c>
      <c r="E67" s="16">
        <v>4.9944014263630382E-6</v>
      </c>
      <c r="F67" s="16">
        <v>8.9181366200366677E-6</v>
      </c>
      <c r="G67" s="16">
        <v>8.9181366200366677E-6</v>
      </c>
      <c r="H67" s="42">
        <f t="shared" si="0"/>
        <v>1.3912538046399706E-5</v>
      </c>
      <c r="I67" s="42">
        <f t="shared" si="0"/>
        <v>1.3912538046399706E-5</v>
      </c>
      <c r="J67" s="51"/>
      <c r="K67" s="53"/>
      <c r="L67" s="16">
        <v>4.9944014263630382E-6</v>
      </c>
      <c r="M67" s="16">
        <v>1.2396390690080335E-5</v>
      </c>
      <c r="N67" s="16">
        <v>6.3415451961499193E-5</v>
      </c>
      <c r="O67" s="16">
        <v>2.7231594538784166E-6</v>
      </c>
      <c r="P67" s="16">
        <v>7.1676025545996827E-6</v>
      </c>
      <c r="Q67" s="16">
        <v>2.6632150154600083E-5</v>
      </c>
      <c r="R67" s="16">
        <v>4.9944014263630382E-6</v>
      </c>
      <c r="S67" s="16">
        <v>1.2396390690080335E-5</v>
      </c>
      <c r="T67" s="16">
        <v>6.3415451961499193E-5</v>
      </c>
      <c r="U67" s="16">
        <v>2.7231594538784166E-6</v>
      </c>
      <c r="V67" s="16">
        <v>7.1676025545996827E-6</v>
      </c>
      <c r="W67" s="16">
        <v>2.6632150154600083E-5</v>
      </c>
      <c r="X67" s="16">
        <v>8.9181366200366677E-6</v>
      </c>
      <c r="Y67" s="16">
        <v>1.6853470566330489E-5</v>
      </c>
      <c r="Z67" s="16">
        <v>3.014519447482599E-5</v>
      </c>
      <c r="AA67" s="16">
        <v>5.0112926746511304E-6</v>
      </c>
      <c r="AB67" s="16">
        <v>9.6098724572063411E-6</v>
      </c>
      <c r="AC67" s="16">
        <v>7.2366670887380566E-5</v>
      </c>
      <c r="AD67" s="16">
        <v>8.9181366200366677E-6</v>
      </c>
      <c r="AE67" s="16">
        <v>1.6853470566330489E-5</v>
      </c>
      <c r="AF67" s="16">
        <v>3.014519447482599E-5</v>
      </c>
      <c r="AG67" s="16">
        <v>5.0112926746511304E-6</v>
      </c>
      <c r="AH67" s="16">
        <v>9.6098724572063411E-6</v>
      </c>
      <c r="AI67" s="54">
        <v>7.2366670887380566E-5</v>
      </c>
      <c r="AJ67" s="42">
        <v>1.3912538046399706E-5</v>
      </c>
      <c r="AK67" s="42">
        <v>2.9249861256410825E-5</v>
      </c>
      <c r="AL67" s="42">
        <v>9.3560646436325183E-5</v>
      </c>
      <c r="AM67" s="42">
        <v>7.7344521285295474E-6</v>
      </c>
      <c r="AN67" s="42">
        <v>1.6777475011806025E-5</v>
      </c>
      <c r="AO67" s="42">
        <v>9.8998821041980649E-5</v>
      </c>
      <c r="AP67" s="42">
        <v>1.3912538046399706E-5</v>
      </c>
      <c r="AQ67" s="42">
        <v>2.9249861256410825E-5</v>
      </c>
      <c r="AR67" s="42">
        <v>9.3560646436325183E-5</v>
      </c>
      <c r="AS67" s="42">
        <v>7.7344521285295474E-6</v>
      </c>
      <c r="AT67" s="42">
        <v>1.6777475011806025E-5</v>
      </c>
      <c r="AU67" s="42">
        <v>9.8998821041980649E-5</v>
      </c>
    </row>
    <row r="68" spans="1:47" x14ac:dyDescent="0.25">
      <c r="A68" s="220"/>
      <c r="B68" s="220"/>
      <c r="C68" s="15" t="s">
        <v>226</v>
      </c>
      <c r="D68" s="16">
        <v>1.2396390690080335E-5</v>
      </c>
      <c r="E68" s="16">
        <v>1.2396390690080335E-5</v>
      </c>
      <c r="F68" s="16">
        <v>1.6853470566330489E-5</v>
      </c>
      <c r="G68" s="16">
        <v>1.6853470566330489E-5</v>
      </c>
      <c r="H68" s="42">
        <f t="shared" si="0"/>
        <v>2.9249861256410825E-5</v>
      </c>
      <c r="I68" s="42">
        <f t="shared" si="0"/>
        <v>2.9249861256410825E-5</v>
      </c>
      <c r="J68" s="51"/>
      <c r="K68" s="53"/>
      <c r="L68" s="16">
        <v>1.2396390690080335E-5</v>
      </c>
      <c r="M68" s="16">
        <v>6.3415451961499193E-5</v>
      </c>
      <c r="N68" s="16">
        <v>2.7231594538784166E-6</v>
      </c>
      <c r="O68" s="16">
        <v>7.1676025545996827E-6</v>
      </c>
      <c r="P68" s="16">
        <v>2.6632150154600083E-5</v>
      </c>
      <c r="Q68" s="16">
        <v>1.2486003565907595E-6</v>
      </c>
      <c r="R68" s="16">
        <v>1.2396390690080335E-5</v>
      </c>
      <c r="S68" s="16">
        <v>6.3415451961499193E-5</v>
      </c>
      <c r="T68" s="16">
        <v>2.7231594538784166E-6</v>
      </c>
      <c r="U68" s="16">
        <v>7.1676025545996827E-6</v>
      </c>
      <c r="V68" s="16">
        <v>2.6632150154600083E-5</v>
      </c>
      <c r="W68" s="16">
        <v>1.2486003565907595E-6</v>
      </c>
      <c r="X68" s="16">
        <v>1.6853470566330489E-5</v>
      </c>
      <c r="Y68" s="16">
        <v>3.014519447482599E-5</v>
      </c>
      <c r="Z68" s="16">
        <v>5.0112926746511304E-6</v>
      </c>
      <c r="AA68" s="16">
        <v>9.6098724572063411E-6</v>
      </c>
      <c r="AB68" s="16">
        <v>7.2366670887380566E-5</v>
      </c>
      <c r="AC68" s="16">
        <v>1.2138574843938797E-5</v>
      </c>
      <c r="AD68" s="16">
        <v>1.6853470566330489E-5</v>
      </c>
      <c r="AE68" s="16">
        <v>3.014519447482599E-5</v>
      </c>
      <c r="AF68" s="16">
        <v>5.0112926746511304E-6</v>
      </c>
      <c r="AG68" s="16">
        <v>9.6098724572063411E-6</v>
      </c>
      <c r="AH68" s="16">
        <v>7.2366670887380566E-5</v>
      </c>
      <c r="AI68" s="54">
        <v>1.2138574843938797E-5</v>
      </c>
      <c r="AJ68" s="42">
        <v>2.9249861256410825E-5</v>
      </c>
      <c r="AK68" s="42">
        <v>9.3560646436325183E-5</v>
      </c>
      <c r="AL68" s="42">
        <v>7.7344521285295474E-6</v>
      </c>
      <c r="AM68" s="42">
        <v>1.6777475011806025E-5</v>
      </c>
      <c r="AN68" s="42">
        <v>9.8998821041980649E-5</v>
      </c>
      <c r="AO68" s="42">
        <v>1.3387175200529556E-5</v>
      </c>
      <c r="AP68" s="42">
        <v>2.9249861256410825E-5</v>
      </c>
      <c r="AQ68" s="42">
        <v>9.3560646436325183E-5</v>
      </c>
      <c r="AR68" s="42">
        <v>7.7344521285295474E-6</v>
      </c>
      <c r="AS68" s="42">
        <v>1.6777475011806025E-5</v>
      </c>
      <c r="AT68" s="42">
        <v>9.8998821041980649E-5</v>
      </c>
      <c r="AU68" s="42">
        <v>1.3387175200529556E-5</v>
      </c>
    </row>
    <row r="69" spans="1:47" x14ac:dyDescent="0.25">
      <c r="A69" s="220"/>
      <c r="B69" s="220" t="s">
        <v>227</v>
      </c>
      <c r="C69" s="15" t="s">
        <v>224</v>
      </c>
      <c r="D69" s="16">
        <v>6.3415451961499193E-5</v>
      </c>
      <c r="E69" s="16">
        <v>6.3415451961499193E-5</v>
      </c>
      <c r="F69" s="16">
        <v>3.014519447482599E-5</v>
      </c>
      <c r="G69" s="16">
        <v>3.014519447482599E-5</v>
      </c>
      <c r="H69" s="42">
        <f t="shared" si="0"/>
        <v>9.3560646436325183E-5</v>
      </c>
      <c r="I69" s="42">
        <f t="shared" si="0"/>
        <v>9.3560646436325183E-5</v>
      </c>
      <c r="J69" s="51"/>
      <c r="K69" s="53"/>
      <c r="L69" s="16">
        <v>6.3415451961499193E-5</v>
      </c>
      <c r="M69" s="16">
        <v>2.7231594538784166E-6</v>
      </c>
      <c r="N69" s="16">
        <v>7.1676025545996827E-6</v>
      </c>
      <c r="O69" s="16">
        <v>2.6632150154600083E-5</v>
      </c>
      <c r="P69" s="16">
        <v>1.2486003565907595E-6</v>
      </c>
      <c r="Q69" s="16">
        <v>3.0990976725200839E-6</v>
      </c>
      <c r="R69" s="16">
        <v>6.3415451961499193E-5</v>
      </c>
      <c r="S69" s="16">
        <v>2.7231594538784166E-6</v>
      </c>
      <c r="T69" s="16">
        <v>7.1676025545996827E-6</v>
      </c>
      <c r="U69" s="16">
        <v>2.6632150154600083E-5</v>
      </c>
      <c r="V69" s="16">
        <v>1.2486003565907595E-6</v>
      </c>
      <c r="W69" s="16">
        <v>3.0990976725200839E-6</v>
      </c>
      <c r="X69" s="16">
        <v>3.014519447482599E-5</v>
      </c>
      <c r="Y69" s="16">
        <v>5.0112926746511304E-6</v>
      </c>
      <c r="Z69" s="16">
        <v>9.6098724572063411E-6</v>
      </c>
      <c r="AA69" s="16">
        <v>7.2366670887380566E-5</v>
      </c>
      <c r="AB69" s="16">
        <v>1.2138574843938797E-5</v>
      </c>
      <c r="AC69" s="16">
        <v>2.2939446048616498E-5</v>
      </c>
      <c r="AD69" s="16">
        <v>3.014519447482599E-5</v>
      </c>
      <c r="AE69" s="16">
        <v>5.0112926746511304E-6</v>
      </c>
      <c r="AF69" s="16">
        <v>9.6098724572063411E-6</v>
      </c>
      <c r="AG69" s="16">
        <v>7.2366670887380566E-5</v>
      </c>
      <c r="AH69" s="16">
        <v>1.2138574843938797E-5</v>
      </c>
      <c r="AI69" s="54">
        <v>2.2939446048616498E-5</v>
      </c>
      <c r="AJ69" s="42">
        <v>9.3560646436325183E-5</v>
      </c>
      <c r="AK69" s="42">
        <v>7.7344521285295474E-6</v>
      </c>
      <c r="AL69" s="42">
        <v>1.6777475011806025E-5</v>
      </c>
      <c r="AM69" s="42">
        <v>9.8998821041980649E-5</v>
      </c>
      <c r="AN69" s="42">
        <v>1.3387175200529556E-5</v>
      </c>
      <c r="AO69" s="42">
        <v>2.6038543721136583E-5</v>
      </c>
      <c r="AP69" s="42">
        <v>9.3560646436325183E-5</v>
      </c>
      <c r="AQ69" s="42">
        <v>7.7344521285295474E-6</v>
      </c>
      <c r="AR69" s="42">
        <v>1.6777475011806025E-5</v>
      </c>
      <c r="AS69" s="42">
        <v>9.8998821041980649E-5</v>
      </c>
      <c r="AT69" s="42">
        <v>1.3387175200529556E-5</v>
      </c>
      <c r="AU69" s="42">
        <v>2.6038543721136583E-5</v>
      </c>
    </row>
    <row r="70" spans="1:47" x14ac:dyDescent="0.25">
      <c r="A70" s="220"/>
      <c r="B70" s="220"/>
      <c r="C70" s="15" t="s">
        <v>225</v>
      </c>
      <c r="D70" s="16">
        <v>2.7231594538784166E-6</v>
      </c>
      <c r="E70" s="16">
        <v>2.7231594538784166E-6</v>
      </c>
      <c r="F70" s="16">
        <v>5.0112926746511304E-6</v>
      </c>
      <c r="G70" s="16">
        <v>5.0112926746511304E-6</v>
      </c>
      <c r="H70" s="42">
        <f t="shared" si="0"/>
        <v>7.7344521285295474E-6</v>
      </c>
      <c r="I70" s="42">
        <f t="shared" si="0"/>
        <v>7.7344521285295474E-6</v>
      </c>
      <c r="J70" s="51"/>
      <c r="K70" s="53"/>
      <c r="L70" s="16">
        <v>2.7231594538784166E-6</v>
      </c>
      <c r="M70" s="16">
        <v>7.1676025545996827E-6</v>
      </c>
      <c r="N70" s="16">
        <v>2.6632150154600083E-5</v>
      </c>
      <c r="O70" s="16">
        <v>1.2486003565907595E-6</v>
      </c>
      <c r="P70" s="16">
        <v>3.0990976725200839E-6</v>
      </c>
      <c r="Q70" s="16">
        <v>1.5853862990374798E-5</v>
      </c>
      <c r="R70" s="16">
        <v>2.7231594538784166E-6</v>
      </c>
      <c r="S70" s="16">
        <v>7.1676025545996827E-6</v>
      </c>
      <c r="T70" s="16">
        <v>2.6632150154600083E-5</v>
      </c>
      <c r="U70" s="16">
        <v>1.2486003565907595E-6</v>
      </c>
      <c r="V70" s="16">
        <v>3.0990976725200839E-6</v>
      </c>
      <c r="W70" s="16">
        <v>1.5853862990374798E-5</v>
      </c>
      <c r="X70" s="16">
        <v>5.0112926746511304E-6</v>
      </c>
      <c r="Y70" s="16">
        <v>9.6098724572063411E-6</v>
      </c>
      <c r="Z70" s="16">
        <v>7.2366670887380566E-5</v>
      </c>
      <c r="AA70" s="16">
        <v>1.2138574843938797E-5</v>
      </c>
      <c r="AB70" s="16">
        <v>2.2939446048616498E-5</v>
      </c>
      <c r="AC70" s="16">
        <v>4.1030959146290927E-5</v>
      </c>
      <c r="AD70" s="16">
        <v>5.0112926746511304E-6</v>
      </c>
      <c r="AE70" s="16">
        <v>9.6098724572063411E-6</v>
      </c>
      <c r="AF70" s="16">
        <v>7.2366670887380566E-5</v>
      </c>
      <c r="AG70" s="16">
        <v>1.2138574843938797E-5</v>
      </c>
      <c r="AH70" s="16">
        <v>2.2939446048616498E-5</v>
      </c>
      <c r="AI70" s="54">
        <v>4.1030959146290927E-5</v>
      </c>
      <c r="AJ70" s="42">
        <v>7.7344521285295474E-6</v>
      </c>
      <c r="AK70" s="42">
        <v>1.6777475011806025E-5</v>
      </c>
      <c r="AL70" s="42">
        <v>9.8998821041980649E-5</v>
      </c>
      <c r="AM70" s="42">
        <v>1.3387175200529556E-5</v>
      </c>
      <c r="AN70" s="42">
        <v>2.6038543721136583E-5</v>
      </c>
      <c r="AO70" s="42">
        <v>5.6884822136665725E-5</v>
      </c>
      <c r="AP70" s="42">
        <v>7.7344521285295474E-6</v>
      </c>
      <c r="AQ70" s="42">
        <v>1.6777475011806025E-5</v>
      </c>
      <c r="AR70" s="42">
        <v>9.8998821041980649E-5</v>
      </c>
      <c r="AS70" s="42">
        <v>1.3387175200529556E-5</v>
      </c>
      <c r="AT70" s="42">
        <v>2.6038543721136583E-5</v>
      </c>
      <c r="AU70" s="42">
        <v>5.6884822136665725E-5</v>
      </c>
    </row>
    <row r="71" spans="1:47" x14ac:dyDescent="0.25">
      <c r="A71" s="220"/>
      <c r="B71" s="220"/>
      <c r="C71" s="15" t="s">
        <v>226</v>
      </c>
      <c r="D71" s="16">
        <v>7.1676025545996827E-6</v>
      </c>
      <c r="E71" s="16">
        <v>7.1676025545996827E-6</v>
      </c>
      <c r="F71" s="16">
        <v>9.6098724572063411E-6</v>
      </c>
      <c r="G71" s="16">
        <v>9.6098724572063411E-6</v>
      </c>
      <c r="H71" s="42">
        <f t="shared" ref="H71:I134" si="1">D71+F71</f>
        <v>1.6777475011806025E-5</v>
      </c>
      <c r="I71" s="42">
        <f t="shared" si="1"/>
        <v>1.6777475011806025E-5</v>
      </c>
      <c r="J71" s="51"/>
      <c r="K71" s="53"/>
      <c r="L71" s="16">
        <v>7.1676025545996827E-6</v>
      </c>
      <c r="M71" s="16">
        <v>2.6632150154600083E-5</v>
      </c>
      <c r="N71" s="16">
        <v>1.2486003565907595E-6</v>
      </c>
      <c r="O71" s="16">
        <v>3.0990976725200839E-6</v>
      </c>
      <c r="P71" s="16">
        <v>1.5853862990374798E-5</v>
      </c>
      <c r="Q71" s="16">
        <v>6.8078986346960415E-7</v>
      </c>
      <c r="R71" s="16">
        <v>7.1676025545996827E-6</v>
      </c>
      <c r="S71" s="16">
        <v>2.6632150154600083E-5</v>
      </c>
      <c r="T71" s="16">
        <v>1.2486003565907595E-6</v>
      </c>
      <c r="U71" s="16">
        <v>3.0990976725200839E-6</v>
      </c>
      <c r="V71" s="16">
        <v>1.5853862990374798E-5</v>
      </c>
      <c r="W71" s="16">
        <v>6.8078986346960415E-7</v>
      </c>
      <c r="X71" s="16">
        <v>9.6098724572063411E-6</v>
      </c>
      <c r="Y71" s="16">
        <v>7.2366670887380566E-5</v>
      </c>
      <c r="Z71" s="16">
        <v>1.2138574843938797E-5</v>
      </c>
      <c r="AA71" s="16">
        <v>2.2939446048616498E-5</v>
      </c>
      <c r="AB71" s="16">
        <v>4.1030959146290927E-5</v>
      </c>
      <c r="AC71" s="16">
        <v>6.8209261404973707E-6</v>
      </c>
      <c r="AD71" s="16">
        <v>9.6098724572063411E-6</v>
      </c>
      <c r="AE71" s="16">
        <v>7.2366670887380566E-5</v>
      </c>
      <c r="AF71" s="16">
        <v>1.2138574843938797E-5</v>
      </c>
      <c r="AG71" s="16">
        <v>2.2939446048616498E-5</v>
      </c>
      <c r="AH71" s="16">
        <v>4.1030959146290927E-5</v>
      </c>
      <c r="AI71" s="54">
        <v>6.8209261404973707E-6</v>
      </c>
      <c r="AJ71" s="42">
        <v>1.6777475011806025E-5</v>
      </c>
      <c r="AK71" s="42">
        <v>9.8998821041980649E-5</v>
      </c>
      <c r="AL71" s="42">
        <v>1.3387175200529556E-5</v>
      </c>
      <c r="AM71" s="42">
        <v>2.6038543721136583E-5</v>
      </c>
      <c r="AN71" s="42">
        <v>5.6884822136665725E-5</v>
      </c>
      <c r="AO71" s="42">
        <v>7.5017160039669747E-6</v>
      </c>
      <c r="AP71" s="42">
        <v>1.6777475011806025E-5</v>
      </c>
      <c r="AQ71" s="42">
        <v>9.8998821041980649E-5</v>
      </c>
      <c r="AR71" s="42">
        <v>1.3387175200529556E-5</v>
      </c>
      <c r="AS71" s="42">
        <v>2.6038543721136583E-5</v>
      </c>
      <c r="AT71" s="42">
        <v>5.6884822136665725E-5</v>
      </c>
      <c r="AU71" s="42">
        <v>7.5017160039669747E-6</v>
      </c>
    </row>
    <row r="72" spans="1:47" x14ac:dyDescent="0.25">
      <c r="A72" s="220" t="s">
        <v>31</v>
      </c>
      <c r="B72" s="220" t="s">
        <v>223</v>
      </c>
      <c r="C72" s="15" t="s">
        <v>224</v>
      </c>
      <c r="D72" s="16">
        <v>2.6632150154600083E-5</v>
      </c>
      <c r="E72" s="16">
        <v>2.6632150154600083E-5</v>
      </c>
      <c r="F72" s="16">
        <v>7.2366670887380566E-5</v>
      </c>
      <c r="G72" s="16">
        <v>7.2366670887380566E-5</v>
      </c>
      <c r="H72" s="42">
        <f t="shared" si="1"/>
        <v>9.8998821041980649E-5</v>
      </c>
      <c r="I72" s="42">
        <f t="shared" si="1"/>
        <v>9.8998821041980649E-5</v>
      </c>
      <c r="J72" s="51"/>
      <c r="K72" s="53" t="s">
        <v>31</v>
      </c>
      <c r="L72" s="16">
        <v>2.6632150154600083E-5</v>
      </c>
      <c r="M72" s="16">
        <v>1.2486003565907595E-6</v>
      </c>
      <c r="N72" s="16">
        <v>3.0990976725200839E-6</v>
      </c>
      <c r="O72" s="16">
        <v>1.5853862990374798E-5</v>
      </c>
      <c r="P72" s="16">
        <v>6.8078986346960415E-7</v>
      </c>
      <c r="Q72" s="16">
        <v>1.7919006386499207E-6</v>
      </c>
      <c r="R72" s="16">
        <v>2.6632150154600083E-5</v>
      </c>
      <c r="S72" s="16">
        <v>1.2486003565907595E-6</v>
      </c>
      <c r="T72" s="16">
        <v>3.0990976725200839E-6</v>
      </c>
      <c r="U72" s="16">
        <v>1.5853862990374798E-5</v>
      </c>
      <c r="V72" s="16">
        <v>6.8078986346960415E-7</v>
      </c>
      <c r="W72" s="16">
        <v>1.7919006386499207E-6</v>
      </c>
      <c r="X72" s="16">
        <v>7.2366670887380566E-5</v>
      </c>
      <c r="Y72" s="16">
        <v>1.2138574843938797E-5</v>
      </c>
      <c r="Z72" s="16">
        <v>2.2939446048616498E-5</v>
      </c>
      <c r="AA72" s="16">
        <v>4.1030959146290927E-5</v>
      </c>
      <c r="AB72" s="16">
        <v>6.8209261404973707E-6</v>
      </c>
      <c r="AC72" s="16">
        <v>1.3080104177864186E-5</v>
      </c>
      <c r="AD72" s="16">
        <v>7.2366670887380566E-5</v>
      </c>
      <c r="AE72" s="16">
        <v>1.2138574843938797E-5</v>
      </c>
      <c r="AF72" s="16">
        <v>2.2939446048616498E-5</v>
      </c>
      <c r="AG72" s="16">
        <v>4.1030959146290927E-5</v>
      </c>
      <c r="AH72" s="16">
        <v>6.8209261404973707E-6</v>
      </c>
      <c r="AI72" s="54">
        <v>1.3080104177864186E-5</v>
      </c>
      <c r="AJ72" s="42">
        <v>9.8998821041980649E-5</v>
      </c>
      <c r="AK72" s="42">
        <v>1.3387175200529556E-5</v>
      </c>
      <c r="AL72" s="42">
        <v>2.6038543721136583E-5</v>
      </c>
      <c r="AM72" s="42">
        <v>5.6884822136665725E-5</v>
      </c>
      <c r="AN72" s="42">
        <v>7.5017160039669747E-6</v>
      </c>
      <c r="AO72" s="42">
        <v>1.4872004816514106E-5</v>
      </c>
      <c r="AP72" s="42">
        <v>9.8998821041980649E-5</v>
      </c>
      <c r="AQ72" s="42">
        <v>1.3387175200529556E-5</v>
      </c>
      <c r="AR72" s="42">
        <v>2.6038543721136583E-5</v>
      </c>
      <c r="AS72" s="42">
        <v>5.6884822136665725E-5</v>
      </c>
      <c r="AT72" s="42">
        <v>7.5017160039669747E-6</v>
      </c>
      <c r="AU72" s="42">
        <v>1.4872004816514106E-5</v>
      </c>
    </row>
    <row r="73" spans="1:47" x14ac:dyDescent="0.25">
      <c r="A73" s="220"/>
      <c r="B73" s="220"/>
      <c r="C73" s="15" t="s">
        <v>225</v>
      </c>
      <c r="D73" s="16">
        <v>1.2486003565907595E-6</v>
      </c>
      <c r="E73" s="16">
        <v>1.2486003565907595E-6</v>
      </c>
      <c r="F73" s="16">
        <v>1.2138574843938797E-5</v>
      </c>
      <c r="G73" s="16">
        <v>1.2138574843938797E-5</v>
      </c>
      <c r="H73" s="42">
        <f t="shared" si="1"/>
        <v>1.3387175200529556E-5</v>
      </c>
      <c r="I73" s="42">
        <f t="shared" si="1"/>
        <v>1.3387175200529556E-5</v>
      </c>
      <c r="J73" s="51"/>
      <c r="K73" s="53"/>
      <c r="L73" s="16">
        <v>1.2486003565907595E-6</v>
      </c>
      <c r="M73" s="16">
        <v>3.0990976725200839E-6</v>
      </c>
      <c r="N73" s="16">
        <v>1.5853862990374798E-5</v>
      </c>
      <c r="O73" s="16">
        <v>6.8078986346960415E-7</v>
      </c>
      <c r="P73" s="16">
        <v>1.7919006386499207E-6</v>
      </c>
      <c r="Q73" s="16">
        <v>0.69030533200723421</v>
      </c>
      <c r="R73" s="16">
        <v>1.2486003565907595E-6</v>
      </c>
      <c r="S73" s="16">
        <v>3.0990976725200839E-6</v>
      </c>
      <c r="T73" s="16">
        <v>1.5853862990374798E-5</v>
      </c>
      <c r="U73" s="16">
        <v>6.8078986346960415E-7</v>
      </c>
      <c r="V73" s="16">
        <v>1.7919006386499207E-6</v>
      </c>
      <c r="W73" s="16">
        <v>0.69030533200723421</v>
      </c>
      <c r="X73" s="16">
        <v>1.2138574843938797E-5</v>
      </c>
      <c r="Y73" s="16">
        <v>2.2939446048616498E-5</v>
      </c>
      <c r="Z73" s="16">
        <v>4.1030959146290927E-5</v>
      </c>
      <c r="AA73" s="16">
        <v>6.8209261404973707E-6</v>
      </c>
      <c r="AB73" s="16">
        <v>1.3080104177864186E-5</v>
      </c>
      <c r="AC73" s="16">
        <v>2.4220681684755945E-3</v>
      </c>
      <c r="AD73" s="16">
        <v>1.2138574843938797E-5</v>
      </c>
      <c r="AE73" s="16">
        <v>2.2939446048616498E-5</v>
      </c>
      <c r="AF73" s="16">
        <v>4.1030959146290927E-5</v>
      </c>
      <c r="AG73" s="16">
        <v>6.8209261404973707E-6</v>
      </c>
      <c r="AH73" s="16">
        <v>1.3080104177864186E-5</v>
      </c>
      <c r="AI73" s="54">
        <v>2.4220681684755945E-3</v>
      </c>
      <c r="AJ73" s="42">
        <v>1.3387175200529556E-5</v>
      </c>
      <c r="AK73" s="42">
        <v>2.6038543721136583E-5</v>
      </c>
      <c r="AL73" s="42">
        <v>5.6884822136665725E-5</v>
      </c>
      <c r="AM73" s="42">
        <v>7.5017160039669747E-6</v>
      </c>
      <c r="AN73" s="42">
        <v>1.4872004816514106E-5</v>
      </c>
      <c r="AO73" s="42">
        <v>0.69272740017570977</v>
      </c>
      <c r="AP73" s="42">
        <v>1.3387175200529556E-5</v>
      </c>
      <c r="AQ73" s="42">
        <v>2.6038543721136583E-5</v>
      </c>
      <c r="AR73" s="42">
        <v>5.6884822136665725E-5</v>
      </c>
      <c r="AS73" s="42">
        <v>7.5017160039669747E-6</v>
      </c>
      <c r="AT73" s="42">
        <v>1.4872004816514106E-5</v>
      </c>
      <c r="AU73" s="42">
        <v>0.69272740017570977</v>
      </c>
    </row>
    <row r="74" spans="1:47" x14ac:dyDescent="0.25">
      <c r="A74" s="220"/>
      <c r="B74" s="220"/>
      <c r="C74" s="15" t="s">
        <v>226</v>
      </c>
      <c r="D74" s="16">
        <v>3.0990976725200839E-6</v>
      </c>
      <c r="E74" s="16">
        <v>3.0990976725200839E-6</v>
      </c>
      <c r="F74" s="16">
        <v>2.2939446048616498E-5</v>
      </c>
      <c r="G74" s="16">
        <v>2.2939446048616498E-5</v>
      </c>
      <c r="H74" s="42">
        <f t="shared" si="1"/>
        <v>2.6038543721136583E-5</v>
      </c>
      <c r="I74" s="42">
        <f t="shared" si="1"/>
        <v>2.6038543721136583E-5</v>
      </c>
      <c r="J74" s="51"/>
      <c r="K74" s="53"/>
      <c r="L74" s="16">
        <v>3.0990976725200839E-6</v>
      </c>
      <c r="M74" s="16">
        <v>1.5853862990374798E-5</v>
      </c>
      <c r="N74" s="16">
        <v>6.8078986346960415E-7</v>
      </c>
      <c r="O74" s="16">
        <v>1.7919006386499207E-6</v>
      </c>
      <c r="P74" s="16">
        <v>0.69030533200723421</v>
      </c>
      <c r="Q74" s="16">
        <v>3.2363721242832488E-2</v>
      </c>
      <c r="R74" s="16">
        <v>3.0990976725200839E-6</v>
      </c>
      <c r="S74" s="16">
        <v>1.5853862990374798E-5</v>
      </c>
      <c r="T74" s="16">
        <v>6.8078986346960415E-7</v>
      </c>
      <c r="U74" s="16">
        <v>1.7919006386499207E-6</v>
      </c>
      <c r="V74" s="16">
        <v>0.69030533200723421</v>
      </c>
      <c r="W74" s="16">
        <v>3.2363721242832488E-2</v>
      </c>
      <c r="X74" s="16">
        <v>2.2939446048616498E-5</v>
      </c>
      <c r="Y74" s="16">
        <v>4.1030959146290927E-5</v>
      </c>
      <c r="Z74" s="16">
        <v>6.8209261404973707E-6</v>
      </c>
      <c r="AA74" s="16">
        <v>1.3080104177864186E-5</v>
      </c>
      <c r="AB74" s="16">
        <v>2.4220681684755945E-3</v>
      </c>
      <c r="AC74" s="16">
        <v>4.0627066824611483E-4</v>
      </c>
      <c r="AD74" s="16">
        <v>2.2939446048616498E-5</v>
      </c>
      <c r="AE74" s="16">
        <v>4.1030959146290927E-5</v>
      </c>
      <c r="AF74" s="16">
        <v>6.8209261404973707E-6</v>
      </c>
      <c r="AG74" s="16">
        <v>1.3080104177864186E-5</v>
      </c>
      <c r="AH74" s="16">
        <v>2.4220681684755945E-3</v>
      </c>
      <c r="AI74" s="54">
        <v>4.0627066824611483E-4</v>
      </c>
      <c r="AJ74" s="42">
        <v>2.6038543721136583E-5</v>
      </c>
      <c r="AK74" s="42">
        <v>5.6884822136665725E-5</v>
      </c>
      <c r="AL74" s="42">
        <v>7.5017160039669747E-6</v>
      </c>
      <c r="AM74" s="42">
        <v>1.4872004816514106E-5</v>
      </c>
      <c r="AN74" s="42">
        <v>0.69272740017570977</v>
      </c>
      <c r="AO74" s="42">
        <v>3.27699919110786E-2</v>
      </c>
      <c r="AP74" s="42">
        <v>2.6038543721136583E-5</v>
      </c>
      <c r="AQ74" s="42">
        <v>5.6884822136665725E-5</v>
      </c>
      <c r="AR74" s="42">
        <v>7.5017160039669747E-6</v>
      </c>
      <c r="AS74" s="42">
        <v>1.4872004816514106E-5</v>
      </c>
      <c r="AT74" s="42">
        <v>0.69272740017570977</v>
      </c>
      <c r="AU74" s="42">
        <v>3.27699919110786E-2</v>
      </c>
    </row>
    <row r="75" spans="1:47" x14ac:dyDescent="0.25">
      <c r="A75" s="220"/>
      <c r="B75" s="220" t="s">
        <v>227</v>
      </c>
      <c r="C75" s="15" t="s">
        <v>224</v>
      </c>
      <c r="D75" s="16">
        <v>1.5853862990374798E-5</v>
      </c>
      <c r="E75" s="16">
        <v>1.5853862990374798E-5</v>
      </c>
      <c r="F75" s="16">
        <v>4.1030959146290927E-5</v>
      </c>
      <c r="G75" s="16">
        <v>4.1030959146290927E-5</v>
      </c>
      <c r="H75" s="42">
        <f t="shared" si="1"/>
        <v>5.6884822136665725E-5</v>
      </c>
      <c r="I75" s="42">
        <f t="shared" si="1"/>
        <v>5.6884822136665725E-5</v>
      </c>
      <c r="J75" s="51"/>
      <c r="K75" s="53"/>
      <c r="L75" s="16">
        <v>1.5853862990374798E-5</v>
      </c>
      <c r="M75" s="16">
        <v>6.8078986346960415E-7</v>
      </c>
      <c r="N75" s="16">
        <v>1.7919006386499207E-6</v>
      </c>
      <c r="O75" s="16">
        <v>0.69030533200723421</v>
      </c>
      <c r="P75" s="16">
        <v>3.2363721242832488E-2</v>
      </c>
      <c r="Q75" s="16">
        <v>8.0328611671720576E-2</v>
      </c>
      <c r="R75" s="16">
        <v>1.5853862990374798E-5</v>
      </c>
      <c r="S75" s="16">
        <v>6.8078986346960415E-7</v>
      </c>
      <c r="T75" s="16">
        <v>1.7919006386499207E-6</v>
      </c>
      <c r="U75" s="16">
        <v>0.69030533200723421</v>
      </c>
      <c r="V75" s="16">
        <v>3.2363721242832488E-2</v>
      </c>
      <c r="W75" s="16">
        <v>8.0328611671720576E-2</v>
      </c>
      <c r="X75" s="16">
        <v>4.1030959146290927E-5</v>
      </c>
      <c r="Y75" s="16">
        <v>6.8209261404973707E-6</v>
      </c>
      <c r="Z75" s="16">
        <v>1.3080104177864186E-5</v>
      </c>
      <c r="AA75" s="16">
        <v>2.4220681684755945E-3</v>
      </c>
      <c r="AB75" s="16">
        <v>4.0627066824611483E-4</v>
      </c>
      <c r="AC75" s="16">
        <v>7.6776921468838888E-4</v>
      </c>
      <c r="AD75" s="16">
        <v>4.1030959146290927E-5</v>
      </c>
      <c r="AE75" s="16">
        <v>6.8209261404973707E-6</v>
      </c>
      <c r="AF75" s="16">
        <v>1.3080104177864186E-5</v>
      </c>
      <c r="AG75" s="16">
        <v>2.4220681684755945E-3</v>
      </c>
      <c r="AH75" s="16">
        <v>4.0627066824611483E-4</v>
      </c>
      <c r="AI75" s="54">
        <v>7.6776921468838888E-4</v>
      </c>
      <c r="AJ75" s="42">
        <v>5.6884822136665725E-5</v>
      </c>
      <c r="AK75" s="42">
        <v>7.5017160039669747E-6</v>
      </c>
      <c r="AL75" s="42">
        <v>1.4872004816514106E-5</v>
      </c>
      <c r="AM75" s="42">
        <v>0.69272740017570977</v>
      </c>
      <c r="AN75" s="42">
        <v>3.27699919110786E-2</v>
      </c>
      <c r="AO75" s="42">
        <v>8.109638088640897E-2</v>
      </c>
      <c r="AP75" s="42">
        <v>5.6884822136665725E-5</v>
      </c>
      <c r="AQ75" s="42">
        <v>7.5017160039669747E-6</v>
      </c>
      <c r="AR75" s="42">
        <v>1.4872004816514106E-5</v>
      </c>
      <c r="AS75" s="42">
        <v>0.69272740017570977</v>
      </c>
      <c r="AT75" s="42">
        <v>3.27699919110786E-2</v>
      </c>
      <c r="AU75" s="42">
        <v>8.109638088640897E-2</v>
      </c>
    </row>
    <row r="76" spans="1:47" x14ac:dyDescent="0.25">
      <c r="A76" s="220"/>
      <c r="B76" s="220"/>
      <c r="C76" s="15" t="s">
        <v>225</v>
      </c>
      <c r="D76" s="16">
        <v>6.8078986346960415E-7</v>
      </c>
      <c r="E76" s="16">
        <v>6.8078986346960415E-7</v>
      </c>
      <c r="F76" s="16">
        <v>6.8209261404973707E-6</v>
      </c>
      <c r="G76" s="16">
        <v>6.8209261404973707E-6</v>
      </c>
      <c r="H76" s="42">
        <f t="shared" si="1"/>
        <v>7.5017160039669747E-6</v>
      </c>
      <c r="I76" s="42">
        <f t="shared" si="1"/>
        <v>7.5017160039669747E-6</v>
      </c>
      <c r="J76" s="51"/>
      <c r="K76" s="53"/>
      <c r="L76" s="16">
        <v>6.8078986346960415E-7</v>
      </c>
      <c r="M76" s="16">
        <v>1.7919006386499207E-6</v>
      </c>
      <c r="N76" s="16">
        <v>0.69030533200723421</v>
      </c>
      <c r="O76" s="16">
        <v>3.2363721242832488E-2</v>
      </c>
      <c r="P76" s="16">
        <v>8.0328611671720576E-2</v>
      </c>
      <c r="Q76" s="16">
        <v>0.41093212871051477</v>
      </c>
      <c r="R76" s="16">
        <v>6.8078986346960415E-7</v>
      </c>
      <c r="S76" s="16">
        <v>1.7919006386499207E-6</v>
      </c>
      <c r="T76" s="16">
        <v>0.69030533200723421</v>
      </c>
      <c r="U76" s="16">
        <v>3.2363721242832488E-2</v>
      </c>
      <c r="V76" s="16">
        <v>8.0328611671720576E-2</v>
      </c>
      <c r="W76" s="16">
        <v>0.41093212871051477</v>
      </c>
      <c r="X76" s="16">
        <v>6.8209261404973707E-6</v>
      </c>
      <c r="Y76" s="16">
        <v>1.3080104177864186E-5</v>
      </c>
      <c r="Z76" s="16">
        <v>2.4220681684755945E-3</v>
      </c>
      <c r="AA76" s="16">
        <v>4.0627066824611483E-4</v>
      </c>
      <c r="AB76" s="16">
        <v>7.6776921468838888E-4</v>
      </c>
      <c r="AC76" s="16">
        <v>1.3732810816309616E-3</v>
      </c>
      <c r="AD76" s="16">
        <v>6.8209261404973707E-6</v>
      </c>
      <c r="AE76" s="16">
        <v>1.3080104177864186E-5</v>
      </c>
      <c r="AF76" s="16">
        <v>2.4220681684755945E-3</v>
      </c>
      <c r="AG76" s="16">
        <v>4.0627066824611483E-4</v>
      </c>
      <c r="AH76" s="16">
        <v>7.6776921468838888E-4</v>
      </c>
      <c r="AI76" s="54">
        <v>1.3732810816309616E-3</v>
      </c>
      <c r="AJ76" s="42">
        <v>7.5017160039669747E-6</v>
      </c>
      <c r="AK76" s="42">
        <v>1.4872004816514106E-5</v>
      </c>
      <c r="AL76" s="42">
        <v>0.69272740017570977</v>
      </c>
      <c r="AM76" s="42">
        <v>3.27699919110786E-2</v>
      </c>
      <c r="AN76" s="42">
        <v>8.109638088640897E-2</v>
      </c>
      <c r="AO76" s="42">
        <v>0.41230540979214575</v>
      </c>
      <c r="AP76" s="42">
        <v>7.5017160039669747E-6</v>
      </c>
      <c r="AQ76" s="42">
        <v>1.4872004816514106E-5</v>
      </c>
      <c r="AR76" s="42">
        <v>0.69272740017570977</v>
      </c>
      <c r="AS76" s="42">
        <v>3.27699919110786E-2</v>
      </c>
      <c r="AT76" s="42">
        <v>8.109638088640897E-2</v>
      </c>
      <c r="AU76" s="42">
        <v>0.41230540979214575</v>
      </c>
    </row>
    <row r="77" spans="1:47" x14ac:dyDescent="0.25">
      <c r="A77" s="220"/>
      <c r="B77" s="220"/>
      <c r="C77" s="15" t="s">
        <v>226</v>
      </c>
      <c r="D77" s="16">
        <v>1.7919006386499207E-6</v>
      </c>
      <c r="E77" s="16">
        <v>1.7919006386499207E-6</v>
      </c>
      <c r="F77" s="16">
        <v>1.3080104177864186E-5</v>
      </c>
      <c r="G77" s="16">
        <v>1.3080104177864186E-5</v>
      </c>
      <c r="H77" s="42">
        <f t="shared" si="1"/>
        <v>1.4872004816514106E-5</v>
      </c>
      <c r="I77" s="42">
        <f t="shared" si="1"/>
        <v>1.4872004816514106E-5</v>
      </c>
      <c r="J77" s="51"/>
      <c r="K77" s="53"/>
      <c r="L77" s="16">
        <v>1.7919006386499207E-6</v>
      </c>
      <c r="M77" s="16">
        <v>0.69030533200723421</v>
      </c>
      <c r="N77" s="16">
        <v>3.2363721242832488E-2</v>
      </c>
      <c r="O77" s="16">
        <v>8.0328611671720576E-2</v>
      </c>
      <c r="P77" s="16">
        <v>0.41093212871051477</v>
      </c>
      <c r="Q77" s="16">
        <v>1.7646073261132142E-2</v>
      </c>
      <c r="R77" s="16">
        <v>1.7919006386499207E-6</v>
      </c>
      <c r="S77" s="16">
        <v>0.69030533200723421</v>
      </c>
      <c r="T77" s="16">
        <v>3.2363721242832488E-2</v>
      </c>
      <c r="U77" s="16">
        <v>8.0328611671720576E-2</v>
      </c>
      <c r="V77" s="16">
        <v>0.41093212871051477</v>
      </c>
      <c r="W77" s="16">
        <v>1.7646073261132142E-2</v>
      </c>
      <c r="X77" s="16">
        <v>1.3080104177864186E-5</v>
      </c>
      <c r="Y77" s="16">
        <v>2.4220681684755945E-3</v>
      </c>
      <c r="Z77" s="16">
        <v>4.0627066824611483E-4</v>
      </c>
      <c r="AA77" s="16">
        <v>7.6776921468838888E-4</v>
      </c>
      <c r="AB77" s="16">
        <v>1.3732810816309616E-3</v>
      </c>
      <c r="AC77" s="16">
        <v>2.2829222184521817E-4</v>
      </c>
      <c r="AD77" s="16">
        <v>1.3080104177864186E-5</v>
      </c>
      <c r="AE77" s="16">
        <v>2.4220681684755945E-3</v>
      </c>
      <c r="AF77" s="16">
        <v>4.0627066824611483E-4</v>
      </c>
      <c r="AG77" s="16">
        <v>7.6776921468838888E-4</v>
      </c>
      <c r="AH77" s="16">
        <v>1.3732810816309616E-3</v>
      </c>
      <c r="AI77" s="54">
        <v>2.2829222184521817E-4</v>
      </c>
      <c r="AJ77" s="42">
        <v>1.4872004816514106E-5</v>
      </c>
      <c r="AK77" s="42">
        <v>0.69272740017570977</v>
      </c>
      <c r="AL77" s="42">
        <v>3.27699919110786E-2</v>
      </c>
      <c r="AM77" s="42">
        <v>8.109638088640897E-2</v>
      </c>
      <c r="AN77" s="42">
        <v>0.41230540979214575</v>
      </c>
      <c r="AO77" s="42">
        <v>1.7874365482977359E-2</v>
      </c>
      <c r="AP77" s="42">
        <v>1.4872004816514106E-5</v>
      </c>
      <c r="AQ77" s="42">
        <v>0.69272740017570977</v>
      </c>
      <c r="AR77" s="42">
        <v>3.27699919110786E-2</v>
      </c>
      <c r="AS77" s="42">
        <v>8.109638088640897E-2</v>
      </c>
      <c r="AT77" s="42">
        <v>0.41230540979214575</v>
      </c>
      <c r="AU77" s="42">
        <v>1.7874365482977359E-2</v>
      </c>
    </row>
    <row r="78" spans="1:47" x14ac:dyDescent="0.25">
      <c r="A78" s="220" t="s">
        <v>32</v>
      </c>
      <c r="B78" s="220" t="s">
        <v>223</v>
      </c>
      <c r="C78" s="15" t="s">
        <v>224</v>
      </c>
      <c r="D78" s="16">
        <v>0.69030533200723421</v>
      </c>
      <c r="E78" s="16">
        <v>0.69030533200723421</v>
      </c>
      <c r="F78" s="16">
        <v>2.4220681684755945E-3</v>
      </c>
      <c r="G78" s="16">
        <v>2.4220681684755945E-3</v>
      </c>
      <c r="H78" s="42">
        <f t="shared" si="1"/>
        <v>0.69272740017570977</v>
      </c>
      <c r="I78" s="42">
        <f t="shared" si="1"/>
        <v>0.69272740017570977</v>
      </c>
      <c r="J78" s="51"/>
      <c r="K78" s="53" t="s">
        <v>32</v>
      </c>
      <c r="L78" s="16">
        <v>0.69030533200723421</v>
      </c>
      <c r="M78" s="16">
        <v>3.2363721242832488E-2</v>
      </c>
      <c r="N78" s="16">
        <v>8.0328611671720576E-2</v>
      </c>
      <c r="O78" s="16">
        <v>0.41093212871051477</v>
      </c>
      <c r="P78" s="16">
        <v>1.7646073261132142E-2</v>
      </c>
      <c r="Q78" s="16">
        <v>4.6446064553805948E-2</v>
      </c>
      <c r="R78" s="16">
        <v>0.69030533200723421</v>
      </c>
      <c r="S78" s="16">
        <v>3.2363721242832488E-2</v>
      </c>
      <c r="T78" s="16">
        <v>8.0328611671720576E-2</v>
      </c>
      <c r="U78" s="16">
        <v>0.41093212871051477</v>
      </c>
      <c r="V78" s="16">
        <v>1.7646073261132142E-2</v>
      </c>
      <c r="W78" s="16">
        <v>4.6446064553805948E-2</v>
      </c>
      <c r="X78" s="16">
        <v>2.4220681684755945E-3</v>
      </c>
      <c r="Y78" s="16">
        <v>4.0627066824611483E-4</v>
      </c>
      <c r="Z78" s="16">
        <v>7.6776921468838888E-4</v>
      </c>
      <c r="AA78" s="16">
        <v>1.3732810816309616E-3</v>
      </c>
      <c r="AB78" s="16">
        <v>2.2829222184521817E-4</v>
      </c>
      <c r="AC78" s="16">
        <v>4.3778307860606666E-4</v>
      </c>
      <c r="AD78" s="16">
        <v>2.4220681684755945E-3</v>
      </c>
      <c r="AE78" s="16">
        <v>4.0627066824611483E-4</v>
      </c>
      <c r="AF78" s="16">
        <v>7.6776921468838888E-4</v>
      </c>
      <c r="AG78" s="16">
        <v>1.3732810816309616E-3</v>
      </c>
      <c r="AH78" s="16">
        <v>2.2829222184521817E-4</v>
      </c>
      <c r="AI78" s="54">
        <v>4.3778307860606666E-4</v>
      </c>
      <c r="AJ78" s="42">
        <v>0.69272740017570977</v>
      </c>
      <c r="AK78" s="42">
        <v>3.27699919110786E-2</v>
      </c>
      <c r="AL78" s="42">
        <v>8.109638088640897E-2</v>
      </c>
      <c r="AM78" s="42">
        <v>0.41230540979214575</v>
      </c>
      <c r="AN78" s="42">
        <v>1.7874365482977359E-2</v>
      </c>
      <c r="AO78" s="42">
        <v>4.6883847632412011E-2</v>
      </c>
      <c r="AP78" s="42">
        <v>0.69272740017570977</v>
      </c>
      <c r="AQ78" s="42">
        <v>3.27699919110786E-2</v>
      </c>
      <c r="AR78" s="42">
        <v>8.109638088640897E-2</v>
      </c>
      <c r="AS78" s="42">
        <v>0.41230540979214575</v>
      </c>
      <c r="AT78" s="42">
        <v>1.7874365482977359E-2</v>
      </c>
      <c r="AU78" s="42">
        <v>4.6883847632412011E-2</v>
      </c>
    </row>
    <row r="79" spans="1:47" x14ac:dyDescent="0.25">
      <c r="A79" s="220"/>
      <c r="B79" s="220"/>
      <c r="C79" s="15" t="s">
        <v>225</v>
      </c>
      <c r="D79" s="16">
        <v>3.2363721242832488E-2</v>
      </c>
      <c r="E79" s="16">
        <v>3.2363721242832488E-2</v>
      </c>
      <c r="F79" s="16">
        <v>4.0627066824611483E-4</v>
      </c>
      <c r="G79" s="16">
        <v>4.0627066824611483E-4</v>
      </c>
      <c r="H79" s="42">
        <f t="shared" si="1"/>
        <v>3.27699919110786E-2</v>
      </c>
      <c r="I79" s="42">
        <f t="shared" si="1"/>
        <v>3.27699919110786E-2</v>
      </c>
      <c r="J79" s="51"/>
      <c r="K79" s="53"/>
      <c r="L79" s="16">
        <v>3.2363721242832488E-2</v>
      </c>
      <c r="M79" s="16">
        <v>8.0328611671720576E-2</v>
      </c>
      <c r="N79" s="16">
        <v>0.41093212871051477</v>
      </c>
      <c r="O79" s="16">
        <v>1.7646073261132142E-2</v>
      </c>
      <c r="P79" s="16">
        <v>4.6446064553805948E-2</v>
      </c>
      <c r="Q79" s="16">
        <v>0.72013334018038633</v>
      </c>
      <c r="R79" s="16">
        <v>3.2363721242832488E-2</v>
      </c>
      <c r="S79" s="16">
        <v>8.0328611671720576E-2</v>
      </c>
      <c r="T79" s="16">
        <v>0.41093212871051477</v>
      </c>
      <c r="U79" s="16">
        <v>1.7646073261132142E-2</v>
      </c>
      <c r="V79" s="16">
        <v>4.6446064553805948E-2</v>
      </c>
      <c r="W79" s="16">
        <v>0.72013334018038633</v>
      </c>
      <c r="X79" s="16">
        <v>4.0627066824611483E-4</v>
      </c>
      <c r="Y79" s="16">
        <v>7.6776921468838888E-4</v>
      </c>
      <c r="Z79" s="16">
        <v>1.3732810816309616E-3</v>
      </c>
      <c r="AA79" s="16">
        <v>2.2829222184521817E-4</v>
      </c>
      <c r="AB79" s="16">
        <v>4.3778307860606666E-4</v>
      </c>
      <c r="AC79" s="16">
        <v>1.2228490509132878E-2</v>
      </c>
      <c r="AD79" s="16">
        <v>4.0627066824611483E-4</v>
      </c>
      <c r="AE79" s="16">
        <v>7.6776921468838888E-4</v>
      </c>
      <c r="AF79" s="16">
        <v>1.3732810816309616E-3</v>
      </c>
      <c r="AG79" s="16">
        <v>2.2829222184521817E-4</v>
      </c>
      <c r="AH79" s="16">
        <v>4.3778307860606666E-4</v>
      </c>
      <c r="AI79" s="54">
        <v>1.2228490509132878E-2</v>
      </c>
      <c r="AJ79" s="42">
        <v>3.27699919110786E-2</v>
      </c>
      <c r="AK79" s="42">
        <v>8.109638088640897E-2</v>
      </c>
      <c r="AL79" s="42">
        <v>0.41230540979214575</v>
      </c>
      <c r="AM79" s="42">
        <v>1.7874365482977359E-2</v>
      </c>
      <c r="AN79" s="42">
        <v>4.6883847632412011E-2</v>
      </c>
      <c r="AO79" s="42">
        <v>0.73236183068951921</v>
      </c>
      <c r="AP79" s="42">
        <v>3.27699919110786E-2</v>
      </c>
      <c r="AQ79" s="42">
        <v>8.109638088640897E-2</v>
      </c>
      <c r="AR79" s="42">
        <v>0.41230540979214575</v>
      </c>
      <c r="AS79" s="42">
        <v>1.7874365482977359E-2</v>
      </c>
      <c r="AT79" s="42">
        <v>4.6883847632412011E-2</v>
      </c>
      <c r="AU79" s="42">
        <v>0.73236183068951921</v>
      </c>
    </row>
    <row r="80" spans="1:47" x14ac:dyDescent="0.25">
      <c r="A80" s="220"/>
      <c r="B80" s="220"/>
      <c r="C80" s="15" t="s">
        <v>226</v>
      </c>
      <c r="D80" s="16">
        <v>8.0328611671720576E-2</v>
      </c>
      <c r="E80" s="16">
        <v>8.0328611671720576E-2</v>
      </c>
      <c r="F80" s="16">
        <v>7.6776921468838888E-4</v>
      </c>
      <c r="G80" s="16">
        <v>7.6776921468838888E-4</v>
      </c>
      <c r="H80" s="42">
        <f t="shared" si="1"/>
        <v>8.109638088640897E-2</v>
      </c>
      <c r="I80" s="42">
        <f t="shared" si="1"/>
        <v>8.109638088640897E-2</v>
      </c>
      <c r="J80" s="51"/>
      <c r="K80" s="53"/>
      <c r="L80" s="16">
        <v>8.0328611671720576E-2</v>
      </c>
      <c r="M80" s="16">
        <v>0.41093212871051477</v>
      </c>
      <c r="N80" s="16">
        <v>1.7646073261132142E-2</v>
      </c>
      <c r="O80" s="16">
        <v>4.6446064553805948E-2</v>
      </c>
      <c r="P80" s="16">
        <v>0.72013334018038633</v>
      </c>
      <c r="Q80" s="16">
        <v>3.3762153642214146E-2</v>
      </c>
      <c r="R80" s="16">
        <v>8.0328611671720576E-2</v>
      </c>
      <c r="S80" s="16">
        <v>0.41093212871051477</v>
      </c>
      <c r="T80" s="16">
        <v>1.7646073261132142E-2</v>
      </c>
      <c r="U80" s="16">
        <v>4.6446064553805948E-2</v>
      </c>
      <c r="V80" s="16">
        <v>0.72013334018038633</v>
      </c>
      <c r="W80" s="16">
        <v>3.3762153642214146E-2</v>
      </c>
      <c r="X80" s="16">
        <v>7.6776921468838888E-4</v>
      </c>
      <c r="Y80" s="16">
        <v>1.3732810816309616E-3</v>
      </c>
      <c r="Z80" s="16">
        <v>2.2829222184521817E-4</v>
      </c>
      <c r="AA80" s="16">
        <v>4.3778307860606666E-4</v>
      </c>
      <c r="AB80" s="16">
        <v>1.2228490509132878E-2</v>
      </c>
      <c r="AC80" s="16">
        <v>2.0511714226084336E-3</v>
      </c>
      <c r="AD80" s="16">
        <v>7.6776921468838888E-4</v>
      </c>
      <c r="AE80" s="16">
        <v>1.3732810816309616E-3</v>
      </c>
      <c r="AF80" s="16">
        <v>2.2829222184521817E-4</v>
      </c>
      <c r="AG80" s="16">
        <v>4.3778307860606666E-4</v>
      </c>
      <c r="AH80" s="16">
        <v>1.2228490509132878E-2</v>
      </c>
      <c r="AI80" s="54">
        <v>2.0511714226084336E-3</v>
      </c>
      <c r="AJ80" s="42">
        <v>8.109638088640897E-2</v>
      </c>
      <c r="AK80" s="42">
        <v>0.41230540979214575</v>
      </c>
      <c r="AL80" s="42">
        <v>1.7874365482977359E-2</v>
      </c>
      <c r="AM80" s="42">
        <v>4.6883847632412011E-2</v>
      </c>
      <c r="AN80" s="42">
        <v>0.73236183068951921</v>
      </c>
      <c r="AO80" s="42">
        <v>3.5813325064822578E-2</v>
      </c>
      <c r="AP80" s="42">
        <v>8.109638088640897E-2</v>
      </c>
      <c r="AQ80" s="42">
        <v>0.41230540979214575</v>
      </c>
      <c r="AR80" s="42">
        <v>1.7874365482977359E-2</v>
      </c>
      <c r="AS80" s="42">
        <v>4.6883847632412011E-2</v>
      </c>
      <c r="AT80" s="42">
        <v>0.73236183068951921</v>
      </c>
      <c r="AU80" s="42">
        <v>3.5813325064822578E-2</v>
      </c>
    </row>
    <row r="81" spans="1:47" x14ac:dyDescent="0.25">
      <c r="A81" s="220"/>
      <c r="B81" s="220" t="s">
        <v>227</v>
      </c>
      <c r="C81" s="15" t="s">
        <v>224</v>
      </c>
      <c r="D81" s="16">
        <v>0.41093212871051477</v>
      </c>
      <c r="E81" s="16">
        <v>0.41093212871051477</v>
      </c>
      <c r="F81" s="16">
        <v>1.3732810816309616E-3</v>
      </c>
      <c r="G81" s="16">
        <v>1.3732810816309616E-3</v>
      </c>
      <c r="H81" s="42">
        <f t="shared" si="1"/>
        <v>0.41230540979214575</v>
      </c>
      <c r="I81" s="42">
        <f t="shared" si="1"/>
        <v>0.41230540979214575</v>
      </c>
      <c r="J81" s="51"/>
      <c r="K81" s="53"/>
      <c r="L81" s="16">
        <v>0.41093212871051477</v>
      </c>
      <c r="M81" s="16">
        <v>1.7646073261132142E-2</v>
      </c>
      <c r="N81" s="16">
        <v>4.6446064553805948E-2</v>
      </c>
      <c r="O81" s="16">
        <v>0.72013334018038633</v>
      </c>
      <c r="P81" s="16">
        <v>3.3762153642214146E-2</v>
      </c>
      <c r="Q81" s="16">
        <v>8.379960106494308E-2</v>
      </c>
      <c r="R81" s="16">
        <v>0.41093212871051477</v>
      </c>
      <c r="S81" s="16">
        <v>1.7646073261132142E-2</v>
      </c>
      <c r="T81" s="16">
        <v>4.6446064553805948E-2</v>
      </c>
      <c r="U81" s="16">
        <v>0.72013334018038633</v>
      </c>
      <c r="V81" s="16">
        <v>3.3762153642214146E-2</v>
      </c>
      <c r="W81" s="16">
        <v>8.379960106494308E-2</v>
      </c>
      <c r="X81" s="16">
        <v>1.3732810816309616E-3</v>
      </c>
      <c r="Y81" s="16">
        <v>2.2829222184521817E-4</v>
      </c>
      <c r="Z81" s="16">
        <v>4.3778307860606666E-4</v>
      </c>
      <c r="AA81" s="16">
        <v>1.2228490509132878E-2</v>
      </c>
      <c r="AB81" s="16">
        <v>2.0511714226084336E-3</v>
      </c>
      <c r="AC81" s="16">
        <v>3.8762982302560124E-3</v>
      </c>
      <c r="AD81" s="16">
        <v>1.3732810816309616E-3</v>
      </c>
      <c r="AE81" s="16">
        <v>2.2829222184521817E-4</v>
      </c>
      <c r="AF81" s="16">
        <v>4.3778307860606666E-4</v>
      </c>
      <c r="AG81" s="16">
        <v>1.2228490509132878E-2</v>
      </c>
      <c r="AH81" s="16">
        <v>2.0511714226084336E-3</v>
      </c>
      <c r="AI81" s="54">
        <v>3.8762982302560124E-3</v>
      </c>
      <c r="AJ81" s="42">
        <v>0.41230540979214575</v>
      </c>
      <c r="AK81" s="42">
        <v>1.7874365482977359E-2</v>
      </c>
      <c r="AL81" s="42">
        <v>4.6883847632412011E-2</v>
      </c>
      <c r="AM81" s="42">
        <v>0.73236183068951921</v>
      </c>
      <c r="AN81" s="42">
        <v>3.5813325064822578E-2</v>
      </c>
      <c r="AO81" s="42">
        <v>8.7675899295199089E-2</v>
      </c>
      <c r="AP81" s="42">
        <v>0.41230540979214575</v>
      </c>
      <c r="AQ81" s="42">
        <v>1.7874365482977359E-2</v>
      </c>
      <c r="AR81" s="42">
        <v>4.6883847632412011E-2</v>
      </c>
      <c r="AS81" s="42">
        <v>0.73236183068951921</v>
      </c>
      <c r="AT81" s="42">
        <v>3.5813325064822578E-2</v>
      </c>
      <c r="AU81" s="42">
        <v>8.7675899295199089E-2</v>
      </c>
    </row>
    <row r="82" spans="1:47" x14ac:dyDescent="0.25">
      <c r="A82" s="220"/>
      <c r="B82" s="220"/>
      <c r="C82" s="15" t="s">
        <v>225</v>
      </c>
      <c r="D82" s="16">
        <v>1.7646073261132142E-2</v>
      </c>
      <c r="E82" s="16">
        <v>1.7646073261132142E-2</v>
      </c>
      <c r="F82" s="16">
        <v>2.2829222184521817E-4</v>
      </c>
      <c r="G82" s="16">
        <v>2.2829222184521817E-4</v>
      </c>
      <c r="H82" s="42">
        <f t="shared" si="1"/>
        <v>1.7874365482977359E-2</v>
      </c>
      <c r="I82" s="42">
        <f t="shared" si="1"/>
        <v>1.7874365482977359E-2</v>
      </c>
      <c r="J82" s="51"/>
      <c r="K82" s="53"/>
      <c r="L82" s="16">
        <v>1.7646073261132142E-2</v>
      </c>
      <c r="M82" s="16">
        <v>4.6446064553805948E-2</v>
      </c>
      <c r="N82" s="16">
        <v>0.72013334018038633</v>
      </c>
      <c r="O82" s="16">
        <v>3.3762153642214146E-2</v>
      </c>
      <c r="P82" s="16">
        <v>8.379960106494308E-2</v>
      </c>
      <c r="Q82" s="16">
        <v>0.42868845525973459</v>
      </c>
      <c r="R82" s="16">
        <v>1.7646073261132142E-2</v>
      </c>
      <c r="S82" s="16">
        <v>4.6446064553805948E-2</v>
      </c>
      <c r="T82" s="16">
        <v>0.72013334018038633</v>
      </c>
      <c r="U82" s="16">
        <v>3.3762153642214146E-2</v>
      </c>
      <c r="V82" s="16">
        <v>8.379960106494308E-2</v>
      </c>
      <c r="W82" s="16">
        <v>0.42868845525973459</v>
      </c>
      <c r="X82" s="16">
        <v>2.2829222184521817E-4</v>
      </c>
      <c r="Y82" s="16">
        <v>4.3778307860606666E-4</v>
      </c>
      <c r="Z82" s="16">
        <v>1.2228490509132878E-2</v>
      </c>
      <c r="AA82" s="16">
        <v>2.0511714226084336E-3</v>
      </c>
      <c r="AB82" s="16">
        <v>3.8762982302560124E-3</v>
      </c>
      <c r="AC82" s="16">
        <v>6.933394729209977E-3</v>
      </c>
      <c r="AD82" s="16">
        <v>2.2829222184521817E-4</v>
      </c>
      <c r="AE82" s="16">
        <v>4.3778307860606666E-4</v>
      </c>
      <c r="AF82" s="16">
        <v>1.2228490509132878E-2</v>
      </c>
      <c r="AG82" s="16">
        <v>2.0511714226084336E-3</v>
      </c>
      <c r="AH82" s="16">
        <v>3.8762982302560124E-3</v>
      </c>
      <c r="AI82" s="54">
        <v>6.933394729209977E-3</v>
      </c>
      <c r="AJ82" s="42">
        <v>1.7874365482977359E-2</v>
      </c>
      <c r="AK82" s="42">
        <v>4.6883847632412011E-2</v>
      </c>
      <c r="AL82" s="42">
        <v>0.73236183068951921</v>
      </c>
      <c r="AM82" s="42">
        <v>3.5813325064822578E-2</v>
      </c>
      <c r="AN82" s="42">
        <v>8.7675899295199089E-2</v>
      </c>
      <c r="AO82" s="42">
        <v>0.43562184998894454</v>
      </c>
      <c r="AP82" s="42">
        <v>1.7874365482977359E-2</v>
      </c>
      <c r="AQ82" s="42">
        <v>4.6883847632412011E-2</v>
      </c>
      <c r="AR82" s="42">
        <v>0.73236183068951921</v>
      </c>
      <c r="AS82" s="42">
        <v>3.5813325064822578E-2</v>
      </c>
      <c r="AT82" s="42">
        <v>8.7675899295199089E-2</v>
      </c>
      <c r="AU82" s="42">
        <v>0.43562184998894454</v>
      </c>
    </row>
    <row r="83" spans="1:47" x14ac:dyDescent="0.25">
      <c r="A83" s="220"/>
      <c r="B83" s="220"/>
      <c r="C83" s="15" t="s">
        <v>226</v>
      </c>
      <c r="D83" s="16">
        <v>4.6446064553805948E-2</v>
      </c>
      <c r="E83" s="16">
        <v>4.6446064553805948E-2</v>
      </c>
      <c r="F83" s="16">
        <v>4.3778307860606666E-4</v>
      </c>
      <c r="G83" s="16">
        <v>4.3778307860606666E-4</v>
      </c>
      <c r="H83" s="42">
        <f t="shared" si="1"/>
        <v>4.6883847632412011E-2</v>
      </c>
      <c r="I83" s="42">
        <f t="shared" si="1"/>
        <v>4.6883847632412011E-2</v>
      </c>
      <c r="J83" s="51"/>
      <c r="K83" s="53"/>
      <c r="L83" s="16">
        <v>4.6446064553805948E-2</v>
      </c>
      <c r="M83" s="16">
        <v>0.72013334018038633</v>
      </c>
      <c r="N83" s="16">
        <v>3.3762153642214146E-2</v>
      </c>
      <c r="O83" s="16">
        <v>8.379960106494308E-2</v>
      </c>
      <c r="P83" s="16">
        <v>0.42868845525973459</v>
      </c>
      <c r="Q83" s="16">
        <v>1.84085579082181E-2</v>
      </c>
      <c r="R83" s="16">
        <v>4.6446064553805948E-2</v>
      </c>
      <c r="S83" s="16">
        <v>0.72013334018038633</v>
      </c>
      <c r="T83" s="16">
        <v>3.3762153642214146E-2</v>
      </c>
      <c r="U83" s="16">
        <v>8.379960106494308E-2</v>
      </c>
      <c r="V83" s="16">
        <v>0.42868845525973459</v>
      </c>
      <c r="W83" s="16">
        <v>1.84085579082181E-2</v>
      </c>
      <c r="X83" s="16">
        <v>4.3778307860606666E-4</v>
      </c>
      <c r="Y83" s="16">
        <v>1.2228490509132878E-2</v>
      </c>
      <c r="Z83" s="16">
        <v>2.0511714226084336E-3</v>
      </c>
      <c r="AA83" s="16">
        <v>3.8762982302560124E-3</v>
      </c>
      <c r="AB83" s="16">
        <v>6.933394729209977E-3</v>
      </c>
      <c r="AC83" s="16">
        <v>1.1525973151697599E-3</v>
      </c>
      <c r="AD83" s="16">
        <v>4.3778307860606666E-4</v>
      </c>
      <c r="AE83" s="16">
        <v>1.2228490509132878E-2</v>
      </c>
      <c r="AF83" s="16">
        <v>2.0511714226084336E-3</v>
      </c>
      <c r="AG83" s="16">
        <v>3.8762982302560124E-3</v>
      </c>
      <c r="AH83" s="16">
        <v>6.933394729209977E-3</v>
      </c>
      <c r="AI83" s="54">
        <v>1.1525973151697599E-3</v>
      </c>
      <c r="AJ83" s="42">
        <v>4.6883847632412011E-2</v>
      </c>
      <c r="AK83" s="42">
        <v>0.73236183068951921</v>
      </c>
      <c r="AL83" s="42">
        <v>3.5813325064822578E-2</v>
      </c>
      <c r="AM83" s="42">
        <v>8.7675899295199089E-2</v>
      </c>
      <c r="AN83" s="42">
        <v>0.43562184998894454</v>
      </c>
      <c r="AO83" s="42">
        <v>1.9561155223387861E-2</v>
      </c>
      <c r="AP83" s="42">
        <v>4.6883847632412011E-2</v>
      </c>
      <c r="AQ83" s="42">
        <v>0.73236183068951921</v>
      </c>
      <c r="AR83" s="42">
        <v>3.5813325064822578E-2</v>
      </c>
      <c r="AS83" s="42">
        <v>8.7675899295199089E-2</v>
      </c>
      <c r="AT83" s="42">
        <v>0.43562184998894454</v>
      </c>
      <c r="AU83" s="42">
        <v>1.9561155223387861E-2</v>
      </c>
    </row>
    <row r="84" spans="1:47" x14ac:dyDescent="0.25">
      <c r="A84" s="220" t="s">
        <v>35</v>
      </c>
      <c r="B84" s="220" t="s">
        <v>223</v>
      </c>
      <c r="C84" s="15" t="s">
        <v>224</v>
      </c>
      <c r="D84" s="16">
        <v>0.72013334018038633</v>
      </c>
      <c r="E84" s="16">
        <v>0.72013334018038633</v>
      </c>
      <c r="F84" s="16">
        <v>1.2228490509132878E-2</v>
      </c>
      <c r="G84" s="16">
        <v>1.2228490509132878E-2</v>
      </c>
      <c r="H84" s="42">
        <f t="shared" si="1"/>
        <v>0.73236183068951921</v>
      </c>
      <c r="I84" s="42">
        <f t="shared" si="1"/>
        <v>0.73236183068951921</v>
      </c>
      <c r="J84" s="51"/>
      <c r="K84" s="53" t="s">
        <v>35</v>
      </c>
      <c r="L84" s="16">
        <v>0.72013334018038633</v>
      </c>
      <c r="M84" s="16">
        <v>3.3762153642214146E-2</v>
      </c>
      <c r="N84" s="16">
        <v>8.379960106494308E-2</v>
      </c>
      <c r="O84" s="16">
        <v>0.42868845525973459</v>
      </c>
      <c r="P84" s="16">
        <v>1.84085579082181E-2</v>
      </c>
      <c r="Q84" s="16">
        <v>4.8452993269093858E-2</v>
      </c>
      <c r="R84" s="16">
        <v>0.72013334018038633</v>
      </c>
      <c r="S84" s="16">
        <v>3.3762153642214146E-2</v>
      </c>
      <c r="T84" s="16">
        <v>8.379960106494308E-2</v>
      </c>
      <c r="U84" s="16">
        <v>0.42868845525973459</v>
      </c>
      <c r="V84" s="16">
        <v>1.84085579082181E-2</v>
      </c>
      <c r="W84" s="16">
        <v>4.8452993269093858E-2</v>
      </c>
      <c r="X84" s="16">
        <v>1.2228490509132878E-2</v>
      </c>
      <c r="Y84" s="16">
        <v>2.0511714226084336E-3</v>
      </c>
      <c r="Z84" s="16">
        <v>3.8762982302560124E-3</v>
      </c>
      <c r="AA84" s="16">
        <v>6.933394729209977E-3</v>
      </c>
      <c r="AB84" s="16">
        <v>1.1525973151697599E-3</v>
      </c>
      <c r="AC84" s="16">
        <v>2.210270665157458E-3</v>
      </c>
      <c r="AD84" s="16">
        <v>1.2228490509132878E-2</v>
      </c>
      <c r="AE84" s="16">
        <v>2.0511714226084336E-3</v>
      </c>
      <c r="AF84" s="16">
        <v>3.8762982302560124E-3</v>
      </c>
      <c r="AG84" s="16">
        <v>6.933394729209977E-3</v>
      </c>
      <c r="AH84" s="16">
        <v>1.1525973151697599E-3</v>
      </c>
      <c r="AI84" s="54">
        <v>2.210270665157458E-3</v>
      </c>
      <c r="AJ84" s="42">
        <v>0.73236183068951921</v>
      </c>
      <c r="AK84" s="42">
        <v>3.5813325064822578E-2</v>
      </c>
      <c r="AL84" s="42">
        <v>8.7675899295199089E-2</v>
      </c>
      <c r="AM84" s="42">
        <v>0.43562184998894454</v>
      </c>
      <c r="AN84" s="42">
        <v>1.9561155223387861E-2</v>
      </c>
      <c r="AO84" s="42">
        <v>5.0663263934251315E-2</v>
      </c>
      <c r="AP84" s="42">
        <v>0.73236183068951921</v>
      </c>
      <c r="AQ84" s="42">
        <v>3.5813325064822578E-2</v>
      </c>
      <c r="AR84" s="42">
        <v>8.7675899295199089E-2</v>
      </c>
      <c r="AS84" s="42">
        <v>0.43562184998894454</v>
      </c>
      <c r="AT84" s="42">
        <v>1.9561155223387861E-2</v>
      </c>
      <c r="AU84" s="42">
        <v>5.0663263934251315E-2</v>
      </c>
    </row>
    <row r="85" spans="1:47" x14ac:dyDescent="0.25">
      <c r="A85" s="220"/>
      <c r="B85" s="220"/>
      <c r="C85" s="15" t="s">
        <v>225</v>
      </c>
      <c r="D85" s="16">
        <v>3.3762153642214146E-2</v>
      </c>
      <c r="E85" s="16">
        <v>3.3762153642214146E-2</v>
      </c>
      <c r="F85" s="16">
        <v>2.0511714226084336E-3</v>
      </c>
      <c r="G85" s="16">
        <v>2.0511714226084336E-3</v>
      </c>
      <c r="H85" s="42">
        <f t="shared" si="1"/>
        <v>3.5813325064822578E-2</v>
      </c>
      <c r="I85" s="42">
        <f t="shared" si="1"/>
        <v>3.5813325064822578E-2</v>
      </c>
      <c r="J85" s="51"/>
      <c r="K85" s="53"/>
      <c r="L85" s="16">
        <v>3.3762153642214146E-2</v>
      </c>
      <c r="M85" s="16">
        <v>8.379960106494308E-2</v>
      </c>
      <c r="N85" s="16">
        <v>0.42868845525973459</v>
      </c>
      <c r="O85" s="16">
        <v>1.84085579082181E-2</v>
      </c>
      <c r="P85" s="16">
        <v>4.8452993269093858E-2</v>
      </c>
      <c r="Q85" s="16">
        <v>0.74356963231643414</v>
      </c>
      <c r="R85" s="16">
        <v>3.3762153642214146E-2</v>
      </c>
      <c r="S85" s="16">
        <v>8.379960106494308E-2</v>
      </c>
      <c r="T85" s="16">
        <v>0.42868845525973459</v>
      </c>
      <c r="U85" s="16">
        <v>1.84085579082181E-2</v>
      </c>
      <c r="V85" s="16">
        <v>4.8452993269093858E-2</v>
      </c>
      <c r="W85" s="16">
        <v>0.74356963231643414</v>
      </c>
      <c r="X85" s="16">
        <v>2.0511714226084336E-3</v>
      </c>
      <c r="Y85" s="16">
        <v>3.8762982302560124E-3</v>
      </c>
      <c r="Z85" s="16">
        <v>6.933394729209977E-3</v>
      </c>
      <c r="AA85" s="16">
        <v>1.1525973151697599E-3</v>
      </c>
      <c r="AB85" s="16">
        <v>2.210270665157458E-3</v>
      </c>
      <c r="AC85" s="16">
        <v>9.4519733403925638E-4</v>
      </c>
      <c r="AD85" s="16">
        <v>2.0511714226084336E-3</v>
      </c>
      <c r="AE85" s="16">
        <v>3.8762982302560124E-3</v>
      </c>
      <c r="AF85" s="16">
        <v>6.933394729209977E-3</v>
      </c>
      <c r="AG85" s="16">
        <v>1.1525973151697599E-3</v>
      </c>
      <c r="AH85" s="16">
        <v>2.210270665157458E-3</v>
      </c>
      <c r="AI85" s="54">
        <v>9.4519733403925638E-4</v>
      </c>
      <c r="AJ85" s="42">
        <v>3.5813325064822578E-2</v>
      </c>
      <c r="AK85" s="42">
        <v>8.7675899295199089E-2</v>
      </c>
      <c r="AL85" s="42">
        <v>0.43562184998894454</v>
      </c>
      <c r="AM85" s="42">
        <v>1.9561155223387861E-2</v>
      </c>
      <c r="AN85" s="42">
        <v>5.0663263934251315E-2</v>
      </c>
      <c r="AO85" s="42">
        <v>0.74451482965047344</v>
      </c>
      <c r="AP85" s="42">
        <v>3.5813325064822578E-2</v>
      </c>
      <c r="AQ85" s="42">
        <v>8.7675899295199089E-2</v>
      </c>
      <c r="AR85" s="42">
        <v>0.43562184998894454</v>
      </c>
      <c r="AS85" s="42">
        <v>1.9561155223387861E-2</v>
      </c>
      <c r="AT85" s="42">
        <v>5.0663263934251315E-2</v>
      </c>
      <c r="AU85" s="42">
        <v>0.74451482965047344</v>
      </c>
    </row>
    <row r="86" spans="1:47" x14ac:dyDescent="0.25">
      <c r="A86" s="220"/>
      <c r="B86" s="220"/>
      <c r="C86" s="15" t="s">
        <v>226</v>
      </c>
      <c r="D86" s="16">
        <v>8.379960106494308E-2</v>
      </c>
      <c r="E86" s="16">
        <v>8.379960106494308E-2</v>
      </c>
      <c r="F86" s="16">
        <v>3.8762982302560124E-3</v>
      </c>
      <c r="G86" s="16">
        <v>3.8762982302560124E-3</v>
      </c>
      <c r="H86" s="42">
        <f t="shared" si="1"/>
        <v>8.7675899295199089E-2</v>
      </c>
      <c r="I86" s="42">
        <f t="shared" si="1"/>
        <v>8.7675899295199089E-2</v>
      </c>
      <c r="J86" s="51"/>
      <c r="K86" s="53"/>
      <c r="L86" s="16">
        <v>8.379960106494308E-2</v>
      </c>
      <c r="M86" s="16">
        <v>0.42868845525973459</v>
      </c>
      <c r="N86" s="16">
        <v>1.84085579082181E-2</v>
      </c>
      <c r="O86" s="16">
        <v>4.8452993269093858E-2</v>
      </c>
      <c r="P86" s="16">
        <v>0.74356963231643414</v>
      </c>
      <c r="Q86" s="16">
        <v>3.4860921956014E-2</v>
      </c>
      <c r="R86" s="16">
        <v>8.379960106494308E-2</v>
      </c>
      <c r="S86" s="16">
        <v>0.42868845525973459</v>
      </c>
      <c r="T86" s="16">
        <v>1.84085579082181E-2</v>
      </c>
      <c r="U86" s="16">
        <v>4.8452993269093858E-2</v>
      </c>
      <c r="V86" s="16">
        <v>0.74356963231643414</v>
      </c>
      <c r="W86" s="16">
        <v>3.4860921956014E-2</v>
      </c>
      <c r="X86" s="16">
        <v>3.8762982302560124E-3</v>
      </c>
      <c r="Y86" s="16">
        <v>6.933394729209977E-3</v>
      </c>
      <c r="Z86" s="16">
        <v>1.1525973151697599E-3</v>
      </c>
      <c r="AA86" s="16">
        <v>2.210270665157458E-3</v>
      </c>
      <c r="AB86" s="16">
        <v>9.4519733403925638E-4</v>
      </c>
      <c r="AC86" s="16">
        <v>1.5854465102287408E-4</v>
      </c>
      <c r="AD86" s="16">
        <v>3.8762982302560124E-3</v>
      </c>
      <c r="AE86" s="16">
        <v>6.933394729209977E-3</v>
      </c>
      <c r="AF86" s="16">
        <v>1.1525973151697599E-3</v>
      </c>
      <c r="AG86" s="16">
        <v>2.210270665157458E-3</v>
      </c>
      <c r="AH86" s="16">
        <v>9.4519733403925638E-4</v>
      </c>
      <c r="AI86" s="54">
        <v>1.5854465102287408E-4</v>
      </c>
      <c r="AJ86" s="42">
        <v>8.7675899295199089E-2</v>
      </c>
      <c r="AK86" s="42">
        <v>0.43562184998894454</v>
      </c>
      <c r="AL86" s="42">
        <v>1.9561155223387861E-2</v>
      </c>
      <c r="AM86" s="42">
        <v>5.0663263934251315E-2</v>
      </c>
      <c r="AN86" s="42">
        <v>0.74451482965047344</v>
      </c>
      <c r="AO86" s="42">
        <v>3.5019466607036871E-2</v>
      </c>
      <c r="AP86" s="42">
        <v>8.7675899295199089E-2</v>
      </c>
      <c r="AQ86" s="42">
        <v>0.43562184998894454</v>
      </c>
      <c r="AR86" s="42">
        <v>1.9561155223387861E-2</v>
      </c>
      <c r="AS86" s="42">
        <v>5.0663263934251315E-2</v>
      </c>
      <c r="AT86" s="42">
        <v>0.74451482965047344</v>
      </c>
      <c r="AU86" s="42">
        <v>3.5019466607036871E-2</v>
      </c>
    </row>
    <row r="87" spans="1:47" x14ac:dyDescent="0.25">
      <c r="A87" s="220"/>
      <c r="B87" s="220" t="s">
        <v>227</v>
      </c>
      <c r="C87" s="15" t="s">
        <v>224</v>
      </c>
      <c r="D87" s="16">
        <v>0.42868845525973459</v>
      </c>
      <c r="E87" s="16">
        <v>0.42868845525973459</v>
      </c>
      <c r="F87" s="16">
        <v>6.933394729209977E-3</v>
      </c>
      <c r="G87" s="16">
        <v>6.933394729209977E-3</v>
      </c>
      <c r="H87" s="42">
        <f t="shared" si="1"/>
        <v>0.43562184998894454</v>
      </c>
      <c r="I87" s="42">
        <f t="shared" si="1"/>
        <v>0.43562184998894454</v>
      </c>
      <c r="J87" s="51"/>
      <c r="K87" s="53"/>
      <c r="L87" s="16">
        <v>0.42868845525973459</v>
      </c>
      <c r="M87" s="16">
        <v>1.84085579082181E-2</v>
      </c>
      <c r="N87" s="16">
        <v>4.8452993269093858E-2</v>
      </c>
      <c r="O87" s="16">
        <v>0.74356963231643414</v>
      </c>
      <c r="P87" s="16">
        <v>3.4860921956014E-2</v>
      </c>
      <c r="Q87" s="16">
        <v>8.6526807016760715E-2</v>
      </c>
      <c r="R87" s="16">
        <v>0.42868845525973459</v>
      </c>
      <c r="S87" s="16">
        <v>1.84085579082181E-2</v>
      </c>
      <c r="T87" s="16">
        <v>4.8452993269093858E-2</v>
      </c>
      <c r="U87" s="16">
        <v>0.74356963231643414</v>
      </c>
      <c r="V87" s="16">
        <v>3.4860921956014E-2</v>
      </c>
      <c r="W87" s="16">
        <v>8.6526807016760715E-2</v>
      </c>
      <c r="X87" s="16">
        <v>6.933394729209977E-3</v>
      </c>
      <c r="Y87" s="16">
        <v>1.1525973151697599E-3</v>
      </c>
      <c r="Z87" s="16">
        <v>2.210270665157458E-3</v>
      </c>
      <c r="AA87" s="16">
        <v>9.4519733403925638E-4</v>
      </c>
      <c r="AB87" s="16">
        <v>1.5854465102287408E-4</v>
      </c>
      <c r="AC87" s="16">
        <v>2.9961725451254202E-4</v>
      </c>
      <c r="AD87" s="16">
        <v>6.933394729209977E-3</v>
      </c>
      <c r="AE87" s="16">
        <v>1.1525973151697599E-3</v>
      </c>
      <c r="AF87" s="16">
        <v>2.210270665157458E-3</v>
      </c>
      <c r="AG87" s="16">
        <v>9.4519733403925638E-4</v>
      </c>
      <c r="AH87" s="16">
        <v>1.5854465102287408E-4</v>
      </c>
      <c r="AI87" s="54">
        <v>2.9961725451254202E-4</v>
      </c>
      <c r="AJ87" s="42">
        <v>0.43562184998894454</v>
      </c>
      <c r="AK87" s="42">
        <v>1.9561155223387861E-2</v>
      </c>
      <c r="AL87" s="42">
        <v>5.0663263934251315E-2</v>
      </c>
      <c r="AM87" s="42">
        <v>0.74451482965047344</v>
      </c>
      <c r="AN87" s="42">
        <v>3.5019466607036871E-2</v>
      </c>
      <c r="AO87" s="42">
        <v>8.6826424271273253E-2</v>
      </c>
      <c r="AP87" s="42">
        <v>0.43562184998894454</v>
      </c>
      <c r="AQ87" s="42">
        <v>1.9561155223387861E-2</v>
      </c>
      <c r="AR87" s="42">
        <v>5.0663263934251315E-2</v>
      </c>
      <c r="AS87" s="42">
        <v>0.74451482965047344</v>
      </c>
      <c r="AT87" s="42">
        <v>3.5019466607036871E-2</v>
      </c>
      <c r="AU87" s="42">
        <v>8.6826424271273253E-2</v>
      </c>
    </row>
    <row r="88" spans="1:47" x14ac:dyDescent="0.25">
      <c r="A88" s="220"/>
      <c r="B88" s="220"/>
      <c r="C88" s="15" t="s">
        <v>225</v>
      </c>
      <c r="D88" s="16">
        <v>1.84085579082181E-2</v>
      </c>
      <c r="E88" s="16">
        <v>1.84085579082181E-2</v>
      </c>
      <c r="F88" s="16">
        <v>1.1525973151697599E-3</v>
      </c>
      <c r="G88" s="16">
        <v>1.1525973151697599E-3</v>
      </c>
      <c r="H88" s="42">
        <f t="shared" si="1"/>
        <v>1.9561155223387861E-2</v>
      </c>
      <c r="I88" s="42">
        <f t="shared" si="1"/>
        <v>1.9561155223387861E-2</v>
      </c>
      <c r="J88" s="51"/>
      <c r="K88" s="53"/>
      <c r="L88" s="16">
        <v>1.84085579082181E-2</v>
      </c>
      <c r="M88" s="16">
        <v>4.8452993269093858E-2</v>
      </c>
      <c r="N88" s="16">
        <v>0.74356963231643414</v>
      </c>
      <c r="O88" s="16">
        <v>3.4860921956014E-2</v>
      </c>
      <c r="P88" s="16">
        <v>8.6526807016760715E-2</v>
      </c>
      <c r="Q88" s="16">
        <v>0.44263985469126416</v>
      </c>
      <c r="R88" s="16">
        <v>1.84085579082181E-2</v>
      </c>
      <c r="S88" s="16">
        <v>4.8452993269093858E-2</v>
      </c>
      <c r="T88" s="16">
        <v>0.74356963231643414</v>
      </c>
      <c r="U88" s="16">
        <v>3.4860921956014E-2</v>
      </c>
      <c r="V88" s="16">
        <v>8.6526807016760715E-2</v>
      </c>
      <c r="W88" s="16">
        <v>0.44263985469126416</v>
      </c>
      <c r="X88" s="16">
        <v>1.1525973151697599E-3</v>
      </c>
      <c r="Y88" s="16">
        <v>2.210270665157458E-3</v>
      </c>
      <c r="Z88" s="16">
        <v>9.4519733403925638E-4</v>
      </c>
      <c r="AA88" s="16">
        <v>1.5854465102287408E-4</v>
      </c>
      <c r="AB88" s="16">
        <v>2.9961725451254202E-4</v>
      </c>
      <c r="AC88" s="16">
        <v>5.3591456844135092E-4</v>
      </c>
      <c r="AD88" s="16">
        <v>1.1525973151697599E-3</v>
      </c>
      <c r="AE88" s="16">
        <v>2.210270665157458E-3</v>
      </c>
      <c r="AF88" s="16">
        <v>9.4519733403925638E-4</v>
      </c>
      <c r="AG88" s="16">
        <v>1.5854465102287408E-4</v>
      </c>
      <c r="AH88" s="16">
        <v>2.9961725451254202E-4</v>
      </c>
      <c r="AI88" s="54">
        <v>5.3591456844135092E-4</v>
      </c>
      <c r="AJ88" s="42">
        <v>1.9561155223387861E-2</v>
      </c>
      <c r="AK88" s="42">
        <v>5.0663263934251315E-2</v>
      </c>
      <c r="AL88" s="42">
        <v>0.74451482965047344</v>
      </c>
      <c r="AM88" s="42">
        <v>3.5019466607036871E-2</v>
      </c>
      <c r="AN88" s="42">
        <v>8.6826424271273253E-2</v>
      </c>
      <c r="AO88" s="42">
        <v>0.44317576925970553</v>
      </c>
      <c r="AP88" s="42">
        <v>1.9561155223387861E-2</v>
      </c>
      <c r="AQ88" s="42">
        <v>5.0663263934251315E-2</v>
      </c>
      <c r="AR88" s="42">
        <v>0.74451482965047344</v>
      </c>
      <c r="AS88" s="42">
        <v>3.5019466607036871E-2</v>
      </c>
      <c r="AT88" s="42">
        <v>8.6826424271273253E-2</v>
      </c>
      <c r="AU88" s="42">
        <v>0.44317576925970553</v>
      </c>
    </row>
    <row r="89" spans="1:47" x14ac:dyDescent="0.25">
      <c r="A89" s="220"/>
      <c r="B89" s="220"/>
      <c r="C89" s="15" t="s">
        <v>226</v>
      </c>
      <c r="D89" s="16">
        <v>4.8452993269093858E-2</v>
      </c>
      <c r="E89" s="16">
        <v>4.8452993269093858E-2</v>
      </c>
      <c r="F89" s="16">
        <v>2.210270665157458E-3</v>
      </c>
      <c r="G89" s="16">
        <v>2.210270665157458E-3</v>
      </c>
      <c r="H89" s="42">
        <f t="shared" si="1"/>
        <v>5.0663263934251315E-2</v>
      </c>
      <c r="I89" s="42">
        <f t="shared" si="1"/>
        <v>5.0663263934251315E-2</v>
      </c>
      <c r="J89" s="51"/>
      <c r="K89" s="53"/>
      <c r="L89" s="16">
        <v>4.8452993269093858E-2</v>
      </c>
      <c r="M89" s="16">
        <v>0.74356963231643414</v>
      </c>
      <c r="N89" s="16">
        <v>3.4860921956014E-2</v>
      </c>
      <c r="O89" s="16">
        <v>8.6526807016760715E-2</v>
      </c>
      <c r="P89" s="16">
        <v>0.44263985469126416</v>
      </c>
      <c r="Q89" s="16">
        <v>1.9007652988071343E-2</v>
      </c>
      <c r="R89" s="16">
        <v>4.8452993269093858E-2</v>
      </c>
      <c r="S89" s="16">
        <v>0.74356963231643414</v>
      </c>
      <c r="T89" s="16">
        <v>3.4860921956014E-2</v>
      </c>
      <c r="U89" s="16">
        <v>8.6526807016760715E-2</v>
      </c>
      <c r="V89" s="16">
        <v>0.44263985469126416</v>
      </c>
      <c r="W89" s="16">
        <v>1.9007652988071343E-2</v>
      </c>
      <c r="X89" s="16">
        <v>2.210270665157458E-3</v>
      </c>
      <c r="Y89" s="16">
        <v>9.4519733403925638E-4</v>
      </c>
      <c r="Z89" s="16">
        <v>1.5854465102287408E-4</v>
      </c>
      <c r="AA89" s="16">
        <v>2.9961725451254202E-4</v>
      </c>
      <c r="AB89" s="16">
        <v>5.3591456844135092E-4</v>
      </c>
      <c r="AC89" s="16">
        <v>8.9089647549353427E-5</v>
      </c>
      <c r="AD89" s="16">
        <v>2.210270665157458E-3</v>
      </c>
      <c r="AE89" s="16">
        <v>9.4519733403925638E-4</v>
      </c>
      <c r="AF89" s="16">
        <v>1.5854465102287408E-4</v>
      </c>
      <c r="AG89" s="16">
        <v>2.9961725451254202E-4</v>
      </c>
      <c r="AH89" s="16">
        <v>5.3591456844135092E-4</v>
      </c>
      <c r="AI89" s="54">
        <v>8.9089647549353427E-5</v>
      </c>
      <c r="AJ89" s="42">
        <v>5.0663263934251315E-2</v>
      </c>
      <c r="AK89" s="42">
        <v>0.74451482965047344</v>
      </c>
      <c r="AL89" s="42">
        <v>3.5019466607036871E-2</v>
      </c>
      <c r="AM89" s="42">
        <v>8.6826424271273253E-2</v>
      </c>
      <c r="AN89" s="42">
        <v>0.44317576925970553</v>
      </c>
      <c r="AO89" s="42">
        <v>1.9096742635620698E-2</v>
      </c>
      <c r="AP89" s="42">
        <v>5.0663263934251315E-2</v>
      </c>
      <c r="AQ89" s="42">
        <v>0.74451482965047344</v>
      </c>
      <c r="AR89" s="42">
        <v>3.5019466607036871E-2</v>
      </c>
      <c r="AS89" s="42">
        <v>8.6826424271273253E-2</v>
      </c>
      <c r="AT89" s="42">
        <v>0.44317576925970553</v>
      </c>
      <c r="AU89" s="42">
        <v>1.9096742635620698E-2</v>
      </c>
    </row>
    <row r="90" spans="1:47" x14ac:dyDescent="0.25">
      <c r="A90" s="220" t="s">
        <v>36</v>
      </c>
      <c r="B90" s="220" t="s">
        <v>223</v>
      </c>
      <c r="C90" s="15" t="s">
        <v>224</v>
      </c>
      <c r="D90" s="16">
        <v>0.74356963231643414</v>
      </c>
      <c r="E90" s="16">
        <v>0.74356963231643414</v>
      </c>
      <c r="F90" s="16">
        <v>9.4519733403925638E-4</v>
      </c>
      <c r="G90" s="16">
        <v>9.4519733403925638E-4</v>
      </c>
      <c r="H90" s="42">
        <f t="shared" si="1"/>
        <v>0.74451482965047344</v>
      </c>
      <c r="I90" s="42">
        <f t="shared" si="1"/>
        <v>0.74451482965047344</v>
      </c>
      <c r="J90" s="51"/>
      <c r="K90" s="53" t="s">
        <v>36</v>
      </c>
      <c r="L90" s="16">
        <v>0.74356963231643414</v>
      </c>
      <c r="M90" s="16">
        <v>3.4860921956014E-2</v>
      </c>
      <c r="N90" s="16">
        <v>8.6526807016760715E-2</v>
      </c>
      <c r="O90" s="16">
        <v>0.44263985469126416</v>
      </c>
      <c r="P90" s="16">
        <v>1.9007652988071343E-2</v>
      </c>
      <c r="Q90" s="16">
        <v>5.0029865831105774E-2</v>
      </c>
      <c r="R90" s="16">
        <v>0.74356963231643414</v>
      </c>
      <c r="S90" s="16">
        <v>3.4860921956014E-2</v>
      </c>
      <c r="T90" s="16">
        <v>8.6526807016760715E-2</v>
      </c>
      <c r="U90" s="16">
        <v>0.44263985469126416</v>
      </c>
      <c r="V90" s="16">
        <v>1.9007652988071343E-2</v>
      </c>
      <c r="W90" s="16">
        <v>5.0029865831105774E-2</v>
      </c>
      <c r="X90" s="16">
        <v>9.4519733403925638E-4</v>
      </c>
      <c r="Y90" s="16">
        <v>1.5854465102287408E-4</v>
      </c>
      <c r="Z90" s="16">
        <v>2.9961725451254202E-4</v>
      </c>
      <c r="AA90" s="16">
        <v>5.3591456844135092E-4</v>
      </c>
      <c r="AB90" s="16">
        <v>8.9089647549353427E-5</v>
      </c>
      <c r="AC90" s="16">
        <v>1.7084217701700163E-4</v>
      </c>
      <c r="AD90" s="16">
        <v>9.4519733403925638E-4</v>
      </c>
      <c r="AE90" s="16">
        <v>1.5854465102287408E-4</v>
      </c>
      <c r="AF90" s="16">
        <v>2.9961725451254202E-4</v>
      </c>
      <c r="AG90" s="16">
        <v>5.3591456844135092E-4</v>
      </c>
      <c r="AH90" s="16">
        <v>8.9089647549353427E-5</v>
      </c>
      <c r="AI90" s="54">
        <v>1.7084217701700163E-4</v>
      </c>
      <c r="AJ90" s="42">
        <v>0.74451482965047344</v>
      </c>
      <c r="AK90" s="42">
        <v>3.5019466607036871E-2</v>
      </c>
      <c r="AL90" s="42">
        <v>8.6826424271273253E-2</v>
      </c>
      <c r="AM90" s="42">
        <v>0.44317576925970553</v>
      </c>
      <c r="AN90" s="42">
        <v>1.9096742635620698E-2</v>
      </c>
      <c r="AO90" s="42">
        <v>5.0200708008122777E-2</v>
      </c>
      <c r="AP90" s="42">
        <v>0.74451482965047344</v>
      </c>
      <c r="AQ90" s="42">
        <v>3.5019466607036871E-2</v>
      </c>
      <c r="AR90" s="42">
        <v>8.6826424271273253E-2</v>
      </c>
      <c r="AS90" s="42">
        <v>0.44317576925970553</v>
      </c>
      <c r="AT90" s="42">
        <v>1.9096742635620698E-2</v>
      </c>
      <c r="AU90" s="42">
        <v>5.0200708008122777E-2</v>
      </c>
    </row>
    <row r="91" spans="1:47" x14ac:dyDescent="0.25">
      <c r="A91" s="220"/>
      <c r="B91" s="220"/>
      <c r="C91" s="15" t="s">
        <v>225</v>
      </c>
      <c r="D91" s="16">
        <v>3.4860921956014E-2</v>
      </c>
      <c r="E91" s="16">
        <v>3.4860921956014E-2</v>
      </c>
      <c r="F91" s="16">
        <v>1.5854465102287408E-4</v>
      </c>
      <c r="G91" s="16">
        <v>1.5854465102287408E-4</v>
      </c>
      <c r="H91" s="42">
        <f t="shared" si="1"/>
        <v>3.5019466607036871E-2</v>
      </c>
      <c r="I91" s="42">
        <f t="shared" si="1"/>
        <v>3.5019466607036871E-2</v>
      </c>
      <c r="J91" s="51"/>
      <c r="K91" s="53"/>
      <c r="L91" s="16">
        <v>3.4860921956014E-2</v>
      </c>
      <c r="M91" s="16">
        <v>8.6526807016760715E-2</v>
      </c>
      <c r="N91" s="16">
        <v>0.44263985469126416</v>
      </c>
      <c r="O91" s="16">
        <v>1.9007652988071343E-2</v>
      </c>
      <c r="P91" s="16">
        <v>5.0029865831105774E-2</v>
      </c>
      <c r="Q91" s="16">
        <v>0.95023511751613077</v>
      </c>
      <c r="R91" s="16">
        <v>3.4860921956014E-2</v>
      </c>
      <c r="S91" s="16">
        <v>8.6526807016760715E-2</v>
      </c>
      <c r="T91" s="16">
        <v>0.44263985469126416</v>
      </c>
      <c r="U91" s="16">
        <v>1.9007652988071343E-2</v>
      </c>
      <c r="V91" s="16">
        <v>5.0029865831105774E-2</v>
      </c>
      <c r="W91" s="16">
        <v>0.95023511751613077</v>
      </c>
      <c r="X91" s="16">
        <v>1.5854465102287408E-4</v>
      </c>
      <c r="Y91" s="16">
        <v>2.9961725451254202E-4</v>
      </c>
      <c r="Z91" s="16">
        <v>5.3591456844135092E-4</v>
      </c>
      <c r="AA91" s="16">
        <v>8.9089647549353427E-5</v>
      </c>
      <c r="AB91" s="16">
        <v>1.7084217701700163E-4</v>
      </c>
      <c r="AC91" s="16">
        <v>1.1814966675490705E-4</v>
      </c>
      <c r="AD91" s="16">
        <v>1.5854465102287408E-4</v>
      </c>
      <c r="AE91" s="16">
        <v>2.9961725451254202E-4</v>
      </c>
      <c r="AF91" s="16">
        <v>5.3591456844135092E-4</v>
      </c>
      <c r="AG91" s="16">
        <v>8.9089647549353427E-5</v>
      </c>
      <c r="AH91" s="16">
        <v>1.7084217701700163E-4</v>
      </c>
      <c r="AI91" s="54">
        <v>1.1814966675490705E-4</v>
      </c>
      <c r="AJ91" s="42">
        <v>3.5019466607036871E-2</v>
      </c>
      <c r="AK91" s="42">
        <v>8.6826424271273253E-2</v>
      </c>
      <c r="AL91" s="42">
        <v>0.44317576925970553</v>
      </c>
      <c r="AM91" s="42">
        <v>1.9096742635620698E-2</v>
      </c>
      <c r="AN91" s="42">
        <v>5.0200708008122777E-2</v>
      </c>
      <c r="AO91" s="42">
        <v>0.95035326718288571</v>
      </c>
      <c r="AP91" s="42">
        <v>3.5019466607036871E-2</v>
      </c>
      <c r="AQ91" s="42">
        <v>8.6826424271273253E-2</v>
      </c>
      <c r="AR91" s="42">
        <v>0.44317576925970553</v>
      </c>
      <c r="AS91" s="42">
        <v>1.9096742635620698E-2</v>
      </c>
      <c r="AT91" s="42">
        <v>5.0200708008122777E-2</v>
      </c>
      <c r="AU91" s="42">
        <v>0.95035326718288571</v>
      </c>
    </row>
    <row r="92" spans="1:47" x14ac:dyDescent="0.25">
      <c r="A92" s="220"/>
      <c r="B92" s="220"/>
      <c r="C92" s="15" t="s">
        <v>226</v>
      </c>
      <c r="D92" s="16">
        <v>8.6526807016760715E-2</v>
      </c>
      <c r="E92" s="16">
        <v>8.6526807016760715E-2</v>
      </c>
      <c r="F92" s="16">
        <v>2.9961725451254202E-4</v>
      </c>
      <c r="G92" s="16">
        <v>2.9961725451254202E-4</v>
      </c>
      <c r="H92" s="42">
        <f t="shared" si="1"/>
        <v>8.6826424271273253E-2</v>
      </c>
      <c r="I92" s="42">
        <f t="shared" si="1"/>
        <v>8.6826424271273253E-2</v>
      </c>
      <c r="J92" s="51"/>
      <c r="K92" s="53"/>
      <c r="L92" s="16">
        <v>8.6526807016760715E-2</v>
      </c>
      <c r="M92" s="16">
        <v>0.44263985469126416</v>
      </c>
      <c r="N92" s="16">
        <v>1.9007652988071343E-2</v>
      </c>
      <c r="O92" s="16">
        <v>5.0029865831105774E-2</v>
      </c>
      <c r="P92" s="16">
        <v>0.95023511751613077</v>
      </c>
      <c r="Q92" s="16">
        <v>4.4550060723158293E-2</v>
      </c>
      <c r="R92" s="16">
        <v>8.6526807016760715E-2</v>
      </c>
      <c r="S92" s="16">
        <v>0.44263985469126416</v>
      </c>
      <c r="T92" s="16">
        <v>1.9007652988071343E-2</v>
      </c>
      <c r="U92" s="16">
        <v>5.0029865831105774E-2</v>
      </c>
      <c r="V92" s="16">
        <v>0.95023511751613077</v>
      </c>
      <c r="W92" s="16">
        <v>4.4550060723158293E-2</v>
      </c>
      <c r="X92" s="16">
        <v>2.9961725451254202E-4</v>
      </c>
      <c r="Y92" s="16">
        <v>5.3591456844135092E-4</v>
      </c>
      <c r="Z92" s="16">
        <v>8.9089647549353427E-5</v>
      </c>
      <c r="AA92" s="16">
        <v>1.7084217701700163E-4</v>
      </c>
      <c r="AB92" s="16">
        <v>1.1814966675490705E-4</v>
      </c>
      <c r="AC92" s="16">
        <v>1.981808137785926E-5</v>
      </c>
      <c r="AD92" s="16">
        <v>2.9961725451254202E-4</v>
      </c>
      <c r="AE92" s="16">
        <v>5.3591456844135092E-4</v>
      </c>
      <c r="AF92" s="16">
        <v>8.9089647549353427E-5</v>
      </c>
      <c r="AG92" s="16">
        <v>1.7084217701700163E-4</v>
      </c>
      <c r="AH92" s="16">
        <v>1.1814966675490705E-4</v>
      </c>
      <c r="AI92" s="54">
        <v>1.981808137785926E-5</v>
      </c>
      <c r="AJ92" s="42">
        <v>8.6826424271273253E-2</v>
      </c>
      <c r="AK92" s="42">
        <v>0.44317576925970553</v>
      </c>
      <c r="AL92" s="42">
        <v>1.9096742635620698E-2</v>
      </c>
      <c r="AM92" s="42">
        <v>5.0200708008122777E-2</v>
      </c>
      <c r="AN92" s="42">
        <v>0.95035326718288571</v>
      </c>
      <c r="AO92" s="42">
        <v>4.4569878804536153E-2</v>
      </c>
      <c r="AP92" s="42">
        <v>8.6826424271273253E-2</v>
      </c>
      <c r="AQ92" s="42">
        <v>0.44317576925970553</v>
      </c>
      <c r="AR92" s="42">
        <v>1.9096742635620698E-2</v>
      </c>
      <c r="AS92" s="42">
        <v>5.0200708008122777E-2</v>
      </c>
      <c r="AT92" s="42">
        <v>0.95035326718288571</v>
      </c>
      <c r="AU92" s="42">
        <v>4.4569878804536153E-2</v>
      </c>
    </row>
    <row r="93" spans="1:47" x14ac:dyDescent="0.25">
      <c r="A93" s="220"/>
      <c r="B93" s="220" t="s">
        <v>227</v>
      </c>
      <c r="C93" s="15" t="s">
        <v>224</v>
      </c>
      <c r="D93" s="16">
        <v>0.44263985469126416</v>
      </c>
      <c r="E93" s="16">
        <v>0.44263985469126416</v>
      </c>
      <c r="F93" s="16">
        <v>5.3591456844135092E-4</v>
      </c>
      <c r="G93" s="16">
        <v>5.3591456844135092E-4</v>
      </c>
      <c r="H93" s="42">
        <f t="shared" si="1"/>
        <v>0.44317576925970553</v>
      </c>
      <c r="I93" s="42">
        <f t="shared" si="1"/>
        <v>0.44317576925970553</v>
      </c>
      <c r="J93" s="51"/>
      <c r="K93" s="53"/>
      <c r="L93" s="16">
        <v>0.44263985469126416</v>
      </c>
      <c r="M93" s="16">
        <v>1.9007652988071343E-2</v>
      </c>
      <c r="N93" s="16">
        <v>5.0029865831105774E-2</v>
      </c>
      <c r="O93" s="16">
        <v>0.95023511751613077</v>
      </c>
      <c r="P93" s="16">
        <v>4.4550060723158293E-2</v>
      </c>
      <c r="Q93" s="16">
        <v>0.11057580495551657</v>
      </c>
      <c r="R93" s="16">
        <v>0.44263985469126416</v>
      </c>
      <c r="S93" s="16">
        <v>1.9007652988071343E-2</v>
      </c>
      <c r="T93" s="16">
        <v>5.0029865831105774E-2</v>
      </c>
      <c r="U93" s="16">
        <v>0.95023511751613077</v>
      </c>
      <c r="V93" s="16">
        <v>4.4550060723158293E-2</v>
      </c>
      <c r="W93" s="16">
        <v>0.11057580495551657</v>
      </c>
      <c r="X93" s="16">
        <v>5.3591456844135092E-4</v>
      </c>
      <c r="Y93" s="16">
        <v>8.9089647549353427E-5</v>
      </c>
      <c r="Z93" s="16">
        <v>1.7084217701700163E-4</v>
      </c>
      <c r="AA93" s="16">
        <v>1.1814966675490705E-4</v>
      </c>
      <c r="AB93" s="16">
        <v>1.981808137785926E-5</v>
      </c>
      <c r="AC93" s="16">
        <v>3.7452156814067753E-5</v>
      </c>
      <c r="AD93" s="16">
        <v>5.3591456844135092E-4</v>
      </c>
      <c r="AE93" s="16">
        <v>8.9089647549353427E-5</v>
      </c>
      <c r="AF93" s="16">
        <v>1.7084217701700163E-4</v>
      </c>
      <c r="AG93" s="16">
        <v>1.1814966675490705E-4</v>
      </c>
      <c r="AH93" s="16">
        <v>1.981808137785926E-5</v>
      </c>
      <c r="AI93" s="54">
        <v>3.7452156814067753E-5</v>
      </c>
      <c r="AJ93" s="42">
        <v>0.44317576925970553</v>
      </c>
      <c r="AK93" s="42">
        <v>1.9096742635620698E-2</v>
      </c>
      <c r="AL93" s="42">
        <v>5.0200708008122777E-2</v>
      </c>
      <c r="AM93" s="42">
        <v>0.95035326718288571</v>
      </c>
      <c r="AN93" s="42">
        <v>4.4569878804536153E-2</v>
      </c>
      <c r="AO93" s="42">
        <v>0.11061325711233064</v>
      </c>
      <c r="AP93" s="42">
        <v>0.44317576925970553</v>
      </c>
      <c r="AQ93" s="42">
        <v>1.9096742635620698E-2</v>
      </c>
      <c r="AR93" s="42">
        <v>5.0200708008122777E-2</v>
      </c>
      <c r="AS93" s="42">
        <v>0.95035326718288571</v>
      </c>
      <c r="AT93" s="42">
        <v>4.4569878804536153E-2</v>
      </c>
      <c r="AU93" s="42">
        <v>0.11061325711233064</v>
      </c>
    </row>
    <row r="94" spans="1:47" x14ac:dyDescent="0.25">
      <c r="A94" s="220"/>
      <c r="B94" s="220"/>
      <c r="C94" s="15" t="s">
        <v>225</v>
      </c>
      <c r="D94" s="16">
        <v>1.9007652988071343E-2</v>
      </c>
      <c r="E94" s="16">
        <v>1.9007652988071343E-2</v>
      </c>
      <c r="F94" s="16">
        <v>8.9089647549353427E-5</v>
      </c>
      <c r="G94" s="16">
        <v>8.9089647549353427E-5</v>
      </c>
      <c r="H94" s="42">
        <f t="shared" si="1"/>
        <v>1.9096742635620698E-2</v>
      </c>
      <c r="I94" s="42">
        <f t="shared" si="1"/>
        <v>1.9096742635620698E-2</v>
      </c>
      <c r="J94" s="51"/>
      <c r="K94" s="53"/>
      <c r="L94" s="16">
        <v>1.9007652988071343E-2</v>
      </c>
      <c r="M94" s="16">
        <v>5.0029865831105774E-2</v>
      </c>
      <c r="N94" s="16">
        <v>0.95023511751613077</v>
      </c>
      <c r="O94" s="16">
        <v>4.4550060723158293E-2</v>
      </c>
      <c r="P94" s="16">
        <v>0.11057580495551657</v>
      </c>
      <c r="Q94" s="16">
        <v>0.56566583149657257</v>
      </c>
      <c r="R94" s="16">
        <v>1.9007652988071343E-2</v>
      </c>
      <c r="S94" s="16">
        <v>5.0029865831105774E-2</v>
      </c>
      <c r="T94" s="16">
        <v>0.95023511751613077</v>
      </c>
      <c r="U94" s="16">
        <v>4.4550060723158293E-2</v>
      </c>
      <c r="V94" s="16">
        <v>0.11057580495551657</v>
      </c>
      <c r="W94" s="16">
        <v>0.56566583149657257</v>
      </c>
      <c r="X94" s="16">
        <v>8.9089647549353427E-5</v>
      </c>
      <c r="Y94" s="16">
        <v>1.7084217701700163E-4</v>
      </c>
      <c r="Z94" s="16">
        <v>1.1814966675490705E-4</v>
      </c>
      <c r="AA94" s="16">
        <v>1.981808137785926E-5</v>
      </c>
      <c r="AB94" s="16">
        <v>3.7452156814067753E-5</v>
      </c>
      <c r="AC94" s="16">
        <v>6.6989321055168865E-5</v>
      </c>
      <c r="AD94" s="16">
        <v>8.9089647549353427E-5</v>
      </c>
      <c r="AE94" s="16">
        <v>1.7084217701700163E-4</v>
      </c>
      <c r="AF94" s="16">
        <v>1.1814966675490705E-4</v>
      </c>
      <c r="AG94" s="16">
        <v>1.981808137785926E-5</v>
      </c>
      <c r="AH94" s="16">
        <v>3.7452156814067753E-5</v>
      </c>
      <c r="AI94" s="54">
        <v>6.6989321055168865E-5</v>
      </c>
      <c r="AJ94" s="42">
        <v>1.9096742635620698E-2</v>
      </c>
      <c r="AK94" s="42">
        <v>5.0200708008122777E-2</v>
      </c>
      <c r="AL94" s="42">
        <v>0.95035326718288571</v>
      </c>
      <c r="AM94" s="42">
        <v>4.4569878804536153E-2</v>
      </c>
      <c r="AN94" s="42">
        <v>0.11061325711233064</v>
      </c>
      <c r="AO94" s="42">
        <v>0.56573282081762777</v>
      </c>
      <c r="AP94" s="42">
        <v>1.9096742635620698E-2</v>
      </c>
      <c r="AQ94" s="42">
        <v>5.0200708008122777E-2</v>
      </c>
      <c r="AR94" s="42">
        <v>0.95035326718288571</v>
      </c>
      <c r="AS94" s="42">
        <v>4.4569878804536153E-2</v>
      </c>
      <c r="AT94" s="42">
        <v>0.11061325711233064</v>
      </c>
      <c r="AU94" s="42">
        <v>0.56573282081762777</v>
      </c>
    </row>
    <row r="95" spans="1:47" x14ac:dyDescent="0.25">
      <c r="A95" s="220"/>
      <c r="B95" s="220"/>
      <c r="C95" s="15" t="s">
        <v>226</v>
      </c>
      <c r="D95" s="16">
        <v>5.0029865831105774E-2</v>
      </c>
      <c r="E95" s="16">
        <v>5.0029865831105774E-2</v>
      </c>
      <c r="F95" s="16">
        <v>1.7084217701700163E-4</v>
      </c>
      <c r="G95" s="16">
        <v>1.7084217701700163E-4</v>
      </c>
      <c r="H95" s="42">
        <f t="shared" si="1"/>
        <v>5.0200708008122777E-2</v>
      </c>
      <c r="I95" s="42">
        <f t="shared" si="1"/>
        <v>5.0200708008122777E-2</v>
      </c>
      <c r="J95" s="51"/>
      <c r="K95" s="53"/>
      <c r="L95" s="16">
        <v>5.0029865831105774E-2</v>
      </c>
      <c r="M95" s="16">
        <v>0.95023511751613077</v>
      </c>
      <c r="N95" s="16">
        <v>4.4550060723158293E-2</v>
      </c>
      <c r="O95" s="16">
        <v>0.11057580495551657</v>
      </c>
      <c r="P95" s="16">
        <v>0.56566583149657257</v>
      </c>
      <c r="Q95" s="16">
        <v>2.4290582328595472E-2</v>
      </c>
      <c r="R95" s="16">
        <v>5.0029865831105774E-2</v>
      </c>
      <c r="S95" s="16">
        <v>0.95023511751613077</v>
      </c>
      <c r="T95" s="16">
        <v>4.4550060723158293E-2</v>
      </c>
      <c r="U95" s="16">
        <v>0.11057580495551657</v>
      </c>
      <c r="V95" s="16">
        <v>0.56566583149657257</v>
      </c>
      <c r="W95" s="16">
        <v>2.4290582328595472E-2</v>
      </c>
      <c r="X95" s="16">
        <v>1.7084217701700163E-4</v>
      </c>
      <c r="Y95" s="16">
        <v>1.1814966675490705E-4</v>
      </c>
      <c r="Z95" s="16">
        <v>1.981808137785926E-5</v>
      </c>
      <c r="AA95" s="16">
        <v>3.7452156814067753E-5</v>
      </c>
      <c r="AB95" s="16">
        <v>6.6989321055168865E-5</v>
      </c>
      <c r="AC95" s="16">
        <v>1.1136205943669178E-5</v>
      </c>
      <c r="AD95" s="16">
        <v>1.7084217701700163E-4</v>
      </c>
      <c r="AE95" s="16">
        <v>1.1814966675490705E-4</v>
      </c>
      <c r="AF95" s="16">
        <v>1.981808137785926E-5</v>
      </c>
      <c r="AG95" s="16">
        <v>3.7452156814067753E-5</v>
      </c>
      <c r="AH95" s="16">
        <v>6.6989321055168865E-5</v>
      </c>
      <c r="AI95" s="54">
        <v>1.1136205943669178E-5</v>
      </c>
      <c r="AJ95" s="42">
        <v>5.0200708008122777E-2</v>
      </c>
      <c r="AK95" s="42">
        <v>0.95035326718288571</v>
      </c>
      <c r="AL95" s="42">
        <v>4.4569878804536153E-2</v>
      </c>
      <c r="AM95" s="42">
        <v>0.11061325711233064</v>
      </c>
      <c r="AN95" s="42">
        <v>0.56573282081762777</v>
      </c>
      <c r="AO95" s="42">
        <v>2.4301718534539142E-2</v>
      </c>
      <c r="AP95" s="42">
        <v>5.0200708008122777E-2</v>
      </c>
      <c r="AQ95" s="42">
        <v>0.95035326718288571</v>
      </c>
      <c r="AR95" s="42">
        <v>4.4569878804536153E-2</v>
      </c>
      <c r="AS95" s="42">
        <v>0.11061325711233064</v>
      </c>
      <c r="AT95" s="42">
        <v>0.56573282081762777</v>
      </c>
      <c r="AU95" s="42">
        <v>2.4301718534539142E-2</v>
      </c>
    </row>
    <row r="96" spans="1:47" x14ac:dyDescent="0.25">
      <c r="A96" s="220" t="s">
        <v>37</v>
      </c>
      <c r="B96" s="220" t="s">
        <v>223</v>
      </c>
      <c r="C96" s="15" t="s">
        <v>224</v>
      </c>
      <c r="D96" s="16">
        <v>0.95023511751613077</v>
      </c>
      <c r="E96" s="16">
        <v>0.95023511751613077</v>
      </c>
      <c r="F96" s="16">
        <v>1.1814966675490705E-4</v>
      </c>
      <c r="G96" s="16">
        <v>1.1814966675490705E-4</v>
      </c>
      <c r="H96" s="42">
        <f t="shared" si="1"/>
        <v>0.95035326718288571</v>
      </c>
      <c r="I96" s="42">
        <f t="shared" si="1"/>
        <v>0.95035326718288571</v>
      </c>
      <c r="J96" s="51"/>
      <c r="K96" s="53" t="s">
        <v>37</v>
      </c>
      <c r="L96" s="16">
        <v>0.95023511751613077</v>
      </c>
      <c r="M96" s="16">
        <v>4.4550060723158293E-2</v>
      </c>
      <c r="N96" s="16">
        <v>0.11057580495551657</v>
      </c>
      <c r="O96" s="16">
        <v>0.56566583149657257</v>
      </c>
      <c r="P96" s="16">
        <v>2.4290582328595472E-2</v>
      </c>
      <c r="Q96" s="16">
        <v>6.3935014787029162E-2</v>
      </c>
      <c r="R96" s="16">
        <v>0.95023511751613077</v>
      </c>
      <c r="S96" s="16">
        <v>4.4550060723158293E-2</v>
      </c>
      <c r="T96" s="16">
        <v>0.11057580495551657</v>
      </c>
      <c r="U96" s="16">
        <v>0.56566583149657257</v>
      </c>
      <c r="V96" s="16">
        <v>2.4290582328595472E-2</v>
      </c>
      <c r="W96" s="16">
        <v>6.3935014787029162E-2</v>
      </c>
      <c r="X96" s="16">
        <v>1.1814966675490705E-4</v>
      </c>
      <c r="Y96" s="16">
        <v>1.981808137785926E-5</v>
      </c>
      <c r="Z96" s="16">
        <v>3.7452156814067753E-5</v>
      </c>
      <c r="AA96" s="16">
        <v>6.6989321055168865E-5</v>
      </c>
      <c r="AB96" s="16">
        <v>1.1136205943669178E-5</v>
      </c>
      <c r="AC96" s="16">
        <v>2.1355272127125204E-5</v>
      </c>
      <c r="AD96" s="16">
        <v>1.1814966675490705E-4</v>
      </c>
      <c r="AE96" s="16">
        <v>1.981808137785926E-5</v>
      </c>
      <c r="AF96" s="16">
        <v>3.7452156814067753E-5</v>
      </c>
      <c r="AG96" s="16">
        <v>6.6989321055168865E-5</v>
      </c>
      <c r="AH96" s="16">
        <v>1.1136205943669178E-5</v>
      </c>
      <c r="AI96" s="54">
        <v>2.1355272127125204E-5</v>
      </c>
      <c r="AJ96" s="42">
        <v>0.95035326718288571</v>
      </c>
      <c r="AK96" s="42">
        <v>4.4569878804536153E-2</v>
      </c>
      <c r="AL96" s="42">
        <v>0.11061325711233064</v>
      </c>
      <c r="AM96" s="42">
        <v>0.56573282081762777</v>
      </c>
      <c r="AN96" s="42">
        <v>2.4301718534539142E-2</v>
      </c>
      <c r="AO96" s="42">
        <v>6.3956370059156289E-2</v>
      </c>
      <c r="AP96" s="42">
        <v>0.95035326718288571</v>
      </c>
      <c r="AQ96" s="42">
        <v>4.4569878804536153E-2</v>
      </c>
      <c r="AR96" s="42">
        <v>0.11061325711233064</v>
      </c>
      <c r="AS96" s="42">
        <v>0.56573282081762777</v>
      </c>
      <c r="AT96" s="42">
        <v>2.4301718534539142E-2</v>
      </c>
      <c r="AU96" s="42">
        <v>6.3956370059156289E-2</v>
      </c>
    </row>
    <row r="97" spans="1:47" x14ac:dyDescent="0.25">
      <c r="A97" s="220"/>
      <c r="B97" s="220"/>
      <c r="C97" s="15" t="s">
        <v>225</v>
      </c>
      <c r="D97" s="16">
        <v>4.4550060723158293E-2</v>
      </c>
      <c r="E97" s="16">
        <v>4.4550060723158293E-2</v>
      </c>
      <c r="F97" s="16">
        <v>1.981808137785926E-5</v>
      </c>
      <c r="G97" s="16">
        <v>1.981808137785926E-5</v>
      </c>
      <c r="H97" s="42">
        <f t="shared" si="1"/>
        <v>4.4569878804536153E-2</v>
      </c>
      <c r="I97" s="42">
        <f t="shared" si="1"/>
        <v>4.4569878804536153E-2</v>
      </c>
      <c r="J97" s="51"/>
      <c r="K97" s="53"/>
      <c r="L97" s="16">
        <v>4.4550060723158293E-2</v>
      </c>
      <c r="M97" s="16">
        <v>0.11057580495551657</v>
      </c>
      <c r="N97" s="16">
        <v>0.56566583149657257</v>
      </c>
      <c r="O97" s="16">
        <v>2.4290582328595472E-2</v>
      </c>
      <c r="P97" s="16">
        <v>6.3935014787029162E-2</v>
      </c>
      <c r="Q97" s="16">
        <v>0.37498067417676911</v>
      </c>
      <c r="R97" s="16">
        <v>4.4550060723158293E-2</v>
      </c>
      <c r="S97" s="16">
        <v>0.11057580495551657</v>
      </c>
      <c r="T97" s="16">
        <v>0.56566583149657257</v>
      </c>
      <c r="U97" s="16">
        <v>2.4290582328595472E-2</v>
      </c>
      <c r="V97" s="16">
        <v>6.3935014787029162E-2</v>
      </c>
      <c r="W97" s="16">
        <v>0.37498067417676911</v>
      </c>
      <c r="X97" s="16">
        <v>1.981808137785926E-5</v>
      </c>
      <c r="Y97" s="16">
        <v>3.7452156814067753E-5</v>
      </c>
      <c r="Z97" s="16">
        <v>6.6989321055168865E-5</v>
      </c>
      <c r="AA97" s="16">
        <v>1.1136205943669178E-5</v>
      </c>
      <c r="AB97" s="16">
        <v>2.1355272127125204E-5</v>
      </c>
      <c r="AC97" s="16">
        <v>5.9074833377453524E-5</v>
      </c>
      <c r="AD97" s="16">
        <v>1.981808137785926E-5</v>
      </c>
      <c r="AE97" s="16">
        <v>3.7452156814067753E-5</v>
      </c>
      <c r="AF97" s="16">
        <v>6.6989321055168865E-5</v>
      </c>
      <c r="AG97" s="16">
        <v>1.1136205943669178E-5</v>
      </c>
      <c r="AH97" s="16">
        <v>2.1355272127125204E-5</v>
      </c>
      <c r="AI97" s="54">
        <v>5.9074833377453524E-5</v>
      </c>
      <c r="AJ97" s="42">
        <v>4.4569878804536153E-2</v>
      </c>
      <c r="AK97" s="42">
        <v>0.11061325711233064</v>
      </c>
      <c r="AL97" s="42">
        <v>0.56573282081762777</v>
      </c>
      <c r="AM97" s="42">
        <v>2.4301718534539142E-2</v>
      </c>
      <c r="AN97" s="42">
        <v>6.3956370059156289E-2</v>
      </c>
      <c r="AO97" s="42">
        <v>0.37503974901014658</v>
      </c>
      <c r="AP97" s="42">
        <v>4.4569878804536153E-2</v>
      </c>
      <c r="AQ97" s="42">
        <v>0.11061325711233064</v>
      </c>
      <c r="AR97" s="42">
        <v>0.56573282081762777</v>
      </c>
      <c r="AS97" s="42">
        <v>2.4301718534539142E-2</v>
      </c>
      <c r="AT97" s="42">
        <v>6.3956370059156289E-2</v>
      </c>
      <c r="AU97" s="42">
        <v>0.37503974901014658</v>
      </c>
    </row>
    <row r="98" spans="1:47" x14ac:dyDescent="0.25">
      <c r="A98" s="220"/>
      <c r="B98" s="220"/>
      <c r="C98" s="15" t="s">
        <v>226</v>
      </c>
      <c r="D98" s="16">
        <v>0.11057580495551657</v>
      </c>
      <c r="E98" s="16">
        <v>0.11057580495551657</v>
      </c>
      <c r="F98" s="16">
        <v>3.7452156814067753E-5</v>
      </c>
      <c r="G98" s="16">
        <v>3.7452156814067753E-5</v>
      </c>
      <c r="H98" s="42">
        <f t="shared" si="1"/>
        <v>0.11061325711233064</v>
      </c>
      <c r="I98" s="42">
        <f t="shared" si="1"/>
        <v>0.11061325711233064</v>
      </c>
      <c r="J98" s="51"/>
      <c r="K98" s="53"/>
      <c r="L98" s="16">
        <v>0.11057580495551657</v>
      </c>
      <c r="M98" s="16">
        <v>0.56566583149657257</v>
      </c>
      <c r="N98" s="16">
        <v>2.4290582328595472E-2</v>
      </c>
      <c r="O98" s="16">
        <v>6.3935014787029162E-2</v>
      </c>
      <c r="P98" s="16">
        <v>0.37498067417676911</v>
      </c>
      <c r="Q98" s="16">
        <v>1.7580293020797891E-2</v>
      </c>
      <c r="R98" s="16">
        <v>0.11057580495551657</v>
      </c>
      <c r="S98" s="16">
        <v>0.56566583149657257</v>
      </c>
      <c r="T98" s="16">
        <v>2.4290582328595472E-2</v>
      </c>
      <c r="U98" s="16">
        <v>6.3935014787029162E-2</v>
      </c>
      <c r="V98" s="16">
        <v>0.37498067417676911</v>
      </c>
      <c r="W98" s="16">
        <v>1.7580293020797891E-2</v>
      </c>
      <c r="X98" s="16">
        <v>3.7452156814067753E-5</v>
      </c>
      <c r="Y98" s="16">
        <v>6.6989321055168865E-5</v>
      </c>
      <c r="Z98" s="16">
        <v>1.1136205943669178E-5</v>
      </c>
      <c r="AA98" s="16">
        <v>2.1355272127125204E-5</v>
      </c>
      <c r="AB98" s="16">
        <v>5.9074833377453524E-5</v>
      </c>
      <c r="AC98" s="16">
        <v>9.9090406889296302E-6</v>
      </c>
      <c r="AD98" s="16">
        <v>3.7452156814067753E-5</v>
      </c>
      <c r="AE98" s="16">
        <v>6.6989321055168865E-5</v>
      </c>
      <c r="AF98" s="16">
        <v>1.1136205943669178E-5</v>
      </c>
      <c r="AG98" s="16">
        <v>2.1355272127125204E-5</v>
      </c>
      <c r="AH98" s="16">
        <v>5.9074833377453524E-5</v>
      </c>
      <c r="AI98" s="54">
        <v>9.9090406889296302E-6</v>
      </c>
      <c r="AJ98" s="42">
        <v>0.11061325711233064</v>
      </c>
      <c r="AK98" s="42">
        <v>0.56573282081762777</v>
      </c>
      <c r="AL98" s="42">
        <v>2.4301718534539142E-2</v>
      </c>
      <c r="AM98" s="42">
        <v>6.3956370059156289E-2</v>
      </c>
      <c r="AN98" s="42">
        <v>0.37503974901014658</v>
      </c>
      <c r="AO98" s="42">
        <v>1.7590202061486822E-2</v>
      </c>
      <c r="AP98" s="42">
        <v>0.11061325711233064</v>
      </c>
      <c r="AQ98" s="42">
        <v>0.56573282081762777</v>
      </c>
      <c r="AR98" s="42">
        <v>2.4301718534539142E-2</v>
      </c>
      <c r="AS98" s="42">
        <v>6.3956370059156289E-2</v>
      </c>
      <c r="AT98" s="42">
        <v>0.37503974901014658</v>
      </c>
      <c r="AU98" s="42">
        <v>1.7590202061486822E-2</v>
      </c>
    </row>
    <row r="99" spans="1:47" x14ac:dyDescent="0.25">
      <c r="A99" s="220"/>
      <c r="B99" s="220" t="s">
        <v>227</v>
      </c>
      <c r="C99" s="15" t="s">
        <v>224</v>
      </c>
      <c r="D99" s="16">
        <v>0.56566583149657257</v>
      </c>
      <c r="E99" s="16">
        <v>0.56566583149657257</v>
      </c>
      <c r="F99" s="16">
        <v>6.6989321055168865E-5</v>
      </c>
      <c r="G99" s="16">
        <v>6.6989321055168865E-5</v>
      </c>
      <c r="H99" s="42">
        <f t="shared" si="1"/>
        <v>0.56573282081762777</v>
      </c>
      <c r="I99" s="42">
        <f t="shared" si="1"/>
        <v>0.56573282081762777</v>
      </c>
      <c r="J99" s="51"/>
      <c r="K99" s="53"/>
      <c r="L99" s="16">
        <v>0.56566583149657257</v>
      </c>
      <c r="M99" s="16">
        <v>2.4290582328595472E-2</v>
      </c>
      <c r="N99" s="16">
        <v>6.3935014787029162E-2</v>
      </c>
      <c r="O99" s="16">
        <v>0.37498067417676911</v>
      </c>
      <c r="P99" s="16">
        <v>1.7580293020797891E-2</v>
      </c>
      <c r="Q99" s="16">
        <v>4.3635295229082771E-2</v>
      </c>
      <c r="R99" s="16">
        <v>0.56566583149657257</v>
      </c>
      <c r="S99" s="16">
        <v>2.4290582328595472E-2</v>
      </c>
      <c r="T99" s="16">
        <v>6.3935014787029162E-2</v>
      </c>
      <c r="U99" s="16">
        <v>0.37498067417676911</v>
      </c>
      <c r="V99" s="16">
        <v>1.7580293020797891E-2</v>
      </c>
      <c r="W99" s="16">
        <v>4.3635295229082771E-2</v>
      </c>
      <c r="X99" s="16">
        <v>6.6989321055168865E-5</v>
      </c>
      <c r="Y99" s="16">
        <v>1.1136205943669178E-5</v>
      </c>
      <c r="Z99" s="16">
        <v>2.1355272127125204E-5</v>
      </c>
      <c r="AA99" s="16">
        <v>5.9074833377453524E-5</v>
      </c>
      <c r="AB99" s="16">
        <v>9.9090406889296302E-6</v>
      </c>
      <c r="AC99" s="16">
        <v>1.8726078407033877E-5</v>
      </c>
      <c r="AD99" s="16">
        <v>6.6989321055168865E-5</v>
      </c>
      <c r="AE99" s="16">
        <v>1.1136205943669178E-5</v>
      </c>
      <c r="AF99" s="16">
        <v>2.1355272127125204E-5</v>
      </c>
      <c r="AG99" s="16">
        <v>5.9074833377453524E-5</v>
      </c>
      <c r="AH99" s="16">
        <v>9.9090406889296302E-6</v>
      </c>
      <c r="AI99" s="54">
        <v>1.8726078407033877E-5</v>
      </c>
      <c r="AJ99" s="42">
        <v>0.56573282081762777</v>
      </c>
      <c r="AK99" s="42">
        <v>2.4301718534539142E-2</v>
      </c>
      <c r="AL99" s="42">
        <v>6.3956370059156289E-2</v>
      </c>
      <c r="AM99" s="42">
        <v>0.37503974901014658</v>
      </c>
      <c r="AN99" s="42">
        <v>1.7590202061486822E-2</v>
      </c>
      <c r="AO99" s="42">
        <v>4.3654021307489806E-2</v>
      </c>
      <c r="AP99" s="42">
        <v>0.56573282081762777</v>
      </c>
      <c r="AQ99" s="42">
        <v>2.4301718534539142E-2</v>
      </c>
      <c r="AR99" s="42">
        <v>6.3956370059156289E-2</v>
      </c>
      <c r="AS99" s="42">
        <v>0.37503974901014658</v>
      </c>
      <c r="AT99" s="42">
        <v>1.7590202061486822E-2</v>
      </c>
      <c r="AU99" s="42">
        <v>4.3654021307489806E-2</v>
      </c>
    </row>
    <row r="100" spans="1:47" x14ac:dyDescent="0.25">
      <c r="A100" s="220"/>
      <c r="B100" s="220"/>
      <c r="C100" s="15" t="s">
        <v>225</v>
      </c>
      <c r="D100" s="16">
        <v>2.4290582328595472E-2</v>
      </c>
      <c r="E100" s="16">
        <v>2.4290582328595472E-2</v>
      </c>
      <c r="F100" s="16">
        <v>1.1136205943669178E-5</v>
      </c>
      <c r="G100" s="16">
        <v>1.1136205943669178E-5</v>
      </c>
      <c r="H100" s="42">
        <f t="shared" si="1"/>
        <v>2.4301718534539142E-2</v>
      </c>
      <c r="I100" s="42">
        <f t="shared" si="1"/>
        <v>2.4301718534539142E-2</v>
      </c>
      <c r="J100" s="51"/>
      <c r="K100" s="53"/>
      <c r="L100" s="16">
        <v>2.4290582328595472E-2</v>
      </c>
      <c r="M100" s="16">
        <v>6.3935014787029162E-2</v>
      </c>
      <c r="N100" s="16">
        <v>0.37498067417676911</v>
      </c>
      <c r="O100" s="16">
        <v>1.7580293020797891E-2</v>
      </c>
      <c r="P100" s="16">
        <v>4.3635295229082771E-2</v>
      </c>
      <c r="Q100" s="16">
        <v>0.2232223909044771</v>
      </c>
      <c r="R100" s="16">
        <v>2.4290582328595472E-2</v>
      </c>
      <c r="S100" s="16">
        <v>6.3935014787029162E-2</v>
      </c>
      <c r="T100" s="16">
        <v>0.37498067417676911</v>
      </c>
      <c r="U100" s="16">
        <v>1.7580293020797891E-2</v>
      </c>
      <c r="V100" s="16">
        <v>4.3635295229082771E-2</v>
      </c>
      <c r="W100" s="16">
        <v>0.2232223909044771</v>
      </c>
      <c r="X100" s="16">
        <v>1.1136205943669178E-5</v>
      </c>
      <c r="Y100" s="16">
        <v>2.1355272127125204E-5</v>
      </c>
      <c r="Z100" s="16">
        <v>5.9074833377453524E-5</v>
      </c>
      <c r="AA100" s="16">
        <v>9.9090406889296302E-6</v>
      </c>
      <c r="AB100" s="16">
        <v>1.8726078407033877E-5</v>
      </c>
      <c r="AC100" s="16">
        <v>3.3494660527584433E-5</v>
      </c>
      <c r="AD100" s="16">
        <v>1.1136205943669178E-5</v>
      </c>
      <c r="AE100" s="16">
        <v>2.1355272127125204E-5</v>
      </c>
      <c r="AF100" s="16">
        <v>5.9074833377453524E-5</v>
      </c>
      <c r="AG100" s="16">
        <v>9.9090406889296302E-6</v>
      </c>
      <c r="AH100" s="16">
        <v>1.8726078407033877E-5</v>
      </c>
      <c r="AI100" s="54">
        <v>3.3494660527584433E-5</v>
      </c>
      <c r="AJ100" s="42">
        <v>2.4301718534539142E-2</v>
      </c>
      <c r="AK100" s="42">
        <v>6.3956370059156289E-2</v>
      </c>
      <c r="AL100" s="42">
        <v>0.37503974901014658</v>
      </c>
      <c r="AM100" s="42">
        <v>1.7590202061486822E-2</v>
      </c>
      <c r="AN100" s="42">
        <v>4.3654021307489806E-2</v>
      </c>
      <c r="AO100" s="42">
        <v>0.22325588556500467</v>
      </c>
      <c r="AP100" s="42">
        <v>2.4301718534539142E-2</v>
      </c>
      <c r="AQ100" s="42">
        <v>6.3956370059156289E-2</v>
      </c>
      <c r="AR100" s="42">
        <v>0.37503974901014658</v>
      </c>
      <c r="AS100" s="42">
        <v>1.7590202061486822E-2</v>
      </c>
      <c r="AT100" s="42">
        <v>4.3654021307489806E-2</v>
      </c>
      <c r="AU100" s="42">
        <v>0.22325588556500467</v>
      </c>
    </row>
    <row r="101" spans="1:47" x14ac:dyDescent="0.25">
      <c r="A101" s="220"/>
      <c r="B101" s="220"/>
      <c r="C101" s="15" t="s">
        <v>226</v>
      </c>
      <c r="D101" s="16">
        <v>6.3935014787029162E-2</v>
      </c>
      <c r="E101" s="16">
        <v>6.3935014787029162E-2</v>
      </c>
      <c r="F101" s="16">
        <v>2.1355272127125204E-5</v>
      </c>
      <c r="G101" s="16">
        <v>2.1355272127125204E-5</v>
      </c>
      <c r="H101" s="42">
        <f t="shared" si="1"/>
        <v>6.3956370059156289E-2</v>
      </c>
      <c r="I101" s="42">
        <f t="shared" si="1"/>
        <v>6.3956370059156289E-2</v>
      </c>
      <c r="J101" s="51"/>
      <c r="K101" s="53"/>
      <c r="L101" s="16">
        <v>6.3935014787029162E-2</v>
      </c>
      <c r="M101" s="16">
        <v>0.37498067417676911</v>
      </c>
      <c r="N101" s="16">
        <v>1.7580293020797891E-2</v>
      </c>
      <c r="O101" s="16">
        <v>4.3635295229082771E-2</v>
      </c>
      <c r="P101" s="16">
        <v>0.2232223909044771</v>
      </c>
      <c r="Q101" s="16">
        <v>9.585521277652026E-3</v>
      </c>
      <c r="R101" s="16">
        <v>6.3935014787029162E-2</v>
      </c>
      <c r="S101" s="16">
        <v>0.37498067417676911</v>
      </c>
      <c r="T101" s="16">
        <v>1.7580293020797891E-2</v>
      </c>
      <c r="U101" s="16">
        <v>4.3635295229082771E-2</v>
      </c>
      <c r="V101" s="16">
        <v>0.2232223909044771</v>
      </c>
      <c r="W101" s="16">
        <v>9.585521277652026E-3</v>
      </c>
      <c r="X101" s="16">
        <v>2.1355272127125204E-5</v>
      </c>
      <c r="Y101" s="16">
        <v>5.9074833377453524E-5</v>
      </c>
      <c r="Z101" s="16">
        <v>9.9090406889296302E-6</v>
      </c>
      <c r="AA101" s="16">
        <v>1.8726078407033877E-5</v>
      </c>
      <c r="AB101" s="16">
        <v>3.3494660527584433E-5</v>
      </c>
      <c r="AC101" s="16">
        <v>5.5681029718345892E-6</v>
      </c>
      <c r="AD101" s="16">
        <v>2.1355272127125204E-5</v>
      </c>
      <c r="AE101" s="16">
        <v>5.9074833377453524E-5</v>
      </c>
      <c r="AF101" s="16">
        <v>9.9090406889296302E-6</v>
      </c>
      <c r="AG101" s="16">
        <v>1.8726078407033877E-5</v>
      </c>
      <c r="AH101" s="16">
        <v>3.3494660527584433E-5</v>
      </c>
      <c r="AI101" s="54">
        <v>5.5681029718345892E-6</v>
      </c>
      <c r="AJ101" s="42">
        <v>6.3956370059156289E-2</v>
      </c>
      <c r="AK101" s="42">
        <v>0.37503974901014658</v>
      </c>
      <c r="AL101" s="42">
        <v>1.7590202061486822E-2</v>
      </c>
      <c r="AM101" s="42">
        <v>4.3654021307489806E-2</v>
      </c>
      <c r="AN101" s="42">
        <v>0.22325588556500467</v>
      </c>
      <c r="AO101" s="42">
        <v>9.5910893806238611E-3</v>
      </c>
      <c r="AP101" s="42">
        <v>6.3956370059156289E-2</v>
      </c>
      <c r="AQ101" s="42">
        <v>0.37503974901014658</v>
      </c>
      <c r="AR101" s="42">
        <v>1.7590202061486822E-2</v>
      </c>
      <c r="AS101" s="42">
        <v>4.3654021307489806E-2</v>
      </c>
      <c r="AT101" s="42">
        <v>0.22325588556500467</v>
      </c>
      <c r="AU101" s="42">
        <v>9.5910893806238611E-3</v>
      </c>
    </row>
    <row r="102" spans="1:47" x14ac:dyDescent="0.25">
      <c r="A102" s="220" t="s">
        <v>38</v>
      </c>
      <c r="B102" s="220" t="s">
        <v>223</v>
      </c>
      <c r="C102" s="15" t="s">
        <v>224</v>
      </c>
      <c r="D102" s="16">
        <v>0.37498067417676911</v>
      </c>
      <c r="E102" s="16">
        <v>0.37498067417676911</v>
      </c>
      <c r="F102" s="16">
        <v>5.9074833377453524E-5</v>
      </c>
      <c r="G102" s="16">
        <v>5.9074833377453524E-5</v>
      </c>
      <c r="H102" s="42">
        <f t="shared" si="1"/>
        <v>0.37503974901014658</v>
      </c>
      <c r="I102" s="42">
        <f t="shared" si="1"/>
        <v>0.37503974901014658</v>
      </c>
      <c r="J102" s="51"/>
      <c r="K102" s="53" t="s">
        <v>38</v>
      </c>
      <c r="L102" s="16">
        <v>0.37498067417676911</v>
      </c>
      <c r="M102" s="16">
        <v>1.7580293020797891E-2</v>
      </c>
      <c r="N102" s="16">
        <v>4.3635295229082771E-2</v>
      </c>
      <c r="O102" s="16">
        <v>0.2232223909044771</v>
      </c>
      <c r="P102" s="16">
        <v>9.585521277652026E-3</v>
      </c>
      <c r="Q102" s="16">
        <v>2.5229960992190877E-2</v>
      </c>
      <c r="R102" s="16">
        <v>0.37498067417676911</v>
      </c>
      <c r="S102" s="16">
        <v>1.7580293020797891E-2</v>
      </c>
      <c r="T102" s="16">
        <v>4.3635295229082771E-2</v>
      </c>
      <c r="U102" s="16">
        <v>0.2232223909044771</v>
      </c>
      <c r="V102" s="16">
        <v>9.585521277652026E-3</v>
      </c>
      <c r="W102" s="16">
        <v>2.5229960992190877E-2</v>
      </c>
      <c r="X102" s="16">
        <v>5.9074833377453524E-5</v>
      </c>
      <c r="Y102" s="16">
        <v>9.9090406889296302E-6</v>
      </c>
      <c r="Z102" s="16">
        <v>1.8726078407033877E-5</v>
      </c>
      <c r="AA102" s="16">
        <v>3.3494660527584433E-5</v>
      </c>
      <c r="AB102" s="16">
        <v>5.5681029718345892E-6</v>
      </c>
      <c r="AC102" s="16">
        <v>1.0677636063562602E-5</v>
      </c>
      <c r="AD102" s="16">
        <v>5.9074833377453524E-5</v>
      </c>
      <c r="AE102" s="16">
        <v>9.9090406889296302E-6</v>
      </c>
      <c r="AF102" s="16">
        <v>1.8726078407033877E-5</v>
      </c>
      <c r="AG102" s="16">
        <v>3.3494660527584433E-5</v>
      </c>
      <c r="AH102" s="16">
        <v>5.5681029718345892E-6</v>
      </c>
      <c r="AI102" s="54">
        <v>1.0677636063562602E-5</v>
      </c>
      <c r="AJ102" s="42">
        <v>0.37503974901014658</v>
      </c>
      <c r="AK102" s="42">
        <v>1.7590202061486822E-2</v>
      </c>
      <c r="AL102" s="42">
        <v>4.3654021307489806E-2</v>
      </c>
      <c r="AM102" s="42">
        <v>0.22325588556500467</v>
      </c>
      <c r="AN102" s="42">
        <v>9.5910893806238611E-3</v>
      </c>
      <c r="AO102" s="42">
        <v>2.5240638628254441E-2</v>
      </c>
      <c r="AP102" s="42">
        <v>0.37503974901014658</v>
      </c>
      <c r="AQ102" s="42">
        <v>1.7590202061486822E-2</v>
      </c>
      <c r="AR102" s="42">
        <v>4.3654021307489806E-2</v>
      </c>
      <c r="AS102" s="42">
        <v>0.22325588556500467</v>
      </c>
      <c r="AT102" s="42">
        <v>9.5910893806238611E-3</v>
      </c>
      <c r="AU102" s="42">
        <v>2.5240638628254441E-2</v>
      </c>
    </row>
    <row r="103" spans="1:47" x14ac:dyDescent="0.25">
      <c r="A103" s="220"/>
      <c r="B103" s="220"/>
      <c r="C103" s="15" t="s">
        <v>225</v>
      </c>
      <c r="D103" s="16">
        <v>1.7580293020797891E-2</v>
      </c>
      <c r="E103" s="16">
        <v>1.7580293020797891E-2</v>
      </c>
      <c r="F103" s="16">
        <v>9.9090406889296302E-6</v>
      </c>
      <c r="G103" s="16">
        <v>9.9090406889296302E-6</v>
      </c>
      <c r="H103" s="42">
        <f t="shared" si="1"/>
        <v>1.7590202061486822E-2</v>
      </c>
      <c r="I103" s="42">
        <f t="shared" si="1"/>
        <v>1.7590202061486822E-2</v>
      </c>
      <c r="J103" s="51"/>
      <c r="K103" s="53"/>
      <c r="L103" s="16">
        <v>1.7580293020797891E-2</v>
      </c>
      <c r="M103" s="16">
        <v>4.3635295229082771E-2</v>
      </c>
      <c r="N103" s="16">
        <v>0.2232223909044771</v>
      </c>
      <c r="O103" s="16">
        <v>9.585521277652026E-3</v>
      </c>
      <c r="P103" s="16">
        <v>2.5229960992190877E-2</v>
      </c>
      <c r="Q103" s="16">
        <v>0.44742012259728126</v>
      </c>
      <c r="R103" s="16">
        <v>1.7580293020797891E-2</v>
      </c>
      <c r="S103" s="16">
        <v>4.3635295229082771E-2</v>
      </c>
      <c r="T103" s="16">
        <v>0.2232223909044771</v>
      </c>
      <c r="U103" s="16">
        <v>9.585521277652026E-3</v>
      </c>
      <c r="V103" s="16">
        <v>2.5229960992190877E-2</v>
      </c>
      <c r="W103" s="16">
        <v>0.44742012259728126</v>
      </c>
      <c r="X103" s="16">
        <v>9.9090406889296302E-6</v>
      </c>
      <c r="Y103" s="16">
        <v>1.8726078407033877E-5</v>
      </c>
      <c r="Z103" s="16">
        <v>3.3494660527584433E-5</v>
      </c>
      <c r="AA103" s="16">
        <v>5.5681029718345892E-6</v>
      </c>
      <c r="AB103" s="16">
        <v>1.0677636063562602E-5</v>
      </c>
      <c r="AC103" s="16">
        <v>5.9074833377453524E-5</v>
      </c>
      <c r="AD103" s="16">
        <v>9.9090406889296302E-6</v>
      </c>
      <c r="AE103" s="16">
        <v>1.8726078407033877E-5</v>
      </c>
      <c r="AF103" s="16">
        <v>3.3494660527584433E-5</v>
      </c>
      <c r="AG103" s="16">
        <v>5.5681029718345892E-6</v>
      </c>
      <c r="AH103" s="16">
        <v>1.0677636063562602E-5</v>
      </c>
      <c r="AI103" s="54">
        <v>5.9074833377453524E-5</v>
      </c>
      <c r="AJ103" s="42">
        <v>1.7590202061486822E-2</v>
      </c>
      <c r="AK103" s="42">
        <v>4.3654021307489806E-2</v>
      </c>
      <c r="AL103" s="42">
        <v>0.22325588556500467</v>
      </c>
      <c r="AM103" s="42">
        <v>9.5910893806238611E-3</v>
      </c>
      <c r="AN103" s="42">
        <v>2.5240638628254441E-2</v>
      </c>
      <c r="AO103" s="42">
        <v>0.44747919743065873</v>
      </c>
      <c r="AP103" s="42">
        <v>1.7590202061486822E-2</v>
      </c>
      <c r="AQ103" s="42">
        <v>4.3654021307489806E-2</v>
      </c>
      <c r="AR103" s="42">
        <v>0.22325588556500467</v>
      </c>
      <c r="AS103" s="42">
        <v>9.5910893806238611E-3</v>
      </c>
      <c r="AT103" s="42">
        <v>2.5240638628254441E-2</v>
      </c>
      <c r="AU103" s="42">
        <v>0.44747919743065873</v>
      </c>
    </row>
    <row r="104" spans="1:47" x14ac:dyDescent="0.25">
      <c r="A104" s="220"/>
      <c r="B104" s="220"/>
      <c r="C104" s="15" t="s">
        <v>226</v>
      </c>
      <c r="D104" s="16">
        <v>4.3635295229082771E-2</v>
      </c>
      <c r="E104" s="16">
        <v>4.3635295229082771E-2</v>
      </c>
      <c r="F104" s="16">
        <v>1.8726078407033877E-5</v>
      </c>
      <c r="G104" s="16">
        <v>1.8726078407033877E-5</v>
      </c>
      <c r="H104" s="42">
        <f t="shared" si="1"/>
        <v>4.3654021307489806E-2</v>
      </c>
      <c r="I104" s="42">
        <f t="shared" si="1"/>
        <v>4.3654021307489806E-2</v>
      </c>
      <c r="J104" s="51"/>
      <c r="K104" s="53"/>
      <c r="L104" s="16">
        <v>4.3635295229082771E-2</v>
      </c>
      <c r="M104" s="16">
        <v>0.2232223909044771</v>
      </c>
      <c r="N104" s="16">
        <v>9.585521277652026E-3</v>
      </c>
      <c r="O104" s="16">
        <v>2.5229960992190877E-2</v>
      </c>
      <c r="P104" s="16">
        <v>0.44742012259728126</v>
      </c>
      <c r="Q104" s="16">
        <v>2.0976485990724755E-2</v>
      </c>
      <c r="R104" s="16">
        <v>4.3635295229082771E-2</v>
      </c>
      <c r="S104" s="16">
        <v>0.2232223909044771</v>
      </c>
      <c r="T104" s="16">
        <v>9.585521277652026E-3</v>
      </c>
      <c r="U104" s="16">
        <v>2.5229960992190877E-2</v>
      </c>
      <c r="V104" s="16">
        <v>0.44742012259728126</v>
      </c>
      <c r="W104" s="16">
        <v>2.0976485990724755E-2</v>
      </c>
      <c r="X104" s="16">
        <v>1.8726078407033877E-5</v>
      </c>
      <c r="Y104" s="16">
        <v>3.3494660527584433E-5</v>
      </c>
      <c r="Z104" s="16">
        <v>5.5681029718345892E-6</v>
      </c>
      <c r="AA104" s="16">
        <v>1.0677636063562602E-5</v>
      </c>
      <c r="AB104" s="16">
        <v>5.9074833377453524E-5</v>
      </c>
      <c r="AC104" s="16">
        <v>9.9090406889296302E-6</v>
      </c>
      <c r="AD104" s="16">
        <v>1.8726078407033877E-5</v>
      </c>
      <c r="AE104" s="16">
        <v>3.3494660527584433E-5</v>
      </c>
      <c r="AF104" s="16">
        <v>5.5681029718345892E-6</v>
      </c>
      <c r="AG104" s="16">
        <v>1.0677636063562602E-5</v>
      </c>
      <c r="AH104" s="16">
        <v>5.9074833377453524E-5</v>
      </c>
      <c r="AI104" s="54">
        <v>9.9090406889296302E-6</v>
      </c>
      <c r="AJ104" s="42">
        <v>4.3654021307489806E-2</v>
      </c>
      <c r="AK104" s="42">
        <v>0.22325588556500467</v>
      </c>
      <c r="AL104" s="42">
        <v>9.5910893806238611E-3</v>
      </c>
      <c r="AM104" s="42">
        <v>2.5240638628254441E-2</v>
      </c>
      <c r="AN104" s="42">
        <v>0.44747919743065873</v>
      </c>
      <c r="AO104" s="42">
        <v>2.0986395031413686E-2</v>
      </c>
      <c r="AP104" s="42">
        <v>4.3654021307489806E-2</v>
      </c>
      <c r="AQ104" s="42">
        <v>0.22325588556500467</v>
      </c>
      <c r="AR104" s="42">
        <v>9.5910893806238611E-3</v>
      </c>
      <c r="AS104" s="42">
        <v>2.5240638628254441E-2</v>
      </c>
      <c r="AT104" s="42">
        <v>0.44747919743065873</v>
      </c>
      <c r="AU104" s="42">
        <v>2.0986395031413686E-2</v>
      </c>
    </row>
    <row r="105" spans="1:47" x14ac:dyDescent="0.25">
      <c r="A105" s="220"/>
      <c r="B105" s="220" t="s">
        <v>227</v>
      </c>
      <c r="C105" s="15" t="s">
        <v>224</v>
      </c>
      <c r="D105" s="16">
        <v>0.2232223909044771</v>
      </c>
      <c r="E105" s="16">
        <v>0.2232223909044771</v>
      </c>
      <c r="F105" s="16">
        <v>3.3494660527584433E-5</v>
      </c>
      <c r="G105" s="16">
        <v>3.3494660527584433E-5</v>
      </c>
      <c r="H105" s="42">
        <f t="shared" si="1"/>
        <v>0.22325588556500467</v>
      </c>
      <c r="I105" s="42">
        <f t="shared" si="1"/>
        <v>0.22325588556500467</v>
      </c>
      <c r="J105" s="51"/>
      <c r="K105" s="53"/>
      <c r="L105" s="16">
        <v>0.2232223909044771</v>
      </c>
      <c r="M105" s="16">
        <v>9.585521277652026E-3</v>
      </c>
      <c r="N105" s="16">
        <v>2.5229960992190877E-2</v>
      </c>
      <c r="O105" s="16">
        <v>0.44742012259728126</v>
      </c>
      <c r="P105" s="16">
        <v>2.0976485990724755E-2</v>
      </c>
      <c r="Q105" s="16">
        <v>5.2064840898337399E-2</v>
      </c>
      <c r="R105" s="16">
        <v>0.2232223909044771</v>
      </c>
      <c r="S105" s="16">
        <v>9.585521277652026E-3</v>
      </c>
      <c r="T105" s="16">
        <v>2.5229960992190877E-2</v>
      </c>
      <c r="U105" s="16">
        <v>0.44742012259728126</v>
      </c>
      <c r="V105" s="16">
        <v>2.0976485990724755E-2</v>
      </c>
      <c r="W105" s="16">
        <v>5.2064840898337399E-2</v>
      </c>
      <c r="X105" s="16">
        <v>3.3494660527584433E-5</v>
      </c>
      <c r="Y105" s="16">
        <v>5.5681029718345892E-6</v>
      </c>
      <c r="Z105" s="16">
        <v>1.0677636063562602E-5</v>
      </c>
      <c r="AA105" s="16">
        <v>5.9074833377453524E-5</v>
      </c>
      <c r="AB105" s="16">
        <v>9.9090406889296302E-6</v>
      </c>
      <c r="AC105" s="16">
        <v>1.8726078407033877E-5</v>
      </c>
      <c r="AD105" s="16">
        <v>3.3494660527584433E-5</v>
      </c>
      <c r="AE105" s="16">
        <v>5.5681029718345892E-6</v>
      </c>
      <c r="AF105" s="16">
        <v>1.0677636063562602E-5</v>
      </c>
      <c r="AG105" s="16">
        <v>5.9074833377453524E-5</v>
      </c>
      <c r="AH105" s="16">
        <v>9.9090406889296302E-6</v>
      </c>
      <c r="AI105" s="54">
        <v>1.8726078407033877E-5</v>
      </c>
      <c r="AJ105" s="42">
        <v>0.22325588556500467</v>
      </c>
      <c r="AK105" s="42">
        <v>9.5910893806238611E-3</v>
      </c>
      <c r="AL105" s="42">
        <v>2.5240638628254441E-2</v>
      </c>
      <c r="AM105" s="42">
        <v>0.44747919743065873</v>
      </c>
      <c r="AN105" s="42">
        <v>2.0986395031413686E-2</v>
      </c>
      <c r="AO105" s="42">
        <v>5.2083566976744433E-2</v>
      </c>
      <c r="AP105" s="42">
        <v>0.22325588556500467</v>
      </c>
      <c r="AQ105" s="42">
        <v>9.5910893806238611E-3</v>
      </c>
      <c r="AR105" s="42">
        <v>2.5240638628254441E-2</v>
      </c>
      <c r="AS105" s="42">
        <v>0.44747919743065873</v>
      </c>
      <c r="AT105" s="42">
        <v>2.0986395031413686E-2</v>
      </c>
      <c r="AU105" s="42">
        <v>5.2083566976744433E-2</v>
      </c>
    </row>
    <row r="106" spans="1:47" x14ac:dyDescent="0.25">
      <c r="A106" s="220"/>
      <c r="B106" s="220"/>
      <c r="C106" s="15" t="s">
        <v>225</v>
      </c>
      <c r="D106" s="16">
        <v>9.585521277652026E-3</v>
      </c>
      <c r="E106" s="16">
        <v>9.585521277652026E-3</v>
      </c>
      <c r="F106" s="16">
        <v>5.5681029718345892E-6</v>
      </c>
      <c r="G106" s="16">
        <v>5.5681029718345892E-6</v>
      </c>
      <c r="H106" s="42">
        <f t="shared" si="1"/>
        <v>9.5910893806238611E-3</v>
      </c>
      <c r="I106" s="42">
        <f t="shared" si="1"/>
        <v>9.5910893806238611E-3</v>
      </c>
      <c r="J106" s="51"/>
      <c r="K106" s="53"/>
      <c r="L106" s="16">
        <v>9.585521277652026E-3</v>
      </c>
      <c r="M106" s="16">
        <v>2.5229960992190877E-2</v>
      </c>
      <c r="N106" s="16">
        <v>0.44742012259728126</v>
      </c>
      <c r="O106" s="16">
        <v>2.0976485990724755E-2</v>
      </c>
      <c r="P106" s="16">
        <v>5.2064840898337399E-2</v>
      </c>
      <c r="Q106" s="16">
        <v>0.26634489823829655</v>
      </c>
      <c r="R106" s="16">
        <v>9.585521277652026E-3</v>
      </c>
      <c r="S106" s="16">
        <v>2.5229960992190877E-2</v>
      </c>
      <c r="T106" s="16">
        <v>0.44742012259728126</v>
      </c>
      <c r="U106" s="16">
        <v>2.0976485990724755E-2</v>
      </c>
      <c r="V106" s="16">
        <v>5.2064840898337399E-2</v>
      </c>
      <c r="W106" s="16">
        <v>0.26634489823829655</v>
      </c>
      <c r="X106" s="16">
        <v>5.5681029718345892E-6</v>
      </c>
      <c r="Y106" s="16">
        <v>1.0677636063562602E-5</v>
      </c>
      <c r="Z106" s="16">
        <v>5.9074833377453524E-5</v>
      </c>
      <c r="AA106" s="16">
        <v>9.9090406889296302E-6</v>
      </c>
      <c r="AB106" s="16">
        <v>1.8726078407033877E-5</v>
      </c>
      <c r="AC106" s="16">
        <v>3.3494660527584433E-5</v>
      </c>
      <c r="AD106" s="16">
        <v>5.5681029718345892E-6</v>
      </c>
      <c r="AE106" s="16">
        <v>1.0677636063562602E-5</v>
      </c>
      <c r="AF106" s="16">
        <v>5.9074833377453524E-5</v>
      </c>
      <c r="AG106" s="16">
        <v>9.9090406889296302E-6</v>
      </c>
      <c r="AH106" s="16">
        <v>1.8726078407033877E-5</v>
      </c>
      <c r="AI106" s="54">
        <v>3.3494660527584433E-5</v>
      </c>
      <c r="AJ106" s="42">
        <v>9.5910893806238611E-3</v>
      </c>
      <c r="AK106" s="42">
        <v>2.5240638628254441E-2</v>
      </c>
      <c r="AL106" s="42">
        <v>0.44747919743065873</v>
      </c>
      <c r="AM106" s="42">
        <v>2.0986395031413686E-2</v>
      </c>
      <c r="AN106" s="42">
        <v>5.2083566976744433E-2</v>
      </c>
      <c r="AO106" s="42">
        <v>0.26637839289882415</v>
      </c>
      <c r="AP106" s="42">
        <v>9.5910893806238611E-3</v>
      </c>
      <c r="AQ106" s="42">
        <v>2.5240638628254441E-2</v>
      </c>
      <c r="AR106" s="42">
        <v>0.44747919743065873</v>
      </c>
      <c r="AS106" s="42">
        <v>2.0986395031413686E-2</v>
      </c>
      <c r="AT106" s="42">
        <v>5.2083566976744433E-2</v>
      </c>
      <c r="AU106" s="42">
        <v>0.26637839289882415</v>
      </c>
    </row>
    <row r="107" spans="1:47" x14ac:dyDescent="0.25">
      <c r="A107" s="220"/>
      <c r="B107" s="220"/>
      <c r="C107" s="15" t="s">
        <v>226</v>
      </c>
      <c r="D107" s="16">
        <v>2.5229960992190877E-2</v>
      </c>
      <c r="E107" s="16">
        <v>2.5229960992190877E-2</v>
      </c>
      <c r="F107" s="16">
        <v>1.0677636063562602E-5</v>
      </c>
      <c r="G107" s="16">
        <v>1.0677636063562602E-5</v>
      </c>
      <c r="H107" s="42">
        <f t="shared" si="1"/>
        <v>2.5240638628254441E-2</v>
      </c>
      <c r="I107" s="42">
        <f t="shared" si="1"/>
        <v>2.5240638628254441E-2</v>
      </c>
      <c r="J107" s="51"/>
      <c r="K107" s="53"/>
      <c r="L107" s="16">
        <v>2.5229960992190877E-2</v>
      </c>
      <c r="M107" s="16">
        <v>0.44742012259728126</v>
      </c>
      <c r="N107" s="16">
        <v>2.0976485990724755E-2</v>
      </c>
      <c r="O107" s="16">
        <v>5.2064840898337399E-2</v>
      </c>
      <c r="P107" s="16">
        <v>0.26634489823829655</v>
      </c>
      <c r="Q107" s="16">
        <v>1.1437269706289348E-2</v>
      </c>
      <c r="R107" s="16">
        <v>2.5229960992190877E-2</v>
      </c>
      <c r="S107" s="16">
        <v>0.44742012259728126</v>
      </c>
      <c r="T107" s="16">
        <v>2.0976485990724755E-2</v>
      </c>
      <c r="U107" s="16">
        <v>5.2064840898337399E-2</v>
      </c>
      <c r="V107" s="16">
        <v>0.26634489823829655</v>
      </c>
      <c r="W107" s="16">
        <v>1.1437269706289348E-2</v>
      </c>
      <c r="X107" s="16">
        <v>1.0677636063562602E-5</v>
      </c>
      <c r="Y107" s="16">
        <v>5.9074833377453524E-5</v>
      </c>
      <c r="Z107" s="16">
        <v>9.9090406889296302E-6</v>
      </c>
      <c r="AA107" s="16">
        <v>1.8726078407033877E-5</v>
      </c>
      <c r="AB107" s="16">
        <v>3.3494660527584433E-5</v>
      </c>
      <c r="AC107" s="16">
        <v>5.5681029718345892E-6</v>
      </c>
      <c r="AD107" s="16">
        <v>1.0677636063562602E-5</v>
      </c>
      <c r="AE107" s="16">
        <v>5.9074833377453524E-5</v>
      </c>
      <c r="AF107" s="16">
        <v>9.9090406889296302E-6</v>
      </c>
      <c r="AG107" s="16">
        <v>1.8726078407033877E-5</v>
      </c>
      <c r="AH107" s="16">
        <v>3.3494660527584433E-5</v>
      </c>
      <c r="AI107" s="54">
        <v>5.5681029718345892E-6</v>
      </c>
      <c r="AJ107" s="42">
        <v>2.5240638628254441E-2</v>
      </c>
      <c r="AK107" s="42">
        <v>0.44747919743065873</v>
      </c>
      <c r="AL107" s="42">
        <v>2.0986395031413686E-2</v>
      </c>
      <c r="AM107" s="42">
        <v>5.2083566976744433E-2</v>
      </c>
      <c r="AN107" s="42">
        <v>0.26637839289882415</v>
      </c>
      <c r="AO107" s="42">
        <v>1.1442837809261183E-2</v>
      </c>
      <c r="AP107" s="42">
        <v>2.5240638628254441E-2</v>
      </c>
      <c r="AQ107" s="42">
        <v>0.44747919743065873</v>
      </c>
      <c r="AR107" s="42">
        <v>2.0986395031413686E-2</v>
      </c>
      <c r="AS107" s="42">
        <v>5.2083566976744433E-2</v>
      </c>
      <c r="AT107" s="42">
        <v>0.26637839289882415</v>
      </c>
      <c r="AU107" s="42">
        <v>1.1442837809261183E-2</v>
      </c>
    </row>
    <row r="108" spans="1:47" x14ac:dyDescent="0.25">
      <c r="A108" s="220" t="s">
        <v>39</v>
      </c>
      <c r="B108" s="220" t="s">
        <v>223</v>
      </c>
      <c r="C108" s="15" t="s">
        <v>224</v>
      </c>
      <c r="D108" s="16">
        <v>0.44742012259728126</v>
      </c>
      <c r="E108" s="16">
        <v>0.44742012259728126</v>
      </c>
      <c r="F108" s="16">
        <v>5.9074833377453524E-5</v>
      </c>
      <c r="G108" s="16">
        <v>5.9074833377453524E-5</v>
      </c>
      <c r="H108" s="42">
        <f t="shared" si="1"/>
        <v>0.44747919743065873</v>
      </c>
      <c r="I108" s="42">
        <f t="shared" si="1"/>
        <v>0.44747919743065873</v>
      </c>
      <c r="J108" s="51"/>
      <c r="K108" s="53" t="s">
        <v>39</v>
      </c>
      <c r="L108" s="16">
        <v>0.44742012259728126</v>
      </c>
      <c r="M108" s="16">
        <v>2.0976485990724755E-2</v>
      </c>
      <c r="N108" s="16">
        <v>5.2064840898337399E-2</v>
      </c>
      <c r="O108" s="16">
        <v>0.26634489823829655</v>
      </c>
      <c r="P108" s="16">
        <v>1.1437269706289348E-2</v>
      </c>
      <c r="Q108" s="16">
        <v>3.0103930729318659E-2</v>
      </c>
      <c r="R108" s="16">
        <v>0.44742012259728126</v>
      </c>
      <c r="S108" s="16">
        <v>2.0976485990724755E-2</v>
      </c>
      <c r="T108" s="16">
        <v>5.2064840898337399E-2</v>
      </c>
      <c r="U108" s="16">
        <v>0.26634489823829655</v>
      </c>
      <c r="V108" s="16">
        <v>1.1437269706289348E-2</v>
      </c>
      <c r="W108" s="16">
        <v>3.0103930729318659E-2</v>
      </c>
      <c r="X108" s="16">
        <v>5.9074833377453524E-5</v>
      </c>
      <c r="Y108" s="16">
        <v>9.9090406889296302E-6</v>
      </c>
      <c r="Z108" s="16">
        <v>1.8726078407033877E-5</v>
      </c>
      <c r="AA108" s="16">
        <v>3.3494660527584433E-5</v>
      </c>
      <c r="AB108" s="16">
        <v>5.5681029718345892E-6</v>
      </c>
      <c r="AC108" s="16">
        <v>1.0677636063562602E-5</v>
      </c>
      <c r="AD108" s="16">
        <v>5.9074833377453524E-5</v>
      </c>
      <c r="AE108" s="16">
        <v>9.9090406889296302E-6</v>
      </c>
      <c r="AF108" s="16">
        <v>1.8726078407033877E-5</v>
      </c>
      <c r="AG108" s="16">
        <v>3.3494660527584433E-5</v>
      </c>
      <c r="AH108" s="16">
        <v>5.5681029718345892E-6</v>
      </c>
      <c r="AI108" s="54">
        <v>1.0677636063562602E-5</v>
      </c>
      <c r="AJ108" s="42">
        <v>0.44747919743065873</v>
      </c>
      <c r="AK108" s="42">
        <v>2.0986395031413686E-2</v>
      </c>
      <c r="AL108" s="42">
        <v>5.2083566976744433E-2</v>
      </c>
      <c r="AM108" s="42">
        <v>0.26637839289882415</v>
      </c>
      <c r="AN108" s="42">
        <v>1.1442837809261183E-2</v>
      </c>
      <c r="AO108" s="42">
        <v>3.0114608365382222E-2</v>
      </c>
      <c r="AP108" s="42">
        <v>0.44747919743065873</v>
      </c>
      <c r="AQ108" s="42">
        <v>2.0986395031413686E-2</v>
      </c>
      <c r="AR108" s="42">
        <v>5.2083566976744433E-2</v>
      </c>
      <c r="AS108" s="42">
        <v>0.26637839289882415</v>
      </c>
      <c r="AT108" s="42">
        <v>1.1442837809261183E-2</v>
      </c>
      <c r="AU108" s="42">
        <v>3.0114608365382222E-2</v>
      </c>
    </row>
    <row r="109" spans="1:47" x14ac:dyDescent="0.25">
      <c r="A109" s="220"/>
      <c r="B109" s="220"/>
      <c r="C109" s="15" t="s">
        <v>225</v>
      </c>
      <c r="D109" s="16">
        <v>2.0976485990724755E-2</v>
      </c>
      <c r="E109" s="16">
        <v>2.0976485990724755E-2</v>
      </c>
      <c r="F109" s="16">
        <v>9.9090406889296302E-6</v>
      </c>
      <c r="G109" s="16">
        <v>9.9090406889296302E-6</v>
      </c>
      <c r="H109" s="42">
        <f t="shared" si="1"/>
        <v>2.0986395031413686E-2</v>
      </c>
      <c r="I109" s="42">
        <f t="shared" si="1"/>
        <v>2.0986395031413686E-2</v>
      </c>
      <c r="J109" s="51"/>
      <c r="K109" s="53"/>
      <c r="L109" s="16">
        <v>2.0976485990724755E-2</v>
      </c>
      <c r="M109" s="16">
        <v>5.2064840898337399E-2</v>
      </c>
      <c r="N109" s="16">
        <v>0.26634489823829655</v>
      </c>
      <c r="O109" s="16">
        <v>1.1437269706289348E-2</v>
      </c>
      <c r="P109" s="16">
        <v>3.0103930729318659E-2</v>
      </c>
      <c r="Q109" s="16">
        <v>0.65444070313237268</v>
      </c>
      <c r="R109" s="16">
        <v>2.0976485990724755E-2</v>
      </c>
      <c r="S109" s="16">
        <v>5.2064840898337399E-2</v>
      </c>
      <c r="T109" s="16">
        <v>0.26634489823829655</v>
      </c>
      <c r="U109" s="16">
        <v>1.1437269706289348E-2</v>
      </c>
      <c r="V109" s="16">
        <v>3.0103930729318659E-2</v>
      </c>
      <c r="W109" s="16">
        <v>0.65444070313237268</v>
      </c>
      <c r="X109" s="16">
        <v>9.9090406889296302E-6</v>
      </c>
      <c r="Y109" s="16">
        <v>1.8726078407033877E-5</v>
      </c>
      <c r="Z109" s="16">
        <v>3.3494660527584433E-5</v>
      </c>
      <c r="AA109" s="16">
        <v>5.5681029718345892E-6</v>
      </c>
      <c r="AB109" s="16">
        <v>1.0677636063562602E-5</v>
      </c>
      <c r="AC109" s="16">
        <v>2.6386758908595906E-3</v>
      </c>
      <c r="AD109" s="16">
        <v>9.9090406889296302E-6</v>
      </c>
      <c r="AE109" s="16">
        <v>1.8726078407033877E-5</v>
      </c>
      <c r="AF109" s="16">
        <v>3.3494660527584433E-5</v>
      </c>
      <c r="AG109" s="16">
        <v>5.5681029718345892E-6</v>
      </c>
      <c r="AH109" s="16">
        <v>1.0677636063562602E-5</v>
      </c>
      <c r="AI109" s="54">
        <v>2.6386758908595906E-3</v>
      </c>
      <c r="AJ109" s="42">
        <v>2.0986395031413686E-2</v>
      </c>
      <c r="AK109" s="42">
        <v>5.2083566976744433E-2</v>
      </c>
      <c r="AL109" s="42">
        <v>0.26637839289882415</v>
      </c>
      <c r="AM109" s="42">
        <v>1.1442837809261183E-2</v>
      </c>
      <c r="AN109" s="42">
        <v>3.0114608365382222E-2</v>
      </c>
      <c r="AO109" s="42">
        <v>0.65707937902323232</v>
      </c>
      <c r="AP109" s="42">
        <v>2.0986395031413686E-2</v>
      </c>
      <c r="AQ109" s="42">
        <v>5.2083566976744433E-2</v>
      </c>
      <c r="AR109" s="42">
        <v>0.26637839289882415</v>
      </c>
      <c r="AS109" s="42">
        <v>1.1442837809261183E-2</v>
      </c>
      <c r="AT109" s="42">
        <v>3.0114608365382222E-2</v>
      </c>
      <c r="AU109" s="42">
        <v>0.65707937902323232</v>
      </c>
    </row>
    <row r="110" spans="1:47" x14ac:dyDescent="0.25">
      <c r="A110" s="220"/>
      <c r="B110" s="220"/>
      <c r="C110" s="15" t="s">
        <v>226</v>
      </c>
      <c r="D110" s="16">
        <v>5.2064840898337399E-2</v>
      </c>
      <c r="E110" s="16">
        <v>5.2064840898337399E-2</v>
      </c>
      <c r="F110" s="16">
        <v>1.8726078407033877E-5</v>
      </c>
      <c r="G110" s="16">
        <v>1.8726078407033877E-5</v>
      </c>
      <c r="H110" s="42">
        <f t="shared" si="1"/>
        <v>5.2083566976744433E-2</v>
      </c>
      <c r="I110" s="42">
        <f t="shared" si="1"/>
        <v>5.2083566976744433E-2</v>
      </c>
      <c r="J110" s="51"/>
      <c r="K110" s="53"/>
      <c r="L110" s="16">
        <v>5.2064840898337399E-2</v>
      </c>
      <c r="M110" s="16">
        <v>0.26634489823829655</v>
      </c>
      <c r="N110" s="16">
        <v>1.1437269706289348E-2</v>
      </c>
      <c r="O110" s="16">
        <v>3.0103930729318659E-2</v>
      </c>
      <c r="P110" s="16">
        <v>0.65444070313237268</v>
      </c>
      <c r="Q110" s="16">
        <v>3.06822727626236E-2</v>
      </c>
      <c r="R110" s="16">
        <v>5.2064840898337399E-2</v>
      </c>
      <c r="S110" s="16">
        <v>0.26634489823829655</v>
      </c>
      <c r="T110" s="16">
        <v>1.1437269706289348E-2</v>
      </c>
      <c r="U110" s="16">
        <v>3.0103930729318659E-2</v>
      </c>
      <c r="V110" s="16">
        <v>0.65444070313237268</v>
      </c>
      <c r="W110" s="16">
        <v>3.06822727626236E-2</v>
      </c>
      <c r="X110" s="16">
        <v>1.8726078407033877E-5</v>
      </c>
      <c r="Y110" s="16">
        <v>3.3494660527584433E-5</v>
      </c>
      <c r="Z110" s="16">
        <v>5.5681029718345892E-6</v>
      </c>
      <c r="AA110" s="16">
        <v>1.0677636063562602E-5</v>
      </c>
      <c r="AB110" s="16">
        <v>2.6386758908595906E-3</v>
      </c>
      <c r="AC110" s="16">
        <v>4.4260381743885686E-4</v>
      </c>
      <c r="AD110" s="16">
        <v>1.8726078407033877E-5</v>
      </c>
      <c r="AE110" s="16">
        <v>3.3494660527584433E-5</v>
      </c>
      <c r="AF110" s="16">
        <v>5.5681029718345892E-6</v>
      </c>
      <c r="AG110" s="16">
        <v>1.0677636063562602E-5</v>
      </c>
      <c r="AH110" s="16">
        <v>2.6386758908595906E-3</v>
      </c>
      <c r="AI110" s="54">
        <v>4.4260381743885686E-4</v>
      </c>
      <c r="AJ110" s="42">
        <v>5.2083566976744433E-2</v>
      </c>
      <c r="AK110" s="42">
        <v>0.26637839289882415</v>
      </c>
      <c r="AL110" s="42">
        <v>1.1442837809261183E-2</v>
      </c>
      <c r="AM110" s="42">
        <v>3.0114608365382222E-2</v>
      </c>
      <c r="AN110" s="42">
        <v>0.65707937902323232</v>
      </c>
      <c r="AO110" s="42">
        <v>3.1124876580062456E-2</v>
      </c>
      <c r="AP110" s="42">
        <v>5.2083566976744433E-2</v>
      </c>
      <c r="AQ110" s="42">
        <v>0.26637839289882415</v>
      </c>
      <c r="AR110" s="42">
        <v>1.1442837809261183E-2</v>
      </c>
      <c r="AS110" s="42">
        <v>3.0114608365382222E-2</v>
      </c>
      <c r="AT110" s="42">
        <v>0.65707937902323232</v>
      </c>
      <c r="AU110" s="42">
        <v>3.1124876580062456E-2</v>
      </c>
    </row>
    <row r="111" spans="1:47" x14ac:dyDescent="0.25">
      <c r="A111" s="220"/>
      <c r="B111" s="220" t="s">
        <v>227</v>
      </c>
      <c r="C111" s="15" t="s">
        <v>224</v>
      </c>
      <c r="D111" s="16">
        <v>0.26634489823829655</v>
      </c>
      <c r="E111" s="16">
        <v>0.26634489823829655</v>
      </c>
      <c r="F111" s="16">
        <v>3.3494660527584433E-5</v>
      </c>
      <c r="G111" s="16">
        <v>3.3494660527584433E-5</v>
      </c>
      <c r="H111" s="42">
        <f t="shared" si="1"/>
        <v>0.26637839289882415</v>
      </c>
      <c r="I111" s="42">
        <f t="shared" si="1"/>
        <v>0.26637839289882415</v>
      </c>
      <c r="J111" s="51"/>
      <c r="K111" s="53"/>
      <c r="L111" s="16">
        <v>0.26634489823829655</v>
      </c>
      <c r="M111" s="16">
        <v>1.1437269706289348E-2</v>
      </c>
      <c r="N111" s="16">
        <v>3.0103930729318659E-2</v>
      </c>
      <c r="O111" s="16">
        <v>0.65444070313237268</v>
      </c>
      <c r="P111" s="16">
        <v>3.06822727626236E-2</v>
      </c>
      <c r="Q111" s="16">
        <v>7.6155160139393524E-2</v>
      </c>
      <c r="R111" s="16">
        <v>0.26634489823829655</v>
      </c>
      <c r="S111" s="16">
        <v>1.1437269706289348E-2</v>
      </c>
      <c r="T111" s="16">
        <v>3.0103930729318659E-2</v>
      </c>
      <c r="U111" s="16">
        <v>0.65444070313237268</v>
      </c>
      <c r="V111" s="16">
        <v>3.06822727626236E-2</v>
      </c>
      <c r="W111" s="16">
        <v>7.6155160139393524E-2</v>
      </c>
      <c r="X111" s="16">
        <v>3.3494660527584433E-5</v>
      </c>
      <c r="Y111" s="16">
        <v>5.5681029718345892E-6</v>
      </c>
      <c r="Z111" s="16">
        <v>1.0677636063562602E-5</v>
      </c>
      <c r="AA111" s="16">
        <v>2.6386758908595906E-3</v>
      </c>
      <c r="AB111" s="16">
        <v>4.4260381743885686E-4</v>
      </c>
      <c r="AC111" s="16">
        <v>8.364315021808465E-4</v>
      </c>
      <c r="AD111" s="16">
        <v>3.3494660527584433E-5</v>
      </c>
      <c r="AE111" s="16">
        <v>5.5681029718345892E-6</v>
      </c>
      <c r="AF111" s="16">
        <v>1.0677636063562602E-5</v>
      </c>
      <c r="AG111" s="16">
        <v>2.6386758908595906E-3</v>
      </c>
      <c r="AH111" s="16">
        <v>4.4260381743885686E-4</v>
      </c>
      <c r="AI111" s="54">
        <v>8.364315021808465E-4</v>
      </c>
      <c r="AJ111" s="42">
        <v>0.26637839289882415</v>
      </c>
      <c r="AK111" s="42">
        <v>1.1442837809261183E-2</v>
      </c>
      <c r="AL111" s="42">
        <v>3.0114608365382222E-2</v>
      </c>
      <c r="AM111" s="42">
        <v>0.65707937902323232</v>
      </c>
      <c r="AN111" s="42">
        <v>3.1124876580062456E-2</v>
      </c>
      <c r="AO111" s="42">
        <v>7.6991591641574375E-2</v>
      </c>
      <c r="AP111" s="42">
        <v>0.26637839289882415</v>
      </c>
      <c r="AQ111" s="42">
        <v>1.1442837809261183E-2</v>
      </c>
      <c r="AR111" s="42">
        <v>3.0114608365382222E-2</v>
      </c>
      <c r="AS111" s="42">
        <v>0.65707937902323232</v>
      </c>
      <c r="AT111" s="42">
        <v>3.1124876580062456E-2</v>
      </c>
      <c r="AU111" s="42">
        <v>7.6991591641574375E-2</v>
      </c>
    </row>
    <row r="112" spans="1:47" x14ac:dyDescent="0.25">
      <c r="A112" s="220"/>
      <c r="B112" s="220"/>
      <c r="C112" s="15" t="s">
        <v>225</v>
      </c>
      <c r="D112" s="16">
        <v>1.1437269706289348E-2</v>
      </c>
      <c r="E112" s="16">
        <v>1.1437269706289348E-2</v>
      </c>
      <c r="F112" s="16">
        <v>5.5681029718345892E-6</v>
      </c>
      <c r="G112" s="16">
        <v>5.5681029718345892E-6</v>
      </c>
      <c r="H112" s="42">
        <f t="shared" si="1"/>
        <v>1.1442837809261183E-2</v>
      </c>
      <c r="I112" s="42">
        <f t="shared" si="1"/>
        <v>1.1442837809261183E-2</v>
      </c>
      <c r="J112" s="51"/>
      <c r="K112" s="53"/>
      <c r="L112" s="16">
        <v>1.1437269706289348E-2</v>
      </c>
      <c r="M112" s="16">
        <v>3.0103930729318659E-2</v>
      </c>
      <c r="N112" s="16">
        <v>0.65444070313237268</v>
      </c>
      <c r="O112" s="16">
        <v>3.06822727626236E-2</v>
      </c>
      <c r="P112" s="16">
        <v>7.6155160139393524E-2</v>
      </c>
      <c r="Q112" s="16">
        <v>0.38958225988347667</v>
      </c>
      <c r="R112" s="16">
        <v>1.1437269706289348E-2</v>
      </c>
      <c r="S112" s="16">
        <v>3.0103930729318659E-2</v>
      </c>
      <c r="T112" s="16">
        <v>0.65444070313237268</v>
      </c>
      <c r="U112" s="16">
        <v>3.06822727626236E-2</v>
      </c>
      <c r="V112" s="16">
        <v>7.6155160139393524E-2</v>
      </c>
      <c r="W112" s="16">
        <v>0.38958225988347667</v>
      </c>
      <c r="X112" s="16">
        <v>5.5681029718345892E-6</v>
      </c>
      <c r="Y112" s="16">
        <v>1.0677636063562602E-5</v>
      </c>
      <c r="Z112" s="16">
        <v>2.6386758908595906E-3</v>
      </c>
      <c r="AA112" s="16">
        <v>4.4260381743885686E-4</v>
      </c>
      <c r="AB112" s="16">
        <v>8.364315021808465E-4</v>
      </c>
      <c r="AC112" s="16">
        <v>1.4960948368987713E-3</v>
      </c>
      <c r="AD112" s="16">
        <v>5.5681029718345892E-6</v>
      </c>
      <c r="AE112" s="16">
        <v>1.0677636063562602E-5</v>
      </c>
      <c r="AF112" s="16">
        <v>2.6386758908595906E-3</v>
      </c>
      <c r="AG112" s="16">
        <v>4.4260381743885686E-4</v>
      </c>
      <c r="AH112" s="16">
        <v>8.364315021808465E-4</v>
      </c>
      <c r="AI112" s="54">
        <v>1.4960948368987713E-3</v>
      </c>
      <c r="AJ112" s="42">
        <v>1.1442837809261183E-2</v>
      </c>
      <c r="AK112" s="42">
        <v>3.0114608365382222E-2</v>
      </c>
      <c r="AL112" s="42">
        <v>0.65707937902323232</v>
      </c>
      <c r="AM112" s="42">
        <v>3.1124876580062456E-2</v>
      </c>
      <c r="AN112" s="42">
        <v>7.6991591641574375E-2</v>
      </c>
      <c r="AO112" s="42">
        <v>0.39107835472037544</v>
      </c>
      <c r="AP112" s="42">
        <v>1.1442837809261183E-2</v>
      </c>
      <c r="AQ112" s="42">
        <v>3.0114608365382222E-2</v>
      </c>
      <c r="AR112" s="42">
        <v>0.65707937902323232</v>
      </c>
      <c r="AS112" s="42">
        <v>3.1124876580062456E-2</v>
      </c>
      <c r="AT112" s="42">
        <v>7.6991591641574375E-2</v>
      </c>
      <c r="AU112" s="42">
        <v>0.39107835472037544</v>
      </c>
    </row>
    <row r="113" spans="1:47" x14ac:dyDescent="0.25">
      <c r="A113" s="220"/>
      <c r="B113" s="220"/>
      <c r="C113" s="15" t="s">
        <v>226</v>
      </c>
      <c r="D113" s="16">
        <v>3.0103930729318659E-2</v>
      </c>
      <c r="E113" s="16">
        <v>3.0103930729318659E-2</v>
      </c>
      <c r="F113" s="16">
        <v>1.0677636063562602E-5</v>
      </c>
      <c r="G113" s="16">
        <v>1.0677636063562602E-5</v>
      </c>
      <c r="H113" s="42">
        <f t="shared" si="1"/>
        <v>3.0114608365382222E-2</v>
      </c>
      <c r="I113" s="42">
        <f t="shared" si="1"/>
        <v>3.0114608365382222E-2</v>
      </c>
      <c r="J113" s="51"/>
      <c r="K113" s="53"/>
      <c r="L113" s="16">
        <v>3.0103930729318659E-2</v>
      </c>
      <c r="M113" s="16">
        <v>0.65444070313237268</v>
      </c>
      <c r="N113" s="16">
        <v>3.06822727626236E-2</v>
      </c>
      <c r="O113" s="16">
        <v>7.6155160139393524E-2</v>
      </c>
      <c r="P113" s="16">
        <v>0.38958225988347667</v>
      </c>
      <c r="Q113" s="16">
        <v>1.6729276244993072E-2</v>
      </c>
      <c r="R113" s="16">
        <v>3.0103930729318659E-2</v>
      </c>
      <c r="S113" s="16">
        <v>0.65444070313237268</v>
      </c>
      <c r="T113" s="16">
        <v>3.06822727626236E-2</v>
      </c>
      <c r="U113" s="16">
        <v>7.6155160139393524E-2</v>
      </c>
      <c r="V113" s="16">
        <v>0.38958225988347667</v>
      </c>
      <c r="W113" s="16">
        <v>1.6729276244993072E-2</v>
      </c>
      <c r="X113" s="16">
        <v>1.0677636063562602E-5</v>
      </c>
      <c r="Y113" s="16">
        <v>2.6386758908595906E-3</v>
      </c>
      <c r="Z113" s="16">
        <v>4.4260381743885686E-4</v>
      </c>
      <c r="AA113" s="16">
        <v>8.364315021808465E-4</v>
      </c>
      <c r="AB113" s="16">
        <v>1.4960948368987713E-3</v>
      </c>
      <c r="AC113" s="16">
        <v>2.4870859940861166E-4</v>
      </c>
      <c r="AD113" s="16">
        <v>1.0677636063562602E-5</v>
      </c>
      <c r="AE113" s="16">
        <v>2.6386758908595906E-3</v>
      </c>
      <c r="AF113" s="16">
        <v>4.4260381743885686E-4</v>
      </c>
      <c r="AG113" s="16">
        <v>8.364315021808465E-4</v>
      </c>
      <c r="AH113" s="16">
        <v>1.4960948368987713E-3</v>
      </c>
      <c r="AI113" s="54">
        <v>2.4870859940861166E-4</v>
      </c>
      <c r="AJ113" s="42">
        <v>3.0114608365382222E-2</v>
      </c>
      <c r="AK113" s="42">
        <v>0.65707937902323232</v>
      </c>
      <c r="AL113" s="42">
        <v>3.1124876580062456E-2</v>
      </c>
      <c r="AM113" s="42">
        <v>7.6991591641574375E-2</v>
      </c>
      <c r="AN113" s="42">
        <v>0.39107835472037544</v>
      </c>
      <c r="AO113" s="42">
        <v>1.6977984844401686E-2</v>
      </c>
      <c r="AP113" s="42">
        <v>3.0114608365382222E-2</v>
      </c>
      <c r="AQ113" s="42">
        <v>0.65707937902323232</v>
      </c>
      <c r="AR113" s="42">
        <v>3.1124876580062456E-2</v>
      </c>
      <c r="AS113" s="42">
        <v>7.6991591641574375E-2</v>
      </c>
      <c r="AT113" s="42">
        <v>0.39107835472037544</v>
      </c>
      <c r="AU113" s="42">
        <v>1.6977984844401686E-2</v>
      </c>
    </row>
    <row r="114" spans="1:47" x14ac:dyDescent="0.25">
      <c r="A114" s="220" t="s">
        <v>40</v>
      </c>
      <c r="B114" s="220" t="s">
        <v>223</v>
      </c>
      <c r="C114" s="15" t="s">
        <v>224</v>
      </c>
      <c r="D114" s="16">
        <v>0.65444070313237268</v>
      </c>
      <c r="E114" s="16">
        <v>0.65444070313237268</v>
      </c>
      <c r="F114" s="16">
        <v>2.6386758908595906E-3</v>
      </c>
      <c r="G114" s="16">
        <v>2.6386758908595906E-3</v>
      </c>
      <c r="H114" s="42">
        <f t="shared" si="1"/>
        <v>0.65707937902323232</v>
      </c>
      <c r="I114" s="42">
        <f t="shared" si="1"/>
        <v>0.65707937902323232</v>
      </c>
      <c r="J114" s="51"/>
      <c r="K114" s="53" t="s">
        <v>40</v>
      </c>
      <c r="L114" s="16">
        <v>0.65444070313237268</v>
      </c>
      <c r="M114" s="16">
        <v>3.06822727626236E-2</v>
      </c>
      <c r="N114" s="16">
        <v>7.6155160139393524E-2</v>
      </c>
      <c r="O114" s="16">
        <v>0.38958225988347667</v>
      </c>
      <c r="P114" s="16">
        <v>1.6729276244993072E-2</v>
      </c>
      <c r="Q114" s="16">
        <v>4.4032971693757389E-2</v>
      </c>
      <c r="R114" s="16">
        <v>0.65444070313237268</v>
      </c>
      <c r="S114" s="16">
        <v>3.06822727626236E-2</v>
      </c>
      <c r="T114" s="16">
        <v>7.6155160139393524E-2</v>
      </c>
      <c r="U114" s="16">
        <v>0.38958225988347667</v>
      </c>
      <c r="V114" s="16">
        <v>1.6729276244993072E-2</v>
      </c>
      <c r="W114" s="16">
        <v>4.4032971693757389E-2</v>
      </c>
      <c r="X114" s="16">
        <v>2.6386758908595906E-3</v>
      </c>
      <c r="Y114" s="16">
        <v>4.4260381743885686E-4</v>
      </c>
      <c r="Z114" s="16">
        <v>8.364315021808465E-4</v>
      </c>
      <c r="AA114" s="16">
        <v>1.4960948368987713E-3</v>
      </c>
      <c r="AB114" s="16">
        <v>2.4870859940861166E-4</v>
      </c>
      <c r="AC114" s="16">
        <v>4.7693441083912952E-4</v>
      </c>
      <c r="AD114" s="16">
        <v>2.6386758908595906E-3</v>
      </c>
      <c r="AE114" s="16">
        <v>4.4260381743885686E-4</v>
      </c>
      <c r="AF114" s="16">
        <v>8.364315021808465E-4</v>
      </c>
      <c r="AG114" s="16">
        <v>1.4960948368987713E-3</v>
      </c>
      <c r="AH114" s="16">
        <v>2.4870859940861166E-4</v>
      </c>
      <c r="AI114" s="54">
        <v>4.7693441083912952E-4</v>
      </c>
      <c r="AJ114" s="42">
        <v>0.65707937902323232</v>
      </c>
      <c r="AK114" s="42">
        <v>3.1124876580062456E-2</v>
      </c>
      <c r="AL114" s="42">
        <v>7.6991591641574375E-2</v>
      </c>
      <c r="AM114" s="42">
        <v>0.39107835472037544</v>
      </c>
      <c r="AN114" s="42">
        <v>1.6977984844401686E-2</v>
      </c>
      <c r="AO114" s="42">
        <v>4.4509906104596521E-2</v>
      </c>
      <c r="AP114" s="42">
        <v>0.65707937902323232</v>
      </c>
      <c r="AQ114" s="42">
        <v>3.1124876580062456E-2</v>
      </c>
      <c r="AR114" s="42">
        <v>7.6991591641574375E-2</v>
      </c>
      <c r="AS114" s="42">
        <v>0.39107835472037544</v>
      </c>
      <c r="AT114" s="42">
        <v>1.6977984844401686E-2</v>
      </c>
      <c r="AU114" s="42">
        <v>4.4509906104596521E-2</v>
      </c>
    </row>
    <row r="115" spans="1:47" x14ac:dyDescent="0.25">
      <c r="A115" s="220"/>
      <c r="B115" s="220"/>
      <c r="C115" s="15" t="s">
        <v>225</v>
      </c>
      <c r="D115" s="16">
        <v>3.06822727626236E-2</v>
      </c>
      <c r="E115" s="16">
        <v>3.06822727626236E-2</v>
      </c>
      <c r="F115" s="16">
        <v>4.4260381743885686E-4</v>
      </c>
      <c r="G115" s="16">
        <v>4.4260381743885686E-4</v>
      </c>
      <c r="H115" s="42">
        <f t="shared" si="1"/>
        <v>3.1124876580062456E-2</v>
      </c>
      <c r="I115" s="42">
        <f t="shared" si="1"/>
        <v>3.1124876580062456E-2</v>
      </c>
      <c r="J115" s="51"/>
      <c r="K115" s="53"/>
      <c r="L115" s="16">
        <v>3.06822727626236E-2</v>
      </c>
      <c r="M115" s="16">
        <v>7.6155160139393524E-2</v>
      </c>
      <c r="N115" s="16">
        <v>0.38958225988347667</v>
      </c>
      <c r="O115" s="16">
        <v>1.6729276244993072E-2</v>
      </c>
      <c r="P115" s="16">
        <v>4.4032971693757389E-2</v>
      </c>
      <c r="Q115" s="16">
        <v>6.3917160371040196E-5</v>
      </c>
      <c r="R115" s="16">
        <v>3.06822727626236E-2</v>
      </c>
      <c r="S115" s="16">
        <v>7.6155160139393524E-2</v>
      </c>
      <c r="T115" s="16">
        <v>0.38958225988347667</v>
      </c>
      <c r="U115" s="16">
        <v>1.6729276244993072E-2</v>
      </c>
      <c r="V115" s="16">
        <v>4.4032971693757389E-2</v>
      </c>
      <c r="W115" s="16">
        <v>6.3917160371040196E-5</v>
      </c>
      <c r="X115" s="16">
        <v>4.4260381743885686E-4</v>
      </c>
      <c r="Y115" s="16">
        <v>8.364315021808465E-4</v>
      </c>
      <c r="Z115" s="16">
        <v>1.4960948368987713E-3</v>
      </c>
      <c r="AA115" s="16">
        <v>2.4870859940861166E-4</v>
      </c>
      <c r="AB115" s="16">
        <v>4.7693441083912952E-4</v>
      </c>
      <c r="AC115" s="16">
        <v>2.3629933350981408E-6</v>
      </c>
      <c r="AD115" s="16">
        <v>4.4260381743885686E-4</v>
      </c>
      <c r="AE115" s="16">
        <v>8.364315021808465E-4</v>
      </c>
      <c r="AF115" s="16">
        <v>1.4960948368987713E-3</v>
      </c>
      <c r="AG115" s="16">
        <v>2.4870859940861166E-4</v>
      </c>
      <c r="AH115" s="16">
        <v>4.7693441083912952E-4</v>
      </c>
      <c r="AI115" s="54">
        <v>2.3629933350981408E-6</v>
      </c>
      <c r="AJ115" s="42">
        <v>3.1124876580062456E-2</v>
      </c>
      <c r="AK115" s="42">
        <v>7.6991591641574375E-2</v>
      </c>
      <c r="AL115" s="42">
        <v>0.39107835472037544</v>
      </c>
      <c r="AM115" s="42">
        <v>1.6977984844401686E-2</v>
      </c>
      <c r="AN115" s="42">
        <v>4.4509906104596521E-2</v>
      </c>
      <c r="AO115" s="42">
        <v>6.6280153706138335E-5</v>
      </c>
      <c r="AP115" s="42">
        <v>3.1124876580062456E-2</v>
      </c>
      <c r="AQ115" s="42">
        <v>7.6991591641574375E-2</v>
      </c>
      <c r="AR115" s="42">
        <v>0.39107835472037544</v>
      </c>
      <c r="AS115" s="42">
        <v>1.6977984844401686E-2</v>
      </c>
      <c r="AT115" s="42">
        <v>4.4509906104596521E-2</v>
      </c>
      <c r="AU115" s="42">
        <v>6.6280153706138335E-5</v>
      </c>
    </row>
    <row r="116" spans="1:47" x14ac:dyDescent="0.25">
      <c r="A116" s="220"/>
      <c r="B116" s="220"/>
      <c r="C116" s="15" t="s">
        <v>226</v>
      </c>
      <c r="D116" s="16">
        <v>7.6155160139393524E-2</v>
      </c>
      <c r="E116" s="16">
        <v>7.6155160139393524E-2</v>
      </c>
      <c r="F116" s="16">
        <v>8.364315021808465E-4</v>
      </c>
      <c r="G116" s="16">
        <v>8.364315021808465E-4</v>
      </c>
      <c r="H116" s="42">
        <f t="shared" si="1"/>
        <v>7.6991591641574375E-2</v>
      </c>
      <c r="I116" s="42">
        <f t="shared" si="1"/>
        <v>7.6991591641574375E-2</v>
      </c>
      <c r="J116" s="51"/>
      <c r="K116" s="53"/>
      <c r="L116" s="16">
        <v>7.6155160139393524E-2</v>
      </c>
      <c r="M116" s="16">
        <v>0.38958225988347667</v>
      </c>
      <c r="N116" s="16">
        <v>1.6729276244993072E-2</v>
      </c>
      <c r="O116" s="16">
        <v>4.4032971693757389E-2</v>
      </c>
      <c r="P116" s="16">
        <v>6.3917160371040196E-5</v>
      </c>
      <c r="Q116" s="16">
        <v>2.9966408558178229E-6</v>
      </c>
      <c r="R116" s="16">
        <v>7.6155160139393524E-2</v>
      </c>
      <c r="S116" s="16">
        <v>0.38958225988347667</v>
      </c>
      <c r="T116" s="16">
        <v>1.6729276244993072E-2</v>
      </c>
      <c r="U116" s="16">
        <v>4.4032971693757389E-2</v>
      </c>
      <c r="V116" s="16">
        <v>6.3917160371040196E-5</v>
      </c>
      <c r="W116" s="16">
        <v>2.9966408558178229E-6</v>
      </c>
      <c r="X116" s="16">
        <v>8.364315021808465E-4</v>
      </c>
      <c r="Y116" s="16">
        <v>1.4960948368987713E-3</v>
      </c>
      <c r="Z116" s="16">
        <v>2.4870859940861166E-4</v>
      </c>
      <c r="AA116" s="16">
        <v>4.7693441083912952E-4</v>
      </c>
      <c r="AB116" s="16">
        <v>2.3629933350981408E-6</v>
      </c>
      <c r="AC116" s="16">
        <v>3.9636162755718522E-7</v>
      </c>
      <c r="AD116" s="16">
        <v>8.364315021808465E-4</v>
      </c>
      <c r="AE116" s="16">
        <v>1.4960948368987713E-3</v>
      </c>
      <c r="AF116" s="16">
        <v>2.4870859940861166E-4</v>
      </c>
      <c r="AG116" s="16">
        <v>4.7693441083912952E-4</v>
      </c>
      <c r="AH116" s="16">
        <v>2.3629933350981408E-6</v>
      </c>
      <c r="AI116" s="54">
        <v>3.9636162755718522E-7</v>
      </c>
      <c r="AJ116" s="42">
        <v>7.6991591641574375E-2</v>
      </c>
      <c r="AK116" s="42">
        <v>0.39107835472037544</v>
      </c>
      <c r="AL116" s="42">
        <v>1.6977984844401686E-2</v>
      </c>
      <c r="AM116" s="42">
        <v>4.4509906104596521E-2</v>
      </c>
      <c r="AN116" s="42">
        <v>6.6280153706138335E-5</v>
      </c>
      <c r="AO116" s="42">
        <v>3.3930024833750079E-6</v>
      </c>
      <c r="AP116" s="42">
        <v>7.6991591641574375E-2</v>
      </c>
      <c r="AQ116" s="42">
        <v>0.39107835472037544</v>
      </c>
      <c r="AR116" s="42">
        <v>1.6977984844401686E-2</v>
      </c>
      <c r="AS116" s="42">
        <v>4.4509906104596521E-2</v>
      </c>
      <c r="AT116" s="42">
        <v>6.6280153706138335E-5</v>
      </c>
      <c r="AU116" s="42">
        <v>3.3930024833750079E-6</v>
      </c>
    </row>
    <row r="117" spans="1:47" x14ac:dyDescent="0.25">
      <c r="A117" s="220"/>
      <c r="B117" s="220" t="s">
        <v>227</v>
      </c>
      <c r="C117" s="15" t="s">
        <v>224</v>
      </c>
      <c r="D117" s="16">
        <v>0.38958225988347667</v>
      </c>
      <c r="E117" s="16">
        <v>0.38958225988347667</v>
      </c>
      <c r="F117" s="16">
        <v>1.4960948368987713E-3</v>
      </c>
      <c r="G117" s="16">
        <v>1.4960948368987713E-3</v>
      </c>
      <c r="H117" s="42">
        <f t="shared" si="1"/>
        <v>0.39107835472037544</v>
      </c>
      <c r="I117" s="42">
        <f t="shared" si="1"/>
        <v>0.39107835472037544</v>
      </c>
      <c r="J117" s="51"/>
      <c r="K117" s="53"/>
      <c r="L117" s="16">
        <v>0.38958225988347667</v>
      </c>
      <c r="M117" s="16">
        <v>1.6729276244993072E-2</v>
      </c>
      <c r="N117" s="16">
        <v>4.4032971693757389E-2</v>
      </c>
      <c r="O117" s="16">
        <v>6.3917160371040196E-5</v>
      </c>
      <c r="P117" s="16">
        <v>2.9966408558178229E-6</v>
      </c>
      <c r="Q117" s="16">
        <v>7.4378344140482011E-6</v>
      </c>
      <c r="R117" s="16">
        <v>0.38958225988347667</v>
      </c>
      <c r="S117" s="16">
        <v>1.6729276244993072E-2</v>
      </c>
      <c r="T117" s="16">
        <v>4.4032971693757389E-2</v>
      </c>
      <c r="U117" s="16">
        <v>6.3917160371040196E-5</v>
      </c>
      <c r="V117" s="16">
        <v>2.9966408558178229E-6</v>
      </c>
      <c r="W117" s="16">
        <v>7.4378344140482011E-6</v>
      </c>
      <c r="X117" s="16">
        <v>1.4960948368987713E-3</v>
      </c>
      <c r="Y117" s="16">
        <v>2.4870859940861166E-4</v>
      </c>
      <c r="Z117" s="16">
        <v>4.7693441083912952E-4</v>
      </c>
      <c r="AA117" s="16">
        <v>2.3629933350981408E-6</v>
      </c>
      <c r="AB117" s="16">
        <v>3.9636162755718522E-7</v>
      </c>
      <c r="AC117" s="16">
        <v>7.4904313628135505E-7</v>
      </c>
      <c r="AD117" s="16">
        <v>1.4960948368987713E-3</v>
      </c>
      <c r="AE117" s="16">
        <v>2.4870859940861166E-4</v>
      </c>
      <c r="AF117" s="16">
        <v>4.7693441083912952E-4</v>
      </c>
      <c r="AG117" s="16">
        <v>2.3629933350981408E-6</v>
      </c>
      <c r="AH117" s="16">
        <v>3.9636162755718522E-7</v>
      </c>
      <c r="AI117" s="54">
        <v>7.4904313628135505E-7</v>
      </c>
      <c r="AJ117" s="42">
        <v>0.39107835472037544</v>
      </c>
      <c r="AK117" s="42">
        <v>1.6977984844401686E-2</v>
      </c>
      <c r="AL117" s="42">
        <v>4.4509906104596521E-2</v>
      </c>
      <c r="AM117" s="42">
        <v>6.6280153706138335E-5</v>
      </c>
      <c r="AN117" s="42">
        <v>3.3930024833750079E-6</v>
      </c>
      <c r="AO117" s="42">
        <v>8.1868775503295555E-6</v>
      </c>
      <c r="AP117" s="42">
        <v>0.39107835472037544</v>
      </c>
      <c r="AQ117" s="42">
        <v>1.6977984844401686E-2</v>
      </c>
      <c r="AR117" s="42">
        <v>4.4509906104596521E-2</v>
      </c>
      <c r="AS117" s="42">
        <v>6.6280153706138335E-5</v>
      </c>
      <c r="AT117" s="42">
        <v>3.3930024833750079E-6</v>
      </c>
      <c r="AU117" s="42">
        <v>8.1868775503295555E-6</v>
      </c>
    </row>
    <row r="118" spans="1:47" x14ac:dyDescent="0.25">
      <c r="A118" s="220"/>
      <c r="B118" s="220"/>
      <c r="C118" s="15" t="s">
        <v>225</v>
      </c>
      <c r="D118" s="16">
        <v>1.6729276244993072E-2</v>
      </c>
      <c r="E118" s="16">
        <v>1.6729276244993072E-2</v>
      </c>
      <c r="F118" s="16">
        <v>2.4870859940861166E-4</v>
      </c>
      <c r="G118" s="16">
        <v>2.4870859940861166E-4</v>
      </c>
      <c r="H118" s="42">
        <f t="shared" si="1"/>
        <v>1.6977984844401686E-2</v>
      </c>
      <c r="I118" s="42">
        <f t="shared" si="1"/>
        <v>1.6977984844401686E-2</v>
      </c>
      <c r="J118" s="51"/>
      <c r="K118" s="53"/>
      <c r="L118" s="16">
        <v>1.6729276244993072E-2</v>
      </c>
      <c r="M118" s="16">
        <v>4.4032971693757389E-2</v>
      </c>
      <c r="N118" s="16">
        <v>6.3917160371040196E-5</v>
      </c>
      <c r="O118" s="16">
        <v>2.9966408558178229E-6</v>
      </c>
      <c r="P118" s="16">
        <v>7.4378344140482011E-6</v>
      </c>
      <c r="Q118" s="16">
        <v>3.8049271176899513E-5</v>
      </c>
      <c r="R118" s="16">
        <v>1.6729276244993072E-2</v>
      </c>
      <c r="S118" s="16">
        <v>4.4032971693757389E-2</v>
      </c>
      <c r="T118" s="16">
        <v>6.3917160371040196E-5</v>
      </c>
      <c r="U118" s="16">
        <v>2.9966408558178229E-6</v>
      </c>
      <c r="V118" s="16">
        <v>7.4378344140482011E-6</v>
      </c>
      <c r="W118" s="16">
        <v>3.8049271176899513E-5</v>
      </c>
      <c r="X118" s="16">
        <v>2.4870859940861166E-4</v>
      </c>
      <c r="Y118" s="16">
        <v>4.7693441083912952E-4</v>
      </c>
      <c r="Z118" s="16">
        <v>2.3629933350981408E-6</v>
      </c>
      <c r="AA118" s="16">
        <v>3.9636162755718522E-7</v>
      </c>
      <c r="AB118" s="16">
        <v>7.4904313628135505E-7</v>
      </c>
      <c r="AC118" s="16">
        <v>1.3397864211033772E-6</v>
      </c>
      <c r="AD118" s="16">
        <v>2.4870859940861166E-4</v>
      </c>
      <c r="AE118" s="16">
        <v>4.7693441083912952E-4</v>
      </c>
      <c r="AF118" s="16">
        <v>2.3629933350981408E-6</v>
      </c>
      <c r="AG118" s="16">
        <v>3.9636162755718522E-7</v>
      </c>
      <c r="AH118" s="16">
        <v>7.4904313628135505E-7</v>
      </c>
      <c r="AI118" s="54">
        <v>1.3397864211033772E-6</v>
      </c>
      <c r="AJ118" s="42">
        <v>1.6977984844401686E-2</v>
      </c>
      <c r="AK118" s="42">
        <v>4.4509906104596521E-2</v>
      </c>
      <c r="AL118" s="42">
        <v>6.6280153706138335E-5</v>
      </c>
      <c r="AM118" s="42">
        <v>3.3930024833750079E-6</v>
      </c>
      <c r="AN118" s="42">
        <v>8.1868775503295555E-6</v>
      </c>
      <c r="AO118" s="42">
        <v>3.938905759800289E-5</v>
      </c>
      <c r="AP118" s="42">
        <v>1.6977984844401686E-2</v>
      </c>
      <c r="AQ118" s="42">
        <v>4.4509906104596521E-2</v>
      </c>
      <c r="AR118" s="42">
        <v>6.6280153706138335E-5</v>
      </c>
      <c r="AS118" s="42">
        <v>3.3930024833750079E-6</v>
      </c>
      <c r="AT118" s="42">
        <v>8.1868775503295555E-6</v>
      </c>
      <c r="AU118" s="42">
        <v>3.938905759800289E-5</v>
      </c>
    </row>
    <row r="119" spans="1:47" x14ac:dyDescent="0.25">
      <c r="A119" s="220"/>
      <c r="B119" s="220"/>
      <c r="C119" s="15" t="s">
        <v>226</v>
      </c>
      <c r="D119" s="16">
        <v>4.4032971693757389E-2</v>
      </c>
      <c r="E119" s="16">
        <v>4.4032971693757389E-2</v>
      </c>
      <c r="F119" s="16">
        <v>4.7693441083912952E-4</v>
      </c>
      <c r="G119" s="16">
        <v>4.7693441083912952E-4</v>
      </c>
      <c r="H119" s="42">
        <f t="shared" si="1"/>
        <v>4.4509906104596521E-2</v>
      </c>
      <c r="I119" s="42">
        <f t="shared" si="1"/>
        <v>4.4509906104596521E-2</v>
      </c>
      <c r="J119" s="51"/>
      <c r="K119" s="53"/>
      <c r="L119" s="16">
        <v>4.4032971693757389E-2</v>
      </c>
      <c r="M119" s="16">
        <v>6.3917160371040196E-5</v>
      </c>
      <c r="N119" s="16">
        <v>2.9966408558178229E-6</v>
      </c>
      <c r="O119" s="16">
        <v>7.4378344140482011E-6</v>
      </c>
      <c r="P119" s="16">
        <v>3.8049271176899513E-5</v>
      </c>
      <c r="Q119" s="16">
        <v>1.6338956723270499E-6</v>
      </c>
      <c r="R119" s="16">
        <v>4.4032971693757389E-2</v>
      </c>
      <c r="S119" s="16">
        <v>6.3917160371040196E-5</v>
      </c>
      <c r="T119" s="16">
        <v>2.9966408558178229E-6</v>
      </c>
      <c r="U119" s="16">
        <v>7.4378344140482011E-6</v>
      </c>
      <c r="V119" s="16">
        <v>3.8049271176899513E-5</v>
      </c>
      <c r="W119" s="16">
        <v>1.6338956723270499E-6</v>
      </c>
      <c r="X119" s="16">
        <v>4.7693441083912952E-4</v>
      </c>
      <c r="Y119" s="16">
        <v>2.3629933350981408E-6</v>
      </c>
      <c r="Z119" s="16">
        <v>3.9636162755718522E-7</v>
      </c>
      <c r="AA119" s="16">
        <v>7.4904313628135505E-7</v>
      </c>
      <c r="AB119" s="16">
        <v>1.3397864211033772E-6</v>
      </c>
      <c r="AC119" s="16">
        <v>2.2272411887338357E-7</v>
      </c>
      <c r="AD119" s="16">
        <v>4.7693441083912952E-4</v>
      </c>
      <c r="AE119" s="16">
        <v>2.3629933350981408E-6</v>
      </c>
      <c r="AF119" s="16">
        <v>3.9636162755718522E-7</v>
      </c>
      <c r="AG119" s="16">
        <v>7.4904313628135505E-7</v>
      </c>
      <c r="AH119" s="16">
        <v>1.3397864211033772E-6</v>
      </c>
      <c r="AI119" s="54">
        <v>2.2272411887338357E-7</v>
      </c>
      <c r="AJ119" s="42">
        <v>4.4509906104596521E-2</v>
      </c>
      <c r="AK119" s="42">
        <v>6.6280153706138335E-5</v>
      </c>
      <c r="AL119" s="42">
        <v>3.3930024833750079E-6</v>
      </c>
      <c r="AM119" s="42">
        <v>8.1868775503295555E-6</v>
      </c>
      <c r="AN119" s="42">
        <v>3.938905759800289E-5</v>
      </c>
      <c r="AO119" s="42">
        <v>1.8566197912004335E-6</v>
      </c>
      <c r="AP119" s="42">
        <v>4.4509906104596521E-2</v>
      </c>
      <c r="AQ119" s="42">
        <v>6.6280153706138335E-5</v>
      </c>
      <c r="AR119" s="42">
        <v>3.3930024833750079E-6</v>
      </c>
      <c r="AS119" s="42">
        <v>8.1868775503295555E-6</v>
      </c>
      <c r="AT119" s="42">
        <v>3.938905759800289E-5</v>
      </c>
      <c r="AU119" s="42">
        <v>1.8566197912004335E-6</v>
      </c>
    </row>
    <row r="120" spans="1:47" x14ac:dyDescent="0.25">
      <c r="A120" s="220" t="s">
        <v>41</v>
      </c>
      <c r="B120" s="220" t="s">
        <v>223</v>
      </c>
      <c r="C120" s="15" t="s">
        <v>224</v>
      </c>
      <c r="D120" s="16">
        <v>6.3917160371040196E-5</v>
      </c>
      <c r="E120" s="16">
        <v>6.3917160371040196E-5</v>
      </c>
      <c r="F120" s="16">
        <v>2.3629933350981408E-6</v>
      </c>
      <c r="G120" s="16">
        <v>2.3629933350981408E-6</v>
      </c>
      <c r="H120" s="42">
        <f t="shared" si="1"/>
        <v>6.6280153706138335E-5</v>
      </c>
      <c r="I120" s="42">
        <f t="shared" si="1"/>
        <v>6.6280153706138335E-5</v>
      </c>
      <c r="J120" s="51"/>
      <c r="K120" s="53" t="s">
        <v>41</v>
      </c>
      <c r="L120" s="16">
        <v>6.3917160371040196E-5</v>
      </c>
      <c r="M120" s="16">
        <v>2.9966408558178229E-6</v>
      </c>
      <c r="N120" s="16">
        <v>7.4378344140482011E-6</v>
      </c>
      <c r="O120" s="16">
        <v>3.8049271176899513E-5</v>
      </c>
      <c r="P120" s="16">
        <v>1.6338956723270499E-6</v>
      </c>
      <c r="Q120" s="16">
        <v>4.3005615327598095E-6</v>
      </c>
      <c r="R120" s="16">
        <v>6.3917160371040196E-5</v>
      </c>
      <c r="S120" s="16">
        <v>2.9966408558178229E-6</v>
      </c>
      <c r="T120" s="16">
        <v>7.4378344140482011E-6</v>
      </c>
      <c r="U120" s="16">
        <v>3.8049271176899513E-5</v>
      </c>
      <c r="V120" s="16">
        <v>1.6338956723270499E-6</v>
      </c>
      <c r="W120" s="16">
        <v>4.3005615327598095E-6</v>
      </c>
      <c r="X120" s="16">
        <v>2.3629933350981408E-6</v>
      </c>
      <c r="Y120" s="16">
        <v>3.9636162755718522E-7</v>
      </c>
      <c r="Z120" s="16">
        <v>7.4904313628135505E-7</v>
      </c>
      <c r="AA120" s="16">
        <v>1.3397864211033772E-6</v>
      </c>
      <c r="AB120" s="16">
        <v>2.2272411887338357E-7</v>
      </c>
      <c r="AC120" s="16">
        <v>4.2710544254250401E-7</v>
      </c>
      <c r="AD120" s="16">
        <v>2.3629933350981408E-6</v>
      </c>
      <c r="AE120" s="16">
        <v>3.9636162755718522E-7</v>
      </c>
      <c r="AF120" s="16">
        <v>7.4904313628135505E-7</v>
      </c>
      <c r="AG120" s="16">
        <v>1.3397864211033772E-6</v>
      </c>
      <c r="AH120" s="16">
        <v>2.2272411887338357E-7</v>
      </c>
      <c r="AI120" s="54">
        <v>4.2710544254250401E-7</v>
      </c>
      <c r="AJ120" s="42">
        <v>6.6280153706138335E-5</v>
      </c>
      <c r="AK120" s="42">
        <v>3.3930024833750079E-6</v>
      </c>
      <c r="AL120" s="42">
        <v>8.1868775503295555E-6</v>
      </c>
      <c r="AM120" s="42">
        <v>3.938905759800289E-5</v>
      </c>
      <c r="AN120" s="42">
        <v>1.8566197912004335E-6</v>
      </c>
      <c r="AO120" s="42">
        <v>4.7276669753023135E-6</v>
      </c>
      <c r="AP120" s="42">
        <v>6.6280153706138335E-5</v>
      </c>
      <c r="AQ120" s="42">
        <v>3.3930024833750079E-6</v>
      </c>
      <c r="AR120" s="42">
        <v>8.1868775503295555E-6</v>
      </c>
      <c r="AS120" s="42">
        <v>3.938905759800289E-5</v>
      </c>
      <c r="AT120" s="42">
        <v>1.8566197912004335E-6</v>
      </c>
      <c r="AU120" s="42">
        <v>4.7276669753023135E-6</v>
      </c>
    </row>
    <row r="121" spans="1:47" x14ac:dyDescent="0.25">
      <c r="A121" s="220"/>
      <c r="B121" s="220"/>
      <c r="C121" s="15" t="s">
        <v>225</v>
      </c>
      <c r="D121" s="16">
        <v>2.9966408558178229E-6</v>
      </c>
      <c r="E121" s="16">
        <v>2.9966408558178229E-6</v>
      </c>
      <c r="F121" s="16">
        <v>3.9636162755718522E-7</v>
      </c>
      <c r="G121" s="16">
        <v>3.9636162755718522E-7</v>
      </c>
      <c r="H121" s="42">
        <f t="shared" si="1"/>
        <v>3.3930024833750079E-6</v>
      </c>
      <c r="I121" s="42">
        <f t="shared" si="1"/>
        <v>3.3930024833750079E-6</v>
      </c>
      <c r="J121" s="51"/>
      <c r="K121" s="53"/>
      <c r="L121" s="16">
        <v>2.9966408558178229E-6</v>
      </c>
      <c r="M121" s="16">
        <v>7.4378344140482011E-6</v>
      </c>
      <c r="N121" s="16">
        <v>3.8049271176899513E-5</v>
      </c>
      <c r="O121" s="16">
        <v>1.6338956723270499E-6</v>
      </c>
      <c r="P121" s="16">
        <v>4.3005615327598095E-6</v>
      </c>
      <c r="Q121" s="16">
        <v>4.2611440247360129E-5</v>
      </c>
      <c r="R121" s="16">
        <v>2.9966408558178229E-6</v>
      </c>
      <c r="S121" s="16">
        <v>7.4378344140482011E-6</v>
      </c>
      <c r="T121" s="16">
        <v>3.8049271176899513E-5</v>
      </c>
      <c r="U121" s="16">
        <v>1.6338956723270499E-6</v>
      </c>
      <c r="V121" s="16">
        <v>4.3005615327598095E-6</v>
      </c>
      <c r="W121" s="16">
        <v>4.2611440247360129E-5</v>
      </c>
      <c r="X121" s="16">
        <v>3.9636162755718522E-7</v>
      </c>
      <c r="Y121" s="16">
        <v>7.4904313628135505E-7</v>
      </c>
      <c r="Z121" s="16">
        <v>1.3397864211033772E-6</v>
      </c>
      <c r="AA121" s="16">
        <v>2.2272411887338357E-7</v>
      </c>
      <c r="AB121" s="16">
        <v>4.2710544254250401E-7</v>
      </c>
      <c r="AC121" s="16">
        <v>1.7722450013236058E-6</v>
      </c>
      <c r="AD121" s="16">
        <v>3.9636162755718522E-7</v>
      </c>
      <c r="AE121" s="16">
        <v>7.4904313628135505E-7</v>
      </c>
      <c r="AF121" s="16">
        <v>1.3397864211033772E-6</v>
      </c>
      <c r="AG121" s="16">
        <v>2.2272411887338357E-7</v>
      </c>
      <c r="AH121" s="16">
        <v>4.2710544254250401E-7</v>
      </c>
      <c r="AI121" s="54">
        <v>1.7722450013236058E-6</v>
      </c>
      <c r="AJ121" s="42">
        <v>3.3930024833750079E-6</v>
      </c>
      <c r="AK121" s="42">
        <v>8.1868775503295555E-6</v>
      </c>
      <c r="AL121" s="42">
        <v>3.938905759800289E-5</v>
      </c>
      <c r="AM121" s="42">
        <v>1.8566197912004335E-6</v>
      </c>
      <c r="AN121" s="42">
        <v>4.7276669753023135E-6</v>
      </c>
      <c r="AO121" s="42">
        <v>4.4383685248683736E-5</v>
      </c>
      <c r="AP121" s="42">
        <v>3.3930024833750079E-6</v>
      </c>
      <c r="AQ121" s="42">
        <v>8.1868775503295555E-6</v>
      </c>
      <c r="AR121" s="42">
        <v>3.938905759800289E-5</v>
      </c>
      <c r="AS121" s="42">
        <v>1.8566197912004335E-6</v>
      </c>
      <c r="AT121" s="42">
        <v>4.7276669753023135E-6</v>
      </c>
      <c r="AU121" s="42">
        <v>4.4383685248683736E-5</v>
      </c>
    </row>
    <row r="122" spans="1:47" x14ac:dyDescent="0.25">
      <c r="A122" s="220"/>
      <c r="B122" s="220"/>
      <c r="C122" s="15" t="s">
        <v>226</v>
      </c>
      <c r="D122" s="16">
        <v>7.4378344140482011E-6</v>
      </c>
      <c r="E122" s="16">
        <v>7.4378344140482011E-6</v>
      </c>
      <c r="F122" s="16">
        <v>7.4904313628135505E-7</v>
      </c>
      <c r="G122" s="16">
        <v>7.4904313628135505E-7</v>
      </c>
      <c r="H122" s="42">
        <f t="shared" si="1"/>
        <v>8.1868775503295555E-6</v>
      </c>
      <c r="I122" s="42">
        <f t="shared" si="1"/>
        <v>8.1868775503295555E-6</v>
      </c>
      <c r="J122" s="51"/>
      <c r="K122" s="53"/>
      <c r="L122" s="16">
        <v>7.4378344140482011E-6</v>
      </c>
      <c r="M122" s="16">
        <v>3.8049271176899513E-5</v>
      </c>
      <c r="N122" s="16">
        <v>1.6338956723270499E-6</v>
      </c>
      <c r="O122" s="16">
        <v>4.3005615327598095E-6</v>
      </c>
      <c r="P122" s="16">
        <v>4.2611440247360129E-5</v>
      </c>
      <c r="Q122" s="16">
        <v>1.9977605705452153E-6</v>
      </c>
      <c r="R122" s="16">
        <v>7.4378344140482011E-6</v>
      </c>
      <c r="S122" s="16">
        <v>3.8049271176899513E-5</v>
      </c>
      <c r="T122" s="16">
        <v>1.6338956723270499E-6</v>
      </c>
      <c r="U122" s="16">
        <v>4.3005615327598095E-6</v>
      </c>
      <c r="V122" s="16">
        <v>4.2611440247360129E-5</v>
      </c>
      <c r="W122" s="16">
        <v>1.9977605705452153E-6</v>
      </c>
      <c r="X122" s="16">
        <v>7.4904313628135505E-7</v>
      </c>
      <c r="Y122" s="16">
        <v>1.3397864211033772E-6</v>
      </c>
      <c r="Z122" s="16">
        <v>2.2272411887338357E-7</v>
      </c>
      <c r="AA122" s="16">
        <v>4.2710544254250401E-7</v>
      </c>
      <c r="AB122" s="16">
        <v>1.7722450013236058E-6</v>
      </c>
      <c r="AC122" s="16">
        <v>2.9727122066788891E-7</v>
      </c>
      <c r="AD122" s="16">
        <v>7.4904313628135505E-7</v>
      </c>
      <c r="AE122" s="16">
        <v>1.3397864211033772E-6</v>
      </c>
      <c r="AF122" s="16">
        <v>2.2272411887338357E-7</v>
      </c>
      <c r="AG122" s="16">
        <v>4.2710544254250401E-7</v>
      </c>
      <c r="AH122" s="16">
        <v>1.7722450013236058E-6</v>
      </c>
      <c r="AI122" s="54">
        <v>2.9727122066788891E-7</v>
      </c>
      <c r="AJ122" s="42">
        <v>8.1868775503295555E-6</v>
      </c>
      <c r="AK122" s="42">
        <v>3.938905759800289E-5</v>
      </c>
      <c r="AL122" s="42">
        <v>1.8566197912004335E-6</v>
      </c>
      <c r="AM122" s="42">
        <v>4.7276669753023135E-6</v>
      </c>
      <c r="AN122" s="42">
        <v>4.4383685248683736E-5</v>
      </c>
      <c r="AO122" s="42">
        <v>2.295031791213104E-6</v>
      </c>
      <c r="AP122" s="42">
        <v>8.1868775503295555E-6</v>
      </c>
      <c r="AQ122" s="42">
        <v>3.938905759800289E-5</v>
      </c>
      <c r="AR122" s="42">
        <v>1.8566197912004335E-6</v>
      </c>
      <c r="AS122" s="42">
        <v>4.7276669753023135E-6</v>
      </c>
      <c r="AT122" s="42">
        <v>4.4383685248683736E-5</v>
      </c>
      <c r="AU122" s="42">
        <v>2.295031791213104E-6</v>
      </c>
    </row>
    <row r="123" spans="1:47" x14ac:dyDescent="0.25">
      <c r="A123" s="220"/>
      <c r="B123" s="220" t="s">
        <v>227</v>
      </c>
      <c r="C123" s="15" t="s">
        <v>224</v>
      </c>
      <c r="D123" s="16">
        <v>3.8049271176899513E-5</v>
      </c>
      <c r="E123" s="16">
        <v>3.8049271176899513E-5</v>
      </c>
      <c r="F123" s="16">
        <v>1.3397864211033772E-6</v>
      </c>
      <c r="G123" s="16">
        <v>1.3397864211033772E-6</v>
      </c>
      <c r="H123" s="42">
        <f t="shared" si="1"/>
        <v>3.938905759800289E-5</v>
      </c>
      <c r="I123" s="42">
        <f t="shared" si="1"/>
        <v>3.938905759800289E-5</v>
      </c>
      <c r="J123" s="51"/>
      <c r="K123" s="53"/>
      <c r="L123" s="16">
        <v>3.8049271176899513E-5</v>
      </c>
      <c r="M123" s="16">
        <v>1.6338956723270499E-6</v>
      </c>
      <c r="N123" s="16">
        <v>4.3005615327598095E-6</v>
      </c>
      <c r="O123" s="16">
        <v>4.2611440247360129E-5</v>
      </c>
      <c r="P123" s="16">
        <v>1.9977605705452153E-6</v>
      </c>
      <c r="Q123" s="16">
        <v>4.9585562760321335E-6</v>
      </c>
      <c r="R123" s="16">
        <v>3.8049271176899513E-5</v>
      </c>
      <c r="S123" s="16">
        <v>1.6338956723270499E-6</v>
      </c>
      <c r="T123" s="16">
        <v>4.3005615327598095E-6</v>
      </c>
      <c r="U123" s="16">
        <v>4.2611440247360129E-5</v>
      </c>
      <c r="V123" s="16">
        <v>1.9977605705452153E-6</v>
      </c>
      <c r="W123" s="16">
        <v>4.9585562760321335E-6</v>
      </c>
      <c r="X123" s="16">
        <v>1.3397864211033772E-6</v>
      </c>
      <c r="Y123" s="16">
        <v>2.2272411887338357E-7</v>
      </c>
      <c r="Z123" s="16">
        <v>4.2710544254250401E-7</v>
      </c>
      <c r="AA123" s="16">
        <v>1.7722450013236058E-6</v>
      </c>
      <c r="AB123" s="16">
        <v>2.9727122066788891E-7</v>
      </c>
      <c r="AC123" s="16">
        <v>5.6178235221101634E-7</v>
      </c>
      <c r="AD123" s="16">
        <v>1.3397864211033772E-6</v>
      </c>
      <c r="AE123" s="16">
        <v>2.2272411887338357E-7</v>
      </c>
      <c r="AF123" s="16">
        <v>4.2710544254250401E-7</v>
      </c>
      <c r="AG123" s="16">
        <v>1.7722450013236058E-6</v>
      </c>
      <c r="AH123" s="16">
        <v>2.9727122066788891E-7</v>
      </c>
      <c r="AI123" s="54">
        <v>5.6178235221101634E-7</v>
      </c>
      <c r="AJ123" s="42">
        <v>3.938905759800289E-5</v>
      </c>
      <c r="AK123" s="42">
        <v>1.8566197912004335E-6</v>
      </c>
      <c r="AL123" s="42">
        <v>4.7276669753023135E-6</v>
      </c>
      <c r="AM123" s="42">
        <v>4.4383685248683736E-5</v>
      </c>
      <c r="AN123" s="42">
        <v>2.295031791213104E-6</v>
      </c>
      <c r="AO123" s="42">
        <v>5.5203386282431495E-6</v>
      </c>
      <c r="AP123" s="42">
        <v>3.938905759800289E-5</v>
      </c>
      <c r="AQ123" s="42">
        <v>1.8566197912004335E-6</v>
      </c>
      <c r="AR123" s="42">
        <v>4.7276669753023135E-6</v>
      </c>
      <c r="AS123" s="42">
        <v>4.4383685248683736E-5</v>
      </c>
      <c r="AT123" s="42">
        <v>2.295031791213104E-6</v>
      </c>
      <c r="AU123" s="42">
        <v>5.5203386282431495E-6</v>
      </c>
    </row>
    <row r="124" spans="1:47" x14ac:dyDescent="0.25">
      <c r="A124" s="220"/>
      <c r="B124" s="220"/>
      <c r="C124" s="15" t="s">
        <v>225</v>
      </c>
      <c r="D124" s="16">
        <v>1.6338956723270499E-6</v>
      </c>
      <c r="E124" s="16">
        <v>1.6338956723270499E-6</v>
      </c>
      <c r="F124" s="16">
        <v>2.2272411887338357E-7</v>
      </c>
      <c r="G124" s="16">
        <v>2.2272411887338357E-7</v>
      </c>
      <c r="H124" s="42">
        <f t="shared" si="1"/>
        <v>1.8566197912004335E-6</v>
      </c>
      <c r="I124" s="42">
        <f t="shared" si="1"/>
        <v>1.8566197912004335E-6</v>
      </c>
      <c r="J124" s="51"/>
      <c r="K124" s="53"/>
      <c r="L124" s="16">
        <v>1.6338956723270499E-6</v>
      </c>
      <c r="M124" s="16">
        <v>4.3005615327598095E-6</v>
      </c>
      <c r="N124" s="16">
        <v>4.2611440247360129E-5</v>
      </c>
      <c r="O124" s="16">
        <v>1.9977605705452153E-6</v>
      </c>
      <c r="P124" s="16">
        <v>4.9585562760321335E-6</v>
      </c>
      <c r="Q124" s="16">
        <v>2.536618078459967E-5</v>
      </c>
      <c r="R124" s="16">
        <v>1.6338956723270499E-6</v>
      </c>
      <c r="S124" s="16">
        <v>4.3005615327598095E-6</v>
      </c>
      <c r="T124" s="16">
        <v>4.2611440247360129E-5</v>
      </c>
      <c r="U124" s="16">
        <v>1.9977605705452153E-6</v>
      </c>
      <c r="V124" s="16">
        <v>4.9585562760321335E-6</v>
      </c>
      <c r="W124" s="16">
        <v>2.536618078459967E-5</v>
      </c>
      <c r="X124" s="16">
        <v>2.2272411887338357E-7</v>
      </c>
      <c r="Y124" s="16">
        <v>4.2710544254250401E-7</v>
      </c>
      <c r="Z124" s="16">
        <v>1.7722450013236058E-6</v>
      </c>
      <c r="AA124" s="16">
        <v>2.9727122066788891E-7</v>
      </c>
      <c r="AB124" s="16">
        <v>5.6178235221101634E-7</v>
      </c>
      <c r="AC124" s="16">
        <v>1.004839815827533E-6</v>
      </c>
      <c r="AD124" s="16">
        <v>2.2272411887338357E-7</v>
      </c>
      <c r="AE124" s="16">
        <v>4.2710544254250401E-7</v>
      </c>
      <c r="AF124" s="16">
        <v>1.7722450013236058E-6</v>
      </c>
      <c r="AG124" s="16">
        <v>2.9727122066788891E-7</v>
      </c>
      <c r="AH124" s="16">
        <v>5.6178235221101634E-7</v>
      </c>
      <c r="AI124" s="54">
        <v>1.004839815827533E-6</v>
      </c>
      <c r="AJ124" s="42">
        <v>1.8566197912004335E-6</v>
      </c>
      <c r="AK124" s="42">
        <v>4.7276669753023135E-6</v>
      </c>
      <c r="AL124" s="42">
        <v>4.4383685248683736E-5</v>
      </c>
      <c r="AM124" s="42">
        <v>2.295031791213104E-6</v>
      </c>
      <c r="AN124" s="42">
        <v>5.5203386282431495E-6</v>
      </c>
      <c r="AO124" s="42">
        <v>2.6371020600427203E-5</v>
      </c>
      <c r="AP124" s="42">
        <v>1.8566197912004335E-6</v>
      </c>
      <c r="AQ124" s="42">
        <v>4.7276669753023135E-6</v>
      </c>
      <c r="AR124" s="42">
        <v>4.4383685248683736E-5</v>
      </c>
      <c r="AS124" s="42">
        <v>2.295031791213104E-6</v>
      </c>
      <c r="AT124" s="42">
        <v>5.5203386282431495E-6</v>
      </c>
      <c r="AU124" s="42">
        <v>2.6371020600427203E-5</v>
      </c>
    </row>
    <row r="125" spans="1:47" x14ac:dyDescent="0.25">
      <c r="A125" s="220"/>
      <c r="B125" s="220"/>
      <c r="C125" s="15" t="s">
        <v>226</v>
      </c>
      <c r="D125" s="16">
        <v>4.3005615327598095E-6</v>
      </c>
      <c r="E125" s="16">
        <v>4.3005615327598095E-6</v>
      </c>
      <c r="F125" s="16">
        <v>4.2710544254250401E-7</v>
      </c>
      <c r="G125" s="16">
        <v>4.2710544254250401E-7</v>
      </c>
      <c r="H125" s="42">
        <f t="shared" si="1"/>
        <v>4.7276669753023135E-6</v>
      </c>
      <c r="I125" s="42">
        <f t="shared" si="1"/>
        <v>4.7276669753023135E-6</v>
      </c>
      <c r="J125" s="51"/>
      <c r="K125" s="53"/>
      <c r="L125" s="16">
        <v>4.3005615327598095E-6</v>
      </c>
      <c r="M125" s="16">
        <v>4.2611440247360129E-5</v>
      </c>
      <c r="N125" s="16">
        <v>1.9977605705452153E-6</v>
      </c>
      <c r="O125" s="16">
        <v>4.9585562760321335E-6</v>
      </c>
      <c r="P125" s="16">
        <v>2.536618078459967E-5</v>
      </c>
      <c r="Q125" s="16">
        <v>1.0892637815513667E-6</v>
      </c>
      <c r="R125" s="16">
        <v>4.3005615327598095E-6</v>
      </c>
      <c r="S125" s="16">
        <v>4.2611440247360129E-5</v>
      </c>
      <c r="T125" s="16">
        <v>1.9977605705452153E-6</v>
      </c>
      <c r="U125" s="16">
        <v>4.9585562760321335E-6</v>
      </c>
      <c r="V125" s="16">
        <v>2.536618078459967E-5</v>
      </c>
      <c r="W125" s="16">
        <v>1.0892637815513667E-6</v>
      </c>
      <c r="X125" s="16">
        <v>4.2710544254250401E-7</v>
      </c>
      <c r="Y125" s="16">
        <v>1.7722450013236058E-6</v>
      </c>
      <c r="Z125" s="16">
        <v>2.9727122066788891E-7</v>
      </c>
      <c r="AA125" s="16">
        <v>5.6178235221101634E-7</v>
      </c>
      <c r="AB125" s="16">
        <v>1.004839815827533E-6</v>
      </c>
      <c r="AC125" s="16">
        <v>1.6704308915503766E-7</v>
      </c>
      <c r="AD125" s="16">
        <v>4.2710544254250401E-7</v>
      </c>
      <c r="AE125" s="16">
        <v>1.7722450013236058E-6</v>
      </c>
      <c r="AF125" s="16">
        <v>2.9727122066788891E-7</v>
      </c>
      <c r="AG125" s="16">
        <v>5.6178235221101634E-7</v>
      </c>
      <c r="AH125" s="16">
        <v>1.004839815827533E-6</v>
      </c>
      <c r="AI125" s="54">
        <v>1.6704308915503766E-7</v>
      </c>
      <c r="AJ125" s="42">
        <v>4.7276669753023135E-6</v>
      </c>
      <c r="AK125" s="42">
        <v>4.4383685248683736E-5</v>
      </c>
      <c r="AL125" s="42">
        <v>2.295031791213104E-6</v>
      </c>
      <c r="AM125" s="42">
        <v>5.5203386282431495E-6</v>
      </c>
      <c r="AN125" s="42">
        <v>2.6371020600427203E-5</v>
      </c>
      <c r="AO125" s="42">
        <v>1.2563068707064044E-6</v>
      </c>
      <c r="AP125" s="42">
        <v>4.7276669753023135E-6</v>
      </c>
      <c r="AQ125" s="42">
        <v>4.4383685248683736E-5</v>
      </c>
      <c r="AR125" s="42">
        <v>2.295031791213104E-6</v>
      </c>
      <c r="AS125" s="42">
        <v>5.5203386282431495E-6</v>
      </c>
      <c r="AT125" s="42">
        <v>2.6371020600427203E-5</v>
      </c>
      <c r="AU125" s="42">
        <v>1.2563068707064044E-6</v>
      </c>
    </row>
    <row r="126" spans="1:47" x14ac:dyDescent="0.25">
      <c r="A126" s="220" t="s">
        <v>44</v>
      </c>
      <c r="B126" s="220" t="s">
        <v>223</v>
      </c>
      <c r="C126" s="15" t="s">
        <v>224</v>
      </c>
      <c r="D126" s="16">
        <v>4.2611440247360129E-5</v>
      </c>
      <c r="E126" s="16">
        <v>4.2611440247360129E-5</v>
      </c>
      <c r="F126" s="16">
        <v>1.7722450013236058E-6</v>
      </c>
      <c r="G126" s="16">
        <v>1.7722450013236058E-6</v>
      </c>
      <c r="H126" s="42">
        <f t="shared" si="1"/>
        <v>4.4383685248683736E-5</v>
      </c>
      <c r="I126" s="42">
        <f t="shared" si="1"/>
        <v>4.4383685248683736E-5</v>
      </c>
      <c r="J126" s="51"/>
      <c r="K126" s="53" t="s">
        <v>44</v>
      </c>
      <c r="L126" s="16">
        <v>4.2611440247360129E-5</v>
      </c>
      <c r="M126" s="16">
        <v>1.9977605705452153E-6</v>
      </c>
      <c r="N126" s="16">
        <v>4.9585562760321335E-6</v>
      </c>
      <c r="O126" s="16">
        <v>2.536618078459967E-5</v>
      </c>
      <c r="P126" s="16">
        <v>1.0892637815513667E-6</v>
      </c>
      <c r="Q126" s="16">
        <v>2.8670410218398728E-6</v>
      </c>
      <c r="R126" s="16">
        <v>4.2611440247360129E-5</v>
      </c>
      <c r="S126" s="16">
        <v>1.9977605705452153E-6</v>
      </c>
      <c r="T126" s="16">
        <v>4.9585562760321335E-6</v>
      </c>
      <c r="U126" s="16">
        <v>2.536618078459967E-5</v>
      </c>
      <c r="V126" s="16">
        <v>1.0892637815513667E-6</v>
      </c>
      <c r="W126" s="16">
        <v>2.8670410218398728E-6</v>
      </c>
      <c r="X126" s="16">
        <v>1.7722450013236058E-6</v>
      </c>
      <c r="Y126" s="16">
        <v>2.9727122066788891E-7</v>
      </c>
      <c r="Z126" s="16">
        <v>5.6178235221101634E-7</v>
      </c>
      <c r="AA126" s="16">
        <v>1.004839815827533E-6</v>
      </c>
      <c r="AB126" s="16">
        <v>1.6704308915503766E-7</v>
      </c>
      <c r="AC126" s="16">
        <v>3.2032908190687806E-7</v>
      </c>
      <c r="AD126" s="16">
        <v>1.7722450013236058E-6</v>
      </c>
      <c r="AE126" s="16">
        <v>2.9727122066788891E-7</v>
      </c>
      <c r="AF126" s="16">
        <v>5.6178235221101634E-7</v>
      </c>
      <c r="AG126" s="16">
        <v>1.004839815827533E-6</v>
      </c>
      <c r="AH126" s="16">
        <v>1.6704308915503766E-7</v>
      </c>
      <c r="AI126" s="54">
        <v>3.2032908190687806E-7</v>
      </c>
      <c r="AJ126" s="42">
        <v>4.4383685248683736E-5</v>
      </c>
      <c r="AK126" s="42">
        <v>2.295031791213104E-6</v>
      </c>
      <c r="AL126" s="42">
        <v>5.5203386282431495E-6</v>
      </c>
      <c r="AM126" s="42">
        <v>2.6371020600427203E-5</v>
      </c>
      <c r="AN126" s="42">
        <v>1.2563068707064044E-6</v>
      </c>
      <c r="AO126" s="42">
        <v>3.1873701037467509E-6</v>
      </c>
      <c r="AP126" s="42">
        <v>4.4383685248683736E-5</v>
      </c>
      <c r="AQ126" s="42">
        <v>2.295031791213104E-6</v>
      </c>
      <c r="AR126" s="42">
        <v>5.5203386282431495E-6</v>
      </c>
      <c r="AS126" s="42">
        <v>2.6371020600427203E-5</v>
      </c>
      <c r="AT126" s="42">
        <v>1.2563068707064044E-6</v>
      </c>
      <c r="AU126" s="42">
        <v>3.1873701037467509E-6</v>
      </c>
    </row>
    <row r="127" spans="1:47" x14ac:dyDescent="0.25">
      <c r="A127" s="220"/>
      <c r="B127" s="220"/>
      <c r="C127" s="15" t="s">
        <v>225</v>
      </c>
      <c r="D127" s="16">
        <v>1.9977605705452153E-6</v>
      </c>
      <c r="E127" s="16">
        <v>1.9977605705452153E-6</v>
      </c>
      <c r="F127" s="16">
        <v>2.9727122066788891E-7</v>
      </c>
      <c r="G127" s="16">
        <v>2.9727122066788891E-7</v>
      </c>
      <c r="H127" s="42">
        <f t="shared" si="1"/>
        <v>2.295031791213104E-6</v>
      </c>
      <c r="I127" s="42">
        <f t="shared" si="1"/>
        <v>2.295031791213104E-6</v>
      </c>
      <c r="J127" s="51"/>
      <c r="K127" s="53"/>
      <c r="L127" s="16">
        <v>1.9977605705452153E-6</v>
      </c>
      <c r="M127" s="16">
        <v>4.9585562760321335E-6</v>
      </c>
      <c r="N127" s="16">
        <v>2.536618078459967E-5</v>
      </c>
      <c r="O127" s="16">
        <v>1.0892637815513667E-6</v>
      </c>
      <c r="P127" s="16">
        <v>2.8670410218398728E-6</v>
      </c>
      <c r="Q127" s="16">
        <v>3.1958580185520098E-5</v>
      </c>
      <c r="R127" s="16">
        <v>1.9977605705452153E-6</v>
      </c>
      <c r="S127" s="16">
        <v>4.9585562760321335E-6</v>
      </c>
      <c r="T127" s="16">
        <v>2.536618078459967E-5</v>
      </c>
      <c r="U127" s="16">
        <v>1.0892637815513667E-6</v>
      </c>
      <c r="V127" s="16">
        <v>2.8670410218398728E-6</v>
      </c>
      <c r="W127" s="16">
        <v>3.1958580185520098E-5</v>
      </c>
      <c r="X127" s="16">
        <v>2.9727122066788891E-7</v>
      </c>
      <c r="Y127" s="16">
        <v>5.6178235221101634E-7</v>
      </c>
      <c r="Z127" s="16">
        <v>1.004839815827533E-6</v>
      </c>
      <c r="AA127" s="16">
        <v>1.6704308915503766E-7</v>
      </c>
      <c r="AB127" s="16">
        <v>3.2032908190687806E-7</v>
      </c>
      <c r="AC127" s="16">
        <v>1.1814966675490704E-6</v>
      </c>
      <c r="AD127" s="16">
        <v>2.9727122066788891E-7</v>
      </c>
      <c r="AE127" s="16">
        <v>5.6178235221101634E-7</v>
      </c>
      <c r="AF127" s="16">
        <v>1.004839815827533E-6</v>
      </c>
      <c r="AG127" s="16">
        <v>1.6704308915503766E-7</v>
      </c>
      <c r="AH127" s="16">
        <v>3.2032908190687806E-7</v>
      </c>
      <c r="AI127" s="54">
        <v>1.1814966675490704E-6</v>
      </c>
      <c r="AJ127" s="42">
        <v>2.295031791213104E-6</v>
      </c>
      <c r="AK127" s="42">
        <v>5.5203386282431495E-6</v>
      </c>
      <c r="AL127" s="42">
        <v>2.6371020600427203E-5</v>
      </c>
      <c r="AM127" s="42">
        <v>1.2563068707064044E-6</v>
      </c>
      <c r="AN127" s="42">
        <v>3.1873701037467509E-6</v>
      </c>
      <c r="AO127" s="42">
        <v>3.3140076853069167E-5</v>
      </c>
      <c r="AP127" s="42">
        <v>2.295031791213104E-6</v>
      </c>
      <c r="AQ127" s="42">
        <v>5.5203386282431495E-6</v>
      </c>
      <c r="AR127" s="42">
        <v>2.6371020600427203E-5</v>
      </c>
      <c r="AS127" s="42">
        <v>1.2563068707064044E-6</v>
      </c>
      <c r="AT127" s="42">
        <v>3.1873701037467509E-6</v>
      </c>
      <c r="AU127" s="42">
        <v>3.3140076853069167E-5</v>
      </c>
    </row>
    <row r="128" spans="1:47" x14ac:dyDescent="0.25">
      <c r="A128" s="220"/>
      <c r="B128" s="220"/>
      <c r="C128" s="15" t="s">
        <v>226</v>
      </c>
      <c r="D128" s="16">
        <v>4.9585562760321335E-6</v>
      </c>
      <c r="E128" s="16">
        <v>4.9585562760321335E-6</v>
      </c>
      <c r="F128" s="16">
        <v>5.6178235221101634E-7</v>
      </c>
      <c r="G128" s="16">
        <v>5.6178235221101634E-7</v>
      </c>
      <c r="H128" s="42">
        <f t="shared" si="1"/>
        <v>5.5203386282431495E-6</v>
      </c>
      <c r="I128" s="42">
        <f t="shared" si="1"/>
        <v>5.5203386282431495E-6</v>
      </c>
      <c r="J128" s="51"/>
      <c r="K128" s="53"/>
      <c r="L128" s="16">
        <v>4.9585562760321335E-6</v>
      </c>
      <c r="M128" s="16">
        <v>2.536618078459967E-5</v>
      </c>
      <c r="N128" s="16">
        <v>1.0892637815513667E-6</v>
      </c>
      <c r="O128" s="16">
        <v>2.8670410218398728E-6</v>
      </c>
      <c r="P128" s="16">
        <v>3.1958580185520098E-5</v>
      </c>
      <c r="Q128" s="16">
        <v>1.4983204279089115E-6</v>
      </c>
      <c r="R128" s="16">
        <v>4.9585562760321335E-6</v>
      </c>
      <c r="S128" s="16">
        <v>2.536618078459967E-5</v>
      </c>
      <c r="T128" s="16">
        <v>1.0892637815513667E-6</v>
      </c>
      <c r="U128" s="16">
        <v>2.8670410218398728E-6</v>
      </c>
      <c r="V128" s="16">
        <v>3.1958580185520098E-5</v>
      </c>
      <c r="W128" s="16">
        <v>1.4983204279089115E-6</v>
      </c>
      <c r="X128" s="16">
        <v>5.6178235221101634E-7</v>
      </c>
      <c r="Y128" s="16">
        <v>1.004839815827533E-6</v>
      </c>
      <c r="Z128" s="16">
        <v>1.6704308915503766E-7</v>
      </c>
      <c r="AA128" s="16">
        <v>3.2032908190687806E-7</v>
      </c>
      <c r="AB128" s="16">
        <v>1.1814966675490704E-6</v>
      </c>
      <c r="AC128" s="16">
        <v>1.9818081377859261E-7</v>
      </c>
      <c r="AD128" s="16">
        <v>5.6178235221101634E-7</v>
      </c>
      <c r="AE128" s="16">
        <v>1.004839815827533E-6</v>
      </c>
      <c r="AF128" s="16">
        <v>1.6704308915503766E-7</v>
      </c>
      <c r="AG128" s="16">
        <v>3.2032908190687806E-7</v>
      </c>
      <c r="AH128" s="16">
        <v>1.1814966675490704E-6</v>
      </c>
      <c r="AI128" s="54">
        <v>1.9818081377859261E-7</v>
      </c>
      <c r="AJ128" s="42">
        <v>5.5203386282431495E-6</v>
      </c>
      <c r="AK128" s="42">
        <v>2.6371020600427203E-5</v>
      </c>
      <c r="AL128" s="42">
        <v>1.2563068707064044E-6</v>
      </c>
      <c r="AM128" s="42">
        <v>3.1873701037467509E-6</v>
      </c>
      <c r="AN128" s="42">
        <v>3.3140076853069167E-5</v>
      </c>
      <c r="AO128" s="42">
        <v>1.696501241687504E-6</v>
      </c>
      <c r="AP128" s="42">
        <v>5.5203386282431495E-6</v>
      </c>
      <c r="AQ128" s="42">
        <v>2.6371020600427203E-5</v>
      </c>
      <c r="AR128" s="42">
        <v>1.2563068707064044E-6</v>
      </c>
      <c r="AS128" s="42">
        <v>3.1873701037467509E-6</v>
      </c>
      <c r="AT128" s="42">
        <v>3.3140076853069167E-5</v>
      </c>
      <c r="AU128" s="42">
        <v>1.696501241687504E-6</v>
      </c>
    </row>
    <row r="129" spans="1:47" x14ac:dyDescent="0.25">
      <c r="A129" s="220"/>
      <c r="B129" s="220" t="s">
        <v>227</v>
      </c>
      <c r="C129" s="15" t="s">
        <v>224</v>
      </c>
      <c r="D129" s="16">
        <v>2.536618078459967E-5</v>
      </c>
      <c r="E129" s="16">
        <v>2.536618078459967E-5</v>
      </c>
      <c r="F129" s="16">
        <v>1.004839815827533E-6</v>
      </c>
      <c r="G129" s="16">
        <v>1.004839815827533E-6</v>
      </c>
      <c r="H129" s="42">
        <f t="shared" si="1"/>
        <v>2.6371020600427203E-5</v>
      </c>
      <c r="I129" s="42">
        <f t="shared" si="1"/>
        <v>2.6371020600427203E-5</v>
      </c>
      <c r="J129" s="51"/>
      <c r="K129" s="53"/>
      <c r="L129" s="16">
        <v>2.536618078459967E-5</v>
      </c>
      <c r="M129" s="16">
        <v>1.0892637815513667E-6</v>
      </c>
      <c r="N129" s="16">
        <v>2.8670410218398728E-6</v>
      </c>
      <c r="O129" s="16">
        <v>3.1958580185520098E-5</v>
      </c>
      <c r="P129" s="16">
        <v>1.4983204279089115E-6</v>
      </c>
      <c r="Q129" s="16">
        <v>3.7189172070241006E-6</v>
      </c>
      <c r="R129" s="16">
        <v>2.536618078459967E-5</v>
      </c>
      <c r="S129" s="16">
        <v>1.0892637815513667E-6</v>
      </c>
      <c r="T129" s="16">
        <v>2.8670410218398728E-6</v>
      </c>
      <c r="U129" s="16">
        <v>3.1958580185520098E-5</v>
      </c>
      <c r="V129" s="16">
        <v>1.4983204279089115E-6</v>
      </c>
      <c r="W129" s="16">
        <v>3.7189172070241006E-6</v>
      </c>
      <c r="X129" s="16">
        <v>1.004839815827533E-6</v>
      </c>
      <c r="Y129" s="16">
        <v>1.6704308915503766E-7</v>
      </c>
      <c r="Z129" s="16">
        <v>3.2032908190687806E-7</v>
      </c>
      <c r="AA129" s="16">
        <v>1.1814966675490704E-6</v>
      </c>
      <c r="AB129" s="16">
        <v>1.9818081377859261E-7</v>
      </c>
      <c r="AC129" s="16">
        <v>3.7452156814067753E-7</v>
      </c>
      <c r="AD129" s="16">
        <v>1.004839815827533E-6</v>
      </c>
      <c r="AE129" s="16">
        <v>1.6704308915503766E-7</v>
      </c>
      <c r="AF129" s="16">
        <v>3.2032908190687806E-7</v>
      </c>
      <c r="AG129" s="16">
        <v>1.1814966675490704E-6</v>
      </c>
      <c r="AH129" s="16">
        <v>1.9818081377859261E-7</v>
      </c>
      <c r="AI129" s="54">
        <v>3.7452156814067753E-7</v>
      </c>
      <c r="AJ129" s="42">
        <v>2.6371020600427203E-5</v>
      </c>
      <c r="AK129" s="42">
        <v>1.2563068707064044E-6</v>
      </c>
      <c r="AL129" s="42">
        <v>3.1873701037467509E-6</v>
      </c>
      <c r="AM129" s="42">
        <v>3.3140076853069167E-5</v>
      </c>
      <c r="AN129" s="42">
        <v>1.696501241687504E-6</v>
      </c>
      <c r="AO129" s="42">
        <v>4.0934387751647778E-6</v>
      </c>
      <c r="AP129" s="42">
        <v>2.6371020600427203E-5</v>
      </c>
      <c r="AQ129" s="42">
        <v>1.2563068707064044E-6</v>
      </c>
      <c r="AR129" s="42">
        <v>3.1873701037467509E-6</v>
      </c>
      <c r="AS129" s="42">
        <v>3.3140076853069167E-5</v>
      </c>
      <c r="AT129" s="42">
        <v>1.696501241687504E-6</v>
      </c>
      <c r="AU129" s="42">
        <v>4.0934387751647778E-6</v>
      </c>
    </row>
    <row r="130" spans="1:47" x14ac:dyDescent="0.25">
      <c r="A130" s="220"/>
      <c r="B130" s="220"/>
      <c r="C130" s="15" t="s">
        <v>225</v>
      </c>
      <c r="D130" s="16">
        <v>1.0892637815513667E-6</v>
      </c>
      <c r="E130" s="16">
        <v>1.0892637815513667E-6</v>
      </c>
      <c r="F130" s="16">
        <v>1.6704308915503766E-7</v>
      </c>
      <c r="G130" s="16">
        <v>1.6704308915503766E-7</v>
      </c>
      <c r="H130" s="42">
        <f t="shared" si="1"/>
        <v>1.2563068707064044E-6</v>
      </c>
      <c r="I130" s="42">
        <f t="shared" si="1"/>
        <v>1.2563068707064044E-6</v>
      </c>
      <c r="J130" s="51"/>
      <c r="K130" s="53"/>
      <c r="L130" s="16">
        <v>1.0892637815513667E-6</v>
      </c>
      <c r="M130" s="16">
        <v>2.8670410218398728E-6</v>
      </c>
      <c r="N130" s="16">
        <v>3.1958580185520098E-5</v>
      </c>
      <c r="O130" s="16">
        <v>1.4983204279089115E-6</v>
      </c>
      <c r="P130" s="16">
        <v>3.7189172070241006E-6</v>
      </c>
      <c r="Q130" s="16">
        <v>1.9024635588449757E-5</v>
      </c>
      <c r="R130" s="16">
        <v>1.0892637815513667E-6</v>
      </c>
      <c r="S130" s="16">
        <v>2.8670410218398728E-6</v>
      </c>
      <c r="T130" s="16">
        <v>3.1958580185520098E-5</v>
      </c>
      <c r="U130" s="16">
        <v>1.4983204279089115E-6</v>
      </c>
      <c r="V130" s="16">
        <v>3.7189172070241006E-6</v>
      </c>
      <c r="W130" s="16">
        <v>1.9024635588449757E-5</v>
      </c>
      <c r="X130" s="16">
        <v>1.6704308915503766E-7</v>
      </c>
      <c r="Y130" s="16">
        <v>3.2032908190687806E-7</v>
      </c>
      <c r="Z130" s="16">
        <v>1.1814966675490704E-6</v>
      </c>
      <c r="AA130" s="16">
        <v>1.9818081377859261E-7</v>
      </c>
      <c r="AB130" s="16">
        <v>3.7452156814067753E-7</v>
      </c>
      <c r="AC130" s="16">
        <v>6.6989321055168862E-7</v>
      </c>
      <c r="AD130" s="16">
        <v>1.6704308915503766E-7</v>
      </c>
      <c r="AE130" s="16">
        <v>3.2032908190687806E-7</v>
      </c>
      <c r="AF130" s="16">
        <v>1.1814966675490704E-6</v>
      </c>
      <c r="AG130" s="16">
        <v>1.9818081377859261E-7</v>
      </c>
      <c r="AH130" s="16">
        <v>3.7452156814067753E-7</v>
      </c>
      <c r="AI130" s="54">
        <v>6.6989321055168862E-7</v>
      </c>
      <c r="AJ130" s="42">
        <v>1.2563068707064044E-6</v>
      </c>
      <c r="AK130" s="42">
        <v>3.1873701037467509E-6</v>
      </c>
      <c r="AL130" s="42">
        <v>3.3140076853069167E-5</v>
      </c>
      <c r="AM130" s="42">
        <v>1.696501241687504E-6</v>
      </c>
      <c r="AN130" s="42">
        <v>4.0934387751647778E-6</v>
      </c>
      <c r="AO130" s="42">
        <v>1.9694528799001445E-5</v>
      </c>
      <c r="AP130" s="42">
        <v>1.2563068707064044E-6</v>
      </c>
      <c r="AQ130" s="42">
        <v>3.1873701037467509E-6</v>
      </c>
      <c r="AR130" s="42">
        <v>3.3140076853069167E-5</v>
      </c>
      <c r="AS130" s="42">
        <v>1.696501241687504E-6</v>
      </c>
      <c r="AT130" s="42">
        <v>4.0934387751647778E-6</v>
      </c>
      <c r="AU130" s="42">
        <v>1.9694528799001445E-5</v>
      </c>
    </row>
    <row r="131" spans="1:47" x14ac:dyDescent="0.25">
      <c r="A131" s="220"/>
      <c r="B131" s="220"/>
      <c r="C131" s="15" t="s">
        <v>226</v>
      </c>
      <c r="D131" s="16">
        <v>2.8670410218398728E-6</v>
      </c>
      <c r="E131" s="16">
        <v>2.8670410218398728E-6</v>
      </c>
      <c r="F131" s="16">
        <v>3.2032908190687806E-7</v>
      </c>
      <c r="G131" s="16">
        <v>3.2032908190687806E-7</v>
      </c>
      <c r="H131" s="42">
        <f t="shared" si="1"/>
        <v>3.1873701037467509E-6</v>
      </c>
      <c r="I131" s="42">
        <f t="shared" si="1"/>
        <v>3.1873701037467509E-6</v>
      </c>
      <c r="J131" s="51"/>
      <c r="K131" s="53"/>
      <c r="L131" s="16">
        <v>2.8670410218398728E-6</v>
      </c>
      <c r="M131" s="16">
        <v>3.1958580185520098E-5</v>
      </c>
      <c r="N131" s="16">
        <v>1.4983204279089115E-6</v>
      </c>
      <c r="O131" s="16">
        <v>3.7189172070241006E-6</v>
      </c>
      <c r="P131" s="16">
        <v>1.9024635588449757E-5</v>
      </c>
      <c r="Q131" s="16">
        <v>8.1694783616352496E-7</v>
      </c>
      <c r="R131" s="16">
        <v>2.8670410218398728E-6</v>
      </c>
      <c r="S131" s="16">
        <v>3.1958580185520098E-5</v>
      </c>
      <c r="T131" s="16">
        <v>1.4983204279089115E-6</v>
      </c>
      <c r="U131" s="16">
        <v>3.7189172070241006E-6</v>
      </c>
      <c r="V131" s="16">
        <v>1.9024635588449757E-5</v>
      </c>
      <c r="W131" s="16">
        <v>8.1694783616352496E-7</v>
      </c>
      <c r="X131" s="16">
        <v>3.2032908190687806E-7</v>
      </c>
      <c r="Y131" s="16">
        <v>1.1814966675490704E-6</v>
      </c>
      <c r="Z131" s="16">
        <v>1.9818081377859261E-7</v>
      </c>
      <c r="AA131" s="16">
        <v>3.7452156814067753E-7</v>
      </c>
      <c r="AB131" s="16">
        <v>6.6989321055168862E-7</v>
      </c>
      <c r="AC131" s="16">
        <v>1.1136205943669178E-7</v>
      </c>
      <c r="AD131" s="16">
        <v>3.2032908190687806E-7</v>
      </c>
      <c r="AE131" s="16">
        <v>1.1814966675490704E-6</v>
      </c>
      <c r="AF131" s="16">
        <v>1.9818081377859261E-7</v>
      </c>
      <c r="AG131" s="16">
        <v>3.7452156814067753E-7</v>
      </c>
      <c r="AH131" s="16">
        <v>6.6989321055168862E-7</v>
      </c>
      <c r="AI131" s="54">
        <v>1.1136205943669178E-7</v>
      </c>
      <c r="AJ131" s="42">
        <v>3.1873701037467509E-6</v>
      </c>
      <c r="AK131" s="42">
        <v>3.3140076853069167E-5</v>
      </c>
      <c r="AL131" s="42">
        <v>1.696501241687504E-6</v>
      </c>
      <c r="AM131" s="42">
        <v>4.0934387751647778E-6</v>
      </c>
      <c r="AN131" s="42">
        <v>1.9694528799001445E-5</v>
      </c>
      <c r="AO131" s="42">
        <v>9.2830989560021673E-7</v>
      </c>
      <c r="AP131" s="42">
        <v>3.1873701037467509E-6</v>
      </c>
      <c r="AQ131" s="42">
        <v>3.3140076853069167E-5</v>
      </c>
      <c r="AR131" s="42">
        <v>1.696501241687504E-6</v>
      </c>
      <c r="AS131" s="42">
        <v>4.0934387751647778E-6</v>
      </c>
      <c r="AT131" s="42">
        <v>1.9694528799001445E-5</v>
      </c>
      <c r="AU131" s="42">
        <v>9.2830989560021673E-7</v>
      </c>
    </row>
    <row r="132" spans="1:47" x14ac:dyDescent="0.25">
      <c r="A132" s="220" t="s">
        <v>45</v>
      </c>
      <c r="B132" s="220" t="s">
        <v>223</v>
      </c>
      <c r="C132" s="15" t="s">
        <v>224</v>
      </c>
      <c r="D132" s="16">
        <v>3.1958580185520098E-5</v>
      </c>
      <c r="E132" s="16">
        <v>3.1958580185520098E-5</v>
      </c>
      <c r="F132" s="16">
        <v>1.1814966675490704E-6</v>
      </c>
      <c r="G132" s="16">
        <v>1.1814966675490704E-6</v>
      </c>
      <c r="H132" s="42">
        <f t="shared" si="1"/>
        <v>3.3140076853069167E-5</v>
      </c>
      <c r="I132" s="42">
        <f t="shared" si="1"/>
        <v>3.3140076853069167E-5</v>
      </c>
      <c r="J132" s="51"/>
      <c r="K132" s="53" t="s">
        <v>45</v>
      </c>
      <c r="L132" s="16">
        <v>3.1958580185520098E-5</v>
      </c>
      <c r="M132" s="16">
        <v>1.4983204279089115E-6</v>
      </c>
      <c r="N132" s="16">
        <v>3.7189172070241006E-6</v>
      </c>
      <c r="O132" s="16">
        <v>1.9024635588449757E-5</v>
      </c>
      <c r="P132" s="16">
        <v>8.1694783616352496E-7</v>
      </c>
      <c r="Q132" s="16">
        <v>2.1502807663799047E-6</v>
      </c>
      <c r="R132" s="16">
        <v>3.1958580185520098E-5</v>
      </c>
      <c r="S132" s="16">
        <v>1.4983204279089115E-6</v>
      </c>
      <c r="T132" s="16">
        <v>3.7189172070241006E-6</v>
      </c>
      <c r="U132" s="16">
        <v>1.9024635588449757E-5</v>
      </c>
      <c r="V132" s="16">
        <v>8.1694783616352496E-7</v>
      </c>
      <c r="W132" s="16">
        <v>2.1502807663799047E-6</v>
      </c>
      <c r="X132" s="16">
        <v>1.1814966675490704E-6</v>
      </c>
      <c r="Y132" s="16">
        <v>1.9818081377859261E-7</v>
      </c>
      <c r="Z132" s="16">
        <v>3.7452156814067753E-7</v>
      </c>
      <c r="AA132" s="16">
        <v>6.6989321055168862E-7</v>
      </c>
      <c r="AB132" s="16">
        <v>1.1136205943669178E-7</v>
      </c>
      <c r="AC132" s="16">
        <v>2.13552721271252E-7</v>
      </c>
      <c r="AD132" s="16">
        <v>1.1814966675490704E-6</v>
      </c>
      <c r="AE132" s="16">
        <v>1.9818081377859261E-7</v>
      </c>
      <c r="AF132" s="16">
        <v>3.7452156814067753E-7</v>
      </c>
      <c r="AG132" s="16">
        <v>6.6989321055168862E-7</v>
      </c>
      <c r="AH132" s="16">
        <v>1.1136205943669178E-7</v>
      </c>
      <c r="AI132" s="54">
        <v>2.13552721271252E-7</v>
      </c>
      <c r="AJ132" s="42">
        <v>3.3140076853069167E-5</v>
      </c>
      <c r="AK132" s="42">
        <v>1.696501241687504E-6</v>
      </c>
      <c r="AL132" s="42">
        <v>4.0934387751647778E-6</v>
      </c>
      <c r="AM132" s="42">
        <v>1.9694528799001445E-5</v>
      </c>
      <c r="AN132" s="42">
        <v>9.2830989560021673E-7</v>
      </c>
      <c r="AO132" s="42">
        <v>2.3638334876511567E-6</v>
      </c>
      <c r="AP132" s="42">
        <v>3.3140076853069167E-5</v>
      </c>
      <c r="AQ132" s="42">
        <v>1.696501241687504E-6</v>
      </c>
      <c r="AR132" s="42">
        <v>4.0934387751647778E-6</v>
      </c>
      <c r="AS132" s="42">
        <v>1.9694528799001445E-5</v>
      </c>
      <c r="AT132" s="42">
        <v>9.2830989560021673E-7</v>
      </c>
      <c r="AU132" s="42">
        <v>2.3638334876511567E-6</v>
      </c>
    </row>
    <row r="133" spans="1:47" x14ac:dyDescent="0.25">
      <c r="A133" s="220"/>
      <c r="B133" s="220"/>
      <c r="C133" s="15" t="s">
        <v>225</v>
      </c>
      <c r="D133" s="16">
        <v>1.4983204279089115E-6</v>
      </c>
      <c r="E133" s="16">
        <v>1.4983204279089115E-6</v>
      </c>
      <c r="F133" s="16">
        <v>1.9818081377859261E-7</v>
      </c>
      <c r="G133" s="16">
        <v>1.9818081377859261E-7</v>
      </c>
      <c r="H133" s="42">
        <f t="shared" si="1"/>
        <v>1.696501241687504E-6</v>
      </c>
      <c r="I133" s="42">
        <f t="shared" si="1"/>
        <v>1.696501241687504E-6</v>
      </c>
      <c r="J133" s="51"/>
      <c r="K133" s="53"/>
      <c r="L133" s="16">
        <v>1.4983204279089115E-6</v>
      </c>
      <c r="M133" s="16">
        <v>3.7189172070241006E-6</v>
      </c>
      <c r="N133" s="16">
        <v>1.9024635588449757E-5</v>
      </c>
      <c r="O133" s="16">
        <v>8.1694783616352496E-7</v>
      </c>
      <c r="P133" s="16">
        <v>2.1502807663799047E-6</v>
      </c>
      <c r="Q133" s="16">
        <v>2.1305720123680064E-5</v>
      </c>
      <c r="R133" s="16">
        <v>1.4983204279089115E-6</v>
      </c>
      <c r="S133" s="16">
        <v>3.7189172070241006E-6</v>
      </c>
      <c r="T133" s="16">
        <v>1.9024635588449757E-5</v>
      </c>
      <c r="U133" s="16">
        <v>8.1694783616352496E-7</v>
      </c>
      <c r="V133" s="16">
        <v>2.1502807663799047E-6</v>
      </c>
      <c r="W133" s="16">
        <v>2.1305720123680064E-5</v>
      </c>
      <c r="X133" s="16">
        <v>1.9818081377859261E-7</v>
      </c>
      <c r="Y133" s="16">
        <v>3.7452156814067753E-7</v>
      </c>
      <c r="Z133" s="16">
        <v>6.6989321055168862E-7</v>
      </c>
      <c r="AA133" s="16">
        <v>1.1136205943669178E-7</v>
      </c>
      <c r="AB133" s="16">
        <v>2.13552721271252E-7</v>
      </c>
      <c r="AC133" s="16">
        <v>1.1814966675490704E-6</v>
      </c>
      <c r="AD133" s="16">
        <v>1.9818081377859261E-7</v>
      </c>
      <c r="AE133" s="16">
        <v>3.7452156814067753E-7</v>
      </c>
      <c r="AF133" s="16">
        <v>6.6989321055168862E-7</v>
      </c>
      <c r="AG133" s="16">
        <v>1.1136205943669178E-7</v>
      </c>
      <c r="AH133" s="16">
        <v>2.13552721271252E-7</v>
      </c>
      <c r="AI133" s="54">
        <v>1.1814966675490704E-6</v>
      </c>
      <c r="AJ133" s="42">
        <v>1.696501241687504E-6</v>
      </c>
      <c r="AK133" s="42">
        <v>4.0934387751647778E-6</v>
      </c>
      <c r="AL133" s="42">
        <v>1.9694528799001445E-5</v>
      </c>
      <c r="AM133" s="42">
        <v>9.2830989560021673E-7</v>
      </c>
      <c r="AN133" s="42">
        <v>2.3638334876511567E-6</v>
      </c>
      <c r="AO133" s="42">
        <v>2.2487216791229133E-5</v>
      </c>
      <c r="AP133" s="42">
        <v>1.696501241687504E-6</v>
      </c>
      <c r="AQ133" s="42">
        <v>4.0934387751647778E-6</v>
      </c>
      <c r="AR133" s="42">
        <v>1.9694528799001445E-5</v>
      </c>
      <c r="AS133" s="42">
        <v>9.2830989560021673E-7</v>
      </c>
      <c r="AT133" s="42">
        <v>2.3638334876511567E-6</v>
      </c>
      <c r="AU133" s="42">
        <v>2.2487216791229133E-5</v>
      </c>
    </row>
    <row r="134" spans="1:47" x14ac:dyDescent="0.25">
      <c r="A134" s="220"/>
      <c r="B134" s="220"/>
      <c r="C134" s="15" t="s">
        <v>226</v>
      </c>
      <c r="D134" s="16">
        <v>3.7189172070241006E-6</v>
      </c>
      <c r="E134" s="16">
        <v>3.7189172070241006E-6</v>
      </c>
      <c r="F134" s="16">
        <v>3.7452156814067753E-7</v>
      </c>
      <c r="G134" s="16">
        <v>3.7452156814067753E-7</v>
      </c>
      <c r="H134" s="42">
        <f t="shared" si="1"/>
        <v>4.0934387751647778E-6</v>
      </c>
      <c r="I134" s="42">
        <f t="shared" si="1"/>
        <v>4.0934387751647778E-6</v>
      </c>
      <c r="J134" s="51"/>
      <c r="K134" s="53"/>
      <c r="L134" s="16">
        <v>3.7189172070241006E-6</v>
      </c>
      <c r="M134" s="16">
        <v>1.9024635588449757E-5</v>
      </c>
      <c r="N134" s="16">
        <v>8.1694783616352496E-7</v>
      </c>
      <c r="O134" s="16">
        <v>2.1502807663799047E-6</v>
      </c>
      <c r="P134" s="16">
        <v>2.1305720123680064E-5</v>
      </c>
      <c r="Q134" s="16">
        <v>9.9888028527260764E-7</v>
      </c>
      <c r="R134" s="16">
        <v>3.7189172070241006E-6</v>
      </c>
      <c r="S134" s="16">
        <v>1.9024635588449757E-5</v>
      </c>
      <c r="T134" s="16">
        <v>8.1694783616352496E-7</v>
      </c>
      <c r="U134" s="16">
        <v>2.1502807663799047E-6</v>
      </c>
      <c r="V134" s="16">
        <v>2.1305720123680064E-5</v>
      </c>
      <c r="W134" s="16">
        <v>9.9888028527260764E-7</v>
      </c>
      <c r="X134" s="16">
        <v>3.7452156814067753E-7</v>
      </c>
      <c r="Y134" s="16">
        <v>6.6989321055168862E-7</v>
      </c>
      <c r="Z134" s="16">
        <v>1.1136205943669178E-7</v>
      </c>
      <c r="AA134" s="16">
        <v>2.13552721271252E-7</v>
      </c>
      <c r="AB134" s="16">
        <v>1.1814966675490704E-6</v>
      </c>
      <c r="AC134" s="16">
        <v>1.9818081377859261E-7</v>
      </c>
      <c r="AD134" s="16">
        <v>3.7452156814067753E-7</v>
      </c>
      <c r="AE134" s="16">
        <v>6.6989321055168862E-7</v>
      </c>
      <c r="AF134" s="16">
        <v>1.1136205943669178E-7</v>
      </c>
      <c r="AG134" s="16">
        <v>2.13552721271252E-7</v>
      </c>
      <c r="AH134" s="16">
        <v>1.1814966675490704E-6</v>
      </c>
      <c r="AI134" s="54">
        <v>1.9818081377859261E-7</v>
      </c>
      <c r="AJ134" s="42">
        <v>4.0934387751647778E-6</v>
      </c>
      <c r="AK134" s="42">
        <v>1.9694528799001445E-5</v>
      </c>
      <c r="AL134" s="42">
        <v>9.2830989560021673E-7</v>
      </c>
      <c r="AM134" s="42">
        <v>2.3638334876511567E-6</v>
      </c>
      <c r="AN134" s="42">
        <v>2.2487216791229133E-5</v>
      </c>
      <c r="AO134" s="42">
        <v>1.1970610990512001E-6</v>
      </c>
      <c r="AP134" s="42">
        <v>4.0934387751647778E-6</v>
      </c>
      <c r="AQ134" s="42">
        <v>1.9694528799001445E-5</v>
      </c>
      <c r="AR134" s="42">
        <v>9.2830989560021673E-7</v>
      </c>
      <c r="AS134" s="42">
        <v>2.3638334876511567E-6</v>
      </c>
      <c r="AT134" s="42">
        <v>2.2487216791229133E-5</v>
      </c>
      <c r="AU134" s="42">
        <v>1.1970610990512001E-6</v>
      </c>
    </row>
    <row r="135" spans="1:47" x14ac:dyDescent="0.25">
      <c r="A135" s="220"/>
      <c r="B135" s="220" t="s">
        <v>227</v>
      </c>
      <c r="C135" s="15" t="s">
        <v>224</v>
      </c>
      <c r="D135" s="16">
        <v>1.9024635588449757E-5</v>
      </c>
      <c r="E135" s="16">
        <v>1.9024635588449757E-5</v>
      </c>
      <c r="F135" s="16">
        <v>6.6989321055168862E-7</v>
      </c>
      <c r="G135" s="16">
        <v>6.6989321055168862E-7</v>
      </c>
      <c r="H135" s="42">
        <f t="shared" ref="H135:I198" si="2">D135+F135</f>
        <v>1.9694528799001445E-5</v>
      </c>
      <c r="I135" s="42">
        <f t="shared" si="2"/>
        <v>1.9694528799001445E-5</v>
      </c>
      <c r="J135" s="51"/>
      <c r="K135" s="53"/>
      <c r="L135" s="16">
        <v>1.9024635588449757E-5</v>
      </c>
      <c r="M135" s="16">
        <v>8.1694783616352496E-7</v>
      </c>
      <c r="N135" s="16">
        <v>2.1502807663799047E-6</v>
      </c>
      <c r="O135" s="16">
        <v>2.1305720123680064E-5</v>
      </c>
      <c r="P135" s="16">
        <v>9.9888028527260764E-7</v>
      </c>
      <c r="Q135" s="16">
        <v>2.4792781380160668E-6</v>
      </c>
      <c r="R135" s="16">
        <v>1.9024635588449757E-5</v>
      </c>
      <c r="S135" s="16">
        <v>8.1694783616352496E-7</v>
      </c>
      <c r="T135" s="16">
        <v>2.1502807663799047E-6</v>
      </c>
      <c r="U135" s="16">
        <v>2.1305720123680064E-5</v>
      </c>
      <c r="V135" s="16">
        <v>9.9888028527260764E-7</v>
      </c>
      <c r="W135" s="16">
        <v>2.4792781380160668E-6</v>
      </c>
      <c r="X135" s="16">
        <v>6.6989321055168862E-7</v>
      </c>
      <c r="Y135" s="16">
        <v>1.1136205943669178E-7</v>
      </c>
      <c r="Z135" s="16">
        <v>2.13552721271252E-7</v>
      </c>
      <c r="AA135" s="16">
        <v>1.1814966675490704E-6</v>
      </c>
      <c r="AB135" s="16">
        <v>1.9818081377859261E-7</v>
      </c>
      <c r="AC135" s="16">
        <v>3.7452156814067753E-7</v>
      </c>
      <c r="AD135" s="16">
        <v>6.6989321055168862E-7</v>
      </c>
      <c r="AE135" s="16">
        <v>1.1136205943669178E-7</v>
      </c>
      <c r="AF135" s="16">
        <v>2.13552721271252E-7</v>
      </c>
      <c r="AG135" s="16">
        <v>1.1814966675490704E-6</v>
      </c>
      <c r="AH135" s="16">
        <v>1.9818081377859261E-7</v>
      </c>
      <c r="AI135" s="54">
        <v>3.7452156814067753E-7</v>
      </c>
      <c r="AJ135" s="42">
        <v>1.9694528799001445E-5</v>
      </c>
      <c r="AK135" s="42">
        <v>9.2830989560021673E-7</v>
      </c>
      <c r="AL135" s="42">
        <v>2.3638334876511567E-6</v>
      </c>
      <c r="AM135" s="42">
        <v>2.2487216791229133E-5</v>
      </c>
      <c r="AN135" s="42">
        <v>1.1970610990512001E-6</v>
      </c>
      <c r="AO135" s="42">
        <v>2.8537997061567444E-6</v>
      </c>
      <c r="AP135" s="42">
        <v>1.9694528799001445E-5</v>
      </c>
      <c r="AQ135" s="42">
        <v>9.2830989560021673E-7</v>
      </c>
      <c r="AR135" s="42">
        <v>2.3638334876511567E-6</v>
      </c>
      <c r="AS135" s="42">
        <v>2.2487216791229133E-5</v>
      </c>
      <c r="AT135" s="42">
        <v>1.1970610990512001E-6</v>
      </c>
      <c r="AU135" s="42">
        <v>2.8537997061567444E-6</v>
      </c>
    </row>
    <row r="136" spans="1:47" x14ac:dyDescent="0.25">
      <c r="A136" s="220"/>
      <c r="B136" s="220"/>
      <c r="C136" s="15" t="s">
        <v>225</v>
      </c>
      <c r="D136" s="16">
        <v>8.1694783616352496E-7</v>
      </c>
      <c r="E136" s="16">
        <v>8.1694783616352496E-7</v>
      </c>
      <c r="F136" s="16">
        <v>1.1136205943669178E-7</v>
      </c>
      <c r="G136" s="16">
        <v>1.1136205943669178E-7</v>
      </c>
      <c r="H136" s="42">
        <f t="shared" si="2"/>
        <v>9.2830989560021673E-7</v>
      </c>
      <c r="I136" s="42">
        <f t="shared" si="2"/>
        <v>9.2830989560021673E-7</v>
      </c>
      <c r="J136" s="51"/>
      <c r="K136" s="53"/>
      <c r="L136" s="16">
        <v>8.1694783616352496E-7</v>
      </c>
      <c r="M136" s="16">
        <v>2.1502807663799047E-6</v>
      </c>
      <c r="N136" s="16">
        <v>2.1305720123680064E-5</v>
      </c>
      <c r="O136" s="16">
        <v>9.9888028527260764E-7</v>
      </c>
      <c r="P136" s="16">
        <v>2.4792781380160668E-6</v>
      </c>
      <c r="Q136" s="16">
        <v>1.2683090392299835E-5</v>
      </c>
      <c r="R136" s="16">
        <v>8.1694783616352496E-7</v>
      </c>
      <c r="S136" s="16">
        <v>2.1502807663799047E-6</v>
      </c>
      <c r="T136" s="16">
        <v>2.1305720123680064E-5</v>
      </c>
      <c r="U136" s="16">
        <v>9.9888028527260764E-7</v>
      </c>
      <c r="V136" s="16">
        <v>2.4792781380160668E-6</v>
      </c>
      <c r="W136" s="16">
        <v>1.2683090392299835E-5</v>
      </c>
      <c r="X136" s="16">
        <v>1.1136205943669178E-7</v>
      </c>
      <c r="Y136" s="16">
        <v>2.13552721271252E-7</v>
      </c>
      <c r="Z136" s="16">
        <v>1.1814966675490704E-6</v>
      </c>
      <c r="AA136" s="16">
        <v>1.9818081377859261E-7</v>
      </c>
      <c r="AB136" s="16">
        <v>3.7452156814067753E-7</v>
      </c>
      <c r="AC136" s="16">
        <v>6.6989321055168862E-7</v>
      </c>
      <c r="AD136" s="16">
        <v>1.1136205943669178E-7</v>
      </c>
      <c r="AE136" s="16">
        <v>2.13552721271252E-7</v>
      </c>
      <c r="AF136" s="16">
        <v>1.1814966675490704E-6</v>
      </c>
      <c r="AG136" s="16">
        <v>1.9818081377859261E-7</v>
      </c>
      <c r="AH136" s="16">
        <v>3.7452156814067753E-7</v>
      </c>
      <c r="AI136" s="54">
        <v>6.6989321055168862E-7</v>
      </c>
      <c r="AJ136" s="42">
        <v>9.2830989560021673E-7</v>
      </c>
      <c r="AK136" s="42">
        <v>2.3638334876511567E-6</v>
      </c>
      <c r="AL136" s="42">
        <v>2.2487216791229133E-5</v>
      </c>
      <c r="AM136" s="42">
        <v>1.1970610990512001E-6</v>
      </c>
      <c r="AN136" s="42">
        <v>2.8537997061567444E-6</v>
      </c>
      <c r="AO136" s="42">
        <v>1.3352983602851523E-5</v>
      </c>
      <c r="AP136" s="42">
        <v>9.2830989560021673E-7</v>
      </c>
      <c r="AQ136" s="42">
        <v>2.3638334876511567E-6</v>
      </c>
      <c r="AR136" s="42">
        <v>2.2487216791229133E-5</v>
      </c>
      <c r="AS136" s="42">
        <v>1.1970610990512001E-6</v>
      </c>
      <c r="AT136" s="42">
        <v>2.8537997061567444E-6</v>
      </c>
      <c r="AU136" s="42">
        <v>1.3352983602851523E-5</v>
      </c>
    </row>
    <row r="137" spans="1:47" x14ac:dyDescent="0.25">
      <c r="A137" s="220"/>
      <c r="B137" s="220"/>
      <c r="C137" s="15" t="s">
        <v>226</v>
      </c>
      <c r="D137" s="16">
        <v>2.1502807663799047E-6</v>
      </c>
      <c r="E137" s="16">
        <v>2.1502807663799047E-6</v>
      </c>
      <c r="F137" s="16">
        <v>2.13552721271252E-7</v>
      </c>
      <c r="G137" s="16">
        <v>2.13552721271252E-7</v>
      </c>
      <c r="H137" s="42">
        <f t="shared" si="2"/>
        <v>2.3638334876511567E-6</v>
      </c>
      <c r="I137" s="42">
        <f t="shared" si="2"/>
        <v>2.3638334876511567E-6</v>
      </c>
      <c r="J137" s="51"/>
      <c r="K137" s="53"/>
      <c r="L137" s="16">
        <v>2.1502807663799047E-6</v>
      </c>
      <c r="M137" s="16">
        <v>2.1305720123680064E-5</v>
      </c>
      <c r="N137" s="16">
        <v>9.9888028527260764E-7</v>
      </c>
      <c r="O137" s="16">
        <v>2.4792781380160668E-6</v>
      </c>
      <c r="P137" s="16">
        <v>1.2683090392299835E-5</v>
      </c>
      <c r="Q137" s="16">
        <v>5.4463189077568334E-7</v>
      </c>
      <c r="R137" s="16">
        <v>2.1502807663799047E-6</v>
      </c>
      <c r="S137" s="16">
        <v>2.1305720123680064E-5</v>
      </c>
      <c r="T137" s="16">
        <v>9.9888028527260764E-7</v>
      </c>
      <c r="U137" s="16">
        <v>2.4792781380160668E-6</v>
      </c>
      <c r="V137" s="16">
        <v>1.2683090392299835E-5</v>
      </c>
      <c r="W137" s="16">
        <v>5.4463189077568334E-7</v>
      </c>
      <c r="X137" s="16">
        <v>2.13552721271252E-7</v>
      </c>
      <c r="Y137" s="16">
        <v>1.1814966675490704E-6</v>
      </c>
      <c r="Z137" s="16">
        <v>1.9818081377859261E-7</v>
      </c>
      <c r="AA137" s="16">
        <v>3.7452156814067753E-7</v>
      </c>
      <c r="AB137" s="16">
        <v>6.6989321055168862E-7</v>
      </c>
      <c r="AC137" s="16">
        <v>1.1136205943669178E-7</v>
      </c>
      <c r="AD137" s="16">
        <v>2.13552721271252E-7</v>
      </c>
      <c r="AE137" s="16">
        <v>1.1814966675490704E-6</v>
      </c>
      <c r="AF137" s="16">
        <v>1.9818081377859261E-7</v>
      </c>
      <c r="AG137" s="16">
        <v>3.7452156814067753E-7</v>
      </c>
      <c r="AH137" s="16">
        <v>6.6989321055168862E-7</v>
      </c>
      <c r="AI137" s="54">
        <v>1.1136205943669178E-7</v>
      </c>
      <c r="AJ137" s="42">
        <v>2.3638334876511567E-6</v>
      </c>
      <c r="AK137" s="42">
        <v>2.2487216791229133E-5</v>
      </c>
      <c r="AL137" s="42">
        <v>1.1970610990512001E-6</v>
      </c>
      <c r="AM137" s="42">
        <v>2.8537997061567444E-6</v>
      </c>
      <c r="AN137" s="42">
        <v>1.3352983602851523E-5</v>
      </c>
      <c r="AO137" s="42">
        <v>6.5599395021237511E-7</v>
      </c>
      <c r="AP137" s="42">
        <v>2.3638334876511567E-6</v>
      </c>
      <c r="AQ137" s="42">
        <v>2.2487216791229133E-5</v>
      </c>
      <c r="AR137" s="42">
        <v>1.1970610990512001E-6</v>
      </c>
      <c r="AS137" s="42">
        <v>2.8537997061567444E-6</v>
      </c>
      <c r="AT137" s="42">
        <v>1.3352983602851523E-5</v>
      </c>
      <c r="AU137" s="42">
        <v>6.5599395021237511E-7</v>
      </c>
    </row>
    <row r="138" spans="1:47" x14ac:dyDescent="0.25">
      <c r="A138" s="220" t="s">
        <v>46</v>
      </c>
      <c r="B138" s="220" t="s">
        <v>223</v>
      </c>
      <c r="C138" s="15" t="s">
        <v>224</v>
      </c>
      <c r="D138" s="16">
        <v>2.1305720123680064E-5</v>
      </c>
      <c r="E138" s="16">
        <v>2.1305720123680064E-5</v>
      </c>
      <c r="F138" s="16">
        <v>1.1814966675490704E-6</v>
      </c>
      <c r="G138" s="16">
        <v>1.1814966675490704E-6</v>
      </c>
      <c r="H138" s="42">
        <f t="shared" si="2"/>
        <v>2.2487216791229133E-5</v>
      </c>
      <c r="I138" s="42">
        <f t="shared" si="2"/>
        <v>2.2487216791229133E-5</v>
      </c>
      <c r="J138" s="51"/>
      <c r="K138" s="53" t="s">
        <v>46</v>
      </c>
      <c r="L138" s="16">
        <v>2.1305720123680064E-5</v>
      </c>
      <c r="M138" s="16">
        <v>9.9888028527260764E-7</v>
      </c>
      <c r="N138" s="16">
        <v>2.4792781380160668E-6</v>
      </c>
      <c r="O138" s="16">
        <v>1.2683090392299835E-5</v>
      </c>
      <c r="P138" s="16">
        <v>5.4463189077568334E-7</v>
      </c>
      <c r="Q138" s="16">
        <v>1.4335205109199364E-6</v>
      </c>
      <c r="R138" s="16">
        <v>2.1305720123680064E-5</v>
      </c>
      <c r="S138" s="16">
        <v>9.9888028527260764E-7</v>
      </c>
      <c r="T138" s="16">
        <v>2.4792781380160668E-6</v>
      </c>
      <c r="U138" s="16">
        <v>1.2683090392299835E-5</v>
      </c>
      <c r="V138" s="16">
        <v>5.4463189077568334E-7</v>
      </c>
      <c r="W138" s="16">
        <v>1.4335205109199364E-6</v>
      </c>
      <c r="X138" s="16">
        <v>1.1814966675490704E-6</v>
      </c>
      <c r="Y138" s="16">
        <v>1.9818081377859261E-7</v>
      </c>
      <c r="Z138" s="16">
        <v>3.7452156814067753E-7</v>
      </c>
      <c r="AA138" s="16">
        <v>6.6989321055168862E-7</v>
      </c>
      <c r="AB138" s="16">
        <v>1.1136205943669178E-7</v>
      </c>
      <c r="AC138" s="16">
        <v>2.13552721271252E-7</v>
      </c>
      <c r="AD138" s="16">
        <v>1.1814966675490704E-6</v>
      </c>
      <c r="AE138" s="16">
        <v>1.9818081377859261E-7</v>
      </c>
      <c r="AF138" s="16">
        <v>3.7452156814067753E-7</v>
      </c>
      <c r="AG138" s="16">
        <v>6.6989321055168862E-7</v>
      </c>
      <c r="AH138" s="16">
        <v>1.1136205943669178E-7</v>
      </c>
      <c r="AI138" s="54">
        <v>2.13552721271252E-7</v>
      </c>
      <c r="AJ138" s="42">
        <v>2.2487216791229133E-5</v>
      </c>
      <c r="AK138" s="42">
        <v>1.1970610990512001E-6</v>
      </c>
      <c r="AL138" s="42">
        <v>2.8537997061567444E-6</v>
      </c>
      <c r="AM138" s="42">
        <v>1.3352983602851523E-5</v>
      </c>
      <c r="AN138" s="42">
        <v>6.5599395021237511E-7</v>
      </c>
      <c r="AO138" s="42">
        <v>1.6470732321911884E-6</v>
      </c>
      <c r="AP138" s="42">
        <v>2.2487216791229133E-5</v>
      </c>
      <c r="AQ138" s="42">
        <v>1.1970610990512001E-6</v>
      </c>
      <c r="AR138" s="42">
        <v>2.8537997061567444E-6</v>
      </c>
      <c r="AS138" s="42">
        <v>1.3352983602851523E-5</v>
      </c>
      <c r="AT138" s="42">
        <v>6.5599395021237511E-7</v>
      </c>
      <c r="AU138" s="42">
        <v>1.6470732321911884E-6</v>
      </c>
    </row>
    <row r="139" spans="1:47" x14ac:dyDescent="0.25">
      <c r="A139" s="220"/>
      <c r="B139" s="220"/>
      <c r="C139" s="15" t="s">
        <v>225</v>
      </c>
      <c r="D139" s="16">
        <v>9.9888028527260764E-7</v>
      </c>
      <c r="E139" s="16">
        <v>9.9888028527260764E-7</v>
      </c>
      <c r="F139" s="16">
        <v>1.9818081377859261E-7</v>
      </c>
      <c r="G139" s="16">
        <v>1.9818081377859261E-7</v>
      </c>
      <c r="H139" s="42">
        <f t="shared" si="2"/>
        <v>1.1970610990512001E-6</v>
      </c>
      <c r="I139" s="42">
        <f t="shared" si="2"/>
        <v>1.1970610990512001E-6</v>
      </c>
      <c r="J139" s="51"/>
      <c r="K139" s="53"/>
      <c r="L139" s="16">
        <v>9.9888028527260764E-7</v>
      </c>
      <c r="M139" s="16">
        <v>2.4792781380160668E-6</v>
      </c>
      <c r="N139" s="16">
        <v>1.2683090392299835E-5</v>
      </c>
      <c r="O139" s="16">
        <v>5.4463189077568334E-7</v>
      </c>
      <c r="P139" s="16">
        <v>1.4335205109199364E-6</v>
      </c>
      <c r="Q139" s="16">
        <v>2.1305720123680064E-5</v>
      </c>
      <c r="R139" s="16">
        <v>9.9888028527260764E-7</v>
      </c>
      <c r="S139" s="16">
        <v>2.4792781380160668E-6</v>
      </c>
      <c r="T139" s="16">
        <v>1.2683090392299835E-5</v>
      </c>
      <c r="U139" s="16">
        <v>5.4463189077568334E-7</v>
      </c>
      <c r="V139" s="16">
        <v>1.4335205109199364E-6</v>
      </c>
      <c r="W139" s="16">
        <v>2.1305720123680064E-5</v>
      </c>
      <c r="X139" s="16">
        <v>1.9818081377859261E-7</v>
      </c>
      <c r="Y139" s="16">
        <v>3.7452156814067753E-7</v>
      </c>
      <c r="Z139" s="16">
        <v>6.6989321055168862E-7</v>
      </c>
      <c r="AA139" s="16">
        <v>1.1136205943669178E-7</v>
      </c>
      <c r="AB139" s="16">
        <v>2.13552721271252E-7</v>
      </c>
      <c r="AC139" s="16">
        <v>1.1814966675490704E-6</v>
      </c>
      <c r="AD139" s="16">
        <v>1.9818081377859261E-7</v>
      </c>
      <c r="AE139" s="16">
        <v>3.7452156814067753E-7</v>
      </c>
      <c r="AF139" s="16">
        <v>6.6989321055168862E-7</v>
      </c>
      <c r="AG139" s="16">
        <v>1.1136205943669178E-7</v>
      </c>
      <c r="AH139" s="16">
        <v>2.13552721271252E-7</v>
      </c>
      <c r="AI139" s="54">
        <v>1.1814966675490704E-6</v>
      </c>
      <c r="AJ139" s="42">
        <v>1.1970610990512001E-6</v>
      </c>
      <c r="AK139" s="42">
        <v>2.8537997061567444E-6</v>
      </c>
      <c r="AL139" s="42">
        <v>1.3352983602851523E-5</v>
      </c>
      <c r="AM139" s="42">
        <v>6.5599395021237511E-7</v>
      </c>
      <c r="AN139" s="42">
        <v>1.6470732321911884E-6</v>
      </c>
      <c r="AO139" s="42">
        <v>2.2487216791229133E-5</v>
      </c>
      <c r="AP139" s="42">
        <v>1.1970610990512001E-6</v>
      </c>
      <c r="AQ139" s="42">
        <v>2.8537997061567444E-6</v>
      </c>
      <c r="AR139" s="42">
        <v>1.3352983602851523E-5</v>
      </c>
      <c r="AS139" s="42">
        <v>6.5599395021237511E-7</v>
      </c>
      <c r="AT139" s="42">
        <v>1.6470732321911884E-6</v>
      </c>
      <c r="AU139" s="42">
        <v>2.2487216791229133E-5</v>
      </c>
    </row>
    <row r="140" spans="1:47" x14ac:dyDescent="0.25">
      <c r="A140" s="220"/>
      <c r="B140" s="220"/>
      <c r="C140" s="15" t="s">
        <v>226</v>
      </c>
      <c r="D140" s="16">
        <v>2.4792781380160668E-6</v>
      </c>
      <c r="E140" s="16">
        <v>2.4792781380160668E-6</v>
      </c>
      <c r="F140" s="16">
        <v>3.7452156814067753E-7</v>
      </c>
      <c r="G140" s="16">
        <v>3.7452156814067753E-7</v>
      </c>
      <c r="H140" s="42">
        <f t="shared" si="2"/>
        <v>2.8537997061567444E-6</v>
      </c>
      <c r="I140" s="42">
        <f t="shared" si="2"/>
        <v>2.8537997061567444E-6</v>
      </c>
      <c r="J140" s="51"/>
      <c r="K140" s="53"/>
      <c r="L140" s="16">
        <v>2.4792781380160668E-6</v>
      </c>
      <c r="M140" s="16">
        <v>1.2683090392299835E-5</v>
      </c>
      <c r="N140" s="16">
        <v>5.4463189077568334E-7</v>
      </c>
      <c r="O140" s="16">
        <v>1.4335205109199364E-6</v>
      </c>
      <c r="P140" s="16">
        <v>2.1305720123680064E-5</v>
      </c>
      <c r="Q140" s="16">
        <v>9.9888028527260764E-7</v>
      </c>
      <c r="R140" s="16">
        <v>2.4792781380160668E-6</v>
      </c>
      <c r="S140" s="16">
        <v>1.2683090392299835E-5</v>
      </c>
      <c r="T140" s="16">
        <v>5.4463189077568334E-7</v>
      </c>
      <c r="U140" s="16">
        <v>1.4335205109199364E-6</v>
      </c>
      <c r="V140" s="16">
        <v>2.1305720123680064E-5</v>
      </c>
      <c r="W140" s="16">
        <v>9.9888028527260764E-7</v>
      </c>
      <c r="X140" s="16">
        <v>3.7452156814067753E-7</v>
      </c>
      <c r="Y140" s="16">
        <v>6.6989321055168862E-7</v>
      </c>
      <c r="Z140" s="16">
        <v>1.1136205943669178E-7</v>
      </c>
      <c r="AA140" s="16">
        <v>2.13552721271252E-7</v>
      </c>
      <c r="AB140" s="16">
        <v>1.1814966675490704E-6</v>
      </c>
      <c r="AC140" s="16">
        <v>1.9818081377859261E-7</v>
      </c>
      <c r="AD140" s="16">
        <v>3.7452156814067753E-7</v>
      </c>
      <c r="AE140" s="16">
        <v>6.6989321055168862E-7</v>
      </c>
      <c r="AF140" s="16">
        <v>1.1136205943669178E-7</v>
      </c>
      <c r="AG140" s="16">
        <v>2.13552721271252E-7</v>
      </c>
      <c r="AH140" s="16">
        <v>1.1814966675490704E-6</v>
      </c>
      <c r="AI140" s="54">
        <v>1.9818081377859261E-7</v>
      </c>
      <c r="AJ140" s="42">
        <v>2.8537997061567444E-6</v>
      </c>
      <c r="AK140" s="42">
        <v>1.3352983602851523E-5</v>
      </c>
      <c r="AL140" s="42">
        <v>6.5599395021237511E-7</v>
      </c>
      <c r="AM140" s="42">
        <v>1.6470732321911884E-6</v>
      </c>
      <c r="AN140" s="42">
        <v>2.2487216791229133E-5</v>
      </c>
      <c r="AO140" s="42">
        <v>1.1970610990512001E-6</v>
      </c>
      <c r="AP140" s="42">
        <v>2.8537997061567444E-6</v>
      </c>
      <c r="AQ140" s="42">
        <v>1.3352983602851523E-5</v>
      </c>
      <c r="AR140" s="42">
        <v>6.5599395021237511E-7</v>
      </c>
      <c r="AS140" s="42">
        <v>1.6470732321911884E-6</v>
      </c>
      <c r="AT140" s="42">
        <v>2.2487216791229133E-5</v>
      </c>
      <c r="AU140" s="42">
        <v>1.1970610990512001E-6</v>
      </c>
    </row>
    <row r="141" spans="1:47" x14ac:dyDescent="0.25">
      <c r="A141" s="220"/>
      <c r="B141" s="220" t="s">
        <v>227</v>
      </c>
      <c r="C141" s="15" t="s">
        <v>224</v>
      </c>
      <c r="D141" s="16">
        <v>1.2683090392299835E-5</v>
      </c>
      <c r="E141" s="16">
        <v>1.2683090392299835E-5</v>
      </c>
      <c r="F141" s="16">
        <v>6.6989321055168862E-7</v>
      </c>
      <c r="G141" s="16">
        <v>6.6989321055168862E-7</v>
      </c>
      <c r="H141" s="42">
        <f t="shared" si="2"/>
        <v>1.3352983602851523E-5</v>
      </c>
      <c r="I141" s="42">
        <f t="shared" si="2"/>
        <v>1.3352983602851523E-5</v>
      </c>
      <c r="J141" s="51"/>
      <c r="K141" s="53"/>
      <c r="L141" s="16">
        <v>1.2683090392299835E-5</v>
      </c>
      <c r="M141" s="16">
        <v>5.4463189077568334E-7</v>
      </c>
      <c r="N141" s="16">
        <v>1.4335205109199364E-6</v>
      </c>
      <c r="O141" s="16">
        <v>2.1305720123680064E-5</v>
      </c>
      <c r="P141" s="16">
        <v>9.9888028527260764E-7</v>
      </c>
      <c r="Q141" s="16">
        <v>2.4792781380160668E-6</v>
      </c>
      <c r="R141" s="16">
        <v>1.2683090392299835E-5</v>
      </c>
      <c r="S141" s="16">
        <v>5.4463189077568334E-7</v>
      </c>
      <c r="T141" s="16">
        <v>1.4335205109199364E-6</v>
      </c>
      <c r="U141" s="16">
        <v>2.1305720123680064E-5</v>
      </c>
      <c r="V141" s="16">
        <v>9.9888028527260764E-7</v>
      </c>
      <c r="W141" s="16">
        <v>2.4792781380160668E-6</v>
      </c>
      <c r="X141" s="16">
        <v>6.6989321055168862E-7</v>
      </c>
      <c r="Y141" s="16">
        <v>1.1136205943669178E-7</v>
      </c>
      <c r="Z141" s="16">
        <v>2.13552721271252E-7</v>
      </c>
      <c r="AA141" s="16">
        <v>1.1814966675490704E-6</v>
      </c>
      <c r="AB141" s="16">
        <v>1.9818081377859261E-7</v>
      </c>
      <c r="AC141" s="16">
        <v>3.7452156814067753E-7</v>
      </c>
      <c r="AD141" s="16">
        <v>6.6989321055168862E-7</v>
      </c>
      <c r="AE141" s="16">
        <v>1.1136205943669178E-7</v>
      </c>
      <c r="AF141" s="16">
        <v>2.13552721271252E-7</v>
      </c>
      <c r="AG141" s="16">
        <v>1.1814966675490704E-6</v>
      </c>
      <c r="AH141" s="16">
        <v>1.9818081377859261E-7</v>
      </c>
      <c r="AI141" s="54">
        <v>3.7452156814067753E-7</v>
      </c>
      <c r="AJ141" s="42">
        <v>1.3352983602851523E-5</v>
      </c>
      <c r="AK141" s="42">
        <v>6.5599395021237511E-7</v>
      </c>
      <c r="AL141" s="42">
        <v>1.6470732321911884E-6</v>
      </c>
      <c r="AM141" s="42">
        <v>2.2487216791229133E-5</v>
      </c>
      <c r="AN141" s="42">
        <v>1.1970610990512001E-6</v>
      </c>
      <c r="AO141" s="42">
        <v>2.8537997061567444E-6</v>
      </c>
      <c r="AP141" s="42">
        <v>1.3352983602851523E-5</v>
      </c>
      <c r="AQ141" s="42">
        <v>6.5599395021237511E-7</v>
      </c>
      <c r="AR141" s="42">
        <v>1.6470732321911884E-6</v>
      </c>
      <c r="AS141" s="42">
        <v>2.2487216791229133E-5</v>
      </c>
      <c r="AT141" s="42">
        <v>1.1970610990512001E-6</v>
      </c>
      <c r="AU141" s="42">
        <v>2.8537997061567444E-6</v>
      </c>
    </row>
    <row r="142" spans="1:47" x14ac:dyDescent="0.25">
      <c r="A142" s="220"/>
      <c r="B142" s="220"/>
      <c r="C142" s="15" t="s">
        <v>225</v>
      </c>
      <c r="D142" s="16">
        <v>5.4463189077568334E-7</v>
      </c>
      <c r="E142" s="16">
        <v>5.4463189077568334E-7</v>
      </c>
      <c r="F142" s="16">
        <v>1.1136205943669178E-7</v>
      </c>
      <c r="G142" s="16">
        <v>1.1136205943669178E-7</v>
      </c>
      <c r="H142" s="42">
        <f t="shared" si="2"/>
        <v>6.5599395021237511E-7</v>
      </c>
      <c r="I142" s="42">
        <f t="shared" si="2"/>
        <v>6.5599395021237511E-7</v>
      </c>
      <c r="J142" s="51"/>
      <c r="K142" s="53"/>
      <c r="L142" s="16">
        <v>5.4463189077568334E-7</v>
      </c>
      <c r="M142" s="16">
        <v>1.4335205109199364E-6</v>
      </c>
      <c r="N142" s="16">
        <v>2.1305720123680064E-5</v>
      </c>
      <c r="O142" s="16">
        <v>9.9888028527260764E-7</v>
      </c>
      <c r="P142" s="16">
        <v>2.4792781380160668E-6</v>
      </c>
      <c r="Q142" s="16">
        <v>1.2683090392299835E-5</v>
      </c>
      <c r="R142" s="16">
        <v>5.4463189077568334E-7</v>
      </c>
      <c r="S142" s="16">
        <v>1.4335205109199364E-6</v>
      </c>
      <c r="T142" s="16">
        <v>2.1305720123680064E-5</v>
      </c>
      <c r="U142" s="16">
        <v>9.9888028527260764E-7</v>
      </c>
      <c r="V142" s="16">
        <v>2.4792781380160668E-6</v>
      </c>
      <c r="W142" s="16">
        <v>1.2683090392299835E-5</v>
      </c>
      <c r="X142" s="16">
        <v>1.1136205943669178E-7</v>
      </c>
      <c r="Y142" s="16">
        <v>2.13552721271252E-7</v>
      </c>
      <c r="Z142" s="16">
        <v>1.1814966675490704E-6</v>
      </c>
      <c r="AA142" s="16">
        <v>1.9818081377859261E-7</v>
      </c>
      <c r="AB142" s="16">
        <v>3.7452156814067753E-7</v>
      </c>
      <c r="AC142" s="16">
        <v>6.6989321055168862E-7</v>
      </c>
      <c r="AD142" s="16">
        <v>1.1136205943669178E-7</v>
      </c>
      <c r="AE142" s="16">
        <v>2.13552721271252E-7</v>
      </c>
      <c r="AF142" s="16">
        <v>1.1814966675490704E-6</v>
      </c>
      <c r="AG142" s="16">
        <v>1.9818081377859261E-7</v>
      </c>
      <c r="AH142" s="16">
        <v>3.7452156814067753E-7</v>
      </c>
      <c r="AI142" s="54">
        <v>6.6989321055168862E-7</v>
      </c>
      <c r="AJ142" s="42">
        <v>6.5599395021237511E-7</v>
      </c>
      <c r="AK142" s="42">
        <v>1.6470732321911884E-6</v>
      </c>
      <c r="AL142" s="42">
        <v>2.2487216791229133E-5</v>
      </c>
      <c r="AM142" s="42">
        <v>1.1970610990512001E-6</v>
      </c>
      <c r="AN142" s="42">
        <v>2.8537997061567444E-6</v>
      </c>
      <c r="AO142" s="42">
        <v>1.3352983602851523E-5</v>
      </c>
      <c r="AP142" s="42">
        <v>6.5599395021237511E-7</v>
      </c>
      <c r="AQ142" s="42">
        <v>1.6470732321911884E-6</v>
      </c>
      <c r="AR142" s="42">
        <v>2.2487216791229133E-5</v>
      </c>
      <c r="AS142" s="42">
        <v>1.1970610990512001E-6</v>
      </c>
      <c r="AT142" s="42">
        <v>2.8537997061567444E-6</v>
      </c>
      <c r="AU142" s="42">
        <v>1.3352983602851523E-5</v>
      </c>
    </row>
    <row r="143" spans="1:47" x14ac:dyDescent="0.25">
      <c r="A143" s="220"/>
      <c r="B143" s="220"/>
      <c r="C143" s="15" t="s">
        <v>226</v>
      </c>
      <c r="D143" s="16">
        <v>1.4335205109199364E-6</v>
      </c>
      <c r="E143" s="16">
        <v>1.4335205109199364E-6</v>
      </c>
      <c r="F143" s="16">
        <v>2.13552721271252E-7</v>
      </c>
      <c r="G143" s="16">
        <v>2.13552721271252E-7</v>
      </c>
      <c r="H143" s="42">
        <f t="shared" si="2"/>
        <v>1.6470732321911884E-6</v>
      </c>
      <c r="I143" s="42">
        <f t="shared" si="2"/>
        <v>1.6470732321911884E-6</v>
      </c>
      <c r="J143" s="51"/>
      <c r="K143" s="53"/>
      <c r="L143" s="16">
        <v>1.4335205109199364E-6</v>
      </c>
      <c r="M143" s="16">
        <v>2.1305720123680064E-5</v>
      </c>
      <c r="N143" s="16">
        <v>9.9888028527260764E-7</v>
      </c>
      <c r="O143" s="16">
        <v>2.4792781380160668E-6</v>
      </c>
      <c r="P143" s="16">
        <v>1.2683090392299835E-5</v>
      </c>
      <c r="Q143" s="16">
        <v>5.4463189077568334E-7</v>
      </c>
      <c r="R143" s="16">
        <v>1.4335205109199364E-6</v>
      </c>
      <c r="S143" s="16">
        <v>2.1305720123680064E-5</v>
      </c>
      <c r="T143" s="16">
        <v>9.9888028527260764E-7</v>
      </c>
      <c r="U143" s="16">
        <v>2.4792781380160668E-6</v>
      </c>
      <c r="V143" s="16">
        <v>1.2683090392299835E-5</v>
      </c>
      <c r="W143" s="16">
        <v>5.4463189077568334E-7</v>
      </c>
      <c r="X143" s="16">
        <v>2.13552721271252E-7</v>
      </c>
      <c r="Y143" s="16">
        <v>1.1814966675490704E-6</v>
      </c>
      <c r="Z143" s="16">
        <v>1.9818081377859261E-7</v>
      </c>
      <c r="AA143" s="16">
        <v>3.7452156814067753E-7</v>
      </c>
      <c r="AB143" s="16">
        <v>6.6989321055168862E-7</v>
      </c>
      <c r="AC143" s="16">
        <v>1.1136205943669178E-7</v>
      </c>
      <c r="AD143" s="16">
        <v>2.13552721271252E-7</v>
      </c>
      <c r="AE143" s="16">
        <v>1.1814966675490704E-6</v>
      </c>
      <c r="AF143" s="16">
        <v>1.9818081377859261E-7</v>
      </c>
      <c r="AG143" s="16">
        <v>3.7452156814067753E-7</v>
      </c>
      <c r="AH143" s="16">
        <v>6.6989321055168862E-7</v>
      </c>
      <c r="AI143" s="54">
        <v>1.1136205943669178E-7</v>
      </c>
      <c r="AJ143" s="42">
        <v>1.6470732321911884E-6</v>
      </c>
      <c r="AK143" s="42">
        <v>2.2487216791229133E-5</v>
      </c>
      <c r="AL143" s="42">
        <v>1.1970610990512001E-6</v>
      </c>
      <c r="AM143" s="42">
        <v>2.8537997061567444E-6</v>
      </c>
      <c r="AN143" s="42">
        <v>1.3352983602851523E-5</v>
      </c>
      <c r="AO143" s="42">
        <v>6.5599395021237511E-7</v>
      </c>
      <c r="AP143" s="42">
        <v>1.6470732321911884E-6</v>
      </c>
      <c r="AQ143" s="42">
        <v>2.2487216791229133E-5</v>
      </c>
      <c r="AR143" s="42">
        <v>1.1970610990512001E-6</v>
      </c>
      <c r="AS143" s="42">
        <v>2.8537997061567444E-6</v>
      </c>
      <c r="AT143" s="42">
        <v>1.3352983602851523E-5</v>
      </c>
      <c r="AU143" s="42">
        <v>6.5599395021237511E-7</v>
      </c>
    </row>
    <row r="144" spans="1:47" x14ac:dyDescent="0.25">
      <c r="A144" s="220" t="s">
        <v>47</v>
      </c>
      <c r="B144" s="220" t="s">
        <v>223</v>
      </c>
      <c r="C144" s="15" t="s">
        <v>224</v>
      </c>
      <c r="D144" s="16">
        <v>2.1305720123680064E-5</v>
      </c>
      <c r="E144" s="16">
        <v>2.1305720123680064E-5</v>
      </c>
      <c r="F144" s="16">
        <v>1.1814966675490704E-6</v>
      </c>
      <c r="G144" s="16">
        <v>1.1814966675490704E-6</v>
      </c>
      <c r="H144" s="42">
        <f t="shared" si="2"/>
        <v>2.2487216791229133E-5</v>
      </c>
      <c r="I144" s="42">
        <f t="shared" si="2"/>
        <v>2.2487216791229133E-5</v>
      </c>
      <c r="J144" s="51"/>
      <c r="K144" s="53" t="s">
        <v>47</v>
      </c>
      <c r="L144" s="16">
        <v>2.1305720123680064E-5</v>
      </c>
      <c r="M144" s="16">
        <v>9.9888028527260764E-7</v>
      </c>
      <c r="N144" s="16">
        <v>2.4792781380160668E-6</v>
      </c>
      <c r="O144" s="16">
        <v>1.2683090392299835E-5</v>
      </c>
      <c r="P144" s="16">
        <v>5.4463189077568334E-7</v>
      </c>
      <c r="Q144" s="16">
        <v>1.4335205109199364E-6</v>
      </c>
      <c r="R144" s="16">
        <v>2.1305720123680064E-5</v>
      </c>
      <c r="S144" s="16">
        <v>9.9888028527260764E-7</v>
      </c>
      <c r="T144" s="16">
        <v>2.4792781380160668E-6</v>
      </c>
      <c r="U144" s="16">
        <v>1.2683090392299835E-5</v>
      </c>
      <c r="V144" s="16">
        <v>5.4463189077568334E-7</v>
      </c>
      <c r="W144" s="16">
        <v>1.4335205109199364E-6</v>
      </c>
      <c r="X144" s="16">
        <v>1.1814966675490704E-6</v>
      </c>
      <c r="Y144" s="16">
        <v>1.9818081377859261E-7</v>
      </c>
      <c r="Z144" s="16">
        <v>3.7452156814067753E-7</v>
      </c>
      <c r="AA144" s="16">
        <v>6.6989321055168862E-7</v>
      </c>
      <c r="AB144" s="16">
        <v>1.1136205943669178E-7</v>
      </c>
      <c r="AC144" s="16">
        <v>2.13552721271252E-7</v>
      </c>
      <c r="AD144" s="16">
        <v>1.1814966675490704E-6</v>
      </c>
      <c r="AE144" s="16">
        <v>1.9818081377859261E-7</v>
      </c>
      <c r="AF144" s="16">
        <v>3.7452156814067753E-7</v>
      </c>
      <c r="AG144" s="16">
        <v>6.6989321055168862E-7</v>
      </c>
      <c r="AH144" s="16">
        <v>1.1136205943669178E-7</v>
      </c>
      <c r="AI144" s="54">
        <v>2.13552721271252E-7</v>
      </c>
      <c r="AJ144" s="42">
        <v>2.2487216791229133E-5</v>
      </c>
      <c r="AK144" s="42">
        <v>1.1970610990512001E-6</v>
      </c>
      <c r="AL144" s="42">
        <v>2.8537997061567444E-6</v>
      </c>
      <c r="AM144" s="42">
        <v>1.3352983602851523E-5</v>
      </c>
      <c r="AN144" s="42">
        <v>6.5599395021237511E-7</v>
      </c>
      <c r="AO144" s="42">
        <v>1.6470732321911884E-6</v>
      </c>
      <c r="AP144" s="42">
        <v>2.2487216791229133E-5</v>
      </c>
      <c r="AQ144" s="42">
        <v>1.1970610990512001E-6</v>
      </c>
      <c r="AR144" s="42">
        <v>2.8537997061567444E-6</v>
      </c>
      <c r="AS144" s="42">
        <v>1.3352983602851523E-5</v>
      </c>
      <c r="AT144" s="42">
        <v>6.5599395021237511E-7</v>
      </c>
      <c r="AU144" s="42">
        <v>1.6470732321911884E-6</v>
      </c>
    </row>
    <row r="145" spans="1:47" x14ac:dyDescent="0.25">
      <c r="A145" s="220"/>
      <c r="B145" s="220"/>
      <c r="C145" s="15" t="s">
        <v>225</v>
      </c>
      <c r="D145" s="16">
        <v>9.9888028527260764E-7</v>
      </c>
      <c r="E145" s="16">
        <v>9.9888028527260764E-7</v>
      </c>
      <c r="F145" s="16">
        <v>1.9818081377859261E-7</v>
      </c>
      <c r="G145" s="16">
        <v>1.9818081377859261E-7</v>
      </c>
      <c r="H145" s="42">
        <f t="shared" si="2"/>
        <v>1.1970610990512001E-6</v>
      </c>
      <c r="I145" s="42">
        <f t="shared" si="2"/>
        <v>1.1970610990512001E-6</v>
      </c>
      <c r="J145" s="51"/>
      <c r="K145" s="53"/>
      <c r="L145" s="16">
        <v>9.9888028527260764E-7</v>
      </c>
      <c r="M145" s="16">
        <v>2.4792781380160668E-6</v>
      </c>
      <c r="N145" s="16">
        <v>1.2683090392299835E-5</v>
      </c>
      <c r="O145" s="16">
        <v>5.4463189077568334E-7</v>
      </c>
      <c r="P145" s="16">
        <v>1.4335205109199364E-6</v>
      </c>
      <c r="Q145" s="16">
        <v>0</v>
      </c>
      <c r="R145" s="16">
        <v>9.9888028527260764E-7</v>
      </c>
      <c r="S145" s="16">
        <v>2.4792781380160668E-6</v>
      </c>
      <c r="T145" s="16">
        <v>1.2683090392299835E-5</v>
      </c>
      <c r="U145" s="16">
        <v>5.4463189077568334E-7</v>
      </c>
      <c r="V145" s="16">
        <v>1.4335205109199364E-6</v>
      </c>
      <c r="W145" s="16">
        <v>0</v>
      </c>
      <c r="X145" s="16">
        <v>1.9818081377859261E-7</v>
      </c>
      <c r="Y145" s="16">
        <v>3.7452156814067753E-7</v>
      </c>
      <c r="Z145" s="16">
        <v>6.6989321055168862E-7</v>
      </c>
      <c r="AA145" s="16">
        <v>1.1136205943669178E-7</v>
      </c>
      <c r="AB145" s="16">
        <v>2.13552721271252E-7</v>
      </c>
      <c r="AC145" s="16">
        <v>5.9074833377453519E-7</v>
      </c>
      <c r="AD145" s="16">
        <v>1.9818081377859261E-7</v>
      </c>
      <c r="AE145" s="16">
        <v>3.7452156814067753E-7</v>
      </c>
      <c r="AF145" s="16">
        <v>6.6989321055168862E-7</v>
      </c>
      <c r="AG145" s="16">
        <v>1.1136205943669178E-7</v>
      </c>
      <c r="AH145" s="16">
        <v>2.13552721271252E-7</v>
      </c>
      <c r="AI145" s="54">
        <v>5.9074833377453519E-7</v>
      </c>
      <c r="AJ145" s="42">
        <v>1.1970610990512001E-6</v>
      </c>
      <c r="AK145" s="42">
        <v>2.8537997061567444E-6</v>
      </c>
      <c r="AL145" s="42">
        <v>1.3352983602851523E-5</v>
      </c>
      <c r="AM145" s="42">
        <v>6.5599395021237511E-7</v>
      </c>
      <c r="AN145" s="42">
        <v>1.6470732321911884E-6</v>
      </c>
      <c r="AO145" s="42">
        <v>5.9074833377453519E-7</v>
      </c>
      <c r="AP145" s="42">
        <v>1.1970610990512001E-6</v>
      </c>
      <c r="AQ145" s="42">
        <v>2.8537997061567444E-6</v>
      </c>
      <c r="AR145" s="42">
        <v>1.3352983602851523E-5</v>
      </c>
      <c r="AS145" s="42">
        <v>6.5599395021237511E-7</v>
      </c>
      <c r="AT145" s="42">
        <v>1.6470732321911884E-6</v>
      </c>
      <c r="AU145" s="42">
        <v>5.9074833377453519E-7</v>
      </c>
    </row>
    <row r="146" spans="1:47" x14ac:dyDescent="0.25">
      <c r="A146" s="220"/>
      <c r="B146" s="220"/>
      <c r="C146" s="15" t="s">
        <v>226</v>
      </c>
      <c r="D146" s="16">
        <v>2.4792781380160668E-6</v>
      </c>
      <c r="E146" s="16">
        <v>2.4792781380160668E-6</v>
      </c>
      <c r="F146" s="16">
        <v>3.7452156814067753E-7</v>
      </c>
      <c r="G146" s="16">
        <v>3.7452156814067753E-7</v>
      </c>
      <c r="H146" s="42">
        <f t="shared" si="2"/>
        <v>2.8537997061567444E-6</v>
      </c>
      <c r="I146" s="42">
        <f t="shared" si="2"/>
        <v>2.8537997061567444E-6</v>
      </c>
      <c r="J146" s="51"/>
      <c r="K146" s="53"/>
      <c r="L146" s="16">
        <v>2.4792781380160668E-6</v>
      </c>
      <c r="M146" s="16">
        <v>1.2683090392299835E-5</v>
      </c>
      <c r="N146" s="16">
        <v>5.4463189077568334E-7</v>
      </c>
      <c r="O146" s="16">
        <v>1.4335205109199364E-6</v>
      </c>
      <c r="P146" s="16">
        <v>0</v>
      </c>
      <c r="Q146" s="16">
        <v>0</v>
      </c>
      <c r="R146" s="16">
        <v>2.4792781380160668E-6</v>
      </c>
      <c r="S146" s="16">
        <v>1.2683090392299835E-5</v>
      </c>
      <c r="T146" s="16">
        <v>5.4463189077568334E-7</v>
      </c>
      <c r="U146" s="16">
        <v>1.4335205109199364E-6</v>
      </c>
      <c r="V146" s="16">
        <v>0</v>
      </c>
      <c r="W146" s="16">
        <v>0</v>
      </c>
      <c r="X146" s="16">
        <v>3.7452156814067753E-7</v>
      </c>
      <c r="Y146" s="16">
        <v>6.6989321055168862E-7</v>
      </c>
      <c r="Z146" s="16">
        <v>1.1136205943669178E-7</v>
      </c>
      <c r="AA146" s="16">
        <v>2.13552721271252E-7</v>
      </c>
      <c r="AB146" s="16">
        <v>5.9074833377453519E-7</v>
      </c>
      <c r="AC146" s="16">
        <v>9.9090406889296304E-8</v>
      </c>
      <c r="AD146" s="16">
        <v>3.7452156814067753E-7</v>
      </c>
      <c r="AE146" s="16">
        <v>6.6989321055168862E-7</v>
      </c>
      <c r="AF146" s="16">
        <v>1.1136205943669178E-7</v>
      </c>
      <c r="AG146" s="16">
        <v>2.13552721271252E-7</v>
      </c>
      <c r="AH146" s="16">
        <v>5.9074833377453519E-7</v>
      </c>
      <c r="AI146" s="54">
        <v>9.9090406889296304E-8</v>
      </c>
      <c r="AJ146" s="42">
        <v>2.8537997061567444E-6</v>
      </c>
      <c r="AK146" s="42">
        <v>1.3352983602851523E-5</v>
      </c>
      <c r="AL146" s="42">
        <v>6.5599395021237511E-7</v>
      </c>
      <c r="AM146" s="42">
        <v>1.6470732321911884E-6</v>
      </c>
      <c r="AN146" s="42">
        <v>5.9074833377453519E-7</v>
      </c>
      <c r="AO146" s="42">
        <v>9.9090406889296304E-8</v>
      </c>
      <c r="AP146" s="42">
        <v>2.8537997061567444E-6</v>
      </c>
      <c r="AQ146" s="42">
        <v>1.3352983602851523E-5</v>
      </c>
      <c r="AR146" s="42">
        <v>6.5599395021237511E-7</v>
      </c>
      <c r="AS146" s="42">
        <v>1.6470732321911884E-6</v>
      </c>
      <c r="AT146" s="42">
        <v>5.9074833377453519E-7</v>
      </c>
      <c r="AU146" s="42">
        <v>9.9090406889296304E-8</v>
      </c>
    </row>
    <row r="147" spans="1:47" x14ac:dyDescent="0.25">
      <c r="A147" s="220"/>
      <c r="B147" s="220" t="s">
        <v>227</v>
      </c>
      <c r="C147" s="15" t="s">
        <v>224</v>
      </c>
      <c r="D147" s="16">
        <v>1.2683090392299835E-5</v>
      </c>
      <c r="E147" s="16">
        <v>1.2683090392299835E-5</v>
      </c>
      <c r="F147" s="16">
        <v>6.6989321055168862E-7</v>
      </c>
      <c r="G147" s="16">
        <v>6.6989321055168862E-7</v>
      </c>
      <c r="H147" s="42">
        <f t="shared" si="2"/>
        <v>1.3352983602851523E-5</v>
      </c>
      <c r="I147" s="42">
        <f t="shared" si="2"/>
        <v>1.3352983602851523E-5</v>
      </c>
      <c r="J147" s="51"/>
      <c r="K147" s="53"/>
      <c r="L147" s="16">
        <v>1.2683090392299835E-5</v>
      </c>
      <c r="M147" s="16">
        <v>5.4463189077568334E-7</v>
      </c>
      <c r="N147" s="16">
        <v>1.4335205109199364E-6</v>
      </c>
      <c r="O147" s="16">
        <v>0</v>
      </c>
      <c r="P147" s="16">
        <v>0</v>
      </c>
      <c r="Q147" s="16">
        <v>0</v>
      </c>
      <c r="R147" s="16">
        <v>1.2683090392299835E-5</v>
      </c>
      <c r="S147" s="16">
        <v>5.4463189077568334E-7</v>
      </c>
      <c r="T147" s="16">
        <v>1.4335205109199364E-6</v>
      </c>
      <c r="U147" s="16">
        <v>0</v>
      </c>
      <c r="V147" s="16">
        <v>0</v>
      </c>
      <c r="W147" s="16">
        <v>0</v>
      </c>
      <c r="X147" s="16">
        <v>6.6989321055168862E-7</v>
      </c>
      <c r="Y147" s="16">
        <v>1.1136205943669178E-7</v>
      </c>
      <c r="Z147" s="16">
        <v>2.13552721271252E-7</v>
      </c>
      <c r="AA147" s="16">
        <v>5.9074833377453519E-7</v>
      </c>
      <c r="AB147" s="16">
        <v>9.9090406889296304E-8</v>
      </c>
      <c r="AC147" s="16">
        <v>1.8726078407033876E-7</v>
      </c>
      <c r="AD147" s="16">
        <v>6.6989321055168862E-7</v>
      </c>
      <c r="AE147" s="16">
        <v>1.1136205943669178E-7</v>
      </c>
      <c r="AF147" s="16">
        <v>2.13552721271252E-7</v>
      </c>
      <c r="AG147" s="16">
        <v>5.9074833377453519E-7</v>
      </c>
      <c r="AH147" s="16">
        <v>9.9090406889296304E-8</v>
      </c>
      <c r="AI147" s="54">
        <v>1.8726078407033876E-7</v>
      </c>
      <c r="AJ147" s="42">
        <v>1.3352983602851523E-5</v>
      </c>
      <c r="AK147" s="42">
        <v>6.5599395021237511E-7</v>
      </c>
      <c r="AL147" s="42">
        <v>1.6470732321911884E-6</v>
      </c>
      <c r="AM147" s="42">
        <v>5.9074833377453519E-7</v>
      </c>
      <c r="AN147" s="42">
        <v>9.9090406889296304E-8</v>
      </c>
      <c r="AO147" s="42">
        <v>1.8726078407033876E-7</v>
      </c>
      <c r="AP147" s="42">
        <v>1.3352983602851523E-5</v>
      </c>
      <c r="AQ147" s="42">
        <v>6.5599395021237511E-7</v>
      </c>
      <c r="AR147" s="42">
        <v>1.6470732321911884E-6</v>
      </c>
      <c r="AS147" s="42">
        <v>5.9074833377453519E-7</v>
      </c>
      <c r="AT147" s="42">
        <v>9.9090406889296304E-8</v>
      </c>
      <c r="AU147" s="42">
        <v>1.8726078407033876E-7</v>
      </c>
    </row>
    <row r="148" spans="1:47" x14ac:dyDescent="0.25">
      <c r="A148" s="220"/>
      <c r="B148" s="220"/>
      <c r="C148" s="15" t="s">
        <v>225</v>
      </c>
      <c r="D148" s="16">
        <v>5.4463189077568334E-7</v>
      </c>
      <c r="E148" s="16">
        <v>5.4463189077568334E-7</v>
      </c>
      <c r="F148" s="16">
        <v>1.1136205943669178E-7</v>
      </c>
      <c r="G148" s="16">
        <v>1.1136205943669178E-7</v>
      </c>
      <c r="H148" s="42">
        <f t="shared" si="2"/>
        <v>6.5599395021237511E-7</v>
      </c>
      <c r="I148" s="42">
        <f t="shared" si="2"/>
        <v>6.5599395021237511E-7</v>
      </c>
      <c r="J148" s="51"/>
      <c r="K148" s="53"/>
      <c r="L148" s="16">
        <v>5.4463189077568334E-7</v>
      </c>
      <c r="M148" s="16">
        <v>1.4335205109199364E-6</v>
      </c>
      <c r="N148" s="16">
        <v>0</v>
      </c>
      <c r="O148" s="16">
        <v>0</v>
      </c>
      <c r="P148" s="16">
        <v>0</v>
      </c>
      <c r="Q148" s="16">
        <v>0</v>
      </c>
      <c r="R148" s="16">
        <v>5.4463189077568334E-7</v>
      </c>
      <c r="S148" s="16">
        <v>1.4335205109199364E-6</v>
      </c>
      <c r="T148" s="16">
        <v>0</v>
      </c>
      <c r="U148" s="16">
        <v>0</v>
      </c>
      <c r="V148" s="16">
        <v>0</v>
      </c>
      <c r="W148" s="16">
        <v>0</v>
      </c>
      <c r="X148" s="16">
        <v>1.1136205943669178E-7</v>
      </c>
      <c r="Y148" s="16">
        <v>2.13552721271252E-7</v>
      </c>
      <c r="Z148" s="16">
        <v>5.9074833377453519E-7</v>
      </c>
      <c r="AA148" s="16">
        <v>9.9090406889296304E-8</v>
      </c>
      <c r="AB148" s="16">
        <v>1.8726078407033876E-7</v>
      </c>
      <c r="AC148" s="16">
        <v>3.3494660527584431E-7</v>
      </c>
      <c r="AD148" s="16">
        <v>1.1136205943669178E-7</v>
      </c>
      <c r="AE148" s="16">
        <v>2.13552721271252E-7</v>
      </c>
      <c r="AF148" s="16">
        <v>5.9074833377453519E-7</v>
      </c>
      <c r="AG148" s="16">
        <v>9.9090406889296304E-8</v>
      </c>
      <c r="AH148" s="16">
        <v>1.8726078407033876E-7</v>
      </c>
      <c r="AI148" s="54">
        <v>3.3494660527584431E-7</v>
      </c>
      <c r="AJ148" s="42">
        <v>6.5599395021237511E-7</v>
      </c>
      <c r="AK148" s="42">
        <v>1.6470732321911884E-6</v>
      </c>
      <c r="AL148" s="42">
        <v>5.9074833377453519E-7</v>
      </c>
      <c r="AM148" s="42">
        <v>9.9090406889296304E-8</v>
      </c>
      <c r="AN148" s="42">
        <v>1.8726078407033876E-7</v>
      </c>
      <c r="AO148" s="42">
        <v>3.3494660527584431E-7</v>
      </c>
      <c r="AP148" s="42">
        <v>6.5599395021237511E-7</v>
      </c>
      <c r="AQ148" s="42">
        <v>1.6470732321911884E-6</v>
      </c>
      <c r="AR148" s="42">
        <v>5.9074833377453519E-7</v>
      </c>
      <c r="AS148" s="42">
        <v>9.9090406889296304E-8</v>
      </c>
      <c r="AT148" s="42">
        <v>1.8726078407033876E-7</v>
      </c>
      <c r="AU148" s="42">
        <v>3.3494660527584431E-7</v>
      </c>
    </row>
    <row r="149" spans="1:47" x14ac:dyDescent="0.25">
      <c r="A149" s="220"/>
      <c r="B149" s="220"/>
      <c r="C149" s="15" t="s">
        <v>226</v>
      </c>
      <c r="D149" s="16">
        <v>1.4335205109199364E-6</v>
      </c>
      <c r="E149" s="16">
        <v>1.4335205109199364E-6</v>
      </c>
      <c r="F149" s="16">
        <v>2.13552721271252E-7</v>
      </c>
      <c r="G149" s="16">
        <v>2.13552721271252E-7</v>
      </c>
      <c r="H149" s="42">
        <f t="shared" si="2"/>
        <v>1.6470732321911884E-6</v>
      </c>
      <c r="I149" s="42">
        <f t="shared" si="2"/>
        <v>1.6470732321911884E-6</v>
      </c>
      <c r="J149" s="51"/>
      <c r="K149" s="53"/>
      <c r="L149" s="16">
        <v>1.4335205109199364E-6</v>
      </c>
      <c r="M149" s="16">
        <v>0</v>
      </c>
      <c r="N149" s="16">
        <v>0</v>
      </c>
      <c r="O149" s="16">
        <v>0</v>
      </c>
      <c r="P149" s="16">
        <v>0</v>
      </c>
      <c r="Q149" s="16">
        <v>0</v>
      </c>
      <c r="R149" s="16">
        <v>1.4335205109199364E-6</v>
      </c>
      <c r="S149" s="16">
        <v>0</v>
      </c>
      <c r="T149" s="16">
        <v>0</v>
      </c>
      <c r="U149" s="16">
        <v>0</v>
      </c>
      <c r="V149" s="16">
        <v>0</v>
      </c>
      <c r="W149" s="16">
        <v>0</v>
      </c>
      <c r="X149" s="16">
        <v>2.13552721271252E-7</v>
      </c>
      <c r="Y149" s="16">
        <v>5.9074833377453519E-7</v>
      </c>
      <c r="Z149" s="16">
        <v>9.9090406889296304E-8</v>
      </c>
      <c r="AA149" s="16">
        <v>1.8726078407033876E-7</v>
      </c>
      <c r="AB149" s="16">
        <v>3.3494660527584431E-7</v>
      </c>
      <c r="AC149" s="16">
        <v>5.5681029718345892E-8</v>
      </c>
      <c r="AD149" s="16">
        <v>2.13552721271252E-7</v>
      </c>
      <c r="AE149" s="16">
        <v>5.9074833377453519E-7</v>
      </c>
      <c r="AF149" s="16">
        <v>9.9090406889296304E-8</v>
      </c>
      <c r="AG149" s="16">
        <v>1.8726078407033876E-7</v>
      </c>
      <c r="AH149" s="16">
        <v>3.3494660527584431E-7</v>
      </c>
      <c r="AI149" s="54">
        <v>5.5681029718345892E-8</v>
      </c>
      <c r="AJ149" s="42">
        <v>1.6470732321911884E-6</v>
      </c>
      <c r="AK149" s="42">
        <v>5.9074833377453519E-7</v>
      </c>
      <c r="AL149" s="42">
        <v>9.9090406889296304E-8</v>
      </c>
      <c r="AM149" s="42">
        <v>1.8726078407033876E-7</v>
      </c>
      <c r="AN149" s="42">
        <v>3.3494660527584431E-7</v>
      </c>
      <c r="AO149" s="42">
        <v>5.5681029718345892E-8</v>
      </c>
      <c r="AP149" s="42">
        <v>1.6470732321911884E-6</v>
      </c>
      <c r="AQ149" s="42">
        <v>5.9074833377453519E-7</v>
      </c>
      <c r="AR149" s="42">
        <v>9.9090406889296304E-8</v>
      </c>
      <c r="AS149" s="42">
        <v>1.8726078407033876E-7</v>
      </c>
      <c r="AT149" s="42">
        <v>3.3494660527584431E-7</v>
      </c>
      <c r="AU149" s="42">
        <v>5.5681029718345892E-8</v>
      </c>
    </row>
    <row r="150" spans="1:47" x14ac:dyDescent="0.25">
      <c r="A150" s="220" t="s">
        <v>48</v>
      </c>
      <c r="B150" s="220" t="s">
        <v>223</v>
      </c>
      <c r="C150" s="15" t="s">
        <v>224</v>
      </c>
      <c r="D150" s="16">
        <v>0</v>
      </c>
      <c r="E150" s="16">
        <v>0</v>
      </c>
      <c r="F150" s="16">
        <v>5.9074833377453519E-7</v>
      </c>
      <c r="G150" s="16">
        <v>5.9074833377453519E-7</v>
      </c>
      <c r="H150" s="42">
        <f t="shared" si="2"/>
        <v>5.9074833377453519E-7</v>
      </c>
      <c r="I150" s="42">
        <f t="shared" si="2"/>
        <v>5.9074833377453519E-7</v>
      </c>
      <c r="J150" s="51"/>
      <c r="K150" s="53" t="s">
        <v>48</v>
      </c>
      <c r="L150" s="16">
        <v>0</v>
      </c>
      <c r="M150" s="16">
        <v>0</v>
      </c>
      <c r="N150" s="16">
        <v>0</v>
      </c>
      <c r="O150" s="16">
        <v>0</v>
      </c>
      <c r="P150" s="16">
        <v>0</v>
      </c>
      <c r="Q150" s="16">
        <v>0</v>
      </c>
      <c r="R150" s="16">
        <v>0</v>
      </c>
      <c r="S150" s="16">
        <v>0</v>
      </c>
      <c r="T150" s="16">
        <v>0</v>
      </c>
      <c r="U150" s="16">
        <v>0</v>
      </c>
      <c r="V150" s="16">
        <v>0</v>
      </c>
      <c r="W150" s="16">
        <v>0</v>
      </c>
      <c r="X150" s="16">
        <v>5.9074833377453519E-7</v>
      </c>
      <c r="Y150" s="16">
        <v>9.9090406889296304E-8</v>
      </c>
      <c r="Z150" s="16">
        <v>1.8726078407033876E-7</v>
      </c>
      <c r="AA150" s="16">
        <v>3.3494660527584431E-7</v>
      </c>
      <c r="AB150" s="16">
        <v>5.5681029718345892E-8</v>
      </c>
      <c r="AC150" s="16">
        <v>1.06776360635626E-7</v>
      </c>
      <c r="AD150" s="16">
        <v>5.9074833377453519E-7</v>
      </c>
      <c r="AE150" s="16">
        <v>9.9090406889296304E-8</v>
      </c>
      <c r="AF150" s="16">
        <v>1.8726078407033876E-7</v>
      </c>
      <c r="AG150" s="16">
        <v>3.3494660527584431E-7</v>
      </c>
      <c r="AH150" s="16">
        <v>5.5681029718345892E-8</v>
      </c>
      <c r="AI150" s="54">
        <v>1.06776360635626E-7</v>
      </c>
      <c r="AJ150" s="42">
        <v>5.9074833377453519E-7</v>
      </c>
      <c r="AK150" s="42">
        <v>9.9090406889296304E-8</v>
      </c>
      <c r="AL150" s="42">
        <v>1.8726078407033876E-7</v>
      </c>
      <c r="AM150" s="42">
        <v>3.3494660527584431E-7</v>
      </c>
      <c r="AN150" s="42">
        <v>5.5681029718345892E-8</v>
      </c>
      <c r="AO150" s="42">
        <v>1.06776360635626E-7</v>
      </c>
      <c r="AP150" s="42">
        <v>5.9074833377453519E-7</v>
      </c>
      <c r="AQ150" s="42">
        <v>9.9090406889296304E-8</v>
      </c>
      <c r="AR150" s="42">
        <v>1.8726078407033876E-7</v>
      </c>
      <c r="AS150" s="42">
        <v>3.3494660527584431E-7</v>
      </c>
      <c r="AT150" s="42">
        <v>5.5681029718345892E-8</v>
      </c>
      <c r="AU150" s="42">
        <v>1.06776360635626E-7</v>
      </c>
    </row>
    <row r="151" spans="1:47" x14ac:dyDescent="0.25">
      <c r="A151" s="220"/>
      <c r="B151" s="220"/>
      <c r="C151" s="15" t="s">
        <v>225</v>
      </c>
      <c r="D151" s="16">
        <v>0</v>
      </c>
      <c r="E151" s="16">
        <v>0</v>
      </c>
      <c r="F151" s="16">
        <v>9.9090406889296304E-8</v>
      </c>
      <c r="G151" s="16">
        <v>9.9090406889296304E-8</v>
      </c>
      <c r="H151" s="42">
        <f t="shared" si="2"/>
        <v>9.9090406889296304E-8</v>
      </c>
      <c r="I151" s="42">
        <f t="shared" si="2"/>
        <v>9.9090406889296304E-8</v>
      </c>
      <c r="J151" s="51"/>
      <c r="K151" s="53"/>
      <c r="L151" s="16">
        <v>0</v>
      </c>
      <c r="M151" s="16">
        <v>0</v>
      </c>
      <c r="N151" s="16">
        <v>0</v>
      </c>
      <c r="O151" s="16">
        <v>0</v>
      </c>
      <c r="P151" s="16">
        <v>0</v>
      </c>
      <c r="Q151" s="16">
        <v>3.0183103508546761E-5</v>
      </c>
      <c r="R151" s="16">
        <v>0</v>
      </c>
      <c r="S151" s="16">
        <v>0</v>
      </c>
      <c r="T151" s="16">
        <v>0</v>
      </c>
      <c r="U151" s="16">
        <v>0</v>
      </c>
      <c r="V151" s="16">
        <v>0</v>
      </c>
      <c r="W151" s="16">
        <v>3.0183103508546761E-5</v>
      </c>
      <c r="X151" s="16">
        <v>9.9090406889296304E-8</v>
      </c>
      <c r="Y151" s="16">
        <v>1.8726078407033876E-7</v>
      </c>
      <c r="Z151" s="16">
        <v>3.3494660527584431E-7</v>
      </c>
      <c r="AA151" s="16">
        <v>5.5681029718345892E-8</v>
      </c>
      <c r="AB151" s="16">
        <v>1.06776360635626E-7</v>
      </c>
      <c r="AC151" s="16">
        <v>1.3784127788072489E-6</v>
      </c>
      <c r="AD151" s="16">
        <v>9.9090406889296304E-8</v>
      </c>
      <c r="AE151" s="16">
        <v>1.8726078407033876E-7</v>
      </c>
      <c r="AF151" s="16">
        <v>3.3494660527584431E-7</v>
      </c>
      <c r="AG151" s="16">
        <v>5.5681029718345892E-8</v>
      </c>
      <c r="AH151" s="16">
        <v>1.06776360635626E-7</v>
      </c>
      <c r="AI151" s="54">
        <v>1.3784127788072489E-6</v>
      </c>
      <c r="AJ151" s="42">
        <v>9.9090406889296304E-8</v>
      </c>
      <c r="AK151" s="42">
        <v>1.8726078407033876E-7</v>
      </c>
      <c r="AL151" s="42">
        <v>3.3494660527584431E-7</v>
      </c>
      <c r="AM151" s="42">
        <v>5.5681029718345892E-8</v>
      </c>
      <c r="AN151" s="42">
        <v>1.06776360635626E-7</v>
      </c>
      <c r="AO151" s="42">
        <v>3.1561516287354013E-5</v>
      </c>
      <c r="AP151" s="42">
        <v>9.9090406889296304E-8</v>
      </c>
      <c r="AQ151" s="42">
        <v>1.8726078407033876E-7</v>
      </c>
      <c r="AR151" s="42">
        <v>3.3494660527584431E-7</v>
      </c>
      <c r="AS151" s="42">
        <v>5.5681029718345892E-8</v>
      </c>
      <c r="AT151" s="42">
        <v>1.06776360635626E-7</v>
      </c>
      <c r="AU151" s="42">
        <v>3.1561516287354013E-5</v>
      </c>
    </row>
    <row r="152" spans="1:47" x14ac:dyDescent="0.25">
      <c r="A152" s="220"/>
      <c r="B152" s="220"/>
      <c r="C152" s="15" t="s">
        <v>226</v>
      </c>
      <c r="D152" s="16">
        <v>0</v>
      </c>
      <c r="E152" s="16">
        <v>0</v>
      </c>
      <c r="F152" s="16">
        <v>1.8726078407033876E-7</v>
      </c>
      <c r="G152" s="16">
        <v>1.8726078407033876E-7</v>
      </c>
      <c r="H152" s="42">
        <f t="shared" si="2"/>
        <v>1.8726078407033876E-7</v>
      </c>
      <c r="I152" s="42">
        <f t="shared" si="2"/>
        <v>1.8726078407033876E-7</v>
      </c>
      <c r="J152" s="51"/>
      <c r="K152" s="53"/>
      <c r="L152" s="16">
        <v>0</v>
      </c>
      <c r="M152" s="16">
        <v>0</v>
      </c>
      <c r="N152" s="16">
        <v>0</v>
      </c>
      <c r="O152" s="16">
        <v>0</v>
      </c>
      <c r="P152" s="16">
        <v>3.0183103508546761E-5</v>
      </c>
      <c r="Q152" s="16">
        <v>1.4150804041361941E-6</v>
      </c>
      <c r="R152" s="16">
        <v>0</v>
      </c>
      <c r="S152" s="16">
        <v>0</v>
      </c>
      <c r="T152" s="16">
        <v>0</v>
      </c>
      <c r="U152" s="16">
        <v>0</v>
      </c>
      <c r="V152" s="16">
        <v>3.0183103508546761E-5</v>
      </c>
      <c r="W152" s="16">
        <v>1.4150804041361941E-6</v>
      </c>
      <c r="X152" s="16">
        <v>1.8726078407033876E-7</v>
      </c>
      <c r="Y152" s="16">
        <v>3.3494660527584431E-7</v>
      </c>
      <c r="Z152" s="16">
        <v>5.5681029718345892E-8</v>
      </c>
      <c r="AA152" s="16">
        <v>1.06776360635626E-7</v>
      </c>
      <c r="AB152" s="16">
        <v>1.3784127788072489E-6</v>
      </c>
      <c r="AC152" s="16">
        <v>2.3121094940835804E-7</v>
      </c>
      <c r="AD152" s="16">
        <v>1.8726078407033876E-7</v>
      </c>
      <c r="AE152" s="16">
        <v>3.3494660527584431E-7</v>
      </c>
      <c r="AF152" s="16">
        <v>5.5681029718345892E-8</v>
      </c>
      <c r="AG152" s="16">
        <v>1.06776360635626E-7</v>
      </c>
      <c r="AH152" s="16">
        <v>1.3784127788072489E-6</v>
      </c>
      <c r="AI152" s="54">
        <v>2.3121094940835804E-7</v>
      </c>
      <c r="AJ152" s="42">
        <v>1.8726078407033876E-7</v>
      </c>
      <c r="AK152" s="42">
        <v>3.3494660527584431E-7</v>
      </c>
      <c r="AL152" s="42">
        <v>5.5681029718345892E-8</v>
      </c>
      <c r="AM152" s="42">
        <v>1.06776360635626E-7</v>
      </c>
      <c r="AN152" s="42">
        <v>3.1561516287354013E-5</v>
      </c>
      <c r="AO152" s="42">
        <v>1.6462913535445521E-6</v>
      </c>
      <c r="AP152" s="42">
        <v>1.8726078407033876E-7</v>
      </c>
      <c r="AQ152" s="42">
        <v>3.3494660527584431E-7</v>
      </c>
      <c r="AR152" s="42">
        <v>5.5681029718345892E-8</v>
      </c>
      <c r="AS152" s="42">
        <v>1.06776360635626E-7</v>
      </c>
      <c r="AT152" s="42">
        <v>3.1561516287354013E-5</v>
      </c>
      <c r="AU152" s="42">
        <v>1.6462913535445521E-6</v>
      </c>
    </row>
    <row r="153" spans="1:47" x14ac:dyDescent="0.25">
      <c r="A153" s="220"/>
      <c r="B153" s="220" t="s">
        <v>227</v>
      </c>
      <c r="C153" s="15" t="s">
        <v>224</v>
      </c>
      <c r="D153" s="16">
        <v>0</v>
      </c>
      <c r="E153" s="16">
        <v>0</v>
      </c>
      <c r="F153" s="16">
        <v>3.3494660527584431E-7</v>
      </c>
      <c r="G153" s="16">
        <v>3.3494660527584431E-7</v>
      </c>
      <c r="H153" s="42">
        <f t="shared" si="2"/>
        <v>3.3494660527584431E-7</v>
      </c>
      <c r="I153" s="42">
        <f t="shared" si="2"/>
        <v>3.3494660527584431E-7</v>
      </c>
      <c r="J153" s="51"/>
      <c r="K153" s="53"/>
      <c r="L153" s="16">
        <v>0</v>
      </c>
      <c r="M153" s="16">
        <v>0</v>
      </c>
      <c r="N153" s="16">
        <v>0</v>
      </c>
      <c r="O153" s="16">
        <v>3.0183103508546761E-5</v>
      </c>
      <c r="P153" s="16">
        <v>1.4150804041361941E-6</v>
      </c>
      <c r="Q153" s="16">
        <v>3.5123106955227618E-6</v>
      </c>
      <c r="R153" s="16">
        <v>0</v>
      </c>
      <c r="S153" s="16">
        <v>0</v>
      </c>
      <c r="T153" s="16">
        <v>0</v>
      </c>
      <c r="U153" s="16">
        <v>3.0183103508546761E-5</v>
      </c>
      <c r="V153" s="16">
        <v>1.4150804041361941E-6</v>
      </c>
      <c r="W153" s="16">
        <v>3.5123106955227618E-6</v>
      </c>
      <c r="X153" s="16">
        <v>3.3494660527584431E-7</v>
      </c>
      <c r="Y153" s="16">
        <v>5.5681029718345892E-8</v>
      </c>
      <c r="Z153" s="16">
        <v>1.06776360635626E-7</v>
      </c>
      <c r="AA153" s="16">
        <v>1.3784127788072489E-6</v>
      </c>
      <c r="AB153" s="16">
        <v>2.3121094940835804E-7</v>
      </c>
      <c r="AC153" s="16">
        <v>4.3694182949745711E-7</v>
      </c>
      <c r="AD153" s="16">
        <v>3.3494660527584431E-7</v>
      </c>
      <c r="AE153" s="16">
        <v>5.5681029718345892E-8</v>
      </c>
      <c r="AF153" s="16">
        <v>1.06776360635626E-7</v>
      </c>
      <c r="AG153" s="16">
        <v>1.3784127788072489E-6</v>
      </c>
      <c r="AH153" s="16">
        <v>2.3121094940835804E-7</v>
      </c>
      <c r="AI153" s="54">
        <v>4.3694182949745711E-7</v>
      </c>
      <c r="AJ153" s="42">
        <v>3.3494660527584431E-7</v>
      </c>
      <c r="AK153" s="42">
        <v>5.5681029718345892E-8</v>
      </c>
      <c r="AL153" s="42">
        <v>1.06776360635626E-7</v>
      </c>
      <c r="AM153" s="42">
        <v>3.1561516287354013E-5</v>
      </c>
      <c r="AN153" s="42">
        <v>1.6462913535445521E-6</v>
      </c>
      <c r="AO153" s="42">
        <v>3.9492525250202188E-6</v>
      </c>
      <c r="AP153" s="42">
        <v>3.3494660527584431E-7</v>
      </c>
      <c r="AQ153" s="42">
        <v>5.5681029718345892E-8</v>
      </c>
      <c r="AR153" s="42">
        <v>1.06776360635626E-7</v>
      </c>
      <c r="AS153" s="42">
        <v>3.1561516287354013E-5</v>
      </c>
      <c r="AT153" s="42">
        <v>1.6462913535445521E-6</v>
      </c>
      <c r="AU153" s="42">
        <v>3.9492525250202188E-6</v>
      </c>
    </row>
    <row r="154" spans="1:47" x14ac:dyDescent="0.25">
      <c r="A154" s="220"/>
      <c r="B154" s="220"/>
      <c r="C154" s="15" t="s">
        <v>225</v>
      </c>
      <c r="D154" s="16">
        <v>0</v>
      </c>
      <c r="E154" s="16">
        <v>0</v>
      </c>
      <c r="F154" s="16">
        <v>5.5681029718345892E-8</v>
      </c>
      <c r="G154" s="16">
        <v>5.5681029718345892E-8</v>
      </c>
      <c r="H154" s="42">
        <f t="shared" si="2"/>
        <v>5.5681029718345892E-8</v>
      </c>
      <c r="I154" s="42">
        <f t="shared" si="2"/>
        <v>5.5681029718345892E-8</v>
      </c>
      <c r="J154" s="51"/>
      <c r="K154" s="53"/>
      <c r="L154" s="16">
        <v>0</v>
      </c>
      <c r="M154" s="16">
        <v>0</v>
      </c>
      <c r="N154" s="16">
        <v>3.0183103508546761E-5</v>
      </c>
      <c r="O154" s="16">
        <v>1.4150804041361941E-6</v>
      </c>
      <c r="P154" s="16">
        <v>3.5123106955227618E-6</v>
      </c>
      <c r="Q154" s="16">
        <v>1.7967711389091436E-5</v>
      </c>
      <c r="R154" s="16">
        <v>0</v>
      </c>
      <c r="S154" s="16">
        <v>0</v>
      </c>
      <c r="T154" s="16">
        <v>3.0183103508546761E-5</v>
      </c>
      <c r="U154" s="16">
        <v>1.4150804041361941E-6</v>
      </c>
      <c r="V154" s="16">
        <v>3.5123106955227618E-6</v>
      </c>
      <c r="W154" s="16">
        <v>1.7967711389091436E-5</v>
      </c>
      <c r="X154" s="16">
        <v>5.5681029718345892E-8</v>
      </c>
      <c r="Y154" s="16">
        <v>1.06776360635626E-7</v>
      </c>
      <c r="Z154" s="16">
        <v>1.3784127788072489E-6</v>
      </c>
      <c r="AA154" s="16">
        <v>2.3121094940835804E-7</v>
      </c>
      <c r="AB154" s="16">
        <v>4.3694182949745711E-7</v>
      </c>
      <c r="AC154" s="16">
        <v>7.8154207897697004E-7</v>
      </c>
      <c r="AD154" s="16">
        <v>5.5681029718345892E-8</v>
      </c>
      <c r="AE154" s="16">
        <v>1.06776360635626E-7</v>
      </c>
      <c r="AF154" s="16">
        <v>1.3784127788072489E-6</v>
      </c>
      <c r="AG154" s="16">
        <v>2.3121094940835804E-7</v>
      </c>
      <c r="AH154" s="16">
        <v>4.3694182949745711E-7</v>
      </c>
      <c r="AI154" s="54">
        <v>7.8154207897697004E-7</v>
      </c>
      <c r="AJ154" s="42">
        <v>5.5681029718345892E-8</v>
      </c>
      <c r="AK154" s="42">
        <v>1.06776360635626E-7</v>
      </c>
      <c r="AL154" s="42">
        <v>3.1561516287354013E-5</v>
      </c>
      <c r="AM154" s="42">
        <v>1.6462913535445521E-6</v>
      </c>
      <c r="AN154" s="42">
        <v>3.9492525250202188E-6</v>
      </c>
      <c r="AO154" s="42">
        <v>1.8749253468068406E-5</v>
      </c>
      <c r="AP154" s="42">
        <v>5.5681029718345892E-8</v>
      </c>
      <c r="AQ154" s="42">
        <v>1.06776360635626E-7</v>
      </c>
      <c r="AR154" s="42">
        <v>3.1561516287354013E-5</v>
      </c>
      <c r="AS154" s="42">
        <v>1.6462913535445521E-6</v>
      </c>
      <c r="AT154" s="42">
        <v>3.9492525250202188E-6</v>
      </c>
      <c r="AU154" s="42">
        <v>1.8749253468068406E-5</v>
      </c>
    </row>
    <row r="155" spans="1:47" x14ac:dyDescent="0.25">
      <c r="A155" s="220"/>
      <c r="B155" s="220"/>
      <c r="C155" s="15" t="s">
        <v>226</v>
      </c>
      <c r="D155" s="16">
        <v>0</v>
      </c>
      <c r="E155" s="16">
        <v>0</v>
      </c>
      <c r="F155" s="16">
        <v>1.06776360635626E-7</v>
      </c>
      <c r="G155" s="16">
        <v>1.06776360635626E-7</v>
      </c>
      <c r="H155" s="42">
        <f t="shared" si="2"/>
        <v>1.06776360635626E-7</v>
      </c>
      <c r="I155" s="42">
        <f t="shared" si="2"/>
        <v>1.06776360635626E-7</v>
      </c>
      <c r="J155" s="51"/>
      <c r="K155" s="53"/>
      <c r="L155" s="16">
        <v>0</v>
      </c>
      <c r="M155" s="16">
        <v>3.0183103508546761E-5</v>
      </c>
      <c r="N155" s="16">
        <v>1.4150804041361941E-6</v>
      </c>
      <c r="O155" s="16">
        <v>3.5123106955227618E-6</v>
      </c>
      <c r="P155" s="16">
        <v>1.7967711389091436E-5</v>
      </c>
      <c r="Q155" s="16">
        <v>7.7156184526555132E-7</v>
      </c>
      <c r="R155" s="16">
        <v>0</v>
      </c>
      <c r="S155" s="16">
        <v>3.0183103508546761E-5</v>
      </c>
      <c r="T155" s="16">
        <v>1.4150804041361941E-6</v>
      </c>
      <c r="U155" s="16">
        <v>3.5123106955227618E-6</v>
      </c>
      <c r="V155" s="16">
        <v>1.7967711389091436E-5</v>
      </c>
      <c r="W155" s="16">
        <v>7.7156184526555132E-7</v>
      </c>
      <c r="X155" s="16">
        <v>1.06776360635626E-7</v>
      </c>
      <c r="Y155" s="16">
        <v>1.3784127788072489E-6</v>
      </c>
      <c r="Z155" s="16">
        <v>2.3121094940835804E-7</v>
      </c>
      <c r="AA155" s="16">
        <v>4.3694182949745711E-7</v>
      </c>
      <c r="AB155" s="16">
        <v>7.8154207897697004E-7</v>
      </c>
      <c r="AC155" s="16">
        <v>1.2992240267614039E-7</v>
      </c>
      <c r="AD155" s="16">
        <v>1.06776360635626E-7</v>
      </c>
      <c r="AE155" s="16">
        <v>1.3784127788072489E-6</v>
      </c>
      <c r="AF155" s="16">
        <v>2.3121094940835804E-7</v>
      </c>
      <c r="AG155" s="16">
        <v>4.3694182949745711E-7</v>
      </c>
      <c r="AH155" s="16">
        <v>7.8154207897697004E-7</v>
      </c>
      <c r="AI155" s="54">
        <v>1.2992240267614039E-7</v>
      </c>
      <c r="AJ155" s="42">
        <v>1.06776360635626E-7</v>
      </c>
      <c r="AK155" s="42">
        <v>3.1561516287354013E-5</v>
      </c>
      <c r="AL155" s="42">
        <v>1.6462913535445521E-6</v>
      </c>
      <c r="AM155" s="42">
        <v>3.9492525250202188E-6</v>
      </c>
      <c r="AN155" s="42">
        <v>1.8749253468068406E-5</v>
      </c>
      <c r="AO155" s="42">
        <v>9.0148424794169173E-7</v>
      </c>
      <c r="AP155" s="42">
        <v>1.06776360635626E-7</v>
      </c>
      <c r="AQ155" s="42">
        <v>3.1561516287354013E-5</v>
      </c>
      <c r="AR155" s="42">
        <v>1.6462913535445521E-6</v>
      </c>
      <c r="AS155" s="42">
        <v>3.9492525250202188E-6</v>
      </c>
      <c r="AT155" s="42">
        <v>1.8749253468068406E-5</v>
      </c>
      <c r="AU155" s="42">
        <v>9.0148424794169173E-7</v>
      </c>
    </row>
    <row r="156" spans="1:47" x14ac:dyDescent="0.25">
      <c r="A156" s="220" t="s">
        <v>49</v>
      </c>
      <c r="B156" s="220" t="s">
        <v>223</v>
      </c>
      <c r="C156" s="15" t="s">
        <v>224</v>
      </c>
      <c r="D156" s="16">
        <v>3.0183103508546761E-5</v>
      </c>
      <c r="E156" s="16">
        <v>3.0183103508546761E-5</v>
      </c>
      <c r="F156" s="16">
        <v>1.3784127788072489E-6</v>
      </c>
      <c r="G156" s="16">
        <v>1.3784127788072489E-6</v>
      </c>
      <c r="H156" s="42">
        <f t="shared" si="2"/>
        <v>3.1561516287354013E-5</v>
      </c>
      <c r="I156" s="42">
        <f t="shared" si="2"/>
        <v>3.1561516287354013E-5</v>
      </c>
      <c r="J156" s="51"/>
      <c r="K156" s="53" t="s">
        <v>49</v>
      </c>
      <c r="L156" s="16">
        <v>3.0183103508546761E-5</v>
      </c>
      <c r="M156" s="16">
        <v>1.4150804041361941E-6</v>
      </c>
      <c r="N156" s="16">
        <v>3.5123106955227618E-6</v>
      </c>
      <c r="O156" s="16">
        <v>1.7967711389091436E-5</v>
      </c>
      <c r="P156" s="16">
        <v>7.7156184526555132E-7</v>
      </c>
      <c r="Q156" s="16">
        <v>2.0308207238032435E-6</v>
      </c>
      <c r="R156" s="16">
        <v>3.0183103508546761E-5</v>
      </c>
      <c r="S156" s="16">
        <v>1.4150804041361941E-6</v>
      </c>
      <c r="T156" s="16">
        <v>3.5123106955227618E-6</v>
      </c>
      <c r="U156" s="16">
        <v>1.7967711389091436E-5</v>
      </c>
      <c r="V156" s="16">
        <v>7.7156184526555132E-7</v>
      </c>
      <c r="W156" s="16">
        <v>2.0308207238032435E-6</v>
      </c>
      <c r="X156" s="16">
        <v>1.3784127788072489E-6</v>
      </c>
      <c r="Y156" s="16">
        <v>2.3121094940835804E-7</v>
      </c>
      <c r="Z156" s="16">
        <v>4.3694182949745711E-7</v>
      </c>
      <c r="AA156" s="16">
        <v>7.8154207897697004E-7</v>
      </c>
      <c r="AB156" s="16">
        <v>1.2992240267614039E-7</v>
      </c>
      <c r="AC156" s="16">
        <v>2.4914484148312737E-7</v>
      </c>
      <c r="AD156" s="16">
        <v>1.3784127788072489E-6</v>
      </c>
      <c r="AE156" s="16">
        <v>2.3121094940835804E-7</v>
      </c>
      <c r="AF156" s="16">
        <v>4.3694182949745711E-7</v>
      </c>
      <c r="AG156" s="16">
        <v>7.8154207897697004E-7</v>
      </c>
      <c r="AH156" s="16">
        <v>1.2992240267614039E-7</v>
      </c>
      <c r="AI156" s="54">
        <v>2.4914484148312737E-7</v>
      </c>
      <c r="AJ156" s="42">
        <v>3.1561516287354013E-5</v>
      </c>
      <c r="AK156" s="42">
        <v>1.6462913535445521E-6</v>
      </c>
      <c r="AL156" s="42">
        <v>3.9492525250202188E-6</v>
      </c>
      <c r="AM156" s="42">
        <v>1.8749253468068406E-5</v>
      </c>
      <c r="AN156" s="42">
        <v>9.0148424794169173E-7</v>
      </c>
      <c r="AO156" s="42">
        <v>2.2799655652863709E-6</v>
      </c>
      <c r="AP156" s="42">
        <v>3.1561516287354013E-5</v>
      </c>
      <c r="AQ156" s="42">
        <v>1.6462913535445521E-6</v>
      </c>
      <c r="AR156" s="42">
        <v>3.9492525250202188E-6</v>
      </c>
      <c r="AS156" s="42">
        <v>1.8749253468068406E-5</v>
      </c>
      <c r="AT156" s="42">
        <v>9.0148424794169173E-7</v>
      </c>
      <c r="AU156" s="42">
        <v>2.2799655652863709E-6</v>
      </c>
    </row>
    <row r="157" spans="1:47" x14ac:dyDescent="0.25">
      <c r="A157" s="220"/>
      <c r="B157" s="220"/>
      <c r="C157" s="15" t="s">
        <v>225</v>
      </c>
      <c r="D157" s="16">
        <v>1.4150804041361941E-6</v>
      </c>
      <c r="E157" s="16">
        <v>1.4150804041361941E-6</v>
      </c>
      <c r="F157" s="16">
        <v>2.3121094940835804E-7</v>
      </c>
      <c r="G157" s="16">
        <v>2.3121094940835804E-7</v>
      </c>
      <c r="H157" s="42">
        <f t="shared" si="2"/>
        <v>1.6462913535445521E-6</v>
      </c>
      <c r="I157" s="42">
        <f t="shared" si="2"/>
        <v>1.6462913535445521E-6</v>
      </c>
      <c r="J157" s="51"/>
      <c r="K157" s="53"/>
      <c r="L157" s="16">
        <v>1.4150804041361941E-6</v>
      </c>
      <c r="M157" s="16">
        <v>3.5123106955227618E-6</v>
      </c>
      <c r="N157" s="16">
        <v>1.7967711389091436E-5</v>
      </c>
      <c r="O157" s="16">
        <v>7.7156184526555132E-7</v>
      </c>
      <c r="P157" s="16">
        <v>2.0308207238032435E-6</v>
      </c>
      <c r="Q157" s="16">
        <v>3.7668513178666353E-2</v>
      </c>
      <c r="R157" s="16">
        <v>1.4150804041361941E-6</v>
      </c>
      <c r="S157" s="16">
        <v>3.5123106955227618E-6</v>
      </c>
      <c r="T157" s="16">
        <v>1.7967711389091436E-5</v>
      </c>
      <c r="U157" s="16">
        <v>7.7156184526555132E-7</v>
      </c>
      <c r="V157" s="16">
        <v>2.0308207238032435E-6</v>
      </c>
      <c r="W157" s="16">
        <v>3.7668513178666353E-2</v>
      </c>
      <c r="X157" s="16">
        <v>2.3121094940835804E-7</v>
      </c>
      <c r="Y157" s="16">
        <v>4.3694182949745711E-7</v>
      </c>
      <c r="Z157" s="16">
        <v>7.8154207897697004E-7</v>
      </c>
      <c r="AA157" s="16">
        <v>1.2992240267614039E-7</v>
      </c>
      <c r="AB157" s="16">
        <v>2.4914484148312737E-7</v>
      </c>
      <c r="AC157" s="16">
        <v>1.0042721674167099E-5</v>
      </c>
      <c r="AD157" s="16">
        <v>2.3121094940835804E-7</v>
      </c>
      <c r="AE157" s="16">
        <v>4.3694182949745711E-7</v>
      </c>
      <c r="AF157" s="16">
        <v>7.8154207897697004E-7</v>
      </c>
      <c r="AG157" s="16">
        <v>1.2992240267614039E-7</v>
      </c>
      <c r="AH157" s="16">
        <v>2.4914484148312737E-7</v>
      </c>
      <c r="AI157" s="54">
        <v>1.0042721674167099E-5</v>
      </c>
      <c r="AJ157" s="42">
        <v>1.6462913535445521E-6</v>
      </c>
      <c r="AK157" s="42">
        <v>3.9492525250202188E-6</v>
      </c>
      <c r="AL157" s="42">
        <v>1.8749253468068406E-5</v>
      </c>
      <c r="AM157" s="42">
        <v>9.0148424794169173E-7</v>
      </c>
      <c r="AN157" s="42">
        <v>2.2799655652863709E-6</v>
      </c>
      <c r="AO157" s="42">
        <v>3.767855590034052E-2</v>
      </c>
      <c r="AP157" s="42">
        <v>1.6462913535445521E-6</v>
      </c>
      <c r="AQ157" s="42">
        <v>3.9492525250202188E-6</v>
      </c>
      <c r="AR157" s="42">
        <v>1.8749253468068406E-5</v>
      </c>
      <c r="AS157" s="42">
        <v>9.0148424794169173E-7</v>
      </c>
      <c r="AT157" s="42">
        <v>2.2799655652863709E-6</v>
      </c>
      <c r="AU157" s="42">
        <v>3.767855590034052E-2</v>
      </c>
    </row>
    <row r="158" spans="1:47" x14ac:dyDescent="0.25">
      <c r="A158" s="220"/>
      <c r="B158" s="220"/>
      <c r="C158" s="15" t="s">
        <v>226</v>
      </c>
      <c r="D158" s="16">
        <v>3.5123106955227618E-6</v>
      </c>
      <c r="E158" s="16">
        <v>3.5123106955227618E-6</v>
      </c>
      <c r="F158" s="16">
        <v>4.3694182949745711E-7</v>
      </c>
      <c r="G158" s="16">
        <v>4.3694182949745711E-7</v>
      </c>
      <c r="H158" s="42">
        <f t="shared" si="2"/>
        <v>3.9492525250202188E-6</v>
      </c>
      <c r="I158" s="42">
        <f t="shared" si="2"/>
        <v>3.9492525250202188E-6</v>
      </c>
      <c r="J158" s="51"/>
      <c r="K158" s="53"/>
      <c r="L158" s="16">
        <v>3.5123106955227618E-6</v>
      </c>
      <c r="M158" s="16">
        <v>1.7967711389091436E-5</v>
      </c>
      <c r="N158" s="16">
        <v>7.7156184526555132E-7</v>
      </c>
      <c r="O158" s="16">
        <v>2.0308207238032435E-6</v>
      </c>
      <c r="P158" s="16">
        <v>3.7668513178666353E-2</v>
      </c>
      <c r="Q158" s="16">
        <v>1.7660203443619702E-3</v>
      </c>
      <c r="R158" s="16">
        <v>3.5123106955227618E-6</v>
      </c>
      <c r="S158" s="16">
        <v>1.7967711389091436E-5</v>
      </c>
      <c r="T158" s="16">
        <v>7.7156184526555132E-7</v>
      </c>
      <c r="U158" s="16">
        <v>2.0308207238032435E-6</v>
      </c>
      <c r="V158" s="16">
        <v>3.7668513178666353E-2</v>
      </c>
      <c r="W158" s="16">
        <v>1.7660203443619702E-3</v>
      </c>
      <c r="X158" s="16">
        <v>4.3694182949745711E-7</v>
      </c>
      <c r="Y158" s="16">
        <v>7.8154207897697004E-7</v>
      </c>
      <c r="Z158" s="16">
        <v>1.2992240267614039E-7</v>
      </c>
      <c r="AA158" s="16">
        <v>2.4914484148312737E-7</v>
      </c>
      <c r="AB158" s="16">
        <v>1.0042721674167099E-5</v>
      </c>
      <c r="AC158" s="16">
        <v>1.6845369171180373E-6</v>
      </c>
      <c r="AD158" s="16">
        <v>4.3694182949745711E-7</v>
      </c>
      <c r="AE158" s="16">
        <v>7.8154207897697004E-7</v>
      </c>
      <c r="AF158" s="16">
        <v>1.2992240267614039E-7</v>
      </c>
      <c r="AG158" s="16">
        <v>2.4914484148312737E-7</v>
      </c>
      <c r="AH158" s="16">
        <v>1.0042721674167099E-5</v>
      </c>
      <c r="AI158" s="54">
        <v>1.6845369171180373E-6</v>
      </c>
      <c r="AJ158" s="42">
        <v>3.9492525250202188E-6</v>
      </c>
      <c r="AK158" s="42">
        <v>1.8749253468068406E-5</v>
      </c>
      <c r="AL158" s="42">
        <v>9.0148424794169173E-7</v>
      </c>
      <c r="AM158" s="42">
        <v>2.2799655652863709E-6</v>
      </c>
      <c r="AN158" s="42">
        <v>3.767855590034052E-2</v>
      </c>
      <c r="AO158" s="42">
        <v>1.7677048812790883E-3</v>
      </c>
      <c r="AP158" s="42">
        <v>3.9492525250202188E-6</v>
      </c>
      <c r="AQ158" s="42">
        <v>1.8749253468068406E-5</v>
      </c>
      <c r="AR158" s="42">
        <v>9.0148424794169173E-7</v>
      </c>
      <c r="AS158" s="42">
        <v>2.2799655652863709E-6</v>
      </c>
      <c r="AT158" s="42">
        <v>3.767855590034052E-2</v>
      </c>
      <c r="AU158" s="42">
        <v>1.7677048812790883E-3</v>
      </c>
    </row>
    <row r="159" spans="1:47" x14ac:dyDescent="0.25">
      <c r="A159" s="220"/>
      <c r="B159" s="220" t="s">
        <v>227</v>
      </c>
      <c r="C159" s="15" t="s">
        <v>224</v>
      </c>
      <c r="D159" s="16">
        <v>1.7967711389091436E-5</v>
      </c>
      <c r="E159" s="16">
        <v>1.7967711389091436E-5</v>
      </c>
      <c r="F159" s="16">
        <v>7.8154207897697004E-7</v>
      </c>
      <c r="G159" s="16">
        <v>7.8154207897697004E-7</v>
      </c>
      <c r="H159" s="42">
        <f t="shared" si="2"/>
        <v>1.8749253468068406E-5</v>
      </c>
      <c r="I159" s="42">
        <f t="shared" si="2"/>
        <v>1.8749253468068406E-5</v>
      </c>
      <c r="J159" s="51"/>
      <c r="K159" s="53"/>
      <c r="L159" s="16">
        <v>1.7967711389091436E-5</v>
      </c>
      <c r="M159" s="16">
        <v>7.7156184526555132E-7</v>
      </c>
      <c r="N159" s="16">
        <v>2.0308207238032435E-6</v>
      </c>
      <c r="O159" s="16">
        <v>3.7668513178666353E-2</v>
      </c>
      <c r="P159" s="16">
        <v>1.7660203443619702E-3</v>
      </c>
      <c r="Q159" s="16">
        <v>4.3833637480124059E-3</v>
      </c>
      <c r="R159" s="16">
        <v>1.7967711389091436E-5</v>
      </c>
      <c r="S159" s="16">
        <v>7.7156184526555132E-7</v>
      </c>
      <c r="T159" s="16">
        <v>2.0308207238032435E-6</v>
      </c>
      <c r="U159" s="16">
        <v>3.7668513178666353E-2</v>
      </c>
      <c r="V159" s="16">
        <v>1.7660203443619702E-3</v>
      </c>
      <c r="W159" s="16">
        <v>4.3833637480124059E-3</v>
      </c>
      <c r="X159" s="16">
        <v>7.8154207897697004E-7</v>
      </c>
      <c r="Y159" s="16">
        <v>1.2992240267614039E-7</v>
      </c>
      <c r="Z159" s="16">
        <v>2.4914484148312737E-7</v>
      </c>
      <c r="AA159" s="16">
        <v>1.0042721674167099E-5</v>
      </c>
      <c r="AB159" s="16">
        <v>1.6845369171180373E-6</v>
      </c>
      <c r="AC159" s="16">
        <v>3.183433329195759E-6</v>
      </c>
      <c r="AD159" s="16">
        <v>7.8154207897697004E-7</v>
      </c>
      <c r="AE159" s="16">
        <v>1.2992240267614039E-7</v>
      </c>
      <c r="AF159" s="16">
        <v>2.4914484148312737E-7</v>
      </c>
      <c r="AG159" s="16">
        <v>1.0042721674167099E-5</v>
      </c>
      <c r="AH159" s="16">
        <v>1.6845369171180373E-6</v>
      </c>
      <c r="AI159" s="54">
        <v>3.183433329195759E-6</v>
      </c>
      <c r="AJ159" s="42">
        <v>1.8749253468068406E-5</v>
      </c>
      <c r="AK159" s="42">
        <v>9.0148424794169173E-7</v>
      </c>
      <c r="AL159" s="42">
        <v>2.2799655652863709E-6</v>
      </c>
      <c r="AM159" s="42">
        <v>3.767855590034052E-2</v>
      </c>
      <c r="AN159" s="42">
        <v>1.7677048812790883E-3</v>
      </c>
      <c r="AO159" s="42">
        <v>4.3865471813416016E-3</v>
      </c>
      <c r="AP159" s="42">
        <v>1.8749253468068406E-5</v>
      </c>
      <c r="AQ159" s="42">
        <v>9.0148424794169173E-7</v>
      </c>
      <c r="AR159" s="42">
        <v>2.2799655652863709E-6</v>
      </c>
      <c r="AS159" s="42">
        <v>3.767855590034052E-2</v>
      </c>
      <c r="AT159" s="42">
        <v>1.7677048812790883E-3</v>
      </c>
      <c r="AU159" s="42">
        <v>4.3865471813416016E-3</v>
      </c>
    </row>
    <row r="160" spans="1:47" x14ac:dyDescent="0.25">
      <c r="A160" s="220"/>
      <c r="B160" s="220"/>
      <c r="C160" s="15" t="s">
        <v>225</v>
      </c>
      <c r="D160" s="16">
        <v>7.7156184526555132E-7</v>
      </c>
      <c r="E160" s="16">
        <v>7.7156184526555132E-7</v>
      </c>
      <c r="F160" s="16">
        <v>1.2992240267614039E-7</v>
      </c>
      <c r="G160" s="16">
        <v>1.2992240267614039E-7</v>
      </c>
      <c r="H160" s="42">
        <f t="shared" si="2"/>
        <v>9.0148424794169173E-7</v>
      </c>
      <c r="I160" s="42">
        <f t="shared" si="2"/>
        <v>9.0148424794169173E-7</v>
      </c>
      <c r="J160" s="51"/>
      <c r="K160" s="53"/>
      <c r="L160" s="16">
        <v>7.7156184526555132E-7</v>
      </c>
      <c r="M160" s="16">
        <v>2.0308207238032435E-6</v>
      </c>
      <c r="N160" s="16">
        <v>3.7668513178666353E-2</v>
      </c>
      <c r="O160" s="16">
        <v>1.7660203443619702E-3</v>
      </c>
      <c r="P160" s="16">
        <v>4.3833637480124059E-3</v>
      </c>
      <c r="Q160" s="16">
        <v>2.2423703813586108E-2</v>
      </c>
      <c r="R160" s="16">
        <v>7.7156184526555132E-7</v>
      </c>
      <c r="S160" s="16">
        <v>2.0308207238032435E-6</v>
      </c>
      <c r="T160" s="16">
        <v>3.7668513178666353E-2</v>
      </c>
      <c r="U160" s="16">
        <v>1.7660203443619702E-3</v>
      </c>
      <c r="V160" s="16">
        <v>4.3833637480124059E-3</v>
      </c>
      <c r="W160" s="16">
        <v>2.2423703813586108E-2</v>
      </c>
      <c r="X160" s="16">
        <v>1.2992240267614039E-7</v>
      </c>
      <c r="Y160" s="16">
        <v>2.4914484148312737E-7</v>
      </c>
      <c r="Z160" s="16">
        <v>1.0042721674167099E-5</v>
      </c>
      <c r="AA160" s="16">
        <v>1.6845369171180373E-6</v>
      </c>
      <c r="AB160" s="16">
        <v>3.183433329195759E-6</v>
      </c>
      <c r="AC160" s="16">
        <v>5.6940922896893541E-6</v>
      </c>
      <c r="AD160" s="16">
        <v>1.2992240267614039E-7</v>
      </c>
      <c r="AE160" s="16">
        <v>2.4914484148312737E-7</v>
      </c>
      <c r="AF160" s="16">
        <v>1.0042721674167099E-5</v>
      </c>
      <c r="AG160" s="16">
        <v>1.6845369171180373E-6</v>
      </c>
      <c r="AH160" s="16">
        <v>3.183433329195759E-6</v>
      </c>
      <c r="AI160" s="54">
        <v>5.6940922896893541E-6</v>
      </c>
      <c r="AJ160" s="42">
        <v>9.0148424794169173E-7</v>
      </c>
      <c r="AK160" s="42">
        <v>2.2799655652863709E-6</v>
      </c>
      <c r="AL160" s="42">
        <v>3.767855590034052E-2</v>
      </c>
      <c r="AM160" s="42">
        <v>1.7677048812790883E-3</v>
      </c>
      <c r="AN160" s="42">
        <v>4.3865471813416016E-3</v>
      </c>
      <c r="AO160" s="42">
        <v>2.2429397905875798E-2</v>
      </c>
      <c r="AP160" s="42">
        <v>9.0148424794169173E-7</v>
      </c>
      <c r="AQ160" s="42">
        <v>2.2799655652863709E-6</v>
      </c>
      <c r="AR160" s="42">
        <v>3.767855590034052E-2</v>
      </c>
      <c r="AS160" s="42">
        <v>1.7677048812790883E-3</v>
      </c>
      <c r="AT160" s="42">
        <v>4.3865471813416016E-3</v>
      </c>
      <c r="AU160" s="42">
        <v>2.2429397905875798E-2</v>
      </c>
    </row>
    <row r="161" spans="1:47" x14ac:dyDescent="0.25">
      <c r="A161" s="220"/>
      <c r="B161" s="220"/>
      <c r="C161" s="15" t="s">
        <v>226</v>
      </c>
      <c r="D161" s="16">
        <v>2.0308207238032435E-6</v>
      </c>
      <c r="E161" s="16">
        <v>2.0308207238032435E-6</v>
      </c>
      <c r="F161" s="16">
        <v>2.4914484148312737E-7</v>
      </c>
      <c r="G161" s="16">
        <v>2.4914484148312737E-7</v>
      </c>
      <c r="H161" s="42">
        <f t="shared" si="2"/>
        <v>2.2799655652863709E-6</v>
      </c>
      <c r="I161" s="42">
        <f t="shared" si="2"/>
        <v>2.2799655652863709E-6</v>
      </c>
      <c r="J161" s="51"/>
      <c r="K161" s="53"/>
      <c r="L161" s="16">
        <v>2.0308207238032435E-6</v>
      </c>
      <c r="M161" s="16">
        <v>3.7668513178666353E-2</v>
      </c>
      <c r="N161" s="16">
        <v>1.7660203443619702E-3</v>
      </c>
      <c r="O161" s="16">
        <v>4.3833637480124059E-3</v>
      </c>
      <c r="P161" s="16">
        <v>2.2423703813586108E-2</v>
      </c>
      <c r="Q161" s="16">
        <v>9.6290918289140804E-4</v>
      </c>
      <c r="R161" s="16">
        <v>2.0308207238032435E-6</v>
      </c>
      <c r="S161" s="16">
        <v>3.7668513178666353E-2</v>
      </c>
      <c r="T161" s="16">
        <v>1.7660203443619702E-3</v>
      </c>
      <c r="U161" s="16">
        <v>4.3833637480124059E-3</v>
      </c>
      <c r="V161" s="16">
        <v>2.2423703813586108E-2</v>
      </c>
      <c r="W161" s="16">
        <v>9.6290918289140804E-4</v>
      </c>
      <c r="X161" s="16">
        <v>2.4914484148312737E-7</v>
      </c>
      <c r="Y161" s="16">
        <v>1.0042721674167099E-5</v>
      </c>
      <c r="Z161" s="16">
        <v>1.6845369171180373E-6</v>
      </c>
      <c r="AA161" s="16">
        <v>3.183433329195759E-6</v>
      </c>
      <c r="AB161" s="16">
        <v>5.6940922896893541E-6</v>
      </c>
      <c r="AC161" s="16">
        <v>9.465775052118801E-7</v>
      </c>
      <c r="AD161" s="16">
        <v>2.4914484148312737E-7</v>
      </c>
      <c r="AE161" s="16">
        <v>1.0042721674167099E-5</v>
      </c>
      <c r="AF161" s="16">
        <v>1.6845369171180373E-6</v>
      </c>
      <c r="AG161" s="16">
        <v>3.183433329195759E-6</v>
      </c>
      <c r="AH161" s="16">
        <v>5.6940922896893541E-6</v>
      </c>
      <c r="AI161" s="54">
        <v>9.465775052118801E-7</v>
      </c>
      <c r="AJ161" s="42">
        <v>2.2799655652863709E-6</v>
      </c>
      <c r="AK161" s="42">
        <v>3.767855590034052E-2</v>
      </c>
      <c r="AL161" s="42">
        <v>1.7677048812790883E-3</v>
      </c>
      <c r="AM161" s="42">
        <v>4.3865471813416016E-3</v>
      </c>
      <c r="AN161" s="42">
        <v>2.2429397905875798E-2</v>
      </c>
      <c r="AO161" s="42">
        <v>9.6385576039661992E-4</v>
      </c>
      <c r="AP161" s="42">
        <v>2.2799655652863709E-6</v>
      </c>
      <c r="AQ161" s="42">
        <v>3.767855590034052E-2</v>
      </c>
      <c r="AR161" s="42">
        <v>1.7677048812790883E-3</v>
      </c>
      <c r="AS161" s="42">
        <v>4.3865471813416016E-3</v>
      </c>
      <c r="AT161" s="42">
        <v>2.2429397905875798E-2</v>
      </c>
      <c r="AU161" s="42">
        <v>9.6385576039661992E-4</v>
      </c>
    </row>
    <row r="162" spans="1:47" x14ac:dyDescent="0.25">
      <c r="A162" s="220" t="s">
        <v>50</v>
      </c>
      <c r="B162" s="220" t="s">
        <v>223</v>
      </c>
      <c r="C162" s="15" t="s">
        <v>224</v>
      </c>
      <c r="D162" s="16">
        <v>3.7668513178666353E-2</v>
      </c>
      <c r="E162" s="16">
        <v>3.7668513178666353E-2</v>
      </c>
      <c r="F162" s="16">
        <v>1.0042721674167099E-5</v>
      </c>
      <c r="G162" s="16">
        <v>1.0042721674167099E-5</v>
      </c>
      <c r="H162" s="42">
        <f t="shared" si="2"/>
        <v>3.767855590034052E-2</v>
      </c>
      <c r="I162" s="42">
        <f t="shared" si="2"/>
        <v>3.767855590034052E-2</v>
      </c>
      <c r="J162" s="51"/>
      <c r="K162" s="53" t="s">
        <v>50</v>
      </c>
      <c r="L162" s="16">
        <v>3.7668513178666353E-2</v>
      </c>
      <c r="M162" s="16">
        <v>1.7660203443619702E-3</v>
      </c>
      <c r="N162" s="16">
        <v>4.3833637480124059E-3</v>
      </c>
      <c r="O162" s="16">
        <v>2.2423703813586108E-2</v>
      </c>
      <c r="P162" s="16">
        <v>9.6290918289140804E-4</v>
      </c>
      <c r="Q162" s="16">
        <v>2.5344642633064476E-3</v>
      </c>
      <c r="R162" s="16">
        <v>3.7668513178666353E-2</v>
      </c>
      <c r="S162" s="16">
        <v>1.7660203443619702E-3</v>
      </c>
      <c r="T162" s="16">
        <v>4.3833637480124059E-3</v>
      </c>
      <c r="U162" s="16">
        <v>2.2423703813586108E-2</v>
      </c>
      <c r="V162" s="16">
        <v>9.6290918289140804E-4</v>
      </c>
      <c r="W162" s="16">
        <v>2.5344642633064476E-3</v>
      </c>
      <c r="X162" s="16">
        <v>1.0042721674167099E-5</v>
      </c>
      <c r="Y162" s="16">
        <v>1.6845369171180373E-6</v>
      </c>
      <c r="Z162" s="16">
        <v>3.183433329195759E-6</v>
      </c>
      <c r="AA162" s="16">
        <v>5.6940922896893541E-6</v>
      </c>
      <c r="AB162" s="16">
        <v>9.465775052118801E-7</v>
      </c>
      <c r="AC162" s="16">
        <v>1.8151981308056423E-6</v>
      </c>
      <c r="AD162" s="16">
        <v>1.0042721674167099E-5</v>
      </c>
      <c r="AE162" s="16">
        <v>1.6845369171180373E-6</v>
      </c>
      <c r="AF162" s="16">
        <v>3.183433329195759E-6</v>
      </c>
      <c r="AG162" s="16">
        <v>5.6940922896893541E-6</v>
      </c>
      <c r="AH162" s="16">
        <v>9.465775052118801E-7</v>
      </c>
      <c r="AI162" s="54">
        <v>1.8151981308056423E-6</v>
      </c>
      <c r="AJ162" s="42">
        <v>3.767855590034052E-2</v>
      </c>
      <c r="AK162" s="42">
        <v>1.7677048812790883E-3</v>
      </c>
      <c r="AL162" s="42">
        <v>4.3865471813416016E-3</v>
      </c>
      <c r="AM162" s="42">
        <v>2.2429397905875798E-2</v>
      </c>
      <c r="AN162" s="42">
        <v>9.6385576039661992E-4</v>
      </c>
      <c r="AO162" s="42">
        <v>2.5362794614372532E-3</v>
      </c>
      <c r="AP162" s="42">
        <v>3.767855590034052E-2</v>
      </c>
      <c r="AQ162" s="42">
        <v>1.7677048812790883E-3</v>
      </c>
      <c r="AR162" s="42">
        <v>4.3865471813416016E-3</v>
      </c>
      <c r="AS162" s="42">
        <v>2.2429397905875798E-2</v>
      </c>
      <c r="AT162" s="42">
        <v>9.6385576039661992E-4</v>
      </c>
      <c r="AU162" s="42">
        <v>2.5362794614372532E-3</v>
      </c>
    </row>
    <row r="163" spans="1:47" x14ac:dyDescent="0.25">
      <c r="A163" s="220"/>
      <c r="B163" s="220"/>
      <c r="C163" s="15" t="s">
        <v>225</v>
      </c>
      <c r="D163" s="16">
        <v>1.7660203443619702E-3</v>
      </c>
      <c r="E163" s="16">
        <v>1.7660203443619702E-3</v>
      </c>
      <c r="F163" s="16">
        <v>1.6845369171180373E-6</v>
      </c>
      <c r="G163" s="16">
        <v>1.6845369171180373E-6</v>
      </c>
      <c r="H163" s="42">
        <f t="shared" si="2"/>
        <v>1.7677048812790883E-3</v>
      </c>
      <c r="I163" s="42">
        <f t="shared" si="2"/>
        <v>1.7677048812790883E-3</v>
      </c>
      <c r="J163" s="51"/>
      <c r="K163" s="53"/>
      <c r="L163" s="16">
        <v>1.7660203443619702E-3</v>
      </c>
      <c r="M163" s="16">
        <v>4.3833637480124059E-3</v>
      </c>
      <c r="N163" s="16">
        <v>2.2423703813586108E-2</v>
      </c>
      <c r="O163" s="16">
        <v>9.6290918289140804E-4</v>
      </c>
      <c r="P163" s="16">
        <v>2.5344642633064476E-3</v>
      </c>
      <c r="Q163" s="16">
        <v>3.8350296222624113E-2</v>
      </c>
      <c r="R163" s="16">
        <v>1.7660203443619702E-3</v>
      </c>
      <c r="S163" s="16">
        <v>4.3833637480124059E-3</v>
      </c>
      <c r="T163" s="16">
        <v>2.2423703813586108E-2</v>
      </c>
      <c r="U163" s="16">
        <v>9.6290918289140804E-4</v>
      </c>
      <c r="V163" s="16">
        <v>2.5344642633064476E-3</v>
      </c>
      <c r="W163" s="16">
        <v>3.8350296222624113E-2</v>
      </c>
      <c r="X163" s="16">
        <v>1.6845369171180373E-6</v>
      </c>
      <c r="Y163" s="16">
        <v>3.183433329195759E-6</v>
      </c>
      <c r="Z163" s="16">
        <v>5.6940922896893541E-6</v>
      </c>
      <c r="AA163" s="16">
        <v>9.465775052118801E-7</v>
      </c>
      <c r="AB163" s="16">
        <v>1.8151981308056423E-6</v>
      </c>
      <c r="AC163" s="16">
        <v>0</v>
      </c>
      <c r="AD163" s="16">
        <v>1.6845369171180373E-6</v>
      </c>
      <c r="AE163" s="16">
        <v>3.183433329195759E-6</v>
      </c>
      <c r="AF163" s="16">
        <v>5.6940922896893541E-6</v>
      </c>
      <c r="AG163" s="16">
        <v>9.465775052118801E-7</v>
      </c>
      <c r="AH163" s="16">
        <v>1.8151981308056423E-6</v>
      </c>
      <c r="AI163" s="54">
        <v>0</v>
      </c>
      <c r="AJ163" s="42">
        <v>1.7677048812790883E-3</v>
      </c>
      <c r="AK163" s="42">
        <v>4.3865471813416016E-3</v>
      </c>
      <c r="AL163" s="42">
        <v>2.2429397905875798E-2</v>
      </c>
      <c r="AM163" s="42">
        <v>9.6385576039661992E-4</v>
      </c>
      <c r="AN163" s="42">
        <v>2.5362794614372532E-3</v>
      </c>
      <c r="AO163" s="42">
        <v>3.8350296222624113E-2</v>
      </c>
      <c r="AP163" s="42">
        <v>1.7677048812790883E-3</v>
      </c>
      <c r="AQ163" s="42">
        <v>4.3865471813416016E-3</v>
      </c>
      <c r="AR163" s="42">
        <v>2.2429397905875798E-2</v>
      </c>
      <c r="AS163" s="42">
        <v>9.6385576039661992E-4</v>
      </c>
      <c r="AT163" s="42">
        <v>2.5362794614372532E-3</v>
      </c>
      <c r="AU163" s="42">
        <v>3.8350296222624113E-2</v>
      </c>
    </row>
    <row r="164" spans="1:47" x14ac:dyDescent="0.25">
      <c r="A164" s="220"/>
      <c r="B164" s="220"/>
      <c r="C164" s="15" t="s">
        <v>226</v>
      </c>
      <c r="D164" s="16">
        <v>4.3833637480124059E-3</v>
      </c>
      <c r="E164" s="16">
        <v>4.3833637480124059E-3</v>
      </c>
      <c r="F164" s="16">
        <v>3.183433329195759E-6</v>
      </c>
      <c r="G164" s="16">
        <v>3.183433329195759E-6</v>
      </c>
      <c r="H164" s="42">
        <f t="shared" si="2"/>
        <v>4.3865471813416016E-3</v>
      </c>
      <c r="I164" s="42">
        <f t="shared" si="2"/>
        <v>4.3865471813416016E-3</v>
      </c>
      <c r="J164" s="51"/>
      <c r="K164" s="53"/>
      <c r="L164" s="16">
        <v>4.3833637480124059E-3</v>
      </c>
      <c r="M164" s="16">
        <v>2.2423703813586108E-2</v>
      </c>
      <c r="N164" s="16">
        <v>9.6290918289140804E-4</v>
      </c>
      <c r="O164" s="16">
        <v>2.5344642633064476E-3</v>
      </c>
      <c r="P164" s="16">
        <v>3.8350296222624113E-2</v>
      </c>
      <c r="Q164" s="16">
        <v>1.7979845134906936E-3</v>
      </c>
      <c r="R164" s="16">
        <v>4.3833637480124059E-3</v>
      </c>
      <c r="S164" s="16">
        <v>2.2423703813586108E-2</v>
      </c>
      <c r="T164" s="16">
        <v>9.6290918289140804E-4</v>
      </c>
      <c r="U164" s="16">
        <v>2.5344642633064476E-3</v>
      </c>
      <c r="V164" s="16">
        <v>3.8350296222624113E-2</v>
      </c>
      <c r="W164" s="16">
        <v>1.7979845134906936E-3</v>
      </c>
      <c r="X164" s="16">
        <v>3.183433329195759E-6</v>
      </c>
      <c r="Y164" s="16">
        <v>5.6940922896893541E-6</v>
      </c>
      <c r="Z164" s="16">
        <v>9.465775052118801E-7</v>
      </c>
      <c r="AA164" s="16">
        <v>1.8151981308056423E-6</v>
      </c>
      <c r="AB164" s="16">
        <v>0</v>
      </c>
      <c r="AC164" s="16">
        <v>0</v>
      </c>
      <c r="AD164" s="16">
        <v>3.183433329195759E-6</v>
      </c>
      <c r="AE164" s="16">
        <v>5.6940922896893541E-6</v>
      </c>
      <c r="AF164" s="16">
        <v>9.465775052118801E-7</v>
      </c>
      <c r="AG164" s="16">
        <v>1.8151981308056423E-6</v>
      </c>
      <c r="AH164" s="16">
        <v>0</v>
      </c>
      <c r="AI164" s="54">
        <v>0</v>
      </c>
      <c r="AJ164" s="42">
        <v>4.3865471813416016E-3</v>
      </c>
      <c r="AK164" s="42">
        <v>2.2429397905875798E-2</v>
      </c>
      <c r="AL164" s="42">
        <v>9.6385576039661992E-4</v>
      </c>
      <c r="AM164" s="42">
        <v>2.5362794614372532E-3</v>
      </c>
      <c r="AN164" s="42">
        <v>3.8350296222624113E-2</v>
      </c>
      <c r="AO164" s="42">
        <v>1.7979845134906936E-3</v>
      </c>
      <c r="AP164" s="42">
        <v>4.3865471813416016E-3</v>
      </c>
      <c r="AQ164" s="42">
        <v>2.2429397905875798E-2</v>
      </c>
      <c r="AR164" s="42">
        <v>9.6385576039661992E-4</v>
      </c>
      <c r="AS164" s="42">
        <v>2.5362794614372532E-3</v>
      </c>
      <c r="AT164" s="42">
        <v>3.8350296222624113E-2</v>
      </c>
      <c r="AU164" s="42">
        <v>1.7979845134906936E-3</v>
      </c>
    </row>
    <row r="165" spans="1:47" x14ac:dyDescent="0.25">
      <c r="A165" s="220"/>
      <c r="B165" s="220" t="s">
        <v>227</v>
      </c>
      <c r="C165" s="15" t="s">
        <v>224</v>
      </c>
      <c r="D165" s="16">
        <v>2.2423703813586108E-2</v>
      </c>
      <c r="E165" s="16">
        <v>2.2423703813586108E-2</v>
      </c>
      <c r="F165" s="16">
        <v>5.6940922896893541E-6</v>
      </c>
      <c r="G165" s="16">
        <v>5.6940922896893541E-6</v>
      </c>
      <c r="H165" s="42">
        <f t="shared" si="2"/>
        <v>2.2429397905875798E-2</v>
      </c>
      <c r="I165" s="42">
        <f t="shared" si="2"/>
        <v>2.2429397905875798E-2</v>
      </c>
      <c r="J165" s="51"/>
      <c r="K165" s="53"/>
      <c r="L165" s="16">
        <v>2.2423703813586108E-2</v>
      </c>
      <c r="M165" s="16">
        <v>9.6290918289140804E-4</v>
      </c>
      <c r="N165" s="16">
        <v>2.5344642633064476E-3</v>
      </c>
      <c r="O165" s="16">
        <v>3.8350296222624113E-2</v>
      </c>
      <c r="P165" s="16">
        <v>1.7979845134906936E-3</v>
      </c>
      <c r="Q165" s="16">
        <v>4.4627006484289208E-3</v>
      </c>
      <c r="R165" s="16">
        <v>2.2423703813586108E-2</v>
      </c>
      <c r="S165" s="16">
        <v>9.6290918289140804E-4</v>
      </c>
      <c r="T165" s="16">
        <v>2.5344642633064476E-3</v>
      </c>
      <c r="U165" s="16">
        <v>3.8350296222624113E-2</v>
      </c>
      <c r="V165" s="16">
        <v>1.7979845134906936E-3</v>
      </c>
      <c r="W165" s="16">
        <v>4.4627006484289208E-3</v>
      </c>
      <c r="X165" s="16">
        <v>5.6940922896893541E-6</v>
      </c>
      <c r="Y165" s="16">
        <v>9.465775052118801E-7</v>
      </c>
      <c r="Z165" s="16">
        <v>1.8151981308056423E-6</v>
      </c>
      <c r="AA165" s="16">
        <v>0</v>
      </c>
      <c r="AB165" s="16">
        <v>0</v>
      </c>
      <c r="AC165" s="16">
        <v>0</v>
      </c>
      <c r="AD165" s="16">
        <v>5.6940922896893541E-6</v>
      </c>
      <c r="AE165" s="16">
        <v>9.465775052118801E-7</v>
      </c>
      <c r="AF165" s="16">
        <v>1.8151981308056423E-6</v>
      </c>
      <c r="AG165" s="16">
        <v>0</v>
      </c>
      <c r="AH165" s="16">
        <v>0</v>
      </c>
      <c r="AI165" s="54">
        <v>0</v>
      </c>
      <c r="AJ165" s="42">
        <v>2.2429397905875798E-2</v>
      </c>
      <c r="AK165" s="42">
        <v>9.6385576039661992E-4</v>
      </c>
      <c r="AL165" s="42">
        <v>2.5362794614372532E-3</v>
      </c>
      <c r="AM165" s="42">
        <v>3.8350296222624113E-2</v>
      </c>
      <c r="AN165" s="42">
        <v>1.7979845134906936E-3</v>
      </c>
      <c r="AO165" s="42">
        <v>4.4627006484289208E-3</v>
      </c>
      <c r="AP165" s="42">
        <v>2.2429397905875798E-2</v>
      </c>
      <c r="AQ165" s="42">
        <v>9.6385576039661992E-4</v>
      </c>
      <c r="AR165" s="42">
        <v>2.5362794614372532E-3</v>
      </c>
      <c r="AS165" s="42">
        <v>3.8350296222624113E-2</v>
      </c>
      <c r="AT165" s="42">
        <v>1.7979845134906936E-3</v>
      </c>
      <c r="AU165" s="42">
        <v>4.4627006484289208E-3</v>
      </c>
    </row>
    <row r="166" spans="1:47" x14ac:dyDescent="0.25">
      <c r="A166" s="220"/>
      <c r="B166" s="220"/>
      <c r="C166" s="15" t="s">
        <v>225</v>
      </c>
      <c r="D166" s="16">
        <v>9.6290918289140804E-4</v>
      </c>
      <c r="E166" s="16">
        <v>9.6290918289140804E-4</v>
      </c>
      <c r="F166" s="16">
        <v>9.465775052118801E-7</v>
      </c>
      <c r="G166" s="16">
        <v>9.465775052118801E-7</v>
      </c>
      <c r="H166" s="42">
        <f t="shared" si="2"/>
        <v>9.6385576039661992E-4</v>
      </c>
      <c r="I166" s="42">
        <f t="shared" si="2"/>
        <v>9.6385576039661992E-4</v>
      </c>
      <c r="J166" s="51"/>
      <c r="K166" s="53"/>
      <c r="L166" s="16">
        <v>9.6290918289140804E-4</v>
      </c>
      <c r="M166" s="16">
        <v>2.5344642633064476E-3</v>
      </c>
      <c r="N166" s="16">
        <v>3.8350296222624113E-2</v>
      </c>
      <c r="O166" s="16">
        <v>1.7979845134906936E-3</v>
      </c>
      <c r="P166" s="16">
        <v>4.4627006484289208E-3</v>
      </c>
      <c r="Q166" s="16">
        <v>2.2829562706139707E-2</v>
      </c>
      <c r="R166" s="16">
        <v>9.6290918289140804E-4</v>
      </c>
      <c r="S166" s="16">
        <v>2.5344642633064476E-3</v>
      </c>
      <c r="T166" s="16">
        <v>3.8350296222624113E-2</v>
      </c>
      <c r="U166" s="16">
        <v>1.7979845134906936E-3</v>
      </c>
      <c r="V166" s="16">
        <v>4.4627006484289208E-3</v>
      </c>
      <c r="W166" s="16">
        <v>2.2829562706139707E-2</v>
      </c>
      <c r="X166" s="16">
        <v>9.465775052118801E-7</v>
      </c>
      <c r="Y166" s="16">
        <v>1.8151981308056423E-6</v>
      </c>
      <c r="Z166" s="16">
        <v>0</v>
      </c>
      <c r="AA166" s="16">
        <v>0</v>
      </c>
      <c r="AB166" s="16">
        <v>0</v>
      </c>
      <c r="AC166" s="16">
        <v>0</v>
      </c>
      <c r="AD166" s="16">
        <v>9.465775052118801E-7</v>
      </c>
      <c r="AE166" s="16">
        <v>1.8151981308056423E-6</v>
      </c>
      <c r="AF166" s="16">
        <v>0</v>
      </c>
      <c r="AG166" s="16">
        <v>0</v>
      </c>
      <c r="AH166" s="16">
        <v>0</v>
      </c>
      <c r="AI166" s="54">
        <v>0</v>
      </c>
      <c r="AJ166" s="42">
        <v>9.6385576039661992E-4</v>
      </c>
      <c r="AK166" s="42">
        <v>2.5362794614372532E-3</v>
      </c>
      <c r="AL166" s="42">
        <v>3.8350296222624113E-2</v>
      </c>
      <c r="AM166" s="42">
        <v>1.7979845134906936E-3</v>
      </c>
      <c r="AN166" s="42">
        <v>4.4627006484289208E-3</v>
      </c>
      <c r="AO166" s="42">
        <v>2.2829562706139707E-2</v>
      </c>
      <c r="AP166" s="42">
        <v>9.6385576039661992E-4</v>
      </c>
      <c r="AQ166" s="42">
        <v>2.5362794614372532E-3</v>
      </c>
      <c r="AR166" s="42">
        <v>3.8350296222624113E-2</v>
      </c>
      <c r="AS166" s="42">
        <v>1.7979845134906936E-3</v>
      </c>
      <c r="AT166" s="42">
        <v>4.4627006484289208E-3</v>
      </c>
      <c r="AU166" s="42">
        <v>2.2829562706139707E-2</v>
      </c>
    </row>
    <row r="167" spans="1:47" x14ac:dyDescent="0.25">
      <c r="A167" s="220"/>
      <c r="B167" s="220"/>
      <c r="C167" s="15" t="s">
        <v>226</v>
      </c>
      <c r="D167" s="16">
        <v>2.5344642633064476E-3</v>
      </c>
      <c r="E167" s="16">
        <v>2.5344642633064476E-3</v>
      </c>
      <c r="F167" s="16">
        <v>1.8151981308056423E-6</v>
      </c>
      <c r="G167" s="16">
        <v>1.8151981308056423E-6</v>
      </c>
      <c r="H167" s="42">
        <f t="shared" si="2"/>
        <v>2.5362794614372532E-3</v>
      </c>
      <c r="I167" s="42">
        <f t="shared" si="2"/>
        <v>2.5362794614372532E-3</v>
      </c>
      <c r="J167" s="51"/>
      <c r="K167" s="53"/>
      <c r="L167" s="16">
        <v>2.5344642633064476E-3</v>
      </c>
      <c r="M167" s="16">
        <v>3.8350296222624113E-2</v>
      </c>
      <c r="N167" s="16">
        <v>1.7979845134906936E-3</v>
      </c>
      <c r="O167" s="16">
        <v>4.4627006484289208E-3</v>
      </c>
      <c r="P167" s="16">
        <v>2.2829562706139707E-2</v>
      </c>
      <c r="Q167" s="16">
        <v>9.8033740339623001E-4</v>
      </c>
      <c r="R167" s="16">
        <v>2.5344642633064476E-3</v>
      </c>
      <c r="S167" s="16">
        <v>3.8350296222624113E-2</v>
      </c>
      <c r="T167" s="16">
        <v>1.7979845134906936E-3</v>
      </c>
      <c r="U167" s="16">
        <v>4.4627006484289208E-3</v>
      </c>
      <c r="V167" s="16">
        <v>2.2829562706139707E-2</v>
      </c>
      <c r="W167" s="16">
        <v>9.8033740339623001E-4</v>
      </c>
      <c r="X167" s="16">
        <v>1.8151981308056423E-6</v>
      </c>
      <c r="Y167" s="16">
        <v>0</v>
      </c>
      <c r="Z167" s="16">
        <v>0</v>
      </c>
      <c r="AA167" s="16">
        <v>0</v>
      </c>
      <c r="AB167" s="16">
        <v>0</v>
      </c>
      <c r="AC167" s="16">
        <v>0</v>
      </c>
      <c r="AD167" s="16">
        <v>1.8151981308056423E-6</v>
      </c>
      <c r="AE167" s="16">
        <v>0</v>
      </c>
      <c r="AF167" s="16">
        <v>0</v>
      </c>
      <c r="AG167" s="16">
        <v>0</v>
      </c>
      <c r="AH167" s="16">
        <v>0</v>
      </c>
      <c r="AI167" s="54">
        <v>0</v>
      </c>
      <c r="AJ167" s="42">
        <v>2.5362794614372532E-3</v>
      </c>
      <c r="AK167" s="42">
        <v>3.8350296222624113E-2</v>
      </c>
      <c r="AL167" s="42">
        <v>1.7979845134906936E-3</v>
      </c>
      <c r="AM167" s="42">
        <v>4.4627006484289208E-3</v>
      </c>
      <c r="AN167" s="42">
        <v>2.2829562706139707E-2</v>
      </c>
      <c r="AO167" s="42">
        <v>9.8033740339623001E-4</v>
      </c>
      <c r="AP167" s="42">
        <v>2.5362794614372532E-3</v>
      </c>
      <c r="AQ167" s="42">
        <v>3.8350296222624113E-2</v>
      </c>
      <c r="AR167" s="42">
        <v>1.7979845134906936E-3</v>
      </c>
      <c r="AS167" s="42">
        <v>4.4627006484289208E-3</v>
      </c>
      <c r="AT167" s="42">
        <v>2.2829562706139707E-2</v>
      </c>
      <c r="AU167" s="42">
        <v>9.8033740339623001E-4</v>
      </c>
    </row>
    <row r="168" spans="1:47" x14ac:dyDescent="0.25">
      <c r="A168" s="220" t="s">
        <v>53</v>
      </c>
      <c r="B168" s="220" t="s">
        <v>223</v>
      </c>
      <c r="C168" s="15" t="s">
        <v>224</v>
      </c>
      <c r="D168" s="16">
        <v>3.8350296222624113E-2</v>
      </c>
      <c r="E168" s="16">
        <v>3.8350296222624113E-2</v>
      </c>
      <c r="F168" s="16">
        <v>0</v>
      </c>
      <c r="G168" s="16">
        <v>0</v>
      </c>
      <c r="H168" s="42">
        <f t="shared" si="2"/>
        <v>3.8350296222624113E-2</v>
      </c>
      <c r="I168" s="42">
        <f t="shared" si="2"/>
        <v>3.8350296222624113E-2</v>
      </c>
      <c r="J168" s="51"/>
      <c r="K168" s="53" t="s">
        <v>53</v>
      </c>
      <c r="L168" s="16">
        <v>3.8350296222624113E-2</v>
      </c>
      <c r="M168" s="16">
        <v>1.7979845134906936E-3</v>
      </c>
      <c r="N168" s="16">
        <v>4.4627006484289208E-3</v>
      </c>
      <c r="O168" s="16">
        <v>2.2829562706139707E-2</v>
      </c>
      <c r="P168" s="16">
        <v>9.8033740339623001E-4</v>
      </c>
      <c r="Q168" s="16">
        <v>2.5803369196558856E-3</v>
      </c>
      <c r="R168" s="16">
        <v>3.8350296222624113E-2</v>
      </c>
      <c r="S168" s="16">
        <v>1.7979845134906936E-3</v>
      </c>
      <c r="T168" s="16">
        <v>4.4627006484289208E-3</v>
      </c>
      <c r="U168" s="16">
        <v>2.2829562706139707E-2</v>
      </c>
      <c r="V168" s="16">
        <v>9.8033740339623001E-4</v>
      </c>
      <c r="W168" s="16">
        <v>2.5803369196558856E-3</v>
      </c>
      <c r="X168" s="16">
        <v>0</v>
      </c>
      <c r="Y168" s="16">
        <v>0</v>
      </c>
      <c r="Z168" s="16">
        <v>0</v>
      </c>
      <c r="AA168" s="16">
        <v>0</v>
      </c>
      <c r="AB168" s="16">
        <v>0</v>
      </c>
      <c r="AC168" s="16">
        <v>0</v>
      </c>
      <c r="AD168" s="16">
        <v>0</v>
      </c>
      <c r="AE168" s="16">
        <v>0</v>
      </c>
      <c r="AF168" s="16">
        <v>0</v>
      </c>
      <c r="AG168" s="16">
        <v>0</v>
      </c>
      <c r="AH168" s="16">
        <v>0</v>
      </c>
      <c r="AI168" s="54">
        <v>0</v>
      </c>
      <c r="AJ168" s="42">
        <v>3.8350296222624113E-2</v>
      </c>
      <c r="AK168" s="42">
        <v>1.7979845134906936E-3</v>
      </c>
      <c r="AL168" s="42">
        <v>4.4627006484289208E-3</v>
      </c>
      <c r="AM168" s="42">
        <v>2.2829562706139707E-2</v>
      </c>
      <c r="AN168" s="42">
        <v>9.8033740339623001E-4</v>
      </c>
      <c r="AO168" s="42">
        <v>2.5803369196558856E-3</v>
      </c>
      <c r="AP168" s="42">
        <v>3.8350296222624113E-2</v>
      </c>
      <c r="AQ168" s="42">
        <v>1.7979845134906936E-3</v>
      </c>
      <c r="AR168" s="42">
        <v>4.4627006484289208E-3</v>
      </c>
      <c r="AS168" s="42">
        <v>2.2829562706139707E-2</v>
      </c>
      <c r="AT168" s="42">
        <v>9.8033740339623001E-4</v>
      </c>
      <c r="AU168" s="42">
        <v>2.5803369196558856E-3</v>
      </c>
    </row>
    <row r="169" spans="1:47" x14ac:dyDescent="0.25">
      <c r="A169" s="220"/>
      <c r="B169" s="220"/>
      <c r="C169" s="15" t="s">
        <v>225</v>
      </c>
      <c r="D169" s="16">
        <v>1.7979845134906936E-3</v>
      </c>
      <c r="E169" s="16">
        <v>1.7979845134906936E-3</v>
      </c>
      <c r="F169" s="16">
        <v>0</v>
      </c>
      <c r="G169" s="16">
        <v>0</v>
      </c>
      <c r="H169" s="42">
        <f t="shared" si="2"/>
        <v>1.7979845134906936E-3</v>
      </c>
      <c r="I169" s="42">
        <f t="shared" si="2"/>
        <v>1.7979845134906936E-3</v>
      </c>
      <c r="J169" s="51"/>
      <c r="K169" s="53"/>
      <c r="L169" s="16">
        <v>1.7979845134906936E-3</v>
      </c>
      <c r="M169" s="16">
        <v>4.4627006484289208E-3</v>
      </c>
      <c r="N169" s="16">
        <v>2.2829562706139707E-2</v>
      </c>
      <c r="O169" s="16">
        <v>9.8033740339623001E-4</v>
      </c>
      <c r="P169" s="16">
        <v>2.5803369196558856E-3</v>
      </c>
      <c r="Q169" s="16">
        <v>1.2783432074208036E-2</v>
      </c>
      <c r="R169" s="16">
        <v>1.7979845134906936E-3</v>
      </c>
      <c r="S169" s="16">
        <v>4.4627006484289208E-3</v>
      </c>
      <c r="T169" s="16">
        <v>2.2829562706139707E-2</v>
      </c>
      <c r="U169" s="16">
        <v>9.8033740339623001E-4</v>
      </c>
      <c r="V169" s="16">
        <v>2.5803369196558856E-3</v>
      </c>
      <c r="W169" s="16">
        <v>1.2783432074208036E-2</v>
      </c>
      <c r="X169" s="16">
        <v>0</v>
      </c>
      <c r="Y169" s="16">
        <v>0</v>
      </c>
      <c r="Z169" s="16">
        <v>0</v>
      </c>
      <c r="AA169" s="16">
        <v>0</v>
      </c>
      <c r="AB169" s="16">
        <v>0</v>
      </c>
      <c r="AC169" s="16">
        <v>0</v>
      </c>
      <c r="AD169" s="16">
        <v>0</v>
      </c>
      <c r="AE169" s="16">
        <v>0</v>
      </c>
      <c r="AF169" s="16">
        <v>0</v>
      </c>
      <c r="AG169" s="16">
        <v>0</v>
      </c>
      <c r="AH169" s="16">
        <v>0</v>
      </c>
      <c r="AI169" s="54">
        <v>0</v>
      </c>
      <c r="AJ169" s="42">
        <v>1.7979845134906936E-3</v>
      </c>
      <c r="AK169" s="42">
        <v>4.4627006484289208E-3</v>
      </c>
      <c r="AL169" s="42">
        <v>2.2829562706139707E-2</v>
      </c>
      <c r="AM169" s="42">
        <v>9.8033740339623001E-4</v>
      </c>
      <c r="AN169" s="42">
        <v>2.5803369196558856E-3</v>
      </c>
      <c r="AO169" s="42">
        <v>1.2783432074208036E-2</v>
      </c>
      <c r="AP169" s="42">
        <v>1.7979845134906936E-3</v>
      </c>
      <c r="AQ169" s="42">
        <v>4.4627006484289208E-3</v>
      </c>
      <c r="AR169" s="42">
        <v>2.2829562706139707E-2</v>
      </c>
      <c r="AS169" s="42">
        <v>9.8033740339623001E-4</v>
      </c>
      <c r="AT169" s="42">
        <v>2.5803369196558856E-3</v>
      </c>
      <c r="AU169" s="42">
        <v>1.2783432074208036E-2</v>
      </c>
    </row>
    <row r="170" spans="1:47" x14ac:dyDescent="0.25">
      <c r="A170" s="220"/>
      <c r="B170" s="220"/>
      <c r="C170" s="15" t="s">
        <v>226</v>
      </c>
      <c r="D170" s="16">
        <v>4.4627006484289208E-3</v>
      </c>
      <c r="E170" s="16">
        <v>4.4627006484289208E-3</v>
      </c>
      <c r="F170" s="16">
        <v>0</v>
      </c>
      <c r="G170" s="16">
        <v>0</v>
      </c>
      <c r="H170" s="42">
        <f t="shared" si="2"/>
        <v>4.4627006484289208E-3</v>
      </c>
      <c r="I170" s="42">
        <f t="shared" si="2"/>
        <v>4.4627006484289208E-3</v>
      </c>
      <c r="J170" s="51"/>
      <c r="K170" s="53"/>
      <c r="L170" s="16">
        <v>4.4627006484289208E-3</v>
      </c>
      <c r="M170" s="16">
        <v>2.2829562706139707E-2</v>
      </c>
      <c r="N170" s="16">
        <v>9.8033740339623001E-4</v>
      </c>
      <c r="O170" s="16">
        <v>2.5803369196558856E-3</v>
      </c>
      <c r="P170" s="16">
        <v>1.2783432074208036E-2</v>
      </c>
      <c r="Q170" s="16">
        <v>5.9932817116356443E-4</v>
      </c>
      <c r="R170" s="16">
        <v>4.4627006484289208E-3</v>
      </c>
      <c r="S170" s="16">
        <v>2.2829562706139707E-2</v>
      </c>
      <c r="T170" s="16">
        <v>9.8033740339623001E-4</v>
      </c>
      <c r="U170" s="16">
        <v>2.5803369196558856E-3</v>
      </c>
      <c r="V170" s="16">
        <v>1.2783432074208036E-2</v>
      </c>
      <c r="W170" s="16">
        <v>5.9932817116356443E-4</v>
      </c>
      <c r="X170" s="16">
        <v>0</v>
      </c>
      <c r="Y170" s="16">
        <v>0</v>
      </c>
      <c r="Z170" s="16">
        <v>0</v>
      </c>
      <c r="AA170" s="16">
        <v>0</v>
      </c>
      <c r="AB170" s="16">
        <v>0</v>
      </c>
      <c r="AC170" s="16">
        <v>0</v>
      </c>
      <c r="AD170" s="16">
        <v>0</v>
      </c>
      <c r="AE170" s="16">
        <v>0</v>
      </c>
      <c r="AF170" s="16">
        <v>0</v>
      </c>
      <c r="AG170" s="16">
        <v>0</v>
      </c>
      <c r="AH170" s="16">
        <v>0</v>
      </c>
      <c r="AI170" s="54">
        <v>0</v>
      </c>
      <c r="AJ170" s="42">
        <v>4.4627006484289208E-3</v>
      </c>
      <c r="AK170" s="42">
        <v>2.2829562706139707E-2</v>
      </c>
      <c r="AL170" s="42">
        <v>9.8033740339623001E-4</v>
      </c>
      <c r="AM170" s="42">
        <v>2.5803369196558856E-3</v>
      </c>
      <c r="AN170" s="42">
        <v>1.2783432074208036E-2</v>
      </c>
      <c r="AO170" s="42">
        <v>5.9932817116356443E-4</v>
      </c>
      <c r="AP170" s="42">
        <v>4.4627006484289208E-3</v>
      </c>
      <c r="AQ170" s="42">
        <v>2.2829562706139707E-2</v>
      </c>
      <c r="AR170" s="42">
        <v>9.8033740339623001E-4</v>
      </c>
      <c r="AS170" s="42">
        <v>2.5803369196558856E-3</v>
      </c>
      <c r="AT170" s="42">
        <v>1.2783432074208036E-2</v>
      </c>
      <c r="AU170" s="42">
        <v>5.9932817116356443E-4</v>
      </c>
    </row>
    <row r="171" spans="1:47" x14ac:dyDescent="0.25">
      <c r="A171" s="220"/>
      <c r="B171" s="220" t="s">
        <v>227</v>
      </c>
      <c r="C171" s="15" t="s">
        <v>224</v>
      </c>
      <c r="D171" s="16">
        <v>2.2829562706139707E-2</v>
      </c>
      <c r="E171" s="16">
        <v>2.2829562706139707E-2</v>
      </c>
      <c r="F171" s="16">
        <v>0</v>
      </c>
      <c r="G171" s="16">
        <v>0</v>
      </c>
      <c r="H171" s="42">
        <f t="shared" si="2"/>
        <v>2.2829562706139707E-2</v>
      </c>
      <c r="I171" s="42">
        <f t="shared" si="2"/>
        <v>2.2829562706139707E-2</v>
      </c>
      <c r="J171" s="51"/>
      <c r="K171" s="53"/>
      <c r="L171" s="16">
        <v>2.2829562706139707E-2</v>
      </c>
      <c r="M171" s="16">
        <v>9.8033740339623001E-4</v>
      </c>
      <c r="N171" s="16">
        <v>2.5803369196558856E-3</v>
      </c>
      <c r="O171" s="16">
        <v>1.2783432074208036E-2</v>
      </c>
      <c r="P171" s="16">
        <v>5.9932817116356443E-4</v>
      </c>
      <c r="Q171" s="16">
        <v>1.4875668828096399E-3</v>
      </c>
      <c r="R171" s="16">
        <v>2.2829562706139707E-2</v>
      </c>
      <c r="S171" s="16">
        <v>9.8033740339623001E-4</v>
      </c>
      <c r="T171" s="16">
        <v>2.5803369196558856E-3</v>
      </c>
      <c r="U171" s="16">
        <v>1.2783432074208036E-2</v>
      </c>
      <c r="V171" s="16">
        <v>5.9932817116356443E-4</v>
      </c>
      <c r="W171" s="16">
        <v>1.4875668828096399E-3</v>
      </c>
      <c r="X171" s="16">
        <v>0</v>
      </c>
      <c r="Y171" s="16">
        <v>0</v>
      </c>
      <c r="Z171" s="16">
        <v>0</v>
      </c>
      <c r="AA171" s="16">
        <v>0</v>
      </c>
      <c r="AB171" s="16">
        <v>0</v>
      </c>
      <c r="AC171" s="16">
        <v>0</v>
      </c>
      <c r="AD171" s="16">
        <v>0</v>
      </c>
      <c r="AE171" s="16">
        <v>0</v>
      </c>
      <c r="AF171" s="16">
        <v>0</v>
      </c>
      <c r="AG171" s="16">
        <v>0</v>
      </c>
      <c r="AH171" s="16">
        <v>0</v>
      </c>
      <c r="AI171" s="54">
        <v>0</v>
      </c>
      <c r="AJ171" s="42">
        <v>2.2829562706139707E-2</v>
      </c>
      <c r="AK171" s="42">
        <v>9.8033740339623001E-4</v>
      </c>
      <c r="AL171" s="42">
        <v>2.5803369196558856E-3</v>
      </c>
      <c r="AM171" s="42">
        <v>1.2783432074208036E-2</v>
      </c>
      <c r="AN171" s="42">
        <v>5.9932817116356443E-4</v>
      </c>
      <c r="AO171" s="42">
        <v>1.4875668828096399E-3</v>
      </c>
      <c r="AP171" s="42">
        <v>2.2829562706139707E-2</v>
      </c>
      <c r="AQ171" s="42">
        <v>9.8033740339623001E-4</v>
      </c>
      <c r="AR171" s="42">
        <v>2.5803369196558856E-3</v>
      </c>
      <c r="AS171" s="42">
        <v>1.2783432074208036E-2</v>
      </c>
      <c r="AT171" s="42">
        <v>5.9932817116356443E-4</v>
      </c>
      <c r="AU171" s="42">
        <v>1.4875668828096399E-3</v>
      </c>
    </row>
    <row r="172" spans="1:47" x14ac:dyDescent="0.25">
      <c r="A172" s="220"/>
      <c r="B172" s="220"/>
      <c r="C172" s="15" t="s">
        <v>225</v>
      </c>
      <c r="D172" s="16">
        <v>9.8033740339623001E-4</v>
      </c>
      <c r="E172" s="16">
        <v>9.8033740339623001E-4</v>
      </c>
      <c r="F172" s="16">
        <v>0</v>
      </c>
      <c r="G172" s="16">
        <v>0</v>
      </c>
      <c r="H172" s="42">
        <f t="shared" si="2"/>
        <v>9.8033740339623001E-4</v>
      </c>
      <c r="I172" s="42">
        <f t="shared" si="2"/>
        <v>9.8033740339623001E-4</v>
      </c>
      <c r="J172" s="51"/>
      <c r="K172" s="53"/>
      <c r="L172" s="16">
        <v>9.8033740339623001E-4</v>
      </c>
      <c r="M172" s="16">
        <v>2.5803369196558856E-3</v>
      </c>
      <c r="N172" s="16">
        <v>1.2783432074208036E-2</v>
      </c>
      <c r="O172" s="16">
        <v>5.9932817116356443E-4</v>
      </c>
      <c r="P172" s="16">
        <v>1.4875668828096399E-3</v>
      </c>
      <c r="Q172" s="16">
        <v>7.6098542353799014E-3</v>
      </c>
      <c r="R172" s="16">
        <v>9.8033740339623001E-4</v>
      </c>
      <c r="S172" s="16">
        <v>2.5803369196558856E-3</v>
      </c>
      <c r="T172" s="16">
        <v>1.2783432074208036E-2</v>
      </c>
      <c r="U172" s="16">
        <v>5.9932817116356443E-4</v>
      </c>
      <c r="V172" s="16">
        <v>1.4875668828096399E-3</v>
      </c>
      <c r="W172" s="16">
        <v>7.6098542353799014E-3</v>
      </c>
      <c r="X172" s="16">
        <v>0</v>
      </c>
      <c r="Y172" s="16">
        <v>0</v>
      </c>
      <c r="Z172" s="16">
        <v>0</v>
      </c>
      <c r="AA172" s="16">
        <v>0</v>
      </c>
      <c r="AB172" s="16">
        <v>0</v>
      </c>
      <c r="AC172" s="16">
        <v>0</v>
      </c>
      <c r="AD172" s="16">
        <v>0</v>
      </c>
      <c r="AE172" s="16">
        <v>0</v>
      </c>
      <c r="AF172" s="16">
        <v>0</v>
      </c>
      <c r="AG172" s="16">
        <v>0</v>
      </c>
      <c r="AH172" s="16">
        <v>0</v>
      </c>
      <c r="AI172" s="54">
        <v>0</v>
      </c>
      <c r="AJ172" s="42">
        <v>9.8033740339623001E-4</v>
      </c>
      <c r="AK172" s="42">
        <v>2.5803369196558856E-3</v>
      </c>
      <c r="AL172" s="42">
        <v>1.2783432074208036E-2</v>
      </c>
      <c r="AM172" s="42">
        <v>5.9932817116356443E-4</v>
      </c>
      <c r="AN172" s="42">
        <v>1.4875668828096399E-3</v>
      </c>
      <c r="AO172" s="42">
        <v>7.6098542353799014E-3</v>
      </c>
      <c r="AP172" s="42">
        <v>9.8033740339623001E-4</v>
      </c>
      <c r="AQ172" s="42">
        <v>2.5803369196558856E-3</v>
      </c>
      <c r="AR172" s="42">
        <v>1.2783432074208036E-2</v>
      </c>
      <c r="AS172" s="42">
        <v>5.9932817116356443E-4</v>
      </c>
      <c r="AT172" s="42">
        <v>1.4875668828096399E-3</v>
      </c>
      <c r="AU172" s="42">
        <v>7.6098542353799014E-3</v>
      </c>
    </row>
    <row r="173" spans="1:47" x14ac:dyDescent="0.25">
      <c r="A173" s="220"/>
      <c r="B173" s="220"/>
      <c r="C173" s="15" t="s">
        <v>226</v>
      </c>
      <c r="D173" s="16">
        <v>2.5803369196558856E-3</v>
      </c>
      <c r="E173" s="16">
        <v>2.5803369196558856E-3</v>
      </c>
      <c r="F173" s="16">
        <v>0</v>
      </c>
      <c r="G173" s="16">
        <v>0</v>
      </c>
      <c r="H173" s="42">
        <f t="shared" si="2"/>
        <v>2.5803369196558856E-3</v>
      </c>
      <c r="I173" s="42">
        <f t="shared" si="2"/>
        <v>2.5803369196558856E-3</v>
      </c>
      <c r="J173" s="51"/>
      <c r="K173" s="53"/>
      <c r="L173" s="16">
        <v>2.5803369196558856E-3</v>
      </c>
      <c r="M173" s="16">
        <v>1.2783432074208036E-2</v>
      </c>
      <c r="N173" s="16">
        <v>5.9932817116356443E-4</v>
      </c>
      <c r="O173" s="16">
        <v>1.4875668828096399E-3</v>
      </c>
      <c r="P173" s="16">
        <v>7.6098542353799014E-3</v>
      </c>
      <c r="Q173" s="16">
        <v>3.2677913446540997E-4</v>
      </c>
      <c r="R173" s="16">
        <v>2.5803369196558856E-3</v>
      </c>
      <c r="S173" s="16">
        <v>1.2783432074208036E-2</v>
      </c>
      <c r="T173" s="16">
        <v>5.9932817116356443E-4</v>
      </c>
      <c r="U173" s="16">
        <v>1.4875668828096399E-3</v>
      </c>
      <c r="V173" s="16">
        <v>7.6098542353799014E-3</v>
      </c>
      <c r="W173" s="16">
        <v>3.2677913446540997E-4</v>
      </c>
      <c r="X173" s="16">
        <v>0</v>
      </c>
      <c r="Y173" s="16">
        <v>0</v>
      </c>
      <c r="Z173" s="16">
        <v>0</v>
      </c>
      <c r="AA173" s="16">
        <v>0</v>
      </c>
      <c r="AB173" s="16">
        <v>0</v>
      </c>
      <c r="AC173" s="16">
        <v>0</v>
      </c>
      <c r="AD173" s="16">
        <v>0</v>
      </c>
      <c r="AE173" s="16">
        <v>0</v>
      </c>
      <c r="AF173" s="16">
        <v>0</v>
      </c>
      <c r="AG173" s="16">
        <v>0</v>
      </c>
      <c r="AH173" s="16">
        <v>0</v>
      </c>
      <c r="AI173" s="54">
        <v>0</v>
      </c>
      <c r="AJ173" s="42">
        <v>2.5803369196558856E-3</v>
      </c>
      <c r="AK173" s="42">
        <v>1.2783432074208036E-2</v>
      </c>
      <c r="AL173" s="42">
        <v>5.9932817116356443E-4</v>
      </c>
      <c r="AM173" s="42">
        <v>1.4875668828096399E-3</v>
      </c>
      <c r="AN173" s="42">
        <v>7.6098542353799014E-3</v>
      </c>
      <c r="AO173" s="42">
        <v>3.2677913446540997E-4</v>
      </c>
      <c r="AP173" s="42">
        <v>2.5803369196558856E-3</v>
      </c>
      <c r="AQ173" s="42">
        <v>1.2783432074208036E-2</v>
      </c>
      <c r="AR173" s="42">
        <v>5.9932817116356443E-4</v>
      </c>
      <c r="AS173" s="42">
        <v>1.4875668828096399E-3</v>
      </c>
      <c r="AT173" s="42">
        <v>7.6098542353799014E-3</v>
      </c>
      <c r="AU173" s="42">
        <v>3.2677913446540997E-4</v>
      </c>
    </row>
    <row r="174" spans="1:47" x14ac:dyDescent="0.25">
      <c r="A174" s="220" t="s">
        <v>56</v>
      </c>
      <c r="B174" s="220" t="s">
        <v>223</v>
      </c>
      <c r="C174" s="15" t="s">
        <v>224</v>
      </c>
      <c r="D174" s="16">
        <v>1.2783432074208036E-2</v>
      </c>
      <c r="E174" s="16">
        <v>1.2783432074208036E-2</v>
      </c>
      <c r="F174" s="16">
        <v>0</v>
      </c>
      <c r="G174" s="16">
        <v>0</v>
      </c>
      <c r="H174" s="42">
        <f t="shared" si="2"/>
        <v>1.2783432074208036E-2</v>
      </c>
      <c r="I174" s="42">
        <f t="shared" si="2"/>
        <v>1.2783432074208036E-2</v>
      </c>
      <c r="J174" s="51"/>
      <c r="K174" s="53" t="s">
        <v>56</v>
      </c>
      <c r="L174" s="16">
        <v>1.2783432074208036E-2</v>
      </c>
      <c r="M174" s="16">
        <v>5.9932817116356443E-4</v>
      </c>
      <c r="N174" s="16">
        <v>1.4875668828096399E-3</v>
      </c>
      <c r="O174" s="16">
        <v>7.6098542353799014E-3</v>
      </c>
      <c r="P174" s="16">
        <v>3.2677913446540997E-4</v>
      </c>
      <c r="Q174" s="16">
        <v>8.6011230655196177E-4</v>
      </c>
      <c r="R174" s="16">
        <v>1.2783432074208036E-2</v>
      </c>
      <c r="S174" s="16">
        <v>5.9932817116356443E-4</v>
      </c>
      <c r="T174" s="16">
        <v>1.4875668828096399E-3</v>
      </c>
      <c r="U174" s="16">
        <v>7.6098542353799014E-3</v>
      </c>
      <c r="V174" s="16">
        <v>3.2677913446540997E-4</v>
      </c>
      <c r="W174" s="16">
        <v>8.6011230655196177E-4</v>
      </c>
      <c r="X174" s="16">
        <v>0</v>
      </c>
      <c r="Y174" s="16">
        <v>0</v>
      </c>
      <c r="Z174" s="16">
        <v>0</v>
      </c>
      <c r="AA174" s="16">
        <v>0</v>
      </c>
      <c r="AB174" s="16">
        <v>0</v>
      </c>
      <c r="AC174" s="16">
        <v>0</v>
      </c>
      <c r="AD174" s="16">
        <v>0</v>
      </c>
      <c r="AE174" s="16">
        <v>0</v>
      </c>
      <c r="AF174" s="16">
        <v>0</v>
      </c>
      <c r="AG174" s="16">
        <v>0</v>
      </c>
      <c r="AH174" s="16">
        <v>0</v>
      </c>
      <c r="AI174" s="54">
        <v>0</v>
      </c>
      <c r="AJ174" s="42">
        <v>1.2783432074208036E-2</v>
      </c>
      <c r="AK174" s="42">
        <v>5.9932817116356443E-4</v>
      </c>
      <c r="AL174" s="42">
        <v>1.4875668828096399E-3</v>
      </c>
      <c r="AM174" s="42">
        <v>7.6098542353799014E-3</v>
      </c>
      <c r="AN174" s="42">
        <v>3.2677913446540997E-4</v>
      </c>
      <c r="AO174" s="42">
        <v>8.6011230655196177E-4</v>
      </c>
      <c r="AP174" s="42">
        <v>1.2783432074208036E-2</v>
      </c>
      <c r="AQ174" s="42">
        <v>5.9932817116356443E-4</v>
      </c>
      <c r="AR174" s="42">
        <v>1.4875668828096399E-3</v>
      </c>
      <c r="AS174" s="42">
        <v>7.6098542353799014E-3</v>
      </c>
      <c r="AT174" s="42">
        <v>3.2677913446540997E-4</v>
      </c>
      <c r="AU174" s="42">
        <v>8.6011230655196177E-4</v>
      </c>
    </row>
    <row r="175" spans="1:47" x14ac:dyDescent="0.25">
      <c r="A175" s="220"/>
      <c r="B175" s="220"/>
      <c r="C175" s="15" t="s">
        <v>225</v>
      </c>
      <c r="D175" s="16">
        <v>5.9932817116356443E-4</v>
      </c>
      <c r="E175" s="16">
        <v>5.9932817116356443E-4</v>
      </c>
      <c r="F175" s="16">
        <v>0</v>
      </c>
      <c r="G175" s="16">
        <v>0</v>
      </c>
      <c r="H175" s="42">
        <f t="shared" si="2"/>
        <v>5.9932817116356443E-4</v>
      </c>
      <c r="I175" s="42">
        <f t="shared" si="2"/>
        <v>5.9932817116356443E-4</v>
      </c>
      <c r="J175" s="51"/>
      <c r="K175" s="53"/>
      <c r="L175" s="16">
        <v>5.9932817116356443E-4</v>
      </c>
      <c r="M175" s="16">
        <v>1.4875668828096399E-3</v>
      </c>
      <c r="N175" s="16">
        <v>7.6098542353799014E-3</v>
      </c>
      <c r="O175" s="16">
        <v>3.2677913446540997E-4</v>
      </c>
      <c r="P175" s="16">
        <v>8.6011230655196177E-4</v>
      </c>
      <c r="Q175" s="16">
        <v>2.343629213604807E-2</v>
      </c>
      <c r="R175" s="16">
        <v>5.9932817116356443E-4</v>
      </c>
      <c r="S175" s="16">
        <v>1.4875668828096399E-3</v>
      </c>
      <c r="T175" s="16">
        <v>7.6098542353799014E-3</v>
      </c>
      <c r="U175" s="16">
        <v>3.2677913446540997E-4</v>
      </c>
      <c r="V175" s="16">
        <v>8.6011230655196177E-4</v>
      </c>
      <c r="W175" s="16">
        <v>2.343629213604807E-2</v>
      </c>
      <c r="X175" s="16">
        <v>0</v>
      </c>
      <c r="Y175" s="16">
        <v>0</v>
      </c>
      <c r="Z175" s="16">
        <v>0</v>
      </c>
      <c r="AA175" s="16">
        <v>0</v>
      </c>
      <c r="AB175" s="16">
        <v>0</v>
      </c>
      <c r="AC175" s="16">
        <v>1.1814966675490705E-4</v>
      </c>
      <c r="AD175" s="16">
        <v>0</v>
      </c>
      <c r="AE175" s="16">
        <v>0</v>
      </c>
      <c r="AF175" s="16">
        <v>0</v>
      </c>
      <c r="AG175" s="16">
        <v>0</v>
      </c>
      <c r="AH175" s="16">
        <v>0</v>
      </c>
      <c r="AI175" s="54">
        <v>1.1814966675490705E-4</v>
      </c>
      <c r="AJ175" s="42">
        <v>5.9932817116356443E-4</v>
      </c>
      <c r="AK175" s="42">
        <v>1.4875668828096399E-3</v>
      </c>
      <c r="AL175" s="42">
        <v>7.6098542353799014E-3</v>
      </c>
      <c r="AM175" s="42">
        <v>3.2677913446540997E-4</v>
      </c>
      <c r="AN175" s="42">
        <v>8.6011230655196177E-4</v>
      </c>
      <c r="AO175" s="42">
        <v>2.3554441802802976E-2</v>
      </c>
      <c r="AP175" s="42">
        <v>5.9932817116356443E-4</v>
      </c>
      <c r="AQ175" s="42">
        <v>1.4875668828096399E-3</v>
      </c>
      <c r="AR175" s="42">
        <v>7.6098542353799014E-3</v>
      </c>
      <c r="AS175" s="42">
        <v>3.2677913446540997E-4</v>
      </c>
      <c r="AT175" s="42">
        <v>8.6011230655196177E-4</v>
      </c>
      <c r="AU175" s="42">
        <v>2.3554441802802976E-2</v>
      </c>
    </row>
    <row r="176" spans="1:47" x14ac:dyDescent="0.25">
      <c r="A176" s="220"/>
      <c r="B176" s="220"/>
      <c r="C176" s="15" t="s">
        <v>226</v>
      </c>
      <c r="D176" s="16">
        <v>1.4875668828096399E-3</v>
      </c>
      <c r="E176" s="16">
        <v>1.4875668828096399E-3</v>
      </c>
      <c r="F176" s="16">
        <v>0</v>
      </c>
      <c r="G176" s="16">
        <v>0</v>
      </c>
      <c r="H176" s="42">
        <f t="shared" si="2"/>
        <v>1.4875668828096399E-3</v>
      </c>
      <c r="I176" s="42">
        <f t="shared" si="2"/>
        <v>1.4875668828096399E-3</v>
      </c>
      <c r="J176" s="51"/>
      <c r="K176" s="53"/>
      <c r="L176" s="16">
        <v>1.4875668828096399E-3</v>
      </c>
      <c r="M176" s="16">
        <v>7.6098542353799014E-3</v>
      </c>
      <c r="N176" s="16">
        <v>3.2677913446540997E-4</v>
      </c>
      <c r="O176" s="16">
        <v>8.6011230655196177E-4</v>
      </c>
      <c r="P176" s="16">
        <v>2.343629213604807E-2</v>
      </c>
      <c r="Q176" s="16">
        <v>1.0987683137998682E-3</v>
      </c>
      <c r="R176" s="16">
        <v>1.4875668828096399E-3</v>
      </c>
      <c r="S176" s="16">
        <v>7.6098542353799014E-3</v>
      </c>
      <c r="T176" s="16">
        <v>3.2677913446540997E-4</v>
      </c>
      <c r="U176" s="16">
        <v>8.6011230655196177E-4</v>
      </c>
      <c r="V176" s="16">
        <v>2.343629213604807E-2</v>
      </c>
      <c r="W176" s="16">
        <v>1.0987683137998682E-3</v>
      </c>
      <c r="X176" s="16">
        <v>0</v>
      </c>
      <c r="Y176" s="16">
        <v>0</v>
      </c>
      <c r="Z176" s="16">
        <v>0</v>
      </c>
      <c r="AA176" s="16">
        <v>0</v>
      </c>
      <c r="AB176" s="16">
        <v>1.1814966675490705E-4</v>
      </c>
      <c r="AC176" s="16">
        <v>1.981808137785926E-5</v>
      </c>
      <c r="AD176" s="16">
        <v>0</v>
      </c>
      <c r="AE176" s="16">
        <v>0</v>
      </c>
      <c r="AF176" s="16">
        <v>0</v>
      </c>
      <c r="AG176" s="16">
        <v>0</v>
      </c>
      <c r="AH176" s="16">
        <v>1.1814966675490705E-4</v>
      </c>
      <c r="AI176" s="54">
        <v>1.981808137785926E-5</v>
      </c>
      <c r="AJ176" s="42">
        <v>1.4875668828096399E-3</v>
      </c>
      <c r="AK176" s="42">
        <v>7.6098542353799014E-3</v>
      </c>
      <c r="AL176" s="42">
        <v>3.2677913446540997E-4</v>
      </c>
      <c r="AM176" s="42">
        <v>8.6011230655196177E-4</v>
      </c>
      <c r="AN176" s="42">
        <v>2.3554441802802976E-2</v>
      </c>
      <c r="AO176" s="42">
        <v>1.1185863951777275E-3</v>
      </c>
      <c r="AP176" s="42">
        <v>1.4875668828096399E-3</v>
      </c>
      <c r="AQ176" s="42">
        <v>7.6098542353799014E-3</v>
      </c>
      <c r="AR176" s="42">
        <v>3.2677913446540997E-4</v>
      </c>
      <c r="AS176" s="42">
        <v>8.6011230655196177E-4</v>
      </c>
      <c r="AT176" s="42">
        <v>2.3554441802802976E-2</v>
      </c>
      <c r="AU176" s="42">
        <v>1.1185863951777275E-3</v>
      </c>
    </row>
    <row r="177" spans="1:47" x14ac:dyDescent="0.25">
      <c r="A177" s="220"/>
      <c r="B177" s="220" t="s">
        <v>227</v>
      </c>
      <c r="C177" s="15" t="s">
        <v>224</v>
      </c>
      <c r="D177" s="16">
        <v>7.6098542353799014E-3</v>
      </c>
      <c r="E177" s="16">
        <v>7.6098542353799014E-3</v>
      </c>
      <c r="F177" s="16">
        <v>0</v>
      </c>
      <c r="G177" s="16">
        <v>0</v>
      </c>
      <c r="H177" s="42">
        <f t="shared" si="2"/>
        <v>7.6098542353799014E-3</v>
      </c>
      <c r="I177" s="42">
        <f t="shared" si="2"/>
        <v>7.6098542353799014E-3</v>
      </c>
      <c r="J177" s="51"/>
      <c r="K177" s="53"/>
      <c r="L177" s="16">
        <v>7.6098542353799014E-3</v>
      </c>
      <c r="M177" s="16">
        <v>3.2677913446540997E-4</v>
      </c>
      <c r="N177" s="16">
        <v>8.6011230655196177E-4</v>
      </c>
      <c r="O177" s="16">
        <v>2.343629213604807E-2</v>
      </c>
      <c r="P177" s="16">
        <v>1.0987683137998682E-3</v>
      </c>
      <c r="Q177" s="16">
        <v>2.7272059518176732E-3</v>
      </c>
      <c r="R177" s="16">
        <v>7.6098542353799014E-3</v>
      </c>
      <c r="S177" s="16">
        <v>3.2677913446540997E-4</v>
      </c>
      <c r="T177" s="16">
        <v>8.6011230655196177E-4</v>
      </c>
      <c r="U177" s="16">
        <v>2.343629213604807E-2</v>
      </c>
      <c r="V177" s="16">
        <v>1.0987683137998682E-3</v>
      </c>
      <c r="W177" s="16">
        <v>2.7272059518176732E-3</v>
      </c>
      <c r="X177" s="16">
        <v>0</v>
      </c>
      <c r="Y177" s="16">
        <v>0</v>
      </c>
      <c r="Z177" s="16">
        <v>0</v>
      </c>
      <c r="AA177" s="16">
        <v>1.1814966675490705E-4</v>
      </c>
      <c r="AB177" s="16">
        <v>1.981808137785926E-5</v>
      </c>
      <c r="AC177" s="16">
        <v>3.7452156814067753E-5</v>
      </c>
      <c r="AD177" s="16">
        <v>0</v>
      </c>
      <c r="AE177" s="16">
        <v>0</v>
      </c>
      <c r="AF177" s="16">
        <v>0</v>
      </c>
      <c r="AG177" s="16">
        <v>1.1814966675490705E-4</v>
      </c>
      <c r="AH177" s="16">
        <v>1.981808137785926E-5</v>
      </c>
      <c r="AI177" s="54">
        <v>3.7452156814067753E-5</v>
      </c>
      <c r="AJ177" s="42">
        <v>7.6098542353799014E-3</v>
      </c>
      <c r="AK177" s="42">
        <v>3.2677913446540997E-4</v>
      </c>
      <c r="AL177" s="42">
        <v>8.6011230655196177E-4</v>
      </c>
      <c r="AM177" s="42">
        <v>2.3554441802802976E-2</v>
      </c>
      <c r="AN177" s="42">
        <v>1.1185863951777275E-3</v>
      </c>
      <c r="AO177" s="42">
        <v>2.7646581086317409E-3</v>
      </c>
      <c r="AP177" s="42">
        <v>7.6098542353799014E-3</v>
      </c>
      <c r="AQ177" s="42">
        <v>3.2677913446540997E-4</v>
      </c>
      <c r="AR177" s="42">
        <v>8.6011230655196177E-4</v>
      </c>
      <c r="AS177" s="42">
        <v>2.3554441802802976E-2</v>
      </c>
      <c r="AT177" s="42">
        <v>1.1185863951777275E-3</v>
      </c>
      <c r="AU177" s="42">
        <v>2.7646581086317409E-3</v>
      </c>
    </row>
    <row r="178" spans="1:47" x14ac:dyDescent="0.25">
      <c r="A178" s="220"/>
      <c r="B178" s="220"/>
      <c r="C178" s="15" t="s">
        <v>225</v>
      </c>
      <c r="D178" s="16">
        <v>3.2677913446540997E-4</v>
      </c>
      <c r="E178" s="16">
        <v>3.2677913446540997E-4</v>
      </c>
      <c r="F178" s="16">
        <v>0</v>
      </c>
      <c r="G178" s="16">
        <v>0</v>
      </c>
      <c r="H178" s="42">
        <f t="shared" si="2"/>
        <v>3.2677913446540997E-4</v>
      </c>
      <c r="I178" s="42">
        <f t="shared" si="2"/>
        <v>3.2677913446540997E-4</v>
      </c>
      <c r="J178" s="51"/>
      <c r="K178" s="53"/>
      <c r="L178" s="16">
        <v>3.2677913446540997E-4</v>
      </c>
      <c r="M178" s="16">
        <v>8.6011230655196177E-4</v>
      </c>
      <c r="N178" s="16">
        <v>2.343629213604807E-2</v>
      </c>
      <c r="O178" s="16">
        <v>1.0987683137998682E-3</v>
      </c>
      <c r="P178" s="16">
        <v>2.7272059518176732E-3</v>
      </c>
      <c r="Q178" s="16">
        <v>1.3951399431529819E-2</v>
      </c>
      <c r="R178" s="16">
        <v>3.2677913446540997E-4</v>
      </c>
      <c r="S178" s="16">
        <v>8.6011230655196177E-4</v>
      </c>
      <c r="T178" s="16">
        <v>2.343629213604807E-2</v>
      </c>
      <c r="U178" s="16">
        <v>1.0987683137998682E-3</v>
      </c>
      <c r="V178" s="16">
        <v>2.7272059518176732E-3</v>
      </c>
      <c r="W178" s="16">
        <v>1.3951399431529819E-2</v>
      </c>
      <c r="X178" s="16">
        <v>0</v>
      </c>
      <c r="Y178" s="16">
        <v>0</v>
      </c>
      <c r="Z178" s="16">
        <v>1.1814966675490705E-4</v>
      </c>
      <c r="AA178" s="16">
        <v>1.981808137785926E-5</v>
      </c>
      <c r="AB178" s="16">
        <v>3.7452156814067753E-5</v>
      </c>
      <c r="AC178" s="16">
        <v>6.6989321055168865E-5</v>
      </c>
      <c r="AD178" s="16">
        <v>0</v>
      </c>
      <c r="AE178" s="16">
        <v>0</v>
      </c>
      <c r="AF178" s="16">
        <v>1.1814966675490705E-4</v>
      </c>
      <c r="AG178" s="16">
        <v>1.981808137785926E-5</v>
      </c>
      <c r="AH178" s="16">
        <v>3.7452156814067753E-5</v>
      </c>
      <c r="AI178" s="54">
        <v>6.6989321055168865E-5</v>
      </c>
      <c r="AJ178" s="42">
        <v>3.2677913446540997E-4</v>
      </c>
      <c r="AK178" s="42">
        <v>8.6011230655196177E-4</v>
      </c>
      <c r="AL178" s="42">
        <v>2.3554441802802976E-2</v>
      </c>
      <c r="AM178" s="42">
        <v>1.1185863951777275E-3</v>
      </c>
      <c r="AN178" s="42">
        <v>2.7646581086317409E-3</v>
      </c>
      <c r="AO178" s="42">
        <v>1.4018388752584987E-2</v>
      </c>
      <c r="AP178" s="42">
        <v>3.2677913446540997E-4</v>
      </c>
      <c r="AQ178" s="42">
        <v>8.6011230655196177E-4</v>
      </c>
      <c r="AR178" s="42">
        <v>2.3554441802802976E-2</v>
      </c>
      <c r="AS178" s="42">
        <v>1.1185863951777275E-3</v>
      </c>
      <c r="AT178" s="42">
        <v>2.7646581086317409E-3</v>
      </c>
      <c r="AU178" s="42">
        <v>1.4018388752584987E-2</v>
      </c>
    </row>
    <row r="179" spans="1:47" x14ac:dyDescent="0.25">
      <c r="A179" s="220"/>
      <c r="B179" s="220"/>
      <c r="C179" s="15" t="s">
        <v>226</v>
      </c>
      <c r="D179" s="16">
        <v>8.6011230655196177E-4</v>
      </c>
      <c r="E179" s="16">
        <v>8.6011230655196177E-4</v>
      </c>
      <c r="F179" s="16">
        <v>0</v>
      </c>
      <c r="G179" s="16">
        <v>0</v>
      </c>
      <c r="H179" s="42">
        <f t="shared" si="2"/>
        <v>8.6011230655196177E-4</v>
      </c>
      <c r="I179" s="42">
        <f t="shared" si="2"/>
        <v>8.6011230655196177E-4</v>
      </c>
      <c r="J179" s="51"/>
      <c r="K179" s="53"/>
      <c r="L179" s="16">
        <v>8.6011230655196177E-4</v>
      </c>
      <c r="M179" s="16">
        <v>2.343629213604807E-2</v>
      </c>
      <c r="N179" s="16">
        <v>1.0987683137998682E-3</v>
      </c>
      <c r="O179" s="16">
        <v>2.7272059518176732E-3</v>
      </c>
      <c r="P179" s="16">
        <v>1.3951399431529819E-2</v>
      </c>
      <c r="Q179" s="16">
        <v>5.9909507985325162E-4</v>
      </c>
      <c r="R179" s="16">
        <v>8.6011230655196177E-4</v>
      </c>
      <c r="S179" s="16">
        <v>2.343629213604807E-2</v>
      </c>
      <c r="T179" s="16">
        <v>1.0987683137998682E-3</v>
      </c>
      <c r="U179" s="16">
        <v>2.7272059518176732E-3</v>
      </c>
      <c r="V179" s="16">
        <v>1.3951399431529819E-2</v>
      </c>
      <c r="W179" s="16">
        <v>5.9909507985325162E-4</v>
      </c>
      <c r="X179" s="16">
        <v>0</v>
      </c>
      <c r="Y179" s="16">
        <v>1.1814966675490705E-4</v>
      </c>
      <c r="Z179" s="16">
        <v>1.981808137785926E-5</v>
      </c>
      <c r="AA179" s="16">
        <v>3.7452156814067753E-5</v>
      </c>
      <c r="AB179" s="16">
        <v>6.6989321055168865E-5</v>
      </c>
      <c r="AC179" s="16">
        <v>1.1136205943669178E-5</v>
      </c>
      <c r="AD179" s="16">
        <v>0</v>
      </c>
      <c r="AE179" s="16">
        <v>1.1814966675490705E-4</v>
      </c>
      <c r="AF179" s="16">
        <v>1.981808137785926E-5</v>
      </c>
      <c r="AG179" s="16">
        <v>3.7452156814067753E-5</v>
      </c>
      <c r="AH179" s="16">
        <v>6.6989321055168865E-5</v>
      </c>
      <c r="AI179" s="54">
        <v>1.1136205943669178E-5</v>
      </c>
      <c r="AJ179" s="42">
        <v>8.6011230655196177E-4</v>
      </c>
      <c r="AK179" s="42">
        <v>2.3554441802802976E-2</v>
      </c>
      <c r="AL179" s="42">
        <v>1.1185863951777275E-3</v>
      </c>
      <c r="AM179" s="42">
        <v>2.7646581086317409E-3</v>
      </c>
      <c r="AN179" s="42">
        <v>1.4018388752584987E-2</v>
      </c>
      <c r="AO179" s="42">
        <v>6.1023128579692078E-4</v>
      </c>
      <c r="AP179" s="42">
        <v>8.6011230655196177E-4</v>
      </c>
      <c r="AQ179" s="42">
        <v>2.3554441802802976E-2</v>
      </c>
      <c r="AR179" s="42">
        <v>1.1185863951777275E-3</v>
      </c>
      <c r="AS179" s="42">
        <v>2.7646581086317409E-3</v>
      </c>
      <c r="AT179" s="42">
        <v>1.4018388752584987E-2</v>
      </c>
      <c r="AU179" s="42">
        <v>6.1023128579692078E-4</v>
      </c>
    </row>
    <row r="180" spans="1:47" x14ac:dyDescent="0.25">
      <c r="A180" s="220" t="s">
        <v>57</v>
      </c>
      <c r="B180" s="220" t="s">
        <v>223</v>
      </c>
      <c r="C180" s="15" t="s">
        <v>224</v>
      </c>
      <c r="D180" s="16">
        <v>2.343629213604807E-2</v>
      </c>
      <c r="E180" s="16">
        <v>2.343629213604807E-2</v>
      </c>
      <c r="F180" s="16">
        <v>1.1814966675490705E-4</v>
      </c>
      <c r="G180" s="16">
        <v>1.1814966675490705E-4</v>
      </c>
      <c r="H180" s="42">
        <f t="shared" si="2"/>
        <v>2.3554441802802976E-2</v>
      </c>
      <c r="I180" s="42">
        <f t="shared" si="2"/>
        <v>2.3554441802802976E-2</v>
      </c>
      <c r="J180" s="51"/>
      <c r="K180" s="53" t="s">
        <v>57</v>
      </c>
      <c r="L180" s="16">
        <v>2.343629213604807E-2</v>
      </c>
      <c r="M180" s="16">
        <v>1.0987683137998682E-3</v>
      </c>
      <c r="N180" s="16">
        <v>2.7272059518176732E-3</v>
      </c>
      <c r="O180" s="16">
        <v>1.3951399431529819E-2</v>
      </c>
      <c r="P180" s="16">
        <v>5.9909507985325162E-4</v>
      </c>
      <c r="Q180" s="16">
        <v>1.5768725620119298E-3</v>
      </c>
      <c r="R180" s="16">
        <v>2.343629213604807E-2</v>
      </c>
      <c r="S180" s="16">
        <v>1.0987683137998682E-3</v>
      </c>
      <c r="T180" s="16">
        <v>2.7272059518176732E-3</v>
      </c>
      <c r="U180" s="16">
        <v>1.3951399431529819E-2</v>
      </c>
      <c r="V180" s="16">
        <v>5.9909507985325162E-4</v>
      </c>
      <c r="W180" s="16">
        <v>1.5768725620119298E-3</v>
      </c>
      <c r="X180" s="16">
        <v>1.1814966675490705E-4</v>
      </c>
      <c r="Y180" s="16">
        <v>1.981808137785926E-5</v>
      </c>
      <c r="Z180" s="16">
        <v>3.7452156814067753E-5</v>
      </c>
      <c r="AA180" s="16">
        <v>6.6989321055168865E-5</v>
      </c>
      <c r="AB180" s="16">
        <v>1.1136205943669178E-5</v>
      </c>
      <c r="AC180" s="16">
        <v>2.1355272127125204E-5</v>
      </c>
      <c r="AD180" s="16">
        <v>1.1814966675490705E-4</v>
      </c>
      <c r="AE180" s="16">
        <v>1.981808137785926E-5</v>
      </c>
      <c r="AF180" s="16">
        <v>3.7452156814067753E-5</v>
      </c>
      <c r="AG180" s="16">
        <v>6.6989321055168865E-5</v>
      </c>
      <c r="AH180" s="16">
        <v>1.1136205943669178E-5</v>
      </c>
      <c r="AI180" s="54">
        <v>2.1355272127125204E-5</v>
      </c>
      <c r="AJ180" s="42">
        <v>2.3554441802802976E-2</v>
      </c>
      <c r="AK180" s="42">
        <v>1.1185863951777275E-3</v>
      </c>
      <c r="AL180" s="42">
        <v>2.7646581086317409E-3</v>
      </c>
      <c r="AM180" s="42">
        <v>1.4018388752584987E-2</v>
      </c>
      <c r="AN180" s="42">
        <v>6.1023128579692078E-4</v>
      </c>
      <c r="AO180" s="42">
        <v>1.5982278341390549E-3</v>
      </c>
      <c r="AP180" s="42">
        <v>2.3554441802802976E-2</v>
      </c>
      <c r="AQ180" s="42">
        <v>1.1185863951777275E-3</v>
      </c>
      <c r="AR180" s="42">
        <v>2.7646581086317409E-3</v>
      </c>
      <c r="AS180" s="42">
        <v>1.4018388752584987E-2</v>
      </c>
      <c r="AT180" s="42">
        <v>6.1023128579692078E-4</v>
      </c>
      <c r="AU180" s="42">
        <v>1.5982278341390549E-3</v>
      </c>
    </row>
    <row r="181" spans="1:47" x14ac:dyDescent="0.25">
      <c r="A181" s="220"/>
      <c r="B181" s="220"/>
      <c r="C181" s="15" t="s">
        <v>225</v>
      </c>
      <c r="D181" s="16">
        <v>1.0987683137998682E-3</v>
      </c>
      <c r="E181" s="16">
        <v>1.0987683137998682E-3</v>
      </c>
      <c r="F181" s="16">
        <v>1.981808137785926E-5</v>
      </c>
      <c r="G181" s="16">
        <v>1.981808137785926E-5</v>
      </c>
      <c r="H181" s="42">
        <f t="shared" si="2"/>
        <v>1.1185863951777275E-3</v>
      </c>
      <c r="I181" s="42">
        <f t="shared" si="2"/>
        <v>1.1185863951777275E-3</v>
      </c>
      <c r="J181" s="51"/>
      <c r="K181" s="53"/>
      <c r="L181" s="16">
        <v>1.0987683137998682E-3</v>
      </c>
      <c r="M181" s="16">
        <v>2.7272059518176732E-3</v>
      </c>
      <c r="N181" s="16">
        <v>1.3951399431529819E-2</v>
      </c>
      <c r="O181" s="16">
        <v>5.9909507985325162E-4</v>
      </c>
      <c r="P181" s="16">
        <v>1.5768725620119298E-3</v>
      </c>
      <c r="Q181" s="16">
        <v>0.11505088866787233</v>
      </c>
      <c r="R181" s="16">
        <v>1.0987683137998682E-3</v>
      </c>
      <c r="S181" s="16">
        <v>2.7272059518176732E-3</v>
      </c>
      <c r="T181" s="16">
        <v>1.3951399431529819E-2</v>
      </c>
      <c r="U181" s="16">
        <v>5.9909507985325162E-4</v>
      </c>
      <c r="V181" s="16">
        <v>1.5768725620119298E-3</v>
      </c>
      <c r="W181" s="16">
        <v>0.11505088866787233</v>
      </c>
      <c r="X181" s="16">
        <v>1.981808137785926E-5</v>
      </c>
      <c r="Y181" s="16">
        <v>3.7452156814067753E-5</v>
      </c>
      <c r="Z181" s="16">
        <v>6.6989321055168865E-5</v>
      </c>
      <c r="AA181" s="16">
        <v>1.1136205943669178E-5</v>
      </c>
      <c r="AB181" s="16">
        <v>2.1355272127125204E-5</v>
      </c>
      <c r="AC181" s="16">
        <v>5.9074833377453524E-5</v>
      </c>
      <c r="AD181" s="16">
        <v>1.981808137785926E-5</v>
      </c>
      <c r="AE181" s="16">
        <v>3.7452156814067753E-5</v>
      </c>
      <c r="AF181" s="16">
        <v>6.6989321055168865E-5</v>
      </c>
      <c r="AG181" s="16">
        <v>1.1136205943669178E-5</v>
      </c>
      <c r="AH181" s="16">
        <v>2.1355272127125204E-5</v>
      </c>
      <c r="AI181" s="54">
        <v>5.9074833377453524E-5</v>
      </c>
      <c r="AJ181" s="42">
        <v>1.1185863951777275E-3</v>
      </c>
      <c r="AK181" s="42">
        <v>2.7646581086317409E-3</v>
      </c>
      <c r="AL181" s="42">
        <v>1.4018388752584987E-2</v>
      </c>
      <c r="AM181" s="42">
        <v>6.1023128579692078E-4</v>
      </c>
      <c r="AN181" s="42">
        <v>1.5982278341390549E-3</v>
      </c>
      <c r="AO181" s="42">
        <v>0.11510996350124979</v>
      </c>
      <c r="AP181" s="42">
        <v>1.1185863951777275E-3</v>
      </c>
      <c r="AQ181" s="42">
        <v>2.7646581086317409E-3</v>
      </c>
      <c r="AR181" s="42">
        <v>1.4018388752584987E-2</v>
      </c>
      <c r="AS181" s="42">
        <v>6.1023128579692078E-4</v>
      </c>
      <c r="AT181" s="42">
        <v>1.5982278341390549E-3</v>
      </c>
      <c r="AU181" s="42">
        <v>0.11510996350124979</v>
      </c>
    </row>
    <row r="182" spans="1:47" x14ac:dyDescent="0.25">
      <c r="A182" s="220"/>
      <c r="B182" s="220"/>
      <c r="C182" s="15" t="s">
        <v>226</v>
      </c>
      <c r="D182" s="16">
        <v>2.7272059518176732E-3</v>
      </c>
      <c r="E182" s="16">
        <v>2.7272059518176732E-3</v>
      </c>
      <c r="F182" s="16">
        <v>3.7452156814067753E-5</v>
      </c>
      <c r="G182" s="16">
        <v>3.7452156814067753E-5</v>
      </c>
      <c r="H182" s="42">
        <f t="shared" si="2"/>
        <v>2.7646581086317409E-3</v>
      </c>
      <c r="I182" s="42">
        <f t="shared" si="2"/>
        <v>2.7646581086317409E-3</v>
      </c>
      <c r="J182" s="51"/>
      <c r="K182" s="53"/>
      <c r="L182" s="16">
        <v>2.7272059518176732E-3</v>
      </c>
      <c r="M182" s="16">
        <v>1.3951399431529819E-2</v>
      </c>
      <c r="N182" s="16">
        <v>5.9909507985325162E-4</v>
      </c>
      <c r="O182" s="16">
        <v>1.5768725620119298E-3</v>
      </c>
      <c r="P182" s="16">
        <v>0.11505088866787233</v>
      </c>
      <c r="Q182" s="16">
        <v>5.3939535404720802E-3</v>
      </c>
      <c r="R182" s="16">
        <v>2.7272059518176732E-3</v>
      </c>
      <c r="S182" s="16">
        <v>1.3951399431529819E-2</v>
      </c>
      <c r="T182" s="16">
        <v>5.9909507985325162E-4</v>
      </c>
      <c r="U182" s="16">
        <v>1.5768725620119298E-3</v>
      </c>
      <c r="V182" s="16">
        <v>0.11505088866787233</v>
      </c>
      <c r="W182" s="16">
        <v>5.3939535404720802E-3</v>
      </c>
      <c r="X182" s="16">
        <v>3.7452156814067753E-5</v>
      </c>
      <c r="Y182" s="16">
        <v>6.6989321055168865E-5</v>
      </c>
      <c r="Z182" s="16">
        <v>1.1136205943669178E-5</v>
      </c>
      <c r="AA182" s="16">
        <v>2.1355272127125204E-5</v>
      </c>
      <c r="AB182" s="16">
        <v>5.9074833377453524E-5</v>
      </c>
      <c r="AC182" s="16">
        <v>9.9090406889296302E-6</v>
      </c>
      <c r="AD182" s="16">
        <v>3.7452156814067753E-5</v>
      </c>
      <c r="AE182" s="16">
        <v>6.6989321055168865E-5</v>
      </c>
      <c r="AF182" s="16">
        <v>1.1136205943669178E-5</v>
      </c>
      <c r="AG182" s="16">
        <v>2.1355272127125204E-5</v>
      </c>
      <c r="AH182" s="16">
        <v>5.9074833377453524E-5</v>
      </c>
      <c r="AI182" s="54">
        <v>9.9090406889296302E-6</v>
      </c>
      <c r="AJ182" s="42">
        <v>2.7646581086317409E-3</v>
      </c>
      <c r="AK182" s="42">
        <v>1.4018388752584987E-2</v>
      </c>
      <c r="AL182" s="42">
        <v>6.1023128579692078E-4</v>
      </c>
      <c r="AM182" s="42">
        <v>1.5982278341390549E-3</v>
      </c>
      <c r="AN182" s="42">
        <v>0.11510996350124979</v>
      </c>
      <c r="AO182" s="42">
        <v>5.4038625811610097E-3</v>
      </c>
      <c r="AP182" s="42">
        <v>2.7646581086317409E-3</v>
      </c>
      <c r="AQ182" s="42">
        <v>1.4018388752584987E-2</v>
      </c>
      <c r="AR182" s="42">
        <v>6.1023128579692078E-4</v>
      </c>
      <c r="AS182" s="42">
        <v>1.5982278341390549E-3</v>
      </c>
      <c r="AT182" s="42">
        <v>0.11510996350124979</v>
      </c>
      <c r="AU182" s="42">
        <v>5.4038625811610097E-3</v>
      </c>
    </row>
    <row r="183" spans="1:47" x14ac:dyDescent="0.25">
      <c r="A183" s="220"/>
      <c r="B183" s="220" t="s">
        <v>227</v>
      </c>
      <c r="C183" s="15" t="s">
        <v>224</v>
      </c>
      <c r="D183" s="16">
        <v>1.3951399431529819E-2</v>
      </c>
      <c r="E183" s="16">
        <v>1.3951399431529819E-2</v>
      </c>
      <c r="F183" s="16">
        <v>6.6989321055168865E-5</v>
      </c>
      <c r="G183" s="16">
        <v>6.6989321055168865E-5</v>
      </c>
      <c r="H183" s="42">
        <f t="shared" si="2"/>
        <v>1.4018388752584987E-2</v>
      </c>
      <c r="I183" s="42">
        <f t="shared" si="2"/>
        <v>1.4018388752584987E-2</v>
      </c>
      <c r="J183" s="51"/>
      <c r="K183" s="53"/>
      <c r="L183" s="16">
        <v>1.3951399431529819E-2</v>
      </c>
      <c r="M183" s="16">
        <v>5.9909507985325162E-4</v>
      </c>
      <c r="N183" s="16">
        <v>1.5768725620119298E-3</v>
      </c>
      <c r="O183" s="16">
        <v>0.11505088866787233</v>
      </c>
      <c r="P183" s="16">
        <v>5.3939535404720802E-3</v>
      </c>
      <c r="Q183" s="16">
        <v>1.338810194528676E-2</v>
      </c>
      <c r="R183" s="16">
        <v>1.3951399431529819E-2</v>
      </c>
      <c r="S183" s="16">
        <v>5.9909507985325162E-4</v>
      </c>
      <c r="T183" s="16">
        <v>1.5768725620119298E-3</v>
      </c>
      <c r="U183" s="16">
        <v>0.11505088866787233</v>
      </c>
      <c r="V183" s="16">
        <v>5.3939535404720802E-3</v>
      </c>
      <c r="W183" s="16">
        <v>1.338810194528676E-2</v>
      </c>
      <c r="X183" s="16">
        <v>6.6989321055168865E-5</v>
      </c>
      <c r="Y183" s="16">
        <v>1.1136205943669178E-5</v>
      </c>
      <c r="Z183" s="16">
        <v>2.1355272127125204E-5</v>
      </c>
      <c r="AA183" s="16">
        <v>5.9074833377453524E-5</v>
      </c>
      <c r="AB183" s="16">
        <v>9.9090406889296302E-6</v>
      </c>
      <c r="AC183" s="16">
        <v>1.8726078407033877E-5</v>
      </c>
      <c r="AD183" s="16">
        <v>6.6989321055168865E-5</v>
      </c>
      <c r="AE183" s="16">
        <v>1.1136205943669178E-5</v>
      </c>
      <c r="AF183" s="16">
        <v>2.1355272127125204E-5</v>
      </c>
      <c r="AG183" s="16">
        <v>5.9074833377453524E-5</v>
      </c>
      <c r="AH183" s="16">
        <v>9.9090406889296302E-6</v>
      </c>
      <c r="AI183" s="54">
        <v>1.8726078407033877E-5</v>
      </c>
      <c r="AJ183" s="42">
        <v>1.4018388752584987E-2</v>
      </c>
      <c r="AK183" s="42">
        <v>6.1023128579692078E-4</v>
      </c>
      <c r="AL183" s="42">
        <v>1.5982278341390549E-3</v>
      </c>
      <c r="AM183" s="42">
        <v>0.11510996350124979</v>
      </c>
      <c r="AN183" s="42">
        <v>5.4038625811610097E-3</v>
      </c>
      <c r="AO183" s="42">
        <v>1.3406828023693794E-2</v>
      </c>
      <c r="AP183" s="42">
        <v>1.4018388752584987E-2</v>
      </c>
      <c r="AQ183" s="42">
        <v>6.1023128579692078E-4</v>
      </c>
      <c r="AR183" s="42">
        <v>1.5982278341390549E-3</v>
      </c>
      <c r="AS183" s="42">
        <v>0.11510996350124979</v>
      </c>
      <c r="AT183" s="42">
        <v>5.4038625811610097E-3</v>
      </c>
      <c r="AU183" s="42">
        <v>1.3406828023693794E-2</v>
      </c>
    </row>
    <row r="184" spans="1:47" x14ac:dyDescent="0.25">
      <c r="A184" s="220"/>
      <c r="B184" s="220"/>
      <c r="C184" s="15" t="s">
        <v>225</v>
      </c>
      <c r="D184" s="16">
        <v>5.9909507985325162E-4</v>
      </c>
      <c r="E184" s="16">
        <v>5.9909507985325162E-4</v>
      </c>
      <c r="F184" s="16">
        <v>1.1136205943669178E-5</v>
      </c>
      <c r="G184" s="16">
        <v>1.1136205943669178E-5</v>
      </c>
      <c r="H184" s="42">
        <f t="shared" si="2"/>
        <v>6.1023128579692078E-4</v>
      </c>
      <c r="I184" s="42">
        <f t="shared" si="2"/>
        <v>6.1023128579692078E-4</v>
      </c>
      <c r="J184" s="51"/>
      <c r="K184" s="53"/>
      <c r="L184" s="16">
        <v>5.9909507985325162E-4</v>
      </c>
      <c r="M184" s="16">
        <v>1.5768725620119298E-3</v>
      </c>
      <c r="N184" s="16">
        <v>0.11505088866787233</v>
      </c>
      <c r="O184" s="16">
        <v>5.3939535404720802E-3</v>
      </c>
      <c r="P184" s="16">
        <v>1.338810194528676E-2</v>
      </c>
      <c r="Q184" s="16">
        <v>6.84886881184191E-2</v>
      </c>
      <c r="R184" s="16">
        <v>5.9909507985325162E-4</v>
      </c>
      <c r="S184" s="16">
        <v>1.5768725620119298E-3</v>
      </c>
      <c r="T184" s="16">
        <v>0.11505088866787233</v>
      </c>
      <c r="U184" s="16">
        <v>5.3939535404720802E-3</v>
      </c>
      <c r="V184" s="16">
        <v>1.338810194528676E-2</v>
      </c>
      <c r="W184" s="16">
        <v>6.84886881184191E-2</v>
      </c>
      <c r="X184" s="16">
        <v>1.1136205943669178E-5</v>
      </c>
      <c r="Y184" s="16">
        <v>2.1355272127125204E-5</v>
      </c>
      <c r="Z184" s="16">
        <v>5.9074833377453524E-5</v>
      </c>
      <c r="AA184" s="16">
        <v>9.9090406889296302E-6</v>
      </c>
      <c r="AB184" s="16">
        <v>1.8726078407033877E-5</v>
      </c>
      <c r="AC184" s="16">
        <v>3.3494660527584433E-5</v>
      </c>
      <c r="AD184" s="16">
        <v>1.1136205943669178E-5</v>
      </c>
      <c r="AE184" s="16">
        <v>2.1355272127125204E-5</v>
      </c>
      <c r="AF184" s="16">
        <v>5.9074833377453524E-5</v>
      </c>
      <c r="AG184" s="16">
        <v>9.9090406889296302E-6</v>
      </c>
      <c r="AH184" s="16">
        <v>1.8726078407033877E-5</v>
      </c>
      <c r="AI184" s="54">
        <v>3.3494660527584433E-5</v>
      </c>
      <c r="AJ184" s="42">
        <v>6.1023128579692078E-4</v>
      </c>
      <c r="AK184" s="42">
        <v>1.5982278341390549E-3</v>
      </c>
      <c r="AL184" s="42">
        <v>0.11510996350124979</v>
      </c>
      <c r="AM184" s="42">
        <v>5.4038625811610097E-3</v>
      </c>
      <c r="AN184" s="42">
        <v>1.3406828023693794E-2</v>
      </c>
      <c r="AO184" s="42">
        <v>6.8522182778946686E-2</v>
      </c>
      <c r="AP184" s="42">
        <v>6.1023128579692078E-4</v>
      </c>
      <c r="AQ184" s="42">
        <v>1.5982278341390549E-3</v>
      </c>
      <c r="AR184" s="42">
        <v>0.11510996350124979</v>
      </c>
      <c r="AS184" s="42">
        <v>5.4038625811610097E-3</v>
      </c>
      <c r="AT184" s="42">
        <v>1.3406828023693794E-2</v>
      </c>
      <c r="AU184" s="42">
        <v>6.8522182778946686E-2</v>
      </c>
    </row>
    <row r="185" spans="1:47" x14ac:dyDescent="0.25">
      <c r="A185" s="220"/>
      <c r="B185" s="220"/>
      <c r="C185" s="15" t="s">
        <v>226</v>
      </c>
      <c r="D185" s="16">
        <v>1.5768725620119298E-3</v>
      </c>
      <c r="E185" s="16">
        <v>1.5768725620119298E-3</v>
      </c>
      <c r="F185" s="16">
        <v>2.1355272127125204E-5</v>
      </c>
      <c r="G185" s="16">
        <v>2.1355272127125204E-5</v>
      </c>
      <c r="H185" s="42">
        <f t="shared" si="2"/>
        <v>1.5982278341390549E-3</v>
      </c>
      <c r="I185" s="42">
        <f t="shared" si="2"/>
        <v>1.5982278341390549E-3</v>
      </c>
      <c r="J185" s="51"/>
      <c r="K185" s="53"/>
      <c r="L185" s="16">
        <v>1.5768725620119298E-3</v>
      </c>
      <c r="M185" s="16">
        <v>0.11505088866787233</v>
      </c>
      <c r="N185" s="16">
        <v>5.3939535404720802E-3</v>
      </c>
      <c r="O185" s="16">
        <v>1.338810194528676E-2</v>
      </c>
      <c r="P185" s="16">
        <v>6.84886881184191E-2</v>
      </c>
      <c r="Q185" s="16">
        <v>2.9410122101886896E-3</v>
      </c>
      <c r="R185" s="16">
        <v>1.5768725620119298E-3</v>
      </c>
      <c r="S185" s="16">
        <v>0.11505088866787233</v>
      </c>
      <c r="T185" s="16">
        <v>5.3939535404720802E-3</v>
      </c>
      <c r="U185" s="16">
        <v>1.338810194528676E-2</v>
      </c>
      <c r="V185" s="16">
        <v>6.84886881184191E-2</v>
      </c>
      <c r="W185" s="16">
        <v>2.9410122101886896E-3</v>
      </c>
      <c r="X185" s="16">
        <v>2.1355272127125204E-5</v>
      </c>
      <c r="Y185" s="16">
        <v>5.9074833377453524E-5</v>
      </c>
      <c r="Z185" s="16">
        <v>9.9090406889296302E-6</v>
      </c>
      <c r="AA185" s="16">
        <v>1.8726078407033877E-5</v>
      </c>
      <c r="AB185" s="16">
        <v>3.3494660527584433E-5</v>
      </c>
      <c r="AC185" s="16">
        <v>5.5681029718345892E-6</v>
      </c>
      <c r="AD185" s="16">
        <v>2.1355272127125204E-5</v>
      </c>
      <c r="AE185" s="16">
        <v>5.9074833377453524E-5</v>
      </c>
      <c r="AF185" s="16">
        <v>9.9090406889296302E-6</v>
      </c>
      <c r="AG185" s="16">
        <v>1.8726078407033877E-5</v>
      </c>
      <c r="AH185" s="16">
        <v>3.3494660527584433E-5</v>
      </c>
      <c r="AI185" s="54">
        <v>5.5681029718345892E-6</v>
      </c>
      <c r="AJ185" s="42">
        <v>1.5982278341390549E-3</v>
      </c>
      <c r="AK185" s="42">
        <v>0.11510996350124979</v>
      </c>
      <c r="AL185" s="42">
        <v>5.4038625811610097E-3</v>
      </c>
      <c r="AM185" s="42">
        <v>1.3406828023693794E-2</v>
      </c>
      <c r="AN185" s="42">
        <v>6.8522182778946686E-2</v>
      </c>
      <c r="AO185" s="42">
        <v>2.9465803131605243E-3</v>
      </c>
      <c r="AP185" s="42">
        <v>1.5982278341390549E-3</v>
      </c>
      <c r="AQ185" s="42">
        <v>0.11510996350124979</v>
      </c>
      <c r="AR185" s="42">
        <v>5.4038625811610097E-3</v>
      </c>
      <c r="AS185" s="42">
        <v>1.3406828023693794E-2</v>
      </c>
      <c r="AT185" s="42">
        <v>6.8522182778946686E-2</v>
      </c>
      <c r="AU185" s="42">
        <v>2.9465803131605243E-3</v>
      </c>
    </row>
    <row r="186" spans="1:47" x14ac:dyDescent="0.25">
      <c r="A186" s="220" t="s">
        <v>58</v>
      </c>
      <c r="B186" s="220" t="s">
        <v>223</v>
      </c>
      <c r="C186" s="15" t="s">
        <v>224</v>
      </c>
      <c r="D186" s="16">
        <v>0.11505088866787233</v>
      </c>
      <c r="E186" s="16">
        <v>0.11505088866787233</v>
      </c>
      <c r="F186" s="16">
        <v>5.9074833377453524E-5</v>
      </c>
      <c r="G186" s="16">
        <v>5.9074833377453524E-5</v>
      </c>
      <c r="H186" s="42">
        <f t="shared" si="2"/>
        <v>0.11510996350124979</v>
      </c>
      <c r="I186" s="42">
        <f t="shared" si="2"/>
        <v>0.11510996350124979</v>
      </c>
      <c r="J186" s="51"/>
      <c r="K186" s="53" t="s">
        <v>58</v>
      </c>
      <c r="L186" s="16">
        <v>0.11505088866787233</v>
      </c>
      <c r="M186" s="16">
        <v>5.3939535404720802E-3</v>
      </c>
      <c r="N186" s="16">
        <v>1.338810194528676E-2</v>
      </c>
      <c r="O186" s="16">
        <v>6.84886881184191E-2</v>
      </c>
      <c r="P186" s="16">
        <v>2.9410122101886896E-3</v>
      </c>
      <c r="Q186" s="16">
        <v>7.7410107589676548E-3</v>
      </c>
      <c r="R186" s="16">
        <v>0.11505088866787233</v>
      </c>
      <c r="S186" s="16">
        <v>5.3939535404720802E-3</v>
      </c>
      <c r="T186" s="16">
        <v>1.338810194528676E-2</v>
      </c>
      <c r="U186" s="16">
        <v>6.84886881184191E-2</v>
      </c>
      <c r="V186" s="16">
        <v>2.9410122101886896E-3</v>
      </c>
      <c r="W186" s="16">
        <v>7.7410107589676548E-3</v>
      </c>
      <c r="X186" s="16">
        <v>5.9074833377453524E-5</v>
      </c>
      <c r="Y186" s="16">
        <v>9.9090406889296302E-6</v>
      </c>
      <c r="Z186" s="16">
        <v>1.8726078407033877E-5</v>
      </c>
      <c r="AA186" s="16">
        <v>3.3494660527584433E-5</v>
      </c>
      <c r="AB186" s="16">
        <v>5.5681029718345892E-6</v>
      </c>
      <c r="AC186" s="16">
        <v>1.0677636063562602E-5</v>
      </c>
      <c r="AD186" s="16">
        <v>5.9074833377453524E-5</v>
      </c>
      <c r="AE186" s="16">
        <v>9.9090406889296302E-6</v>
      </c>
      <c r="AF186" s="16">
        <v>1.8726078407033877E-5</v>
      </c>
      <c r="AG186" s="16">
        <v>3.3494660527584433E-5</v>
      </c>
      <c r="AH186" s="16">
        <v>5.5681029718345892E-6</v>
      </c>
      <c r="AI186" s="54">
        <v>1.0677636063562602E-5</v>
      </c>
      <c r="AJ186" s="42">
        <v>0.11510996350124979</v>
      </c>
      <c r="AK186" s="42">
        <v>5.4038625811610097E-3</v>
      </c>
      <c r="AL186" s="42">
        <v>1.3406828023693794E-2</v>
      </c>
      <c r="AM186" s="42">
        <v>6.8522182778946686E-2</v>
      </c>
      <c r="AN186" s="42">
        <v>2.9465803131605243E-3</v>
      </c>
      <c r="AO186" s="42">
        <v>7.7516883950312174E-3</v>
      </c>
      <c r="AP186" s="42">
        <v>0.11510996350124979</v>
      </c>
      <c r="AQ186" s="42">
        <v>5.4038625811610097E-3</v>
      </c>
      <c r="AR186" s="42">
        <v>1.3406828023693794E-2</v>
      </c>
      <c r="AS186" s="42">
        <v>6.8522182778946686E-2</v>
      </c>
      <c r="AT186" s="42">
        <v>2.9465803131605243E-3</v>
      </c>
      <c r="AU186" s="42">
        <v>7.7516883950312174E-3</v>
      </c>
    </row>
    <row r="187" spans="1:47" x14ac:dyDescent="0.25">
      <c r="A187" s="220"/>
      <c r="B187" s="220"/>
      <c r="C187" s="15" t="s">
        <v>225</v>
      </c>
      <c r="D187" s="16">
        <v>5.3939535404720802E-3</v>
      </c>
      <c r="E187" s="16">
        <v>5.3939535404720802E-3</v>
      </c>
      <c r="F187" s="16">
        <v>9.9090406889296302E-6</v>
      </c>
      <c r="G187" s="16">
        <v>9.9090406889296302E-6</v>
      </c>
      <c r="H187" s="42">
        <f t="shared" si="2"/>
        <v>5.4038625811610097E-3</v>
      </c>
      <c r="I187" s="42">
        <f t="shared" si="2"/>
        <v>5.4038625811610097E-3</v>
      </c>
      <c r="J187" s="51"/>
      <c r="K187" s="53"/>
      <c r="L187" s="16">
        <v>5.3939535404720802E-3</v>
      </c>
      <c r="M187" s="16">
        <v>1.338810194528676E-2</v>
      </c>
      <c r="N187" s="16">
        <v>6.84886881184191E-2</v>
      </c>
      <c r="O187" s="16">
        <v>2.9410122101886896E-3</v>
      </c>
      <c r="P187" s="16">
        <v>7.7410107589676548E-3</v>
      </c>
      <c r="Q187" s="16">
        <v>0.10226745659366429</v>
      </c>
      <c r="R187" s="16">
        <v>5.3939535404720802E-3</v>
      </c>
      <c r="S187" s="16">
        <v>1.338810194528676E-2</v>
      </c>
      <c r="T187" s="16">
        <v>6.84886881184191E-2</v>
      </c>
      <c r="U187" s="16">
        <v>2.9410122101886896E-3</v>
      </c>
      <c r="V187" s="16">
        <v>7.7410107589676548E-3</v>
      </c>
      <c r="W187" s="16">
        <v>0.10226745659366429</v>
      </c>
      <c r="X187" s="16">
        <v>9.9090406889296302E-6</v>
      </c>
      <c r="Y187" s="16">
        <v>1.8726078407033877E-5</v>
      </c>
      <c r="Z187" s="16">
        <v>3.3494660527584433E-5</v>
      </c>
      <c r="AA187" s="16">
        <v>5.5681029718345892E-6</v>
      </c>
      <c r="AB187" s="16">
        <v>1.0677636063562602E-5</v>
      </c>
      <c r="AC187" s="16">
        <v>5.9074833377453524E-5</v>
      </c>
      <c r="AD187" s="16">
        <v>9.9090406889296302E-6</v>
      </c>
      <c r="AE187" s="16">
        <v>1.8726078407033877E-5</v>
      </c>
      <c r="AF187" s="16">
        <v>3.3494660527584433E-5</v>
      </c>
      <c r="AG187" s="16">
        <v>5.5681029718345892E-6</v>
      </c>
      <c r="AH187" s="16">
        <v>1.0677636063562602E-5</v>
      </c>
      <c r="AI187" s="54">
        <v>5.9074833377453524E-5</v>
      </c>
      <c r="AJ187" s="42">
        <v>5.4038625811610097E-3</v>
      </c>
      <c r="AK187" s="42">
        <v>1.3406828023693794E-2</v>
      </c>
      <c r="AL187" s="42">
        <v>6.8522182778946686E-2</v>
      </c>
      <c r="AM187" s="42">
        <v>2.9465803131605243E-3</v>
      </c>
      <c r="AN187" s="42">
        <v>7.7516883950312174E-3</v>
      </c>
      <c r="AO187" s="42">
        <v>0.10232653142704175</v>
      </c>
      <c r="AP187" s="42">
        <v>5.4038625811610097E-3</v>
      </c>
      <c r="AQ187" s="42">
        <v>1.3406828023693794E-2</v>
      </c>
      <c r="AR187" s="42">
        <v>6.8522182778946686E-2</v>
      </c>
      <c r="AS187" s="42">
        <v>2.9465803131605243E-3</v>
      </c>
      <c r="AT187" s="42">
        <v>7.7516883950312174E-3</v>
      </c>
      <c r="AU187" s="42">
        <v>0.10232653142704175</v>
      </c>
    </row>
    <row r="188" spans="1:47" x14ac:dyDescent="0.25">
      <c r="A188" s="220"/>
      <c r="B188" s="220"/>
      <c r="C188" s="15" t="s">
        <v>226</v>
      </c>
      <c r="D188" s="16">
        <v>1.338810194528676E-2</v>
      </c>
      <c r="E188" s="16">
        <v>1.338810194528676E-2</v>
      </c>
      <c r="F188" s="16">
        <v>1.8726078407033877E-5</v>
      </c>
      <c r="G188" s="16">
        <v>1.8726078407033877E-5</v>
      </c>
      <c r="H188" s="42">
        <f t="shared" si="2"/>
        <v>1.3406828023693794E-2</v>
      </c>
      <c r="I188" s="42">
        <f t="shared" si="2"/>
        <v>1.3406828023693794E-2</v>
      </c>
      <c r="J188" s="51"/>
      <c r="K188" s="53"/>
      <c r="L188" s="16">
        <v>1.338810194528676E-2</v>
      </c>
      <c r="M188" s="16">
        <v>6.84886881184191E-2</v>
      </c>
      <c r="N188" s="16">
        <v>2.9410122101886896E-3</v>
      </c>
      <c r="O188" s="16">
        <v>7.7410107589676548E-3</v>
      </c>
      <c r="P188" s="16">
        <v>0.10226745659366429</v>
      </c>
      <c r="Q188" s="16">
        <v>4.7946253693085155E-3</v>
      </c>
      <c r="R188" s="16">
        <v>1.338810194528676E-2</v>
      </c>
      <c r="S188" s="16">
        <v>6.84886881184191E-2</v>
      </c>
      <c r="T188" s="16">
        <v>2.9410122101886896E-3</v>
      </c>
      <c r="U188" s="16">
        <v>7.7410107589676548E-3</v>
      </c>
      <c r="V188" s="16">
        <v>0.10226745659366429</v>
      </c>
      <c r="W188" s="16">
        <v>4.7946253693085155E-3</v>
      </c>
      <c r="X188" s="16">
        <v>1.8726078407033877E-5</v>
      </c>
      <c r="Y188" s="16">
        <v>3.3494660527584433E-5</v>
      </c>
      <c r="Z188" s="16">
        <v>5.5681029718345892E-6</v>
      </c>
      <c r="AA188" s="16">
        <v>1.0677636063562602E-5</v>
      </c>
      <c r="AB188" s="16">
        <v>5.9074833377453524E-5</v>
      </c>
      <c r="AC188" s="16">
        <v>9.9090406889296302E-6</v>
      </c>
      <c r="AD188" s="16">
        <v>1.8726078407033877E-5</v>
      </c>
      <c r="AE188" s="16">
        <v>3.3494660527584433E-5</v>
      </c>
      <c r="AF188" s="16">
        <v>5.5681029718345892E-6</v>
      </c>
      <c r="AG188" s="16">
        <v>1.0677636063562602E-5</v>
      </c>
      <c r="AH188" s="16">
        <v>5.9074833377453524E-5</v>
      </c>
      <c r="AI188" s="54">
        <v>9.9090406889296302E-6</v>
      </c>
      <c r="AJ188" s="42">
        <v>1.3406828023693794E-2</v>
      </c>
      <c r="AK188" s="42">
        <v>6.8522182778946686E-2</v>
      </c>
      <c r="AL188" s="42">
        <v>2.9465803131605243E-3</v>
      </c>
      <c r="AM188" s="42">
        <v>7.7516883950312174E-3</v>
      </c>
      <c r="AN188" s="42">
        <v>0.10232653142704175</v>
      </c>
      <c r="AO188" s="42">
        <v>4.8045344099974449E-3</v>
      </c>
      <c r="AP188" s="42">
        <v>1.3406828023693794E-2</v>
      </c>
      <c r="AQ188" s="42">
        <v>6.8522182778946686E-2</v>
      </c>
      <c r="AR188" s="42">
        <v>2.9465803131605243E-3</v>
      </c>
      <c r="AS188" s="42">
        <v>7.7516883950312174E-3</v>
      </c>
      <c r="AT188" s="42">
        <v>0.10232653142704175</v>
      </c>
      <c r="AU188" s="42">
        <v>4.8045344099974449E-3</v>
      </c>
    </row>
    <row r="189" spans="1:47" x14ac:dyDescent="0.25">
      <c r="A189" s="220"/>
      <c r="B189" s="220" t="s">
        <v>227</v>
      </c>
      <c r="C189" s="15" t="s">
        <v>224</v>
      </c>
      <c r="D189" s="16">
        <v>6.84886881184191E-2</v>
      </c>
      <c r="E189" s="16">
        <v>6.84886881184191E-2</v>
      </c>
      <c r="F189" s="16">
        <v>3.3494660527584433E-5</v>
      </c>
      <c r="G189" s="16">
        <v>3.3494660527584433E-5</v>
      </c>
      <c r="H189" s="42">
        <f t="shared" si="2"/>
        <v>6.8522182778946686E-2</v>
      </c>
      <c r="I189" s="42">
        <f t="shared" si="2"/>
        <v>6.8522182778946686E-2</v>
      </c>
      <c r="J189" s="51"/>
      <c r="K189" s="53"/>
      <c r="L189" s="16">
        <v>6.84886881184191E-2</v>
      </c>
      <c r="M189" s="16">
        <v>2.9410122101886896E-3</v>
      </c>
      <c r="N189" s="16">
        <v>7.7410107589676548E-3</v>
      </c>
      <c r="O189" s="16">
        <v>0.10226745659366429</v>
      </c>
      <c r="P189" s="16">
        <v>4.7946253693085155E-3</v>
      </c>
      <c r="Q189" s="16">
        <v>1.1900535062477119E-2</v>
      </c>
      <c r="R189" s="16">
        <v>6.84886881184191E-2</v>
      </c>
      <c r="S189" s="16">
        <v>2.9410122101886896E-3</v>
      </c>
      <c r="T189" s="16">
        <v>7.7410107589676548E-3</v>
      </c>
      <c r="U189" s="16">
        <v>0.10226745659366429</v>
      </c>
      <c r="V189" s="16">
        <v>4.7946253693085155E-3</v>
      </c>
      <c r="W189" s="16">
        <v>1.1900535062477119E-2</v>
      </c>
      <c r="X189" s="16">
        <v>3.3494660527584433E-5</v>
      </c>
      <c r="Y189" s="16">
        <v>5.5681029718345892E-6</v>
      </c>
      <c r="Z189" s="16">
        <v>1.0677636063562602E-5</v>
      </c>
      <c r="AA189" s="16">
        <v>5.9074833377453524E-5</v>
      </c>
      <c r="AB189" s="16">
        <v>9.9090406889296302E-6</v>
      </c>
      <c r="AC189" s="16">
        <v>1.8726078407033877E-5</v>
      </c>
      <c r="AD189" s="16">
        <v>3.3494660527584433E-5</v>
      </c>
      <c r="AE189" s="16">
        <v>5.5681029718345892E-6</v>
      </c>
      <c r="AF189" s="16">
        <v>1.0677636063562602E-5</v>
      </c>
      <c r="AG189" s="16">
        <v>5.9074833377453524E-5</v>
      </c>
      <c r="AH189" s="16">
        <v>9.9090406889296302E-6</v>
      </c>
      <c r="AI189" s="54">
        <v>1.8726078407033877E-5</v>
      </c>
      <c r="AJ189" s="42">
        <v>6.8522182778946686E-2</v>
      </c>
      <c r="AK189" s="42">
        <v>2.9465803131605243E-3</v>
      </c>
      <c r="AL189" s="42">
        <v>7.7516883950312174E-3</v>
      </c>
      <c r="AM189" s="42">
        <v>0.10232653142704175</v>
      </c>
      <c r="AN189" s="42">
        <v>4.8045344099974449E-3</v>
      </c>
      <c r="AO189" s="42">
        <v>1.1919261140884154E-2</v>
      </c>
      <c r="AP189" s="42">
        <v>6.8522182778946686E-2</v>
      </c>
      <c r="AQ189" s="42">
        <v>2.9465803131605243E-3</v>
      </c>
      <c r="AR189" s="42">
        <v>7.7516883950312174E-3</v>
      </c>
      <c r="AS189" s="42">
        <v>0.10232653142704175</v>
      </c>
      <c r="AT189" s="42">
        <v>4.8045344099974449E-3</v>
      </c>
      <c r="AU189" s="42">
        <v>1.1919261140884154E-2</v>
      </c>
    </row>
    <row r="190" spans="1:47" x14ac:dyDescent="0.25">
      <c r="A190" s="220"/>
      <c r="B190" s="220"/>
      <c r="C190" s="15" t="s">
        <v>225</v>
      </c>
      <c r="D190" s="16">
        <v>2.9410122101886896E-3</v>
      </c>
      <c r="E190" s="16">
        <v>2.9410122101886896E-3</v>
      </c>
      <c r="F190" s="16">
        <v>5.5681029718345892E-6</v>
      </c>
      <c r="G190" s="16">
        <v>5.5681029718345892E-6</v>
      </c>
      <c r="H190" s="42">
        <f t="shared" si="2"/>
        <v>2.9465803131605243E-3</v>
      </c>
      <c r="I190" s="42">
        <f t="shared" si="2"/>
        <v>2.9465803131605243E-3</v>
      </c>
      <c r="J190" s="51"/>
      <c r="K190" s="53"/>
      <c r="L190" s="16">
        <v>2.9410122101886896E-3</v>
      </c>
      <c r="M190" s="16">
        <v>7.7410107589676548E-3</v>
      </c>
      <c r="N190" s="16">
        <v>0.10226745659366429</v>
      </c>
      <c r="O190" s="16">
        <v>4.7946253693085155E-3</v>
      </c>
      <c r="P190" s="16">
        <v>1.1900535062477119E-2</v>
      </c>
      <c r="Q190" s="16">
        <v>6.0878833883039211E-2</v>
      </c>
      <c r="R190" s="16">
        <v>2.9410122101886896E-3</v>
      </c>
      <c r="S190" s="16">
        <v>7.7410107589676548E-3</v>
      </c>
      <c r="T190" s="16">
        <v>0.10226745659366429</v>
      </c>
      <c r="U190" s="16">
        <v>4.7946253693085155E-3</v>
      </c>
      <c r="V190" s="16">
        <v>1.1900535062477119E-2</v>
      </c>
      <c r="W190" s="16">
        <v>6.0878833883039211E-2</v>
      </c>
      <c r="X190" s="16">
        <v>5.5681029718345892E-6</v>
      </c>
      <c r="Y190" s="16">
        <v>1.0677636063562602E-5</v>
      </c>
      <c r="Z190" s="16">
        <v>5.9074833377453524E-5</v>
      </c>
      <c r="AA190" s="16">
        <v>9.9090406889296302E-6</v>
      </c>
      <c r="AB190" s="16">
        <v>1.8726078407033877E-5</v>
      </c>
      <c r="AC190" s="16">
        <v>3.3494660527584433E-5</v>
      </c>
      <c r="AD190" s="16">
        <v>5.5681029718345892E-6</v>
      </c>
      <c r="AE190" s="16">
        <v>1.0677636063562602E-5</v>
      </c>
      <c r="AF190" s="16">
        <v>5.9074833377453524E-5</v>
      </c>
      <c r="AG190" s="16">
        <v>9.9090406889296302E-6</v>
      </c>
      <c r="AH190" s="16">
        <v>1.8726078407033877E-5</v>
      </c>
      <c r="AI190" s="54">
        <v>3.3494660527584433E-5</v>
      </c>
      <c r="AJ190" s="42">
        <v>2.9465803131605243E-3</v>
      </c>
      <c r="AK190" s="42">
        <v>7.7516883950312174E-3</v>
      </c>
      <c r="AL190" s="42">
        <v>0.10232653142704175</v>
      </c>
      <c r="AM190" s="42">
        <v>4.8045344099974449E-3</v>
      </c>
      <c r="AN190" s="42">
        <v>1.1919261140884154E-2</v>
      </c>
      <c r="AO190" s="42">
        <v>6.0912328543566797E-2</v>
      </c>
      <c r="AP190" s="42">
        <v>2.9465803131605243E-3</v>
      </c>
      <c r="AQ190" s="42">
        <v>7.7516883950312174E-3</v>
      </c>
      <c r="AR190" s="42">
        <v>0.10232653142704175</v>
      </c>
      <c r="AS190" s="42">
        <v>4.8045344099974449E-3</v>
      </c>
      <c r="AT190" s="42">
        <v>1.1919261140884154E-2</v>
      </c>
      <c r="AU190" s="42">
        <v>6.0912328543566797E-2</v>
      </c>
    </row>
    <row r="191" spans="1:47" x14ac:dyDescent="0.25">
      <c r="A191" s="220"/>
      <c r="B191" s="220"/>
      <c r="C191" s="15" t="s">
        <v>226</v>
      </c>
      <c r="D191" s="16">
        <v>7.7410107589676548E-3</v>
      </c>
      <c r="E191" s="16">
        <v>7.7410107589676548E-3</v>
      </c>
      <c r="F191" s="16">
        <v>1.0677636063562602E-5</v>
      </c>
      <c r="G191" s="16">
        <v>1.0677636063562602E-5</v>
      </c>
      <c r="H191" s="42">
        <f t="shared" si="2"/>
        <v>7.7516883950312174E-3</v>
      </c>
      <c r="I191" s="42">
        <f t="shared" si="2"/>
        <v>7.7516883950312174E-3</v>
      </c>
      <c r="J191" s="51"/>
      <c r="K191" s="53"/>
      <c r="L191" s="16">
        <v>7.7410107589676548E-3</v>
      </c>
      <c r="M191" s="16">
        <v>0.10226745659366429</v>
      </c>
      <c r="N191" s="16">
        <v>4.7946253693085155E-3</v>
      </c>
      <c r="O191" s="16">
        <v>1.1900535062477119E-2</v>
      </c>
      <c r="P191" s="16">
        <v>6.0878833883039211E-2</v>
      </c>
      <c r="Q191" s="16">
        <v>2.6142330757232797E-3</v>
      </c>
      <c r="R191" s="16">
        <v>7.7410107589676548E-3</v>
      </c>
      <c r="S191" s="16">
        <v>0.10226745659366429</v>
      </c>
      <c r="T191" s="16">
        <v>4.7946253693085155E-3</v>
      </c>
      <c r="U191" s="16">
        <v>1.1900535062477119E-2</v>
      </c>
      <c r="V191" s="16">
        <v>6.0878833883039211E-2</v>
      </c>
      <c r="W191" s="16">
        <v>2.6142330757232797E-3</v>
      </c>
      <c r="X191" s="16">
        <v>1.0677636063562602E-5</v>
      </c>
      <c r="Y191" s="16">
        <v>5.9074833377453524E-5</v>
      </c>
      <c r="Z191" s="16">
        <v>9.9090406889296302E-6</v>
      </c>
      <c r="AA191" s="16">
        <v>1.8726078407033877E-5</v>
      </c>
      <c r="AB191" s="16">
        <v>3.3494660527584433E-5</v>
      </c>
      <c r="AC191" s="16">
        <v>5.5681029718345892E-6</v>
      </c>
      <c r="AD191" s="16">
        <v>1.0677636063562602E-5</v>
      </c>
      <c r="AE191" s="16">
        <v>5.9074833377453524E-5</v>
      </c>
      <c r="AF191" s="16">
        <v>9.9090406889296302E-6</v>
      </c>
      <c r="AG191" s="16">
        <v>1.8726078407033877E-5</v>
      </c>
      <c r="AH191" s="16">
        <v>3.3494660527584433E-5</v>
      </c>
      <c r="AI191" s="54">
        <v>5.5681029718345892E-6</v>
      </c>
      <c r="AJ191" s="42">
        <v>7.7516883950312174E-3</v>
      </c>
      <c r="AK191" s="42">
        <v>0.10232653142704175</v>
      </c>
      <c r="AL191" s="42">
        <v>4.8045344099974449E-3</v>
      </c>
      <c r="AM191" s="42">
        <v>1.1919261140884154E-2</v>
      </c>
      <c r="AN191" s="42">
        <v>6.0912328543566797E-2</v>
      </c>
      <c r="AO191" s="42">
        <v>2.6198011786951144E-3</v>
      </c>
      <c r="AP191" s="42">
        <v>7.7516883950312174E-3</v>
      </c>
      <c r="AQ191" s="42">
        <v>0.10232653142704175</v>
      </c>
      <c r="AR191" s="42">
        <v>4.8045344099974449E-3</v>
      </c>
      <c r="AS191" s="42">
        <v>1.1919261140884154E-2</v>
      </c>
      <c r="AT191" s="42">
        <v>6.0912328543566797E-2</v>
      </c>
      <c r="AU191" s="42">
        <v>2.6198011786951144E-3</v>
      </c>
    </row>
    <row r="192" spans="1:47" x14ac:dyDescent="0.25">
      <c r="A192" s="220" t="s">
        <v>59</v>
      </c>
      <c r="B192" s="220" t="s">
        <v>223</v>
      </c>
      <c r="C192" s="15" t="s">
        <v>224</v>
      </c>
      <c r="D192" s="16">
        <v>0.10226745659366429</v>
      </c>
      <c r="E192" s="16">
        <v>0.10226745659366429</v>
      </c>
      <c r="F192" s="16">
        <v>5.9074833377453524E-5</v>
      </c>
      <c r="G192" s="16">
        <v>5.9074833377453524E-5</v>
      </c>
      <c r="H192" s="42">
        <f t="shared" si="2"/>
        <v>0.10232653142704175</v>
      </c>
      <c r="I192" s="42">
        <f t="shared" si="2"/>
        <v>0.10232653142704175</v>
      </c>
      <c r="J192" s="51"/>
      <c r="K192" s="53" t="s">
        <v>59</v>
      </c>
      <c r="L192" s="16">
        <v>0.10226745659366429</v>
      </c>
      <c r="M192" s="16">
        <v>4.7946253693085155E-3</v>
      </c>
      <c r="N192" s="16">
        <v>1.1900535062477119E-2</v>
      </c>
      <c r="O192" s="16">
        <v>6.0878833883039211E-2</v>
      </c>
      <c r="P192" s="16">
        <v>2.6142330757232797E-3</v>
      </c>
      <c r="Q192" s="16">
        <v>6.8808984524156942E-3</v>
      </c>
      <c r="R192" s="16">
        <v>0.10226745659366429</v>
      </c>
      <c r="S192" s="16">
        <v>4.7946253693085155E-3</v>
      </c>
      <c r="T192" s="16">
        <v>1.1900535062477119E-2</v>
      </c>
      <c r="U192" s="16">
        <v>6.0878833883039211E-2</v>
      </c>
      <c r="V192" s="16">
        <v>2.6142330757232797E-3</v>
      </c>
      <c r="W192" s="16">
        <v>6.8808984524156942E-3</v>
      </c>
      <c r="X192" s="16">
        <v>5.9074833377453524E-5</v>
      </c>
      <c r="Y192" s="16">
        <v>9.9090406889296302E-6</v>
      </c>
      <c r="Z192" s="16">
        <v>1.8726078407033877E-5</v>
      </c>
      <c r="AA192" s="16">
        <v>3.3494660527584433E-5</v>
      </c>
      <c r="AB192" s="16">
        <v>5.5681029718345892E-6</v>
      </c>
      <c r="AC192" s="16">
        <v>1.0677636063562602E-5</v>
      </c>
      <c r="AD192" s="16">
        <v>5.9074833377453524E-5</v>
      </c>
      <c r="AE192" s="16">
        <v>9.9090406889296302E-6</v>
      </c>
      <c r="AF192" s="16">
        <v>1.8726078407033877E-5</v>
      </c>
      <c r="AG192" s="16">
        <v>3.3494660527584433E-5</v>
      </c>
      <c r="AH192" s="16">
        <v>5.5681029718345892E-6</v>
      </c>
      <c r="AI192" s="54">
        <v>1.0677636063562602E-5</v>
      </c>
      <c r="AJ192" s="42">
        <v>0.10232653142704175</v>
      </c>
      <c r="AK192" s="42">
        <v>4.8045344099974449E-3</v>
      </c>
      <c r="AL192" s="42">
        <v>1.1919261140884154E-2</v>
      </c>
      <c r="AM192" s="42">
        <v>6.0912328543566797E-2</v>
      </c>
      <c r="AN192" s="42">
        <v>2.6198011786951144E-3</v>
      </c>
      <c r="AO192" s="42">
        <v>6.8915760884792569E-3</v>
      </c>
      <c r="AP192" s="42">
        <v>0.10232653142704175</v>
      </c>
      <c r="AQ192" s="42">
        <v>4.8045344099974449E-3</v>
      </c>
      <c r="AR192" s="42">
        <v>1.1919261140884154E-2</v>
      </c>
      <c r="AS192" s="42">
        <v>6.0912328543566797E-2</v>
      </c>
      <c r="AT192" s="42">
        <v>2.6198011786951144E-3</v>
      </c>
      <c r="AU192" s="42">
        <v>6.8915760884792569E-3</v>
      </c>
    </row>
    <row r="193" spans="1:47" x14ac:dyDescent="0.25">
      <c r="A193" s="220"/>
      <c r="B193" s="220"/>
      <c r="C193" s="15" t="s">
        <v>225</v>
      </c>
      <c r="D193" s="16">
        <v>4.7946253693085155E-3</v>
      </c>
      <c r="E193" s="16">
        <v>4.7946253693085155E-3</v>
      </c>
      <c r="F193" s="16">
        <v>9.9090406889296302E-6</v>
      </c>
      <c r="G193" s="16">
        <v>9.9090406889296302E-6</v>
      </c>
      <c r="H193" s="42">
        <f t="shared" si="2"/>
        <v>4.8045344099974449E-3</v>
      </c>
      <c r="I193" s="42">
        <f t="shared" si="2"/>
        <v>4.8045344099974449E-3</v>
      </c>
      <c r="J193" s="51"/>
      <c r="K193" s="53"/>
      <c r="L193" s="16">
        <v>4.7946253693085155E-3</v>
      </c>
      <c r="M193" s="16">
        <v>1.1900535062477119E-2</v>
      </c>
      <c r="N193" s="16">
        <v>6.0878833883039211E-2</v>
      </c>
      <c r="O193" s="16">
        <v>2.6142330757232797E-3</v>
      </c>
      <c r="P193" s="16">
        <v>6.8808984524156942E-3</v>
      </c>
      <c r="Q193" s="16">
        <v>8.9484024519456265E-2</v>
      </c>
      <c r="R193" s="16">
        <v>4.7946253693085155E-3</v>
      </c>
      <c r="S193" s="16">
        <v>1.1900535062477119E-2</v>
      </c>
      <c r="T193" s="16">
        <v>6.0878833883039211E-2</v>
      </c>
      <c r="U193" s="16">
        <v>2.6142330757232797E-3</v>
      </c>
      <c r="V193" s="16">
        <v>6.8808984524156942E-3</v>
      </c>
      <c r="W193" s="16">
        <v>8.9484024519456265E-2</v>
      </c>
      <c r="X193" s="16">
        <v>9.9090406889296302E-6</v>
      </c>
      <c r="Y193" s="16">
        <v>1.8726078407033877E-5</v>
      </c>
      <c r="Z193" s="16">
        <v>3.3494660527584433E-5</v>
      </c>
      <c r="AA193" s="16">
        <v>5.5681029718345892E-6</v>
      </c>
      <c r="AB193" s="16">
        <v>1.0677636063562602E-5</v>
      </c>
      <c r="AC193" s="16">
        <v>5.9074833377453524E-5</v>
      </c>
      <c r="AD193" s="16">
        <v>9.9090406889296302E-6</v>
      </c>
      <c r="AE193" s="16">
        <v>1.8726078407033877E-5</v>
      </c>
      <c r="AF193" s="16">
        <v>3.3494660527584433E-5</v>
      </c>
      <c r="AG193" s="16">
        <v>5.5681029718345892E-6</v>
      </c>
      <c r="AH193" s="16">
        <v>1.0677636063562602E-5</v>
      </c>
      <c r="AI193" s="54">
        <v>5.9074833377453524E-5</v>
      </c>
      <c r="AJ193" s="42">
        <v>4.8045344099974449E-3</v>
      </c>
      <c r="AK193" s="42">
        <v>1.1919261140884154E-2</v>
      </c>
      <c r="AL193" s="42">
        <v>6.0912328543566797E-2</v>
      </c>
      <c r="AM193" s="42">
        <v>2.6198011786951144E-3</v>
      </c>
      <c r="AN193" s="42">
        <v>6.8915760884792569E-3</v>
      </c>
      <c r="AO193" s="42">
        <v>8.9543099352833722E-2</v>
      </c>
      <c r="AP193" s="42">
        <v>4.8045344099974449E-3</v>
      </c>
      <c r="AQ193" s="42">
        <v>1.1919261140884154E-2</v>
      </c>
      <c r="AR193" s="42">
        <v>6.0912328543566797E-2</v>
      </c>
      <c r="AS193" s="42">
        <v>2.6198011786951144E-3</v>
      </c>
      <c r="AT193" s="42">
        <v>6.8915760884792569E-3</v>
      </c>
      <c r="AU193" s="42">
        <v>8.9543099352833722E-2</v>
      </c>
    </row>
    <row r="194" spans="1:47" x14ac:dyDescent="0.25">
      <c r="A194" s="220"/>
      <c r="B194" s="220"/>
      <c r="C194" s="15" t="s">
        <v>226</v>
      </c>
      <c r="D194" s="16">
        <v>1.1900535062477119E-2</v>
      </c>
      <c r="E194" s="16">
        <v>1.1900535062477119E-2</v>
      </c>
      <c r="F194" s="16">
        <v>1.8726078407033877E-5</v>
      </c>
      <c r="G194" s="16">
        <v>1.8726078407033877E-5</v>
      </c>
      <c r="H194" s="42">
        <f t="shared" si="2"/>
        <v>1.1919261140884154E-2</v>
      </c>
      <c r="I194" s="42">
        <f t="shared" si="2"/>
        <v>1.1919261140884154E-2</v>
      </c>
      <c r="J194" s="51"/>
      <c r="K194" s="53"/>
      <c r="L194" s="16">
        <v>1.1900535062477119E-2</v>
      </c>
      <c r="M194" s="16">
        <v>6.0878833883039211E-2</v>
      </c>
      <c r="N194" s="16">
        <v>2.6142330757232797E-3</v>
      </c>
      <c r="O194" s="16">
        <v>6.8808984524156942E-3</v>
      </c>
      <c r="P194" s="16">
        <v>8.9484024519456265E-2</v>
      </c>
      <c r="Q194" s="16">
        <v>4.1952971981449516E-3</v>
      </c>
      <c r="R194" s="16">
        <v>1.1900535062477119E-2</v>
      </c>
      <c r="S194" s="16">
        <v>6.0878833883039211E-2</v>
      </c>
      <c r="T194" s="16">
        <v>2.6142330757232797E-3</v>
      </c>
      <c r="U194" s="16">
        <v>6.8808984524156942E-3</v>
      </c>
      <c r="V194" s="16">
        <v>8.9484024519456265E-2</v>
      </c>
      <c r="W194" s="16">
        <v>4.1952971981449516E-3</v>
      </c>
      <c r="X194" s="16">
        <v>1.8726078407033877E-5</v>
      </c>
      <c r="Y194" s="16">
        <v>3.3494660527584433E-5</v>
      </c>
      <c r="Z194" s="16">
        <v>5.5681029718345892E-6</v>
      </c>
      <c r="AA194" s="16">
        <v>1.0677636063562602E-5</v>
      </c>
      <c r="AB194" s="16">
        <v>5.9074833377453524E-5</v>
      </c>
      <c r="AC194" s="16">
        <v>9.9090406889296302E-6</v>
      </c>
      <c r="AD194" s="16">
        <v>1.8726078407033877E-5</v>
      </c>
      <c r="AE194" s="16">
        <v>3.3494660527584433E-5</v>
      </c>
      <c r="AF194" s="16">
        <v>5.5681029718345892E-6</v>
      </c>
      <c r="AG194" s="16">
        <v>1.0677636063562602E-5</v>
      </c>
      <c r="AH194" s="16">
        <v>5.9074833377453524E-5</v>
      </c>
      <c r="AI194" s="54">
        <v>9.9090406889296302E-6</v>
      </c>
      <c r="AJ194" s="42">
        <v>1.1919261140884154E-2</v>
      </c>
      <c r="AK194" s="42">
        <v>6.0912328543566797E-2</v>
      </c>
      <c r="AL194" s="42">
        <v>2.6198011786951144E-3</v>
      </c>
      <c r="AM194" s="42">
        <v>6.8915760884792569E-3</v>
      </c>
      <c r="AN194" s="42">
        <v>8.9543099352833722E-2</v>
      </c>
      <c r="AO194" s="42">
        <v>4.205206238833881E-3</v>
      </c>
      <c r="AP194" s="42">
        <v>1.1919261140884154E-2</v>
      </c>
      <c r="AQ194" s="42">
        <v>6.0912328543566797E-2</v>
      </c>
      <c r="AR194" s="42">
        <v>2.6198011786951144E-3</v>
      </c>
      <c r="AS194" s="42">
        <v>6.8915760884792569E-3</v>
      </c>
      <c r="AT194" s="42">
        <v>8.9543099352833722E-2</v>
      </c>
      <c r="AU194" s="42">
        <v>4.205206238833881E-3</v>
      </c>
    </row>
    <row r="195" spans="1:47" x14ac:dyDescent="0.25">
      <c r="A195" s="220"/>
      <c r="B195" s="220" t="s">
        <v>227</v>
      </c>
      <c r="C195" s="15" t="s">
        <v>224</v>
      </c>
      <c r="D195" s="16">
        <v>6.0878833883039211E-2</v>
      </c>
      <c r="E195" s="16">
        <v>6.0878833883039211E-2</v>
      </c>
      <c r="F195" s="16">
        <v>3.3494660527584433E-5</v>
      </c>
      <c r="G195" s="16">
        <v>3.3494660527584433E-5</v>
      </c>
      <c r="H195" s="42">
        <f t="shared" si="2"/>
        <v>6.0912328543566797E-2</v>
      </c>
      <c r="I195" s="42">
        <f t="shared" si="2"/>
        <v>6.0912328543566797E-2</v>
      </c>
      <c r="J195" s="51"/>
      <c r="K195" s="53"/>
      <c r="L195" s="16">
        <v>6.0878833883039211E-2</v>
      </c>
      <c r="M195" s="16">
        <v>2.6142330757232797E-3</v>
      </c>
      <c r="N195" s="16">
        <v>6.8808984524156942E-3</v>
      </c>
      <c r="O195" s="16">
        <v>8.9484024519456265E-2</v>
      </c>
      <c r="P195" s="16">
        <v>4.1952971981449516E-3</v>
      </c>
      <c r="Q195" s="16">
        <v>1.041296817966748E-2</v>
      </c>
      <c r="R195" s="16">
        <v>6.0878833883039211E-2</v>
      </c>
      <c r="S195" s="16">
        <v>2.6142330757232797E-3</v>
      </c>
      <c r="T195" s="16">
        <v>6.8808984524156942E-3</v>
      </c>
      <c r="U195" s="16">
        <v>8.9484024519456265E-2</v>
      </c>
      <c r="V195" s="16">
        <v>4.1952971981449516E-3</v>
      </c>
      <c r="W195" s="16">
        <v>1.041296817966748E-2</v>
      </c>
      <c r="X195" s="16">
        <v>3.3494660527584433E-5</v>
      </c>
      <c r="Y195" s="16">
        <v>5.5681029718345892E-6</v>
      </c>
      <c r="Z195" s="16">
        <v>1.0677636063562602E-5</v>
      </c>
      <c r="AA195" s="16">
        <v>5.9074833377453524E-5</v>
      </c>
      <c r="AB195" s="16">
        <v>9.9090406889296302E-6</v>
      </c>
      <c r="AC195" s="16">
        <v>1.8726078407033877E-5</v>
      </c>
      <c r="AD195" s="16">
        <v>3.3494660527584433E-5</v>
      </c>
      <c r="AE195" s="16">
        <v>5.5681029718345892E-6</v>
      </c>
      <c r="AF195" s="16">
        <v>1.0677636063562602E-5</v>
      </c>
      <c r="AG195" s="16">
        <v>5.9074833377453524E-5</v>
      </c>
      <c r="AH195" s="16">
        <v>9.9090406889296302E-6</v>
      </c>
      <c r="AI195" s="54">
        <v>1.8726078407033877E-5</v>
      </c>
      <c r="AJ195" s="42">
        <v>6.0912328543566797E-2</v>
      </c>
      <c r="AK195" s="42">
        <v>2.6198011786951144E-3</v>
      </c>
      <c r="AL195" s="42">
        <v>6.8915760884792569E-3</v>
      </c>
      <c r="AM195" s="42">
        <v>8.9543099352833722E-2</v>
      </c>
      <c r="AN195" s="42">
        <v>4.205206238833881E-3</v>
      </c>
      <c r="AO195" s="42">
        <v>1.0431694258074515E-2</v>
      </c>
      <c r="AP195" s="42">
        <v>6.0912328543566797E-2</v>
      </c>
      <c r="AQ195" s="42">
        <v>2.6198011786951144E-3</v>
      </c>
      <c r="AR195" s="42">
        <v>6.8915760884792569E-3</v>
      </c>
      <c r="AS195" s="42">
        <v>8.9543099352833722E-2</v>
      </c>
      <c r="AT195" s="42">
        <v>4.205206238833881E-3</v>
      </c>
      <c r="AU195" s="42">
        <v>1.0431694258074515E-2</v>
      </c>
    </row>
    <row r="196" spans="1:47" x14ac:dyDescent="0.25">
      <c r="A196" s="220"/>
      <c r="B196" s="220"/>
      <c r="C196" s="15" t="s">
        <v>225</v>
      </c>
      <c r="D196" s="16">
        <v>2.6142330757232797E-3</v>
      </c>
      <c r="E196" s="16">
        <v>2.6142330757232797E-3</v>
      </c>
      <c r="F196" s="16">
        <v>5.5681029718345892E-6</v>
      </c>
      <c r="G196" s="16">
        <v>5.5681029718345892E-6</v>
      </c>
      <c r="H196" s="42">
        <f t="shared" si="2"/>
        <v>2.6198011786951144E-3</v>
      </c>
      <c r="I196" s="42">
        <f t="shared" si="2"/>
        <v>2.6198011786951144E-3</v>
      </c>
      <c r="J196" s="51"/>
      <c r="K196" s="53"/>
      <c r="L196" s="16">
        <v>2.6142330757232797E-3</v>
      </c>
      <c r="M196" s="16">
        <v>6.8808984524156942E-3</v>
      </c>
      <c r="N196" s="16">
        <v>8.9484024519456265E-2</v>
      </c>
      <c r="O196" s="16">
        <v>4.1952971981449516E-3</v>
      </c>
      <c r="P196" s="16">
        <v>1.041296817966748E-2</v>
      </c>
      <c r="Q196" s="16">
        <v>5.3268979647659309E-2</v>
      </c>
      <c r="R196" s="16">
        <v>2.6142330757232797E-3</v>
      </c>
      <c r="S196" s="16">
        <v>6.8808984524156942E-3</v>
      </c>
      <c r="T196" s="16">
        <v>8.9484024519456265E-2</v>
      </c>
      <c r="U196" s="16">
        <v>4.1952971981449516E-3</v>
      </c>
      <c r="V196" s="16">
        <v>1.041296817966748E-2</v>
      </c>
      <c r="W196" s="16">
        <v>5.3268979647659309E-2</v>
      </c>
      <c r="X196" s="16">
        <v>5.5681029718345892E-6</v>
      </c>
      <c r="Y196" s="16">
        <v>1.0677636063562602E-5</v>
      </c>
      <c r="Z196" s="16">
        <v>5.9074833377453524E-5</v>
      </c>
      <c r="AA196" s="16">
        <v>9.9090406889296302E-6</v>
      </c>
      <c r="AB196" s="16">
        <v>1.8726078407033877E-5</v>
      </c>
      <c r="AC196" s="16">
        <v>3.3494660527584433E-5</v>
      </c>
      <c r="AD196" s="16">
        <v>5.5681029718345892E-6</v>
      </c>
      <c r="AE196" s="16">
        <v>1.0677636063562602E-5</v>
      </c>
      <c r="AF196" s="16">
        <v>5.9074833377453524E-5</v>
      </c>
      <c r="AG196" s="16">
        <v>9.9090406889296302E-6</v>
      </c>
      <c r="AH196" s="16">
        <v>1.8726078407033877E-5</v>
      </c>
      <c r="AI196" s="54">
        <v>3.3494660527584433E-5</v>
      </c>
      <c r="AJ196" s="42">
        <v>2.6198011786951144E-3</v>
      </c>
      <c r="AK196" s="42">
        <v>6.8915760884792569E-3</v>
      </c>
      <c r="AL196" s="42">
        <v>8.9543099352833722E-2</v>
      </c>
      <c r="AM196" s="42">
        <v>4.205206238833881E-3</v>
      </c>
      <c r="AN196" s="42">
        <v>1.0431694258074515E-2</v>
      </c>
      <c r="AO196" s="42">
        <v>5.3302474308186895E-2</v>
      </c>
      <c r="AP196" s="42">
        <v>2.6198011786951144E-3</v>
      </c>
      <c r="AQ196" s="42">
        <v>6.8915760884792569E-3</v>
      </c>
      <c r="AR196" s="42">
        <v>8.9543099352833722E-2</v>
      </c>
      <c r="AS196" s="42">
        <v>4.205206238833881E-3</v>
      </c>
      <c r="AT196" s="42">
        <v>1.0431694258074515E-2</v>
      </c>
      <c r="AU196" s="42">
        <v>5.3302474308186895E-2</v>
      </c>
    </row>
    <row r="197" spans="1:47" x14ac:dyDescent="0.25">
      <c r="A197" s="220"/>
      <c r="B197" s="220"/>
      <c r="C197" s="15" t="s">
        <v>226</v>
      </c>
      <c r="D197" s="16">
        <v>6.8808984524156942E-3</v>
      </c>
      <c r="E197" s="16">
        <v>6.8808984524156942E-3</v>
      </c>
      <c r="F197" s="16">
        <v>1.0677636063562602E-5</v>
      </c>
      <c r="G197" s="16">
        <v>1.0677636063562602E-5</v>
      </c>
      <c r="H197" s="42">
        <f t="shared" si="2"/>
        <v>6.8915760884792569E-3</v>
      </c>
      <c r="I197" s="42">
        <f t="shared" si="2"/>
        <v>6.8915760884792569E-3</v>
      </c>
      <c r="J197" s="51"/>
      <c r="K197" s="53"/>
      <c r="L197" s="16">
        <v>6.8808984524156942E-3</v>
      </c>
      <c r="M197" s="16">
        <v>8.9484024519456265E-2</v>
      </c>
      <c r="N197" s="16">
        <v>4.1952971981449516E-3</v>
      </c>
      <c r="O197" s="16">
        <v>1.041296817966748E-2</v>
      </c>
      <c r="P197" s="16">
        <v>5.3268979647659309E-2</v>
      </c>
      <c r="Q197" s="16">
        <v>2.2874539412578699E-3</v>
      </c>
      <c r="R197" s="16">
        <v>6.8808984524156942E-3</v>
      </c>
      <c r="S197" s="16">
        <v>8.9484024519456265E-2</v>
      </c>
      <c r="T197" s="16">
        <v>4.1952971981449516E-3</v>
      </c>
      <c r="U197" s="16">
        <v>1.041296817966748E-2</v>
      </c>
      <c r="V197" s="16">
        <v>5.3268979647659309E-2</v>
      </c>
      <c r="W197" s="16">
        <v>2.2874539412578699E-3</v>
      </c>
      <c r="X197" s="16">
        <v>1.0677636063562602E-5</v>
      </c>
      <c r="Y197" s="16">
        <v>5.9074833377453524E-5</v>
      </c>
      <c r="Z197" s="16">
        <v>9.9090406889296302E-6</v>
      </c>
      <c r="AA197" s="16">
        <v>1.8726078407033877E-5</v>
      </c>
      <c r="AB197" s="16">
        <v>3.3494660527584433E-5</v>
      </c>
      <c r="AC197" s="16">
        <v>5.5681029718345892E-6</v>
      </c>
      <c r="AD197" s="16">
        <v>1.0677636063562602E-5</v>
      </c>
      <c r="AE197" s="16">
        <v>5.9074833377453524E-5</v>
      </c>
      <c r="AF197" s="16">
        <v>9.9090406889296302E-6</v>
      </c>
      <c r="AG197" s="16">
        <v>1.8726078407033877E-5</v>
      </c>
      <c r="AH197" s="16">
        <v>3.3494660527584433E-5</v>
      </c>
      <c r="AI197" s="54">
        <v>5.5681029718345892E-6</v>
      </c>
      <c r="AJ197" s="42">
        <v>6.8915760884792569E-3</v>
      </c>
      <c r="AK197" s="42">
        <v>8.9543099352833722E-2</v>
      </c>
      <c r="AL197" s="42">
        <v>4.205206238833881E-3</v>
      </c>
      <c r="AM197" s="42">
        <v>1.0431694258074515E-2</v>
      </c>
      <c r="AN197" s="42">
        <v>5.3302474308186895E-2</v>
      </c>
      <c r="AO197" s="42">
        <v>2.2930220442297046E-3</v>
      </c>
      <c r="AP197" s="42">
        <v>6.8915760884792569E-3</v>
      </c>
      <c r="AQ197" s="42">
        <v>8.9543099352833722E-2</v>
      </c>
      <c r="AR197" s="42">
        <v>4.205206238833881E-3</v>
      </c>
      <c r="AS197" s="42">
        <v>1.0431694258074515E-2</v>
      </c>
      <c r="AT197" s="42">
        <v>5.3302474308186895E-2</v>
      </c>
      <c r="AU197" s="42">
        <v>2.2930220442297046E-3</v>
      </c>
    </row>
    <row r="198" spans="1:47" x14ac:dyDescent="0.25">
      <c r="A198" s="220" t="s">
        <v>60</v>
      </c>
      <c r="B198" s="220" t="s">
        <v>223</v>
      </c>
      <c r="C198" s="15" t="s">
        <v>224</v>
      </c>
      <c r="D198" s="16">
        <v>8.9484024519456265E-2</v>
      </c>
      <c r="E198" s="16">
        <v>8.9484024519456265E-2</v>
      </c>
      <c r="F198" s="16">
        <v>5.9074833377453524E-5</v>
      </c>
      <c r="G198" s="16">
        <v>5.9074833377453524E-5</v>
      </c>
      <c r="H198" s="42">
        <f t="shared" si="2"/>
        <v>8.9543099352833722E-2</v>
      </c>
      <c r="I198" s="42">
        <f t="shared" si="2"/>
        <v>8.9543099352833722E-2</v>
      </c>
      <c r="J198" s="51"/>
      <c r="K198" s="53" t="s">
        <v>60</v>
      </c>
      <c r="L198" s="16">
        <v>8.9484024519456265E-2</v>
      </c>
      <c r="M198" s="16">
        <v>4.1952971981449516E-3</v>
      </c>
      <c r="N198" s="16">
        <v>1.041296817966748E-2</v>
      </c>
      <c r="O198" s="16">
        <v>5.3268979647659309E-2</v>
      </c>
      <c r="P198" s="16">
        <v>2.2874539412578699E-3</v>
      </c>
      <c r="Q198" s="16">
        <v>6.0207861458637327E-3</v>
      </c>
      <c r="R198" s="16">
        <v>8.9484024519456265E-2</v>
      </c>
      <c r="S198" s="16">
        <v>4.1952971981449516E-3</v>
      </c>
      <c r="T198" s="16">
        <v>1.041296817966748E-2</v>
      </c>
      <c r="U198" s="16">
        <v>5.3268979647659309E-2</v>
      </c>
      <c r="V198" s="16">
        <v>2.2874539412578699E-3</v>
      </c>
      <c r="W198" s="16">
        <v>6.0207861458637327E-3</v>
      </c>
      <c r="X198" s="16">
        <v>5.9074833377453524E-5</v>
      </c>
      <c r="Y198" s="16">
        <v>9.9090406889296302E-6</v>
      </c>
      <c r="Z198" s="16">
        <v>1.8726078407033877E-5</v>
      </c>
      <c r="AA198" s="16">
        <v>3.3494660527584433E-5</v>
      </c>
      <c r="AB198" s="16">
        <v>5.5681029718345892E-6</v>
      </c>
      <c r="AC198" s="16">
        <v>1.0677636063562602E-5</v>
      </c>
      <c r="AD198" s="16">
        <v>5.9074833377453524E-5</v>
      </c>
      <c r="AE198" s="16">
        <v>9.9090406889296302E-6</v>
      </c>
      <c r="AF198" s="16">
        <v>1.8726078407033877E-5</v>
      </c>
      <c r="AG198" s="16">
        <v>3.3494660527584433E-5</v>
      </c>
      <c r="AH198" s="16">
        <v>5.5681029718345892E-6</v>
      </c>
      <c r="AI198" s="54">
        <v>1.0677636063562602E-5</v>
      </c>
      <c r="AJ198" s="42">
        <v>8.9543099352833722E-2</v>
      </c>
      <c r="AK198" s="42">
        <v>4.205206238833881E-3</v>
      </c>
      <c r="AL198" s="42">
        <v>1.0431694258074515E-2</v>
      </c>
      <c r="AM198" s="42">
        <v>5.3302474308186895E-2</v>
      </c>
      <c r="AN198" s="42">
        <v>2.2930220442297046E-3</v>
      </c>
      <c r="AO198" s="42">
        <v>6.0314637819272954E-3</v>
      </c>
      <c r="AP198" s="42">
        <v>8.9543099352833722E-2</v>
      </c>
      <c r="AQ198" s="42">
        <v>4.205206238833881E-3</v>
      </c>
      <c r="AR198" s="42">
        <v>1.0431694258074515E-2</v>
      </c>
      <c r="AS198" s="42">
        <v>5.3302474308186895E-2</v>
      </c>
      <c r="AT198" s="42">
        <v>2.2930220442297046E-3</v>
      </c>
      <c r="AU198" s="42">
        <v>6.0314637819272954E-3</v>
      </c>
    </row>
    <row r="199" spans="1:47" x14ac:dyDescent="0.25">
      <c r="A199" s="220"/>
      <c r="B199" s="220"/>
      <c r="C199" s="15" t="s">
        <v>225</v>
      </c>
      <c r="D199" s="16">
        <v>4.1952971981449516E-3</v>
      </c>
      <c r="E199" s="16">
        <v>4.1952971981449516E-3</v>
      </c>
      <c r="F199" s="16">
        <v>9.9090406889296302E-6</v>
      </c>
      <c r="G199" s="16">
        <v>9.9090406889296302E-6</v>
      </c>
      <c r="H199" s="42">
        <f t="shared" ref="H199:I262" si="3">D199+F199</f>
        <v>4.205206238833881E-3</v>
      </c>
      <c r="I199" s="42">
        <f t="shared" si="3"/>
        <v>4.205206238833881E-3</v>
      </c>
      <c r="J199" s="51"/>
      <c r="K199" s="53"/>
      <c r="L199" s="16">
        <v>4.1952971981449516E-3</v>
      </c>
      <c r="M199" s="16">
        <v>1.041296817966748E-2</v>
      </c>
      <c r="N199" s="16">
        <v>5.3268979647659309E-2</v>
      </c>
      <c r="O199" s="16">
        <v>2.2874539412578699E-3</v>
      </c>
      <c r="P199" s="16">
        <v>6.0207861458637327E-3</v>
      </c>
      <c r="Q199" s="16">
        <v>5.9862986198934216E-2</v>
      </c>
      <c r="R199" s="16">
        <v>4.1952971981449516E-3</v>
      </c>
      <c r="S199" s="16">
        <v>1.041296817966748E-2</v>
      </c>
      <c r="T199" s="16">
        <v>5.3268979647659309E-2</v>
      </c>
      <c r="U199" s="16">
        <v>2.2874539412578699E-3</v>
      </c>
      <c r="V199" s="16">
        <v>6.0207861458637327E-3</v>
      </c>
      <c r="W199" s="16">
        <v>5.9862986198934216E-2</v>
      </c>
      <c r="X199" s="16">
        <v>9.9090406889296302E-6</v>
      </c>
      <c r="Y199" s="16">
        <v>1.8726078407033877E-5</v>
      </c>
      <c r="Z199" s="16">
        <v>3.3494660527584433E-5</v>
      </c>
      <c r="AA199" s="16">
        <v>5.5681029718345892E-6</v>
      </c>
      <c r="AB199" s="16">
        <v>1.0677636063562602E-5</v>
      </c>
      <c r="AC199" s="16">
        <v>4.3630984080204959E-5</v>
      </c>
      <c r="AD199" s="16">
        <v>9.9090406889296302E-6</v>
      </c>
      <c r="AE199" s="16">
        <v>1.8726078407033877E-5</v>
      </c>
      <c r="AF199" s="16">
        <v>3.3494660527584433E-5</v>
      </c>
      <c r="AG199" s="16">
        <v>5.5681029718345892E-6</v>
      </c>
      <c r="AH199" s="16">
        <v>1.0677636063562602E-5</v>
      </c>
      <c r="AI199" s="54">
        <v>4.3630984080204959E-5</v>
      </c>
      <c r="AJ199" s="42">
        <v>4.205206238833881E-3</v>
      </c>
      <c r="AK199" s="42">
        <v>1.0431694258074515E-2</v>
      </c>
      <c r="AL199" s="42">
        <v>5.3302474308186895E-2</v>
      </c>
      <c r="AM199" s="42">
        <v>2.2930220442297046E-3</v>
      </c>
      <c r="AN199" s="42">
        <v>6.0314637819272954E-3</v>
      </c>
      <c r="AO199" s="42">
        <v>5.9906617183014418E-2</v>
      </c>
      <c r="AP199" s="42">
        <v>4.205206238833881E-3</v>
      </c>
      <c r="AQ199" s="42">
        <v>1.0431694258074515E-2</v>
      </c>
      <c r="AR199" s="42">
        <v>5.3302474308186895E-2</v>
      </c>
      <c r="AS199" s="42">
        <v>2.2930220442297046E-3</v>
      </c>
      <c r="AT199" s="42">
        <v>6.0314637819272954E-3</v>
      </c>
      <c r="AU199" s="42">
        <v>5.9906617183014418E-2</v>
      </c>
    </row>
    <row r="200" spans="1:47" x14ac:dyDescent="0.25">
      <c r="A200" s="220"/>
      <c r="B200" s="220"/>
      <c r="C200" s="15" t="s">
        <v>226</v>
      </c>
      <c r="D200" s="16">
        <v>1.041296817966748E-2</v>
      </c>
      <c r="E200" s="16">
        <v>1.041296817966748E-2</v>
      </c>
      <c r="F200" s="16">
        <v>1.8726078407033877E-5</v>
      </c>
      <c r="G200" s="16">
        <v>1.8726078407033877E-5</v>
      </c>
      <c r="H200" s="42">
        <f t="shared" si="3"/>
        <v>1.0431694258074515E-2</v>
      </c>
      <c r="I200" s="42">
        <f t="shared" si="3"/>
        <v>1.0431694258074515E-2</v>
      </c>
      <c r="J200" s="51"/>
      <c r="K200" s="53"/>
      <c r="L200" s="16">
        <v>1.041296817966748E-2</v>
      </c>
      <c r="M200" s="16">
        <v>5.3268979647659309E-2</v>
      </c>
      <c r="N200" s="16">
        <v>2.2874539412578699E-3</v>
      </c>
      <c r="O200" s="16">
        <v>6.0207861458637327E-3</v>
      </c>
      <c r="P200" s="16">
        <v>5.9862986198934216E-2</v>
      </c>
      <c r="Q200" s="16">
        <v>2.8065682072488068E-3</v>
      </c>
      <c r="R200" s="16">
        <v>1.041296817966748E-2</v>
      </c>
      <c r="S200" s="16">
        <v>5.3268979647659309E-2</v>
      </c>
      <c r="T200" s="16">
        <v>2.2874539412578699E-3</v>
      </c>
      <c r="U200" s="16">
        <v>6.0207861458637327E-3</v>
      </c>
      <c r="V200" s="16">
        <v>5.9862986198934216E-2</v>
      </c>
      <c r="W200" s="16">
        <v>2.8065682072488068E-3</v>
      </c>
      <c r="X200" s="16">
        <v>1.8726078407033877E-5</v>
      </c>
      <c r="Y200" s="16">
        <v>3.3494660527584433E-5</v>
      </c>
      <c r="Z200" s="16">
        <v>5.5681029718345892E-6</v>
      </c>
      <c r="AA200" s="16">
        <v>1.0677636063562602E-5</v>
      </c>
      <c r="AB200" s="16">
        <v>4.3630984080204959E-5</v>
      </c>
      <c r="AC200" s="16">
        <v>7.3185343373951695E-6</v>
      </c>
      <c r="AD200" s="16">
        <v>1.8726078407033877E-5</v>
      </c>
      <c r="AE200" s="16">
        <v>3.3494660527584433E-5</v>
      </c>
      <c r="AF200" s="16">
        <v>5.5681029718345892E-6</v>
      </c>
      <c r="AG200" s="16">
        <v>1.0677636063562602E-5</v>
      </c>
      <c r="AH200" s="16">
        <v>4.3630984080204959E-5</v>
      </c>
      <c r="AI200" s="54">
        <v>7.3185343373951695E-6</v>
      </c>
      <c r="AJ200" s="42">
        <v>1.0431694258074515E-2</v>
      </c>
      <c r="AK200" s="42">
        <v>5.3302474308186895E-2</v>
      </c>
      <c r="AL200" s="42">
        <v>2.2930220442297046E-3</v>
      </c>
      <c r="AM200" s="42">
        <v>6.0314637819272954E-3</v>
      </c>
      <c r="AN200" s="42">
        <v>5.9906617183014418E-2</v>
      </c>
      <c r="AO200" s="42">
        <v>2.813886741586202E-3</v>
      </c>
      <c r="AP200" s="42">
        <v>1.0431694258074515E-2</v>
      </c>
      <c r="AQ200" s="42">
        <v>5.3302474308186895E-2</v>
      </c>
      <c r="AR200" s="42">
        <v>2.2930220442297046E-3</v>
      </c>
      <c r="AS200" s="42">
        <v>6.0314637819272954E-3</v>
      </c>
      <c r="AT200" s="42">
        <v>5.9906617183014418E-2</v>
      </c>
      <c r="AU200" s="42">
        <v>2.813886741586202E-3</v>
      </c>
    </row>
    <row r="201" spans="1:47" x14ac:dyDescent="0.25">
      <c r="A201" s="220"/>
      <c r="B201" s="220" t="s">
        <v>227</v>
      </c>
      <c r="C201" s="15" t="s">
        <v>224</v>
      </c>
      <c r="D201" s="16">
        <v>5.3268979647659309E-2</v>
      </c>
      <c r="E201" s="16">
        <v>5.3268979647659309E-2</v>
      </c>
      <c r="F201" s="16">
        <v>3.3494660527584433E-5</v>
      </c>
      <c r="G201" s="16">
        <v>3.3494660527584433E-5</v>
      </c>
      <c r="H201" s="42">
        <f t="shared" si="3"/>
        <v>5.3302474308186895E-2</v>
      </c>
      <c r="I201" s="42">
        <f t="shared" si="3"/>
        <v>5.3302474308186895E-2</v>
      </c>
      <c r="J201" s="51"/>
      <c r="K201" s="53"/>
      <c r="L201" s="16">
        <v>5.3268979647659309E-2</v>
      </c>
      <c r="M201" s="16">
        <v>2.2874539412578699E-3</v>
      </c>
      <c r="N201" s="16">
        <v>6.0207861458637327E-3</v>
      </c>
      <c r="O201" s="16">
        <v>5.9862986198934216E-2</v>
      </c>
      <c r="P201" s="16">
        <v>2.8065682072488068E-3</v>
      </c>
      <c r="Q201" s="16">
        <v>6.966063202642858E-3</v>
      </c>
      <c r="R201" s="16">
        <v>5.3268979647659309E-2</v>
      </c>
      <c r="S201" s="16">
        <v>2.2874539412578699E-3</v>
      </c>
      <c r="T201" s="16">
        <v>6.0207861458637327E-3</v>
      </c>
      <c r="U201" s="16">
        <v>5.9862986198934216E-2</v>
      </c>
      <c r="V201" s="16">
        <v>2.8065682072488068E-3</v>
      </c>
      <c r="W201" s="16">
        <v>6.966063202642858E-3</v>
      </c>
      <c r="X201" s="16">
        <v>3.3494660527584433E-5</v>
      </c>
      <c r="Y201" s="16">
        <v>5.5681029718345892E-6</v>
      </c>
      <c r="Z201" s="16">
        <v>1.0677636063562602E-5</v>
      </c>
      <c r="AA201" s="16">
        <v>4.3630984080204959E-5</v>
      </c>
      <c r="AB201" s="16">
        <v>7.3185343373951695E-6</v>
      </c>
      <c r="AC201" s="16">
        <v>1.3830546480623592E-5</v>
      </c>
      <c r="AD201" s="16">
        <v>3.3494660527584433E-5</v>
      </c>
      <c r="AE201" s="16">
        <v>5.5681029718345892E-6</v>
      </c>
      <c r="AF201" s="16">
        <v>1.0677636063562602E-5</v>
      </c>
      <c r="AG201" s="16">
        <v>4.3630984080204959E-5</v>
      </c>
      <c r="AH201" s="16">
        <v>7.3185343373951695E-6</v>
      </c>
      <c r="AI201" s="54">
        <v>1.3830546480623592E-5</v>
      </c>
      <c r="AJ201" s="42">
        <v>5.3302474308186895E-2</v>
      </c>
      <c r="AK201" s="42">
        <v>2.2930220442297046E-3</v>
      </c>
      <c r="AL201" s="42">
        <v>6.0314637819272954E-3</v>
      </c>
      <c r="AM201" s="42">
        <v>5.9906617183014418E-2</v>
      </c>
      <c r="AN201" s="42">
        <v>2.813886741586202E-3</v>
      </c>
      <c r="AO201" s="42">
        <v>6.9798937491234812E-3</v>
      </c>
      <c r="AP201" s="42">
        <v>5.3302474308186895E-2</v>
      </c>
      <c r="AQ201" s="42">
        <v>2.2930220442297046E-3</v>
      </c>
      <c r="AR201" s="42">
        <v>6.0314637819272954E-3</v>
      </c>
      <c r="AS201" s="42">
        <v>5.9906617183014418E-2</v>
      </c>
      <c r="AT201" s="42">
        <v>2.813886741586202E-3</v>
      </c>
      <c r="AU201" s="42">
        <v>6.9798937491234812E-3</v>
      </c>
    </row>
    <row r="202" spans="1:47" x14ac:dyDescent="0.25">
      <c r="A202" s="220"/>
      <c r="B202" s="220"/>
      <c r="C202" s="15" t="s">
        <v>225</v>
      </c>
      <c r="D202" s="16">
        <v>2.2874539412578699E-3</v>
      </c>
      <c r="E202" s="16">
        <v>2.2874539412578699E-3</v>
      </c>
      <c r="F202" s="16">
        <v>5.5681029718345892E-6</v>
      </c>
      <c r="G202" s="16">
        <v>5.5681029718345892E-6</v>
      </c>
      <c r="H202" s="42">
        <f t="shared" si="3"/>
        <v>2.2930220442297046E-3</v>
      </c>
      <c r="I202" s="42">
        <f t="shared" si="3"/>
        <v>2.2930220442297046E-3</v>
      </c>
      <c r="J202" s="51"/>
      <c r="K202" s="53"/>
      <c r="L202" s="16">
        <v>2.2874539412578699E-3</v>
      </c>
      <c r="M202" s="16">
        <v>6.0207861458637327E-3</v>
      </c>
      <c r="N202" s="16">
        <v>5.9862986198934216E-2</v>
      </c>
      <c r="O202" s="16">
        <v>2.8065682072488068E-3</v>
      </c>
      <c r="P202" s="16">
        <v>6.966063202642858E-3</v>
      </c>
      <c r="Q202" s="16">
        <v>3.5635860262250456E-2</v>
      </c>
      <c r="R202" s="16">
        <v>2.2874539412578699E-3</v>
      </c>
      <c r="S202" s="16">
        <v>6.0207861458637327E-3</v>
      </c>
      <c r="T202" s="16">
        <v>5.9862986198934216E-2</v>
      </c>
      <c r="U202" s="16">
        <v>2.8065682072488068E-3</v>
      </c>
      <c r="V202" s="16">
        <v>6.966063202642858E-3</v>
      </c>
      <c r="W202" s="16">
        <v>3.5635860262250456E-2</v>
      </c>
      <c r="X202" s="16">
        <v>5.5681029718345892E-6</v>
      </c>
      <c r="Y202" s="16">
        <v>1.0677636063562602E-5</v>
      </c>
      <c r="Z202" s="16">
        <v>4.3630984080204959E-5</v>
      </c>
      <c r="AA202" s="16">
        <v>7.3185343373951695E-6</v>
      </c>
      <c r="AB202" s="16">
        <v>1.3830546480623592E-5</v>
      </c>
      <c r="AC202" s="16">
        <v>2.4738199275373075E-5</v>
      </c>
      <c r="AD202" s="16">
        <v>5.5681029718345892E-6</v>
      </c>
      <c r="AE202" s="16">
        <v>1.0677636063562602E-5</v>
      </c>
      <c r="AF202" s="16">
        <v>4.3630984080204959E-5</v>
      </c>
      <c r="AG202" s="16">
        <v>7.3185343373951695E-6</v>
      </c>
      <c r="AH202" s="16">
        <v>1.3830546480623592E-5</v>
      </c>
      <c r="AI202" s="54">
        <v>2.4738199275373075E-5</v>
      </c>
      <c r="AJ202" s="42">
        <v>2.2930220442297046E-3</v>
      </c>
      <c r="AK202" s="42">
        <v>6.0314637819272954E-3</v>
      </c>
      <c r="AL202" s="42">
        <v>5.9906617183014418E-2</v>
      </c>
      <c r="AM202" s="42">
        <v>2.813886741586202E-3</v>
      </c>
      <c r="AN202" s="42">
        <v>6.9798937491234812E-3</v>
      </c>
      <c r="AO202" s="42">
        <v>3.5660598461525826E-2</v>
      </c>
      <c r="AP202" s="42">
        <v>2.2930220442297046E-3</v>
      </c>
      <c r="AQ202" s="42">
        <v>6.0314637819272954E-3</v>
      </c>
      <c r="AR202" s="42">
        <v>5.9906617183014418E-2</v>
      </c>
      <c r="AS202" s="42">
        <v>2.813886741586202E-3</v>
      </c>
      <c r="AT202" s="42">
        <v>6.9798937491234812E-3</v>
      </c>
      <c r="AU202" s="42">
        <v>3.5660598461525826E-2</v>
      </c>
    </row>
    <row r="203" spans="1:47" x14ac:dyDescent="0.25">
      <c r="A203" s="220"/>
      <c r="B203" s="220"/>
      <c r="C203" s="15" t="s">
        <v>226</v>
      </c>
      <c r="D203" s="16">
        <v>6.0207861458637327E-3</v>
      </c>
      <c r="E203" s="16">
        <v>6.0207861458637327E-3</v>
      </c>
      <c r="F203" s="16">
        <v>1.0677636063562602E-5</v>
      </c>
      <c r="G203" s="16">
        <v>1.0677636063562602E-5</v>
      </c>
      <c r="H203" s="42">
        <f t="shared" si="3"/>
        <v>6.0314637819272954E-3</v>
      </c>
      <c r="I203" s="42">
        <f t="shared" si="3"/>
        <v>6.0314637819272954E-3</v>
      </c>
      <c r="J203" s="51"/>
      <c r="K203" s="53"/>
      <c r="L203" s="16">
        <v>6.0207861458637327E-3</v>
      </c>
      <c r="M203" s="16">
        <v>5.9862986198934216E-2</v>
      </c>
      <c r="N203" s="16">
        <v>2.8065682072488068E-3</v>
      </c>
      <c r="O203" s="16">
        <v>6.966063202642858E-3</v>
      </c>
      <c r="P203" s="16">
        <v>3.5635860262250456E-2</v>
      </c>
      <c r="Q203" s="16">
        <v>1.53026000396802E-3</v>
      </c>
      <c r="R203" s="16">
        <v>6.0207861458637327E-3</v>
      </c>
      <c r="S203" s="16">
        <v>5.9862986198934216E-2</v>
      </c>
      <c r="T203" s="16">
        <v>2.8065682072488068E-3</v>
      </c>
      <c r="U203" s="16">
        <v>6.966063202642858E-3</v>
      </c>
      <c r="V203" s="16">
        <v>3.5635860262250456E-2</v>
      </c>
      <c r="W203" s="16">
        <v>1.53026000396802E-3</v>
      </c>
      <c r="X203" s="16">
        <v>1.0677636063562602E-5</v>
      </c>
      <c r="Y203" s="16">
        <v>4.3630984080204959E-5</v>
      </c>
      <c r="Z203" s="16">
        <v>7.3185343373951695E-6</v>
      </c>
      <c r="AA203" s="16">
        <v>1.3830546480623592E-5</v>
      </c>
      <c r="AB203" s="16">
        <v>2.4738199275373075E-5</v>
      </c>
      <c r="AC203" s="16">
        <v>4.1124417663406892E-6</v>
      </c>
      <c r="AD203" s="16">
        <v>1.0677636063562602E-5</v>
      </c>
      <c r="AE203" s="16">
        <v>4.3630984080204959E-5</v>
      </c>
      <c r="AF203" s="16">
        <v>7.3185343373951695E-6</v>
      </c>
      <c r="AG203" s="16">
        <v>1.3830546480623592E-5</v>
      </c>
      <c r="AH203" s="16">
        <v>2.4738199275373075E-5</v>
      </c>
      <c r="AI203" s="54">
        <v>4.1124417663406892E-6</v>
      </c>
      <c r="AJ203" s="42">
        <v>6.0314637819272954E-3</v>
      </c>
      <c r="AK203" s="42">
        <v>5.9906617183014418E-2</v>
      </c>
      <c r="AL203" s="42">
        <v>2.813886741586202E-3</v>
      </c>
      <c r="AM203" s="42">
        <v>6.9798937491234812E-3</v>
      </c>
      <c r="AN203" s="42">
        <v>3.5660598461525826E-2</v>
      </c>
      <c r="AO203" s="42">
        <v>1.5343724457343607E-3</v>
      </c>
      <c r="AP203" s="42">
        <v>6.0314637819272954E-3</v>
      </c>
      <c r="AQ203" s="42">
        <v>5.9906617183014418E-2</v>
      </c>
      <c r="AR203" s="42">
        <v>2.813886741586202E-3</v>
      </c>
      <c r="AS203" s="42">
        <v>6.9798937491234812E-3</v>
      </c>
      <c r="AT203" s="42">
        <v>3.5660598461525826E-2</v>
      </c>
      <c r="AU203" s="42">
        <v>1.5343724457343607E-3</v>
      </c>
    </row>
    <row r="204" spans="1:47" x14ac:dyDescent="0.25">
      <c r="A204" s="220" t="s">
        <v>61</v>
      </c>
      <c r="B204" s="220" t="s">
        <v>223</v>
      </c>
      <c r="C204" s="15" t="s">
        <v>224</v>
      </c>
      <c r="D204" s="16">
        <v>5.9862986198934216E-2</v>
      </c>
      <c r="E204" s="16">
        <v>5.9862986198934216E-2</v>
      </c>
      <c r="F204" s="16">
        <v>4.3630984080204959E-5</v>
      </c>
      <c r="G204" s="16">
        <v>4.3630984080204959E-5</v>
      </c>
      <c r="H204" s="42">
        <f t="shared" si="3"/>
        <v>5.9906617183014418E-2</v>
      </c>
      <c r="I204" s="42">
        <f t="shared" si="3"/>
        <v>5.9906617183014418E-2</v>
      </c>
      <c r="J204" s="51"/>
      <c r="K204" s="53" t="s">
        <v>61</v>
      </c>
      <c r="L204" s="16">
        <v>5.9862986198934216E-2</v>
      </c>
      <c r="M204" s="16">
        <v>2.8065682072488068E-3</v>
      </c>
      <c r="N204" s="16">
        <v>6.966063202642858E-3</v>
      </c>
      <c r="O204" s="16">
        <v>3.5635860262250456E-2</v>
      </c>
      <c r="P204" s="16">
        <v>1.53026000396802E-3</v>
      </c>
      <c r="Q204" s="16">
        <v>4.0277830583961872E-3</v>
      </c>
      <c r="R204" s="16">
        <v>5.9862986198934216E-2</v>
      </c>
      <c r="S204" s="16">
        <v>2.8065682072488068E-3</v>
      </c>
      <c r="T204" s="16">
        <v>6.966063202642858E-3</v>
      </c>
      <c r="U204" s="16">
        <v>3.5635860262250456E-2</v>
      </c>
      <c r="V204" s="16">
        <v>1.53026000396802E-3</v>
      </c>
      <c r="W204" s="16">
        <v>4.0277830583961872E-3</v>
      </c>
      <c r="X204" s="16">
        <v>4.3630984080204959E-5</v>
      </c>
      <c r="Y204" s="16">
        <v>7.3185343373951695E-6</v>
      </c>
      <c r="Z204" s="16">
        <v>1.3830546480623592E-5</v>
      </c>
      <c r="AA204" s="16">
        <v>2.4738199275373075E-5</v>
      </c>
      <c r="AB204" s="16">
        <v>4.1124417663406892E-6</v>
      </c>
      <c r="AC204" s="16">
        <v>7.8861969212312359E-6</v>
      </c>
      <c r="AD204" s="16">
        <v>4.3630984080204959E-5</v>
      </c>
      <c r="AE204" s="16">
        <v>7.3185343373951695E-6</v>
      </c>
      <c r="AF204" s="16">
        <v>1.3830546480623592E-5</v>
      </c>
      <c r="AG204" s="16">
        <v>2.4738199275373075E-5</v>
      </c>
      <c r="AH204" s="16">
        <v>4.1124417663406892E-6</v>
      </c>
      <c r="AI204" s="54">
        <v>7.8861969212312359E-6</v>
      </c>
      <c r="AJ204" s="42">
        <v>5.9906617183014418E-2</v>
      </c>
      <c r="AK204" s="42">
        <v>2.813886741586202E-3</v>
      </c>
      <c r="AL204" s="42">
        <v>6.9798937491234812E-3</v>
      </c>
      <c r="AM204" s="42">
        <v>3.5660598461525826E-2</v>
      </c>
      <c r="AN204" s="42">
        <v>1.5343724457343607E-3</v>
      </c>
      <c r="AO204" s="42">
        <v>4.0356692553174187E-3</v>
      </c>
      <c r="AP204" s="42">
        <v>5.9906617183014418E-2</v>
      </c>
      <c r="AQ204" s="42">
        <v>2.813886741586202E-3</v>
      </c>
      <c r="AR204" s="42">
        <v>6.9798937491234812E-3</v>
      </c>
      <c r="AS204" s="42">
        <v>3.5660598461525826E-2</v>
      </c>
      <c r="AT204" s="42">
        <v>1.5343724457343607E-3</v>
      </c>
      <c r="AU204" s="42">
        <v>4.0356692553174187E-3</v>
      </c>
    </row>
    <row r="205" spans="1:47" x14ac:dyDescent="0.25">
      <c r="A205" s="220"/>
      <c r="B205" s="220"/>
      <c r="C205" s="15" t="s">
        <v>225</v>
      </c>
      <c r="D205" s="16">
        <v>2.8065682072488068E-3</v>
      </c>
      <c r="E205" s="16">
        <v>2.8065682072488068E-3</v>
      </c>
      <c r="F205" s="16">
        <v>7.3185343373951695E-6</v>
      </c>
      <c r="G205" s="16">
        <v>7.3185343373951695E-6</v>
      </c>
      <c r="H205" s="42">
        <f t="shared" si="3"/>
        <v>2.813886741586202E-3</v>
      </c>
      <c r="I205" s="42">
        <f t="shared" si="3"/>
        <v>2.813886741586202E-3</v>
      </c>
      <c r="J205" s="51"/>
      <c r="K205" s="53"/>
      <c r="L205" s="16">
        <v>2.8065682072488068E-3</v>
      </c>
      <c r="M205" s="16">
        <v>6.966063202642858E-3</v>
      </c>
      <c r="N205" s="16">
        <v>3.5635860262250456E-2</v>
      </c>
      <c r="O205" s="16">
        <v>1.53026000396802E-3</v>
      </c>
      <c r="P205" s="16">
        <v>4.0277830583961872E-3</v>
      </c>
      <c r="Q205" s="16">
        <v>10.226745659366429</v>
      </c>
      <c r="R205" s="16">
        <v>2.8065682072488068E-3</v>
      </c>
      <c r="S205" s="16">
        <v>6.966063202642858E-3</v>
      </c>
      <c r="T205" s="16">
        <v>3.5635860262250456E-2</v>
      </c>
      <c r="U205" s="16">
        <v>1.53026000396802E-3</v>
      </c>
      <c r="V205" s="16">
        <v>4.0277830583961872E-3</v>
      </c>
      <c r="W205" s="16">
        <v>10.226745659366429</v>
      </c>
      <c r="X205" s="16">
        <v>7.3185343373951695E-6</v>
      </c>
      <c r="Y205" s="16">
        <v>1.3830546480623592E-5</v>
      </c>
      <c r="Z205" s="16">
        <v>2.4738199275373075E-5</v>
      </c>
      <c r="AA205" s="16">
        <v>4.1124417663406892E-6</v>
      </c>
      <c r="AB205" s="16">
        <v>7.8861969212312359E-6</v>
      </c>
      <c r="AC205" s="16">
        <v>7.0889800052944221E-2</v>
      </c>
      <c r="AD205" s="16">
        <v>7.3185343373951695E-6</v>
      </c>
      <c r="AE205" s="16">
        <v>1.3830546480623592E-5</v>
      </c>
      <c r="AF205" s="16">
        <v>2.4738199275373075E-5</v>
      </c>
      <c r="AG205" s="16">
        <v>4.1124417663406892E-6</v>
      </c>
      <c r="AH205" s="16">
        <v>7.8861969212312359E-6</v>
      </c>
      <c r="AI205" s="54">
        <v>7.0889800052944221E-2</v>
      </c>
      <c r="AJ205" s="42">
        <v>2.813886741586202E-3</v>
      </c>
      <c r="AK205" s="42">
        <v>6.9798937491234812E-3</v>
      </c>
      <c r="AL205" s="42">
        <v>3.5660598461525826E-2</v>
      </c>
      <c r="AM205" s="42">
        <v>1.5343724457343607E-3</v>
      </c>
      <c r="AN205" s="42">
        <v>4.0356692553174187E-3</v>
      </c>
      <c r="AO205" s="42">
        <v>10.297635459419373</v>
      </c>
      <c r="AP205" s="42">
        <v>2.813886741586202E-3</v>
      </c>
      <c r="AQ205" s="42">
        <v>6.9798937491234812E-3</v>
      </c>
      <c r="AR205" s="42">
        <v>3.5660598461525826E-2</v>
      </c>
      <c r="AS205" s="42">
        <v>1.5343724457343607E-3</v>
      </c>
      <c r="AT205" s="42">
        <v>4.0356692553174187E-3</v>
      </c>
      <c r="AU205" s="42">
        <v>10.297635459419373</v>
      </c>
    </row>
    <row r="206" spans="1:47" x14ac:dyDescent="0.25">
      <c r="A206" s="220"/>
      <c r="B206" s="220"/>
      <c r="C206" s="15" t="s">
        <v>226</v>
      </c>
      <c r="D206" s="16">
        <v>6.966063202642858E-3</v>
      </c>
      <c r="E206" s="16">
        <v>6.966063202642858E-3</v>
      </c>
      <c r="F206" s="16">
        <v>1.3830546480623592E-5</v>
      </c>
      <c r="G206" s="16">
        <v>1.3830546480623592E-5</v>
      </c>
      <c r="H206" s="42">
        <f t="shared" si="3"/>
        <v>6.9798937491234812E-3</v>
      </c>
      <c r="I206" s="42">
        <f t="shared" si="3"/>
        <v>6.9798937491234812E-3</v>
      </c>
      <c r="J206" s="51"/>
      <c r="K206" s="53"/>
      <c r="L206" s="16">
        <v>6.966063202642858E-3</v>
      </c>
      <c r="M206" s="16">
        <v>3.5635860262250456E-2</v>
      </c>
      <c r="N206" s="16">
        <v>1.53026000396802E-3</v>
      </c>
      <c r="O206" s="16">
        <v>4.0277830583961872E-3</v>
      </c>
      <c r="P206" s="16">
        <v>10.226745659366429</v>
      </c>
      <c r="Q206" s="16">
        <v>0.47946253693085156</v>
      </c>
      <c r="R206" s="16">
        <v>6.966063202642858E-3</v>
      </c>
      <c r="S206" s="16">
        <v>3.5635860262250456E-2</v>
      </c>
      <c r="T206" s="16">
        <v>1.53026000396802E-3</v>
      </c>
      <c r="U206" s="16">
        <v>4.0277830583961872E-3</v>
      </c>
      <c r="V206" s="16">
        <v>10.226745659366429</v>
      </c>
      <c r="W206" s="16">
        <v>0.47946253693085156</v>
      </c>
      <c r="X206" s="16">
        <v>1.3830546480623592E-5</v>
      </c>
      <c r="Y206" s="16">
        <v>2.4738199275373075E-5</v>
      </c>
      <c r="Z206" s="16">
        <v>4.1124417663406892E-6</v>
      </c>
      <c r="AA206" s="16">
        <v>7.8861969212312359E-6</v>
      </c>
      <c r="AB206" s="16">
        <v>7.0889800052944221E-2</v>
      </c>
      <c r="AC206" s="16">
        <v>1.1890848826715554E-2</v>
      </c>
      <c r="AD206" s="16">
        <v>1.3830546480623592E-5</v>
      </c>
      <c r="AE206" s="16">
        <v>2.4738199275373075E-5</v>
      </c>
      <c r="AF206" s="16">
        <v>4.1124417663406892E-6</v>
      </c>
      <c r="AG206" s="16">
        <v>7.8861969212312359E-6</v>
      </c>
      <c r="AH206" s="16">
        <v>7.0889800052944221E-2</v>
      </c>
      <c r="AI206" s="54">
        <v>1.1890848826715554E-2</v>
      </c>
      <c r="AJ206" s="42">
        <v>6.9798937491234812E-3</v>
      </c>
      <c r="AK206" s="42">
        <v>3.5660598461525826E-2</v>
      </c>
      <c r="AL206" s="42">
        <v>1.5343724457343607E-3</v>
      </c>
      <c r="AM206" s="42">
        <v>4.0356692553174187E-3</v>
      </c>
      <c r="AN206" s="42">
        <v>10.297635459419373</v>
      </c>
      <c r="AO206" s="42">
        <v>0.4913533857575671</v>
      </c>
      <c r="AP206" s="42">
        <v>6.9798937491234812E-3</v>
      </c>
      <c r="AQ206" s="42">
        <v>3.5660598461525826E-2</v>
      </c>
      <c r="AR206" s="42">
        <v>1.5343724457343607E-3</v>
      </c>
      <c r="AS206" s="42">
        <v>4.0356692553174187E-3</v>
      </c>
      <c r="AT206" s="42">
        <v>10.297635459419373</v>
      </c>
      <c r="AU206" s="42">
        <v>0.4913533857575671</v>
      </c>
    </row>
    <row r="207" spans="1:47" x14ac:dyDescent="0.25">
      <c r="A207" s="220"/>
      <c r="B207" s="220" t="s">
        <v>227</v>
      </c>
      <c r="C207" s="15" t="s">
        <v>224</v>
      </c>
      <c r="D207" s="16">
        <v>3.5635860262250456E-2</v>
      </c>
      <c r="E207" s="16">
        <v>3.5635860262250456E-2</v>
      </c>
      <c r="F207" s="16">
        <v>2.4738199275373075E-5</v>
      </c>
      <c r="G207" s="16">
        <v>2.4738199275373075E-5</v>
      </c>
      <c r="H207" s="42">
        <f t="shared" si="3"/>
        <v>3.5660598461525826E-2</v>
      </c>
      <c r="I207" s="42">
        <f t="shared" si="3"/>
        <v>3.5660598461525826E-2</v>
      </c>
      <c r="J207" s="51"/>
      <c r="K207" s="53"/>
      <c r="L207" s="16">
        <v>3.5635860262250456E-2</v>
      </c>
      <c r="M207" s="16">
        <v>1.53026000396802E-3</v>
      </c>
      <c r="N207" s="16">
        <v>4.0277830583961872E-3</v>
      </c>
      <c r="O207" s="16">
        <v>10.226745659366429</v>
      </c>
      <c r="P207" s="16">
        <v>0.47946253693085156</v>
      </c>
      <c r="Q207" s="16">
        <v>1.190053506247712</v>
      </c>
      <c r="R207" s="16">
        <v>3.5635860262250456E-2</v>
      </c>
      <c r="S207" s="16">
        <v>1.53026000396802E-3</v>
      </c>
      <c r="T207" s="16">
        <v>4.0277830583961872E-3</v>
      </c>
      <c r="U207" s="16">
        <v>10.226745659366429</v>
      </c>
      <c r="V207" s="16">
        <v>0.47946253693085156</v>
      </c>
      <c r="W207" s="16">
        <v>1.190053506247712</v>
      </c>
      <c r="X207" s="16">
        <v>2.4738199275373075E-5</v>
      </c>
      <c r="Y207" s="16">
        <v>4.1124417663406892E-6</v>
      </c>
      <c r="Z207" s="16">
        <v>7.8861969212312359E-6</v>
      </c>
      <c r="AA207" s="16">
        <v>7.0889800052944221E-2</v>
      </c>
      <c r="AB207" s="16">
        <v>1.1890848826715554E-2</v>
      </c>
      <c r="AC207" s="16">
        <v>2.247129408844065E-2</v>
      </c>
      <c r="AD207" s="16">
        <v>2.4738199275373075E-5</v>
      </c>
      <c r="AE207" s="16">
        <v>4.1124417663406892E-6</v>
      </c>
      <c r="AF207" s="16">
        <v>7.8861969212312359E-6</v>
      </c>
      <c r="AG207" s="16">
        <v>7.0889800052944221E-2</v>
      </c>
      <c r="AH207" s="16">
        <v>1.1890848826715554E-2</v>
      </c>
      <c r="AI207" s="54">
        <v>2.247129408844065E-2</v>
      </c>
      <c r="AJ207" s="42">
        <v>3.5660598461525826E-2</v>
      </c>
      <c r="AK207" s="42">
        <v>1.5343724457343607E-3</v>
      </c>
      <c r="AL207" s="42">
        <v>4.0356692553174187E-3</v>
      </c>
      <c r="AM207" s="42">
        <v>10.297635459419373</v>
      </c>
      <c r="AN207" s="42">
        <v>0.4913533857575671</v>
      </c>
      <c r="AO207" s="42">
        <v>1.2125248003361526</v>
      </c>
      <c r="AP207" s="42">
        <v>3.5660598461525826E-2</v>
      </c>
      <c r="AQ207" s="42">
        <v>1.5343724457343607E-3</v>
      </c>
      <c r="AR207" s="42">
        <v>4.0356692553174187E-3</v>
      </c>
      <c r="AS207" s="42">
        <v>10.297635459419373</v>
      </c>
      <c r="AT207" s="42">
        <v>0.4913533857575671</v>
      </c>
      <c r="AU207" s="42">
        <v>1.2125248003361526</v>
      </c>
    </row>
    <row r="208" spans="1:47" x14ac:dyDescent="0.25">
      <c r="A208" s="220"/>
      <c r="B208" s="220"/>
      <c r="C208" s="15" t="s">
        <v>225</v>
      </c>
      <c r="D208" s="16">
        <v>1.53026000396802E-3</v>
      </c>
      <c r="E208" s="16">
        <v>1.53026000396802E-3</v>
      </c>
      <c r="F208" s="16">
        <v>4.1124417663406892E-6</v>
      </c>
      <c r="G208" s="16">
        <v>4.1124417663406892E-6</v>
      </c>
      <c r="H208" s="42">
        <f t="shared" si="3"/>
        <v>1.5343724457343607E-3</v>
      </c>
      <c r="I208" s="42">
        <f t="shared" si="3"/>
        <v>1.5343724457343607E-3</v>
      </c>
      <c r="J208" s="51"/>
      <c r="K208" s="53"/>
      <c r="L208" s="16">
        <v>1.53026000396802E-3</v>
      </c>
      <c r="M208" s="16">
        <v>4.0277830583961872E-3</v>
      </c>
      <c r="N208" s="16">
        <v>10.226745659366429</v>
      </c>
      <c r="O208" s="16">
        <v>0.47946253693085156</v>
      </c>
      <c r="P208" s="16">
        <v>1.190053506247712</v>
      </c>
      <c r="Q208" s="16">
        <v>6.0878833883039212</v>
      </c>
      <c r="R208" s="16">
        <v>1.53026000396802E-3</v>
      </c>
      <c r="S208" s="16">
        <v>4.0277830583961872E-3</v>
      </c>
      <c r="T208" s="16">
        <v>10.226745659366429</v>
      </c>
      <c r="U208" s="16">
        <v>0.47946253693085156</v>
      </c>
      <c r="V208" s="16">
        <v>1.190053506247712</v>
      </c>
      <c r="W208" s="16">
        <v>6.0878833883039212</v>
      </c>
      <c r="X208" s="16">
        <v>4.1124417663406892E-6</v>
      </c>
      <c r="Y208" s="16">
        <v>7.8861969212312359E-6</v>
      </c>
      <c r="Z208" s="16">
        <v>7.0889800052944221E-2</v>
      </c>
      <c r="AA208" s="16">
        <v>1.1890848826715554E-2</v>
      </c>
      <c r="AB208" s="16">
        <v>2.247129408844065E-2</v>
      </c>
      <c r="AC208" s="16">
        <v>4.0193592633101308E-2</v>
      </c>
      <c r="AD208" s="16">
        <v>4.1124417663406892E-6</v>
      </c>
      <c r="AE208" s="16">
        <v>7.8861969212312359E-6</v>
      </c>
      <c r="AF208" s="16">
        <v>7.0889800052944221E-2</v>
      </c>
      <c r="AG208" s="16">
        <v>1.1890848826715554E-2</v>
      </c>
      <c r="AH208" s="16">
        <v>2.247129408844065E-2</v>
      </c>
      <c r="AI208" s="54">
        <v>4.0193592633101308E-2</v>
      </c>
      <c r="AJ208" s="42">
        <v>1.5343724457343607E-3</v>
      </c>
      <c r="AK208" s="42">
        <v>4.0356692553174187E-3</v>
      </c>
      <c r="AL208" s="42">
        <v>10.297635459419373</v>
      </c>
      <c r="AM208" s="42">
        <v>0.4913533857575671</v>
      </c>
      <c r="AN208" s="42">
        <v>1.2125248003361526</v>
      </c>
      <c r="AO208" s="42">
        <v>6.1280769809370224</v>
      </c>
      <c r="AP208" s="42">
        <v>1.5343724457343607E-3</v>
      </c>
      <c r="AQ208" s="42">
        <v>4.0356692553174187E-3</v>
      </c>
      <c r="AR208" s="42">
        <v>10.297635459419373</v>
      </c>
      <c r="AS208" s="42">
        <v>0.4913533857575671</v>
      </c>
      <c r="AT208" s="42">
        <v>1.2125248003361526</v>
      </c>
      <c r="AU208" s="42">
        <v>6.1280769809370224</v>
      </c>
    </row>
    <row r="209" spans="1:47" x14ac:dyDescent="0.25">
      <c r="A209" s="220"/>
      <c r="B209" s="220"/>
      <c r="C209" s="15" t="s">
        <v>226</v>
      </c>
      <c r="D209" s="16">
        <v>4.0277830583961872E-3</v>
      </c>
      <c r="E209" s="16">
        <v>4.0277830583961872E-3</v>
      </c>
      <c r="F209" s="16">
        <v>7.8861969212312359E-6</v>
      </c>
      <c r="G209" s="16">
        <v>7.8861969212312359E-6</v>
      </c>
      <c r="H209" s="42">
        <f t="shared" si="3"/>
        <v>4.0356692553174187E-3</v>
      </c>
      <c r="I209" s="42">
        <f t="shared" si="3"/>
        <v>4.0356692553174187E-3</v>
      </c>
      <c r="J209" s="51"/>
      <c r="K209" s="53"/>
      <c r="L209" s="16">
        <v>4.0277830583961872E-3</v>
      </c>
      <c r="M209" s="16">
        <v>10.226745659366429</v>
      </c>
      <c r="N209" s="16">
        <v>0.47946253693085156</v>
      </c>
      <c r="O209" s="16">
        <v>1.190053506247712</v>
      </c>
      <c r="P209" s="16">
        <v>6.0878833883039212</v>
      </c>
      <c r="Q209" s="16">
        <v>0.26142330757232796</v>
      </c>
      <c r="R209" s="16">
        <v>4.0277830583961872E-3</v>
      </c>
      <c r="S209" s="16">
        <v>10.226745659366429</v>
      </c>
      <c r="T209" s="16">
        <v>0.47946253693085156</v>
      </c>
      <c r="U209" s="16">
        <v>1.190053506247712</v>
      </c>
      <c r="V209" s="16">
        <v>6.0878833883039212</v>
      </c>
      <c r="W209" s="16">
        <v>0.26142330757232796</v>
      </c>
      <c r="X209" s="16">
        <v>7.8861969212312359E-6</v>
      </c>
      <c r="Y209" s="16">
        <v>7.0889800052944221E-2</v>
      </c>
      <c r="Z209" s="16">
        <v>1.1890848826715554E-2</v>
      </c>
      <c r="AA209" s="16">
        <v>2.247129408844065E-2</v>
      </c>
      <c r="AB209" s="16">
        <v>4.0193592633101308E-2</v>
      </c>
      <c r="AC209" s="16">
        <v>6.6817235662015055E-3</v>
      </c>
      <c r="AD209" s="16">
        <v>7.8861969212312359E-6</v>
      </c>
      <c r="AE209" s="16">
        <v>7.0889800052944221E-2</v>
      </c>
      <c r="AF209" s="16">
        <v>1.1890848826715554E-2</v>
      </c>
      <c r="AG209" s="16">
        <v>2.247129408844065E-2</v>
      </c>
      <c r="AH209" s="16">
        <v>4.0193592633101308E-2</v>
      </c>
      <c r="AI209" s="54">
        <v>6.6817235662015055E-3</v>
      </c>
      <c r="AJ209" s="42">
        <v>4.0356692553174187E-3</v>
      </c>
      <c r="AK209" s="42">
        <v>10.297635459419373</v>
      </c>
      <c r="AL209" s="42">
        <v>0.4913533857575671</v>
      </c>
      <c r="AM209" s="42">
        <v>1.2125248003361526</v>
      </c>
      <c r="AN209" s="42">
        <v>6.1280769809370224</v>
      </c>
      <c r="AO209" s="42">
        <v>0.26810503113852946</v>
      </c>
      <c r="AP209" s="42">
        <v>4.0356692553174187E-3</v>
      </c>
      <c r="AQ209" s="42">
        <v>10.297635459419373</v>
      </c>
      <c r="AR209" s="42">
        <v>0.4913533857575671</v>
      </c>
      <c r="AS209" s="42">
        <v>1.2125248003361526</v>
      </c>
      <c r="AT209" s="42">
        <v>6.1280769809370224</v>
      </c>
      <c r="AU209" s="42">
        <v>0.26810503113852946</v>
      </c>
    </row>
    <row r="210" spans="1:47" x14ac:dyDescent="0.25">
      <c r="A210" s="220" t="s">
        <v>62</v>
      </c>
      <c r="B210" s="220" t="s">
        <v>223</v>
      </c>
      <c r="C210" s="15" t="s">
        <v>224</v>
      </c>
      <c r="D210" s="16">
        <v>10.226745659366429</v>
      </c>
      <c r="E210" s="16">
        <v>10.226745659366429</v>
      </c>
      <c r="F210" s="16">
        <v>7.0889800052944221E-2</v>
      </c>
      <c r="G210" s="16">
        <v>7.0889800052944221E-2</v>
      </c>
      <c r="H210" s="42">
        <f t="shared" si="3"/>
        <v>10.297635459419373</v>
      </c>
      <c r="I210" s="42">
        <f t="shared" si="3"/>
        <v>10.297635459419373</v>
      </c>
      <c r="J210" s="51"/>
      <c r="K210" s="53" t="s">
        <v>62</v>
      </c>
      <c r="L210" s="16">
        <v>10.226745659366429</v>
      </c>
      <c r="M210" s="16">
        <v>0.47946253693085156</v>
      </c>
      <c r="N210" s="16">
        <v>1.190053506247712</v>
      </c>
      <c r="O210" s="16">
        <v>6.0878833883039212</v>
      </c>
      <c r="P210" s="16">
        <v>0.26142330757232796</v>
      </c>
      <c r="Q210" s="16">
        <v>0.68808984524156935</v>
      </c>
      <c r="R210" s="16">
        <v>10.226745659366429</v>
      </c>
      <c r="S210" s="16">
        <v>0.47946253693085156</v>
      </c>
      <c r="T210" s="16">
        <v>1.190053506247712</v>
      </c>
      <c r="U210" s="16">
        <v>6.0878833883039212</v>
      </c>
      <c r="V210" s="16">
        <v>0.26142330757232796</v>
      </c>
      <c r="W210" s="16">
        <v>0.68808984524156935</v>
      </c>
      <c r="X210" s="16">
        <v>7.0889800052944221E-2</v>
      </c>
      <c r="Y210" s="16">
        <v>1.1890848826715554E-2</v>
      </c>
      <c r="Z210" s="16">
        <v>2.247129408844065E-2</v>
      </c>
      <c r="AA210" s="16">
        <v>4.0193592633101308E-2</v>
      </c>
      <c r="AB210" s="16">
        <v>6.6817235662015055E-3</v>
      </c>
      <c r="AC210" s="16">
        <v>1.2813163276275118E-2</v>
      </c>
      <c r="AD210" s="16">
        <v>7.0889800052944221E-2</v>
      </c>
      <c r="AE210" s="16">
        <v>1.1890848826715554E-2</v>
      </c>
      <c r="AF210" s="16">
        <v>2.247129408844065E-2</v>
      </c>
      <c r="AG210" s="16">
        <v>4.0193592633101308E-2</v>
      </c>
      <c r="AH210" s="16">
        <v>6.6817235662015055E-3</v>
      </c>
      <c r="AI210" s="54">
        <v>1.2813163276275118E-2</v>
      </c>
      <c r="AJ210" s="42">
        <v>10.297635459419373</v>
      </c>
      <c r="AK210" s="42">
        <v>0.4913533857575671</v>
      </c>
      <c r="AL210" s="42">
        <v>1.2125248003361526</v>
      </c>
      <c r="AM210" s="42">
        <v>6.1280769809370224</v>
      </c>
      <c r="AN210" s="42">
        <v>0.26810503113852946</v>
      </c>
      <c r="AO210" s="42">
        <v>0.70090300851784448</v>
      </c>
      <c r="AP210" s="42">
        <v>10.297635459419373</v>
      </c>
      <c r="AQ210" s="42">
        <v>0.4913533857575671</v>
      </c>
      <c r="AR210" s="42">
        <v>1.2125248003361526</v>
      </c>
      <c r="AS210" s="42">
        <v>6.1280769809370224</v>
      </c>
      <c r="AT210" s="42">
        <v>0.26810503113852946</v>
      </c>
      <c r="AU210" s="42">
        <v>0.70090300851784448</v>
      </c>
    </row>
    <row r="211" spans="1:47" x14ac:dyDescent="0.25">
      <c r="A211" s="220"/>
      <c r="B211" s="220"/>
      <c r="C211" s="15" t="s">
        <v>225</v>
      </c>
      <c r="D211" s="16">
        <v>0.47946253693085156</v>
      </c>
      <c r="E211" s="16">
        <v>0.47946253693085156</v>
      </c>
      <c r="F211" s="16">
        <v>1.1890848826715554E-2</v>
      </c>
      <c r="G211" s="16">
        <v>1.1890848826715554E-2</v>
      </c>
      <c r="H211" s="42">
        <f t="shared" si="3"/>
        <v>0.4913533857575671</v>
      </c>
      <c r="I211" s="42">
        <f t="shared" si="3"/>
        <v>0.4913533857575671</v>
      </c>
      <c r="J211" s="51"/>
      <c r="K211" s="53"/>
      <c r="L211" s="16">
        <v>0.47946253693085156</v>
      </c>
      <c r="M211" s="16">
        <v>1.190053506247712</v>
      </c>
      <c r="N211" s="16">
        <v>6.0878833883039212</v>
      </c>
      <c r="O211" s="16">
        <v>0.26142330757232796</v>
      </c>
      <c r="P211" s="16">
        <v>0.68808984524156935</v>
      </c>
      <c r="Q211" s="16">
        <v>9.1614596531824279</v>
      </c>
      <c r="R211" s="16">
        <v>0.47946253693085156</v>
      </c>
      <c r="S211" s="16">
        <v>1.190053506247712</v>
      </c>
      <c r="T211" s="16">
        <v>6.0878833883039212</v>
      </c>
      <c r="U211" s="16">
        <v>0.26142330757232796</v>
      </c>
      <c r="V211" s="16">
        <v>0.68808984524156935</v>
      </c>
      <c r="W211" s="16">
        <v>9.1614596531824279</v>
      </c>
      <c r="X211" s="16">
        <v>1.1890848826715554E-2</v>
      </c>
      <c r="Y211" s="16">
        <v>2.247129408844065E-2</v>
      </c>
      <c r="Z211" s="16">
        <v>4.0193592633101308E-2</v>
      </c>
      <c r="AA211" s="16">
        <v>6.6817235662015055E-3</v>
      </c>
      <c r="AB211" s="16">
        <v>1.2813163276275118E-2</v>
      </c>
      <c r="AC211" s="16">
        <v>4.8441363369511901E-2</v>
      </c>
      <c r="AD211" s="16">
        <v>1.1890848826715554E-2</v>
      </c>
      <c r="AE211" s="16">
        <v>2.247129408844065E-2</v>
      </c>
      <c r="AF211" s="16">
        <v>4.0193592633101308E-2</v>
      </c>
      <c r="AG211" s="16">
        <v>6.6817235662015055E-3</v>
      </c>
      <c r="AH211" s="16">
        <v>1.2813163276275118E-2</v>
      </c>
      <c r="AI211" s="54">
        <v>4.8441363369511901E-2</v>
      </c>
      <c r="AJ211" s="42">
        <v>0.4913533857575671</v>
      </c>
      <c r="AK211" s="42">
        <v>1.2125248003361526</v>
      </c>
      <c r="AL211" s="42">
        <v>6.1280769809370224</v>
      </c>
      <c r="AM211" s="42">
        <v>0.26810503113852946</v>
      </c>
      <c r="AN211" s="42">
        <v>0.70090300851784448</v>
      </c>
      <c r="AO211" s="42">
        <v>9.2099010165519406</v>
      </c>
      <c r="AP211" s="42">
        <v>0.4913533857575671</v>
      </c>
      <c r="AQ211" s="42">
        <v>1.2125248003361526</v>
      </c>
      <c r="AR211" s="42">
        <v>6.1280769809370224</v>
      </c>
      <c r="AS211" s="42">
        <v>0.26810503113852946</v>
      </c>
      <c r="AT211" s="42">
        <v>0.70090300851784448</v>
      </c>
      <c r="AU211" s="42">
        <v>9.2099010165519406</v>
      </c>
    </row>
    <row r="212" spans="1:47" x14ac:dyDescent="0.25">
      <c r="A212" s="220"/>
      <c r="B212" s="220"/>
      <c r="C212" s="15" t="s">
        <v>226</v>
      </c>
      <c r="D212" s="16">
        <v>1.190053506247712</v>
      </c>
      <c r="E212" s="16">
        <v>1.190053506247712</v>
      </c>
      <c r="F212" s="16">
        <v>2.247129408844065E-2</v>
      </c>
      <c r="G212" s="16">
        <v>2.247129408844065E-2</v>
      </c>
      <c r="H212" s="42">
        <f t="shared" si="3"/>
        <v>1.2125248003361526</v>
      </c>
      <c r="I212" s="42">
        <f t="shared" si="3"/>
        <v>1.2125248003361526</v>
      </c>
      <c r="J212" s="51"/>
      <c r="K212" s="53"/>
      <c r="L212" s="16">
        <v>1.190053506247712</v>
      </c>
      <c r="M212" s="16">
        <v>6.0878833883039212</v>
      </c>
      <c r="N212" s="16">
        <v>0.26142330757232796</v>
      </c>
      <c r="O212" s="16">
        <v>0.68808984524156935</v>
      </c>
      <c r="P212" s="16">
        <v>9.1614596531824279</v>
      </c>
      <c r="Q212" s="16">
        <v>0.42951852266722129</v>
      </c>
      <c r="R212" s="16">
        <v>1.190053506247712</v>
      </c>
      <c r="S212" s="16">
        <v>6.0878833883039212</v>
      </c>
      <c r="T212" s="16">
        <v>0.26142330757232796</v>
      </c>
      <c r="U212" s="16">
        <v>0.68808984524156935</v>
      </c>
      <c r="V212" s="16">
        <v>9.1614596531824279</v>
      </c>
      <c r="W212" s="16">
        <v>0.42951852266722129</v>
      </c>
      <c r="X212" s="16">
        <v>2.247129408844065E-2</v>
      </c>
      <c r="Y212" s="16">
        <v>4.0193592633101308E-2</v>
      </c>
      <c r="Z212" s="16">
        <v>6.6817235662015055E-3</v>
      </c>
      <c r="AA212" s="16">
        <v>1.2813163276275118E-2</v>
      </c>
      <c r="AB212" s="16">
        <v>4.8441363369511901E-2</v>
      </c>
      <c r="AC212" s="16">
        <v>8.1254133649222987E-3</v>
      </c>
      <c r="AD212" s="16">
        <v>2.247129408844065E-2</v>
      </c>
      <c r="AE212" s="16">
        <v>4.0193592633101308E-2</v>
      </c>
      <c r="AF212" s="16">
        <v>6.6817235662015055E-3</v>
      </c>
      <c r="AG212" s="16">
        <v>1.2813163276275118E-2</v>
      </c>
      <c r="AH212" s="16">
        <v>4.8441363369511901E-2</v>
      </c>
      <c r="AI212" s="54">
        <v>8.1254133649222987E-3</v>
      </c>
      <c r="AJ212" s="42">
        <v>1.2125248003361526</v>
      </c>
      <c r="AK212" s="42">
        <v>6.1280769809370224</v>
      </c>
      <c r="AL212" s="42">
        <v>0.26810503113852946</v>
      </c>
      <c r="AM212" s="42">
        <v>0.70090300851784448</v>
      </c>
      <c r="AN212" s="42">
        <v>9.2099010165519406</v>
      </c>
      <c r="AO212" s="42">
        <v>0.43764393603214358</v>
      </c>
      <c r="AP212" s="42">
        <v>1.2125248003361526</v>
      </c>
      <c r="AQ212" s="42">
        <v>6.1280769809370224</v>
      </c>
      <c r="AR212" s="42">
        <v>0.26810503113852946</v>
      </c>
      <c r="AS212" s="42">
        <v>0.70090300851784448</v>
      </c>
      <c r="AT212" s="42">
        <v>9.2099010165519406</v>
      </c>
      <c r="AU212" s="42">
        <v>0.43764393603214358</v>
      </c>
    </row>
    <row r="213" spans="1:47" x14ac:dyDescent="0.25">
      <c r="A213" s="220"/>
      <c r="B213" s="220" t="s">
        <v>227</v>
      </c>
      <c r="C213" s="15" t="s">
        <v>224</v>
      </c>
      <c r="D213" s="16">
        <v>6.0878833883039212</v>
      </c>
      <c r="E213" s="16">
        <v>6.0878833883039212</v>
      </c>
      <c r="F213" s="16">
        <v>4.0193592633101308E-2</v>
      </c>
      <c r="G213" s="16">
        <v>4.0193592633101308E-2</v>
      </c>
      <c r="H213" s="42">
        <f t="shared" si="3"/>
        <v>6.1280769809370224</v>
      </c>
      <c r="I213" s="42">
        <f t="shared" si="3"/>
        <v>6.1280769809370224</v>
      </c>
      <c r="J213" s="51"/>
      <c r="K213" s="53"/>
      <c r="L213" s="16">
        <v>6.0878833883039212</v>
      </c>
      <c r="M213" s="16">
        <v>0.26142330757232796</v>
      </c>
      <c r="N213" s="16">
        <v>0.68808984524156935</v>
      </c>
      <c r="O213" s="16">
        <v>9.1614596531824279</v>
      </c>
      <c r="P213" s="16">
        <v>0.42951852266722129</v>
      </c>
      <c r="Q213" s="16">
        <v>1.0660895993469088</v>
      </c>
      <c r="R213" s="16">
        <v>6.0878833883039212</v>
      </c>
      <c r="S213" s="16">
        <v>0.26142330757232796</v>
      </c>
      <c r="T213" s="16">
        <v>0.68808984524156935</v>
      </c>
      <c r="U213" s="16">
        <v>9.1614596531824279</v>
      </c>
      <c r="V213" s="16">
        <v>0.42951852266722129</v>
      </c>
      <c r="W213" s="16">
        <v>1.0660895993469088</v>
      </c>
      <c r="X213" s="16">
        <v>4.0193592633101308E-2</v>
      </c>
      <c r="Y213" s="16">
        <v>6.6817235662015055E-3</v>
      </c>
      <c r="Z213" s="16">
        <v>1.2813163276275118E-2</v>
      </c>
      <c r="AA213" s="16">
        <v>4.8441363369511901E-2</v>
      </c>
      <c r="AB213" s="16">
        <v>8.1254133649222987E-3</v>
      </c>
      <c r="AC213" s="16">
        <v>1.5355384293767782E-2</v>
      </c>
      <c r="AD213" s="16">
        <v>4.0193592633101308E-2</v>
      </c>
      <c r="AE213" s="16">
        <v>6.6817235662015055E-3</v>
      </c>
      <c r="AF213" s="16">
        <v>1.2813163276275118E-2</v>
      </c>
      <c r="AG213" s="16">
        <v>4.8441363369511901E-2</v>
      </c>
      <c r="AH213" s="16">
        <v>8.1254133649222987E-3</v>
      </c>
      <c r="AI213" s="54">
        <v>1.5355384293767782E-2</v>
      </c>
      <c r="AJ213" s="42">
        <v>6.1280769809370224</v>
      </c>
      <c r="AK213" s="42">
        <v>0.26810503113852946</v>
      </c>
      <c r="AL213" s="42">
        <v>0.70090300851784448</v>
      </c>
      <c r="AM213" s="42">
        <v>9.2099010165519406</v>
      </c>
      <c r="AN213" s="42">
        <v>0.43764393603214358</v>
      </c>
      <c r="AO213" s="42">
        <v>1.0814449836406765</v>
      </c>
      <c r="AP213" s="42">
        <v>6.1280769809370224</v>
      </c>
      <c r="AQ213" s="42">
        <v>0.26810503113852946</v>
      </c>
      <c r="AR213" s="42">
        <v>0.70090300851784448</v>
      </c>
      <c r="AS213" s="42">
        <v>9.2099010165519406</v>
      </c>
      <c r="AT213" s="42">
        <v>0.43764393603214358</v>
      </c>
      <c r="AU213" s="42">
        <v>1.0814449836406765</v>
      </c>
    </row>
    <row r="214" spans="1:47" x14ac:dyDescent="0.25">
      <c r="A214" s="220"/>
      <c r="B214" s="220"/>
      <c r="C214" s="15" t="s">
        <v>225</v>
      </c>
      <c r="D214" s="16">
        <v>0.26142330757232796</v>
      </c>
      <c r="E214" s="16">
        <v>0.26142330757232796</v>
      </c>
      <c r="F214" s="16">
        <v>6.6817235662015055E-3</v>
      </c>
      <c r="G214" s="16">
        <v>6.6817235662015055E-3</v>
      </c>
      <c r="H214" s="42">
        <f t="shared" si="3"/>
        <v>0.26810503113852946</v>
      </c>
      <c r="I214" s="42">
        <f t="shared" si="3"/>
        <v>0.26810503113852946</v>
      </c>
      <c r="J214" s="51"/>
      <c r="K214" s="53"/>
      <c r="L214" s="16">
        <v>0.26142330757232796</v>
      </c>
      <c r="M214" s="16">
        <v>0.68808984524156935</v>
      </c>
      <c r="N214" s="16">
        <v>9.1614596531824279</v>
      </c>
      <c r="O214" s="16">
        <v>0.42951852266722129</v>
      </c>
      <c r="P214" s="16">
        <v>1.0660895993469088</v>
      </c>
      <c r="Q214" s="16">
        <v>5.4537288686889296</v>
      </c>
      <c r="R214" s="16">
        <v>0.26142330757232796</v>
      </c>
      <c r="S214" s="16">
        <v>0.68808984524156935</v>
      </c>
      <c r="T214" s="16">
        <v>9.1614596531824279</v>
      </c>
      <c r="U214" s="16">
        <v>0.42951852266722129</v>
      </c>
      <c r="V214" s="16">
        <v>1.0660895993469088</v>
      </c>
      <c r="W214" s="16">
        <v>5.4537288686889296</v>
      </c>
      <c r="X214" s="16">
        <v>6.6817235662015055E-3</v>
      </c>
      <c r="Y214" s="16">
        <v>1.2813163276275118E-2</v>
      </c>
      <c r="Z214" s="16">
        <v>4.8441363369511901E-2</v>
      </c>
      <c r="AA214" s="16">
        <v>8.1254133649222987E-3</v>
      </c>
      <c r="AB214" s="16">
        <v>1.5355384293767782E-2</v>
      </c>
      <c r="AC214" s="16">
        <v>2.7465621632619241E-2</v>
      </c>
      <c r="AD214" s="16">
        <v>6.6817235662015055E-3</v>
      </c>
      <c r="AE214" s="16">
        <v>1.2813163276275118E-2</v>
      </c>
      <c r="AF214" s="16">
        <v>4.8441363369511901E-2</v>
      </c>
      <c r="AG214" s="16">
        <v>8.1254133649222987E-3</v>
      </c>
      <c r="AH214" s="16">
        <v>1.5355384293767782E-2</v>
      </c>
      <c r="AI214" s="54">
        <v>2.7465621632619241E-2</v>
      </c>
      <c r="AJ214" s="42">
        <v>0.26810503113852946</v>
      </c>
      <c r="AK214" s="42">
        <v>0.70090300851784448</v>
      </c>
      <c r="AL214" s="42">
        <v>9.2099010165519406</v>
      </c>
      <c r="AM214" s="42">
        <v>0.43764393603214358</v>
      </c>
      <c r="AN214" s="42">
        <v>1.0814449836406765</v>
      </c>
      <c r="AO214" s="42">
        <v>5.481194490321549</v>
      </c>
      <c r="AP214" s="42">
        <v>0.26810503113852946</v>
      </c>
      <c r="AQ214" s="42">
        <v>0.70090300851784448</v>
      </c>
      <c r="AR214" s="42">
        <v>9.2099010165519406</v>
      </c>
      <c r="AS214" s="42">
        <v>0.43764393603214358</v>
      </c>
      <c r="AT214" s="42">
        <v>1.0814449836406765</v>
      </c>
      <c r="AU214" s="42">
        <v>5.481194490321549</v>
      </c>
    </row>
    <row r="215" spans="1:47" x14ac:dyDescent="0.25">
      <c r="A215" s="220"/>
      <c r="B215" s="220"/>
      <c r="C215" s="15" t="s">
        <v>226</v>
      </c>
      <c r="D215" s="16">
        <v>0.68808984524156935</v>
      </c>
      <c r="E215" s="16">
        <v>0.68808984524156935</v>
      </c>
      <c r="F215" s="16">
        <v>1.2813163276275118E-2</v>
      </c>
      <c r="G215" s="16">
        <v>1.2813163276275118E-2</v>
      </c>
      <c r="H215" s="42">
        <f t="shared" si="3"/>
        <v>0.70090300851784448</v>
      </c>
      <c r="I215" s="42">
        <f t="shared" si="3"/>
        <v>0.70090300851784448</v>
      </c>
      <c r="J215" s="51"/>
      <c r="K215" s="53"/>
      <c r="L215" s="16">
        <v>0.68808984524156935</v>
      </c>
      <c r="M215" s="16">
        <v>9.1614596531824279</v>
      </c>
      <c r="N215" s="16">
        <v>0.42951852266722129</v>
      </c>
      <c r="O215" s="16">
        <v>1.0660895993469088</v>
      </c>
      <c r="P215" s="16">
        <v>5.4537288686889296</v>
      </c>
      <c r="Q215" s="16">
        <v>0.23419171303354383</v>
      </c>
      <c r="R215" s="16">
        <v>0.68808984524156935</v>
      </c>
      <c r="S215" s="16">
        <v>9.1614596531824279</v>
      </c>
      <c r="T215" s="16">
        <v>0.42951852266722129</v>
      </c>
      <c r="U215" s="16">
        <v>1.0660895993469088</v>
      </c>
      <c r="V215" s="16">
        <v>5.4537288686889296</v>
      </c>
      <c r="W215" s="16">
        <v>0.23419171303354383</v>
      </c>
      <c r="X215" s="16">
        <v>1.2813163276275118E-2</v>
      </c>
      <c r="Y215" s="16">
        <v>4.8441363369511901E-2</v>
      </c>
      <c r="Z215" s="16">
        <v>8.1254133649222987E-3</v>
      </c>
      <c r="AA215" s="16">
        <v>1.5355384293767782E-2</v>
      </c>
      <c r="AB215" s="16">
        <v>2.7465621632619241E-2</v>
      </c>
      <c r="AC215" s="16">
        <v>4.5658444369043646E-3</v>
      </c>
      <c r="AD215" s="16">
        <v>1.2813163276275118E-2</v>
      </c>
      <c r="AE215" s="16">
        <v>4.8441363369511901E-2</v>
      </c>
      <c r="AF215" s="16">
        <v>8.1254133649222987E-3</v>
      </c>
      <c r="AG215" s="16">
        <v>1.5355384293767782E-2</v>
      </c>
      <c r="AH215" s="16">
        <v>2.7465621632619241E-2</v>
      </c>
      <c r="AI215" s="54">
        <v>4.5658444369043646E-3</v>
      </c>
      <c r="AJ215" s="42">
        <v>0.70090300851784448</v>
      </c>
      <c r="AK215" s="42">
        <v>9.2099010165519406</v>
      </c>
      <c r="AL215" s="42">
        <v>0.43764393603214358</v>
      </c>
      <c r="AM215" s="42">
        <v>1.0814449836406765</v>
      </c>
      <c r="AN215" s="42">
        <v>5.481194490321549</v>
      </c>
      <c r="AO215" s="42">
        <v>0.23875755747044819</v>
      </c>
      <c r="AP215" s="42">
        <v>0.70090300851784448</v>
      </c>
      <c r="AQ215" s="42">
        <v>9.2099010165519406</v>
      </c>
      <c r="AR215" s="42">
        <v>0.43764393603214358</v>
      </c>
      <c r="AS215" s="42">
        <v>1.0814449836406765</v>
      </c>
      <c r="AT215" s="42">
        <v>5.481194490321549</v>
      </c>
      <c r="AU215" s="42">
        <v>0.23875755747044819</v>
      </c>
    </row>
    <row r="216" spans="1:47" x14ac:dyDescent="0.25">
      <c r="A216" s="220" t="s">
        <v>65</v>
      </c>
      <c r="B216" s="220" t="s">
        <v>223</v>
      </c>
      <c r="C216" s="15" t="s">
        <v>224</v>
      </c>
      <c r="D216" s="16">
        <v>9.1614596531824279</v>
      </c>
      <c r="E216" s="16">
        <v>9.1614596531824279</v>
      </c>
      <c r="F216" s="16">
        <v>4.8441363369511901E-2</v>
      </c>
      <c r="G216" s="16">
        <v>4.8441363369511901E-2</v>
      </c>
      <c r="H216" s="42">
        <f t="shared" si="3"/>
        <v>9.2099010165519406</v>
      </c>
      <c r="I216" s="42">
        <f t="shared" si="3"/>
        <v>9.2099010165519406</v>
      </c>
      <c r="J216" s="51"/>
      <c r="K216" s="53" t="s">
        <v>65</v>
      </c>
      <c r="L216" s="16">
        <v>9.1614596531824279</v>
      </c>
      <c r="M216" s="16">
        <v>0.42951852266722129</v>
      </c>
      <c r="N216" s="16">
        <v>1.0660895993469088</v>
      </c>
      <c r="O216" s="16">
        <v>5.4537288686889296</v>
      </c>
      <c r="P216" s="16">
        <v>0.23419171303354383</v>
      </c>
      <c r="Q216" s="16">
        <v>0.61641381969557263</v>
      </c>
      <c r="R216" s="16">
        <v>9.1614596531824279</v>
      </c>
      <c r="S216" s="16">
        <v>0.42951852266722129</v>
      </c>
      <c r="T216" s="16">
        <v>1.0660895993469088</v>
      </c>
      <c r="U216" s="16">
        <v>5.4537288686889296</v>
      </c>
      <c r="V216" s="16">
        <v>0.23419171303354383</v>
      </c>
      <c r="W216" s="16">
        <v>0.61641381969557263</v>
      </c>
      <c r="X216" s="16">
        <v>4.8441363369511901E-2</v>
      </c>
      <c r="Y216" s="16">
        <v>8.1254133649222987E-3</v>
      </c>
      <c r="Z216" s="16">
        <v>1.5355384293767782E-2</v>
      </c>
      <c r="AA216" s="16">
        <v>2.7465621632619241E-2</v>
      </c>
      <c r="AB216" s="16">
        <v>4.5658444369043646E-3</v>
      </c>
      <c r="AC216" s="16">
        <v>8.7556615721213361E-3</v>
      </c>
      <c r="AD216" s="16">
        <v>4.8441363369511901E-2</v>
      </c>
      <c r="AE216" s="16">
        <v>8.1254133649222987E-3</v>
      </c>
      <c r="AF216" s="16">
        <v>1.5355384293767782E-2</v>
      </c>
      <c r="AG216" s="16">
        <v>2.7465621632619241E-2</v>
      </c>
      <c r="AH216" s="16">
        <v>4.5658444369043646E-3</v>
      </c>
      <c r="AI216" s="54">
        <v>8.7556615721213361E-3</v>
      </c>
      <c r="AJ216" s="42">
        <v>9.2099010165519406</v>
      </c>
      <c r="AK216" s="42">
        <v>0.43764393603214358</v>
      </c>
      <c r="AL216" s="42">
        <v>1.0814449836406765</v>
      </c>
      <c r="AM216" s="42">
        <v>5.481194490321549</v>
      </c>
      <c r="AN216" s="42">
        <v>0.23875755747044819</v>
      </c>
      <c r="AO216" s="42">
        <v>0.625169481267694</v>
      </c>
      <c r="AP216" s="42">
        <v>9.2099010165519406</v>
      </c>
      <c r="AQ216" s="42">
        <v>0.43764393603214358</v>
      </c>
      <c r="AR216" s="42">
        <v>1.0814449836406765</v>
      </c>
      <c r="AS216" s="42">
        <v>5.481194490321549</v>
      </c>
      <c r="AT216" s="42">
        <v>0.23875755747044819</v>
      </c>
      <c r="AU216" s="42">
        <v>0.625169481267694</v>
      </c>
    </row>
    <row r="217" spans="1:47" x14ac:dyDescent="0.25">
      <c r="A217" s="220"/>
      <c r="B217" s="220"/>
      <c r="C217" s="15" t="s">
        <v>225</v>
      </c>
      <c r="D217" s="16">
        <v>0.42951852266722129</v>
      </c>
      <c r="E217" s="16">
        <v>0.42951852266722129</v>
      </c>
      <c r="F217" s="16">
        <v>8.1254133649222987E-3</v>
      </c>
      <c r="G217" s="16">
        <v>8.1254133649222987E-3</v>
      </c>
      <c r="H217" s="42">
        <f t="shared" si="3"/>
        <v>0.43764393603214358</v>
      </c>
      <c r="I217" s="42">
        <f t="shared" si="3"/>
        <v>0.43764393603214358</v>
      </c>
      <c r="J217" s="51"/>
      <c r="K217" s="53"/>
      <c r="L217" s="16">
        <v>0.42951852266722129</v>
      </c>
      <c r="M217" s="16">
        <v>1.0660895993469088</v>
      </c>
      <c r="N217" s="16">
        <v>5.4537288686889296</v>
      </c>
      <c r="O217" s="16">
        <v>0.23419171303354383</v>
      </c>
      <c r="P217" s="16">
        <v>0.61641381969557263</v>
      </c>
      <c r="Q217" s="16">
        <v>9.1614596531824279</v>
      </c>
      <c r="R217" s="16">
        <v>0.42951852266722129</v>
      </c>
      <c r="S217" s="16">
        <v>1.0660895993469088</v>
      </c>
      <c r="T217" s="16">
        <v>5.4537288686889296</v>
      </c>
      <c r="U217" s="16">
        <v>0.23419171303354383</v>
      </c>
      <c r="V217" s="16">
        <v>0.61641381969557263</v>
      </c>
      <c r="W217" s="16">
        <v>9.1614596531824279</v>
      </c>
      <c r="X217" s="16">
        <v>8.1254133649222987E-3</v>
      </c>
      <c r="Y217" s="16">
        <v>1.5355384293767782E-2</v>
      </c>
      <c r="Z217" s="16">
        <v>2.7465621632619241E-2</v>
      </c>
      <c r="AA217" s="16">
        <v>4.5658444369043646E-3</v>
      </c>
      <c r="AB217" s="16">
        <v>8.7556615721213361E-3</v>
      </c>
      <c r="AC217" s="16">
        <v>6.4982316715198885E-2</v>
      </c>
      <c r="AD217" s="16">
        <v>8.1254133649222987E-3</v>
      </c>
      <c r="AE217" s="16">
        <v>1.5355384293767782E-2</v>
      </c>
      <c r="AF217" s="16">
        <v>2.7465621632619241E-2</v>
      </c>
      <c r="AG217" s="16">
        <v>4.5658444369043646E-3</v>
      </c>
      <c r="AH217" s="16">
        <v>8.7556615721213361E-3</v>
      </c>
      <c r="AI217" s="54">
        <v>6.4982316715198885E-2</v>
      </c>
      <c r="AJ217" s="42">
        <v>0.43764393603214358</v>
      </c>
      <c r="AK217" s="42">
        <v>1.0814449836406765</v>
      </c>
      <c r="AL217" s="42">
        <v>5.481194490321549</v>
      </c>
      <c r="AM217" s="42">
        <v>0.23875755747044819</v>
      </c>
      <c r="AN217" s="42">
        <v>0.625169481267694</v>
      </c>
      <c r="AO217" s="42">
        <v>9.2264419698976265</v>
      </c>
      <c r="AP217" s="42">
        <v>0.43764393603214358</v>
      </c>
      <c r="AQ217" s="42">
        <v>1.0814449836406765</v>
      </c>
      <c r="AR217" s="42">
        <v>5.481194490321549</v>
      </c>
      <c r="AS217" s="42">
        <v>0.23875755747044819</v>
      </c>
      <c r="AT217" s="42">
        <v>0.625169481267694</v>
      </c>
      <c r="AU217" s="42">
        <v>9.2264419698976265</v>
      </c>
    </row>
    <row r="218" spans="1:47" x14ac:dyDescent="0.25">
      <c r="A218" s="220"/>
      <c r="B218" s="220"/>
      <c r="C218" s="15" t="s">
        <v>226</v>
      </c>
      <c r="D218" s="16">
        <v>1.0660895993469088</v>
      </c>
      <c r="E218" s="16">
        <v>1.0660895993469088</v>
      </c>
      <c r="F218" s="16">
        <v>1.5355384293767782E-2</v>
      </c>
      <c r="G218" s="16">
        <v>1.5355384293767782E-2</v>
      </c>
      <c r="H218" s="42">
        <f t="shared" si="3"/>
        <v>1.0814449836406765</v>
      </c>
      <c r="I218" s="42">
        <f t="shared" si="3"/>
        <v>1.0814449836406765</v>
      </c>
      <c r="J218" s="51"/>
      <c r="K218" s="53"/>
      <c r="L218" s="16">
        <v>1.0660895993469088</v>
      </c>
      <c r="M218" s="16">
        <v>5.4537288686889296</v>
      </c>
      <c r="N218" s="16">
        <v>0.23419171303354383</v>
      </c>
      <c r="O218" s="16">
        <v>0.61641381969557263</v>
      </c>
      <c r="P218" s="16">
        <v>9.1614596531824279</v>
      </c>
      <c r="Q218" s="16">
        <v>0.42951852266722129</v>
      </c>
      <c r="R218" s="16">
        <v>1.0660895993469088</v>
      </c>
      <c r="S218" s="16">
        <v>5.4537288686889296</v>
      </c>
      <c r="T218" s="16">
        <v>0.23419171303354383</v>
      </c>
      <c r="U218" s="16">
        <v>0.61641381969557263</v>
      </c>
      <c r="V218" s="16">
        <v>9.1614596531824279</v>
      </c>
      <c r="W218" s="16">
        <v>0.42951852266722129</v>
      </c>
      <c r="X218" s="16">
        <v>1.5355384293767782E-2</v>
      </c>
      <c r="Y218" s="16">
        <v>2.7465621632619241E-2</v>
      </c>
      <c r="Z218" s="16">
        <v>4.5658444369043646E-3</v>
      </c>
      <c r="AA218" s="16">
        <v>8.7556615721213361E-3</v>
      </c>
      <c r="AB218" s="16">
        <v>6.4982316715198885E-2</v>
      </c>
      <c r="AC218" s="16">
        <v>1.0899944757822595E-2</v>
      </c>
      <c r="AD218" s="16">
        <v>1.5355384293767782E-2</v>
      </c>
      <c r="AE218" s="16">
        <v>2.7465621632619241E-2</v>
      </c>
      <c r="AF218" s="16">
        <v>4.5658444369043646E-3</v>
      </c>
      <c r="AG218" s="16">
        <v>8.7556615721213361E-3</v>
      </c>
      <c r="AH218" s="16">
        <v>6.4982316715198885E-2</v>
      </c>
      <c r="AI218" s="54">
        <v>1.0899944757822595E-2</v>
      </c>
      <c r="AJ218" s="42">
        <v>1.0814449836406765</v>
      </c>
      <c r="AK218" s="42">
        <v>5.481194490321549</v>
      </c>
      <c r="AL218" s="42">
        <v>0.23875755747044819</v>
      </c>
      <c r="AM218" s="42">
        <v>0.625169481267694</v>
      </c>
      <c r="AN218" s="42">
        <v>9.2264419698976265</v>
      </c>
      <c r="AO218" s="42">
        <v>0.44041846742504387</v>
      </c>
      <c r="AP218" s="42">
        <v>1.0814449836406765</v>
      </c>
      <c r="AQ218" s="42">
        <v>5.481194490321549</v>
      </c>
      <c r="AR218" s="42">
        <v>0.23875755747044819</v>
      </c>
      <c r="AS218" s="42">
        <v>0.625169481267694</v>
      </c>
      <c r="AT218" s="42">
        <v>9.2264419698976265</v>
      </c>
      <c r="AU218" s="42">
        <v>0.44041846742504387</v>
      </c>
    </row>
    <row r="219" spans="1:47" x14ac:dyDescent="0.25">
      <c r="A219" s="220"/>
      <c r="B219" s="220" t="s">
        <v>227</v>
      </c>
      <c r="C219" s="15" t="s">
        <v>224</v>
      </c>
      <c r="D219" s="16">
        <v>5.4537288686889296</v>
      </c>
      <c r="E219" s="16">
        <v>5.4537288686889296</v>
      </c>
      <c r="F219" s="16">
        <v>2.7465621632619241E-2</v>
      </c>
      <c r="G219" s="16">
        <v>2.7465621632619241E-2</v>
      </c>
      <c r="H219" s="42">
        <f t="shared" si="3"/>
        <v>5.481194490321549</v>
      </c>
      <c r="I219" s="42">
        <f t="shared" si="3"/>
        <v>5.481194490321549</v>
      </c>
      <c r="J219" s="51"/>
      <c r="K219" s="53"/>
      <c r="L219" s="16">
        <v>5.4537288686889296</v>
      </c>
      <c r="M219" s="16">
        <v>0.23419171303354383</v>
      </c>
      <c r="N219" s="16">
        <v>0.61641381969557263</v>
      </c>
      <c r="O219" s="16">
        <v>9.1614596531824279</v>
      </c>
      <c r="P219" s="16">
        <v>0.42951852266722129</v>
      </c>
      <c r="Q219" s="16">
        <v>1.0660895993469088</v>
      </c>
      <c r="R219" s="16">
        <v>5.4537288686889296</v>
      </c>
      <c r="S219" s="16">
        <v>0.23419171303354383</v>
      </c>
      <c r="T219" s="16">
        <v>0.61641381969557263</v>
      </c>
      <c r="U219" s="16">
        <v>9.1614596531824279</v>
      </c>
      <c r="V219" s="16">
        <v>0.42951852266722129</v>
      </c>
      <c r="W219" s="16">
        <v>1.0660895993469088</v>
      </c>
      <c r="X219" s="16">
        <v>2.7465621632619241E-2</v>
      </c>
      <c r="Y219" s="16">
        <v>4.5658444369043646E-3</v>
      </c>
      <c r="Z219" s="16">
        <v>8.7556615721213361E-3</v>
      </c>
      <c r="AA219" s="16">
        <v>6.4982316715198885E-2</v>
      </c>
      <c r="AB219" s="16">
        <v>1.0899944757822595E-2</v>
      </c>
      <c r="AC219" s="16">
        <v>2.0598686247737266E-2</v>
      </c>
      <c r="AD219" s="16">
        <v>2.7465621632619241E-2</v>
      </c>
      <c r="AE219" s="16">
        <v>4.5658444369043646E-3</v>
      </c>
      <c r="AF219" s="16">
        <v>8.7556615721213361E-3</v>
      </c>
      <c r="AG219" s="16">
        <v>6.4982316715198885E-2</v>
      </c>
      <c r="AH219" s="16">
        <v>1.0899944757822595E-2</v>
      </c>
      <c r="AI219" s="54">
        <v>2.0598686247737266E-2</v>
      </c>
      <c r="AJ219" s="42">
        <v>5.481194490321549</v>
      </c>
      <c r="AK219" s="42">
        <v>0.23875755747044819</v>
      </c>
      <c r="AL219" s="42">
        <v>0.625169481267694</v>
      </c>
      <c r="AM219" s="42">
        <v>9.2264419698976265</v>
      </c>
      <c r="AN219" s="42">
        <v>0.44041846742504387</v>
      </c>
      <c r="AO219" s="42">
        <v>1.086688285594646</v>
      </c>
      <c r="AP219" s="42">
        <v>5.481194490321549</v>
      </c>
      <c r="AQ219" s="42">
        <v>0.23875755747044819</v>
      </c>
      <c r="AR219" s="42">
        <v>0.625169481267694</v>
      </c>
      <c r="AS219" s="42">
        <v>9.2264419698976265</v>
      </c>
      <c r="AT219" s="42">
        <v>0.44041846742504387</v>
      </c>
      <c r="AU219" s="42">
        <v>1.086688285594646</v>
      </c>
    </row>
    <row r="220" spans="1:47" x14ac:dyDescent="0.25">
      <c r="A220" s="220"/>
      <c r="B220" s="220"/>
      <c r="C220" s="15" t="s">
        <v>225</v>
      </c>
      <c r="D220" s="16">
        <v>0.23419171303354383</v>
      </c>
      <c r="E220" s="16">
        <v>0.23419171303354383</v>
      </c>
      <c r="F220" s="16">
        <v>4.5658444369043646E-3</v>
      </c>
      <c r="G220" s="16">
        <v>4.5658444369043646E-3</v>
      </c>
      <c r="H220" s="42">
        <f t="shared" si="3"/>
        <v>0.23875755747044819</v>
      </c>
      <c r="I220" s="42">
        <f t="shared" si="3"/>
        <v>0.23875755747044819</v>
      </c>
      <c r="J220" s="51"/>
      <c r="K220" s="53"/>
      <c r="L220" s="16">
        <v>0.23419171303354383</v>
      </c>
      <c r="M220" s="16">
        <v>0.61641381969557263</v>
      </c>
      <c r="N220" s="16">
        <v>9.1614596531824279</v>
      </c>
      <c r="O220" s="16">
        <v>0.42951852266722129</v>
      </c>
      <c r="P220" s="16">
        <v>1.0660895993469088</v>
      </c>
      <c r="Q220" s="16">
        <v>5.4537288686889296</v>
      </c>
      <c r="R220" s="16">
        <v>0.23419171303354383</v>
      </c>
      <c r="S220" s="16">
        <v>0.61641381969557263</v>
      </c>
      <c r="T220" s="16">
        <v>9.1614596531824279</v>
      </c>
      <c r="U220" s="16">
        <v>0.42951852266722129</v>
      </c>
      <c r="V220" s="16">
        <v>1.0660895993469088</v>
      </c>
      <c r="W220" s="16">
        <v>5.4537288686889296</v>
      </c>
      <c r="X220" s="16">
        <v>4.5658444369043646E-3</v>
      </c>
      <c r="Y220" s="16">
        <v>8.7556615721213361E-3</v>
      </c>
      <c r="Z220" s="16">
        <v>6.4982316715198885E-2</v>
      </c>
      <c r="AA220" s="16">
        <v>1.0899944757822595E-2</v>
      </c>
      <c r="AB220" s="16">
        <v>2.0598686247737266E-2</v>
      </c>
      <c r="AC220" s="16">
        <v>3.6844126580342876E-2</v>
      </c>
      <c r="AD220" s="16">
        <v>4.5658444369043646E-3</v>
      </c>
      <c r="AE220" s="16">
        <v>8.7556615721213361E-3</v>
      </c>
      <c r="AF220" s="16">
        <v>6.4982316715198885E-2</v>
      </c>
      <c r="AG220" s="16">
        <v>1.0899944757822595E-2</v>
      </c>
      <c r="AH220" s="16">
        <v>2.0598686247737266E-2</v>
      </c>
      <c r="AI220" s="54">
        <v>3.6844126580342876E-2</v>
      </c>
      <c r="AJ220" s="42">
        <v>0.23875755747044819</v>
      </c>
      <c r="AK220" s="42">
        <v>0.625169481267694</v>
      </c>
      <c r="AL220" s="42">
        <v>9.2264419698976265</v>
      </c>
      <c r="AM220" s="42">
        <v>0.44041846742504387</v>
      </c>
      <c r="AN220" s="42">
        <v>1.086688285594646</v>
      </c>
      <c r="AO220" s="42">
        <v>5.4905729952692726</v>
      </c>
      <c r="AP220" s="42">
        <v>0.23875755747044819</v>
      </c>
      <c r="AQ220" s="42">
        <v>0.625169481267694</v>
      </c>
      <c r="AR220" s="42">
        <v>9.2264419698976265</v>
      </c>
      <c r="AS220" s="42">
        <v>0.44041846742504387</v>
      </c>
      <c r="AT220" s="42">
        <v>1.086688285594646</v>
      </c>
      <c r="AU220" s="42">
        <v>5.4905729952692726</v>
      </c>
    </row>
    <row r="221" spans="1:47" x14ac:dyDescent="0.25">
      <c r="A221" s="220"/>
      <c r="B221" s="220"/>
      <c r="C221" s="15" t="s">
        <v>226</v>
      </c>
      <c r="D221" s="16">
        <v>0.61641381969557263</v>
      </c>
      <c r="E221" s="16">
        <v>0.61641381969557263</v>
      </c>
      <c r="F221" s="16">
        <v>8.7556615721213361E-3</v>
      </c>
      <c r="G221" s="16">
        <v>8.7556615721213361E-3</v>
      </c>
      <c r="H221" s="42">
        <f t="shared" si="3"/>
        <v>0.625169481267694</v>
      </c>
      <c r="I221" s="42">
        <f t="shared" si="3"/>
        <v>0.625169481267694</v>
      </c>
      <c r="J221" s="51"/>
      <c r="K221" s="53"/>
      <c r="L221" s="16">
        <v>0.61641381969557263</v>
      </c>
      <c r="M221" s="16">
        <v>9.1614596531824279</v>
      </c>
      <c r="N221" s="16">
        <v>0.42951852266722129</v>
      </c>
      <c r="O221" s="16">
        <v>1.0660895993469088</v>
      </c>
      <c r="P221" s="16">
        <v>5.4537288686889296</v>
      </c>
      <c r="Q221" s="16">
        <v>0.23419171303354383</v>
      </c>
      <c r="R221" s="16">
        <v>0.61641381969557263</v>
      </c>
      <c r="S221" s="16">
        <v>9.1614596531824279</v>
      </c>
      <c r="T221" s="16">
        <v>0.42951852266722129</v>
      </c>
      <c r="U221" s="16">
        <v>1.0660895993469088</v>
      </c>
      <c r="V221" s="16">
        <v>5.4537288686889296</v>
      </c>
      <c r="W221" s="16">
        <v>0.23419171303354383</v>
      </c>
      <c r="X221" s="16">
        <v>8.7556615721213361E-3</v>
      </c>
      <c r="Y221" s="16">
        <v>6.4982316715198885E-2</v>
      </c>
      <c r="Z221" s="16">
        <v>1.0899944757822595E-2</v>
      </c>
      <c r="AA221" s="16">
        <v>2.0598686247737266E-2</v>
      </c>
      <c r="AB221" s="16">
        <v>3.6844126580342876E-2</v>
      </c>
      <c r="AC221" s="16">
        <v>6.1249132690180475E-3</v>
      </c>
      <c r="AD221" s="16">
        <v>8.7556615721213361E-3</v>
      </c>
      <c r="AE221" s="16">
        <v>6.4982316715198885E-2</v>
      </c>
      <c r="AF221" s="16">
        <v>1.0899944757822595E-2</v>
      </c>
      <c r="AG221" s="16">
        <v>2.0598686247737266E-2</v>
      </c>
      <c r="AH221" s="16">
        <v>3.6844126580342876E-2</v>
      </c>
      <c r="AI221" s="54">
        <v>6.1249132690180475E-3</v>
      </c>
      <c r="AJ221" s="42">
        <v>0.625169481267694</v>
      </c>
      <c r="AK221" s="42">
        <v>9.2264419698976265</v>
      </c>
      <c r="AL221" s="42">
        <v>0.44041846742504387</v>
      </c>
      <c r="AM221" s="42">
        <v>1.086688285594646</v>
      </c>
      <c r="AN221" s="42">
        <v>5.4905729952692726</v>
      </c>
      <c r="AO221" s="42">
        <v>0.24031662630256187</v>
      </c>
      <c r="AP221" s="42">
        <v>0.625169481267694</v>
      </c>
      <c r="AQ221" s="42">
        <v>9.2264419698976265</v>
      </c>
      <c r="AR221" s="42">
        <v>0.44041846742504387</v>
      </c>
      <c r="AS221" s="42">
        <v>1.086688285594646</v>
      </c>
      <c r="AT221" s="42">
        <v>5.4905729952692726</v>
      </c>
      <c r="AU221" s="42">
        <v>0.24031662630256187</v>
      </c>
    </row>
    <row r="222" spans="1:47" x14ac:dyDescent="0.25">
      <c r="A222" s="220" t="s">
        <v>66</v>
      </c>
      <c r="B222" s="220" t="s">
        <v>223</v>
      </c>
      <c r="C222" s="15" t="s">
        <v>224</v>
      </c>
      <c r="D222" s="16">
        <v>9.1614596531824279</v>
      </c>
      <c r="E222" s="16">
        <v>9.1614596531824279</v>
      </c>
      <c r="F222" s="16">
        <v>6.4982316715198885E-2</v>
      </c>
      <c r="G222" s="16">
        <v>6.4982316715198885E-2</v>
      </c>
      <c r="H222" s="42">
        <f t="shared" si="3"/>
        <v>9.2264419698976265</v>
      </c>
      <c r="I222" s="42">
        <f t="shared" si="3"/>
        <v>9.2264419698976265</v>
      </c>
      <c r="J222" s="51"/>
      <c r="K222" s="53" t="s">
        <v>66</v>
      </c>
      <c r="L222" s="16">
        <v>9.1614596531824279</v>
      </c>
      <c r="M222" s="16">
        <v>0.42951852266722129</v>
      </c>
      <c r="N222" s="16">
        <v>1.0660895993469088</v>
      </c>
      <c r="O222" s="16">
        <v>5.4537288686889296</v>
      </c>
      <c r="P222" s="16">
        <v>0.23419171303354383</v>
      </c>
      <c r="Q222" s="16">
        <v>0.61641381969557263</v>
      </c>
      <c r="R222" s="16">
        <v>9.1614596531824279</v>
      </c>
      <c r="S222" s="16">
        <v>0.42951852266722129</v>
      </c>
      <c r="T222" s="16">
        <v>1.0660895993469088</v>
      </c>
      <c r="U222" s="16">
        <v>5.4537288686889296</v>
      </c>
      <c r="V222" s="16">
        <v>0.23419171303354383</v>
      </c>
      <c r="W222" s="16">
        <v>0.61641381969557263</v>
      </c>
      <c r="X222" s="16">
        <v>6.4982316715198885E-2</v>
      </c>
      <c r="Y222" s="16">
        <v>1.0899944757822595E-2</v>
      </c>
      <c r="Z222" s="16">
        <v>2.0598686247737266E-2</v>
      </c>
      <c r="AA222" s="16">
        <v>3.6844126580342876E-2</v>
      </c>
      <c r="AB222" s="16">
        <v>6.1249132690180475E-3</v>
      </c>
      <c r="AC222" s="16">
        <v>1.1745399669918864E-2</v>
      </c>
      <c r="AD222" s="16">
        <v>6.4982316715198885E-2</v>
      </c>
      <c r="AE222" s="16">
        <v>1.0899944757822595E-2</v>
      </c>
      <c r="AF222" s="16">
        <v>2.0598686247737266E-2</v>
      </c>
      <c r="AG222" s="16">
        <v>3.6844126580342876E-2</v>
      </c>
      <c r="AH222" s="16">
        <v>6.1249132690180475E-3</v>
      </c>
      <c r="AI222" s="54">
        <v>1.1745399669918864E-2</v>
      </c>
      <c r="AJ222" s="42">
        <v>9.2264419698976265</v>
      </c>
      <c r="AK222" s="42">
        <v>0.44041846742504387</v>
      </c>
      <c r="AL222" s="42">
        <v>1.086688285594646</v>
      </c>
      <c r="AM222" s="42">
        <v>5.4905729952692726</v>
      </c>
      <c r="AN222" s="42">
        <v>0.24031662630256187</v>
      </c>
      <c r="AO222" s="42">
        <v>0.62815921936549146</v>
      </c>
      <c r="AP222" s="42">
        <v>9.2264419698976265</v>
      </c>
      <c r="AQ222" s="42">
        <v>0.44041846742504387</v>
      </c>
      <c r="AR222" s="42">
        <v>1.086688285594646</v>
      </c>
      <c r="AS222" s="42">
        <v>5.4905729952692726</v>
      </c>
      <c r="AT222" s="42">
        <v>0.24031662630256187</v>
      </c>
      <c r="AU222" s="42">
        <v>0.62815921936549146</v>
      </c>
    </row>
    <row r="223" spans="1:47" x14ac:dyDescent="0.25">
      <c r="A223" s="220"/>
      <c r="B223" s="220"/>
      <c r="C223" s="15" t="s">
        <v>225</v>
      </c>
      <c r="D223" s="16">
        <v>0.42951852266722129</v>
      </c>
      <c r="E223" s="16">
        <v>0.42951852266722129</v>
      </c>
      <c r="F223" s="16">
        <v>1.0899944757822595E-2</v>
      </c>
      <c r="G223" s="16">
        <v>1.0899944757822595E-2</v>
      </c>
      <c r="H223" s="42">
        <f t="shared" si="3"/>
        <v>0.44041846742504387</v>
      </c>
      <c r="I223" s="42">
        <f t="shared" si="3"/>
        <v>0.44041846742504387</v>
      </c>
      <c r="J223" s="51"/>
      <c r="K223" s="53"/>
      <c r="L223" s="16">
        <v>0.42951852266722129</v>
      </c>
      <c r="M223" s="16">
        <v>1.0660895993469088</v>
      </c>
      <c r="N223" s="16">
        <v>5.4537288686889296</v>
      </c>
      <c r="O223" s="16">
        <v>0.23419171303354383</v>
      </c>
      <c r="P223" s="16">
        <v>0.61641381969557263</v>
      </c>
      <c r="Q223" s="16">
        <v>10.865917263076831</v>
      </c>
      <c r="R223" s="16">
        <v>0.42951852266722129</v>
      </c>
      <c r="S223" s="16">
        <v>1.0660895993469088</v>
      </c>
      <c r="T223" s="16">
        <v>5.4537288686889296</v>
      </c>
      <c r="U223" s="16">
        <v>0.23419171303354383</v>
      </c>
      <c r="V223" s="16">
        <v>0.61641381969557263</v>
      </c>
      <c r="W223" s="16">
        <v>10.865917263076831</v>
      </c>
      <c r="X223" s="16">
        <v>1.0899944757822595E-2</v>
      </c>
      <c r="Y223" s="16">
        <v>2.0598686247737266E-2</v>
      </c>
      <c r="Z223" s="16">
        <v>3.6844126580342876E-2</v>
      </c>
      <c r="AA223" s="16">
        <v>6.1249132690180475E-3</v>
      </c>
      <c r="AB223" s="16">
        <v>1.1745399669918864E-2</v>
      </c>
      <c r="AC223" s="16">
        <v>5.3758098373482693E-2</v>
      </c>
      <c r="AD223" s="16">
        <v>1.0899944757822595E-2</v>
      </c>
      <c r="AE223" s="16">
        <v>2.0598686247737266E-2</v>
      </c>
      <c r="AF223" s="16">
        <v>3.6844126580342876E-2</v>
      </c>
      <c r="AG223" s="16">
        <v>6.1249132690180475E-3</v>
      </c>
      <c r="AH223" s="16">
        <v>1.1745399669918864E-2</v>
      </c>
      <c r="AI223" s="54">
        <v>5.3758098373482693E-2</v>
      </c>
      <c r="AJ223" s="42">
        <v>0.44041846742504387</v>
      </c>
      <c r="AK223" s="42">
        <v>1.086688285594646</v>
      </c>
      <c r="AL223" s="42">
        <v>5.4905729952692726</v>
      </c>
      <c r="AM223" s="42">
        <v>0.24031662630256187</v>
      </c>
      <c r="AN223" s="42">
        <v>0.62815921936549146</v>
      </c>
      <c r="AO223" s="42">
        <v>10.919675361450313</v>
      </c>
      <c r="AP223" s="42">
        <v>0.44041846742504387</v>
      </c>
      <c r="AQ223" s="42">
        <v>1.086688285594646</v>
      </c>
      <c r="AR223" s="42">
        <v>5.4905729952692726</v>
      </c>
      <c r="AS223" s="42">
        <v>0.24031662630256187</v>
      </c>
      <c r="AT223" s="42">
        <v>0.62815921936549146</v>
      </c>
      <c r="AU223" s="42">
        <v>10.919675361450313</v>
      </c>
    </row>
    <row r="224" spans="1:47" x14ac:dyDescent="0.25">
      <c r="A224" s="220"/>
      <c r="B224" s="220"/>
      <c r="C224" s="15" t="s">
        <v>226</v>
      </c>
      <c r="D224" s="16">
        <v>1.0660895993469088</v>
      </c>
      <c r="E224" s="16">
        <v>1.0660895993469088</v>
      </c>
      <c r="F224" s="16">
        <v>2.0598686247737266E-2</v>
      </c>
      <c r="G224" s="16">
        <v>2.0598686247737266E-2</v>
      </c>
      <c r="H224" s="42">
        <f t="shared" si="3"/>
        <v>1.086688285594646</v>
      </c>
      <c r="I224" s="42">
        <f t="shared" si="3"/>
        <v>1.086688285594646</v>
      </c>
      <c r="J224" s="51"/>
      <c r="K224" s="53"/>
      <c r="L224" s="16">
        <v>1.0660895993469088</v>
      </c>
      <c r="M224" s="16">
        <v>5.4537288686889296</v>
      </c>
      <c r="N224" s="16">
        <v>0.23419171303354383</v>
      </c>
      <c r="O224" s="16">
        <v>0.61641381969557263</v>
      </c>
      <c r="P224" s="16">
        <v>10.865917263076831</v>
      </c>
      <c r="Q224" s="16">
        <v>0.50942894548902984</v>
      </c>
      <c r="R224" s="16">
        <v>1.0660895993469088</v>
      </c>
      <c r="S224" s="16">
        <v>5.4537288686889296</v>
      </c>
      <c r="T224" s="16">
        <v>0.23419171303354383</v>
      </c>
      <c r="U224" s="16">
        <v>0.61641381969557263</v>
      </c>
      <c r="V224" s="16">
        <v>10.865917263076831</v>
      </c>
      <c r="W224" s="16">
        <v>0.50942894548902984</v>
      </c>
      <c r="X224" s="16">
        <v>2.0598686247737266E-2</v>
      </c>
      <c r="Y224" s="16">
        <v>3.6844126580342876E-2</v>
      </c>
      <c r="Z224" s="16">
        <v>6.1249132690180475E-3</v>
      </c>
      <c r="AA224" s="16">
        <v>1.1745399669918864E-2</v>
      </c>
      <c r="AB224" s="16">
        <v>5.3758098373482693E-2</v>
      </c>
      <c r="AC224" s="16">
        <v>9.0172270269259606E-3</v>
      </c>
      <c r="AD224" s="16">
        <v>2.0598686247737266E-2</v>
      </c>
      <c r="AE224" s="16">
        <v>3.6844126580342876E-2</v>
      </c>
      <c r="AF224" s="16">
        <v>6.1249132690180475E-3</v>
      </c>
      <c r="AG224" s="16">
        <v>1.1745399669918864E-2</v>
      </c>
      <c r="AH224" s="16">
        <v>5.3758098373482693E-2</v>
      </c>
      <c r="AI224" s="54">
        <v>9.0172270269259606E-3</v>
      </c>
      <c r="AJ224" s="42">
        <v>1.086688285594646</v>
      </c>
      <c r="AK224" s="42">
        <v>5.4905729952692726</v>
      </c>
      <c r="AL224" s="42">
        <v>0.24031662630256187</v>
      </c>
      <c r="AM224" s="42">
        <v>0.62815921936549146</v>
      </c>
      <c r="AN224" s="42">
        <v>10.919675361450313</v>
      </c>
      <c r="AO224" s="42">
        <v>0.51844617251595582</v>
      </c>
      <c r="AP224" s="42">
        <v>1.086688285594646</v>
      </c>
      <c r="AQ224" s="42">
        <v>5.4905729952692726</v>
      </c>
      <c r="AR224" s="42">
        <v>0.24031662630256187</v>
      </c>
      <c r="AS224" s="42">
        <v>0.62815921936549146</v>
      </c>
      <c r="AT224" s="42">
        <v>10.919675361450313</v>
      </c>
      <c r="AU224" s="42">
        <v>0.51844617251595582</v>
      </c>
    </row>
    <row r="225" spans="1:47" x14ac:dyDescent="0.25">
      <c r="A225" s="220"/>
      <c r="B225" s="220" t="s">
        <v>227</v>
      </c>
      <c r="C225" s="15" t="s">
        <v>224</v>
      </c>
      <c r="D225" s="16">
        <v>5.4537288686889296</v>
      </c>
      <c r="E225" s="16">
        <v>5.4537288686889296</v>
      </c>
      <c r="F225" s="16">
        <v>3.6844126580342876E-2</v>
      </c>
      <c r="G225" s="16">
        <v>3.6844126580342876E-2</v>
      </c>
      <c r="H225" s="42">
        <f t="shared" si="3"/>
        <v>5.4905729952692726</v>
      </c>
      <c r="I225" s="42">
        <f t="shared" si="3"/>
        <v>5.4905729952692726</v>
      </c>
      <c r="J225" s="51"/>
      <c r="K225" s="53"/>
      <c r="L225" s="16">
        <v>5.4537288686889296</v>
      </c>
      <c r="M225" s="16">
        <v>0.23419171303354383</v>
      </c>
      <c r="N225" s="16">
        <v>0.61641381969557263</v>
      </c>
      <c r="O225" s="16">
        <v>10.865917263076831</v>
      </c>
      <c r="P225" s="16">
        <v>0.50942894548902984</v>
      </c>
      <c r="Q225" s="16">
        <v>1.2644318503881939</v>
      </c>
      <c r="R225" s="16">
        <v>5.4537288686889296</v>
      </c>
      <c r="S225" s="16">
        <v>0.23419171303354383</v>
      </c>
      <c r="T225" s="16">
        <v>0.61641381969557263</v>
      </c>
      <c r="U225" s="16">
        <v>10.865917263076831</v>
      </c>
      <c r="V225" s="16">
        <v>0.50942894548902984</v>
      </c>
      <c r="W225" s="16">
        <v>1.2644318503881939</v>
      </c>
      <c r="X225" s="16">
        <v>3.6844126580342876E-2</v>
      </c>
      <c r="Y225" s="16">
        <v>6.1249132690180475E-3</v>
      </c>
      <c r="Z225" s="16">
        <v>1.1745399669918864E-2</v>
      </c>
      <c r="AA225" s="16">
        <v>5.3758098373482693E-2</v>
      </c>
      <c r="AB225" s="16">
        <v>9.0172270269259606E-3</v>
      </c>
      <c r="AC225" s="16">
        <v>1.7040731350400823E-2</v>
      </c>
      <c r="AD225" s="16">
        <v>3.6844126580342876E-2</v>
      </c>
      <c r="AE225" s="16">
        <v>6.1249132690180475E-3</v>
      </c>
      <c r="AF225" s="16">
        <v>1.1745399669918864E-2</v>
      </c>
      <c r="AG225" s="16">
        <v>5.3758098373482693E-2</v>
      </c>
      <c r="AH225" s="16">
        <v>9.0172270269259606E-3</v>
      </c>
      <c r="AI225" s="54">
        <v>1.7040731350400823E-2</v>
      </c>
      <c r="AJ225" s="42">
        <v>5.4905729952692726</v>
      </c>
      <c r="AK225" s="42">
        <v>0.24031662630256187</v>
      </c>
      <c r="AL225" s="42">
        <v>0.62815921936549146</v>
      </c>
      <c r="AM225" s="42">
        <v>10.919675361450313</v>
      </c>
      <c r="AN225" s="42">
        <v>0.51844617251595582</v>
      </c>
      <c r="AO225" s="42">
        <v>1.2814725817385948</v>
      </c>
      <c r="AP225" s="42">
        <v>5.4905729952692726</v>
      </c>
      <c r="AQ225" s="42">
        <v>0.24031662630256187</v>
      </c>
      <c r="AR225" s="42">
        <v>0.62815921936549146</v>
      </c>
      <c r="AS225" s="42">
        <v>10.919675361450313</v>
      </c>
      <c r="AT225" s="42">
        <v>0.51844617251595582</v>
      </c>
      <c r="AU225" s="42">
        <v>1.2814725817385948</v>
      </c>
    </row>
    <row r="226" spans="1:47" x14ac:dyDescent="0.25">
      <c r="A226" s="220"/>
      <c r="B226" s="220"/>
      <c r="C226" s="15" t="s">
        <v>225</v>
      </c>
      <c r="D226" s="16">
        <v>0.23419171303354383</v>
      </c>
      <c r="E226" s="16">
        <v>0.23419171303354383</v>
      </c>
      <c r="F226" s="16">
        <v>6.1249132690180475E-3</v>
      </c>
      <c r="G226" s="16">
        <v>6.1249132690180475E-3</v>
      </c>
      <c r="H226" s="42">
        <f t="shared" si="3"/>
        <v>0.24031662630256187</v>
      </c>
      <c r="I226" s="42">
        <f t="shared" si="3"/>
        <v>0.24031662630256187</v>
      </c>
      <c r="J226" s="51"/>
      <c r="K226" s="53"/>
      <c r="L226" s="16">
        <v>0.23419171303354383</v>
      </c>
      <c r="M226" s="16">
        <v>0.61641381969557263</v>
      </c>
      <c r="N226" s="16">
        <v>10.865917263076831</v>
      </c>
      <c r="O226" s="16">
        <v>0.50942894548902984</v>
      </c>
      <c r="P226" s="16">
        <v>1.2644318503881939</v>
      </c>
      <c r="Q226" s="16">
        <v>6.4683761000729163</v>
      </c>
      <c r="R226" s="16">
        <v>0.23419171303354383</v>
      </c>
      <c r="S226" s="16">
        <v>0.61641381969557263</v>
      </c>
      <c r="T226" s="16">
        <v>10.865917263076831</v>
      </c>
      <c r="U226" s="16">
        <v>0.50942894548902984</v>
      </c>
      <c r="V226" s="16">
        <v>1.2644318503881939</v>
      </c>
      <c r="W226" s="16">
        <v>6.4683761000729163</v>
      </c>
      <c r="X226" s="16">
        <v>6.1249132690180475E-3</v>
      </c>
      <c r="Y226" s="16">
        <v>1.1745399669918864E-2</v>
      </c>
      <c r="Z226" s="16">
        <v>5.3758098373482693E-2</v>
      </c>
      <c r="AA226" s="16">
        <v>9.0172270269259606E-3</v>
      </c>
      <c r="AB226" s="16">
        <v>1.7040731350400823E-2</v>
      </c>
      <c r="AC226" s="16">
        <v>3.0480141080101827E-2</v>
      </c>
      <c r="AD226" s="16">
        <v>6.1249132690180475E-3</v>
      </c>
      <c r="AE226" s="16">
        <v>1.1745399669918864E-2</v>
      </c>
      <c r="AF226" s="16">
        <v>5.3758098373482693E-2</v>
      </c>
      <c r="AG226" s="16">
        <v>9.0172270269259606E-3</v>
      </c>
      <c r="AH226" s="16">
        <v>1.7040731350400823E-2</v>
      </c>
      <c r="AI226" s="54">
        <v>3.0480141080101827E-2</v>
      </c>
      <c r="AJ226" s="42">
        <v>0.24031662630256187</v>
      </c>
      <c r="AK226" s="42">
        <v>0.62815921936549146</v>
      </c>
      <c r="AL226" s="42">
        <v>10.919675361450313</v>
      </c>
      <c r="AM226" s="42">
        <v>0.51844617251595582</v>
      </c>
      <c r="AN226" s="42">
        <v>1.2814725817385948</v>
      </c>
      <c r="AO226" s="42">
        <v>6.4988562411530184</v>
      </c>
      <c r="AP226" s="42">
        <v>0.24031662630256187</v>
      </c>
      <c r="AQ226" s="42">
        <v>0.62815921936549146</v>
      </c>
      <c r="AR226" s="42">
        <v>10.919675361450313</v>
      </c>
      <c r="AS226" s="42">
        <v>0.51844617251595582</v>
      </c>
      <c r="AT226" s="42">
        <v>1.2814725817385948</v>
      </c>
      <c r="AU226" s="42">
        <v>6.4988562411530184</v>
      </c>
    </row>
    <row r="227" spans="1:47" x14ac:dyDescent="0.25">
      <c r="A227" s="220"/>
      <c r="B227" s="220"/>
      <c r="C227" s="15" t="s">
        <v>226</v>
      </c>
      <c r="D227" s="16">
        <v>0.61641381969557263</v>
      </c>
      <c r="E227" s="16">
        <v>0.61641381969557263</v>
      </c>
      <c r="F227" s="16">
        <v>1.1745399669918864E-2</v>
      </c>
      <c r="G227" s="16">
        <v>1.1745399669918864E-2</v>
      </c>
      <c r="H227" s="42">
        <f t="shared" si="3"/>
        <v>0.62815921936549146</v>
      </c>
      <c r="I227" s="42">
        <f t="shared" si="3"/>
        <v>0.62815921936549146</v>
      </c>
      <c r="J227" s="51"/>
      <c r="K227" s="53"/>
      <c r="L227" s="16">
        <v>0.61641381969557263</v>
      </c>
      <c r="M227" s="16">
        <v>10.865917263076831</v>
      </c>
      <c r="N227" s="16">
        <v>0.50942894548902984</v>
      </c>
      <c r="O227" s="16">
        <v>1.2644318503881939</v>
      </c>
      <c r="P227" s="16">
        <v>6.4683761000729163</v>
      </c>
      <c r="Q227" s="16">
        <v>0.27776226429559842</v>
      </c>
      <c r="R227" s="16">
        <v>0.61641381969557263</v>
      </c>
      <c r="S227" s="16">
        <v>10.865917263076831</v>
      </c>
      <c r="T227" s="16">
        <v>0.50942894548902984</v>
      </c>
      <c r="U227" s="16">
        <v>1.2644318503881939</v>
      </c>
      <c r="V227" s="16">
        <v>6.4683761000729163</v>
      </c>
      <c r="W227" s="16">
        <v>0.27776226429559842</v>
      </c>
      <c r="X227" s="16">
        <v>1.1745399669918864E-2</v>
      </c>
      <c r="Y227" s="16">
        <v>5.3758098373482693E-2</v>
      </c>
      <c r="Z227" s="16">
        <v>9.0172270269259606E-3</v>
      </c>
      <c r="AA227" s="16">
        <v>1.7040731350400823E-2</v>
      </c>
      <c r="AB227" s="16">
        <v>3.0480141080101827E-2</v>
      </c>
      <c r="AC227" s="16">
        <v>5.0669737043694749E-3</v>
      </c>
      <c r="AD227" s="16">
        <v>1.1745399669918864E-2</v>
      </c>
      <c r="AE227" s="16">
        <v>5.3758098373482693E-2</v>
      </c>
      <c r="AF227" s="16">
        <v>9.0172270269259606E-3</v>
      </c>
      <c r="AG227" s="16">
        <v>1.7040731350400823E-2</v>
      </c>
      <c r="AH227" s="16">
        <v>3.0480141080101827E-2</v>
      </c>
      <c r="AI227" s="54">
        <v>5.0669737043694749E-3</v>
      </c>
      <c r="AJ227" s="42">
        <v>0.62815921936549146</v>
      </c>
      <c r="AK227" s="42">
        <v>10.919675361450313</v>
      </c>
      <c r="AL227" s="42">
        <v>0.51844617251595582</v>
      </c>
      <c r="AM227" s="42">
        <v>1.2814725817385948</v>
      </c>
      <c r="AN227" s="42">
        <v>6.4988562411530184</v>
      </c>
      <c r="AO227" s="42">
        <v>0.2828292379999679</v>
      </c>
      <c r="AP227" s="42">
        <v>0.62815921936549146</v>
      </c>
      <c r="AQ227" s="42">
        <v>10.919675361450313</v>
      </c>
      <c r="AR227" s="42">
        <v>0.51844617251595582</v>
      </c>
      <c r="AS227" s="42">
        <v>1.2814725817385948</v>
      </c>
      <c r="AT227" s="42">
        <v>6.4988562411530184</v>
      </c>
      <c r="AU227" s="42">
        <v>0.2828292379999679</v>
      </c>
    </row>
    <row r="228" spans="1:47" x14ac:dyDescent="0.25">
      <c r="A228" s="220" t="s">
        <v>67</v>
      </c>
      <c r="B228" s="220" t="s">
        <v>223</v>
      </c>
      <c r="C228" s="15" t="s">
        <v>224</v>
      </c>
      <c r="D228" s="16">
        <v>10.865917263076831</v>
      </c>
      <c r="E228" s="16">
        <v>10.865917263076831</v>
      </c>
      <c r="F228" s="16">
        <v>5.3758098373482693E-2</v>
      </c>
      <c r="G228" s="16">
        <v>5.3758098373482693E-2</v>
      </c>
      <c r="H228" s="42">
        <f t="shared" si="3"/>
        <v>10.919675361450313</v>
      </c>
      <c r="I228" s="42">
        <f t="shared" si="3"/>
        <v>10.919675361450313</v>
      </c>
      <c r="J228" s="51"/>
      <c r="K228" s="53" t="s">
        <v>67</v>
      </c>
      <c r="L228" s="16">
        <v>10.865917263076831</v>
      </c>
      <c r="M228" s="16">
        <v>0.50942894548902984</v>
      </c>
      <c r="N228" s="16">
        <v>1.2644318503881939</v>
      </c>
      <c r="O228" s="16">
        <v>6.4683761000729163</v>
      </c>
      <c r="P228" s="16">
        <v>0.27776226429559842</v>
      </c>
      <c r="Q228" s="16">
        <v>0.73109546056916752</v>
      </c>
      <c r="R228" s="16">
        <v>10.865917263076831</v>
      </c>
      <c r="S228" s="16">
        <v>0.50942894548902984</v>
      </c>
      <c r="T228" s="16">
        <v>1.2644318503881939</v>
      </c>
      <c r="U228" s="16">
        <v>6.4683761000729163</v>
      </c>
      <c r="V228" s="16">
        <v>0.27776226429559842</v>
      </c>
      <c r="W228" s="16">
        <v>0.73109546056916752</v>
      </c>
      <c r="X228" s="16">
        <v>5.3758098373482693E-2</v>
      </c>
      <c r="Y228" s="16">
        <v>9.0172270269259606E-3</v>
      </c>
      <c r="Z228" s="16">
        <v>1.7040731350400823E-2</v>
      </c>
      <c r="AA228" s="16">
        <v>3.0480141080101827E-2</v>
      </c>
      <c r="AB228" s="16">
        <v>5.0669737043694749E-3</v>
      </c>
      <c r="AC228" s="16">
        <v>9.7166488178419639E-3</v>
      </c>
      <c r="AD228" s="16">
        <v>5.3758098373482693E-2</v>
      </c>
      <c r="AE228" s="16">
        <v>9.0172270269259606E-3</v>
      </c>
      <c r="AF228" s="16">
        <v>1.7040731350400823E-2</v>
      </c>
      <c r="AG228" s="16">
        <v>3.0480141080101827E-2</v>
      </c>
      <c r="AH228" s="16">
        <v>5.0669737043694749E-3</v>
      </c>
      <c r="AI228" s="54">
        <v>9.7166488178419639E-3</v>
      </c>
      <c r="AJ228" s="42">
        <v>10.919675361450313</v>
      </c>
      <c r="AK228" s="42">
        <v>0.51844617251595582</v>
      </c>
      <c r="AL228" s="42">
        <v>1.2814725817385948</v>
      </c>
      <c r="AM228" s="42">
        <v>6.4988562411530184</v>
      </c>
      <c r="AN228" s="42">
        <v>0.2828292379999679</v>
      </c>
      <c r="AO228" s="42">
        <v>0.74081210938700948</v>
      </c>
      <c r="AP228" s="42">
        <v>10.919675361450313</v>
      </c>
      <c r="AQ228" s="42">
        <v>0.51844617251595582</v>
      </c>
      <c r="AR228" s="42">
        <v>1.2814725817385948</v>
      </c>
      <c r="AS228" s="42">
        <v>6.4988562411530184</v>
      </c>
      <c r="AT228" s="42">
        <v>0.2828292379999679</v>
      </c>
      <c r="AU228" s="42">
        <v>0.74081210938700948</v>
      </c>
    </row>
    <row r="229" spans="1:47" x14ac:dyDescent="0.25">
      <c r="A229" s="220"/>
      <c r="B229" s="220"/>
      <c r="C229" s="15" t="s">
        <v>225</v>
      </c>
      <c r="D229" s="16">
        <v>0.50942894548902984</v>
      </c>
      <c r="E229" s="16">
        <v>0.50942894548902984</v>
      </c>
      <c r="F229" s="16">
        <v>9.0172270269259606E-3</v>
      </c>
      <c r="G229" s="16">
        <v>9.0172270269259606E-3</v>
      </c>
      <c r="H229" s="42">
        <f t="shared" si="3"/>
        <v>0.51844617251595582</v>
      </c>
      <c r="I229" s="42">
        <f t="shared" si="3"/>
        <v>0.51844617251595582</v>
      </c>
      <c r="J229" s="51"/>
      <c r="K229" s="53"/>
      <c r="L229" s="16">
        <v>0.50942894548902984</v>
      </c>
      <c r="M229" s="16">
        <v>1.2644318503881939</v>
      </c>
      <c r="N229" s="16">
        <v>6.4683761000729163</v>
      </c>
      <c r="O229" s="16">
        <v>0.27776226429559842</v>
      </c>
      <c r="P229" s="16">
        <v>0.73109546056916752</v>
      </c>
      <c r="Q229" s="16">
        <v>7.6700592445248237</v>
      </c>
      <c r="R229" s="16">
        <v>0.50942894548902984</v>
      </c>
      <c r="S229" s="16">
        <v>1.2644318503881939</v>
      </c>
      <c r="T229" s="16">
        <v>6.4683761000729163</v>
      </c>
      <c r="U229" s="16">
        <v>0.27776226429559842</v>
      </c>
      <c r="V229" s="16">
        <v>0.73109546056916752</v>
      </c>
      <c r="W229" s="16">
        <v>7.6700592445248237</v>
      </c>
      <c r="X229" s="16">
        <v>9.0172270269259606E-3</v>
      </c>
      <c r="Y229" s="16">
        <v>1.7040731350400823E-2</v>
      </c>
      <c r="Z229" s="16">
        <v>3.0480141080101827E-2</v>
      </c>
      <c r="AA229" s="16">
        <v>5.0669737043694749E-3</v>
      </c>
      <c r="AB229" s="16">
        <v>9.7166488178419639E-3</v>
      </c>
      <c r="AC229" s="16">
        <v>6.4982316715198885E-2</v>
      </c>
      <c r="AD229" s="16">
        <v>9.0172270269259606E-3</v>
      </c>
      <c r="AE229" s="16">
        <v>1.7040731350400823E-2</v>
      </c>
      <c r="AF229" s="16">
        <v>3.0480141080101827E-2</v>
      </c>
      <c r="AG229" s="16">
        <v>5.0669737043694749E-3</v>
      </c>
      <c r="AH229" s="16">
        <v>9.7166488178419639E-3</v>
      </c>
      <c r="AI229" s="54">
        <v>6.4982316715198885E-2</v>
      </c>
      <c r="AJ229" s="42">
        <v>0.51844617251595582</v>
      </c>
      <c r="AK229" s="42">
        <v>1.2814725817385948</v>
      </c>
      <c r="AL229" s="42">
        <v>6.4988562411530184</v>
      </c>
      <c r="AM229" s="42">
        <v>0.2828292379999679</v>
      </c>
      <c r="AN229" s="42">
        <v>0.74081210938700948</v>
      </c>
      <c r="AO229" s="42">
        <v>7.7350415612400223</v>
      </c>
      <c r="AP229" s="42">
        <v>0.51844617251595582</v>
      </c>
      <c r="AQ229" s="42">
        <v>1.2814725817385948</v>
      </c>
      <c r="AR229" s="42">
        <v>6.4988562411530184</v>
      </c>
      <c r="AS229" s="42">
        <v>0.2828292379999679</v>
      </c>
      <c r="AT229" s="42">
        <v>0.74081210938700948</v>
      </c>
      <c r="AU229" s="42">
        <v>7.7350415612400223</v>
      </c>
    </row>
    <row r="230" spans="1:47" x14ac:dyDescent="0.25">
      <c r="A230" s="220"/>
      <c r="B230" s="220"/>
      <c r="C230" s="15" t="s">
        <v>226</v>
      </c>
      <c r="D230" s="16">
        <v>1.2644318503881939</v>
      </c>
      <c r="E230" s="16">
        <v>1.2644318503881939</v>
      </c>
      <c r="F230" s="16">
        <v>1.7040731350400823E-2</v>
      </c>
      <c r="G230" s="16">
        <v>1.7040731350400823E-2</v>
      </c>
      <c r="H230" s="42">
        <f t="shared" si="3"/>
        <v>1.2814725817385948</v>
      </c>
      <c r="I230" s="42">
        <f t="shared" si="3"/>
        <v>1.2814725817385948</v>
      </c>
      <c r="J230" s="51"/>
      <c r="K230" s="53"/>
      <c r="L230" s="16">
        <v>1.2644318503881939</v>
      </c>
      <c r="M230" s="16">
        <v>6.4683761000729163</v>
      </c>
      <c r="N230" s="16">
        <v>0.27776226429559842</v>
      </c>
      <c r="O230" s="16">
        <v>0.73109546056916752</v>
      </c>
      <c r="P230" s="16">
        <v>7.6700592445248237</v>
      </c>
      <c r="Q230" s="16">
        <v>0.35959690269813877</v>
      </c>
      <c r="R230" s="16">
        <v>1.2644318503881939</v>
      </c>
      <c r="S230" s="16">
        <v>6.4683761000729163</v>
      </c>
      <c r="T230" s="16">
        <v>0.27776226429559842</v>
      </c>
      <c r="U230" s="16">
        <v>0.73109546056916752</v>
      </c>
      <c r="V230" s="16">
        <v>7.6700592445248237</v>
      </c>
      <c r="W230" s="16">
        <v>0.35959690269813877</v>
      </c>
      <c r="X230" s="16">
        <v>1.7040731350400823E-2</v>
      </c>
      <c r="Y230" s="16">
        <v>3.0480141080101827E-2</v>
      </c>
      <c r="Z230" s="16">
        <v>5.0669737043694749E-3</v>
      </c>
      <c r="AA230" s="16">
        <v>9.7166488178419639E-3</v>
      </c>
      <c r="AB230" s="16">
        <v>6.4982316715198885E-2</v>
      </c>
      <c r="AC230" s="16">
        <v>1.0899944757822595E-2</v>
      </c>
      <c r="AD230" s="16">
        <v>1.7040731350400823E-2</v>
      </c>
      <c r="AE230" s="16">
        <v>3.0480141080101827E-2</v>
      </c>
      <c r="AF230" s="16">
        <v>5.0669737043694749E-3</v>
      </c>
      <c r="AG230" s="16">
        <v>9.7166488178419639E-3</v>
      </c>
      <c r="AH230" s="16">
        <v>6.4982316715198885E-2</v>
      </c>
      <c r="AI230" s="54">
        <v>1.0899944757822595E-2</v>
      </c>
      <c r="AJ230" s="42">
        <v>1.2814725817385948</v>
      </c>
      <c r="AK230" s="42">
        <v>6.4988562411530184</v>
      </c>
      <c r="AL230" s="42">
        <v>0.2828292379999679</v>
      </c>
      <c r="AM230" s="42">
        <v>0.74081210938700948</v>
      </c>
      <c r="AN230" s="42">
        <v>7.7350415612400223</v>
      </c>
      <c r="AO230" s="42">
        <v>0.37049684745596134</v>
      </c>
      <c r="AP230" s="42">
        <v>1.2814725817385948</v>
      </c>
      <c r="AQ230" s="42">
        <v>6.4988562411530184</v>
      </c>
      <c r="AR230" s="42">
        <v>0.2828292379999679</v>
      </c>
      <c r="AS230" s="42">
        <v>0.74081210938700948</v>
      </c>
      <c r="AT230" s="42">
        <v>7.7350415612400223</v>
      </c>
      <c r="AU230" s="42">
        <v>0.37049684745596134</v>
      </c>
    </row>
    <row r="231" spans="1:47" x14ac:dyDescent="0.25">
      <c r="A231" s="220"/>
      <c r="B231" s="220" t="s">
        <v>227</v>
      </c>
      <c r="C231" s="15" t="s">
        <v>224</v>
      </c>
      <c r="D231" s="16">
        <v>6.4683761000729163</v>
      </c>
      <c r="E231" s="16">
        <v>6.4683761000729163</v>
      </c>
      <c r="F231" s="16">
        <v>3.0480141080101827E-2</v>
      </c>
      <c r="G231" s="16">
        <v>3.0480141080101827E-2</v>
      </c>
      <c r="H231" s="42">
        <f t="shared" si="3"/>
        <v>6.4988562411530184</v>
      </c>
      <c r="I231" s="42">
        <f t="shared" si="3"/>
        <v>6.4988562411530184</v>
      </c>
      <c r="J231" s="51"/>
      <c r="K231" s="53"/>
      <c r="L231" s="16">
        <v>6.4683761000729163</v>
      </c>
      <c r="M231" s="16">
        <v>0.27776226429559842</v>
      </c>
      <c r="N231" s="16">
        <v>0.73109546056916752</v>
      </c>
      <c r="O231" s="16">
        <v>7.6700592445248237</v>
      </c>
      <c r="P231" s="16">
        <v>0.35959690269813877</v>
      </c>
      <c r="Q231" s="16">
        <v>0.89254012968578411</v>
      </c>
      <c r="R231" s="16">
        <v>6.4683761000729163</v>
      </c>
      <c r="S231" s="16">
        <v>0.27776226429559842</v>
      </c>
      <c r="T231" s="16">
        <v>0.73109546056916752</v>
      </c>
      <c r="U231" s="16">
        <v>7.6700592445248237</v>
      </c>
      <c r="V231" s="16">
        <v>0.35959690269813877</v>
      </c>
      <c r="W231" s="16">
        <v>0.89254012968578411</v>
      </c>
      <c r="X231" s="16">
        <v>3.0480141080101827E-2</v>
      </c>
      <c r="Y231" s="16">
        <v>5.0669737043694749E-3</v>
      </c>
      <c r="Z231" s="16">
        <v>9.7166488178419639E-3</v>
      </c>
      <c r="AA231" s="16">
        <v>6.4982316715198885E-2</v>
      </c>
      <c r="AB231" s="16">
        <v>1.0899944757822595E-2</v>
      </c>
      <c r="AC231" s="16">
        <v>2.0598686247737266E-2</v>
      </c>
      <c r="AD231" s="16">
        <v>3.0480141080101827E-2</v>
      </c>
      <c r="AE231" s="16">
        <v>5.0669737043694749E-3</v>
      </c>
      <c r="AF231" s="16">
        <v>9.7166488178419639E-3</v>
      </c>
      <c r="AG231" s="16">
        <v>6.4982316715198885E-2</v>
      </c>
      <c r="AH231" s="16">
        <v>1.0899944757822595E-2</v>
      </c>
      <c r="AI231" s="54">
        <v>2.0598686247737266E-2</v>
      </c>
      <c r="AJ231" s="42">
        <v>6.4988562411530184</v>
      </c>
      <c r="AK231" s="42">
        <v>0.2828292379999679</v>
      </c>
      <c r="AL231" s="42">
        <v>0.74081210938700948</v>
      </c>
      <c r="AM231" s="42">
        <v>7.7350415612400223</v>
      </c>
      <c r="AN231" s="42">
        <v>0.37049684745596134</v>
      </c>
      <c r="AO231" s="42">
        <v>0.91313881593352142</v>
      </c>
      <c r="AP231" s="42">
        <v>6.4988562411530184</v>
      </c>
      <c r="AQ231" s="42">
        <v>0.2828292379999679</v>
      </c>
      <c r="AR231" s="42">
        <v>0.74081210938700948</v>
      </c>
      <c r="AS231" s="42">
        <v>7.7350415612400223</v>
      </c>
      <c r="AT231" s="42">
        <v>0.37049684745596134</v>
      </c>
      <c r="AU231" s="42">
        <v>0.91313881593352142</v>
      </c>
    </row>
    <row r="232" spans="1:47" x14ac:dyDescent="0.25">
      <c r="A232" s="220"/>
      <c r="B232" s="220"/>
      <c r="C232" s="15" t="s">
        <v>225</v>
      </c>
      <c r="D232" s="16">
        <v>0.27776226429559842</v>
      </c>
      <c r="E232" s="16">
        <v>0.27776226429559842</v>
      </c>
      <c r="F232" s="16">
        <v>5.0669737043694749E-3</v>
      </c>
      <c r="G232" s="16">
        <v>5.0669737043694749E-3</v>
      </c>
      <c r="H232" s="42">
        <f t="shared" si="3"/>
        <v>0.2828292379999679</v>
      </c>
      <c r="I232" s="42">
        <f t="shared" si="3"/>
        <v>0.2828292379999679</v>
      </c>
      <c r="J232" s="51"/>
      <c r="K232" s="53"/>
      <c r="L232" s="16">
        <v>0.27776226429559842</v>
      </c>
      <c r="M232" s="16">
        <v>0.73109546056916752</v>
      </c>
      <c r="N232" s="16">
        <v>7.6700592445248237</v>
      </c>
      <c r="O232" s="16">
        <v>0.35959690269813877</v>
      </c>
      <c r="P232" s="16">
        <v>0.89254012968578411</v>
      </c>
      <c r="Q232" s="16">
        <v>4.5659125412279415</v>
      </c>
      <c r="R232" s="16">
        <v>0.27776226429559842</v>
      </c>
      <c r="S232" s="16">
        <v>0.73109546056916752</v>
      </c>
      <c r="T232" s="16">
        <v>7.6700592445248237</v>
      </c>
      <c r="U232" s="16">
        <v>0.35959690269813877</v>
      </c>
      <c r="V232" s="16">
        <v>0.89254012968578411</v>
      </c>
      <c r="W232" s="16">
        <v>4.5659125412279415</v>
      </c>
      <c r="X232" s="16">
        <v>5.0669737043694749E-3</v>
      </c>
      <c r="Y232" s="16">
        <v>9.7166488178419639E-3</v>
      </c>
      <c r="Z232" s="16">
        <v>6.4982316715198885E-2</v>
      </c>
      <c r="AA232" s="16">
        <v>1.0899944757822595E-2</v>
      </c>
      <c r="AB232" s="16">
        <v>2.0598686247737266E-2</v>
      </c>
      <c r="AC232" s="16">
        <v>3.6844126580342876E-2</v>
      </c>
      <c r="AD232" s="16">
        <v>5.0669737043694749E-3</v>
      </c>
      <c r="AE232" s="16">
        <v>9.7166488178419639E-3</v>
      </c>
      <c r="AF232" s="16">
        <v>6.4982316715198885E-2</v>
      </c>
      <c r="AG232" s="16">
        <v>1.0899944757822595E-2</v>
      </c>
      <c r="AH232" s="16">
        <v>2.0598686247737266E-2</v>
      </c>
      <c r="AI232" s="54">
        <v>3.6844126580342876E-2</v>
      </c>
      <c r="AJ232" s="42">
        <v>0.2828292379999679</v>
      </c>
      <c r="AK232" s="42">
        <v>0.74081210938700948</v>
      </c>
      <c r="AL232" s="42">
        <v>7.7350415612400223</v>
      </c>
      <c r="AM232" s="42">
        <v>0.37049684745596134</v>
      </c>
      <c r="AN232" s="42">
        <v>0.91313881593352142</v>
      </c>
      <c r="AO232" s="42">
        <v>4.6027566678082845</v>
      </c>
      <c r="AP232" s="42">
        <v>0.2828292379999679</v>
      </c>
      <c r="AQ232" s="42">
        <v>0.74081210938700948</v>
      </c>
      <c r="AR232" s="42">
        <v>7.7350415612400223</v>
      </c>
      <c r="AS232" s="42">
        <v>0.37049684745596134</v>
      </c>
      <c r="AT232" s="42">
        <v>0.91313881593352142</v>
      </c>
      <c r="AU232" s="42">
        <v>4.6027566678082845</v>
      </c>
    </row>
    <row r="233" spans="1:47" x14ac:dyDescent="0.25">
      <c r="A233" s="220"/>
      <c r="B233" s="220"/>
      <c r="C233" s="15" t="s">
        <v>226</v>
      </c>
      <c r="D233" s="16">
        <v>0.73109546056916752</v>
      </c>
      <c r="E233" s="16">
        <v>0.73109546056916752</v>
      </c>
      <c r="F233" s="16">
        <v>9.7166488178419639E-3</v>
      </c>
      <c r="G233" s="16">
        <v>9.7166488178419639E-3</v>
      </c>
      <c r="H233" s="42">
        <f t="shared" si="3"/>
        <v>0.74081210938700948</v>
      </c>
      <c r="I233" s="42">
        <f t="shared" si="3"/>
        <v>0.74081210938700948</v>
      </c>
      <c r="J233" s="51"/>
      <c r="K233" s="53"/>
      <c r="L233" s="16">
        <v>0.73109546056916752</v>
      </c>
      <c r="M233" s="16">
        <v>7.6700592445248237</v>
      </c>
      <c r="N233" s="16">
        <v>0.35959690269813877</v>
      </c>
      <c r="O233" s="16">
        <v>0.89254012968578411</v>
      </c>
      <c r="P233" s="16">
        <v>4.5659125412279415</v>
      </c>
      <c r="Q233" s="16">
        <v>0.19606748067924598</v>
      </c>
      <c r="R233" s="16">
        <v>0.73109546056916752</v>
      </c>
      <c r="S233" s="16">
        <v>7.6700592445248237</v>
      </c>
      <c r="T233" s="16">
        <v>0.35959690269813877</v>
      </c>
      <c r="U233" s="16">
        <v>0.89254012968578411</v>
      </c>
      <c r="V233" s="16">
        <v>4.5659125412279415</v>
      </c>
      <c r="W233" s="16">
        <v>0.19606748067924598</v>
      </c>
      <c r="X233" s="16">
        <v>9.7166488178419639E-3</v>
      </c>
      <c r="Y233" s="16">
        <v>6.4982316715198885E-2</v>
      </c>
      <c r="Z233" s="16">
        <v>1.0899944757822595E-2</v>
      </c>
      <c r="AA233" s="16">
        <v>2.0598686247737266E-2</v>
      </c>
      <c r="AB233" s="16">
        <v>3.6844126580342876E-2</v>
      </c>
      <c r="AC233" s="16">
        <v>6.1249132690180475E-3</v>
      </c>
      <c r="AD233" s="16">
        <v>9.7166488178419639E-3</v>
      </c>
      <c r="AE233" s="16">
        <v>6.4982316715198885E-2</v>
      </c>
      <c r="AF233" s="16">
        <v>1.0899944757822595E-2</v>
      </c>
      <c r="AG233" s="16">
        <v>2.0598686247737266E-2</v>
      </c>
      <c r="AH233" s="16">
        <v>3.6844126580342876E-2</v>
      </c>
      <c r="AI233" s="54">
        <v>6.1249132690180475E-3</v>
      </c>
      <c r="AJ233" s="42">
        <v>0.74081210938700948</v>
      </c>
      <c r="AK233" s="42">
        <v>7.7350415612400223</v>
      </c>
      <c r="AL233" s="42">
        <v>0.37049684745596134</v>
      </c>
      <c r="AM233" s="42">
        <v>0.91313881593352142</v>
      </c>
      <c r="AN233" s="42">
        <v>4.6027566678082845</v>
      </c>
      <c r="AO233" s="42">
        <v>0.20219239394826402</v>
      </c>
      <c r="AP233" s="42">
        <v>0.74081210938700948</v>
      </c>
      <c r="AQ233" s="42">
        <v>7.7350415612400223</v>
      </c>
      <c r="AR233" s="42">
        <v>0.37049684745596134</v>
      </c>
      <c r="AS233" s="42">
        <v>0.91313881593352142</v>
      </c>
      <c r="AT233" s="42">
        <v>4.6027566678082845</v>
      </c>
      <c r="AU233" s="42">
        <v>0.20219239394826402</v>
      </c>
    </row>
    <row r="234" spans="1:47" x14ac:dyDescent="0.25">
      <c r="A234" s="220" t="s">
        <v>68</v>
      </c>
      <c r="B234" s="220" t="s">
        <v>223</v>
      </c>
      <c r="C234" s="15" t="s">
        <v>224</v>
      </c>
      <c r="D234" s="16">
        <v>7.6700592445248237</v>
      </c>
      <c r="E234" s="16">
        <v>7.6700592445248237</v>
      </c>
      <c r="F234" s="16">
        <v>6.4982316715198885E-2</v>
      </c>
      <c r="G234" s="16">
        <v>6.4982316715198885E-2</v>
      </c>
      <c r="H234" s="42">
        <f t="shared" si="3"/>
        <v>7.7350415612400223</v>
      </c>
      <c r="I234" s="42">
        <f t="shared" si="3"/>
        <v>7.7350415612400223</v>
      </c>
      <c r="J234" s="51"/>
      <c r="K234" s="53" t="s">
        <v>68</v>
      </c>
      <c r="L234" s="16">
        <v>7.6700592445248237</v>
      </c>
      <c r="M234" s="16">
        <v>0.35959690269813877</v>
      </c>
      <c r="N234" s="16">
        <v>0.89254012968578411</v>
      </c>
      <c r="O234" s="16">
        <v>4.5659125412279415</v>
      </c>
      <c r="P234" s="16">
        <v>0.19606748067924598</v>
      </c>
      <c r="Q234" s="16">
        <v>0.51606738393117713</v>
      </c>
      <c r="R234" s="16">
        <v>7.6700592445248237</v>
      </c>
      <c r="S234" s="16">
        <v>0.35959690269813877</v>
      </c>
      <c r="T234" s="16">
        <v>0.89254012968578411</v>
      </c>
      <c r="U234" s="16">
        <v>4.5659125412279415</v>
      </c>
      <c r="V234" s="16">
        <v>0.19606748067924598</v>
      </c>
      <c r="W234" s="16">
        <v>0.51606738393117713</v>
      </c>
      <c r="X234" s="16">
        <v>6.4982316715198885E-2</v>
      </c>
      <c r="Y234" s="16">
        <v>1.0899944757822595E-2</v>
      </c>
      <c r="Z234" s="16">
        <v>2.0598686247737266E-2</v>
      </c>
      <c r="AA234" s="16">
        <v>3.6844126580342876E-2</v>
      </c>
      <c r="AB234" s="16">
        <v>6.1249132690180475E-3</v>
      </c>
      <c r="AC234" s="16">
        <v>1.1745399669918864E-2</v>
      </c>
      <c r="AD234" s="16">
        <v>6.4982316715198885E-2</v>
      </c>
      <c r="AE234" s="16">
        <v>1.0899944757822595E-2</v>
      </c>
      <c r="AF234" s="16">
        <v>2.0598686247737266E-2</v>
      </c>
      <c r="AG234" s="16">
        <v>3.6844126580342876E-2</v>
      </c>
      <c r="AH234" s="16">
        <v>6.1249132690180475E-3</v>
      </c>
      <c r="AI234" s="54">
        <v>1.1745399669918864E-2</v>
      </c>
      <c r="AJ234" s="42">
        <v>7.7350415612400223</v>
      </c>
      <c r="AK234" s="42">
        <v>0.37049684745596134</v>
      </c>
      <c r="AL234" s="42">
        <v>0.91313881593352142</v>
      </c>
      <c r="AM234" s="42">
        <v>4.6027566678082845</v>
      </c>
      <c r="AN234" s="42">
        <v>0.20219239394826402</v>
      </c>
      <c r="AO234" s="42">
        <v>0.52781278360109596</v>
      </c>
      <c r="AP234" s="42">
        <v>7.7350415612400223</v>
      </c>
      <c r="AQ234" s="42">
        <v>0.37049684745596134</v>
      </c>
      <c r="AR234" s="42">
        <v>0.91313881593352142</v>
      </c>
      <c r="AS234" s="42">
        <v>4.6027566678082845</v>
      </c>
      <c r="AT234" s="42">
        <v>0.20219239394826402</v>
      </c>
      <c r="AU234" s="42">
        <v>0.52781278360109596</v>
      </c>
    </row>
    <row r="235" spans="1:47" x14ac:dyDescent="0.25">
      <c r="A235" s="220"/>
      <c r="B235" s="220"/>
      <c r="C235" s="15" t="s">
        <v>225</v>
      </c>
      <c r="D235" s="16">
        <v>0.35959690269813877</v>
      </c>
      <c r="E235" s="16">
        <v>0.35959690269813877</v>
      </c>
      <c r="F235" s="16">
        <v>1.0899944757822595E-2</v>
      </c>
      <c r="G235" s="16">
        <v>1.0899944757822595E-2</v>
      </c>
      <c r="H235" s="42">
        <f t="shared" si="3"/>
        <v>0.37049684745596134</v>
      </c>
      <c r="I235" s="42">
        <f t="shared" si="3"/>
        <v>0.37049684745596134</v>
      </c>
      <c r="J235" s="51"/>
      <c r="K235" s="53"/>
      <c r="L235" s="16">
        <v>0.35959690269813877</v>
      </c>
      <c r="M235" s="16">
        <v>0.89254012968578411</v>
      </c>
      <c r="N235" s="16">
        <v>4.5659125412279415</v>
      </c>
      <c r="O235" s="16">
        <v>0.19606748067924598</v>
      </c>
      <c r="P235" s="16">
        <v>0.51606738393117713</v>
      </c>
      <c r="Q235" s="16">
        <v>17.47069050141765</v>
      </c>
      <c r="R235" s="16">
        <v>0.35959690269813877</v>
      </c>
      <c r="S235" s="16">
        <v>0.89254012968578411</v>
      </c>
      <c r="T235" s="16">
        <v>4.5659125412279415</v>
      </c>
      <c r="U235" s="16">
        <v>0.19606748067924598</v>
      </c>
      <c r="V235" s="16">
        <v>0.51606738393117713</v>
      </c>
      <c r="W235" s="16">
        <v>17.47069050141765</v>
      </c>
      <c r="X235" s="16">
        <v>1.0899944757822595E-2</v>
      </c>
      <c r="Y235" s="16">
        <v>2.0598686247737266E-2</v>
      </c>
      <c r="Z235" s="16">
        <v>3.6844126580342876E-2</v>
      </c>
      <c r="AA235" s="16">
        <v>6.1249132690180475E-3</v>
      </c>
      <c r="AB235" s="16">
        <v>1.1745399669918864E-2</v>
      </c>
      <c r="AC235" s="16">
        <v>5.0804356704610032E-2</v>
      </c>
      <c r="AD235" s="16">
        <v>1.0899944757822595E-2</v>
      </c>
      <c r="AE235" s="16">
        <v>2.0598686247737266E-2</v>
      </c>
      <c r="AF235" s="16">
        <v>3.6844126580342876E-2</v>
      </c>
      <c r="AG235" s="16">
        <v>6.1249132690180475E-3</v>
      </c>
      <c r="AH235" s="16">
        <v>1.1745399669918864E-2</v>
      </c>
      <c r="AI235" s="54">
        <v>5.0804356704610032E-2</v>
      </c>
      <c r="AJ235" s="42">
        <v>0.37049684745596134</v>
      </c>
      <c r="AK235" s="42">
        <v>0.91313881593352142</v>
      </c>
      <c r="AL235" s="42">
        <v>4.6027566678082845</v>
      </c>
      <c r="AM235" s="42">
        <v>0.20219239394826402</v>
      </c>
      <c r="AN235" s="42">
        <v>0.52781278360109596</v>
      </c>
      <c r="AO235" s="42">
        <v>17.52149485812226</v>
      </c>
      <c r="AP235" s="42">
        <v>0.37049684745596134</v>
      </c>
      <c r="AQ235" s="42">
        <v>0.91313881593352142</v>
      </c>
      <c r="AR235" s="42">
        <v>4.6027566678082845</v>
      </c>
      <c r="AS235" s="42">
        <v>0.20219239394826402</v>
      </c>
      <c r="AT235" s="42">
        <v>0.52781278360109596</v>
      </c>
      <c r="AU235" s="42">
        <v>17.52149485812226</v>
      </c>
    </row>
    <row r="236" spans="1:47" x14ac:dyDescent="0.25">
      <c r="A236" s="220"/>
      <c r="B236" s="220"/>
      <c r="C236" s="15" t="s">
        <v>226</v>
      </c>
      <c r="D236" s="16">
        <v>0.89254012968578411</v>
      </c>
      <c r="E236" s="16">
        <v>0.89254012968578411</v>
      </c>
      <c r="F236" s="16">
        <v>2.0598686247737266E-2</v>
      </c>
      <c r="G236" s="16">
        <v>2.0598686247737266E-2</v>
      </c>
      <c r="H236" s="42">
        <f t="shared" si="3"/>
        <v>0.91313881593352142</v>
      </c>
      <c r="I236" s="42">
        <f t="shared" si="3"/>
        <v>0.91313881593352142</v>
      </c>
      <c r="J236" s="51"/>
      <c r="K236" s="53"/>
      <c r="L236" s="16">
        <v>0.89254012968578411</v>
      </c>
      <c r="M236" s="16">
        <v>4.5659125412279415</v>
      </c>
      <c r="N236" s="16">
        <v>0.19606748067924598</v>
      </c>
      <c r="O236" s="16">
        <v>0.51606738393117713</v>
      </c>
      <c r="P236" s="16">
        <v>17.47069050141765</v>
      </c>
      <c r="Q236" s="16">
        <v>0.81908183392353817</v>
      </c>
      <c r="R236" s="16">
        <v>0.89254012968578411</v>
      </c>
      <c r="S236" s="16">
        <v>4.5659125412279415</v>
      </c>
      <c r="T236" s="16">
        <v>0.19606748067924598</v>
      </c>
      <c r="U236" s="16">
        <v>0.51606738393117713</v>
      </c>
      <c r="V236" s="16">
        <v>17.47069050141765</v>
      </c>
      <c r="W236" s="16">
        <v>0.81908183392353817</v>
      </c>
      <c r="X236" s="16">
        <v>2.0598686247737266E-2</v>
      </c>
      <c r="Y236" s="16">
        <v>3.6844126580342876E-2</v>
      </c>
      <c r="Z236" s="16">
        <v>6.1249132690180475E-3</v>
      </c>
      <c r="AA236" s="16">
        <v>1.1745399669918864E-2</v>
      </c>
      <c r="AB236" s="16">
        <v>5.0804356704610032E-2</v>
      </c>
      <c r="AC236" s="16">
        <v>8.5217749924794816E-3</v>
      </c>
      <c r="AD236" s="16">
        <v>2.0598686247737266E-2</v>
      </c>
      <c r="AE236" s="16">
        <v>3.6844126580342876E-2</v>
      </c>
      <c r="AF236" s="16">
        <v>6.1249132690180475E-3</v>
      </c>
      <c r="AG236" s="16">
        <v>1.1745399669918864E-2</v>
      </c>
      <c r="AH236" s="16">
        <v>5.0804356704610032E-2</v>
      </c>
      <c r="AI236" s="54">
        <v>8.5217749924794816E-3</v>
      </c>
      <c r="AJ236" s="42">
        <v>0.91313881593352142</v>
      </c>
      <c r="AK236" s="42">
        <v>4.6027566678082845</v>
      </c>
      <c r="AL236" s="42">
        <v>0.20219239394826402</v>
      </c>
      <c r="AM236" s="42">
        <v>0.52781278360109596</v>
      </c>
      <c r="AN236" s="42">
        <v>17.52149485812226</v>
      </c>
      <c r="AO236" s="42">
        <v>0.8276036089160177</v>
      </c>
      <c r="AP236" s="42">
        <v>0.91313881593352142</v>
      </c>
      <c r="AQ236" s="42">
        <v>4.6027566678082845</v>
      </c>
      <c r="AR236" s="42">
        <v>0.20219239394826402</v>
      </c>
      <c r="AS236" s="42">
        <v>0.52781278360109596</v>
      </c>
      <c r="AT236" s="42">
        <v>17.52149485812226</v>
      </c>
      <c r="AU236" s="42">
        <v>0.8276036089160177</v>
      </c>
    </row>
    <row r="237" spans="1:47" x14ac:dyDescent="0.25">
      <c r="A237" s="220"/>
      <c r="B237" s="220" t="s">
        <v>227</v>
      </c>
      <c r="C237" s="15" t="s">
        <v>224</v>
      </c>
      <c r="D237" s="16">
        <v>4.5659125412279415</v>
      </c>
      <c r="E237" s="16">
        <v>4.5659125412279415</v>
      </c>
      <c r="F237" s="16">
        <v>3.6844126580342876E-2</v>
      </c>
      <c r="G237" s="16">
        <v>3.6844126580342876E-2</v>
      </c>
      <c r="H237" s="42">
        <f t="shared" si="3"/>
        <v>4.6027566678082845</v>
      </c>
      <c r="I237" s="42">
        <f t="shared" si="3"/>
        <v>4.6027566678082845</v>
      </c>
      <c r="J237" s="51"/>
      <c r="K237" s="53"/>
      <c r="L237" s="16">
        <v>4.5659125412279415</v>
      </c>
      <c r="M237" s="16">
        <v>0.19606748067924598</v>
      </c>
      <c r="N237" s="16">
        <v>0.51606738393117713</v>
      </c>
      <c r="O237" s="16">
        <v>17.47069050141765</v>
      </c>
      <c r="P237" s="16">
        <v>0.81908183392353817</v>
      </c>
      <c r="Q237" s="16">
        <v>2.0330080731731748</v>
      </c>
      <c r="R237" s="16">
        <v>4.5659125412279415</v>
      </c>
      <c r="S237" s="16">
        <v>0.19606748067924598</v>
      </c>
      <c r="T237" s="16">
        <v>0.51606738393117713</v>
      </c>
      <c r="U237" s="16">
        <v>17.47069050141765</v>
      </c>
      <c r="V237" s="16">
        <v>0.81908183392353817</v>
      </c>
      <c r="W237" s="16">
        <v>2.0330080731731748</v>
      </c>
      <c r="X237" s="16">
        <v>3.6844126580342876E-2</v>
      </c>
      <c r="Y237" s="16">
        <v>6.1249132690180475E-3</v>
      </c>
      <c r="Z237" s="16">
        <v>1.1745399669918864E-2</v>
      </c>
      <c r="AA237" s="16">
        <v>5.0804356704610032E-2</v>
      </c>
      <c r="AB237" s="16">
        <v>8.5217749924794816E-3</v>
      </c>
      <c r="AC237" s="16">
        <v>1.6104427430049133E-2</v>
      </c>
      <c r="AD237" s="16">
        <v>3.6844126580342876E-2</v>
      </c>
      <c r="AE237" s="16">
        <v>6.1249132690180475E-3</v>
      </c>
      <c r="AF237" s="16">
        <v>1.1745399669918864E-2</v>
      </c>
      <c r="AG237" s="16">
        <v>5.0804356704610032E-2</v>
      </c>
      <c r="AH237" s="16">
        <v>8.5217749924794816E-3</v>
      </c>
      <c r="AI237" s="54">
        <v>1.6104427430049133E-2</v>
      </c>
      <c r="AJ237" s="42">
        <v>4.6027566678082845</v>
      </c>
      <c r="AK237" s="42">
        <v>0.20219239394826402</v>
      </c>
      <c r="AL237" s="42">
        <v>0.52781278360109596</v>
      </c>
      <c r="AM237" s="42">
        <v>17.52149485812226</v>
      </c>
      <c r="AN237" s="42">
        <v>0.8276036089160177</v>
      </c>
      <c r="AO237" s="42">
        <v>2.0491125006032238</v>
      </c>
      <c r="AP237" s="42">
        <v>4.6027566678082845</v>
      </c>
      <c r="AQ237" s="42">
        <v>0.20219239394826402</v>
      </c>
      <c r="AR237" s="42">
        <v>0.52781278360109596</v>
      </c>
      <c r="AS237" s="42">
        <v>17.52149485812226</v>
      </c>
      <c r="AT237" s="42">
        <v>0.8276036089160177</v>
      </c>
      <c r="AU237" s="42">
        <v>2.0491125006032238</v>
      </c>
    </row>
    <row r="238" spans="1:47" x14ac:dyDescent="0.25">
      <c r="A238" s="220"/>
      <c r="B238" s="220"/>
      <c r="C238" s="15" t="s">
        <v>225</v>
      </c>
      <c r="D238" s="16">
        <v>0.19606748067924598</v>
      </c>
      <c r="E238" s="16">
        <v>0.19606748067924598</v>
      </c>
      <c r="F238" s="16">
        <v>6.1249132690180475E-3</v>
      </c>
      <c r="G238" s="16">
        <v>6.1249132690180475E-3</v>
      </c>
      <c r="H238" s="42">
        <f t="shared" si="3"/>
        <v>0.20219239394826402</v>
      </c>
      <c r="I238" s="42">
        <f t="shared" si="3"/>
        <v>0.20219239394826402</v>
      </c>
      <c r="J238" s="51"/>
      <c r="K238" s="53"/>
      <c r="L238" s="16">
        <v>0.19606748067924598</v>
      </c>
      <c r="M238" s="16">
        <v>0.51606738393117713</v>
      </c>
      <c r="N238" s="16">
        <v>17.47069050141765</v>
      </c>
      <c r="O238" s="16">
        <v>0.81908183392353817</v>
      </c>
      <c r="P238" s="16">
        <v>2.0330080731731748</v>
      </c>
      <c r="Q238" s="16">
        <v>10.400134121685864</v>
      </c>
      <c r="R238" s="16">
        <v>0.19606748067924598</v>
      </c>
      <c r="S238" s="16">
        <v>0.51606738393117713</v>
      </c>
      <c r="T238" s="16">
        <v>17.47069050141765</v>
      </c>
      <c r="U238" s="16">
        <v>0.81908183392353817</v>
      </c>
      <c r="V238" s="16">
        <v>2.0330080731731748</v>
      </c>
      <c r="W238" s="16">
        <v>10.400134121685864</v>
      </c>
      <c r="X238" s="16">
        <v>6.1249132690180475E-3</v>
      </c>
      <c r="Y238" s="16">
        <v>1.1745399669918864E-2</v>
      </c>
      <c r="Z238" s="16">
        <v>5.0804356704610032E-2</v>
      </c>
      <c r="AA238" s="16">
        <v>8.5217749924794816E-3</v>
      </c>
      <c r="AB238" s="16">
        <v>1.6104427430049133E-2</v>
      </c>
      <c r="AC238" s="16">
        <v>2.8805408053722611E-2</v>
      </c>
      <c r="AD238" s="16">
        <v>6.1249132690180475E-3</v>
      </c>
      <c r="AE238" s="16">
        <v>1.1745399669918864E-2</v>
      </c>
      <c r="AF238" s="16">
        <v>5.0804356704610032E-2</v>
      </c>
      <c r="AG238" s="16">
        <v>8.5217749924794816E-3</v>
      </c>
      <c r="AH238" s="16">
        <v>1.6104427430049133E-2</v>
      </c>
      <c r="AI238" s="54">
        <v>2.8805408053722611E-2</v>
      </c>
      <c r="AJ238" s="42">
        <v>0.20219239394826402</v>
      </c>
      <c r="AK238" s="42">
        <v>0.52781278360109596</v>
      </c>
      <c r="AL238" s="42">
        <v>17.52149485812226</v>
      </c>
      <c r="AM238" s="42">
        <v>0.8276036089160177</v>
      </c>
      <c r="AN238" s="42">
        <v>2.0491125006032238</v>
      </c>
      <c r="AO238" s="42">
        <v>10.428939529739587</v>
      </c>
      <c r="AP238" s="42">
        <v>0.20219239394826402</v>
      </c>
      <c r="AQ238" s="42">
        <v>0.52781278360109596</v>
      </c>
      <c r="AR238" s="42">
        <v>17.52149485812226</v>
      </c>
      <c r="AS238" s="42">
        <v>0.8276036089160177</v>
      </c>
      <c r="AT238" s="42">
        <v>2.0491125006032238</v>
      </c>
      <c r="AU238" s="42">
        <v>10.428939529739587</v>
      </c>
    </row>
    <row r="239" spans="1:47" x14ac:dyDescent="0.25">
      <c r="A239" s="220"/>
      <c r="B239" s="220"/>
      <c r="C239" s="15" t="s">
        <v>226</v>
      </c>
      <c r="D239" s="16">
        <v>0.51606738393117713</v>
      </c>
      <c r="E239" s="16">
        <v>0.51606738393117713</v>
      </c>
      <c r="F239" s="16">
        <v>1.1745399669918864E-2</v>
      </c>
      <c r="G239" s="16">
        <v>1.1745399669918864E-2</v>
      </c>
      <c r="H239" s="42">
        <f t="shared" si="3"/>
        <v>0.52781278360109596</v>
      </c>
      <c r="I239" s="42">
        <f t="shared" si="3"/>
        <v>0.52781278360109596</v>
      </c>
      <c r="J239" s="51"/>
      <c r="K239" s="53"/>
      <c r="L239" s="16">
        <v>0.51606738393117713</v>
      </c>
      <c r="M239" s="16">
        <v>17.47069050141765</v>
      </c>
      <c r="N239" s="16">
        <v>0.81908183392353817</v>
      </c>
      <c r="O239" s="16">
        <v>2.0330080731731748</v>
      </c>
      <c r="P239" s="16">
        <v>10.400134121685864</v>
      </c>
      <c r="Q239" s="16">
        <v>0.44659815043606033</v>
      </c>
      <c r="R239" s="16">
        <v>0.51606738393117713</v>
      </c>
      <c r="S239" s="16">
        <v>17.47069050141765</v>
      </c>
      <c r="T239" s="16">
        <v>0.81908183392353817</v>
      </c>
      <c r="U239" s="16">
        <v>2.0330080731731748</v>
      </c>
      <c r="V239" s="16">
        <v>10.400134121685864</v>
      </c>
      <c r="W239" s="16">
        <v>0.44659815043606033</v>
      </c>
      <c r="X239" s="16">
        <v>1.1745399669918864E-2</v>
      </c>
      <c r="Y239" s="16">
        <v>5.0804356704610032E-2</v>
      </c>
      <c r="Z239" s="16">
        <v>8.5217749924794816E-3</v>
      </c>
      <c r="AA239" s="16">
        <v>1.6104427430049133E-2</v>
      </c>
      <c r="AB239" s="16">
        <v>2.8805408053722611E-2</v>
      </c>
      <c r="AC239" s="16">
        <v>4.7885685557777467E-3</v>
      </c>
      <c r="AD239" s="16">
        <v>1.1745399669918864E-2</v>
      </c>
      <c r="AE239" s="16">
        <v>5.0804356704610032E-2</v>
      </c>
      <c r="AF239" s="16">
        <v>8.5217749924794816E-3</v>
      </c>
      <c r="AG239" s="16">
        <v>1.6104427430049133E-2</v>
      </c>
      <c r="AH239" s="16">
        <v>2.8805408053722611E-2</v>
      </c>
      <c r="AI239" s="54">
        <v>4.7885685557777467E-3</v>
      </c>
      <c r="AJ239" s="42">
        <v>0.52781278360109596</v>
      </c>
      <c r="AK239" s="42">
        <v>17.52149485812226</v>
      </c>
      <c r="AL239" s="42">
        <v>0.8276036089160177</v>
      </c>
      <c r="AM239" s="42">
        <v>2.0491125006032238</v>
      </c>
      <c r="AN239" s="42">
        <v>10.428939529739587</v>
      </c>
      <c r="AO239" s="42">
        <v>0.45138671899183808</v>
      </c>
      <c r="AP239" s="42">
        <v>0.52781278360109596</v>
      </c>
      <c r="AQ239" s="42">
        <v>17.52149485812226</v>
      </c>
      <c r="AR239" s="42">
        <v>0.8276036089160177</v>
      </c>
      <c r="AS239" s="42">
        <v>2.0491125006032238</v>
      </c>
      <c r="AT239" s="42">
        <v>10.428939529739587</v>
      </c>
      <c r="AU239" s="42">
        <v>0.45138671899183808</v>
      </c>
    </row>
    <row r="240" spans="1:47" x14ac:dyDescent="0.25">
      <c r="A240" s="220" t="s">
        <v>69</v>
      </c>
      <c r="B240" s="220" t="s">
        <v>223</v>
      </c>
      <c r="C240" s="15" t="s">
        <v>224</v>
      </c>
      <c r="D240" s="16">
        <v>17.47069050141765</v>
      </c>
      <c r="E240" s="16">
        <v>17.47069050141765</v>
      </c>
      <c r="F240" s="16">
        <v>5.0804356704610032E-2</v>
      </c>
      <c r="G240" s="16">
        <v>5.0804356704610032E-2</v>
      </c>
      <c r="H240" s="42">
        <f t="shared" si="3"/>
        <v>17.52149485812226</v>
      </c>
      <c r="I240" s="42">
        <f t="shared" si="3"/>
        <v>17.52149485812226</v>
      </c>
      <c r="J240" s="51"/>
      <c r="K240" s="53" t="s">
        <v>69</v>
      </c>
      <c r="L240" s="16">
        <v>17.47069050141765</v>
      </c>
      <c r="M240" s="16">
        <v>0.81908183392353817</v>
      </c>
      <c r="N240" s="16">
        <v>2.0330080731731748</v>
      </c>
      <c r="O240" s="16">
        <v>10.400134121685864</v>
      </c>
      <c r="P240" s="16">
        <v>0.44659815043606033</v>
      </c>
      <c r="Q240" s="16">
        <v>1.1754868189543477</v>
      </c>
      <c r="R240" s="16">
        <v>17.47069050141765</v>
      </c>
      <c r="S240" s="16">
        <v>0.81908183392353817</v>
      </c>
      <c r="T240" s="16">
        <v>2.0330080731731748</v>
      </c>
      <c r="U240" s="16">
        <v>10.400134121685864</v>
      </c>
      <c r="V240" s="16">
        <v>0.44659815043606033</v>
      </c>
      <c r="W240" s="16">
        <v>1.1754868189543477</v>
      </c>
      <c r="X240" s="16">
        <v>5.0804356704610032E-2</v>
      </c>
      <c r="Y240" s="16">
        <v>8.5217749924794816E-3</v>
      </c>
      <c r="Z240" s="16">
        <v>1.6104427430049133E-2</v>
      </c>
      <c r="AA240" s="16">
        <v>2.8805408053722611E-2</v>
      </c>
      <c r="AB240" s="16">
        <v>4.7885685557777467E-3</v>
      </c>
      <c r="AC240" s="16">
        <v>9.1827670146638375E-3</v>
      </c>
      <c r="AD240" s="16">
        <v>5.0804356704610032E-2</v>
      </c>
      <c r="AE240" s="16">
        <v>8.5217749924794816E-3</v>
      </c>
      <c r="AF240" s="16">
        <v>1.6104427430049133E-2</v>
      </c>
      <c r="AG240" s="16">
        <v>2.8805408053722611E-2</v>
      </c>
      <c r="AH240" s="16">
        <v>4.7885685557777467E-3</v>
      </c>
      <c r="AI240" s="54">
        <v>9.1827670146638375E-3</v>
      </c>
      <c r="AJ240" s="42">
        <v>17.52149485812226</v>
      </c>
      <c r="AK240" s="42">
        <v>0.8276036089160177</v>
      </c>
      <c r="AL240" s="42">
        <v>2.0491125006032238</v>
      </c>
      <c r="AM240" s="42">
        <v>10.428939529739587</v>
      </c>
      <c r="AN240" s="42">
        <v>0.45138671899183808</v>
      </c>
      <c r="AO240" s="42">
        <v>1.1846695859690115</v>
      </c>
      <c r="AP240" s="42">
        <v>17.52149485812226</v>
      </c>
      <c r="AQ240" s="42">
        <v>0.8276036089160177</v>
      </c>
      <c r="AR240" s="42">
        <v>2.0491125006032238</v>
      </c>
      <c r="AS240" s="42">
        <v>10.428939529739587</v>
      </c>
      <c r="AT240" s="42">
        <v>0.45138671899183808</v>
      </c>
      <c r="AU240" s="42">
        <v>1.1846695859690115</v>
      </c>
    </row>
    <row r="241" spans="1:47" x14ac:dyDescent="0.25">
      <c r="A241" s="220"/>
      <c r="B241" s="220"/>
      <c r="C241" s="15" t="s">
        <v>225</v>
      </c>
      <c r="D241" s="16">
        <v>0.81908183392353817</v>
      </c>
      <c r="E241" s="16">
        <v>0.81908183392353817</v>
      </c>
      <c r="F241" s="16">
        <v>8.5217749924794816E-3</v>
      </c>
      <c r="G241" s="16">
        <v>8.5217749924794816E-3</v>
      </c>
      <c r="H241" s="42">
        <f t="shared" si="3"/>
        <v>0.8276036089160177</v>
      </c>
      <c r="I241" s="42">
        <f t="shared" si="3"/>
        <v>0.8276036089160177</v>
      </c>
      <c r="J241" s="51"/>
      <c r="K241" s="53"/>
      <c r="L241" s="16">
        <v>0.81908183392353817</v>
      </c>
      <c r="M241" s="16">
        <v>2.0330080731731748</v>
      </c>
      <c r="N241" s="16">
        <v>10.400134121685864</v>
      </c>
      <c r="O241" s="16">
        <v>0.44659815043606033</v>
      </c>
      <c r="P241" s="16">
        <v>1.1754868189543477</v>
      </c>
      <c r="Q241" s="16">
        <v>10.759388662458433</v>
      </c>
      <c r="R241" s="16">
        <v>0.81908183392353817</v>
      </c>
      <c r="S241" s="16">
        <v>2.0330080731731748</v>
      </c>
      <c r="T241" s="16">
        <v>10.400134121685864</v>
      </c>
      <c r="U241" s="16">
        <v>0.44659815043606033</v>
      </c>
      <c r="V241" s="16">
        <v>1.1754868189543477</v>
      </c>
      <c r="W241" s="16">
        <v>10.759388662458433</v>
      </c>
      <c r="X241" s="16">
        <v>8.5217749924794816E-3</v>
      </c>
      <c r="Y241" s="16">
        <v>1.6104427430049133E-2</v>
      </c>
      <c r="Z241" s="16">
        <v>2.8805408053722611E-2</v>
      </c>
      <c r="AA241" s="16">
        <v>4.7885685557777467E-3</v>
      </c>
      <c r="AB241" s="16">
        <v>9.1827670146638375E-3</v>
      </c>
      <c r="AC241" s="16">
        <v>5.8976375321824433E-2</v>
      </c>
      <c r="AD241" s="16">
        <v>8.5217749924794816E-3</v>
      </c>
      <c r="AE241" s="16">
        <v>1.6104427430049133E-2</v>
      </c>
      <c r="AF241" s="16">
        <v>2.8805408053722611E-2</v>
      </c>
      <c r="AG241" s="16">
        <v>4.7885685557777467E-3</v>
      </c>
      <c r="AH241" s="16">
        <v>9.1827670146638375E-3</v>
      </c>
      <c r="AI241" s="54">
        <v>5.8976375321824433E-2</v>
      </c>
      <c r="AJ241" s="42">
        <v>0.8276036089160177</v>
      </c>
      <c r="AK241" s="42">
        <v>2.0491125006032238</v>
      </c>
      <c r="AL241" s="42">
        <v>10.428939529739587</v>
      </c>
      <c r="AM241" s="42">
        <v>0.45138671899183808</v>
      </c>
      <c r="AN241" s="42">
        <v>1.1846695859690115</v>
      </c>
      <c r="AO241" s="42">
        <v>10.818365037780257</v>
      </c>
      <c r="AP241" s="42">
        <v>0.8276036089160177</v>
      </c>
      <c r="AQ241" s="42">
        <v>2.0491125006032238</v>
      </c>
      <c r="AR241" s="42">
        <v>10.428939529739587</v>
      </c>
      <c r="AS241" s="42">
        <v>0.45138671899183808</v>
      </c>
      <c r="AT241" s="42">
        <v>1.1846695859690115</v>
      </c>
      <c r="AU241" s="42">
        <v>10.818365037780257</v>
      </c>
    </row>
    <row r="242" spans="1:47" x14ac:dyDescent="0.25">
      <c r="A242" s="220"/>
      <c r="B242" s="220"/>
      <c r="C242" s="15" t="s">
        <v>226</v>
      </c>
      <c r="D242" s="16">
        <v>2.0330080731731748</v>
      </c>
      <c r="E242" s="16">
        <v>2.0330080731731748</v>
      </c>
      <c r="F242" s="16">
        <v>1.6104427430049133E-2</v>
      </c>
      <c r="G242" s="16">
        <v>1.6104427430049133E-2</v>
      </c>
      <c r="H242" s="42">
        <f t="shared" si="3"/>
        <v>2.0491125006032238</v>
      </c>
      <c r="I242" s="42">
        <f t="shared" si="3"/>
        <v>2.0491125006032238</v>
      </c>
      <c r="J242" s="51"/>
      <c r="K242" s="53"/>
      <c r="L242" s="16">
        <v>2.0330080731731748</v>
      </c>
      <c r="M242" s="16">
        <v>10.400134121685864</v>
      </c>
      <c r="N242" s="16">
        <v>0.44659815043606033</v>
      </c>
      <c r="O242" s="16">
        <v>1.1754868189543477</v>
      </c>
      <c r="P242" s="16">
        <v>10.759388662458433</v>
      </c>
      <c r="Q242" s="16">
        <v>0.50443454406266686</v>
      </c>
      <c r="R242" s="16">
        <v>2.0330080731731748</v>
      </c>
      <c r="S242" s="16">
        <v>10.400134121685864</v>
      </c>
      <c r="T242" s="16">
        <v>0.44659815043606033</v>
      </c>
      <c r="U242" s="16">
        <v>1.1754868189543477</v>
      </c>
      <c r="V242" s="16">
        <v>10.759388662458433</v>
      </c>
      <c r="W242" s="16">
        <v>0.50443454406266686</v>
      </c>
      <c r="X242" s="16">
        <v>1.6104427430049133E-2</v>
      </c>
      <c r="Y242" s="16">
        <v>2.8805408053722611E-2</v>
      </c>
      <c r="Z242" s="16">
        <v>4.7885685557777467E-3</v>
      </c>
      <c r="AA242" s="16">
        <v>9.1827670146638375E-3</v>
      </c>
      <c r="AB242" s="16">
        <v>5.8976375321824433E-2</v>
      </c>
      <c r="AC242" s="16">
        <v>9.8925256211147474E-3</v>
      </c>
      <c r="AD242" s="16">
        <v>1.6104427430049133E-2</v>
      </c>
      <c r="AE242" s="16">
        <v>2.8805408053722611E-2</v>
      </c>
      <c r="AF242" s="16">
        <v>4.7885685557777467E-3</v>
      </c>
      <c r="AG242" s="16">
        <v>9.1827670146638375E-3</v>
      </c>
      <c r="AH242" s="16">
        <v>5.8976375321824433E-2</v>
      </c>
      <c r="AI242" s="54">
        <v>9.8925256211147474E-3</v>
      </c>
      <c r="AJ242" s="42">
        <v>2.0491125006032238</v>
      </c>
      <c r="AK242" s="42">
        <v>10.428939529739587</v>
      </c>
      <c r="AL242" s="42">
        <v>0.45138671899183808</v>
      </c>
      <c r="AM242" s="42">
        <v>1.1846695859690115</v>
      </c>
      <c r="AN242" s="42">
        <v>10.818365037780257</v>
      </c>
      <c r="AO242" s="42">
        <v>0.51432706968378161</v>
      </c>
      <c r="AP242" s="42">
        <v>2.0491125006032238</v>
      </c>
      <c r="AQ242" s="42">
        <v>10.428939529739587</v>
      </c>
      <c r="AR242" s="42">
        <v>0.45138671899183808</v>
      </c>
      <c r="AS242" s="42">
        <v>1.1846695859690115</v>
      </c>
      <c r="AT242" s="42">
        <v>10.818365037780257</v>
      </c>
      <c r="AU242" s="42">
        <v>0.51432706968378161</v>
      </c>
    </row>
    <row r="243" spans="1:47" x14ac:dyDescent="0.25">
      <c r="A243" s="220"/>
      <c r="B243" s="220" t="s">
        <v>227</v>
      </c>
      <c r="C243" s="15" t="s">
        <v>224</v>
      </c>
      <c r="D243" s="16">
        <v>10.400134121685864</v>
      </c>
      <c r="E243" s="16">
        <v>10.400134121685864</v>
      </c>
      <c r="F243" s="16">
        <v>2.8805408053722611E-2</v>
      </c>
      <c r="G243" s="16">
        <v>2.8805408053722611E-2</v>
      </c>
      <c r="H243" s="42">
        <f t="shared" si="3"/>
        <v>10.428939529739587</v>
      </c>
      <c r="I243" s="42">
        <f t="shared" si="3"/>
        <v>10.428939529739587</v>
      </c>
      <c r="J243" s="51"/>
      <c r="K243" s="53"/>
      <c r="L243" s="16">
        <v>10.400134121685864</v>
      </c>
      <c r="M243" s="16">
        <v>0.44659815043606033</v>
      </c>
      <c r="N243" s="16">
        <v>1.1754868189543477</v>
      </c>
      <c r="O243" s="16">
        <v>10.759388662458433</v>
      </c>
      <c r="P243" s="16">
        <v>0.50443454406266686</v>
      </c>
      <c r="Q243" s="16">
        <v>1.2520354596981138</v>
      </c>
      <c r="R243" s="16">
        <v>10.400134121685864</v>
      </c>
      <c r="S243" s="16">
        <v>0.44659815043606033</v>
      </c>
      <c r="T243" s="16">
        <v>1.1754868189543477</v>
      </c>
      <c r="U243" s="16">
        <v>10.759388662458433</v>
      </c>
      <c r="V243" s="16">
        <v>0.50443454406266686</v>
      </c>
      <c r="W243" s="16">
        <v>1.2520354596981138</v>
      </c>
      <c r="X243" s="16">
        <v>2.8805408053722611E-2</v>
      </c>
      <c r="Y243" s="16">
        <v>4.7885685557777467E-3</v>
      </c>
      <c r="Z243" s="16">
        <v>9.1827670146638375E-3</v>
      </c>
      <c r="AA243" s="16">
        <v>5.8976375321824433E-2</v>
      </c>
      <c r="AB243" s="16">
        <v>9.8925256211147474E-3</v>
      </c>
      <c r="AC243" s="16">
        <v>1.8694868276355487E-2</v>
      </c>
      <c r="AD243" s="16">
        <v>2.8805408053722611E-2</v>
      </c>
      <c r="AE243" s="16">
        <v>4.7885685557777467E-3</v>
      </c>
      <c r="AF243" s="16">
        <v>9.1827670146638375E-3</v>
      </c>
      <c r="AG243" s="16">
        <v>5.8976375321824433E-2</v>
      </c>
      <c r="AH243" s="16">
        <v>9.8925256211147474E-3</v>
      </c>
      <c r="AI243" s="54">
        <v>1.8694868276355487E-2</v>
      </c>
      <c r="AJ243" s="42">
        <v>10.428939529739587</v>
      </c>
      <c r="AK243" s="42">
        <v>0.45138671899183808</v>
      </c>
      <c r="AL243" s="42">
        <v>1.1846695859690115</v>
      </c>
      <c r="AM243" s="42">
        <v>10.818365037780257</v>
      </c>
      <c r="AN243" s="42">
        <v>0.51432706968378161</v>
      </c>
      <c r="AO243" s="42">
        <v>1.2707303279744693</v>
      </c>
      <c r="AP243" s="42">
        <v>10.428939529739587</v>
      </c>
      <c r="AQ243" s="42">
        <v>0.45138671899183808</v>
      </c>
      <c r="AR243" s="42">
        <v>1.1846695859690115</v>
      </c>
      <c r="AS243" s="42">
        <v>10.818365037780257</v>
      </c>
      <c r="AT243" s="42">
        <v>0.51432706968378161</v>
      </c>
      <c r="AU243" s="42">
        <v>1.2707303279744693</v>
      </c>
    </row>
    <row r="244" spans="1:47" x14ac:dyDescent="0.25">
      <c r="A244" s="220"/>
      <c r="B244" s="220"/>
      <c r="C244" s="15" t="s">
        <v>225</v>
      </c>
      <c r="D244" s="16">
        <v>0.44659815043606033</v>
      </c>
      <c r="E244" s="16">
        <v>0.44659815043606033</v>
      </c>
      <c r="F244" s="16">
        <v>4.7885685557777467E-3</v>
      </c>
      <c r="G244" s="16">
        <v>4.7885685557777467E-3</v>
      </c>
      <c r="H244" s="42">
        <f t="shared" si="3"/>
        <v>0.45138671899183808</v>
      </c>
      <c r="I244" s="42">
        <f t="shared" si="3"/>
        <v>0.45138671899183808</v>
      </c>
      <c r="J244" s="51"/>
      <c r="K244" s="53"/>
      <c r="L244" s="16">
        <v>0.44659815043606033</v>
      </c>
      <c r="M244" s="16">
        <v>1.1754868189543477</v>
      </c>
      <c r="N244" s="16">
        <v>10.759388662458433</v>
      </c>
      <c r="O244" s="16">
        <v>0.50443454406266686</v>
      </c>
      <c r="P244" s="16">
        <v>1.2520354596981138</v>
      </c>
      <c r="Q244" s="16">
        <v>6.4049606481114179</v>
      </c>
      <c r="R244" s="16">
        <v>0.44659815043606033</v>
      </c>
      <c r="S244" s="16">
        <v>1.1754868189543477</v>
      </c>
      <c r="T244" s="16">
        <v>10.759388662458433</v>
      </c>
      <c r="U244" s="16">
        <v>0.50443454406266686</v>
      </c>
      <c r="V244" s="16">
        <v>1.2520354596981138</v>
      </c>
      <c r="W244" s="16">
        <v>6.4049606481114179</v>
      </c>
      <c r="X244" s="16">
        <v>4.7885685557777467E-3</v>
      </c>
      <c r="Y244" s="16">
        <v>9.1827670146638375E-3</v>
      </c>
      <c r="Z244" s="16">
        <v>5.8976375321824433E-2</v>
      </c>
      <c r="AA244" s="16">
        <v>9.8925256211147474E-3</v>
      </c>
      <c r="AB244" s="16">
        <v>1.8694868276355487E-2</v>
      </c>
      <c r="AC244" s="16">
        <v>3.3438836093371789E-2</v>
      </c>
      <c r="AD244" s="16">
        <v>4.7885685557777467E-3</v>
      </c>
      <c r="AE244" s="16">
        <v>9.1827670146638375E-3</v>
      </c>
      <c r="AF244" s="16">
        <v>5.8976375321824433E-2</v>
      </c>
      <c r="AG244" s="16">
        <v>9.8925256211147474E-3</v>
      </c>
      <c r="AH244" s="16">
        <v>1.8694868276355487E-2</v>
      </c>
      <c r="AI244" s="54">
        <v>3.3438836093371789E-2</v>
      </c>
      <c r="AJ244" s="42">
        <v>0.45138671899183808</v>
      </c>
      <c r="AK244" s="42">
        <v>1.1846695859690115</v>
      </c>
      <c r="AL244" s="42">
        <v>10.818365037780257</v>
      </c>
      <c r="AM244" s="42">
        <v>0.51432706968378161</v>
      </c>
      <c r="AN244" s="42">
        <v>1.2707303279744693</v>
      </c>
      <c r="AO244" s="42">
        <v>6.4383994842047896</v>
      </c>
      <c r="AP244" s="42">
        <v>0.45138671899183808</v>
      </c>
      <c r="AQ244" s="42">
        <v>1.1846695859690115</v>
      </c>
      <c r="AR244" s="42">
        <v>10.818365037780257</v>
      </c>
      <c r="AS244" s="42">
        <v>0.51432706968378161</v>
      </c>
      <c r="AT244" s="42">
        <v>1.2707303279744693</v>
      </c>
      <c r="AU244" s="42">
        <v>6.4383994842047896</v>
      </c>
    </row>
    <row r="245" spans="1:47" x14ac:dyDescent="0.25">
      <c r="A245" s="220"/>
      <c r="B245" s="220"/>
      <c r="C245" s="15" t="s">
        <v>226</v>
      </c>
      <c r="D245" s="16">
        <v>1.1754868189543477</v>
      </c>
      <c r="E245" s="16">
        <v>1.1754868189543477</v>
      </c>
      <c r="F245" s="16">
        <v>9.1827670146638375E-3</v>
      </c>
      <c r="G245" s="16">
        <v>9.1827670146638375E-3</v>
      </c>
      <c r="H245" s="42">
        <f t="shared" si="3"/>
        <v>1.1846695859690115</v>
      </c>
      <c r="I245" s="42">
        <f t="shared" si="3"/>
        <v>1.1846695859690115</v>
      </c>
      <c r="J245" s="51"/>
      <c r="K245" s="53"/>
      <c r="L245" s="16">
        <v>1.1754868189543477</v>
      </c>
      <c r="M245" s="16">
        <v>10.759388662458433</v>
      </c>
      <c r="N245" s="16">
        <v>0.50443454406266686</v>
      </c>
      <c r="O245" s="16">
        <v>1.2520354596981138</v>
      </c>
      <c r="P245" s="16">
        <v>6.4049606481114179</v>
      </c>
      <c r="Q245" s="16">
        <v>0.27503910484172006</v>
      </c>
      <c r="R245" s="16">
        <v>1.1754868189543477</v>
      </c>
      <c r="S245" s="16">
        <v>10.759388662458433</v>
      </c>
      <c r="T245" s="16">
        <v>0.50443454406266686</v>
      </c>
      <c r="U245" s="16">
        <v>1.2520354596981138</v>
      </c>
      <c r="V245" s="16">
        <v>6.4049606481114179</v>
      </c>
      <c r="W245" s="16">
        <v>0.27503910484172006</v>
      </c>
      <c r="X245" s="16">
        <v>9.1827670146638375E-3</v>
      </c>
      <c r="Y245" s="16">
        <v>5.8976375321824433E-2</v>
      </c>
      <c r="Z245" s="16">
        <v>9.8925256211147474E-3</v>
      </c>
      <c r="AA245" s="16">
        <v>1.8694868276355487E-2</v>
      </c>
      <c r="AB245" s="16">
        <v>3.3438836093371789E-2</v>
      </c>
      <c r="AC245" s="16">
        <v>5.5588228002148646E-3</v>
      </c>
      <c r="AD245" s="16">
        <v>9.1827670146638375E-3</v>
      </c>
      <c r="AE245" s="16">
        <v>5.8976375321824433E-2</v>
      </c>
      <c r="AF245" s="16">
        <v>9.8925256211147474E-3</v>
      </c>
      <c r="AG245" s="16">
        <v>1.8694868276355487E-2</v>
      </c>
      <c r="AH245" s="16">
        <v>3.3438836093371789E-2</v>
      </c>
      <c r="AI245" s="54">
        <v>5.5588228002148646E-3</v>
      </c>
      <c r="AJ245" s="42">
        <v>1.1846695859690115</v>
      </c>
      <c r="AK245" s="42">
        <v>10.818365037780257</v>
      </c>
      <c r="AL245" s="42">
        <v>0.51432706968378161</v>
      </c>
      <c r="AM245" s="42">
        <v>1.2707303279744693</v>
      </c>
      <c r="AN245" s="42">
        <v>6.4383994842047896</v>
      </c>
      <c r="AO245" s="42">
        <v>0.28059792764193492</v>
      </c>
      <c r="AP245" s="42">
        <v>1.1846695859690115</v>
      </c>
      <c r="AQ245" s="42">
        <v>10.818365037780257</v>
      </c>
      <c r="AR245" s="42">
        <v>0.51432706968378161</v>
      </c>
      <c r="AS245" s="42">
        <v>1.2707303279744693</v>
      </c>
      <c r="AT245" s="42">
        <v>6.4383994842047896</v>
      </c>
      <c r="AU245" s="42">
        <v>0.28059792764193492</v>
      </c>
    </row>
    <row r="246" spans="1:47" x14ac:dyDescent="0.25">
      <c r="A246" s="220" t="s">
        <v>70</v>
      </c>
      <c r="B246" s="220" t="s">
        <v>223</v>
      </c>
      <c r="C246" s="15" t="s">
        <v>224</v>
      </c>
      <c r="D246" s="16">
        <v>10.759388662458433</v>
      </c>
      <c r="E246" s="16">
        <v>10.759388662458433</v>
      </c>
      <c r="F246" s="16">
        <v>5.8976375321824433E-2</v>
      </c>
      <c r="G246" s="16">
        <v>5.8976375321824433E-2</v>
      </c>
      <c r="H246" s="42">
        <f t="shared" si="3"/>
        <v>10.818365037780257</v>
      </c>
      <c r="I246" s="42">
        <f t="shared" si="3"/>
        <v>10.818365037780257</v>
      </c>
      <c r="J246" s="51"/>
      <c r="K246" s="53" t="s">
        <v>70</v>
      </c>
      <c r="L246" s="16">
        <v>10.759388662458433</v>
      </c>
      <c r="M246" s="16">
        <v>0.50443454406266686</v>
      </c>
      <c r="N246" s="16">
        <v>1.2520354596981138</v>
      </c>
      <c r="O246" s="16">
        <v>6.4049606481114179</v>
      </c>
      <c r="P246" s="16">
        <v>0.27503910484172006</v>
      </c>
      <c r="Q246" s="16">
        <v>0.72392785801456783</v>
      </c>
      <c r="R246" s="16">
        <v>10.759388662458433</v>
      </c>
      <c r="S246" s="16">
        <v>0.50443454406266686</v>
      </c>
      <c r="T246" s="16">
        <v>1.2520354596981138</v>
      </c>
      <c r="U246" s="16">
        <v>6.4049606481114179</v>
      </c>
      <c r="V246" s="16">
        <v>0.27503910484172006</v>
      </c>
      <c r="W246" s="16">
        <v>0.72392785801456783</v>
      </c>
      <c r="X246" s="16">
        <v>5.8976375321824433E-2</v>
      </c>
      <c r="Y246" s="16">
        <v>9.8925256211147474E-3</v>
      </c>
      <c r="Z246" s="16">
        <v>1.8694868276355487E-2</v>
      </c>
      <c r="AA246" s="16">
        <v>3.3438836093371789E-2</v>
      </c>
      <c r="AB246" s="16">
        <v>5.5588228002148646E-3</v>
      </c>
      <c r="AC246" s="16">
        <v>1.0659840003456662E-2</v>
      </c>
      <c r="AD246" s="16">
        <v>5.8976375321824433E-2</v>
      </c>
      <c r="AE246" s="16">
        <v>9.8925256211147474E-3</v>
      </c>
      <c r="AF246" s="16">
        <v>1.8694868276355487E-2</v>
      </c>
      <c r="AG246" s="16">
        <v>3.3438836093371789E-2</v>
      </c>
      <c r="AH246" s="16">
        <v>5.5588228002148646E-3</v>
      </c>
      <c r="AI246" s="54">
        <v>1.0659840003456662E-2</v>
      </c>
      <c r="AJ246" s="42">
        <v>10.818365037780257</v>
      </c>
      <c r="AK246" s="42">
        <v>0.51432706968378161</v>
      </c>
      <c r="AL246" s="42">
        <v>1.2707303279744693</v>
      </c>
      <c r="AM246" s="42">
        <v>6.4383994842047896</v>
      </c>
      <c r="AN246" s="42">
        <v>0.28059792764193492</v>
      </c>
      <c r="AO246" s="42">
        <v>0.73458769801802448</v>
      </c>
      <c r="AP246" s="42">
        <v>10.818365037780257</v>
      </c>
      <c r="AQ246" s="42">
        <v>0.51432706968378161</v>
      </c>
      <c r="AR246" s="42">
        <v>1.2707303279744693</v>
      </c>
      <c r="AS246" s="42">
        <v>6.4383994842047896</v>
      </c>
      <c r="AT246" s="42">
        <v>0.28059792764193492</v>
      </c>
      <c r="AU246" s="42">
        <v>0.73458769801802448</v>
      </c>
    </row>
    <row r="247" spans="1:47" x14ac:dyDescent="0.25">
      <c r="A247" s="220"/>
      <c r="B247" s="220"/>
      <c r="C247" s="15" t="s">
        <v>225</v>
      </c>
      <c r="D247" s="16">
        <v>0.50443454406266686</v>
      </c>
      <c r="E247" s="16">
        <v>0.50443454406266686</v>
      </c>
      <c r="F247" s="16">
        <v>9.8925256211147474E-3</v>
      </c>
      <c r="G247" s="16">
        <v>9.8925256211147474E-3</v>
      </c>
      <c r="H247" s="42">
        <f t="shared" si="3"/>
        <v>0.51432706968378161</v>
      </c>
      <c r="I247" s="42">
        <f t="shared" si="3"/>
        <v>0.51432706968378161</v>
      </c>
      <c r="J247" s="51"/>
      <c r="K247" s="53"/>
      <c r="L247" s="16">
        <v>0.50443454406266686</v>
      </c>
      <c r="M247" s="16">
        <v>1.2520354596981138</v>
      </c>
      <c r="N247" s="16">
        <v>6.4049606481114179</v>
      </c>
      <c r="O247" s="16">
        <v>0.27503910484172006</v>
      </c>
      <c r="P247" s="16">
        <v>0.72392785801456783</v>
      </c>
      <c r="Q247" s="16">
        <v>1.2783432074208036E-2</v>
      </c>
      <c r="R247" s="16">
        <v>0.50443454406266686</v>
      </c>
      <c r="S247" s="16">
        <v>1.2520354596981138</v>
      </c>
      <c r="T247" s="16">
        <v>6.4049606481114179</v>
      </c>
      <c r="U247" s="16">
        <v>0.27503910484172006</v>
      </c>
      <c r="V247" s="16">
        <v>0.72392785801456783</v>
      </c>
      <c r="W247" s="16">
        <v>1.2783432074208036E-2</v>
      </c>
      <c r="X247" s="16">
        <v>9.8925256211147474E-3</v>
      </c>
      <c r="Y247" s="16">
        <v>1.8694868276355487E-2</v>
      </c>
      <c r="Z247" s="16">
        <v>3.3438836093371789E-2</v>
      </c>
      <c r="AA247" s="16">
        <v>5.5588228002148646E-3</v>
      </c>
      <c r="AB247" s="16">
        <v>1.0659840003456662E-2</v>
      </c>
      <c r="AC247" s="16">
        <v>6.4982316715198867E-3</v>
      </c>
      <c r="AD247" s="16">
        <v>9.8925256211147474E-3</v>
      </c>
      <c r="AE247" s="16">
        <v>1.8694868276355487E-2</v>
      </c>
      <c r="AF247" s="16">
        <v>3.3438836093371789E-2</v>
      </c>
      <c r="AG247" s="16">
        <v>5.5588228002148646E-3</v>
      </c>
      <c r="AH247" s="16">
        <v>1.0659840003456662E-2</v>
      </c>
      <c r="AI247" s="54">
        <v>6.4982316715198867E-3</v>
      </c>
      <c r="AJ247" s="42">
        <v>0.51432706968378161</v>
      </c>
      <c r="AK247" s="42">
        <v>1.2707303279744693</v>
      </c>
      <c r="AL247" s="42">
        <v>6.4383994842047896</v>
      </c>
      <c r="AM247" s="42">
        <v>0.28059792764193492</v>
      </c>
      <c r="AN247" s="42">
        <v>0.73458769801802448</v>
      </c>
      <c r="AO247" s="42">
        <v>1.9281663745727921E-2</v>
      </c>
      <c r="AP247" s="42">
        <v>0.51432706968378161</v>
      </c>
      <c r="AQ247" s="42">
        <v>1.2707303279744693</v>
      </c>
      <c r="AR247" s="42">
        <v>6.4383994842047896</v>
      </c>
      <c r="AS247" s="42">
        <v>0.28059792764193492</v>
      </c>
      <c r="AT247" s="42">
        <v>0.73458769801802448</v>
      </c>
      <c r="AU247" s="42">
        <v>1.9281663745727921E-2</v>
      </c>
    </row>
    <row r="248" spans="1:47" x14ac:dyDescent="0.25">
      <c r="A248" s="220"/>
      <c r="B248" s="220"/>
      <c r="C248" s="15" t="s">
        <v>226</v>
      </c>
      <c r="D248" s="16">
        <v>1.2520354596981138</v>
      </c>
      <c r="E248" s="16">
        <v>1.2520354596981138</v>
      </c>
      <c r="F248" s="16">
        <v>1.8694868276355487E-2</v>
      </c>
      <c r="G248" s="16">
        <v>1.8694868276355487E-2</v>
      </c>
      <c r="H248" s="42">
        <f t="shared" si="3"/>
        <v>1.2707303279744693</v>
      </c>
      <c r="I248" s="42">
        <f t="shared" si="3"/>
        <v>1.2707303279744693</v>
      </c>
      <c r="J248" s="51"/>
      <c r="K248" s="53"/>
      <c r="L248" s="16">
        <v>1.2520354596981138</v>
      </c>
      <c r="M248" s="16">
        <v>6.4049606481114179</v>
      </c>
      <c r="N248" s="16">
        <v>0.27503910484172006</v>
      </c>
      <c r="O248" s="16">
        <v>0.72392785801456783</v>
      </c>
      <c r="P248" s="16">
        <v>1.2783432074208036E-2</v>
      </c>
      <c r="Q248" s="16">
        <v>5.9932817116356443E-4</v>
      </c>
      <c r="R248" s="16">
        <v>1.2520354596981138</v>
      </c>
      <c r="S248" s="16">
        <v>6.4049606481114179</v>
      </c>
      <c r="T248" s="16">
        <v>0.27503910484172006</v>
      </c>
      <c r="U248" s="16">
        <v>0.72392785801456783</v>
      </c>
      <c r="V248" s="16">
        <v>1.2783432074208036E-2</v>
      </c>
      <c r="W248" s="16">
        <v>5.9932817116356443E-4</v>
      </c>
      <c r="X248" s="16">
        <v>1.8694868276355487E-2</v>
      </c>
      <c r="Y248" s="16">
        <v>3.3438836093371789E-2</v>
      </c>
      <c r="Z248" s="16">
        <v>5.5588228002148646E-3</v>
      </c>
      <c r="AA248" s="16">
        <v>1.0659840003456662E-2</v>
      </c>
      <c r="AB248" s="16">
        <v>6.4982316715198867E-3</v>
      </c>
      <c r="AC248" s="16">
        <v>1.0899944757822592E-3</v>
      </c>
      <c r="AD248" s="16">
        <v>1.8694868276355487E-2</v>
      </c>
      <c r="AE248" s="16">
        <v>3.3438836093371789E-2</v>
      </c>
      <c r="AF248" s="16">
        <v>5.5588228002148646E-3</v>
      </c>
      <c r="AG248" s="16">
        <v>1.0659840003456662E-2</v>
      </c>
      <c r="AH248" s="16">
        <v>6.4982316715198867E-3</v>
      </c>
      <c r="AI248" s="54">
        <v>1.0899944757822592E-3</v>
      </c>
      <c r="AJ248" s="42">
        <v>1.2707303279744693</v>
      </c>
      <c r="AK248" s="42">
        <v>6.4383994842047896</v>
      </c>
      <c r="AL248" s="42">
        <v>0.28059792764193492</v>
      </c>
      <c r="AM248" s="42">
        <v>0.73458769801802448</v>
      </c>
      <c r="AN248" s="42">
        <v>1.9281663745727921E-2</v>
      </c>
      <c r="AO248" s="42">
        <v>1.6893226469458238E-3</v>
      </c>
      <c r="AP248" s="42">
        <v>1.2707303279744693</v>
      </c>
      <c r="AQ248" s="42">
        <v>6.4383994842047896</v>
      </c>
      <c r="AR248" s="42">
        <v>0.28059792764193492</v>
      </c>
      <c r="AS248" s="42">
        <v>0.73458769801802448</v>
      </c>
      <c r="AT248" s="42">
        <v>1.9281663745727921E-2</v>
      </c>
      <c r="AU248" s="42">
        <v>1.6893226469458238E-3</v>
      </c>
    </row>
    <row r="249" spans="1:47" x14ac:dyDescent="0.25">
      <c r="A249" s="220"/>
      <c r="B249" s="220" t="s">
        <v>227</v>
      </c>
      <c r="C249" s="15" t="s">
        <v>224</v>
      </c>
      <c r="D249" s="16">
        <v>6.4049606481114179</v>
      </c>
      <c r="E249" s="16">
        <v>6.4049606481114179</v>
      </c>
      <c r="F249" s="16">
        <v>3.3438836093371789E-2</v>
      </c>
      <c r="G249" s="16">
        <v>3.3438836093371789E-2</v>
      </c>
      <c r="H249" s="42">
        <f t="shared" si="3"/>
        <v>6.4383994842047896</v>
      </c>
      <c r="I249" s="42">
        <f t="shared" si="3"/>
        <v>6.4383994842047896</v>
      </c>
      <c r="J249" s="51"/>
      <c r="K249" s="53"/>
      <c r="L249" s="16">
        <v>6.4049606481114179</v>
      </c>
      <c r="M249" s="16">
        <v>0.27503910484172006</v>
      </c>
      <c r="N249" s="16">
        <v>0.72392785801456783</v>
      </c>
      <c r="O249" s="16">
        <v>1.2783432074208036E-2</v>
      </c>
      <c r="P249" s="16">
        <v>5.9932817116356443E-4</v>
      </c>
      <c r="Q249" s="16">
        <v>1.4875668828096399E-3</v>
      </c>
      <c r="R249" s="16">
        <v>6.4049606481114179</v>
      </c>
      <c r="S249" s="16">
        <v>0.27503910484172006</v>
      </c>
      <c r="T249" s="16">
        <v>0.72392785801456783</v>
      </c>
      <c r="U249" s="16">
        <v>1.2783432074208036E-2</v>
      </c>
      <c r="V249" s="16">
        <v>5.9932817116356443E-4</v>
      </c>
      <c r="W249" s="16">
        <v>1.4875668828096399E-3</v>
      </c>
      <c r="X249" s="16">
        <v>3.3438836093371789E-2</v>
      </c>
      <c r="Y249" s="16">
        <v>5.5588228002148646E-3</v>
      </c>
      <c r="Z249" s="16">
        <v>1.0659840003456662E-2</v>
      </c>
      <c r="AA249" s="16">
        <v>6.4982316715198867E-3</v>
      </c>
      <c r="AB249" s="16">
        <v>1.0899944757822592E-3</v>
      </c>
      <c r="AC249" s="16">
        <v>2.0598686247737261E-3</v>
      </c>
      <c r="AD249" s="16">
        <v>3.3438836093371789E-2</v>
      </c>
      <c r="AE249" s="16">
        <v>5.5588228002148646E-3</v>
      </c>
      <c r="AF249" s="16">
        <v>1.0659840003456662E-2</v>
      </c>
      <c r="AG249" s="16">
        <v>6.4982316715198867E-3</v>
      </c>
      <c r="AH249" s="16">
        <v>1.0899944757822592E-3</v>
      </c>
      <c r="AI249" s="54">
        <v>2.0598686247737261E-3</v>
      </c>
      <c r="AJ249" s="42">
        <v>6.4383994842047896</v>
      </c>
      <c r="AK249" s="42">
        <v>0.28059792764193492</v>
      </c>
      <c r="AL249" s="42">
        <v>0.73458769801802448</v>
      </c>
      <c r="AM249" s="42">
        <v>1.9281663745727921E-2</v>
      </c>
      <c r="AN249" s="42">
        <v>1.6893226469458238E-3</v>
      </c>
      <c r="AO249" s="42">
        <v>3.5474355075833658E-3</v>
      </c>
      <c r="AP249" s="42">
        <v>6.4383994842047896</v>
      </c>
      <c r="AQ249" s="42">
        <v>0.28059792764193492</v>
      </c>
      <c r="AR249" s="42">
        <v>0.73458769801802448</v>
      </c>
      <c r="AS249" s="42">
        <v>1.9281663745727921E-2</v>
      </c>
      <c r="AT249" s="42">
        <v>1.6893226469458238E-3</v>
      </c>
      <c r="AU249" s="42">
        <v>3.5474355075833658E-3</v>
      </c>
    </row>
    <row r="250" spans="1:47" x14ac:dyDescent="0.25">
      <c r="A250" s="220"/>
      <c r="B250" s="220"/>
      <c r="C250" s="15" t="s">
        <v>225</v>
      </c>
      <c r="D250" s="16">
        <v>0.27503910484172006</v>
      </c>
      <c r="E250" s="16">
        <v>0.27503910484172006</v>
      </c>
      <c r="F250" s="16">
        <v>5.5588228002148646E-3</v>
      </c>
      <c r="G250" s="16">
        <v>5.5588228002148646E-3</v>
      </c>
      <c r="H250" s="42">
        <f t="shared" si="3"/>
        <v>0.28059792764193492</v>
      </c>
      <c r="I250" s="42">
        <f t="shared" si="3"/>
        <v>0.28059792764193492</v>
      </c>
      <c r="J250" s="51"/>
      <c r="K250" s="53"/>
      <c r="L250" s="16">
        <v>0.27503910484172006</v>
      </c>
      <c r="M250" s="16">
        <v>0.72392785801456783</v>
      </c>
      <c r="N250" s="16">
        <v>1.2783432074208036E-2</v>
      </c>
      <c r="O250" s="16">
        <v>5.9932817116356443E-4</v>
      </c>
      <c r="P250" s="16">
        <v>1.4875668828096399E-3</v>
      </c>
      <c r="Q250" s="16">
        <v>7.6098542353799014E-3</v>
      </c>
      <c r="R250" s="16">
        <v>0.27503910484172006</v>
      </c>
      <c r="S250" s="16">
        <v>0.72392785801456783</v>
      </c>
      <c r="T250" s="16">
        <v>1.2783432074208036E-2</v>
      </c>
      <c r="U250" s="16">
        <v>5.9932817116356443E-4</v>
      </c>
      <c r="V250" s="16">
        <v>1.4875668828096399E-3</v>
      </c>
      <c r="W250" s="16">
        <v>7.6098542353799014E-3</v>
      </c>
      <c r="X250" s="16">
        <v>5.5588228002148646E-3</v>
      </c>
      <c r="Y250" s="16">
        <v>1.0659840003456662E-2</v>
      </c>
      <c r="Z250" s="16">
        <v>6.4982316715198867E-3</v>
      </c>
      <c r="AA250" s="16">
        <v>1.0899944757822592E-3</v>
      </c>
      <c r="AB250" s="16">
        <v>2.0598686247737261E-3</v>
      </c>
      <c r="AC250" s="16">
        <v>3.684412658034287E-3</v>
      </c>
      <c r="AD250" s="16">
        <v>5.5588228002148646E-3</v>
      </c>
      <c r="AE250" s="16">
        <v>1.0659840003456662E-2</v>
      </c>
      <c r="AF250" s="16">
        <v>6.4982316715198867E-3</v>
      </c>
      <c r="AG250" s="16">
        <v>1.0899944757822592E-3</v>
      </c>
      <c r="AH250" s="16">
        <v>2.0598686247737261E-3</v>
      </c>
      <c r="AI250" s="54">
        <v>3.684412658034287E-3</v>
      </c>
      <c r="AJ250" s="42">
        <v>0.28059792764193492</v>
      </c>
      <c r="AK250" s="42">
        <v>0.73458769801802448</v>
      </c>
      <c r="AL250" s="42">
        <v>1.9281663745727921E-2</v>
      </c>
      <c r="AM250" s="42">
        <v>1.6893226469458238E-3</v>
      </c>
      <c r="AN250" s="42">
        <v>3.5474355075833658E-3</v>
      </c>
      <c r="AO250" s="42">
        <v>1.1294266893414189E-2</v>
      </c>
      <c r="AP250" s="42">
        <v>0.28059792764193492</v>
      </c>
      <c r="AQ250" s="42">
        <v>0.73458769801802448</v>
      </c>
      <c r="AR250" s="42">
        <v>1.9281663745727921E-2</v>
      </c>
      <c r="AS250" s="42">
        <v>1.6893226469458238E-3</v>
      </c>
      <c r="AT250" s="42">
        <v>3.5474355075833658E-3</v>
      </c>
      <c r="AU250" s="42">
        <v>1.1294266893414189E-2</v>
      </c>
    </row>
    <row r="251" spans="1:47" x14ac:dyDescent="0.25">
      <c r="A251" s="220"/>
      <c r="B251" s="220"/>
      <c r="C251" s="15" t="s">
        <v>226</v>
      </c>
      <c r="D251" s="16">
        <v>0.72392785801456783</v>
      </c>
      <c r="E251" s="16">
        <v>0.72392785801456783</v>
      </c>
      <c r="F251" s="16">
        <v>1.0659840003456662E-2</v>
      </c>
      <c r="G251" s="16">
        <v>1.0659840003456662E-2</v>
      </c>
      <c r="H251" s="42">
        <f t="shared" si="3"/>
        <v>0.73458769801802448</v>
      </c>
      <c r="I251" s="42">
        <f t="shared" si="3"/>
        <v>0.73458769801802448</v>
      </c>
      <c r="J251" s="51"/>
      <c r="K251" s="53"/>
      <c r="L251" s="16">
        <v>0.72392785801456783</v>
      </c>
      <c r="M251" s="16">
        <v>1.2783432074208036E-2</v>
      </c>
      <c r="N251" s="16">
        <v>5.9932817116356443E-4</v>
      </c>
      <c r="O251" s="16">
        <v>1.4875668828096399E-3</v>
      </c>
      <c r="P251" s="16">
        <v>7.6098542353799014E-3</v>
      </c>
      <c r="Q251" s="16">
        <v>3.2677913446540997E-4</v>
      </c>
      <c r="R251" s="16">
        <v>0.72392785801456783</v>
      </c>
      <c r="S251" s="16">
        <v>1.2783432074208036E-2</v>
      </c>
      <c r="T251" s="16">
        <v>5.9932817116356443E-4</v>
      </c>
      <c r="U251" s="16">
        <v>1.4875668828096399E-3</v>
      </c>
      <c r="V251" s="16">
        <v>7.6098542353799014E-3</v>
      </c>
      <c r="W251" s="16">
        <v>3.2677913446540997E-4</v>
      </c>
      <c r="X251" s="16">
        <v>1.0659840003456662E-2</v>
      </c>
      <c r="Y251" s="16">
        <v>6.4982316715198867E-3</v>
      </c>
      <c r="Z251" s="16">
        <v>1.0899944757822592E-3</v>
      </c>
      <c r="AA251" s="16">
        <v>2.0598686247737261E-3</v>
      </c>
      <c r="AB251" s="16">
        <v>3.684412658034287E-3</v>
      </c>
      <c r="AC251" s="16">
        <v>6.1249132690180473E-4</v>
      </c>
      <c r="AD251" s="16">
        <v>1.0659840003456662E-2</v>
      </c>
      <c r="AE251" s="16">
        <v>6.4982316715198867E-3</v>
      </c>
      <c r="AF251" s="16">
        <v>1.0899944757822592E-3</v>
      </c>
      <c r="AG251" s="16">
        <v>2.0598686247737261E-3</v>
      </c>
      <c r="AH251" s="16">
        <v>3.684412658034287E-3</v>
      </c>
      <c r="AI251" s="54">
        <v>6.1249132690180473E-4</v>
      </c>
      <c r="AJ251" s="42">
        <v>0.73458769801802448</v>
      </c>
      <c r="AK251" s="42">
        <v>1.9281663745727921E-2</v>
      </c>
      <c r="AL251" s="42">
        <v>1.6893226469458238E-3</v>
      </c>
      <c r="AM251" s="42">
        <v>3.5474355075833658E-3</v>
      </c>
      <c r="AN251" s="42">
        <v>1.1294266893414189E-2</v>
      </c>
      <c r="AO251" s="42">
        <v>9.3927046136721469E-4</v>
      </c>
      <c r="AP251" s="42">
        <v>0.73458769801802448</v>
      </c>
      <c r="AQ251" s="42">
        <v>1.9281663745727921E-2</v>
      </c>
      <c r="AR251" s="42">
        <v>1.6893226469458238E-3</v>
      </c>
      <c r="AS251" s="42">
        <v>3.5474355075833658E-3</v>
      </c>
      <c r="AT251" s="42">
        <v>1.1294266893414189E-2</v>
      </c>
      <c r="AU251" s="42">
        <v>9.3927046136721469E-4</v>
      </c>
    </row>
    <row r="252" spans="1:47" x14ac:dyDescent="0.25">
      <c r="A252" s="220" t="s">
        <v>71</v>
      </c>
      <c r="B252" s="220" t="s">
        <v>223</v>
      </c>
      <c r="C252" s="15" t="s">
        <v>224</v>
      </c>
      <c r="D252" s="16">
        <v>1.2783432074208036E-2</v>
      </c>
      <c r="E252" s="16">
        <v>1.2783432074208036E-2</v>
      </c>
      <c r="F252" s="16">
        <v>6.4982316715198867E-3</v>
      </c>
      <c r="G252" s="16">
        <v>6.4982316715198867E-3</v>
      </c>
      <c r="H252" s="42">
        <f t="shared" si="3"/>
        <v>1.9281663745727921E-2</v>
      </c>
      <c r="I252" s="42">
        <f t="shared" si="3"/>
        <v>1.9281663745727921E-2</v>
      </c>
      <c r="J252" s="51"/>
      <c r="K252" s="53" t="s">
        <v>71</v>
      </c>
      <c r="L252" s="16">
        <v>1.2783432074208036E-2</v>
      </c>
      <c r="M252" s="16">
        <v>5.9932817116356443E-4</v>
      </c>
      <c r="N252" s="16">
        <v>1.4875668828096399E-3</v>
      </c>
      <c r="O252" s="16">
        <v>7.6098542353799014E-3</v>
      </c>
      <c r="P252" s="16">
        <v>3.2677913446540997E-4</v>
      </c>
      <c r="Q252" s="16">
        <v>8.6011230655196177E-4</v>
      </c>
      <c r="R252" s="16">
        <v>1.2783432074208036E-2</v>
      </c>
      <c r="S252" s="16">
        <v>5.9932817116356443E-4</v>
      </c>
      <c r="T252" s="16">
        <v>1.4875668828096399E-3</v>
      </c>
      <c r="U252" s="16">
        <v>7.6098542353799014E-3</v>
      </c>
      <c r="V252" s="16">
        <v>3.2677913446540997E-4</v>
      </c>
      <c r="W252" s="16">
        <v>8.6011230655196177E-4</v>
      </c>
      <c r="X252" s="16">
        <v>6.4982316715198867E-3</v>
      </c>
      <c r="Y252" s="16">
        <v>1.0899944757822592E-3</v>
      </c>
      <c r="Z252" s="16">
        <v>2.0598686247737261E-3</v>
      </c>
      <c r="AA252" s="16">
        <v>3.684412658034287E-3</v>
      </c>
      <c r="AB252" s="16">
        <v>6.1249132690180473E-4</v>
      </c>
      <c r="AC252" s="16">
        <v>1.1745399669918859E-3</v>
      </c>
      <c r="AD252" s="16">
        <v>6.4982316715198867E-3</v>
      </c>
      <c r="AE252" s="16">
        <v>1.0899944757822592E-3</v>
      </c>
      <c r="AF252" s="16">
        <v>2.0598686247737261E-3</v>
      </c>
      <c r="AG252" s="16">
        <v>3.684412658034287E-3</v>
      </c>
      <c r="AH252" s="16">
        <v>6.1249132690180473E-4</v>
      </c>
      <c r="AI252" s="54">
        <v>1.1745399669918859E-3</v>
      </c>
      <c r="AJ252" s="42">
        <v>1.9281663745727921E-2</v>
      </c>
      <c r="AK252" s="42">
        <v>1.6893226469458238E-3</v>
      </c>
      <c r="AL252" s="42">
        <v>3.5474355075833658E-3</v>
      </c>
      <c r="AM252" s="42">
        <v>1.1294266893414189E-2</v>
      </c>
      <c r="AN252" s="42">
        <v>9.3927046136721469E-4</v>
      </c>
      <c r="AO252" s="42">
        <v>2.0346522735438478E-3</v>
      </c>
      <c r="AP252" s="42">
        <v>1.9281663745727921E-2</v>
      </c>
      <c r="AQ252" s="42">
        <v>1.6893226469458238E-3</v>
      </c>
      <c r="AR252" s="42">
        <v>3.5474355075833658E-3</v>
      </c>
      <c r="AS252" s="42">
        <v>1.1294266893414189E-2</v>
      </c>
      <c r="AT252" s="42">
        <v>9.3927046136721469E-4</v>
      </c>
      <c r="AU252" s="42">
        <v>2.0346522735438478E-3</v>
      </c>
    </row>
    <row r="253" spans="1:47" x14ac:dyDescent="0.25">
      <c r="A253" s="220"/>
      <c r="B253" s="220"/>
      <c r="C253" s="15" t="s">
        <v>225</v>
      </c>
      <c r="D253" s="16">
        <v>5.9932817116356443E-4</v>
      </c>
      <c r="E253" s="16">
        <v>5.9932817116356443E-4</v>
      </c>
      <c r="F253" s="16">
        <v>1.0899944757822592E-3</v>
      </c>
      <c r="G253" s="16">
        <v>1.0899944757822592E-3</v>
      </c>
      <c r="H253" s="42">
        <f t="shared" si="3"/>
        <v>1.6893226469458238E-3</v>
      </c>
      <c r="I253" s="42">
        <f t="shared" si="3"/>
        <v>1.6893226469458238E-3</v>
      </c>
      <c r="J253" s="51"/>
      <c r="K253" s="53"/>
      <c r="L253" s="16">
        <v>5.9932817116356443E-4</v>
      </c>
      <c r="M253" s="16">
        <v>1.4875668828096399E-3</v>
      </c>
      <c r="N253" s="16">
        <v>7.6098542353799014E-3</v>
      </c>
      <c r="O253" s="16">
        <v>3.2677913446540997E-4</v>
      </c>
      <c r="P253" s="16">
        <v>8.6011230655196177E-4</v>
      </c>
      <c r="Q253" s="16">
        <v>1.2783432074208036E-2</v>
      </c>
      <c r="R253" s="16">
        <v>5.9932817116356443E-4</v>
      </c>
      <c r="S253" s="16">
        <v>1.4875668828096399E-3</v>
      </c>
      <c r="T253" s="16">
        <v>7.6098542353799014E-3</v>
      </c>
      <c r="U253" s="16">
        <v>3.2677913446540997E-4</v>
      </c>
      <c r="V253" s="16">
        <v>8.6011230655196177E-4</v>
      </c>
      <c r="W253" s="16">
        <v>1.2783432074208036E-2</v>
      </c>
      <c r="X253" s="16">
        <v>1.0899944757822592E-3</v>
      </c>
      <c r="Y253" s="16">
        <v>2.0598686247737261E-3</v>
      </c>
      <c r="Z253" s="16">
        <v>3.684412658034287E-3</v>
      </c>
      <c r="AA253" s="16">
        <v>6.1249132690180473E-4</v>
      </c>
      <c r="AB253" s="16">
        <v>1.1745399669918859E-3</v>
      </c>
      <c r="AC253" s="16">
        <v>5.9074833377453515E-3</v>
      </c>
      <c r="AD253" s="16">
        <v>1.0899944757822592E-3</v>
      </c>
      <c r="AE253" s="16">
        <v>2.0598686247737261E-3</v>
      </c>
      <c r="AF253" s="16">
        <v>3.684412658034287E-3</v>
      </c>
      <c r="AG253" s="16">
        <v>6.1249132690180473E-4</v>
      </c>
      <c r="AH253" s="16">
        <v>1.1745399669918859E-3</v>
      </c>
      <c r="AI253" s="54">
        <v>5.9074833377453515E-3</v>
      </c>
      <c r="AJ253" s="42">
        <v>1.6893226469458238E-3</v>
      </c>
      <c r="AK253" s="42">
        <v>3.5474355075833658E-3</v>
      </c>
      <c r="AL253" s="42">
        <v>1.1294266893414189E-2</v>
      </c>
      <c r="AM253" s="42">
        <v>9.3927046136721469E-4</v>
      </c>
      <c r="AN253" s="42">
        <v>2.0346522735438478E-3</v>
      </c>
      <c r="AO253" s="42">
        <v>1.8690915411953387E-2</v>
      </c>
      <c r="AP253" s="42">
        <v>1.6893226469458238E-3</v>
      </c>
      <c r="AQ253" s="42">
        <v>3.5474355075833658E-3</v>
      </c>
      <c r="AR253" s="42">
        <v>1.1294266893414189E-2</v>
      </c>
      <c r="AS253" s="42">
        <v>9.3927046136721469E-4</v>
      </c>
      <c r="AT253" s="42">
        <v>2.0346522735438478E-3</v>
      </c>
      <c r="AU253" s="42">
        <v>1.8690915411953387E-2</v>
      </c>
    </row>
    <row r="254" spans="1:47" x14ac:dyDescent="0.25">
      <c r="A254" s="220"/>
      <c r="B254" s="220"/>
      <c r="C254" s="15" t="s">
        <v>226</v>
      </c>
      <c r="D254" s="16">
        <v>1.4875668828096399E-3</v>
      </c>
      <c r="E254" s="16">
        <v>1.4875668828096399E-3</v>
      </c>
      <c r="F254" s="16">
        <v>2.0598686247737261E-3</v>
      </c>
      <c r="G254" s="16">
        <v>2.0598686247737261E-3</v>
      </c>
      <c r="H254" s="42">
        <f t="shared" si="3"/>
        <v>3.5474355075833658E-3</v>
      </c>
      <c r="I254" s="42">
        <f t="shared" si="3"/>
        <v>3.5474355075833658E-3</v>
      </c>
      <c r="J254" s="51"/>
      <c r="K254" s="53"/>
      <c r="L254" s="16">
        <v>1.4875668828096399E-3</v>
      </c>
      <c r="M254" s="16">
        <v>7.6098542353799014E-3</v>
      </c>
      <c r="N254" s="16">
        <v>3.2677913446540997E-4</v>
      </c>
      <c r="O254" s="16">
        <v>8.6011230655196177E-4</v>
      </c>
      <c r="P254" s="16">
        <v>1.2783432074208036E-2</v>
      </c>
      <c r="Q254" s="16">
        <v>5.9932817116356443E-4</v>
      </c>
      <c r="R254" s="16">
        <v>1.4875668828096399E-3</v>
      </c>
      <c r="S254" s="16">
        <v>7.6098542353799014E-3</v>
      </c>
      <c r="T254" s="16">
        <v>3.2677913446540997E-4</v>
      </c>
      <c r="U254" s="16">
        <v>8.6011230655196177E-4</v>
      </c>
      <c r="V254" s="16">
        <v>1.2783432074208036E-2</v>
      </c>
      <c r="W254" s="16">
        <v>5.9932817116356443E-4</v>
      </c>
      <c r="X254" s="16">
        <v>2.0598686247737261E-3</v>
      </c>
      <c r="Y254" s="16">
        <v>3.684412658034287E-3</v>
      </c>
      <c r="Z254" s="16">
        <v>6.1249132690180473E-4</v>
      </c>
      <c r="AA254" s="16">
        <v>1.1745399669918859E-3</v>
      </c>
      <c r="AB254" s="16">
        <v>5.9074833377453515E-3</v>
      </c>
      <c r="AC254" s="16">
        <v>9.9090406889296287E-4</v>
      </c>
      <c r="AD254" s="16">
        <v>2.0598686247737261E-3</v>
      </c>
      <c r="AE254" s="16">
        <v>3.684412658034287E-3</v>
      </c>
      <c r="AF254" s="16">
        <v>6.1249132690180473E-4</v>
      </c>
      <c r="AG254" s="16">
        <v>1.1745399669918859E-3</v>
      </c>
      <c r="AH254" s="16">
        <v>5.9074833377453515E-3</v>
      </c>
      <c r="AI254" s="54">
        <v>9.9090406889296287E-4</v>
      </c>
      <c r="AJ254" s="42">
        <v>3.5474355075833658E-3</v>
      </c>
      <c r="AK254" s="42">
        <v>1.1294266893414189E-2</v>
      </c>
      <c r="AL254" s="42">
        <v>9.3927046136721469E-4</v>
      </c>
      <c r="AM254" s="42">
        <v>2.0346522735438478E-3</v>
      </c>
      <c r="AN254" s="42">
        <v>1.8690915411953387E-2</v>
      </c>
      <c r="AO254" s="42">
        <v>1.5902322400565272E-3</v>
      </c>
      <c r="AP254" s="42">
        <v>3.5474355075833658E-3</v>
      </c>
      <c r="AQ254" s="42">
        <v>1.1294266893414189E-2</v>
      </c>
      <c r="AR254" s="42">
        <v>9.3927046136721469E-4</v>
      </c>
      <c r="AS254" s="42">
        <v>2.0346522735438478E-3</v>
      </c>
      <c r="AT254" s="42">
        <v>1.8690915411953387E-2</v>
      </c>
      <c r="AU254" s="42">
        <v>1.5902322400565272E-3</v>
      </c>
    </row>
    <row r="255" spans="1:47" x14ac:dyDescent="0.25">
      <c r="A255" s="220"/>
      <c r="B255" s="220" t="s">
        <v>227</v>
      </c>
      <c r="C255" s="15" t="s">
        <v>224</v>
      </c>
      <c r="D255" s="16">
        <v>7.6098542353799014E-3</v>
      </c>
      <c r="E255" s="16">
        <v>7.6098542353799014E-3</v>
      </c>
      <c r="F255" s="16">
        <v>3.684412658034287E-3</v>
      </c>
      <c r="G255" s="16">
        <v>3.684412658034287E-3</v>
      </c>
      <c r="H255" s="42">
        <f t="shared" si="3"/>
        <v>1.1294266893414189E-2</v>
      </c>
      <c r="I255" s="42">
        <f t="shared" si="3"/>
        <v>1.1294266893414189E-2</v>
      </c>
      <c r="J255" s="51"/>
      <c r="K255" s="53"/>
      <c r="L255" s="16">
        <v>7.6098542353799014E-3</v>
      </c>
      <c r="M255" s="16">
        <v>3.2677913446540997E-4</v>
      </c>
      <c r="N255" s="16">
        <v>8.6011230655196177E-4</v>
      </c>
      <c r="O255" s="16">
        <v>1.2783432074208036E-2</v>
      </c>
      <c r="P255" s="16">
        <v>5.9932817116356443E-4</v>
      </c>
      <c r="Q255" s="16">
        <v>1.4875668828096399E-3</v>
      </c>
      <c r="R255" s="16">
        <v>7.6098542353799014E-3</v>
      </c>
      <c r="S255" s="16">
        <v>3.2677913446540997E-4</v>
      </c>
      <c r="T255" s="16">
        <v>8.6011230655196177E-4</v>
      </c>
      <c r="U255" s="16">
        <v>1.2783432074208036E-2</v>
      </c>
      <c r="V255" s="16">
        <v>5.9932817116356443E-4</v>
      </c>
      <c r="W255" s="16">
        <v>1.4875668828096399E-3</v>
      </c>
      <c r="X255" s="16">
        <v>3.684412658034287E-3</v>
      </c>
      <c r="Y255" s="16">
        <v>6.1249132690180473E-4</v>
      </c>
      <c r="Z255" s="16">
        <v>1.1745399669918859E-3</v>
      </c>
      <c r="AA255" s="16">
        <v>5.9074833377453515E-3</v>
      </c>
      <c r="AB255" s="16">
        <v>9.9090406889296287E-4</v>
      </c>
      <c r="AC255" s="16">
        <v>1.8726078407033874E-3</v>
      </c>
      <c r="AD255" s="16">
        <v>3.684412658034287E-3</v>
      </c>
      <c r="AE255" s="16">
        <v>6.1249132690180473E-4</v>
      </c>
      <c r="AF255" s="16">
        <v>1.1745399669918859E-3</v>
      </c>
      <c r="AG255" s="16">
        <v>5.9074833377453515E-3</v>
      </c>
      <c r="AH255" s="16">
        <v>9.9090406889296287E-4</v>
      </c>
      <c r="AI255" s="54">
        <v>1.8726078407033874E-3</v>
      </c>
      <c r="AJ255" s="42">
        <v>1.1294266893414189E-2</v>
      </c>
      <c r="AK255" s="42">
        <v>9.3927046136721469E-4</v>
      </c>
      <c r="AL255" s="42">
        <v>2.0346522735438478E-3</v>
      </c>
      <c r="AM255" s="42">
        <v>1.8690915411953387E-2</v>
      </c>
      <c r="AN255" s="42">
        <v>1.5902322400565272E-3</v>
      </c>
      <c r="AO255" s="42">
        <v>3.3601747235130273E-3</v>
      </c>
      <c r="AP255" s="42">
        <v>1.1294266893414189E-2</v>
      </c>
      <c r="AQ255" s="42">
        <v>9.3927046136721469E-4</v>
      </c>
      <c r="AR255" s="42">
        <v>2.0346522735438478E-3</v>
      </c>
      <c r="AS255" s="42">
        <v>1.8690915411953387E-2</v>
      </c>
      <c r="AT255" s="42">
        <v>1.5902322400565272E-3</v>
      </c>
      <c r="AU255" s="42">
        <v>3.3601747235130273E-3</v>
      </c>
    </row>
    <row r="256" spans="1:47" x14ac:dyDescent="0.25">
      <c r="A256" s="220"/>
      <c r="B256" s="220"/>
      <c r="C256" s="15" t="s">
        <v>225</v>
      </c>
      <c r="D256" s="16">
        <v>3.2677913446540997E-4</v>
      </c>
      <c r="E256" s="16">
        <v>3.2677913446540997E-4</v>
      </c>
      <c r="F256" s="16">
        <v>6.1249132690180473E-4</v>
      </c>
      <c r="G256" s="16">
        <v>6.1249132690180473E-4</v>
      </c>
      <c r="H256" s="42">
        <f t="shared" si="3"/>
        <v>9.3927046136721469E-4</v>
      </c>
      <c r="I256" s="42">
        <f t="shared" si="3"/>
        <v>9.3927046136721469E-4</v>
      </c>
      <c r="J256" s="51"/>
      <c r="K256" s="53"/>
      <c r="L256" s="16">
        <v>3.2677913446540997E-4</v>
      </c>
      <c r="M256" s="16">
        <v>8.6011230655196177E-4</v>
      </c>
      <c r="N256" s="16">
        <v>1.2783432074208036E-2</v>
      </c>
      <c r="O256" s="16">
        <v>5.9932817116356443E-4</v>
      </c>
      <c r="P256" s="16">
        <v>1.4875668828096399E-3</v>
      </c>
      <c r="Q256" s="16">
        <v>7.6098542353799014E-3</v>
      </c>
      <c r="R256" s="16">
        <v>3.2677913446540997E-4</v>
      </c>
      <c r="S256" s="16">
        <v>8.6011230655196177E-4</v>
      </c>
      <c r="T256" s="16">
        <v>1.2783432074208036E-2</v>
      </c>
      <c r="U256" s="16">
        <v>5.9932817116356443E-4</v>
      </c>
      <c r="V256" s="16">
        <v>1.4875668828096399E-3</v>
      </c>
      <c r="W256" s="16">
        <v>7.6098542353799014E-3</v>
      </c>
      <c r="X256" s="16">
        <v>6.1249132690180473E-4</v>
      </c>
      <c r="Y256" s="16">
        <v>1.1745399669918859E-3</v>
      </c>
      <c r="Z256" s="16">
        <v>5.9074833377453515E-3</v>
      </c>
      <c r="AA256" s="16">
        <v>9.9090406889296287E-4</v>
      </c>
      <c r="AB256" s="16">
        <v>1.8726078407033874E-3</v>
      </c>
      <c r="AC256" s="16">
        <v>3.3494660527584427E-3</v>
      </c>
      <c r="AD256" s="16">
        <v>6.1249132690180473E-4</v>
      </c>
      <c r="AE256" s="16">
        <v>1.1745399669918859E-3</v>
      </c>
      <c r="AF256" s="16">
        <v>5.9074833377453515E-3</v>
      </c>
      <c r="AG256" s="16">
        <v>9.9090406889296287E-4</v>
      </c>
      <c r="AH256" s="16">
        <v>1.8726078407033874E-3</v>
      </c>
      <c r="AI256" s="54">
        <v>3.3494660527584427E-3</v>
      </c>
      <c r="AJ256" s="42">
        <v>9.3927046136721469E-4</v>
      </c>
      <c r="AK256" s="42">
        <v>2.0346522735438478E-3</v>
      </c>
      <c r="AL256" s="42">
        <v>1.8690915411953387E-2</v>
      </c>
      <c r="AM256" s="42">
        <v>1.5902322400565272E-3</v>
      </c>
      <c r="AN256" s="42">
        <v>3.3601747235130273E-3</v>
      </c>
      <c r="AO256" s="42">
        <v>1.0959320288138345E-2</v>
      </c>
      <c r="AP256" s="42">
        <v>9.3927046136721469E-4</v>
      </c>
      <c r="AQ256" s="42">
        <v>2.0346522735438478E-3</v>
      </c>
      <c r="AR256" s="42">
        <v>1.8690915411953387E-2</v>
      </c>
      <c r="AS256" s="42">
        <v>1.5902322400565272E-3</v>
      </c>
      <c r="AT256" s="42">
        <v>3.3601747235130273E-3</v>
      </c>
      <c r="AU256" s="42">
        <v>1.0959320288138345E-2</v>
      </c>
    </row>
    <row r="257" spans="1:47" x14ac:dyDescent="0.25">
      <c r="A257" s="220"/>
      <c r="B257" s="220"/>
      <c r="C257" s="15" t="s">
        <v>226</v>
      </c>
      <c r="D257" s="16">
        <v>8.6011230655196177E-4</v>
      </c>
      <c r="E257" s="16">
        <v>8.6011230655196177E-4</v>
      </c>
      <c r="F257" s="16">
        <v>1.1745399669918859E-3</v>
      </c>
      <c r="G257" s="16">
        <v>1.1745399669918859E-3</v>
      </c>
      <c r="H257" s="42">
        <f t="shared" si="3"/>
        <v>2.0346522735438478E-3</v>
      </c>
      <c r="I257" s="42">
        <f t="shared" si="3"/>
        <v>2.0346522735438478E-3</v>
      </c>
      <c r="J257" s="51"/>
      <c r="K257" s="53"/>
      <c r="L257" s="16">
        <v>8.6011230655196177E-4</v>
      </c>
      <c r="M257" s="16">
        <v>1.2783432074208036E-2</v>
      </c>
      <c r="N257" s="16">
        <v>5.9932817116356443E-4</v>
      </c>
      <c r="O257" s="16">
        <v>1.4875668828096399E-3</v>
      </c>
      <c r="P257" s="16">
        <v>7.6098542353799014E-3</v>
      </c>
      <c r="Q257" s="16">
        <v>3.2677913446540997E-4</v>
      </c>
      <c r="R257" s="16">
        <v>8.6011230655196177E-4</v>
      </c>
      <c r="S257" s="16">
        <v>1.2783432074208036E-2</v>
      </c>
      <c r="T257" s="16">
        <v>5.9932817116356443E-4</v>
      </c>
      <c r="U257" s="16">
        <v>1.4875668828096399E-3</v>
      </c>
      <c r="V257" s="16">
        <v>7.6098542353799014E-3</v>
      </c>
      <c r="W257" s="16">
        <v>3.2677913446540997E-4</v>
      </c>
      <c r="X257" s="16">
        <v>1.1745399669918859E-3</v>
      </c>
      <c r="Y257" s="16">
        <v>5.9074833377453515E-3</v>
      </c>
      <c r="Z257" s="16">
        <v>9.9090406889296287E-4</v>
      </c>
      <c r="AA257" s="16">
        <v>1.8726078407033874E-3</v>
      </c>
      <c r="AB257" s="16">
        <v>3.3494660527584427E-3</v>
      </c>
      <c r="AC257" s="16">
        <v>5.5681029718345886E-4</v>
      </c>
      <c r="AD257" s="16">
        <v>1.1745399669918859E-3</v>
      </c>
      <c r="AE257" s="16">
        <v>5.9074833377453515E-3</v>
      </c>
      <c r="AF257" s="16">
        <v>9.9090406889296287E-4</v>
      </c>
      <c r="AG257" s="16">
        <v>1.8726078407033874E-3</v>
      </c>
      <c r="AH257" s="16">
        <v>3.3494660527584427E-3</v>
      </c>
      <c r="AI257" s="54">
        <v>5.5681029718345886E-4</v>
      </c>
      <c r="AJ257" s="42">
        <v>2.0346522735438478E-3</v>
      </c>
      <c r="AK257" s="42">
        <v>1.8690915411953387E-2</v>
      </c>
      <c r="AL257" s="42">
        <v>1.5902322400565272E-3</v>
      </c>
      <c r="AM257" s="42">
        <v>3.3601747235130273E-3</v>
      </c>
      <c r="AN257" s="42">
        <v>1.0959320288138345E-2</v>
      </c>
      <c r="AO257" s="42">
        <v>8.8358943164886883E-4</v>
      </c>
      <c r="AP257" s="42">
        <v>2.0346522735438478E-3</v>
      </c>
      <c r="AQ257" s="42">
        <v>1.8690915411953387E-2</v>
      </c>
      <c r="AR257" s="42">
        <v>1.5902322400565272E-3</v>
      </c>
      <c r="AS257" s="42">
        <v>3.3601747235130273E-3</v>
      </c>
      <c r="AT257" s="42">
        <v>1.0959320288138345E-2</v>
      </c>
      <c r="AU257" s="42">
        <v>8.8358943164886883E-4</v>
      </c>
    </row>
    <row r="258" spans="1:47" x14ac:dyDescent="0.25">
      <c r="A258" s="220" t="s">
        <v>74</v>
      </c>
      <c r="B258" s="220" t="s">
        <v>223</v>
      </c>
      <c r="C258" s="15" t="s">
        <v>224</v>
      </c>
      <c r="D258" s="16">
        <v>1.2783432074208036E-2</v>
      </c>
      <c r="E258" s="16">
        <v>1.2783432074208036E-2</v>
      </c>
      <c r="F258" s="16">
        <v>5.9074833377453515E-3</v>
      </c>
      <c r="G258" s="16">
        <v>5.9074833377453515E-3</v>
      </c>
      <c r="H258" s="42">
        <f t="shared" si="3"/>
        <v>1.8690915411953387E-2</v>
      </c>
      <c r="I258" s="42">
        <f t="shared" si="3"/>
        <v>1.8690915411953387E-2</v>
      </c>
      <c r="J258" s="51"/>
      <c r="K258" s="53" t="s">
        <v>74</v>
      </c>
      <c r="L258" s="16">
        <v>1.2783432074208036E-2</v>
      </c>
      <c r="M258" s="16">
        <v>5.9932817116356443E-4</v>
      </c>
      <c r="N258" s="16">
        <v>1.4875668828096399E-3</v>
      </c>
      <c r="O258" s="16">
        <v>7.6098542353799014E-3</v>
      </c>
      <c r="P258" s="16">
        <v>3.2677913446540997E-4</v>
      </c>
      <c r="Q258" s="16">
        <v>8.6011230655196177E-4</v>
      </c>
      <c r="R258" s="16">
        <v>1.2783432074208036E-2</v>
      </c>
      <c r="S258" s="16">
        <v>5.9932817116356443E-4</v>
      </c>
      <c r="T258" s="16">
        <v>1.4875668828096399E-3</v>
      </c>
      <c r="U258" s="16">
        <v>7.6098542353799014E-3</v>
      </c>
      <c r="V258" s="16">
        <v>3.2677913446540997E-4</v>
      </c>
      <c r="W258" s="16">
        <v>8.6011230655196177E-4</v>
      </c>
      <c r="X258" s="16">
        <v>5.9074833377453515E-3</v>
      </c>
      <c r="Y258" s="16">
        <v>9.9090406889296287E-4</v>
      </c>
      <c r="Z258" s="16">
        <v>1.8726078407033874E-3</v>
      </c>
      <c r="AA258" s="16">
        <v>3.3494660527584427E-3</v>
      </c>
      <c r="AB258" s="16">
        <v>5.5681029718345886E-4</v>
      </c>
      <c r="AC258" s="16">
        <v>1.0677636063562601E-3</v>
      </c>
      <c r="AD258" s="16">
        <v>5.9074833377453515E-3</v>
      </c>
      <c r="AE258" s="16">
        <v>9.9090406889296287E-4</v>
      </c>
      <c r="AF258" s="16">
        <v>1.8726078407033874E-3</v>
      </c>
      <c r="AG258" s="16">
        <v>3.3494660527584427E-3</v>
      </c>
      <c r="AH258" s="16">
        <v>5.5681029718345886E-4</v>
      </c>
      <c r="AI258" s="54">
        <v>1.0677636063562601E-3</v>
      </c>
      <c r="AJ258" s="42">
        <v>1.8690915411953387E-2</v>
      </c>
      <c r="AK258" s="42">
        <v>1.5902322400565272E-3</v>
      </c>
      <c r="AL258" s="42">
        <v>3.3601747235130273E-3</v>
      </c>
      <c r="AM258" s="42">
        <v>1.0959320288138345E-2</v>
      </c>
      <c r="AN258" s="42">
        <v>8.8358943164886883E-4</v>
      </c>
      <c r="AO258" s="42">
        <v>1.927875912908222E-3</v>
      </c>
      <c r="AP258" s="42">
        <v>1.8690915411953387E-2</v>
      </c>
      <c r="AQ258" s="42">
        <v>1.5902322400565272E-3</v>
      </c>
      <c r="AR258" s="42">
        <v>3.3601747235130273E-3</v>
      </c>
      <c r="AS258" s="42">
        <v>1.0959320288138345E-2</v>
      </c>
      <c r="AT258" s="42">
        <v>8.8358943164886883E-4</v>
      </c>
      <c r="AU258" s="42">
        <v>1.927875912908222E-3</v>
      </c>
    </row>
    <row r="259" spans="1:47" x14ac:dyDescent="0.25">
      <c r="A259" s="220"/>
      <c r="B259" s="220"/>
      <c r="C259" s="15" t="s">
        <v>225</v>
      </c>
      <c r="D259" s="16">
        <v>5.9932817116356443E-4</v>
      </c>
      <c r="E259" s="16">
        <v>5.9932817116356443E-4</v>
      </c>
      <c r="F259" s="16">
        <v>9.9090406889296287E-4</v>
      </c>
      <c r="G259" s="16">
        <v>9.9090406889296287E-4</v>
      </c>
      <c r="H259" s="42">
        <f t="shared" si="3"/>
        <v>1.5902322400565272E-3</v>
      </c>
      <c r="I259" s="42">
        <f t="shared" si="3"/>
        <v>1.5902322400565272E-3</v>
      </c>
      <c r="J259" s="51"/>
      <c r="K259" s="53"/>
      <c r="L259" s="16">
        <v>5.9932817116356443E-4</v>
      </c>
      <c r="M259" s="16">
        <v>1.4875668828096399E-3</v>
      </c>
      <c r="N259" s="16">
        <v>7.6098542353799014E-3</v>
      </c>
      <c r="O259" s="16">
        <v>3.2677913446540997E-4</v>
      </c>
      <c r="P259" s="16">
        <v>8.6011230655196177E-4</v>
      </c>
      <c r="Q259" s="16">
        <v>1.2783432074208036E-2</v>
      </c>
      <c r="R259" s="16">
        <v>5.9932817116356443E-4</v>
      </c>
      <c r="S259" s="16">
        <v>1.4875668828096399E-3</v>
      </c>
      <c r="T259" s="16">
        <v>7.6098542353799014E-3</v>
      </c>
      <c r="U259" s="16">
        <v>3.2677913446540997E-4</v>
      </c>
      <c r="V259" s="16">
        <v>8.6011230655196177E-4</v>
      </c>
      <c r="W259" s="16">
        <v>1.2783432074208036E-2</v>
      </c>
      <c r="X259" s="16">
        <v>9.9090406889296287E-4</v>
      </c>
      <c r="Y259" s="16">
        <v>1.8726078407033874E-3</v>
      </c>
      <c r="Z259" s="16">
        <v>3.3494660527584427E-3</v>
      </c>
      <c r="AA259" s="16">
        <v>5.5681029718345886E-4</v>
      </c>
      <c r="AB259" s="16">
        <v>1.0677636063562601E-3</v>
      </c>
      <c r="AC259" s="16">
        <v>1.7722450013236055E-2</v>
      </c>
      <c r="AD259" s="16">
        <v>9.9090406889296287E-4</v>
      </c>
      <c r="AE259" s="16">
        <v>1.8726078407033874E-3</v>
      </c>
      <c r="AF259" s="16">
        <v>3.3494660527584427E-3</v>
      </c>
      <c r="AG259" s="16">
        <v>5.5681029718345886E-4</v>
      </c>
      <c r="AH259" s="16">
        <v>1.0677636063562601E-3</v>
      </c>
      <c r="AI259" s="54">
        <v>1.7722450013236055E-2</v>
      </c>
      <c r="AJ259" s="42">
        <v>1.5902322400565272E-3</v>
      </c>
      <c r="AK259" s="42">
        <v>3.3601747235130273E-3</v>
      </c>
      <c r="AL259" s="42">
        <v>1.0959320288138345E-2</v>
      </c>
      <c r="AM259" s="42">
        <v>8.8358943164886883E-4</v>
      </c>
      <c r="AN259" s="42">
        <v>1.927875912908222E-3</v>
      </c>
      <c r="AO259" s="42">
        <v>3.0505882087444092E-2</v>
      </c>
      <c r="AP259" s="42">
        <v>1.5902322400565272E-3</v>
      </c>
      <c r="AQ259" s="42">
        <v>3.3601747235130273E-3</v>
      </c>
      <c r="AR259" s="42">
        <v>1.0959320288138345E-2</v>
      </c>
      <c r="AS259" s="42">
        <v>8.8358943164886883E-4</v>
      </c>
      <c r="AT259" s="42">
        <v>1.927875912908222E-3</v>
      </c>
      <c r="AU259" s="42">
        <v>3.0505882087444092E-2</v>
      </c>
    </row>
    <row r="260" spans="1:47" x14ac:dyDescent="0.25">
      <c r="A260" s="220"/>
      <c r="B260" s="220"/>
      <c r="C260" s="15" t="s">
        <v>226</v>
      </c>
      <c r="D260" s="16">
        <v>1.4875668828096399E-3</v>
      </c>
      <c r="E260" s="16">
        <v>1.4875668828096399E-3</v>
      </c>
      <c r="F260" s="16">
        <v>1.8726078407033874E-3</v>
      </c>
      <c r="G260" s="16">
        <v>1.8726078407033874E-3</v>
      </c>
      <c r="H260" s="42">
        <f t="shared" si="3"/>
        <v>3.3601747235130273E-3</v>
      </c>
      <c r="I260" s="42">
        <f t="shared" si="3"/>
        <v>3.3601747235130273E-3</v>
      </c>
      <c r="J260" s="51"/>
      <c r="K260" s="53"/>
      <c r="L260" s="16">
        <v>1.4875668828096399E-3</v>
      </c>
      <c r="M260" s="16">
        <v>7.6098542353799014E-3</v>
      </c>
      <c r="N260" s="16">
        <v>3.2677913446540997E-4</v>
      </c>
      <c r="O260" s="16">
        <v>8.6011230655196177E-4</v>
      </c>
      <c r="P260" s="16">
        <v>1.2783432074208036E-2</v>
      </c>
      <c r="Q260" s="16">
        <v>5.9932817116356443E-4</v>
      </c>
      <c r="R260" s="16">
        <v>1.4875668828096399E-3</v>
      </c>
      <c r="S260" s="16">
        <v>7.6098542353799014E-3</v>
      </c>
      <c r="T260" s="16">
        <v>3.2677913446540997E-4</v>
      </c>
      <c r="U260" s="16">
        <v>8.6011230655196177E-4</v>
      </c>
      <c r="V260" s="16">
        <v>1.2783432074208036E-2</v>
      </c>
      <c r="W260" s="16">
        <v>5.9932817116356443E-4</v>
      </c>
      <c r="X260" s="16">
        <v>1.8726078407033874E-3</v>
      </c>
      <c r="Y260" s="16">
        <v>3.3494660527584427E-3</v>
      </c>
      <c r="Z260" s="16">
        <v>5.5681029718345886E-4</v>
      </c>
      <c r="AA260" s="16">
        <v>1.0677636063562601E-3</v>
      </c>
      <c r="AB260" s="16">
        <v>1.7722450013236055E-2</v>
      </c>
      <c r="AC260" s="16">
        <v>2.9727122066788886E-3</v>
      </c>
      <c r="AD260" s="16">
        <v>1.8726078407033874E-3</v>
      </c>
      <c r="AE260" s="16">
        <v>3.3494660527584427E-3</v>
      </c>
      <c r="AF260" s="16">
        <v>5.5681029718345886E-4</v>
      </c>
      <c r="AG260" s="16">
        <v>1.0677636063562601E-3</v>
      </c>
      <c r="AH260" s="16">
        <v>1.7722450013236055E-2</v>
      </c>
      <c r="AI260" s="54">
        <v>2.9727122066788886E-3</v>
      </c>
      <c r="AJ260" s="42">
        <v>3.3601747235130273E-3</v>
      </c>
      <c r="AK260" s="42">
        <v>1.0959320288138345E-2</v>
      </c>
      <c r="AL260" s="42">
        <v>8.8358943164886883E-4</v>
      </c>
      <c r="AM260" s="42">
        <v>1.927875912908222E-3</v>
      </c>
      <c r="AN260" s="42">
        <v>3.0505882087444092E-2</v>
      </c>
      <c r="AO260" s="42">
        <v>3.5720403778424529E-3</v>
      </c>
      <c r="AP260" s="42">
        <v>3.3601747235130273E-3</v>
      </c>
      <c r="AQ260" s="42">
        <v>1.0959320288138345E-2</v>
      </c>
      <c r="AR260" s="42">
        <v>8.8358943164886883E-4</v>
      </c>
      <c r="AS260" s="42">
        <v>1.927875912908222E-3</v>
      </c>
      <c r="AT260" s="42">
        <v>3.0505882087444092E-2</v>
      </c>
      <c r="AU260" s="42">
        <v>3.5720403778424529E-3</v>
      </c>
    </row>
    <row r="261" spans="1:47" x14ac:dyDescent="0.25">
      <c r="A261" s="220"/>
      <c r="B261" s="220" t="s">
        <v>227</v>
      </c>
      <c r="C261" s="15" t="s">
        <v>224</v>
      </c>
      <c r="D261" s="16">
        <v>7.6098542353799014E-3</v>
      </c>
      <c r="E261" s="16">
        <v>7.6098542353799014E-3</v>
      </c>
      <c r="F261" s="16">
        <v>3.3494660527584427E-3</v>
      </c>
      <c r="G261" s="16">
        <v>3.3494660527584427E-3</v>
      </c>
      <c r="H261" s="42">
        <f t="shared" si="3"/>
        <v>1.0959320288138345E-2</v>
      </c>
      <c r="I261" s="42">
        <f t="shared" si="3"/>
        <v>1.0959320288138345E-2</v>
      </c>
      <c r="J261" s="51"/>
      <c r="K261" s="53"/>
      <c r="L261" s="16">
        <v>7.6098542353799014E-3</v>
      </c>
      <c r="M261" s="16">
        <v>3.2677913446540997E-4</v>
      </c>
      <c r="N261" s="16">
        <v>8.6011230655196177E-4</v>
      </c>
      <c r="O261" s="16">
        <v>1.2783432074208036E-2</v>
      </c>
      <c r="P261" s="16">
        <v>5.9932817116356443E-4</v>
      </c>
      <c r="Q261" s="16">
        <v>1.4875668828096399E-3</v>
      </c>
      <c r="R261" s="16">
        <v>7.6098542353799014E-3</v>
      </c>
      <c r="S261" s="16">
        <v>3.2677913446540997E-4</v>
      </c>
      <c r="T261" s="16">
        <v>8.6011230655196177E-4</v>
      </c>
      <c r="U261" s="16">
        <v>1.2783432074208036E-2</v>
      </c>
      <c r="V261" s="16">
        <v>5.9932817116356443E-4</v>
      </c>
      <c r="W261" s="16">
        <v>1.4875668828096399E-3</v>
      </c>
      <c r="X261" s="16">
        <v>3.3494660527584427E-3</v>
      </c>
      <c r="Y261" s="16">
        <v>5.5681029718345886E-4</v>
      </c>
      <c r="Z261" s="16">
        <v>1.0677636063562601E-3</v>
      </c>
      <c r="AA261" s="16">
        <v>1.7722450013236055E-2</v>
      </c>
      <c r="AB261" s="16">
        <v>2.9727122066788886E-3</v>
      </c>
      <c r="AC261" s="16">
        <v>5.6178235221101625E-3</v>
      </c>
      <c r="AD261" s="16">
        <v>3.3494660527584427E-3</v>
      </c>
      <c r="AE261" s="16">
        <v>5.5681029718345886E-4</v>
      </c>
      <c r="AF261" s="16">
        <v>1.0677636063562601E-3</v>
      </c>
      <c r="AG261" s="16">
        <v>1.7722450013236055E-2</v>
      </c>
      <c r="AH261" s="16">
        <v>2.9727122066788886E-3</v>
      </c>
      <c r="AI261" s="54">
        <v>5.6178235221101625E-3</v>
      </c>
      <c r="AJ261" s="42">
        <v>1.0959320288138345E-2</v>
      </c>
      <c r="AK261" s="42">
        <v>8.8358943164886883E-4</v>
      </c>
      <c r="AL261" s="42">
        <v>1.927875912908222E-3</v>
      </c>
      <c r="AM261" s="42">
        <v>3.0505882087444092E-2</v>
      </c>
      <c r="AN261" s="42">
        <v>3.5720403778424529E-3</v>
      </c>
      <c r="AO261" s="42">
        <v>7.1053904049198022E-3</v>
      </c>
      <c r="AP261" s="42">
        <v>1.0959320288138345E-2</v>
      </c>
      <c r="AQ261" s="42">
        <v>8.8358943164886883E-4</v>
      </c>
      <c r="AR261" s="42">
        <v>1.927875912908222E-3</v>
      </c>
      <c r="AS261" s="42">
        <v>3.0505882087444092E-2</v>
      </c>
      <c r="AT261" s="42">
        <v>3.5720403778424529E-3</v>
      </c>
      <c r="AU261" s="42">
        <v>7.1053904049198022E-3</v>
      </c>
    </row>
    <row r="262" spans="1:47" x14ac:dyDescent="0.25">
      <c r="A262" s="220"/>
      <c r="B262" s="220"/>
      <c r="C262" s="15" t="s">
        <v>225</v>
      </c>
      <c r="D262" s="16">
        <v>3.2677913446540997E-4</v>
      </c>
      <c r="E262" s="16">
        <v>3.2677913446540997E-4</v>
      </c>
      <c r="F262" s="16">
        <v>5.5681029718345886E-4</v>
      </c>
      <c r="G262" s="16">
        <v>5.5681029718345886E-4</v>
      </c>
      <c r="H262" s="42">
        <f t="shared" si="3"/>
        <v>8.8358943164886883E-4</v>
      </c>
      <c r="I262" s="42">
        <f t="shared" si="3"/>
        <v>8.8358943164886883E-4</v>
      </c>
      <c r="J262" s="51"/>
      <c r="K262" s="53"/>
      <c r="L262" s="16">
        <v>3.2677913446540997E-4</v>
      </c>
      <c r="M262" s="16">
        <v>8.6011230655196177E-4</v>
      </c>
      <c r="N262" s="16">
        <v>1.2783432074208036E-2</v>
      </c>
      <c r="O262" s="16">
        <v>5.9932817116356443E-4</v>
      </c>
      <c r="P262" s="16">
        <v>1.4875668828096399E-3</v>
      </c>
      <c r="Q262" s="16">
        <v>7.6098542353799014E-3</v>
      </c>
      <c r="R262" s="16">
        <v>3.2677913446540997E-4</v>
      </c>
      <c r="S262" s="16">
        <v>8.6011230655196177E-4</v>
      </c>
      <c r="T262" s="16">
        <v>1.2783432074208036E-2</v>
      </c>
      <c r="U262" s="16">
        <v>5.9932817116356443E-4</v>
      </c>
      <c r="V262" s="16">
        <v>1.4875668828096399E-3</v>
      </c>
      <c r="W262" s="16">
        <v>7.6098542353799014E-3</v>
      </c>
      <c r="X262" s="16">
        <v>5.5681029718345886E-4</v>
      </c>
      <c r="Y262" s="16">
        <v>1.0677636063562601E-3</v>
      </c>
      <c r="Z262" s="16">
        <v>1.7722450013236055E-2</v>
      </c>
      <c r="AA262" s="16">
        <v>2.9727122066788886E-3</v>
      </c>
      <c r="AB262" s="16">
        <v>5.6178235221101625E-3</v>
      </c>
      <c r="AC262" s="16">
        <v>1.0048398158275327E-2</v>
      </c>
      <c r="AD262" s="16">
        <v>5.5681029718345886E-4</v>
      </c>
      <c r="AE262" s="16">
        <v>1.0677636063562601E-3</v>
      </c>
      <c r="AF262" s="16">
        <v>1.7722450013236055E-2</v>
      </c>
      <c r="AG262" s="16">
        <v>2.9727122066788886E-3</v>
      </c>
      <c r="AH262" s="16">
        <v>5.6178235221101625E-3</v>
      </c>
      <c r="AI262" s="54">
        <v>1.0048398158275327E-2</v>
      </c>
      <c r="AJ262" s="42">
        <v>8.8358943164886883E-4</v>
      </c>
      <c r="AK262" s="42">
        <v>1.927875912908222E-3</v>
      </c>
      <c r="AL262" s="42">
        <v>3.0505882087444092E-2</v>
      </c>
      <c r="AM262" s="42">
        <v>3.5720403778424529E-3</v>
      </c>
      <c r="AN262" s="42">
        <v>7.1053904049198022E-3</v>
      </c>
      <c r="AO262" s="42">
        <v>1.7658252393655229E-2</v>
      </c>
      <c r="AP262" s="42">
        <v>8.8358943164886883E-4</v>
      </c>
      <c r="AQ262" s="42">
        <v>1.927875912908222E-3</v>
      </c>
      <c r="AR262" s="42">
        <v>3.0505882087444092E-2</v>
      </c>
      <c r="AS262" s="42">
        <v>3.5720403778424529E-3</v>
      </c>
      <c r="AT262" s="42">
        <v>7.1053904049198022E-3</v>
      </c>
      <c r="AU262" s="42">
        <v>1.7658252393655229E-2</v>
      </c>
    </row>
    <row r="263" spans="1:47" x14ac:dyDescent="0.25">
      <c r="A263" s="220"/>
      <c r="B263" s="220"/>
      <c r="C263" s="15" t="s">
        <v>226</v>
      </c>
      <c r="D263" s="16">
        <v>8.6011230655196177E-4</v>
      </c>
      <c r="E263" s="16">
        <v>8.6011230655196177E-4</v>
      </c>
      <c r="F263" s="16">
        <v>1.0677636063562601E-3</v>
      </c>
      <c r="G263" s="16">
        <v>1.0677636063562601E-3</v>
      </c>
      <c r="H263" s="42">
        <f t="shared" ref="H263:I326" si="4">D263+F263</f>
        <v>1.927875912908222E-3</v>
      </c>
      <c r="I263" s="42">
        <f t="shared" si="4"/>
        <v>1.927875912908222E-3</v>
      </c>
      <c r="J263" s="51"/>
      <c r="K263" s="53"/>
      <c r="L263" s="16">
        <v>8.6011230655196177E-4</v>
      </c>
      <c r="M263" s="16">
        <v>1.2783432074208036E-2</v>
      </c>
      <c r="N263" s="16">
        <v>5.9932817116356443E-4</v>
      </c>
      <c r="O263" s="16">
        <v>1.4875668828096399E-3</v>
      </c>
      <c r="P263" s="16">
        <v>7.6098542353799014E-3</v>
      </c>
      <c r="Q263" s="16">
        <v>3.2677913446540997E-4</v>
      </c>
      <c r="R263" s="16">
        <v>8.6011230655196177E-4</v>
      </c>
      <c r="S263" s="16">
        <v>1.2783432074208036E-2</v>
      </c>
      <c r="T263" s="16">
        <v>5.9932817116356443E-4</v>
      </c>
      <c r="U263" s="16">
        <v>1.4875668828096399E-3</v>
      </c>
      <c r="V263" s="16">
        <v>7.6098542353799014E-3</v>
      </c>
      <c r="W263" s="16">
        <v>3.2677913446540997E-4</v>
      </c>
      <c r="X263" s="16">
        <v>1.0677636063562601E-3</v>
      </c>
      <c r="Y263" s="16">
        <v>1.7722450013236055E-2</v>
      </c>
      <c r="Z263" s="16">
        <v>2.9727122066788886E-3</v>
      </c>
      <c r="AA263" s="16">
        <v>5.6178235221101625E-3</v>
      </c>
      <c r="AB263" s="16">
        <v>1.0048398158275327E-2</v>
      </c>
      <c r="AC263" s="16">
        <v>1.6704308915503764E-3</v>
      </c>
      <c r="AD263" s="16">
        <v>1.0677636063562601E-3</v>
      </c>
      <c r="AE263" s="16">
        <v>1.7722450013236055E-2</v>
      </c>
      <c r="AF263" s="16">
        <v>2.9727122066788886E-3</v>
      </c>
      <c r="AG263" s="16">
        <v>5.6178235221101625E-3</v>
      </c>
      <c r="AH263" s="16">
        <v>1.0048398158275327E-2</v>
      </c>
      <c r="AI263" s="54">
        <v>1.6704308915503764E-3</v>
      </c>
      <c r="AJ263" s="42">
        <v>1.927875912908222E-3</v>
      </c>
      <c r="AK263" s="42">
        <v>3.0505882087444092E-2</v>
      </c>
      <c r="AL263" s="42">
        <v>3.5720403778424529E-3</v>
      </c>
      <c r="AM263" s="42">
        <v>7.1053904049198022E-3</v>
      </c>
      <c r="AN263" s="42">
        <v>1.7658252393655229E-2</v>
      </c>
      <c r="AO263" s="42">
        <v>1.9972100260157864E-3</v>
      </c>
      <c r="AP263" s="42">
        <v>1.927875912908222E-3</v>
      </c>
      <c r="AQ263" s="42">
        <v>3.0505882087444092E-2</v>
      </c>
      <c r="AR263" s="42">
        <v>3.5720403778424529E-3</v>
      </c>
      <c r="AS263" s="42">
        <v>7.1053904049198022E-3</v>
      </c>
      <c r="AT263" s="42">
        <v>1.7658252393655229E-2</v>
      </c>
      <c r="AU263" s="42">
        <v>1.9972100260157864E-3</v>
      </c>
    </row>
    <row r="264" spans="1:47" x14ac:dyDescent="0.25">
      <c r="A264" s="220" t="s">
        <v>75</v>
      </c>
      <c r="B264" s="220" t="s">
        <v>223</v>
      </c>
      <c r="C264" s="15" t="s">
        <v>224</v>
      </c>
      <c r="D264" s="16">
        <v>1.2783432074208036E-2</v>
      </c>
      <c r="E264" s="16">
        <v>1.2783432074208036E-2</v>
      </c>
      <c r="F264" s="16">
        <v>1.7722450013236055E-2</v>
      </c>
      <c r="G264" s="16">
        <v>1.7722450013236055E-2</v>
      </c>
      <c r="H264" s="42">
        <f t="shared" si="4"/>
        <v>3.0505882087444092E-2</v>
      </c>
      <c r="I264" s="42">
        <f t="shared" si="4"/>
        <v>3.0505882087444092E-2</v>
      </c>
      <c r="J264" s="51"/>
      <c r="K264" s="53" t="s">
        <v>75</v>
      </c>
      <c r="L264" s="16">
        <v>1.2783432074208036E-2</v>
      </c>
      <c r="M264" s="16">
        <v>5.9932817116356443E-4</v>
      </c>
      <c r="N264" s="16">
        <v>1.4875668828096399E-3</v>
      </c>
      <c r="O264" s="16">
        <v>7.6098542353799014E-3</v>
      </c>
      <c r="P264" s="16">
        <v>3.2677913446540997E-4</v>
      </c>
      <c r="Q264" s="16">
        <v>8.6011230655196177E-4</v>
      </c>
      <c r="R264" s="16">
        <v>1.2783432074208036E-2</v>
      </c>
      <c r="S264" s="16">
        <v>5.9932817116356443E-4</v>
      </c>
      <c r="T264" s="16">
        <v>1.4875668828096399E-3</v>
      </c>
      <c r="U264" s="16">
        <v>7.6098542353799014E-3</v>
      </c>
      <c r="V264" s="16">
        <v>3.2677913446540997E-4</v>
      </c>
      <c r="W264" s="16">
        <v>8.6011230655196177E-4</v>
      </c>
      <c r="X264" s="16">
        <v>1.7722450013236055E-2</v>
      </c>
      <c r="Y264" s="16">
        <v>2.9727122066788886E-3</v>
      </c>
      <c r="Z264" s="16">
        <v>5.6178235221101625E-3</v>
      </c>
      <c r="AA264" s="16">
        <v>1.0048398158275327E-2</v>
      </c>
      <c r="AB264" s="16">
        <v>1.6704308915503764E-3</v>
      </c>
      <c r="AC264" s="16">
        <v>3.2032908190687795E-3</v>
      </c>
      <c r="AD264" s="16">
        <v>1.7722450013236055E-2</v>
      </c>
      <c r="AE264" s="16">
        <v>2.9727122066788886E-3</v>
      </c>
      <c r="AF264" s="16">
        <v>5.6178235221101625E-3</v>
      </c>
      <c r="AG264" s="16">
        <v>1.0048398158275327E-2</v>
      </c>
      <c r="AH264" s="16">
        <v>1.6704308915503764E-3</v>
      </c>
      <c r="AI264" s="54">
        <v>3.2032908190687795E-3</v>
      </c>
      <c r="AJ264" s="42">
        <v>3.0505882087444092E-2</v>
      </c>
      <c r="AK264" s="42">
        <v>3.5720403778424529E-3</v>
      </c>
      <c r="AL264" s="42">
        <v>7.1053904049198022E-3</v>
      </c>
      <c r="AM264" s="42">
        <v>1.7658252393655229E-2</v>
      </c>
      <c r="AN264" s="42">
        <v>1.9972100260157864E-3</v>
      </c>
      <c r="AO264" s="42">
        <v>4.0634031256207414E-3</v>
      </c>
      <c r="AP264" s="42">
        <v>3.0505882087444092E-2</v>
      </c>
      <c r="AQ264" s="42">
        <v>3.5720403778424529E-3</v>
      </c>
      <c r="AR264" s="42">
        <v>7.1053904049198022E-3</v>
      </c>
      <c r="AS264" s="42">
        <v>1.7658252393655229E-2</v>
      </c>
      <c r="AT264" s="42">
        <v>1.9972100260157864E-3</v>
      </c>
      <c r="AU264" s="42">
        <v>4.0634031256207414E-3</v>
      </c>
    </row>
    <row r="265" spans="1:47" x14ac:dyDescent="0.25">
      <c r="A265" s="220"/>
      <c r="B265" s="220"/>
      <c r="C265" s="15" t="s">
        <v>225</v>
      </c>
      <c r="D265" s="16">
        <v>5.9932817116356443E-4</v>
      </c>
      <c r="E265" s="16">
        <v>5.9932817116356443E-4</v>
      </c>
      <c r="F265" s="16">
        <v>2.9727122066788886E-3</v>
      </c>
      <c r="G265" s="16">
        <v>2.9727122066788886E-3</v>
      </c>
      <c r="H265" s="42">
        <f t="shared" si="4"/>
        <v>3.5720403778424529E-3</v>
      </c>
      <c r="I265" s="42">
        <f t="shared" si="4"/>
        <v>3.5720403778424529E-3</v>
      </c>
      <c r="J265" s="51"/>
      <c r="K265" s="53"/>
      <c r="L265" s="16">
        <v>5.9932817116356443E-4</v>
      </c>
      <c r="M265" s="16">
        <v>1.4875668828096399E-3</v>
      </c>
      <c r="N265" s="16">
        <v>7.6098542353799014E-3</v>
      </c>
      <c r="O265" s="16">
        <v>3.2677913446540997E-4</v>
      </c>
      <c r="P265" s="16">
        <v>8.6011230655196177E-4</v>
      </c>
      <c r="Q265" s="16">
        <v>1.0652860061840031E-2</v>
      </c>
      <c r="R265" s="16">
        <v>5.9932817116356443E-4</v>
      </c>
      <c r="S265" s="16">
        <v>1.4875668828096399E-3</v>
      </c>
      <c r="T265" s="16">
        <v>7.6098542353799014E-3</v>
      </c>
      <c r="U265" s="16">
        <v>3.2677913446540997E-4</v>
      </c>
      <c r="V265" s="16">
        <v>8.6011230655196177E-4</v>
      </c>
      <c r="W265" s="16">
        <v>1.0652860061840031E-2</v>
      </c>
      <c r="X265" s="16">
        <v>2.9727122066788886E-3</v>
      </c>
      <c r="Y265" s="16">
        <v>5.6178235221101625E-3</v>
      </c>
      <c r="Z265" s="16">
        <v>1.0048398158275327E-2</v>
      </c>
      <c r="AA265" s="16">
        <v>1.6704308915503764E-3</v>
      </c>
      <c r="AB265" s="16">
        <v>3.2032908190687795E-3</v>
      </c>
      <c r="AC265" s="16">
        <v>7.088980005294422E-3</v>
      </c>
      <c r="AD265" s="16">
        <v>2.9727122066788886E-3</v>
      </c>
      <c r="AE265" s="16">
        <v>5.6178235221101625E-3</v>
      </c>
      <c r="AF265" s="16">
        <v>1.0048398158275327E-2</v>
      </c>
      <c r="AG265" s="16">
        <v>1.6704308915503764E-3</v>
      </c>
      <c r="AH265" s="16">
        <v>3.2032908190687795E-3</v>
      </c>
      <c r="AI265" s="54">
        <v>7.088980005294422E-3</v>
      </c>
      <c r="AJ265" s="42">
        <v>3.5720403778424529E-3</v>
      </c>
      <c r="AK265" s="42">
        <v>7.1053904049198022E-3</v>
      </c>
      <c r="AL265" s="42">
        <v>1.7658252393655229E-2</v>
      </c>
      <c r="AM265" s="42">
        <v>1.9972100260157864E-3</v>
      </c>
      <c r="AN265" s="42">
        <v>4.0634031256207414E-3</v>
      </c>
      <c r="AO265" s="42">
        <v>1.7741840067134453E-2</v>
      </c>
      <c r="AP265" s="42">
        <v>3.5720403778424529E-3</v>
      </c>
      <c r="AQ265" s="42">
        <v>7.1053904049198022E-3</v>
      </c>
      <c r="AR265" s="42">
        <v>1.7658252393655229E-2</v>
      </c>
      <c r="AS265" s="42">
        <v>1.9972100260157864E-3</v>
      </c>
      <c r="AT265" s="42">
        <v>4.0634031256207414E-3</v>
      </c>
      <c r="AU265" s="42">
        <v>1.7741840067134453E-2</v>
      </c>
    </row>
    <row r="266" spans="1:47" x14ac:dyDescent="0.25">
      <c r="A266" s="220"/>
      <c r="B266" s="220"/>
      <c r="C266" s="15" t="s">
        <v>226</v>
      </c>
      <c r="D266" s="16">
        <v>1.4875668828096399E-3</v>
      </c>
      <c r="E266" s="16">
        <v>1.4875668828096399E-3</v>
      </c>
      <c r="F266" s="16">
        <v>5.6178235221101625E-3</v>
      </c>
      <c r="G266" s="16">
        <v>5.6178235221101625E-3</v>
      </c>
      <c r="H266" s="42">
        <f t="shared" si="4"/>
        <v>7.1053904049198022E-3</v>
      </c>
      <c r="I266" s="42">
        <f t="shared" si="4"/>
        <v>7.1053904049198022E-3</v>
      </c>
      <c r="J266" s="51"/>
      <c r="K266" s="53"/>
      <c r="L266" s="16">
        <v>1.4875668828096399E-3</v>
      </c>
      <c r="M266" s="16">
        <v>7.6098542353799014E-3</v>
      </c>
      <c r="N266" s="16">
        <v>3.2677913446540997E-4</v>
      </c>
      <c r="O266" s="16">
        <v>8.6011230655196177E-4</v>
      </c>
      <c r="P266" s="16">
        <v>1.0652860061840031E-2</v>
      </c>
      <c r="Q266" s="16">
        <v>4.9944014263630378E-4</v>
      </c>
      <c r="R266" s="16">
        <v>1.4875668828096399E-3</v>
      </c>
      <c r="S266" s="16">
        <v>7.6098542353799014E-3</v>
      </c>
      <c r="T266" s="16">
        <v>3.2677913446540997E-4</v>
      </c>
      <c r="U266" s="16">
        <v>8.6011230655196177E-4</v>
      </c>
      <c r="V266" s="16">
        <v>1.0652860061840031E-2</v>
      </c>
      <c r="W266" s="16">
        <v>4.9944014263630378E-4</v>
      </c>
      <c r="X266" s="16">
        <v>5.6178235221101625E-3</v>
      </c>
      <c r="Y266" s="16">
        <v>1.0048398158275327E-2</v>
      </c>
      <c r="Z266" s="16">
        <v>1.6704308915503764E-3</v>
      </c>
      <c r="AA266" s="16">
        <v>3.2032908190687795E-3</v>
      </c>
      <c r="AB266" s="16">
        <v>7.088980005294422E-3</v>
      </c>
      <c r="AC266" s="16">
        <v>1.1890848826715556E-3</v>
      </c>
      <c r="AD266" s="16">
        <v>5.6178235221101625E-3</v>
      </c>
      <c r="AE266" s="16">
        <v>1.0048398158275327E-2</v>
      </c>
      <c r="AF266" s="16">
        <v>1.6704308915503764E-3</v>
      </c>
      <c r="AG266" s="16">
        <v>3.2032908190687795E-3</v>
      </c>
      <c r="AH266" s="16">
        <v>7.088980005294422E-3</v>
      </c>
      <c r="AI266" s="54">
        <v>1.1890848826715556E-3</v>
      </c>
      <c r="AJ266" s="42">
        <v>7.1053904049198022E-3</v>
      </c>
      <c r="AK266" s="42">
        <v>1.7658252393655229E-2</v>
      </c>
      <c r="AL266" s="42">
        <v>1.9972100260157864E-3</v>
      </c>
      <c r="AM266" s="42">
        <v>4.0634031256207414E-3</v>
      </c>
      <c r="AN266" s="42">
        <v>1.7741840067134453E-2</v>
      </c>
      <c r="AO266" s="42">
        <v>1.6885250253078593E-3</v>
      </c>
      <c r="AP266" s="42">
        <v>7.1053904049198022E-3</v>
      </c>
      <c r="AQ266" s="42">
        <v>1.7658252393655229E-2</v>
      </c>
      <c r="AR266" s="42">
        <v>1.9972100260157864E-3</v>
      </c>
      <c r="AS266" s="42">
        <v>4.0634031256207414E-3</v>
      </c>
      <c r="AT266" s="42">
        <v>1.7741840067134453E-2</v>
      </c>
      <c r="AU266" s="42">
        <v>1.6885250253078593E-3</v>
      </c>
    </row>
    <row r="267" spans="1:47" x14ac:dyDescent="0.25">
      <c r="A267" s="220"/>
      <c r="B267" s="220" t="s">
        <v>227</v>
      </c>
      <c r="C267" s="15" t="s">
        <v>224</v>
      </c>
      <c r="D267" s="16">
        <v>7.6098542353799014E-3</v>
      </c>
      <c r="E267" s="16">
        <v>7.6098542353799014E-3</v>
      </c>
      <c r="F267" s="16">
        <v>1.0048398158275327E-2</v>
      </c>
      <c r="G267" s="16">
        <v>1.0048398158275327E-2</v>
      </c>
      <c r="H267" s="42">
        <f t="shared" si="4"/>
        <v>1.7658252393655229E-2</v>
      </c>
      <c r="I267" s="42">
        <f t="shared" si="4"/>
        <v>1.7658252393655229E-2</v>
      </c>
      <c r="J267" s="51"/>
      <c r="K267" s="53"/>
      <c r="L267" s="16">
        <v>7.6098542353799014E-3</v>
      </c>
      <c r="M267" s="16">
        <v>3.2677913446540997E-4</v>
      </c>
      <c r="N267" s="16">
        <v>8.6011230655196177E-4</v>
      </c>
      <c r="O267" s="16">
        <v>1.0652860061840031E-2</v>
      </c>
      <c r="P267" s="16">
        <v>4.9944014263630378E-4</v>
      </c>
      <c r="Q267" s="16">
        <v>1.2396390690080333E-3</v>
      </c>
      <c r="R267" s="16">
        <v>7.6098542353799014E-3</v>
      </c>
      <c r="S267" s="16">
        <v>3.2677913446540997E-4</v>
      </c>
      <c r="T267" s="16">
        <v>8.6011230655196177E-4</v>
      </c>
      <c r="U267" s="16">
        <v>1.0652860061840031E-2</v>
      </c>
      <c r="V267" s="16">
        <v>4.9944014263630378E-4</v>
      </c>
      <c r="W267" s="16">
        <v>1.2396390690080333E-3</v>
      </c>
      <c r="X267" s="16">
        <v>1.0048398158275327E-2</v>
      </c>
      <c r="Y267" s="16">
        <v>1.6704308915503764E-3</v>
      </c>
      <c r="Z267" s="16">
        <v>3.2032908190687795E-3</v>
      </c>
      <c r="AA267" s="16">
        <v>7.088980005294422E-3</v>
      </c>
      <c r="AB267" s="16">
        <v>1.1890848826715556E-3</v>
      </c>
      <c r="AC267" s="16">
        <v>2.247129408844065E-3</v>
      </c>
      <c r="AD267" s="16">
        <v>1.0048398158275327E-2</v>
      </c>
      <c r="AE267" s="16">
        <v>1.6704308915503764E-3</v>
      </c>
      <c r="AF267" s="16">
        <v>3.2032908190687795E-3</v>
      </c>
      <c r="AG267" s="16">
        <v>7.088980005294422E-3</v>
      </c>
      <c r="AH267" s="16">
        <v>1.1890848826715556E-3</v>
      </c>
      <c r="AI267" s="54">
        <v>2.247129408844065E-3</v>
      </c>
      <c r="AJ267" s="42">
        <v>1.7658252393655229E-2</v>
      </c>
      <c r="AK267" s="42">
        <v>1.9972100260157864E-3</v>
      </c>
      <c r="AL267" s="42">
        <v>4.0634031256207414E-3</v>
      </c>
      <c r="AM267" s="42">
        <v>1.7741840067134453E-2</v>
      </c>
      <c r="AN267" s="42">
        <v>1.6885250253078593E-3</v>
      </c>
      <c r="AO267" s="42">
        <v>3.4867684778520985E-3</v>
      </c>
      <c r="AP267" s="42">
        <v>1.7658252393655229E-2</v>
      </c>
      <c r="AQ267" s="42">
        <v>1.9972100260157864E-3</v>
      </c>
      <c r="AR267" s="42">
        <v>4.0634031256207414E-3</v>
      </c>
      <c r="AS267" s="42">
        <v>1.7741840067134453E-2</v>
      </c>
      <c r="AT267" s="42">
        <v>1.6885250253078593E-3</v>
      </c>
      <c r="AU267" s="42">
        <v>3.4867684778520985E-3</v>
      </c>
    </row>
    <row r="268" spans="1:47" x14ac:dyDescent="0.25">
      <c r="A268" s="220"/>
      <c r="B268" s="220"/>
      <c r="C268" s="15" t="s">
        <v>225</v>
      </c>
      <c r="D268" s="16">
        <v>3.2677913446540997E-4</v>
      </c>
      <c r="E268" s="16">
        <v>3.2677913446540997E-4</v>
      </c>
      <c r="F268" s="16">
        <v>1.6704308915503764E-3</v>
      </c>
      <c r="G268" s="16">
        <v>1.6704308915503764E-3</v>
      </c>
      <c r="H268" s="42">
        <f t="shared" si="4"/>
        <v>1.9972100260157864E-3</v>
      </c>
      <c r="I268" s="42">
        <f t="shared" si="4"/>
        <v>1.9972100260157864E-3</v>
      </c>
      <c r="J268" s="51"/>
      <c r="K268" s="53"/>
      <c r="L268" s="16">
        <v>3.2677913446540997E-4</v>
      </c>
      <c r="M268" s="16">
        <v>8.6011230655196177E-4</v>
      </c>
      <c r="N268" s="16">
        <v>1.0652860061840031E-2</v>
      </c>
      <c r="O268" s="16">
        <v>4.9944014263630378E-4</v>
      </c>
      <c r="P268" s="16">
        <v>1.2396390690080333E-3</v>
      </c>
      <c r="Q268" s="16">
        <v>6.341545196149918E-3</v>
      </c>
      <c r="R268" s="16">
        <v>3.2677913446540997E-4</v>
      </c>
      <c r="S268" s="16">
        <v>8.6011230655196177E-4</v>
      </c>
      <c r="T268" s="16">
        <v>1.0652860061840031E-2</v>
      </c>
      <c r="U268" s="16">
        <v>4.9944014263630378E-4</v>
      </c>
      <c r="V268" s="16">
        <v>1.2396390690080333E-3</v>
      </c>
      <c r="W268" s="16">
        <v>6.341545196149918E-3</v>
      </c>
      <c r="X268" s="16">
        <v>1.6704308915503764E-3</v>
      </c>
      <c r="Y268" s="16">
        <v>3.2032908190687795E-3</v>
      </c>
      <c r="Z268" s="16">
        <v>7.088980005294422E-3</v>
      </c>
      <c r="AA268" s="16">
        <v>1.1890848826715556E-3</v>
      </c>
      <c r="AB268" s="16">
        <v>2.247129408844065E-3</v>
      </c>
      <c r="AC268" s="16">
        <v>4.0193592633101316E-3</v>
      </c>
      <c r="AD268" s="16">
        <v>1.6704308915503764E-3</v>
      </c>
      <c r="AE268" s="16">
        <v>3.2032908190687795E-3</v>
      </c>
      <c r="AF268" s="16">
        <v>7.088980005294422E-3</v>
      </c>
      <c r="AG268" s="16">
        <v>1.1890848826715556E-3</v>
      </c>
      <c r="AH268" s="16">
        <v>2.247129408844065E-3</v>
      </c>
      <c r="AI268" s="54">
        <v>4.0193592633101316E-3</v>
      </c>
      <c r="AJ268" s="42">
        <v>1.9972100260157864E-3</v>
      </c>
      <c r="AK268" s="42">
        <v>4.0634031256207414E-3</v>
      </c>
      <c r="AL268" s="42">
        <v>1.7741840067134453E-2</v>
      </c>
      <c r="AM268" s="42">
        <v>1.6885250253078593E-3</v>
      </c>
      <c r="AN268" s="42">
        <v>3.4867684778520985E-3</v>
      </c>
      <c r="AO268" s="42">
        <v>1.0360904459460051E-2</v>
      </c>
      <c r="AP268" s="42">
        <v>1.9972100260157864E-3</v>
      </c>
      <c r="AQ268" s="42">
        <v>4.0634031256207414E-3</v>
      </c>
      <c r="AR268" s="42">
        <v>1.7741840067134453E-2</v>
      </c>
      <c r="AS268" s="42">
        <v>1.6885250253078593E-3</v>
      </c>
      <c r="AT268" s="42">
        <v>3.4867684778520985E-3</v>
      </c>
      <c r="AU268" s="42">
        <v>1.0360904459460051E-2</v>
      </c>
    </row>
    <row r="269" spans="1:47" x14ac:dyDescent="0.25">
      <c r="A269" s="220"/>
      <c r="B269" s="220"/>
      <c r="C269" s="15" t="s">
        <v>226</v>
      </c>
      <c r="D269" s="16">
        <v>8.6011230655196177E-4</v>
      </c>
      <c r="E269" s="16">
        <v>8.6011230655196177E-4</v>
      </c>
      <c r="F269" s="16">
        <v>3.2032908190687795E-3</v>
      </c>
      <c r="G269" s="16">
        <v>3.2032908190687795E-3</v>
      </c>
      <c r="H269" s="42">
        <f t="shared" si="4"/>
        <v>4.0634031256207414E-3</v>
      </c>
      <c r="I269" s="42">
        <f t="shared" si="4"/>
        <v>4.0634031256207414E-3</v>
      </c>
      <c r="J269" s="51"/>
      <c r="K269" s="53"/>
      <c r="L269" s="16">
        <v>8.6011230655196177E-4</v>
      </c>
      <c r="M269" s="16">
        <v>1.0652860061840031E-2</v>
      </c>
      <c r="N269" s="16">
        <v>4.9944014263630378E-4</v>
      </c>
      <c r="O269" s="16">
        <v>1.2396390690080333E-3</v>
      </c>
      <c r="P269" s="16">
        <v>6.341545196149918E-3</v>
      </c>
      <c r="Q269" s="16">
        <v>2.7231594538784166E-4</v>
      </c>
      <c r="R269" s="16">
        <v>8.6011230655196177E-4</v>
      </c>
      <c r="S269" s="16">
        <v>1.0652860061840031E-2</v>
      </c>
      <c r="T269" s="16">
        <v>4.9944014263630378E-4</v>
      </c>
      <c r="U269" s="16">
        <v>1.2396390690080333E-3</v>
      </c>
      <c r="V269" s="16">
        <v>6.341545196149918E-3</v>
      </c>
      <c r="W269" s="16">
        <v>2.7231594538784166E-4</v>
      </c>
      <c r="X269" s="16">
        <v>3.2032908190687795E-3</v>
      </c>
      <c r="Y269" s="16">
        <v>7.088980005294422E-3</v>
      </c>
      <c r="Z269" s="16">
        <v>1.1890848826715556E-3</v>
      </c>
      <c r="AA269" s="16">
        <v>2.247129408844065E-3</v>
      </c>
      <c r="AB269" s="16">
        <v>4.0193592633101316E-3</v>
      </c>
      <c r="AC269" s="16">
        <v>6.6817235662015059E-4</v>
      </c>
      <c r="AD269" s="16">
        <v>3.2032908190687795E-3</v>
      </c>
      <c r="AE269" s="16">
        <v>7.088980005294422E-3</v>
      </c>
      <c r="AF269" s="16">
        <v>1.1890848826715556E-3</v>
      </c>
      <c r="AG269" s="16">
        <v>2.247129408844065E-3</v>
      </c>
      <c r="AH269" s="16">
        <v>4.0193592633101316E-3</v>
      </c>
      <c r="AI269" s="54">
        <v>6.6817235662015059E-4</v>
      </c>
      <c r="AJ269" s="42">
        <v>4.0634031256207414E-3</v>
      </c>
      <c r="AK269" s="42">
        <v>1.7741840067134453E-2</v>
      </c>
      <c r="AL269" s="42">
        <v>1.6885250253078593E-3</v>
      </c>
      <c r="AM269" s="42">
        <v>3.4867684778520985E-3</v>
      </c>
      <c r="AN269" s="42">
        <v>1.0360904459460051E-2</v>
      </c>
      <c r="AO269" s="42">
        <v>9.4048830200799225E-4</v>
      </c>
      <c r="AP269" s="42">
        <v>4.0634031256207414E-3</v>
      </c>
      <c r="AQ269" s="42">
        <v>1.7741840067134453E-2</v>
      </c>
      <c r="AR269" s="42">
        <v>1.6885250253078593E-3</v>
      </c>
      <c r="AS269" s="42">
        <v>3.4867684778520985E-3</v>
      </c>
      <c r="AT269" s="42">
        <v>1.0360904459460051E-2</v>
      </c>
      <c r="AU269" s="42">
        <v>9.4048830200799225E-4</v>
      </c>
    </row>
    <row r="270" spans="1:47" x14ac:dyDescent="0.25">
      <c r="A270" s="220" t="s">
        <v>76</v>
      </c>
      <c r="B270" s="220" t="s">
        <v>223</v>
      </c>
      <c r="C270" s="15" t="s">
        <v>224</v>
      </c>
      <c r="D270" s="16">
        <v>1.0652860061840031E-2</v>
      </c>
      <c r="E270" s="16">
        <v>1.0652860061840031E-2</v>
      </c>
      <c r="F270" s="16">
        <v>7.088980005294422E-3</v>
      </c>
      <c r="G270" s="16">
        <v>7.088980005294422E-3</v>
      </c>
      <c r="H270" s="42">
        <f t="shared" si="4"/>
        <v>1.7741840067134453E-2</v>
      </c>
      <c r="I270" s="42">
        <f t="shared" si="4"/>
        <v>1.7741840067134453E-2</v>
      </c>
      <c r="J270" s="51"/>
      <c r="K270" s="53" t="s">
        <v>76</v>
      </c>
      <c r="L270" s="16">
        <v>1.0652860061840031E-2</v>
      </c>
      <c r="M270" s="16">
        <v>4.9944014263630378E-4</v>
      </c>
      <c r="N270" s="16">
        <v>1.2396390690080333E-3</v>
      </c>
      <c r="O270" s="16">
        <v>6.341545196149918E-3</v>
      </c>
      <c r="P270" s="16">
        <v>2.7231594538784166E-4</v>
      </c>
      <c r="Q270" s="16">
        <v>7.1676025545996816E-4</v>
      </c>
      <c r="R270" s="16">
        <v>1.0652860061840031E-2</v>
      </c>
      <c r="S270" s="16">
        <v>4.9944014263630378E-4</v>
      </c>
      <c r="T270" s="16">
        <v>1.2396390690080333E-3</v>
      </c>
      <c r="U270" s="16">
        <v>6.341545196149918E-3</v>
      </c>
      <c r="V270" s="16">
        <v>2.7231594538784166E-4</v>
      </c>
      <c r="W270" s="16">
        <v>7.1676025545996816E-4</v>
      </c>
      <c r="X270" s="16">
        <v>7.088980005294422E-3</v>
      </c>
      <c r="Y270" s="16">
        <v>1.1890848826715556E-3</v>
      </c>
      <c r="Z270" s="16">
        <v>2.247129408844065E-3</v>
      </c>
      <c r="AA270" s="16">
        <v>4.0193592633101316E-3</v>
      </c>
      <c r="AB270" s="16">
        <v>6.6817235662015059E-4</v>
      </c>
      <c r="AC270" s="16">
        <v>1.2813163276275119E-3</v>
      </c>
      <c r="AD270" s="16">
        <v>7.088980005294422E-3</v>
      </c>
      <c r="AE270" s="16">
        <v>1.1890848826715556E-3</v>
      </c>
      <c r="AF270" s="16">
        <v>2.247129408844065E-3</v>
      </c>
      <c r="AG270" s="16">
        <v>4.0193592633101316E-3</v>
      </c>
      <c r="AH270" s="16">
        <v>6.6817235662015059E-4</v>
      </c>
      <c r="AI270" s="54">
        <v>1.2813163276275119E-3</v>
      </c>
      <c r="AJ270" s="42">
        <v>1.7741840067134453E-2</v>
      </c>
      <c r="AK270" s="42">
        <v>1.6885250253078593E-3</v>
      </c>
      <c r="AL270" s="42">
        <v>3.4867684778520985E-3</v>
      </c>
      <c r="AM270" s="42">
        <v>1.0360904459460051E-2</v>
      </c>
      <c r="AN270" s="42">
        <v>9.4048830200799225E-4</v>
      </c>
      <c r="AO270" s="42">
        <v>1.9980765830874799E-3</v>
      </c>
      <c r="AP270" s="42">
        <v>1.7741840067134453E-2</v>
      </c>
      <c r="AQ270" s="42">
        <v>1.6885250253078593E-3</v>
      </c>
      <c r="AR270" s="42">
        <v>3.4867684778520985E-3</v>
      </c>
      <c r="AS270" s="42">
        <v>1.0360904459460051E-2</v>
      </c>
      <c r="AT270" s="42">
        <v>9.4048830200799225E-4</v>
      </c>
      <c r="AU270" s="42">
        <v>1.9980765830874799E-3</v>
      </c>
    </row>
    <row r="271" spans="1:47" x14ac:dyDescent="0.25">
      <c r="A271" s="220"/>
      <c r="B271" s="220"/>
      <c r="C271" s="15" t="s">
        <v>225</v>
      </c>
      <c r="D271" s="16">
        <v>4.9944014263630378E-4</v>
      </c>
      <c r="E271" s="16">
        <v>4.9944014263630378E-4</v>
      </c>
      <c r="F271" s="16">
        <v>1.1890848826715556E-3</v>
      </c>
      <c r="G271" s="16">
        <v>1.1890848826715556E-3</v>
      </c>
      <c r="H271" s="42">
        <f t="shared" si="4"/>
        <v>1.6885250253078593E-3</v>
      </c>
      <c r="I271" s="42">
        <f t="shared" si="4"/>
        <v>1.6885250253078593E-3</v>
      </c>
      <c r="J271" s="51"/>
      <c r="K271" s="53"/>
      <c r="L271" s="16">
        <v>4.9944014263630378E-4</v>
      </c>
      <c r="M271" s="16">
        <v>1.2396390690080333E-3</v>
      </c>
      <c r="N271" s="16">
        <v>6.341545196149918E-3</v>
      </c>
      <c r="O271" s="16">
        <v>2.7231594538784166E-4</v>
      </c>
      <c r="P271" s="16">
        <v>7.1676025545996816E-4</v>
      </c>
      <c r="Q271" s="16">
        <v>1.0652860061840031E-2</v>
      </c>
      <c r="R271" s="16">
        <v>4.9944014263630378E-4</v>
      </c>
      <c r="S271" s="16">
        <v>1.2396390690080333E-3</v>
      </c>
      <c r="T271" s="16">
        <v>6.341545196149918E-3</v>
      </c>
      <c r="U271" s="16">
        <v>2.7231594538784166E-4</v>
      </c>
      <c r="V271" s="16">
        <v>7.1676025545996816E-4</v>
      </c>
      <c r="W271" s="16">
        <v>1.0652860061840031E-2</v>
      </c>
      <c r="X271" s="16">
        <v>1.1890848826715556E-3</v>
      </c>
      <c r="Y271" s="16">
        <v>2.247129408844065E-3</v>
      </c>
      <c r="Z271" s="16">
        <v>4.0193592633101316E-3</v>
      </c>
      <c r="AA271" s="16">
        <v>6.6817235662015059E-4</v>
      </c>
      <c r="AB271" s="16">
        <v>1.2813163276275119E-3</v>
      </c>
      <c r="AC271" s="16">
        <v>5.9074833377453515E-3</v>
      </c>
      <c r="AD271" s="16">
        <v>1.1890848826715556E-3</v>
      </c>
      <c r="AE271" s="16">
        <v>2.247129408844065E-3</v>
      </c>
      <c r="AF271" s="16">
        <v>4.0193592633101316E-3</v>
      </c>
      <c r="AG271" s="16">
        <v>6.6817235662015059E-4</v>
      </c>
      <c r="AH271" s="16">
        <v>1.2813163276275119E-3</v>
      </c>
      <c r="AI271" s="54">
        <v>5.9074833377453515E-3</v>
      </c>
      <c r="AJ271" s="42">
        <v>1.6885250253078593E-3</v>
      </c>
      <c r="AK271" s="42">
        <v>3.4867684778520985E-3</v>
      </c>
      <c r="AL271" s="42">
        <v>1.0360904459460051E-2</v>
      </c>
      <c r="AM271" s="42">
        <v>9.4048830200799225E-4</v>
      </c>
      <c r="AN271" s="42">
        <v>1.9980765830874799E-3</v>
      </c>
      <c r="AO271" s="42">
        <v>1.6560343399585384E-2</v>
      </c>
      <c r="AP271" s="42">
        <v>1.6885250253078593E-3</v>
      </c>
      <c r="AQ271" s="42">
        <v>3.4867684778520985E-3</v>
      </c>
      <c r="AR271" s="42">
        <v>1.0360904459460051E-2</v>
      </c>
      <c r="AS271" s="42">
        <v>9.4048830200799225E-4</v>
      </c>
      <c r="AT271" s="42">
        <v>1.9980765830874799E-3</v>
      </c>
      <c r="AU271" s="42">
        <v>1.6560343399585384E-2</v>
      </c>
    </row>
    <row r="272" spans="1:47" x14ac:dyDescent="0.25">
      <c r="A272" s="220"/>
      <c r="B272" s="220"/>
      <c r="C272" s="15" t="s">
        <v>226</v>
      </c>
      <c r="D272" s="16">
        <v>1.2396390690080333E-3</v>
      </c>
      <c r="E272" s="16">
        <v>1.2396390690080333E-3</v>
      </c>
      <c r="F272" s="16">
        <v>2.247129408844065E-3</v>
      </c>
      <c r="G272" s="16">
        <v>2.247129408844065E-3</v>
      </c>
      <c r="H272" s="42">
        <f t="shared" si="4"/>
        <v>3.4867684778520985E-3</v>
      </c>
      <c r="I272" s="42">
        <f t="shared" si="4"/>
        <v>3.4867684778520985E-3</v>
      </c>
      <c r="J272" s="51"/>
      <c r="K272" s="53"/>
      <c r="L272" s="16">
        <v>1.2396390690080333E-3</v>
      </c>
      <c r="M272" s="16">
        <v>6.341545196149918E-3</v>
      </c>
      <c r="N272" s="16">
        <v>2.7231594538784166E-4</v>
      </c>
      <c r="O272" s="16">
        <v>7.1676025545996816E-4</v>
      </c>
      <c r="P272" s="16">
        <v>1.0652860061840031E-2</v>
      </c>
      <c r="Q272" s="16">
        <v>4.9944014263630378E-4</v>
      </c>
      <c r="R272" s="16">
        <v>1.2396390690080333E-3</v>
      </c>
      <c r="S272" s="16">
        <v>6.341545196149918E-3</v>
      </c>
      <c r="T272" s="16">
        <v>2.7231594538784166E-4</v>
      </c>
      <c r="U272" s="16">
        <v>7.1676025545996816E-4</v>
      </c>
      <c r="V272" s="16">
        <v>1.0652860061840031E-2</v>
      </c>
      <c r="W272" s="16">
        <v>4.9944014263630378E-4</v>
      </c>
      <c r="X272" s="16">
        <v>2.247129408844065E-3</v>
      </c>
      <c r="Y272" s="16">
        <v>4.0193592633101316E-3</v>
      </c>
      <c r="Z272" s="16">
        <v>6.6817235662015059E-4</v>
      </c>
      <c r="AA272" s="16">
        <v>1.2813163276275119E-3</v>
      </c>
      <c r="AB272" s="16">
        <v>5.9074833377453515E-3</v>
      </c>
      <c r="AC272" s="16">
        <v>9.9090406889296287E-4</v>
      </c>
      <c r="AD272" s="16">
        <v>2.247129408844065E-3</v>
      </c>
      <c r="AE272" s="16">
        <v>4.0193592633101316E-3</v>
      </c>
      <c r="AF272" s="16">
        <v>6.6817235662015059E-4</v>
      </c>
      <c r="AG272" s="16">
        <v>1.2813163276275119E-3</v>
      </c>
      <c r="AH272" s="16">
        <v>5.9074833377453515E-3</v>
      </c>
      <c r="AI272" s="54">
        <v>9.9090406889296287E-4</v>
      </c>
      <c r="AJ272" s="42">
        <v>3.4867684778520985E-3</v>
      </c>
      <c r="AK272" s="42">
        <v>1.0360904459460051E-2</v>
      </c>
      <c r="AL272" s="42">
        <v>9.4048830200799225E-4</v>
      </c>
      <c r="AM272" s="42">
        <v>1.9980765830874799E-3</v>
      </c>
      <c r="AN272" s="42">
        <v>1.6560343399585384E-2</v>
      </c>
      <c r="AO272" s="42">
        <v>1.4903442115292665E-3</v>
      </c>
      <c r="AP272" s="42">
        <v>3.4867684778520985E-3</v>
      </c>
      <c r="AQ272" s="42">
        <v>1.0360904459460051E-2</v>
      </c>
      <c r="AR272" s="42">
        <v>9.4048830200799225E-4</v>
      </c>
      <c r="AS272" s="42">
        <v>1.9980765830874799E-3</v>
      </c>
      <c r="AT272" s="42">
        <v>1.6560343399585384E-2</v>
      </c>
      <c r="AU272" s="42">
        <v>1.4903442115292665E-3</v>
      </c>
    </row>
    <row r="273" spans="1:47" x14ac:dyDescent="0.25">
      <c r="A273" s="220"/>
      <c r="B273" s="220" t="s">
        <v>227</v>
      </c>
      <c r="C273" s="15" t="s">
        <v>224</v>
      </c>
      <c r="D273" s="16">
        <v>6.341545196149918E-3</v>
      </c>
      <c r="E273" s="16">
        <v>6.341545196149918E-3</v>
      </c>
      <c r="F273" s="16">
        <v>4.0193592633101316E-3</v>
      </c>
      <c r="G273" s="16">
        <v>4.0193592633101316E-3</v>
      </c>
      <c r="H273" s="42">
        <f t="shared" si="4"/>
        <v>1.0360904459460051E-2</v>
      </c>
      <c r="I273" s="42">
        <f t="shared" si="4"/>
        <v>1.0360904459460051E-2</v>
      </c>
      <c r="J273" s="51"/>
      <c r="K273" s="53"/>
      <c r="L273" s="16">
        <v>6.341545196149918E-3</v>
      </c>
      <c r="M273" s="16">
        <v>2.7231594538784166E-4</v>
      </c>
      <c r="N273" s="16">
        <v>7.1676025545996816E-4</v>
      </c>
      <c r="O273" s="16">
        <v>1.0652860061840031E-2</v>
      </c>
      <c r="P273" s="16">
        <v>4.9944014263630378E-4</v>
      </c>
      <c r="Q273" s="16">
        <v>1.2396390690080333E-3</v>
      </c>
      <c r="R273" s="16">
        <v>6.341545196149918E-3</v>
      </c>
      <c r="S273" s="16">
        <v>2.7231594538784166E-4</v>
      </c>
      <c r="T273" s="16">
        <v>7.1676025545996816E-4</v>
      </c>
      <c r="U273" s="16">
        <v>1.0652860061840031E-2</v>
      </c>
      <c r="V273" s="16">
        <v>4.9944014263630378E-4</v>
      </c>
      <c r="W273" s="16">
        <v>1.2396390690080333E-3</v>
      </c>
      <c r="X273" s="16">
        <v>4.0193592633101316E-3</v>
      </c>
      <c r="Y273" s="16">
        <v>6.6817235662015059E-4</v>
      </c>
      <c r="Z273" s="16">
        <v>1.2813163276275119E-3</v>
      </c>
      <c r="AA273" s="16">
        <v>5.9074833377453515E-3</v>
      </c>
      <c r="AB273" s="16">
        <v>9.9090406889296287E-4</v>
      </c>
      <c r="AC273" s="16">
        <v>1.8726078407033874E-3</v>
      </c>
      <c r="AD273" s="16">
        <v>4.0193592633101316E-3</v>
      </c>
      <c r="AE273" s="16">
        <v>6.6817235662015059E-4</v>
      </c>
      <c r="AF273" s="16">
        <v>1.2813163276275119E-3</v>
      </c>
      <c r="AG273" s="16">
        <v>5.9074833377453515E-3</v>
      </c>
      <c r="AH273" s="16">
        <v>9.9090406889296287E-4</v>
      </c>
      <c r="AI273" s="54">
        <v>1.8726078407033874E-3</v>
      </c>
      <c r="AJ273" s="42">
        <v>1.0360904459460051E-2</v>
      </c>
      <c r="AK273" s="42">
        <v>9.4048830200799225E-4</v>
      </c>
      <c r="AL273" s="42">
        <v>1.9980765830874799E-3</v>
      </c>
      <c r="AM273" s="42">
        <v>1.6560343399585384E-2</v>
      </c>
      <c r="AN273" s="42">
        <v>1.4903442115292665E-3</v>
      </c>
      <c r="AO273" s="42">
        <v>3.1122469097114207E-3</v>
      </c>
      <c r="AP273" s="42">
        <v>1.0360904459460051E-2</v>
      </c>
      <c r="AQ273" s="42">
        <v>9.4048830200799225E-4</v>
      </c>
      <c r="AR273" s="42">
        <v>1.9980765830874799E-3</v>
      </c>
      <c r="AS273" s="42">
        <v>1.6560343399585384E-2</v>
      </c>
      <c r="AT273" s="42">
        <v>1.4903442115292665E-3</v>
      </c>
      <c r="AU273" s="42">
        <v>3.1122469097114207E-3</v>
      </c>
    </row>
    <row r="274" spans="1:47" x14ac:dyDescent="0.25">
      <c r="A274" s="220"/>
      <c r="B274" s="220"/>
      <c r="C274" s="15" t="s">
        <v>225</v>
      </c>
      <c r="D274" s="16">
        <v>2.7231594538784166E-4</v>
      </c>
      <c r="E274" s="16">
        <v>2.7231594538784166E-4</v>
      </c>
      <c r="F274" s="16">
        <v>6.6817235662015059E-4</v>
      </c>
      <c r="G274" s="16">
        <v>6.6817235662015059E-4</v>
      </c>
      <c r="H274" s="42">
        <f t="shared" si="4"/>
        <v>9.4048830200799225E-4</v>
      </c>
      <c r="I274" s="42">
        <f t="shared" si="4"/>
        <v>9.4048830200799225E-4</v>
      </c>
      <c r="J274" s="51"/>
      <c r="K274" s="53"/>
      <c r="L274" s="16">
        <v>2.7231594538784166E-4</v>
      </c>
      <c r="M274" s="16">
        <v>7.1676025545996816E-4</v>
      </c>
      <c r="N274" s="16">
        <v>1.0652860061840031E-2</v>
      </c>
      <c r="O274" s="16">
        <v>4.9944014263630378E-4</v>
      </c>
      <c r="P274" s="16">
        <v>1.2396390690080333E-3</v>
      </c>
      <c r="Q274" s="16">
        <v>6.341545196149918E-3</v>
      </c>
      <c r="R274" s="16">
        <v>2.7231594538784166E-4</v>
      </c>
      <c r="S274" s="16">
        <v>7.1676025545996816E-4</v>
      </c>
      <c r="T274" s="16">
        <v>1.0652860061840031E-2</v>
      </c>
      <c r="U274" s="16">
        <v>4.9944014263630378E-4</v>
      </c>
      <c r="V274" s="16">
        <v>1.2396390690080333E-3</v>
      </c>
      <c r="W274" s="16">
        <v>6.341545196149918E-3</v>
      </c>
      <c r="X274" s="16">
        <v>6.6817235662015059E-4</v>
      </c>
      <c r="Y274" s="16">
        <v>1.2813163276275119E-3</v>
      </c>
      <c r="Z274" s="16">
        <v>5.9074833377453515E-3</v>
      </c>
      <c r="AA274" s="16">
        <v>9.9090406889296287E-4</v>
      </c>
      <c r="AB274" s="16">
        <v>1.8726078407033874E-3</v>
      </c>
      <c r="AC274" s="16">
        <v>3.3494660527584427E-3</v>
      </c>
      <c r="AD274" s="16">
        <v>6.6817235662015059E-4</v>
      </c>
      <c r="AE274" s="16">
        <v>1.2813163276275119E-3</v>
      </c>
      <c r="AF274" s="16">
        <v>5.9074833377453515E-3</v>
      </c>
      <c r="AG274" s="16">
        <v>9.9090406889296287E-4</v>
      </c>
      <c r="AH274" s="16">
        <v>1.8726078407033874E-3</v>
      </c>
      <c r="AI274" s="54">
        <v>3.3494660527584427E-3</v>
      </c>
      <c r="AJ274" s="42">
        <v>9.4048830200799225E-4</v>
      </c>
      <c r="AK274" s="42">
        <v>1.9980765830874799E-3</v>
      </c>
      <c r="AL274" s="42">
        <v>1.6560343399585384E-2</v>
      </c>
      <c r="AM274" s="42">
        <v>1.4903442115292665E-3</v>
      </c>
      <c r="AN274" s="42">
        <v>3.1122469097114207E-3</v>
      </c>
      <c r="AO274" s="42">
        <v>9.6910112489083603E-3</v>
      </c>
      <c r="AP274" s="42">
        <v>9.4048830200799225E-4</v>
      </c>
      <c r="AQ274" s="42">
        <v>1.9980765830874799E-3</v>
      </c>
      <c r="AR274" s="42">
        <v>1.6560343399585384E-2</v>
      </c>
      <c r="AS274" s="42">
        <v>1.4903442115292665E-3</v>
      </c>
      <c r="AT274" s="42">
        <v>3.1122469097114207E-3</v>
      </c>
      <c r="AU274" s="42">
        <v>9.6910112489083603E-3</v>
      </c>
    </row>
    <row r="275" spans="1:47" x14ac:dyDescent="0.25">
      <c r="A275" s="220"/>
      <c r="B275" s="220"/>
      <c r="C275" s="15" t="s">
        <v>226</v>
      </c>
      <c r="D275" s="16">
        <v>7.1676025545996816E-4</v>
      </c>
      <c r="E275" s="16">
        <v>7.1676025545996816E-4</v>
      </c>
      <c r="F275" s="16">
        <v>1.2813163276275119E-3</v>
      </c>
      <c r="G275" s="16">
        <v>1.2813163276275119E-3</v>
      </c>
      <c r="H275" s="42">
        <f t="shared" si="4"/>
        <v>1.9980765830874799E-3</v>
      </c>
      <c r="I275" s="42">
        <f t="shared" si="4"/>
        <v>1.9980765830874799E-3</v>
      </c>
      <c r="J275" s="51"/>
      <c r="K275" s="53"/>
      <c r="L275" s="16">
        <v>7.1676025545996816E-4</v>
      </c>
      <c r="M275" s="16">
        <v>1.0652860061840031E-2</v>
      </c>
      <c r="N275" s="16">
        <v>4.9944014263630378E-4</v>
      </c>
      <c r="O275" s="16">
        <v>1.2396390690080333E-3</v>
      </c>
      <c r="P275" s="16">
        <v>6.341545196149918E-3</v>
      </c>
      <c r="Q275" s="16">
        <v>2.7231594538784166E-4</v>
      </c>
      <c r="R275" s="16">
        <v>7.1676025545996816E-4</v>
      </c>
      <c r="S275" s="16">
        <v>1.0652860061840031E-2</v>
      </c>
      <c r="T275" s="16">
        <v>4.9944014263630378E-4</v>
      </c>
      <c r="U275" s="16">
        <v>1.2396390690080333E-3</v>
      </c>
      <c r="V275" s="16">
        <v>6.341545196149918E-3</v>
      </c>
      <c r="W275" s="16">
        <v>2.7231594538784166E-4</v>
      </c>
      <c r="X275" s="16">
        <v>1.2813163276275119E-3</v>
      </c>
      <c r="Y275" s="16">
        <v>5.9074833377453515E-3</v>
      </c>
      <c r="Z275" s="16">
        <v>9.9090406889296287E-4</v>
      </c>
      <c r="AA275" s="16">
        <v>1.8726078407033874E-3</v>
      </c>
      <c r="AB275" s="16">
        <v>3.3494660527584427E-3</v>
      </c>
      <c r="AC275" s="16">
        <v>5.5681029718345886E-4</v>
      </c>
      <c r="AD275" s="16">
        <v>1.2813163276275119E-3</v>
      </c>
      <c r="AE275" s="16">
        <v>5.9074833377453515E-3</v>
      </c>
      <c r="AF275" s="16">
        <v>9.9090406889296287E-4</v>
      </c>
      <c r="AG275" s="16">
        <v>1.8726078407033874E-3</v>
      </c>
      <c r="AH275" s="16">
        <v>3.3494660527584427E-3</v>
      </c>
      <c r="AI275" s="54">
        <v>5.5681029718345886E-4</v>
      </c>
      <c r="AJ275" s="42">
        <v>1.9980765830874799E-3</v>
      </c>
      <c r="AK275" s="42">
        <v>1.6560343399585384E-2</v>
      </c>
      <c r="AL275" s="42">
        <v>1.4903442115292665E-3</v>
      </c>
      <c r="AM275" s="42">
        <v>3.1122469097114207E-3</v>
      </c>
      <c r="AN275" s="42">
        <v>9.6910112489083603E-3</v>
      </c>
      <c r="AO275" s="42">
        <v>8.2912624257130052E-4</v>
      </c>
      <c r="AP275" s="42">
        <v>1.9980765830874799E-3</v>
      </c>
      <c r="AQ275" s="42">
        <v>1.6560343399585384E-2</v>
      </c>
      <c r="AR275" s="42">
        <v>1.4903442115292665E-3</v>
      </c>
      <c r="AS275" s="42">
        <v>3.1122469097114207E-3</v>
      </c>
      <c r="AT275" s="42">
        <v>9.6910112489083603E-3</v>
      </c>
      <c r="AU275" s="42">
        <v>8.2912624257130052E-4</v>
      </c>
    </row>
    <row r="276" spans="1:47" x14ac:dyDescent="0.25">
      <c r="A276" s="220" t="s">
        <v>77</v>
      </c>
      <c r="B276" s="220" t="s">
        <v>223</v>
      </c>
      <c r="C276" s="15" t="s">
        <v>224</v>
      </c>
      <c r="D276" s="16">
        <v>1.0652860061840031E-2</v>
      </c>
      <c r="E276" s="16">
        <v>1.0652860061840031E-2</v>
      </c>
      <c r="F276" s="16">
        <v>5.9074833377453515E-3</v>
      </c>
      <c r="G276" s="16">
        <v>5.9074833377453515E-3</v>
      </c>
      <c r="H276" s="42">
        <f t="shared" si="4"/>
        <v>1.6560343399585384E-2</v>
      </c>
      <c r="I276" s="42">
        <f t="shared" si="4"/>
        <v>1.6560343399585384E-2</v>
      </c>
      <c r="J276" s="51"/>
      <c r="K276" s="53" t="s">
        <v>77</v>
      </c>
      <c r="L276" s="16">
        <v>1.0652860061840031E-2</v>
      </c>
      <c r="M276" s="16">
        <v>4.9944014263630378E-4</v>
      </c>
      <c r="N276" s="16">
        <v>1.2396390690080333E-3</v>
      </c>
      <c r="O276" s="16">
        <v>6.341545196149918E-3</v>
      </c>
      <c r="P276" s="16">
        <v>2.7231594538784166E-4</v>
      </c>
      <c r="Q276" s="16">
        <v>7.1676025545996816E-4</v>
      </c>
      <c r="R276" s="16">
        <v>1.0652860061840031E-2</v>
      </c>
      <c r="S276" s="16">
        <v>4.9944014263630378E-4</v>
      </c>
      <c r="T276" s="16">
        <v>1.2396390690080333E-3</v>
      </c>
      <c r="U276" s="16">
        <v>6.341545196149918E-3</v>
      </c>
      <c r="V276" s="16">
        <v>2.7231594538784166E-4</v>
      </c>
      <c r="W276" s="16">
        <v>7.1676025545996816E-4</v>
      </c>
      <c r="X276" s="16">
        <v>5.9074833377453515E-3</v>
      </c>
      <c r="Y276" s="16">
        <v>9.9090406889296287E-4</v>
      </c>
      <c r="Z276" s="16">
        <v>1.8726078407033874E-3</v>
      </c>
      <c r="AA276" s="16">
        <v>3.3494660527584427E-3</v>
      </c>
      <c r="AB276" s="16">
        <v>5.5681029718345886E-4</v>
      </c>
      <c r="AC276" s="16">
        <v>1.0677636063562601E-3</v>
      </c>
      <c r="AD276" s="16">
        <v>5.9074833377453515E-3</v>
      </c>
      <c r="AE276" s="16">
        <v>9.9090406889296287E-4</v>
      </c>
      <c r="AF276" s="16">
        <v>1.8726078407033874E-3</v>
      </c>
      <c r="AG276" s="16">
        <v>3.3494660527584427E-3</v>
      </c>
      <c r="AH276" s="16">
        <v>5.5681029718345886E-4</v>
      </c>
      <c r="AI276" s="54">
        <v>1.0677636063562601E-3</v>
      </c>
      <c r="AJ276" s="42">
        <v>1.6560343399585384E-2</v>
      </c>
      <c r="AK276" s="42">
        <v>1.4903442115292665E-3</v>
      </c>
      <c r="AL276" s="42">
        <v>3.1122469097114207E-3</v>
      </c>
      <c r="AM276" s="42">
        <v>9.6910112489083603E-3</v>
      </c>
      <c r="AN276" s="42">
        <v>8.2912624257130052E-4</v>
      </c>
      <c r="AO276" s="42">
        <v>1.7845238618162283E-3</v>
      </c>
      <c r="AP276" s="42">
        <v>1.6560343399585384E-2</v>
      </c>
      <c r="AQ276" s="42">
        <v>1.4903442115292665E-3</v>
      </c>
      <c r="AR276" s="42">
        <v>3.1122469097114207E-3</v>
      </c>
      <c r="AS276" s="42">
        <v>9.6910112489083603E-3</v>
      </c>
      <c r="AT276" s="42">
        <v>8.2912624257130052E-4</v>
      </c>
      <c r="AU276" s="42">
        <v>1.7845238618162283E-3</v>
      </c>
    </row>
    <row r="277" spans="1:47" x14ac:dyDescent="0.25">
      <c r="A277" s="220"/>
      <c r="B277" s="220"/>
      <c r="C277" s="15" t="s">
        <v>225</v>
      </c>
      <c r="D277" s="16">
        <v>4.9944014263630378E-4</v>
      </c>
      <c r="E277" s="16">
        <v>4.9944014263630378E-4</v>
      </c>
      <c r="F277" s="16">
        <v>9.9090406889296287E-4</v>
      </c>
      <c r="G277" s="16">
        <v>9.9090406889296287E-4</v>
      </c>
      <c r="H277" s="42">
        <f t="shared" si="4"/>
        <v>1.4903442115292665E-3</v>
      </c>
      <c r="I277" s="42">
        <f t="shared" si="4"/>
        <v>1.4903442115292665E-3</v>
      </c>
      <c r="J277" s="51"/>
      <c r="K277" s="53"/>
      <c r="L277" s="16">
        <v>4.9944014263630378E-4</v>
      </c>
      <c r="M277" s="16">
        <v>1.2396390690080333E-3</v>
      </c>
      <c r="N277" s="16">
        <v>6.341545196149918E-3</v>
      </c>
      <c r="O277" s="16">
        <v>2.7231594538784166E-4</v>
      </c>
      <c r="P277" s="16">
        <v>7.1676025545996816E-4</v>
      </c>
      <c r="Q277" s="16">
        <v>1.0652860061840031E-2</v>
      </c>
      <c r="R277" s="16">
        <v>4.9944014263630378E-4</v>
      </c>
      <c r="S277" s="16">
        <v>1.2396390690080333E-3</v>
      </c>
      <c r="T277" s="16">
        <v>6.341545196149918E-3</v>
      </c>
      <c r="U277" s="16">
        <v>2.7231594538784166E-4</v>
      </c>
      <c r="V277" s="16">
        <v>7.1676025545996816E-4</v>
      </c>
      <c r="W277" s="16">
        <v>1.0652860061840031E-2</v>
      </c>
      <c r="X277" s="16">
        <v>9.9090406889296287E-4</v>
      </c>
      <c r="Y277" s="16">
        <v>1.8726078407033874E-3</v>
      </c>
      <c r="Z277" s="16">
        <v>3.3494660527584427E-3</v>
      </c>
      <c r="AA277" s="16">
        <v>5.5681029718345886E-4</v>
      </c>
      <c r="AB277" s="16">
        <v>1.0677636063562601E-3</v>
      </c>
      <c r="AC277" s="16">
        <v>5.9074833377453515E-3</v>
      </c>
      <c r="AD277" s="16">
        <v>9.9090406889296287E-4</v>
      </c>
      <c r="AE277" s="16">
        <v>1.8726078407033874E-3</v>
      </c>
      <c r="AF277" s="16">
        <v>3.3494660527584427E-3</v>
      </c>
      <c r="AG277" s="16">
        <v>5.5681029718345886E-4</v>
      </c>
      <c r="AH277" s="16">
        <v>1.0677636063562601E-3</v>
      </c>
      <c r="AI277" s="54">
        <v>5.9074833377453515E-3</v>
      </c>
      <c r="AJ277" s="42">
        <v>1.4903442115292665E-3</v>
      </c>
      <c r="AK277" s="42">
        <v>3.1122469097114207E-3</v>
      </c>
      <c r="AL277" s="42">
        <v>9.6910112489083603E-3</v>
      </c>
      <c r="AM277" s="42">
        <v>8.2912624257130052E-4</v>
      </c>
      <c r="AN277" s="42">
        <v>1.7845238618162283E-3</v>
      </c>
      <c r="AO277" s="42">
        <v>1.6560343399585384E-2</v>
      </c>
      <c r="AP277" s="42">
        <v>1.4903442115292665E-3</v>
      </c>
      <c r="AQ277" s="42">
        <v>3.1122469097114207E-3</v>
      </c>
      <c r="AR277" s="42">
        <v>9.6910112489083603E-3</v>
      </c>
      <c r="AS277" s="42">
        <v>8.2912624257130052E-4</v>
      </c>
      <c r="AT277" s="42">
        <v>1.7845238618162283E-3</v>
      </c>
      <c r="AU277" s="42">
        <v>1.6560343399585384E-2</v>
      </c>
    </row>
    <row r="278" spans="1:47" x14ac:dyDescent="0.25">
      <c r="A278" s="220"/>
      <c r="B278" s="220"/>
      <c r="C278" s="15" t="s">
        <v>226</v>
      </c>
      <c r="D278" s="16">
        <v>1.2396390690080333E-3</v>
      </c>
      <c r="E278" s="16">
        <v>1.2396390690080333E-3</v>
      </c>
      <c r="F278" s="16">
        <v>1.8726078407033874E-3</v>
      </c>
      <c r="G278" s="16">
        <v>1.8726078407033874E-3</v>
      </c>
      <c r="H278" s="42">
        <f t="shared" si="4"/>
        <v>3.1122469097114207E-3</v>
      </c>
      <c r="I278" s="42">
        <f t="shared" si="4"/>
        <v>3.1122469097114207E-3</v>
      </c>
      <c r="J278" s="51"/>
      <c r="K278" s="53"/>
      <c r="L278" s="16">
        <v>1.2396390690080333E-3</v>
      </c>
      <c r="M278" s="16">
        <v>6.341545196149918E-3</v>
      </c>
      <c r="N278" s="16">
        <v>2.7231594538784166E-4</v>
      </c>
      <c r="O278" s="16">
        <v>7.1676025545996816E-4</v>
      </c>
      <c r="P278" s="16">
        <v>1.0652860061840031E-2</v>
      </c>
      <c r="Q278" s="16">
        <v>4.9944014263630378E-4</v>
      </c>
      <c r="R278" s="16">
        <v>1.2396390690080333E-3</v>
      </c>
      <c r="S278" s="16">
        <v>6.341545196149918E-3</v>
      </c>
      <c r="T278" s="16">
        <v>2.7231594538784166E-4</v>
      </c>
      <c r="U278" s="16">
        <v>7.1676025545996816E-4</v>
      </c>
      <c r="V278" s="16">
        <v>1.0652860061840031E-2</v>
      </c>
      <c r="W278" s="16">
        <v>4.9944014263630378E-4</v>
      </c>
      <c r="X278" s="16">
        <v>1.8726078407033874E-3</v>
      </c>
      <c r="Y278" s="16">
        <v>3.3494660527584427E-3</v>
      </c>
      <c r="Z278" s="16">
        <v>5.5681029718345886E-4</v>
      </c>
      <c r="AA278" s="16">
        <v>1.0677636063562601E-3</v>
      </c>
      <c r="AB278" s="16">
        <v>5.9074833377453515E-3</v>
      </c>
      <c r="AC278" s="16">
        <v>9.9090406889296287E-4</v>
      </c>
      <c r="AD278" s="16">
        <v>1.8726078407033874E-3</v>
      </c>
      <c r="AE278" s="16">
        <v>3.3494660527584427E-3</v>
      </c>
      <c r="AF278" s="16">
        <v>5.5681029718345886E-4</v>
      </c>
      <c r="AG278" s="16">
        <v>1.0677636063562601E-3</v>
      </c>
      <c r="AH278" s="16">
        <v>5.9074833377453515E-3</v>
      </c>
      <c r="AI278" s="54">
        <v>9.9090406889296287E-4</v>
      </c>
      <c r="AJ278" s="42">
        <v>3.1122469097114207E-3</v>
      </c>
      <c r="AK278" s="42">
        <v>9.6910112489083603E-3</v>
      </c>
      <c r="AL278" s="42">
        <v>8.2912624257130052E-4</v>
      </c>
      <c r="AM278" s="42">
        <v>1.7845238618162283E-3</v>
      </c>
      <c r="AN278" s="42">
        <v>1.6560343399585384E-2</v>
      </c>
      <c r="AO278" s="42">
        <v>1.4903442115292665E-3</v>
      </c>
      <c r="AP278" s="42">
        <v>3.1122469097114207E-3</v>
      </c>
      <c r="AQ278" s="42">
        <v>9.6910112489083603E-3</v>
      </c>
      <c r="AR278" s="42">
        <v>8.2912624257130052E-4</v>
      </c>
      <c r="AS278" s="42">
        <v>1.7845238618162283E-3</v>
      </c>
      <c r="AT278" s="42">
        <v>1.6560343399585384E-2</v>
      </c>
      <c r="AU278" s="42">
        <v>1.4903442115292665E-3</v>
      </c>
    </row>
    <row r="279" spans="1:47" x14ac:dyDescent="0.25">
      <c r="A279" s="220"/>
      <c r="B279" s="220" t="s">
        <v>227</v>
      </c>
      <c r="C279" s="15" t="s">
        <v>224</v>
      </c>
      <c r="D279" s="16">
        <v>6.341545196149918E-3</v>
      </c>
      <c r="E279" s="16">
        <v>6.341545196149918E-3</v>
      </c>
      <c r="F279" s="16">
        <v>3.3494660527584427E-3</v>
      </c>
      <c r="G279" s="16">
        <v>3.3494660527584427E-3</v>
      </c>
      <c r="H279" s="42">
        <f t="shared" si="4"/>
        <v>9.6910112489083603E-3</v>
      </c>
      <c r="I279" s="42">
        <f t="shared" si="4"/>
        <v>9.6910112489083603E-3</v>
      </c>
      <c r="J279" s="51"/>
      <c r="K279" s="53"/>
      <c r="L279" s="16">
        <v>6.341545196149918E-3</v>
      </c>
      <c r="M279" s="16">
        <v>2.7231594538784166E-4</v>
      </c>
      <c r="N279" s="16">
        <v>7.1676025545996816E-4</v>
      </c>
      <c r="O279" s="16">
        <v>1.0652860061840031E-2</v>
      </c>
      <c r="P279" s="16">
        <v>4.9944014263630378E-4</v>
      </c>
      <c r="Q279" s="16">
        <v>1.2396390690080333E-3</v>
      </c>
      <c r="R279" s="16">
        <v>6.341545196149918E-3</v>
      </c>
      <c r="S279" s="16">
        <v>2.7231594538784166E-4</v>
      </c>
      <c r="T279" s="16">
        <v>7.1676025545996816E-4</v>
      </c>
      <c r="U279" s="16">
        <v>1.0652860061840031E-2</v>
      </c>
      <c r="V279" s="16">
        <v>4.9944014263630378E-4</v>
      </c>
      <c r="W279" s="16">
        <v>1.2396390690080333E-3</v>
      </c>
      <c r="X279" s="16">
        <v>3.3494660527584427E-3</v>
      </c>
      <c r="Y279" s="16">
        <v>5.5681029718345886E-4</v>
      </c>
      <c r="Z279" s="16">
        <v>1.0677636063562601E-3</v>
      </c>
      <c r="AA279" s="16">
        <v>5.9074833377453515E-3</v>
      </c>
      <c r="AB279" s="16">
        <v>9.9090406889296287E-4</v>
      </c>
      <c r="AC279" s="16">
        <v>1.8726078407033874E-3</v>
      </c>
      <c r="AD279" s="16">
        <v>3.3494660527584427E-3</v>
      </c>
      <c r="AE279" s="16">
        <v>5.5681029718345886E-4</v>
      </c>
      <c r="AF279" s="16">
        <v>1.0677636063562601E-3</v>
      </c>
      <c r="AG279" s="16">
        <v>5.9074833377453515E-3</v>
      </c>
      <c r="AH279" s="16">
        <v>9.9090406889296287E-4</v>
      </c>
      <c r="AI279" s="54">
        <v>1.8726078407033874E-3</v>
      </c>
      <c r="AJ279" s="42">
        <v>9.6910112489083603E-3</v>
      </c>
      <c r="AK279" s="42">
        <v>8.2912624257130052E-4</v>
      </c>
      <c r="AL279" s="42">
        <v>1.7845238618162283E-3</v>
      </c>
      <c r="AM279" s="42">
        <v>1.6560343399585384E-2</v>
      </c>
      <c r="AN279" s="42">
        <v>1.4903442115292665E-3</v>
      </c>
      <c r="AO279" s="42">
        <v>3.1122469097114207E-3</v>
      </c>
      <c r="AP279" s="42">
        <v>9.6910112489083603E-3</v>
      </c>
      <c r="AQ279" s="42">
        <v>8.2912624257130052E-4</v>
      </c>
      <c r="AR279" s="42">
        <v>1.7845238618162283E-3</v>
      </c>
      <c r="AS279" s="42">
        <v>1.6560343399585384E-2</v>
      </c>
      <c r="AT279" s="42">
        <v>1.4903442115292665E-3</v>
      </c>
      <c r="AU279" s="42">
        <v>3.1122469097114207E-3</v>
      </c>
    </row>
    <row r="280" spans="1:47" x14ac:dyDescent="0.25">
      <c r="A280" s="220"/>
      <c r="B280" s="220"/>
      <c r="C280" s="15" t="s">
        <v>225</v>
      </c>
      <c r="D280" s="16">
        <v>2.7231594538784166E-4</v>
      </c>
      <c r="E280" s="16">
        <v>2.7231594538784166E-4</v>
      </c>
      <c r="F280" s="16">
        <v>5.5681029718345886E-4</v>
      </c>
      <c r="G280" s="16">
        <v>5.5681029718345886E-4</v>
      </c>
      <c r="H280" s="42">
        <f t="shared" si="4"/>
        <v>8.2912624257130052E-4</v>
      </c>
      <c r="I280" s="42">
        <f t="shared" si="4"/>
        <v>8.2912624257130052E-4</v>
      </c>
      <c r="J280" s="51"/>
      <c r="K280" s="53"/>
      <c r="L280" s="16">
        <v>2.7231594538784166E-4</v>
      </c>
      <c r="M280" s="16">
        <v>7.1676025545996816E-4</v>
      </c>
      <c r="N280" s="16">
        <v>1.0652860061840031E-2</v>
      </c>
      <c r="O280" s="16">
        <v>4.9944014263630378E-4</v>
      </c>
      <c r="P280" s="16">
        <v>1.2396390690080333E-3</v>
      </c>
      <c r="Q280" s="16">
        <v>6.341545196149918E-3</v>
      </c>
      <c r="R280" s="16">
        <v>2.7231594538784166E-4</v>
      </c>
      <c r="S280" s="16">
        <v>7.1676025545996816E-4</v>
      </c>
      <c r="T280" s="16">
        <v>1.0652860061840031E-2</v>
      </c>
      <c r="U280" s="16">
        <v>4.9944014263630378E-4</v>
      </c>
      <c r="V280" s="16">
        <v>1.2396390690080333E-3</v>
      </c>
      <c r="W280" s="16">
        <v>6.341545196149918E-3</v>
      </c>
      <c r="X280" s="16">
        <v>5.5681029718345886E-4</v>
      </c>
      <c r="Y280" s="16">
        <v>1.0677636063562601E-3</v>
      </c>
      <c r="Z280" s="16">
        <v>5.9074833377453515E-3</v>
      </c>
      <c r="AA280" s="16">
        <v>9.9090406889296287E-4</v>
      </c>
      <c r="AB280" s="16">
        <v>1.8726078407033874E-3</v>
      </c>
      <c r="AC280" s="16">
        <v>3.3494660527584427E-3</v>
      </c>
      <c r="AD280" s="16">
        <v>5.5681029718345886E-4</v>
      </c>
      <c r="AE280" s="16">
        <v>1.0677636063562601E-3</v>
      </c>
      <c r="AF280" s="16">
        <v>5.9074833377453515E-3</v>
      </c>
      <c r="AG280" s="16">
        <v>9.9090406889296287E-4</v>
      </c>
      <c r="AH280" s="16">
        <v>1.8726078407033874E-3</v>
      </c>
      <c r="AI280" s="54">
        <v>3.3494660527584427E-3</v>
      </c>
      <c r="AJ280" s="42">
        <v>8.2912624257130052E-4</v>
      </c>
      <c r="AK280" s="42">
        <v>1.7845238618162283E-3</v>
      </c>
      <c r="AL280" s="42">
        <v>1.6560343399585384E-2</v>
      </c>
      <c r="AM280" s="42">
        <v>1.4903442115292665E-3</v>
      </c>
      <c r="AN280" s="42">
        <v>3.1122469097114207E-3</v>
      </c>
      <c r="AO280" s="42">
        <v>9.6910112489083603E-3</v>
      </c>
      <c r="AP280" s="42">
        <v>8.2912624257130052E-4</v>
      </c>
      <c r="AQ280" s="42">
        <v>1.7845238618162283E-3</v>
      </c>
      <c r="AR280" s="42">
        <v>1.6560343399585384E-2</v>
      </c>
      <c r="AS280" s="42">
        <v>1.4903442115292665E-3</v>
      </c>
      <c r="AT280" s="42">
        <v>3.1122469097114207E-3</v>
      </c>
      <c r="AU280" s="42">
        <v>9.6910112489083603E-3</v>
      </c>
    </row>
    <row r="281" spans="1:47" x14ac:dyDescent="0.25">
      <c r="A281" s="220"/>
      <c r="B281" s="220"/>
      <c r="C281" s="15" t="s">
        <v>226</v>
      </c>
      <c r="D281" s="16">
        <v>7.1676025545996816E-4</v>
      </c>
      <c r="E281" s="16">
        <v>7.1676025545996816E-4</v>
      </c>
      <c r="F281" s="16">
        <v>1.0677636063562601E-3</v>
      </c>
      <c r="G281" s="16">
        <v>1.0677636063562601E-3</v>
      </c>
      <c r="H281" s="42">
        <f t="shared" si="4"/>
        <v>1.7845238618162283E-3</v>
      </c>
      <c r="I281" s="42">
        <f t="shared" si="4"/>
        <v>1.7845238618162283E-3</v>
      </c>
      <c r="J281" s="51"/>
      <c r="K281" s="53"/>
      <c r="L281" s="16">
        <v>7.1676025545996816E-4</v>
      </c>
      <c r="M281" s="16">
        <v>1.0652860061840031E-2</v>
      </c>
      <c r="N281" s="16">
        <v>4.9944014263630378E-4</v>
      </c>
      <c r="O281" s="16">
        <v>1.2396390690080333E-3</v>
      </c>
      <c r="P281" s="16">
        <v>6.341545196149918E-3</v>
      </c>
      <c r="Q281" s="16">
        <v>2.7231594538784166E-4</v>
      </c>
      <c r="R281" s="16">
        <v>7.1676025545996816E-4</v>
      </c>
      <c r="S281" s="16">
        <v>1.0652860061840031E-2</v>
      </c>
      <c r="T281" s="16">
        <v>4.9944014263630378E-4</v>
      </c>
      <c r="U281" s="16">
        <v>1.2396390690080333E-3</v>
      </c>
      <c r="V281" s="16">
        <v>6.341545196149918E-3</v>
      </c>
      <c r="W281" s="16">
        <v>2.7231594538784166E-4</v>
      </c>
      <c r="X281" s="16">
        <v>1.0677636063562601E-3</v>
      </c>
      <c r="Y281" s="16">
        <v>5.9074833377453515E-3</v>
      </c>
      <c r="Z281" s="16">
        <v>9.9090406889296287E-4</v>
      </c>
      <c r="AA281" s="16">
        <v>1.8726078407033874E-3</v>
      </c>
      <c r="AB281" s="16">
        <v>3.3494660527584427E-3</v>
      </c>
      <c r="AC281" s="16">
        <v>5.5681029718345886E-4</v>
      </c>
      <c r="AD281" s="16">
        <v>1.0677636063562601E-3</v>
      </c>
      <c r="AE281" s="16">
        <v>5.9074833377453515E-3</v>
      </c>
      <c r="AF281" s="16">
        <v>9.9090406889296287E-4</v>
      </c>
      <c r="AG281" s="16">
        <v>1.8726078407033874E-3</v>
      </c>
      <c r="AH281" s="16">
        <v>3.3494660527584427E-3</v>
      </c>
      <c r="AI281" s="54">
        <v>5.5681029718345886E-4</v>
      </c>
      <c r="AJ281" s="42">
        <v>1.7845238618162283E-3</v>
      </c>
      <c r="AK281" s="42">
        <v>1.6560343399585384E-2</v>
      </c>
      <c r="AL281" s="42">
        <v>1.4903442115292665E-3</v>
      </c>
      <c r="AM281" s="42">
        <v>3.1122469097114207E-3</v>
      </c>
      <c r="AN281" s="42">
        <v>9.6910112489083603E-3</v>
      </c>
      <c r="AO281" s="42">
        <v>8.2912624257130052E-4</v>
      </c>
      <c r="AP281" s="42">
        <v>1.7845238618162283E-3</v>
      </c>
      <c r="AQ281" s="42">
        <v>1.6560343399585384E-2</v>
      </c>
      <c r="AR281" s="42">
        <v>1.4903442115292665E-3</v>
      </c>
      <c r="AS281" s="42">
        <v>3.1122469097114207E-3</v>
      </c>
      <c r="AT281" s="42">
        <v>9.6910112489083603E-3</v>
      </c>
      <c r="AU281" s="42">
        <v>8.2912624257130052E-4</v>
      </c>
    </row>
    <row r="282" spans="1:47" x14ac:dyDescent="0.25">
      <c r="A282" s="220" t="s">
        <v>78</v>
      </c>
      <c r="B282" s="220" t="s">
        <v>223</v>
      </c>
      <c r="C282" s="15" t="s">
        <v>224</v>
      </c>
      <c r="D282" s="16">
        <v>1.0652860061840031E-2</v>
      </c>
      <c r="E282" s="16">
        <v>1.0652860061840031E-2</v>
      </c>
      <c r="F282" s="16">
        <v>5.9074833377453515E-3</v>
      </c>
      <c r="G282" s="16">
        <v>5.9074833377453515E-3</v>
      </c>
      <c r="H282" s="42">
        <f t="shared" si="4"/>
        <v>1.6560343399585384E-2</v>
      </c>
      <c r="I282" s="42">
        <f t="shared" si="4"/>
        <v>1.6560343399585384E-2</v>
      </c>
      <c r="J282" s="51"/>
      <c r="K282" s="53" t="s">
        <v>78</v>
      </c>
      <c r="L282" s="16">
        <v>1.0652860061840031E-2</v>
      </c>
      <c r="M282" s="16">
        <v>4.9944014263630378E-4</v>
      </c>
      <c r="N282" s="16">
        <v>1.2396390690080333E-3</v>
      </c>
      <c r="O282" s="16">
        <v>6.341545196149918E-3</v>
      </c>
      <c r="P282" s="16">
        <v>2.7231594538784166E-4</v>
      </c>
      <c r="Q282" s="16">
        <v>7.1676025545996816E-4</v>
      </c>
      <c r="R282" s="16">
        <v>1.0652860061840031E-2</v>
      </c>
      <c r="S282" s="16">
        <v>4.9944014263630378E-4</v>
      </c>
      <c r="T282" s="16">
        <v>1.2396390690080333E-3</v>
      </c>
      <c r="U282" s="16">
        <v>6.341545196149918E-3</v>
      </c>
      <c r="V282" s="16">
        <v>2.7231594538784166E-4</v>
      </c>
      <c r="W282" s="16">
        <v>7.1676025545996816E-4</v>
      </c>
      <c r="X282" s="16">
        <v>5.9074833377453515E-3</v>
      </c>
      <c r="Y282" s="16">
        <v>9.9090406889296287E-4</v>
      </c>
      <c r="Z282" s="16">
        <v>1.8726078407033874E-3</v>
      </c>
      <c r="AA282" s="16">
        <v>3.3494660527584427E-3</v>
      </c>
      <c r="AB282" s="16">
        <v>5.5681029718345886E-4</v>
      </c>
      <c r="AC282" s="16">
        <v>1.0677636063562601E-3</v>
      </c>
      <c r="AD282" s="16">
        <v>5.9074833377453515E-3</v>
      </c>
      <c r="AE282" s="16">
        <v>9.9090406889296287E-4</v>
      </c>
      <c r="AF282" s="16">
        <v>1.8726078407033874E-3</v>
      </c>
      <c r="AG282" s="16">
        <v>3.3494660527584427E-3</v>
      </c>
      <c r="AH282" s="16">
        <v>5.5681029718345886E-4</v>
      </c>
      <c r="AI282" s="54">
        <v>1.0677636063562601E-3</v>
      </c>
      <c r="AJ282" s="42">
        <v>1.6560343399585384E-2</v>
      </c>
      <c r="AK282" s="42">
        <v>1.4903442115292665E-3</v>
      </c>
      <c r="AL282" s="42">
        <v>3.1122469097114207E-3</v>
      </c>
      <c r="AM282" s="42">
        <v>9.6910112489083603E-3</v>
      </c>
      <c r="AN282" s="42">
        <v>8.2912624257130052E-4</v>
      </c>
      <c r="AO282" s="42">
        <v>1.7845238618162283E-3</v>
      </c>
      <c r="AP282" s="42">
        <v>1.6560343399585384E-2</v>
      </c>
      <c r="AQ282" s="42">
        <v>1.4903442115292665E-3</v>
      </c>
      <c r="AR282" s="42">
        <v>3.1122469097114207E-3</v>
      </c>
      <c r="AS282" s="42">
        <v>9.6910112489083603E-3</v>
      </c>
      <c r="AT282" s="42">
        <v>8.2912624257130052E-4</v>
      </c>
      <c r="AU282" s="42">
        <v>1.7845238618162283E-3</v>
      </c>
    </row>
    <row r="283" spans="1:47" x14ac:dyDescent="0.25">
      <c r="A283" s="220"/>
      <c r="B283" s="220"/>
      <c r="C283" s="15" t="s">
        <v>225</v>
      </c>
      <c r="D283" s="16">
        <v>4.9944014263630378E-4</v>
      </c>
      <c r="E283" s="16">
        <v>4.9944014263630378E-4</v>
      </c>
      <c r="F283" s="16">
        <v>9.9090406889296287E-4</v>
      </c>
      <c r="G283" s="16">
        <v>9.9090406889296287E-4</v>
      </c>
      <c r="H283" s="42">
        <f t="shared" si="4"/>
        <v>1.4903442115292665E-3</v>
      </c>
      <c r="I283" s="42">
        <f t="shared" si="4"/>
        <v>1.4903442115292665E-3</v>
      </c>
      <c r="J283" s="51"/>
      <c r="K283" s="53"/>
      <c r="L283" s="16">
        <v>4.9944014263630378E-4</v>
      </c>
      <c r="M283" s="16">
        <v>1.2396390690080333E-3</v>
      </c>
      <c r="N283" s="16">
        <v>6.341545196149918E-3</v>
      </c>
      <c r="O283" s="16">
        <v>2.7231594538784166E-4</v>
      </c>
      <c r="P283" s="16">
        <v>7.1676025545996816E-4</v>
      </c>
      <c r="Q283" s="16">
        <v>1.1718146068024035E-2</v>
      </c>
      <c r="R283" s="16">
        <v>4.9944014263630378E-4</v>
      </c>
      <c r="S283" s="16">
        <v>1.2396390690080333E-3</v>
      </c>
      <c r="T283" s="16">
        <v>6.341545196149918E-3</v>
      </c>
      <c r="U283" s="16">
        <v>2.7231594538784166E-4</v>
      </c>
      <c r="V283" s="16">
        <v>7.1676025545996816E-4</v>
      </c>
      <c r="W283" s="16">
        <v>1.1718146068024035E-2</v>
      </c>
      <c r="X283" s="16">
        <v>9.9090406889296287E-4</v>
      </c>
      <c r="Y283" s="16">
        <v>1.8726078407033874E-3</v>
      </c>
      <c r="Z283" s="16">
        <v>3.3494660527584427E-3</v>
      </c>
      <c r="AA283" s="16">
        <v>5.5681029718345886E-4</v>
      </c>
      <c r="AB283" s="16">
        <v>1.0677636063562601E-3</v>
      </c>
      <c r="AC283" s="16">
        <v>8.1720186172144042E-3</v>
      </c>
      <c r="AD283" s="16">
        <v>9.9090406889296287E-4</v>
      </c>
      <c r="AE283" s="16">
        <v>1.8726078407033874E-3</v>
      </c>
      <c r="AF283" s="16">
        <v>3.3494660527584427E-3</v>
      </c>
      <c r="AG283" s="16">
        <v>5.5681029718345886E-4</v>
      </c>
      <c r="AH283" s="16">
        <v>1.0677636063562601E-3</v>
      </c>
      <c r="AI283" s="54">
        <v>8.1720186172144042E-3</v>
      </c>
      <c r="AJ283" s="42">
        <v>1.4903442115292665E-3</v>
      </c>
      <c r="AK283" s="42">
        <v>3.1122469097114207E-3</v>
      </c>
      <c r="AL283" s="42">
        <v>9.6910112489083603E-3</v>
      </c>
      <c r="AM283" s="42">
        <v>8.2912624257130052E-4</v>
      </c>
      <c r="AN283" s="42">
        <v>1.7845238618162283E-3</v>
      </c>
      <c r="AO283" s="42">
        <v>1.9890164685238437E-2</v>
      </c>
      <c r="AP283" s="42">
        <v>1.4903442115292665E-3</v>
      </c>
      <c r="AQ283" s="42">
        <v>3.1122469097114207E-3</v>
      </c>
      <c r="AR283" s="42">
        <v>9.6910112489083603E-3</v>
      </c>
      <c r="AS283" s="42">
        <v>8.2912624257130052E-4</v>
      </c>
      <c r="AT283" s="42">
        <v>1.7845238618162283E-3</v>
      </c>
      <c r="AU283" s="42">
        <v>1.9890164685238437E-2</v>
      </c>
    </row>
    <row r="284" spans="1:47" x14ac:dyDescent="0.25">
      <c r="A284" s="220"/>
      <c r="B284" s="220"/>
      <c r="C284" s="15" t="s">
        <v>226</v>
      </c>
      <c r="D284" s="16">
        <v>1.2396390690080333E-3</v>
      </c>
      <c r="E284" s="16">
        <v>1.2396390690080333E-3</v>
      </c>
      <c r="F284" s="16">
        <v>1.8726078407033874E-3</v>
      </c>
      <c r="G284" s="16">
        <v>1.8726078407033874E-3</v>
      </c>
      <c r="H284" s="42">
        <f t="shared" si="4"/>
        <v>3.1122469097114207E-3</v>
      </c>
      <c r="I284" s="42">
        <f t="shared" si="4"/>
        <v>3.1122469097114207E-3</v>
      </c>
      <c r="J284" s="51"/>
      <c r="K284" s="53"/>
      <c r="L284" s="16">
        <v>1.2396390690080333E-3</v>
      </c>
      <c r="M284" s="16">
        <v>6.341545196149918E-3</v>
      </c>
      <c r="N284" s="16">
        <v>2.7231594538784166E-4</v>
      </c>
      <c r="O284" s="16">
        <v>7.1676025545996816E-4</v>
      </c>
      <c r="P284" s="16">
        <v>1.1718146068024035E-2</v>
      </c>
      <c r="Q284" s="16">
        <v>5.4938415689993411E-4</v>
      </c>
      <c r="R284" s="16">
        <v>1.2396390690080333E-3</v>
      </c>
      <c r="S284" s="16">
        <v>6.341545196149918E-3</v>
      </c>
      <c r="T284" s="16">
        <v>2.7231594538784166E-4</v>
      </c>
      <c r="U284" s="16">
        <v>7.1676025545996816E-4</v>
      </c>
      <c r="V284" s="16">
        <v>1.1718146068024035E-2</v>
      </c>
      <c r="W284" s="16">
        <v>5.4938415689993411E-4</v>
      </c>
      <c r="X284" s="16">
        <v>1.8726078407033874E-3</v>
      </c>
      <c r="Y284" s="16">
        <v>3.3494660527584427E-3</v>
      </c>
      <c r="Z284" s="16">
        <v>5.5681029718345886E-4</v>
      </c>
      <c r="AA284" s="16">
        <v>1.0677636063562601E-3</v>
      </c>
      <c r="AB284" s="16">
        <v>8.1720186172144042E-3</v>
      </c>
      <c r="AC284" s="16">
        <v>1.3707506286352656E-3</v>
      </c>
      <c r="AD284" s="16">
        <v>1.8726078407033874E-3</v>
      </c>
      <c r="AE284" s="16">
        <v>3.3494660527584427E-3</v>
      </c>
      <c r="AF284" s="16">
        <v>5.5681029718345886E-4</v>
      </c>
      <c r="AG284" s="16">
        <v>1.0677636063562601E-3</v>
      </c>
      <c r="AH284" s="16">
        <v>8.1720186172144042E-3</v>
      </c>
      <c r="AI284" s="54">
        <v>1.3707506286352656E-3</v>
      </c>
      <c r="AJ284" s="42">
        <v>3.1122469097114207E-3</v>
      </c>
      <c r="AK284" s="42">
        <v>9.6910112489083603E-3</v>
      </c>
      <c r="AL284" s="42">
        <v>8.2912624257130052E-4</v>
      </c>
      <c r="AM284" s="42">
        <v>1.7845238618162283E-3</v>
      </c>
      <c r="AN284" s="42">
        <v>1.9890164685238437E-2</v>
      </c>
      <c r="AO284" s="42">
        <v>1.9201347855351998E-3</v>
      </c>
      <c r="AP284" s="42">
        <v>3.1122469097114207E-3</v>
      </c>
      <c r="AQ284" s="42">
        <v>9.6910112489083603E-3</v>
      </c>
      <c r="AR284" s="42">
        <v>8.2912624257130052E-4</v>
      </c>
      <c r="AS284" s="42">
        <v>1.7845238618162283E-3</v>
      </c>
      <c r="AT284" s="42">
        <v>1.9890164685238437E-2</v>
      </c>
      <c r="AU284" s="42">
        <v>1.9201347855351998E-3</v>
      </c>
    </row>
    <row r="285" spans="1:47" x14ac:dyDescent="0.25">
      <c r="A285" s="220"/>
      <c r="B285" s="220" t="s">
        <v>227</v>
      </c>
      <c r="C285" s="15" t="s">
        <v>224</v>
      </c>
      <c r="D285" s="16">
        <v>6.341545196149918E-3</v>
      </c>
      <c r="E285" s="16">
        <v>6.341545196149918E-3</v>
      </c>
      <c r="F285" s="16">
        <v>3.3494660527584427E-3</v>
      </c>
      <c r="G285" s="16">
        <v>3.3494660527584427E-3</v>
      </c>
      <c r="H285" s="42">
        <f t="shared" si="4"/>
        <v>9.6910112489083603E-3</v>
      </c>
      <c r="I285" s="42">
        <f t="shared" si="4"/>
        <v>9.6910112489083603E-3</v>
      </c>
      <c r="J285" s="51"/>
      <c r="K285" s="53"/>
      <c r="L285" s="16">
        <v>6.341545196149918E-3</v>
      </c>
      <c r="M285" s="16">
        <v>2.7231594538784166E-4</v>
      </c>
      <c r="N285" s="16">
        <v>7.1676025545996816E-4</v>
      </c>
      <c r="O285" s="16">
        <v>1.1718146068024035E-2</v>
      </c>
      <c r="P285" s="16">
        <v>5.4938415689993411E-4</v>
      </c>
      <c r="Q285" s="16">
        <v>1.3636029759088366E-3</v>
      </c>
      <c r="R285" s="16">
        <v>6.341545196149918E-3</v>
      </c>
      <c r="S285" s="16">
        <v>2.7231594538784166E-4</v>
      </c>
      <c r="T285" s="16">
        <v>7.1676025545996816E-4</v>
      </c>
      <c r="U285" s="16">
        <v>1.1718146068024035E-2</v>
      </c>
      <c r="V285" s="16">
        <v>5.4938415689993411E-4</v>
      </c>
      <c r="W285" s="16">
        <v>1.3636029759088366E-3</v>
      </c>
      <c r="X285" s="16">
        <v>3.3494660527584427E-3</v>
      </c>
      <c r="Y285" s="16">
        <v>5.5681029718345886E-4</v>
      </c>
      <c r="Z285" s="16">
        <v>1.0677636063562601E-3</v>
      </c>
      <c r="AA285" s="16">
        <v>8.1720186172144042E-3</v>
      </c>
      <c r="AB285" s="16">
        <v>1.3707506286352656E-3</v>
      </c>
      <c r="AC285" s="16">
        <v>2.590440846306353E-3</v>
      </c>
      <c r="AD285" s="16">
        <v>3.3494660527584427E-3</v>
      </c>
      <c r="AE285" s="16">
        <v>5.5681029718345886E-4</v>
      </c>
      <c r="AF285" s="16">
        <v>1.0677636063562601E-3</v>
      </c>
      <c r="AG285" s="16">
        <v>8.1720186172144042E-3</v>
      </c>
      <c r="AH285" s="16">
        <v>1.3707506286352656E-3</v>
      </c>
      <c r="AI285" s="54">
        <v>2.590440846306353E-3</v>
      </c>
      <c r="AJ285" s="42">
        <v>9.6910112489083603E-3</v>
      </c>
      <c r="AK285" s="42">
        <v>8.2912624257130052E-4</v>
      </c>
      <c r="AL285" s="42">
        <v>1.7845238618162283E-3</v>
      </c>
      <c r="AM285" s="42">
        <v>1.9890164685238437E-2</v>
      </c>
      <c r="AN285" s="42">
        <v>1.9201347855351998E-3</v>
      </c>
      <c r="AO285" s="42">
        <v>3.9540438222151891E-3</v>
      </c>
      <c r="AP285" s="42">
        <v>9.6910112489083603E-3</v>
      </c>
      <c r="AQ285" s="42">
        <v>8.2912624257130052E-4</v>
      </c>
      <c r="AR285" s="42">
        <v>1.7845238618162283E-3</v>
      </c>
      <c r="AS285" s="42">
        <v>1.9890164685238437E-2</v>
      </c>
      <c r="AT285" s="42">
        <v>1.9201347855351998E-3</v>
      </c>
      <c r="AU285" s="42">
        <v>3.9540438222151891E-3</v>
      </c>
    </row>
    <row r="286" spans="1:47" x14ac:dyDescent="0.25">
      <c r="A286" s="220"/>
      <c r="B286" s="220"/>
      <c r="C286" s="15" t="s">
        <v>225</v>
      </c>
      <c r="D286" s="16">
        <v>2.7231594538784166E-4</v>
      </c>
      <c r="E286" s="16">
        <v>2.7231594538784166E-4</v>
      </c>
      <c r="F286" s="16">
        <v>5.5681029718345886E-4</v>
      </c>
      <c r="G286" s="16">
        <v>5.5681029718345886E-4</v>
      </c>
      <c r="H286" s="42">
        <f t="shared" si="4"/>
        <v>8.2912624257130052E-4</v>
      </c>
      <c r="I286" s="42">
        <f t="shared" si="4"/>
        <v>8.2912624257130052E-4</v>
      </c>
      <c r="J286" s="51"/>
      <c r="K286" s="53"/>
      <c r="L286" s="16">
        <v>2.7231594538784166E-4</v>
      </c>
      <c r="M286" s="16">
        <v>7.1676025545996816E-4</v>
      </c>
      <c r="N286" s="16">
        <v>1.1718146068024035E-2</v>
      </c>
      <c r="O286" s="16">
        <v>5.4938415689993411E-4</v>
      </c>
      <c r="P286" s="16">
        <v>1.3636029759088366E-3</v>
      </c>
      <c r="Q286" s="16">
        <v>6.9756997157649093E-3</v>
      </c>
      <c r="R286" s="16">
        <v>2.7231594538784166E-4</v>
      </c>
      <c r="S286" s="16">
        <v>7.1676025545996816E-4</v>
      </c>
      <c r="T286" s="16">
        <v>1.1718146068024035E-2</v>
      </c>
      <c r="U286" s="16">
        <v>5.4938415689993411E-4</v>
      </c>
      <c r="V286" s="16">
        <v>1.3636029759088366E-3</v>
      </c>
      <c r="W286" s="16">
        <v>6.9756997157649093E-3</v>
      </c>
      <c r="X286" s="16">
        <v>5.5681029718345886E-4</v>
      </c>
      <c r="Y286" s="16">
        <v>1.0677636063562601E-3</v>
      </c>
      <c r="Z286" s="16">
        <v>8.1720186172144042E-3</v>
      </c>
      <c r="AA286" s="16">
        <v>1.3707506286352656E-3</v>
      </c>
      <c r="AB286" s="16">
        <v>2.590440846306353E-3</v>
      </c>
      <c r="AC286" s="16">
        <v>4.63342803964918E-3</v>
      </c>
      <c r="AD286" s="16">
        <v>5.5681029718345886E-4</v>
      </c>
      <c r="AE286" s="16">
        <v>1.0677636063562601E-3</v>
      </c>
      <c r="AF286" s="16">
        <v>8.1720186172144042E-3</v>
      </c>
      <c r="AG286" s="16">
        <v>1.3707506286352656E-3</v>
      </c>
      <c r="AH286" s="16">
        <v>2.590440846306353E-3</v>
      </c>
      <c r="AI286" s="54">
        <v>4.63342803964918E-3</v>
      </c>
      <c r="AJ286" s="42">
        <v>8.2912624257130052E-4</v>
      </c>
      <c r="AK286" s="42">
        <v>1.7845238618162283E-3</v>
      </c>
      <c r="AL286" s="42">
        <v>1.9890164685238437E-2</v>
      </c>
      <c r="AM286" s="42">
        <v>1.9201347855351998E-3</v>
      </c>
      <c r="AN286" s="42">
        <v>3.9540438222151891E-3</v>
      </c>
      <c r="AO286" s="42">
        <v>1.1609127755414089E-2</v>
      </c>
      <c r="AP286" s="42">
        <v>8.2912624257130052E-4</v>
      </c>
      <c r="AQ286" s="42">
        <v>1.7845238618162283E-3</v>
      </c>
      <c r="AR286" s="42">
        <v>1.9890164685238437E-2</v>
      </c>
      <c r="AS286" s="42">
        <v>1.9201347855351998E-3</v>
      </c>
      <c r="AT286" s="42">
        <v>3.9540438222151891E-3</v>
      </c>
      <c r="AU286" s="42">
        <v>1.1609127755414089E-2</v>
      </c>
    </row>
    <row r="287" spans="1:47" x14ac:dyDescent="0.25">
      <c r="A287" s="220"/>
      <c r="B287" s="220"/>
      <c r="C287" s="15" t="s">
        <v>226</v>
      </c>
      <c r="D287" s="16">
        <v>7.1676025545996816E-4</v>
      </c>
      <c r="E287" s="16">
        <v>7.1676025545996816E-4</v>
      </c>
      <c r="F287" s="16">
        <v>1.0677636063562601E-3</v>
      </c>
      <c r="G287" s="16">
        <v>1.0677636063562601E-3</v>
      </c>
      <c r="H287" s="42">
        <f t="shared" si="4"/>
        <v>1.7845238618162283E-3</v>
      </c>
      <c r="I287" s="42">
        <f t="shared" si="4"/>
        <v>1.7845238618162283E-3</v>
      </c>
      <c r="J287" s="51"/>
      <c r="K287" s="53"/>
      <c r="L287" s="16">
        <v>7.1676025545996816E-4</v>
      </c>
      <c r="M287" s="16">
        <v>1.1718146068024035E-2</v>
      </c>
      <c r="N287" s="16">
        <v>5.4938415689993411E-4</v>
      </c>
      <c r="O287" s="16">
        <v>1.3636029759088366E-3</v>
      </c>
      <c r="P287" s="16">
        <v>6.9756997157649093E-3</v>
      </c>
      <c r="Q287" s="16">
        <v>2.9954753992662581E-4</v>
      </c>
      <c r="R287" s="16">
        <v>7.1676025545996816E-4</v>
      </c>
      <c r="S287" s="16">
        <v>1.1718146068024035E-2</v>
      </c>
      <c r="T287" s="16">
        <v>5.4938415689993411E-4</v>
      </c>
      <c r="U287" s="16">
        <v>1.3636029759088366E-3</v>
      </c>
      <c r="V287" s="16">
        <v>6.9756997157649093E-3</v>
      </c>
      <c r="W287" s="16">
        <v>2.9954753992662581E-4</v>
      </c>
      <c r="X287" s="16">
        <v>1.0677636063562601E-3</v>
      </c>
      <c r="Y287" s="16">
        <v>8.1720186172144042E-3</v>
      </c>
      <c r="Z287" s="16">
        <v>1.3707506286352656E-3</v>
      </c>
      <c r="AA287" s="16">
        <v>2.590440846306353E-3</v>
      </c>
      <c r="AB287" s="16">
        <v>4.63342803964918E-3</v>
      </c>
      <c r="AC287" s="16">
        <v>7.7025424443711806E-4</v>
      </c>
      <c r="AD287" s="16">
        <v>1.0677636063562601E-3</v>
      </c>
      <c r="AE287" s="16">
        <v>8.1720186172144042E-3</v>
      </c>
      <c r="AF287" s="16">
        <v>1.3707506286352656E-3</v>
      </c>
      <c r="AG287" s="16">
        <v>2.590440846306353E-3</v>
      </c>
      <c r="AH287" s="16">
        <v>4.63342803964918E-3</v>
      </c>
      <c r="AI287" s="54">
        <v>7.7025424443711806E-4</v>
      </c>
      <c r="AJ287" s="42">
        <v>1.7845238618162283E-3</v>
      </c>
      <c r="AK287" s="42">
        <v>1.9890164685238437E-2</v>
      </c>
      <c r="AL287" s="42">
        <v>1.9201347855351998E-3</v>
      </c>
      <c r="AM287" s="42">
        <v>3.9540438222151891E-3</v>
      </c>
      <c r="AN287" s="42">
        <v>1.1609127755414089E-2</v>
      </c>
      <c r="AO287" s="42">
        <v>1.0698017843637439E-3</v>
      </c>
      <c r="AP287" s="42">
        <v>1.7845238618162283E-3</v>
      </c>
      <c r="AQ287" s="42">
        <v>1.9890164685238437E-2</v>
      </c>
      <c r="AR287" s="42">
        <v>1.9201347855351998E-3</v>
      </c>
      <c r="AS287" s="42">
        <v>3.9540438222151891E-3</v>
      </c>
      <c r="AT287" s="42">
        <v>1.1609127755414089E-2</v>
      </c>
      <c r="AU287" s="42">
        <v>1.0698017843637439E-3</v>
      </c>
    </row>
    <row r="288" spans="1:47" x14ac:dyDescent="0.25">
      <c r="A288" s="220" t="s">
        <v>79</v>
      </c>
      <c r="B288" s="220" t="s">
        <v>223</v>
      </c>
      <c r="C288" s="15" t="s">
        <v>224</v>
      </c>
      <c r="D288" s="16">
        <v>1.1718146068024035E-2</v>
      </c>
      <c r="E288" s="16">
        <v>1.1718146068024035E-2</v>
      </c>
      <c r="F288" s="16">
        <v>8.1720186172144042E-3</v>
      </c>
      <c r="G288" s="16">
        <v>8.1720186172144042E-3</v>
      </c>
      <c r="H288" s="42">
        <f t="shared" si="4"/>
        <v>1.9890164685238437E-2</v>
      </c>
      <c r="I288" s="42">
        <f t="shared" si="4"/>
        <v>1.9890164685238437E-2</v>
      </c>
      <c r="J288" s="51"/>
      <c r="K288" s="53" t="s">
        <v>79</v>
      </c>
      <c r="L288" s="16">
        <v>1.1718146068024035E-2</v>
      </c>
      <c r="M288" s="16">
        <v>5.4938415689993411E-4</v>
      </c>
      <c r="N288" s="16">
        <v>1.3636029759088366E-3</v>
      </c>
      <c r="O288" s="16">
        <v>6.9756997157649093E-3</v>
      </c>
      <c r="P288" s="16">
        <v>2.9954753992662581E-4</v>
      </c>
      <c r="Q288" s="16">
        <v>7.8843628100596491E-4</v>
      </c>
      <c r="R288" s="16">
        <v>1.1718146068024035E-2</v>
      </c>
      <c r="S288" s="16">
        <v>5.4938415689993411E-4</v>
      </c>
      <c r="T288" s="16">
        <v>1.3636029759088366E-3</v>
      </c>
      <c r="U288" s="16">
        <v>6.9756997157649093E-3</v>
      </c>
      <c r="V288" s="16">
        <v>2.9954753992662581E-4</v>
      </c>
      <c r="W288" s="16">
        <v>7.8843628100596491E-4</v>
      </c>
      <c r="X288" s="16">
        <v>8.1720186172144042E-3</v>
      </c>
      <c r="Y288" s="16">
        <v>1.3707506286352656E-3</v>
      </c>
      <c r="Z288" s="16">
        <v>2.590440846306353E-3</v>
      </c>
      <c r="AA288" s="16">
        <v>4.63342803964918E-3</v>
      </c>
      <c r="AB288" s="16">
        <v>7.7025424443711806E-4</v>
      </c>
      <c r="AC288" s="16">
        <v>1.4770729887928265E-3</v>
      </c>
      <c r="AD288" s="16">
        <v>8.1720186172144042E-3</v>
      </c>
      <c r="AE288" s="16">
        <v>1.3707506286352656E-3</v>
      </c>
      <c r="AF288" s="16">
        <v>2.590440846306353E-3</v>
      </c>
      <c r="AG288" s="16">
        <v>4.63342803964918E-3</v>
      </c>
      <c r="AH288" s="16">
        <v>7.7025424443711806E-4</v>
      </c>
      <c r="AI288" s="54">
        <v>1.4770729887928265E-3</v>
      </c>
      <c r="AJ288" s="42">
        <v>1.9890164685238437E-2</v>
      </c>
      <c r="AK288" s="42">
        <v>1.9201347855351998E-3</v>
      </c>
      <c r="AL288" s="42">
        <v>3.9540438222151891E-3</v>
      </c>
      <c r="AM288" s="42">
        <v>1.1609127755414089E-2</v>
      </c>
      <c r="AN288" s="42">
        <v>1.0698017843637439E-3</v>
      </c>
      <c r="AO288" s="42">
        <v>2.2655092697987916E-3</v>
      </c>
      <c r="AP288" s="42">
        <v>1.9890164685238437E-2</v>
      </c>
      <c r="AQ288" s="42">
        <v>1.9201347855351998E-3</v>
      </c>
      <c r="AR288" s="42">
        <v>3.9540438222151891E-3</v>
      </c>
      <c r="AS288" s="42">
        <v>1.1609127755414089E-2</v>
      </c>
      <c r="AT288" s="42">
        <v>1.0698017843637439E-3</v>
      </c>
      <c r="AU288" s="42">
        <v>2.2655092697987916E-3</v>
      </c>
    </row>
    <row r="289" spans="1:47" x14ac:dyDescent="0.25">
      <c r="A289" s="220"/>
      <c r="B289" s="220"/>
      <c r="C289" s="15" t="s">
        <v>225</v>
      </c>
      <c r="D289" s="16">
        <v>5.4938415689993411E-4</v>
      </c>
      <c r="E289" s="16">
        <v>5.4938415689993411E-4</v>
      </c>
      <c r="F289" s="16">
        <v>1.3707506286352656E-3</v>
      </c>
      <c r="G289" s="16">
        <v>1.3707506286352656E-3</v>
      </c>
      <c r="H289" s="42">
        <f t="shared" si="4"/>
        <v>1.9201347855351998E-3</v>
      </c>
      <c r="I289" s="42">
        <f t="shared" si="4"/>
        <v>1.9201347855351998E-3</v>
      </c>
      <c r="J289" s="51"/>
      <c r="K289" s="53"/>
      <c r="L289" s="16">
        <v>5.4938415689993411E-4</v>
      </c>
      <c r="M289" s="16">
        <v>1.3636029759088366E-3</v>
      </c>
      <c r="N289" s="16">
        <v>6.9756997157649093E-3</v>
      </c>
      <c r="O289" s="16">
        <v>2.9954753992662581E-4</v>
      </c>
      <c r="P289" s="16">
        <v>7.8843628100596491E-4</v>
      </c>
      <c r="Q289" s="16">
        <v>4.6659527070859338E-2</v>
      </c>
      <c r="R289" s="16">
        <v>5.4938415689993411E-4</v>
      </c>
      <c r="S289" s="16">
        <v>1.3636029759088366E-3</v>
      </c>
      <c r="T289" s="16">
        <v>6.9756997157649093E-3</v>
      </c>
      <c r="U289" s="16">
        <v>2.9954753992662581E-4</v>
      </c>
      <c r="V289" s="16">
        <v>7.8843628100596491E-4</v>
      </c>
      <c r="W289" s="16">
        <v>4.6659527070859338E-2</v>
      </c>
      <c r="X289" s="16">
        <v>1.3707506286352656E-3</v>
      </c>
      <c r="Y289" s="16">
        <v>2.590440846306353E-3</v>
      </c>
      <c r="Z289" s="16">
        <v>4.63342803964918E-3</v>
      </c>
      <c r="AA289" s="16">
        <v>7.7025424443711806E-4</v>
      </c>
      <c r="AB289" s="16">
        <v>1.4770729887928265E-3</v>
      </c>
      <c r="AC289" s="16">
        <v>7.1303323886586405E-3</v>
      </c>
      <c r="AD289" s="16">
        <v>1.3707506286352656E-3</v>
      </c>
      <c r="AE289" s="16">
        <v>2.590440846306353E-3</v>
      </c>
      <c r="AF289" s="16">
        <v>4.63342803964918E-3</v>
      </c>
      <c r="AG289" s="16">
        <v>7.7025424443711806E-4</v>
      </c>
      <c r="AH289" s="16">
        <v>1.4770729887928265E-3</v>
      </c>
      <c r="AI289" s="54">
        <v>7.1303323886586405E-3</v>
      </c>
      <c r="AJ289" s="42">
        <v>1.9201347855351998E-3</v>
      </c>
      <c r="AK289" s="42">
        <v>3.9540438222151891E-3</v>
      </c>
      <c r="AL289" s="42">
        <v>1.1609127755414089E-2</v>
      </c>
      <c r="AM289" s="42">
        <v>1.0698017843637439E-3</v>
      </c>
      <c r="AN289" s="42">
        <v>2.2655092697987916E-3</v>
      </c>
      <c r="AO289" s="42">
        <v>5.3789859459517982E-2</v>
      </c>
      <c r="AP289" s="42">
        <v>1.9201347855351998E-3</v>
      </c>
      <c r="AQ289" s="42">
        <v>3.9540438222151891E-3</v>
      </c>
      <c r="AR289" s="42">
        <v>1.1609127755414089E-2</v>
      </c>
      <c r="AS289" s="42">
        <v>1.0698017843637439E-3</v>
      </c>
      <c r="AT289" s="42">
        <v>2.2655092697987916E-3</v>
      </c>
      <c r="AU289" s="42">
        <v>5.3789859459517982E-2</v>
      </c>
    </row>
    <row r="290" spans="1:47" x14ac:dyDescent="0.25">
      <c r="A290" s="220"/>
      <c r="B290" s="220"/>
      <c r="C290" s="15" t="s">
        <v>226</v>
      </c>
      <c r="D290" s="16">
        <v>1.3636029759088366E-3</v>
      </c>
      <c r="E290" s="16">
        <v>1.3636029759088366E-3</v>
      </c>
      <c r="F290" s="16">
        <v>2.590440846306353E-3</v>
      </c>
      <c r="G290" s="16">
        <v>2.590440846306353E-3</v>
      </c>
      <c r="H290" s="42">
        <f t="shared" si="4"/>
        <v>3.9540438222151891E-3</v>
      </c>
      <c r="I290" s="42">
        <f t="shared" si="4"/>
        <v>3.9540438222151891E-3</v>
      </c>
      <c r="J290" s="51"/>
      <c r="K290" s="53"/>
      <c r="L290" s="16">
        <v>1.3636029759088366E-3</v>
      </c>
      <c r="M290" s="16">
        <v>6.9756997157649093E-3</v>
      </c>
      <c r="N290" s="16">
        <v>2.9954753992662581E-4</v>
      </c>
      <c r="O290" s="16">
        <v>7.8843628100596491E-4</v>
      </c>
      <c r="P290" s="16">
        <v>4.6659527070859338E-2</v>
      </c>
      <c r="Q290" s="16">
        <v>2.1875478247470105E-3</v>
      </c>
      <c r="R290" s="16">
        <v>1.3636029759088366E-3</v>
      </c>
      <c r="S290" s="16">
        <v>6.9756997157649093E-3</v>
      </c>
      <c r="T290" s="16">
        <v>2.9954753992662581E-4</v>
      </c>
      <c r="U290" s="16">
        <v>7.8843628100596491E-4</v>
      </c>
      <c r="V290" s="16">
        <v>4.6659527070859338E-2</v>
      </c>
      <c r="W290" s="16">
        <v>2.1875478247470105E-3</v>
      </c>
      <c r="X290" s="16">
        <v>2.590440846306353E-3</v>
      </c>
      <c r="Y290" s="16">
        <v>4.63342803964918E-3</v>
      </c>
      <c r="Z290" s="16">
        <v>7.7025424443711806E-4</v>
      </c>
      <c r="AA290" s="16">
        <v>1.4770729887928265E-3</v>
      </c>
      <c r="AB290" s="16">
        <v>7.1303323886586405E-3</v>
      </c>
      <c r="AC290" s="16">
        <v>1.1960212111538065E-3</v>
      </c>
      <c r="AD290" s="16">
        <v>2.590440846306353E-3</v>
      </c>
      <c r="AE290" s="16">
        <v>4.63342803964918E-3</v>
      </c>
      <c r="AF290" s="16">
        <v>7.7025424443711806E-4</v>
      </c>
      <c r="AG290" s="16">
        <v>1.4770729887928265E-3</v>
      </c>
      <c r="AH290" s="16">
        <v>7.1303323886586405E-3</v>
      </c>
      <c r="AI290" s="54">
        <v>1.1960212111538065E-3</v>
      </c>
      <c r="AJ290" s="42">
        <v>3.9540438222151891E-3</v>
      </c>
      <c r="AK290" s="42">
        <v>1.1609127755414089E-2</v>
      </c>
      <c r="AL290" s="42">
        <v>1.0698017843637439E-3</v>
      </c>
      <c r="AM290" s="42">
        <v>2.2655092697987916E-3</v>
      </c>
      <c r="AN290" s="42">
        <v>5.3789859459517982E-2</v>
      </c>
      <c r="AO290" s="42">
        <v>3.3835690359008169E-3</v>
      </c>
      <c r="AP290" s="42">
        <v>3.9540438222151891E-3</v>
      </c>
      <c r="AQ290" s="42">
        <v>1.1609127755414089E-2</v>
      </c>
      <c r="AR290" s="42">
        <v>1.0698017843637439E-3</v>
      </c>
      <c r="AS290" s="42">
        <v>2.2655092697987916E-3</v>
      </c>
      <c r="AT290" s="42">
        <v>5.3789859459517982E-2</v>
      </c>
      <c r="AU290" s="42">
        <v>3.3835690359008169E-3</v>
      </c>
    </row>
    <row r="291" spans="1:47" x14ac:dyDescent="0.25">
      <c r="A291" s="220"/>
      <c r="B291" s="220" t="s">
        <v>227</v>
      </c>
      <c r="C291" s="15" t="s">
        <v>224</v>
      </c>
      <c r="D291" s="16">
        <v>6.9756997157649093E-3</v>
      </c>
      <c r="E291" s="16">
        <v>6.9756997157649093E-3</v>
      </c>
      <c r="F291" s="16">
        <v>4.63342803964918E-3</v>
      </c>
      <c r="G291" s="16">
        <v>4.63342803964918E-3</v>
      </c>
      <c r="H291" s="42">
        <f t="shared" si="4"/>
        <v>1.1609127755414089E-2</v>
      </c>
      <c r="I291" s="42">
        <f t="shared" si="4"/>
        <v>1.1609127755414089E-2</v>
      </c>
      <c r="J291" s="51"/>
      <c r="K291" s="53"/>
      <c r="L291" s="16">
        <v>6.9756997157649093E-3</v>
      </c>
      <c r="M291" s="16">
        <v>2.9954753992662581E-4</v>
      </c>
      <c r="N291" s="16">
        <v>7.8843628100596491E-4</v>
      </c>
      <c r="O291" s="16">
        <v>4.6659527070859338E-2</v>
      </c>
      <c r="P291" s="16">
        <v>2.1875478247470105E-3</v>
      </c>
      <c r="Q291" s="16">
        <v>5.4296191222551861E-3</v>
      </c>
      <c r="R291" s="16">
        <v>6.9756997157649093E-3</v>
      </c>
      <c r="S291" s="16">
        <v>2.9954753992662581E-4</v>
      </c>
      <c r="T291" s="16">
        <v>7.8843628100596491E-4</v>
      </c>
      <c r="U291" s="16">
        <v>4.6659527070859338E-2</v>
      </c>
      <c r="V291" s="16">
        <v>2.1875478247470105E-3</v>
      </c>
      <c r="W291" s="16">
        <v>5.4296191222551861E-3</v>
      </c>
      <c r="X291" s="16">
        <v>4.63342803964918E-3</v>
      </c>
      <c r="Y291" s="16">
        <v>7.7025424443711806E-4</v>
      </c>
      <c r="Z291" s="16">
        <v>1.4770729887928265E-3</v>
      </c>
      <c r="AA291" s="16">
        <v>7.1303323886586405E-3</v>
      </c>
      <c r="AB291" s="16">
        <v>1.1960212111538065E-3</v>
      </c>
      <c r="AC291" s="16">
        <v>2.2602376637289889E-3</v>
      </c>
      <c r="AD291" s="16">
        <v>4.63342803964918E-3</v>
      </c>
      <c r="AE291" s="16">
        <v>7.7025424443711806E-4</v>
      </c>
      <c r="AF291" s="16">
        <v>1.4770729887928265E-3</v>
      </c>
      <c r="AG291" s="16">
        <v>7.1303323886586405E-3</v>
      </c>
      <c r="AH291" s="16">
        <v>1.1960212111538065E-3</v>
      </c>
      <c r="AI291" s="54">
        <v>2.2602376637289889E-3</v>
      </c>
      <c r="AJ291" s="42">
        <v>1.1609127755414089E-2</v>
      </c>
      <c r="AK291" s="42">
        <v>1.0698017843637439E-3</v>
      </c>
      <c r="AL291" s="42">
        <v>2.2655092697987916E-3</v>
      </c>
      <c r="AM291" s="42">
        <v>5.3789859459517982E-2</v>
      </c>
      <c r="AN291" s="42">
        <v>3.3835690359008169E-3</v>
      </c>
      <c r="AO291" s="42">
        <v>7.6898567859841754E-3</v>
      </c>
      <c r="AP291" s="42">
        <v>1.1609127755414089E-2</v>
      </c>
      <c r="AQ291" s="42">
        <v>1.0698017843637439E-3</v>
      </c>
      <c r="AR291" s="42">
        <v>2.2655092697987916E-3</v>
      </c>
      <c r="AS291" s="42">
        <v>5.3789859459517982E-2</v>
      </c>
      <c r="AT291" s="42">
        <v>3.3835690359008169E-3</v>
      </c>
      <c r="AU291" s="42">
        <v>7.6898567859841754E-3</v>
      </c>
    </row>
    <row r="292" spans="1:47" x14ac:dyDescent="0.25">
      <c r="A292" s="220"/>
      <c r="B292" s="220"/>
      <c r="C292" s="15" t="s">
        <v>225</v>
      </c>
      <c r="D292" s="16">
        <v>2.9954753992662581E-4</v>
      </c>
      <c r="E292" s="16">
        <v>2.9954753992662581E-4</v>
      </c>
      <c r="F292" s="16">
        <v>7.7025424443711806E-4</v>
      </c>
      <c r="G292" s="16">
        <v>7.7025424443711806E-4</v>
      </c>
      <c r="H292" s="42">
        <f t="shared" si="4"/>
        <v>1.0698017843637439E-3</v>
      </c>
      <c r="I292" s="42">
        <f t="shared" si="4"/>
        <v>1.0698017843637439E-3</v>
      </c>
      <c r="J292" s="51"/>
      <c r="K292" s="53"/>
      <c r="L292" s="16">
        <v>2.9954753992662581E-4</v>
      </c>
      <c r="M292" s="16">
        <v>7.8843628100596491E-4</v>
      </c>
      <c r="N292" s="16">
        <v>4.6659527070859338E-2</v>
      </c>
      <c r="O292" s="16">
        <v>2.1875478247470105E-3</v>
      </c>
      <c r="P292" s="16">
        <v>5.4296191222551861E-3</v>
      </c>
      <c r="Q292" s="16">
        <v>2.777596795913664E-2</v>
      </c>
      <c r="R292" s="16">
        <v>2.9954753992662581E-4</v>
      </c>
      <c r="S292" s="16">
        <v>7.8843628100596491E-4</v>
      </c>
      <c r="T292" s="16">
        <v>4.6659527070859338E-2</v>
      </c>
      <c r="U292" s="16">
        <v>2.1875478247470105E-3</v>
      </c>
      <c r="V292" s="16">
        <v>5.4296191222551861E-3</v>
      </c>
      <c r="W292" s="16">
        <v>2.777596795913664E-2</v>
      </c>
      <c r="X292" s="16">
        <v>7.7025424443711806E-4</v>
      </c>
      <c r="Y292" s="16">
        <v>1.4770729887928265E-3</v>
      </c>
      <c r="Z292" s="16">
        <v>7.1303323886586405E-3</v>
      </c>
      <c r="AA292" s="16">
        <v>1.1960212111538065E-3</v>
      </c>
      <c r="AB292" s="16">
        <v>2.2602376637289889E-3</v>
      </c>
      <c r="AC292" s="16">
        <v>4.042805525679441E-3</v>
      </c>
      <c r="AD292" s="16">
        <v>7.7025424443711806E-4</v>
      </c>
      <c r="AE292" s="16">
        <v>1.4770729887928265E-3</v>
      </c>
      <c r="AF292" s="16">
        <v>7.1303323886586405E-3</v>
      </c>
      <c r="AG292" s="16">
        <v>1.1960212111538065E-3</v>
      </c>
      <c r="AH292" s="16">
        <v>2.2602376637289889E-3</v>
      </c>
      <c r="AI292" s="54">
        <v>4.042805525679441E-3</v>
      </c>
      <c r="AJ292" s="42">
        <v>1.0698017843637439E-3</v>
      </c>
      <c r="AK292" s="42">
        <v>2.2655092697987916E-3</v>
      </c>
      <c r="AL292" s="42">
        <v>5.3789859459517982E-2</v>
      </c>
      <c r="AM292" s="42">
        <v>3.3835690359008169E-3</v>
      </c>
      <c r="AN292" s="42">
        <v>7.6898567859841754E-3</v>
      </c>
      <c r="AO292" s="42">
        <v>3.1818773484816085E-2</v>
      </c>
      <c r="AP292" s="42">
        <v>1.0698017843637439E-3</v>
      </c>
      <c r="AQ292" s="42">
        <v>2.2655092697987916E-3</v>
      </c>
      <c r="AR292" s="42">
        <v>5.3789859459517982E-2</v>
      </c>
      <c r="AS292" s="42">
        <v>3.3835690359008169E-3</v>
      </c>
      <c r="AT292" s="42">
        <v>7.6898567859841754E-3</v>
      </c>
      <c r="AU292" s="42">
        <v>3.1818773484816085E-2</v>
      </c>
    </row>
    <row r="293" spans="1:47" x14ac:dyDescent="0.25">
      <c r="A293" s="220"/>
      <c r="B293" s="220"/>
      <c r="C293" s="15" t="s">
        <v>226</v>
      </c>
      <c r="D293" s="16">
        <v>7.8843628100596491E-4</v>
      </c>
      <c r="E293" s="16">
        <v>7.8843628100596491E-4</v>
      </c>
      <c r="F293" s="16">
        <v>1.4770729887928265E-3</v>
      </c>
      <c r="G293" s="16">
        <v>1.4770729887928265E-3</v>
      </c>
      <c r="H293" s="42">
        <f t="shared" si="4"/>
        <v>2.2655092697987916E-3</v>
      </c>
      <c r="I293" s="42">
        <f t="shared" si="4"/>
        <v>2.2655092697987916E-3</v>
      </c>
      <c r="J293" s="51"/>
      <c r="K293" s="53"/>
      <c r="L293" s="16">
        <v>7.8843628100596491E-4</v>
      </c>
      <c r="M293" s="16">
        <v>4.6659527070859338E-2</v>
      </c>
      <c r="N293" s="16">
        <v>2.1875478247470105E-3</v>
      </c>
      <c r="O293" s="16">
        <v>5.4296191222551861E-3</v>
      </c>
      <c r="P293" s="16">
        <v>2.777596795913664E-2</v>
      </c>
      <c r="Q293" s="16">
        <v>1.1927438407987462E-3</v>
      </c>
      <c r="R293" s="16">
        <v>7.8843628100596491E-4</v>
      </c>
      <c r="S293" s="16">
        <v>4.6659527070859338E-2</v>
      </c>
      <c r="T293" s="16">
        <v>2.1875478247470105E-3</v>
      </c>
      <c r="U293" s="16">
        <v>5.4296191222551861E-3</v>
      </c>
      <c r="V293" s="16">
        <v>2.777596795913664E-2</v>
      </c>
      <c r="W293" s="16">
        <v>1.1927438407987462E-3</v>
      </c>
      <c r="X293" s="16">
        <v>1.4770729887928265E-3</v>
      </c>
      <c r="Y293" s="16">
        <v>7.1303323886586405E-3</v>
      </c>
      <c r="Z293" s="16">
        <v>1.1960212111538065E-3</v>
      </c>
      <c r="AA293" s="16">
        <v>2.2602376637289889E-3</v>
      </c>
      <c r="AB293" s="16">
        <v>4.042805525679441E-3</v>
      </c>
      <c r="AC293" s="16">
        <v>6.7207002870043491E-4</v>
      </c>
      <c r="AD293" s="16">
        <v>1.4770729887928265E-3</v>
      </c>
      <c r="AE293" s="16">
        <v>7.1303323886586405E-3</v>
      </c>
      <c r="AF293" s="16">
        <v>1.1960212111538065E-3</v>
      </c>
      <c r="AG293" s="16">
        <v>2.2602376637289889E-3</v>
      </c>
      <c r="AH293" s="16">
        <v>4.042805525679441E-3</v>
      </c>
      <c r="AI293" s="54">
        <v>6.7207002870043491E-4</v>
      </c>
      <c r="AJ293" s="42">
        <v>2.2655092697987916E-3</v>
      </c>
      <c r="AK293" s="42">
        <v>5.3789859459517982E-2</v>
      </c>
      <c r="AL293" s="42">
        <v>3.3835690359008169E-3</v>
      </c>
      <c r="AM293" s="42">
        <v>7.6898567859841754E-3</v>
      </c>
      <c r="AN293" s="42">
        <v>3.1818773484816085E-2</v>
      </c>
      <c r="AO293" s="42">
        <v>1.8648138694991811E-3</v>
      </c>
      <c r="AP293" s="42">
        <v>2.2655092697987916E-3</v>
      </c>
      <c r="AQ293" s="42">
        <v>5.3789859459517982E-2</v>
      </c>
      <c r="AR293" s="42">
        <v>3.3835690359008169E-3</v>
      </c>
      <c r="AS293" s="42">
        <v>7.6898567859841754E-3</v>
      </c>
      <c r="AT293" s="42">
        <v>3.1818773484816085E-2</v>
      </c>
      <c r="AU293" s="42">
        <v>1.8648138694991811E-3</v>
      </c>
    </row>
    <row r="294" spans="1:47" x14ac:dyDescent="0.25">
      <c r="A294" s="220" t="s">
        <v>80</v>
      </c>
      <c r="B294" s="220" t="s">
        <v>223</v>
      </c>
      <c r="C294" s="15" t="s">
        <v>224</v>
      </c>
      <c r="D294" s="16">
        <v>4.6659527070859338E-2</v>
      </c>
      <c r="E294" s="16">
        <v>4.6659527070859338E-2</v>
      </c>
      <c r="F294" s="16">
        <v>7.1303323886586405E-3</v>
      </c>
      <c r="G294" s="16">
        <v>7.1303323886586405E-3</v>
      </c>
      <c r="H294" s="42">
        <f t="shared" si="4"/>
        <v>5.3789859459517982E-2</v>
      </c>
      <c r="I294" s="42">
        <f t="shared" si="4"/>
        <v>5.3789859459517982E-2</v>
      </c>
      <c r="J294" s="51"/>
      <c r="K294" s="53" t="s">
        <v>80</v>
      </c>
      <c r="L294" s="16">
        <v>4.6659527070859338E-2</v>
      </c>
      <c r="M294" s="16">
        <v>2.1875478247470105E-3</v>
      </c>
      <c r="N294" s="16">
        <v>5.4296191222551861E-3</v>
      </c>
      <c r="O294" s="16">
        <v>2.777596795913664E-2</v>
      </c>
      <c r="P294" s="16">
        <v>1.1927438407987462E-3</v>
      </c>
      <c r="Q294" s="16">
        <v>3.1394099189146606E-3</v>
      </c>
      <c r="R294" s="16">
        <v>4.6659527070859338E-2</v>
      </c>
      <c r="S294" s="16">
        <v>2.1875478247470105E-3</v>
      </c>
      <c r="T294" s="16">
        <v>5.4296191222551861E-3</v>
      </c>
      <c r="U294" s="16">
        <v>2.777596795913664E-2</v>
      </c>
      <c r="V294" s="16">
        <v>1.1927438407987462E-3</v>
      </c>
      <c r="W294" s="16">
        <v>3.1394099189146606E-3</v>
      </c>
      <c r="X294" s="16">
        <v>7.1303323886586405E-3</v>
      </c>
      <c r="Y294" s="16">
        <v>1.1960212111538065E-3</v>
      </c>
      <c r="Z294" s="16">
        <v>2.2602376637289889E-3</v>
      </c>
      <c r="AA294" s="16">
        <v>4.042805525679441E-3</v>
      </c>
      <c r="AB294" s="16">
        <v>6.7207002870043491E-4</v>
      </c>
      <c r="AC294" s="16">
        <v>1.2887906728720061E-3</v>
      </c>
      <c r="AD294" s="16">
        <v>7.1303323886586405E-3</v>
      </c>
      <c r="AE294" s="16">
        <v>1.1960212111538065E-3</v>
      </c>
      <c r="AF294" s="16">
        <v>2.2602376637289889E-3</v>
      </c>
      <c r="AG294" s="16">
        <v>4.042805525679441E-3</v>
      </c>
      <c r="AH294" s="16">
        <v>6.7207002870043491E-4</v>
      </c>
      <c r="AI294" s="54">
        <v>1.2887906728720061E-3</v>
      </c>
      <c r="AJ294" s="42">
        <v>5.3789859459517982E-2</v>
      </c>
      <c r="AK294" s="42">
        <v>3.3835690359008169E-3</v>
      </c>
      <c r="AL294" s="42">
        <v>7.6898567859841754E-3</v>
      </c>
      <c r="AM294" s="42">
        <v>3.1818773484816085E-2</v>
      </c>
      <c r="AN294" s="42">
        <v>1.8648138694991811E-3</v>
      </c>
      <c r="AO294" s="42">
        <v>4.4282005917866667E-3</v>
      </c>
      <c r="AP294" s="42">
        <v>5.3789859459517982E-2</v>
      </c>
      <c r="AQ294" s="42">
        <v>3.3835690359008169E-3</v>
      </c>
      <c r="AR294" s="42">
        <v>7.6898567859841754E-3</v>
      </c>
      <c r="AS294" s="42">
        <v>3.1818773484816085E-2</v>
      </c>
      <c r="AT294" s="42">
        <v>1.8648138694991811E-3</v>
      </c>
      <c r="AU294" s="42">
        <v>4.4282005917866667E-3</v>
      </c>
    </row>
    <row r="295" spans="1:47" x14ac:dyDescent="0.25">
      <c r="A295" s="220"/>
      <c r="B295" s="220"/>
      <c r="C295" s="15" t="s">
        <v>225</v>
      </c>
      <c r="D295" s="16">
        <v>2.1875478247470105E-3</v>
      </c>
      <c r="E295" s="16">
        <v>2.1875478247470105E-3</v>
      </c>
      <c r="F295" s="16">
        <v>1.1960212111538065E-3</v>
      </c>
      <c r="G295" s="16">
        <v>1.1960212111538065E-3</v>
      </c>
      <c r="H295" s="42">
        <f t="shared" si="4"/>
        <v>3.3835690359008169E-3</v>
      </c>
      <c r="I295" s="42">
        <f t="shared" si="4"/>
        <v>3.3835690359008169E-3</v>
      </c>
      <c r="J295" s="51"/>
      <c r="K295" s="53"/>
      <c r="L295" s="16">
        <v>2.1875478247470105E-3</v>
      </c>
      <c r="M295" s="16">
        <v>5.4296191222551861E-3</v>
      </c>
      <c r="N295" s="16">
        <v>2.777596795913664E-2</v>
      </c>
      <c r="O295" s="16">
        <v>1.1927438407987462E-3</v>
      </c>
      <c r="P295" s="16">
        <v>3.1394099189146606E-3</v>
      </c>
      <c r="Q295" s="16">
        <v>3.4834852402216912E-2</v>
      </c>
      <c r="R295" s="16">
        <v>2.1875478247470105E-3</v>
      </c>
      <c r="S295" s="16">
        <v>5.4296191222551861E-3</v>
      </c>
      <c r="T295" s="16">
        <v>2.777596795913664E-2</v>
      </c>
      <c r="U295" s="16">
        <v>1.1927438407987462E-3</v>
      </c>
      <c r="V295" s="16">
        <v>3.1394099189146606E-3</v>
      </c>
      <c r="W295" s="16">
        <v>3.4834852402216912E-2</v>
      </c>
      <c r="X295" s="16">
        <v>1.1960212111538065E-3</v>
      </c>
      <c r="Y295" s="16">
        <v>2.2602376637289889E-3</v>
      </c>
      <c r="Z295" s="16">
        <v>4.042805525679441E-3</v>
      </c>
      <c r="AA295" s="16">
        <v>6.7207002870043491E-4</v>
      </c>
      <c r="AB295" s="16">
        <v>1.2887906728720061E-3</v>
      </c>
      <c r="AC295" s="16">
        <v>1.0940659141504392E-2</v>
      </c>
      <c r="AD295" s="16">
        <v>1.1960212111538065E-3</v>
      </c>
      <c r="AE295" s="16">
        <v>2.2602376637289889E-3</v>
      </c>
      <c r="AF295" s="16">
        <v>4.042805525679441E-3</v>
      </c>
      <c r="AG295" s="16">
        <v>6.7207002870043491E-4</v>
      </c>
      <c r="AH295" s="16">
        <v>1.2887906728720061E-3</v>
      </c>
      <c r="AI295" s="54">
        <v>1.0940659141504392E-2</v>
      </c>
      <c r="AJ295" s="42">
        <v>3.3835690359008169E-3</v>
      </c>
      <c r="AK295" s="42">
        <v>7.6898567859841754E-3</v>
      </c>
      <c r="AL295" s="42">
        <v>3.1818773484816085E-2</v>
      </c>
      <c r="AM295" s="42">
        <v>1.8648138694991811E-3</v>
      </c>
      <c r="AN295" s="42">
        <v>4.4282005917866667E-3</v>
      </c>
      <c r="AO295" s="42">
        <v>4.5775511543721302E-2</v>
      </c>
      <c r="AP295" s="42">
        <v>3.3835690359008169E-3</v>
      </c>
      <c r="AQ295" s="42">
        <v>7.6898567859841754E-3</v>
      </c>
      <c r="AR295" s="42">
        <v>3.1818773484816085E-2</v>
      </c>
      <c r="AS295" s="42">
        <v>1.8648138694991811E-3</v>
      </c>
      <c r="AT295" s="42">
        <v>4.4282005917866667E-3</v>
      </c>
      <c r="AU295" s="42">
        <v>4.5775511543721302E-2</v>
      </c>
    </row>
    <row r="296" spans="1:47" x14ac:dyDescent="0.25">
      <c r="A296" s="220"/>
      <c r="B296" s="220"/>
      <c r="C296" s="15" t="s">
        <v>226</v>
      </c>
      <c r="D296" s="16">
        <v>5.4296191222551861E-3</v>
      </c>
      <c r="E296" s="16">
        <v>5.4296191222551861E-3</v>
      </c>
      <c r="F296" s="16">
        <v>2.2602376637289889E-3</v>
      </c>
      <c r="G296" s="16">
        <v>2.2602376637289889E-3</v>
      </c>
      <c r="H296" s="42">
        <f t="shared" si="4"/>
        <v>7.6898567859841754E-3</v>
      </c>
      <c r="I296" s="42">
        <f t="shared" si="4"/>
        <v>7.6898567859841754E-3</v>
      </c>
      <c r="J296" s="51"/>
      <c r="K296" s="53"/>
      <c r="L296" s="16">
        <v>5.4296191222551861E-3</v>
      </c>
      <c r="M296" s="16">
        <v>2.777596795913664E-2</v>
      </c>
      <c r="N296" s="16">
        <v>1.1927438407987462E-3</v>
      </c>
      <c r="O296" s="16">
        <v>3.1394099189146606E-3</v>
      </c>
      <c r="P296" s="16">
        <v>3.4834852402216912E-2</v>
      </c>
      <c r="Q296" s="16">
        <v>1.6331692664207137E-3</v>
      </c>
      <c r="R296" s="16">
        <v>5.4296191222551861E-3</v>
      </c>
      <c r="S296" s="16">
        <v>2.777596795913664E-2</v>
      </c>
      <c r="T296" s="16">
        <v>1.1927438407987462E-3</v>
      </c>
      <c r="U296" s="16">
        <v>3.1394099189146606E-3</v>
      </c>
      <c r="V296" s="16">
        <v>3.4834852402216912E-2</v>
      </c>
      <c r="W296" s="16">
        <v>1.6331692664207137E-3</v>
      </c>
      <c r="X296" s="16">
        <v>2.2602376637289889E-3</v>
      </c>
      <c r="Y296" s="16">
        <v>4.042805525679441E-3</v>
      </c>
      <c r="Z296" s="16">
        <v>6.7207002870043491E-4</v>
      </c>
      <c r="AA296" s="16">
        <v>1.2887906728720061E-3</v>
      </c>
      <c r="AB296" s="16">
        <v>1.0940659141504392E-2</v>
      </c>
      <c r="AC296" s="16">
        <v>1.8351543355897674E-3</v>
      </c>
      <c r="AD296" s="16">
        <v>2.2602376637289889E-3</v>
      </c>
      <c r="AE296" s="16">
        <v>4.042805525679441E-3</v>
      </c>
      <c r="AF296" s="16">
        <v>6.7207002870043491E-4</v>
      </c>
      <c r="AG296" s="16">
        <v>1.2887906728720061E-3</v>
      </c>
      <c r="AH296" s="16">
        <v>1.0940659141504392E-2</v>
      </c>
      <c r="AI296" s="54">
        <v>1.8351543355897674E-3</v>
      </c>
      <c r="AJ296" s="42">
        <v>7.6898567859841754E-3</v>
      </c>
      <c r="AK296" s="42">
        <v>3.1818773484816085E-2</v>
      </c>
      <c r="AL296" s="42">
        <v>1.8648138694991811E-3</v>
      </c>
      <c r="AM296" s="42">
        <v>4.4282005917866667E-3</v>
      </c>
      <c r="AN296" s="42">
        <v>4.5775511543721302E-2</v>
      </c>
      <c r="AO296" s="42">
        <v>3.4683236020104811E-3</v>
      </c>
      <c r="AP296" s="42">
        <v>7.6898567859841754E-3</v>
      </c>
      <c r="AQ296" s="42">
        <v>3.1818773484816085E-2</v>
      </c>
      <c r="AR296" s="42">
        <v>1.8648138694991811E-3</v>
      </c>
      <c r="AS296" s="42">
        <v>4.4282005917866667E-3</v>
      </c>
      <c r="AT296" s="42">
        <v>4.5775511543721302E-2</v>
      </c>
      <c r="AU296" s="42">
        <v>3.4683236020104811E-3</v>
      </c>
    </row>
    <row r="297" spans="1:47" x14ac:dyDescent="0.25">
      <c r="A297" s="220"/>
      <c r="B297" s="220" t="s">
        <v>227</v>
      </c>
      <c r="C297" s="15" t="s">
        <v>224</v>
      </c>
      <c r="D297" s="16">
        <v>2.777596795913664E-2</v>
      </c>
      <c r="E297" s="16">
        <v>2.777596795913664E-2</v>
      </c>
      <c r="F297" s="16">
        <v>4.042805525679441E-3</v>
      </c>
      <c r="G297" s="16">
        <v>4.042805525679441E-3</v>
      </c>
      <c r="H297" s="42">
        <f t="shared" si="4"/>
        <v>3.1818773484816085E-2</v>
      </c>
      <c r="I297" s="42">
        <f t="shared" si="4"/>
        <v>3.1818773484816085E-2</v>
      </c>
      <c r="J297" s="51"/>
      <c r="K297" s="53"/>
      <c r="L297" s="16">
        <v>2.777596795913664E-2</v>
      </c>
      <c r="M297" s="16">
        <v>1.1927438407987462E-3</v>
      </c>
      <c r="N297" s="16">
        <v>3.1394099189146606E-3</v>
      </c>
      <c r="O297" s="16">
        <v>3.4834852402216912E-2</v>
      </c>
      <c r="P297" s="16">
        <v>1.6331692664207137E-3</v>
      </c>
      <c r="Q297" s="16">
        <v>4.0536197556562698E-3</v>
      </c>
      <c r="R297" s="16">
        <v>2.777596795913664E-2</v>
      </c>
      <c r="S297" s="16">
        <v>1.1927438407987462E-3</v>
      </c>
      <c r="T297" s="16">
        <v>3.1394099189146606E-3</v>
      </c>
      <c r="U297" s="16">
        <v>3.4834852402216912E-2</v>
      </c>
      <c r="V297" s="16">
        <v>1.6331692664207137E-3</v>
      </c>
      <c r="W297" s="16">
        <v>4.0536197556562698E-3</v>
      </c>
      <c r="X297" s="16">
        <v>4.042805525679441E-3</v>
      </c>
      <c r="Y297" s="16">
        <v>6.7207002870043491E-4</v>
      </c>
      <c r="Z297" s="16">
        <v>1.2887906728720061E-3</v>
      </c>
      <c r="AA297" s="16">
        <v>1.0940659141504392E-2</v>
      </c>
      <c r="AB297" s="16">
        <v>1.8351543355897674E-3</v>
      </c>
      <c r="AC297" s="16">
        <v>3.468069720982674E-3</v>
      </c>
      <c r="AD297" s="16">
        <v>4.042805525679441E-3</v>
      </c>
      <c r="AE297" s="16">
        <v>6.7207002870043491E-4</v>
      </c>
      <c r="AF297" s="16">
        <v>1.2887906728720061E-3</v>
      </c>
      <c r="AG297" s="16">
        <v>1.0940659141504392E-2</v>
      </c>
      <c r="AH297" s="16">
        <v>1.8351543355897674E-3</v>
      </c>
      <c r="AI297" s="54">
        <v>3.468069720982674E-3</v>
      </c>
      <c r="AJ297" s="42">
        <v>3.1818773484816085E-2</v>
      </c>
      <c r="AK297" s="42">
        <v>1.8648138694991811E-3</v>
      </c>
      <c r="AL297" s="42">
        <v>4.4282005917866667E-3</v>
      </c>
      <c r="AM297" s="42">
        <v>4.5775511543721302E-2</v>
      </c>
      <c r="AN297" s="42">
        <v>3.4683236020104811E-3</v>
      </c>
      <c r="AO297" s="42">
        <v>7.5216894766389434E-3</v>
      </c>
      <c r="AP297" s="42">
        <v>3.1818773484816085E-2</v>
      </c>
      <c r="AQ297" s="42">
        <v>1.8648138694991811E-3</v>
      </c>
      <c r="AR297" s="42">
        <v>4.4282005917866667E-3</v>
      </c>
      <c r="AS297" s="42">
        <v>4.5775511543721302E-2</v>
      </c>
      <c r="AT297" s="42">
        <v>3.4683236020104811E-3</v>
      </c>
      <c r="AU297" s="42">
        <v>7.5216894766389434E-3</v>
      </c>
    </row>
    <row r="298" spans="1:47" x14ac:dyDescent="0.25">
      <c r="A298" s="220"/>
      <c r="B298" s="220"/>
      <c r="C298" s="15" t="s">
        <v>225</v>
      </c>
      <c r="D298" s="16">
        <v>1.1927438407987462E-3</v>
      </c>
      <c r="E298" s="16">
        <v>1.1927438407987462E-3</v>
      </c>
      <c r="F298" s="16">
        <v>6.7207002870043491E-4</v>
      </c>
      <c r="G298" s="16">
        <v>6.7207002870043491E-4</v>
      </c>
      <c r="H298" s="42">
        <f t="shared" si="4"/>
        <v>1.8648138694991811E-3</v>
      </c>
      <c r="I298" s="42">
        <f t="shared" si="4"/>
        <v>1.8648138694991811E-3</v>
      </c>
      <c r="J298" s="51"/>
      <c r="K298" s="53"/>
      <c r="L298" s="16">
        <v>1.1927438407987462E-3</v>
      </c>
      <c r="M298" s="16">
        <v>3.1394099189146606E-3</v>
      </c>
      <c r="N298" s="16">
        <v>3.4834852402216912E-2</v>
      </c>
      <c r="O298" s="16">
        <v>1.6331692664207137E-3</v>
      </c>
      <c r="P298" s="16">
        <v>4.0536197556562698E-3</v>
      </c>
      <c r="Q298" s="16">
        <v>2.0736852791410236E-2</v>
      </c>
      <c r="R298" s="16">
        <v>1.1927438407987462E-3</v>
      </c>
      <c r="S298" s="16">
        <v>3.1394099189146606E-3</v>
      </c>
      <c r="T298" s="16">
        <v>3.4834852402216912E-2</v>
      </c>
      <c r="U298" s="16">
        <v>1.6331692664207137E-3</v>
      </c>
      <c r="V298" s="16">
        <v>4.0536197556562698E-3</v>
      </c>
      <c r="W298" s="16">
        <v>2.0736852791410236E-2</v>
      </c>
      <c r="X298" s="16">
        <v>6.7207002870043491E-4</v>
      </c>
      <c r="Y298" s="16">
        <v>1.2887906728720061E-3</v>
      </c>
      <c r="Z298" s="16">
        <v>1.0940659141504392E-2</v>
      </c>
      <c r="AA298" s="16">
        <v>1.8351543355897674E-3</v>
      </c>
      <c r="AB298" s="16">
        <v>3.468069720982674E-3</v>
      </c>
      <c r="AC298" s="16">
        <v>6.2032111297086363E-3</v>
      </c>
      <c r="AD298" s="16">
        <v>6.7207002870043491E-4</v>
      </c>
      <c r="AE298" s="16">
        <v>1.2887906728720061E-3</v>
      </c>
      <c r="AF298" s="16">
        <v>1.0940659141504392E-2</v>
      </c>
      <c r="AG298" s="16">
        <v>1.8351543355897674E-3</v>
      </c>
      <c r="AH298" s="16">
        <v>3.468069720982674E-3</v>
      </c>
      <c r="AI298" s="54">
        <v>6.2032111297086363E-3</v>
      </c>
      <c r="AJ298" s="42">
        <v>1.8648138694991811E-3</v>
      </c>
      <c r="AK298" s="42">
        <v>4.4282005917866667E-3</v>
      </c>
      <c r="AL298" s="42">
        <v>4.5775511543721302E-2</v>
      </c>
      <c r="AM298" s="42">
        <v>3.4683236020104811E-3</v>
      </c>
      <c r="AN298" s="42">
        <v>7.5216894766389434E-3</v>
      </c>
      <c r="AO298" s="42">
        <v>2.6940063921118872E-2</v>
      </c>
      <c r="AP298" s="42">
        <v>1.8648138694991811E-3</v>
      </c>
      <c r="AQ298" s="42">
        <v>4.4282005917866667E-3</v>
      </c>
      <c r="AR298" s="42">
        <v>4.5775511543721302E-2</v>
      </c>
      <c r="AS298" s="42">
        <v>3.4683236020104811E-3</v>
      </c>
      <c r="AT298" s="42">
        <v>7.5216894766389434E-3</v>
      </c>
      <c r="AU298" s="42">
        <v>2.6940063921118872E-2</v>
      </c>
    </row>
    <row r="299" spans="1:47" x14ac:dyDescent="0.25">
      <c r="A299" s="220"/>
      <c r="B299" s="220"/>
      <c r="C299" s="15" t="s">
        <v>226</v>
      </c>
      <c r="D299" s="16">
        <v>3.1394099189146606E-3</v>
      </c>
      <c r="E299" s="16">
        <v>3.1394099189146606E-3</v>
      </c>
      <c r="F299" s="16">
        <v>1.2887906728720061E-3</v>
      </c>
      <c r="G299" s="16">
        <v>1.2887906728720061E-3</v>
      </c>
      <c r="H299" s="42">
        <f t="shared" si="4"/>
        <v>4.4282005917866667E-3</v>
      </c>
      <c r="I299" s="42">
        <f t="shared" si="4"/>
        <v>4.4282005917866667E-3</v>
      </c>
      <c r="J299" s="51"/>
      <c r="K299" s="53"/>
      <c r="L299" s="16">
        <v>3.1394099189146606E-3</v>
      </c>
      <c r="M299" s="16">
        <v>3.4834852402216912E-2</v>
      </c>
      <c r="N299" s="16">
        <v>1.6331692664207137E-3</v>
      </c>
      <c r="O299" s="16">
        <v>4.0536197556562698E-3</v>
      </c>
      <c r="P299" s="16">
        <v>2.0736852791410236E-2</v>
      </c>
      <c r="Q299" s="16">
        <v>8.9047314141824227E-4</v>
      </c>
      <c r="R299" s="16">
        <v>3.1394099189146606E-3</v>
      </c>
      <c r="S299" s="16">
        <v>3.4834852402216912E-2</v>
      </c>
      <c r="T299" s="16">
        <v>1.6331692664207137E-3</v>
      </c>
      <c r="U299" s="16">
        <v>4.0536197556562698E-3</v>
      </c>
      <c r="V299" s="16">
        <v>2.0736852791410236E-2</v>
      </c>
      <c r="W299" s="16">
        <v>8.9047314141824227E-4</v>
      </c>
      <c r="X299" s="16">
        <v>1.2887906728720061E-3</v>
      </c>
      <c r="Y299" s="16">
        <v>1.0940659141504392E-2</v>
      </c>
      <c r="Z299" s="16">
        <v>1.8351543355897674E-3</v>
      </c>
      <c r="AA299" s="16">
        <v>3.468069720982674E-3</v>
      </c>
      <c r="AB299" s="16">
        <v>6.2032111297086363E-3</v>
      </c>
      <c r="AC299" s="16">
        <v>1.031212670383766E-3</v>
      </c>
      <c r="AD299" s="16">
        <v>1.2887906728720061E-3</v>
      </c>
      <c r="AE299" s="16">
        <v>1.0940659141504392E-2</v>
      </c>
      <c r="AF299" s="16">
        <v>1.8351543355897674E-3</v>
      </c>
      <c r="AG299" s="16">
        <v>3.468069720982674E-3</v>
      </c>
      <c r="AH299" s="16">
        <v>6.2032111297086363E-3</v>
      </c>
      <c r="AI299" s="54">
        <v>1.031212670383766E-3</v>
      </c>
      <c r="AJ299" s="42">
        <v>4.4282005917866667E-3</v>
      </c>
      <c r="AK299" s="42">
        <v>4.5775511543721302E-2</v>
      </c>
      <c r="AL299" s="42">
        <v>3.4683236020104811E-3</v>
      </c>
      <c r="AM299" s="42">
        <v>7.5216894766389434E-3</v>
      </c>
      <c r="AN299" s="42">
        <v>2.6940063921118872E-2</v>
      </c>
      <c r="AO299" s="42">
        <v>1.9216858118020082E-3</v>
      </c>
      <c r="AP299" s="42">
        <v>4.4282005917866667E-3</v>
      </c>
      <c r="AQ299" s="42">
        <v>4.5775511543721302E-2</v>
      </c>
      <c r="AR299" s="42">
        <v>3.4683236020104811E-3</v>
      </c>
      <c r="AS299" s="42">
        <v>7.5216894766389434E-3</v>
      </c>
      <c r="AT299" s="42">
        <v>2.6940063921118872E-2</v>
      </c>
      <c r="AU299" s="42">
        <v>1.9216858118020082E-3</v>
      </c>
    </row>
    <row r="300" spans="1:47" x14ac:dyDescent="0.25">
      <c r="A300" s="220" t="s">
        <v>83</v>
      </c>
      <c r="B300" s="220" t="s">
        <v>223</v>
      </c>
      <c r="C300" s="15" t="s">
        <v>224</v>
      </c>
      <c r="D300" s="16">
        <v>3.4834852402216912E-2</v>
      </c>
      <c r="E300" s="16">
        <v>3.4834852402216912E-2</v>
      </c>
      <c r="F300" s="16">
        <v>1.0940659141504392E-2</v>
      </c>
      <c r="G300" s="16">
        <v>1.0940659141504392E-2</v>
      </c>
      <c r="H300" s="42">
        <f t="shared" si="4"/>
        <v>4.5775511543721302E-2</v>
      </c>
      <c r="I300" s="42">
        <f t="shared" si="4"/>
        <v>4.5775511543721302E-2</v>
      </c>
      <c r="J300" s="51"/>
      <c r="K300" s="53" t="s">
        <v>83</v>
      </c>
      <c r="L300" s="16">
        <v>3.4834852402216912E-2</v>
      </c>
      <c r="M300" s="16">
        <v>1.6331692664207137E-3</v>
      </c>
      <c r="N300" s="16">
        <v>4.0536197556562698E-3</v>
      </c>
      <c r="O300" s="16">
        <v>2.0736852791410236E-2</v>
      </c>
      <c r="P300" s="16">
        <v>8.9047314141824227E-4</v>
      </c>
      <c r="Q300" s="16">
        <v>2.3438060353540963E-3</v>
      </c>
      <c r="R300" s="16">
        <v>3.4834852402216912E-2</v>
      </c>
      <c r="S300" s="16">
        <v>1.6331692664207137E-3</v>
      </c>
      <c r="T300" s="16">
        <v>4.0536197556562698E-3</v>
      </c>
      <c r="U300" s="16">
        <v>2.0736852791410236E-2</v>
      </c>
      <c r="V300" s="16">
        <v>8.9047314141824227E-4</v>
      </c>
      <c r="W300" s="16">
        <v>2.3438060353540963E-3</v>
      </c>
      <c r="X300" s="16">
        <v>1.0940659141504392E-2</v>
      </c>
      <c r="Y300" s="16">
        <v>1.8351543355897674E-3</v>
      </c>
      <c r="Z300" s="16">
        <v>3.468069720982674E-3</v>
      </c>
      <c r="AA300" s="16">
        <v>6.2032111297086363E-3</v>
      </c>
      <c r="AB300" s="16">
        <v>1.031212670383766E-3</v>
      </c>
      <c r="AC300" s="16">
        <v>1.9774981989717937E-3</v>
      </c>
      <c r="AD300" s="16">
        <v>1.0940659141504392E-2</v>
      </c>
      <c r="AE300" s="16">
        <v>1.8351543355897674E-3</v>
      </c>
      <c r="AF300" s="16">
        <v>3.468069720982674E-3</v>
      </c>
      <c r="AG300" s="16">
        <v>6.2032111297086363E-3</v>
      </c>
      <c r="AH300" s="16">
        <v>1.031212670383766E-3</v>
      </c>
      <c r="AI300" s="54">
        <v>1.9774981989717937E-3</v>
      </c>
      <c r="AJ300" s="42">
        <v>4.5775511543721302E-2</v>
      </c>
      <c r="AK300" s="42">
        <v>3.4683236020104811E-3</v>
      </c>
      <c r="AL300" s="42">
        <v>7.5216894766389434E-3</v>
      </c>
      <c r="AM300" s="42">
        <v>2.6940063921118872E-2</v>
      </c>
      <c r="AN300" s="42">
        <v>1.9216858118020082E-3</v>
      </c>
      <c r="AO300" s="42">
        <v>4.3213042343258901E-3</v>
      </c>
      <c r="AP300" s="42">
        <v>4.5775511543721302E-2</v>
      </c>
      <c r="AQ300" s="42">
        <v>3.4683236020104811E-3</v>
      </c>
      <c r="AR300" s="42">
        <v>7.5216894766389434E-3</v>
      </c>
      <c r="AS300" s="42">
        <v>2.6940063921118872E-2</v>
      </c>
      <c r="AT300" s="42">
        <v>1.9216858118020082E-3</v>
      </c>
      <c r="AU300" s="42">
        <v>4.3213042343258901E-3</v>
      </c>
    </row>
    <row r="301" spans="1:47" x14ac:dyDescent="0.25">
      <c r="A301" s="220"/>
      <c r="B301" s="220"/>
      <c r="C301" s="15" t="s">
        <v>225</v>
      </c>
      <c r="D301" s="16">
        <v>1.6331692664207137E-3</v>
      </c>
      <c r="E301" s="16">
        <v>1.6331692664207137E-3</v>
      </c>
      <c r="F301" s="16">
        <v>1.8351543355897674E-3</v>
      </c>
      <c r="G301" s="16">
        <v>1.8351543355897674E-3</v>
      </c>
      <c r="H301" s="42">
        <f t="shared" si="4"/>
        <v>3.4683236020104811E-3</v>
      </c>
      <c r="I301" s="42">
        <f t="shared" si="4"/>
        <v>3.4683236020104811E-3</v>
      </c>
      <c r="J301" s="51"/>
      <c r="K301" s="53"/>
      <c r="L301" s="16">
        <v>1.6331692664207137E-3</v>
      </c>
      <c r="M301" s="16">
        <v>4.0536197556562698E-3</v>
      </c>
      <c r="N301" s="16">
        <v>2.0736852791410236E-2</v>
      </c>
      <c r="O301" s="16">
        <v>8.9047314141824227E-4</v>
      </c>
      <c r="P301" s="16">
        <v>2.3438060353540963E-3</v>
      </c>
      <c r="Q301" s="16">
        <v>4.0747189736538118E-2</v>
      </c>
      <c r="R301" s="16">
        <v>1.6331692664207137E-3</v>
      </c>
      <c r="S301" s="16">
        <v>4.0536197556562698E-3</v>
      </c>
      <c r="T301" s="16">
        <v>2.0736852791410236E-2</v>
      </c>
      <c r="U301" s="16">
        <v>8.9047314141824227E-4</v>
      </c>
      <c r="V301" s="16">
        <v>2.3438060353540963E-3</v>
      </c>
      <c r="W301" s="16">
        <v>4.0747189736538118E-2</v>
      </c>
      <c r="X301" s="16">
        <v>1.8351543355897674E-3</v>
      </c>
      <c r="Y301" s="16">
        <v>3.468069720982674E-3</v>
      </c>
      <c r="Z301" s="16">
        <v>6.2032111297086363E-3</v>
      </c>
      <c r="AA301" s="16">
        <v>1.031212670383766E-3</v>
      </c>
      <c r="AB301" s="16">
        <v>1.9774981989717937E-3</v>
      </c>
      <c r="AC301" s="16">
        <v>9.0354957650815165E-3</v>
      </c>
      <c r="AD301" s="16">
        <v>1.8351543355897674E-3</v>
      </c>
      <c r="AE301" s="16">
        <v>3.468069720982674E-3</v>
      </c>
      <c r="AF301" s="16">
        <v>6.2032111297086363E-3</v>
      </c>
      <c r="AG301" s="16">
        <v>1.031212670383766E-3</v>
      </c>
      <c r="AH301" s="16">
        <v>1.9774981989717937E-3</v>
      </c>
      <c r="AI301" s="54">
        <v>9.0354957650815165E-3</v>
      </c>
      <c r="AJ301" s="42">
        <v>3.4683236020104811E-3</v>
      </c>
      <c r="AK301" s="42">
        <v>7.5216894766389434E-3</v>
      </c>
      <c r="AL301" s="42">
        <v>2.6940063921118872E-2</v>
      </c>
      <c r="AM301" s="42">
        <v>1.9216858118020082E-3</v>
      </c>
      <c r="AN301" s="42">
        <v>4.3213042343258901E-3</v>
      </c>
      <c r="AO301" s="42">
        <v>4.9782685501619635E-2</v>
      </c>
      <c r="AP301" s="42">
        <v>3.4683236020104811E-3</v>
      </c>
      <c r="AQ301" s="42">
        <v>7.5216894766389434E-3</v>
      </c>
      <c r="AR301" s="42">
        <v>2.6940063921118872E-2</v>
      </c>
      <c r="AS301" s="42">
        <v>1.9216858118020082E-3</v>
      </c>
      <c r="AT301" s="42">
        <v>4.3213042343258901E-3</v>
      </c>
      <c r="AU301" s="42">
        <v>4.9782685501619635E-2</v>
      </c>
    </row>
    <row r="302" spans="1:47" x14ac:dyDescent="0.25">
      <c r="A302" s="220"/>
      <c r="B302" s="220"/>
      <c r="C302" s="15" t="s">
        <v>226</v>
      </c>
      <c r="D302" s="16">
        <v>4.0536197556562698E-3</v>
      </c>
      <c r="E302" s="16">
        <v>4.0536197556562698E-3</v>
      </c>
      <c r="F302" s="16">
        <v>3.468069720982674E-3</v>
      </c>
      <c r="G302" s="16">
        <v>3.468069720982674E-3</v>
      </c>
      <c r="H302" s="42">
        <f t="shared" si="4"/>
        <v>7.5216894766389434E-3</v>
      </c>
      <c r="I302" s="42">
        <f t="shared" si="4"/>
        <v>7.5216894766389434E-3</v>
      </c>
      <c r="J302" s="51"/>
      <c r="K302" s="53"/>
      <c r="L302" s="16">
        <v>4.0536197556562698E-3</v>
      </c>
      <c r="M302" s="16">
        <v>2.0736852791410236E-2</v>
      </c>
      <c r="N302" s="16">
        <v>8.9047314141824227E-4</v>
      </c>
      <c r="O302" s="16">
        <v>2.3438060353540963E-3</v>
      </c>
      <c r="P302" s="16">
        <v>4.0747189736538118E-2</v>
      </c>
      <c r="Q302" s="16">
        <v>1.9103585455838617E-3</v>
      </c>
      <c r="R302" s="16">
        <v>4.0536197556562698E-3</v>
      </c>
      <c r="S302" s="16">
        <v>2.0736852791410236E-2</v>
      </c>
      <c r="T302" s="16">
        <v>8.9047314141824227E-4</v>
      </c>
      <c r="U302" s="16">
        <v>2.3438060353540963E-3</v>
      </c>
      <c r="V302" s="16">
        <v>4.0747189736538118E-2</v>
      </c>
      <c r="W302" s="16">
        <v>1.9103585455838617E-3</v>
      </c>
      <c r="X302" s="16">
        <v>3.468069720982674E-3</v>
      </c>
      <c r="Y302" s="16">
        <v>6.2032111297086363E-3</v>
      </c>
      <c r="Z302" s="16">
        <v>1.031212670383766E-3</v>
      </c>
      <c r="AA302" s="16">
        <v>1.9774981989717937E-3</v>
      </c>
      <c r="AB302" s="16">
        <v>9.0354957650815165E-3</v>
      </c>
      <c r="AC302" s="16">
        <v>1.5155877733717868E-3</v>
      </c>
      <c r="AD302" s="16">
        <v>3.468069720982674E-3</v>
      </c>
      <c r="AE302" s="16">
        <v>6.2032111297086363E-3</v>
      </c>
      <c r="AF302" s="16">
        <v>1.031212670383766E-3</v>
      </c>
      <c r="AG302" s="16">
        <v>1.9774981989717937E-3</v>
      </c>
      <c r="AH302" s="16">
        <v>9.0354957650815165E-3</v>
      </c>
      <c r="AI302" s="54">
        <v>1.5155877733717868E-3</v>
      </c>
      <c r="AJ302" s="42">
        <v>7.5216894766389434E-3</v>
      </c>
      <c r="AK302" s="42">
        <v>2.6940063921118872E-2</v>
      </c>
      <c r="AL302" s="42">
        <v>1.9216858118020082E-3</v>
      </c>
      <c r="AM302" s="42">
        <v>4.3213042343258901E-3</v>
      </c>
      <c r="AN302" s="42">
        <v>4.9782685501619635E-2</v>
      </c>
      <c r="AO302" s="42">
        <v>3.4259463189556484E-3</v>
      </c>
      <c r="AP302" s="42">
        <v>7.5216894766389434E-3</v>
      </c>
      <c r="AQ302" s="42">
        <v>2.6940063921118872E-2</v>
      </c>
      <c r="AR302" s="42">
        <v>1.9216858118020082E-3</v>
      </c>
      <c r="AS302" s="42">
        <v>4.3213042343258901E-3</v>
      </c>
      <c r="AT302" s="42">
        <v>4.9782685501619635E-2</v>
      </c>
      <c r="AU302" s="42">
        <v>3.4259463189556484E-3</v>
      </c>
    </row>
    <row r="303" spans="1:47" x14ac:dyDescent="0.25">
      <c r="A303" s="220"/>
      <c r="B303" s="220" t="s">
        <v>227</v>
      </c>
      <c r="C303" s="15" t="s">
        <v>224</v>
      </c>
      <c r="D303" s="16">
        <v>2.0736852791410236E-2</v>
      </c>
      <c r="E303" s="16">
        <v>2.0736852791410236E-2</v>
      </c>
      <c r="F303" s="16">
        <v>6.2032111297086363E-3</v>
      </c>
      <c r="G303" s="16">
        <v>6.2032111297086363E-3</v>
      </c>
      <c r="H303" s="42">
        <f t="shared" si="4"/>
        <v>2.6940063921118872E-2</v>
      </c>
      <c r="I303" s="42">
        <f t="shared" si="4"/>
        <v>2.6940063921118872E-2</v>
      </c>
      <c r="J303" s="51"/>
      <c r="K303" s="53"/>
      <c r="L303" s="16">
        <v>2.0736852791410236E-2</v>
      </c>
      <c r="M303" s="16">
        <v>8.9047314141824227E-4</v>
      </c>
      <c r="N303" s="16">
        <v>2.3438060353540963E-3</v>
      </c>
      <c r="O303" s="16">
        <v>4.0747189736538118E-2</v>
      </c>
      <c r="P303" s="16">
        <v>1.9103585455838617E-3</v>
      </c>
      <c r="Q303" s="16">
        <v>4.7416194389557275E-3</v>
      </c>
      <c r="R303" s="16">
        <v>2.0736852791410236E-2</v>
      </c>
      <c r="S303" s="16">
        <v>8.9047314141824227E-4</v>
      </c>
      <c r="T303" s="16">
        <v>2.3438060353540963E-3</v>
      </c>
      <c r="U303" s="16">
        <v>4.0747189736538118E-2</v>
      </c>
      <c r="V303" s="16">
        <v>1.9103585455838617E-3</v>
      </c>
      <c r="W303" s="16">
        <v>4.7416194389557275E-3</v>
      </c>
      <c r="X303" s="16">
        <v>6.2032111297086363E-3</v>
      </c>
      <c r="Y303" s="16">
        <v>1.031212670383766E-3</v>
      </c>
      <c r="Z303" s="16">
        <v>1.9774981989717937E-3</v>
      </c>
      <c r="AA303" s="16">
        <v>9.0354957650815165E-3</v>
      </c>
      <c r="AB303" s="16">
        <v>1.5155877733717868E-3</v>
      </c>
      <c r="AC303" s="16">
        <v>2.8641536923558314E-3</v>
      </c>
      <c r="AD303" s="16">
        <v>6.2032111297086363E-3</v>
      </c>
      <c r="AE303" s="16">
        <v>1.031212670383766E-3</v>
      </c>
      <c r="AF303" s="16">
        <v>1.9774981989717937E-3</v>
      </c>
      <c r="AG303" s="16">
        <v>9.0354957650815165E-3</v>
      </c>
      <c r="AH303" s="16">
        <v>1.5155877733717868E-3</v>
      </c>
      <c r="AI303" s="54">
        <v>2.8641536923558314E-3</v>
      </c>
      <c r="AJ303" s="42">
        <v>2.6940063921118872E-2</v>
      </c>
      <c r="AK303" s="42">
        <v>1.9216858118020082E-3</v>
      </c>
      <c r="AL303" s="42">
        <v>4.3213042343258901E-3</v>
      </c>
      <c r="AM303" s="42">
        <v>4.9782685501619635E-2</v>
      </c>
      <c r="AN303" s="42">
        <v>3.4259463189556484E-3</v>
      </c>
      <c r="AO303" s="42">
        <v>7.6057731313115585E-3</v>
      </c>
      <c r="AP303" s="42">
        <v>2.6940063921118872E-2</v>
      </c>
      <c r="AQ303" s="42">
        <v>1.9216858118020082E-3</v>
      </c>
      <c r="AR303" s="42">
        <v>4.3213042343258901E-3</v>
      </c>
      <c r="AS303" s="42">
        <v>4.9782685501619635E-2</v>
      </c>
      <c r="AT303" s="42">
        <v>3.4259463189556484E-3</v>
      </c>
      <c r="AU303" s="42">
        <v>7.6057731313115585E-3</v>
      </c>
    </row>
    <row r="304" spans="1:47" x14ac:dyDescent="0.25">
      <c r="A304" s="220"/>
      <c r="B304" s="220"/>
      <c r="C304" s="15" t="s">
        <v>225</v>
      </c>
      <c r="D304" s="16">
        <v>8.9047314141824227E-4</v>
      </c>
      <c r="E304" s="16">
        <v>8.9047314141824227E-4</v>
      </c>
      <c r="F304" s="16">
        <v>1.031212670383766E-3</v>
      </c>
      <c r="G304" s="16">
        <v>1.031212670383766E-3</v>
      </c>
      <c r="H304" s="42">
        <f t="shared" si="4"/>
        <v>1.9216858118020082E-3</v>
      </c>
      <c r="I304" s="42">
        <f t="shared" si="4"/>
        <v>1.9216858118020082E-3</v>
      </c>
      <c r="J304" s="51"/>
      <c r="K304" s="53"/>
      <c r="L304" s="16">
        <v>8.9047314141824227E-4</v>
      </c>
      <c r="M304" s="16">
        <v>2.3438060353540963E-3</v>
      </c>
      <c r="N304" s="16">
        <v>4.0747189736538118E-2</v>
      </c>
      <c r="O304" s="16">
        <v>1.9103585455838617E-3</v>
      </c>
      <c r="P304" s="16">
        <v>4.7416194389557275E-3</v>
      </c>
      <c r="Q304" s="16">
        <v>2.4256410375273433E-2</v>
      </c>
      <c r="R304" s="16">
        <v>8.9047314141824227E-4</v>
      </c>
      <c r="S304" s="16">
        <v>2.3438060353540963E-3</v>
      </c>
      <c r="T304" s="16">
        <v>4.0747189736538118E-2</v>
      </c>
      <c r="U304" s="16">
        <v>1.9103585455838617E-3</v>
      </c>
      <c r="V304" s="16">
        <v>4.7416194389557275E-3</v>
      </c>
      <c r="W304" s="16">
        <v>2.4256410375273433E-2</v>
      </c>
      <c r="X304" s="16">
        <v>1.031212670383766E-3</v>
      </c>
      <c r="Y304" s="16">
        <v>1.9774981989717937E-3</v>
      </c>
      <c r="Z304" s="16">
        <v>9.0354957650815165E-3</v>
      </c>
      <c r="AA304" s="16">
        <v>1.5155877733717868E-3</v>
      </c>
      <c r="AB304" s="16">
        <v>2.8641536923558314E-3</v>
      </c>
      <c r="AC304" s="16">
        <v>5.1230083276940378E-3</v>
      </c>
      <c r="AD304" s="16">
        <v>1.031212670383766E-3</v>
      </c>
      <c r="AE304" s="16">
        <v>1.9774981989717937E-3</v>
      </c>
      <c r="AF304" s="16">
        <v>9.0354957650815165E-3</v>
      </c>
      <c r="AG304" s="16">
        <v>1.5155877733717868E-3</v>
      </c>
      <c r="AH304" s="16">
        <v>2.8641536923558314E-3</v>
      </c>
      <c r="AI304" s="54">
        <v>5.1230083276940378E-3</v>
      </c>
      <c r="AJ304" s="42">
        <v>1.9216858118020082E-3</v>
      </c>
      <c r="AK304" s="42">
        <v>4.3213042343258901E-3</v>
      </c>
      <c r="AL304" s="42">
        <v>4.9782685501619635E-2</v>
      </c>
      <c r="AM304" s="42">
        <v>3.4259463189556484E-3</v>
      </c>
      <c r="AN304" s="42">
        <v>7.6057731313115585E-3</v>
      </c>
      <c r="AO304" s="42">
        <v>2.937941870296747E-2</v>
      </c>
      <c r="AP304" s="42">
        <v>1.9216858118020082E-3</v>
      </c>
      <c r="AQ304" s="42">
        <v>4.3213042343258901E-3</v>
      </c>
      <c r="AR304" s="42">
        <v>4.9782685501619635E-2</v>
      </c>
      <c r="AS304" s="42">
        <v>3.4259463189556484E-3</v>
      </c>
      <c r="AT304" s="42">
        <v>7.6057731313115585E-3</v>
      </c>
      <c r="AU304" s="42">
        <v>2.937941870296747E-2</v>
      </c>
    </row>
    <row r="305" spans="1:47" x14ac:dyDescent="0.25">
      <c r="A305" s="220"/>
      <c r="B305" s="220"/>
      <c r="C305" s="15" t="s">
        <v>226</v>
      </c>
      <c r="D305" s="16">
        <v>2.3438060353540963E-3</v>
      </c>
      <c r="E305" s="16">
        <v>2.3438060353540963E-3</v>
      </c>
      <c r="F305" s="16">
        <v>1.9774981989717937E-3</v>
      </c>
      <c r="G305" s="16">
        <v>1.9774981989717937E-3</v>
      </c>
      <c r="H305" s="42">
        <f t="shared" si="4"/>
        <v>4.3213042343258901E-3</v>
      </c>
      <c r="I305" s="42">
        <f t="shared" si="4"/>
        <v>4.3213042343258901E-3</v>
      </c>
      <c r="J305" s="51"/>
      <c r="K305" s="53"/>
      <c r="L305" s="16">
        <v>2.3438060353540963E-3</v>
      </c>
      <c r="M305" s="16">
        <v>4.0747189736538118E-2</v>
      </c>
      <c r="N305" s="16">
        <v>1.9103585455838617E-3</v>
      </c>
      <c r="O305" s="16">
        <v>4.7416194389557275E-3</v>
      </c>
      <c r="P305" s="16">
        <v>2.4256410375273433E-2</v>
      </c>
      <c r="Q305" s="16">
        <v>1.0416084911084942E-3</v>
      </c>
      <c r="R305" s="16">
        <v>2.3438060353540963E-3</v>
      </c>
      <c r="S305" s="16">
        <v>4.0747189736538118E-2</v>
      </c>
      <c r="T305" s="16">
        <v>1.9103585455838617E-3</v>
      </c>
      <c r="U305" s="16">
        <v>4.7416194389557275E-3</v>
      </c>
      <c r="V305" s="16">
        <v>2.4256410375273433E-2</v>
      </c>
      <c r="W305" s="16">
        <v>1.0416084911084942E-3</v>
      </c>
      <c r="X305" s="16">
        <v>1.9774981989717937E-3</v>
      </c>
      <c r="Y305" s="16">
        <v>9.0354957650815165E-3</v>
      </c>
      <c r="Z305" s="16">
        <v>1.5155877733717868E-3</v>
      </c>
      <c r="AA305" s="16">
        <v>2.8641536923558314E-3</v>
      </c>
      <c r="AB305" s="16">
        <v>5.1230083276940378E-3</v>
      </c>
      <c r="AC305" s="16">
        <v>8.5164134954210033E-4</v>
      </c>
      <c r="AD305" s="16">
        <v>1.9774981989717937E-3</v>
      </c>
      <c r="AE305" s="16">
        <v>9.0354957650815165E-3</v>
      </c>
      <c r="AF305" s="16">
        <v>1.5155877733717868E-3</v>
      </c>
      <c r="AG305" s="16">
        <v>2.8641536923558314E-3</v>
      </c>
      <c r="AH305" s="16">
        <v>5.1230083276940378E-3</v>
      </c>
      <c r="AI305" s="54">
        <v>8.5164134954210033E-4</v>
      </c>
      <c r="AJ305" s="42">
        <v>4.3213042343258901E-3</v>
      </c>
      <c r="AK305" s="42">
        <v>4.9782685501619635E-2</v>
      </c>
      <c r="AL305" s="42">
        <v>3.4259463189556484E-3</v>
      </c>
      <c r="AM305" s="42">
        <v>7.6057731313115585E-3</v>
      </c>
      <c r="AN305" s="42">
        <v>2.937941870296747E-2</v>
      </c>
      <c r="AO305" s="42">
        <v>1.8932498406505946E-3</v>
      </c>
      <c r="AP305" s="42">
        <v>4.3213042343258901E-3</v>
      </c>
      <c r="AQ305" s="42">
        <v>4.9782685501619635E-2</v>
      </c>
      <c r="AR305" s="42">
        <v>3.4259463189556484E-3</v>
      </c>
      <c r="AS305" s="42">
        <v>7.6057731313115585E-3</v>
      </c>
      <c r="AT305" s="42">
        <v>2.937941870296747E-2</v>
      </c>
      <c r="AU305" s="42">
        <v>1.8932498406505946E-3</v>
      </c>
    </row>
    <row r="306" spans="1:47" x14ac:dyDescent="0.25">
      <c r="A306" s="220" t="s">
        <v>84</v>
      </c>
      <c r="B306" s="220" t="s">
        <v>223</v>
      </c>
      <c r="C306" s="15" t="s">
        <v>224</v>
      </c>
      <c r="D306" s="16">
        <v>4.0747189736538118E-2</v>
      </c>
      <c r="E306" s="16">
        <v>4.0747189736538118E-2</v>
      </c>
      <c r="F306" s="16">
        <v>9.0354957650815165E-3</v>
      </c>
      <c r="G306" s="16">
        <v>9.0354957650815165E-3</v>
      </c>
      <c r="H306" s="42">
        <f t="shared" si="4"/>
        <v>4.9782685501619635E-2</v>
      </c>
      <c r="I306" s="42">
        <f t="shared" si="4"/>
        <v>4.9782685501619635E-2</v>
      </c>
      <c r="J306" s="51"/>
      <c r="K306" s="53" t="s">
        <v>84</v>
      </c>
      <c r="L306" s="16">
        <v>4.0747189736538118E-2</v>
      </c>
      <c r="M306" s="16">
        <v>1.9103585455838617E-3</v>
      </c>
      <c r="N306" s="16">
        <v>4.7416194389557275E-3</v>
      </c>
      <c r="O306" s="16">
        <v>2.4256410375273433E-2</v>
      </c>
      <c r="P306" s="16">
        <v>1.0416084911084942E-3</v>
      </c>
      <c r="Q306" s="16">
        <v>2.7416079771343783E-3</v>
      </c>
      <c r="R306" s="16">
        <v>4.0747189736538118E-2</v>
      </c>
      <c r="S306" s="16">
        <v>1.9103585455838617E-3</v>
      </c>
      <c r="T306" s="16">
        <v>4.7416194389557275E-3</v>
      </c>
      <c r="U306" s="16">
        <v>2.4256410375273433E-2</v>
      </c>
      <c r="V306" s="16">
        <v>1.0416084911084942E-3</v>
      </c>
      <c r="W306" s="16">
        <v>2.7416079771343783E-3</v>
      </c>
      <c r="X306" s="16">
        <v>9.0354957650815165E-3</v>
      </c>
      <c r="Y306" s="16">
        <v>1.5155877733717868E-3</v>
      </c>
      <c r="Z306" s="16">
        <v>2.8641536923558314E-3</v>
      </c>
      <c r="AA306" s="16">
        <v>5.1230083276940378E-3</v>
      </c>
      <c r="AB306" s="16">
        <v>8.5164134954210033E-4</v>
      </c>
      <c r="AC306" s="16">
        <v>1.6331444359218997E-3</v>
      </c>
      <c r="AD306" s="16">
        <v>9.0354957650815165E-3</v>
      </c>
      <c r="AE306" s="16">
        <v>1.5155877733717868E-3</v>
      </c>
      <c r="AF306" s="16">
        <v>2.8641536923558314E-3</v>
      </c>
      <c r="AG306" s="16">
        <v>5.1230083276940378E-3</v>
      </c>
      <c r="AH306" s="16">
        <v>8.5164134954210033E-4</v>
      </c>
      <c r="AI306" s="54">
        <v>1.6331444359218997E-3</v>
      </c>
      <c r="AJ306" s="42">
        <v>4.9782685501619635E-2</v>
      </c>
      <c r="AK306" s="42">
        <v>3.4259463189556484E-3</v>
      </c>
      <c r="AL306" s="42">
        <v>7.6057731313115585E-3</v>
      </c>
      <c r="AM306" s="42">
        <v>2.937941870296747E-2</v>
      </c>
      <c r="AN306" s="42">
        <v>1.8932498406505946E-3</v>
      </c>
      <c r="AO306" s="42">
        <v>4.3747524130562775E-3</v>
      </c>
      <c r="AP306" s="42">
        <v>4.9782685501619635E-2</v>
      </c>
      <c r="AQ306" s="42">
        <v>3.4259463189556484E-3</v>
      </c>
      <c r="AR306" s="42">
        <v>7.6057731313115585E-3</v>
      </c>
      <c r="AS306" s="42">
        <v>2.937941870296747E-2</v>
      </c>
      <c r="AT306" s="42">
        <v>1.8932498406505946E-3</v>
      </c>
      <c r="AU306" s="42">
        <v>4.3747524130562775E-3</v>
      </c>
    </row>
    <row r="307" spans="1:47" x14ac:dyDescent="0.25">
      <c r="A307" s="220"/>
      <c r="B307" s="220"/>
      <c r="C307" s="15" t="s">
        <v>225</v>
      </c>
      <c r="D307" s="16">
        <v>1.9103585455838617E-3</v>
      </c>
      <c r="E307" s="16">
        <v>1.9103585455838617E-3</v>
      </c>
      <c r="F307" s="16">
        <v>1.5155877733717868E-3</v>
      </c>
      <c r="G307" s="16">
        <v>1.5155877733717868E-3</v>
      </c>
      <c r="H307" s="42">
        <f t="shared" si="4"/>
        <v>3.4259463189556484E-3</v>
      </c>
      <c r="I307" s="42">
        <f t="shared" si="4"/>
        <v>3.4259463189556484E-3</v>
      </c>
      <c r="J307" s="51"/>
      <c r="K307" s="53"/>
      <c r="L307" s="16">
        <v>1.9103585455838617E-3</v>
      </c>
      <c r="M307" s="16">
        <v>4.7416194389557275E-3</v>
      </c>
      <c r="N307" s="16">
        <v>2.4256410375273433E-2</v>
      </c>
      <c r="O307" s="16">
        <v>1.0416084911084942E-3</v>
      </c>
      <c r="P307" s="16">
        <v>2.7416079771343783E-3</v>
      </c>
      <c r="Q307" s="16">
        <v>0.19388205312548856</v>
      </c>
      <c r="R307" s="16">
        <v>1.9103585455838617E-3</v>
      </c>
      <c r="S307" s="16">
        <v>4.7416194389557275E-3</v>
      </c>
      <c r="T307" s="16">
        <v>2.4256410375273433E-2</v>
      </c>
      <c r="U307" s="16">
        <v>1.0416084911084942E-3</v>
      </c>
      <c r="V307" s="16">
        <v>2.7416079771343783E-3</v>
      </c>
      <c r="W307" s="16">
        <v>0.19388205312548856</v>
      </c>
      <c r="X307" s="16">
        <v>1.5155877733717868E-3</v>
      </c>
      <c r="Y307" s="16">
        <v>2.8641536923558314E-3</v>
      </c>
      <c r="Z307" s="16">
        <v>5.1230083276940378E-3</v>
      </c>
      <c r="AA307" s="16">
        <v>8.5164134954210033E-4</v>
      </c>
      <c r="AB307" s="16">
        <v>1.6331444359218997E-3</v>
      </c>
      <c r="AC307" s="16">
        <v>3.4204328525545592E-2</v>
      </c>
      <c r="AD307" s="16">
        <v>1.5155877733717868E-3</v>
      </c>
      <c r="AE307" s="16">
        <v>2.8641536923558314E-3</v>
      </c>
      <c r="AF307" s="16">
        <v>5.1230083276940378E-3</v>
      </c>
      <c r="AG307" s="16">
        <v>8.5164134954210033E-4</v>
      </c>
      <c r="AH307" s="16">
        <v>1.6331444359218997E-3</v>
      </c>
      <c r="AI307" s="54">
        <v>3.4204328525545592E-2</v>
      </c>
      <c r="AJ307" s="42">
        <v>3.4259463189556484E-3</v>
      </c>
      <c r="AK307" s="42">
        <v>7.6057731313115585E-3</v>
      </c>
      <c r="AL307" s="42">
        <v>2.937941870296747E-2</v>
      </c>
      <c r="AM307" s="42">
        <v>1.8932498406505946E-3</v>
      </c>
      <c r="AN307" s="42">
        <v>4.3747524130562775E-3</v>
      </c>
      <c r="AO307" s="42">
        <v>0.22808638165103415</v>
      </c>
      <c r="AP307" s="42">
        <v>3.4259463189556484E-3</v>
      </c>
      <c r="AQ307" s="42">
        <v>7.6057731313115585E-3</v>
      </c>
      <c r="AR307" s="42">
        <v>2.937941870296747E-2</v>
      </c>
      <c r="AS307" s="42">
        <v>1.8932498406505946E-3</v>
      </c>
      <c r="AT307" s="42">
        <v>4.3747524130562775E-3</v>
      </c>
      <c r="AU307" s="42">
        <v>0.22808638165103415</v>
      </c>
    </row>
    <row r="308" spans="1:47" x14ac:dyDescent="0.25">
      <c r="A308" s="220"/>
      <c r="B308" s="220"/>
      <c r="C308" s="15" t="s">
        <v>226</v>
      </c>
      <c r="D308" s="16">
        <v>4.7416194389557275E-3</v>
      </c>
      <c r="E308" s="16">
        <v>4.7416194389557275E-3</v>
      </c>
      <c r="F308" s="16">
        <v>2.8641536923558314E-3</v>
      </c>
      <c r="G308" s="16">
        <v>2.8641536923558314E-3</v>
      </c>
      <c r="H308" s="42">
        <f t="shared" si="4"/>
        <v>7.6057731313115585E-3</v>
      </c>
      <c r="I308" s="42">
        <f t="shared" si="4"/>
        <v>7.6057731313115585E-3</v>
      </c>
      <c r="J308" s="51"/>
      <c r="K308" s="53"/>
      <c r="L308" s="16">
        <v>4.7416194389557275E-3</v>
      </c>
      <c r="M308" s="16">
        <v>2.4256410375273433E-2</v>
      </c>
      <c r="N308" s="16">
        <v>1.0416084911084942E-3</v>
      </c>
      <c r="O308" s="16">
        <v>2.7416079771343783E-3</v>
      </c>
      <c r="P308" s="16">
        <v>0.19388205312548856</v>
      </c>
      <c r="Q308" s="16">
        <v>9.0898105959807286E-3</v>
      </c>
      <c r="R308" s="16">
        <v>4.7416194389557275E-3</v>
      </c>
      <c r="S308" s="16">
        <v>2.4256410375273433E-2</v>
      </c>
      <c r="T308" s="16">
        <v>1.0416084911084942E-3</v>
      </c>
      <c r="U308" s="16">
        <v>2.7416079771343783E-3</v>
      </c>
      <c r="V308" s="16">
        <v>0.19388205312548856</v>
      </c>
      <c r="W308" s="16">
        <v>9.0898105959807286E-3</v>
      </c>
      <c r="X308" s="16">
        <v>2.8641536923558314E-3</v>
      </c>
      <c r="Y308" s="16">
        <v>5.1230083276940378E-3</v>
      </c>
      <c r="Z308" s="16">
        <v>8.5164134954210033E-4</v>
      </c>
      <c r="AA308" s="16">
        <v>1.6331444359218997E-3</v>
      </c>
      <c r="AB308" s="16">
        <v>3.4204328525545592E-2</v>
      </c>
      <c r="AC308" s="16">
        <v>5.7373345588902563E-3</v>
      </c>
      <c r="AD308" s="16">
        <v>2.8641536923558314E-3</v>
      </c>
      <c r="AE308" s="16">
        <v>5.1230083276940378E-3</v>
      </c>
      <c r="AF308" s="16">
        <v>8.5164134954210033E-4</v>
      </c>
      <c r="AG308" s="16">
        <v>1.6331444359218997E-3</v>
      </c>
      <c r="AH308" s="16">
        <v>3.4204328525545592E-2</v>
      </c>
      <c r="AI308" s="54">
        <v>5.7373345588902563E-3</v>
      </c>
      <c r="AJ308" s="42">
        <v>7.6057731313115585E-3</v>
      </c>
      <c r="AK308" s="42">
        <v>2.937941870296747E-2</v>
      </c>
      <c r="AL308" s="42">
        <v>1.8932498406505946E-3</v>
      </c>
      <c r="AM308" s="42">
        <v>4.3747524130562775E-3</v>
      </c>
      <c r="AN308" s="42">
        <v>0.22808638165103415</v>
      </c>
      <c r="AO308" s="42">
        <v>1.4827145154870984E-2</v>
      </c>
      <c r="AP308" s="42">
        <v>7.6057731313115585E-3</v>
      </c>
      <c r="AQ308" s="42">
        <v>2.937941870296747E-2</v>
      </c>
      <c r="AR308" s="42">
        <v>1.8932498406505946E-3</v>
      </c>
      <c r="AS308" s="42">
        <v>4.3747524130562775E-3</v>
      </c>
      <c r="AT308" s="42">
        <v>0.22808638165103415</v>
      </c>
      <c r="AU308" s="42">
        <v>1.4827145154870984E-2</v>
      </c>
    </row>
    <row r="309" spans="1:47" x14ac:dyDescent="0.25">
      <c r="A309" s="220"/>
      <c r="B309" s="220" t="s">
        <v>227</v>
      </c>
      <c r="C309" s="15" t="s">
        <v>224</v>
      </c>
      <c r="D309" s="16">
        <v>2.4256410375273433E-2</v>
      </c>
      <c r="E309" s="16">
        <v>2.4256410375273433E-2</v>
      </c>
      <c r="F309" s="16">
        <v>5.1230083276940378E-3</v>
      </c>
      <c r="G309" s="16">
        <v>5.1230083276940378E-3</v>
      </c>
      <c r="H309" s="42">
        <f t="shared" si="4"/>
        <v>2.937941870296747E-2</v>
      </c>
      <c r="I309" s="42">
        <f t="shared" si="4"/>
        <v>2.937941870296747E-2</v>
      </c>
      <c r="J309" s="51"/>
      <c r="K309" s="53"/>
      <c r="L309" s="16">
        <v>2.4256410375273433E-2</v>
      </c>
      <c r="M309" s="16">
        <v>1.0416084911084942E-3</v>
      </c>
      <c r="N309" s="16">
        <v>2.7416079771343783E-3</v>
      </c>
      <c r="O309" s="16">
        <v>0.19388205312548856</v>
      </c>
      <c r="P309" s="16">
        <v>9.0898105959807286E-3</v>
      </c>
      <c r="Q309" s="16">
        <v>2.2561431055946209E-2</v>
      </c>
      <c r="R309" s="16">
        <v>2.4256410375273433E-2</v>
      </c>
      <c r="S309" s="16">
        <v>1.0416084911084942E-3</v>
      </c>
      <c r="T309" s="16">
        <v>2.7416079771343783E-3</v>
      </c>
      <c r="U309" s="16">
        <v>0.19388205312548856</v>
      </c>
      <c r="V309" s="16">
        <v>9.0898105959807286E-3</v>
      </c>
      <c r="W309" s="16">
        <v>2.2561431055946209E-2</v>
      </c>
      <c r="X309" s="16">
        <v>5.1230083276940378E-3</v>
      </c>
      <c r="Y309" s="16">
        <v>8.5164134954210033E-4</v>
      </c>
      <c r="Z309" s="16">
        <v>1.6331444359218997E-3</v>
      </c>
      <c r="AA309" s="16">
        <v>3.4204328525545592E-2</v>
      </c>
      <c r="AB309" s="16">
        <v>5.7373345588902563E-3</v>
      </c>
      <c r="AC309" s="16">
        <v>1.0842399397672616E-2</v>
      </c>
      <c r="AD309" s="16">
        <v>5.1230083276940378E-3</v>
      </c>
      <c r="AE309" s="16">
        <v>8.5164134954210033E-4</v>
      </c>
      <c r="AF309" s="16">
        <v>1.6331444359218997E-3</v>
      </c>
      <c r="AG309" s="16">
        <v>3.4204328525545592E-2</v>
      </c>
      <c r="AH309" s="16">
        <v>5.7373345588902563E-3</v>
      </c>
      <c r="AI309" s="54">
        <v>1.0842399397672616E-2</v>
      </c>
      <c r="AJ309" s="42">
        <v>2.937941870296747E-2</v>
      </c>
      <c r="AK309" s="42">
        <v>1.8932498406505946E-3</v>
      </c>
      <c r="AL309" s="42">
        <v>4.3747524130562775E-3</v>
      </c>
      <c r="AM309" s="42">
        <v>0.22808638165103415</v>
      </c>
      <c r="AN309" s="42">
        <v>1.4827145154870984E-2</v>
      </c>
      <c r="AO309" s="42">
        <v>3.3403830453618825E-2</v>
      </c>
      <c r="AP309" s="42">
        <v>2.937941870296747E-2</v>
      </c>
      <c r="AQ309" s="42">
        <v>1.8932498406505946E-3</v>
      </c>
      <c r="AR309" s="42">
        <v>4.3747524130562775E-3</v>
      </c>
      <c r="AS309" s="42">
        <v>0.22808638165103415</v>
      </c>
      <c r="AT309" s="42">
        <v>1.4827145154870984E-2</v>
      </c>
      <c r="AU309" s="42">
        <v>3.3403830453618825E-2</v>
      </c>
    </row>
    <row r="310" spans="1:47" x14ac:dyDescent="0.25">
      <c r="A310" s="220"/>
      <c r="B310" s="220"/>
      <c r="C310" s="15" t="s">
        <v>225</v>
      </c>
      <c r="D310" s="16">
        <v>1.0416084911084942E-3</v>
      </c>
      <c r="E310" s="16">
        <v>1.0416084911084942E-3</v>
      </c>
      <c r="F310" s="16">
        <v>8.5164134954210033E-4</v>
      </c>
      <c r="G310" s="16">
        <v>8.5164134954210033E-4</v>
      </c>
      <c r="H310" s="42">
        <f t="shared" si="4"/>
        <v>1.8932498406505946E-3</v>
      </c>
      <c r="I310" s="42">
        <f t="shared" si="4"/>
        <v>1.8932498406505946E-3</v>
      </c>
      <c r="J310" s="51"/>
      <c r="K310" s="53"/>
      <c r="L310" s="16">
        <v>1.0416084911084942E-3</v>
      </c>
      <c r="M310" s="16">
        <v>2.7416079771343783E-3</v>
      </c>
      <c r="N310" s="16">
        <v>0.19388205312548856</v>
      </c>
      <c r="O310" s="16">
        <v>9.0898105959807286E-3</v>
      </c>
      <c r="P310" s="16">
        <v>2.2561431055946209E-2</v>
      </c>
      <c r="Q310" s="16">
        <v>0.1154161225699285</v>
      </c>
      <c r="R310" s="16">
        <v>1.0416084911084942E-3</v>
      </c>
      <c r="S310" s="16">
        <v>2.7416079771343783E-3</v>
      </c>
      <c r="T310" s="16">
        <v>0.19388205312548856</v>
      </c>
      <c r="U310" s="16">
        <v>9.0898105959807286E-3</v>
      </c>
      <c r="V310" s="16">
        <v>2.2561431055946209E-2</v>
      </c>
      <c r="W310" s="16">
        <v>0.1154161225699285</v>
      </c>
      <c r="X310" s="16">
        <v>8.5164134954210033E-4</v>
      </c>
      <c r="Y310" s="16">
        <v>1.6331444359218997E-3</v>
      </c>
      <c r="Z310" s="16">
        <v>3.4204328525545592E-2</v>
      </c>
      <c r="AA310" s="16">
        <v>5.7373345588902563E-3</v>
      </c>
      <c r="AB310" s="16">
        <v>1.0842399397672616E-2</v>
      </c>
      <c r="AC310" s="16">
        <v>1.9393408445471386E-2</v>
      </c>
      <c r="AD310" s="16">
        <v>8.5164134954210033E-4</v>
      </c>
      <c r="AE310" s="16">
        <v>1.6331444359218997E-3</v>
      </c>
      <c r="AF310" s="16">
        <v>3.4204328525545592E-2</v>
      </c>
      <c r="AG310" s="16">
        <v>5.7373345588902563E-3</v>
      </c>
      <c r="AH310" s="16">
        <v>1.0842399397672616E-2</v>
      </c>
      <c r="AI310" s="54">
        <v>1.9393408445471386E-2</v>
      </c>
      <c r="AJ310" s="42">
        <v>1.8932498406505946E-3</v>
      </c>
      <c r="AK310" s="42">
        <v>4.3747524130562775E-3</v>
      </c>
      <c r="AL310" s="42">
        <v>0.22808638165103415</v>
      </c>
      <c r="AM310" s="42">
        <v>1.4827145154870984E-2</v>
      </c>
      <c r="AN310" s="42">
        <v>3.3403830453618825E-2</v>
      </c>
      <c r="AO310" s="42">
        <v>0.13480953101539989</v>
      </c>
      <c r="AP310" s="42">
        <v>1.8932498406505946E-3</v>
      </c>
      <c r="AQ310" s="42">
        <v>4.3747524130562775E-3</v>
      </c>
      <c r="AR310" s="42">
        <v>0.22808638165103415</v>
      </c>
      <c r="AS310" s="42">
        <v>1.4827145154870984E-2</v>
      </c>
      <c r="AT310" s="42">
        <v>3.3403830453618825E-2</v>
      </c>
      <c r="AU310" s="42">
        <v>0.13480953101539989</v>
      </c>
    </row>
    <row r="311" spans="1:47" x14ac:dyDescent="0.25">
      <c r="A311" s="220"/>
      <c r="B311" s="220"/>
      <c r="C311" s="15" t="s">
        <v>226</v>
      </c>
      <c r="D311" s="16">
        <v>2.7416079771343783E-3</v>
      </c>
      <c r="E311" s="16">
        <v>2.7416079771343783E-3</v>
      </c>
      <c r="F311" s="16">
        <v>1.6331444359218997E-3</v>
      </c>
      <c r="G311" s="16">
        <v>1.6331444359218997E-3</v>
      </c>
      <c r="H311" s="42">
        <f t="shared" si="4"/>
        <v>4.3747524130562775E-3</v>
      </c>
      <c r="I311" s="42">
        <f t="shared" si="4"/>
        <v>4.3747524130562775E-3</v>
      </c>
      <c r="J311" s="51"/>
      <c r="K311" s="53"/>
      <c r="L311" s="16">
        <v>2.7416079771343783E-3</v>
      </c>
      <c r="M311" s="16">
        <v>0.19388205312548856</v>
      </c>
      <c r="N311" s="16">
        <v>9.0898105959807286E-3</v>
      </c>
      <c r="O311" s="16">
        <v>2.2561431055946209E-2</v>
      </c>
      <c r="P311" s="16">
        <v>0.1154161225699285</v>
      </c>
      <c r="Q311" s="16">
        <v>4.9561502060587173E-3</v>
      </c>
      <c r="R311" s="16">
        <v>2.7416079771343783E-3</v>
      </c>
      <c r="S311" s="16">
        <v>0.19388205312548856</v>
      </c>
      <c r="T311" s="16">
        <v>9.0898105959807286E-3</v>
      </c>
      <c r="U311" s="16">
        <v>2.2561431055946209E-2</v>
      </c>
      <c r="V311" s="16">
        <v>0.1154161225699285</v>
      </c>
      <c r="W311" s="16">
        <v>4.9561502060587173E-3</v>
      </c>
      <c r="X311" s="16">
        <v>1.6331444359218997E-3</v>
      </c>
      <c r="Y311" s="16">
        <v>3.4204328525545592E-2</v>
      </c>
      <c r="Z311" s="16">
        <v>5.7373345588902563E-3</v>
      </c>
      <c r="AA311" s="16">
        <v>1.0842399397672616E-2</v>
      </c>
      <c r="AB311" s="16">
        <v>1.9393408445471386E-2</v>
      </c>
      <c r="AC311" s="16">
        <v>3.223931620692227E-3</v>
      </c>
      <c r="AD311" s="16">
        <v>1.6331444359218997E-3</v>
      </c>
      <c r="AE311" s="16">
        <v>3.4204328525545592E-2</v>
      </c>
      <c r="AF311" s="16">
        <v>5.7373345588902563E-3</v>
      </c>
      <c r="AG311" s="16">
        <v>1.0842399397672616E-2</v>
      </c>
      <c r="AH311" s="16">
        <v>1.9393408445471386E-2</v>
      </c>
      <c r="AI311" s="54">
        <v>3.223931620692227E-3</v>
      </c>
      <c r="AJ311" s="42">
        <v>4.3747524130562775E-3</v>
      </c>
      <c r="AK311" s="42">
        <v>0.22808638165103415</v>
      </c>
      <c r="AL311" s="42">
        <v>1.4827145154870984E-2</v>
      </c>
      <c r="AM311" s="42">
        <v>3.3403830453618825E-2</v>
      </c>
      <c r="AN311" s="42">
        <v>0.13480953101539989</v>
      </c>
      <c r="AO311" s="42">
        <v>8.1800818267509443E-3</v>
      </c>
      <c r="AP311" s="42">
        <v>4.3747524130562775E-3</v>
      </c>
      <c r="AQ311" s="42">
        <v>0.22808638165103415</v>
      </c>
      <c r="AR311" s="42">
        <v>1.4827145154870984E-2</v>
      </c>
      <c r="AS311" s="42">
        <v>3.3403830453618825E-2</v>
      </c>
      <c r="AT311" s="42">
        <v>0.13480953101539989</v>
      </c>
      <c r="AU311" s="42">
        <v>8.1800818267509443E-3</v>
      </c>
    </row>
    <row r="312" spans="1:47" x14ac:dyDescent="0.25">
      <c r="A312" s="220" t="s">
        <v>85</v>
      </c>
      <c r="B312" s="220" t="s">
        <v>223</v>
      </c>
      <c r="C312" s="15" t="s">
        <v>224</v>
      </c>
      <c r="D312" s="16">
        <v>0.19388205312548856</v>
      </c>
      <c r="E312" s="16">
        <v>0.19388205312548856</v>
      </c>
      <c r="F312" s="16">
        <v>3.4204328525545592E-2</v>
      </c>
      <c r="G312" s="16">
        <v>3.4204328525545592E-2</v>
      </c>
      <c r="H312" s="42">
        <f t="shared" si="4"/>
        <v>0.22808638165103415</v>
      </c>
      <c r="I312" s="42">
        <f t="shared" si="4"/>
        <v>0.22808638165103415</v>
      </c>
      <c r="J312" s="51"/>
      <c r="K312" s="53" t="s">
        <v>85</v>
      </c>
      <c r="L312" s="16">
        <v>0.19388205312548856</v>
      </c>
      <c r="M312" s="16">
        <v>9.0898105959807286E-3</v>
      </c>
      <c r="N312" s="16">
        <v>2.2561431055946209E-2</v>
      </c>
      <c r="O312" s="16">
        <v>0.1154161225699285</v>
      </c>
      <c r="P312" s="16">
        <v>4.9561502060587173E-3</v>
      </c>
      <c r="Q312" s="16">
        <v>1.3045036649371421E-2</v>
      </c>
      <c r="R312" s="16">
        <v>0.19388205312548856</v>
      </c>
      <c r="S312" s="16">
        <v>9.0898105959807286E-3</v>
      </c>
      <c r="T312" s="16">
        <v>2.2561431055946209E-2</v>
      </c>
      <c r="U312" s="16">
        <v>0.1154161225699285</v>
      </c>
      <c r="V312" s="16">
        <v>4.9561502060587173E-3</v>
      </c>
      <c r="W312" s="16">
        <v>1.3045036649371421E-2</v>
      </c>
      <c r="X312" s="16">
        <v>3.4204328525545592E-2</v>
      </c>
      <c r="Y312" s="16">
        <v>5.7373345588902563E-3</v>
      </c>
      <c r="Z312" s="16">
        <v>1.0842399397672616E-2</v>
      </c>
      <c r="AA312" s="16">
        <v>1.9393408445471386E-2</v>
      </c>
      <c r="AB312" s="16">
        <v>3.223931620692227E-3</v>
      </c>
      <c r="AC312" s="16">
        <v>6.1823512808027474E-3</v>
      </c>
      <c r="AD312" s="16">
        <v>3.4204328525545592E-2</v>
      </c>
      <c r="AE312" s="16">
        <v>5.7373345588902563E-3</v>
      </c>
      <c r="AF312" s="16">
        <v>1.0842399397672616E-2</v>
      </c>
      <c r="AG312" s="16">
        <v>1.9393408445471386E-2</v>
      </c>
      <c r="AH312" s="16">
        <v>3.223931620692227E-3</v>
      </c>
      <c r="AI312" s="54">
        <v>6.1823512808027474E-3</v>
      </c>
      <c r="AJ312" s="42">
        <v>0.22808638165103415</v>
      </c>
      <c r="AK312" s="42">
        <v>1.4827145154870984E-2</v>
      </c>
      <c r="AL312" s="42">
        <v>3.3403830453618825E-2</v>
      </c>
      <c r="AM312" s="42">
        <v>0.13480953101539989</v>
      </c>
      <c r="AN312" s="42">
        <v>8.1800818267509443E-3</v>
      </c>
      <c r="AO312" s="42">
        <v>1.9227387930174169E-2</v>
      </c>
      <c r="AP312" s="42">
        <v>0.22808638165103415</v>
      </c>
      <c r="AQ312" s="42">
        <v>1.4827145154870984E-2</v>
      </c>
      <c r="AR312" s="42">
        <v>3.3403830453618825E-2</v>
      </c>
      <c r="AS312" s="42">
        <v>0.13480953101539989</v>
      </c>
      <c r="AT312" s="42">
        <v>8.1800818267509443E-3</v>
      </c>
      <c r="AU312" s="42">
        <v>1.9227387930174169E-2</v>
      </c>
    </row>
    <row r="313" spans="1:47" x14ac:dyDescent="0.25">
      <c r="A313" s="220"/>
      <c r="B313" s="220"/>
      <c r="C313" s="15" t="s">
        <v>225</v>
      </c>
      <c r="D313" s="16">
        <v>9.0898105959807286E-3</v>
      </c>
      <c r="E313" s="16">
        <v>9.0898105959807286E-3</v>
      </c>
      <c r="F313" s="16">
        <v>5.7373345588902563E-3</v>
      </c>
      <c r="G313" s="16">
        <v>5.7373345588902563E-3</v>
      </c>
      <c r="H313" s="42">
        <f t="shared" si="4"/>
        <v>1.4827145154870984E-2</v>
      </c>
      <c r="I313" s="42">
        <f t="shared" si="4"/>
        <v>1.4827145154870984E-2</v>
      </c>
      <c r="J313" s="51"/>
      <c r="K313" s="53"/>
      <c r="L313" s="16">
        <v>9.0898105959807286E-3</v>
      </c>
      <c r="M313" s="16">
        <v>2.2561431055946209E-2</v>
      </c>
      <c r="N313" s="16">
        <v>0.1154161225699285</v>
      </c>
      <c r="O313" s="16">
        <v>4.9561502060587173E-3</v>
      </c>
      <c r="P313" s="16">
        <v>1.3045036649371421E-2</v>
      </c>
      <c r="Q313" s="16">
        <v>0.19473428193043582</v>
      </c>
      <c r="R313" s="16">
        <v>9.0898105959807286E-3</v>
      </c>
      <c r="S313" s="16">
        <v>2.2561431055946209E-2</v>
      </c>
      <c r="T313" s="16">
        <v>0.1154161225699285</v>
      </c>
      <c r="U313" s="16">
        <v>4.9561502060587173E-3</v>
      </c>
      <c r="V313" s="16">
        <v>1.3045036649371421E-2</v>
      </c>
      <c r="W313" s="16">
        <v>0.19473428193043582</v>
      </c>
      <c r="X313" s="16">
        <v>5.7373345588902563E-3</v>
      </c>
      <c r="Y313" s="16">
        <v>1.0842399397672616E-2</v>
      </c>
      <c r="Z313" s="16">
        <v>1.9393408445471386E-2</v>
      </c>
      <c r="AA313" s="16">
        <v>3.223931620692227E-3</v>
      </c>
      <c r="AB313" s="16">
        <v>6.1823512808027474E-3</v>
      </c>
      <c r="AC313" s="16">
        <v>2.589249946933788E-2</v>
      </c>
      <c r="AD313" s="16">
        <v>5.7373345588902563E-3</v>
      </c>
      <c r="AE313" s="16">
        <v>1.0842399397672616E-2</v>
      </c>
      <c r="AF313" s="16">
        <v>1.9393408445471386E-2</v>
      </c>
      <c r="AG313" s="16">
        <v>3.223931620692227E-3</v>
      </c>
      <c r="AH313" s="16">
        <v>6.1823512808027474E-3</v>
      </c>
      <c r="AI313" s="54">
        <v>2.589249946933788E-2</v>
      </c>
      <c r="AJ313" s="42">
        <v>1.4827145154870984E-2</v>
      </c>
      <c r="AK313" s="42">
        <v>3.3403830453618825E-2</v>
      </c>
      <c r="AL313" s="42">
        <v>0.13480953101539989</v>
      </c>
      <c r="AM313" s="42">
        <v>8.1800818267509443E-3</v>
      </c>
      <c r="AN313" s="42">
        <v>1.9227387930174169E-2</v>
      </c>
      <c r="AO313" s="42">
        <v>0.22062678139977371</v>
      </c>
      <c r="AP313" s="42">
        <v>1.4827145154870984E-2</v>
      </c>
      <c r="AQ313" s="42">
        <v>3.3403830453618825E-2</v>
      </c>
      <c r="AR313" s="42">
        <v>0.13480953101539989</v>
      </c>
      <c r="AS313" s="42">
        <v>8.1800818267509443E-3</v>
      </c>
      <c r="AT313" s="42">
        <v>1.9227387930174169E-2</v>
      </c>
      <c r="AU313" s="42">
        <v>0.22062678139977371</v>
      </c>
    </row>
    <row r="314" spans="1:47" x14ac:dyDescent="0.25">
      <c r="A314" s="220"/>
      <c r="B314" s="220"/>
      <c r="C314" s="15" t="s">
        <v>226</v>
      </c>
      <c r="D314" s="16">
        <v>2.2561431055946209E-2</v>
      </c>
      <c r="E314" s="16">
        <v>2.2561431055946209E-2</v>
      </c>
      <c r="F314" s="16">
        <v>1.0842399397672616E-2</v>
      </c>
      <c r="G314" s="16">
        <v>1.0842399397672616E-2</v>
      </c>
      <c r="H314" s="42">
        <f t="shared" si="4"/>
        <v>3.3403830453618825E-2</v>
      </c>
      <c r="I314" s="42">
        <f t="shared" si="4"/>
        <v>3.3403830453618825E-2</v>
      </c>
      <c r="J314" s="51"/>
      <c r="K314" s="53"/>
      <c r="L314" s="16">
        <v>2.2561431055946209E-2</v>
      </c>
      <c r="M314" s="16">
        <v>0.1154161225699285</v>
      </c>
      <c r="N314" s="16">
        <v>4.9561502060587173E-3</v>
      </c>
      <c r="O314" s="16">
        <v>1.3045036649371421E-2</v>
      </c>
      <c r="P314" s="16">
        <v>0.19473428193043582</v>
      </c>
      <c r="Q314" s="16">
        <v>9.1297658073916342E-3</v>
      </c>
      <c r="R314" s="16">
        <v>2.2561431055946209E-2</v>
      </c>
      <c r="S314" s="16">
        <v>0.1154161225699285</v>
      </c>
      <c r="T314" s="16">
        <v>4.9561502060587173E-3</v>
      </c>
      <c r="U314" s="16">
        <v>1.3045036649371421E-2</v>
      </c>
      <c r="V314" s="16">
        <v>0.19473428193043582</v>
      </c>
      <c r="W314" s="16">
        <v>9.1297658073916342E-3</v>
      </c>
      <c r="X314" s="16">
        <v>1.0842399397672616E-2</v>
      </c>
      <c r="Y314" s="16">
        <v>1.9393408445471386E-2</v>
      </c>
      <c r="Z314" s="16">
        <v>3.223931620692227E-3</v>
      </c>
      <c r="AA314" s="16">
        <v>6.1823512808027474E-3</v>
      </c>
      <c r="AB314" s="16">
        <v>2.589249946933788E-2</v>
      </c>
      <c r="AC314" s="16">
        <v>4.3431325339578575E-3</v>
      </c>
      <c r="AD314" s="16">
        <v>1.0842399397672616E-2</v>
      </c>
      <c r="AE314" s="16">
        <v>1.9393408445471386E-2</v>
      </c>
      <c r="AF314" s="16">
        <v>3.223931620692227E-3</v>
      </c>
      <c r="AG314" s="16">
        <v>6.1823512808027474E-3</v>
      </c>
      <c r="AH314" s="16">
        <v>2.589249946933788E-2</v>
      </c>
      <c r="AI314" s="54">
        <v>4.3431325339578575E-3</v>
      </c>
      <c r="AJ314" s="42">
        <v>3.3403830453618825E-2</v>
      </c>
      <c r="AK314" s="42">
        <v>0.13480953101539989</v>
      </c>
      <c r="AL314" s="42">
        <v>8.1800818267509443E-3</v>
      </c>
      <c r="AM314" s="42">
        <v>1.9227387930174169E-2</v>
      </c>
      <c r="AN314" s="42">
        <v>0.22062678139977371</v>
      </c>
      <c r="AO314" s="42">
        <v>1.3472898341349491E-2</v>
      </c>
      <c r="AP314" s="42">
        <v>3.3403830453618825E-2</v>
      </c>
      <c r="AQ314" s="42">
        <v>0.13480953101539989</v>
      </c>
      <c r="AR314" s="42">
        <v>8.1800818267509443E-3</v>
      </c>
      <c r="AS314" s="42">
        <v>1.9227387930174169E-2</v>
      </c>
      <c r="AT314" s="42">
        <v>0.22062678139977371</v>
      </c>
      <c r="AU314" s="42">
        <v>1.3472898341349491E-2</v>
      </c>
    </row>
    <row r="315" spans="1:47" x14ac:dyDescent="0.25">
      <c r="A315" s="220"/>
      <c r="B315" s="220" t="s">
        <v>227</v>
      </c>
      <c r="C315" s="15" t="s">
        <v>224</v>
      </c>
      <c r="D315" s="16">
        <v>0.1154161225699285</v>
      </c>
      <c r="E315" s="16">
        <v>0.1154161225699285</v>
      </c>
      <c r="F315" s="16">
        <v>1.9393408445471386E-2</v>
      </c>
      <c r="G315" s="16">
        <v>1.9393408445471386E-2</v>
      </c>
      <c r="H315" s="42">
        <f t="shared" si="4"/>
        <v>0.13480953101539989</v>
      </c>
      <c r="I315" s="42">
        <f t="shared" si="4"/>
        <v>0.13480953101539989</v>
      </c>
      <c r="J315" s="51"/>
      <c r="K315" s="53"/>
      <c r="L315" s="16">
        <v>0.1154161225699285</v>
      </c>
      <c r="M315" s="16">
        <v>4.9561502060587173E-3</v>
      </c>
      <c r="N315" s="16">
        <v>1.3045036649371421E-2</v>
      </c>
      <c r="O315" s="16">
        <v>0.19473428193043582</v>
      </c>
      <c r="P315" s="16">
        <v>9.1297658073916342E-3</v>
      </c>
      <c r="Q315" s="16">
        <v>2.2660602181466854E-2</v>
      </c>
      <c r="R315" s="16">
        <v>0.1154161225699285</v>
      </c>
      <c r="S315" s="16">
        <v>4.9561502060587173E-3</v>
      </c>
      <c r="T315" s="16">
        <v>1.3045036649371421E-2</v>
      </c>
      <c r="U315" s="16">
        <v>0.19473428193043582</v>
      </c>
      <c r="V315" s="16">
        <v>9.1297658073916342E-3</v>
      </c>
      <c r="W315" s="16">
        <v>2.2660602181466854E-2</v>
      </c>
      <c r="X315" s="16">
        <v>1.9393408445471386E-2</v>
      </c>
      <c r="Y315" s="16">
        <v>3.223931620692227E-3</v>
      </c>
      <c r="Z315" s="16">
        <v>6.1823512808027474E-3</v>
      </c>
      <c r="AA315" s="16">
        <v>2.589249946933788E-2</v>
      </c>
      <c r="AB315" s="16">
        <v>4.3431325339578575E-3</v>
      </c>
      <c r="AC315" s="16">
        <v>8.2076401658029482E-3</v>
      </c>
      <c r="AD315" s="16">
        <v>1.9393408445471386E-2</v>
      </c>
      <c r="AE315" s="16">
        <v>3.223931620692227E-3</v>
      </c>
      <c r="AF315" s="16">
        <v>6.1823512808027474E-3</v>
      </c>
      <c r="AG315" s="16">
        <v>2.589249946933788E-2</v>
      </c>
      <c r="AH315" s="16">
        <v>4.3431325339578575E-3</v>
      </c>
      <c r="AI315" s="54">
        <v>8.2076401658029482E-3</v>
      </c>
      <c r="AJ315" s="42">
        <v>0.13480953101539989</v>
      </c>
      <c r="AK315" s="42">
        <v>8.1800818267509443E-3</v>
      </c>
      <c r="AL315" s="42">
        <v>1.9227387930174169E-2</v>
      </c>
      <c r="AM315" s="42">
        <v>0.22062678139977371</v>
      </c>
      <c r="AN315" s="42">
        <v>1.3472898341349491E-2</v>
      </c>
      <c r="AO315" s="42">
        <v>3.08682423472698E-2</v>
      </c>
      <c r="AP315" s="42">
        <v>0.13480953101539989</v>
      </c>
      <c r="AQ315" s="42">
        <v>8.1800818267509443E-3</v>
      </c>
      <c r="AR315" s="42">
        <v>1.9227387930174169E-2</v>
      </c>
      <c r="AS315" s="42">
        <v>0.22062678139977371</v>
      </c>
      <c r="AT315" s="42">
        <v>1.3472898341349491E-2</v>
      </c>
      <c r="AU315" s="42">
        <v>3.08682423472698E-2</v>
      </c>
    </row>
    <row r="316" spans="1:47" x14ac:dyDescent="0.25">
      <c r="A316" s="220"/>
      <c r="B316" s="220"/>
      <c r="C316" s="15" t="s">
        <v>225</v>
      </c>
      <c r="D316" s="16">
        <v>4.9561502060587173E-3</v>
      </c>
      <c r="E316" s="16">
        <v>4.9561502060587173E-3</v>
      </c>
      <c r="F316" s="16">
        <v>3.223931620692227E-3</v>
      </c>
      <c r="G316" s="16">
        <v>3.223931620692227E-3</v>
      </c>
      <c r="H316" s="42">
        <f t="shared" si="4"/>
        <v>8.1800818267509443E-3</v>
      </c>
      <c r="I316" s="42">
        <f t="shared" si="4"/>
        <v>8.1800818267509443E-3</v>
      </c>
      <c r="J316" s="51"/>
      <c r="K316" s="53"/>
      <c r="L316" s="16">
        <v>4.9561502060587173E-3</v>
      </c>
      <c r="M316" s="16">
        <v>1.3045036649371421E-2</v>
      </c>
      <c r="N316" s="16">
        <v>0.19473428193043582</v>
      </c>
      <c r="O316" s="16">
        <v>9.1297658073916342E-3</v>
      </c>
      <c r="P316" s="16">
        <v>2.2660602181466854E-2</v>
      </c>
      <c r="Q316" s="16">
        <v>0.11592344618562052</v>
      </c>
      <c r="R316" s="16">
        <v>4.9561502060587173E-3</v>
      </c>
      <c r="S316" s="16">
        <v>1.3045036649371421E-2</v>
      </c>
      <c r="T316" s="16">
        <v>0.19473428193043582</v>
      </c>
      <c r="U316" s="16">
        <v>9.1297658073916342E-3</v>
      </c>
      <c r="V316" s="16">
        <v>2.2660602181466854E-2</v>
      </c>
      <c r="W316" s="16">
        <v>0.11592344618562052</v>
      </c>
      <c r="X316" s="16">
        <v>3.223931620692227E-3</v>
      </c>
      <c r="Y316" s="16">
        <v>6.1823512808027474E-3</v>
      </c>
      <c r="Z316" s="16">
        <v>2.589249946933788E-2</v>
      </c>
      <c r="AA316" s="16">
        <v>4.3431325339578575E-3</v>
      </c>
      <c r="AB316" s="16">
        <v>8.2076401658029482E-3</v>
      </c>
      <c r="AC316" s="16">
        <v>1.4680709709240259E-2</v>
      </c>
      <c r="AD316" s="16">
        <v>3.223931620692227E-3</v>
      </c>
      <c r="AE316" s="16">
        <v>6.1823512808027474E-3</v>
      </c>
      <c r="AF316" s="16">
        <v>2.589249946933788E-2</v>
      </c>
      <c r="AG316" s="16">
        <v>4.3431325339578575E-3</v>
      </c>
      <c r="AH316" s="16">
        <v>8.2076401658029482E-3</v>
      </c>
      <c r="AI316" s="54">
        <v>1.4680709709240259E-2</v>
      </c>
      <c r="AJ316" s="42">
        <v>8.1800818267509443E-3</v>
      </c>
      <c r="AK316" s="42">
        <v>1.9227387930174169E-2</v>
      </c>
      <c r="AL316" s="42">
        <v>0.22062678139977371</v>
      </c>
      <c r="AM316" s="42">
        <v>1.3472898341349491E-2</v>
      </c>
      <c r="AN316" s="42">
        <v>3.08682423472698E-2</v>
      </c>
      <c r="AO316" s="42">
        <v>0.13060415589486077</v>
      </c>
      <c r="AP316" s="42">
        <v>8.1800818267509443E-3</v>
      </c>
      <c r="AQ316" s="42">
        <v>1.9227387930174169E-2</v>
      </c>
      <c r="AR316" s="42">
        <v>0.22062678139977371</v>
      </c>
      <c r="AS316" s="42">
        <v>1.3472898341349491E-2</v>
      </c>
      <c r="AT316" s="42">
        <v>3.08682423472698E-2</v>
      </c>
      <c r="AU316" s="42">
        <v>0.13060415589486077</v>
      </c>
    </row>
    <row r="317" spans="1:47" x14ac:dyDescent="0.25">
      <c r="A317" s="220"/>
      <c r="B317" s="220"/>
      <c r="C317" s="15" t="s">
        <v>226</v>
      </c>
      <c r="D317" s="16">
        <v>1.3045036649371421E-2</v>
      </c>
      <c r="E317" s="16">
        <v>1.3045036649371421E-2</v>
      </c>
      <c r="F317" s="16">
        <v>6.1823512808027474E-3</v>
      </c>
      <c r="G317" s="16">
        <v>6.1823512808027474E-3</v>
      </c>
      <c r="H317" s="42">
        <f t="shared" si="4"/>
        <v>1.9227387930174169E-2</v>
      </c>
      <c r="I317" s="42">
        <f t="shared" si="4"/>
        <v>1.9227387930174169E-2</v>
      </c>
      <c r="J317" s="51"/>
      <c r="K317" s="53"/>
      <c r="L317" s="16">
        <v>1.3045036649371421E-2</v>
      </c>
      <c r="M317" s="16">
        <v>0.19473428193043582</v>
      </c>
      <c r="N317" s="16">
        <v>9.1297658073916342E-3</v>
      </c>
      <c r="O317" s="16">
        <v>2.2660602181466854E-2</v>
      </c>
      <c r="P317" s="16">
        <v>0.11592344618562052</v>
      </c>
      <c r="Q317" s="16">
        <v>4.9779354816897456E-3</v>
      </c>
      <c r="R317" s="16">
        <v>1.3045036649371421E-2</v>
      </c>
      <c r="S317" s="16">
        <v>0.19473428193043582</v>
      </c>
      <c r="T317" s="16">
        <v>9.1297658073916342E-3</v>
      </c>
      <c r="U317" s="16">
        <v>2.2660602181466854E-2</v>
      </c>
      <c r="V317" s="16">
        <v>0.11592344618562052</v>
      </c>
      <c r="W317" s="16">
        <v>4.9779354816897456E-3</v>
      </c>
      <c r="X317" s="16">
        <v>6.1823512808027474E-3</v>
      </c>
      <c r="Y317" s="16">
        <v>2.589249946933788E-2</v>
      </c>
      <c r="Z317" s="16">
        <v>4.3431325339578575E-3</v>
      </c>
      <c r="AA317" s="16">
        <v>8.2076401658029482E-3</v>
      </c>
      <c r="AB317" s="16">
        <v>1.4680709709240259E-2</v>
      </c>
      <c r="AC317" s="16">
        <v>2.4404995325551003E-3</v>
      </c>
      <c r="AD317" s="16">
        <v>6.1823512808027474E-3</v>
      </c>
      <c r="AE317" s="16">
        <v>2.589249946933788E-2</v>
      </c>
      <c r="AF317" s="16">
        <v>4.3431325339578575E-3</v>
      </c>
      <c r="AG317" s="16">
        <v>8.2076401658029482E-3</v>
      </c>
      <c r="AH317" s="16">
        <v>1.4680709709240259E-2</v>
      </c>
      <c r="AI317" s="54">
        <v>2.4404995325551003E-3</v>
      </c>
      <c r="AJ317" s="42">
        <v>1.9227387930174169E-2</v>
      </c>
      <c r="AK317" s="42">
        <v>0.22062678139977371</v>
      </c>
      <c r="AL317" s="42">
        <v>1.3472898341349491E-2</v>
      </c>
      <c r="AM317" s="42">
        <v>3.08682423472698E-2</v>
      </c>
      <c r="AN317" s="42">
        <v>0.13060415589486077</v>
      </c>
      <c r="AO317" s="42">
        <v>7.4184350142448459E-3</v>
      </c>
      <c r="AP317" s="42">
        <v>1.9227387930174169E-2</v>
      </c>
      <c r="AQ317" s="42">
        <v>0.22062678139977371</v>
      </c>
      <c r="AR317" s="42">
        <v>1.3472898341349491E-2</v>
      </c>
      <c r="AS317" s="42">
        <v>3.08682423472698E-2</v>
      </c>
      <c r="AT317" s="42">
        <v>0.13060415589486077</v>
      </c>
      <c r="AU317" s="42">
        <v>7.4184350142448459E-3</v>
      </c>
    </row>
    <row r="318" spans="1:47" x14ac:dyDescent="0.25">
      <c r="A318" s="220" t="s">
        <v>88</v>
      </c>
      <c r="B318" s="220" t="s">
        <v>223</v>
      </c>
      <c r="C318" s="15" t="s">
        <v>224</v>
      </c>
      <c r="D318" s="16">
        <v>0.19473428193043582</v>
      </c>
      <c r="E318" s="16">
        <v>0.19473428193043582</v>
      </c>
      <c r="F318" s="16">
        <v>2.589249946933788E-2</v>
      </c>
      <c r="G318" s="16">
        <v>2.589249946933788E-2</v>
      </c>
      <c r="H318" s="42">
        <f t="shared" si="4"/>
        <v>0.22062678139977371</v>
      </c>
      <c r="I318" s="42">
        <f t="shared" si="4"/>
        <v>0.22062678139977371</v>
      </c>
      <c r="J318" s="51"/>
      <c r="K318" s="53" t="s">
        <v>88</v>
      </c>
      <c r="L318" s="16">
        <v>0.19473428193043582</v>
      </c>
      <c r="M318" s="16">
        <v>9.1297658073916342E-3</v>
      </c>
      <c r="N318" s="16">
        <v>2.2660602181466854E-2</v>
      </c>
      <c r="O318" s="16">
        <v>0.11592344618562052</v>
      </c>
      <c r="P318" s="16">
        <v>4.9779354816897456E-3</v>
      </c>
      <c r="Q318" s="16">
        <v>1.3102377469808222E-2</v>
      </c>
      <c r="R318" s="16">
        <v>0.19473428193043582</v>
      </c>
      <c r="S318" s="16">
        <v>9.1297658073916342E-3</v>
      </c>
      <c r="T318" s="16">
        <v>2.2660602181466854E-2</v>
      </c>
      <c r="U318" s="16">
        <v>0.11592344618562052</v>
      </c>
      <c r="V318" s="16">
        <v>4.9779354816897456E-3</v>
      </c>
      <c r="W318" s="16">
        <v>1.3102377469808222E-2</v>
      </c>
      <c r="X318" s="16">
        <v>2.589249946933788E-2</v>
      </c>
      <c r="Y318" s="16">
        <v>4.3431325339578575E-3</v>
      </c>
      <c r="Z318" s="16">
        <v>8.2076401658029482E-3</v>
      </c>
      <c r="AA318" s="16">
        <v>1.4680709709240259E-2</v>
      </c>
      <c r="AB318" s="16">
        <v>2.4404995325551003E-3</v>
      </c>
      <c r="AC318" s="16">
        <v>4.6800078866594879E-3</v>
      </c>
      <c r="AD318" s="16">
        <v>2.589249946933788E-2</v>
      </c>
      <c r="AE318" s="16">
        <v>4.3431325339578575E-3</v>
      </c>
      <c r="AF318" s="16">
        <v>8.2076401658029482E-3</v>
      </c>
      <c r="AG318" s="16">
        <v>1.4680709709240259E-2</v>
      </c>
      <c r="AH318" s="16">
        <v>2.4404995325551003E-3</v>
      </c>
      <c r="AI318" s="54">
        <v>4.6800078866594879E-3</v>
      </c>
      <c r="AJ318" s="42">
        <v>0.22062678139977371</v>
      </c>
      <c r="AK318" s="42">
        <v>1.3472898341349491E-2</v>
      </c>
      <c r="AL318" s="42">
        <v>3.08682423472698E-2</v>
      </c>
      <c r="AM318" s="42">
        <v>0.13060415589486077</v>
      </c>
      <c r="AN318" s="42">
        <v>7.4184350142448459E-3</v>
      </c>
      <c r="AO318" s="42">
        <v>1.7782385356467711E-2</v>
      </c>
      <c r="AP318" s="42">
        <v>0.22062678139977371</v>
      </c>
      <c r="AQ318" s="42">
        <v>1.3472898341349491E-2</v>
      </c>
      <c r="AR318" s="42">
        <v>3.08682423472698E-2</v>
      </c>
      <c r="AS318" s="42">
        <v>0.13060415589486077</v>
      </c>
      <c r="AT318" s="42">
        <v>7.4184350142448459E-3</v>
      </c>
      <c r="AU318" s="42">
        <v>1.7782385356467711E-2</v>
      </c>
    </row>
    <row r="319" spans="1:47" x14ac:dyDescent="0.25">
      <c r="A319" s="220"/>
      <c r="B319" s="220"/>
      <c r="C319" s="15" t="s">
        <v>225</v>
      </c>
      <c r="D319" s="16">
        <v>9.1297658073916342E-3</v>
      </c>
      <c r="E319" s="16">
        <v>9.1297658073916342E-3</v>
      </c>
      <c r="F319" s="16">
        <v>4.3431325339578575E-3</v>
      </c>
      <c r="G319" s="16">
        <v>4.3431325339578575E-3</v>
      </c>
      <c r="H319" s="42">
        <f t="shared" si="4"/>
        <v>1.3472898341349491E-2</v>
      </c>
      <c r="I319" s="42">
        <f t="shared" si="4"/>
        <v>1.3472898341349491E-2</v>
      </c>
      <c r="J319" s="51"/>
      <c r="K319" s="53"/>
      <c r="L319" s="16">
        <v>9.1297658073916342E-3</v>
      </c>
      <c r="M319" s="16">
        <v>2.2660602181466854E-2</v>
      </c>
      <c r="N319" s="16">
        <v>0.11592344618562052</v>
      </c>
      <c r="O319" s="16">
        <v>4.9779354816897456E-3</v>
      </c>
      <c r="P319" s="16">
        <v>1.3102377469808222E-2</v>
      </c>
      <c r="Q319" s="16">
        <v>0.19473428193043582</v>
      </c>
      <c r="R319" s="16">
        <v>9.1297658073916342E-3</v>
      </c>
      <c r="S319" s="16">
        <v>2.2660602181466854E-2</v>
      </c>
      <c r="T319" s="16">
        <v>0.11592344618562052</v>
      </c>
      <c r="U319" s="16">
        <v>4.9779354816897456E-3</v>
      </c>
      <c r="V319" s="16">
        <v>1.3102377469808222E-2</v>
      </c>
      <c r="W319" s="16">
        <v>0.19473428193043582</v>
      </c>
      <c r="X319" s="16">
        <v>4.3431325339578575E-3</v>
      </c>
      <c r="Y319" s="16">
        <v>8.2076401658029482E-3</v>
      </c>
      <c r="Z319" s="16">
        <v>1.4680709709240259E-2</v>
      </c>
      <c r="AA319" s="16">
        <v>2.4404995325551003E-3</v>
      </c>
      <c r="AB319" s="16">
        <v>4.6800078866594879E-3</v>
      </c>
      <c r="AC319" s="16">
        <v>3.5962395566858603E-2</v>
      </c>
      <c r="AD319" s="16">
        <v>4.3431325339578575E-3</v>
      </c>
      <c r="AE319" s="16">
        <v>8.2076401658029482E-3</v>
      </c>
      <c r="AF319" s="16">
        <v>1.4680709709240259E-2</v>
      </c>
      <c r="AG319" s="16">
        <v>2.4404995325551003E-3</v>
      </c>
      <c r="AH319" s="16">
        <v>4.6800078866594879E-3</v>
      </c>
      <c r="AI319" s="54">
        <v>3.5962395566858603E-2</v>
      </c>
      <c r="AJ319" s="42">
        <v>1.3472898341349491E-2</v>
      </c>
      <c r="AK319" s="42">
        <v>3.08682423472698E-2</v>
      </c>
      <c r="AL319" s="42">
        <v>0.13060415589486077</v>
      </c>
      <c r="AM319" s="42">
        <v>7.4184350142448459E-3</v>
      </c>
      <c r="AN319" s="42">
        <v>1.7782385356467711E-2</v>
      </c>
      <c r="AO319" s="42">
        <v>0.23069667749729442</v>
      </c>
      <c r="AP319" s="42">
        <v>1.3472898341349491E-2</v>
      </c>
      <c r="AQ319" s="42">
        <v>3.08682423472698E-2</v>
      </c>
      <c r="AR319" s="42">
        <v>0.13060415589486077</v>
      </c>
      <c r="AS319" s="42">
        <v>7.4184350142448459E-3</v>
      </c>
      <c r="AT319" s="42">
        <v>1.7782385356467711E-2</v>
      </c>
      <c r="AU319" s="42">
        <v>0.23069667749729442</v>
      </c>
    </row>
    <row r="320" spans="1:47" x14ac:dyDescent="0.25">
      <c r="A320" s="220"/>
      <c r="B320" s="220"/>
      <c r="C320" s="15" t="s">
        <v>226</v>
      </c>
      <c r="D320" s="16">
        <v>2.2660602181466854E-2</v>
      </c>
      <c r="E320" s="16">
        <v>2.2660602181466854E-2</v>
      </c>
      <c r="F320" s="16">
        <v>8.2076401658029482E-3</v>
      </c>
      <c r="G320" s="16">
        <v>8.2076401658029482E-3</v>
      </c>
      <c r="H320" s="42">
        <f t="shared" si="4"/>
        <v>3.08682423472698E-2</v>
      </c>
      <c r="I320" s="42">
        <f t="shared" si="4"/>
        <v>3.08682423472698E-2</v>
      </c>
      <c r="J320" s="51"/>
      <c r="K320" s="53"/>
      <c r="L320" s="16">
        <v>2.2660602181466854E-2</v>
      </c>
      <c r="M320" s="16">
        <v>0.11592344618562052</v>
      </c>
      <c r="N320" s="16">
        <v>4.9779354816897456E-3</v>
      </c>
      <c r="O320" s="16">
        <v>1.3102377469808222E-2</v>
      </c>
      <c r="P320" s="16">
        <v>0.19473428193043582</v>
      </c>
      <c r="Q320" s="16">
        <v>9.1297658073916342E-3</v>
      </c>
      <c r="R320" s="16">
        <v>2.2660602181466854E-2</v>
      </c>
      <c r="S320" s="16">
        <v>0.11592344618562052</v>
      </c>
      <c r="T320" s="16">
        <v>4.9779354816897456E-3</v>
      </c>
      <c r="U320" s="16">
        <v>1.3102377469808222E-2</v>
      </c>
      <c r="V320" s="16">
        <v>0.19473428193043582</v>
      </c>
      <c r="W320" s="16">
        <v>9.1297658073916342E-3</v>
      </c>
      <c r="X320" s="16">
        <v>8.2076401658029482E-3</v>
      </c>
      <c r="Y320" s="16">
        <v>1.4680709709240259E-2</v>
      </c>
      <c r="Z320" s="16">
        <v>2.4404995325551003E-3</v>
      </c>
      <c r="AA320" s="16">
        <v>4.6800078866594879E-3</v>
      </c>
      <c r="AB320" s="16">
        <v>3.5962395566858603E-2</v>
      </c>
      <c r="AC320" s="16">
        <v>6.0322276097928016E-3</v>
      </c>
      <c r="AD320" s="16">
        <v>8.2076401658029482E-3</v>
      </c>
      <c r="AE320" s="16">
        <v>1.4680709709240259E-2</v>
      </c>
      <c r="AF320" s="16">
        <v>2.4404995325551003E-3</v>
      </c>
      <c r="AG320" s="16">
        <v>4.6800078866594879E-3</v>
      </c>
      <c r="AH320" s="16">
        <v>3.5962395566858603E-2</v>
      </c>
      <c r="AI320" s="54">
        <v>6.0322276097928016E-3</v>
      </c>
      <c r="AJ320" s="42">
        <v>3.08682423472698E-2</v>
      </c>
      <c r="AK320" s="42">
        <v>0.13060415589486077</v>
      </c>
      <c r="AL320" s="42">
        <v>7.4184350142448459E-3</v>
      </c>
      <c r="AM320" s="42">
        <v>1.7782385356467711E-2</v>
      </c>
      <c r="AN320" s="42">
        <v>0.23069667749729442</v>
      </c>
      <c r="AO320" s="42">
        <v>1.5161993417184435E-2</v>
      </c>
      <c r="AP320" s="42">
        <v>3.08682423472698E-2</v>
      </c>
      <c r="AQ320" s="42">
        <v>0.13060415589486077</v>
      </c>
      <c r="AR320" s="42">
        <v>7.4184350142448459E-3</v>
      </c>
      <c r="AS320" s="42">
        <v>1.7782385356467711E-2</v>
      </c>
      <c r="AT320" s="42">
        <v>0.23069667749729442</v>
      </c>
      <c r="AU320" s="42">
        <v>1.5161993417184435E-2</v>
      </c>
    </row>
    <row r="321" spans="1:47" x14ac:dyDescent="0.25">
      <c r="A321" s="220"/>
      <c r="B321" s="220" t="s">
        <v>227</v>
      </c>
      <c r="C321" s="15" t="s">
        <v>224</v>
      </c>
      <c r="D321" s="16">
        <v>0.11592344618562052</v>
      </c>
      <c r="E321" s="16">
        <v>0.11592344618562052</v>
      </c>
      <c r="F321" s="16">
        <v>1.4680709709240259E-2</v>
      </c>
      <c r="G321" s="16">
        <v>1.4680709709240259E-2</v>
      </c>
      <c r="H321" s="42">
        <f t="shared" si="4"/>
        <v>0.13060415589486077</v>
      </c>
      <c r="I321" s="42">
        <f t="shared" si="4"/>
        <v>0.13060415589486077</v>
      </c>
      <c r="J321" s="51"/>
      <c r="K321" s="53"/>
      <c r="L321" s="16">
        <v>0.11592344618562052</v>
      </c>
      <c r="M321" s="16">
        <v>4.9779354816897456E-3</v>
      </c>
      <c r="N321" s="16">
        <v>1.3102377469808222E-2</v>
      </c>
      <c r="O321" s="16">
        <v>0.19473428193043582</v>
      </c>
      <c r="P321" s="16">
        <v>9.1297658073916342E-3</v>
      </c>
      <c r="Q321" s="16">
        <v>2.2660602181466854E-2</v>
      </c>
      <c r="R321" s="16">
        <v>0.11592344618562052</v>
      </c>
      <c r="S321" s="16">
        <v>4.9779354816897456E-3</v>
      </c>
      <c r="T321" s="16">
        <v>1.3102377469808222E-2</v>
      </c>
      <c r="U321" s="16">
        <v>0.19473428193043582</v>
      </c>
      <c r="V321" s="16">
        <v>9.1297658073916342E-3</v>
      </c>
      <c r="W321" s="16">
        <v>2.2660602181466854E-2</v>
      </c>
      <c r="X321" s="16">
        <v>1.4680709709240259E-2</v>
      </c>
      <c r="Y321" s="16">
        <v>2.4404995325551003E-3</v>
      </c>
      <c r="Z321" s="16">
        <v>4.6800078866594879E-3</v>
      </c>
      <c r="AA321" s="16">
        <v>3.5962395566858603E-2</v>
      </c>
      <c r="AB321" s="16">
        <v>6.0322276097928016E-3</v>
      </c>
      <c r="AC321" s="16">
        <v>1.1399687491065942E-2</v>
      </c>
      <c r="AD321" s="16">
        <v>1.4680709709240259E-2</v>
      </c>
      <c r="AE321" s="16">
        <v>2.4404995325551003E-3</v>
      </c>
      <c r="AF321" s="16">
        <v>4.6800078866594879E-3</v>
      </c>
      <c r="AG321" s="16">
        <v>3.5962395566858603E-2</v>
      </c>
      <c r="AH321" s="16">
        <v>6.0322276097928016E-3</v>
      </c>
      <c r="AI321" s="54">
        <v>1.1399687491065942E-2</v>
      </c>
      <c r="AJ321" s="42">
        <v>0.13060415589486077</v>
      </c>
      <c r="AK321" s="42">
        <v>7.4184350142448459E-3</v>
      </c>
      <c r="AL321" s="42">
        <v>1.7782385356467711E-2</v>
      </c>
      <c r="AM321" s="42">
        <v>0.23069667749729442</v>
      </c>
      <c r="AN321" s="42">
        <v>1.5161993417184435E-2</v>
      </c>
      <c r="AO321" s="42">
        <v>3.4060289672532794E-2</v>
      </c>
      <c r="AP321" s="42">
        <v>0.13060415589486077</v>
      </c>
      <c r="AQ321" s="42">
        <v>7.4184350142448459E-3</v>
      </c>
      <c r="AR321" s="42">
        <v>1.7782385356467711E-2</v>
      </c>
      <c r="AS321" s="42">
        <v>0.23069667749729442</v>
      </c>
      <c r="AT321" s="42">
        <v>1.5161993417184435E-2</v>
      </c>
      <c r="AU321" s="42">
        <v>3.4060289672532794E-2</v>
      </c>
    </row>
    <row r="322" spans="1:47" x14ac:dyDescent="0.25">
      <c r="A322" s="220"/>
      <c r="B322" s="220"/>
      <c r="C322" s="15" t="s">
        <v>225</v>
      </c>
      <c r="D322" s="16">
        <v>4.9779354816897456E-3</v>
      </c>
      <c r="E322" s="16">
        <v>4.9779354816897456E-3</v>
      </c>
      <c r="F322" s="16">
        <v>2.4404995325551003E-3</v>
      </c>
      <c r="G322" s="16">
        <v>2.4404995325551003E-3</v>
      </c>
      <c r="H322" s="42">
        <f t="shared" si="4"/>
        <v>7.4184350142448459E-3</v>
      </c>
      <c r="I322" s="42">
        <f t="shared" si="4"/>
        <v>7.4184350142448459E-3</v>
      </c>
      <c r="J322" s="51"/>
      <c r="K322" s="53"/>
      <c r="L322" s="16">
        <v>4.9779354816897456E-3</v>
      </c>
      <c r="M322" s="16">
        <v>1.3102377469808222E-2</v>
      </c>
      <c r="N322" s="16">
        <v>0.19473428193043582</v>
      </c>
      <c r="O322" s="16">
        <v>9.1297658073916342E-3</v>
      </c>
      <c r="P322" s="16">
        <v>2.2660602181466854E-2</v>
      </c>
      <c r="Q322" s="16">
        <v>0.11592344618562052</v>
      </c>
      <c r="R322" s="16">
        <v>4.9779354816897456E-3</v>
      </c>
      <c r="S322" s="16">
        <v>1.3102377469808222E-2</v>
      </c>
      <c r="T322" s="16">
        <v>0.19473428193043582</v>
      </c>
      <c r="U322" s="16">
        <v>9.1297658073916342E-3</v>
      </c>
      <c r="V322" s="16">
        <v>2.2660602181466854E-2</v>
      </c>
      <c r="W322" s="16">
        <v>0.11592344618562052</v>
      </c>
      <c r="X322" s="16">
        <v>2.4404995325551003E-3</v>
      </c>
      <c r="Y322" s="16">
        <v>4.6800078866594879E-3</v>
      </c>
      <c r="Z322" s="16">
        <v>3.5962395566858603E-2</v>
      </c>
      <c r="AA322" s="16">
        <v>6.0322276097928016E-3</v>
      </c>
      <c r="AB322" s="16">
        <v>1.1399687491065942E-2</v>
      </c>
      <c r="AC322" s="16">
        <v>2.0390209542772299E-2</v>
      </c>
      <c r="AD322" s="16">
        <v>2.4404995325551003E-3</v>
      </c>
      <c r="AE322" s="16">
        <v>4.6800078866594879E-3</v>
      </c>
      <c r="AF322" s="16">
        <v>3.5962395566858603E-2</v>
      </c>
      <c r="AG322" s="16">
        <v>6.0322276097928016E-3</v>
      </c>
      <c r="AH322" s="16">
        <v>1.1399687491065942E-2</v>
      </c>
      <c r="AI322" s="54">
        <v>2.0390209542772299E-2</v>
      </c>
      <c r="AJ322" s="42">
        <v>7.4184350142448459E-3</v>
      </c>
      <c r="AK322" s="42">
        <v>1.7782385356467711E-2</v>
      </c>
      <c r="AL322" s="42">
        <v>0.23069667749729442</v>
      </c>
      <c r="AM322" s="42">
        <v>1.5161993417184435E-2</v>
      </c>
      <c r="AN322" s="42">
        <v>3.4060289672532794E-2</v>
      </c>
      <c r="AO322" s="42">
        <v>0.13631365572839282</v>
      </c>
      <c r="AP322" s="42">
        <v>7.4184350142448459E-3</v>
      </c>
      <c r="AQ322" s="42">
        <v>1.7782385356467711E-2</v>
      </c>
      <c r="AR322" s="42">
        <v>0.23069667749729442</v>
      </c>
      <c r="AS322" s="42">
        <v>1.5161993417184435E-2</v>
      </c>
      <c r="AT322" s="42">
        <v>3.4060289672532794E-2</v>
      </c>
      <c r="AU322" s="42">
        <v>0.13631365572839282</v>
      </c>
    </row>
    <row r="323" spans="1:47" x14ac:dyDescent="0.25">
      <c r="A323" s="220"/>
      <c r="B323" s="220"/>
      <c r="C323" s="15" t="s">
        <v>226</v>
      </c>
      <c r="D323" s="16">
        <v>1.3102377469808222E-2</v>
      </c>
      <c r="E323" s="16">
        <v>1.3102377469808222E-2</v>
      </c>
      <c r="F323" s="16">
        <v>4.6800078866594879E-3</v>
      </c>
      <c r="G323" s="16">
        <v>4.6800078866594879E-3</v>
      </c>
      <c r="H323" s="42">
        <f t="shared" si="4"/>
        <v>1.7782385356467711E-2</v>
      </c>
      <c r="I323" s="42">
        <f t="shared" si="4"/>
        <v>1.7782385356467711E-2</v>
      </c>
      <c r="J323" s="51"/>
      <c r="K323" s="53"/>
      <c r="L323" s="16">
        <v>1.3102377469808222E-2</v>
      </c>
      <c r="M323" s="16">
        <v>0.19473428193043582</v>
      </c>
      <c r="N323" s="16">
        <v>9.1297658073916342E-3</v>
      </c>
      <c r="O323" s="16">
        <v>2.2660602181466854E-2</v>
      </c>
      <c r="P323" s="16">
        <v>0.11592344618562052</v>
      </c>
      <c r="Q323" s="16">
        <v>4.9779354816897456E-3</v>
      </c>
      <c r="R323" s="16">
        <v>1.3102377469808222E-2</v>
      </c>
      <c r="S323" s="16">
        <v>0.19473428193043582</v>
      </c>
      <c r="T323" s="16">
        <v>9.1297658073916342E-3</v>
      </c>
      <c r="U323" s="16">
        <v>2.2660602181466854E-2</v>
      </c>
      <c r="V323" s="16">
        <v>0.11592344618562052</v>
      </c>
      <c r="W323" s="16">
        <v>4.9779354816897456E-3</v>
      </c>
      <c r="X323" s="16">
        <v>4.6800078866594879E-3</v>
      </c>
      <c r="Y323" s="16">
        <v>3.5962395566858603E-2</v>
      </c>
      <c r="Z323" s="16">
        <v>6.0322276097928016E-3</v>
      </c>
      <c r="AA323" s="16">
        <v>1.1399687491065942E-2</v>
      </c>
      <c r="AB323" s="16">
        <v>2.0390209542772299E-2</v>
      </c>
      <c r="AC323" s="16">
        <v>3.3896383651340241E-3</v>
      </c>
      <c r="AD323" s="16">
        <v>4.6800078866594879E-3</v>
      </c>
      <c r="AE323" s="16">
        <v>3.5962395566858603E-2</v>
      </c>
      <c r="AF323" s="16">
        <v>6.0322276097928016E-3</v>
      </c>
      <c r="AG323" s="16">
        <v>1.1399687491065942E-2</v>
      </c>
      <c r="AH323" s="16">
        <v>2.0390209542772299E-2</v>
      </c>
      <c r="AI323" s="54">
        <v>3.3896383651340241E-3</v>
      </c>
      <c r="AJ323" s="42">
        <v>1.7782385356467711E-2</v>
      </c>
      <c r="AK323" s="42">
        <v>0.23069667749729442</v>
      </c>
      <c r="AL323" s="42">
        <v>1.5161993417184435E-2</v>
      </c>
      <c r="AM323" s="42">
        <v>3.4060289672532794E-2</v>
      </c>
      <c r="AN323" s="42">
        <v>0.13631365572839282</v>
      </c>
      <c r="AO323" s="42">
        <v>8.3675738468237705E-3</v>
      </c>
      <c r="AP323" s="42">
        <v>1.7782385356467711E-2</v>
      </c>
      <c r="AQ323" s="42">
        <v>0.23069667749729442</v>
      </c>
      <c r="AR323" s="42">
        <v>1.5161993417184435E-2</v>
      </c>
      <c r="AS323" s="42">
        <v>3.4060289672532794E-2</v>
      </c>
      <c r="AT323" s="42">
        <v>0.13631365572839282</v>
      </c>
      <c r="AU323" s="42">
        <v>8.3675738468237705E-3</v>
      </c>
    </row>
    <row r="324" spans="1:47" x14ac:dyDescent="0.25">
      <c r="A324" s="220" t="s">
        <v>89</v>
      </c>
      <c r="B324" s="220" t="s">
        <v>223</v>
      </c>
      <c r="C324" s="15" t="s">
        <v>224</v>
      </c>
      <c r="D324" s="16">
        <v>0.19473428193043582</v>
      </c>
      <c r="E324" s="16">
        <v>0.19473428193043582</v>
      </c>
      <c r="F324" s="16">
        <v>3.5962395566858603E-2</v>
      </c>
      <c r="G324" s="16">
        <v>3.5962395566858603E-2</v>
      </c>
      <c r="H324" s="42">
        <f t="shared" si="4"/>
        <v>0.23069667749729442</v>
      </c>
      <c r="I324" s="42">
        <f t="shared" si="4"/>
        <v>0.23069667749729442</v>
      </c>
      <c r="J324" s="51"/>
      <c r="K324" s="53" t="s">
        <v>89</v>
      </c>
      <c r="L324" s="16">
        <v>0.19473428193043582</v>
      </c>
      <c r="M324" s="16">
        <v>9.1297658073916342E-3</v>
      </c>
      <c r="N324" s="16">
        <v>2.2660602181466854E-2</v>
      </c>
      <c r="O324" s="16">
        <v>0.11592344618562052</v>
      </c>
      <c r="P324" s="16">
        <v>4.9779354816897456E-3</v>
      </c>
      <c r="Q324" s="16">
        <v>1.3102377469808222E-2</v>
      </c>
      <c r="R324" s="16">
        <v>0.19473428193043582</v>
      </c>
      <c r="S324" s="16">
        <v>9.1297658073916342E-3</v>
      </c>
      <c r="T324" s="16">
        <v>2.2660602181466854E-2</v>
      </c>
      <c r="U324" s="16">
        <v>0.11592344618562052</v>
      </c>
      <c r="V324" s="16">
        <v>4.9779354816897456E-3</v>
      </c>
      <c r="W324" s="16">
        <v>1.3102377469808222E-2</v>
      </c>
      <c r="X324" s="16">
        <v>3.5962395566858603E-2</v>
      </c>
      <c r="Y324" s="16">
        <v>6.0322276097928016E-3</v>
      </c>
      <c r="Z324" s="16">
        <v>1.1399687491065942E-2</v>
      </c>
      <c r="AA324" s="16">
        <v>2.0390209542772299E-2</v>
      </c>
      <c r="AB324" s="16">
        <v>3.3896383651340241E-3</v>
      </c>
      <c r="AC324" s="16">
        <v>6.5001177300543691E-3</v>
      </c>
      <c r="AD324" s="16">
        <v>3.5962395566858603E-2</v>
      </c>
      <c r="AE324" s="16">
        <v>6.0322276097928016E-3</v>
      </c>
      <c r="AF324" s="16">
        <v>1.1399687491065942E-2</v>
      </c>
      <c r="AG324" s="16">
        <v>2.0390209542772299E-2</v>
      </c>
      <c r="AH324" s="16">
        <v>3.3896383651340241E-3</v>
      </c>
      <c r="AI324" s="54">
        <v>6.5001177300543691E-3</v>
      </c>
      <c r="AJ324" s="42">
        <v>0.23069667749729442</v>
      </c>
      <c r="AK324" s="42">
        <v>1.5161993417184435E-2</v>
      </c>
      <c r="AL324" s="42">
        <v>3.4060289672532794E-2</v>
      </c>
      <c r="AM324" s="42">
        <v>0.13631365572839282</v>
      </c>
      <c r="AN324" s="42">
        <v>8.3675738468237705E-3</v>
      </c>
      <c r="AO324" s="42">
        <v>1.9602495199862589E-2</v>
      </c>
      <c r="AP324" s="42">
        <v>0.23069667749729442</v>
      </c>
      <c r="AQ324" s="42">
        <v>1.5161993417184435E-2</v>
      </c>
      <c r="AR324" s="42">
        <v>3.4060289672532794E-2</v>
      </c>
      <c r="AS324" s="42">
        <v>0.13631365572839282</v>
      </c>
      <c r="AT324" s="42">
        <v>8.3675738468237705E-3</v>
      </c>
      <c r="AU324" s="42">
        <v>1.9602495199862589E-2</v>
      </c>
    </row>
    <row r="325" spans="1:47" x14ac:dyDescent="0.25">
      <c r="A325" s="220"/>
      <c r="B325" s="220"/>
      <c r="C325" s="15" t="s">
        <v>225</v>
      </c>
      <c r="D325" s="16">
        <v>9.1297658073916342E-3</v>
      </c>
      <c r="E325" s="16">
        <v>9.1297658073916342E-3</v>
      </c>
      <c r="F325" s="16">
        <v>6.0322276097928016E-3</v>
      </c>
      <c r="G325" s="16">
        <v>6.0322276097928016E-3</v>
      </c>
      <c r="H325" s="42">
        <f t="shared" si="4"/>
        <v>1.5161993417184435E-2</v>
      </c>
      <c r="I325" s="42">
        <f t="shared" si="4"/>
        <v>1.5161993417184435E-2</v>
      </c>
      <c r="J325" s="51"/>
      <c r="K325" s="53"/>
      <c r="L325" s="16">
        <v>9.1297658073916342E-3</v>
      </c>
      <c r="M325" s="16">
        <v>2.2660602181466854E-2</v>
      </c>
      <c r="N325" s="16">
        <v>0.11592344618562052</v>
      </c>
      <c r="O325" s="16">
        <v>4.9779354816897456E-3</v>
      </c>
      <c r="P325" s="16">
        <v>1.3102377469808222E-2</v>
      </c>
      <c r="Q325" s="16">
        <v>0.2002737691625926</v>
      </c>
      <c r="R325" s="16">
        <v>9.1297658073916342E-3</v>
      </c>
      <c r="S325" s="16">
        <v>2.2660602181466854E-2</v>
      </c>
      <c r="T325" s="16">
        <v>0.11592344618562052</v>
      </c>
      <c r="U325" s="16">
        <v>4.9779354816897456E-3</v>
      </c>
      <c r="V325" s="16">
        <v>1.3102377469808222E-2</v>
      </c>
      <c r="W325" s="16">
        <v>0.2002737691625926</v>
      </c>
      <c r="X325" s="16">
        <v>6.0322276097928016E-3</v>
      </c>
      <c r="Y325" s="16">
        <v>1.1399687491065942E-2</v>
      </c>
      <c r="Z325" s="16">
        <v>2.0390209542772299E-2</v>
      </c>
      <c r="AA325" s="16">
        <v>3.3896383651340241E-3</v>
      </c>
      <c r="AB325" s="16">
        <v>6.5001177300543691E-3</v>
      </c>
      <c r="AC325" s="16">
        <v>3.3436355691638699E-2</v>
      </c>
      <c r="AD325" s="16">
        <v>6.0322276097928016E-3</v>
      </c>
      <c r="AE325" s="16">
        <v>1.1399687491065942E-2</v>
      </c>
      <c r="AF325" s="16">
        <v>2.0390209542772299E-2</v>
      </c>
      <c r="AG325" s="16">
        <v>3.3896383651340241E-3</v>
      </c>
      <c r="AH325" s="16">
        <v>6.5001177300543691E-3</v>
      </c>
      <c r="AI325" s="54">
        <v>3.3436355691638699E-2</v>
      </c>
      <c r="AJ325" s="42">
        <v>1.5161993417184435E-2</v>
      </c>
      <c r="AK325" s="42">
        <v>3.4060289672532794E-2</v>
      </c>
      <c r="AL325" s="42">
        <v>0.13631365572839282</v>
      </c>
      <c r="AM325" s="42">
        <v>8.3675738468237705E-3</v>
      </c>
      <c r="AN325" s="42">
        <v>1.9602495199862589E-2</v>
      </c>
      <c r="AO325" s="42">
        <v>0.23371012485423129</v>
      </c>
      <c r="AP325" s="42">
        <v>1.5161993417184435E-2</v>
      </c>
      <c r="AQ325" s="42">
        <v>3.4060289672532794E-2</v>
      </c>
      <c r="AR325" s="42">
        <v>0.13631365572839282</v>
      </c>
      <c r="AS325" s="42">
        <v>8.3675738468237705E-3</v>
      </c>
      <c r="AT325" s="42">
        <v>1.9602495199862589E-2</v>
      </c>
      <c r="AU325" s="42">
        <v>0.23371012485423129</v>
      </c>
    </row>
    <row r="326" spans="1:47" x14ac:dyDescent="0.25">
      <c r="A326" s="220"/>
      <c r="B326" s="220"/>
      <c r="C326" s="15" t="s">
        <v>226</v>
      </c>
      <c r="D326" s="16">
        <v>2.2660602181466854E-2</v>
      </c>
      <c r="E326" s="16">
        <v>2.2660602181466854E-2</v>
      </c>
      <c r="F326" s="16">
        <v>1.1399687491065942E-2</v>
      </c>
      <c r="G326" s="16">
        <v>1.1399687491065942E-2</v>
      </c>
      <c r="H326" s="42">
        <f t="shared" si="4"/>
        <v>3.4060289672532794E-2</v>
      </c>
      <c r="I326" s="42">
        <f t="shared" si="4"/>
        <v>3.4060289672532794E-2</v>
      </c>
      <c r="J326" s="51"/>
      <c r="K326" s="53"/>
      <c r="L326" s="16">
        <v>2.2660602181466854E-2</v>
      </c>
      <c r="M326" s="16">
        <v>0.11592344618562052</v>
      </c>
      <c r="N326" s="16">
        <v>4.9779354816897456E-3</v>
      </c>
      <c r="O326" s="16">
        <v>1.3102377469808222E-2</v>
      </c>
      <c r="P326" s="16">
        <v>0.2002737691625926</v>
      </c>
      <c r="Q326" s="16">
        <v>9.3894746815625114E-3</v>
      </c>
      <c r="R326" s="16">
        <v>2.2660602181466854E-2</v>
      </c>
      <c r="S326" s="16">
        <v>0.11592344618562052</v>
      </c>
      <c r="T326" s="16">
        <v>4.9779354816897456E-3</v>
      </c>
      <c r="U326" s="16">
        <v>1.3102377469808222E-2</v>
      </c>
      <c r="V326" s="16">
        <v>0.2002737691625926</v>
      </c>
      <c r="W326" s="16">
        <v>9.3894746815625114E-3</v>
      </c>
      <c r="X326" s="16">
        <v>1.1399687491065942E-2</v>
      </c>
      <c r="Y326" s="16">
        <v>2.0390209542772299E-2</v>
      </c>
      <c r="Z326" s="16">
        <v>3.3896383651340241E-3</v>
      </c>
      <c r="AA326" s="16">
        <v>6.5001177300543691E-3</v>
      </c>
      <c r="AB326" s="16">
        <v>3.3436355691638699E-2</v>
      </c>
      <c r="AC326" s="16">
        <v>5.608517029934171E-3</v>
      </c>
      <c r="AD326" s="16">
        <v>1.1399687491065942E-2</v>
      </c>
      <c r="AE326" s="16">
        <v>2.0390209542772299E-2</v>
      </c>
      <c r="AF326" s="16">
        <v>3.3896383651340241E-3</v>
      </c>
      <c r="AG326" s="16">
        <v>6.5001177300543691E-3</v>
      </c>
      <c r="AH326" s="16">
        <v>3.3436355691638699E-2</v>
      </c>
      <c r="AI326" s="54">
        <v>5.608517029934171E-3</v>
      </c>
      <c r="AJ326" s="42">
        <v>3.4060289672532794E-2</v>
      </c>
      <c r="AK326" s="42">
        <v>0.13631365572839282</v>
      </c>
      <c r="AL326" s="42">
        <v>8.3675738468237705E-3</v>
      </c>
      <c r="AM326" s="42">
        <v>1.9602495199862589E-2</v>
      </c>
      <c r="AN326" s="42">
        <v>0.23371012485423129</v>
      </c>
      <c r="AO326" s="42">
        <v>1.4997991711496683E-2</v>
      </c>
      <c r="AP326" s="42">
        <v>3.4060289672532794E-2</v>
      </c>
      <c r="AQ326" s="42">
        <v>0.13631365572839282</v>
      </c>
      <c r="AR326" s="42">
        <v>8.3675738468237705E-3</v>
      </c>
      <c r="AS326" s="42">
        <v>1.9602495199862589E-2</v>
      </c>
      <c r="AT326" s="42">
        <v>0.23371012485423129</v>
      </c>
      <c r="AU326" s="42">
        <v>1.4997991711496683E-2</v>
      </c>
    </row>
    <row r="327" spans="1:47" x14ac:dyDescent="0.25">
      <c r="A327" s="220"/>
      <c r="B327" s="220" t="s">
        <v>227</v>
      </c>
      <c r="C327" s="15" t="s">
        <v>224</v>
      </c>
      <c r="D327" s="16">
        <v>0.11592344618562052</v>
      </c>
      <c r="E327" s="16">
        <v>0.11592344618562052</v>
      </c>
      <c r="F327" s="16">
        <v>2.0390209542772299E-2</v>
      </c>
      <c r="G327" s="16">
        <v>2.0390209542772299E-2</v>
      </c>
      <c r="H327" s="42">
        <f t="shared" ref="H327:I390" si="5">D327+F327</f>
        <v>0.13631365572839282</v>
      </c>
      <c r="I327" s="42">
        <f t="shared" si="5"/>
        <v>0.13631365572839282</v>
      </c>
      <c r="J327" s="51"/>
      <c r="K327" s="53"/>
      <c r="L327" s="16">
        <v>0.11592344618562052</v>
      </c>
      <c r="M327" s="16">
        <v>4.9779354816897456E-3</v>
      </c>
      <c r="N327" s="16">
        <v>1.3102377469808222E-2</v>
      </c>
      <c r="O327" s="16">
        <v>0.2002737691625926</v>
      </c>
      <c r="P327" s="16">
        <v>9.3894746815625114E-3</v>
      </c>
      <c r="Q327" s="16">
        <v>2.330521449735103E-2</v>
      </c>
      <c r="R327" s="16">
        <v>0.11592344618562052</v>
      </c>
      <c r="S327" s="16">
        <v>4.9779354816897456E-3</v>
      </c>
      <c r="T327" s="16">
        <v>1.3102377469808222E-2</v>
      </c>
      <c r="U327" s="16">
        <v>0.2002737691625926</v>
      </c>
      <c r="V327" s="16">
        <v>9.3894746815625114E-3</v>
      </c>
      <c r="W327" s="16">
        <v>2.330521449735103E-2</v>
      </c>
      <c r="X327" s="16">
        <v>2.0390209542772299E-2</v>
      </c>
      <c r="Y327" s="16">
        <v>3.3896383651340241E-3</v>
      </c>
      <c r="Z327" s="16">
        <v>6.5001177300543691E-3</v>
      </c>
      <c r="AA327" s="16">
        <v>3.3436355691638699E-2</v>
      </c>
      <c r="AB327" s="16">
        <v>5.608517029934171E-3</v>
      </c>
      <c r="AC327" s="16">
        <v>1.0598960378381175E-2</v>
      </c>
      <c r="AD327" s="16">
        <v>2.0390209542772299E-2</v>
      </c>
      <c r="AE327" s="16">
        <v>3.3896383651340241E-3</v>
      </c>
      <c r="AF327" s="16">
        <v>6.5001177300543691E-3</v>
      </c>
      <c r="AG327" s="16">
        <v>3.3436355691638699E-2</v>
      </c>
      <c r="AH327" s="16">
        <v>5.608517029934171E-3</v>
      </c>
      <c r="AI327" s="54">
        <v>1.0598960378381175E-2</v>
      </c>
      <c r="AJ327" s="42">
        <v>0.13631365572839282</v>
      </c>
      <c r="AK327" s="42">
        <v>8.3675738468237705E-3</v>
      </c>
      <c r="AL327" s="42">
        <v>1.9602495199862589E-2</v>
      </c>
      <c r="AM327" s="42">
        <v>0.23371012485423129</v>
      </c>
      <c r="AN327" s="42">
        <v>1.4997991711496683E-2</v>
      </c>
      <c r="AO327" s="42">
        <v>3.3904174875732204E-2</v>
      </c>
      <c r="AP327" s="42">
        <v>0.13631365572839282</v>
      </c>
      <c r="AQ327" s="42">
        <v>8.3675738468237705E-3</v>
      </c>
      <c r="AR327" s="42">
        <v>1.9602495199862589E-2</v>
      </c>
      <c r="AS327" s="42">
        <v>0.23371012485423129</v>
      </c>
      <c r="AT327" s="42">
        <v>1.4997991711496683E-2</v>
      </c>
      <c r="AU327" s="42">
        <v>3.3904174875732204E-2</v>
      </c>
    </row>
    <row r="328" spans="1:47" x14ac:dyDescent="0.25">
      <c r="A328" s="220"/>
      <c r="B328" s="220"/>
      <c r="C328" s="15" t="s">
        <v>225</v>
      </c>
      <c r="D328" s="16">
        <v>4.9779354816897456E-3</v>
      </c>
      <c r="E328" s="16">
        <v>4.9779354816897456E-3</v>
      </c>
      <c r="F328" s="16">
        <v>3.3896383651340241E-3</v>
      </c>
      <c r="G328" s="16">
        <v>3.3896383651340241E-3</v>
      </c>
      <c r="H328" s="42">
        <f t="shared" si="5"/>
        <v>8.3675738468237705E-3</v>
      </c>
      <c r="I328" s="42">
        <f t="shared" si="5"/>
        <v>8.3675738468237705E-3</v>
      </c>
      <c r="J328" s="51"/>
      <c r="K328" s="53"/>
      <c r="L328" s="16">
        <v>4.9779354816897456E-3</v>
      </c>
      <c r="M328" s="16">
        <v>1.3102377469808222E-2</v>
      </c>
      <c r="N328" s="16">
        <v>0.2002737691625926</v>
      </c>
      <c r="O328" s="16">
        <v>9.3894746815625114E-3</v>
      </c>
      <c r="P328" s="16">
        <v>2.330521449735103E-2</v>
      </c>
      <c r="Q328" s="16">
        <v>0.11922104968761846</v>
      </c>
      <c r="R328" s="16">
        <v>4.9779354816897456E-3</v>
      </c>
      <c r="S328" s="16">
        <v>1.3102377469808222E-2</v>
      </c>
      <c r="T328" s="16">
        <v>0.2002737691625926</v>
      </c>
      <c r="U328" s="16">
        <v>9.3894746815625114E-3</v>
      </c>
      <c r="V328" s="16">
        <v>2.330521449735103E-2</v>
      </c>
      <c r="W328" s="16">
        <v>0.11922104968761846</v>
      </c>
      <c r="X328" s="16">
        <v>3.3896383651340241E-3</v>
      </c>
      <c r="Y328" s="16">
        <v>6.5001177300543691E-3</v>
      </c>
      <c r="Z328" s="16">
        <v>3.3436355691638699E-2</v>
      </c>
      <c r="AA328" s="16">
        <v>5.608517029934171E-3</v>
      </c>
      <c r="AB328" s="16">
        <v>1.0598960378381175E-2</v>
      </c>
      <c r="AC328" s="16">
        <v>1.8957977858612789E-2</v>
      </c>
      <c r="AD328" s="16">
        <v>3.3896383651340241E-3</v>
      </c>
      <c r="AE328" s="16">
        <v>6.5001177300543691E-3</v>
      </c>
      <c r="AF328" s="16">
        <v>3.3436355691638699E-2</v>
      </c>
      <c r="AG328" s="16">
        <v>5.608517029934171E-3</v>
      </c>
      <c r="AH328" s="16">
        <v>1.0598960378381175E-2</v>
      </c>
      <c r="AI328" s="54">
        <v>1.8957977858612789E-2</v>
      </c>
      <c r="AJ328" s="42">
        <v>8.3675738468237705E-3</v>
      </c>
      <c r="AK328" s="42">
        <v>1.9602495199862589E-2</v>
      </c>
      <c r="AL328" s="42">
        <v>0.23371012485423129</v>
      </c>
      <c r="AM328" s="42">
        <v>1.4997991711496683E-2</v>
      </c>
      <c r="AN328" s="42">
        <v>3.3904174875732204E-2</v>
      </c>
      <c r="AO328" s="42">
        <v>0.13817902754623124</v>
      </c>
      <c r="AP328" s="42">
        <v>8.3675738468237705E-3</v>
      </c>
      <c r="AQ328" s="42">
        <v>1.9602495199862589E-2</v>
      </c>
      <c r="AR328" s="42">
        <v>0.23371012485423129</v>
      </c>
      <c r="AS328" s="42">
        <v>1.4997991711496683E-2</v>
      </c>
      <c r="AT328" s="42">
        <v>3.3904174875732204E-2</v>
      </c>
      <c r="AU328" s="42">
        <v>0.13817902754623124</v>
      </c>
    </row>
    <row r="329" spans="1:47" x14ac:dyDescent="0.25">
      <c r="A329" s="220"/>
      <c r="B329" s="220"/>
      <c r="C329" s="15" t="s">
        <v>226</v>
      </c>
      <c r="D329" s="16">
        <v>1.3102377469808222E-2</v>
      </c>
      <c r="E329" s="16">
        <v>1.3102377469808222E-2</v>
      </c>
      <c r="F329" s="16">
        <v>6.5001177300543691E-3</v>
      </c>
      <c r="G329" s="16">
        <v>6.5001177300543691E-3</v>
      </c>
      <c r="H329" s="42">
        <f t="shared" si="5"/>
        <v>1.9602495199862589E-2</v>
      </c>
      <c r="I329" s="42">
        <f t="shared" si="5"/>
        <v>1.9602495199862589E-2</v>
      </c>
      <c r="J329" s="51"/>
      <c r="K329" s="53"/>
      <c r="L329" s="16">
        <v>1.3102377469808222E-2</v>
      </c>
      <c r="M329" s="16">
        <v>0.2002737691625926</v>
      </c>
      <c r="N329" s="16">
        <v>9.3894746815625114E-3</v>
      </c>
      <c r="O329" s="16">
        <v>2.330521449735103E-2</v>
      </c>
      <c r="P329" s="16">
        <v>0.11922104968761846</v>
      </c>
      <c r="Q329" s="16">
        <v>5.1195397732914233E-3</v>
      </c>
      <c r="R329" s="16">
        <v>1.3102377469808222E-2</v>
      </c>
      <c r="S329" s="16">
        <v>0.2002737691625926</v>
      </c>
      <c r="T329" s="16">
        <v>9.3894746815625114E-3</v>
      </c>
      <c r="U329" s="16">
        <v>2.330521449735103E-2</v>
      </c>
      <c r="V329" s="16">
        <v>0.11922104968761846</v>
      </c>
      <c r="W329" s="16">
        <v>5.1195397732914233E-3</v>
      </c>
      <c r="X329" s="16">
        <v>6.5001177300543691E-3</v>
      </c>
      <c r="Y329" s="16">
        <v>3.3436355691638699E-2</v>
      </c>
      <c r="Z329" s="16">
        <v>5.608517029934171E-3</v>
      </c>
      <c r="AA329" s="16">
        <v>1.0598960378381175E-2</v>
      </c>
      <c r="AB329" s="16">
        <v>1.8957977858612789E-2</v>
      </c>
      <c r="AC329" s="16">
        <v>3.1515462820583778E-3</v>
      </c>
      <c r="AD329" s="16">
        <v>6.5001177300543691E-3</v>
      </c>
      <c r="AE329" s="16">
        <v>3.3436355691638699E-2</v>
      </c>
      <c r="AF329" s="16">
        <v>5.608517029934171E-3</v>
      </c>
      <c r="AG329" s="16">
        <v>1.0598960378381175E-2</v>
      </c>
      <c r="AH329" s="16">
        <v>1.8957977858612789E-2</v>
      </c>
      <c r="AI329" s="54">
        <v>3.1515462820583778E-3</v>
      </c>
      <c r="AJ329" s="42">
        <v>1.9602495199862589E-2</v>
      </c>
      <c r="AK329" s="42">
        <v>0.23371012485423129</v>
      </c>
      <c r="AL329" s="42">
        <v>1.4997991711496683E-2</v>
      </c>
      <c r="AM329" s="42">
        <v>3.3904174875732204E-2</v>
      </c>
      <c r="AN329" s="42">
        <v>0.13817902754623124</v>
      </c>
      <c r="AO329" s="42">
        <v>8.2710860553498015E-3</v>
      </c>
      <c r="AP329" s="42">
        <v>1.9602495199862589E-2</v>
      </c>
      <c r="AQ329" s="42">
        <v>0.23371012485423129</v>
      </c>
      <c r="AR329" s="42">
        <v>1.4997991711496683E-2</v>
      </c>
      <c r="AS329" s="42">
        <v>3.3904174875732204E-2</v>
      </c>
      <c r="AT329" s="42">
        <v>0.13817902754623124</v>
      </c>
      <c r="AU329" s="42">
        <v>8.2710860553498015E-3</v>
      </c>
    </row>
    <row r="330" spans="1:47" x14ac:dyDescent="0.25">
      <c r="A330" s="220" t="s">
        <v>90</v>
      </c>
      <c r="B330" s="220" t="s">
        <v>223</v>
      </c>
      <c r="C330" s="15" t="s">
        <v>224</v>
      </c>
      <c r="D330" s="16">
        <v>0.2002737691625926</v>
      </c>
      <c r="E330" s="16">
        <v>0.2002737691625926</v>
      </c>
      <c r="F330" s="16">
        <v>3.3436355691638699E-2</v>
      </c>
      <c r="G330" s="16">
        <v>3.3436355691638699E-2</v>
      </c>
      <c r="H330" s="42">
        <f t="shared" si="5"/>
        <v>0.23371012485423129</v>
      </c>
      <c r="I330" s="42">
        <f t="shared" si="5"/>
        <v>0.23371012485423129</v>
      </c>
      <c r="J330" s="51"/>
      <c r="K330" s="53" t="s">
        <v>90</v>
      </c>
      <c r="L330" s="16">
        <v>0.2002737691625926</v>
      </c>
      <c r="M330" s="16">
        <v>9.3894746815625114E-3</v>
      </c>
      <c r="N330" s="16">
        <v>2.330521449735103E-2</v>
      </c>
      <c r="O330" s="16">
        <v>0.11922104968761846</v>
      </c>
      <c r="P330" s="16">
        <v>5.1195397732914233E-3</v>
      </c>
      <c r="Q330" s="16">
        <v>1.3475092802647403E-2</v>
      </c>
      <c r="R330" s="16">
        <v>0.2002737691625926</v>
      </c>
      <c r="S330" s="16">
        <v>9.3894746815625114E-3</v>
      </c>
      <c r="T330" s="16">
        <v>2.330521449735103E-2</v>
      </c>
      <c r="U330" s="16">
        <v>0.11922104968761846</v>
      </c>
      <c r="V330" s="16">
        <v>5.1195397732914233E-3</v>
      </c>
      <c r="W330" s="16">
        <v>1.3475092802647403E-2</v>
      </c>
      <c r="X330" s="16">
        <v>3.3436355691638699E-2</v>
      </c>
      <c r="Y330" s="16">
        <v>5.608517029934171E-3</v>
      </c>
      <c r="Z330" s="16">
        <v>1.0598960378381175E-2</v>
      </c>
      <c r="AA330" s="16">
        <v>1.8957977858612789E-2</v>
      </c>
      <c r="AB330" s="16">
        <v>3.1515462820583778E-3</v>
      </c>
      <c r="AC330" s="16">
        <v>6.0435420119764327E-3</v>
      </c>
      <c r="AD330" s="16">
        <v>3.3436355691638699E-2</v>
      </c>
      <c r="AE330" s="16">
        <v>5.608517029934171E-3</v>
      </c>
      <c r="AF330" s="16">
        <v>1.0598960378381175E-2</v>
      </c>
      <c r="AG330" s="16">
        <v>1.8957977858612789E-2</v>
      </c>
      <c r="AH330" s="16">
        <v>3.1515462820583778E-3</v>
      </c>
      <c r="AI330" s="54">
        <v>6.0435420119764327E-3</v>
      </c>
      <c r="AJ330" s="42">
        <v>0.23371012485423129</v>
      </c>
      <c r="AK330" s="42">
        <v>1.4997991711496683E-2</v>
      </c>
      <c r="AL330" s="42">
        <v>3.3904174875732204E-2</v>
      </c>
      <c r="AM330" s="42">
        <v>0.13817902754623124</v>
      </c>
      <c r="AN330" s="42">
        <v>8.2710860553498015E-3</v>
      </c>
      <c r="AO330" s="42">
        <v>1.9518634814623834E-2</v>
      </c>
      <c r="AP330" s="42">
        <v>0.23371012485423129</v>
      </c>
      <c r="AQ330" s="42">
        <v>1.4997991711496683E-2</v>
      </c>
      <c r="AR330" s="42">
        <v>3.3904174875732204E-2</v>
      </c>
      <c r="AS330" s="42">
        <v>0.13817902754623124</v>
      </c>
      <c r="AT330" s="42">
        <v>8.2710860553498015E-3</v>
      </c>
      <c r="AU330" s="42">
        <v>1.9518634814623834E-2</v>
      </c>
    </row>
    <row r="331" spans="1:47" x14ac:dyDescent="0.25">
      <c r="A331" s="220"/>
      <c r="B331" s="220"/>
      <c r="C331" s="15" t="s">
        <v>225</v>
      </c>
      <c r="D331" s="16">
        <v>9.3894746815625114E-3</v>
      </c>
      <c r="E331" s="16">
        <v>9.3894746815625114E-3</v>
      </c>
      <c r="F331" s="16">
        <v>5.608517029934171E-3</v>
      </c>
      <c r="G331" s="16">
        <v>5.608517029934171E-3</v>
      </c>
      <c r="H331" s="42">
        <f t="shared" si="5"/>
        <v>1.4997991711496683E-2</v>
      </c>
      <c r="I331" s="42">
        <f t="shared" si="5"/>
        <v>1.4997991711496683E-2</v>
      </c>
      <c r="J331" s="51"/>
      <c r="K331" s="53"/>
      <c r="L331" s="16">
        <v>9.3894746815625114E-3</v>
      </c>
      <c r="M331" s="16">
        <v>2.330521449735103E-2</v>
      </c>
      <c r="N331" s="16">
        <v>0.11922104968761846</v>
      </c>
      <c r="O331" s="16">
        <v>5.1195397732914233E-3</v>
      </c>
      <c r="P331" s="16">
        <v>1.3475092802647403E-2</v>
      </c>
      <c r="Q331" s="16">
        <v>0.1981431971502246</v>
      </c>
      <c r="R331" s="16">
        <v>9.3894746815625114E-3</v>
      </c>
      <c r="S331" s="16">
        <v>2.330521449735103E-2</v>
      </c>
      <c r="T331" s="16">
        <v>0.11922104968761846</v>
      </c>
      <c r="U331" s="16">
        <v>5.1195397732914233E-3</v>
      </c>
      <c r="V331" s="16">
        <v>1.3475092802647403E-2</v>
      </c>
      <c r="W331" s="16">
        <v>0.1981431971502246</v>
      </c>
      <c r="X331" s="16">
        <v>5.608517029934171E-3</v>
      </c>
      <c r="Y331" s="16">
        <v>1.0598960378381175E-2</v>
      </c>
      <c r="Z331" s="16">
        <v>1.8957977858612789E-2</v>
      </c>
      <c r="AA331" s="16">
        <v>3.1515462820583778E-3</v>
      </c>
      <c r="AB331" s="16">
        <v>6.0435420119764327E-3</v>
      </c>
      <c r="AC331" s="16">
        <v>2.7883321354158063E-2</v>
      </c>
      <c r="AD331" s="16">
        <v>5.608517029934171E-3</v>
      </c>
      <c r="AE331" s="16">
        <v>1.0598960378381175E-2</v>
      </c>
      <c r="AF331" s="16">
        <v>1.8957977858612789E-2</v>
      </c>
      <c r="AG331" s="16">
        <v>3.1515462820583778E-3</v>
      </c>
      <c r="AH331" s="16">
        <v>6.0435420119764327E-3</v>
      </c>
      <c r="AI331" s="54">
        <v>2.7883321354158063E-2</v>
      </c>
      <c r="AJ331" s="42">
        <v>1.4997991711496683E-2</v>
      </c>
      <c r="AK331" s="42">
        <v>3.3904174875732204E-2</v>
      </c>
      <c r="AL331" s="42">
        <v>0.13817902754623124</v>
      </c>
      <c r="AM331" s="42">
        <v>8.2710860553498015E-3</v>
      </c>
      <c r="AN331" s="42">
        <v>1.9518634814623834E-2</v>
      </c>
      <c r="AO331" s="42">
        <v>0.22602651850438266</v>
      </c>
      <c r="AP331" s="42">
        <v>1.4997991711496683E-2</v>
      </c>
      <c r="AQ331" s="42">
        <v>3.3904174875732204E-2</v>
      </c>
      <c r="AR331" s="42">
        <v>0.13817902754623124</v>
      </c>
      <c r="AS331" s="42">
        <v>8.2710860553498015E-3</v>
      </c>
      <c r="AT331" s="42">
        <v>1.9518634814623834E-2</v>
      </c>
      <c r="AU331" s="42">
        <v>0.22602651850438266</v>
      </c>
    </row>
    <row r="332" spans="1:47" x14ac:dyDescent="0.25">
      <c r="A332" s="220"/>
      <c r="B332" s="220"/>
      <c r="C332" s="15" t="s">
        <v>226</v>
      </c>
      <c r="D332" s="16">
        <v>2.330521449735103E-2</v>
      </c>
      <c r="E332" s="16">
        <v>2.330521449735103E-2</v>
      </c>
      <c r="F332" s="16">
        <v>1.0598960378381175E-2</v>
      </c>
      <c r="G332" s="16">
        <v>1.0598960378381175E-2</v>
      </c>
      <c r="H332" s="42">
        <f t="shared" si="5"/>
        <v>3.3904174875732204E-2</v>
      </c>
      <c r="I332" s="42">
        <f t="shared" si="5"/>
        <v>3.3904174875732204E-2</v>
      </c>
      <c r="J332" s="51"/>
      <c r="K332" s="53"/>
      <c r="L332" s="16">
        <v>2.330521449735103E-2</v>
      </c>
      <c r="M332" s="16">
        <v>0.11922104968761846</v>
      </c>
      <c r="N332" s="16">
        <v>5.1195397732914233E-3</v>
      </c>
      <c r="O332" s="16">
        <v>1.3475092802647403E-2</v>
      </c>
      <c r="P332" s="16">
        <v>0.1981431971502246</v>
      </c>
      <c r="Q332" s="16">
        <v>9.2895866530352499E-3</v>
      </c>
      <c r="R332" s="16">
        <v>2.330521449735103E-2</v>
      </c>
      <c r="S332" s="16">
        <v>0.11922104968761846</v>
      </c>
      <c r="T332" s="16">
        <v>5.1195397732914233E-3</v>
      </c>
      <c r="U332" s="16">
        <v>1.3475092802647403E-2</v>
      </c>
      <c r="V332" s="16">
        <v>0.1981431971502246</v>
      </c>
      <c r="W332" s="16">
        <v>9.2895866530352499E-3</v>
      </c>
      <c r="X332" s="16">
        <v>1.0598960378381175E-2</v>
      </c>
      <c r="Y332" s="16">
        <v>1.8957977858612789E-2</v>
      </c>
      <c r="Z332" s="16">
        <v>3.1515462820583778E-3</v>
      </c>
      <c r="AA332" s="16">
        <v>6.0435420119764327E-3</v>
      </c>
      <c r="AB332" s="16">
        <v>2.7883321354158063E-2</v>
      </c>
      <c r="AC332" s="16">
        <v>4.6770672051747852E-3</v>
      </c>
      <c r="AD332" s="16">
        <v>1.0598960378381175E-2</v>
      </c>
      <c r="AE332" s="16">
        <v>1.8957977858612789E-2</v>
      </c>
      <c r="AF332" s="16">
        <v>3.1515462820583778E-3</v>
      </c>
      <c r="AG332" s="16">
        <v>6.0435420119764327E-3</v>
      </c>
      <c r="AH332" s="16">
        <v>2.7883321354158063E-2</v>
      </c>
      <c r="AI332" s="54">
        <v>4.6770672051747852E-3</v>
      </c>
      <c r="AJ332" s="42">
        <v>3.3904174875732204E-2</v>
      </c>
      <c r="AK332" s="42">
        <v>0.13817902754623124</v>
      </c>
      <c r="AL332" s="42">
        <v>8.2710860553498015E-3</v>
      </c>
      <c r="AM332" s="42">
        <v>1.9518634814623834E-2</v>
      </c>
      <c r="AN332" s="42">
        <v>0.22602651850438266</v>
      </c>
      <c r="AO332" s="42">
        <v>1.3966653858210035E-2</v>
      </c>
      <c r="AP332" s="42">
        <v>3.3904174875732204E-2</v>
      </c>
      <c r="AQ332" s="42">
        <v>0.13817902754623124</v>
      </c>
      <c r="AR332" s="42">
        <v>8.2710860553498015E-3</v>
      </c>
      <c r="AS332" s="42">
        <v>1.9518634814623834E-2</v>
      </c>
      <c r="AT332" s="42">
        <v>0.22602651850438266</v>
      </c>
      <c r="AU332" s="42">
        <v>1.3966653858210035E-2</v>
      </c>
    </row>
    <row r="333" spans="1:47" x14ac:dyDescent="0.25">
      <c r="A333" s="220"/>
      <c r="B333" s="220" t="s">
        <v>227</v>
      </c>
      <c r="C333" s="15" t="s">
        <v>224</v>
      </c>
      <c r="D333" s="16">
        <v>0.11922104968761846</v>
      </c>
      <c r="E333" s="16">
        <v>0.11922104968761846</v>
      </c>
      <c r="F333" s="16">
        <v>1.8957977858612789E-2</v>
      </c>
      <c r="G333" s="16">
        <v>1.8957977858612789E-2</v>
      </c>
      <c r="H333" s="42">
        <f t="shared" si="5"/>
        <v>0.13817902754623124</v>
      </c>
      <c r="I333" s="42">
        <f t="shared" si="5"/>
        <v>0.13817902754623124</v>
      </c>
      <c r="J333" s="51"/>
      <c r="K333" s="53"/>
      <c r="L333" s="16">
        <v>0.11922104968761846</v>
      </c>
      <c r="M333" s="16">
        <v>5.1195397732914233E-3</v>
      </c>
      <c r="N333" s="16">
        <v>1.3475092802647403E-2</v>
      </c>
      <c r="O333" s="16">
        <v>0.1981431971502246</v>
      </c>
      <c r="P333" s="16">
        <v>9.2895866530352499E-3</v>
      </c>
      <c r="Q333" s="16">
        <v>2.3057286683549422E-2</v>
      </c>
      <c r="R333" s="16">
        <v>0.11922104968761846</v>
      </c>
      <c r="S333" s="16">
        <v>5.1195397732914233E-3</v>
      </c>
      <c r="T333" s="16">
        <v>1.3475092802647403E-2</v>
      </c>
      <c r="U333" s="16">
        <v>0.1981431971502246</v>
      </c>
      <c r="V333" s="16">
        <v>9.2895866530352499E-3</v>
      </c>
      <c r="W333" s="16">
        <v>2.3057286683549422E-2</v>
      </c>
      <c r="X333" s="16">
        <v>1.8957977858612789E-2</v>
      </c>
      <c r="Y333" s="16">
        <v>3.1515462820583778E-3</v>
      </c>
      <c r="Z333" s="16">
        <v>6.0435420119764327E-3</v>
      </c>
      <c r="AA333" s="16">
        <v>2.7883321354158063E-2</v>
      </c>
      <c r="AB333" s="16">
        <v>4.6770672051747852E-3</v>
      </c>
      <c r="AC333" s="16">
        <v>8.8387090081199892E-3</v>
      </c>
      <c r="AD333" s="16">
        <v>1.8957977858612789E-2</v>
      </c>
      <c r="AE333" s="16">
        <v>3.1515462820583778E-3</v>
      </c>
      <c r="AF333" s="16">
        <v>6.0435420119764327E-3</v>
      </c>
      <c r="AG333" s="16">
        <v>2.7883321354158063E-2</v>
      </c>
      <c r="AH333" s="16">
        <v>4.6770672051747852E-3</v>
      </c>
      <c r="AI333" s="54">
        <v>8.8387090081199892E-3</v>
      </c>
      <c r="AJ333" s="42">
        <v>0.13817902754623124</v>
      </c>
      <c r="AK333" s="42">
        <v>8.2710860553498015E-3</v>
      </c>
      <c r="AL333" s="42">
        <v>1.9518634814623834E-2</v>
      </c>
      <c r="AM333" s="42">
        <v>0.22602651850438266</v>
      </c>
      <c r="AN333" s="42">
        <v>1.3966653858210035E-2</v>
      </c>
      <c r="AO333" s="42">
        <v>3.1895995691669413E-2</v>
      </c>
      <c r="AP333" s="42">
        <v>0.13817902754623124</v>
      </c>
      <c r="AQ333" s="42">
        <v>8.2710860553498015E-3</v>
      </c>
      <c r="AR333" s="42">
        <v>1.9518634814623834E-2</v>
      </c>
      <c r="AS333" s="42">
        <v>0.22602651850438266</v>
      </c>
      <c r="AT333" s="42">
        <v>1.3966653858210035E-2</v>
      </c>
      <c r="AU333" s="42">
        <v>3.1895995691669413E-2</v>
      </c>
    </row>
    <row r="334" spans="1:47" x14ac:dyDescent="0.25">
      <c r="A334" s="220"/>
      <c r="B334" s="220"/>
      <c r="C334" s="15" t="s">
        <v>225</v>
      </c>
      <c r="D334" s="16">
        <v>5.1195397732914233E-3</v>
      </c>
      <c r="E334" s="16">
        <v>5.1195397732914233E-3</v>
      </c>
      <c r="F334" s="16">
        <v>3.1515462820583778E-3</v>
      </c>
      <c r="G334" s="16">
        <v>3.1515462820583778E-3</v>
      </c>
      <c r="H334" s="42">
        <f t="shared" si="5"/>
        <v>8.2710860553498015E-3</v>
      </c>
      <c r="I334" s="42">
        <f t="shared" si="5"/>
        <v>8.2710860553498015E-3</v>
      </c>
      <c r="J334" s="51"/>
      <c r="K334" s="53"/>
      <c r="L334" s="16">
        <v>5.1195397732914233E-3</v>
      </c>
      <c r="M334" s="16">
        <v>1.3475092802647403E-2</v>
      </c>
      <c r="N334" s="16">
        <v>0.1981431971502246</v>
      </c>
      <c r="O334" s="16">
        <v>9.2895866530352499E-3</v>
      </c>
      <c r="P334" s="16">
        <v>2.3057286683549422E-2</v>
      </c>
      <c r="Q334" s="16">
        <v>0.11795274064838848</v>
      </c>
      <c r="R334" s="16">
        <v>5.1195397732914233E-3</v>
      </c>
      <c r="S334" s="16">
        <v>1.3475092802647403E-2</v>
      </c>
      <c r="T334" s="16">
        <v>0.1981431971502246</v>
      </c>
      <c r="U334" s="16">
        <v>9.2895866530352499E-3</v>
      </c>
      <c r="V334" s="16">
        <v>2.3057286683549422E-2</v>
      </c>
      <c r="W334" s="16">
        <v>0.11795274064838848</v>
      </c>
      <c r="X334" s="16">
        <v>3.1515462820583778E-3</v>
      </c>
      <c r="Y334" s="16">
        <v>6.0435420119764327E-3</v>
      </c>
      <c r="Z334" s="16">
        <v>2.7883321354158063E-2</v>
      </c>
      <c r="AA334" s="16">
        <v>4.6770672051747852E-3</v>
      </c>
      <c r="AB334" s="16">
        <v>8.8387090081199892E-3</v>
      </c>
      <c r="AC334" s="16">
        <v>1.5809479769019853E-2</v>
      </c>
      <c r="AD334" s="16">
        <v>3.1515462820583778E-3</v>
      </c>
      <c r="AE334" s="16">
        <v>6.0435420119764327E-3</v>
      </c>
      <c r="AF334" s="16">
        <v>2.7883321354158063E-2</v>
      </c>
      <c r="AG334" s="16">
        <v>4.6770672051747852E-3</v>
      </c>
      <c r="AH334" s="16">
        <v>8.8387090081199892E-3</v>
      </c>
      <c r="AI334" s="54">
        <v>1.5809479769019853E-2</v>
      </c>
      <c r="AJ334" s="42">
        <v>8.2710860553498015E-3</v>
      </c>
      <c r="AK334" s="42">
        <v>1.9518634814623834E-2</v>
      </c>
      <c r="AL334" s="42">
        <v>0.22602651850438266</v>
      </c>
      <c r="AM334" s="42">
        <v>1.3966653858210035E-2</v>
      </c>
      <c r="AN334" s="42">
        <v>3.1895995691669413E-2</v>
      </c>
      <c r="AO334" s="42">
        <v>0.13376222041740835</v>
      </c>
      <c r="AP334" s="42">
        <v>8.2710860553498015E-3</v>
      </c>
      <c r="AQ334" s="42">
        <v>1.9518634814623834E-2</v>
      </c>
      <c r="AR334" s="42">
        <v>0.22602651850438266</v>
      </c>
      <c r="AS334" s="42">
        <v>1.3966653858210035E-2</v>
      </c>
      <c r="AT334" s="42">
        <v>3.1895995691669413E-2</v>
      </c>
      <c r="AU334" s="42">
        <v>0.13376222041740835</v>
      </c>
    </row>
    <row r="335" spans="1:47" x14ac:dyDescent="0.25">
      <c r="A335" s="220"/>
      <c r="B335" s="220"/>
      <c r="C335" s="15" t="s">
        <v>226</v>
      </c>
      <c r="D335" s="16">
        <v>1.3475092802647403E-2</v>
      </c>
      <c r="E335" s="16">
        <v>1.3475092802647403E-2</v>
      </c>
      <c r="F335" s="16">
        <v>6.0435420119764327E-3</v>
      </c>
      <c r="G335" s="16">
        <v>6.0435420119764327E-3</v>
      </c>
      <c r="H335" s="42">
        <f t="shared" si="5"/>
        <v>1.9518634814623834E-2</v>
      </c>
      <c r="I335" s="42">
        <f t="shared" si="5"/>
        <v>1.9518634814623834E-2</v>
      </c>
      <c r="J335" s="51"/>
      <c r="K335" s="53"/>
      <c r="L335" s="16">
        <v>1.3475092802647403E-2</v>
      </c>
      <c r="M335" s="16">
        <v>0.1981431971502246</v>
      </c>
      <c r="N335" s="16">
        <v>9.2895866530352499E-3</v>
      </c>
      <c r="O335" s="16">
        <v>2.3057286683549422E-2</v>
      </c>
      <c r="P335" s="16">
        <v>0.11795274064838848</v>
      </c>
      <c r="Q335" s="16">
        <v>5.0650765842138543E-3</v>
      </c>
      <c r="R335" s="16">
        <v>1.3475092802647403E-2</v>
      </c>
      <c r="S335" s="16">
        <v>0.1981431971502246</v>
      </c>
      <c r="T335" s="16">
        <v>9.2895866530352499E-3</v>
      </c>
      <c r="U335" s="16">
        <v>2.3057286683549422E-2</v>
      </c>
      <c r="V335" s="16">
        <v>0.11795274064838848</v>
      </c>
      <c r="W335" s="16">
        <v>5.0650765842138543E-3</v>
      </c>
      <c r="X335" s="16">
        <v>6.0435420119764327E-3</v>
      </c>
      <c r="Y335" s="16">
        <v>2.7883321354158063E-2</v>
      </c>
      <c r="Z335" s="16">
        <v>4.6770672051747852E-3</v>
      </c>
      <c r="AA335" s="16">
        <v>8.8387090081199892E-3</v>
      </c>
      <c r="AB335" s="16">
        <v>1.5809479769019853E-2</v>
      </c>
      <c r="AC335" s="16">
        <v>2.6281446027059258E-3</v>
      </c>
      <c r="AD335" s="16">
        <v>6.0435420119764327E-3</v>
      </c>
      <c r="AE335" s="16">
        <v>2.7883321354158063E-2</v>
      </c>
      <c r="AF335" s="16">
        <v>4.6770672051747852E-3</v>
      </c>
      <c r="AG335" s="16">
        <v>8.8387090081199892E-3</v>
      </c>
      <c r="AH335" s="16">
        <v>1.5809479769019853E-2</v>
      </c>
      <c r="AI335" s="54">
        <v>2.6281446027059258E-3</v>
      </c>
      <c r="AJ335" s="42">
        <v>1.9518634814623834E-2</v>
      </c>
      <c r="AK335" s="42">
        <v>0.22602651850438266</v>
      </c>
      <c r="AL335" s="42">
        <v>1.3966653858210035E-2</v>
      </c>
      <c r="AM335" s="42">
        <v>3.1895995691669413E-2</v>
      </c>
      <c r="AN335" s="42">
        <v>0.13376222041740835</v>
      </c>
      <c r="AO335" s="42">
        <v>7.6932211869197801E-3</v>
      </c>
      <c r="AP335" s="42">
        <v>1.9518634814623834E-2</v>
      </c>
      <c r="AQ335" s="42">
        <v>0.22602651850438266</v>
      </c>
      <c r="AR335" s="42">
        <v>1.3966653858210035E-2</v>
      </c>
      <c r="AS335" s="42">
        <v>3.1895995691669413E-2</v>
      </c>
      <c r="AT335" s="42">
        <v>0.13376222041740835</v>
      </c>
      <c r="AU335" s="42">
        <v>7.6932211869197801E-3</v>
      </c>
    </row>
    <row r="336" spans="1:47" x14ac:dyDescent="0.25">
      <c r="A336" s="220" t="s">
        <v>91</v>
      </c>
      <c r="B336" s="220" t="s">
        <v>223</v>
      </c>
      <c r="C336" s="15" t="s">
        <v>224</v>
      </c>
      <c r="D336" s="16">
        <v>0.1981431971502246</v>
      </c>
      <c r="E336" s="16">
        <v>0.1981431971502246</v>
      </c>
      <c r="F336" s="16">
        <v>2.7883321354158063E-2</v>
      </c>
      <c r="G336" s="16">
        <v>2.7883321354158063E-2</v>
      </c>
      <c r="H336" s="42">
        <f t="shared" si="5"/>
        <v>0.22602651850438266</v>
      </c>
      <c r="I336" s="42">
        <f t="shared" si="5"/>
        <v>0.22602651850438266</v>
      </c>
      <c r="J336" s="51"/>
      <c r="K336" s="53" t="s">
        <v>91</v>
      </c>
      <c r="L336" s="16">
        <v>0.1981431971502246</v>
      </c>
      <c r="M336" s="16">
        <v>9.2895866530352499E-3</v>
      </c>
      <c r="N336" s="16">
        <v>2.3057286683549422E-2</v>
      </c>
      <c r="O336" s="16">
        <v>0.11795274064838848</v>
      </c>
      <c r="P336" s="16">
        <v>5.0650765842138543E-3</v>
      </c>
      <c r="Q336" s="16">
        <v>1.333174075155541E-2</v>
      </c>
      <c r="R336" s="16">
        <v>0.1981431971502246</v>
      </c>
      <c r="S336" s="16">
        <v>9.2895866530352499E-3</v>
      </c>
      <c r="T336" s="16">
        <v>2.3057286683549422E-2</v>
      </c>
      <c r="U336" s="16">
        <v>0.11795274064838848</v>
      </c>
      <c r="V336" s="16">
        <v>5.0650765842138543E-3</v>
      </c>
      <c r="W336" s="16">
        <v>1.333174075155541E-2</v>
      </c>
      <c r="X336" s="16">
        <v>2.7883321354158063E-2</v>
      </c>
      <c r="Y336" s="16">
        <v>4.6770672051747852E-3</v>
      </c>
      <c r="Z336" s="16">
        <v>8.8387090081199892E-3</v>
      </c>
      <c r="AA336" s="16">
        <v>1.5809479769019853E-2</v>
      </c>
      <c r="AB336" s="16">
        <v>2.6281446027059258E-3</v>
      </c>
      <c r="AC336" s="16">
        <v>5.0398442220015473E-3</v>
      </c>
      <c r="AD336" s="16">
        <v>2.7883321354158063E-2</v>
      </c>
      <c r="AE336" s="16">
        <v>4.6770672051747852E-3</v>
      </c>
      <c r="AF336" s="16">
        <v>8.8387090081199892E-3</v>
      </c>
      <c r="AG336" s="16">
        <v>1.5809479769019853E-2</v>
      </c>
      <c r="AH336" s="16">
        <v>2.6281446027059258E-3</v>
      </c>
      <c r="AI336" s="54">
        <v>5.0398442220015473E-3</v>
      </c>
      <c r="AJ336" s="42">
        <v>0.22602651850438266</v>
      </c>
      <c r="AK336" s="42">
        <v>1.3966653858210035E-2</v>
      </c>
      <c r="AL336" s="42">
        <v>3.1895995691669413E-2</v>
      </c>
      <c r="AM336" s="42">
        <v>0.13376222041740835</v>
      </c>
      <c r="AN336" s="42">
        <v>7.6932211869197801E-3</v>
      </c>
      <c r="AO336" s="42">
        <v>1.8371584973556957E-2</v>
      </c>
      <c r="AP336" s="42">
        <v>0.22602651850438266</v>
      </c>
      <c r="AQ336" s="42">
        <v>1.3966653858210035E-2</v>
      </c>
      <c r="AR336" s="42">
        <v>3.1895995691669413E-2</v>
      </c>
      <c r="AS336" s="42">
        <v>0.13376222041740835</v>
      </c>
      <c r="AT336" s="42">
        <v>7.6932211869197801E-3</v>
      </c>
      <c r="AU336" s="42">
        <v>1.8371584973556957E-2</v>
      </c>
    </row>
    <row r="337" spans="1:47" x14ac:dyDescent="0.25">
      <c r="A337" s="220"/>
      <c r="B337" s="220"/>
      <c r="C337" s="15" t="s">
        <v>225</v>
      </c>
      <c r="D337" s="16">
        <v>9.2895866530352499E-3</v>
      </c>
      <c r="E337" s="16">
        <v>9.2895866530352499E-3</v>
      </c>
      <c r="F337" s="16">
        <v>4.6770672051747852E-3</v>
      </c>
      <c r="G337" s="16">
        <v>4.6770672051747852E-3</v>
      </c>
      <c r="H337" s="42">
        <f t="shared" si="5"/>
        <v>1.3966653858210035E-2</v>
      </c>
      <c r="I337" s="42">
        <f t="shared" si="5"/>
        <v>1.3966653858210035E-2</v>
      </c>
      <c r="J337" s="51"/>
      <c r="K337" s="53"/>
      <c r="L337" s="16">
        <v>9.2895866530352499E-3</v>
      </c>
      <c r="M337" s="16">
        <v>2.3057286683549422E-2</v>
      </c>
      <c r="N337" s="16">
        <v>0.11795274064838848</v>
      </c>
      <c r="O337" s="16">
        <v>5.0650765842138543E-3</v>
      </c>
      <c r="P337" s="16">
        <v>1.333174075155541E-2</v>
      </c>
      <c r="Q337" s="16">
        <v>0.35793609807782506</v>
      </c>
      <c r="R337" s="16">
        <v>9.2895866530352499E-3</v>
      </c>
      <c r="S337" s="16">
        <v>2.3057286683549422E-2</v>
      </c>
      <c r="T337" s="16">
        <v>0.11795274064838848</v>
      </c>
      <c r="U337" s="16">
        <v>5.0650765842138543E-3</v>
      </c>
      <c r="V337" s="16">
        <v>1.333174075155541E-2</v>
      </c>
      <c r="W337" s="16">
        <v>0.35793609807782506</v>
      </c>
      <c r="X337" s="16">
        <v>4.6770672051747852E-3</v>
      </c>
      <c r="Y337" s="16">
        <v>8.8387090081199892E-3</v>
      </c>
      <c r="Z337" s="16">
        <v>1.5809479769019853E-2</v>
      </c>
      <c r="AA337" s="16">
        <v>2.6281446027059258E-3</v>
      </c>
      <c r="AB337" s="16">
        <v>5.0398442220015473E-3</v>
      </c>
      <c r="AC337" s="16">
        <v>1.831319834701059E-3</v>
      </c>
      <c r="AD337" s="16">
        <v>4.6770672051747852E-3</v>
      </c>
      <c r="AE337" s="16">
        <v>8.8387090081199892E-3</v>
      </c>
      <c r="AF337" s="16">
        <v>1.5809479769019853E-2</v>
      </c>
      <c r="AG337" s="16">
        <v>2.6281446027059258E-3</v>
      </c>
      <c r="AH337" s="16">
        <v>5.0398442220015473E-3</v>
      </c>
      <c r="AI337" s="54">
        <v>1.831319834701059E-3</v>
      </c>
      <c r="AJ337" s="42">
        <v>1.3966653858210035E-2</v>
      </c>
      <c r="AK337" s="42">
        <v>3.1895995691669413E-2</v>
      </c>
      <c r="AL337" s="42">
        <v>0.13376222041740835</v>
      </c>
      <c r="AM337" s="42">
        <v>7.6932211869197801E-3</v>
      </c>
      <c r="AN337" s="42">
        <v>1.8371584973556957E-2</v>
      </c>
      <c r="AO337" s="42">
        <v>0.35976741791252614</v>
      </c>
      <c r="AP337" s="42">
        <v>1.3966653858210035E-2</v>
      </c>
      <c r="AQ337" s="42">
        <v>3.1895995691669413E-2</v>
      </c>
      <c r="AR337" s="42">
        <v>0.13376222041740835</v>
      </c>
      <c r="AS337" s="42">
        <v>7.6932211869197801E-3</v>
      </c>
      <c r="AT337" s="42">
        <v>1.8371584973556957E-2</v>
      </c>
      <c r="AU337" s="42">
        <v>0.35976741791252614</v>
      </c>
    </row>
    <row r="338" spans="1:47" x14ac:dyDescent="0.25">
      <c r="A338" s="220"/>
      <c r="B338" s="220"/>
      <c r="C338" s="15" t="s">
        <v>226</v>
      </c>
      <c r="D338" s="16">
        <v>2.3057286683549422E-2</v>
      </c>
      <c r="E338" s="16">
        <v>2.3057286683549422E-2</v>
      </c>
      <c r="F338" s="16">
        <v>8.8387090081199892E-3</v>
      </c>
      <c r="G338" s="16">
        <v>8.8387090081199892E-3</v>
      </c>
      <c r="H338" s="42">
        <f t="shared" si="5"/>
        <v>3.1895995691669413E-2</v>
      </c>
      <c r="I338" s="42">
        <f t="shared" si="5"/>
        <v>3.1895995691669413E-2</v>
      </c>
      <c r="J338" s="51"/>
      <c r="K338" s="53"/>
      <c r="L338" s="16">
        <v>2.3057286683549422E-2</v>
      </c>
      <c r="M338" s="16">
        <v>0.11795274064838848</v>
      </c>
      <c r="N338" s="16">
        <v>5.0650765842138543E-3</v>
      </c>
      <c r="O338" s="16">
        <v>1.333174075155541E-2</v>
      </c>
      <c r="P338" s="16">
        <v>0.35793609807782506</v>
      </c>
      <c r="Q338" s="16">
        <v>1.6781188792579806E-2</v>
      </c>
      <c r="R338" s="16">
        <v>2.3057286683549422E-2</v>
      </c>
      <c r="S338" s="16">
        <v>0.11795274064838848</v>
      </c>
      <c r="T338" s="16">
        <v>5.0650765842138543E-3</v>
      </c>
      <c r="U338" s="16">
        <v>1.333174075155541E-2</v>
      </c>
      <c r="V338" s="16">
        <v>0.35793609807782506</v>
      </c>
      <c r="W338" s="16">
        <v>1.6781188792579806E-2</v>
      </c>
      <c r="X338" s="16">
        <v>8.8387090081199892E-3</v>
      </c>
      <c r="Y338" s="16">
        <v>1.5809479769019853E-2</v>
      </c>
      <c r="Z338" s="16">
        <v>2.6281446027059258E-3</v>
      </c>
      <c r="AA338" s="16">
        <v>5.0398442220015473E-3</v>
      </c>
      <c r="AB338" s="16">
        <v>1.831319834701059E-3</v>
      </c>
      <c r="AC338" s="16">
        <v>3.0718026135681851E-4</v>
      </c>
      <c r="AD338" s="16">
        <v>8.8387090081199892E-3</v>
      </c>
      <c r="AE338" s="16">
        <v>1.5809479769019853E-2</v>
      </c>
      <c r="AF338" s="16">
        <v>2.6281446027059258E-3</v>
      </c>
      <c r="AG338" s="16">
        <v>5.0398442220015473E-3</v>
      </c>
      <c r="AH338" s="16">
        <v>1.831319834701059E-3</v>
      </c>
      <c r="AI338" s="54">
        <v>3.0718026135681851E-4</v>
      </c>
      <c r="AJ338" s="42">
        <v>3.1895995691669413E-2</v>
      </c>
      <c r="AK338" s="42">
        <v>0.13376222041740835</v>
      </c>
      <c r="AL338" s="42">
        <v>7.6932211869197801E-3</v>
      </c>
      <c r="AM338" s="42">
        <v>1.8371584973556957E-2</v>
      </c>
      <c r="AN338" s="42">
        <v>0.35976741791252614</v>
      </c>
      <c r="AO338" s="42">
        <v>1.7088369053936625E-2</v>
      </c>
      <c r="AP338" s="42">
        <v>3.1895995691669413E-2</v>
      </c>
      <c r="AQ338" s="42">
        <v>0.13376222041740835</v>
      </c>
      <c r="AR338" s="42">
        <v>7.6932211869197801E-3</v>
      </c>
      <c r="AS338" s="42">
        <v>1.8371584973556957E-2</v>
      </c>
      <c r="AT338" s="42">
        <v>0.35976741791252614</v>
      </c>
      <c r="AU338" s="42">
        <v>1.7088369053936625E-2</v>
      </c>
    </row>
    <row r="339" spans="1:47" x14ac:dyDescent="0.25">
      <c r="A339" s="220"/>
      <c r="B339" s="220" t="s">
        <v>227</v>
      </c>
      <c r="C339" s="15" t="s">
        <v>224</v>
      </c>
      <c r="D339" s="16">
        <v>0.11795274064838848</v>
      </c>
      <c r="E339" s="16">
        <v>0.11795274064838848</v>
      </c>
      <c r="F339" s="16">
        <v>1.5809479769019853E-2</v>
      </c>
      <c r="G339" s="16">
        <v>1.5809479769019853E-2</v>
      </c>
      <c r="H339" s="42">
        <f t="shared" si="5"/>
        <v>0.13376222041740835</v>
      </c>
      <c r="I339" s="42">
        <f t="shared" si="5"/>
        <v>0.13376222041740835</v>
      </c>
      <c r="J339" s="51"/>
      <c r="K339" s="53"/>
      <c r="L339" s="16">
        <v>0.11795274064838848</v>
      </c>
      <c r="M339" s="16">
        <v>5.0650765842138543E-3</v>
      </c>
      <c r="N339" s="16">
        <v>1.333174075155541E-2</v>
      </c>
      <c r="O339" s="16">
        <v>0.35793609807782506</v>
      </c>
      <c r="P339" s="16">
        <v>1.6781188792579806E-2</v>
      </c>
      <c r="Q339" s="16">
        <v>4.1651872718669922E-2</v>
      </c>
      <c r="R339" s="16">
        <v>0.11795274064838848</v>
      </c>
      <c r="S339" s="16">
        <v>5.0650765842138543E-3</v>
      </c>
      <c r="T339" s="16">
        <v>1.333174075155541E-2</v>
      </c>
      <c r="U339" s="16">
        <v>0.35793609807782506</v>
      </c>
      <c r="V339" s="16">
        <v>1.6781188792579806E-2</v>
      </c>
      <c r="W339" s="16">
        <v>4.1651872718669922E-2</v>
      </c>
      <c r="X339" s="16">
        <v>1.5809479769019853E-2</v>
      </c>
      <c r="Y339" s="16">
        <v>2.6281446027059258E-3</v>
      </c>
      <c r="Z339" s="16">
        <v>5.0398442220015473E-3</v>
      </c>
      <c r="AA339" s="16">
        <v>1.831319834701059E-3</v>
      </c>
      <c r="AB339" s="16">
        <v>3.0718026135681851E-4</v>
      </c>
      <c r="AC339" s="16">
        <v>5.8050843061805009E-4</v>
      </c>
      <c r="AD339" s="16">
        <v>1.5809479769019853E-2</v>
      </c>
      <c r="AE339" s="16">
        <v>2.6281446027059258E-3</v>
      </c>
      <c r="AF339" s="16">
        <v>5.0398442220015473E-3</v>
      </c>
      <c r="AG339" s="16">
        <v>1.831319834701059E-3</v>
      </c>
      <c r="AH339" s="16">
        <v>3.0718026135681851E-4</v>
      </c>
      <c r="AI339" s="54">
        <v>5.8050843061805009E-4</v>
      </c>
      <c r="AJ339" s="42">
        <v>0.13376222041740835</v>
      </c>
      <c r="AK339" s="42">
        <v>7.6932211869197801E-3</v>
      </c>
      <c r="AL339" s="42">
        <v>1.8371584973556957E-2</v>
      </c>
      <c r="AM339" s="42">
        <v>0.35976741791252614</v>
      </c>
      <c r="AN339" s="42">
        <v>1.7088369053936625E-2</v>
      </c>
      <c r="AO339" s="42">
        <v>4.223238114928797E-2</v>
      </c>
      <c r="AP339" s="42">
        <v>0.13376222041740835</v>
      </c>
      <c r="AQ339" s="42">
        <v>7.6932211869197801E-3</v>
      </c>
      <c r="AR339" s="42">
        <v>1.8371584973556957E-2</v>
      </c>
      <c r="AS339" s="42">
        <v>0.35976741791252614</v>
      </c>
      <c r="AT339" s="42">
        <v>1.7088369053936625E-2</v>
      </c>
      <c r="AU339" s="42">
        <v>4.223238114928797E-2</v>
      </c>
    </row>
    <row r="340" spans="1:47" x14ac:dyDescent="0.25">
      <c r="A340" s="220"/>
      <c r="B340" s="220"/>
      <c r="C340" s="15" t="s">
        <v>225</v>
      </c>
      <c r="D340" s="16">
        <v>5.0650765842138543E-3</v>
      </c>
      <c r="E340" s="16">
        <v>5.0650765842138543E-3</v>
      </c>
      <c r="F340" s="16">
        <v>2.6281446027059258E-3</v>
      </c>
      <c r="G340" s="16">
        <v>2.6281446027059258E-3</v>
      </c>
      <c r="H340" s="42">
        <f t="shared" si="5"/>
        <v>7.6932211869197801E-3</v>
      </c>
      <c r="I340" s="42">
        <f t="shared" si="5"/>
        <v>7.6932211869197801E-3</v>
      </c>
      <c r="J340" s="51"/>
      <c r="K340" s="53"/>
      <c r="L340" s="16">
        <v>5.0650765842138543E-3</v>
      </c>
      <c r="M340" s="16">
        <v>1.333174075155541E-2</v>
      </c>
      <c r="N340" s="16">
        <v>0.35793609807782506</v>
      </c>
      <c r="O340" s="16">
        <v>1.6781188792579806E-2</v>
      </c>
      <c r="P340" s="16">
        <v>4.1651872718669922E-2</v>
      </c>
      <c r="Q340" s="16">
        <v>0.21307591859063724</v>
      </c>
      <c r="R340" s="16">
        <v>5.0650765842138543E-3</v>
      </c>
      <c r="S340" s="16">
        <v>1.333174075155541E-2</v>
      </c>
      <c r="T340" s="16">
        <v>0.35793609807782506</v>
      </c>
      <c r="U340" s="16">
        <v>1.6781188792579806E-2</v>
      </c>
      <c r="V340" s="16">
        <v>4.1651872718669922E-2</v>
      </c>
      <c r="W340" s="16">
        <v>0.21307591859063724</v>
      </c>
      <c r="X340" s="16">
        <v>2.6281446027059258E-3</v>
      </c>
      <c r="Y340" s="16">
        <v>5.0398442220015473E-3</v>
      </c>
      <c r="Z340" s="16">
        <v>1.831319834701059E-3</v>
      </c>
      <c r="AA340" s="16">
        <v>3.0718026135681851E-4</v>
      </c>
      <c r="AB340" s="16">
        <v>5.8050843061805009E-4</v>
      </c>
      <c r="AC340" s="16">
        <v>1.0383344763551174E-3</v>
      </c>
      <c r="AD340" s="16">
        <v>2.6281446027059258E-3</v>
      </c>
      <c r="AE340" s="16">
        <v>5.0398442220015473E-3</v>
      </c>
      <c r="AF340" s="16">
        <v>1.831319834701059E-3</v>
      </c>
      <c r="AG340" s="16">
        <v>3.0718026135681851E-4</v>
      </c>
      <c r="AH340" s="16">
        <v>5.8050843061805009E-4</v>
      </c>
      <c r="AI340" s="54">
        <v>1.0383344763551174E-3</v>
      </c>
      <c r="AJ340" s="42">
        <v>7.6932211869197801E-3</v>
      </c>
      <c r="AK340" s="42">
        <v>1.8371584973556957E-2</v>
      </c>
      <c r="AL340" s="42">
        <v>0.35976741791252614</v>
      </c>
      <c r="AM340" s="42">
        <v>1.7088369053936625E-2</v>
      </c>
      <c r="AN340" s="42">
        <v>4.223238114928797E-2</v>
      </c>
      <c r="AO340" s="42">
        <v>0.21411425306699236</v>
      </c>
      <c r="AP340" s="42">
        <v>7.6932211869197801E-3</v>
      </c>
      <c r="AQ340" s="42">
        <v>1.8371584973556957E-2</v>
      </c>
      <c r="AR340" s="42">
        <v>0.35976741791252614</v>
      </c>
      <c r="AS340" s="42">
        <v>1.7088369053936625E-2</v>
      </c>
      <c r="AT340" s="42">
        <v>4.223238114928797E-2</v>
      </c>
      <c r="AU340" s="42">
        <v>0.21411425306699236</v>
      </c>
    </row>
    <row r="341" spans="1:47" x14ac:dyDescent="0.25">
      <c r="A341" s="220"/>
      <c r="B341" s="220"/>
      <c r="C341" s="15" t="s">
        <v>226</v>
      </c>
      <c r="D341" s="16">
        <v>1.333174075155541E-2</v>
      </c>
      <c r="E341" s="16">
        <v>1.333174075155541E-2</v>
      </c>
      <c r="F341" s="16">
        <v>5.0398442220015473E-3</v>
      </c>
      <c r="G341" s="16">
        <v>5.0398442220015473E-3</v>
      </c>
      <c r="H341" s="42">
        <f t="shared" si="5"/>
        <v>1.8371584973556957E-2</v>
      </c>
      <c r="I341" s="42">
        <f t="shared" si="5"/>
        <v>1.8371584973556957E-2</v>
      </c>
      <c r="J341" s="51"/>
      <c r="K341" s="53"/>
      <c r="L341" s="16">
        <v>1.333174075155541E-2</v>
      </c>
      <c r="M341" s="16">
        <v>0.35793609807782506</v>
      </c>
      <c r="N341" s="16">
        <v>1.6781188792579806E-2</v>
      </c>
      <c r="O341" s="16">
        <v>4.1651872718669922E-2</v>
      </c>
      <c r="P341" s="16">
        <v>0.21307591859063724</v>
      </c>
      <c r="Q341" s="16">
        <v>9.1498157650314795E-3</v>
      </c>
      <c r="R341" s="16">
        <v>1.333174075155541E-2</v>
      </c>
      <c r="S341" s="16">
        <v>0.35793609807782506</v>
      </c>
      <c r="T341" s="16">
        <v>1.6781188792579806E-2</v>
      </c>
      <c r="U341" s="16">
        <v>4.1651872718669922E-2</v>
      </c>
      <c r="V341" s="16">
        <v>0.21307591859063724</v>
      </c>
      <c r="W341" s="16">
        <v>9.1498157650314795E-3</v>
      </c>
      <c r="X341" s="16">
        <v>5.0398442220015473E-3</v>
      </c>
      <c r="Y341" s="16">
        <v>1.831319834701059E-3</v>
      </c>
      <c r="Z341" s="16">
        <v>3.0718026135681851E-4</v>
      </c>
      <c r="AA341" s="16">
        <v>5.8050843061805009E-4</v>
      </c>
      <c r="AB341" s="16">
        <v>1.0383344763551174E-3</v>
      </c>
      <c r="AC341" s="16">
        <v>1.7261119212687222E-4</v>
      </c>
      <c r="AD341" s="16">
        <v>5.0398442220015473E-3</v>
      </c>
      <c r="AE341" s="16">
        <v>1.831319834701059E-3</v>
      </c>
      <c r="AF341" s="16">
        <v>3.0718026135681851E-4</v>
      </c>
      <c r="AG341" s="16">
        <v>5.8050843061805009E-4</v>
      </c>
      <c r="AH341" s="16">
        <v>1.0383344763551174E-3</v>
      </c>
      <c r="AI341" s="54">
        <v>1.7261119212687222E-4</v>
      </c>
      <c r="AJ341" s="42">
        <v>1.8371584973556957E-2</v>
      </c>
      <c r="AK341" s="42">
        <v>0.35976741791252614</v>
      </c>
      <c r="AL341" s="42">
        <v>1.7088369053936625E-2</v>
      </c>
      <c r="AM341" s="42">
        <v>4.223238114928797E-2</v>
      </c>
      <c r="AN341" s="42">
        <v>0.21411425306699236</v>
      </c>
      <c r="AO341" s="42">
        <v>9.3224269571583526E-3</v>
      </c>
      <c r="AP341" s="42">
        <v>1.8371584973556957E-2</v>
      </c>
      <c r="AQ341" s="42">
        <v>0.35976741791252614</v>
      </c>
      <c r="AR341" s="42">
        <v>1.7088369053936625E-2</v>
      </c>
      <c r="AS341" s="42">
        <v>4.223238114928797E-2</v>
      </c>
      <c r="AT341" s="42">
        <v>0.21411425306699236</v>
      </c>
      <c r="AU341" s="42">
        <v>9.3224269571583526E-3</v>
      </c>
    </row>
    <row r="342" spans="1:47" x14ac:dyDescent="0.25">
      <c r="A342" s="220" t="s">
        <v>92</v>
      </c>
      <c r="B342" s="220" t="s">
        <v>223</v>
      </c>
      <c r="C342" s="15" t="s">
        <v>224</v>
      </c>
      <c r="D342" s="16">
        <v>0.35793609807782506</v>
      </c>
      <c r="E342" s="16">
        <v>0.35793609807782506</v>
      </c>
      <c r="F342" s="16">
        <v>1.831319834701059E-3</v>
      </c>
      <c r="G342" s="16">
        <v>1.831319834701059E-3</v>
      </c>
      <c r="H342" s="42">
        <f t="shared" si="5"/>
        <v>0.35976741791252614</v>
      </c>
      <c r="I342" s="42">
        <f t="shared" si="5"/>
        <v>0.35976741791252614</v>
      </c>
      <c r="J342" s="51"/>
      <c r="K342" s="53" t="s">
        <v>92</v>
      </c>
      <c r="L342" s="16">
        <v>0.35793609807782506</v>
      </c>
      <c r="M342" s="16">
        <v>1.6781188792579806E-2</v>
      </c>
      <c r="N342" s="16">
        <v>4.1651872718669922E-2</v>
      </c>
      <c r="O342" s="16">
        <v>0.21307591859063724</v>
      </c>
      <c r="P342" s="16">
        <v>9.1498157650314795E-3</v>
      </c>
      <c r="Q342" s="16">
        <v>2.4083144583454931E-2</v>
      </c>
      <c r="R342" s="16">
        <v>0.35793609807782506</v>
      </c>
      <c r="S342" s="16">
        <v>1.6781188792579806E-2</v>
      </c>
      <c r="T342" s="16">
        <v>4.1651872718669922E-2</v>
      </c>
      <c r="U342" s="16">
        <v>0.21307591859063724</v>
      </c>
      <c r="V342" s="16">
        <v>9.1498157650314795E-3</v>
      </c>
      <c r="W342" s="16">
        <v>2.4083144583454931E-2</v>
      </c>
      <c r="X342" s="16">
        <v>1.831319834701059E-3</v>
      </c>
      <c r="Y342" s="16">
        <v>3.0718026135681851E-4</v>
      </c>
      <c r="Z342" s="16">
        <v>5.8050843061805009E-4</v>
      </c>
      <c r="AA342" s="16">
        <v>1.0383344763551174E-3</v>
      </c>
      <c r="AB342" s="16">
        <v>1.7261119212687222E-4</v>
      </c>
      <c r="AC342" s="16">
        <v>3.310067179704406E-4</v>
      </c>
      <c r="AD342" s="16">
        <v>1.831319834701059E-3</v>
      </c>
      <c r="AE342" s="16">
        <v>3.0718026135681851E-4</v>
      </c>
      <c r="AF342" s="16">
        <v>5.8050843061805009E-4</v>
      </c>
      <c r="AG342" s="16">
        <v>1.0383344763551174E-3</v>
      </c>
      <c r="AH342" s="16">
        <v>1.7261119212687222E-4</v>
      </c>
      <c r="AI342" s="54">
        <v>3.310067179704406E-4</v>
      </c>
      <c r="AJ342" s="42">
        <v>0.35976741791252614</v>
      </c>
      <c r="AK342" s="42">
        <v>1.7088369053936625E-2</v>
      </c>
      <c r="AL342" s="42">
        <v>4.223238114928797E-2</v>
      </c>
      <c r="AM342" s="42">
        <v>0.21411425306699236</v>
      </c>
      <c r="AN342" s="42">
        <v>9.3224269571583526E-3</v>
      </c>
      <c r="AO342" s="42">
        <v>2.4414151301425373E-2</v>
      </c>
      <c r="AP342" s="42">
        <v>0.35976741791252614</v>
      </c>
      <c r="AQ342" s="42">
        <v>1.7088369053936625E-2</v>
      </c>
      <c r="AR342" s="42">
        <v>4.223238114928797E-2</v>
      </c>
      <c r="AS342" s="42">
        <v>0.21411425306699236</v>
      </c>
      <c r="AT342" s="42">
        <v>9.3224269571583526E-3</v>
      </c>
      <c r="AU342" s="42">
        <v>2.4414151301425373E-2</v>
      </c>
    </row>
    <row r="343" spans="1:47" x14ac:dyDescent="0.25">
      <c r="A343" s="220"/>
      <c r="B343" s="220"/>
      <c r="C343" s="15" t="s">
        <v>225</v>
      </c>
      <c r="D343" s="16">
        <v>1.6781188792579806E-2</v>
      </c>
      <c r="E343" s="16">
        <v>1.6781188792579806E-2</v>
      </c>
      <c r="F343" s="16">
        <v>3.0718026135681851E-4</v>
      </c>
      <c r="G343" s="16">
        <v>3.0718026135681851E-4</v>
      </c>
      <c r="H343" s="42">
        <f t="shared" si="5"/>
        <v>1.7088369053936625E-2</v>
      </c>
      <c r="I343" s="42">
        <f t="shared" si="5"/>
        <v>1.7088369053936625E-2</v>
      </c>
      <c r="J343" s="51"/>
      <c r="K343" s="53"/>
      <c r="L343" s="16">
        <v>1.6781188792579806E-2</v>
      </c>
      <c r="M343" s="16">
        <v>4.1651872718669922E-2</v>
      </c>
      <c r="N343" s="16">
        <v>0.21307591859063724</v>
      </c>
      <c r="O343" s="16">
        <v>9.1498157650314795E-3</v>
      </c>
      <c r="P343" s="16">
        <v>2.4083144583454931E-2</v>
      </c>
      <c r="Q343" s="16">
        <v>0.22328394689616704</v>
      </c>
      <c r="R343" s="16">
        <v>1.6781188792579806E-2</v>
      </c>
      <c r="S343" s="16">
        <v>4.1651872718669922E-2</v>
      </c>
      <c r="T343" s="16">
        <v>0.21307591859063724</v>
      </c>
      <c r="U343" s="16">
        <v>9.1498157650314795E-3</v>
      </c>
      <c r="V343" s="16">
        <v>2.4083144583454931E-2</v>
      </c>
      <c r="W343" s="16">
        <v>0.22328394689616704</v>
      </c>
      <c r="X343" s="16">
        <v>3.0718026135681851E-4</v>
      </c>
      <c r="Y343" s="16">
        <v>5.8050843061805009E-4</v>
      </c>
      <c r="Z343" s="16">
        <v>1.0383344763551174E-3</v>
      </c>
      <c r="AA343" s="16">
        <v>1.7261119212687222E-4</v>
      </c>
      <c r="AB343" s="16">
        <v>3.310067179704406E-4</v>
      </c>
      <c r="AC343" s="16">
        <v>2.6535036740373313E-2</v>
      </c>
      <c r="AD343" s="16">
        <v>3.0718026135681851E-4</v>
      </c>
      <c r="AE343" s="16">
        <v>5.8050843061805009E-4</v>
      </c>
      <c r="AF343" s="16">
        <v>1.0383344763551174E-3</v>
      </c>
      <c r="AG343" s="16">
        <v>1.7261119212687222E-4</v>
      </c>
      <c r="AH343" s="16">
        <v>3.310067179704406E-4</v>
      </c>
      <c r="AI343" s="54">
        <v>2.6535036740373313E-2</v>
      </c>
      <c r="AJ343" s="42">
        <v>1.7088369053936625E-2</v>
      </c>
      <c r="AK343" s="42">
        <v>4.223238114928797E-2</v>
      </c>
      <c r="AL343" s="42">
        <v>0.21411425306699236</v>
      </c>
      <c r="AM343" s="42">
        <v>9.3224269571583526E-3</v>
      </c>
      <c r="AN343" s="42">
        <v>2.4414151301425373E-2</v>
      </c>
      <c r="AO343" s="42">
        <v>0.24981898363654034</v>
      </c>
      <c r="AP343" s="42">
        <v>1.7088369053936625E-2</v>
      </c>
      <c r="AQ343" s="42">
        <v>4.223238114928797E-2</v>
      </c>
      <c r="AR343" s="42">
        <v>0.21411425306699236</v>
      </c>
      <c r="AS343" s="42">
        <v>9.3224269571583526E-3</v>
      </c>
      <c r="AT343" s="42">
        <v>2.4414151301425373E-2</v>
      </c>
      <c r="AU343" s="42">
        <v>0.24981898363654034</v>
      </c>
    </row>
    <row r="344" spans="1:47" x14ac:dyDescent="0.25">
      <c r="A344" s="220"/>
      <c r="B344" s="220"/>
      <c r="C344" s="15" t="s">
        <v>226</v>
      </c>
      <c r="D344" s="16">
        <v>4.1651872718669922E-2</v>
      </c>
      <c r="E344" s="16">
        <v>4.1651872718669922E-2</v>
      </c>
      <c r="F344" s="16">
        <v>5.8050843061805009E-4</v>
      </c>
      <c r="G344" s="16">
        <v>5.8050843061805009E-4</v>
      </c>
      <c r="H344" s="42">
        <f t="shared" si="5"/>
        <v>4.223238114928797E-2</v>
      </c>
      <c r="I344" s="42">
        <f t="shared" si="5"/>
        <v>4.223238114928797E-2</v>
      </c>
      <c r="J344" s="51"/>
      <c r="K344" s="53"/>
      <c r="L344" s="16">
        <v>4.1651872718669922E-2</v>
      </c>
      <c r="M344" s="16">
        <v>0.21307591859063724</v>
      </c>
      <c r="N344" s="16">
        <v>9.1498157650314795E-3</v>
      </c>
      <c r="O344" s="16">
        <v>2.4083144583454931E-2</v>
      </c>
      <c r="P344" s="16">
        <v>0.22328394689616704</v>
      </c>
      <c r="Q344" s="16">
        <v>1.0468265389656926E-2</v>
      </c>
      <c r="R344" s="16">
        <v>4.1651872718669922E-2</v>
      </c>
      <c r="S344" s="16">
        <v>0.21307591859063724</v>
      </c>
      <c r="T344" s="16">
        <v>9.1498157650314795E-3</v>
      </c>
      <c r="U344" s="16">
        <v>2.4083144583454931E-2</v>
      </c>
      <c r="V344" s="16">
        <v>0.22328394689616704</v>
      </c>
      <c r="W344" s="16">
        <v>1.0468265389656926E-2</v>
      </c>
      <c r="X344" s="16">
        <v>5.8050843061805009E-4</v>
      </c>
      <c r="Y344" s="16">
        <v>1.0383344763551174E-3</v>
      </c>
      <c r="Z344" s="16">
        <v>1.7261119212687222E-4</v>
      </c>
      <c r="AA344" s="16">
        <v>3.310067179704406E-4</v>
      </c>
      <c r="AB344" s="16">
        <v>2.6535036740373313E-2</v>
      </c>
      <c r="AC344" s="16">
        <v>4.4509098665177814E-3</v>
      </c>
      <c r="AD344" s="16">
        <v>5.8050843061805009E-4</v>
      </c>
      <c r="AE344" s="16">
        <v>1.0383344763551174E-3</v>
      </c>
      <c r="AF344" s="16">
        <v>1.7261119212687222E-4</v>
      </c>
      <c r="AG344" s="16">
        <v>3.310067179704406E-4</v>
      </c>
      <c r="AH344" s="16">
        <v>2.6535036740373313E-2</v>
      </c>
      <c r="AI344" s="54">
        <v>4.4509098665177814E-3</v>
      </c>
      <c r="AJ344" s="42">
        <v>4.223238114928797E-2</v>
      </c>
      <c r="AK344" s="42">
        <v>0.21411425306699236</v>
      </c>
      <c r="AL344" s="42">
        <v>9.3224269571583526E-3</v>
      </c>
      <c r="AM344" s="42">
        <v>2.4414151301425373E-2</v>
      </c>
      <c r="AN344" s="42">
        <v>0.24981898363654034</v>
      </c>
      <c r="AO344" s="42">
        <v>1.4919175256174706E-2</v>
      </c>
      <c r="AP344" s="42">
        <v>4.223238114928797E-2</v>
      </c>
      <c r="AQ344" s="42">
        <v>0.21411425306699236</v>
      </c>
      <c r="AR344" s="42">
        <v>9.3224269571583526E-3</v>
      </c>
      <c r="AS344" s="42">
        <v>2.4414151301425373E-2</v>
      </c>
      <c r="AT344" s="42">
        <v>0.24981898363654034</v>
      </c>
      <c r="AU344" s="42">
        <v>1.4919175256174706E-2</v>
      </c>
    </row>
    <row r="345" spans="1:47" x14ac:dyDescent="0.25">
      <c r="A345" s="220"/>
      <c r="B345" s="220" t="s">
        <v>227</v>
      </c>
      <c r="C345" s="15" t="s">
        <v>224</v>
      </c>
      <c r="D345" s="16">
        <v>0.21307591859063724</v>
      </c>
      <c r="E345" s="16">
        <v>0.21307591859063724</v>
      </c>
      <c r="F345" s="16">
        <v>1.0383344763551174E-3</v>
      </c>
      <c r="G345" s="16">
        <v>1.0383344763551174E-3</v>
      </c>
      <c r="H345" s="42">
        <f t="shared" si="5"/>
        <v>0.21411425306699236</v>
      </c>
      <c r="I345" s="42">
        <f t="shared" si="5"/>
        <v>0.21411425306699236</v>
      </c>
      <c r="J345" s="51"/>
      <c r="K345" s="53"/>
      <c r="L345" s="16">
        <v>0.21307591859063724</v>
      </c>
      <c r="M345" s="16">
        <v>9.1498157650314795E-3</v>
      </c>
      <c r="N345" s="16">
        <v>2.4083144583454931E-2</v>
      </c>
      <c r="O345" s="16">
        <v>0.22328394689616704</v>
      </c>
      <c r="P345" s="16">
        <v>1.0468265389656926E-2</v>
      </c>
      <c r="Q345" s="16">
        <v>2.5982834886408377E-2</v>
      </c>
      <c r="R345" s="16">
        <v>0.21307591859063724</v>
      </c>
      <c r="S345" s="16">
        <v>9.1498157650314795E-3</v>
      </c>
      <c r="T345" s="16">
        <v>2.4083144583454931E-2</v>
      </c>
      <c r="U345" s="16">
        <v>0.22328394689616704</v>
      </c>
      <c r="V345" s="16">
        <v>1.0468265389656926E-2</v>
      </c>
      <c r="W345" s="16">
        <v>2.5982834886408377E-2</v>
      </c>
      <c r="X345" s="16">
        <v>1.0383344763551174E-3</v>
      </c>
      <c r="Y345" s="16">
        <v>1.7261119212687222E-4</v>
      </c>
      <c r="Z345" s="16">
        <v>3.310067179704406E-4</v>
      </c>
      <c r="AA345" s="16">
        <v>2.6535036740373313E-2</v>
      </c>
      <c r="AB345" s="16">
        <v>4.4509098665177814E-3</v>
      </c>
      <c r="AC345" s="16">
        <v>8.41131747861012E-3</v>
      </c>
      <c r="AD345" s="16">
        <v>1.0383344763551174E-3</v>
      </c>
      <c r="AE345" s="16">
        <v>1.7261119212687222E-4</v>
      </c>
      <c r="AF345" s="16">
        <v>3.310067179704406E-4</v>
      </c>
      <c r="AG345" s="16">
        <v>2.6535036740373313E-2</v>
      </c>
      <c r="AH345" s="16">
        <v>4.4509098665177814E-3</v>
      </c>
      <c r="AI345" s="54">
        <v>8.41131747861012E-3</v>
      </c>
      <c r="AJ345" s="42">
        <v>0.21411425306699236</v>
      </c>
      <c r="AK345" s="42">
        <v>9.3224269571583526E-3</v>
      </c>
      <c r="AL345" s="42">
        <v>2.4414151301425373E-2</v>
      </c>
      <c r="AM345" s="42">
        <v>0.24981898363654034</v>
      </c>
      <c r="AN345" s="42">
        <v>1.4919175256174706E-2</v>
      </c>
      <c r="AO345" s="42">
        <v>3.4394152365018499E-2</v>
      </c>
      <c r="AP345" s="42">
        <v>0.21411425306699236</v>
      </c>
      <c r="AQ345" s="42">
        <v>9.3224269571583526E-3</v>
      </c>
      <c r="AR345" s="42">
        <v>2.4414151301425373E-2</v>
      </c>
      <c r="AS345" s="42">
        <v>0.24981898363654034</v>
      </c>
      <c r="AT345" s="42">
        <v>1.4919175256174706E-2</v>
      </c>
      <c r="AU345" s="42">
        <v>3.4394152365018499E-2</v>
      </c>
    </row>
    <row r="346" spans="1:47" x14ac:dyDescent="0.25">
      <c r="A346" s="220"/>
      <c r="B346" s="220"/>
      <c r="C346" s="15" t="s">
        <v>225</v>
      </c>
      <c r="D346" s="16">
        <v>9.1498157650314795E-3</v>
      </c>
      <c r="E346" s="16">
        <v>9.1498157650314795E-3</v>
      </c>
      <c r="F346" s="16">
        <v>1.7261119212687222E-4</v>
      </c>
      <c r="G346" s="16">
        <v>1.7261119212687222E-4</v>
      </c>
      <c r="H346" s="42">
        <f t="shared" si="5"/>
        <v>9.3224269571583526E-3</v>
      </c>
      <c r="I346" s="42">
        <f t="shared" si="5"/>
        <v>9.3224269571583526E-3</v>
      </c>
      <c r="J346" s="51"/>
      <c r="K346" s="53"/>
      <c r="L346" s="16">
        <v>9.1498157650314795E-3</v>
      </c>
      <c r="M346" s="16">
        <v>2.4083144583454931E-2</v>
      </c>
      <c r="N346" s="16">
        <v>0.22328394689616704</v>
      </c>
      <c r="O346" s="16">
        <v>1.0468265389656926E-2</v>
      </c>
      <c r="P346" s="16">
        <v>2.5982834886408377E-2</v>
      </c>
      <c r="Q346" s="16">
        <v>0.13291878731130227</v>
      </c>
      <c r="R346" s="16">
        <v>9.1498157650314795E-3</v>
      </c>
      <c r="S346" s="16">
        <v>2.4083144583454931E-2</v>
      </c>
      <c r="T346" s="16">
        <v>0.22328394689616704</v>
      </c>
      <c r="U346" s="16">
        <v>1.0468265389656926E-2</v>
      </c>
      <c r="V346" s="16">
        <v>2.5982834886408377E-2</v>
      </c>
      <c r="W346" s="16">
        <v>0.13291878731130227</v>
      </c>
      <c r="X346" s="16">
        <v>1.7261119212687222E-4</v>
      </c>
      <c r="Y346" s="16">
        <v>3.310067179704406E-4</v>
      </c>
      <c r="Z346" s="16">
        <v>2.6535036740373313E-2</v>
      </c>
      <c r="AA346" s="16">
        <v>4.4509098665177814E-3</v>
      </c>
      <c r="AB346" s="16">
        <v>8.41131747861012E-3</v>
      </c>
      <c r="AC346" s="16">
        <v>1.5045019966911948E-2</v>
      </c>
      <c r="AD346" s="16">
        <v>1.7261119212687222E-4</v>
      </c>
      <c r="AE346" s="16">
        <v>3.310067179704406E-4</v>
      </c>
      <c r="AF346" s="16">
        <v>2.6535036740373313E-2</v>
      </c>
      <c r="AG346" s="16">
        <v>4.4509098665177814E-3</v>
      </c>
      <c r="AH346" s="16">
        <v>8.41131747861012E-3</v>
      </c>
      <c r="AI346" s="54">
        <v>1.5045019966911948E-2</v>
      </c>
      <c r="AJ346" s="42">
        <v>9.3224269571583526E-3</v>
      </c>
      <c r="AK346" s="42">
        <v>2.4414151301425373E-2</v>
      </c>
      <c r="AL346" s="42">
        <v>0.24981898363654034</v>
      </c>
      <c r="AM346" s="42">
        <v>1.4919175256174706E-2</v>
      </c>
      <c r="AN346" s="42">
        <v>3.4394152365018499E-2</v>
      </c>
      <c r="AO346" s="42">
        <v>0.14796380727821423</v>
      </c>
      <c r="AP346" s="42">
        <v>9.3224269571583526E-3</v>
      </c>
      <c r="AQ346" s="42">
        <v>2.4414151301425373E-2</v>
      </c>
      <c r="AR346" s="42">
        <v>0.24981898363654034</v>
      </c>
      <c r="AS346" s="42">
        <v>1.4919175256174706E-2</v>
      </c>
      <c r="AT346" s="42">
        <v>3.4394152365018499E-2</v>
      </c>
      <c r="AU346" s="42">
        <v>0.14796380727821423</v>
      </c>
    </row>
    <row r="347" spans="1:47" x14ac:dyDescent="0.25">
      <c r="A347" s="220"/>
      <c r="B347" s="220"/>
      <c r="C347" s="15" t="s">
        <v>226</v>
      </c>
      <c r="D347" s="16">
        <v>2.4083144583454931E-2</v>
      </c>
      <c r="E347" s="16">
        <v>2.4083144583454931E-2</v>
      </c>
      <c r="F347" s="16">
        <v>3.310067179704406E-4</v>
      </c>
      <c r="G347" s="16">
        <v>3.310067179704406E-4</v>
      </c>
      <c r="H347" s="42">
        <f t="shared" si="5"/>
        <v>2.4414151301425373E-2</v>
      </c>
      <c r="I347" s="42">
        <f t="shared" si="5"/>
        <v>2.4414151301425373E-2</v>
      </c>
      <c r="J347" s="51"/>
      <c r="K347" s="53"/>
      <c r="L347" s="16">
        <v>2.4083144583454931E-2</v>
      </c>
      <c r="M347" s="16">
        <v>0.22328394689616704</v>
      </c>
      <c r="N347" s="16">
        <v>1.0468265389656926E-2</v>
      </c>
      <c r="O347" s="16">
        <v>2.5982834886408377E-2</v>
      </c>
      <c r="P347" s="16">
        <v>0.13291878731130227</v>
      </c>
      <c r="Q347" s="16">
        <v>5.7077422153291599E-3</v>
      </c>
      <c r="R347" s="16">
        <v>2.4083144583454931E-2</v>
      </c>
      <c r="S347" s="16">
        <v>0.22328394689616704</v>
      </c>
      <c r="T347" s="16">
        <v>1.0468265389656926E-2</v>
      </c>
      <c r="U347" s="16">
        <v>2.5982834886408377E-2</v>
      </c>
      <c r="V347" s="16">
        <v>0.13291878731130227</v>
      </c>
      <c r="W347" s="16">
        <v>5.7077422153291599E-3</v>
      </c>
      <c r="X347" s="16">
        <v>3.310067179704406E-4</v>
      </c>
      <c r="Y347" s="16">
        <v>2.6535036740373313E-2</v>
      </c>
      <c r="Z347" s="16">
        <v>4.4509098665177814E-3</v>
      </c>
      <c r="AA347" s="16">
        <v>8.41131747861012E-3</v>
      </c>
      <c r="AB347" s="16">
        <v>1.5045019966911948E-2</v>
      </c>
      <c r="AC347" s="16">
        <v>2.5010619325454208E-3</v>
      </c>
      <c r="AD347" s="16">
        <v>3.310067179704406E-4</v>
      </c>
      <c r="AE347" s="16">
        <v>2.6535036740373313E-2</v>
      </c>
      <c r="AF347" s="16">
        <v>4.4509098665177814E-3</v>
      </c>
      <c r="AG347" s="16">
        <v>8.41131747861012E-3</v>
      </c>
      <c r="AH347" s="16">
        <v>1.5045019966911948E-2</v>
      </c>
      <c r="AI347" s="54">
        <v>2.5010619325454208E-3</v>
      </c>
      <c r="AJ347" s="42">
        <v>2.4414151301425373E-2</v>
      </c>
      <c r="AK347" s="42">
        <v>0.24981898363654034</v>
      </c>
      <c r="AL347" s="42">
        <v>1.4919175256174706E-2</v>
      </c>
      <c r="AM347" s="42">
        <v>3.4394152365018499E-2</v>
      </c>
      <c r="AN347" s="42">
        <v>0.14796380727821423</v>
      </c>
      <c r="AO347" s="42">
        <v>8.2088041478745807E-3</v>
      </c>
      <c r="AP347" s="42">
        <v>2.4414151301425373E-2</v>
      </c>
      <c r="AQ347" s="42">
        <v>0.24981898363654034</v>
      </c>
      <c r="AR347" s="42">
        <v>1.4919175256174706E-2</v>
      </c>
      <c r="AS347" s="42">
        <v>3.4394152365018499E-2</v>
      </c>
      <c r="AT347" s="42">
        <v>0.14796380727821423</v>
      </c>
      <c r="AU347" s="42">
        <v>8.2088041478745807E-3</v>
      </c>
    </row>
    <row r="348" spans="1:47" x14ac:dyDescent="0.25">
      <c r="A348" s="220" t="s">
        <v>93</v>
      </c>
      <c r="B348" s="220" t="s">
        <v>223</v>
      </c>
      <c r="C348" s="15" t="s">
        <v>224</v>
      </c>
      <c r="D348" s="16">
        <v>0.22328394689616704</v>
      </c>
      <c r="E348" s="16">
        <v>0.22328394689616704</v>
      </c>
      <c r="F348" s="16">
        <v>2.6535036740373313E-2</v>
      </c>
      <c r="G348" s="16">
        <v>2.6535036740373313E-2</v>
      </c>
      <c r="H348" s="42">
        <f t="shared" si="5"/>
        <v>0.24981898363654034</v>
      </c>
      <c r="I348" s="42">
        <f t="shared" si="5"/>
        <v>0.24981898363654034</v>
      </c>
      <c r="J348" s="51"/>
      <c r="K348" s="53" t="s">
        <v>93</v>
      </c>
      <c r="L348" s="16">
        <v>0.22328394689616704</v>
      </c>
      <c r="M348" s="16">
        <v>1.0468265389656926E-2</v>
      </c>
      <c r="N348" s="16">
        <v>2.5982834886408377E-2</v>
      </c>
      <c r="O348" s="16">
        <v>0.13291878731130227</v>
      </c>
      <c r="P348" s="16">
        <v>5.7077422153291599E-3</v>
      </c>
      <c r="Q348" s="16">
        <v>1.5023294954440932E-2</v>
      </c>
      <c r="R348" s="16">
        <v>0.22328394689616704</v>
      </c>
      <c r="S348" s="16">
        <v>1.0468265389656926E-2</v>
      </c>
      <c r="T348" s="16">
        <v>2.5982834886408377E-2</v>
      </c>
      <c r="U348" s="16">
        <v>0.13291878731130227</v>
      </c>
      <c r="V348" s="16">
        <v>5.7077422153291599E-3</v>
      </c>
      <c r="W348" s="16">
        <v>1.5023294954440932E-2</v>
      </c>
      <c r="X348" s="16">
        <v>2.6535036740373313E-2</v>
      </c>
      <c r="Y348" s="16">
        <v>4.4509098665177814E-3</v>
      </c>
      <c r="Z348" s="16">
        <v>8.41131747861012E-3</v>
      </c>
      <c r="AA348" s="16">
        <v>1.5045019966911948E-2</v>
      </c>
      <c r="AB348" s="16">
        <v>2.5010619325454208E-3</v>
      </c>
      <c r="AC348" s="16">
        <v>4.7961449749108374E-3</v>
      </c>
      <c r="AD348" s="16">
        <v>2.6535036740373313E-2</v>
      </c>
      <c r="AE348" s="16">
        <v>4.4509098665177814E-3</v>
      </c>
      <c r="AF348" s="16">
        <v>8.41131747861012E-3</v>
      </c>
      <c r="AG348" s="16">
        <v>1.5045019966911948E-2</v>
      </c>
      <c r="AH348" s="16">
        <v>2.5010619325454208E-3</v>
      </c>
      <c r="AI348" s="54">
        <v>4.7961449749108374E-3</v>
      </c>
      <c r="AJ348" s="42">
        <v>0.24981898363654034</v>
      </c>
      <c r="AK348" s="42">
        <v>1.4919175256174706E-2</v>
      </c>
      <c r="AL348" s="42">
        <v>3.4394152365018499E-2</v>
      </c>
      <c r="AM348" s="42">
        <v>0.14796380727821423</v>
      </c>
      <c r="AN348" s="42">
        <v>8.2088041478745807E-3</v>
      </c>
      <c r="AO348" s="42">
        <v>1.981943992935177E-2</v>
      </c>
      <c r="AP348" s="42">
        <v>0.24981898363654034</v>
      </c>
      <c r="AQ348" s="42">
        <v>1.4919175256174706E-2</v>
      </c>
      <c r="AR348" s="42">
        <v>3.4394152365018499E-2</v>
      </c>
      <c r="AS348" s="42">
        <v>0.14796380727821423</v>
      </c>
      <c r="AT348" s="42">
        <v>8.2088041478745807E-3</v>
      </c>
      <c r="AU348" s="42">
        <v>1.981943992935177E-2</v>
      </c>
    </row>
    <row r="349" spans="1:47" x14ac:dyDescent="0.25">
      <c r="A349" s="220"/>
      <c r="B349" s="220"/>
      <c r="C349" s="15" t="s">
        <v>225</v>
      </c>
      <c r="D349" s="16">
        <v>1.0468265389656926E-2</v>
      </c>
      <c r="E349" s="16">
        <v>1.0468265389656926E-2</v>
      </c>
      <c r="F349" s="16">
        <v>4.4509098665177814E-3</v>
      </c>
      <c r="G349" s="16">
        <v>4.4509098665177814E-3</v>
      </c>
      <c r="H349" s="42">
        <f t="shared" si="5"/>
        <v>1.4919175256174706E-2</v>
      </c>
      <c r="I349" s="42">
        <f t="shared" si="5"/>
        <v>1.4919175256174706E-2</v>
      </c>
      <c r="J349" s="51"/>
      <c r="K349" s="53"/>
      <c r="L349" s="16">
        <v>1.0468265389656926E-2</v>
      </c>
      <c r="M349" s="16">
        <v>2.5982834886408377E-2</v>
      </c>
      <c r="N349" s="16">
        <v>0.13291878731130227</v>
      </c>
      <c r="O349" s="16">
        <v>5.7077422153291599E-3</v>
      </c>
      <c r="P349" s="16">
        <v>1.5023294954440932E-2</v>
      </c>
      <c r="Q349" s="16">
        <v>6.1786588358672186E-2</v>
      </c>
      <c r="R349" s="16">
        <v>1.0468265389656926E-2</v>
      </c>
      <c r="S349" s="16">
        <v>2.5982834886408377E-2</v>
      </c>
      <c r="T349" s="16">
        <v>0.13291878731130227</v>
      </c>
      <c r="U349" s="16">
        <v>5.7077422153291599E-3</v>
      </c>
      <c r="V349" s="16">
        <v>1.5023294954440932E-2</v>
      </c>
      <c r="W349" s="16">
        <v>6.1786588358672186E-2</v>
      </c>
      <c r="X349" s="16">
        <v>4.4509098665177814E-3</v>
      </c>
      <c r="Y349" s="16">
        <v>8.41131747861012E-3</v>
      </c>
      <c r="Z349" s="16">
        <v>1.5045019966911948E-2</v>
      </c>
      <c r="AA349" s="16">
        <v>2.5010619325454208E-3</v>
      </c>
      <c r="AB349" s="16">
        <v>4.7961449749108374E-3</v>
      </c>
      <c r="AC349" s="16">
        <v>1.2996463343039773E-2</v>
      </c>
      <c r="AD349" s="16">
        <v>4.4509098665177814E-3</v>
      </c>
      <c r="AE349" s="16">
        <v>8.41131747861012E-3</v>
      </c>
      <c r="AF349" s="16">
        <v>1.5045019966911948E-2</v>
      </c>
      <c r="AG349" s="16">
        <v>2.5010619325454208E-3</v>
      </c>
      <c r="AH349" s="16">
        <v>4.7961449749108374E-3</v>
      </c>
      <c r="AI349" s="54">
        <v>1.2996463343039773E-2</v>
      </c>
      <c r="AJ349" s="42">
        <v>1.4919175256174706E-2</v>
      </c>
      <c r="AK349" s="42">
        <v>3.4394152365018499E-2</v>
      </c>
      <c r="AL349" s="42">
        <v>0.14796380727821423</v>
      </c>
      <c r="AM349" s="42">
        <v>8.2088041478745807E-3</v>
      </c>
      <c r="AN349" s="42">
        <v>1.981943992935177E-2</v>
      </c>
      <c r="AO349" s="42">
        <v>7.4783051701711956E-2</v>
      </c>
      <c r="AP349" s="42">
        <v>1.4919175256174706E-2</v>
      </c>
      <c r="AQ349" s="42">
        <v>3.4394152365018499E-2</v>
      </c>
      <c r="AR349" s="42">
        <v>0.14796380727821423</v>
      </c>
      <c r="AS349" s="42">
        <v>8.2088041478745807E-3</v>
      </c>
      <c r="AT349" s="42">
        <v>1.981943992935177E-2</v>
      </c>
      <c r="AU349" s="42">
        <v>7.4783051701711956E-2</v>
      </c>
    </row>
    <row r="350" spans="1:47" x14ac:dyDescent="0.25">
      <c r="A350" s="220"/>
      <c r="B350" s="220"/>
      <c r="C350" s="15" t="s">
        <v>226</v>
      </c>
      <c r="D350" s="16">
        <v>2.5982834886408377E-2</v>
      </c>
      <c r="E350" s="16">
        <v>2.5982834886408377E-2</v>
      </c>
      <c r="F350" s="16">
        <v>8.41131747861012E-3</v>
      </c>
      <c r="G350" s="16">
        <v>8.41131747861012E-3</v>
      </c>
      <c r="H350" s="42">
        <f t="shared" si="5"/>
        <v>3.4394152365018499E-2</v>
      </c>
      <c r="I350" s="42">
        <f t="shared" si="5"/>
        <v>3.4394152365018499E-2</v>
      </c>
      <c r="J350" s="51"/>
      <c r="K350" s="53"/>
      <c r="L350" s="16">
        <v>2.5982834886408377E-2</v>
      </c>
      <c r="M350" s="16">
        <v>0.13291878731130227</v>
      </c>
      <c r="N350" s="16">
        <v>5.7077422153291599E-3</v>
      </c>
      <c r="O350" s="16">
        <v>1.5023294954440932E-2</v>
      </c>
      <c r="P350" s="16">
        <v>6.1786588358672186E-2</v>
      </c>
      <c r="Q350" s="16">
        <v>2.8967528272905618E-3</v>
      </c>
      <c r="R350" s="16">
        <v>2.5982834886408377E-2</v>
      </c>
      <c r="S350" s="16">
        <v>0.13291878731130227</v>
      </c>
      <c r="T350" s="16">
        <v>5.7077422153291599E-3</v>
      </c>
      <c r="U350" s="16">
        <v>1.5023294954440932E-2</v>
      </c>
      <c r="V350" s="16">
        <v>6.1786588358672186E-2</v>
      </c>
      <c r="W350" s="16">
        <v>2.8967528272905618E-3</v>
      </c>
      <c r="X350" s="16">
        <v>8.41131747861012E-3</v>
      </c>
      <c r="Y350" s="16">
        <v>1.5045019966911948E-2</v>
      </c>
      <c r="Z350" s="16">
        <v>2.5010619325454208E-3</v>
      </c>
      <c r="AA350" s="16">
        <v>4.7961449749108374E-3</v>
      </c>
      <c r="AB350" s="16">
        <v>1.2996463343039773E-2</v>
      </c>
      <c r="AC350" s="16">
        <v>2.1799889515645185E-3</v>
      </c>
      <c r="AD350" s="16">
        <v>8.41131747861012E-3</v>
      </c>
      <c r="AE350" s="16">
        <v>1.5045019966911948E-2</v>
      </c>
      <c r="AF350" s="16">
        <v>2.5010619325454208E-3</v>
      </c>
      <c r="AG350" s="16">
        <v>4.7961449749108374E-3</v>
      </c>
      <c r="AH350" s="16">
        <v>1.2996463343039773E-2</v>
      </c>
      <c r="AI350" s="54">
        <v>2.1799889515645185E-3</v>
      </c>
      <c r="AJ350" s="42">
        <v>3.4394152365018499E-2</v>
      </c>
      <c r="AK350" s="42">
        <v>0.14796380727821423</v>
      </c>
      <c r="AL350" s="42">
        <v>8.2088041478745807E-3</v>
      </c>
      <c r="AM350" s="42">
        <v>1.981943992935177E-2</v>
      </c>
      <c r="AN350" s="42">
        <v>7.4783051701711956E-2</v>
      </c>
      <c r="AO350" s="42">
        <v>5.0767417788550803E-3</v>
      </c>
      <c r="AP350" s="42">
        <v>3.4394152365018499E-2</v>
      </c>
      <c r="AQ350" s="42">
        <v>0.14796380727821423</v>
      </c>
      <c r="AR350" s="42">
        <v>8.2088041478745807E-3</v>
      </c>
      <c r="AS350" s="42">
        <v>1.981943992935177E-2</v>
      </c>
      <c r="AT350" s="42">
        <v>7.4783051701711956E-2</v>
      </c>
      <c r="AU350" s="42">
        <v>5.0767417788550803E-3</v>
      </c>
    </row>
    <row r="351" spans="1:47" x14ac:dyDescent="0.25">
      <c r="A351" s="220"/>
      <c r="B351" s="220" t="s">
        <v>227</v>
      </c>
      <c r="C351" s="15" t="s">
        <v>224</v>
      </c>
      <c r="D351" s="16">
        <v>0.13291878731130227</v>
      </c>
      <c r="E351" s="16">
        <v>0.13291878731130227</v>
      </c>
      <c r="F351" s="16">
        <v>1.5045019966911948E-2</v>
      </c>
      <c r="G351" s="16">
        <v>1.5045019966911948E-2</v>
      </c>
      <c r="H351" s="42">
        <f t="shared" si="5"/>
        <v>0.14796380727821423</v>
      </c>
      <c r="I351" s="42">
        <f t="shared" si="5"/>
        <v>0.14796380727821423</v>
      </c>
      <c r="J351" s="51"/>
      <c r="K351" s="53"/>
      <c r="L351" s="16">
        <v>0.13291878731130227</v>
      </c>
      <c r="M351" s="16">
        <v>5.7077422153291599E-3</v>
      </c>
      <c r="N351" s="16">
        <v>1.5023294954440932E-2</v>
      </c>
      <c r="O351" s="16">
        <v>6.1786588358672186E-2</v>
      </c>
      <c r="P351" s="16">
        <v>2.8967528272905618E-3</v>
      </c>
      <c r="Q351" s="16">
        <v>7.189906600246594E-3</v>
      </c>
      <c r="R351" s="16">
        <v>0.13291878731130227</v>
      </c>
      <c r="S351" s="16">
        <v>5.7077422153291599E-3</v>
      </c>
      <c r="T351" s="16">
        <v>1.5023294954440932E-2</v>
      </c>
      <c r="U351" s="16">
        <v>6.1786588358672186E-2</v>
      </c>
      <c r="V351" s="16">
        <v>2.8967528272905618E-3</v>
      </c>
      <c r="W351" s="16">
        <v>7.189906600246594E-3</v>
      </c>
      <c r="X351" s="16">
        <v>1.5045019966911948E-2</v>
      </c>
      <c r="Y351" s="16">
        <v>2.5010619325454208E-3</v>
      </c>
      <c r="Z351" s="16">
        <v>4.7961449749108374E-3</v>
      </c>
      <c r="AA351" s="16">
        <v>1.2996463343039773E-2</v>
      </c>
      <c r="AB351" s="16">
        <v>2.1799889515645185E-3</v>
      </c>
      <c r="AC351" s="16">
        <v>4.1197372495474522E-3</v>
      </c>
      <c r="AD351" s="16">
        <v>1.5045019966911948E-2</v>
      </c>
      <c r="AE351" s="16">
        <v>2.5010619325454208E-3</v>
      </c>
      <c r="AF351" s="16">
        <v>4.7961449749108374E-3</v>
      </c>
      <c r="AG351" s="16">
        <v>1.2996463343039773E-2</v>
      </c>
      <c r="AH351" s="16">
        <v>2.1799889515645185E-3</v>
      </c>
      <c r="AI351" s="54">
        <v>4.1197372495474522E-3</v>
      </c>
      <c r="AJ351" s="42">
        <v>0.14796380727821423</v>
      </c>
      <c r="AK351" s="42">
        <v>8.2088041478745807E-3</v>
      </c>
      <c r="AL351" s="42">
        <v>1.981943992935177E-2</v>
      </c>
      <c r="AM351" s="42">
        <v>7.4783051701711956E-2</v>
      </c>
      <c r="AN351" s="42">
        <v>5.0767417788550803E-3</v>
      </c>
      <c r="AO351" s="42">
        <v>1.1309643849794045E-2</v>
      </c>
      <c r="AP351" s="42">
        <v>0.14796380727821423</v>
      </c>
      <c r="AQ351" s="42">
        <v>8.2088041478745807E-3</v>
      </c>
      <c r="AR351" s="42">
        <v>1.981943992935177E-2</v>
      </c>
      <c r="AS351" s="42">
        <v>7.4783051701711956E-2</v>
      </c>
      <c r="AT351" s="42">
        <v>5.0767417788550803E-3</v>
      </c>
      <c r="AU351" s="42">
        <v>1.1309643849794045E-2</v>
      </c>
    </row>
    <row r="352" spans="1:47" x14ac:dyDescent="0.25">
      <c r="A352" s="220"/>
      <c r="B352" s="220"/>
      <c r="C352" s="15" t="s">
        <v>225</v>
      </c>
      <c r="D352" s="16">
        <v>5.7077422153291599E-3</v>
      </c>
      <c r="E352" s="16">
        <v>5.7077422153291599E-3</v>
      </c>
      <c r="F352" s="16">
        <v>2.5010619325454208E-3</v>
      </c>
      <c r="G352" s="16">
        <v>2.5010619325454208E-3</v>
      </c>
      <c r="H352" s="42">
        <f t="shared" si="5"/>
        <v>8.2088041478745807E-3</v>
      </c>
      <c r="I352" s="42">
        <f t="shared" si="5"/>
        <v>8.2088041478745807E-3</v>
      </c>
      <c r="J352" s="51"/>
      <c r="K352" s="53"/>
      <c r="L352" s="16">
        <v>5.7077422153291599E-3</v>
      </c>
      <c r="M352" s="16">
        <v>1.5023294954440932E-2</v>
      </c>
      <c r="N352" s="16">
        <v>6.1786588358672186E-2</v>
      </c>
      <c r="O352" s="16">
        <v>2.8967528272905618E-3</v>
      </c>
      <c r="P352" s="16">
        <v>7.189906600246594E-3</v>
      </c>
      <c r="Q352" s="16">
        <v>3.6780962137669522E-2</v>
      </c>
      <c r="R352" s="16">
        <v>5.7077422153291599E-3</v>
      </c>
      <c r="S352" s="16">
        <v>1.5023294954440932E-2</v>
      </c>
      <c r="T352" s="16">
        <v>6.1786588358672186E-2</v>
      </c>
      <c r="U352" s="16">
        <v>2.8967528272905618E-3</v>
      </c>
      <c r="V352" s="16">
        <v>7.189906600246594E-3</v>
      </c>
      <c r="W352" s="16">
        <v>3.6780962137669522E-2</v>
      </c>
      <c r="X352" s="16">
        <v>2.5010619325454208E-3</v>
      </c>
      <c r="Y352" s="16">
        <v>4.7961449749108374E-3</v>
      </c>
      <c r="Z352" s="16">
        <v>1.2996463343039773E-2</v>
      </c>
      <c r="AA352" s="16">
        <v>2.1799889515645185E-3</v>
      </c>
      <c r="AB352" s="16">
        <v>4.1197372495474522E-3</v>
      </c>
      <c r="AC352" s="16">
        <v>7.3688253160685739E-3</v>
      </c>
      <c r="AD352" s="16">
        <v>2.5010619325454208E-3</v>
      </c>
      <c r="AE352" s="16">
        <v>4.7961449749108374E-3</v>
      </c>
      <c r="AF352" s="16">
        <v>1.2996463343039773E-2</v>
      </c>
      <c r="AG352" s="16">
        <v>2.1799889515645185E-3</v>
      </c>
      <c r="AH352" s="16">
        <v>4.1197372495474522E-3</v>
      </c>
      <c r="AI352" s="54">
        <v>7.3688253160685739E-3</v>
      </c>
      <c r="AJ352" s="42">
        <v>8.2088041478745807E-3</v>
      </c>
      <c r="AK352" s="42">
        <v>1.981943992935177E-2</v>
      </c>
      <c r="AL352" s="42">
        <v>7.4783051701711956E-2</v>
      </c>
      <c r="AM352" s="42">
        <v>5.0767417788550803E-3</v>
      </c>
      <c r="AN352" s="42">
        <v>1.1309643849794045E-2</v>
      </c>
      <c r="AO352" s="42">
        <v>4.4149787453738099E-2</v>
      </c>
      <c r="AP352" s="42">
        <v>8.2088041478745807E-3</v>
      </c>
      <c r="AQ352" s="42">
        <v>1.981943992935177E-2</v>
      </c>
      <c r="AR352" s="42">
        <v>7.4783051701711956E-2</v>
      </c>
      <c r="AS352" s="42">
        <v>5.0767417788550803E-3</v>
      </c>
      <c r="AT352" s="42">
        <v>1.1309643849794045E-2</v>
      </c>
      <c r="AU352" s="42">
        <v>4.4149787453738099E-2</v>
      </c>
    </row>
    <row r="353" spans="1:47" x14ac:dyDescent="0.25">
      <c r="A353" s="220"/>
      <c r="B353" s="220"/>
      <c r="C353" s="15" t="s">
        <v>226</v>
      </c>
      <c r="D353" s="16">
        <v>1.5023294954440932E-2</v>
      </c>
      <c r="E353" s="16">
        <v>1.5023294954440932E-2</v>
      </c>
      <c r="F353" s="16">
        <v>4.7961449749108374E-3</v>
      </c>
      <c r="G353" s="16">
        <v>4.7961449749108374E-3</v>
      </c>
      <c r="H353" s="42">
        <f t="shared" si="5"/>
        <v>1.981943992935177E-2</v>
      </c>
      <c r="I353" s="42">
        <f t="shared" si="5"/>
        <v>1.981943992935177E-2</v>
      </c>
      <c r="J353" s="51"/>
      <c r="K353" s="53"/>
      <c r="L353" s="16">
        <v>1.5023294954440932E-2</v>
      </c>
      <c r="M353" s="16">
        <v>6.1786588358672186E-2</v>
      </c>
      <c r="N353" s="16">
        <v>2.8967528272905618E-3</v>
      </c>
      <c r="O353" s="16">
        <v>7.189906600246594E-3</v>
      </c>
      <c r="P353" s="16">
        <v>3.6780962137669522E-2</v>
      </c>
      <c r="Q353" s="16">
        <v>1.5794324832494814E-3</v>
      </c>
      <c r="R353" s="16">
        <v>1.5023294954440932E-2</v>
      </c>
      <c r="S353" s="16">
        <v>6.1786588358672186E-2</v>
      </c>
      <c r="T353" s="16">
        <v>2.8967528272905618E-3</v>
      </c>
      <c r="U353" s="16">
        <v>7.189906600246594E-3</v>
      </c>
      <c r="V353" s="16">
        <v>3.6780962137669522E-2</v>
      </c>
      <c r="W353" s="16">
        <v>1.5794324832494814E-3</v>
      </c>
      <c r="X353" s="16">
        <v>4.7961449749108374E-3</v>
      </c>
      <c r="Y353" s="16">
        <v>1.2996463343039773E-2</v>
      </c>
      <c r="Z353" s="16">
        <v>2.1799889515645185E-3</v>
      </c>
      <c r="AA353" s="16">
        <v>4.1197372495474522E-3</v>
      </c>
      <c r="AB353" s="16">
        <v>7.3688253160685739E-3</v>
      </c>
      <c r="AC353" s="16">
        <v>1.2249826538036095E-3</v>
      </c>
      <c r="AD353" s="16">
        <v>4.7961449749108374E-3</v>
      </c>
      <c r="AE353" s="16">
        <v>1.2996463343039773E-2</v>
      </c>
      <c r="AF353" s="16">
        <v>2.1799889515645185E-3</v>
      </c>
      <c r="AG353" s="16">
        <v>4.1197372495474522E-3</v>
      </c>
      <c r="AH353" s="16">
        <v>7.3688253160685739E-3</v>
      </c>
      <c r="AI353" s="54">
        <v>1.2249826538036095E-3</v>
      </c>
      <c r="AJ353" s="42">
        <v>1.981943992935177E-2</v>
      </c>
      <c r="AK353" s="42">
        <v>7.4783051701711956E-2</v>
      </c>
      <c r="AL353" s="42">
        <v>5.0767417788550803E-3</v>
      </c>
      <c r="AM353" s="42">
        <v>1.1309643849794045E-2</v>
      </c>
      <c r="AN353" s="42">
        <v>4.4149787453738099E-2</v>
      </c>
      <c r="AO353" s="42">
        <v>2.8044151370530909E-3</v>
      </c>
      <c r="AP353" s="42">
        <v>1.981943992935177E-2</v>
      </c>
      <c r="AQ353" s="42">
        <v>7.4783051701711956E-2</v>
      </c>
      <c r="AR353" s="42">
        <v>5.0767417788550803E-3</v>
      </c>
      <c r="AS353" s="42">
        <v>1.1309643849794045E-2</v>
      </c>
      <c r="AT353" s="42">
        <v>4.4149787453738099E-2</v>
      </c>
      <c r="AU353" s="42">
        <v>2.8044151370530909E-3</v>
      </c>
    </row>
    <row r="354" spans="1:47" x14ac:dyDescent="0.25">
      <c r="A354" s="220" t="s">
        <v>94</v>
      </c>
      <c r="B354" s="220" t="s">
        <v>223</v>
      </c>
      <c r="C354" s="15" t="s">
        <v>224</v>
      </c>
      <c r="D354" s="16">
        <v>6.1786588358672186E-2</v>
      </c>
      <c r="E354" s="16">
        <v>6.1786588358672186E-2</v>
      </c>
      <c r="F354" s="16">
        <v>1.2996463343039773E-2</v>
      </c>
      <c r="G354" s="16">
        <v>1.2996463343039773E-2</v>
      </c>
      <c r="H354" s="42">
        <f t="shared" si="5"/>
        <v>7.4783051701711956E-2</v>
      </c>
      <c r="I354" s="42">
        <f t="shared" si="5"/>
        <v>7.4783051701711956E-2</v>
      </c>
      <c r="J354" s="51"/>
      <c r="K354" s="53" t="s">
        <v>94</v>
      </c>
      <c r="L354" s="16">
        <v>6.1786588358672186E-2</v>
      </c>
      <c r="M354" s="16">
        <v>2.8967528272905618E-3</v>
      </c>
      <c r="N354" s="16">
        <v>7.189906600246594E-3</v>
      </c>
      <c r="O354" s="16">
        <v>3.6780962137669522E-2</v>
      </c>
      <c r="P354" s="16">
        <v>1.5794324832494814E-3</v>
      </c>
      <c r="Q354" s="16">
        <v>4.1572094816678153E-3</v>
      </c>
      <c r="R354" s="16">
        <v>6.1786588358672186E-2</v>
      </c>
      <c r="S354" s="16">
        <v>2.8967528272905618E-3</v>
      </c>
      <c r="T354" s="16">
        <v>7.189906600246594E-3</v>
      </c>
      <c r="U354" s="16">
        <v>3.6780962137669522E-2</v>
      </c>
      <c r="V354" s="16">
        <v>1.5794324832494814E-3</v>
      </c>
      <c r="W354" s="16">
        <v>4.1572094816678153E-3</v>
      </c>
      <c r="X354" s="16">
        <v>1.2996463343039773E-2</v>
      </c>
      <c r="Y354" s="16">
        <v>2.1799889515645185E-3</v>
      </c>
      <c r="Z354" s="16">
        <v>4.1197372495474522E-3</v>
      </c>
      <c r="AA354" s="16">
        <v>7.3688253160685739E-3</v>
      </c>
      <c r="AB354" s="16">
        <v>1.2249826538036095E-3</v>
      </c>
      <c r="AC354" s="16">
        <v>2.3490799339837718E-3</v>
      </c>
      <c r="AD354" s="16">
        <v>1.2996463343039773E-2</v>
      </c>
      <c r="AE354" s="16">
        <v>2.1799889515645185E-3</v>
      </c>
      <c r="AF354" s="16">
        <v>4.1197372495474522E-3</v>
      </c>
      <c r="AG354" s="16">
        <v>7.3688253160685739E-3</v>
      </c>
      <c r="AH354" s="16">
        <v>1.2249826538036095E-3</v>
      </c>
      <c r="AI354" s="54">
        <v>2.3490799339837718E-3</v>
      </c>
      <c r="AJ354" s="42">
        <v>7.4783051701711956E-2</v>
      </c>
      <c r="AK354" s="42">
        <v>5.0767417788550803E-3</v>
      </c>
      <c r="AL354" s="42">
        <v>1.1309643849794045E-2</v>
      </c>
      <c r="AM354" s="42">
        <v>4.4149787453738099E-2</v>
      </c>
      <c r="AN354" s="42">
        <v>2.8044151370530909E-3</v>
      </c>
      <c r="AO354" s="42">
        <v>6.5062894156515871E-3</v>
      </c>
      <c r="AP354" s="42">
        <v>7.4783051701711956E-2</v>
      </c>
      <c r="AQ354" s="42">
        <v>5.0767417788550803E-3</v>
      </c>
      <c r="AR354" s="42">
        <v>1.1309643849794045E-2</v>
      </c>
      <c r="AS354" s="42">
        <v>4.4149787453738099E-2</v>
      </c>
      <c r="AT354" s="42">
        <v>2.8044151370530909E-3</v>
      </c>
      <c r="AU354" s="42">
        <v>6.5062894156515871E-3</v>
      </c>
    </row>
    <row r="355" spans="1:47" x14ac:dyDescent="0.25">
      <c r="A355" s="220"/>
      <c r="B355" s="220"/>
      <c r="C355" s="15" t="s">
        <v>225</v>
      </c>
      <c r="D355" s="16">
        <v>2.8967528272905618E-3</v>
      </c>
      <c r="E355" s="16">
        <v>2.8967528272905618E-3</v>
      </c>
      <c r="F355" s="16">
        <v>2.1799889515645185E-3</v>
      </c>
      <c r="G355" s="16">
        <v>2.1799889515645185E-3</v>
      </c>
      <c r="H355" s="42">
        <f t="shared" si="5"/>
        <v>5.0767417788550803E-3</v>
      </c>
      <c r="I355" s="42">
        <f t="shared" si="5"/>
        <v>5.0767417788550803E-3</v>
      </c>
      <c r="J355" s="51"/>
      <c r="K355" s="53"/>
      <c r="L355" s="16">
        <v>2.8967528272905618E-3</v>
      </c>
      <c r="M355" s="16">
        <v>7.189906600246594E-3</v>
      </c>
      <c r="N355" s="16">
        <v>3.6780962137669522E-2</v>
      </c>
      <c r="O355" s="16">
        <v>1.5794324832494814E-3</v>
      </c>
      <c r="P355" s="16">
        <v>4.1572094816678153E-3</v>
      </c>
      <c r="Q355" s="16">
        <v>2.9828008173152093E-2</v>
      </c>
      <c r="R355" s="16">
        <v>2.8967528272905618E-3</v>
      </c>
      <c r="S355" s="16">
        <v>7.189906600246594E-3</v>
      </c>
      <c r="T355" s="16">
        <v>3.6780962137669522E-2</v>
      </c>
      <c r="U355" s="16">
        <v>1.5794324832494814E-3</v>
      </c>
      <c r="V355" s="16">
        <v>4.1572094816678153E-3</v>
      </c>
      <c r="W355" s="16">
        <v>2.9828008173152093E-2</v>
      </c>
      <c r="X355" s="16">
        <v>2.1799889515645185E-3</v>
      </c>
      <c r="Y355" s="16">
        <v>4.1197372495474522E-3</v>
      </c>
      <c r="Z355" s="16">
        <v>7.3688253160685739E-3</v>
      </c>
      <c r="AA355" s="16">
        <v>1.2249826538036095E-3</v>
      </c>
      <c r="AB355" s="16">
        <v>2.3490799339837718E-3</v>
      </c>
      <c r="AC355" s="16">
        <v>1.1342368008471075E-2</v>
      </c>
      <c r="AD355" s="16">
        <v>2.1799889515645185E-3</v>
      </c>
      <c r="AE355" s="16">
        <v>4.1197372495474522E-3</v>
      </c>
      <c r="AF355" s="16">
        <v>7.3688253160685739E-3</v>
      </c>
      <c r="AG355" s="16">
        <v>1.2249826538036095E-3</v>
      </c>
      <c r="AH355" s="16">
        <v>2.3490799339837718E-3</v>
      </c>
      <c r="AI355" s="54">
        <v>1.1342368008471075E-2</v>
      </c>
      <c r="AJ355" s="42">
        <v>5.0767417788550803E-3</v>
      </c>
      <c r="AK355" s="42">
        <v>1.1309643849794045E-2</v>
      </c>
      <c r="AL355" s="42">
        <v>4.4149787453738099E-2</v>
      </c>
      <c r="AM355" s="42">
        <v>2.8044151370530909E-3</v>
      </c>
      <c r="AN355" s="42">
        <v>6.5062894156515871E-3</v>
      </c>
      <c r="AO355" s="42">
        <v>4.1170376181623169E-2</v>
      </c>
      <c r="AP355" s="42">
        <v>5.0767417788550803E-3</v>
      </c>
      <c r="AQ355" s="42">
        <v>1.1309643849794045E-2</v>
      </c>
      <c r="AR355" s="42">
        <v>4.4149787453738099E-2</v>
      </c>
      <c r="AS355" s="42">
        <v>2.8044151370530909E-3</v>
      </c>
      <c r="AT355" s="42">
        <v>6.5062894156515871E-3</v>
      </c>
      <c r="AU355" s="42">
        <v>4.1170376181623169E-2</v>
      </c>
    </row>
    <row r="356" spans="1:47" x14ac:dyDescent="0.25">
      <c r="A356" s="220"/>
      <c r="B356" s="220"/>
      <c r="C356" s="15" t="s">
        <v>226</v>
      </c>
      <c r="D356" s="16">
        <v>7.189906600246594E-3</v>
      </c>
      <c r="E356" s="16">
        <v>7.189906600246594E-3</v>
      </c>
      <c r="F356" s="16">
        <v>4.1197372495474522E-3</v>
      </c>
      <c r="G356" s="16">
        <v>4.1197372495474522E-3</v>
      </c>
      <c r="H356" s="42">
        <f t="shared" si="5"/>
        <v>1.1309643849794045E-2</v>
      </c>
      <c r="I356" s="42">
        <f t="shared" si="5"/>
        <v>1.1309643849794045E-2</v>
      </c>
      <c r="J356" s="51"/>
      <c r="K356" s="53"/>
      <c r="L356" s="16">
        <v>7.189906600246594E-3</v>
      </c>
      <c r="M356" s="16">
        <v>3.6780962137669522E-2</v>
      </c>
      <c r="N356" s="16">
        <v>1.5794324832494814E-3</v>
      </c>
      <c r="O356" s="16">
        <v>4.1572094816678153E-3</v>
      </c>
      <c r="P356" s="16">
        <v>2.9828008173152093E-2</v>
      </c>
      <c r="Q356" s="16">
        <v>1.3984323993816508E-3</v>
      </c>
      <c r="R356" s="16">
        <v>7.189906600246594E-3</v>
      </c>
      <c r="S356" s="16">
        <v>3.6780962137669522E-2</v>
      </c>
      <c r="T356" s="16">
        <v>1.5794324832494814E-3</v>
      </c>
      <c r="U356" s="16">
        <v>4.1572094816678153E-3</v>
      </c>
      <c r="V356" s="16">
        <v>2.9828008173152093E-2</v>
      </c>
      <c r="W356" s="16">
        <v>1.3984323993816508E-3</v>
      </c>
      <c r="X356" s="16">
        <v>4.1197372495474522E-3</v>
      </c>
      <c r="Y356" s="16">
        <v>7.3688253160685739E-3</v>
      </c>
      <c r="Z356" s="16">
        <v>1.2249826538036095E-3</v>
      </c>
      <c r="AA356" s="16">
        <v>2.3490799339837718E-3</v>
      </c>
      <c r="AB356" s="16">
        <v>1.1342368008471075E-2</v>
      </c>
      <c r="AC356" s="16">
        <v>1.9025358122744887E-3</v>
      </c>
      <c r="AD356" s="16">
        <v>4.1197372495474522E-3</v>
      </c>
      <c r="AE356" s="16">
        <v>7.3688253160685739E-3</v>
      </c>
      <c r="AF356" s="16">
        <v>1.2249826538036095E-3</v>
      </c>
      <c r="AG356" s="16">
        <v>2.3490799339837718E-3</v>
      </c>
      <c r="AH356" s="16">
        <v>1.1342368008471075E-2</v>
      </c>
      <c r="AI356" s="54">
        <v>1.9025358122744887E-3</v>
      </c>
      <c r="AJ356" s="42">
        <v>1.1309643849794045E-2</v>
      </c>
      <c r="AK356" s="42">
        <v>4.4149787453738099E-2</v>
      </c>
      <c r="AL356" s="42">
        <v>2.8044151370530909E-3</v>
      </c>
      <c r="AM356" s="42">
        <v>6.5062894156515871E-3</v>
      </c>
      <c r="AN356" s="42">
        <v>4.1170376181623169E-2</v>
      </c>
      <c r="AO356" s="42">
        <v>3.3009682116561393E-3</v>
      </c>
      <c r="AP356" s="42">
        <v>1.1309643849794045E-2</v>
      </c>
      <c r="AQ356" s="42">
        <v>4.4149787453738099E-2</v>
      </c>
      <c r="AR356" s="42">
        <v>2.8044151370530909E-3</v>
      </c>
      <c r="AS356" s="42">
        <v>6.5062894156515871E-3</v>
      </c>
      <c r="AT356" s="42">
        <v>4.1170376181623169E-2</v>
      </c>
      <c r="AU356" s="42">
        <v>3.3009682116561393E-3</v>
      </c>
    </row>
    <row r="357" spans="1:47" x14ac:dyDescent="0.25">
      <c r="A357" s="220"/>
      <c r="B357" s="220" t="s">
        <v>227</v>
      </c>
      <c r="C357" s="15" t="s">
        <v>224</v>
      </c>
      <c r="D357" s="16">
        <v>3.6780962137669522E-2</v>
      </c>
      <c r="E357" s="16">
        <v>3.6780962137669522E-2</v>
      </c>
      <c r="F357" s="16">
        <v>7.3688253160685739E-3</v>
      </c>
      <c r="G357" s="16">
        <v>7.3688253160685739E-3</v>
      </c>
      <c r="H357" s="42">
        <f t="shared" si="5"/>
        <v>4.4149787453738099E-2</v>
      </c>
      <c r="I357" s="42">
        <f t="shared" si="5"/>
        <v>4.4149787453738099E-2</v>
      </c>
      <c r="J357" s="51"/>
      <c r="K357" s="53"/>
      <c r="L357" s="16">
        <v>3.6780962137669522E-2</v>
      </c>
      <c r="M357" s="16">
        <v>1.5794324832494814E-3</v>
      </c>
      <c r="N357" s="16">
        <v>4.1572094816678153E-3</v>
      </c>
      <c r="O357" s="16">
        <v>2.9828008173152093E-2</v>
      </c>
      <c r="P357" s="16">
        <v>1.3984323993816508E-3</v>
      </c>
      <c r="Q357" s="16">
        <v>3.4709893932224939E-3</v>
      </c>
      <c r="R357" s="16">
        <v>3.6780962137669522E-2</v>
      </c>
      <c r="S357" s="16">
        <v>1.5794324832494814E-3</v>
      </c>
      <c r="T357" s="16">
        <v>4.1572094816678153E-3</v>
      </c>
      <c r="U357" s="16">
        <v>2.9828008173152093E-2</v>
      </c>
      <c r="V357" s="16">
        <v>1.3984323993816508E-3</v>
      </c>
      <c r="W357" s="16">
        <v>3.4709893932224939E-3</v>
      </c>
      <c r="X357" s="16">
        <v>7.3688253160685739E-3</v>
      </c>
      <c r="Y357" s="16">
        <v>1.2249826538036095E-3</v>
      </c>
      <c r="Z357" s="16">
        <v>2.3490799339837718E-3</v>
      </c>
      <c r="AA357" s="16">
        <v>1.1342368008471075E-2</v>
      </c>
      <c r="AB357" s="16">
        <v>1.9025358122744887E-3</v>
      </c>
      <c r="AC357" s="16">
        <v>3.5954070541505036E-3</v>
      </c>
      <c r="AD357" s="16">
        <v>7.3688253160685739E-3</v>
      </c>
      <c r="AE357" s="16">
        <v>1.2249826538036095E-3</v>
      </c>
      <c r="AF357" s="16">
        <v>2.3490799339837718E-3</v>
      </c>
      <c r="AG357" s="16">
        <v>1.1342368008471075E-2</v>
      </c>
      <c r="AH357" s="16">
        <v>1.9025358122744887E-3</v>
      </c>
      <c r="AI357" s="54">
        <v>3.5954070541505036E-3</v>
      </c>
      <c r="AJ357" s="42">
        <v>4.4149787453738099E-2</v>
      </c>
      <c r="AK357" s="42">
        <v>2.8044151370530909E-3</v>
      </c>
      <c r="AL357" s="42">
        <v>6.5062894156515871E-3</v>
      </c>
      <c r="AM357" s="42">
        <v>4.1170376181623169E-2</v>
      </c>
      <c r="AN357" s="42">
        <v>3.3009682116561393E-3</v>
      </c>
      <c r="AO357" s="42">
        <v>7.0663964473729971E-3</v>
      </c>
      <c r="AP357" s="42">
        <v>4.4149787453738099E-2</v>
      </c>
      <c r="AQ357" s="42">
        <v>2.8044151370530909E-3</v>
      </c>
      <c r="AR357" s="42">
        <v>6.5062894156515871E-3</v>
      </c>
      <c r="AS357" s="42">
        <v>4.1170376181623169E-2</v>
      </c>
      <c r="AT357" s="42">
        <v>3.3009682116561393E-3</v>
      </c>
      <c r="AU357" s="42">
        <v>7.0663964473729971E-3</v>
      </c>
    </row>
    <row r="358" spans="1:47" x14ac:dyDescent="0.25">
      <c r="A358" s="220"/>
      <c r="B358" s="220"/>
      <c r="C358" s="15" t="s">
        <v>225</v>
      </c>
      <c r="D358" s="16">
        <v>1.5794324832494814E-3</v>
      </c>
      <c r="E358" s="16">
        <v>1.5794324832494814E-3</v>
      </c>
      <c r="F358" s="16">
        <v>1.2249826538036095E-3</v>
      </c>
      <c r="G358" s="16">
        <v>1.2249826538036095E-3</v>
      </c>
      <c r="H358" s="42">
        <f t="shared" si="5"/>
        <v>2.8044151370530909E-3</v>
      </c>
      <c r="I358" s="42">
        <f t="shared" si="5"/>
        <v>2.8044151370530909E-3</v>
      </c>
      <c r="J358" s="51"/>
      <c r="K358" s="53"/>
      <c r="L358" s="16">
        <v>1.5794324832494814E-3</v>
      </c>
      <c r="M358" s="16">
        <v>4.1572094816678153E-3</v>
      </c>
      <c r="N358" s="16">
        <v>2.9828008173152093E-2</v>
      </c>
      <c r="O358" s="16">
        <v>1.3984323993816508E-3</v>
      </c>
      <c r="P358" s="16">
        <v>3.4709893932224939E-3</v>
      </c>
      <c r="Q358" s="16">
        <v>1.7756326549219773E-2</v>
      </c>
      <c r="R358" s="16">
        <v>1.5794324832494814E-3</v>
      </c>
      <c r="S358" s="16">
        <v>4.1572094816678153E-3</v>
      </c>
      <c r="T358" s="16">
        <v>2.9828008173152093E-2</v>
      </c>
      <c r="U358" s="16">
        <v>1.3984323993816508E-3</v>
      </c>
      <c r="V358" s="16">
        <v>3.4709893932224939E-3</v>
      </c>
      <c r="W358" s="16">
        <v>1.7756326549219773E-2</v>
      </c>
      <c r="X358" s="16">
        <v>1.2249826538036095E-3</v>
      </c>
      <c r="Y358" s="16">
        <v>2.3490799339837718E-3</v>
      </c>
      <c r="Z358" s="16">
        <v>1.1342368008471075E-2</v>
      </c>
      <c r="AA358" s="16">
        <v>1.9025358122744887E-3</v>
      </c>
      <c r="AB358" s="16">
        <v>3.5954070541505036E-3</v>
      </c>
      <c r="AC358" s="16">
        <v>6.4309748212962098E-3</v>
      </c>
      <c r="AD358" s="16">
        <v>1.2249826538036095E-3</v>
      </c>
      <c r="AE358" s="16">
        <v>2.3490799339837718E-3</v>
      </c>
      <c r="AF358" s="16">
        <v>1.1342368008471075E-2</v>
      </c>
      <c r="AG358" s="16">
        <v>1.9025358122744887E-3</v>
      </c>
      <c r="AH358" s="16">
        <v>3.5954070541505036E-3</v>
      </c>
      <c r="AI358" s="54">
        <v>6.4309748212962098E-3</v>
      </c>
      <c r="AJ358" s="42">
        <v>2.8044151370530909E-3</v>
      </c>
      <c r="AK358" s="42">
        <v>6.5062894156515871E-3</v>
      </c>
      <c r="AL358" s="42">
        <v>4.1170376181623169E-2</v>
      </c>
      <c r="AM358" s="42">
        <v>3.3009682116561393E-3</v>
      </c>
      <c r="AN358" s="42">
        <v>7.0663964473729971E-3</v>
      </c>
      <c r="AO358" s="42">
        <v>2.4187301370515984E-2</v>
      </c>
      <c r="AP358" s="42">
        <v>2.8044151370530909E-3</v>
      </c>
      <c r="AQ358" s="42">
        <v>6.5062894156515871E-3</v>
      </c>
      <c r="AR358" s="42">
        <v>4.1170376181623169E-2</v>
      </c>
      <c r="AS358" s="42">
        <v>3.3009682116561393E-3</v>
      </c>
      <c r="AT358" s="42">
        <v>7.0663964473729971E-3</v>
      </c>
      <c r="AU358" s="42">
        <v>2.4187301370515984E-2</v>
      </c>
    </row>
    <row r="359" spans="1:47" x14ac:dyDescent="0.25">
      <c r="A359" s="220"/>
      <c r="B359" s="220"/>
      <c r="C359" s="15" t="s">
        <v>226</v>
      </c>
      <c r="D359" s="16">
        <v>4.1572094816678153E-3</v>
      </c>
      <c r="E359" s="16">
        <v>4.1572094816678153E-3</v>
      </c>
      <c r="F359" s="16">
        <v>2.3490799339837718E-3</v>
      </c>
      <c r="G359" s="16">
        <v>2.3490799339837718E-3</v>
      </c>
      <c r="H359" s="42">
        <f t="shared" si="5"/>
        <v>6.5062894156515871E-3</v>
      </c>
      <c r="I359" s="42">
        <f t="shared" si="5"/>
        <v>6.5062894156515871E-3</v>
      </c>
      <c r="J359" s="51"/>
      <c r="K359" s="53"/>
      <c r="L359" s="16">
        <v>4.1572094816678153E-3</v>
      </c>
      <c r="M359" s="16">
        <v>2.9828008173152093E-2</v>
      </c>
      <c r="N359" s="16">
        <v>1.3984323993816508E-3</v>
      </c>
      <c r="O359" s="16">
        <v>3.4709893932224939E-3</v>
      </c>
      <c r="P359" s="16">
        <v>1.7756326549219773E-2</v>
      </c>
      <c r="Q359" s="16">
        <v>7.6248464708595666E-4</v>
      </c>
      <c r="R359" s="16">
        <v>4.1572094816678153E-3</v>
      </c>
      <c r="S359" s="16">
        <v>2.9828008173152093E-2</v>
      </c>
      <c r="T359" s="16">
        <v>1.3984323993816508E-3</v>
      </c>
      <c r="U359" s="16">
        <v>3.4709893932224939E-3</v>
      </c>
      <c r="V359" s="16">
        <v>1.7756326549219773E-2</v>
      </c>
      <c r="W359" s="16">
        <v>7.6248464708595666E-4</v>
      </c>
      <c r="X359" s="16">
        <v>2.3490799339837718E-3</v>
      </c>
      <c r="Y359" s="16">
        <v>1.1342368008471075E-2</v>
      </c>
      <c r="Z359" s="16">
        <v>1.9025358122744887E-3</v>
      </c>
      <c r="AA359" s="16">
        <v>3.5954070541505036E-3</v>
      </c>
      <c r="AB359" s="16">
        <v>6.4309748212962098E-3</v>
      </c>
      <c r="AC359" s="16">
        <v>1.0690757705922411E-3</v>
      </c>
      <c r="AD359" s="16">
        <v>2.3490799339837718E-3</v>
      </c>
      <c r="AE359" s="16">
        <v>1.1342368008471075E-2</v>
      </c>
      <c r="AF359" s="16">
        <v>1.9025358122744887E-3</v>
      </c>
      <c r="AG359" s="16">
        <v>3.5954070541505036E-3</v>
      </c>
      <c r="AH359" s="16">
        <v>6.4309748212962098E-3</v>
      </c>
      <c r="AI359" s="54">
        <v>1.0690757705922411E-3</v>
      </c>
      <c r="AJ359" s="42">
        <v>6.5062894156515871E-3</v>
      </c>
      <c r="AK359" s="42">
        <v>4.1170376181623169E-2</v>
      </c>
      <c r="AL359" s="42">
        <v>3.3009682116561393E-3</v>
      </c>
      <c r="AM359" s="42">
        <v>7.0663964473729971E-3</v>
      </c>
      <c r="AN359" s="42">
        <v>2.4187301370515984E-2</v>
      </c>
      <c r="AO359" s="42">
        <v>1.8315604176781979E-3</v>
      </c>
      <c r="AP359" s="42">
        <v>6.5062894156515871E-3</v>
      </c>
      <c r="AQ359" s="42">
        <v>4.1170376181623169E-2</v>
      </c>
      <c r="AR359" s="42">
        <v>3.3009682116561393E-3</v>
      </c>
      <c r="AS359" s="42">
        <v>7.0663964473729971E-3</v>
      </c>
      <c r="AT359" s="42">
        <v>2.4187301370515984E-2</v>
      </c>
      <c r="AU359" s="42">
        <v>1.8315604176781979E-3</v>
      </c>
    </row>
    <row r="360" spans="1:47" x14ac:dyDescent="0.25">
      <c r="A360" s="220" t="s">
        <v>97</v>
      </c>
      <c r="B360" s="220" t="s">
        <v>223</v>
      </c>
      <c r="C360" s="15" t="s">
        <v>224</v>
      </c>
      <c r="D360" s="16">
        <v>2.9828008173152093E-2</v>
      </c>
      <c r="E360" s="16">
        <v>2.9828008173152093E-2</v>
      </c>
      <c r="F360" s="16">
        <v>1.1342368008471075E-2</v>
      </c>
      <c r="G360" s="16">
        <v>1.1342368008471075E-2</v>
      </c>
      <c r="H360" s="42">
        <f t="shared" si="5"/>
        <v>4.1170376181623169E-2</v>
      </c>
      <c r="I360" s="42">
        <f t="shared" si="5"/>
        <v>4.1170376181623169E-2</v>
      </c>
      <c r="J360" s="51"/>
      <c r="K360" s="53" t="s">
        <v>97</v>
      </c>
      <c r="L360" s="16">
        <v>2.9828008173152093E-2</v>
      </c>
      <c r="M360" s="16">
        <v>1.3984323993816508E-3</v>
      </c>
      <c r="N360" s="16">
        <v>3.4709893932224939E-3</v>
      </c>
      <c r="O360" s="16">
        <v>1.7756326549219773E-2</v>
      </c>
      <c r="P360" s="16">
        <v>7.6248464708595666E-4</v>
      </c>
      <c r="Q360" s="16">
        <v>2.0069287152879112E-3</v>
      </c>
      <c r="R360" s="16">
        <v>2.9828008173152093E-2</v>
      </c>
      <c r="S360" s="16">
        <v>1.3984323993816508E-3</v>
      </c>
      <c r="T360" s="16">
        <v>3.4709893932224939E-3</v>
      </c>
      <c r="U360" s="16">
        <v>1.7756326549219773E-2</v>
      </c>
      <c r="V360" s="16">
        <v>7.6248464708595666E-4</v>
      </c>
      <c r="W360" s="16">
        <v>2.0069287152879112E-3</v>
      </c>
      <c r="X360" s="16">
        <v>1.1342368008471075E-2</v>
      </c>
      <c r="Y360" s="16">
        <v>1.9025358122744887E-3</v>
      </c>
      <c r="Z360" s="16">
        <v>3.5954070541505036E-3</v>
      </c>
      <c r="AA360" s="16">
        <v>6.4309748212962098E-3</v>
      </c>
      <c r="AB360" s="16">
        <v>1.0690757705922411E-3</v>
      </c>
      <c r="AC360" s="16">
        <v>2.0501061242040194E-3</v>
      </c>
      <c r="AD360" s="16">
        <v>1.1342368008471075E-2</v>
      </c>
      <c r="AE360" s="16">
        <v>1.9025358122744887E-3</v>
      </c>
      <c r="AF360" s="16">
        <v>3.5954070541505036E-3</v>
      </c>
      <c r="AG360" s="16">
        <v>6.4309748212962098E-3</v>
      </c>
      <c r="AH360" s="16">
        <v>1.0690757705922411E-3</v>
      </c>
      <c r="AI360" s="54">
        <v>2.0501061242040194E-3</v>
      </c>
      <c r="AJ360" s="42">
        <v>4.1170376181623169E-2</v>
      </c>
      <c r="AK360" s="42">
        <v>3.3009682116561393E-3</v>
      </c>
      <c r="AL360" s="42">
        <v>7.0663964473729971E-3</v>
      </c>
      <c r="AM360" s="42">
        <v>2.4187301370515984E-2</v>
      </c>
      <c r="AN360" s="42">
        <v>1.8315604176781979E-3</v>
      </c>
      <c r="AO360" s="42">
        <v>4.0570348394919301E-3</v>
      </c>
      <c r="AP360" s="42">
        <v>4.1170376181623169E-2</v>
      </c>
      <c r="AQ360" s="42">
        <v>3.3009682116561393E-3</v>
      </c>
      <c r="AR360" s="42">
        <v>7.0663964473729971E-3</v>
      </c>
      <c r="AS360" s="42">
        <v>2.4187301370515984E-2</v>
      </c>
      <c r="AT360" s="42">
        <v>1.8315604176781979E-3</v>
      </c>
      <c r="AU360" s="42">
        <v>4.0570348394919301E-3</v>
      </c>
    </row>
    <row r="361" spans="1:47" x14ac:dyDescent="0.25">
      <c r="A361" s="220"/>
      <c r="B361" s="220"/>
      <c r="C361" s="15" t="s">
        <v>225</v>
      </c>
      <c r="D361" s="16">
        <v>1.3984323993816508E-3</v>
      </c>
      <c r="E361" s="16">
        <v>1.3984323993816508E-3</v>
      </c>
      <c r="F361" s="16">
        <v>1.9025358122744887E-3</v>
      </c>
      <c r="G361" s="16">
        <v>1.9025358122744887E-3</v>
      </c>
      <c r="H361" s="42">
        <f t="shared" si="5"/>
        <v>3.3009682116561393E-3</v>
      </c>
      <c r="I361" s="42">
        <f t="shared" si="5"/>
        <v>3.3009682116561393E-3</v>
      </c>
      <c r="J361" s="51"/>
      <c r="K361" s="53"/>
      <c r="L361" s="16">
        <v>1.3984323993816508E-3</v>
      </c>
      <c r="M361" s="16">
        <v>3.4709893932224939E-3</v>
      </c>
      <c r="N361" s="16">
        <v>1.7756326549219773E-2</v>
      </c>
      <c r="O361" s="16">
        <v>7.6248464708595666E-4</v>
      </c>
      <c r="P361" s="16">
        <v>2.0069287152879112E-3</v>
      </c>
      <c r="Q361" s="16">
        <v>1.704457609894405E-2</v>
      </c>
      <c r="R361" s="16">
        <v>1.3984323993816508E-3</v>
      </c>
      <c r="S361" s="16">
        <v>3.4709893932224939E-3</v>
      </c>
      <c r="T361" s="16">
        <v>1.7756326549219773E-2</v>
      </c>
      <c r="U361" s="16">
        <v>7.6248464708595666E-4</v>
      </c>
      <c r="V361" s="16">
        <v>2.0069287152879112E-3</v>
      </c>
      <c r="W361" s="16">
        <v>1.704457609894405E-2</v>
      </c>
      <c r="X361" s="16">
        <v>1.9025358122744887E-3</v>
      </c>
      <c r="Y361" s="16">
        <v>3.5954070541505036E-3</v>
      </c>
      <c r="Z361" s="16">
        <v>6.4309748212962098E-3</v>
      </c>
      <c r="AA361" s="16">
        <v>1.0690757705922411E-3</v>
      </c>
      <c r="AB361" s="16">
        <v>2.0501061242040194E-3</v>
      </c>
      <c r="AC361" s="16">
        <v>1.1165143508338717E-2</v>
      </c>
      <c r="AD361" s="16">
        <v>1.9025358122744887E-3</v>
      </c>
      <c r="AE361" s="16">
        <v>3.5954070541505036E-3</v>
      </c>
      <c r="AF361" s="16">
        <v>6.4309748212962098E-3</v>
      </c>
      <c r="AG361" s="16">
        <v>1.0690757705922411E-3</v>
      </c>
      <c r="AH361" s="16">
        <v>2.0501061242040194E-3</v>
      </c>
      <c r="AI361" s="54">
        <v>1.1165143508338717E-2</v>
      </c>
      <c r="AJ361" s="42">
        <v>3.3009682116561393E-3</v>
      </c>
      <c r="AK361" s="42">
        <v>7.0663964473729971E-3</v>
      </c>
      <c r="AL361" s="42">
        <v>2.4187301370515984E-2</v>
      </c>
      <c r="AM361" s="42">
        <v>1.8315604176781979E-3</v>
      </c>
      <c r="AN361" s="42">
        <v>4.0570348394919301E-3</v>
      </c>
      <c r="AO361" s="42">
        <v>2.8209719607282767E-2</v>
      </c>
      <c r="AP361" s="42">
        <v>3.3009682116561393E-3</v>
      </c>
      <c r="AQ361" s="42">
        <v>7.0663964473729971E-3</v>
      </c>
      <c r="AR361" s="42">
        <v>2.4187301370515984E-2</v>
      </c>
      <c r="AS361" s="42">
        <v>1.8315604176781979E-3</v>
      </c>
      <c r="AT361" s="42">
        <v>4.0570348394919301E-3</v>
      </c>
      <c r="AU361" s="42">
        <v>2.8209719607282767E-2</v>
      </c>
    </row>
    <row r="362" spans="1:47" x14ac:dyDescent="0.25">
      <c r="A362" s="220"/>
      <c r="B362" s="220"/>
      <c r="C362" s="15" t="s">
        <v>226</v>
      </c>
      <c r="D362" s="16">
        <v>3.4709893932224939E-3</v>
      </c>
      <c r="E362" s="16">
        <v>3.4709893932224939E-3</v>
      </c>
      <c r="F362" s="16">
        <v>3.5954070541505036E-3</v>
      </c>
      <c r="G362" s="16">
        <v>3.5954070541505036E-3</v>
      </c>
      <c r="H362" s="42">
        <f t="shared" si="5"/>
        <v>7.0663964473729971E-3</v>
      </c>
      <c r="I362" s="42">
        <f t="shared" si="5"/>
        <v>7.0663964473729971E-3</v>
      </c>
      <c r="J362" s="51"/>
      <c r="K362" s="53"/>
      <c r="L362" s="16">
        <v>3.4709893932224939E-3</v>
      </c>
      <c r="M362" s="16">
        <v>1.7756326549219773E-2</v>
      </c>
      <c r="N362" s="16">
        <v>7.6248464708595666E-4</v>
      </c>
      <c r="O362" s="16">
        <v>2.0069287152879112E-3</v>
      </c>
      <c r="P362" s="16">
        <v>1.704457609894405E-2</v>
      </c>
      <c r="Q362" s="16">
        <v>7.9910422821808606E-4</v>
      </c>
      <c r="R362" s="16">
        <v>3.4709893932224939E-3</v>
      </c>
      <c r="S362" s="16">
        <v>1.7756326549219773E-2</v>
      </c>
      <c r="T362" s="16">
        <v>7.6248464708595666E-4</v>
      </c>
      <c r="U362" s="16">
        <v>2.0069287152879112E-3</v>
      </c>
      <c r="V362" s="16">
        <v>1.704457609894405E-2</v>
      </c>
      <c r="W362" s="16">
        <v>7.9910422821808606E-4</v>
      </c>
      <c r="X362" s="16">
        <v>3.5954070541505036E-3</v>
      </c>
      <c r="Y362" s="16">
        <v>6.4309748212962098E-3</v>
      </c>
      <c r="Z362" s="16">
        <v>1.0690757705922411E-3</v>
      </c>
      <c r="AA362" s="16">
        <v>2.0501061242040194E-3</v>
      </c>
      <c r="AB362" s="16">
        <v>1.1165143508338717E-2</v>
      </c>
      <c r="AC362" s="16">
        <v>1.8728086902077003E-3</v>
      </c>
      <c r="AD362" s="16">
        <v>3.5954070541505036E-3</v>
      </c>
      <c r="AE362" s="16">
        <v>6.4309748212962098E-3</v>
      </c>
      <c r="AF362" s="16">
        <v>1.0690757705922411E-3</v>
      </c>
      <c r="AG362" s="16">
        <v>2.0501061242040194E-3</v>
      </c>
      <c r="AH362" s="16">
        <v>1.1165143508338717E-2</v>
      </c>
      <c r="AI362" s="54">
        <v>1.8728086902077003E-3</v>
      </c>
      <c r="AJ362" s="42">
        <v>7.0663964473729971E-3</v>
      </c>
      <c r="AK362" s="42">
        <v>2.4187301370515984E-2</v>
      </c>
      <c r="AL362" s="42">
        <v>1.8315604176781979E-3</v>
      </c>
      <c r="AM362" s="42">
        <v>4.0570348394919301E-3</v>
      </c>
      <c r="AN362" s="42">
        <v>2.8209719607282767E-2</v>
      </c>
      <c r="AO362" s="42">
        <v>2.6719129184257862E-3</v>
      </c>
      <c r="AP362" s="42">
        <v>7.0663964473729971E-3</v>
      </c>
      <c r="AQ362" s="42">
        <v>2.4187301370515984E-2</v>
      </c>
      <c r="AR362" s="42">
        <v>1.8315604176781979E-3</v>
      </c>
      <c r="AS362" s="42">
        <v>4.0570348394919301E-3</v>
      </c>
      <c r="AT362" s="42">
        <v>2.8209719607282767E-2</v>
      </c>
      <c r="AU362" s="42">
        <v>2.6719129184257862E-3</v>
      </c>
    </row>
    <row r="363" spans="1:47" x14ac:dyDescent="0.25">
      <c r="A363" s="220"/>
      <c r="B363" s="220" t="s">
        <v>227</v>
      </c>
      <c r="C363" s="15" t="s">
        <v>224</v>
      </c>
      <c r="D363" s="16">
        <v>1.7756326549219773E-2</v>
      </c>
      <c r="E363" s="16">
        <v>1.7756326549219773E-2</v>
      </c>
      <c r="F363" s="16">
        <v>6.4309748212962098E-3</v>
      </c>
      <c r="G363" s="16">
        <v>6.4309748212962098E-3</v>
      </c>
      <c r="H363" s="42">
        <f t="shared" si="5"/>
        <v>2.4187301370515984E-2</v>
      </c>
      <c r="I363" s="42">
        <f t="shared" si="5"/>
        <v>2.4187301370515984E-2</v>
      </c>
      <c r="J363" s="51"/>
      <c r="K363" s="53"/>
      <c r="L363" s="16">
        <v>1.7756326549219773E-2</v>
      </c>
      <c r="M363" s="16">
        <v>7.6248464708595666E-4</v>
      </c>
      <c r="N363" s="16">
        <v>2.0069287152879112E-3</v>
      </c>
      <c r="O363" s="16">
        <v>1.704457609894405E-2</v>
      </c>
      <c r="P363" s="16">
        <v>7.9910422821808606E-4</v>
      </c>
      <c r="Q363" s="16">
        <v>1.9834225104128534E-3</v>
      </c>
      <c r="R363" s="16">
        <v>1.7756326549219773E-2</v>
      </c>
      <c r="S363" s="16">
        <v>7.6248464708595666E-4</v>
      </c>
      <c r="T363" s="16">
        <v>2.0069287152879112E-3</v>
      </c>
      <c r="U363" s="16">
        <v>1.704457609894405E-2</v>
      </c>
      <c r="V363" s="16">
        <v>7.9910422821808606E-4</v>
      </c>
      <c r="W363" s="16">
        <v>1.9834225104128534E-3</v>
      </c>
      <c r="X363" s="16">
        <v>6.4309748212962098E-3</v>
      </c>
      <c r="Y363" s="16">
        <v>1.0690757705922411E-3</v>
      </c>
      <c r="Z363" s="16">
        <v>2.0501061242040194E-3</v>
      </c>
      <c r="AA363" s="16">
        <v>1.1165143508338717E-2</v>
      </c>
      <c r="AB363" s="16">
        <v>1.8728086902077003E-3</v>
      </c>
      <c r="AC363" s="16">
        <v>3.5392288189294032E-3</v>
      </c>
      <c r="AD363" s="16">
        <v>6.4309748212962098E-3</v>
      </c>
      <c r="AE363" s="16">
        <v>1.0690757705922411E-3</v>
      </c>
      <c r="AF363" s="16">
        <v>2.0501061242040194E-3</v>
      </c>
      <c r="AG363" s="16">
        <v>1.1165143508338717E-2</v>
      </c>
      <c r="AH363" s="16">
        <v>1.8728086902077003E-3</v>
      </c>
      <c r="AI363" s="54">
        <v>3.5392288189294032E-3</v>
      </c>
      <c r="AJ363" s="42">
        <v>2.4187301370515984E-2</v>
      </c>
      <c r="AK363" s="42">
        <v>1.8315604176781979E-3</v>
      </c>
      <c r="AL363" s="42">
        <v>4.0570348394919301E-3</v>
      </c>
      <c r="AM363" s="42">
        <v>2.8209719607282767E-2</v>
      </c>
      <c r="AN363" s="42">
        <v>2.6719129184257862E-3</v>
      </c>
      <c r="AO363" s="42">
        <v>5.5226513293422565E-3</v>
      </c>
      <c r="AP363" s="42">
        <v>2.4187301370515984E-2</v>
      </c>
      <c r="AQ363" s="42">
        <v>1.8315604176781979E-3</v>
      </c>
      <c r="AR363" s="42">
        <v>4.0570348394919301E-3</v>
      </c>
      <c r="AS363" s="42">
        <v>2.8209719607282767E-2</v>
      </c>
      <c r="AT363" s="42">
        <v>2.6719129184257862E-3</v>
      </c>
      <c r="AU363" s="42">
        <v>5.5226513293422565E-3</v>
      </c>
    </row>
    <row r="364" spans="1:47" x14ac:dyDescent="0.25">
      <c r="A364" s="220"/>
      <c r="B364" s="220"/>
      <c r="C364" s="15" t="s">
        <v>225</v>
      </c>
      <c r="D364" s="16">
        <v>7.6248464708595666E-4</v>
      </c>
      <c r="E364" s="16">
        <v>7.6248464708595666E-4</v>
      </c>
      <c r="F364" s="16">
        <v>1.0690757705922411E-3</v>
      </c>
      <c r="G364" s="16">
        <v>1.0690757705922411E-3</v>
      </c>
      <c r="H364" s="42">
        <f t="shared" si="5"/>
        <v>1.8315604176781979E-3</v>
      </c>
      <c r="I364" s="42">
        <f t="shared" si="5"/>
        <v>1.8315604176781979E-3</v>
      </c>
      <c r="J364" s="51"/>
      <c r="K364" s="53"/>
      <c r="L364" s="16">
        <v>7.6248464708595666E-4</v>
      </c>
      <c r="M364" s="16">
        <v>2.0069287152879112E-3</v>
      </c>
      <c r="N364" s="16">
        <v>1.704457609894405E-2</v>
      </c>
      <c r="O364" s="16">
        <v>7.9910422821808606E-4</v>
      </c>
      <c r="P364" s="16">
        <v>1.9834225104128534E-3</v>
      </c>
      <c r="Q364" s="16">
        <v>1.0146472313839869E-2</v>
      </c>
      <c r="R364" s="16">
        <v>7.6248464708595666E-4</v>
      </c>
      <c r="S364" s="16">
        <v>2.0069287152879112E-3</v>
      </c>
      <c r="T364" s="16">
        <v>1.704457609894405E-2</v>
      </c>
      <c r="U364" s="16">
        <v>7.9910422821808606E-4</v>
      </c>
      <c r="V364" s="16">
        <v>1.9834225104128534E-3</v>
      </c>
      <c r="W364" s="16">
        <v>1.0146472313839869E-2</v>
      </c>
      <c r="X364" s="16">
        <v>1.0690757705922411E-3</v>
      </c>
      <c r="Y364" s="16">
        <v>2.0501061242040194E-3</v>
      </c>
      <c r="Z364" s="16">
        <v>1.1165143508338717E-2</v>
      </c>
      <c r="AA364" s="16">
        <v>1.8728086902077003E-3</v>
      </c>
      <c r="AB364" s="16">
        <v>3.5392288189294032E-3</v>
      </c>
      <c r="AC364" s="16">
        <v>6.3304908397134587E-3</v>
      </c>
      <c r="AD364" s="16">
        <v>1.0690757705922411E-3</v>
      </c>
      <c r="AE364" s="16">
        <v>2.0501061242040194E-3</v>
      </c>
      <c r="AF364" s="16">
        <v>1.1165143508338717E-2</v>
      </c>
      <c r="AG364" s="16">
        <v>1.8728086902077003E-3</v>
      </c>
      <c r="AH364" s="16">
        <v>3.5392288189294032E-3</v>
      </c>
      <c r="AI364" s="54">
        <v>6.3304908397134587E-3</v>
      </c>
      <c r="AJ364" s="42">
        <v>1.8315604176781979E-3</v>
      </c>
      <c r="AK364" s="42">
        <v>4.0570348394919301E-3</v>
      </c>
      <c r="AL364" s="42">
        <v>2.8209719607282767E-2</v>
      </c>
      <c r="AM364" s="42">
        <v>2.6719129184257862E-3</v>
      </c>
      <c r="AN364" s="42">
        <v>5.5226513293422565E-3</v>
      </c>
      <c r="AO364" s="42">
        <v>1.6476963153553327E-2</v>
      </c>
      <c r="AP364" s="42">
        <v>1.8315604176781979E-3</v>
      </c>
      <c r="AQ364" s="42">
        <v>4.0570348394919301E-3</v>
      </c>
      <c r="AR364" s="42">
        <v>2.8209719607282767E-2</v>
      </c>
      <c r="AS364" s="42">
        <v>2.6719129184257862E-3</v>
      </c>
      <c r="AT364" s="42">
        <v>5.5226513293422565E-3</v>
      </c>
      <c r="AU364" s="42">
        <v>1.6476963153553327E-2</v>
      </c>
    </row>
    <row r="365" spans="1:47" x14ac:dyDescent="0.25">
      <c r="A365" s="220"/>
      <c r="B365" s="220"/>
      <c r="C365" s="15" t="s">
        <v>226</v>
      </c>
      <c r="D365" s="16">
        <v>2.0069287152879112E-3</v>
      </c>
      <c r="E365" s="16">
        <v>2.0069287152879112E-3</v>
      </c>
      <c r="F365" s="16">
        <v>2.0501061242040194E-3</v>
      </c>
      <c r="G365" s="16">
        <v>2.0501061242040194E-3</v>
      </c>
      <c r="H365" s="42">
        <f t="shared" si="5"/>
        <v>4.0570348394919301E-3</v>
      </c>
      <c r="I365" s="42">
        <f t="shared" si="5"/>
        <v>4.0570348394919301E-3</v>
      </c>
      <c r="J365" s="51"/>
      <c r="K365" s="53"/>
      <c r="L365" s="16">
        <v>2.0069287152879112E-3</v>
      </c>
      <c r="M365" s="16">
        <v>1.704457609894405E-2</v>
      </c>
      <c r="N365" s="16">
        <v>7.9910422821808606E-4</v>
      </c>
      <c r="O365" s="16">
        <v>1.9834225104128534E-3</v>
      </c>
      <c r="P365" s="16">
        <v>1.0146472313839869E-2</v>
      </c>
      <c r="Q365" s="16">
        <v>4.3570551262054664E-4</v>
      </c>
      <c r="R365" s="16">
        <v>2.0069287152879112E-3</v>
      </c>
      <c r="S365" s="16">
        <v>1.704457609894405E-2</v>
      </c>
      <c r="T365" s="16">
        <v>7.9910422821808606E-4</v>
      </c>
      <c r="U365" s="16">
        <v>1.9834225104128534E-3</v>
      </c>
      <c r="V365" s="16">
        <v>1.0146472313839869E-2</v>
      </c>
      <c r="W365" s="16">
        <v>4.3570551262054664E-4</v>
      </c>
      <c r="X365" s="16">
        <v>2.0501061242040194E-3</v>
      </c>
      <c r="Y365" s="16">
        <v>1.1165143508338717E-2</v>
      </c>
      <c r="Z365" s="16">
        <v>1.8728086902077003E-3</v>
      </c>
      <c r="AA365" s="16">
        <v>3.5392288189294032E-3</v>
      </c>
      <c r="AB365" s="16">
        <v>6.3304908397134587E-3</v>
      </c>
      <c r="AC365" s="16">
        <v>1.0523714616767375E-3</v>
      </c>
      <c r="AD365" s="16">
        <v>2.0501061242040194E-3</v>
      </c>
      <c r="AE365" s="16">
        <v>1.1165143508338717E-2</v>
      </c>
      <c r="AF365" s="16">
        <v>1.8728086902077003E-3</v>
      </c>
      <c r="AG365" s="16">
        <v>3.5392288189294032E-3</v>
      </c>
      <c r="AH365" s="16">
        <v>6.3304908397134587E-3</v>
      </c>
      <c r="AI365" s="54">
        <v>1.0523714616767375E-3</v>
      </c>
      <c r="AJ365" s="42">
        <v>4.0570348394919301E-3</v>
      </c>
      <c r="AK365" s="42">
        <v>2.8209719607282767E-2</v>
      </c>
      <c r="AL365" s="42">
        <v>2.6719129184257862E-3</v>
      </c>
      <c r="AM365" s="42">
        <v>5.5226513293422565E-3</v>
      </c>
      <c r="AN365" s="42">
        <v>1.6476963153553327E-2</v>
      </c>
      <c r="AO365" s="42">
        <v>1.4880769742972842E-3</v>
      </c>
      <c r="AP365" s="42">
        <v>4.0570348394919301E-3</v>
      </c>
      <c r="AQ365" s="42">
        <v>2.8209719607282767E-2</v>
      </c>
      <c r="AR365" s="42">
        <v>2.6719129184257862E-3</v>
      </c>
      <c r="AS365" s="42">
        <v>5.5226513293422565E-3</v>
      </c>
      <c r="AT365" s="42">
        <v>1.6476963153553327E-2</v>
      </c>
      <c r="AU365" s="42">
        <v>1.4880769742972842E-3</v>
      </c>
    </row>
    <row r="366" spans="1:47" x14ac:dyDescent="0.25">
      <c r="A366" s="220" t="s">
        <v>98</v>
      </c>
      <c r="B366" s="220" t="s">
        <v>223</v>
      </c>
      <c r="C366" s="15" t="s">
        <v>224</v>
      </c>
      <c r="D366" s="16">
        <v>1.704457609894405E-2</v>
      </c>
      <c r="E366" s="16">
        <v>1.704457609894405E-2</v>
      </c>
      <c r="F366" s="16">
        <v>1.1165143508338717E-2</v>
      </c>
      <c r="G366" s="16">
        <v>1.1165143508338717E-2</v>
      </c>
      <c r="H366" s="42">
        <f t="shared" si="5"/>
        <v>2.8209719607282767E-2</v>
      </c>
      <c r="I366" s="42">
        <f t="shared" si="5"/>
        <v>2.8209719607282767E-2</v>
      </c>
      <c r="J366" s="51"/>
      <c r="K366" s="53" t="s">
        <v>98</v>
      </c>
      <c r="L366" s="16">
        <v>1.704457609894405E-2</v>
      </c>
      <c r="M366" s="16">
        <v>7.9910422821808606E-4</v>
      </c>
      <c r="N366" s="16">
        <v>1.9834225104128534E-3</v>
      </c>
      <c r="O366" s="16">
        <v>1.0146472313839869E-2</v>
      </c>
      <c r="P366" s="16">
        <v>4.3570551262054664E-4</v>
      </c>
      <c r="Q366" s="16">
        <v>1.1468164087359491E-3</v>
      </c>
      <c r="R366" s="16">
        <v>1.704457609894405E-2</v>
      </c>
      <c r="S366" s="16">
        <v>7.9910422821808606E-4</v>
      </c>
      <c r="T366" s="16">
        <v>1.9834225104128534E-3</v>
      </c>
      <c r="U366" s="16">
        <v>1.0146472313839869E-2</v>
      </c>
      <c r="V366" s="16">
        <v>4.3570551262054664E-4</v>
      </c>
      <c r="W366" s="16">
        <v>1.1468164087359491E-3</v>
      </c>
      <c r="X366" s="16">
        <v>1.1165143508338717E-2</v>
      </c>
      <c r="Y366" s="16">
        <v>1.8728086902077003E-3</v>
      </c>
      <c r="Z366" s="16">
        <v>3.5392288189294032E-3</v>
      </c>
      <c r="AA366" s="16">
        <v>6.3304908397134587E-3</v>
      </c>
      <c r="AB366" s="16">
        <v>1.0523714616767375E-3</v>
      </c>
      <c r="AC366" s="16">
        <v>2.0180732160133318E-3</v>
      </c>
      <c r="AD366" s="16">
        <v>1.1165143508338717E-2</v>
      </c>
      <c r="AE366" s="16">
        <v>1.8728086902077003E-3</v>
      </c>
      <c r="AF366" s="16">
        <v>3.5392288189294032E-3</v>
      </c>
      <c r="AG366" s="16">
        <v>6.3304908397134587E-3</v>
      </c>
      <c r="AH366" s="16">
        <v>1.0523714616767375E-3</v>
      </c>
      <c r="AI366" s="54">
        <v>2.0180732160133318E-3</v>
      </c>
      <c r="AJ366" s="42">
        <v>2.8209719607282767E-2</v>
      </c>
      <c r="AK366" s="42">
        <v>2.6719129184257862E-3</v>
      </c>
      <c r="AL366" s="42">
        <v>5.5226513293422565E-3</v>
      </c>
      <c r="AM366" s="42">
        <v>1.6476963153553327E-2</v>
      </c>
      <c r="AN366" s="42">
        <v>1.4880769742972842E-3</v>
      </c>
      <c r="AO366" s="42">
        <v>3.1648896247492807E-3</v>
      </c>
      <c r="AP366" s="42">
        <v>2.8209719607282767E-2</v>
      </c>
      <c r="AQ366" s="42">
        <v>2.6719129184257862E-3</v>
      </c>
      <c r="AR366" s="42">
        <v>5.5226513293422565E-3</v>
      </c>
      <c r="AS366" s="42">
        <v>1.6476963153553327E-2</v>
      </c>
      <c r="AT366" s="42">
        <v>1.4880769742972842E-3</v>
      </c>
      <c r="AU366" s="42">
        <v>3.1648896247492807E-3</v>
      </c>
    </row>
    <row r="367" spans="1:47" x14ac:dyDescent="0.25">
      <c r="A367" s="220"/>
      <c r="B367" s="220"/>
      <c r="C367" s="15" t="s">
        <v>225</v>
      </c>
      <c r="D367" s="16">
        <v>7.9910422821808606E-4</v>
      </c>
      <c r="E367" s="16">
        <v>7.9910422821808606E-4</v>
      </c>
      <c r="F367" s="16">
        <v>1.8728086902077003E-3</v>
      </c>
      <c r="G367" s="16">
        <v>1.8728086902077003E-3</v>
      </c>
      <c r="H367" s="42">
        <f t="shared" si="5"/>
        <v>2.6719129184257862E-3</v>
      </c>
      <c r="I367" s="42">
        <f t="shared" si="5"/>
        <v>2.6719129184257862E-3</v>
      </c>
      <c r="J367" s="51"/>
      <c r="K367" s="53"/>
      <c r="L367" s="16">
        <v>7.9910422821808606E-4</v>
      </c>
      <c r="M367" s="16">
        <v>1.9834225104128534E-3</v>
      </c>
      <c r="N367" s="16">
        <v>1.0146472313839869E-2</v>
      </c>
      <c r="O367" s="16">
        <v>4.3570551262054664E-4</v>
      </c>
      <c r="P367" s="16">
        <v>1.1468164087359491E-3</v>
      </c>
      <c r="Q367" s="16">
        <v>8.5222880494720248E-3</v>
      </c>
      <c r="R367" s="16">
        <v>7.9910422821808606E-4</v>
      </c>
      <c r="S367" s="16">
        <v>1.9834225104128534E-3</v>
      </c>
      <c r="T367" s="16">
        <v>1.0146472313839869E-2</v>
      </c>
      <c r="U367" s="16">
        <v>4.3570551262054664E-4</v>
      </c>
      <c r="V367" s="16">
        <v>1.1468164087359491E-3</v>
      </c>
      <c r="W367" s="16">
        <v>8.5222880494720248E-3</v>
      </c>
      <c r="X367" s="16">
        <v>1.8728086902077003E-3</v>
      </c>
      <c r="Y367" s="16">
        <v>3.5392288189294032E-3</v>
      </c>
      <c r="Z367" s="16">
        <v>6.3304908397134587E-3</v>
      </c>
      <c r="AA367" s="16">
        <v>1.0523714616767375E-3</v>
      </c>
      <c r="AB367" s="16">
        <v>2.0180732160133318E-3</v>
      </c>
      <c r="AC367" s="16">
        <v>1.1755891842113252E-2</v>
      </c>
      <c r="AD367" s="16">
        <v>1.8728086902077003E-3</v>
      </c>
      <c r="AE367" s="16">
        <v>3.5392288189294032E-3</v>
      </c>
      <c r="AF367" s="16">
        <v>6.3304908397134587E-3</v>
      </c>
      <c r="AG367" s="16">
        <v>1.0523714616767375E-3</v>
      </c>
      <c r="AH367" s="16">
        <v>2.0180732160133318E-3</v>
      </c>
      <c r="AI367" s="54">
        <v>1.1755891842113252E-2</v>
      </c>
      <c r="AJ367" s="42">
        <v>2.6719129184257862E-3</v>
      </c>
      <c r="AK367" s="42">
        <v>5.5226513293422565E-3</v>
      </c>
      <c r="AL367" s="42">
        <v>1.6476963153553327E-2</v>
      </c>
      <c r="AM367" s="42">
        <v>1.4880769742972842E-3</v>
      </c>
      <c r="AN367" s="42">
        <v>3.1648896247492807E-3</v>
      </c>
      <c r="AO367" s="42">
        <v>2.0278179891585278E-2</v>
      </c>
      <c r="AP367" s="42">
        <v>2.6719129184257862E-3</v>
      </c>
      <c r="AQ367" s="42">
        <v>5.5226513293422565E-3</v>
      </c>
      <c r="AR367" s="42">
        <v>1.6476963153553327E-2</v>
      </c>
      <c r="AS367" s="42">
        <v>1.4880769742972842E-3</v>
      </c>
      <c r="AT367" s="42">
        <v>3.1648896247492807E-3</v>
      </c>
      <c r="AU367" s="42">
        <v>2.0278179891585278E-2</v>
      </c>
    </row>
    <row r="368" spans="1:47" x14ac:dyDescent="0.25">
      <c r="A368" s="220"/>
      <c r="B368" s="220"/>
      <c r="C368" s="15" t="s">
        <v>226</v>
      </c>
      <c r="D368" s="16">
        <v>1.9834225104128534E-3</v>
      </c>
      <c r="E368" s="16">
        <v>1.9834225104128534E-3</v>
      </c>
      <c r="F368" s="16">
        <v>3.5392288189294032E-3</v>
      </c>
      <c r="G368" s="16">
        <v>3.5392288189294032E-3</v>
      </c>
      <c r="H368" s="42">
        <f t="shared" si="5"/>
        <v>5.5226513293422565E-3</v>
      </c>
      <c r="I368" s="42">
        <f t="shared" si="5"/>
        <v>5.5226513293422565E-3</v>
      </c>
      <c r="J368" s="51"/>
      <c r="K368" s="53"/>
      <c r="L368" s="16">
        <v>1.9834225104128534E-3</v>
      </c>
      <c r="M368" s="16">
        <v>1.0146472313839869E-2</v>
      </c>
      <c r="N368" s="16">
        <v>4.3570551262054664E-4</v>
      </c>
      <c r="O368" s="16">
        <v>1.1468164087359491E-3</v>
      </c>
      <c r="P368" s="16">
        <v>8.5222880494720248E-3</v>
      </c>
      <c r="Q368" s="16">
        <v>3.9955211410904303E-4</v>
      </c>
      <c r="R368" s="16">
        <v>1.9834225104128534E-3</v>
      </c>
      <c r="S368" s="16">
        <v>1.0146472313839869E-2</v>
      </c>
      <c r="T368" s="16">
        <v>4.3570551262054664E-4</v>
      </c>
      <c r="U368" s="16">
        <v>1.1468164087359491E-3</v>
      </c>
      <c r="V368" s="16">
        <v>8.5222880494720248E-3</v>
      </c>
      <c r="W368" s="16">
        <v>3.9955211410904303E-4</v>
      </c>
      <c r="X368" s="16">
        <v>3.5392288189294032E-3</v>
      </c>
      <c r="Y368" s="16">
        <v>6.3304908397134587E-3</v>
      </c>
      <c r="Z368" s="16">
        <v>1.0523714616767375E-3</v>
      </c>
      <c r="AA368" s="16">
        <v>2.0180732160133318E-3</v>
      </c>
      <c r="AB368" s="16">
        <v>1.1755891842113252E-2</v>
      </c>
      <c r="AC368" s="16">
        <v>1.9718990970969967E-3</v>
      </c>
      <c r="AD368" s="16">
        <v>3.5392288189294032E-3</v>
      </c>
      <c r="AE368" s="16">
        <v>6.3304908397134587E-3</v>
      </c>
      <c r="AF368" s="16">
        <v>1.0523714616767375E-3</v>
      </c>
      <c r="AG368" s="16">
        <v>2.0180732160133318E-3</v>
      </c>
      <c r="AH368" s="16">
        <v>1.1755891842113252E-2</v>
      </c>
      <c r="AI368" s="54">
        <v>1.9718990970969967E-3</v>
      </c>
      <c r="AJ368" s="42">
        <v>5.5226513293422565E-3</v>
      </c>
      <c r="AK368" s="42">
        <v>1.6476963153553327E-2</v>
      </c>
      <c r="AL368" s="42">
        <v>1.4880769742972842E-3</v>
      </c>
      <c r="AM368" s="42">
        <v>3.1648896247492807E-3</v>
      </c>
      <c r="AN368" s="42">
        <v>2.0278179891585278E-2</v>
      </c>
      <c r="AO368" s="42">
        <v>2.3714512112060398E-3</v>
      </c>
      <c r="AP368" s="42">
        <v>5.5226513293422565E-3</v>
      </c>
      <c r="AQ368" s="42">
        <v>1.6476963153553327E-2</v>
      </c>
      <c r="AR368" s="42">
        <v>1.4880769742972842E-3</v>
      </c>
      <c r="AS368" s="42">
        <v>3.1648896247492807E-3</v>
      </c>
      <c r="AT368" s="42">
        <v>2.0278179891585278E-2</v>
      </c>
      <c r="AU368" s="42">
        <v>2.3714512112060398E-3</v>
      </c>
    </row>
    <row r="369" spans="1:47" x14ac:dyDescent="0.25">
      <c r="A369" s="220"/>
      <c r="B369" s="220" t="s">
        <v>227</v>
      </c>
      <c r="C369" s="15" t="s">
        <v>224</v>
      </c>
      <c r="D369" s="16">
        <v>1.0146472313839869E-2</v>
      </c>
      <c r="E369" s="16">
        <v>1.0146472313839869E-2</v>
      </c>
      <c r="F369" s="16">
        <v>6.3304908397134587E-3</v>
      </c>
      <c r="G369" s="16">
        <v>6.3304908397134587E-3</v>
      </c>
      <c r="H369" s="42">
        <f t="shared" si="5"/>
        <v>1.6476963153553327E-2</v>
      </c>
      <c r="I369" s="42">
        <f t="shared" si="5"/>
        <v>1.6476963153553327E-2</v>
      </c>
      <c r="J369" s="51"/>
      <c r="K369" s="53"/>
      <c r="L369" s="16">
        <v>1.0146472313839869E-2</v>
      </c>
      <c r="M369" s="16">
        <v>4.3570551262054664E-4</v>
      </c>
      <c r="N369" s="16">
        <v>1.1468164087359491E-3</v>
      </c>
      <c r="O369" s="16">
        <v>8.5222880494720248E-3</v>
      </c>
      <c r="P369" s="16">
        <v>3.9955211410904303E-4</v>
      </c>
      <c r="Q369" s="16">
        <v>9.9171125520642668E-4</v>
      </c>
      <c r="R369" s="16">
        <v>1.0146472313839869E-2</v>
      </c>
      <c r="S369" s="16">
        <v>4.3570551262054664E-4</v>
      </c>
      <c r="T369" s="16">
        <v>1.1468164087359491E-3</v>
      </c>
      <c r="U369" s="16">
        <v>8.5222880494720248E-3</v>
      </c>
      <c r="V369" s="16">
        <v>3.9955211410904303E-4</v>
      </c>
      <c r="W369" s="16">
        <v>9.9171125520642668E-4</v>
      </c>
      <c r="X369" s="16">
        <v>6.3304908397134587E-3</v>
      </c>
      <c r="Y369" s="16">
        <v>1.0523714616767375E-3</v>
      </c>
      <c r="Z369" s="16">
        <v>2.0180732160133318E-3</v>
      </c>
      <c r="AA369" s="16">
        <v>1.1755891842113252E-2</v>
      </c>
      <c r="AB369" s="16">
        <v>1.9718990970969967E-3</v>
      </c>
      <c r="AC369" s="16">
        <v>3.7264896029997416E-3</v>
      </c>
      <c r="AD369" s="16">
        <v>6.3304908397134587E-3</v>
      </c>
      <c r="AE369" s="16">
        <v>1.0523714616767375E-3</v>
      </c>
      <c r="AF369" s="16">
        <v>2.0180732160133318E-3</v>
      </c>
      <c r="AG369" s="16">
        <v>1.1755891842113252E-2</v>
      </c>
      <c r="AH369" s="16">
        <v>1.9718990970969967E-3</v>
      </c>
      <c r="AI369" s="54">
        <v>3.7264896029997416E-3</v>
      </c>
      <c r="AJ369" s="42">
        <v>1.6476963153553327E-2</v>
      </c>
      <c r="AK369" s="42">
        <v>1.4880769742972842E-3</v>
      </c>
      <c r="AL369" s="42">
        <v>3.1648896247492807E-3</v>
      </c>
      <c r="AM369" s="42">
        <v>2.0278179891585278E-2</v>
      </c>
      <c r="AN369" s="42">
        <v>2.3714512112060398E-3</v>
      </c>
      <c r="AO369" s="42">
        <v>4.7182008582061681E-3</v>
      </c>
      <c r="AP369" s="42">
        <v>1.6476963153553327E-2</v>
      </c>
      <c r="AQ369" s="42">
        <v>1.4880769742972842E-3</v>
      </c>
      <c r="AR369" s="42">
        <v>3.1648896247492807E-3</v>
      </c>
      <c r="AS369" s="42">
        <v>2.0278179891585278E-2</v>
      </c>
      <c r="AT369" s="42">
        <v>2.3714512112060398E-3</v>
      </c>
      <c r="AU369" s="42">
        <v>4.7182008582061681E-3</v>
      </c>
    </row>
    <row r="370" spans="1:47" x14ac:dyDescent="0.25">
      <c r="A370" s="220"/>
      <c r="B370" s="220"/>
      <c r="C370" s="15" t="s">
        <v>225</v>
      </c>
      <c r="D370" s="16">
        <v>4.3570551262054664E-4</v>
      </c>
      <c r="E370" s="16">
        <v>4.3570551262054664E-4</v>
      </c>
      <c r="F370" s="16">
        <v>1.0523714616767375E-3</v>
      </c>
      <c r="G370" s="16">
        <v>1.0523714616767375E-3</v>
      </c>
      <c r="H370" s="42">
        <f t="shared" si="5"/>
        <v>1.4880769742972842E-3</v>
      </c>
      <c r="I370" s="42">
        <f t="shared" si="5"/>
        <v>1.4880769742972842E-3</v>
      </c>
      <c r="J370" s="51"/>
      <c r="K370" s="53"/>
      <c r="L370" s="16">
        <v>4.3570551262054664E-4</v>
      </c>
      <c r="M370" s="16">
        <v>1.1468164087359491E-3</v>
      </c>
      <c r="N370" s="16">
        <v>8.5222880494720248E-3</v>
      </c>
      <c r="O370" s="16">
        <v>3.9955211410904303E-4</v>
      </c>
      <c r="P370" s="16">
        <v>9.9171125520642668E-4</v>
      </c>
      <c r="Q370" s="16">
        <v>5.0732361569199346E-3</v>
      </c>
      <c r="R370" s="16">
        <v>4.3570551262054664E-4</v>
      </c>
      <c r="S370" s="16">
        <v>1.1468164087359491E-3</v>
      </c>
      <c r="T370" s="16">
        <v>8.5222880494720248E-3</v>
      </c>
      <c r="U370" s="16">
        <v>3.9955211410904303E-4</v>
      </c>
      <c r="V370" s="16">
        <v>9.9171125520642668E-4</v>
      </c>
      <c r="W370" s="16">
        <v>5.0732361569199346E-3</v>
      </c>
      <c r="X370" s="16">
        <v>1.0523714616767375E-3</v>
      </c>
      <c r="Y370" s="16">
        <v>2.0180732160133318E-3</v>
      </c>
      <c r="Z370" s="16">
        <v>1.1755891842113252E-2</v>
      </c>
      <c r="AA370" s="16">
        <v>1.9718990970969967E-3</v>
      </c>
      <c r="AB370" s="16">
        <v>3.7264896029997416E-3</v>
      </c>
      <c r="AC370" s="16">
        <v>6.6654374449893021E-3</v>
      </c>
      <c r="AD370" s="16">
        <v>1.0523714616767375E-3</v>
      </c>
      <c r="AE370" s="16">
        <v>2.0180732160133318E-3</v>
      </c>
      <c r="AF370" s="16">
        <v>1.1755891842113252E-2</v>
      </c>
      <c r="AG370" s="16">
        <v>1.9718990970969967E-3</v>
      </c>
      <c r="AH370" s="16">
        <v>3.7264896029997416E-3</v>
      </c>
      <c r="AI370" s="54">
        <v>6.6654374449893021E-3</v>
      </c>
      <c r="AJ370" s="42">
        <v>1.4880769742972842E-3</v>
      </c>
      <c r="AK370" s="42">
        <v>3.1648896247492807E-3</v>
      </c>
      <c r="AL370" s="42">
        <v>2.0278179891585278E-2</v>
      </c>
      <c r="AM370" s="42">
        <v>2.3714512112060398E-3</v>
      </c>
      <c r="AN370" s="42">
        <v>4.7182008582061681E-3</v>
      </c>
      <c r="AO370" s="42">
        <v>1.1738673601909236E-2</v>
      </c>
      <c r="AP370" s="42">
        <v>1.4880769742972842E-3</v>
      </c>
      <c r="AQ370" s="42">
        <v>3.1648896247492807E-3</v>
      </c>
      <c r="AR370" s="42">
        <v>2.0278179891585278E-2</v>
      </c>
      <c r="AS370" s="42">
        <v>2.3714512112060398E-3</v>
      </c>
      <c r="AT370" s="42">
        <v>4.7182008582061681E-3</v>
      </c>
      <c r="AU370" s="42">
        <v>1.1738673601909236E-2</v>
      </c>
    </row>
    <row r="371" spans="1:47" x14ac:dyDescent="0.25">
      <c r="A371" s="220"/>
      <c r="B371" s="220"/>
      <c r="C371" s="15" t="s">
        <v>226</v>
      </c>
      <c r="D371" s="16">
        <v>1.1468164087359491E-3</v>
      </c>
      <c r="E371" s="16">
        <v>1.1468164087359491E-3</v>
      </c>
      <c r="F371" s="16">
        <v>2.0180732160133318E-3</v>
      </c>
      <c r="G371" s="16">
        <v>2.0180732160133318E-3</v>
      </c>
      <c r="H371" s="42">
        <f t="shared" si="5"/>
        <v>3.1648896247492807E-3</v>
      </c>
      <c r="I371" s="42">
        <f t="shared" si="5"/>
        <v>3.1648896247492807E-3</v>
      </c>
      <c r="J371" s="51"/>
      <c r="K371" s="53"/>
      <c r="L371" s="16">
        <v>1.1468164087359491E-3</v>
      </c>
      <c r="M371" s="16">
        <v>8.5222880494720248E-3</v>
      </c>
      <c r="N371" s="16">
        <v>3.9955211410904303E-4</v>
      </c>
      <c r="O371" s="16">
        <v>9.9171125520642668E-4</v>
      </c>
      <c r="P371" s="16">
        <v>5.0732361569199346E-3</v>
      </c>
      <c r="Q371" s="16">
        <v>2.1785275631027332E-4</v>
      </c>
      <c r="R371" s="16">
        <v>1.1468164087359491E-3</v>
      </c>
      <c r="S371" s="16">
        <v>8.5222880494720248E-3</v>
      </c>
      <c r="T371" s="16">
        <v>3.9955211410904303E-4</v>
      </c>
      <c r="U371" s="16">
        <v>9.9171125520642668E-4</v>
      </c>
      <c r="V371" s="16">
        <v>5.0732361569199346E-3</v>
      </c>
      <c r="W371" s="16">
        <v>2.1785275631027332E-4</v>
      </c>
      <c r="X371" s="16">
        <v>2.0180732160133318E-3</v>
      </c>
      <c r="Y371" s="16">
        <v>1.1755891842113252E-2</v>
      </c>
      <c r="Z371" s="16">
        <v>1.9718990970969967E-3</v>
      </c>
      <c r="AA371" s="16">
        <v>3.7264896029997416E-3</v>
      </c>
      <c r="AB371" s="16">
        <v>6.6654374449893021E-3</v>
      </c>
      <c r="AC371" s="16">
        <v>1.1080524913950833E-3</v>
      </c>
      <c r="AD371" s="16">
        <v>2.0180732160133318E-3</v>
      </c>
      <c r="AE371" s="16">
        <v>1.1755891842113252E-2</v>
      </c>
      <c r="AF371" s="16">
        <v>1.9718990970969967E-3</v>
      </c>
      <c r="AG371" s="16">
        <v>3.7264896029997416E-3</v>
      </c>
      <c r="AH371" s="16">
        <v>6.6654374449893021E-3</v>
      </c>
      <c r="AI371" s="54">
        <v>1.1080524913950833E-3</v>
      </c>
      <c r="AJ371" s="42">
        <v>3.1648896247492807E-3</v>
      </c>
      <c r="AK371" s="42">
        <v>2.0278179891585278E-2</v>
      </c>
      <c r="AL371" s="42">
        <v>2.3714512112060398E-3</v>
      </c>
      <c r="AM371" s="42">
        <v>4.7182008582061681E-3</v>
      </c>
      <c r="AN371" s="42">
        <v>1.1738673601909236E-2</v>
      </c>
      <c r="AO371" s="42">
        <v>1.3259052477053565E-3</v>
      </c>
      <c r="AP371" s="42">
        <v>3.1648896247492807E-3</v>
      </c>
      <c r="AQ371" s="42">
        <v>2.0278179891585278E-2</v>
      </c>
      <c r="AR371" s="42">
        <v>2.3714512112060398E-3</v>
      </c>
      <c r="AS371" s="42">
        <v>4.7182008582061681E-3</v>
      </c>
      <c r="AT371" s="42">
        <v>1.1738673601909236E-2</v>
      </c>
      <c r="AU371" s="42">
        <v>1.3259052477053565E-3</v>
      </c>
    </row>
    <row r="372" spans="1:47" x14ac:dyDescent="0.25">
      <c r="A372" s="220" t="s">
        <v>99</v>
      </c>
      <c r="B372" s="220" t="s">
        <v>223</v>
      </c>
      <c r="C372" s="15" t="s">
        <v>224</v>
      </c>
      <c r="D372" s="16">
        <v>8.5222880494720248E-3</v>
      </c>
      <c r="E372" s="16">
        <v>8.5222880494720248E-3</v>
      </c>
      <c r="F372" s="16">
        <v>1.1755891842113252E-2</v>
      </c>
      <c r="G372" s="16">
        <v>1.1755891842113252E-2</v>
      </c>
      <c r="H372" s="42">
        <f t="shared" si="5"/>
        <v>2.0278179891585278E-2</v>
      </c>
      <c r="I372" s="42">
        <f t="shared" si="5"/>
        <v>2.0278179891585278E-2</v>
      </c>
      <c r="J372" s="51"/>
      <c r="K372" s="53" t="s">
        <v>99</v>
      </c>
      <c r="L372" s="16">
        <v>8.5222880494720248E-3</v>
      </c>
      <c r="M372" s="16">
        <v>3.9955211410904303E-4</v>
      </c>
      <c r="N372" s="16">
        <v>9.9171125520642668E-4</v>
      </c>
      <c r="O372" s="16">
        <v>5.0732361569199346E-3</v>
      </c>
      <c r="P372" s="16">
        <v>2.1785275631027332E-4</v>
      </c>
      <c r="Q372" s="16">
        <v>5.7340820436797455E-4</v>
      </c>
      <c r="R372" s="16">
        <v>8.5222880494720248E-3</v>
      </c>
      <c r="S372" s="16">
        <v>3.9955211410904303E-4</v>
      </c>
      <c r="T372" s="16">
        <v>9.9171125520642668E-4</v>
      </c>
      <c r="U372" s="16">
        <v>5.0732361569199346E-3</v>
      </c>
      <c r="V372" s="16">
        <v>2.1785275631027332E-4</v>
      </c>
      <c r="W372" s="16">
        <v>5.7340820436797455E-4</v>
      </c>
      <c r="X372" s="16">
        <v>1.1755891842113252E-2</v>
      </c>
      <c r="Y372" s="16">
        <v>1.9718990970969967E-3</v>
      </c>
      <c r="Z372" s="16">
        <v>3.7264896029997416E-3</v>
      </c>
      <c r="AA372" s="16">
        <v>6.6654374449893021E-3</v>
      </c>
      <c r="AB372" s="16">
        <v>1.1080524913950833E-3</v>
      </c>
      <c r="AC372" s="16">
        <v>2.124849576648958E-3</v>
      </c>
      <c r="AD372" s="16">
        <v>1.1755891842113252E-2</v>
      </c>
      <c r="AE372" s="16">
        <v>1.9718990970969967E-3</v>
      </c>
      <c r="AF372" s="16">
        <v>3.7264896029997416E-3</v>
      </c>
      <c r="AG372" s="16">
        <v>6.6654374449893021E-3</v>
      </c>
      <c r="AH372" s="16">
        <v>1.1080524913950833E-3</v>
      </c>
      <c r="AI372" s="54">
        <v>2.124849576648958E-3</v>
      </c>
      <c r="AJ372" s="42">
        <v>2.0278179891585278E-2</v>
      </c>
      <c r="AK372" s="42">
        <v>2.3714512112060398E-3</v>
      </c>
      <c r="AL372" s="42">
        <v>4.7182008582061681E-3</v>
      </c>
      <c r="AM372" s="42">
        <v>1.1738673601909236E-2</v>
      </c>
      <c r="AN372" s="42">
        <v>1.3259052477053565E-3</v>
      </c>
      <c r="AO372" s="42">
        <v>2.6982577810169325E-3</v>
      </c>
      <c r="AP372" s="42">
        <v>2.0278179891585278E-2</v>
      </c>
      <c r="AQ372" s="42">
        <v>2.3714512112060398E-3</v>
      </c>
      <c r="AR372" s="42">
        <v>4.7182008582061681E-3</v>
      </c>
      <c r="AS372" s="42">
        <v>1.1738673601909236E-2</v>
      </c>
      <c r="AT372" s="42">
        <v>1.3259052477053565E-3</v>
      </c>
      <c r="AU372" s="42">
        <v>2.6982577810169325E-3</v>
      </c>
    </row>
    <row r="373" spans="1:47" x14ac:dyDescent="0.25">
      <c r="A373" s="220"/>
      <c r="B373" s="220"/>
      <c r="C373" s="15" t="s">
        <v>225</v>
      </c>
      <c r="D373" s="16">
        <v>3.9955211410904303E-4</v>
      </c>
      <c r="E373" s="16">
        <v>3.9955211410904303E-4</v>
      </c>
      <c r="F373" s="16">
        <v>1.9718990970969967E-3</v>
      </c>
      <c r="G373" s="16">
        <v>1.9718990970969967E-3</v>
      </c>
      <c r="H373" s="42">
        <f t="shared" si="5"/>
        <v>2.3714512112060398E-3</v>
      </c>
      <c r="I373" s="42">
        <f t="shared" si="5"/>
        <v>2.3714512112060398E-3</v>
      </c>
      <c r="J373" s="51"/>
      <c r="K373" s="53"/>
      <c r="L373" s="16">
        <v>3.9955211410904303E-4</v>
      </c>
      <c r="M373" s="16">
        <v>9.9171125520642668E-4</v>
      </c>
      <c r="N373" s="16">
        <v>5.0732361569199346E-3</v>
      </c>
      <c r="O373" s="16">
        <v>2.1785275631027332E-4</v>
      </c>
      <c r="P373" s="16">
        <v>5.7340820436797455E-4</v>
      </c>
      <c r="Q373" s="16">
        <v>4.0480868234992119E-2</v>
      </c>
      <c r="R373" s="16">
        <v>3.9955211410904303E-4</v>
      </c>
      <c r="S373" s="16">
        <v>9.9171125520642668E-4</v>
      </c>
      <c r="T373" s="16">
        <v>5.0732361569199346E-3</v>
      </c>
      <c r="U373" s="16">
        <v>2.1785275631027332E-4</v>
      </c>
      <c r="V373" s="16">
        <v>5.7340820436797455E-4</v>
      </c>
      <c r="W373" s="16">
        <v>4.0480868234992119E-2</v>
      </c>
      <c r="X373" s="16">
        <v>1.9718990970969967E-3</v>
      </c>
      <c r="Y373" s="16">
        <v>3.7264896029997416E-3</v>
      </c>
      <c r="Z373" s="16">
        <v>6.6654374449893021E-3</v>
      </c>
      <c r="AA373" s="16">
        <v>1.1080524913950833E-3</v>
      </c>
      <c r="AB373" s="16">
        <v>2.124849576648958E-3</v>
      </c>
      <c r="AC373" s="16">
        <v>9.6882726739023779E-3</v>
      </c>
      <c r="AD373" s="16">
        <v>1.9718990970969967E-3</v>
      </c>
      <c r="AE373" s="16">
        <v>3.7264896029997416E-3</v>
      </c>
      <c r="AF373" s="16">
        <v>6.6654374449893021E-3</v>
      </c>
      <c r="AG373" s="16">
        <v>1.1080524913950833E-3</v>
      </c>
      <c r="AH373" s="16">
        <v>2.124849576648958E-3</v>
      </c>
      <c r="AI373" s="54">
        <v>9.6882726739023779E-3</v>
      </c>
      <c r="AJ373" s="42">
        <v>2.3714512112060398E-3</v>
      </c>
      <c r="AK373" s="42">
        <v>4.7182008582061681E-3</v>
      </c>
      <c r="AL373" s="42">
        <v>1.1738673601909236E-2</v>
      </c>
      <c r="AM373" s="42">
        <v>1.3259052477053565E-3</v>
      </c>
      <c r="AN373" s="42">
        <v>2.6982577810169325E-3</v>
      </c>
      <c r="AO373" s="42">
        <v>5.0169140908894495E-2</v>
      </c>
      <c r="AP373" s="42">
        <v>2.3714512112060398E-3</v>
      </c>
      <c r="AQ373" s="42">
        <v>4.7182008582061681E-3</v>
      </c>
      <c r="AR373" s="42">
        <v>1.1738673601909236E-2</v>
      </c>
      <c r="AS373" s="42">
        <v>1.3259052477053565E-3</v>
      </c>
      <c r="AT373" s="42">
        <v>2.6982577810169325E-3</v>
      </c>
      <c r="AU373" s="42">
        <v>5.0169140908894495E-2</v>
      </c>
    </row>
    <row r="374" spans="1:47" x14ac:dyDescent="0.25">
      <c r="A374" s="220"/>
      <c r="B374" s="220"/>
      <c r="C374" s="15" t="s">
        <v>226</v>
      </c>
      <c r="D374" s="16">
        <v>9.9171125520642668E-4</v>
      </c>
      <c r="E374" s="16">
        <v>9.9171125520642668E-4</v>
      </c>
      <c r="F374" s="16">
        <v>3.7264896029997416E-3</v>
      </c>
      <c r="G374" s="16">
        <v>3.7264896029997416E-3</v>
      </c>
      <c r="H374" s="42">
        <f t="shared" si="5"/>
        <v>4.7182008582061681E-3</v>
      </c>
      <c r="I374" s="42">
        <f t="shared" si="5"/>
        <v>4.7182008582061681E-3</v>
      </c>
      <c r="J374" s="51"/>
      <c r="K374" s="53"/>
      <c r="L374" s="16">
        <v>9.9171125520642668E-4</v>
      </c>
      <c r="M374" s="16">
        <v>5.0732361569199346E-3</v>
      </c>
      <c r="N374" s="16">
        <v>2.1785275631027332E-4</v>
      </c>
      <c r="O374" s="16">
        <v>5.7340820436797455E-4</v>
      </c>
      <c r="P374" s="16">
        <v>4.0480868234992119E-2</v>
      </c>
      <c r="Q374" s="16">
        <v>1.8978725420179543E-3</v>
      </c>
      <c r="R374" s="16">
        <v>9.9171125520642668E-4</v>
      </c>
      <c r="S374" s="16">
        <v>5.0732361569199346E-3</v>
      </c>
      <c r="T374" s="16">
        <v>2.1785275631027332E-4</v>
      </c>
      <c r="U374" s="16">
        <v>5.7340820436797455E-4</v>
      </c>
      <c r="V374" s="16">
        <v>4.0480868234992119E-2</v>
      </c>
      <c r="W374" s="16">
        <v>1.8978725420179543E-3</v>
      </c>
      <c r="X374" s="16">
        <v>3.7264896029997416E-3</v>
      </c>
      <c r="Y374" s="16">
        <v>6.6654374449893021E-3</v>
      </c>
      <c r="Z374" s="16">
        <v>1.1080524913950833E-3</v>
      </c>
      <c r="AA374" s="16">
        <v>2.124849576648958E-3</v>
      </c>
      <c r="AB374" s="16">
        <v>9.6882726739023779E-3</v>
      </c>
      <c r="AC374" s="16">
        <v>1.6250826729844593E-3</v>
      </c>
      <c r="AD374" s="16">
        <v>3.7264896029997416E-3</v>
      </c>
      <c r="AE374" s="16">
        <v>6.6654374449893021E-3</v>
      </c>
      <c r="AF374" s="16">
        <v>1.1080524913950833E-3</v>
      </c>
      <c r="AG374" s="16">
        <v>2.124849576648958E-3</v>
      </c>
      <c r="AH374" s="16">
        <v>9.6882726739023779E-3</v>
      </c>
      <c r="AI374" s="54">
        <v>1.6250826729844593E-3</v>
      </c>
      <c r="AJ374" s="42">
        <v>4.7182008582061681E-3</v>
      </c>
      <c r="AK374" s="42">
        <v>1.1738673601909236E-2</v>
      </c>
      <c r="AL374" s="42">
        <v>1.3259052477053565E-3</v>
      </c>
      <c r="AM374" s="42">
        <v>2.6982577810169325E-3</v>
      </c>
      <c r="AN374" s="42">
        <v>5.0169140908894495E-2</v>
      </c>
      <c r="AO374" s="42">
        <v>3.5229552150024138E-3</v>
      </c>
      <c r="AP374" s="42">
        <v>4.7182008582061681E-3</v>
      </c>
      <c r="AQ374" s="42">
        <v>1.1738673601909236E-2</v>
      </c>
      <c r="AR374" s="42">
        <v>1.3259052477053565E-3</v>
      </c>
      <c r="AS374" s="42">
        <v>2.6982577810169325E-3</v>
      </c>
      <c r="AT374" s="42">
        <v>5.0169140908894495E-2</v>
      </c>
      <c r="AU374" s="42">
        <v>3.5229552150024138E-3</v>
      </c>
    </row>
    <row r="375" spans="1:47" x14ac:dyDescent="0.25">
      <c r="A375" s="220"/>
      <c r="B375" s="220" t="s">
        <v>227</v>
      </c>
      <c r="C375" s="15" t="s">
        <v>224</v>
      </c>
      <c r="D375" s="16">
        <v>5.0732361569199346E-3</v>
      </c>
      <c r="E375" s="16">
        <v>5.0732361569199346E-3</v>
      </c>
      <c r="F375" s="16">
        <v>6.6654374449893021E-3</v>
      </c>
      <c r="G375" s="16">
        <v>6.6654374449893021E-3</v>
      </c>
      <c r="H375" s="42">
        <f t="shared" si="5"/>
        <v>1.1738673601909236E-2</v>
      </c>
      <c r="I375" s="42">
        <f t="shared" si="5"/>
        <v>1.1738673601909236E-2</v>
      </c>
      <c r="J375" s="51"/>
      <c r="K375" s="53"/>
      <c r="L375" s="16">
        <v>5.0732361569199346E-3</v>
      </c>
      <c r="M375" s="16">
        <v>2.1785275631027332E-4</v>
      </c>
      <c r="N375" s="16">
        <v>5.7340820436797455E-4</v>
      </c>
      <c r="O375" s="16">
        <v>4.0480868234992119E-2</v>
      </c>
      <c r="P375" s="16">
        <v>1.8978725420179543E-3</v>
      </c>
      <c r="Q375" s="16">
        <v>4.710628462230527E-3</v>
      </c>
      <c r="R375" s="16">
        <v>5.0732361569199346E-3</v>
      </c>
      <c r="S375" s="16">
        <v>2.1785275631027332E-4</v>
      </c>
      <c r="T375" s="16">
        <v>5.7340820436797455E-4</v>
      </c>
      <c r="U375" s="16">
        <v>4.0480868234992119E-2</v>
      </c>
      <c r="V375" s="16">
        <v>1.8978725420179543E-3</v>
      </c>
      <c r="W375" s="16">
        <v>4.710628462230527E-3</v>
      </c>
      <c r="X375" s="16">
        <v>6.6654374449893021E-3</v>
      </c>
      <c r="Y375" s="16">
        <v>1.1080524913950833E-3</v>
      </c>
      <c r="Z375" s="16">
        <v>2.124849576648958E-3</v>
      </c>
      <c r="AA375" s="16">
        <v>9.6882726739023779E-3</v>
      </c>
      <c r="AB375" s="16">
        <v>1.6250826729844593E-3</v>
      </c>
      <c r="AC375" s="16">
        <v>3.0710768587535555E-3</v>
      </c>
      <c r="AD375" s="16">
        <v>6.6654374449893021E-3</v>
      </c>
      <c r="AE375" s="16">
        <v>1.1080524913950833E-3</v>
      </c>
      <c r="AF375" s="16">
        <v>2.124849576648958E-3</v>
      </c>
      <c r="AG375" s="16">
        <v>9.6882726739023779E-3</v>
      </c>
      <c r="AH375" s="16">
        <v>1.6250826729844593E-3</v>
      </c>
      <c r="AI375" s="54">
        <v>3.0710768587535555E-3</v>
      </c>
      <c r="AJ375" s="42">
        <v>1.1738673601909236E-2</v>
      </c>
      <c r="AK375" s="42">
        <v>1.3259052477053565E-3</v>
      </c>
      <c r="AL375" s="42">
        <v>2.6982577810169325E-3</v>
      </c>
      <c r="AM375" s="42">
        <v>5.0169140908894495E-2</v>
      </c>
      <c r="AN375" s="42">
        <v>3.5229552150024138E-3</v>
      </c>
      <c r="AO375" s="42">
        <v>7.7817053209840829E-3</v>
      </c>
      <c r="AP375" s="42">
        <v>1.1738673601909236E-2</v>
      </c>
      <c r="AQ375" s="42">
        <v>1.3259052477053565E-3</v>
      </c>
      <c r="AR375" s="42">
        <v>2.6982577810169325E-3</v>
      </c>
      <c r="AS375" s="42">
        <v>5.0169140908894495E-2</v>
      </c>
      <c r="AT375" s="42">
        <v>3.5229552150024138E-3</v>
      </c>
      <c r="AU375" s="42">
        <v>7.7817053209840829E-3</v>
      </c>
    </row>
    <row r="376" spans="1:47" x14ac:dyDescent="0.25">
      <c r="A376" s="220"/>
      <c r="B376" s="220"/>
      <c r="C376" s="15" t="s">
        <v>225</v>
      </c>
      <c r="D376" s="16">
        <v>2.1785275631027332E-4</v>
      </c>
      <c r="E376" s="16">
        <v>2.1785275631027332E-4</v>
      </c>
      <c r="F376" s="16">
        <v>1.1080524913950833E-3</v>
      </c>
      <c r="G376" s="16">
        <v>1.1080524913950833E-3</v>
      </c>
      <c r="H376" s="42">
        <f t="shared" si="5"/>
        <v>1.3259052477053565E-3</v>
      </c>
      <c r="I376" s="42">
        <f t="shared" si="5"/>
        <v>1.3259052477053565E-3</v>
      </c>
      <c r="J376" s="51"/>
      <c r="K376" s="53"/>
      <c r="L376" s="16">
        <v>2.1785275631027332E-4</v>
      </c>
      <c r="M376" s="16">
        <v>5.7340820436797455E-4</v>
      </c>
      <c r="N376" s="16">
        <v>4.0480868234992119E-2</v>
      </c>
      <c r="O376" s="16">
        <v>1.8978725420179543E-3</v>
      </c>
      <c r="P376" s="16">
        <v>4.710628462230527E-3</v>
      </c>
      <c r="Q376" s="16">
        <v>2.4097871745369686E-2</v>
      </c>
      <c r="R376" s="16">
        <v>2.1785275631027332E-4</v>
      </c>
      <c r="S376" s="16">
        <v>5.7340820436797455E-4</v>
      </c>
      <c r="T376" s="16">
        <v>4.0480868234992119E-2</v>
      </c>
      <c r="U376" s="16">
        <v>1.8978725420179543E-3</v>
      </c>
      <c r="V376" s="16">
        <v>4.710628462230527E-3</v>
      </c>
      <c r="W376" s="16">
        <v>2.4097871745369686E-2</v>
      </c>
      <c r="X376" s="16">
        <v>1.1080524913950833E-3</v>
      </c>
      <c r="Y376" s="16">
        <v>2.124849576648958E-3</v>
      </c>
      <c r="Z376" s="16">
        <v>9.6882726739023779E-3</v>
      </c>
      <c r="AA376" s="16">
        <v>1.6250826729844593E-3</v>
      </c>
      <c r="AB376" s="16">
        <v>3.0710768587535555E-3</v>
      </c>
      <c r="AC376" s="16">
        <v>5.4931243265238464E-3</v>
      </c>
      <c r="AD376" s="16">
        <v>1.1080524913950833E-3</v>
      </c>
      <c r="AE376" s="16">
        <v>2.124849576648958E-3</v>
      </c>
      <c r="AF376" s="16">
        <v>9.6882726739023779E-3</v>
      </c>
      <c r="AG376" s="16">
        <v>1.6250826729844593E-3</v>
      </c>
      <c r="AH376" s="16">
        <v>3.0710768587535555E-3</v>
      </c>
      <c r="AI376" s="54">
        <v>5.4931243265238464E-3</v>
      </c>
      <c r="AJ376" s="42">
        <v>1.3259052477053565E-3</v>
      </c>
      <c r="AK376" s="42">
        <v>2.6982577810169325E-3</v>
      </c>
      <c r="AL376" s="42">
        <v>5.0169140908894495E-2</v>
      </c>
      <c r="AM376" s="42">
        <v>3.5229552150024138E-3</v>
      </c>
      <c r="AN376" s="42">
        <v>7.7817053209840829E-3</v>
      </c>
      <c r="AO376" s="42">
        <v>2.9590996071893534E-2</v>
      </c>
      <c r="AP376" s="42">
        <v>1.3259052477053565E-3</v>
      </c>
      <c r="AQ376" s="42">
        <v>2.6982577810169325E-3</v>
      </c>
      <c r="AR376" s="42">
        <v>5.0169140908894495E-2</v>
      </c>
      <c r="AS376" s="42">
        <v>3.5229552150024138E-3</v>
      </c>
      <c r="AT376" s="42">
        <v>7.7817053209840829E-3</v>
      </c>
      <c r="AU376" s="42">
        <v>2.9590996071893534E-2</v>
      </c>
    </row>
    <row r="377" spans="1:47" x14ac:dyDescent="0.25">
      <c r="A377" s="220"/>
      <c r="B377" s="220"/>
      <c r="C377" s="15" t="s">
        <v>226</v>
      </c>
      <c r="D377" s="16">
        <v>5.7340820436797455E-4</v>
      </c>
      <c r="E377" s="16">
        <v>5.7340820436797455E-4</v>
      </c>
      <c r="F377" s="16">
        <v>2.124849576648958E-3</v>
      </c>
      <c r="G377" s="16">
        <v>2.124849576648958E-3</v>
      </c>
      <c r="H377" s="42">
        <f t="shared" si="5"/>
        <v>2.6982577810169325E-3</v>
      </c>
      <c r="I377" s="42">
        <f t="shared" si="5"/>
        <v>2.6982577810169325E-3</v>
      </c>
      <c r="J377" s="51"/>
      <c r="K377" s="53"/>
      <c r="L377" s="16">
        <v>5.7340820436797455E-4</v>
      </c>
      <c r="M377" s="16">
        <v>4.0480868234992119E-2</v>
      </c>
      <c r="N377" s="16">
        <v>1.8978725420179543E-3</v>
      </c>
      <c r="O377" s="16">
        <v>4.710628462230527E-3</v>
      </c>
      <c r="P377" s="16">
        <v>2.4097871745369686E-2</v>
      </c>
      <c r="Q377" s="16">
        <v>1.0348005924737981E-3</v>
      </c>
      <c r="R377" s="16">
        <v>5.7340820436797455E-4</v>
      </c>
      <c r="S377" s="16">
        <v>4.0480868234992119E-2</v>
      </c>
      <c r="T377" s="16">
        <v>1.8978725420179543E-3</v>
      </c>
      <c r="U377" s="16">
        <v>4.710628462230527E-3</v>
      </c>
      <c r="V377" s="16">
        <v>2.4097871745369686E-2</v>
      </c>
      <c r="W377" s="16">
        <v>1.0348005924737981E-3</v>
      </c>
      <c r="X377" s="16">
        <v>2.124849576648958E-3</v>
      </c>
      <c r="Y377" s="16">
        <v>9.6882726739023779E-3</v>
      </c>
      <c r="Z377" s="16">
        <v>1.6250826729844593E-3</v>
      </c>
      <c r="AA377" s="16">
        <v>3.0710768587535555E-3</v>
      </c>
      <c r="AB377" s="16">
        <v>5.4931243265238464E-3</v>
      </c>
      <c r="AC377" s="16">
        <v>9.1316888738087268E-4</v>
      </c>
      <c r="AD377" s="16">
        <v>2.124849576648958E-3</v>
      </c>
      <c r="AE377" s="16">
        <v>9.6882726739023779E-3</v>
      </c>
      <c r="AF377" s="16">
        <v>1.6250826729844593E-3</v>
      </c>
      <c r="AG377" s="16">
        <v>3.0710768587535555E-3</v>
      </c>
      <c r="AH377" s="16">
        <v>5.4931243265238464E-3</v>
      </c>
      <c r="AI377" s="54">
        <v>9.1316888738087268E-4</v>
      </c>
      <c r="AJ377" s="42">
        <v>2.6982577810169325E-3</v>
      </c>
      <c r="AK377" s="42">
        <v>5.0169140908894495E-2</v>
      </c>
      <c r="AL377" s="42">
        <v>3.5229552150024138E-3</v>
      </c>
      <c r="AM377" s="42">
        <v>7.7817053209840829E-3</v>
      </c>
      <c r="AN377" s="42">
        <v>2.9590996071893534E-2</v>
      </c>
      <c r="AO377" s="42">
        <v>1.9479694798546707E-3</v>
      </c>
      <c r="AP377" s="42">
        <v>2.6982577810169325E-3</v>
      </c>
      <c r="AQ377" s="42">
        <v>5.0169140908894495E-2</v>
      </c>
      <c r="AR377" s="42">
        <v>3.5229552150024138E-3</v>
      </c>
      <c r="AS377" s="42">
        <v>7.7817053209840829E-3</v>
      </c>
      <c r="AT377" s="42">
        <v>2.9590996071893534E-2</v>
      </c>
      <c r="AU377" s="42">
        <v>1.9479694798546707E-3</v>
      </c>
    </row>
    <row r="378" spans="1:47" x14ac:dyDescent="0.25">
      <c r="A378" s="220" t="s">
        <v>100</v>
      </c>
      <c r="B378" s="220" t="s">
        <v>223</v>
      </c>
      <c r="C378" s="15" t="s">
        <v>224</v>
      </c>
      <c r="D378" s="16">
        <v>4.0480868234992119E-2</v>
      </c>
      <c r="E378" s="16">
        <v>4.0480868234992119E-2</v>
      </c>
      <c r="F378" s="16">
        <v>9.6882726739023779E-3</v>
      </c>
      <c r="G378" s="16">
        <v>9.6882726739023779E-3</v>
      </c>
      <c r="H378" s="42">
        <f t="shared" si="5"/>
        <v>5.0169140908894495E-2</v>
      </c>
      <c r="I378" s="42">
        <f t="shared" si="5"/>
        <v>5.0169140908894495E-2</v>
      </c>
      <c r="J378" s="51"/>
      <c r="K378" s="53" t="s">
        <v>100</v>
      </c>
      <c r="L378" s="16">
        <v>4.0480868234992119E-2</v>
      </c>
      <c r="M378" s="16">
        <v>1.8978725420179543E-3</v>
      </c>
      <c r="N378" s="16">
        <v>4.710628462230527E-3</v>
      </c>
      <c r="O378" s="16">
        <v>2.4097871745369686E-2</v>
      </c>
      <c r="P378" s="16">
        <v>1.0348005924737981E-3</v>
      </c>
      <c r="Q378" s="16">
        <v>2.7236889707478785E-3</v>
      </c>
      <c r="R378" s="16">
        <v>4.0480868234992119E-2</v>
      </c>
      <c r="S378" s="16">
        <v>1.8978725420179543E-3</v>
      </c>
      <c r="T378" s="16">
        <v>4.710628462230527E-3</v>
      </c>
      <c r="U378" s="16">
        <v>2.4097871745369686E-2</v>
      </c>
      <c r="V378" s="16">
        <v>1.0348005924737981E-3</v>
      </c>
      <c r="W378" s="16">
        <v>2.7236889707478785E-3</v>
      </c>
      <c r="X378" s="16">
        <v>9.6882726739023779E-3</v>
      </c>
      <c r="Y378" s="16">
        <v>1.6250826729844593E-3</v>
      </c>
      <c r="Z378" s="16">
        <v>3.0710768587535555E-3</v>
      </c>
      <c r="AA378" s="16">
        <v>5.4931243265238464E-3</v>
      </c>
      <c r="AB378" s="16">
        <v>9.1316888738087268E-4</v>
      </c>
      <c r="AC378" s="16">
        <v>1.7511323144242667E-3</v>
      </c>
      <c r="AD378" s="16">
        <v>9.6882726739023779E-3</v>
      </c>
      <c r="AE378" s="16">
        <v>1.6250826729844593E-3</v>
      </c>
      <c r="AF378" s="16">
        <v>3.0710768587535555E-3</v>
      </c>
      <c r="AG378" s="16">
        <v>5.4931243265238464E-3</v>
      </c>
      <c r="AH378" s="16">
        <v>9.1316888738087268E-4</v>
      </c>
      <c r="AI378" s="54">
        <v>1.7511323144242667E-3</v>
      </c>
      <c r="AJ378" s="42">
        <v>5.0169140908894495E-2</v>
      </c>
      <c r="AK378" s="42">
        <v>3.5229552150024138E-3</v>
      </c>
      <c r="AL378" s="42">
        <v>7.7817053209840829E-3</v>
      </c>
      <c r="AM378" s="42">
        <v>2.9590996071893534E-2</v>
      </c>
      <c r="AN378" s="42">
        <v>1.9479694798546707E-3</v>
      </c>
      <c r="AO378" s="42">
        <v>4.4748212851721449E-3</v>
      </c>
      <c r="AP378" s="42">
        <v>5.0169140908894495E-2</v>
      </c>
      <c r="AQ378" s="42">
        <v>3.5229552150024138E-3</v>
      </c>
      <c r="AR378" s="42">
        <v>7.7817053209840829E-3</v>
      </c>
      <c r="AS378" s="42">
        <v>2.9590996071893534E-2</v>
      </c>
      <c r="AT378" s="42">
        <v>1.9479694798546707E-3</v>
      </c>
      <c r="AU378" s="42">
        <v>4.4748212851721449E-3</v>
      </c>
    </row>
    <row r="379" spans="1:47" x14ac:dyDescent="0.25">
      <c r="A379" s="220"/>
      <c r="B379" s="220"/>
      <c r="C379" s="15" t="s">
        <v>225</v>
      </c>
      <c r="D379" s="16">
        <v>1.8978725420179543E-3</v>
      </c>
      <c r="E379" s="16">
        <v>1.8978725420179543E-3</v>
      </c>
      <c r="F379" s="16">
        <v>1.6250826729844593E-3</v>
      </c>
      <c r="G379" s="16">
        <v>1.6250826729844593E-3</v>
      </c>
      <c r="H379" s="42">
        <f t="shared" si="5"/>
        <v>3.5229552150024138E-3</v>
      </c>
      <c r="I379" s="42">
        <f t="shared" si="5"/>
        <v>3.5229552150024138E-3</v>
      </c>
      <c r="J379" s="51"/>
      <c r="K379" s="53"/>
      <c r="L379" s="16">
        <v>1.8978725420179543E-3</v>
      </c>
      <c r="M379" s="16">
        <v>4.710628462230527E-3</v>
      </c>
      <c r="N379" s="16">
        <v>2.4097871745369686E-2</v>
      </c>
      <c r="O379" s="16">
        <v>1.0348005924737981E-3</v>
      </c>
      <c r="P379" s="16">
        <v>2.7236889707478785E-3</v>
      </c>
      <c r="Q379" s="16">
        <v>4.4742012259728133E-2</v>
      </c>
      <c r="R379" s="16">
        <v>1.8978725420179543E-3</v>
      </c>
      <c r="S379" s="16">
        <v>4.710628462230527E-3</v>
      </c>
      <c r="T379" s="16">
        <v>2.4097871745369686E-2</v>
      </c>
      <c r="U379" s="16">
        <v>1.0348005924737981E-3</v>
      </c>
      <c r="V379" s="16">
        <v>2.7236889707478785E-3</v>
      </c>
      <c r="W379" s="16">
        <v>4.4742012259728133E-2</v>
      </c>
      <c r="X379" s="16">
        <v>1.6250826729844593E-3</v>
      </c>
      <c r="Y379" s="16">
        <v>3.0710768587535555E-3</v>
      </c>
      <c r="Z379" s="16">
        <v>5.4931243265238464E-3</v>
      </c>
      <c r="AA379" s="16">
        <v>9.1316888738087268E-4</v>
      </c>
      <c r="AB379" s="16">
        <v>1.7511323144242667E-3</v>
      </c>
      <c r="AC379" s="16">
        <v>7.088980005294422E-3</v>
      </c>
      <c r="AD379" s="16">
        <v>1.6250826729844593E-3</v>
      </c>
      <c r="AE379" s="16">
        <v>3.0710768587535555E-3</v>
      </c>
      <c r="AF379" s="16">
        <v>5.4931243265238464E-3</v>
      </c>
      <c r="AG379" s="16">
        <v>9.1316888738087268E-4</v>
      </c>
      <c r="AH379" s="16">
        <v>1.7511323144242667E-3</v>
      </c>
      <c r="AI379" s="54">
        <v>7.088980005294422E-3</v>
      </c>
      <c r="AJ379" s="42">
        <v>3.5229552150024138E-3</v>
      </c>
      <c r="AK379" s="42">
        <v>7.7817053209840829E-3</v>
      </c>
      <c r="AL379" s="42">
        <v>2.9590996071893534E-2</v>
      </c>
      <c r="AM379" s="42">
        <v>1.9479694798546707E-3</v>
      </c>
      <c r="AN379" s="42">
        <v>4.4748212851721449E-3</v>
      </c>
      <c r="AO379" s="42">
        <v>5.1830992265022552E-2</v>
      </c>
      <c r="AP379" s="42">
        <v>3.5229552150024138E-3</v>
      </c>
      <c r="AQ379" s="42">
        <v>7.7817053209840829E-3</v>
      </c>
      <c r="AR379" s="42">
        <v>2.9590996071893534E-2</v>
      </c>
      <c r="AS379" s="42">
        <v>1.9479694798546707E-3</v>
      </c>
      <c r="AT379" s="42">
        <v>4.4748212851721449E-3</v>
      </c>
      <c r="AU379" s="42">
        <v>5.1830992265022552E-2</v>
      </c>
    </row>
    <row r="380" spans="1:47" x14ac:dyDescent="0.25">
      <c r="A380" s="220"/>
      <c r="B380" s="220"/>
      <c r="C380" s="15" t="s">
        <v>226</v>
      </c>
      <c r="D380" s="16">
        <v>4.710628462230527E-3</v>
      </c>
      <c r="E380" s="16">
        <v>4.710628462230527E-3</v>
      </c>
      <c r="F380" s="16">
        <v>3.0710768587535555E-3</v>
      </c>
      <c r="G380" s="16">
        <v>3.0710768587535555E-3</v>
      </c>
      <c r="H380" s="42">
        <f t="shared" si="5"/>
        <v>7.7817053209840829E-3</v>
      </c>
      <c r="I380" s="42">
        <f t="shared" si="5"/>
        <v>7.7817053209840829E-3</v>
      </c>
      <c r="J380" s="51"/>
      <c r="K380" s="53"/>
      <c r="L380" s="16">
        <v>4.710628462230527E-3</v>
      </c>
      <c r="M380" s="16">
        <v>2.4097871745369686E-2</v>
      </c>
      <c r="N380" s="16">
        <v>1.0348005924737981E-3</v>
      </c>
      <c r="O380" s="16">
        <v>2.7236889707478785E-3</v>
      </c>
      <c r="P380" s="16">
        <v>4.4742012259728133E-2</v>
      </c>
      <c r="Q380" s="16">
        <v>2.0976485990724758E-3</v>
      </c>
      <c r="R380" s="16">
        <v>4.710628462230527E-3</v>
      </c>
      <c r="S380" s="16">
        <v>2.4097871745369686E-2</v>
      </c>
      <c r="T380" s="16">
        <v>1.0348005924737981E-3</v>
      </c>
      <c r="U380" s="16">
        <v>2.7236889707478785E-3</v>
      </c>
      <c r="V380" s="16">
        <v>4.4742012259728133E-2</v>
      </c>
      <c r="W380" s="16">
        <v>2.0976485990724758E-3</v>
      </c>
      <c r="X380" s="16">
        <v>3.0710768587535555E-3</v>
      </c>
      <c r="Y380" s="16">
        <v>5.4931243265238464E-3</v>
      </c>
      <c r="Z380" s="16">
        <v>9.1316888738087268E-4</v>
      </c>
      <c r="AA380" s="16">
        <v>1.7511323144242667E-3</v>
      </c>
      <c r="AB380" s="16">
        <v>7.088980005294422E-3</v>
      </c>
      <c r="AC380" s="16">
        <v>1.1890848826715556E-3</v>
      </c>
      <c r="AD380" s="16">
        <v>3.0710768587535555E-3</v>
      </c>
      <c r="AE380" s="16">
        <v>5.4931243265238464E-3</v>
      </c>
      <c r="AF380" s="16">
        <v>9.1316888738087268E-4</v>
      </c>
      <c r="AG380" s="16">
        <v>1.7511323144242667E-3</v>
      </c>
      <c r="AH380" s="16">
        <v>7.088980005294422E-3</v>
      </c>
      <c r="AI380" s="54">
        <v>1.1890848826715556E-3</v>
      </c>
      <c r="AJ380" s="42">
        <v>7.7817053209840829E-3</v>
      </c>
      <c r="AK380" s="42">
        <v>2.9590996071893534E-2</v>
      </c>
      <c r="AL380" s="42">
        <v>1.9479694798546707E-3</v>
      </c>
      <c r="AM380" s="42">
        <v>4.4748212851721449E-3</v>
      </c>
      <c r="AN380" s="42">
        <v>5.1830992265022552E-2</v>
      </c>
      <c r="AO380" s="42">
        <v>3.2867334817440314E-3</v>
      </c>
      <c r="AP380" s="42">
        <v>7.7817053209840829E-3</v>
      </c>
      <c r="AQ380" s="42">
        <v>2.9590996071893534E-2</v>
      </c>
      <c r="AR380" s="42">
        <v>1.9479694798546707E-3</v>
      </c>
      <c r="AS380" s="42">
        <v>4.4748212851721449E-3</v>
      </c>
      <c r="AT380" s="42">
        <v>5.1830992265022552E-2</v>
      </c>
      <c r="AU380" s="42">
        <v>3.2867334817440314E-3</v>
      </c>
    </row>
    <row r="381" spans="1:47" x14ac:dyDescent="0.25">
      <c r="A381" s="220"/>
      <c r="B381" s="220" t="s">
        <v>227</v>
      </c>
      <c r="C381" s="15" t="s">
        <v>224</v>
      </c>
      <c r="D381" s="16">
        <v>2.4097871745369686E-2</v>
      </c>
      <c r="E381" s="16">
        <v>2.4097871745369686E-2</v>
      </c>
      <c r="F381" s="16">
        <v>5.4931243265238464E-3</v>
      </c>
      <c r="G381" s="16">
        <v>5.4931243265238464E-3</v>
      </c>
      <c r="H381" s="42">
        <f t="shared" si="5"/>
        <v>2.9590996071893534E-2</v>
      </c>
      <c r="I381" s="42">
        <f t="shared" si="5"/>
        <v>2.9590996071893534E-2</v>
      </c>
      <c r="J381" s="51"/>
      <c r="K381" s="53"/>
      <c r="L381" s="16">
        <v>2.4097871745369686E-2</v>
      </c>
      <c r="M381" s="16">
        <v>1.0348005924737981E-3</v>
      </c>
      <c r="N381" s="16">
        <v>2.7236889707478785E-3</v>
      </c>
      <c r="O381" s="16">
        <v>4.4742012259728133E-2</v>
      </c>
      <c r="P381" s="16">
        <v>2.0976485990724758E-3</v>
      </c>
      <c r="Q381" s="16">
        <v>5.2064840898337402E-3</v>
      </c>
      <c r="R381" s="16">
        <v>2.4097871745369686E-2</v>
      </c>
      <c r="S381" s="16">
        <v>1.0348005924737981E-3</v>
      </c>
      <c r="T381" s="16">
        <v>2.7236889707478785E-3</v>
      </c>
      <c r="U381" s="16">
        <v>4.4742012259728133E-2</v>
      </c>
      <c r="V381" s="16">
        <v>2.0976485990724758E-3</v>
      </c>
      <c r="W381" s="16">
        <v>5.2064840898337402E-3</v>
      </c>
      <c r="X381" s="16">
        <v>5.4931243265238464E-3</v>
      </c>
      <c r="Y381" s="16">
        <v>9.1316888738087268E-4</v>
      </c>
      <c r="Z381" s="16">
        <v>1.7511323144242667E-3</v>
      </c>
      <c r="AA381" s="16">
        <v>7.088980005294422E-3</v>
      </c>
      <c r="AB381" s="16">
        <v>1.1890848826715556E-3</v>
      </c>
      <c r="AC381" s="16">
        <v>2.247129408844065E-3</v>
      </c>
      <c r="AD381" s="16">
        <v>5.4931243265238464E-3</v>
      </c>
      <c r="AE381" s="16">
        <v>9.1316888738087268E-4</v>
      </c>
      <c r="AF381" s="16">
        <v>1.7511323144242667E-3</v>
      </c>
      <c r="AG381" s="16">
        <v>7.088980005294422E-3</v>
      </c>
      <c r="AH381" s="16">
        <v>1.1890848826715556E-3</v>
      </c>
      <c r="AI381" s="54">
        <v>2.247129408844065E-3</v>
      </c>
      <c r="AJ381" s="42">
        <v>2.9590996071893534E-2</v>
      </c>
      <c r="AK381" s="42">
        <v>1.9479694798546707E-3</v>
      </c>
      <c r="AL381" s="42">
        <v>4.4748212851721449E-3</v>
      </c>
      <c r="AM381" s="42">
        <v>5.1830992265022552E-2</v>
      </c>
      <c r="AN381" s="42">
        <v>3.2867334817440314E-3</v>
      </c>
      <c r="AO381" s="42">
        <v>7.4536134986778052E-3</v>
      </c>
      <c r="AP381" s="42">
        <v>2.9590996071893534E-2</v>
      </c>
      <c r="AQ381" s="42">
        <v>1.9479694798546707E-3</v>
      </c>
      <c r="AR381" s="42">
        <v>4.4748212851721449E-3</v>
      </c>
      <c r="AS381" s="42">
        <v>5.1830992265022552E-2</v>
      </c>
      <c r="AT381" s="42">
        <v>3.2867334817440314E-3</v>
      </c>
      <c r="AU381" s="42">
        <v>7.4536134986778052E-3</v>
      </c>
    </row>
    <row r="382" spans="1:47" x14ac:dyDescent="0.25">
      <c r="A382" s="220"/>
      <c r="B382" s="220"/>
      <c r="C382" s="15" t="s">
        <v>225</v>
      </c>
      <c r="D382" s="16">
        <v>1.0348005924737981E-3</v>
      </c>
      <c r="E382" s="16">
        <v>1.0348005924737981E-3</v>
      </c>
      <c r="F382" s="16">
        <v>9.1316888738087268E-4</v>
      </c>
      <c r="G382" s="16">
        <v>9.1316888738087268E-4</v>
      </c>
      <c r="H382" s="42">
        <f t="shared" si="5"/>
        <v>1.9479694798546707E-3</v>
      </c>
      <c r="I382" s="42">
        <f t="shared" si="5"/>
        <v>1.9479694798546707E-3</v>
      </c>
      <c r="J382" s="51"/>
      <c r="K382" s="53"/>
      <c r="L382" s="16">
        <v>1.0348005924737981E-3</v>
      </c>
      <c r="M382" s="16">
        <v>2.7236889707478785E-3</v>
      </c>
      <c r="N382" s="16">
        <v>4.4742012259728133E-2</v>
      </c>
      <c r="O382" s="16">
        <v>2.0976485990724758E-3</v>
      </c>
      <c r="P382" s="16">
        <v>5.2064840898337402E-3</v>
      </c>
      <c r="Q382" s="16">
        <v>2.6634489823829655E-2</v>
      </c>
      <c r="R382" s="16">
        <v>1.0348005924737981E-3</v>
      </c>
      <c r="S382" s="16">
        <v>2.7236889707478785E-3</v>
      </c>
      <c r="T382" s="16">
        <v>4.4742012259728133E-2</v>
      </c>
      <c r="U382" s="16">
        <v>2.0976485990724758E-3</v>
      </c>
      <c r="V382" s="16">
        <v>5.2064840898337402E-3</v>
      </c>
      <c r="W382" s="16">
        <v>2.6634489823829655E-2</v>
      </c>
      <c r="X382" s="16">
        <v>9.1316888738087268E-4</v>
      </c>
      <c r="Y382" s="16">
        <v>1.7511323144242667E-3</v>
      </c>
      <c r="Z382" s="16">
        <v>7.088980005294422E-3</v>
      </c>
      <c r="AA382" s="16">
        <v>1.1890848826715556E-3</v>
      </c>
      <c r="AB382" s="16">
        <v>2.247129408844065E-3</v>
      </c>
      <c r="AC382" s="16">
        <v>4.0193592633101316E-3</v>
      </c>
      <c r="AD382" s="16">
        <v>9.1316888738087268E-4</v>
      </c>
      <c r="AE382" s="16">
        <v>1.7511323144242667E-3</v>
      </c>
      <c r="AF382" s="16">
        <v>7.088980005294422E-3</v>
      </c>
      <c r="AG382" s="16">
        <v>1.1890848826715556E-3</v>
      </c>
      <c r="AH382" s="16">
        <v>2.247129408844065E-3</v>
      </c>
      <c r="AI382" s="54">
        <v>4.0193592633101316E-3</v>
      </c>
      <c r="AJ382" s="42">
        <v>1.9479694798546707E-3</v>
      </c>
      <c r="AK382" s="42">
        <v>4.4748212851721449E-3</v>
      </c>
      <c r="AL382" s="42">
        <v>5.1830992265022552E-2</v>
      </c>
      <c r="AM382" s="42">
        <v>3.2867334817440314E-3</v>
      </c>
      <c r="AN382" s="42">
        <v>7.4536134986778052E-3</v>
      </c>
      <c r="AO382" s="42">
        <v>3.0653849087139785E-2</v>
      </c>
      <c r="AP382" s="42">
        <v>1.9479694798546707E-3</v>
      </c>
      <c r="AQ382" s="42">
        <v>4.4748212851721449E-3</v>
      </c>
      <c r="AR382" s="42">
        <v>5.1830992265022552E-2</v>
      </c>
      <c r="AS382" s="42">
        <v>3.2867334817440314E-3</v>
      </c>
      <c r="AT382" s="42">
        <v>7.4536134986778052E-3</v>
      </c>
      <c r="AU382" s="42">
        <v>3.0653849087139785E-2</v>
      </c>
    </row>
    <row r="383" spans="1:47" x14ac:dyDescent="0.25">
      <c r="A383" s="220"/>
      <c r="B383" s="220"/>
      <c r="C383" s="15" t="s">
        <v>226</v>
      </c>
      <c r="D383" s="16">
        <v>2.7236889707478785E-3</v>
      </c>
      <c r="E383" s="16">
        <v>2.7236889707478785E-3</v>
      </c>
      <c r="F383" s="16">
        <v>1.7511323144242667E-3</v>
      </c>
      <c r="G383" s="16">
        <v>1.7511323144242667E-3</v>
      </c>
      <c r="H383" s="42">
        <f t="shared" si="5"/>
        <v>4.4748212851721449E-3</v>
      </c>
      <c r="I383" s="42">
        <f t="shared" si="5"/>
        <v>4.4748212851721449E-3</v>
      </c>
      <c r="J383" s="51"/>
      <c r="K383" s="53"/>
      <c r="L383" s="16">
        <v>2.7236889707478785E-3</v>
      </c>
      <c r="M383" s="16">
        <v>4.4742012259728133E-2</v>
      </c>
      <c r="N383" s="16">
        <v>2.0976485990724758E-3</v>
      </c>
      <c r="O383" s="16">
        <v>5.2064840898337402E-3</v>
      </c>
      <c r="P383" s="16">
        <v>2.6634489823829655E-2</v>
      </c>
      <c r="Q383" s="16">
        <v>1.1437269706289349E-3</v>
      </c>
      <c r="R383" s="16">
        <v>2.7236889707478785E-3</v>
      </c>
      <c r="S383" s="16">
        <v>4.4742012259728133E-2</v>
      </c>
      <c r="T383" s="16">
        <v>2.0976485990724758E-3</v>
      </c>
      <c r="U383" s="16">
        <v>5.2064840898337402E-3</v>
      </c>
      <c r="V383" s="16">
        <v>2.6634489823829655E-2</v>
      </c>
      <c r="W383" s="16">
        <v>1.1437269706289349E-3</v>
      </c>
      <c r="X383" s="16">
        <v>1.7511323144242667E-3</v>
      </c>
      <c r="Y383" s="16">
        <v>7.088980005294422E-3</v>
      </c>
      <c r="Z383" s="16">
        <v>1.1890848826715556E-3</v>
      </c>
      <c r="AA383" s="16">
        <v>2.247129408844065E-3</v>
      </c>
      <c r="AB383" s="16">
        <v>4.0193592633101316E-3</v>
      </c>
      <c r="AC383" s="16">
        <v>6.6817235662015059E-4</v>
      </c>
      <c r="AD383" s="16">
        <v>1.7511323144242667E-3</v>
      </c>
      <c r="AE383" s="16">
        <v>7.088980005294422E-3</v>
      </c>
      <c r="AF383" s="16">
        <v>1.1890848826715556E-3</v>
      </c>
      <c r="AG383" s="16">
        <v>2.247129408844065E-3</v>
      </c>
      <c r="AH383" s="16">
        <v>4.0193592633101316E-3</v>
      </c>
      <c r="AI383" s="54">
        <v>6.6817235662015059E-4</v>
      </c>
      <c r="AJ383" s="42">
        <v>4.4748212851721449E-3</v>
      </c>
      <c r="AK383" s="42">
        <v>5.1830992265022552E-2</v>
      </c>
      <c r="AL383" s="42">
        <v>3.2867334817440314E-3</v>
      </c>
      <c r="AM383" s="42">
        <v>7.4536134986778052E-3</v>
      </c>
      <c r="AN383" s="42">
        <v>3.0653849087139785E-2</v>
      </c>
      <c r="AO383" s="42">
        <v>1.8118993272490855E-3</v>
      </c>
      <c r="AP383" s="42">
        <v>4.4748212851721449E-3</v>
      </c>
      <c r="AQ383" s="42">
        <v>5.1830992265022552E-2</v>
      </c>
      <c r="AR383" s="42">
        <v>3.2867334817440314E-3</v>
      </c>
      <c r="AS383" s="42">
        <v>7.4536134986778052E-3</v>
      </c>
      <c r="AT383" s="42">
        <v>3.0653849087139785E-2</v>
      </c>
      <c r="AU383" s="42">
        <v>1.8118993272490855E-3</v>
      </c>
    </row>
    <row r="384" spans="1:47" x14ac:dyDescent="0.25">
      <c r="A384" s="220" t="s">
        <v>101</v>
      </c>
      <c r="B384" s="220" t="s">
        <v>223</v>
      </c>
      <c r="C384" s="15" t="s">
        <v>224</v>
      </c>
      <c r="D384" s="16">
        <v>4.4742012259728133E-2</v>
      </c>
      <c r="E384" s="16">
        <v>4.4742012259728133E-2</v>
      </c>
      <c r="F384" s="16">
        <v>7.088980005294422E-3</v>
      </c>
      <c r="G384" s="16">
        <v>7.088980005294422E-3</v>
      </c>
      <c r="H384" s="42">
        <f t="shared" si="5"/>
        <v>5.1830992265022552E-2</v>
      </c>
      <c r="I384" s="42">
        <f t="shared" si="5"/>
        <v>5.1830992265022552E-2</v>
      </c>
      <c r="J384" s="51"/>
      <c r="K384" s="53" t="s">
        <v>101</v>
      </c>
      <c r="L384" s="16">
        <v>4.4742012259728133E-2</v>
      </c>
      <c r="M384" s="16">
        <v>2.0976485990724758E-3</v>
      </c>
      <c r="N384" s="16">
        <v>5.2064840898337402E-3</v>
      </c>
      <c r="O384" s="16">
        <v>2.6634489823829655E-2</v>
      </c>
      <c r="P384" s="16">
        <v>1.1437269706289349E-3</v>
      </c>
      <c r="Q384" s="16">
        <v>3.0103930729318664E-3</v>
      </c>
      <c r="R384" s="16">
        <v>4.4742012259728133E-2</v>
      </c>
      <c r="S384" s="16">
        <v>2.0976485990724758E-3</v>
      </c>
      <c r="T384" s="16">
        <v>5.2064840898337402E-3</v>
      </c>
      <c r="U384" s="16">
        <v>2.6634489823829655E-2</v>
      </c>
      <c r="V384" s="16">
        <v>1.1437269706289349E-3</v>
      </c>
      <c r="W384" s="16">
        <v>3.0103930729318664E-3</v>
      </c>
      <c r="X384" s="16">
        <v>7.088980005294422E-3</v>
      </c>
      <c r="Y384" s="16">
        <v>1.1890848826715556E-3</v>
      </c>
      <c r="Z384" s="16">
        <v>2.247129408844065E-3</v>
      </c>
      <c r="AA384" s="16">
        <v>4.0193592633101316E-3</v>
      </c>
      <c r="AB384" s="16">
        <v>6.6817235662015059E-4</v>
      </c>
      <c r="AC384" s="16">
        <v>1.2813163276275119E-3</v>
      </c>
      <c r="AD384" s="16">
        <v>7.088980005294422E-3</v>
      </c>
      <c r="AE384" s="16">
        <v>1.1890848826715556E-3</v>
      </c>
      <c r="AF384" s="16">
        <v>2.247129408844065E-3</v>
      </c>
      <c r="AG384" s="16">
        <v>4.0193592633101316E-3</v>
      </c>
      <c r="AH384" s="16">
        <v>6.6817235662015059E-4</v>
      </c>
      <c r="AI384" s="54">
        <v>1.2813163276275119E-3</v>
      </c>
      <c r="AJ384" s="42">
        <v>5.1830992265022552E-2</v>
      </c>
      <c r="AK384" s="42">
        <v>3.2867334817440314E-3</v>
      </c>
      <c r="AL384" s="42">
        <v>7.4536134986778052E-3</v>
      </c>
      <c r="AM384" s="42">
        <v>3.0653849087139785E-2</v>
      </c>
      <c r="AN384" s="42">
        <v>1.8118993272490855E-3</v>
      </c>
      <c r="AO384" s="42">
        <v>4.2917094005593785E-3</v>
      </c>
      <c r="AP384" s="42">
        <v>5.1830992265022552E-2</v>
      </c>
      <c r="AQ384" s="42">
        <v>3.2867334817440314E-3</v>
      </c>
      <c r="AR384" s="42">
        <v>7.4536134986778052E-3</v>
      </c>
      <c r="AS384" s="42">
        <v>3.0653849087139785E-2</v>
      </c>
      <c r="AT384" s="42">
        <v>1.8118993272490855E-3</v>
      </c>
      <c r="AU384" s="42">
        <v>4.2917094005593785E-3</v>
      </c>
    </row>
    <row r="385" spans="1:47" x14ac:dyDescent="0.25">
      <c r="A385" s="220"/>
      <c r="B385" s="220"/>
      <c r="C385" s="15" t="s">
        <v>225</v>
      </c>
      <c r="D385" s="16">
        <v>2.0976485990724758E-3</v>
      </c>
      <c r="E385" s="16">
        <v>2.0976485990724758E-3</v>
      </c>
      <c r="F385" s="16">
        <v>1.1890848826715556E-3</v>
      </c>
      <c r="G385" s="16">
        <v>1.1890848826715556E-3</v>
      </c>
      <c r="H385" s="42">
        <f t="shared" si="5"/>
        <v>3.2867334817440314E-3</v>
      </c>
      <c r="I385" s="42">
        <f t="shared" si="5"/>
        <v>3.2867334817440314E-3</v>
      </c>
      <c r="J385" s="51"/>
      <c r="K385" s="53"/>
      <c r="L385" s="16">
        <v>2.0976485990724758E-3</v>
      </c>
      <c r="M385" s="16">
        <v>5.2064840898337402E-3</v>
      </c>
      <c r="N385" s="16">
        <v>2.6634489823829655E-2</v>
      </c>
      <c r="O385" s="16">
        <v>1.1437269706289349E-3</v>
      </c>
      <c r="P385" s="16">
        <v>3.0103930729318664E-3</v>
      </c>
      <c r="Q385" s="16">
        <v>3.3734056862493436E-2</v>
      </c>
      <c r="R385" s="16">
        <v>2.0976485990724758E-3</v>
      </c>
      <c r="S385" s="16">
        <v>5.2064840898337402E-3</v>
      </c>
      <c r="T385" s="16">
        <v>2.6634489823829655E-2</v>
      </c>
      <c r="U385" s="16">
        <v>1.1437269706289349E-3</v>
      </c>
      <c r="V385" s="16">
        <v>3.0103930729318664E-3</v>
      </c>
      <c r="W385" s="16">
        <v>3.3734056862493436E-2</v>
      </c>
      <c r="X385" s="16">
        <v>1.1890848826715556E-3</v>
      </c>
      <c r="Y385" s="16">
        <v>2.247129408844065E-3</v>
      </c>
      <c r="Z385" s="16">
        <v>4.0193592633101316E-3</v>
      </c>
      <c r="AA385" s="16">
        <v>6.6817235662015059E-4</v>
      </c>
      <c r="AB385" s="16">
        <v>1.2813163276275119E-3</v>
      </c>
      <c r="AC385" s="16">
        <v>1.0672853230193268E-2</v>
      </c>
      <c r="AD385" s="16">
        <v>1.1890848826715556E-3</v>
      </c>
      <c r="AE385" s="16">
        <v>2.247129408844065E-3</v>
      </c>
      <c r="AF385" s="16">
        <v>4.0193592633101316E-3</v>
      </c>
      <c r="AG385" s="16">
        <v>6.6817235662015059E-4</v>
      </c>
      <c r="AH385" s="16">
        <v>1.2813163276275119E-3</v>
      </c>
      <c r="AI385" s="54">
        <v>1.0672853230193268E-2</v>
      </c>
      <c r="AJ385" s="42">
        <v>3.2867334817440314E-3</v>
      </c>
      <c r="AK385" s="42">
        <v>7.4536134986778052E-3</v>
      </c>
      <c r="AL385" s="42">
        <v>3.0653849087139785E-2</v>
      </c>
      <c r="AM385" s="42">
        <v>1.8118993272490855E-3</v>
      </c>
      <c r="AN385" s="42">
        <v>4.2917094005593785E-3</v>
      </c>
      <c r="AO385" s="42">
        <v>4.4406910092686706E-2</v>
      </c>
      <c r="AP385" s="42">
        <v>3.2867334817440314E-3</v>
      </c>
      <c r="AQ385" s="42">
        <v>7.4536134986778052E-3</v>
      </c>
      <c r="AR385" s="42">
        <v>3.0653849087139785E-2</v>
      </c>
      <c r="AS385" s="42">
        <v>1.8118993272490855E-3</v>
      </c>
      <c r="AT385" s="42">
        <v>4.2917094005593785E-3</v>
      </c>
      <c r="AU385" s="42">
        <v>4.4406910092686706E-2</v>
      </c>
    </row>
    <row r="386" spans="1:47" x14ac:dyDescent="0.25">
      <c r="A386" s="220"/>
      <c r="B386" s="220"/>
      <c r="C386" s="15" t="s">
        <v>226</v>
      </c>
      <c r="D386" s="16">
        <v>5.2064840898337402E-3</v>
      </c>
      <c r="E386" s="16">
        <v>5.2064840898337402E-3</v>
      </c>
      <c r="F386" s="16">
        <v>2.247129408844065E-3</v>
      </c>
      <c r="G386" s="16">
        <v>2.247129408844065E-3</v>
      </c>
      <c r="H386" s="42">
        <f t="shared" si="5"/>
        <v>7.4536134986778052E-3</v>
      </c>
      <c r="I386" s="42">
        <f t="shared" si="5"/>
        <v>7.4536134986778052E-3</v>
      </c>
      <c r="J386" s="51"/>
      <c r="K386" s="53"/>
      <c r="L386" s="16">
        <v>5.2064840898337402E-3</v>
      </c>
      <c r="M386" s="16">
        <v>2.6634489823829655E-2</v>
      </c>
      <c r="N386" s="16">
        <v>1.1437269706289349E-3</v>
      </c>
      <c r="O386" s="16">
        <v>3.0103930729318664E-3</v>
      </c>
      <c r="P386" s="16">
        <v>3.3734056862493436E-2</v>
      </c>
      <c r="Q386" s="16">
        <v>1.5815604516816288E-3</v>
      </c>
      <c r="R386" s="16">
        <v>5.2064840898337402E-3</v>
      </c>
      <c r="S386" s="16">
        <v>2.6634489823829655E-2</v>
      </c>
      <c r="T386" s="16">
        <v>1.1437269706289349E-3</v>
      </c>
      <c r="U386" s="16">
        <v>3.0103930729318664E-3</v>
      </c>
      <c r="V386" s="16">
        <v>3.3734056862493436E-2</v>
      </c>
      <c r="W386" s="16">
        <v>1.5815604516816288E-3</v>
      </c>
      <c r="X386" s="16">
        <v>2.247129408844065E-3</v>
      </c>
      <c r="Y386" s="16">
        <v>4.0193592633101316E-3</v>
      </c>
      <c r="Z386" s="16">
        <v>6.6817235662015059E-4</v>
      </c>
      <c r="AA386" s="16">
        <v>1.2813163276275119E-3</v>
      </c>
      <c r="AB386" s="16">
        <v>1.0672853230193268E-2</v>
      </c>
      <c r="AC386" s="16">
        <v>1.7902333511332863E-3</v>
      </c>
      <c r="AD386" s="16">
        <v>2.247129408844065E-3</v>
      </c>
      <c r="AE386" s="16">
        <v>4.0193592633101316E-3</v>
      </c>
      <c r="AF386" s="16">
        <v>6.6817235662015059E-4</v>
      </c>
      <c r="AG386" s="16">
        <v>1.2813163276275119E-3</v>
      </c>
      <c r="AH386" s="16">
        <v>1.0672853230193268E-2</v>
      </c>
      <c r="AI386" s="54">
        <v>1.7902333511332863E-3</v>
      </c>
      <c r="AJ386" s="42">
        <v>7.4536134986778052E-3</v>
      </c>
      <c r="AK386" s="42">
        <v>3.0653849087139785E-2</v>
      </c>
      <c r="AL386" s="42">
        <v>1.8118993272490855E-3</v>
      </c>
      <c r="AM386" s="42">
        <v>4.2917094005593785E-3</v>
      </c>
      <c r="AN386" s="42">
        <v>4.4406910092686706E-2</v>
      </c>
      <c r="AO386" s="42">
        <v>3.3717938028149149E-3</v>
      </c>
      <c r="AP386" s="42">
        <v>7.4536134986778052E-3</v>
      </c>
      <c r="AQ386" s="42">
        <v>3.0653849087139785E-2</v>
      </c>
      <c r="AR386" s="42">
        <v>1.8118993272490855E-3</v>
      </c>
      <c r="AS386" s="42">
        <v>4.2917094005593785E-3</v>
      </c>
      <c r="AT386" s="42">
        <v>4.4406910092686706E-2</v>
      </c>
      <c r="AU386" s="42">
        <v>3.3717938028149149E-3</v>
      </c>
    </row>
    <row r="387" spans="1:47" x14ac:dyDescent="0.25">
      <c r="A387" s="220"/>
      <c r="B387" s="220" t="s">
        <v>227</v>
      </c>
      <c r="C387" s="15" t="s">
        <v>224</v>
      </c>
      <c r="D387" s="16">
        <v>2.6634489823829655E-2</v>
      </c>
      <c r="E387" s="16">
        <v>2.6634489823829655E-2</v>
      </c>
      <c r="F387" s="16">
        <v>4.0193592633101316E-3</v>
      </c>
      <c r="G387" s="16">
        <v>4.0193592633101316E-3</v>
      </c>
      <c r="H387" s="42">
        <f t="shared" si="5"/>
        <v>3.0653849087139785E-2</v>
      </c>
      <c r="I387" s="42">
        <f t="shared" si="5"/>
        <v>3.0653849087139785E-2</v>
      </c>
      <c r="J387" s="51"/>
      <c r="K387" s="53"/>
      <c r="L387" s="16">
        <v>2.6634489823829655E-2</v>
      </c>
      <c r="M387" s="16">
        <v>1.1437269706289349E-3</v>
      </c>
      <c r="N387" s="16">
        <v>3.0103930729318664E-3</v>
      </c>
      <c r="O387" s="16">
        <v>3.3734056862493436E-2</v>
      </c>
      <c r="P387" s="16">
        <v>1.5815604516816288E-3</v>
      </c>
      <c r="Q387" s="16">
        <v>3.9255237185254399E-3</v>
      </c>
      <c r="R387" s="16">
        <v>2.6634489823829655E-2</v>
      </c>
      <c r="S387" s="16">
        <v>1.1437269706289349E-3</v>
      </c>
      <c r="T387" s="16">
        <v>3.0103930729318664E-3</v>
      </c>
      <c r="U387" s="16">
        <v>3.3734056862493436E-2</v>
      </c>
      <c r="V387" s="16">
        <v>1.5815604516816288E-3</v>
      </c>
      <c r="W387" s="16">
        <v>3.9255237185254399E-3</v>
      </c>
      <c r="X387" s="16">
        <v>4.0193592633101316E-3</v>
      </c>
      <c r="Y387" s="16">
        <v>6.6817235662015059E-4</v>
      </c>
      <c r="Z387" s="16">
        <v>1.2813163276275119E-3</v>
      </c>
      <c r="AA387" s="16">
        <v>1.0672853230193268E-2</v>
      </c>
      <c r="AB387" s="16">
        <v>1.7902333511332863E-3</v>
      </c>
      <c r="AC387" s="16">
        <v>3.3831781655374532E-3</v>
      </c>
      <c r="AD387" s="16">
        <v>4.0193592633101316E-3</v>
      </c>
      <c r="AE387" s="16">
        <v>6.6817235662015059E-4</v>
      </c>
      <c r="AF387" s="16">
        <v>1.2813163276275119E-3</v>
      </c>
      <c r="AG387" s="16">
        <v>1.0672853230193268E-2</v>
      </c>
      <c r="AH387" s="16">
        <v>1.7902333511332863E-3</v>
      </c>
      <c r="AI387" s="54">
        <v>3.3831781655374532E-3</v>
      </c>
      <c r="AJ387" s="42">
        <v>3.0653849087139785E-2</v>
      </c>
      <c r="AK387" s="42">
        <v>1.8118993272490855E-3</v>
      </c>
      <c r="AL387" s="42">
        <v>4.2917094005593785E-3</v>
      </c>
      <c r="AM387" s="42">
        <v>4.4406910092686706E-2</v>
      </c>
      <c r="AN387" s="42">
        <v>3.3717938028149149E-3</v>
      </c>
      <c r="AO387" s="42">
        <v>7.3087018840628931E-3</v>
      </c>
      <c r="AP387" s="42">
        <v>3.0653849087139785E-2</v>
      </c>
      <c r="AQ387" s="42">
        <v>1.8118993272490855E-3</v>
      </c>
      <c r="AR387" s="42">
        <v>4.2917094005593785E-3</v>
      </c>
      <c r="AS387" s="42">
        <v>4.4406910092686706E-2</v>
      </c>
      <c r="AT387" s="42">
        <v>3.3717938028149149E-3</v>
      </c>
      <c r="AU387" s="42">
        <v>7.3087018840628931E-3</v>
      </c>
    </row>
    <row r="388" spans="1:47" x14ac:dyDescent="0.25">
      <c r="A388" s="220"/>
      <c r="B388" s="220"/>
      <c r="C388" s="15" t="s">
        <v>225</v>
      </c>
      <c r="D388" s="16">
        <v>1.1437269706289349E-3</v>
      </c>
      <c r="E388" s="16">
        <v>1.1437269706289349E-3</v>
      </c>
      <c r="F388" s="16">
        <v>6.6817235662015059E-4</v>
      </c>
      <c r="G388" s="16">
        <v>6.6817235662015059E-4</v>
      </c>
      <c r="H388" s="42">
        <f t="shared" si="5"/>
        <v>1.8118993272490855E-3</v>
      </c>
      <c r="I388" s="42">
        <f t="shared" si="5"/>
        <v>1.8118993272490855E-3</v>
      </c>
      <c r="J388" s="51"/>
      <c r="K388" s="53"/>
      <c r="L388" s="16">
        <v>1.1437269706289349E-3</v>
      </c>
      <c r="M388" s="16">
        <v>3.0103930729318664E-3</v>
      </c>
      <c r="N388" s="16">
        <v>3.3734056862493436E-2</v>
      </c>
      <c r="O388" s="16">
        <v>1.5815604516816288E-3</v>
      </c>
      <c r="P388" s="16">
        <v>3.9255237185254399E-3</v>
      </c>
      <c r="Q388" s="16">
        <v>2.0081559787808078E-2</v>
      </c>
      <c r="R388" s="16">
        <v>1.1437269706289349E-3</v>
      </c>
      <c r="S388" s="16">
        <v>3.0103930729318664E-3</v>
      </c>
      <c r="T388" s="16">
        <v>3.3734056862493436E-2</v>
      </c>
      <c r="U388" s="16">
        <v>1.5815604516816288E-3</v>
      </c>
      <c r="V388" s="16">
        <v>3.9255237185254399E-3</v>
      </c>
      <c r="W388" s="16">
        <v>2.0081559787808078E-2</v>
      </c>
      <c r="X388" s="16">
        <v>6.6817235662015059E-4</v>
      </c>
      <c r="Y388" s="16">
        <v>1.2813163276275119E-3</v>
      </c>
      <c r="Z388" s="16">
        <v>1.0672853230193268E-2</v>
      </c>
      <c r="AA388" s="16">
        <v>1.7902333511332863E-3</v>
      </c>
      <c r="AB388" s="16">
        <v>3.3831781655374532E-3</v>
      </c>
      <c r="AC388" s="16">
        <v>6.0513686686502529E-3</v>
      </c>
      <c r="AD388" s="16">
        <v>6.6817235662015059E-4</v>
      </c>
      <c r="AE388" s="16">
        <v>1.2813163276275119E-3</v>
      </c>
      <c r="AF388" s="16">
        <v>1.0672853230193268E-2</v>
      </c>
      <c r="AG388" s="16">
        <v>1.7902333511332863E-3</v>
      </c>
      <c r="AH388" s="16">
        <v>3.3831781655374532E-3</v>
      </c>
      <c r="AI388" s="54">
        <v>6.0513686686502529E-3</v>
      </c>
      <c r="AJ388" s="42">
        <v>1.8118993272490855E-3</v>
      </c>
      <c r="AK388" s="42">
        <v>4.2917094005593785E-3</v>
      </c>
      <c r="AL388" s="42">
        <v>4.4406910092686706E-2</v>
      </c>
      <c r="AM388" s="42">
        <v>3.3717938028149149E-3</v>
      </c>
      <c r="AN388" s="42">
        <v>7.3087018840628931E-3</v>
      </c>
      <c r="AO388" s="42">
        <v>2.6132928456458329E-2</v>
      </c>
      <c r="AP388" s="42">
        <v>1.8118993272490855E-3</v>
      </c>
      <c r="AQ388" s="42">
        <v>4.2917094005593785E-3</v>
      </c>
      <c r="AR388" s="42">
        <v>4.4406910092686706E-2</v>
      </c>
      <c r="AS388" s="42">
        <v>3.3717938028149149E-3</v>
      </c>
      <c r="AT388" s="42">
        <v>7.3087018840628931E-3</v>
      </c>
      <c r="AU388" s="42">
        <v>2.6132928456458329E-2</v>
      </c>
    </row>
    <row r="389" spans="1:47" x14ac:dyDescent="0.25">
      <c r="A389" s="220"/>
      <c r="B389" s="220"/>
      <c r="C389" s="15" t="s">
        <v>226</v>
      </c>
      <c r="D389" s="16">
        <v>3.0103930729318664E-3</v>
      </c>
      <c r="E389" s="16">
        <v>3.0103930729318664E-3</v>
      </c>
      <c r="F389" s="16">
        <v>1.2813163276275119E-3</v>
      </c>
      <c r="G389" s="16">
        <v>1.2813163276275119E-3</v>
      </c>
      <c r="H389" s="42">
        <f t="shared" si="5"/>
        <v>4.2917094005593785E-3</v>
      </c>
      <c r="I389" s="42">
        <f t="shared" si="5"/>
        <v>4.2917094005593785E-3</v>
      </c>
      <c r="J389" s="51"/>
      <c r="K389" s="53"/>
      <c r="L389" s="16">
        <v>3.0103930729318664E-3</v>
      </c>
      <c r="M389" s="16">
        <v>3.3734056862493436E-2</v>
      </c>
      <c r="N389" s="16">
        <v>1.5815604516816288E-3</v>
      </c>
      <c r="O389" s="16">
        <v>3.9255237185254399E-3</v>
      </c>
      <c r="P389" s="16">
        <v>2.0081559787808078E-2</v>
      </c>
      <c r="Q389" s="16">
        <v>8.6233382706149867E-4</v>
      </c>
      <c r="R389" s="16">
        <v>3.0103930729318664E-3</v>
      </c>
      <c r="S389" s="16">
        <v>3.3734056862493436E-2</v>
      </c>
      <c r="T389" s="16">
        <v>1.5815604516816288E-3</v>
      </c>
      <c r="U389" s="16">
        <v>3.9255237185254399E-3</v>
      </c>
      <c r="V389" s="16">
        <v>2.0081559787808078E-2</v>
      </c>
      <c r="W389" s="16">
        <v>8.6233382706149867E-4</v>
      </c>
      <c r="X389" s="16">
        <v>1.2813163276275119E-3</v>
      </c>
      <c r="Y389" s="16">
        <v>1.0672853230193268E-2</v>
      </c>
      <c r="Z389" s="16">
        <v>1.7902333511332863E-3</v>
      </c>
      <c r="AA389" s="16">
        <v>3.3831781655374532E-3</v>
      </c>
      <c r="AB389" s="16">
        <v>6.0513686686502529E-3</v>
      </c>
      <c r="AC389" s="16">
        <v>1.0059706035781156E-3</v>
      </c>
      <c r="AD389" s="16">
        <v>1.2813163276275119E-3</v>
      </c>
      <c r="AE389" s="16">
        <v>1.0672853230193268E-2</v>
      </c>
      <c r="AF389" s="16">
        <v>1.7902333511332863E-3</v>
      </c>
      <c r="AG389" s="16">
        <v>3.3831781655374532E-3</v>
      </c>
      <c r="AH389" s="16">
        <v>6.0513686686502529E-3</v>
      </c>
      <c r="AI389" s="54">
        <v>1.0059706035781156E-3</v>
      </c>
      <c r="AJ389" s="42">
        <v>4.2917094005593785E-3</v>
      </c>
      <c r="AK389" s="42">
        <v>4.4406910092686706E-2</v>
      </c>
      <c r="AL389" s="42">
        <v>3.3717938028149149E-3</v>
      </c>
      <c r="AM389" s="42">
        <v>7.3087018840628931E-3</v>
      </c>
      <c r="AN389" s="42">
        <v>2.6132928456458329E-2</v>
      </c>
      <c r="AO389" s="42">
        <v>1.8683044306396141E-3</v>
      </c>
      <c r="AP389" s="42">
        <v>4.2917094005593785E-3</v>
      </c>
      <c r="AQ389" s="42">
        <v>4.4406910092686706E-2</v>
      </c>
      <c r="AR389" s="42">
        <v>3.3717938028149149E-3</v>
      </c>
      <c r="AS389" s="42">
        <v>7.3087018840628931E-3</v>
      </c>
      <c r="AT389" s="42">
        <v>2.6132928456458329E-2</v>
      </c>
      <c r="AU389" s="42">
        <v>1.8683044306396141E-3</v>
      </c>
    </row>
    <row r="390" spans="1:47" x14ac:dyDescent="0.25">
      <c r="A390" s="220" t="s">
        <v>102</v>
      </c>
      <c r="B390" s="220" t="s">
        <v>223</v>
      </c>
      <c r="C390" s="15" t="s">
        <v>224</v>
      </c>
      <c r="D390" s="16">
        <v>3.3734056862493436E-2</v>
      </c>
      <c r="E390" s="16">
        <v>3.3734056862493436E-2</v>
      </c>
      <c r="F390" s="16">
        <v>1.0672853230193268E-2</v>
      </c>
      <c r="G390" s="16">
        <v>1.0672853230193268E-2</v>
      </c>
      <c r="H390" s="42">
        <f t="shared" si="5"/>
        <v>4.4406910092686706E-2</v>
      </c>
      <c r="I390" s="42">
        <f t="shared" si="5"/>
        <v>4.4406910092686706E-2</v>
      </c>
      <c r="J390" s="51"/>
      <c r="K390" s="53" t="s">
        <v>102</v>
      </c>
      <c r="L390" s="16">
        <v>3.3734056862493436E-2</v>
      </c>
      <c r="M390" s="16">
        <v>1.5815604516816288E-3</v>
      </c>
      <c r="N390" s="16">
        <v>3.9255237185254399E-3</v>
      </c>
      <c r="O390" s="16">
        <v>2.0081559787808078E-2</v>
      </c>
      <c r="P390" s="16">
        <v>8.6233382706149867E-4</v>
      </c>
      <c r="Q390" s="16">
        <v>2.2697408089565664E-3</v>
      </c>
      <c r="R390" s="16">
        <v>3.3734056862493436E-2</v>
      </c>
      <c r="S390" s="16">
        <v>1.5815604516816288E-3</v>
      </c>
      <c r="T390" s="16">
        <v>3.9255237185254399E-3</v>
      </c>
      <c r="U390" s="16">
        <v>2.0081559787808078E-2</v>
      </c>
      <c r="V390" s="16">
        <v>8.6233382706149867E-4</v>
      </c>
      <c r="W390" s="16">
        <v>2.2697408089565664E-3</v>
      </c>
      <c r="X390" s="16">
        <v>1.0672853230193268E-2</v>
      </c>
      <c r="Y390" s="16">
        <v>1.7902333511332863E-3</v>
      </c>
      <c r="Z390" s="16">
        <v>3.3831781655374532E-3</v>
      </c>
      <c r="AA390" s="16">
        <v>6.0513686686502529E-3</v>
      </c>
      <c r="AB390" s="16">
        <v>1.0059706035781156E-3</v>
      </c>
      <c r="AC390" s="16">
        <v>1.929092915483643E-3</v>
      </c>
      <c r="AD390" s="16">
        <v>1.0672853230193268E-2</v>
      </c>
      <c r="AE390" s="16">
        <v>1.7902333511332863E-3</v>
      </c>
      <c r="AF390" s="16">
        <v>3.3831781655374532E-3</v>
      </c>
      <c r="AG390" s="16">
        <v>6.0513686686502529E-3</v>
      </c>
      <c r="AH390" s="16">
        <v>1.0059706035781156E-3</v>
      </c>
      <c r="AI390" s="54">
        <v>1.929092915483643E-3</v>
      </c>
      <c r="AJ390" s="42">
        <v>4.4406910092686706E-2</v>
      </c>
      <c r="AK390" s="42">
        <v>3.3717938028149149E-3</v>
      </c>
      <c r="AL390" s="42">
        <v>7.3087018840628931E-3</v>
      </c>
      <c r="AM390" s="42">
        <v>2.6132928456458329E-2</v>
      </c>
      <c r="AN390" s="42">
        <v>1.8683044306396141E-3</v>
      </c>
      <c r="AO390" s="42">
        <v>4.1988337244402091E-3</v>
      </c>
      <c r="AP390" s="42">
        <v>4.4406910092686706E-2</v>
      </c>
      <c r="AQ390" s="42">
        <v>3.3717938028149149E-3</v>
      </c>
      <c r="AR390" s="42">
        <v>7.3087018840628931E-3</v>
      </c>
      <c r="AS390" s="42">
        <v>2.6132928456458329E-2</v>
      </c>
      <c r="AT390" s="42">
        <v>1.8683044306396141E-3</v>
      </c>
      <c r="AU390" s="42">
        <v>4.1988337244402091E-3</v>
      </c>
    </row>
    <row r="391" spans="1:47" x14ac:dyDescent="0.25">
      <c r="A391" s="220"/>
      <c r="B391" s="220"/>
      <c r="C391" s="15" t="s">
        <v>225</v>
      </c>
      <c r="D391" s="16">
        <v>1.5815604516816288E-3</v>
      </c>
      <c r="E391" s="16">
        <v>1.5815604516816288E-3</v>
      </c>
      <c r="F391" s="16">
        <v>1.7902333511332863E-3</v>
      </c>
      <c r="G391" s="16">
        <v>1.7902333511332863E-3</v>
      </c>
      <c r="H391" s="42">
        <f t="shared" ref="H391:I454" si="6">D391+F391</f>
        <v>3.3717938028149149E-3</v>
      </c>
      <c r="I391" s="42">
        <f t="shared" si="6"/>
        <v>3.3717938028149149E-3</v>
      </c>
      <c r="J391" s="51"/>
      <c r="K391" s="53"/>
      <c r="L391" s="16">
        <v>1.5815604516816288E-3</v>
      </c>
      <c r="M391" s="16">
        <v>3.9255237185254399E-3</v>
      </c>
      <c r="N391" s="16">
        <v>2.0081559787808078E-2</v>
      </c>
      <c r="O391" s="16">
        <v>8.6233382706149867E-4</v>
      </c>
      <c r="P391" s="16">
        <v>2.2697408089565664E-3</v>
      </c>
      <c r="Q391" s="16">
        <v>0</v>
      </c>
      <c r="R391" s="16">
        <v>1.5815604516816288E-3</v>
      </c>
      <c r="S391" s="16">
        <v>3.9255237185254399E-3</v>
      </c>
      <c r="T391" s="16">
        <v>2.0081559787808078E-2</v>
      </c>
      <c r="U391" s="16">
        <v>8.6233382706149867E-4</v>
      </c>
      <c r="V391" s="16">
        <v>2.2697408089565664E-3</v>
      </c>
      <c r="W391" s="16">
        <v>0</v>
      </c>
      <c r="X391" s="16">
        <v>1.7902333511332863E-3</v>
      </c>
      <c r="Y391" s="16">
        <v>3.3831781655374532E-3</v>
      </c>
      <c r="Z391" s="16">
        <v>6.0513686686502529E-3</v>
      </c>
      <c r="AA391" s="16">
        <v>1.0059706035781156E-3</v>
      </c>
      <c r="AB391" s="16">
        <v>1.929092915483643E-3</v>
      </c>
      <c r="AC391" s="16">
        <v>7.0889800052944217E-4</v>
      </c>
      <c r="AD391" s="16">
        <v>1.7902333511332863E-3</v>
      </c>
      <c r="AE391" s="16">
        <v>3.3831781655374532E-3</v>
      </c>
      <c r="AF391" s="16">
        <v>6.0513686686502529E-3</v>
      </c>
      <c r="AG391" s="16">
        <v>1.0059706035781156E-3</v>
      </c>
      <c r="AH391" s="16">
        <v>1.929092915483643E-3</v>
      </c>
      <c r="AI391" s="54">
        <v>7.0889800052944217E-4</v>
      </c>
      <c r="AJ391" s="42">
        <v>3.3717938028149149E-3</v>
      </c>
      <c r="AK391" s="42">
        <v>7.3087018840628931E-3</v>
      </c>
      <c r="AL391" s="42">
        <v>2.6132928456458329E-2</v>
      </c>
      <c r="AM391" s="42">
        <v>1.8683044306396141E-3</v>
      </c>
      <c r="AN391" s="42">
        <v>4.1988337244402091E-3</v>
      </c>
      <c r="AO391" s="42">
        <v>7.0889800052944217E-4</v>
      </c>
      <c r="AP391" s="42">
        <v>3.3717938028149149E-3</v>
      </c>
      <c r="AQ391" s="42">
        <v>7.3087018840628931E-3</v>
      </c>
      <c r="AR391" s="42">
        <v>2.6132928456458329E-2</v>
      </c>
      <c r="AS391" s="42">
        <v>1.8683044306396141E-3</v>
      </c>
      <c r="AT391" s="42">
        <v>4.1988337244402091E-3</v>
      </c>
      <c r="AU391" s="42">
        <v>7.0889800052944217E-4</v>
      </c>
    </row>
    <row r="392" spans="1:47" x14ac:dyDescent="0.25">
      <c r="A392" s="220"/>
      <c r="B392" s="220"/>
      <c r="C392" s="15" t="s">
        <v>226</v>
      </c>
      <c r="D392" s="16">
        <v>3.9255237185254399E-3</v>
      </c>
      <c r="E392" s="16">
        <v>3.9255237185254399E-3</v>
      </c>
      <c r="F392" s="16">
        <v>3.3831781655374532E-3</v>
      </c>
      <c r="G392" s="16">
        <v>3.3831781655374532E-3</v>
      </c>
      <c r="H392" s="42">
        <f t="shared" si="6"/>
        <v>7.3087018840628931E-3</v>
      </c>
      <c r="I392" s="42">
        <f t="shared" si="6"/>
        <v>7.3087018840628931E-3</v>
      </c>
      <c r="J392" s="51"/>
      <c r="K392" s="53"/>
      <c r="L392" s="16">
        <v>3.9255237185254399E-3</v>
      </c>
      <c r="M392" s="16">
        <v>2.0081559787808078E-2</v>
      </c>
      <c r="N392" s="16">
        <v>8.6233382706149867E-4</v>
      </c>
      <c r="O392" s="16">
        <v>2.2697408089565664E-3</v>
      </c>
      <c r="P392" s="16">
        <v>0</v>
      </c>
      <c r="Q392" s="16">
        <v>0</v>
      </c>
      <c r="R392" s="16">
        <v>3.9255237185254399E-3</v>
      </c>
      <c r="S392" s="16">
        <v>2.0081559787808078E-2</v>
      </c>
      <c r="T392" s="16">
        <v>8.6233382706149867E-4</v>
      </c>
      <c r="U392" s="16">
        <v>2.2697408089565664E-3</v>
      </c>
      <c r="V392" s="16">
        <v>0</v>
      </c>
      <c r="W392" s="16">
        <v>0</v>
      </c>
      <c r="X392" s="16">
        <v>3.3831781655374532E-3</v>
      </c>
      <c r="Y392" s="16">
        <v>6.0513686686502529E-3</v>
      </c>
      <c r="Z392" s="16">
        <v>1.0059706035781156E-3</v>
      </c>
      <c r="AA392" s="16">
        <v>1.929092915483643E-3</v>
      </c>
      <c r="AB392" s="16">
        <v>7.0889800052944217E-4</v>
      </c>
      <c r="AC392" s="16">
        <v>1.1890848826715554E-4</v>
      </c>
      <c r="AD392" s="16">
        <v>3.3831781655374532E-3</v>
      </c>
      <c r="AE392" s="16">
        <v>6.0513686686502529E-3</v>
      </c>
      <c r="AF392" s="16">
        <v>1.0059706035781156E-3</v>
      </c>
      <c r="AG392" s="16">
        <v>1.929092915483643E-3</v>
      </c>
      <c r="AH392" s="16">
        <v>7.0889800052944217E-4</v>
      </c>
      <c r="AI392" s="54">
        <v>1.1890848826715554E-4</v>
      </c>
      <c r="AJ392" s="42">
        <v>7.3087018840628931E-3</v>
      </c>
      <c r="AK392" s="42">
        <v>2.6132928456458329E-2</v>
      </c>
      <c r="AL392" s="42">
        <v>1.8683044306396141E-3</v>
      </c>
      <c r="AM392" s="42">
        <v>4.1988337244402091E-3</v>
      </c>
      <c r="AN392" s="42">
        <v>7.0889800052944217E-4</v>
      </c>
      <c r="AO392" s="42">
        <v>1.1890848826715554E-4</v>
      </c>
      <c r="AP392" s="42">
        <v>7.3087018840628931E-3</v>
      </c>
      <c r="AQ392" s="42">
        <v>2.6132928456458329E-2</v>
      </c>
      <c r="AR392" s="42">
        <v>1.8683044306396141E-3</v>
      </c>
      <c r="AS392" s="42">
        <v>4.1988337244402091E-3</v>
      </c>
      <c r="AT392" s="42">
        <v>7.0889800052944217E-4</v>
      </c>
      <c r="AU392" s="42">
        <v>1.1890848826715554E-4</v>
      </c>
    </row>
    <row r="393" spans="1:47" x14ac:dyDescent="0.25">
      <c r="A393" s="220"/>
      <c r="B393" s="220" t="s">
        <v>227</v>
      </c>
      <c r="C393" s="15" t="s">
        <v>224</v>
      </c>
      <c r="D393" s="16">
        <v>2.0081559787808078E-2</v>
      </c>
      <c r="E393" s="16">
        <v>2.0081559787808078E-2</v>
      </c>
      <c r="F393" s="16">
        <v>6.0513686686502529E-3</v>
      </c>
      <c r="G393" s="16">
        <v>6.0513686686502529E-3</v>
      </c>
      <c r="H393" s="42">
        <f t="shared" si="6"/>
        <v>2.6132928456458329E-2</v>
      </c>
      <c r="I393" s="42">
        <f t="shared" si="6"/>
        <v>2.6132928456458329E-2</v>
      </c>
      <c r="J393" s="51"/>
      <c r="K393" s="53"/>
      <c r="L393" s="16">
        <v>2.0081559787808078E-2</v>
      </c>
      <c r="M393" s="16">
        <v>8.6233382706149867E-4</v>
      </c>
      <c r="N393" s="16">
        <v>2.2697408089565664E-3</v>
      </c>
      <c r="O393" s="16">
        <v>0</v>
      </c>
      <c r="P393" s="16">
        <v>0</v>
      </c>
      <c r="Q393" s="16">
        <v>0</v>
      </c>
      <c r="R393" s="16">
        <v>2.0081559787808078E-2</v>
      </c>
      <c r="S393" s="16">
        <v>8.6233382706149867E-4</v>
      </c>
      <c r="T393" s="16">
        <v>2.2697408089565664E-3</v>
      </c>
      <c r="U393" s="16">
        <v>0</v>
      </c>
      <c r="V393" s="16">
        <v>0</v>
      </c>
      <c r="W393" s="16">
        <v>0</v>
      </c>
      <c r="X393" s="16">
        <v>6.0513686686502529E-3</v>
      </c>
      <c r="Y393" s="16">
        <v>1.0059706035781156E-3</v>
      </c>
      <c r="Z393" s="16">
        <v>1.929092915483643E-3</v>
      </c>
      <c r="AA393" s="16">
        <v>7.0889800052944217E-4</v>
      </c>
      <c r="AB393" s="16">
        <v>1.1890848826715554E-4</v>
      </c>
      <c r="AC393" s="16">
        <v>2.2471294088440648E-4</v>
      </c>
      <c r="AD393" s="16">
        <v>6.0513686686502529E-3</v>
      </c>
      <c r="AE393" s="16">
        <v>1.0059706035781156E-3</v>
      </c>
      <c r="AF393" s="16">
        <v>1.929092915483643E-3</v>
      </c>
      <c r="AG393" s="16">
        <v>7.0889800052944217E-4</v>
      </c>
      <c r="AH393" s="16">
        <v>1.1890848826715554E-4</v>
      </c>
      <c r="AI393" s="54">
        <v>2.2471294088440648E-4</v>
      </c>
      <c r="AJ393" s="42">
        <v>2.6132928456458329E-2</v>
      </c>
      <c r="AK393" s="42">
        <v>1.8683044306396141E-3</v>
      </c>
      <c r="AL393" s="42">
        <v>4.1988337244402091E-3</v>
      </c>
      <c r="AM393" s="42">
        <v>7.0889800052944217E-4</v>
      </c>
      <c r="AN393" s="42">
        <v>1.1890848826715554E-4</v>
      </c>
      <c r="AO393" s="42">
        <v>2.2471294088440648E-4</v>
      </c>
      <c r="AP393" s="42">
        <v>2.6132928456458329E-2</v>
      </c>
      <c r="AQ393" s="42">
        <v>1.8683044306396141E-3</v>
      </c>
      <c r="AR393" s="42">
        <v>4.1988337244402091E-3</v>
      </c>
      <c r="AS393" s="42">
        <v>7.0889800052944217E-4</v>
      </c>
      <c r="AT393" s="42">
        <v>1.1890848826715554E-4</v>
      </c>
      <c r="AU393" s="42">
        <v>2.2471294088440648E-4</v>
      </c>
    </row>
    <row r="394" spans="1:47" x14ac:dyDescent="0.25">
      <c r="A394" s="220"/>
      <c r="B394" s="220"/>
      <c r="C394" s="15" t="s">
        <v>225</v>
      </c>
      <c r="D394" s="16">
        <v>8.6233382706149867E-4</v>
      </c>
      <c r="E394" s="16">
        <v>8.6233382706149867E-4</v>
      </c>
      <c r="F394" s="16">
        <v>1.0059706035781156E-3</v>
      </c>
      <c r="G394" s="16">
        <v>1.0059706035781156E-3</v>
      </c>
      <c r="H394" s="42">
        <f t="shared" si="6"/>
        <v>1.8683044306396141E-3</v>
      </c>
      <c r="I394" s="42">
        <f t="shared" si="6"/>
        <v>1.8683044306396141E-3</v>
      </c>
      <c r="J394" s="51"/>
      <c r="K394" s="53"/>
      <c r="L394" s="16">
        <v>8.6233382706149867E-4</v>
      </c>
      <c r="M394" s="16">
        <v>2.2697408089565664E-3</v>
      </c>
      <c r="N394" s="16">
        <v>0</v>
      </c>
      <c r="O394" s="16">
        <v>0</v>
      </c>
      <c r="P394" s="16">
        <v>0</v>
      </c>
      <c r="Q394" s="16">
        <v>0</v>
      </c>
      <c r="R394" s="16">
        <v>8.6233382706149867E-4</v>
      </c>
      <c r="S394" s="16">
        <v>2.2697408089565664E-3</v>
      </c>
      <c r="T394" s="16">
        <v>0</v>
      </c>
      <c r="U394" s="16">
        <v>0</v>
      </c>
      <c r="V394" s="16">
        <v>0</v>
      </c>
      <c r="W394" s="16">
        <v>0</v>
      </c>
      <c r="X394" s="16">
        <v>1.0059706035781156E-3</v>
      </c>
      <c r="Y394" s="16">
        <v>1.929092915483643E-3</v>
      </c>
      <c r="Z394" s="16">
        <v>7.0889800052944217E-4</v>
      </c>
      <c r="AA394" s="16">
        <v>1.1890848826715554E-4</v>
      </c>
      <c r="AB394" s="16">
        <v>2.2471294088440648E-4</v>
      </c>
      <c r="AC394" s="16">
        <v>4.0193592633101311E-4</v>
      </c>
      <c r="AD394" s="16">
        <v>1.0059706035781156E-3</v>
      </c>
      <c r="AE394" s="16">
        <v>1.929092915483643E-3</v>
      </c>
      <c r="AF394" s="16">
        <v>7.0889800052944217E-4</v>
      </c>
      <c r="AG394" s="16">
        <v>1.1890848826715554E-4</v>
      </c>
      <c r="AH394" s="16">
        <v>2.2471294088440648E-4</v>
      </c>
      <c r="AI394" s="54">
        <v>4.0193592633101311E-4</v>
      </c>
      <c r="AJ394" s="42">
        <v>1.8683044306396141E-3</v>
      </c>
      <c r="AK394" s="42">
        <v>4.1988337244402091E-3</v>
      </c>
      <c r="AL394" s="42">
        <v>7.0889800052944217E-4</v>
      </c>
      <c r="AM394" s="42">
        <v>1.1890848826715554E-4</v>
      </c>
      <c r="AN394" s="42">
        <v>2.2471294088440648E-4</v>
      </c>
      <c r="AO394" s="42">
        <v>4.0193592633101311E-4</v>
      </c>
      <c r="AP394" s="42">
        <v>1.8683044306396141E-3</v>
      </c>
      <c r="AQ394" s="42">
        <v>4.1988337244402091E-3</v>
      </c>
      <c r="AR394" s="42">
        <v>7.0889800052944217E-4</v>
      </c>
      <c r="AS394" s="42">
        <v>1.1890848826715554E-4</v>
      </c>
      <c r="AT394" s="42">
        <v>2.2471294088440648E-4</v>
      </c>
      <c r="AU394" s="42">
        <v>4.0193592633101311E-4</v>
      </c>
    </row>
    <row r="395" spans="1:47" x14ac:dyDescent="0.25">
      <c r="A395" s="220"/>
      <c r="B395" s="220"/>
      <c r="C395" s="15" t="s">
        <v>226</v>
      </c>
      <c r="D395" s="16">
        <v>2.2697408089565664E-3</v>
      </c>
      <c r="E395" s="16">
        <v>2.2697408089565664E-3</v>
      </c>
      <c r="F395" s="16">
        <v>1.929092915483643E-3</v>
      </c>
      <c r="G395" s="16">
        <v>1.929092915483643E-3</v>
      </c>
      <c r="H395" s="42">
        <f t="shared" si="6"/>
        <v>4.1988337244402091E-3</v>
      </c>
      <c r="I395" s="42">
        <f t="shared" si="6"/>
        <v>4.1988337244402091E-3</v>
      </c>
      <c r="J395" s="51"/>
      <c r="K395" s="53"/>
      <c r="L395" s="16">
        <v>2.2697408089565664E-3</v>
      </c>
      <c r="M395" s="16">
        <v>0</v>
      </c>
      <c r="N395" s="16">
        <v>0</v>
      </c>
      <c r="O395" s="16">
        <v>0</v>
      </c>
      <c r="P395" s="16">
        <v>0</v>
      </c>
      <c r="Q395" s="16">
        <v>0</v>
      </c>
      <c r="R395" s="16">
        <v>2.2697408089565664E-3</v>
      </c>
      <c r="S395" s="16">
        <v>0</v>
      </c>
      <c r="T395" s="16">
        <v>0</v>
      </c>
      <c r="U395" s="16">
        <v>0</v>
      </c>
      <c r="V395" s="16">
        <v>0</v>
      </c>
      <c r="W395" s="16">
        <v>0</v>
      </c>
      <c r="X395" s="16">
        <v>1.929092915483643E-3</v>
      </c>
      <c r="Y395" s="16">
        <v>7.0889800052944217E-4</v>
      </c>
      <c r="Z395" s="16">
        <v>1.1890848826715554E-4</v>
      </c>
      <c r="AA395" s="16">
        <v>2.2471294088440648E-4</v>
      </c>
      <c r="AB395" s="16">
        <v>4.0193592633101311E-4</v>
      </c>
      <c r="AC395" s="16">
        <v>6.681723566201507E-5</v>
      </c>
      <c r="AD395" s="16">
        <v>1.929092915483643E-3</v>
      </c>
      <c r="AE395" s="16">
        <v>7.0889800052944217E-4</v>
      </c>
      <c r="AF395" s="16">
        <v>1.1890848826715554E-4</v>
      </c>
      <c r="AG395" s="16">
        <v>2.2471294088440648E-4</v>
      </c>
      <c r="AH395" s="16">
        <v>4.0193592633101311E-4</v>
      </c>
      <c r="AI395" s="54">
        <v>6.681723566201507E-5</v>
      </c>
      <c r="AJ395" s="42">
        <v>4.1988337244402091E-3</v>
      </c>
      <c r="AK395" s="42">
        <v>7.0889800052944217E-4</v>
      </c>
      <c r="AL395" s="42">
        <v>1.1890848826715554E-4</v>
      </c>
      <c r="AM395" s="42">
        <v>2.2471294088440648E-4</v>
      </c>
      <c r="AN395" s="42">
        <v>4.0193592633101311E-4</v>
      </c>
      <c r="AO395" s="42">
        <v>6.681723566201507E-5</v>
      </c>
      <c r="AP395" s="42">
        <v>4.1988337244402091E-3</v>
      </c>
      <c r="AQ395" s="42">
        <v>7.0889800052944217E-4</v>
      </c>
      <c r="AR395" s="42">
        <v>1.1890848826715554E-4</v>
      </c>
      <c r="AS395" s="42">
        <v>2.2471294088440648E-4</v>
      </c>
      <c r="AT395" s="42">
        <v>4.0193592633101311E-4</v>
      </c>
      <c r="AU395" s="42">
        <v>6.681723566201507E-5</v>
      </c>
    </row>
    <row r="396" spans="1:47" x14ac:dyDescent="0.25">
      <c r="A396" s="220" t="s">
        <v>103</v>
      </c>
      <c r="B396" s="220" t="s">
        <v>223</v>
      </c>
      <c r="C396" s="15" t="s">
        <v>224</v>
      </c>
      <c r="D396" s="16">
        <v>0</v>
      </c>
      <c r="E396" s="16">
        <v>0</v>
      </c>
      <c r="F396" s="16">
        <v>7.0889800052944217E-4</v>
      </c>
      <c r="G396" s="16">
        <v>7.0889800052944217E-4</v>
      </c>
      <c r="H396" s="42">
        <f t="shared" si="6"/>
        <v>7.0889800052944217E-4</v>
      </c>
      <c r="I396" s="42">
        <f t="shared" si="6"/>
        <v>7.0889800052944217E-4</v>
      </c>
      <c r="J396" s="51"/>
      <c r="K396" s="53" t="s">
        <v>103</v>
      </c>
      <c r="L396" s="16">
        <v>0</v>
      </c>
      <c r="M396" s="16">
        <v>0</v>
      </c>
      <c r="N396" s="16">
        <v>0</v>
      </c>
      <c r="O396" s="16">
        <v>0</v>
      </c>
      <c r="P396" s="16">
        <v>0</v>
      </c>
      <c r="Q396" s="16">
        <v>0</v>
      </c>
      <c r="R396" s="16">
        <v>0</v>
      </c>
      <c r="S396" s="16">
        <v>0</v>
      </c>
      <c r="T396" s="16">
        <v>0</v>
      </c>
      <c r="U396" s="16">
        <v>0</v>
      </c>
      <c r="V396" s="16">
        <v>0</v>
      </c>
      <c r="W396" s="16">
        <v>0</v>
      </c>
      <c r="X396" s="16">
        <v>7.0889800052944217E-4</v>
      </c>
      <c r="Y396" s="16">
        <v>1.1890848826715554E-4</v>
      </c>
      <c r="Z396" s="16">
        <v>2.2471294088440648E-4</v>
      </c>
      <c r="AA396" s="16">
        <v>4.0193592633101311E-4</v>
      </c>
      <c r="AB396" s="16">
        <v>6.681723566201507E-5</v>
      </c>
      <c r="AC396" s="16">
        <v>1.2813163276275121E-4</v>
      </c>
      <c r="AD396" s="16">
        <v>7.0889800052944217E-4</v>
      </c>
      <c r="AE396" s="16">
        <v>1.1890848826715554E-4</v>
      </c>
      <c r="AF396" s="16">
        <v>2.2471294088440648E-4</v>
      </c>
      <c r="AG396" s="16">
        <v>4.0193592633101311E-4</v>
      </c>
      <c r="AH396" s="16">
        <v>6.681723566201507E-5</v>
      </c>
      <c r="AI396" s="54">
        <v>1.2813163276275121E-4</v>
      </c>
      <c r="AJ396" s="42">
        <v>7.0889800052944217E-4</v>
      </c>
      <c r="AK396" s="42">
        <v>1.1890848826715554E-4</v>
      </c>
      <c r="AL396" s="42">
        <v>2.2471294088440648E-4</v>
      </c>
      <c r="AM396" s="42">
        <v>4.0193592633101311E-4</v>
      </c>
      <c r="AN396" s="42">
        <v>6.681723566201507E-5</v>
      </c>
      <c r="AO396" s="42">
        <v>1.2813163276275121E-4</v>
      </c>
      <c r="AP396" s="42">
        <v>7.0889800052944217E-4</v>
      </c>
      <c r="AQ396" s="42">
        <v>1.1890848826715554E-4</v>
      </c>
      <c r="AR396" s="42">
        <v>2.2471294088440648E-4</v>
      </c>
      <c r="AS396" s="42">
        <v>4.0193592633101311E-4</v>
      </c>
      <c r="AT396" s="42">
        <v>6.681723566201507E-5</v>
      </c>
      <c r="AU396" s="42">
        <v>1.2813163276275121E-4</v>
      </c>
    </row>
    <row r="397" spans="1:47" x14ac:dyDescent="0.25">
      <c r="A397" s="220"/>
      <c r="B397" s="220"/>
      <c r="C397" s="15" t="s">
        <v>225</v>
      </c>
      <c r="D397" s="16">
        <v>0</v>
      </c>
      <c r="E397" s="16">
        <v>0</v>
      </c>
      <c r="F397" s="16">
        <v>1.1890848826715554E-4</v>
      </c>
      <c r="G397" s="16">
        <v>1.1890848826715554E-4</v>
      </c>
      <c r="H397" s="42">
        <f t="shared" si="6"/>
        <v>1.1890848826715554E-4</v>
      </c>
      <c r="I397" s="42">
        <f t="shared" si="6"/>
        <v>1.1890848826715554E-4</v>
      </c>
      <c r="J397" s="51"/>
      <c r="K397" s="53"/>
      <c r="L397" s="16">
        <v>0</v>
      </c>
      <c r="M397" s="16">
        <v>0</v>
      </c>
      <c r="N397" s="16">
        <v>0</v>
      </c>
      <c r="O397" s="16">
        <v>0</v>
      </c>
      <c r="P397" s="16">
        <v>0</v>
      </c>
      <c r="Q397" s="16">
        <v>0</v>
      </c>
      <c r="R397" s="16">
        <v>0</v>
      </c>
      <c r="S397" s="16">
        <v>0</v>
      </c>
      <c r="T397" s="16">
        <v>0</v>
      </c>
      <c r="U397" s="16">
        <v>0</v>
      </c>
      <c r="V397" s="16">
        <v>0</v>
      </c>
      <c r="W397" s="16">
        <v>0</v>
      </c>
      <c r="X397" s="16">
        <v>1.1890848826715554E-4</v>
      </c>
      <c r="Y397" s="16">
        <v>2.2471294088440648E-4</v>
      </c>
      <c r="Z397" s="16">
        <v>4.0193592633101311E-4</v>
      </c>
      <c r="AA397" s="16">
        <v>6.681723566201507E-5</v>
      </c>
      <c r="AB397" s="16">
        <v>1.2813163276275121E-4</v>
      </c>
      <c r="AC397" s="16">
        <v>0</v>
      </c>
      <c r="AD397" s="16">
        <v>1.1890848826715554E-4</v>
      </c>
      <c r="AE397" s="16">
        <v>2.2471294088440648E-4</v>
      </c>
      <c r="AF397" s="16">
        <v>4.0193592633101311E-4</v>
      </c>
      <c r="AG397" s="16">
        <v>6.681723566201507E-5</v>
      </c>
      <c r="AH397" s="16">
        <v>1.2813163276275121E-4</v>
      </c>
      <c r="AI397" s="54">
        <v>0</v>
      </c>
      <c r="AJ397" s="42">
        <v>1.1890848826715554E-4</v>
      </c>
      <c r="AK397" s="42">
        <v>2.2471294088440648E-4</v>
      </c>
      <c r="AL397" s="42">
        <v>4.0193592633101311E-4</v>
      </c>
      <c r="AM397" s="42">
        <v>6.681723566201507E-5</v>
      </c>
      <c r="AN397" s="42">
        <v>1.2813163276275121E-4</v>
      </c>
      <c r="AO397" s="42">
        <v>0</v>
      </c>
      <c r="AP397" s="42">
        <v>1.1890848826715554E-4</v>
      </c>
      <c r="AQ397" s="42">
        <v>2.2471294088440648E-4</v>
      </c>
      <c r="AR397" s="42">
        <v>4.0193592633101311E-4</v>
      </c>
      <c r="AS397" s="42">
        <v>6.681723566201507E-5</v>
      </c>
      <c r="AT397" s="42">
        <v>1.2813163276275121E-4</v>
      </c>
      <c r="AU397" s="42">
        <v>0</v>
      </c>
    </row>
    <row r="398" spans="1:47" x14ac:dyDescent="0.25">
      <c r="A398" s="220"/>
      <c r="B398" s="220"/>
      <c r="C398" s="15" t="s">
        <v>226</v>
      </c>
      <c r="D398" s="16">
        <v>0</v>
      </c>
      <c r="E398" s="16">
        <v>0</v>
      </c>
      <c r="F398" s="16">
        <v>2.2471294088440648E-4</v>
      </c>
      <c r="G398" s="16">
        <v>2.2471294088440648E-4</v>
      </c>
      <c r="H398" s="42">
        <f t="shared" si="6"/>
        <v>2.2471294088440648E-4</v>
      </c>
      <c r="I398" s="42">
        <f t="shared" si="6"/>
        <v>2.2471294088440648E-4</v>
      </c>
      <c r="J398" s="51"/>
      <c r="K398" s="53"/>
      <c r="L398" s="16">
        <v>0</v>
      </c>
      <c r="M398" s="16">
        <v>0</v>
      </c>
      <c r="N398" s="16">
        <v>0</v>
      </c>
      <c r="O398" s="16">
        <v>0</v>
      </c>
      <c r="P398" s="16">
        <v>0</v>
      </c>
      <c r="Q398" s="16">
        <v>0</v>
      </c>
      <c r="R398" s="16">
        <v>0</v>
      </c>
      <c r="S398" s="16">
        <v>0</v>
      </c>
      <c r="T398" s="16">
        <v>0</v>
      </c>
      <c r="U398" s="16">
        <v>0</v>
      </c>
      <c r="V398" s="16">
        <v>0</v>
      </c>
      <c r="W398" s="16">
        <v>0</v>
      </c>
      <c r="X398" s="16">
        <v>2.2471294088440648E-4</v>
      </c>
      <c r="Y398" s="16">
        <v>4.0193592633101311E-4</v>
      </c>
      <c r="Z398" s="16">
        <v>6.681723566201507E-5</v>
      </c>
      <c r="AA398" s="16">
        <v>1.2813163276275121E-4</v>
      </c>
      <c r="AB398" s="16">
        <v>0</v>
      </c>
      <c r="AC398" s="16">
        <v>0</v>
      </c>
      <c r="AD398" s="16">
        <v>2.2471294088440648E-4</v>
      </c>
      <c r="AE398" s="16">
        <v>4.0193592633101311E-4</v>
      </c>
      <c r="AF398" s="16">
        <v>6.681723566201507E-5</v>
      </c>
      <c r="AG398" s="16">
        <v>1.2813163276275121E-4</v>
      </c>
      <c r="AH398" s="16">
        <v>0</v>
      </c>
      <c r="AI398" s="54">
        <v>0</v>
      </c>
      <c r="AJ398" s="42">
        <v>2.2471294088440648E-4</v>
      </c>
      <c r="AK398" s="42">
        <v>4.0193592633101311E-4</v>
      </c>
      <c r="AL398" s="42">
        <v>6.681723566201507E-5</v>
      </c>
      <c r="AM398" s="42">
        <v>1.2813163276275121E-4</v>
      </c>
      <c r="AN398" s="42">
        <v>0</v>
      </c>
      <c r="AO398" s="42">
        <v>0</v>
      </c>
      <c r="AP398" s="42">
        <v>2.2471294088440648E-4</v>
      </c>
      <c r="AQ398" s="42">
        <v>4.0193592633101311E-4</v>
      </c>
      <c r="AR398" s="42">
        <v>6.681723566201507E-5</v>
      </c>
      <c r="AS398" s="42">
        <v>1.2813163276275121E-4</v>
      </c>
      <c r="AT398" s="42">
        <v>0</v>
      </c>
      <c r="AU398" s="42">
        <v>0</v>
      </c>
    </row>
    <row r="399" spans="1:47" x14ac:dyDescent="0.25">
      <c r="A399" s="220"/>
      <c r="B399" s="220" t="s">
        <v>227</v>
      </c>
      <c r="C399" s="15" t="s">
        <v>224</v>
      </c>
      <c r="D399" s="16">
        <v>0</v>
      </c>
      <c r="E399" s="16">
        <v>0</v>
      </c>
      <c r="F399" s="16">
        <v>4.0193592633101311E-4</v>
      </c>
      <c r="G399" s="16">
        <v>4.0193592633101311E-4</v>
      </c>
      <c r="H399" s="42">
        <f t="shared" si="6"/>
        <v>4.0193592633101311E-4</v>
      </c>
      <c r="I399" s="42">
        <f t="shared" si="6"/>
        <v>4.0193592633101311E-4</v>
      </c>
      <c r="J399" s="51"/>
      <c r="K399" s="53"/>
      <c r="L399" s="16">
        <v>0</v>
      </c>
      <c r="M399" s="16">
        <v>0</v>
      </c>
      <c r="N399" s="16">
        <v>0</v>
      </c>
      <c r="O399" s="16">
        <v>0</v>
      </c>
      <c r="P399" s="16">
        <v>0</v>
      </c>
      <c r="Q399" s="16">
        <v>0</v>
      </c>
      <c r="R399" s="16">
        <v>0</v>
      </c>
      <c r="S399" s="16">
        <v>0</v>
      </c>
      <c r="T399" s="16">
        <v>0</v>
      </c>
      <c r="U399" s="16">
        <v>0</v>
      </c>
      <c r="V399" s="16">
        <v>0</v>
      </c>
      <c r="W399" s="16">
        <v>0</v>
      </c>
      <c r="X399" s="16">
        <v>4.0193592633101311E-4</v>
      </c>
      <c r="Y399" s="16">
        <v>6.681723566201507E-5</v>
      </c>
      <c r="Z399" s="16">
        <v>1.2813163276275121E-4</v>
      </c>
      <c r="AA399" s="16">
        <v>0</v>
      </c>
      <c r="AB399" s="16">
        <v>0</v>
      </c>
      <c r="AC399" s="16">
        <v>0</v>
      </c>
      <c r="AD399" s="16">
        <v>4.0193592633101311E-4</v>
      </c>
      <c r="AE399" s="16">
        <v>6.681723566201507E-5</v>
      </c>
      <c r="AF399" s="16">
        <v>1.2813163276275121E-4</v>
      </c>
      <c r="AG399" s="16">
        <v>0</v>
      </c>
      <c r="AH399" s="16">
        <v>0</v>
      </c>
      <c r="AI399" s="54">
        <v>0</v>
      </c>
      <c r="AJ399" s="42">
        <v>4.0193592633101311E-4</v>
      </c>
      <c r="AK399" s="42">
        <v>6.681723566201507E-5</v>
      </c>
      <c r="AL399" s="42">
        <v>1.2813163276275121E-4</v>
      </c>
      <c r="AM399" s="42">
        <v>0</v>
      </c>
      <c r="AN399" s="42">
        <v>0</v>
      </c>
      <c r="AO399" s="42">
        <v>0</v>
      </c>
      <c r="AP399" s="42">
        <v>4.0193592633101311E-4</v>
      </c>
      <c r="AQ399" s="42">
        <v>6.681723566201507E-5</v>
      </c>
      <c r="AR399" s="42">
        <v>1.2813163276275121E-4</v>
      </c>
      <c r="AS399" s="42">
        <v>0</v>
      </c>
      <c r="AT399" s="42">
        <v>0</v>
      </c>
      <c r="AU399" s="42">
        <v>0</v>
      </c>
    </row>
    <row r="400" spans="1:47" x14ac:dyDescent="0.25">
      <c r="A400" s="220"/>
      <c r="B400" s="220"/>
      <c r="C400" s="15" t="s">
        <v>225</v>
      </c>
      <c r="D400" s="16">
        <v>0</v>
      </c>
      <c r="E400" s="16">
        <v>0</v>
      </c>
      <c r="F400" s="16">
        <v>6.681723566201507E-5</v>
      </c>
      <c r="G400" s="16">
        <v>6.681723566201507E-5</v>
      </c>
      <c r="H400" s="42">
        <f t="shared" si="6"/>
        <v>6.681723566201507E-5</v>
      </c>
      <c r="I400" s="42">
        <f t="shared" si="6"/>
        <v>6.681723566201507E-5</v>
      </c>
      <c r="J400" s="51"/>
      <c r="K400" s="53"/>
      <c r="L400" s="16">
        <v>0</v>
      </c>
      <c r="M400" s="16">
        <v>0</v>
      </c>
      <c r="N400" s="16">
        <v>0</v>
      </c>
      <c r="O400" s="16">
        <v>0</v>
      </c>
      <c r="P400" s="16">
        <v>0</v>
      </c>
      <c r="Q400" s="16">
        <v>0</v>
      </c>
      <c r="R400" s="16">
        <v>0</v>
      </c>
      <c r="S400" s="16">
        <v>0</v>
      </c>
      <c r="T400" s="16">
        <v>0</v>
      </c>
      <c r="U400" s="16">
        <v>0</v>
      </c>
      <c r="V400" s="16">
        <v>0</v>
      </c>
      <c r="W400" s="16">
        <v>0</v>
      </c>
      <c r="X400" s="16">
        <v>6.681723566201507E-5</v>
      </c>
      <c r="Y400" s="16">
        <v>1.2813163276275121E-4</v>
      </c>
      <c r="Z400" s="16">
        <v>0</v>
      </c>
      <c r="AA400" s="16">
        <v>0</v>
      </c>
      <c r="AB400" s="16">
        <v>0</v>
      </c>
      <c r="AC400" s="16">
        <v>0</v>
      </c>
      <c r="AD400" s="16">
        <v>6.681723566201507E-5</v>
      </c>
      <c r="AE400" s="16">
        <v>1.2813163276275121E-4</v>
      </c>
      <c r="AF400" s="16">
        <v>0</v>
      </c>
      <c r="AG400" s="16">
        <v>0</v>
      </c>
      <c r="AH400" s="16">
        <v>0</v>
      </c>
      <c r="AI400" s="54">
        <v>0</v>
      </c>
      <c r="AJ400" s="42">
        <v>6.681723566201507E-5</v>
      </c>
      <c r="AK400" s="42">
        <v>1.2813163276275121E-4</v>
      </c>
      <c r="AL400" s="42">
        <v>0</v>
      </c>
      <c r="AM400" s="42">
        <v>0</v>
      </c>
      <c r="AN400" s="42">
        <v>0</v>
      </c>
      <c r="AO400" s="42">
        <v>0</v>
      </c>
      <c r="AP400" s="42">
        <v>6.681723566201507E-5</v>
      </c>
      <c r="AQ400" s="42">
        <v>1.2813163276275121E-4</v>
      </c>
      <c r="AR400" s="42">
        <v>0</v>
      </c>
      <c r="AS400" s="42">
        <v>0</v>
      </c>
      <c r="AT400" s="42">
        <v>0</v>
      </c>
      <c r="AU400" s="42">
        <v>0</v>
      </c>
    </row>
    <row r="401" spans="1:47" x14ac:dyDescent="0.25">
      <c r="A401" s="220"/>
      <c r="B401" s="220"/>
      <c r="C401" s="15" t="s">
        <v>226</v>
      </c>
      <c r="D401" s="16">
        <v>0</v>
      </c>
      <c r="E401" s="16">
        <v>0</v>
      </c>
      <c r="F401" s="16">
        <v>1.2813163276275121E-4</v>
      </c>
      <c r="G401" s="16">
        <v>1.2813163276275121E-4</v>
      </c>
      <c r="H401" s="42">
        <f t="shared" si="6"/>
        <v>1.2813163276275121E-4</v>
      </c>
      <c r="I401" s="42">
        <f t="shared" si="6"/>
        <v>1.2813163276275121E-4</v>
      </c>
      <c r="J401" s="51"/>
      <c r="K401" s="53"/>
      <c r="L401" s="16">
        <v>0</v>
      </c>
      <c r="M401" s="16">
        <v>0</v>
      </c>
      <c r="N401" s="16">
        <v>0</v>
      </c>
      <c r="O401" s="16">
        <v>0</v>
      </c>
      <c r="P401" s="16">
        <v>0</v>
      </c>
      <c r="Q401" s="16">
        <v>0</v>
      </c>
      <c r="R401" s="16">
        <v>0</v>
      </c>
      <c r="S401" s="16">
        <v>0</v>
      </c>
      <c r="T401" s="16">
        <v>0</v>
      </c>
      <c r="U401" s="16">
        <v>0</v>
      </c>
      <c r="V401" s="16">
        <v>0</v>
      </c>
      <c r="W401" s="16">
        <v>0</v>
      </c>
      <c r="X401" s="16">
        <v>1.2813163276275121E-4</v>
      </c>
      <c r="Y401" s="16">
        <v>0</v>
      </c>
      <c r="Z401" s="16">
        <v>0</v>
      </c>
      <c r="AA401" s="16">
        <v>0</v>
      </c>
      <c r="AB401" s="16">
        <v>0</v>
      </c>
      <c r="AC401" s="16">
        <v>0</v>
      </c>
      <c r="AD401" s="16">
        <v>1.2813163276275121E-4</v>
      </c>
      <c r="AE401" s="16">
        <v>0</v>
      </c>
      <c r="AF401" s="16">
        <v>0</v>
      </c>
      <c r="AG401" s="16">
        <v>0</v>
      </c>
      <c r="AH401" s="16">
        <v>0</v>
      </c>
      <c r="AI401" s="54">
        <v>0</v>
      </c>
      <c r="AJ401" s="42">
        <v>1.2813163276275121E-4</v>
      </c>
      <c r="AK401" s="42">
        <v>0</v>
      </c>
      <c r="AL401" s="42">
        <v>0</v>
      </c>
      <c r="AM401" s="42">
        <v>0</v>
      </c>
      <c r="AN401" s="42">
        <v>0</v>
      </c>
      <c r="AO401" s="42">
        <v>0</v>
      </c>
      <c r="AP401" s="42">
        <v>1.2813163276275121E-4</v>
      </c>
      <c r="AQ401" s="42">
        <v>0</v>
      </c>
      <c r="AR401" s="42">
        <v>0</v>
      </c>
      <c r="AS401" s="42">
        <v>0</v>
      </c>
      <c r="AT401" s="42">
        <v>0</v>
      </c>
      <c r="AU401" s="42">
        <v>0</v>
      </c>
    </row>
    <row r="402" spans="1:47" x14ac:dyDescent="0.25">
      <c r="A402" s="220" t="s">
        <v>106</v>
      </c>
      <c r="B402" s="220" t="s">
        <v>223</v>
      </c>
      <c r="C402" s="15" t="s">
        <v>224</v>
      </c>
      <c r="D402" s="16">
        <v>0</v>
      </c>
      <c r="E402" s="16">
        <v>0</v>
      </c>
      <c r="F402" s="16">
        <v>0</v>
      </c>
      <c r="G402" s="16">
        <v>0</v>
      </c>
      <c r="H402" s="42">
        <f t="shared" si="6"/>
        <v>0</v>
      </c>
      <c r="I402" s="42">
        <f t="shared" si="6"/>
        <v>0</v>
      </c>
      <c r="J402" s="51"/>
      <c r="K402" s="53" t="s">
        <v>106</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16">
        <v>0</v>
      </c>
      <c r="AB402" s="16">
        <v>0</v>
      </c>
      <c r="AC402" s="16">
        <v>0</v>
      </c>
      <c r="AD402" s="16">
        <v>0</v>
      </c>
      <c r="AE402" s="16">
        <v>0</v>
      </c>
      <c r="AF402" s="16">
        <v>0</v>
      </c>
      <c r="AG402" s="16">
        <v>0</v>
      </c>
      <c r="AH402" s="16">
        <v>0</v>
      </c>
      <c r="AI402" s="54">
        <v>0</v>
      </c>
      <c r="AJ402" s="42">
        <v>0</v>
      </c>
      <c r="AK402" s="42">
        <v>0</v>
      </c>
      <c r="AL402" s="42">
        <v>0</v>
      </c>
      <c r="AM402" s="42">
        <v>0</v>
      </c>
      <c r="AN402" s="42">
        <v>0</v>
      </c>
      <c r="AO402" s="42">
        <v>0</v>
      </c>
      <c r="AP402" s="42">
        <v>0</v>
      </c>
      <c r="AQ402" s="42">
        <v>0</v>
      </c>
      <c r="AR402" s="42">
        <v>0</v>
      </c>
      <c r="AS402" s="42">
        <v>0</v>
      </c>
      <c r="AT402" s="42">
        <v>0</v>
      </c>
      <c r="AU402" s="42">
        <v>0</v>
      </c>
    </row>
    <row r="403" spans="1:47" x14ac:dyDescent="0.25">
      <c r="A403" s="220"/>
      <c r="B403" s="220"/>
      <c r="C403" s="15" t="s">
        <v>225</v>
      </c>
      <c r="D403" s="16">
        <v>0</v>
      </c>
      <c r="E403" s="16">
        <v>0</v>
      </c>
      <c r="F403" s="16">
        <v>0</v>
      </c>
      <c r="G403" s="16">
        <v>0</v>
      </c>
      <c r="H403" s="42">
        <f t="shared" si="6"/>
        <v>0</v>
      </c>
      <c r="I403" s="42">
        <f t="shared" si="6"/>
        <v>0</v>
      </c>
      <c r="J403" s="51"/>
      <c r="K403" s="53"/>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16">
        <v>0</v>
      </c>
      <c r="AB403" s="16">
        <v>0</v>
      </c>
      <c r="AC403" s="16">
        <v>0</v>
      </c>
      <c r="AD403" s="16">
        <v>0</v>
      </c>
      <c r="AE403" s="16">
        <v>0</v>
      </c>
      <c r="AF403" s="16">
        <v>0</v>
      </c>
      <c r="AG403" s="16">
        <v>0</v>
      </c>
      <c r="AH403" s="16">
        <v>0</v>
      </c>
      <c r="AI403" s="54">
        <v>0</v>
      </c>
      <c r="AJ403" s="42">
        <v>0</v>
      </c>
      <c r="AK403" s="42">
        <v>0</v>
      </c>
      <c r="AL403" s="42">
        <v>0</v>
      </c>
      <c r="AM403" s="42">
        <v>0</v>
      </c>
      <c r="AN403" s="42">
        <v>0</v>
      </c>
      <c r="AO403" s="42">
        <v>0</v>
      </c>
      <c r="AP403" s="42">
        <v>0</v>
      </c>
      <c r="AQ403" s="42">
        <v>0</v>
      </c>
      <c r="AR403" s="42">
        <v>0</v>
      </c>
      <c r="AS403" s="42">
        <v>0</v>
      </c>
      <c r="AT403" s="42">
        <v>0</v>
      </c>
      <c r="AU403" s="42">
        <v>0</v>
      </c>
    </row>
    <row r="404" spans="1:47" x14ac:dyDescent="0.25">
      <c r="A404" s="220"/>
      <c r="B404" s="220"/>
      <c r="C404" s="15" t="s">
        <v>226</v>
      </c>
      <c r="D404" s="16">
        <v>0</v>
      </c>
      <c r="E404" s="16">
        <v>0</v>
      </c>
      <c r="F404" s="16">
        <v>0</v>
      </c>
      <c r="G404" s="16">
        <v>0</v>
      </c>
      <c r="H404" s="42">
        <f t="shared" si="6"/>
        <v>0</v>
      </c>
      <c r="I404" s="42">
        <f t="shared" si="6"/>
        <v>0</v>
      </c>
      <c r="J404" s="51"/>
      <c r="K404" s="53"/>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c r="AB404" s="16">
        <v>0</v>
      </c>
      <c r="AC404" s="16">
        <v>0</v>
      </c>
      <c r="AD404" s="16">
        <v>0</v>
      </c>
      <c r="AE404" s="16">
        <v>0</v>
      </c>
      <c r="AF404" s="16">
        <v>0</v>
      </c>
      <c r="AG404" s="16">
        <v>0</v>
      </c>
      <c r="AH404" s="16">
        <v>0</v>
      </c>
      <c r="AI404" s="54">
        <v>0</v>
      </c>
      <c r="AJ404" s="42">
        <v>0</v>
      </c>
      <c r="AK404" s="42">
        <v>0</v>
      </c>
      <c r="AL404" s="42">
        <v>0</v>
      </c>
      <c r="AM404" s="42">
        <v>0</v>
      </c>
      <c r="AN404" s="42">
        <v>0</v>
      </c>
      <c r="AO404" s="42">
        <v>0</v>
      </c>
      <c r="AP404" s="42">
        <v>0</v>
      </c>
      <c r="AQ404" s="42">
        <v>0</v>
      </c>
      <c r="AR404" s="42">
        <v>0</v>
      </c>
      <c r="AS404" s="42">
        <v>0</v>
      </c>
      <c r="AT404" s="42">
        <v>0</v>
      </c>
      <c r="AU404" s="42">
        <v>0</v>
      </c>
    </row>
    <row r="405" spans="1:47" x14ac:dyDescent="0.25">
      <c r="A405" s="220"/>
      <c r="B405" s="220" t="s">
        <v>227</v>
      </c>
      <c r="C405" s="15" t="s">
        <v>224</v>
      </c>
      <c r="D405" s="16">
        <v>0</v>
      </c>
      <c r="E405" s="16">
        <v>0</v>
      </c>
      <c r="F405" s="16">
        <v>0</v>
      </c>
      <c r="G405" s="16">
        <v>0</v>
      </c>
      <c r="H405" s="42">
        <f t="shared" si="6"/>
        <v>0</v>
      </c>
      <c r="I405" s="42">
        <f t="shared" si="6"/>
        <v>0</v>
      </c>
      <c r="J405" s="51"/>
      <c r="K405" s="53"/>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16">
        <v>0</v>
      </c>
      <c r="AB405" s="16">
        <v>0</v>
      </c>
      <c r="AC405" s="16">
        <v>0</v>
      </c>
      <c r="AD405" s="16">
        <v>0</v>
      </c>
      <c r="AE405" s="16">
        <v>0</v>
      </c>
      <c r="AF405" s="16">
        <v>0</v>
      </c>
      <c r="AG405" s="16">
        <v>0</v>
      </c>
      <c r="AH405" s="16">
        <v>0</v>
      </c>
      <c r="AI405" s="54">
        <v>0</v>
      </c>
      <c r="AJ405" s="42">
        <v>0</v>
      </c>
      <c r="AK405" s="42">
        <v>0</v>
      </c>
      <c r="AL405" s="42">
        <v>0</v>
      </c>
      <c r="AM405" s="42">
        <v>0</v>
      </c>
      <c r="AN405" s="42">
        <v>0</v>
      </c>
      <c r="AO405" s="42">
        <v>0</v>
      </c>
      <c r="AP405" s="42">
        <v>0</v>
      </c>
      <c r="AQ405" s="42">
        <v>0</v>
      </c>
      <c r="AR405" s="42">
        <v>0</v>
      </c>
      <c r="AS405" s="42">
        <v>0</v>
      </c>
      <c r="AT405" s="42">
        <v>0</v>
      </c>
      <c r="AU405" s="42">
        <v>0</v>
      </c>
    </row>
    <row r="406" spans="1:47" x14ac:dyDescent="0.25">
      <c r="A406" s="220"/>
      <c r="B406" s="220"/>
      <c r="C406" s="15" t="s">
        <v>225</v>
      </c>
      <c r="D406" s="16">
        <v>0</v>
      </c>
      <c r="E406" s="16">
        <v>0</v>
      </c>
      <c r="F406" s="16">
        <v>0</v>
      </c>
      <c r="G406" s="16">
        <v>0</v>
      </c>
      <c r="H406" s="42">
        <f t="shared" si="6"/>
        <v>0</v>
      </c>
      <c r="I406" s="42">
        <f t="shared" si="6"/>
        <v>0</v>
      </c>
      <c r="J406" s="51"/>
      <c r="K406" s="53"/>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c r="AB406" s="16">
        <v>0</v>
      </c>
      <c r="AC406" s="16">
        <v>0</v>
      </c>
      <c r="AD406" s="16">
        <v>0</v>
      </c>
      <c r="AE406" s="16">
        <v>0</v>
      </c>
      <c r="AF406" s="16">
        <v>0</v>
      </c>
      <c r="AG406" s="16">
        <v>0</v>
      </c>
      <c r="AH406" s="16">
        <v>0</v>
      </c>
      <c r="AI406" s="54">
        <v>0</v>
      </c>
      <c r="AJ406" s="42">
        <v>0</v>
      </c>
      <c r="AK406" s="42">
        <v>0</v>
      </c>
      <c r="AL406" s="42">
        <v>0</v>
      </c>
      <c r="AM406" s="42">
        <v>0</v>
      </c>
      <c r="AN406" s="42">
        <v>0</v>
      </c>
      <c r="AO406" s="42">
        <v>0</v>
      </c>
      <c r="AP406" s="42">
        <v>0</v>
      </c>
      <c r="AQ406" s="42">
        <v>0</v>
      </c>
      <c r="AR406" s="42">
        <v>0</v>
      </c>
      <c r="AS406" s="42">
        <v>0</v>
      </c>
      <c r="AT406" s="42">
        <v>0</v>
      </c>
      <c r="AU406" s="42">
        <v>0</v>
      </c>
    </row>
    <row r="407" spans="1:47" x14ac:dyDescent="0.25">
      <c r="A407" s="220"/>
      <c r="B407" s="220"/>
      <c r="C407" s="15" t="s">
        <v>226</v>
      </c>
      <c r="D407" s="16">
        <v>0</v>
      </c>
      <c r="E407" s="16">
        <v>0</v>
      </c>
      <c r="F407" s="16">
        <v>0</v>
      </c>
      <c r="G407" s="16">
        <v>0</v>
      </c>
      <c r="H407" s="42">
        <f t="shared" si="6"/>
        <v>0</v>
      </c>
      <c r="I407" s="42">
        <f t="shared" si="6"/>
        <v>0</v>
      </c>
      <c r="J407" s="51"/>
      <c r="K407" s="53"/>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c r="AB407" s="16">
        <v>0</v>
      </c>
      <c r="AC407" s="16">
        <v>0</v>
      </c>
      <c r="AD407" s="16">
        <v>0</v>
      </c>
      <c r="AE407" s="16">
        <v>0</v>
      </c>
      <c r="AF407" s="16">
        <v>0</v>
      </c>
      <c r="AG407" s="16">
        <v>0</v>
      </c>
      <c r="AH407" s="16">
        <v>0</v>
      </c>
      <c r="AI407" s="54">
        <v>0</v>
      </c>
      <c r="AJ407" s="42">
        <v>0</v>
      </c>
      <c r="AK407" s="42">
        <v>0</v>
      </c>
      <c r="AL407" s="42">
        <v>0</v>
      </c>
      <c r="AM407" s="42">
        <v>0</v>
      </c>
      <c r="AN407" s="42">
        <v>0</v>
      </c>
      <c r="AO407" s="42">
        <v>0</v>
      </c>
      <c r="AP407" s="42">
        <v>0</v>
      </c>
      <c r="AQ407" s="42">
        <v>0</v>
      </c>
      <c r="AR407" s="42">
        <v>0</v>
      </c>
      <c r="AS407" s="42">
        <v>0</v>
      </c>
      <c r="AT407" s="42">
        <v>0</v>
      </c>
      <c r="AU407" s="42">
        <v>0</v>
      </c>
    </row>
    <row r="408" spans="1:47" x14ac:dyDescent="0.25">
      <c r="A408" s="220" t="s">
        <v>107</v>
      </c>
      <c r="B408" s="220" t="s">
        <v>223</v>
      </c>
      <c r="C408" s="15" t="s">
        <v>224</v>
      </c>
      <c r="D408" s="16">
        <v>0</v>
      </c>
      <c r="E408" s="16">
        <v>0</v>
      </c>
      <c r="F408" s="16">
        <v>0</v>
      </c>
      <c r="G408" s="16">
        <v>0</v>
      </c>
      <c r="H408" s="42">
        <f t="shared" si="6"/>
        <v>0</v>
      </c>
      <c r="I408" s="42">
        <f t="shared" si="6"/>
        <v>0</v>
      </c>
      <c r="J408" s="51"/>
      <c r="K408" s="53" t="s">
        <v>107</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c r="AB408" s="16">
        <v>0</v>
      </c>
      <c r="AC408" s="16">
        <v>0</v>
      </c>
      <c r="AD408" s="16">
        <v>0</v>
      </c>
      <c r="AE408" s="16">
        <v>0</v>
      </c>
      <c r="AF408" s="16">
        <v>0</v>
      </c>
      <c r="AG408" s="16">
        <v>0</v>
      </c>
      <c r="AH408" s="16">
        <v>0</v>
      </c>
      <c r="AI408" s="54">
        <v>0</v>
      </c>
      <c r="AJ408" s="42">
        <v>0</v>
      </c>
      <c r="AK408" s="42">
        <v>0</v>
      </c>
      <c r="AL408" s="42">
        <v>0</v>
      </c>
      <c r="AM408" s="42">
        <v>0</v>
      </c>
      <c r="AN408" s="42">
        <v>0</v>
      </c>
      <c r="AO408" s="42">
        <v>0</v>
      </c>
      <c r="AP408" s="42">
        <v>0</v>
      </c>
      <c r="AQ408" s="42">
        <v>0</v>
      </c>
      <c r="AR408" s="42">
        <v>0</v>
      </c>
      <c r="AS408" s="42">
        <v>0</v>
      </c>
      <c r="AT408" s="42">
        <v>0</v>
      </c>
      <c r="AU408" s="42">
        <v>0</v>
      </c>
    </row>
    <row r="409" spans="1:47" x14ac:dyDescent="0.25">
      <c r="A409" s="220"/>
      <c r="B409" s="220"/>
      <c r="C409" s="15" t="s">
        <v>225</v>
      </c>
      <c r="D409" s="16">
        <v>0</v>
      </c>
      <c r="E409" s="16">
        <v>0</v>
      </c>
      <c r="F409" s="16">
        <v>0</v>
      </c>
      <c r="G409" s="16">
        <v>0</v>
      </c>
      <c r="H409" s="42">
        <f t="shared" si="6"/>
        <v>0</v>
      </c>
      <c r="I409" s="42">
        <f t="shared" si="6"/>
        <v>0</v>
      </c>
      <c r="J409" s="51"/>
      <c r="K409" s="53"/>
      <c r="L409" s="16">
        <v>0</v>
      </c>
      <c r="M409" s="16">
        <v>0</v>
      </c>
      <c r="N409" s="16">
        <v>0</v>
      </c>
      <c r="O409" s="16">
        <v>0</v>
      </c>
      <c r="P409" s="16">
        <v>0</v>
      </c>
      <c r="Q409" s="16">
        <v>0</v>
      </c>
      <c r="R409" s="16">
        <v>0</v>
      </c>
      <c r="S409" s="16">
        <v>0</v>
      </c>
      <c r="T409" s="16">
        <v>0</v>
      </c>
      <c r="U409" s="16">
        <v>0</v>
      </c>
      <c r="V409" s="16">
        <v>0</v>
      </c>
      <c r="W409" s="16">
        <v>0</v>
      </c>
      <c r="X409" s="16">
        <v>0</v>
      </c>
      <c r="Y409" s="16">
        <v>0</v>
      </c>
      <c r="Z409" s="16">
        <v>0</v>
      </c>
      <c r="AA409" s="16">
        <v>0</v>
      </c>
      <c r="AB409" s="16">
        <v>0</v>
      </c>
      <c r="AC409" s="16">
        <v>2.3629933350981409E-4</v>
      </c>
      <c r="AD409" s="16">
        <v>0</v>
      </c>
      <c r="AE409" s="16">
        <v>0</v>
      </c>
      <c r="AF409" s="16">
        <v>0</v>
      </c>
      <c r="AG409" s="16">
        <v>0</v>
      </c>
      <c r="AH409" s="16">
        <v>0</v>
      </c>
      <c r="AI409" s="54">
        <v>2.3629933350981409E-4</v>
      </c>
      <c r="AJ409" s="42">
        <v>0</v>
      </c>
      <c r="AK409" s="42">
        <v>0</v>
      </c>
      <c r="AL409" s="42">
        <v>0</v>
      </c>
      <c r="AM409" s="42">
        <v>0</v>
      </c>
      <c r="AN409" s="42">
        <v>0</v>
      </c>
      <c r="AO409" s="42">
        <v>2.3629933350981409E-4</v>
      </c>
      <c r="AP409" s="42">
        <v>0</v>
      </c>
      <c r="AQ409" s="42">
        <v>0</v>
      </c>
      <c r="AR409" s="42">
        <v>0</v>
      </c>
      <c r="AS409" s="42">
        <v>0</v>
      </c>
      <c r="AT409" s="42">
        <v>0</v>
      </c>
      <c r="AU409" s="42">
        <v>2.3629933350981409E-4</v>
      </c>
    </row>
    <row r="410" spans="1:47" x14ac:dyDescent="0.25">
      <c r="A410" s="220"/>
      <c r="B410" s="220"/>
      <c r="C410" s="15" t="s">
        <v>226</v>
      </c>
      <c r="D410" s="16">
        <v>0</v>
      </c>
      <c r="E410" s="16">
        <v>0</v>
      </c>
      <c r="F410" s="16">
        <v>0</v>
      </c>
      <c r="G410" s="16">
        <v>0</v>
      </c>
      <c r="H410" s="42">
        <f t="shared" si="6"/>
        <v>0</v>
      </c>
      <c r="I410" s="42">
        <f t="shared" si="6"/>
        <v>0</v>
      </c>
      <c r="J410" s="51"/>
      <c r="K410" s="53"/>
      <c r="L410" s="16">
        <v>0</v>
      </c>
      <c r="M410" s="16">
        <v>0</v>
      </c>
      <c r="N410" s="16">
        <v>0</v>
      </c>
      <c r="O410" s="16">
        <v>0</v>
      </c>
      <c r="P410" s="16">
        <v>0</v>
      </c>
      <c r="Q410" s="16">
        <v>0</v>
      </c>
      <c r="R410" s="16">
        <v>0</v>
      </c>
      <c r="S410" s="16">
        <v>0</v>
      </c>
      <c r="T410" s="16">
        <v>0</v>
      </c>
      <c r="U410" s="16">
        <v>0</v>
      </c>
      <c r="V410" s="16">
        <v>0</v>
      </c>
      <c r="W410" s="16">
        <v>0</v>
      </c>
      <c r="X410" s="16">
        <v>0</v>
      </c>
      <c r="Y410" s="16">
        <v>0</v>
      </c>
      <c r="Z410" s="16">
        <v>0</v>
      </c>
      <c r="AA410" s="16">
        <v>0</v>
      </c>
      <c r="AB410" s="16">
        <v>2.3629933350981409E-4</v>
      </c>
      <c r="AC410" s="16">
        <v>3.9636162755718521E-5</v>
      </c>
      <c r="AD410" s="16">
        <v>0</v>
      </c>
      <c r="AE410" s="16">
        <v>0</v>
      </c>
      <c r="AF410" s="16">
        <v>0</v>
      </c>
      <c r="AG410" s="16">
        <v>0</v>
      </c>
      <c r="AH410" s="16">
        <v>2.3629933350981409E-4</v>
      </c>
      <c r="AI410" s="54">
        <v>3.9636162755718521E-5</v>
      </c>
      <c r="AJ410" s="42">
        <v>0</v>
      </c>
      <c r="AK410" s="42">
        <v>0</v>
      </c>
      <c r="AL410" s="42">
        <v>0</v>
      </c>
      <c r="AM410" s="42">
        <v>0</v>
      </c>
      <c r="AN410" s="42">
        <v>2.3629933350981409E-4</v>
      </c>
      <c r="AO410" s="42">
        <v>3.9636162755718521E-5</v>
      </c>
      <c r="AP410" s="42">
        <v>0</v>
      </c>
      <c r="AQ410" s="42">
        <v>0</v>
      </c>
      <c r="AR410" s="42">
        <v>0</v>
      </c>
      <c r="AS410" s="42">
        <v>0</v>
      </c>
      <c r="AT410" s="42">
        <v>2.3629933350981409E-4</v>
      </c>
      <c r="AU410" s="42">
        <v>3.9636162755718521E-5</v>
      </c>
    </row>
    <row r="411" spans="1:47" x14ac:dyDescent="0.25">
      <c r="A411" s="220"/>
      <c r="B411" s="220" t="s">
        <v>227</v>
      </c>
      <c r="C411" s="15" t="s">
        <v>224</v>
      </c>
      <c r="D411" s="16">
        <v>0</v>
      </c>
      <c r="E411" s="16">
        <v>0</v>
      </c>
      <c r="F411" s="16">
        <v>0</v>
      </c>
      <c r="G411" s="16">
        <v>0</v>
      </c>
      <c r="H411" s="42">
        <f t="shared" si="6"/>
        <v>0</v>
      </c>
      <c r="I411" s="42">
        <f t="shared" si="6"/>
        <v>0</v>
      </c>
      <c r="J411" s="51"/>
      <c r="K411" s="53"/>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2.3629933350981409E-4</v>
      </c>
      <c r="AB411" s="16">
        <v>3.9636162755718521E-5</v>
      </c>
      <c r="AC411" s="16">
        <v>7.4904313628135506E-5</v>
      </c>
      <c r="AD411" s="16">
        <v>0</v>
      </c>
      <c r="AE411" s="16">
        <v>0</v>
      </c>
      <c r="AF411" s="16">
        <v>0</v>
      </c>
      <c r="AG411" s="16">
        <v>2.3629933350981409E-4</v>
      </c>
      <c r="AH411" s="16">
        <v>3.9636162755718521E-5</v>
      </c>
      <c r="AI411" s="54">
        <v>7.4904313628135506E-5</v>
      </c>
      <c r="AJ411" s="42">
        <v>0</v>
      </c>
      <c r="AK411" s="42">
        <v>0</v>
      </c>
      <c r="AL411" s="42">
        <v>0</v>
      </c>
      <c r="AM411" s="42">
        <v>2.3629933350981409E-4</v>
      </c>
      <c r="AN411" s="42">
        <v>3.9636162755718521E-5</v>
      </c>
      <c r="AO411" s="42">
        <v>7.4904313628135506E-5</v>
      </c>
      <c r="AP411" s="42">
        <v>0</v>
      </c>
      <c r="AQ411" s="42">
        <v>0</v>
      </c>
      <c r="AR411" s="42">
        <v>0</v>
      </c>
      <c r="AS411" s="42">
        <v>2.3629933350981409E-4</v>
      </c>
      <c r="AT411" s="42">
        <v>3.9636162755718521E-5</v>
      </c>
      <c r="AU411" s="42">
        <v>7.4904313628135506E-5</v>
      </c>
    </row>
    <row r="412" spans="1:47" x14ac:dyDescent="0.25">
      <c r="A412" s="220"/>
      <c r="B412" s="220"/>
      <c r="C412" s="15" t="s">
        <v>225</v>
      </c>
      <c r="D412" s="16">
        <v>0</v>
      </c>
      <c r="E412" s="16">
        <v>0</v>
      </c>
      <c r="F412" s="16">
        <v>0</v>
      </c>
      <c r="G412" s="16">
        <v>0</v>
      </c>
      <c r="H412" s="42">
        <f t="shared" si="6"/>
        <v>0</v>
      </c>
      <c r="I412" s="42">
        <f t="shared" si="6"/>
        <v>0</v>
      </c>
      <c r="J412" s="51"/>
      <c r="K412" s="53"/>
      <c r="L412" s="16">
        <v>0</v>
      </c>
      <c r="M412" s="16">
        <v>0</v>
      </c>
      <c r="N412" s="16">
        <v>0</v>
      </c>
      <c r="O412" s="16">
        <v>0</v>
      </c>
      <c r="P412" s="16">
        <v>0</v>
      </c>
      <c r="Q412" s="16">
        <v>0</v>
      </c>
      <c r="R412" s="16">
        <v>0</v>
      </c>
      <c r="S412" s="16">
        <v>0</v>
      </c>
      <c r="T412" s="16">
        <v>0</v>
      </c>
      <c r="U412" s="16">
        <v>0</v>
      </c>
      <c r="V412" s="16">
        <v>0</v>
      </c>
      <c r="W412" s="16">
        <v>0</v>
      </c>
      <c r="X412" s="16">
        <v>0</v>
      </c>
      <c r="Y412" s="16">
        <v>0</v>
      </c>
      <c r="Z412" s="16">
        <v>2.3629933350981409E-4</v>
      </c>
      <c r="AA412" s="16">
        <v>3.9636162755718521E-5</v>
      </c>
      <c r="AB412" s="16">
        <v>7.4904313628135506E-5</v>
      </c>
      <c r="AC412" s="16">
        <v>1.3397864211033773E-4</v>
      </c>
      <c r="AD412" s="16">
        <v>0</v>
      </c>
      <c r="AE412" s="16">
        <v>0</v>
      </c>
      <c r="AF412" s="16">
        <v>2.3629933350981409E-4</v>
      </c>
      <c r="AG412" s="16">
        <v>3.9636162755718521E-5</v>
      </c>
      <c r="AH412" s="16">
        <v>7.4904313628135506E-5</v>
      </c>
      <c r="AI412" s="54">
        <v>1.3397864211033773E-4</v>
      </c>
      <c r="AJ412" s="42">
        <v>0</v>
      </c>
      <c r="AK412" s="42">
        <v>0</v>
      </c>
      <c r="AL412" s="42">
        <v>2.3629933350981409E-4</v>
      </c>
      <c r="AM412" s="42">
        <v>3.9636162755718521E-5</v>
      </c>
      <c r="AN412" s="42">
        <v>7.4904313628135506E-5</v>
      </c>
      <c r="AO412" s="42">
        <v>1.3397864211033773E-4</v>
      </c>
      <c r="AP412" s="42">
        <v>0</v>
      </c>
      <c r="AQ412" s="42">
        <v>0</v>
      </c>
      <c r="AR412" s="42">
        <v>2.3629933350981409E-4</v>
      </c>
      <c r="AS412" s="42">
        <v>3.9636162755718521E-5</v>
      </c>
      <c r="AT412" s="42">
        <v>7.4904313628135506E-5</v>
      </c>
      <c r="AU412" s="42">
        <v>1.3397864211033773E-4</v>
      </c>
    </row>
    <row r="413" spans="1:47" x14ac:dyDescent="0.25">
      <c r="A413" s="220"/>
      <c r="B413" s="220"/>
      <c r="C413" s="15" t="s">
        <v>226</v>
      </c>
      <c r="D413" s="16">
        <v>0</v>
      </c>
      <c r="E413" s="16">
        <v>0</v>
      </c>
      <c r="F413" s="16">
        <v>0</v>
      </c>
      <c r="G413" s="16">
        <v>0</v>
      </c>
      <c r="H413" s="42">
        <f t="shared" si="6"/>
        <v>0</v>
      </c>
      <c r="I413" s="42">
        <f t="shared" si="6"/>
        <v>0</v>
      </c>
      <c r="J413" s="51"/>
      <c r="K413" s="53"/>
      <c r="L413" s="16">
        <v>0</v>
      </c>
      <c r="M413" s="16">
        <v>0</v>
      </c>
      <c r="N413" s="16">
        <v>0</v>
      </c>
      <c r="O413" s="16">
        <v>0</v>
      </c>
      <c r="P413" s="16">
        <v>0</v>
      </c>
      <c r="Q413" s="16">
        <v>0</v>
      </c>
      <c r="R413" s="16">
        <v>0</v>
      </c>
      <c r="S413" s="16">
        <v>0</v>
      </c>
      <c r="T413" s="16">
        <v>0</v>
      </c>
      <c r="U413" s="16">
        <v>0</v>
      </c>
      <c r="V413" s="16">
        <v>0</v>
      </c>
      <c r="W413" s="16">
        <v>0</v>
      </c>
      <c r="X413" s="16">
        <v>0</v>
      </c>
      <c r="Y413" s="16">
        <v>2.3629933350981409E-4</v>
      </c>
      <c r="Z413" s="16">
        <v>3.9636162755718521E-5</v>
      </c>
      <c r="AA413" s="16">
        <v>7.4904313628135506E-5</v>
      </c>
      <c r="AB413" s="16">
        <v>1.3397864211033773E-4</v>
      </c>
      <c r="AC413" s="16">
        <v>2.2272411887338357E-5</v>
      </c>
      <c r="AD413" s="16">
        <v>0</v>
      </c>
      <c r="AE413" s="16">
        <v>2.3629933350981409E-4</v>
      </c>
      <c r="AF413" s="16">
        <v>3.9636162755718521E-5</v>
      </c>
      <c r="AG413" s="16">
        <v>7.4904313628135506E-5</v>
      </c>
      <c r="AH413" s="16">
        <v>1.3397864211033773E-4</v>
      </c>
      <c r="AI413" s="54">
        <v>2.2272411887338357E-5</v>
      </c>
      <c r="AJ413" s="42">
        <v>0</v>
      </c>
      <c r="AK413" s="42">
        <v>2.3629933350981409E-4</v>
      </c>
      <c r="AL413" s="42">
        <v>3.9636162755718521E-5</v>
      </c>
      <c r="AM413" s="42">
        <v>7.4904313628135506E-5</v>
      </c>
      <c r="AN413" s="42">
        <v>1.3397864211033773E-4</v>
      </c>
      <c r="AO413" s="42">
        <v>2.2272411887338357E-5</v>
      </c>
      <c r="AP413" s="42">
        <v>0</v>
      </c>
      <c r="AQ413" s="42">
        <v>2.3629933350981409E-4</v>
      </c>
      <c r="AR413" s="42">
        <v>3.9636162755718521E-5</v>
      </c>
      <c r="AS413" s="42">
        <v>7.4904313628135506E-5</v>
      </c>
      <c r="AT413" s="42">
        <v>1.3397864211033773E-4</v>
      </c>
      <c r="AU413" s="42">
        <v>2.2272411887338357E-5</v>
      </c>
    </row>
    <row r="414" spans="1:47" x14ac:dyDescent="0.25">
      <c r="A414" s="220" t="s">
        <v>108</v>
      </c>
      <c r="B414" s="220" t="s">
        <v>223</v>
      </c>
      <c r="C414" s="15" t="s">
        <v>224</v>
      </c>
      <c r="D414" s="16">
        <v>0</v>
      </c>
      <c r="E414" s="16">
        <v>0</v>
      </c>
      <c r="F414" s="16">
        <v>2.3629933350981409E-4</v>
      </c>
      <c r="G414" s="16">
        <v>2.3629933350981409E-4</v>
      </c>
      <c r="H414" s="42">
        <f t="shared" si="6"/>
        <v>2.3629933350981409E-4</v>
      </c>
      <c r="I414" s="42">
        <f t="shared" si="6"/>
        <v>2.3629933350981409E-4</v>
      </c>
      <c r="J414" s="51"/>
      <c r="K414" s="53" t="s">
        <v>108</v>
      </c>
      <c r="L414" s="16">
        <v>0</v>
      </c>
      <c r="M414" s="16">
        <v>0</v>
      </c>
      <c r="N414" s="16">
        <v>0</v>
      </c>
      <c r="O414" s="16">
        <v>0</v>
      </c>
      <c r="P414" s="16">
        <v>0</v>
      </c>
      <c r="Q414" s="16">
        <v>0</v>
      </c>
      <c r="R414" s="16">
        <v>0</v>
      </c>
      <c r="S414" s="16">
        <v>0</v>
      </c>
      <c r="T414" s="16">
        <v>0</v>
      </c>
      <c r="U414" s="16">
        <v>0</v>
      </c>
      <c r="V414" s="16">
        <v>0</v>
      </c>
      <c r="W414" s="16">
        <v>0</v>
      </c>
      <c r="X414" s="16">
        <v>2.3629933350981409E-4</v>
      </c>
      <c r="Y414" s="16">
        <v>3.9636162755718521E-5</v>
      </c>
      <c r="Z414" s="16">
        <v>7.4904313628135506E-5</v>
      </c>
      <c r="AA414" s="16">
        <v>1.3397864211033773E-4</v>
      </c>
      <c r="AB414" s="16">
        <v>2.2272411887338357E-5</v>
      </c>
      <c r="AC414" s="16">
        <v>4.2710544254250408E-5</v>
      </c>
      <c r="AD414" s="16">
        <v>2.3629933350981409E-4</v>
      </c>
      <c r="AE414" s="16">
        <v>3.9636162755718521E-5</v>
      </c>
      <c r="AF414" s="16">
        <v>7.4904313628135506E-5</v>
      </c>
      <c r="AG414" s="16">
        <v>1.3397864211033773E-4</v>
      </c>
      <c r="AH414" s="16">
        <v>2.2272411887338357E-5</v>
      </c>
      <c r="AI414" s="54">
        <v>4.2710544254250408E-5</v>
      </c>
      <c r="AJ414" s="42">
        <v>2.3629933350981409E-4</v>
      </c>
      <c r="AK414" s="42">
        <v>3.9636162755718521E-5</v>
      </c>
      <c r="AL414" s="42">
        <v>7.4904313628135506E-5</v>
      </c>
      <c r="AM414" s="42">
        <v>1.3397864211033773E-4</v>
      </c>
      <c r="AN414" s="42">
        <v>2.2272411887338357E-5</v>
      </c>
      <c r="AO414" s="42">
        <v>4.2710544254250408E-5</v>
      </c>
      <c r="AP414" s="42">
        <v>2.3629933350981409E-4</v>
      </c>
      <c r="AQ414" s="42">
        <v>3.9636162755718521E-5</v>
      </c>
      <c r="AR414" s="42">
        <v>7.4904313628135506E-5</v>
      </c>
      <c r="AS414" s="42">
        <v>1.3397864211033773E-4</v>
      </c>
      <c r="AT414" s="42">
        <v>2.2272411887338357E-5</v>
      </c>
      <c r="AU414" s="42">
        <v>4.2710544254250408E-5</v>
      </c>
    </row>
    <row r="415" spans="1:47" x14ac:dyDescent="0.25">
      <c r="A415" s="220"/>
      <c r="B415" s="220"/>
      <c r="C415" s="15" t="s">
        <v>225</v>
      </c>
      <c r="D415" s="16">
        <v>0</v>
      </c>
      <c r="E415" s="16">
        <v>0</v>
      </c>
      <c r="F415" s="16">
        <v>3.9636162755718521E-5</v>
      </c>
      <c r="G415" s="16">
        <v>3.9636162755718521E-5</v>
      </c>
      <c r="H415" s="42">
        <f t="shared" si="6"/>
        <v>3.9636162755718521E-5</v>
      </c>
      <c r="I415" s="42">
        <f t="shared" si="6"/>
        <v>3.9636162755718521E-5</v>
      </c>
      <c r="J415" s="51"/>
      <c r="K415" s="53"/>
      <c r="L415" s="16">
        <v>0</v>
      </c>
      <c r="M415" s="16">
        <v>0</v>
      </c>
      <c r="N415" s="16">
        <v>0</v>
      </c>
      <c r="O415" s="16">
        <v>0</v>
      </c>
      <c r="P415" s="16">
        <v>0</v>
      </c>
      <c r="Q415" s="16">
        <v>0.50281499491884951</v>
      </c>
      <c r="R415" s="16">
        <v>0</v>
      </c>
      <c r="S415" s="16">
        <v>0</v>
      </c>
      <c r="T415" s="16">
        <v>0</v>
      </c>
      <c r="U415" s="16">
        <v>0</v>
      </c>
      <c r="V415" s="16">
        <v>0</v>
      </c>
      <c r="W415" s="16">
        <v>0.50281499491884951</v>
      </c>
      <c r="X415" s="16">
        <v>3.9636162755718521E-5</v>
      </c>
      <c r="Y415" s="16">
        <v>7.4904313628135506E-5</v>
      </c>
      <c r="Z415" s="16">
        <v>1.3397864211033773E-4</v>
      </c>
      <c r="AA415" s="16">
        <v>2.2272411887338357E-5</v>
      </c>
      <c r="AB415" s="16">
        <v>4.2710544254250408E-5</v>
      </c>
      <c r="AC415" s="16">
        <v>1.3587211676814308E-3</v>
      </c>
      <c r="AD415" s="16">
        <v>3.9636162755718521E-5</v>
      </c>
      <c r="AE415" s="16">
        <v>7.4904313628135506E-5</v>
      </c>
      <c r="AF415" s="16">
        <v>1.3397864211033773E-4</v>
      </c>
      <c r="AG415" s="16">
        <v>2.2272411887338357E-5</v>
      </c>
      <c r="AH415" s="16">
        <v>4.2710544254250408E-5</v>
      </c>
      <c r="AI415" s="54">
        <v>1.3587211676814308E-3</v>
      </c>
      <c r="AJ415" s="42">
        <v>3.9636162755718521E-5</v>
      </c>
      <c r="AK415" s="42">
        <v>7.4904313628135506E-5</v>
      </c>
      <c r="AL415" s="42">
        <v>1.3397864211033773E-4</v>
      </c>
      <c r="AM415" s="42">
        <v>2.2272411887338357E-5</v>
      </c>
      <c r="AN415" s="42">
        <v>4.2710544254250408E-5</v>
      </c>
      <c r="AO415" s="42">
        <v>0.50417371608653094</v>
      </c>
      <c r="AP415" s="42">
        <v>3.9636162755718521E-5</v>
      </c>
      <c r="AQ415" s="42">
        <v>7.4904313628135506E-5</v>
      </c>
      <c r="AR415" s="42">
        <v>1.3397864211033773E-4</v>
      </c>
      <c r="AS415" s="42">
        <v>2.2272411887338357E-5</v>
      </c>
      <c r="AT415" s="42">
        <v>4.2710544254250408E-5</v>
      </c>
      <c r="AU415" s="42">
        <v>0.50417371608653094</v>
      </c>
    </row>
    <row r="416" spans="1:47" x14ac:dyDescent="0.25">
      <c r="A416" s="220"/>
      <c r="B416" s="220"/>
      <c r="C416" s="15" t="s">
        <v>226</v>
      </c>
      <c r="D416" s="16">
        <v>0</v>
      </c>
      <c r="E416" s="16">
        <v>0</v>
      </c>
      <c r="F416" s="16">
        <v>7.4904313628135506E-5</v>
      </c>
      <c r="G416" s="16">
        <v>7.4904313628135506E-5</v>
      </c>
      <c r="H416" s="42">
        <f t="shared" si="6"/>
        <v>7.4904313628135506E-5</v>
      </c>
      <c r="I416" s="42">
        <f t="shared" si="6"/>
        <v>7.4904313628135506E-5</v>
      </c>
      <c r="J416" s="51"/>
      <c r="K416" s="53"/>
      <c r="L416" s="16">
        <v>0</v>
      </c>
      <c r="M416" s="16">
        <v>0</v>
      </c>
      <c r="N416" s="16">
        <v>0</v>
      </c>
      <c r="O416" s="16">
        <v>0</v>
      </c>
      <c r="P416" s="16">
        <v>0.50281499491884951</v>
      </c>
      <c r="Q416" s="16">
        <v>2.3573574732433541E-2</v>
      </c>
      <c r="R416" s="16">
        <v>0</v>
      </c>
      <c r="S416" s="16">
        <v>0</v>
      </c>
      <c r="T416" s="16">
        <v>0</v>
      </c>
      <c r="U416" s="16">
        <v>0</v>
      </c>
      <c r="V416" s="16">
        <v>0.50281499491884951</v>
      </c>
      <c r="W416" s="16">
        <v>2.3573574732433541E-2</v>
      </c>
      <c r="X416" s="16">
        <v>7.4904313628135506E-5</v>
      </c>
      <c r="Y416" s="16">
        <v>1.3397864211033773E-4</v>
      </c>
      <c r="Z416" s="16">
        <v>2.2272411887338357E-5</v>
      </c>
      <c r="AA416" s="16">
        <v>4.2710544254250408E-5</v>
      </c>
      <c r="AB416" s="16">
        <v>1.3587211676814308E-3</v>
      </c>
      <c r="AC416" s="16">
        <v>2.2790793584538145E-4</v>
      </c>
      <c r="AD416" s="16">
        <v>7.4904313628135506E-5</v>
      </c>
      <c r="AE416" s="16">
        <v>1.3397864211033773E-4</v>
      </c>
      <c r="AF416" s="16">
        <v>2.2272411887338357E-5</v>
      </c>
      <c r="AG416" s="16">
        <v>4.2710544254250408E-5</v>
      </c>
      <c r="AH416" s="16">
        <v>1.3587211676814308E-3</v>
      </c>
      <c r="AI416" s="54">
        <v>2.2790793584538145E-4</v>
      </c>
      <c r="AJ416" s="42">
        <v>7.4904313628135506E-5</v>
      </c>
      <c r="AK416" s="42">
        <v>1.3397864211033773E-4</v>
      </c>
      <c r="AL416" s="42">
        <v>2.2272411887338357E-5</v>
      </c>
      <c r="AM416" s="42">
        <v>4.2710544254250408E-5</v>
      </c>
      <c r="AN416" s="42">
        <v>0.50417371608653094</v>
      </c>
      <c r="AO416" s="42">
        <v>2.3801482668278921E-2</v>
      </c>
      <c r="AP416" s="42">
        <v>7.4904313628135506E-5</v>
      </c>
      <c r="AQ416" s="42">
        <v>1.3397864211033773E-4</v>
      </c>
      <c r="AR416" s="42">
        <v>2.2272411887338357E-5</v>
      </c>
      <c r="AS416" s="42">
        <v>4.2710544254250408E-5</v>
      </c>
      <c r="AT416" s="42">
        <v>0.50417371608653094</v>
      </c>
      <c r="AU416" s="42">
        <v>2.3801482668278921E-2</v>
      </c>
    </row>
    <row r="417" spans="1:47" x14ac:dyDescent="0.25">
      <c r="A417" s="220"/>
      <c r="B417" s="220" t="s">
        <v>227</v>
      </c>
      <c r="C417" s="15" t="s">
        <v>224</v>
      </c>
      <c r="D417" s="16">
        <v>0</v>
      </c>
      <c r="E417" s="16">
        <v>0</v>
      </c>
      <c r="F417" s="16">
        <v>1.3397864211033773E-4</v>
      </c>
      <c r="G417" s="16">
        <v>1.3397864211033773E-4</v>
      </c>
      <c r="H417" s="42">
        <f t="shared" si="6"/>
        <v>1.3397864211033773E-4</v>
      </c>
      <c r="I417" s="42">
        <f t="shared" si="6"/>
        <v>1.3397864211033773E-4</v>
      </c>
      <c r="J417" s="51"/>
      <c r="K417" s="53"/>
      <c r="L417" s="16">
        <v>0</v>
      </c>
      <c r="M417" s="16">
        <v>0</v>
      </c>
      <c r="N417" s="16">
        <v>0</v>
      </c>
      <c r="O417" s="16">
        <v>0.50281499491884951</v>
      </c>
      <c r="P417" s="16">
        <v>2.3573574732433541E-2</v>
      </c>
      <c r="Q417" s="16">
        <v>5.8510964057179177E-2</v>
      </c>
      <c r="R417" s="16">
        <v>0</v>
      </c>
      <c r="S417" s="16">
        <v>0</v>
      </c>
      <c r="T417" s="16">
        <v>0</v>
      </c>
      <c r="U417" s="16">
        <v>0.50281499491884951</v>
      </c>
      <c r="V417" s="16">
        <v>2.3573574732433541E-2</v>
      </c>
      <c r="W417" s="16">
        <v>5.8510964057179177E-2</v>
      </c>
      <c r="X417" s="16">
        <v>1.3397864211033773E-4</v>
      </c>
      <c r="Y417" s="16">
        <v>2.2272411887338357E-5</v>
      </c>
      <c r="Z417" s="16">
        <v>4.2710544254250408E-5</v>
      </c>
      <c r="AA417" s="16">
        <v>1.3587211676814308E-3</v>
      </c>
      <c r="AB417" s="16">
        <v>2.2790793584538145E-4</v>
      </c>
      <c r="AC417" s="16">
        <v>4.3069980336177906E-4</v>
      </c>
      <c r="AD417" s="16">
        <v>1.3397864211033773E-4</v>
      </c>
      <c r="AE417" s="16">
        <v>2.2272411887338357E-5</v>
      </c>
      <c r="AF417" s="16">
        <v>4.2710544254250408E-5</v>
      </c>
      <c r="AG417" s="16">
        <v>1.3587211676814308E-3</v>
      </c>
      <c r="AH417" s="16">
        <v>2.2790793584538145E-4</v>
      </c>
      <c r="AI417" s="54">
        <v>4.3069980336177906E-4</v>
      </c>
      <c r="AJ417" s="42">
        <v>1.3397864211033773E-4</v>
      </c>
      <c r="AK417" s="42">
        <v>2.2272411887338357E-5</v>
      </c>
      <c r="AL417" s="42">
        <v>4.2710544254250408E-5</v>
      </c>
      <c r="AM417" s="42">
        <v>0.50417371608653094</v>
      </c>
      <c r="AN417" s="42">
        <v>2.3801482668278921E-2</v>
      </c>
      <c r="AO417" s="42">
        <v>5.8941663860540956E-2</v>
      </c>
      <c r="AP417" s="42">
        <v>1.3397864211033773E-4</v>
      </c>
      <c r="AQ417" s="42">
        <v>2.2272411887338357E-5</v>
      </c>
      <c r="AR417" s="42">
        <v>4.2710544254250408E-5</v>
      </c>
      <c r="AS417" s="42">
        <v>0.50417371608653094</v>
      </c>
      <c r="AT417" s="42">
        <v>2.3801482668278921E-2</v>
      </c>
      <c r="AU417" s="42">
        <v>5.8941663860540956E-2</v>
      </c>
    </row>
    <row r="418" spans="1:47" x14ac:dyDescent="0.25">
      <c r="A418" s="220"/>
      <c r="B418" s="220"/>
      <c r="C418" s="15" t="s">
        <v>225</v>
      </c>
      <c r="D418" s="16">
        <v>0</v>
      </c>
      <c r="E418" s="16">
        <v>0</v>
      </c>
      <c r="F418" s="16">
        <v>2.2272411887338357E-5</v>
      </c>
      <c r="G418" s="16">
        <v>2.2272411887338357E-5</v>
      </c>
      <c r="H418" s="42">
        <f t="shared" si="6"/>
        <v>2.2272411887338357E-5</v>
      </c>
      <c r="I418" s="42">
        <f t="shared" si="6"/>
        <v>2.2272411887338357E-5</v>
      </c>
      <c r="J418" s="51"/>
      <c r="K418" s="53"/>
      <c r="L418" s="16">
        <v>0</v>
      </c>
      <c r="M418" s="16">
        <v>0</v>
      </c>
      <c r="N418" s="16">
        <v>0.50281499491884951</v>
      </c>
      <c r="O418" s="16">
        <v>2.3573574732433541E-2</v>
      </c>
      <c r="P418" s="16">
        <v>5.8510964057179177E-2</v>
      </c>
      <c r="Q418" s="16">
        <v>0.29932093325827613</v>
      </c>
      <c r="R418" s="16">
        <v>0</v>
      </c>
      <c r="S418" s="16">
        <v>0</v>
      </c>
      <c r="T418" s="16">
        <v>0.50281499491884951</v>
      </c>
      <c r="U418" s="16">
        <v>2.3573574732433541E-2</v>
      </c>
      <c r="V418" s="16">
        <v>5.8510964057179177E-2</v>
      </c>
      <c r="W418" s="16">
        <v>0.29932093325827613</v>
      </c>
      <c r="X418" s="16">
        <v>2.2272411887338357E-5</v>
      </c>
      <c r="Y418" s="16">
        <v>4.2710544254250408E-5</v>
      </c>
      <c r="Z418" s="16">
        <v>1.3587211676814308E-3</v>
      </c>
      <c r="AA418" s="16">
        <v>2.2790793584538145E-4</v>
      </c>
      <c r="AB418" s="16">
        <v>4.3069980336177906E-4</v>
      </c>
      <c r="AC418" s="16">
        <v>7.7037719213444175E-4</v>
      </c>
      <c r="AD418" s="16">
        <v>2.2272411887338357E-5</v>
      </c>
      <c r="AE418" s="16">
        <v>4.2710544254250408E-5</v>
      </c>
      <c r="AF418" s="16">
        <v>1.3587211676814308E-3</v>
      </c>
      <c r="AG418" s="16">
        <v>2.2790793584538145E-4</v>
      </c>
      <c r="AH418" s="16">
        <v>4.3069980336177906E-4</v>
      </c>
      <c r="AI418" s="54">
        <v>7.7037719213444175E-4</v>
      </c>
      <c r="AJ418" s="42">
        <v>2.2272411887338357E-5</v>
      </c>
      <c r="AK418" s="42">
        <v>4.2710544254250408E-5</v>
      </c>
      <c r="AL418" s="42">
        <v>0.50417371608653094</v>
      </c>
      <c r="AM418" s="42">
        <v>2.3801482668278921E-2</v>
      </c>
      <c r="AN418" s="42">
        <v>5.8941663860540956E-2</v>
      </c>
      <c r="AO418" s="42">
        <v>0.3000913104504106</v>
      </c>
      <c r="AP418" s="42">
        <v>2.2272411887338357E-5</v>
      </c>
      <c r="AQ418" s="42">
        <v>4.2710544254250408E-5</v>
      </c>
      <c r="AR418" s="42">
        <v>0.50417371608653094</v>
      </c>
      <c r="AS418" s="42">
        <v>2.3801482668278921E-2</v>
      </c>
      <c r="AT418" s="42">
        <v>5.8941663860540956E-2</v>
      </c>
      <c r="AU418" s="42">
        <v>0.3000913104504106</v>
      </c>
    </row>
    <row r="419" spans="1:47" x14ac:dyDescent="0.25">
      <c r="A419" s="220"/>
      <c r="B419" s="220"/>
      <c r="C419" s="15" t="s">
        <v>226</v>
      </c>
      <c r="D419" s="16">
        <v>0</v>
      </c>
      <c r="E419" s="16">
        <v>0</v>
      </c>
      <c r="F419" s="16">
        <v>4.2710544254250408E-5</v>
      </c>
      <c r="G419" s="16">
        <v>4.2710544254250408E-5</v>
      </c>
      <c r="H419" s="42">
        <f t="shared" si="6"/>
        <v>4.2710544254250408E-5</v>
      </c>
      <c r="I419" s="42">
        <f t="shared" si="6"/>
        <v>4.2710544254250408E-5</v>
      </c>
      <c r="J419" s="51"/>
      <c r="K419" s="53"/>
      <c r="L419" s="16">
        <v>0</v>
      </c>
      <c r="M419" s="16">
        <v>0.50281499491884951</v>
      </c>
      <c r="N419" s="16">
        <v>2.3573574732433541E-2</v>
      </c>
      <c r="O419" s="16">
        <v>5.8510964057179177E-2</v>
      </c>
      <c r="P419" s="16">
        <v>0.29932093325827613</v>
      </c>
      <c r="Q419" s="16">
        <v>1.2853312622306125E-2</v>
      </c>
      <c r="R419" s="16">
        <v>0</v>
      </c>
      <c r="S419" s="16">
        <v>0.50281499491884951</v>
      </c>
      <c r="T419" s="16">
        <v>2.3573574732433541E-2</v>
      </c>
      <c r="U419" s="16">
        <v>5.8510964057179177E-2</v>
      </c>
      <c r="V419" s="16">
        <v>0.29932093325827613</v>
      </c>
      <c r="W419" s="16">
        <v>1.2853312622306125E-2</v>
      </c>
      <c r="X419" s="16">
        <v>4.2710544254250408E-5</v>
      </c>
      <c r="Y419" s="16">
        <v>1.3587211676814308E-3</v>
      </c>
      <c r="Z419" s="16">
        <v>2.2790793584538145E-4</v>
      </c>
      <c r="AA419" s="16">
        <v>4.3069980336177906E-4</v>
      </c>
      <c r="AB419" s="16">
        <v>7.7037719213444175E-4</v>
      </c>
      <c r="AC419" s="16">
        <v>1.2806636835219551E-4</v>
      </c>
      <c r="AD419" s="16">
        <v>4.2710544254250408E-5</v>
      </c>
      <c r="AE419" s="16">
        <v>1.3587211676814308E-3</v>
      </c>
      <c r="AF419" s="16">
        <v>2.2790793584538145E-4</v>
      </c>
      <c r="AG419" s="16">
        <v>4.3069980336177906E-4</v>
      </c>
      <c r="AH419" s="16">
        <v>7.7037719213444175E-4</v>
      </c>
      <c r="AI419" s="54">
        <v>1.2806636835219551E-4</v>
      </c>
      <c r="AJ419" s="42">
        <v>4.2710544254250408E-5</v>
      </c>
      <c r="AK419" s="42">
        <v>0.50417371608653094</v>
      </c>
      <c r="AL419" s="42">
        <v>2.3801482668278921E-2</v>
      </c>
      <c r="AM419" s="42">
        <v>5.8941663860540956E-2</v>
      </c>
      <c r="AN419" s="42">
        <v>0.3000913104504106</v>
      </c>
      <c r="AO419" s="42">
        <v>1.2981378990658321E-2</v>
      </c>
      <c r="AP419" s="42">
        <v>4.2710544254250408E-5</v>
      </c>
      <c r="AQ419" s="42">
        <v>0.50417371608653094</v>
      </c>
      <c r="AR419" s="42">
        <v>2.3801482668278921E-2</v>
      </c>
      <c r="AS419" s="42">
        <v>5.8941663860540956E-2</v>
      </c>
      <c r="AT419" s="42">
        <v>0.3000913104504106</v>
      </c>
      <c r="AU419" s="42">
        <v>1.2981378990658321E-2</v>
      </c>
    </row>
    <row r="420" spans="1:47" x14ac:dyDescent="0.25">
      <c r="A420" s="220" t="s">
        <v>109</v>
      </c>
      <c r="B420" s="220" t="s">
        <v>223</v>
      </c>
      <c r="C420" s="15" t="s">
        <v>224</v>
      </c>
      <c r="D420" s="16">
        <v>0.50281499491884951</v>
      </c>
      <c r="E420" s="16">
        <v>0.50281499491884951</v>
      </c>
      <c r="F420" s="16">
        <v>1.3587211676814308E-3</v>
      </c>
      <c r="G420" s="16">
        <v>1.3587211676814308E-3</v>
      </c>
      <c r="H420" s="42">
        <f t="shared" si="6"/>
        <v>0.50417371608653094</v>
      </c>
      <c r="I420" s="42">
        <f t="shared" si="6"/>
        <v>0.50417371608653094</v>
      </c>
      <c r="J420" s="51"/>
      <c r="K420" s="53" t="s">
        <v>109</v>
      </c>
      <c r="L420" s="16">
        <v>0.50281499491884951</v>
      </c>
      <c r="M420" s="16">
        <v>2.3573574732433541E-2</v>
      </c>
      <c r="N420" s="16">
        <v>5.8510964057179177E-2</v>
      </c>
      <c r="O420" s="16">
        <v>0.29932093325827613</v>
      </c>
      <c r="P420" s="16">
        <v>1.2853312622306125E-2</v>
      </c>
      <c r="Q420" s="16">
        <v>3.38310840577105E-2</v>
      </c>
      <c r="R420" s="16">
        <v>0.50281499491884951</v>
      </c>
      <c r="S420" s="16">
        <v>2.3573574732433541E-2</v>
      </c>
      <c r="T420" s="16">
        <v>5.8510964057179177E-2</v>
      </c>
      <c r="U420" s="16">
        <v>0.29932093325827613</v>
      </c>
      <c r="V420" s="16">
        <v>1.2853312622306125E-2</v>
      </c>
      <c r="W420" s="16">
        <v>3.38310840577105E-2</v>
      </c>
      <c r="X420" s="16">
        <v>1.3587211676814308E-3</v>
      </c>
      <c r="Y420" s="16">
        <v>2.2790793584538145E-4</v>
      </c>
      <c r="Z420" s="16">
        <v>4.3069980336177906E-4</v>
      </c>
      <c r="AA420" s="16">
        <v>7.7037719213444175E-4</v>
      </c>
      <c r="AB420" s="16">
        <v>1.2806636835219551E-4</v>
      </c>
      <c r="AC420" s="16">
        <v>2.4558562946193975E-4</v>
      </c>
      <c r="AD420" s="16">
        <v>1.3587211676814308E-3</v>
      </c>
      <c r="AE420" s="16">
        <v>2.2790793584538145E-4</v>
      </c>
      <c r="AF420" s="16">
        <v>4.3069980336177906E-4</v>
      </c>
      <c r="AG420" s="16">
        <v>7.7037719213444175E-4</v>
      </c>
      <c r="AH420" s="16">
        <v>1.2806636835219551E-4</v>
      </c>
      <c r="AI420" s="54">
        <v>2.4558562946193975E-4</v>
      </c>
      <c r="AJ420" s="42">
        <v>0.50417371608653094</v>
      </c>
      <c r="AK420" s="42">
        <v>2.3801482668278921E-2</v>
      </c>
      <c r="AL420" s="42">
        <v>5.8941663860540956E-2</v>
      </c>
      <c r="AM420" s="42">
        <v>0.3000913104504106</v>
      </c>
      <c r="AN420" s="42">
        <v>1.2981378990658321E-2</v>
      </c>
      <c r="AO420" s="42">
        <v>3.4076669687172441E-2</v>
      </c>
      <c r="AP420" s="42">
        <v>0.50417371608653094</v>
      </c>
      <c r="AQ420" s="42">
        <v>2.3801482668278921E-2</v>
      </c>
      <c r="AR420" s="42">
        <v>5.8941663860540956E-2</v>
      </c>
      <c r="AS420" s="42">
        <v>0.3000913104504106</v>
      </c>
      <c r="AT420" s="42">
        <v>1.2981378990658321E-2</v>
      </c>
      <c r="AU420" s="42">
        <v>3.4076669687172441E-2</v>
      </c>
    </row>
    <row r="421" spans="1:47" x14ac:dyDescent="0.25">
      <c r="A421" s="220"/>
      <c r="B421" s="220"/>
      <c r="C421" s="15" t="s">
        <v>225</v>
      </c>
      <c r="D421" s="16">
        <v>2.3573574732433541E-2</v>
      </c>
      <c r="E421" s="16">
        <v>2.3573574732433541E-2</v>
      </c>
      <c r="F421" s="16">
        <v>2.2790793584538145E-4</v>
      </c>
      <c r="G421" s="16">
        <v>2.2790793584538145E-4</v>
      </c>
      <c r="H421" s="42">
        <f t="shared" si="6"/>
        <v>2.3801482668278921E-2</v>
      </c>
      <c r="I421" s="42">
        <f t="shared" si="6"/>
        <v>2.3801482668278921E-2</v>
      </c>
      <c r="J421" s="51"/>
      <c r="K421" s="53"/>
      <c r="L421" s="16">
        <v>2.3573574732433541E-2</v>
      </c>
      <c r="M421" s="16">
        <v>5.8510964057179177E-2</v>
      </c>
      <c r="N421" s="16">
        <v>0.29932093325827613</v>
      </c>
      <c r="O421" s="16">
        <v>1.2853312622306125E-2</v>
      </c>
      <c r="P421" s="16">
        <v>3.38310840577105E-2</v>
      </c>
      <c r="Q421" s="16">
        <v>0</v>
      </c>
      <c r="R421" s="16">
        <v>2.3573574732433541E-2</v>
      </c>
      <c r="S421" s="16">
        <v>5.8510964057179177E-2</v>
      </c>
      <c r="T421" s="16">
        <v>0.29932093325827613</v>
      </c>
      <c r="U421" s="16">
        <v>1.2853312622306125E-2</v>
      </c>
      <c r="V421" s="16">
        <v>3.38310840577105E-2</v>
      </c>
      <c r="W421" s="16">
        <v>0</v>
      </c>
      <c r="X421" s="16">
        <v>2.2790793584538145E-4</v>
      </c>
      <c r="Y421" s="16">
        <v>4.3069980336177906E-4</v>
      </c>
      <c r="Z421" s="16">
        <v>7.7037719213444175E-4</v>
      </c>
      <c r="AA421" s="16">
        <v>1.2806636835219551E-4</v>
      </c>
      <c r="AB421" s="16">
        <v>2.4558562946193975E-4</v>
      </c>
      <c r="AC421" s="16">
        <v>7.8746752892145555E-2</v>
      </c>
      <c r="AD421" s="16">
        <v>2.2790793584538145E-4</v>
      </c>
      <c r="AE421" s="16">
        <v>4.3069980336177906E-4</v>
      </c>
      <c r="AF421" s="16">
        <v>7.7037719213444175E-4</v>
      </c>
      <c r="AG421" s="16">
        <v>1.2806636835219551E-4</v>
      </c>
      <c r="AH421" s="16">
        <v>2.4558562946193975E-4</v>
      </c>
      <c r="AI421" s="54">
        <v>7.8746752892145555E-2</v>
      </c>
      <c r="AJ421" s="42">
        <v>2.3801482668278921E-2</v>
      </c>
      <c r="AK421" s="42">
        <v>5.8941663860540956E-2</v>
      </c>
      <c r="AL421" s="42">
        <v>0.3000913104504106</v>
      </c>
      <c r="AM421" s="42">
        <v>1.2981378990658321E-2</v>
      </c>
      <c r="AN421" s="42">
        <v>3.4076669687172441E-2</v>
      </c>
      <c r="AO421" s="42">
        <v>7.8746752892145555E-2</v>
      </c>
      <c r="AP421" s="42">
        <v>2.3801482668278921E-2</v>
      </c>
      <c r="AQ421" s="42">
        <v>5.8941663860540956E-2</v>
      </c>
      <c r="AR421" s="42">
        <v>0.3000913104504106</v>
      </c>
      <c r="AS421" s="42">
        <v>1.2981378990658321E-2</v>
      </c>
      <c r="AT421" s="42">
        <v>3.4076669687172441E-2</v>
      </c>
      <c r="AU421" s="42">
        <v>7.8746752892145555E-2</v>
      </c>
    </row>
    <row r="422" spans="1:47" x14ac:dyDescent="0.25">
      <c r="A422" s="220"/>
      <c r="B422" s="220"/>
      <c r="C422" s="15" t="s">
        <v>226</v>
      </c>
      <c r="D422" s="16">
        <v>5.8510964057179177E-2</v>
      </c>
      <c r="E422" s="16">
        <v>5.8510964057179177E-2</v>
      </c>
      <c r="F422" s="16">
        <v>4.3069980336177906E-4</v>
      </c>
      <c r="G422" s="16">
        <v>4.3069980336177906E-4</v>
      </c>
      <c r="H422" s="42">
        <f t="shared" si="6"/>
        <v>5.8941663860540956E-2</v>
      </c>
      <c r="I422" s="42">
        <f t="shared" si="6"/>
        <v>5.8941663860540956E-2</v>
      </c>
      <c r="J422" s="51"/>
      <c r="K422" s="53"/>
      <c r="L422" s="16">
        <v>5.8510964057179177E-2</v>
      </c>
      <c r="M422" s="16">
        <v>0.29932093325827613</v>
      </c>
      <c r="N422" s="16">
        <v>1.2853312622306125E-2</v>
      </c>
      <c r="O422" s="16">
        <v>3.38310840577105E-2</v>
      </c>
      <c r="P422" s="16">
        <v>0</v>
      </c>
      <c r="Q422" s="16">
        <v>0</v>
      </c>
      <c r="R422" s="16">
        <v>5.8510964057179177E-2</v>
      </c>
      <c r="S422" s="16">
        <v>0.29932093325827613</v>
      </c>
      <c r="T422" s="16">
        <v>1.2853312622306125E-2</v>
      </c>
      <c r="U422" s="16">
        <v>3.38310840577105E-2</v>
      </c>
      <c r="V422" s="16">
        <v>0</v>
      </c>
      <c r="W422" s="16">
        <v>0</v>
      </c>
      <c r="X422" s="16">
        <v>4.3069980336177906E-4</v>
      </c>
      <c r="Y422" s="16">
        <v>7.7037719213444175E-4</v>
      </c>
      <c r="Z422" s="16">
        <v>1.2806636835219551E-4</v>
      </c>
      <c r="AA422" s="16">
        <v>2.4558562946193975E-4</v>
      </c>
      <c r="AB422" s="16">
        <v>7.8746752892145555E-2</v>
      </c>
      <c r="AC422" s="16">
        <v>1.3208751238343199E-2</v>
      </c>
      <c r="AD422" s="16">
        <v>4.3069980336177906E-4</v>
      </c>
      <c r="AE422" s="16">
        <v>7.7037719213444175E-4</v>
      </c>
      <c r="AF422" s="16">
        <v>1.2806636835219551E-4</v>
      </c>
      <c r="AG422" s="16">
        <v>2.4558562946193975E-4</v>
      </c>
      <c r="AH422" s="16">
        <v>7.8746752892145555E-2</v>
      </c>
      <c r="AI422" s="54">
        <v>1.3208751238343199E-2</v>
      </c>
      <c r="AJ422" s="42">
        <v>5.8941663860540956E-2</v>
      </c>
      <c r="AK422" s="42">
        <v>0.3000913104504106</v>
      </c>
      <c r="AL422" s="42">
        <v>1.2981378990658321E-2</v>
      </c>
      <c r="AM422" s="42">
        <v>3.4076669687172441E-2</v>
      </c>
      <c r="AN422" s="42">
        <v>7.8746752892145555E-2</v>
      </c>
      <c r="AO422" s="42">
        <v>1.3208751238343199E-2</v>
      </c>
      <c r="AP422" s="42">
        <v>5.8941663860540956E-2</v>
      </c>
      <c r="AQ422" s="42">
        <v>0.3000913104504106</v>
      </c>
      <c r="AR422" s="42">
        <v>1.2981378990658321E-2</v>
      </c>
      <c r="AS422" s="42">
        <v>3.4076669687172441E-2</v>
      </c>
      <c r="AT422" s="42">
        <v>7.8746752892145555E-2</v>
      </c>
      <c r="AU422" s="42">
        <v>1.3208751238343199E-2</v>
      </c>
    </row>
    <row r="423" spans="1:47" x14ac:dyDescent="0.25">
      <c r="A423" s="220"/>
      <c r="B423" s="220" t="s">
        <v>227</v>
      </c>
      <c r="C423" s="15" t="s">
        <v>224</v>
      </c>
      <c r="D423" s="16">
        <v>0.29932093325827613</v>
      </c>
      <c r="E423" s="16">
        <v>0.29932093325827613</v>
      </c>
      <c r="F423" s="16">
        <v>7.7037719213444175E-4</v>
      </c>
      <c r="G423" s="16">
        <v>7.7037719213444175E-4</v>
      </c>
      <c r="H423" s="42">
        <f t="shared" si="6"/>
        <v>0.3000913104504106</v>
      </c>
      <c r="I423" s="42">
        <f t="shared" si="6"/>
        <v>0.3000913104504106</v>
      </c>
      <c r="J423" s="51"/>
      <c r="K423" s="53"/>
      <c r="L423" s="16">
        <v>0.29932093325827613</v>
      </c>
      <c r="M423" s="16">
        <v>1.2853312622306125E-2</v>
      </c>
      <c r="N423" s="16">
        <v>3.38310840577105E-2</v>
      </c>
      <c r="O423" s="16">
        <v>0</v>
      </c>
      <c r="P423" s="16">
        <v>0</v>
      </c>
      <c r="Q423" s="16">
        <v>0</v>
      </c>
      <c r="R423" s="16">
        <v>0.29932093325827613</v>
      </c>
      <c r="S423" s="16">
        <v>1.2853312622306125E-2</v>
      </c>
      <c r="T423" s="16">
        <v>3.38310840577105E-2</v>
      </c>
      <c r="U423" s="16">
        <v>0</v>
      </c>
      <c r="V423" s="16">
        <v>0</v>
      </c>
      <c r="W423" s="16">
        <v>0</v>
      </c>
      <c r="X423" s="16">
        <v>7.7037719213444175E-4</v>
      </c>
      <c r="Y423" s="16">
        <v>1.2806636835219551E-4</v>
      </c>
      <c r="Z423" s="16">
        <v>2.4558562946193975E-4</v>
      </c>
      <c r="AA423" s="16">
        <v>7.8746752892145555E-2</v>
      </c>
      <c r="AB423" s="16">
        <v>1.3208751238343199E-2</v>
      </c>
      <c r="AC423" s="16">
        <v>2.4961862516576158E-2</v>
      </c>
      <c r="AD423" s="16">
        <v>7.7037719213444175E-4</v>
      </c>
      <c r="AE423" s="16">
        <v>1.2806636835219551E-4</v>
      </c>
      <c r="AF423" s="16">
        <v>2.4558562946193975E-4</v>
      </c>
      <c r="AG423" s="16">
        <v>7.8746752892145555E-2</v>
      </c>
      <c r="AH423" s="16">
        <v>1.3208751238343199E-2</v>
      </c>
      <c r="AI423" s="54">
        <v>2.4961862516576158E-2</v>
      </c>
      <c r="AJ423" s="42">
        <v>0.3000913104504106</v>
      </c>
      <c r="AK423" s="42">
        <v>1.2981378990658321E-2</v>
      </c>
      <c r="AL423" s="42">
        <v>3.4076669687172441E-2</v>
      </c>
      <c r="AM423" s="42">
        <v>7.8746752892145555E-2</v>
      </c>
      <c r="AN423" s="42">
        <v>1.3208751238343199E-2</v>
      </c>
      <c r="AO423" s="42">
        <v>2.4961862516576158E-2</v>
      </c>
      <c r="AP423" s="42">
        <v>0.3000913104504106</v>
      </c>
      <c r="AQ423" s="42">
        <v>1.2981378990658321E-2</v>
      </c>
      <c r="AR423" s="42">
        <v>3.4076669687172441E-2</v>
      </c>
      <c r="AS423" s="42">
        <v>7.8746752892145555E-2</v>
      </c>
      <c r="AT423" s="42">
        <v>1.3208751238343199E-2</v>
      </c>
      <c r="AU423" s="42">
        <v>2.4961862516576158E-2</v>
      </c>
    </row>
    <row r="424" spans="1:47" x14ac:dyDescent="0.25">
      <c r="A424" s="220"/>
      <c r="B424" s="220"/>
      <c r="C424" s="15" t="s">
        <v>225</v>
      </c>
      <c r="D424" s="16">
        <v>1.2853312622306125E-2</v>
      </c>
      <c r="E424" s="16">
        <v>1.2853312622306125E-2</v>
      </c>
      <c r="F424" s="16">
        <v>1.2806636835219551E-4</v>
      </c>
      <c r="G424" s="16">
        <v>1.2806636835219551E-4</v>
      </c>
      <c r="H424" s="42">
        <f t="shared" si="6"/>
        <v>1.2981378990658321E-2</v>
      </c>
      <c r="I424" s="42">
        <f t="shared" si="6"/>
        <v>1.2981378990658321E-2</v>
      </c>
      <c r="J424" s="51"/>
      <c r="K424" s="53"/>
      <c r="L424" s="16">
        <v>1.2853312622306125E-2</v>
      </c>
      <c r="M424" s="16">
        <v>3.38310840577105E-2</v>
      </c>
      <c r="N424" s="16">
        <v>0</v>
      </c>
      <c r="O424" s="16">
        <v>0</v>
      </c>
      <c r="P424" s="16">
        <v>0</v>
      </c>
      <c r="Q424" s="16">
        <v>0</v>
      </c>
      <c r="R424" s="16">
        <v>1.2853312622306125E-2</v>
      </c>
      <c r="S424" s="16">
        <v>3.38310840577105E-2</v>
      </c>
      <c r="T424" s="16">
        <v>0</v>
      </c>
      <c r="U424" s="16">
        <v>0</v>
      </c>
      <c r="V424" s="16">
        <v>0</v>
      </c>
      <c r="W424" s="16">
        <v>0</v>
      </c>
      <c r="X424" s="16">
        <v>1.2806636835219551E-4</v>
      </c>
      <c r="Y424" s="16">
        <v>2.4558562946193975E-4</v>
      </c>
      <c r="Z424" s="16">
        <v>7.8746752892145555E-2</v>
      </c>
      <c r="AA424" s="16">
        <v>1.3208751238343199E-2</v>
      </c>
      <c r="AB424" s="16">
        <v>2.4961862516576158E-2</v>
      </c>
      <c r="AC424" s="16">
        <v>4.4648382483270049E-2</v>
      </c>
      <c r="AD424" s="16">
        <v>1.2806636835219551E-4</v>
      </c>
      <c r="AE424" s="16">
        <v>2.4558562946193975E-4</v>
      </c>
      <c r="AF424" s="16">
        <v>7.8746752892145555E-2</v>
      </c>
      <c r="AG424" s="16">
        <v>1.3208751238343199E-2</v>
      </c>
      <c r="AH424" s="16">
        <v>2.4961862516576158E-2</v>
      </c>
      <c r="AI424" s="54">
        <v>4.4648382483270049E-2</v>
      </c>
      <c r="AJ424" s="42">
        <v>1.2981378990658321E-2</v>
      </c>
      <c r="AK424" s="42">
        <v>3.4076669687172441E-2</v>
      </c>
      <c r="AL424" s="42">
        <v>7.8746752892145555E-2</v>
      </c>
      <c r="AM424" s="42">
        <v>1.3208751238343199E-2</v>
      </c>
      <c r="AN424" s="42">
        <v>2.4961862516576158E-2</v>
      </c>
      <c r="AO424" s="42">
        <v>4.4648382483270049E-2</v>
      </c>
      <c r="AP424" s="42">
        <v>1.2981378990658321E-2</v>
      </c>
      <c r="AQ424" s="42">
        <v>3.4076669687172441E-2</v>
      </c>
      <c r="AR424" s="42">
        <v>7.8746752892145555E-2</v>
      </c>
      <c r="AS424" s="42">
        <v>1.3208751238343199E-2</v>
      </c>
      <c r="AT424" s="42">
        <v>2.4961862516576158E-2</v>
      </c>
      <c r="AU424" s="42">
        <v>4.4648382483270049E-2</v>
      </c>
    </row>
    <row r="425" spans="1:47" x14ac:dyDescent="0.25">
      <c r="A425" s="220"/>
      <c r="B425" s="220"/>
      <c r="C425" s="15" t="s">
        <v>226</v>
      </c>
      <c r="D425" s="16">
        <v>3.38310840577105E-2</v>
      </c>
      <c r="E425" s="16">
        <v>3.38310840577105E-2</v>
      </c>
      <c r="F425" s="16">
        <v>2.4558562946193975E-4</v>
      </c>
      <c r="G425" s="16">
        <v>2.4558562946193975E-4</v>
      </c>
      <c r="H425" s="42">
        <f t="shared" si="6"/>
        <v>3.4076669687172441E-2</v>
      </c>
      <c r="I425" s="42">
        <f t="shared" si="6"/>
        <v>3.4076669687172441E-2</v>
      </c>
      <c r="J425" s="51"/>
      <c r="K425" s="53"/>
      <c r="L425" s="16">
        <v>3.38310840577105E-2</v>
      </c>
      <c r="M425" s="16">
        <v>0</v>
      </c>
      <c r="N425" s="16">
        <v>0</v>
      </c>
      <c r="O425" s="16">
        <v>0</v>
      </c>
      <c r="P425" s="16">
        <v>0</v>
      </c>
      <c r="Q425" s="16">
        <v>0</v>
      </c>
      <c r="R425" s="16">
        <v>3.38310840577105E-2</v>
      </c>
      <c r="S425" s="16">
        <v>0</v>
      </c>
      <c r="T425" s="16">
        <v>0</v>
      </c>
      <c r="U425" s="16">
        <v>0</v>
      </c>
      <c r="V425" s="16">
        <v>0</v>
      </c>
      <c r="W425" s="16">
        <v>0</v>
      </c>
      <c r="X425" s="16">
        <v>2.4558562946193975E-4</v>
      </c>
      <c r="Y425" s="16">
        <v>7.8746752892145555E-2</v>
      </c>
      <c r="Z425" s="16">
        <v>1.3208751238343199E-2</v>
      </c>
      <c r="AA425" s="16">
        <v>2.4961862516576158E-2</v>
      </c>
      <c r="AB425" s="16">
        <v>4.4648382483270049E-2</v>
      </c>
      <c r="AC425" s="16">
        <v>7.4222812614555076E-3</v>
      </c>
      <c r="AD425" s="16">
        <v>2.4558562946193975E-4</v>
      </c>
      <c r="AE425" s="16">
        <v>7.8746752892145555E-2</v>
      </c>
      <c r="AF425" s="16">
        <v>1.3208751238343199E-2</v>
      </c>
      <c r="AG425" s="16">
        <v>2.4961862516576158E-2</v>
      </c>
      <c r="AH425" s="16">
        <v>4.4648382483270049E-2</v>
      </c>
      <c r="AI425" s="54">
        <v>7.4222812614555076E-3</v>
      </c>
      <c r="AJ425" s="42">
        <v>3.4076669687172441E-2</v>
      </c>
      <c r="AK425" s="42">
        <v>7.8746752892145555E-2</v>
      </c>
      <c r="AL425" s="42">
        <v>1.3208751238343199E-2</v>
      </c>
      <c r="AM425" s="42">
        <v>2.4961862516576158E-2</v>
      </c>
      <c r="AN425" s="42">
        <v>4.4648382483270049E-2</v>
      </c>
      <c r="AO425" s="42">
        <v>7.4222812614555076E-3</v>
      </c>
      <c r="AP425" s="42">
        <v>3.4076669687172441E-2</v>
      </c>
      <c r="AQ425" s="42">
        <v>7.8746752892145555E-2</v>
      </c>
      <c r="AR425" s="42">
        <v>1.3208751238343199E-2</v>
      </c>
      <c r="AS425" s="42">
        <v>2.4961862516576158E-2</v>
      </c>
      <c r="AT425" s="42">
        <v>4.4648382483270049E-2</v>
      </c>
      <c r="AU425" s="42">
        <v>7.4222812614555076E-3</v>
      </c>
    </row>
    <row r="426" spans="1:47" x14ac:dyDescent="0.25">
      <c r="A426" s="220" t="s">
        <v>112</v>
      </c>
      <c r="B426" s="220" t="s">
        <v>223</v>
      </c>
      <c r="C426" s="15" t="s">
        <v>224</v>
      </c>
      <c r="D426" s="16">
        <v>0</v>
      </c>
      <c r="E426" s="16">
        <v>0</v>
      </c>
      <c r="F426" s="16">
        <v>7.8746752892145555E-2</v>
      </c>
      <c r="G426" s="16">
        <v>7.8746752892145555E-2</v>
      </c>
      <c r="H426" s="42">
        <f t="shared" si="6"/>
        <v>7.8746752892145555E-2</v>
      </c>
      <c r="I426" s="42">
        <f t="shared" si="6"/>
        <v>7.8746752892145555E-2</v>
      </c>
      <c r="J426" s="51"/>
      <c r="K426" s="53" t="s">
        <v>112</v>
      </c>
      <c r="L426" s="16">
        <v>0</v>
      </c>
      <c r="M426" s="16">
        <v>0</v>
      </c>
      <c r="N426" s="16">
        <v>0</v>
      </c>
      <c r="O426" s="16">
        <v>0</v>
      </c>
      <c r="P426" s="16">
        <v>0</v>
      </c>
      <c r="Q426" s="16">
        <v>0</v>
      </c>
      <c r="R426" s="16">
        <v>0</v>
      </c>
      <c r="S426" s="16">
        <v>0</v>
      </c>
      <c r="T426" s="16">
        <v>0</v>
      </c>
      <c r="U426" s="16">
        <v>0</v>
      </c>
      <c r="V426" s="16">
        <v>0</v>
      </c>
      <c r="W426" s="16">
        <v>0</v>
      </c>
      <c r="X426" s="16">
        <v>7.8746752892145555E-2</v>
      </c>
      <c r="Y426" s="16">
        <v>1.3208751238343199E-2</v>
      </c>
      <c r="Z426" s="16">
        <v>2.4961862516576158E-2</v>
      </c>
      <c r="AA426" s="16">
        <v>4.4648382483270049E-2</v>
      </c>
      <c r="AB426" s="16">
        <v>7.4222812614555076E-3</v>
      </c>
      <c r="AC426" s="16">
        <v>1.4233288872728948E-2</v>
      </c>
      <c r="AD426" s="16">
        <v>7.8746752892145555E-2</v>
      </c>
      <c r="AE426" s="16">
        <v>1.3208751238343199E-2</v>
      </c>
      <c r="AF426" s="16">
        <v>2.4961862516576158E-2</v>
      </c>
      <c r="AG426" s="16">
        <v>4.4648382483270049E-2</v>
      </c>
      <c r="AH426" s="16">
        <v>7.4222812614555076E-3</v>
      </c>
      <c r="AI426" s="54">
        <v>1.4233288872728948E-2</v>
      </c>
      <c r="AJ426" s="42">
        <v>7.8746752892145555E-2</v>
      </c>
      <c r="AK426" s="42">
        <v>1.3208751238343199E-2</v>
      </c>
      <c r="AL426" s="42">
        <v>2.4961862516576158E-2</v>
      </c>
      <c r="AM426" s="42">
        <v>4.4648382483270049E-2</v>
      </c>
      <c r="AN426" s="42">
        <v>7.4222812614555076E-3</v>
      </c>
      <c r="AO426" s="42">
        <v>1.4233288872728948E-2</v>
      </c>
      <c r="AP426" s="42">
        <v>7.8746752892145555E-2</v>
      </c>
      <c r="AQ426" s="42">
        <v>1.3208751238343199E-2</v>
      </c>
      <c r="AR426" s="42">
        <v>2.4961862516576158E-2</v>
      </c>
      <c r="AS426" s="42">
        <v>4.4648382483270049E-2</v>
      </c>
      <c r="AT426" s="42">
        <v>7.4222812614555076E-3</v>
      </c>
      <c r="AU426" s="42">
        <v>1.4233288872728948E-2</v>
      </c>
    </row>
    <row r="427" spans="1:47" x14ac:dyDescent="0.25">
      <c r="A427" s="220"/>
      <c r="B427" s="220"/>
      <c r="C427" s="15" t="s">
        <v>225</v>
      </c>
      <c r="D427" s="16">
        <v>0</v>
      </c>
      <c r="E427" s="16">
        <v>0</v>
      </c>
      <c r="F427" s="16">
        <v>1.3208751238343199E-2</v>
      </c>
      <c r="G427" s="16">
        <v>1.3208751238343199E-2</v>
      </c>
      <c r="H427" s="42">
        <f t="shared" si="6"/>
        <v>1.3208751238343199E-2</v>
      </c>
      <c r="I427" s="42">
        <f t="shared" si="6"/>
        <v>1.3208751238343199E-2</v>
      </c>
      <c r="J427" s="51"/>
      <c r="K427" s="53"/>
      <c r="L427" s="16">
        <v>0</v>
      </c>
      <c r="M427" s="16">
        <v>0</v>
      </c>
      <c r="N427" s="16">
        <v>0</v>
      </c>
      <c r="O427" s="16">
        <v>0</v>
      </c>
      <c r="P427" s="16">
        <v>0</v>
      </c>
      <c r="Q427" s="16">
        <v>0</v>
      </c>
      <c r="R427" s="16">
        <v>0</v>
      </c>
      <c r="S427" s="16">
        <v>0</v>
      </c>
      <c r="T427" s="16">
        <v>0</v>
      </c>
      <c r="U427" s="16">
        <v>0</v>
      </c>
      <c r="V427" s="16">
        <v>0</v>
      </c>
      <c r="W427" s="16">
        <v>0</v>
      </c>
      <c r="X427" s="16">
        <v>1.3208751238343199E-2</v>
      </c>
      <c r="Y427" s="16">
        <v>2.4961862516576158E-2</v>
      </c>
      <c r="Z427" s="16">
        <v>4.4648382483270049E-2</v>
      </c>
      <c r="AA427" s="16">
        <v>7.4222812614555076E-3</v>
      </c>
      <c r="AB427" s="16">
        <v>1.4233288872728948E-2</v>
      </c>
      <c r="AC427" s="16">
        <v>7.9632875392807348E-2</v>
      </c>
      <c r="AD427" s="16">
        <v>1.3208751238343199E-2</v>
      </c>
      <c r="AE427" s="16">
        <v>2.4961862516576158E-2</v>
      </c>
      <c r="AF427" s="16">
        <v>4.4648382483270049E-2</v>
      </c>
      <c r="AG427" s="16">
        <v>7.4222812614555076E-3</v>
      </c>
      <c r="AH427" s="16">
        <v>1.4233288872728948E-2</v>
      </c>
      <c r="AI427" s="54">
        <v>7.9632875392807348E-2</v>
      </c>
      <c r="AJ427" s="42">
        <v>1.3208751238343199E-2</v>
      </c>
      <c r="AK427" s="42">
        <v>2.4961862516576158E-2</v>
      </c>
      <c r="AL427" s="42">
        <v>4.4648382483270049E-2</v>
      </c>
      <c r="AM427" s="42">
        <v>7.4222812614555076E-3</v>
      </c>
      <c r="AN427" s="42">
        <v>1.4233288872728948E-2</v>
      </c>
      <c r="AO427" s="42">
        <v>7.9632875392807348E-2</v>
      </c>
      <c r="AP427" s="42">
        <v>1.3208751238343199E-2</v>
      </c>
      <c r="AQ427" s="42">
        <v>2.4961862516576158E-2</v>
      </c>
      <c r="AR427" s="42">
        <v>4.4648382483270049E-2</v>
      </c>
      <c r="AS427" s="42">
        <v>7.4222812614555076E-3</v>
      </c>
      <c r="AT427" s="42">
        <v>1.4233288872728948E-2</v>
      </c>
      <c r="AU427" s="42">
        <v>7.9632875392807348E-2</v>
      </c>
    </row>
    <row r="428" spans="1:47" x14ac:dyDescent="0.25">
      <c r="A428" s="220"/>
      <c r="B428" s="220"/>
      <c r="C428" s="15" t="s">
        <v>226</v>
      </c>
      <c r="D428" s="16">
        <v>0</v>
      </c>
      <c r="E428" s="16">
        <v>0</v>
      </c>
      <c r="F428" s="16">
        <v>2.4961862516576158E-2</v>
      </c>
      <c r="G428" s="16">
        <v>2.4961862516576158E-2</v>
      </c>
      <c r="H428" s="42">
        <f t="shared" si="6"/>
        <v>2.4961862516576158E-2</v>
      </c>
      <c r="I428" s="42">
        <f t="shared" si="6"/>
        <v>2.4961862516576158E-2</v>
      </c>
      <c r="J428" s="51"/>
      <c r="K428" s="53"/>
      <c r="L428" s="16">
        <v>0</v>
      </c>
      <c r="M428" s="16">
        <v>0</v>
      </c>
      <c r="N428" s="16">
        <v>0</v>
      </c>
      <c r="O428" s="16">
        <v>0</v>
      </c>
      <c r="P428" s="16">
        <v>0</v>
      </c>
      <c r="Q428" s="16">
        <v>0</v>
      </c>
      <c r="R428" s="16">
        <v>0</v>
      </c>
      <c r="S428" s="16">
        <v>0</v>
      </c>
      <c r="T428" s="16">
        <v>0</v>
      </c>
      <c r="U428" s="16">
        <v>0</v>
      </c>
      <c r="V428" s="16">
        <v>0</v>
      </c>
      <c r="W428" s="16">
        <v>0</v>
      </c>
      <c r="X428" s="16">
        <v>2.4961862516576158E-2</v>
      </c>
      <c r="Y428" s="16">
        <v>4.4648382483270049E-2</v>
      </c>
      <c r="Z428" s="16">
        <v>7.4222812614555076E-3</v>
      </c>
      <c r="AA428" s="16">
        <v>1.4233288872728948E-2</v>
      </c>
      <c r="AB428" s="16">
        <v>7.9632875392807348E-2</v>
      </c>
      <c r="AC428" s="16">
        <v>1.3357386848677141E-2</v>
      </c>
      <c r="AD428" s="16">
        <v>2.4961862516576158E-2</v>
      </c>
      <c r="AE428" s="16">
        <v>4.4648382483270049E-2</v>
      </c>
      <c r="AF428" s="16">
        <v>7.4222812614555076E-3</v>
      </c>
      <c r="AG428" s="16">
        <v>1.4233288872728948E-2</v>
      </c>
      <c r="AH428" s="16">
        <v>7.9632875392807348E-2</v>
      </c>
      <c r="AI428" s="54">
        <v>1.3357386848677141E-2</v>
      </c>
      <c r="AJ428" s="42">
        <v>2.4961862516576158E-2</v>
      </c>
      <c r="AK428" s="42">
        <v>4.4648382483270049E-2</v>
      </c>
      <c r="AL428" s="42">
        <v>7.4222812614555076E-3</v>
      </c>
      <c r="AM428" s="42">
        <v>1.4233288872728948E-2</v>
      </c>
      <c r="AN428" s="42">
        <v>7.9632875392807348E-2</v>
      </c>
      <c r="AO428" s="42">
        <v>1.3357386848677141E-2</v>
      </c>
      <c r="AP428" s="42">
        <v>2.4961862516576158E-2</v>
      </c>
      <c r="AQ428" s="42">
        <v>4.4648382483270049E-2</v>
      </c>
      <c r="AR428" s="42">
        <v>7.4222812614555076E-3</v>
      </c>
      <c r="AS428" s="42">
        <v>1.4233288872728948E-2</v>
      </c>
      <c r="AT428" s="42">
        <v>7.9632875392807348E-2</v>
      </c>
      <c r="AU428" s="42">
        <v>1.3357386848677141E-2</v>
      </c>
    </row>
    <row r="429" spans="1:47" x14ac:dyDescent="0.25">
      <c r="A429" s="220"/>
      <c r="B429" s="220" t="s">
        <v>227</v>
      </c>
      <c r="C429" s="15" t="s">
        <v>224</v>
      </c>
      <c r="D429" s="16">
        <v>0</v>
      </c>
      <c r="E429" s="16">
        <v>0</v>
      </c>
      <c r="F429" s="16">
        <v>4.4648382483270049E-2</v>
      </c>
      <c r="G429" s="16">
        <v>4.4648382483270049E-2</v>
      </c>
      <c r="H429" s="42">
        <f t="shared" si="6"/>
        <v>4.4648382483270049E-2</v>
      </c>
      <c r="I429" s="42">
        <f t="shared" si="6"/>
        <v>4.4648382483270049E-2</v>
      </c>
      <c r="J429" s="51"/>
      <c r="K429" s="53"/>
      <c r="L429" s="16">
        <v>0</v>
      </c>
      <c r="M429" s="16">
        <v>0</v>
      </c>
      <c r="N429" s="16">
        <v>0</v>
      </c>
      <c r="O429" s="16">
        <v>0</v>
      </c>
      <c r="P429" s="16">
        <v>0</v>
      </c>
      <c r="Q429" s="16">
        <v>0</v>
      </c>
      <c r="R429" s="16">
        <v>0</v>
      </c>
      <c r="S429" s="16">
        <v>0</v>
      </c>
      <c r="T429" s="16">
        <v>0</v>
      </c>
      <c r="U429" s="16">
        <v>0</v>
      </c>
      <c r="V429" s="16">
        <v>0</v>
      </c>
      <c r="W429" s="16">
        <v>0</v>
      </c>
      <c r="X429" s="16">
        <v>4.4648382483270049E-2</v>
      </c>
      <c r="Y429" s="16">
        <v>7.4222812614555076E-3</v>
      </c>
      <c r="Z429" s="16">
        <v>1.4233288872728948E-2</v>
      </c>
      <c r="AA429" s="16">
        <v>7.9632875392807348E-2</v>
      </c>
      <c r="AB429" s="16">
        <v>1.3357386848677141E-2</v>
      </c>
      <c r="AC429" s="16">
        <v>2.5242753692681665E-2</v>
      </c>
      <c r="AD429" s="16">
        <v>4.4648382483270049E-2</v>
      </c>
      <c r="AE429" s="16">
        <v>7.4222812614555076E-3</v>
      </c>
      <c r="AF429" s="16">
        <v>1.4233288872728948E-2</v>
      </c>
      <c r="AG429" s="16">
        <v>7.9632875392807348E-2</v>
      </c>
      <c r="AH429" s="16">
        <v>1.3357386848677141E-2</v>
      </c>
      <c r="AI429" s="54">
        <v>2.5242753692681665E-2</v>
      </c>
      <c r="AJ429" s="42">
        <v>4.4648382483270049E-2</v>
      </c>
      <c r="AK429" s="42">
        <v>7.4222812614555076E-3</v>
      </c>
      <c r="AL429" s="42">
        <v>1.4233288872728948E-2</v>
      </c>
      <c r="AM429" s="42">
        <v>7.9632875392807348E-2</v>
      </c>
      <c r="AN429" s="42">
        <v>1.3357386848677141E-2</v>
      </c>
      <c r="AO429" s="42">
        <v>2.5242753692681665E-2</v>
      </c>
      <c r="AP429" s="42">
        <v>4.4648382483270049E-2</v>
      </c>
      <c r="AQ429" s="42">
        <v>7.4222812614555076E-3</v>
      </c>
      <c r="AR429" s="42">
        <v>1.4233288872728948E-2</v>
      </c>
      <c r="AS429" s="42">
        <v>7.9632875392807348E-2</v>
      </c>
      <c r="AT429" s="42">
        <v>1.3357386848677141E-2</v>
      </c>
      <c r="AU429" s="42">
        <v>2.5242753692681665E-2</v>
      </c>
    </row>
    <row r="430" spans="1:47" x14ac:dyDescent="0.25">
      <c r="A430" s="220"/>
      <c r="B430" s="220"/>
      <c r="C430" s="15" t="s">
        <v>225</v>
      </c>
      <c r="D430" s="16">
        <v>0</v>
      </c>
      <c r="E430" s="16">
        <v>0</v>
      </c>
      <c r="F430" s="16">
        <v>7.4222812614555076E-3</v>
      </c>
      <c r="G430" s="16">
        <v>7.4222812614555076E-3</v>
      </c>
      <c r="H430" s="42">
        <f t="shared" si="6"/>
        <v>7.4222812614555076E-3</v>
      </c>
      <c r="I430" s="42">
        <f t="shared" si="6"/>
        <v>7.4222812614555076E-3</v>
      </c>
      <c r="J430" s="51"/>
      <c r="K430" s="53"/>
      <c r="L430" s="16">
        <v>0</v>
      </c>
      <c r="M430" s="16">
        <v>0</v>
      </c>
      <c r="N430" s="16">
        <v>0</v>
      </c>
      <c r="O430" s="16">
        <v>0</v>
      </c>
      <c r="P430" s="16">
        <v>0</v>
      </c>
      <c r="Q430" s="16">
        <v>0</v>
      </c>
      <c r="R430" s="16">
        <v>0</v>
      </c>
      <c r="S430" s="16">
        <v>0</v>
      </c>
      <c r="T430" s="16">
        <v>0</v>
      </c>
      <c r="U430" s="16">
        <v>0</v>
      </c>
      <c r="V430" s="16">
        <v>0</v>
      </c>
      <c r="W430" s="16">
        <v>0</v>
      </c>
      <c r="X430" s="16">
        <v>7.4222812614555076E-3</v>
      </c>
      <c r="Y430" s="16">
        <v>1.4233288872728948E-2</v>
      </c>
      <c r="Z430" s="16">
        <v>7.9632875392807348E-2</v>
      </c>
      <c r="AA430" s="16">
        <v>1.3357386848677141E-2</v>
      </c>
      <c r="AB430" s="16">
        <v>2.5242753692681665E-2</v>
      </c>
      <c r="AC430" s="16">
        <v>4.5150802391183811E-2</v>
      </c>
      <c r="AD430" s="16">
        <v>7.4222812614555076E-3</v>
      </c>
      <c r="AE430" s="16">
        <v>1.4233288872728948E-2</v>
      </c>
      <c r="AF430" s="16">
        <v>7.9632875392807348E-2</v>
      </c>
      <c r="AG430" s="16">
        <v>1.3357386848677141E-2</v>
      </c>
      <c r="AH430" s="16">
        <v>2.5242753692681665E-2</v>
      </c>
      <c r="AI430" s="54">
        <v>4.5150802391183811E-2</v>
      </c>
      <c r="AJ430" s="42">
        <v>7.4222812614555076E-3</v>
      </c>
      <c r="AK430" s="42">
        <v>1.4233288872728948E-2</v>
      </c>
      <c r="AL430" s="42">
        <v>7.9632875392807348E-2</v>
      </c>
      <c r="AM430" s="42">
        <v>1.3357386848677141E-2</v>
      </c>
      <c r="AN430" s="42">
        <v>2.5242753692681665E-2</v>
      </c>
      <c r="AO430" s="42">
        <v>4.5150802391183811E-2</v>
      </c>
      <c r="AP430" s="42">
        <v>7.4222812614555076E-3</v>
      </c>
      <c r="AQ430" s="42">
        <v>1.4233288872728948E-2</v>
      </c>
      <c r="AR430" s="42">
        <v>7.9632875392807348E-2</v>
      </c>
      <c r="AS430" s="42">
        <v>1.3357386848677141E-2</v>
      </c>
      <c r="AT430" s="42">
        <v>2.5242753692681665E-2</v>
      </c>
      <c r="AU430" s="42">
        <v>4.5150802391183811E-2</v>
      </c>
    </row>
    <row r="431" spans="1:47" x14ac:dyDescent="0.25">
      <c r="A431" s="220"/>
      <c r="B431" s="220"/>
      <c r="C431" s="15" t="s">
        <v>226</v>
      </c>
      <c r="D431" s="16">
        <v>0</v>
      </c>
      <c r="E431" s="16">
        <v>0</v>
      </c>
      <c r="F431" s="16">
        <v>1.4233288872728948E-2</v>
      </c>
      <c r="G431" s="16">
        <v>1.4233288872728948E-2</v>
      </c>
      <c r="H431" s="42">
        <f t="shared" si="6"/>
        <v>1.4233288872728948E-2</v>
      </c>
      <c r="I431" s="42">
        <f t="shared" si="6"/>
        <v>1.4233288872728948E-2</v>
      </c>
      <c r="J431" s="51"/>
      <c r="K431" s="53"/>
      <c r="L431" s="16">
        <v>0</v>
      </c>
      <c r="M431" s="16">
        <v>0</v>
      </c>
      <c r="N431" s="16">
        <v>0</v>
      </c>
      <c r="O431" s="16">
        <v>0</v>
      </c>
      <c r="P431" s="16">
        <v>0</v>
      </c>
      <c r="Q431" s="16">
        <v>0</v>
      </c>
      <c r="R431" s="16">
        <v>0</v>
      </c>
      <c r="S431" s="16">
        <v>0</v>
      </c>
      <c r="T431" s="16">
        <v>0</v>
      </c>
      <c r="U431" s="16">
        <v>0</v>
      </c>
      <c r="V431" s="16">
        <v>0</v>
      </c>
      <c r="W431" s="16">
        <v>0</v>
      </c>
      <c r="X431" s="16">
        <v>1.4233288872728948E-2</v>
      </c>
      <c r="Y431" s="16">
        <v>7.9632875392807348E-2</v>
      </c>
      <c r="Z431" s="16">
        <v>1.3357386848677141E-2</v>
      </c>
      <c r="AA431" s="16">
        <v>2.5242753692681665E-2</v>
      </c>
      <c r="AB431" s="16">
        <v>4.5150802391183811E-2</v>
      </c>
      <c r="AC431" s="16">
        <v>7.5058028060330248E-3</v>
      </c>
      <c r="AD431" s="16">
        <v>1.4233288872728948E-2</v>
      </c>
      <c r="AE431" s="16">
        <v>7.9632875392807348E-2</v>
      </c>
      <c r="AF431" s="16">
        <v>1.3357386848677141E-2</v>
      </c>
      <c r="AG431" s="16">
        <v>2.5242753692681665E-2</v>
      </c>
      <c r="AH431" s="16">
        <v>4.5150802391183811E-2</v>
      </c>
      <c r="AI431" s="54">
        <v>7.5058028060330248E-3</v>
      </c>
      <c r="AJ431" s="42">
        <v>1.4233288872728948E-2</v>
      </c>
      <c r="AK431" s="42">
        <v>7.9632875392807348E-2</v>
      </c>
      <c r="AL431" s="42">
        <v>1.3357386848677141E-2</v>
      </c>
      <c r="AM431" s="42">
        <v>2.5242753692681665E-2</v>
      </c>
      <c r="AN431" s="42">
        <v>4.5150802391183811E-2</v>
      </c>
      <c r="AO431" s="42">
        <v>7.5058028060330248E-3</v>
      </c>
      <c r="AP431" s="42">
        <v>1.4233288872728948E-2</v>
      </c>
      <c r="AQ431" s="42">
        <v>7.9632875392807348E-2</v>
      </c>
      <c r="AR431" s="42">
        <v>1.3357386848677141E-2</v>
      </c>
      <c r="AS431" s="42">
        <v>2.5242753692681665E-2</v>
      </c>
      <c r="AT431" s="42">
        <v>4.5150802391183811E-2</v>
      </c>
      <c r="AU431" s="42">
        <v>7.5058028060330248E-3</v>
      </c>
    </row>
    <row r="432" spans="1:47" x14ac:dyDescent="0.25">
      <c r="A432" s="220" t="s">
        <v>115</v>
      </c>
      <c r="B432" s="220" t="s">
        <v>223</v>
      </c>
      <c r="C432" s="15" t="s">
        <v>224</v>
      </c>
      <c r="D432" s="16">
        <v>0</v>
      </c>
      <c r="E432" s="16">
        <v>0</v>
      </c>
      <c r="F432" s="16">
        <v>7.9632875392807348E-2</v>
      </c>
      <c r="G432" s="16">
        <v>7.9632875392807348E-2</v>
      </c>
      <c r="H432" s="42">
        <f t="shared" si="6"/>
        <v>7.9632875392807348E-2</v>
      </c>
      <c r="I432" s="42">
        <f t="shared" si="6"/>
        <v>7.9632875392807348E-2</v>
      </c>
      <c r="J432" s="51"/>
      <c r="K432" s="53" t="s">
        <v>115</v>
      </c>
      <c r="L432" s="16">
        <v>0</v>
      </c>
      <c r="M432" s="16">
        <v>0</v>
      </c>
      <c r="N432" s="16">
        <v>0</v>
      </c>
      <c r="O432" s="16">
        <v>0</v>
      </c>
      <c r="P432" s="16">
        <v>0</v>
      </c>
      <c r="Q432" s="16">
        <v>0</v>
      </c>
      <c r="R432" s="16">
        <v>0</v>
      </c>
      <c r="S432" s="16">
        <v>0</v>
      </c>
      <c r="T432" s="16">
        <v>0</v>
      </c>
      <c r="U432" s="16">
        <v>0</v>
      </c>
      <c r="V432" s="16">
        <v>0</v>
      </c>
      <c r="W432" s="16">
        <v>0</v>
      </c>
      <c r="X432" s="16">
        <v>7.9632875392807348E-2</v>
      </c>
      <c r="Y432" s="16">
        <v>1.3357386848677141E-2</v>
      </c>
      <c r="Z432" s="16">
        <v>2.5242753692681665E-2</v>
      </c>
      <c r="AA432" s="16">
        <v>4.5150802391183811E-2</v>
      </c>
      <c r="AB432" s="16">
        <v>7.5058028060330248E-3</v>
      </c>
      <c r="AC432" s="16">
        <v>1.4393453413682384E-2</v>
      </c>
      <c r="AD432" s="16">
        <v>7.9632875392807348E-2</v>
      </c>
      <c r="AE432" s="16">
        <v>1.3357386848677141E-2</v>
      </c>
      <c r="AF432" s="16">
        <v>2.5242753692681665E-2</v>
      </c>
      <c r="AG432" s="16">
        <v>4.5150802391183811E-2</v>
      </c>
      <c r="AH432" s="16">
        <v>7.5058028060330248E-3</v>
      </c>
      <c r="AI432" s="54">
        <v>1.4393453413682384E-2</v>
      </c>
      <c r="AJ432" s="42">
        <v>7.9632875392807348E-2</v>
      </c>
      <c r="AK432" s="42">
        <v>1.3357386848677141E-2</v>
      </c>
      <c r="AL432" s="42">
        <v>2.5242753692681665E-2</v>
      </c>
      <c r="AM432" s="42">
        <v>4.5150802391183811E-2</v>
      </c>
      <c r="AN432" s="42">
        <v>7.5058028060330248E-3</v>
      </c>
      <c r="AO432" s="42">
        <v>1.4393453413682384E-2</v>
      </c>
      <c r="AP432" s="42">
        <v>7.9632875392807348E-2</v>
      </c>
      <c r="AQ432" s="42">
        <v>1.3357386848677141E-2</v>
      </c>
      <c r="AR432" s="42">
        <v>2.5242753692681665E-2</v>
      </c>
      <c r="AS432" s="42">
        <v>4.5150802391183811E-2</v>
      </c>
      <c r="AT432" s="42">
        <v>7.5058028060330248E-3</v>
      </c>
      <c r="AU432" s="42">
        <v>1.4393453413682384E-2</v>
      </c>
    </row>
    <row r="433" spans="1:47" x14ac:dyDescent="0.25">
      <c r="A433" s="220"/>
      <c r="B433" s="220"/>
      <c r="C433" s="15" t="s">
        <v>225</v>
      </c>
      <c r="D433" s="16">
        <v>0</v>
      </c>
      <c r="E433" s="16">
        <v>0</v>
      </c>
      <c r="F433" s="16">
        <v>1.3357386848677141E-2</v>
      </c>
      <c r="G433" s="16">
        <v>1.3357386848677141E-2</v>
      </c>
      <c r="H433" s="42">
        <f t="shared" si="6"/>
        <v>1.3357386848677141E-2</v>
      </c>
      <c r="I433" s="42">
        <f t="shared" si="6"/>
        <v>1.3357386848677141E-2</v>
      </c>
      <c r="J433" s="51"/>
      <c r="K433" s="53"/>
      <c r="L433" s="16">
        <v>0</v>
      </c>
      <c r="M433" s="16">
        <v>0</v>
      </c>
      <c r="N433" s="16">
        <v>0</v>
      </c>
      <c r="O433" s="16">
        <v>0</v>
      </c>
      <c r="P433" s="16">
        <v>0</v>
      </c>
      <c r="Q433" s="16">
        <v>0</v>
      </c>
      <c r="R433" s="16">
        <v>0</v>
      </c>
      <c r="S433" s="16">
        <v>0</v>
      </c>
      <c r="T433" s="16">
        <v>0</v>
      </c>
      <c r="U433" s="16">
        <v>0</v>
      </c>
      <c r="V433" s="16">
        <v>0</v>
      </c>
      <c r="W433" s="16">
        <v>0</v>
      </c>
      <c r="X433" s="16">
        <v>1.3357386848677141E-2</v>
      </c>
      <c r="Y433" s="16">
        <v>2.5242753692681665E-2</v>
      </c>
      <c r="Z433" s="16">
        <v>4.5150802391183811E-2</v>
      </c>
      <c r="AA433" s="16">
        <v>7.5058028060330248E-3</v>
      </c>
      <c r="AB433" s="16">
        <v>1.4393453413682384E-2</v>
      </c>
      <c r="AC433" s="16">
        <v>7.7033582724199398E-2</v>
      </c>
      <c r="AD433" s="16">
        <v>1.3357386848677141E-2</v>
      </c>
      <c r="AE433" s="16">
        <v>2.5242753692681665E-2</v>
      </c>
      <c r="AF433" s="16">
        <v>4.5150802391183811E-2</v>
      </c>
      <c r="AG433" s="16">
        <v>7.5058028060330248E-3</v>
      </c>
      <c r="AH433" s="16">
        <v>1.4393453413682384E-2</v>
      </c>
      <c r="AI433" s="54">
        <v>7.7033582724199398E-2</v>
      </c>
      <c r="AJ433" s="42">
        <v>1.3357386848677141E-2</v>
      </c>
      <c r="AK433" s="42">
        <v>2.5242753692681665E-2</v>
      </c>
      <c r="AL433" s="42">
        <v>4.5150802391183811E-2</v>
      </c>
      <c r="AM433" s="42">
        <v>7.5058028060330248E-3</v>
      </c>
      <c r="AN433" s="42">
        <v>1.4393453413682384E-2</v>
      </c>
      <c r="AO433" s="42">
        <v>7.7033582724199398E-2</v>
      </c>
      <c r="AP433" s="42">
        <v>1.3357386848677141E-2</v>
      </c>
      <c r="AQ433" s="42">
        <v>2.5242753692681665E-2</v>
      </c>
      <c r="AR433" s="42">
        <v>4.5150802391183811E-2</v>
      </c>
      <c r="AS433" s="42">
        <v>7.5058028060330248E-3</v>
      </c>
      <c r="AT433" s="42">
        <v>1.4393453413682384E-2</v>
      </c>
      <c r="AU433" s="42">
        <v>7.7033582724199398E-2</v>
      </c>
    </row>
    <row r="434" spans="1:47" x14ac:dyDescent="0.25">
      <c r="A434" s="220"/>
      <c r="B434" s="220"/>
      <c r="C434" s="15" t="s">
        <v>226</v>
      </c>
      <c r="D434" s="16">
        <v>0</v>
      </c>
      <c r="E434" s="16">
        <v>0</v>
      </c>
      <c r="F434" s="16">
        <v>2.5242753692681665E-2</v>
      </c>
      <c r="G434" s="16">
        <v>2.5242753692681665E-2</v>
      </c>
      <c r="H434" s="42">
        <f t="shared" si="6"/>
        <v>2.5242753692681665E-2</v>
      </c>
      <c r="I434" s="42">
        <f t="shared" si="6"/>
        <v>2.5242753692681665E-2</v>
      </c>
      <c r="J434" s="51"/>
      <c r="K434" s="53"/>
      <c r="L434" s="16">
        <v>0</v>
      </c>
      <c r="M434" s="16">
        <v>0</v>
      </c>
      <c r="N434" s="16">
        <v>0</v>
      </c>
      <c r="O434" s="16">
        <v>0</v>
      </c>
      <c r="P434" s="16">
        <v>0</v>
      </c>
      <c r="Q434" s="16">
        <v>0</v>
      </c>
      <c r="R434" s="16">
        <v>0</v>
      </c>
      <c r="S434" s="16">
        <v>0</v>
      </c>
      <c r="T434" s="16">
        <v>0</v>
      </c>
      <c r="U434" s="16">
        <v>0</v>
      </c>
      <c r="V434" s="16">
        <v>0</v>
      </c>
      <c r="W434" s="16">
        <v>0</v>
      </c>
      <c r="X434" s="16">
        <v>2.5242753692681665E-2</v>
      </c>
      <c r="Y434" s="16">
        <v>4.5150802391183811E-2</v>
      </c>
      <c r="Z434" s="16">
        <v>7.5058028060330248E-3</v>
      </c>
      <c r="AA434" s="16">
        <v>1.4393453413682384E-2</v>
      </c>
      <c r="AB434" s="16">
        <v>7.7033582724199398E-2</v>
      </c>
      <c r="AC434" s="16">
        <v>1.2921389058364237E-2</v>
      </c>
      <c r="AD434" s="16">
        <v>2.5242753692681665E-2</v>
      </c>
      <c r="AE434" s="16">
        <v>4.5150802391183811E-2</v>
      </c>
      <c r="AF434" s="16">
        <v>7.5058028060330248E-3</v>
      </c>
      <c r="AG434" s="16">
        <v>1.4393453413682384E-2</v>
      </c>
      <c r="AH434" s="16">
        <v>7.7033582724199398E-2</v>
      </c>
      <c r="AI434" s="54">
        <v>1.2921389058364237E-2</v>
      </c>
      <c r="AJ434" s="42">
        <v>2.5242753692681665E-2</v>
      </c>
      <c r="AK434" s="42">
        <v>4.5150802391183811E-2</v>
      </c>
      <c r="AL434" s="42">
        <v>7.5058028060330248E-3</v>
      </c>
      <c r="AM434" s="42">
        <v>1.4393453413682384E-2</v>
      </c>
      <c r="AN434" s="42">
        <v>7.7033582724199398E-2</v>
      </c>
      <c r="AO434" s="42">
        <v>1.2921389058364237E-2</v>
      </c>
      <c r="AP434" s="42">
        <v>2.5242753692681665E-2</v>
      </c>
      <c r="AQ434" s="42">
        <v>4.5150802391183811E-2</v>
      </c>
      <c r="AR434" s="42">
        <v>7.5058028060330248E-3</v>
      </c>
      <c r="AS434" s="42">
        <v>1.4393453413682384E-2</v>
      </c>
      <c r="AT434" s="42">
        <v>7.7033582724199398E-2</v>
      </c>
      <c r="AU434" s="42">
        <v>1.2921389058364237E-2</v>
      </c>
    </row>
    <row r="435" spans="1:47" x14ac:dyDescent="0.25">
      <c r="A435" s="220"/>
      <c r="B435" s="220" t="s">
        <v>227</v>
      </c>
      <c r="C435" s="15" t="s">
        <v>224</v>
      </c>
      <c r="D435" s="16">
        <v>0</v>
      </c>
      <c r="E435" s="16">
        <v>0</v>
      </c>
      <c r="F435" s="16">
        <v>4.5150802391183811E-2</v>
      </c>
      <c r="G435" s="16">
        <v>4.5150802391183811E-2</v>
      </c>
      <c r="H435" s="42">
        <f t="shared" si="6"/>
        <v>4.5150802391183811E-2</v>
      </c>
      <c r="I435" s="42">
        <f t="shared" si="6"/>
        <v>4.5150802391183811E-2</v>
      </c>
      <c r="J435" s="51"/>
      <c r="K435" s="53"/>
      <c r="L435" s="16">
        <v>0</v>
      </c>
      <c r="M435" s="16">
        <v>0</v>
      </c>
      <c r="N435" s="16">
        <v>0</v>
      </c>
      <c r="O435" s="16">
        <v>0</v>
      </c>
      <c r="P435" s="16">
        <v>0</v>
      </c>
      <c r="Q435" s="16">
        <v>0</v>
      </c>
      <c r="R435" s="16">
        <v>0</v>
      </c>
      <c r="S435" s="16">
        <v>0</v>
      </c>
      <c r="T435" s="16">
        <v>0</v>
      </c>
      <c r="U435" s="16">
        <v>0</v>
      </c>
      <c r="V435" s="16">
        <v>0</v>
      </c>
      <c r="W435" s="16">
        <v>0</v>
      </c>
      <c r="X435" s="16">
        <v>4.5150802391183811E-2</v>
      </c>
      <c r="Y435" s="16">
        <v>7.5058028060330248E-3</v>
      </c>
      <c r="Z435" s="16">
        <v>1.4393453413682384E-2</v>
      </c>
      <c r="AA435" s="16">
        <v>7.7033582724199398E-2</v>
      </c>
      <c r="AB435" s="16">
        <v>1.2921389058364237E-2</v>
      </c>
      <c r="AC435" s="16">
        <v>2.4418806242772175E-2</v>
      </c>
      <c r="AD435" s="16">
        <v>4.5150802391183811E-2</v>
      </c>
      <c r="AE435" s="16">
        <v>7.5058028060330248E-3</v>
      </c>
      <c r="AF435" s="16">
        <v>1.4393453413682384E-2</v>
      </c>
      <c r="AG435" s="16">
        <v>7.7033582724199398E-2</v>
      </c>
      <c r="AH435" s="16">
        <v>1.2921389058364237E-2</v>
      </c>
      <c r="AI435" s="54">
        <v>2.4418806242772175E-2</v>
      </c>
      <c r="AJ435" s="42">
        <v>4.5150802391183811E-2</v>
      </c>
      <c r="AK435" s="42">
        <v>7.5058028060330248E-3</v>
      </c>
      <c r="AL435" s="42">
        <v>1.4393453413682384E-2</v>
      </c>
      <c r="AM435" s="42">
        <v>7.7033582724199398E-2</v>
      </c>
      <c r="AN435" s="42">
        <v>1.2921389058364237E-2</v>
      </c>
      <c r="AO435" s="42">
        <v>2.4418806242772175E-2</v>
      </c>
      <c r="AP435" s="42">
        <v>4.5150802391183811E-2</v>
      </c>
      <c r="AQ435" s="42">
        <v>7.5058028060330248E-3</v>
      </c>
      <c r="AR435" s="42">
        <v>1.4393453413682384E-2</v>
      </c>
      <c r="AS435" s="42">
        <v>7.7033582724199398E-2</v>
      </c>
      <c r="AT435" s="42">
        <v>1.2921389058364237E-2</v>
      </c>
      <c r="AU435" s="42">
        <v>2.4418806242772175E-2</v>
      </c>
    </row>
    <row r="436" spans="1:47" x14ac:dyDescent="0.25">
      <c r="A436" s="220"/>
      <c r="B436" s="220"/>
      <c r="C436" s="15" t="s">
        <v>225</v>
      </c>
      <c r="D436" s="16">
        <v>0</v>
      </c>
      <c r="E436" s="16">
        <v>0</v>
      </c>
      <c r="F436" s="16">
        <v>7.5058028060330248E-3</v>
      </c>
      <c r="G436" s="16">
        <v>7.5058028060330248E-3</v>
      </c>
      <c r="H436" s="42">
        <f t="shared" si="6"/>
        <v>7.5058028060330248E-3</v>
      </c>
      <c r="I436" s="42">
        <f t="shared" si="6"/>
        <v>7.5058028060330248E-3</v>
      </c>
      <c r="J436" s="51"/>
      <c r="K436" s="53"/>
      <c r="L436" s="16">
        <v>0</v>
      </c>
      <c r="M436" s="16">
        <v>0</v>
      </c>
      <c r="N436" s="16">
        <v>0</v>
      </c>
      <c r="O436" s="16">
        <v>0</v>
      </c>
      <c r="P436" s="16">
        <v>0</v>
      </c>
      <c r="Q436" s="16">
        <v>0</v>
      </c>
      <c r="R436" s="16">
        <v>0</v>
      </c>
      <c r="S436" s="16">
        <v>0</v>
      </c>
      <c r="T436" s="16">
        <v>0</v>
      </c>
      <c r="U436" s="16">
        <v>0</v>
      </c>
      <c r="V436" s="16">
        <v>0</v>
      </c>
      <c r="W436" s="16">
        <v>0</v>
      </c>
      <c r="X436" s="16">
        <v>7.5058028060330248E-3</v>
      </c>
      <c r="Y436" s="16">
        <v>1.4393453413682384E-2</v>
      </c>
      <c r="Z436" s="16">
        <v>7.7033582724199398E-2</v>
      </c>
      <c r="AA436" s="16">
        <v>1.2921389058364237E-2</v>
      </c>
      <c r="AB436" s="16">
        <v>2.4418806242772175E-2</v>
      </c>
      <c r="AC436" s="16">
        <v>4.3677037327970097E-2</v>
      </c>
      <c r="AD436" s="16">
        <v>7.5058028060330248E-3</v>
      </c>
      <c r="AE436" s="16">
        <v>1.4393453413682384E-2</v>
      </c>
      <c r="AF436" s="16">
        <v>7.7033582724199398E-2</v>
      </c>
      <c r="AG436" s="16">
        <v>1.2921389058364237E-2</v>
      </c>
      <c r="AH436" s="16">
        <v>2.4418806242772175E-2</v>
      </c>
      <c r="AI436" s="54">
        <v>4.3677037327970097E-2</v>
      </c>
      <c r="AJ436" s="42">
        <v>7.5058028060330248E-3</v>
      </c>
      <c r="AK436" s="42">
        <v>1.4393453413682384E-2</v>
      </c>
      <c r="AL436" s="42">
        <v>7.7033582724199398E-2</v>
      </c>
      <c r="AM436" s="42">
        <v>1.2921389058364237E-2</v>
      </c>
      <c r="AN436" s="42">
        <v>2.4418806242772175E-2</v>
      </c>
      <c r="AO436" s="42">
        <v>4.3677037327970097E-2</v>
      </c>
      <c r="AP436" s="42">
        <v>7.5058028060330248E-3</v>
      </c>
      <c r="AQ436" s="42">
        <v>1.4393453413682384E-2</v>
      </c>
      <c r="AR436" s="42">
        <v>7.7033582724199398E-2</v>
      </c>
      <c r="AS436" s="42">
        <v>1.2921389058364237E-2</v>
      </c>
      <c r="AT436" s="42">
        <v>2.4418806242772175E-2</v>
      </c>
      <c r="AU436" s="42">
        <v>4.3677037327970097E-2</v>
      </c>
    </row>
    <row r="437" spans="1:47" x14ac:dyDescent="0.25">
      <c r="A437" s="220"/>
      <c r="B437" s="220"/>
      <c r="C437" s="15" t="s">
        <v>226</v>
      </c>
      <c r="D437" s="16">
        <v>0</v>
      </c>
      <c r="E437" s="16">
        <v>0</v>
      </c>
      <c r="F437" s="16">
        <v>1.4393453413682384E-2</v>
      </c>
      <c r="G437" s="16">
        <v>1.4393453413682384E-2</v>
      </c>
      <c r="H437" s="42">
        <f t="shared" si="6"/>
        <v>1.4393453413682384E-2</v>
      </c>
      <c r="I437" s="42">
        <f t="shared" si="6"/>
        <v>1.4393453413682384E-2</v>
      </c>
      <c r="J437" s="51"/>
      <c r="K437" s="53"/>
      <c r="L437" s="16">
        <v>0</v>
      </c>
      <c r="M437" s="16">
        <v>0</v>
      </c>
      <c r="N437" s="16">
        <v>0</v>
      </c>
      <c r="O437" s="16">
        <v>0</v>
      </c>
      <c r="P437" s="16">
        <v>0</v>
      </c>
      <c r="Q437" s="16">
        <v>0</v>
      </c>
      <c r="R437" s="16">
        <v>0</v>
      </c>
      <c r="S437" s="16">
        <v>0</v>
      </c>
      <c r="T437" s="16">
        <v>0</v>
      </c>
      <c r="U437" s="16">
        <v>0</v>
      </c>
      <c r="V437" s="16">
        <v>0</v>
      </c>
      <c r="W437" s="16">
        <v>0</v>
      </c>
      <c r="X437" s="16">
        <v>1.4393453413682384E-2</v>
      </c>
      <c r="Y437" s="16">
        <v>7.7033582724199398E-2</v>
      </c>
      <c r="Z437" s="16">
        <v>1.2921389058364237E-2</v>
      </c>
      <c r="AA437" s="16">
        <v>2.4418806242772175E-2</v>
      </c>
      <c r="AB437" s="16">
        <v>4.3677037327970097E-2</v>
      </c>
      <c r="AC437" s="16">
        <v>7.2608062752723039E-3</v>
      </c>
      <c r="AD437" s="16">
        <v>1.4393453413682384E-2</v>
      </c>
      <c r="AE437" s="16">
        <v>7.7033582724199398E-2</v>
      </c>
      <c r="AF437" s="16">
        <v>1.2921389058364237E-2</v>
      </c>
      <c r="AG437" s="16">
        <v>2.4418806242772175E-2</v>
      </c>
      <c r="AH437" s="16">
        <v>4.3677037327970097E-2</v>
      </c>
      <c r="AI437" s="54">
        <v>7.2608062752723039E-3</v>
      </c>
      <c r="AJ437" s="42">
        <v>1.4393453413682384E-2</v>
      </c>
      <c r="AK437" s="42">
        <v>7.7033582724199398E-2</v>
      </c>
      <c r="AL437" s="42">
        <v>1.2921389058364237E-2</v>
      </c>
      <c r="AM437" s="42">
        <v>2.4418806242772175E-2</v>
      </c>
      <c r="AN437" s="42">
        <v>4.3677037327970097E-2</v>
      </c>
      <c r="AO437" s="42">
        <v>7.2608062752723039E-3</v>
      </c>
      <c r="AP437" s="42">
        <v>1.4393453413682384E-2</v>
      </c>
      <c r="AQ437" s="42">
        <v>7.7033582724199398E-2</v>
      </c>
      <c r="AR437" s="42">
        <v>1.2921389058364237E-2</v>
      </c>
      <c r="AS437" s="42">
        <v>2.4418806242772175E-2</v>
      </c>
      <c r="AT437" s="42">
        <v>4.3677037327970097E-2</v>
      </c>
      <c r="AU437" s="42">
        <v>7.2608062752723039E-3</v>
      </c>
    </row>
    <row r="438" spans="1:47" x14ac:dyDescent="0.25">
      <c r="A438" s="220" t="s">
        <v>116</v>
      </c>
      <c r="B438" s="220" t="s">
        <v>223</v>
      </c>
      <c r="C438" s="15" t="s">
        <v>224</v>
      </c>
      <c r="D438" s="16">
        <v>0</v>
      </c>
      <c r="E438" s="16">
        <v>0</v>
      </c>
      <c r="F438" s="16">
        <v>7.7033582724199398E-2</v>
      </c>
      <c r="G438" s="16">
        <v>7.7033582724199398E-2</v>
      </c>
      <c r="H438" s="42">
        <f t="shared" si="6"/>
        <v>7.7033582724199398E-2</v>
      </c>
      <c r="I438" s="42">
        <f t="shared" si="6"/>
        <v>7.7033582724199398E-2</v>
      </c>
      <c r="J438" s="51"/>
      <c r="K438" s="53" t="s">
        <v>116</v>
      </c>
      <c r="L438" s="16">
        <v>0</v>
      </c>
      <c r="M438" s="16">
        <v>0</v>
      </c>
      <c r="N438" s="16">
        <v>0</v>
      </c>
      <c r="O438" s="16">
        <v>0</v>
      </c>
      <c r="P438" s="16">
        <v>0</v>
      </c>
      <c r="Q438" s="16">
        <v>0</v>
      </c>
      <c r="R438" s="16">
        <v>0</v>
      </c>
      <c r="S438" s="16">
        <v>0</v>
      </c>
      <c r="T438" s="16">
        <v>0</v>
      </c>
      <c r="U438" s="16">
        <v>0</v>
      </c>
      <c r="V438" s="16">
        <v>0</v>
      </c>
      <c r="W438" s="16">
        <v>0</v>
      </c>
      <c r="X438" s="16">
        <v>7.7033582724199398E-2</v>
      </c>
      <c r="Y438" s="16">
        <v>1.2921389058364237E-2</v>
      </c>
      <c r="Z438" s="16">
        <v>2.4418806242772175E-2</v>
      </c>
      <c r="AA438" s="16">
        <v>4.3677037327970097E-2</v>
      </c>
      <c r="AB438" s="16">
        <v>7.2608062752723039E-3</v>
      </c>
      <c r="AC438" s="16">
        <v>1.3923637426885632E-2</v>
      </c>
      <c r="AD438" s="16">
        <v>7.7033582724199398E-2</v>
      </c>
      <c r="AE438" s="16">
        <v>1.2921389058364237E-2</v>
      </c>
      <c r="AF438" s="16">
        <v>2.4418806242772175E-2</v>
      </c>
      <c r="AG438" s="16">
        <v>4.3677037327970097E-2</v>
      </c>
      <c r="AH438" s="16">
        <v>7.2608062752723039E-3</v>
      </c>
      <c r="AI438" s="54">
        <v>1.3923637426885632E-2</v>
      </c>
      <c r="AJ438" s="42">
        <v>7.7033582724199398E-2</v>
      </c>
      <c r="AK438" s="42">
        <v>1.2921389058364237E-2</v>
      </c>
      <c r="AL438" s="42">
        <v>2.4418806242772175E-2</v>
      </c>
      <c r="AM438" s="42">
        <v>4.3677037327970097E-2</v>
      </c>
      <c r="AN438" s="42">
        <v>7.2608062752723039E-3</v>
      </c>
      <c r="AO438" s="42">
        <v>1.3923637426885632E-2</v>
      </c>
      <c r="AP438" s="42">
        <v>7.7033582724199398E-2</v>
      </c>
      <c r="AQ438" s="42">
        <v>1.2921389058364237E-2</v>
      </c>
      <c r="AR438" s="42">
        <v>2.4418806242772175E-2</v>
      </c>
      <c r="AS438" s="42">
        <v>4.3677037327970097E-2</v>
      </c>
      <c r="AT438" s="42">
        <v>7.2608062752723039E-3</v>
      </c>
      <c r="AU438" s="42">
        <v>1.3923637426885632E-2</v>
      </c>
    </row>
    <row r="439" spans="1:47" x14ac:dyDescent="0.25">
      <c r="A439" s="220"/>
      <c r="B439" s="220"/>
      <c r="C439" s="15" t="s">
        <v>225</v>
      </c>
      <c r="D439" s="16">
        <v>0</v>
      </c>
      <c r="E439" s="16">
        <v>0</v>
      </c>
      <c r="F439" s="16">
        <v>1.2921389058364237E-2</v>
      </c>
      <c r="G439" s="16">
        <v>1.2921389058364237E-2</v>
      </c>
      <c r="H439" s="42">
        <f t="shared" si="6"/>
        <v>1.2921389058364237E-2</v>
      </c>
      <c r="I439" s="42">
        <f t="shared" si="6"/>
        <v>1.2921389058364237E-2</v>
      </c>
      <c r="J439" s="51"/>
      <c r="K439" s="53"/>
      <c r="L439" s="16">
        <v>0</v>
      </c>
      <c r="M439" s="16">
        <v>0</v>
      </c>
      <c r="N439" s="16">
        <v>0</v>
      </c>
      <c r="O439" s="16">
        <v>0</v>
      </c>
      <c r="P439" s="16">
        <v>0</v>
      </c>
      <c r="Q439" s="16">
        <v>0</v>
      </c>
      <c r="R439" s="16">
        <v>0</v>
      </c>
      <c r="S439" s="16">
        <v>0</v>
      </c>
      <c r="T439" s="16">
        <v>0</v>
      </c>
      <c r="U439" s="16">
        <v>0</v>
      </c>
      <c r="V439" s="16">
        <v>0</v>
      </c>
      <c r="W439" s="16">
        <v>0</v>
      </c>
      <c r="X439" s="16">
        <v>1.2921389058364237E-2</v>
      </c>
      <c r="Y439" s="16">
        <v>2.4418806242772175E-2</v>
      </c>
      <c r="Z439" s="16">
        <v>4.3677037327970097E-2</v>
      </c>
      <c r="AA439" s="16">
        <v>7.2608062752723039E-3</v>
      </c>
      <c r="AB439" s="16">
        <v>1.3923637426885632E-2</v>
      </c>
      <c r="AC439" s="16">
        <v>7.9396576059297536E-2</v>
      </c>
      <c r="AD439" s="16">
        <v>1.2921389058364237E-2</v>
      </c>
      <c r="AE439" s="16">
        <v>2.4418806242772175E-2</v>
      </c>
      <c r="AF439" s="16">
        <v>4.3677037327970097E-2</v>
      </c>
      <c r="AG439" s="16">
        <v>7.2608062752723039E-3</v>
      </c>
      <c r="AH439" s="16">
        <v>1.3923637426885632E-2</v>
      </c>
      <c r="AI439" s="54">
        <v>7.9396576059297536E-2</v>
      </c>
      <c r="AJ439" s="42">
        <v>1.2921389058364237E-2</v>
      </c>
      <c r="AK439" s="42">
        <v>2.4418806242772175E-2</v>
      </c>
      <c r="AL439" s="42">
        <v>4.3677037327970097E-2</v>
      </c>
      <c r="AM439" s="42">
        <v>7.2608062752723039E-3</v>
      </c>
      <c r="AN439" s="42">
        <v>1.3923637426885632E-2</v>
      </c>
      <c r="AO439" s="42">
        <v>7.9396576059297536E-2</v>
      </c>
      <c r="AP439" s="42">
        <v>1.2921389058364237E-2</v>
      </c>
      <c r="AQ439" s="42">
        <v>2.4418806242772175E-2</v>
      </c>
      <c r="AR439" s="42">
        <v>4.3677037327970097E-2</v>
      </c>
      <c r="AS439" s="42">
        <v>7.2608062752723039E-3</v>
      </c>
      <c r="AT439" s="42">
        <v>1.3923637426885632E-2</v>
      </c>
      <c r="AU439" s="42">
        <v>7.9396576059297536E-2</v>
      </c>
    </row>
    <row r="440" spans="1:47" x14ac:dyDescent="0.25">
      <c r="A440" s="220"/>
      <c r="B440" s="220"/>
      <c r="C440" s="15" t="s">
        <v>226</v>
      </c>
      <c r="D440" s="16">
        <v>0</v>
      </c>
      <c r="E440" s="16">
        <v>0</v>
      </c>
      <c r="F440" s="16">
        <v>2.4418806242772175E-2</v>
      </c>
      <c r="G440" s="16">
        <v>2.4418806242772175E-2</v>
      </c>
      <c r="H440" s="42">
        <f t="shared" si="6"/>
        <v>2.4418806242772175E-2</v>
      </c>
      <c r="I440" s="42">
        <f t="shared" si="6"/>
        <v>2.4418806242772175E-2</v>
      </c>
      <c r="J440" s="51"/>
      <c r="K440" s="53"/>
      <c r="L440" s="16">
        <v>0</v>
      </c>
      <c r="M440" s="16">
        <v>0</v>
      </c>
      <c r="N440" s="16">
        <v>0</v>
      </c>
      <c r="O440" s="16">
        <v>0</v>
      </c>
      <c r="P440" s="16">
        <v>0</v>
      </c>
      <c r="Q440" s="16">
        <v>0</v>
      </c>
      <c r="R440" s="16">
        <v>0</v>
      </c>
      <c r="S440" s="16">
        <v>0</v>
      </c>
      <c r="T440" s="16">
        <v>0</v>
      </c>
      <c r="U440" s="16">
        <v>0</v>
      </c>
      <c r="V440" s="16">
        <v>0</v>
      </c>
      <c r="W440" s="16">
        <v>0</v>
      </c>
      <c r="X440" s="16">
        <v>2.4418806242772175E-2</v>
      </c>
      <c r="Y440" s="16">
        <v>4.3677037327970097E-2</v>
      </c>
      <c r="Z440" s="16">
        <v>7.2608062752723039E-3</v>
      </c>
      <c r="AA440" s="16">
        <v>1.3923637426885632E-2</v>
      </c>
      <c r="AB440" s="16">
        <v>7.9396576059297536E-2</v>
      </c>
      <c r="AC440" s="16">
        <v>1.3317750685921424E-2</v>
      </c>
      <c r="AD440" s="16">
        <v>2.4418806242772175E-2</v>
      </c>
      <c r="AE440" s="16">
        <v>4.3677037327970097E-2</v>
      </c>
      <c r="AF440" s="16">
        <v>7.2608062752723039E-3</v>
      </c>
      <c r="AG440" s="16">
        <v>1.3923637426885632E-2</v>
      </c>
      <c r="AH440" s="16">
        <v>7.9396576059297536E-2</v>
      </c>
      <c r="AI440" s="54">
        <v>1.3317750685921424E-2</v>
      </c>
      <c r="AJ440" s="42">
        <v>2.4418806242772175E-2</v>
      </c>
      <c r="AK440" s="42">
        <v>4.3677037327970097E-2</v>
      </c>
      <c r="AL440" s="42">
        <v>7.2608062752723039E-3</v>
      </c>
      <c r="AM440" s="42">
        <v>1.3923637426885632E-2</v>
      </c>
      <c r="AN440" s="42">
        <v>7.9396576059297536E-2</v>
      </c>
      <c r="AO440" s="42">
        <v>1.3317750685921424E-2</v>
      </c>
      <c r="AP440" s="42">
        <v>2.4418806242772175E-2</v>
      </c>
      <c r="AQ440" s="42">
        <v>4.3677037327970097E-2</v>
      </c>
      <c r="AR440" s="42">
        <v>7.2608062752723039E-3</v>
      </c>
      <c r="AS440" s="42">
        <v>1.3923637426885632E-2</v>
      </c>
      <c r="AT440" s="42">
        <v>7.9396576059297536E-2</v>
      </c>
      <c r="AU440" s="42">
        <v>1.3317750685921424E-2</v>
      </c>
    </row>
    <row r="441" spans="1:47" x14ac:dyDescent="0.25">
      <c r="A441" s="220"/>
      <c r="B441" s="220" t="s">
        <v>227</v>
      </c>
      <c r="C441" s="15" t="s">
        <v>224</v>
      </c>
      <c r="D441" s="16">
        <v>0</v>
      </c>
      <c r="E441" s="16">
        <v>0</v>
      </c>
      <c r="F441" s="16">
        <v>4.3677037327970097E-2</v>
      </c>
      <c r="G441" s="16">
        <v>4.3677037327970097E-2</v>
      </c>
      <c r="H441" s="42">
        <f t="shared" si="6"/>
        <v>4.3677037327970097E-2</v>
      </c>
      <c r="I441" s="42">
        <f t="shared" si="6"/>
        <v>4.3677037327970097E-2</v>
      </c>
      <c r="J441" s="51"/>
      <c r="K441" s="53"/>
      <c r="L441" s="16">
        <v>0</v>
      </c>
      <c r="M441" s="16">
        <v>0</v>
      </c>
      <c r="N441" s="16">
        <v>0</v>
      </c>
      <c r="O441" s="16">
        <v>0</v>
      </c>
      <c r="P441" s="16">
        <v>0</v>
      </c>
      <c r="Q441" s="16">
        <v>0</v>
      </c>
      <c r="R441" s="16">
        <v>0</v>
      </c>
      <c r="S441" s="16">
        <v>0</v>
      </c>
      <c r="T441" s="16">
        <v>0</v>
      </c>
      <c r="U441" s="16">
        <v>0</v>
      </c>
      <c r="V441" s="16">
        <v>0</v>
      </c>
      <c r="W441" s="16">
        <v>0</v>
      </c>
      <c r="X441" s="16">
        <v>4.3677037327970097E-2</v>
      </c>
      <c r="Y441" s="16">
        <v>7.2608062752723039E-3</v>
      </c>
      <c r="Z441" s="16">
        <v>1.3923637426885632E-2</v>
      </c>
      <c r="AA441" s="16">
        <v>7.9396576059297536E-2</v>
      </c>
      <c r="AB441" s="16">
        <v>1.3317750685921424E-2</v>
      </c>
      <c r="AC441" s="16">
        <v>2.5167849379053531E-2</v>
      </c>
      <c r="AD441" s="16">
        <v>4.3677037327970097E-2</v>
      </c>
      <c r="AE441" s="16">
        <v>7.2608062752723039E-3</v>
      </c>
      <c r="AF441" s="16">
        <v>1.3923637426885632E-2</v>
      </c>
      <c r="AG441" s="16">
        <v>7.9396576059297536E-2</v>
      </c>
      <c r="AH441" s="16">
        <v>1.3317750685921424E-2</v>
      </c>
      <c r="AI441" s="54">
        <v>2.5167849379053531E-2</v>
      </c>
      <c r="AJ441" s="42">
        <v>4.3677037327970097E-2</v>
      </c>
      <c r="AK441" s="42">
        <v>7.2608062752723039E-3</v>
      </c>
      <c r="AL441" s="42">
        <v>1.3923637426885632E-2</v>
      </c>
      <c r="AM441" s="42">
        <v>7.9396576059297536E-2</v>
      </c>
      <c r="AN441" s="42">
        <v>1.3317750685921424E-2</v>
      </c>
      <c r="AO441" s="42">
        <v>2.5167849379053531E-2</v>
      </c>
      <c r="AP441" s="42">
        <v>4.3677037327970097E-2</v>
      </c>
      <c r="AQ441" s="42">
        <v>7.2608062752723039E-3</v>
      </c>
      <c r="AR441" s="42">
        <v>1.3923637426885632E-2</v>
      </c>
      <c r="AS441" s="42">
        <v>7.9396576059297536E-2</v>
      </c>
      <c r="AT441" s="42">
        <v>1.3317750685921424E-2</v>
      </c>
      <c r="AU441" s="42">
        <v>2.5167849379053531E-2</v>
      </c>
    </row>
    <row r="442" spans="1:47" x14ac:dyDescent="0.25">
      <c r="A442" s="220"/>
      <c r="B442" s="220"/>
      <c r="C442" s="15" t="s">
        <v>225</v>
      </c>
      <c r="D442" s="16">
        <v>0</v>
      </c>
      <c r="E442" s="16">
        <v>0</v>
      </c>
      <c r="F442" s="16">
        <v>7.2608062752723039E-3</v>
      </c>
      <c r="G442" s="16">
        <v>7.2608062752723039E-3</v>
      </c>
      <c r="H442" s="42">
        <f t="shared" si="6"/>
        <v>7.2608062752723039E-3</v>
      </c>
      <c r="I442" s="42">
        <f t="shared" si="6"/>
        <v>7.2608062752723039E-3</v>
      </c>
      <c r="J442" s="51"/>
      <c r="K442" s="53"/>
      <c r="L442" s="16">
        <v>0</v>
      </c>
      <c r="M442" s="16">
        <v>0</v>
      </c>
      <c r="N442" s="16">
        <v>0</v>
      </c>
      <c r="O442" s="16">
        <v>0</v>
      </c>
      <c r="P442" s="16">
        <v>0</v>
      </c>
      <c r="Q442" s="16">
        <v>0</v>
      </c>
      <c r="R442" s="16">
        <v>0</v>
      </c>
      <c r="S442" s="16">
        <v>0</v>
      </c>
      <c r="T442" s="16">
        <v>0</v>
      </c>
      <c r="U442" s="16">
        <v>0</v>
      </c>
      <c r="V442" s="16">
        <v>0</v>
      </c>
      <c r="W442" s="16">
        <v>0</v>
      </c>
      <c r="X442" s="16">
        <v>7.2608062752723039E-3</v>
      </c>
      <c r="Y442" s="16">
        <v>1.3923637426885632E-2</v>
      </c>
      <c r="Z442" s="16">
        <v>7.9396576059297536E-2</v>
      </c>
      <c r="AA442" s="16">
        <v>1.3317750685921424E-2</v>
      </c>
      <c r="AB442" s="16">
        <v>2.5167849379053531E-2</v>
      </c>
      <c r="AC442" s="16">
        <v>4.5016823749073474E-2</v>
      </c>
      <c r="AD442" s="16">
        <v>7.2608062752723039E-3</v>
      </c>
      <c r="AE442" s="16">
        <v>1.3923637426885632E-2</v>
      </c>
      <c r="AF442" s="16">
        <v>7.9396576059297536E-2</v>
      </c>
      <c r="AG442" s="16">
        <v>1.3317750685921424E-2</v>
      </c>
      <c r="AH442" s="16">
        <v>2.5167849379053531E-2</v>
      </c>
      <c r="AI442" s="54">
        <v>4.5016823749073474E-2</v>
      </c>
      <c r="AJ442" s="42">
        <v>7.2608062752723039E-3</v>
      </c>
      <c r="AK442" s="42">
        <v>1.3923637426885632E-2</v>
      </c>
      <c r="AL442" s="42">
        <v>7.9396576059297536E-2</v>
      </c>
      <c r="AM442" s="42">
        <v>1.3317750685921424E-2</v>
      </c>
      <c r="AN442" s="42">
        <v>2.5167849379053531E-2</v>
      </c>
      <c r="AO442" s="42">
        <v>4.5016823749073474E-2</v>
      </c>
      <c r="AP442" s="42">
        <v>7.2608062752723039E-3</v>
      </c>
      <c r="AQ442" s="42">
        <v>1.3923637426885632E-2</v>
      </c>
      <c r="AR442" s="42">
        <v>7.9396576059297536E-2</v>
      </c>
      <c r="AS442" s="42">
        <v>1.3317750685921424E-2</v>
      </c>
      <c r="AT442" s="42">
        <v>2.5167849379053531E-2</v>
      </c>
      <c r="AU442" s="42">
        <v>4.5016823749073474E-2</v>
      </c>
    </row>
    <row r="443" spans="1:47" x14ac:dyDescent="0.25">
      <c r="A443" s="220"/>
      <c r="B443" s="220"/>
      <c r="C443" s="15" t="s">
        <v>226</v>
      </c>
      <c r="D443" s="16">
        <v>0</v>
      </c>
      <c r="E443" s="16">
        <v>0</v>
      </c>
      <c r="F443" s="16">
        <v>1.3923637426885632E-2</v>
      </c>
      <c r="G443" s="16">
        <v>1.3923637426885632E-2</v>
      </c>
      <c r="H443" s="42">
        <f t="shared" si="6"/>
        <v>1.3923637426885632E-2</v>
      </c>
      <c r="I443" s="42">
        <f t="shared" si="6"/>
        <v>1.3923637426885632E-2</v>
      </c>
      <c r="J443" s="51"/>
      <c r="K443" s="53"/>
      <c r="L443" s="16">
        <v>0</v>
      </c>
      <c r="M443" s="16">
        <v>0</v>
      </c>
      <c r="N443" s="16">
        <v>0</v>
      </c>
      <c r="O443" s="16">
        <v>0</v>
      </c>
      <c r="P443" s="16">
        <v>0</v>
      </c>
      <c r="Q443" s="16">
        <v>0</v>
      </c>
      <c r="R443" s="16">
        <v>0</v>
      </c>
      <c r="S443" s="16">
        <v>0</v>
      </c>
      <c r="T443" s="16">
        <v>0</v>
      </c>
      <c r="U443" s="16">
        <v>0</v>
      </c>
      <c r="V443" s="16">
        <v>0</v>
      </c>
      <c r="W443" s="16">
        <v>0</v>
      </c>
      <c r="X443" s="16">
        <v>1.3923637426885632E-2</v>
      </c>
      <c r="Y443" s="16">
        <v>7.9396576059297536E-2</v>
      </c>
      <c r="Z443" s="16">
        <v>1.3317750685921424E-2</v>
      </c>
      <c r="AA443" s="16">
        <v>2.5167849379053531E-2</v>
      </c>
      <c r="AB443" s="16">
        <v>4.5016823749073474E-2</v>
      </c>
      <c r="AC443" s="16">
        <v>7.4835303941456878E-3</v>
      </c>
      <c r="AD443" s="16">
        <v>1.3923637426885632E-2</v>
      </c>
      <c r="AE443" s="16">
        <v>7.9396576059297536E-2</v>
      </c>
      <c r="AF443" s="16">
        <v>1.3317750685921424E-2</v>
      </c>
      <c r="AG443" s="16">
        <v>2.5167849379053531E-2</v>
      </c>
      <c r="AH443" s="16">
        <v>4.5016823749073474E-2</v>
      </c>
      <c r="AI443" s="54">
        <v>7.4835303941456878E-3</v>
      </c>
      <c r="AJ443" s="42">
        <v>1.3923637426885632E-2</v>
      </c>
      <c r="AK443" s="42">
        <v>7.9396576059297536E-2</v>
      </c>
      <c r="AL443" s="42">
        <v>1.3317750685921424E-2</v>
      </c>
      <c r="AM443" s="42">
        <v>2.5167849379053531E-2</v>
      </c>
      <c r="AN443" s="42">
        <v>4.5016823749073474E-2</v>
      </c>
      <c r="AO443" s="42">
        <v>7.4835303941456878E-3</v>
      </c>
      <c r="AP443" s="42">
        <v>1.3923637426885632E-2</v>
      </c>
      <c r="AQ443" s="42">
        <v>7.9396576059297536E-2</v>
      </c>
      <c r="AR443" s="42">
        <v>1.3317750685921424E-2</v>
      </c>
      <c r="AS443" s="42">
        <v>2.5167849379053531E-2</v>
      </c>
      <c r="AT443" s="42">
        <v>4.5016823749073474E-2</v>
      </c>
      <c r="AU443" s="42">
        <v>7.4835303941456878E-3</v>
      </c>
    </row>
    <row r="444" spans="1:47" x14ac:dyDescent="0.25">
      <c r="A444" s="220" t="s">
        <v>117</v>
      </c>
      <c r="B444" s="220" t="s">
        <v>223</v>
      </c>
      <c r="C444" s="15" t="s">
        <v>224</v>
      </c>
      <c r="D444" s="16">
        <v>0</v>
      </c>
      <c r="E444" s="16">
        <v>0</v>
      </c>
      <c r="F444" s="16">
        <v>7.9396576059297536E-2</v>
      </c>
      <c r="G444" s="16">
        <v>7.9396576059297536E-2</v>
      </c>
      <c r="H444" s="42">
        <f t="shared" si="6"/>
        <v>7.9396576059297536E-2</v>
      </c>
      <c r="I444" s="42">
        <f t="shared" si="6"/>
        <v>7.9396576059297536E-2</v>
      </c>
      <c r="J444" s="51"/>
      <c r="K444" s="53" t="s">
        <v>117</v>
      </c>
      <c r="L444" s="16">
        <v>0</v>
      </c>
      <c r="M444" s="16">
        <v>0</v>
      </c>
      <c r="N444" s="16">
        <v>0</v>
      </c>
      <c r="O444" s="16">
        <v>0</v>
      </c>
      <c r="P444" s="16">
        <v>0</v>
      </c>
      <c r="Q444" s="16">
        <v>0</v>
      </c>
      <c r="R444" s="16">
        <v>0</v>
      </c>
      <c r="S444" s="16">
        <v>0</v>
      </c>
      <c r="T444" s="16">
        <v>0</v>
      </c>
      <c r="U444" s="16">
        <v>0</v>
      </c>
      <c r="V444" s="16">
        <v>0</v>
      </c>
      <c r="W444" s="16">
        <v>0</v>
      </c>
      <c r="X444" s="16">
        <v>7.9396576059297536E-2</v>
      </c>
      <c r="Y444" s="16">
        <v>1.3317750685921424E-2</v>
      </c>
      <c r="Z444" s="16">
        <v>2.5167849379053531E-2</v>
      </c>
      <c r="AA444" s="16">
        <v>4.5016823749073474E-2</v>
      </c>
      <c r="AB444" s="16">
        <v>7.4835303941456878E-3</v>
      </c>
      <c r="AC444" s="16">
        <v>1.4350742869428137E-2</v>
      </c>
      <c r="AD444" s="16">
        <v>7.9396576059297536E-2</v>
      </c>
      <c r="AE444" s="16">
        <v>1.3317750685921424E-2</v>
      </c>
      <c r="AF444" s="16">
        <v>2.5167849379053531E-2</v>
      </c>
      <c r="AG444" s="16">
        <v>4.5016823749073474E-2</v>
      </c>
      <c r="AH444" s="16">
        <v>7.4835303941456878E-3</v>
      </c>
      <c r="AI444" s="54">
        <v>1.4350742869428137E-2</v>
      </c>
      <c r="AJ444" s="42">
        <v>7.9396576059297536E-2</v>
      </c>
      <c r="AK444" s="42">
        <v>1.3317750685921424E-2</v>
      </c>
      <c r="AL444" s="42">
        <v>2.5167849379053531E-2</v>
      </c>
      <c r="AM444" s="42">
        <v>4.5016823749073474E-2</v>
      </c>
      <c r="AN444" s="42">
        <v>7.4835303941456878E-3</v>
      </c>
      <c r="AO444" s="42">
        <v>1.4350742869428137E-2</v>
      </c>
      <c r="AP444" s="42">
        <v>7.9396576059297536E-2</v>
      </c>
      <c r="AQ444" s="42">
        <v>1.3317750685921424E-2</v>
      </c>
      <c r="AR444" s="42">
        <v>2.5167849379053531E-2</v>
      </c>
      <c r="AS444" s="42">
        <v>4.5016823749073474E-2</v>
      </c>
      <c r="AT444" s="42">
        <v>7.4835303941456878E-3</v>
      </c>
      <c r="AU444" s="42">
        <v>1.4350742869428137E-2</v>
      </c>
    </row>
    <row r="445" spans="1:47" x14ac:dyDescent="0.25">
      <c r="A445" s="220"/>
      <c r="B445" s="220"/>
      <c r="C445" s="15" t="s">
        <v>225</v>
      </c>
      <c r="D445" s="16">
        <v>0</v>
      </c>
      <c r="E445" s="16">
        <v>0</v>
      </c>
      <c r="F445" s="16">
        <v>1.3317750685921424E-2</v>
      </c>
      <c r="G445" s="16">
        <v>1.3317750685921424E-2</v>
      </c>
      <c r="H445" s="42">
        <f t="shared" si="6"/>
        <v>1.3317750685921424E-2</v>
      </c>
      <c r="I445" s="42">
        <f t="shared" si="6"/>
        <v>1.3317750685921424E-2</v>
      </c>
      <c r="J445" s="51"/>
      <c r="K445" s="53"/>
      <c r="L445" s="16">
        <v>0</v>
      </c>
      <c r="M445" s="16">
        <v>0</v>
      </c>
      <c r="N445" s="16">
        <v>0</v>
      </c>
      <c r="O445" s="16">
        <v>0</v>
      </c>
      <c r="P445" s="16">
        <v>0</v>
      </c>
      <c r="Q445" s="16">
        <v>0</v>
      </c>
      <c r="R445" s="16">
        <v>0</v>
      </c>
      <c r="S445" s="16">
        <v>0</v>
      </c>
      <c r="T445" s="16">
        <v>0</v>
      </c>
      <c r="U445" s="16">
        <v>0</v>
      </c>
      <c r="V445" s="16">
        <v>0</v>
      </c>
      <c r="W445" s="16">
        <v>0</v>
      </c>
      <c r="X445" s="16">
        <v>1.3317750685921424E-2</v>
      </c>
      <c r="Y445" s="16">
        <v>2.5167849379053531E-2</v>
      </c>
      <c r="Z445" s="16">
        <v>4.5016823749073474E-2</v>
      </c>
      <c r="AA445" s="16">
        <v>7.4835303941456878E-3</v>
      </c>
      <c r="AB445" s="16">
        <v>1.4350742869428137E-2</v>
      </c>
      <c r="AC445" s="16">
        <v>7.8746752892145555E-2</v>
      </c>
      <c r="AD445" s="16">
        <v>1.3317750685921424E-2</v>
      </c>
      <c r="AE445" s="16">
        <v>2.5167849379053531E-2</v>
      </c>
      <c r="AF445" s="16">
        <v>4.5016823749073474E-2</v>
      </c>
      <c r="AG445" s="16">
        <v>7.4835303941456878E-3</v>
      </c>
      <c r="AH445" s="16">
        <v>1.4350742869428137E-2</v>
      </c>
      <c r="AI445" s="54">
        <v>7.8746752892145555E-2</v>
      </c>
      <c r="AJ445" s="42">
        <v>1.3317750685921424E-2</v>
      </c>
      <c r="AK445" s="42">
        <v>2.5167849379053531E-2</v>
      </c>
      <c r="AL445" s="42">
        <v>4.5016823749073474E-2</v>
      </c>
      <c r="AM445" s="42">
        <v>7.4835303941456878E-3</v>
      </c>
      <c r="AN445" s="42">
        <v>1.4350742869428137E-2</v>
      </c>
      <c r="AO445" s="42">
        <v>7.8746752892145555E-2</v>
      </c>
      <c r="AP445" s="42">
        <v>1.3317750685921424E-2</v>
      </c>
      <c r="AQ445" s="42">
        <v>2.5167849379053531E-2</v>
      </c>
      <c r="AR445" s="42">
        <v>4.5016823749073474E-2</v>
      </c>
      <c r="AS445" s="42">
        <v>7.4835303941456878E-3</v>
      </c>
      <c r="AT445" s="42">
        <v>1.4350742869428137E-2</v>
      </c>
      <c r="AU445" s="42">
        <v>7.8746752892145555E-2</v>
      </c>
    </row>
    <row r="446" spans="1:47" x14ac:dyDescent="0.25">
      <c r="A446" s="220"/>
      <c r="B446" s="220"/>
      <c r="C446" s="15" t="s">
        <v>226</v>
      </c>
      <c r="D446" s="16">
        <v>0</v>
      </c>
      <c r="E446" s="16">
        <v>0</v>
      </c>
      <c r="F446" s="16">
        <v>2.5167849379053531E-2</v>
      </c>
      <c r="G446" s="16">
        <v>2.5167849379053531E-2</v>
      </c>
      <c r="H446" s="42">
        <f t="shared" si="6"/>
        <v>2.5167849379053531E-2</v>
      </c>
      <c r="I446" s="42">
        <f t="shared" si="6"/>
        <v>2.5167849379053531E-2</v>
      </c>
      <c r="J446" s="51"/>
      <c r="K446" s="53"/>
      <c r="L446" s="16">
        <v>0</v>
      </c>
      <c r="M446" s="16">
        <v>0</v>
      </c>
      <c r="N446" s="16">
        <v>0</v>
      </c>
      <c r="O446" s="16">
        <v>0</v>
      </c>
      <c r="P446" s="16">
        <v>0</v>
      </c>
      <c r="Q446" s="16">
        <v>0</v>
      </c>
      <c r="R446" s="16">
        <v>0</v>
      </c>
      <c r="S446" s="16">
        <v>0</v>
      </c>
      <c r="T446" s="16">
        <v>0</v>
      </c>
      <c r="U446" s="16">
        <v>0</v>
      </c>
      <c r="V446" s="16">
        <v>0</v>
      </c>
      <c r="W446" s="16">
        <v>0</v>
      </c>
      <c r="X446" s="16">
        <v>2.5167849379053531E-2</v>
      </c>
      <c r="Y446" s="16">
        <v>4.5016823749073474E-2</v>
      </c>
      <c r="Z446" s="16">
        <v>7.4835303941456878E-3</v>
      </c>
      <c r="AA446" s="16">
        <v>1.4350742869428137E-2</v>
      </c>
      <c r="AB446" s="16">
        <v>7.8746752892145555E-2</v>
      </c>
      <c r="AC446" s="16">
        <v>1.3208751238343199E-2</v>
      </c>
      <c r="AD446" s="16">
        <v>2.5167849379053531E-2</v>
      </c>
      <c r="AE446" s="16">
        <v>4.5016823749073474E-2</v>
      </c>
      <c r="AF446" s="16">
        <v>7.4835303941456878E-3</v>
      </c>
      <c r="AG446" s="16">
        <v>1.4350742869428137E-2</v>
      </c>
      <c r="AH446" s="16">
        <v>7.8746752892145555E-2</v>
      </c>
      <c r="AI446" s="54">
        <v>1.3208751238343199E-2</v>
      </c>
      <c r="AJ446" s="42">
        <v>2.5167849379053531E-2</v>
      </c>
      <c r="AK446" s="42">
        <v>4.5016823749073474E-2</v>
      </c>
      <c r="AL446" s="42">
        <v>7.4835303941456878E-3</v>
      </c>
      <c r="AM446" s="42">
        <v>1.4350742869428137E-2</v>
      </c>
      <c r="AN446" s="42">
        <v>7.8746752892145555E-2</v>
      </c>
      <c r="AO446" s="42">
        <v>1.3208751238343199E-2</v>
      </c>
      <c r="AP446" s="42">
        <v>2.5167849379053531E-2</v>
      </c>
      <c r="AQ446" s="42">
        <v>4.5016823749073474E-2</v>
      </c>
      <c r="AR446" s="42">
        <v>7.4835303941456878E-3</v>
      </c>
      <c r="AS446" s="42">
        <v>1.4350742869428137E-2</v>
      </c>
      <c r="AT446" s="42">
        <v>7.8746752892145555E-2</v>
      </c>
      <c r="AU446" s="42">
        <v>1.3208751238343199E-2</v>
      </c>
    </row>
    <row r="447" spans="1:47" x14ac:dyDescent="0.25">
      <c r="A447" s="220"/>
      <c r="B447" s="220" t="s">
        <v>227</v>
      </c>
      <c r="C447" s="15" t="s">
        <v>224</v>
      </c>
      <c r="D447" s="16">
        <v>0</v>
      </c>
      <c r="E447" s="16">
        <v>0</v>
      </c>
      <c r="F447" s="16">
        <v>4.5016823749073474E-2</v>
      </c>
      <c r="G447" s="16">
        <v>4.5016823749073474E-2</v>
      </c>
      <c r="H447" s="42">
        <f t="shared" si="6"/>
        <v>4.5016823749073474E-2</v>
      </c>
      <c r="I447" s="42">
        <f t="shared" si="6"/>
        <v>4.5016823749073474E-2</v>
      </c>
      <c r="J447" s="51"/>
      <c r="K447" s="53"/>
      <c r="L447" s="16">
        <v>0</v>
      </c>
      <c r="M447" s="16">
        <v>0</v>
      </c>
      <c r="N447" s="16">
        <v>0</v>
      </c>
      <c r="O447" s="16">
        <v>0</v>
      </c>
      <c r="P447" s="16">
        <v>0</v>
      </c>
      <c r="Q447" s="16">
        <v>0</v>
      </c>
      <c r="R447" s="16">
        <v>0</v>
      </c>
      <c r="S447" s="16">
        <v>0</v>
      </c>
      <c r="T447" s="16">
        <v>0</v>
      </c>
      <c r="U447" s="16">
        <v>0</v>
      </c>
      <c r="V447" s="16">
        <v>0</v>
      </c>
      <c r="W447" s="16">
        <v>0</v>
      </c>
      <c r="X447" s="16">
        <v>4.5016823749073474E-2</v>
      </c>
      <c r="Y447" s="16">
        <v>7.4835303941456878E-3</v>
      </c>
      <c r="Z447" s="16">
        <v>1.4350742869428137E-2</v>
      </c>
      <c r="AA447" s="16">
        <v>7.8746752892145555E-2</v>
      </c>
      <c r="AB447" s="16">
        <v>1.3208751238343199E-2</v>
      </c>
      <c r="AC447" s="16">
        <v>2.4961862516576158E-2</v>
      </c>
      <c r="AD447" s="16">
        <v>4.5016823749073474E-2</v>
      </c>
      <c r="AE447" s="16">
        <v>7.4835303941456878E-3</v>
      </c>
      <c r="AF447" s="16">
        <v>1.4350742869428137E-2</v>
      </c>
      <c r="AG447" s="16">
        <v>7.8746752892145555E-2</v>
      </c>
      <c r="AH447" s="16">
        <v>1.3208751238343199E-2</v>
      </c>
      <c r="AI447" s="54">
        <v>2.4961862516576158E-2</v>
      </c>
      <c r="AJ447" s="42">
        <v>4.5016823749073474E-2</v>
      </c>
      <c r="AK447" s="42">
        <v>7.4835303941456878E-3</v>
      </c>
      <c r="AL447" s="42">
        <v>1.4350742869428137E-2</v>
      </c>
      <c r="AM447" s="42">
        <v>7.8746752892145555E-2</v>
      </c>
      <c r="AN447" s="42">
        <v>1.3208751238343199E-2</v>
      </c>
      <c r="AO447" s="42">
        <v>2.4961862516576158E-2</v>
      </c>
      <c r="AP447" s="42">
        <v>4.5016823749073474E-2</v>
      </c>
      <c r="AQ447" s="42">
        <v>7.4835303941456878E-3</v>
      </c>
      <c r="AR447" s="42">
        <v>1.4350742869428137E-2</v>
      </c>
      <c r="AS447" s="42">
        <v>7.8746752892145555E-2</v>
      </c>
      <c r="AT447" s="42">
        <v>1.3208751238343199E-2</v>
      </c>
      <c r="AU447" s="42">
        <v>2.4961862516576158E-2</v>
      </c>
    </row>
    <row r="448" spans="1:47" x14ac:dyDescent="0.25">
      <c r="A448" s="220"/>
      <c r="B448" s="220"/>
      <c r="C448" s="15" t="s">
        <v>225</v>
      </c>
      <c r="D448" s="16">
        <v>0</v>
      </c>
      <c r="E448" s="16">
        <v>0</v>
      </c>
      <c r="F448" s="16">
        <v>7.4835303941456878E-3</v>
      </c>
      <c r="G448" s="16">
        <v>7.4835303941456878E-3</v>
      </c>
      <c r="H448" s="42">
        <f t="shared" si="6"/>
        <v>7.4835303941456878E-3</v>
      </c>
      <c r="I448" s="42">
        <f t="shared" si="6"/>
        <v>7.4835303941456878E-3</v>
      </c>
      <c r="J448" s="51"/>
      <c r="K448" s="53"/>
      <c r="L448" s="16">
        <v>0</v>
      </c>
      <c r="M448" s="16">
        <v>0</v>
      </c>
      <c r="N448" s="16">
        <v>0</v>
      </c>
      <c r="O448" s="16">
        <v>0</v>
      </c>
      <c r="P448" s="16">
        <v>0</v>
      </c>
      <c r="Q448" s="16">
        <v>0</v>
      </c>
      <c r="R448" s="16">
        <v>0</v>
      </c>
      <c r="S448" s="16">
        <v>0</v>
      </c>
      <c r="T448" s="16">
        <v>0</v>
      </c>
      <c r="U448" s="16">
        <v>0</v>
      </c>
      <c r="V448" s="16">
        <v>0</v>
      </c>
      <c r="W448" s="16">
        <v>0</v>
      </c>
      <c r="X448" s="16">
        <v>7.4835303941456878E-3</v>
      </c>
      <c r="Y448" s="16">
        <v>1.4350742869428137E-2</v>
      </c>
      <c r="Z448" s="16">
        <v>7.8746752892145555E-2</v>
      </c>
      <c r="AA448" s="16">
        <v>1.3208751238343199E-2</v>
      </c>
      <c r="AB448" s="16">
        <v>2.4961862516576158E-2</v>
      </c>
      <c r="AC448" s="16">
        <v>4.4648382483270049E-2</v>
      </c>
      <c r="AD448" s="16">
        <v>7.4835303941456878E-3</v>
      </c>
      <c r="AE448" s="16">
        <v>1.4350742869428137E-2</v>
      </c>
      <c r="AF448" s="16">
        <v>7.8746752892145555E-2</v>
      </c>
      <c r="AG448" s="16">
        <v>1.3208751238343199E-2</v>
      </c>
      <c r="AH448" s="16">
        <v>2.4961862516576158E-2</v>
      </c>
      <c r="AI448" s="54">
        <v>4.4648382483270049E-2</v>
      </c>
      <c r="AJ448" s="42">
        <v>7.4835303941456878E-3</v>
      </c>
      <c r="AK448" s="42">
        <v>1.4350742869428137E-2</v>
      </c>
      <c r="AL448" s="42">
        <v>7.8746752892145555E-2</v>
      </c>
      <c r="AM448" s="42">
        <v>1.3208751238343199E-2</v>
      </c>
      <c r="AN448" s="42">
        <v>2.4961862516576158E-2</v>
      </c>
      <c r="AO448" s="42">
        <v>4.4648382483270049E-2</v>
      </c>
      <c r="AP448" s="42">
        <v>7.4835303941456878E-3</v>
      </c>
      <c r="AQ448" s="42">
        <v>1.4350742869428137E-2</v>
      </c>
      <c r="AR448" s="42">
        <v>7.8746752892145555E-2</v>
      </c>
      <c r="AS448" s="42">
        <v>1.3208751238343199E-2</v>
      </c>
      <c r="AT448" s="42">
        <v>2.4961862516576158E-2</v>
      </c>
      <c r="AU448" s="42">
        <v>4.4648382483270049E-2</v>
      </c>
    </row>
    <row r="449" spans="1:47" x14ac:dyDescent="0.25">
      <c r="A449" s="220"/>
      <c r="B449" s="220"/>
      <c r="C449" s="15" t="s">
        <v>226</v>
      </c>
      <c r="D449" s="16">
        <v>0</v>
      </c>
      <c r="E449" s="16">
        <v>0</v>
      </c>
      <c r="F449" s="16">
        <v>1.4350742869428137E-2</v>
      </c>
      <c r="G449" s="16">
        <v>1.4350742869428137E-2</v>
      </c>
      <c r="H449" s="42">
        <f t="shared" si="6"/>
        <v>1.4350742869428137E-2</v>
      </c>
      <c r="I449" s="42">
        <f t="shared" si="6"/>
        <v>1.4350742869428137E-2</v>
      </c>
      <c r="J449" s="51"/>
      <c r="K449" s="53"/>
      <c r="L449" s="16">
        <v>0</v>
      </c>
      <c r="M449" s="16">
        <v>0</v>
      </c>
      <c r="N449" s="16">
        <v>0</v>
      </c>
      <c r="O449" s="16">
        <v>0</v>
      </c>
      <c r="P449" s="16">
        <v>0</v>
      </c>
      <c r="Q449" s="16">
        <v>0</v>
      </c>
      <c r="R449" s="16">
        <v>0</v>
      </c>
      <c r="S449" s="16">
        <v>0</v>
      </c>
      <c r="T449" s="16">
        <v>0</v>
      </c>
      <c r="U449" s="16">
        <v>0</v>
      </c>
      <c r="V449" s="16">
        <v>0</v>
      </c>
      <c r="W449" s="16">
        <v>0</v>
      </c>
      <c r="X449" s="16">
        <v>1.4350742869428137E-2</v>
      </c>
      <c r="Y449" s="16">
        <v>7.8746752892145555E-2</v>
      </c>
      <c r="Z449" s="16">
        <v>1.3208751238343199E-2</v>
      </c>
      <c r="AA449" s="16">
        <v>2.4961862516576158E-2</v>
      </c>
      <c r="AB449" s="16">
        <v>4.4648382483270049E-2</v>
      </c>
      <c r="AC449" s="16">
        <v>7.4222812614555076E-3</v>
      </c>
      <c r="AD449" s="16">
        <v>1.4350742869428137E-2</v>
      </c>
      <c r="AE449" s="16">
        <v>7.8746752892145555E-2</v>
      </c>
      <c r="AF449" s="16">
        <v>1.3208751238343199E-2</v>
      </c>
      <c r="AG449" s="16">
        <v>2.4961862516576158E-2</v>
      </c>
      <c r="AH449" s="16">
        <v>4.4648382483270049E-2</v>
      </c>
      <c r="AI449" s="54">
        <v>7.4222812614555076E-3</v>
      </c>
      <c r="AJ449" s="42">
        <v>1.4350742869428137E-2</v>
      </c>
      <c r="AK449" s="42">
        <v>7.8746752892145555E-2</v>
      </c>
      <c r="AL449" s="42">
        <v>1.3208751238343199E-2</v>
      </c>
      <c r="AM449" s="42">
        <v>2.4961862516576158E-2</v>
      </c>
      <c r="AN449" s="42">
        <v>4.4648382483270049E-2</v>
      </c>
      <c r="AO449" s="42">
        <v>7.4222812614555076E-3</v>
      </c>
      <c r="AP449" s="42">
        <v>1.4350742869428137E-2</v>
      </c>
      <c r="AQ449" s="42">
        <v>7.8746752892145555E-2</v>
      </c>
      <c r="AR449" s="42">
        <v>1.3208751238343199E-2</v>
      </c>
      <c r="AS449" s="42">
        <v>2.4961862516576158E-2</v>
      </c>
      <c r="AT449" s="42">
        <v>4.4648382483270049E-2</v>
      </c>
      <c r="AU449" s="42">
        <v>7.4222812614555076E-3</v>
      </c>
    </row>
    <row r="450" spans="1:47" x14ac:dyDescent="0.25">
      <c r="A450" s="220" t="s">
        <v>118</v>
      </c>
      <c r="B450" s="220" t="s">
        <v>223</v>
      </c>
      <c r="C450" s="15" t="s">
        <v>224</v>
      </c>
      <c r="D450" s="16">
        <v>0</v>
      </c>
      <c r="E450" s="16">
        <v>0</v>
      </c>
      <c r="F450" s="16">
        <v>7.8746752892145555E-2</v>
      </c>
      <c r="G450" s="16">
        <v>7.8746752892145555E-2</v>
      </c>
      <c r="H450" s="42">
        <f t="shared" si="6"/>
        <v>7.8746752892145555E-2</v>
      </c>
      <c r="I450" s="42">
        <f t="shared" si="6"/>
        <v>7.8746752892145555E-2</v>
      </c>
      <c r="J450" s="51"/>
      <c r="K450" s="53" t="s">
        <v>118</v>
      </c>
      <c r="L450" s="16">
        <v>0</v>
      </c>
      <c r="M450" s="16">
        <v>0</v>
      </c>
      <c r="N450" s="16">
        <v>0</v>
      </c>
      <c r="O450" s="16">
        <v>0</v>
      </c>
      <c r="P450" s="16">
        <v>0</v>
      </c>
      <c r="Q450" s="16">
        <v>0</v>
      </c>
      <c r="R450" s="16">
        <v>0</v>
      </c>
      <c r="S450" s="16">
        <v>0</v>
      </c>
      <c r="T450" s="16">
        <v>0</v>
      </c>
      <c r="U450" s="16">
        <v>0</v>
      </c>
      <c r="V450" s="16">
        <v>0</v>
      </c>
      <c r="W450" s="16">
        <v>0</v>
      </c>
      <c r="X450" s="16">
        <v>7.8746752892145555E-2</v>
      </c>
      <c r="Y450" s="16">
        <v>1.3208751238343199E-2</v>
      </c>
      <c r="Z450" s="16">
        <v>2.4961862516576158E-2</v>
      </c>
      <c r="AA450" s="16">
        <v>4.4648382483270049E-2</v>
      </c>
      <c r="AB450" s="16">
        <v>7.4222812614555076E-3</v>
      </c>
      <c r="AC450" s="16">
        <v>1.4233288872728948E-2</v>
      </c>
      <c r="AD450" s="16">
        <v>7.8746752892145555E-2</v>
      </c>
      <c r="AE450" s="16">
        <v>1.3208751238343199E-2</v>
      </c>
      <c r="AF450" s="16">
        <v>2.4961862516576158E-2</v>
      </c>
      <c r="AG450" s="16">
        <v>4.4648382483270049E-2</v>
      </c>
      <c r="AH450" s="16">
        <v>7.4222812614555076E-3</v>
      </c>
      <c r="AI450" s="54">
        <v>1.4233288872728948E-2</v>
      </c>
      <c r="AJ450" s="42">
        <v>7.8746752892145555E-2</v>
      </c>
      <c r="AK450" s="42">
        <v>1.3208751238343199E-2</v>
      </c>
      <c r="AL450" s="42">
        <v>2.4961862516576158E-2</v>
      </c>
      <c r="AM450" s="42">
        <v>4.4648382483270049E-2</v>
      </c>
      <c r="AN450" s="42">
        <v>7.4222812614555076E-3</v>
      </c>
      <c r="AO450" s="42">
        <v>1.4233288872728948E-2</v>
      </c>
      <c r="AP450" s="42">
        <v>7.8746752892145555E-2</v>
      </c>
      <c r="AQ450" s="42">
        <v>1.3208751238343199E-2</v>
      </c>
      <c r="AR450" s="42">
        <v>2.4961862516576158E-2</v>
      </c>
      <c r="AS450" s="42">
        <v>4.4648382483270049E-2</v>
      </c>
      <c r="AT450" s="42">
        <v>7.4222812614555076E-3</v>
      </c>
      <c r="AU450" s="42">
        <v>1.4233288872728948E-2</v>
      </c>
    </row>
    <row r="451" spans="1:47" x14ac:dyDescent="0.25">
      <c r="A451" s="220"/>
      <c r="B451" s="220"/>
      <c r="C451" s="15" t="s">
        <v>225</v>
      </c>
      <c r="D451" s="16">
        <v>0</v>
      </c>
      <c r="E451" s="16">
        <v>0</v>
      </c>
      <c r="F451" s="16">
        <v>1.3208751238343199E-2</v>
      </c>
      <c r="G451" s="16">
        <v>1.3208751238343199E-2</v>
      </c>
      <c r="H451" s="42">
        <f t="shared" si="6"/>
        <v>1.3208751238343199E-2</v>
      </c>
      <c r="I451" s="42">
        <f t="shared" si="6"/>
        <v>1.3208751238343199E-2</v>
      </c>
      <c r="J451" s="51"/>
      <c r="K451" s="53"/>
      <c r="L451" s="16">
        <v>0</v>
      </c>
      <c r="M451" s="16">
        <v>0</v>
      </c>
      <c r="N451" s="16">
        <v>0</v>
      </c>
      <c r="O451" s="16">
        <v>0</v>
      </c>
      <c r="P451" s="16">
        <v>0</v>
      </c>
      <c r="Q451" s="16">
        <v>0</v>
      </c>
      <c r="R451" s="16">
        <v>0</v>
      </c>
      <c r="S451" s="16">
        <v>0</v>
      </c>
      <c r="T451" s="16">
        <v>0</v>
      </c>
      <c r="U451" s="16">
        <v>0</v>
      </c>
      <c r="V451" s="16">
        <v>0</v>
      </c>
      <c r="W451" s="16">
        <v>0</v>
      </c>
      <c r="X451" s="16">
        <v>1.3208751238343199E-2</v>
      </c>
      <c r="Y451" s="16">
        <v>2.4961862516576158E-2</v>
      </c>
      <c r="Z451" s="16">
        <v>4.4648382483270049E-2</v>
      </c>
      <c r="AA451" s="16">
        <v>7.4222812614555076E-3</v>
      </c>
      <c r="AB451" s="16">
        <v>1.4233288872728948E-2</v>
      </c>
      <c r="AC451" s="16">
        <v>8.0459923060091684E-2</v>
      </c>
      <c r="AD451" s="16">
        <v>1.3208751238343199E-2</v>
      </c>
      <c r="AE451" s="16">
        <v>2.4961862516576158E-2</v>
      </c>
      <c r="AF451" s="16">
        <v>4.4648382483270049E-2</v>
      </c>
      <c r="AG451" s="16">
        <v>7.4222812614555076E-3</v>
      </c>
      <c r="AH451" s="16">
        <v>1.4233288872728948E-2</v>
      </c>
      <c r="AI451" s="54">
        <v>8.0459923060091684E-2</v>
      </c>
      <c r="AJ451" s="42">
        <v>1.3208751238343199E-2</v>
      </c>
      <c r="AK451" s="42">
        <v>2.4961862516576158E-2</v>
      </c>
      <c r="AL451" s="42">
        <v>4.4648382483270049E-2</v>
      </c>
      <c r="AM451" s="42">
        <v>7.4222812614555076E-3</v>
      </c>
      <c r="AN451" s="42">
        <v>1.4233288872728948E-2</v>
      </c>
      <c r="AO451" s="42">
        <v>8.0459923060091684E-2</v>
      </c>
      <c r="AP451" s="42">
        <v>1.3208751238343199E-2</v>
      </c>
      <c r="AQ451" s="42">
        <v>2.4961862516576158E-2</v>
      </c>
      <c r="AR451" s="42">
        <v>4.4648382483270049E-2</v>
      </c>
      <c r="AS451" s="42">
        <v>7.4222812614555076E-3</v>
      </c>
      <c r="AT451" s="42">
        <v>1.4233288872728948E-2</v>
      </c>
      <c r="AU451" s="42">
        <v>8.0459923060091684E-2</v>
      </c>
    </row>
    <row r="452" spans="1:47" x14ac:dyDescent="0.25">
      <c r="A452" s="220"/>
      <c r="B452" s="220"/>
      <c r="C452" s="15" t="s">
        <v>226</v>
      </c>
      <c r="D452" s="16">
        <v>0</v>
      </c>
      <c r="E452" s="16">
        <v>0</v>
      </c>
      <c r="F452" s="16">
        <v>2.4961862516576158E-2</v>
      </c>
      <c r="G452" s="16">
        <v>2.4961862516576158E-2</v>
      </c>
      <c r="H452" s="42">
        <f t="shared" si="6"/>
        <v>2.4961862516576158E-2</v>
      </c>
      <c r="I452" s="42">
        <f t="shared" si="6"/>
        <v>2.4961862516576158E-2</v>
      </c>
      <c r="J452" s="51"/>
      <c r="K452" s="53"/>
      <c r="L452" s="16">
        <v>0</v>
      </c>
      <c r="M452" s="16">
        <v>0</v>
      </c>
      <c r="N452" s="16">
        <v>0</v>
      </c>
      <c r="O452" s="16">
        <v>0</v>
      </c>
      <c r="P452" s="16">
        <v>0</v>
      </c>
      <c r="Q452" s="16">
        <v>0</v>
      </c>
      <c r="R452" s="16">
        <v>0</v>
      </c>
      <c r="S452" s="16">
        <v>0</v>
      </c>
      <c r="T452" s="16">
        <v>0</v>
      </c>
      <c r="U452" s="16">
        <v>0</v>
      </c>
      <c r="V452" s="16">
        <v>0</v>
      </c>
      <c r="W452" s="16">
        <v>0</v>
      </c>
      <c r="X452" s="16">
        <v>2.4961862516576158E-2</v>
      </c>
      <c r="Y452" s="16">
        <v>4.4648382483270049E-2</v>
      </c>
      <c r="Z452" s="16">
        <v>7.4222812614555076E-3</v>
      </c>
      <c r="AA452" s="16">
        <v>1.4233288872728948E-2</v>
      </c>
      <c r="AB452" s="16">
        <v>8.0459923060091684E-2</v>
      </c>
      <c r="AC452" s="16">
        <v>1.3496113418322154E-2</v>
      </c>
      <c r="AD452" s="16">
        <v>2.4961862516576158E-2</v>
      </c>
      <c r="AE452" s="16">
        <v>4.4648382483270049E-2</v>
      </c>
      <c r="AF452" s="16">
        <v>7.4222812614555076E-3</v>
      </c>
      <c r="AG452" s="16">
        <v>1.4233288872728948E-2</v>
      </c>
      <c r="AH452" s="16">
        <v>8.0459923060091684E-2</v>
      </c>
      <c r="AI452" s="54">
        <v>1.3496113418322154E-2</v>
      </c>
      <c r="AJ452" s="42">
        <v>2.4961862516576158E-2</v>
      </c>
      <c r="AK452" s="42">
        <v>4.4648382483270049E-2</v>
      </c>
      <c r="AL452" s="42">
        <v>7.4222812614555076E-3</v>
      </c>
      <c r="AM452" s="42">
        <v>1.4233288872728948E-2</v>
      </c>
      <c r="AN452" s="42">
        <v>8.0459923060091684E-2</v>
      </c>
      <c r="AO452" s="42">
        <v>1.3496113418322154E-2</v>
      </c>
      <c r="AP452" s="42">
        <v>2.4961862516576158E-2</v>
      </c>
      <c r="AQ452" s="42">
        <v>4.4648382483270049E-2</v>
      </c>
      <c r="AR452" s="42">
        <v>7.4222812614555076E-3</v>
      </c>
      <c r="AS452" s="42">
        <v>1.4233288872728948E-2</v>
      </c>
      <c r="AT452" s="42">
        <v>8.0459923060091684E-2</v>
      </c>
      <c r="AU452" s="42">
        <v>1.3496113418322154E-2</v>
      </c>
    </row>
    <row r="453" spans="1:47" x14ac:dyDescent="0.25">
      <c r="A453" s="220"/>
      <c r="B453" s="220" t="s">
        <v>227</v>
      </c>
      <c r="C453" s="15" t="s">
        <v>224</v>
      </c>
      <c r="D453" s="16">
        <v>0</v>
      </c>
      <c r="E453" s="16">
        <v>0</v>
      </c>
      <c r="F453" s="16">
        <v>4.4648382483270049E-2</v>
      </c>
      <c r="G453" s="16">
        <v>4.4648382483270049E-2</v>
      </c>
      <c r="H453" s="42">
        <f t="shared" si="6"/>
        <v>4.4648382483270049E-2</v>
      </c>
      <c r="I453" s="42">
        <f t="shared" si="6"/>
        <v>4.4648382483270049E-2</v>
      </c>
      <c r="J453" s="51"/>
      <c r="K453" s="53"/>
      <c r="L453" s="16">
        <v>0</v>
      </c>
      <c r="M453" s="16">
        <v>0</v>
      </c>
      <c r="N453" s="16">
        <v>0</v>
      </c>
      <c r="O453" s="16">
        <v>0</v>
      </c>
      <c r="P453" s="16">
        <v>0</v>
      </c>
      <c r="Q453" s="16">
        <v>0</v>
      </c>
      <c r="R453" s="16">
        <v>0</v>
      </c>
      <c r="S453" s="16">
        <v>0</v>
      </c>
      <c r="T453" s="16">
        <v>0</v>
      </c>
      <c r="U453" s="16">
        <v>0</v>
      </c>
      <c r="V453" s="16">
        <v>0</v>
      </c>
      <c r="W453" s="16">
        <v>0</v>
      </c>
      <c r="X453" s="16">
        <v>4.4648382483270049E-2</v>
      </c>
      <c r="Y453" s="16">
        <v>7.4222812614555076E-3</v>
      </c>
      <c r="Z453" s="16">
        <v>1.4233288872728948E-2</v>
      </c>
      <c r="AA453" s="16">
        <v>8.0459923060091684E-2</v>
      </c>
      <c r="AB453" s="16">
        <v>1.3496113418322154E-2</v>
      </c>
      <c r="AC453" s="16">
        <v>2.5504918790380134E-2</v>
      </c>
      <c r="AD453" s="16">
        <v>4.4648382483270049E-2</v>
      </c>
      <c r="AE453" s="16">
        <v>7.4222812614555076E-3</v>
      </c>
      <c r="AF453" s="16">
        <v>1.4233288872728948E-2</v>
      </c>
      <c r="AG453" s="16">
        <v>8.0459923060091684E-2</v>
      </c>
      <c r="AH453" s="16">
        <v>1.3496113418322154E-2</v>
      </c>
      <c r="AI453" s="54">
        <v>2.5504918790380134E-2</v>
      </c>
      <c r="AJ453" s="42">
        <v>4.4648382483270049E-2</v>
      </c>
      <c r="AK453" s="42">
        <v>7.4222812614555076E-3</v>
      </c>
      <c r="AL453" s="42">
        <v>1.4233288872728948E-2</v>
      </c>
      <c r="AM453" s="42">
        <v>8.0459923060091684E-2</v>
      </c>
      <c r="AN453" s="42">
        <v>1.3496113418322154E-2</v>
      </c>
      <c r="AO453" s="42">
        <v>2.5504918790380134E-2</v>
      </c>
      <c r="AP453" s="42">
        <v>4.4648382483270049E-2</v>
      </c>
      <c r="AQ453" s="42">
        <v>7.4222812614555076E-3</v>
      </c>
      <c r="AR453" s="42">
        <v>1.4233288872728948E-2</v>
      </c>
      <c r="AS453" s="42">
        <v>8.0459923060091684E-2</v>
      </c>
      <c r="AT453" s="42">
        <v>1.3496113418322154E-2</v>
      </c>
      <c r="AU453" s="42">
        <v>2.5504918790380134E-2</v>
      </c>
    </row>
    <row r="454" spans="1:47" x14ac:dyDescent="0.25">
      <c r="A454" s="220"/>
      <c r="B454" s="220"/>
      <c r="C454" s="15" t="s">
        <v>225</v>
      </c>
      <c r="D454" s="16">
        <v>0</v>
      </c>
      <c r="E454" s="16">
        <v>0</v>
      </c>
      <c r="F454" s="16">
        <v>7.4222812614555076E-3</v>
      </c>
      <c r="G454" s="16">
        <v>7.4222812614555076E-3</v>
      </c>
      <c r="H454" s="42">
        <f t="shared" si="6"/>
        <v>7.4222812614555076E-3</v>
      </c>
      <c r="I454" s="42">
        <f t="shared" si="6"/>
        <v>7.4222812614555076E-3</v>
      </c>
      <c r="J454" s="51"/>
      <c r="K454" s="53"/>
      <c r="L454" s="16">
        <v>0</v>
      </c>
      <c r="M454" s="16">
        <v>0</v>
      </c>
      <c r="N454" s="16">
        <v>0</v>
      </c>
      <c r="O454" s="16">
        <v>0</v>
      </c>
      <c r="P454" s="16">
        <v>0</v>
      </c>
      <c r="Q454" s="16">
        <v>0</v>
      </c>
      <c r="R454" s="16">
        <v>0</v>
      </c>
      <c r="S454" s="16">
        <v>0</v>
      </c>
      <c r="T454" s="16">
        <v>0</v>
      </c>
      <c r="U454" s="16">
        <v>0</v>
      </c>
      <c r="V454" s="16">
        <v>0</v>
      </c>
      <c r="W454" s="16">
        <v>0</v>
      </c>
      <c r="X454" s="16">
        <v>7.4222812614555076E-3</v>
      </c>
      <c r="Y454" s="16">
        <v>1.4233288872728948E-2</v>
      </c>
      <c r="Z454" s="16">
        <v>8.0459923060091684E-2</v>
      </c>
      <c r="AA454" s="16">
        <v>1.3496113418322154E-2</v>
      </c>
      <c r="AB454" s="16">
        <v>2.5504918790380134E-2</v>
      </c>
      <c r="AC454" s="16">
        <v>4.5619727638569987E-2</v>
      </c>
      <c r="AD454" s="16">
        <v>7.4222812614555076E-3</v>
      </c>
      <c r="AE454" s="16">
        <v>1.4233288872728948E-2</v>
      </c>
      <c r="AF454" s="16">
        <v>8.0459923060091684E-2</v>
      </c>
      <c r="AG454" s="16">
        <v>1.3496113418322154E-2</v>
      </c>
      <c r="AH454" s="16">
        <v>2.5504918790380134E-2</v>
      </c>
      <c r="AI454" s="54">
        <v>4.5619727638569987E-2</v>
      </c>
      <c r="AJ454" s="42">
        <v>7.4222812614555076E-3</v>
      </c>
      <c r="AK454" s="42">
        <v>1.4233288872728948E-2</v>
      </c>
      <c r="AL454" s="42">
        <v>8.0459923060091684E-2</v>
      </c>
      <c r="AM454" s="42">
        <v>1.3496113418322154E-2</v>
      </c>
      <c r="AN454" s="42">
        <v>2.5504918790380134E-2</v>
      </c>
      <c r="AO454" s="42">
        <v>4.5619727638569987E-2</v>
      </c>
      <c r="AP454" s="42">
        <v>7.4222812614555076E-3</v>
      </c>
      <c r="AQ454" s="42">
        <v>1.4233288872728948E-2</v>
      </c>
      <c r="AR454" s="42">
        <v>8.0459923060091684E-2</v>
      </c>
      <c r="AS454" s="42">
        <v>1.3496113418322154E-2</v>
      </c>
      <c r="AT454" s="42">
        <v>2.5504918790380134E-2</v>
      </c>
      <c r="AU454" s="42">
        <v>4.5619727638569987E-2</v>
      </c>
    </row>
    <row r="455" spans="1:47" x14ac:dyDescent="0.25">
      <c r="A455" s="220"/>
      <c r="B455" s="220"/>
      <c r="C455" s="15" t="s">
        <v>226</v>
      </c>
      <c r="D455" s="16">
        <v>0</v>
      </c>
      <c r="E455" s="16">
        <v>0</v>
      </c>
      <c r="F455" s="16">
        <v>1.4233288872728948E-2</v>
      </c>
      <c r="G455" s="16">
        <v>1.4233288872728948E-2</v>
      </c>
      <c r="H455" s="42">
        <f t="shared" ref="H455:I518" si="7">D455+F455</f>
        <v>1.4233288872728948E-2</v>
      </c>
      <c r="I455" s="42">
        <f t="shared" si="7"/>
        <v>1.4233288872728948E-2</v>
      </c>
      <c r="J455" s="51"/>
      <c r="K455" s="53"/>
      <c r="L455" s="16">
        <v>0</v>
      </c>
      <c r="M455" s="16">
        <v>0</v>
      </c>
      <c r="N455" s="16">
        <v>0</v>
      </c>
      <c r="O455" s="16">
        <v>0</v>
      </c>
      <c r="P455" s="16">
        <v>0</v>
      </c>
      <c r="Q455" s="16">
        <v>0</v>
      </c>
      <c r="R455" s="16">
        <v>0</v>
      </c>
      <c r="S455" s="16">
        <v>0</v>
      </c>
      <c r="T455" s="16">
        <v>0</v>
      </c>
      <c r="U455" s="16">
        <v>0</v>
      </c>
      <c r="V455" s="16">
        <v>0</v>
      </c>
      <c r="W455" s="16">
        <v>0</v>
      </c>
      <c r="X455" s="16">
        <v>1.4233288872728948E-2</v>
      </c>
      <c r="Y455" s="16">
        <v>8.0459923060091684E-2</v>
      </c>
      <c r="Z455" s="16">
        <v>1.3496113418322154E-2</v>
      </c>
      <c r="AA455" s="16">
        <v>2.5504918790380134E-2</v>
      </c>
      <c r="AB455" s="16">
        <v>4.5619727638569987E-2</v>
      </c>
      <c r="AC455" s="16">
        <v>7.5837562476387087E-3</v>
      </c>
      <c r="AD455" s="16">
        <v>1.4233288872728948E-2</v>
      </c>
      <c r="AE455" s="16">
        <v>8.0459923060091684E-2</v>
      </c>
      <c r="AF455" s="16">
        <v>1.3496113418322154E-2</v>
      </c>
      <c r="AG455" s="16">
        <v>2.5504918790380134E-2</v>
      </c>
      <c r="AH455" s="16">
        <v>4.5619727638569987E-2</v>
      </c>
      <c r="AI455" s="54">
        <v>7.5837562476387087E-3</v>
      </c>
      <c r="AJ455" s="42">
        <v>1.4233288872728948E-2</v>
      </c>
      <c r="AK455" s="42">
        <v>8.0459923060091684E-2</v>
      </c>
      <c r="AL455" s="42">
        <v>1.3496113418322154E-2</v>
      </c>
      <c r="AM455" s="42">
        <v>2.5504918790380134E-2</v>
      </c>
      <c r="AN455" s="42">
        <v>4.5619727638569987E-2</v>
      </c>
      <c r="AO455" s="42">
        <v>7.5837562476387087E-3</v>
      </c>
      <c r="AP455" s="42">
        <v>1.4233288872728948E-2</v>
      </c>
      <c r="AQ455" s="42">
        <v>8.0459923060091684E-2</v>
      </c>
      <c r="AR455" s="42">
        <v>1.3496113418322154E-2</v>
      </c>
      <c r="AS455" s="42">
        <v>2.5504918790380134E-2</v>
      </c>
      <c r="AT455" s="42">
        <v>4.5619727638569987E-2</v>
      </c>
      <c r="AU455" s="42">
        <v>7.5837562476387087E-3</v>
      </c>
    </row>
    <row r="456" spans="1:47" x14ac:dyDescent="0.25">
      <c r="A456" s="220" t="s">
        <v>119</v>
      </c>
      <c r="B456" s="220" t="s">
        <v>223</v>
      </c>
      <c r="C456" s="15" t="s">
        <v>224</v>
      </c>
      <c r="D456" s="16">
        <v>0</v>
      </c>
      <c r="E456" s="16">
        <v>0</v>
      </c>
      <c r="F456" s="16">
        <v>8.0459923060091684E-2</v>
      </c>
      <c r="G456" s="16">
        <v>8.0459923060091684E-2</v>
      </c>
      <c r="H456" s="42">
        <f t="shared" si="7"/>
        <v>8.0459923060091684E-2</v>
      </c>
      <c r="I456" s="42">
        <f t="shared" si="7"/>
        <v>8.0459923060091684E-2</v>
      </c>
      <c r="J456" s="51"/>
      <c r="K456" s="53" t="s">
        <v>119</v>
      </c>
      <c r="L456" s="16">
        <v>0</v>
      </c>
      <c r="M456" s="16">
        <v>0</v>
      </c>
      <c r="N456" s="16">
        <v>0</v>
      </c>
      <c r="O456" s="16">
        <v>0</v>
      </c>
      <c r="P456" s="16">
        <v>0</v>
      </c>
      <c r="Q456" s="16">
        <v>0</v>
      </c>
      <c r="R456" s="16">
        <v>0</v>
      </c>
      <c r="S456" s="16">
        <v>0</v>
      </c>
      <c r="T456" s="16">
        <v>0</v>
      </c>
      <c r="U456" s="16">
        <v>0</v>
      </c>
      <c r="V456" s="16">
        <v>0</v>
      </c>
      <c r="W456" s="16">
        <v>0</v>
      </c>
      <c r="X456" s="16">
        <v>8.0459923060091684E-2</v>
      </c>
      <c r="Y456" s="16">
        <v>1.3496113418322154E-2</v>
      </c>
      <c r="Z456" s="16">
        <v>2.5504918790380134E-2</v>
      </c>
      <c r="AA456" s="16">
        <v>4.5619727638569987E-2</v>
      </c>
      <c r="AB456" s="16">
        <v>7.5837562476387087E-3</v>
      </c>
      <c r="AC456" s="16">
        <v>1.454294031857226E-2</v>
      </c>
      <c r="AD456" s="16">
        <v>8.0459923060091684E-2</v>
      </c>
      <c r="AE456" s="16">
        <v>1.3496113418322154E-2</v>
      </c>
      <c r="AF456" s="16">
        <v>2.5504918790380134E-2</v>
      </c>
      <c r="AG456" s="16">
        <v>4.5619727638569987E-2</v>
      </c>
      <c r="AH456" s="16">
        <v>7.5837562476387087E-3</v>
      </c>
      <c r="AI456" s="54">
        <v>1.454294031857226E-2</v>
      </c>
      <c r="AJ456" s="42">
        <v>8.0459923060091684E-2</v>
      </c>
      <c r="AK456" s="42">
        <v>1.3496113418322154E-2</v>
      </c>
      <c r="AL456" s="42">
        <v>2.5504918790380134E-2</v>
      </c>
      <c r="AM456" s="42">
        <v>4.5619727638569987E-2</v>
      </c>
      <c r="AN456" s="42">
        <v>7.5837562476387087E-3</v>
      </c>
      <c r="AO456" s="42">
        <v>1.454294031857226E-2</v>
      </c>
      <c r="AP456" s="42">
        <v>8.0459923060091684E-2</v>
      </c>
      <c r="AQ456" s="42">
        <v>1.3496113418322154E-2</v>
      </c>
      <c r="AR456" s="42">
        <v>2.5504918790380134E-2</v>
      </c>
      <c r="AS456" s="42">
        <v>4.5619727638569987E-2</v>
      </c>
      <c r="AT456" s="42">
        <v>7.5837562476387087E-3</v>
      </c>
      <c r="AU456" s="42">
        <v>1.454294031857226E-2</v>
      </c>
    </row>
    <row r="457" spans="1:47" x14ac:dyDescent="0.25">
      <c r="A457" s="220"/>
      <c r="B457" s="220"/>
      <c r="C457" s="15" t="s">
        <v>225</v>
      </c>
      <c r="D457" s="16">
        <v>0</v>
      </c>
      <c r="E457" s="16">
        <v>0</v>
      </c>
      <c r="F457" s="16">
        <v>1.3496113418322154E-2</v>
      </c>
      <c r="G457" s="16">
        <v>1.3496113418322154E-2</v>
      </c>
      <c r="H457" s="42">
        <f t="shared" si="7"/>
        <v>1.3496113418322154E-2</v>
      </c>
      <c r="I457" s="42">
        <f t="shared" si="7"/>
        <v>1.3496113418322154E-2</v>
      </c>
      <c r="J457" s="51"/>
      <c r="K457" s="53"/>
      <c r="L457" s="16">
        <v>0</v>
      </c>
      <c r="M457" s="16">
        <v>0</v>
      </c>
      <c r="N457" s="16">
        <v>0</v>
      </c>
      <c r="O457" s="16">
        <v>0</v>
      </c>
      <c r="P457" s="16">
        <v>0</v>
      </c>
      <c r="Q457" s="16">
        <v>0</v>
      </c>
      <c r="R457" s="16">
        <v>0</v>
      </c>
      <c r="S457" s="16">
        <v>0</v>
      </c>
      <c r="T457" s="16">
        <v>0</v>
      </c>
      <c r="U457" s="16">
        <v>0</v>
      </c>
      <c r="V457" s="16">
        <v>0</v>
      </c>
      <c r="W457" s="16">
        <v>0</v>
      </c>
      <c r="X457" s="16">
        <v>1.3496113418322154E-2</v>
      </c>
      <c r="Y457" s="16">
        <v>2.5504918790380134E-2</v>
      </c>
      <c r="Z457" s="16">
        <v>4.5619727638569987E-2</v>
      </c>
      <c r="AA457" s="16">
        <v>7.5837562476387087E-3</v>
      </c>
      <c r="AB457" s="16">
        <v>1.454294031857226E-2</v>
      </c>
      <c r="AC457" s="16">
        <v>7.9002743836781172E-2</v>
      </c>
      <c r="AD457" s="16">
        <v>1.3496113418322154E-2</v>
      </c>
      <c r="AE457" s="16">
        <v>2.5504918790380134E-2</v>
      </c>
      <c r="AF457" s="16">
        <v>4.5619727638569987E-2</v>
      </c>
      <c r="AG457" s="16">
        <v>7.5837562476387087E-3</v>
      </c>
      <c r="AH457" s="16">
        <v>1.454294031857226E-2</v>
      </c>
      <c r="AI457" s="54">
        <v>7.9002743836781172E-2</v>
      </c>
      <c r="AJ457" s="42">
        <v>1.3496113418322154E-2</v>
      </c>
      <c r="AK457" s="42">
        <v>2.5504918790380134E-2</v>
      </c>
      <c r="AL457" s="42">
        <v>4.5619727638569987E-2</v>
      </c>
      <c r="AM457" s="42">
        <v>7.5837562476387087E-3</v>
      </c>
      <c r="AN457" s="42">
        <v>1.454294031857226E-2</v>
      </c>
      <c r="AO457" s="42">
        <v>7.9002743836781172E-2</v>
      </c>
      <c r="AP457" s="42">
        <v>1.3496113418322154E-2</v>
      </c>
      <c r="AQ457" s="42">
        <v>2.5504918790380134E-2</v>
      </c>
      <c r="AR457" s="42">
        <v>4.5619727638569987E-2</v>
      </c>
      <c r="AS457" s="42">
        <v>7.5837562476387087E-3</v>
      </c>
      <c r="AT457" s="42">
        <v>1.454294031857226E-2</v>
      </c>
      <c r="AU457" s="42">
        <v>7.9002743836781172E-2</v>
      </c>
    </row>
    <row r="458" spans="1:47" x14ac:dyDescent="0.25">
      <c r="A458" s="220"/>
      <c r="B458" s="220"/>
      <c r="C458" s="15" t="s">
        <v>226</v>
      </c>
      <c r="D458" s="16">
        <v>0</v>
      </c>
      <c r="E458" s="16">
        <v>0</v>
      </c>
      <c r="F458" s="16">
        <v>2.5504918790380134E-2</v>
      </c>
      <c r="G458" s="16">
        <v>2.5504918790380134E-2</v>
      </c>
      <c r="H458" s="42">
        <f t="shared" si="7"/>
        <v>2.5504918790380134E-2</v>
      </c>
      <c r="I458" s="42">
        <f t="shared" si="7"/>
        <v>2.5504918790380134E-2</v>
      </c>
      <c r="J458" s="51"/>
      <c r="K458" s="53"/>
      <c r="L458" s="16">
        <v>0</v>
      </c>
      <c r="M458" s="16">
        <v>0</v>
      </c>
      <c r="N458" s="16">
        <v>0</v>
      </c>
      <c r="O458" s="16">
        <v>0</v>
      </c>
      <c r="P458" s="16">
        <v>0</v>
      </c>
      <c r="Q458" s="16">
        <v>0</v>
      </c>
      <c r="R458" s="16">
        <v>0</v>
      </c>
      <c r="S458" s="16">
        <v>0</v>
      </c>
      <c r="T458" s="16">
        <v>0</v>
      </c>
      <c r="U458" s="16">
        <v>0</v>
      </c>
      <c r="V458" s="16">
        <v>0</v>
      </c>
      <c r="W458" s="16">
        <v>0</v>
      </c>
      <c r="X458" s="16">
        <v>2.5504918790380134E-2</v>
      </c>
      <c r="Y458" s="16">
        <v>4.5619727638569987E-2</v>
      </c>
      <c r="Z458" s="16">
        <v>7.5837562476387087E-3</v>
      </c>
      <c r="AA458" s="16">
        <v>1.454294031857226E-2</v>
      </c>
      <c r="AB458" s="16">
        <v>7.9002743836781172E-2</v>
      </c>
      <c r="AC458" s="16">
        <v>1.325169041466189E-2</v>
      </c>
      <c r="AD458" s="16">
        <v>2.5504918790380134E-2</v>
      </c>
      <c r="AE458" s="16">
        <v>4.5619727638569987E-2</v>
      </c>
      <c r="AF458" s="16">
        <v>7.5837562476387087E-3</v>
      </c>
      <c r="AG458" s="16">
        <v>1.454294031857226E-2</v>
      </c>
      <c r="AH458" s="16">
        <v>7.9002743836781172E-2</v>
      </c>
      <c r="AI458" s="54">
        <v>1.325169041466189E-2</v>
      </c>
      <c r="AJ458" s="42">
        <v>2.5504918790380134E-2</v>
      </c>
      <c r="AK458" s="42">
        <v>4.5619727638569987E-2</v>
      </c>
      <c r="AL458" s="42">
        <v>7.5837562476387087E-3</v>
      </c>
      <c r="AM458" s="42">
        <v>1.454294031857226E-2</v>
      </c>
      <c r="AN458" s="42">
        <v>7.9002743836781172E-2</v>
      </c>
      <c r="AO458" s="42">
        <v>1.325169041466189E-2</v>
      </c>
      <c r="AP458" s="42">
        <v>2.5504918790380134E-2</v>
      </c>
      <c r="AQ458" s="42">
        <v>4.5619727638569987E-2</v>
      </c>
      <c r="AR458" s="42">
        <v>7.5837562476387087E-3</v>
      </c>
      <c r="AS458" s="42">
        <v>1.454294031857226E-2</v>
      </c>
      <c r="AT458" s="42">
        <v>7.9002743836781172E-2</v>
      </c>
      <c r="AU458" s="42">
        <v>1.325169041466189E-2</v>
      </c>
    </row>
    <row r="459" spans="1:47" x14ac:dyDescent="0.25">
      <c r="A459" s="220"/>
      <c r="B459" s="220" t="s">
        <v>227</v>
      </c>
      <c r="C459" s="15" t="s">
        <v>224</v>
      </c>
      <c r="D459" s="16">
        <v>0</v>
      </c>
      <c r="E459" s="16">
        <v>0</v>
      </c>
      <c r="F459" s="16">
        <v>4.5619727638569987E-2</v>
      </c>
      <c r="G459" s="16">
        <v>4.5619727638569987E-2</v>
      </c>
      <c r="H459" s="42">
        <f t="shared" si="7"/>
        <v>4.5619727638569987E-2</v>
      </c>
      <c r="I459" s="42">
        <f t="shared" si="7"/>
        <v>4.5619727638569987E-2</v>
      </c>
      <c r="J459" s="51"/>
      <c r="K459" s="53"/>
      <c r="L459" s="16">
        <v>0</v>
      </c>
      <c r="M459" s="16">
        <v>0</v>
      </c>
      <c r="N459" s="16">
        <v>0</v>
      </c>
      <c r="O459" s="16">
        <v>0</v>
      </c>
      <c r="P459" s="16">
        <v>0</v>
      </c>
      <c r="Q459" s="16">
        <v>0</v>
      </c>
      <c r="R459" s="16">
        <v>0</v>
      </c>
      <c r="S459" s="16">
        <v>0</v>
      </c>
      <c r="T459" s="16">
        <v>0</v>
      </c>
      <c r="U459" s="16">
        <v>0</v>
      </c>
      <c r="V459" s="16">
        <v>0</v>
      </c>
      <c r="W459" s="16">
        <v>0</v>
      </c>
      <c r="X459" s="16">
        <v>4.5619727638569987E-2</v>
      </c>
      <c r="Y459" s="16">
        <v>7.5837562476387087E-3</v>
      </c>
      <c r="Z459" s="16">
        <v>1.454294031857226E-2</v>
      </c>
      <c r="AA459" s="16">
        <v>7.9002743836781172E-2</v>
      </c>
      <c r="AB459" s="16">
        <v>1.325169041466189E-2</v>
      </c>
      <c r="AC459" s="16">
        <v>2.5043008856339966E-2</v>
      </c>
      <c r="AD459" s="16">
        <v>4.5619727638569987E-2</v>
      </c>
      <c r="AE459" s="16">
        <v>7.5837562476387087E-3</v>
      </c>
      <c r="AF459" s="16">
        <v>1.454294031857226E-2</v>
      </c>
      <c r="AG459" s="16">
        <v>7.9002743836781172E-2</v>
      </c>
      <c r="AH459" s="16">
        <v>1.325169041466189E-2</v>
      </c>
      <c r="AI459" s="54">
        <v>2.5043008856339966E-2</v>
      </c>
      <c r="AJ459" s="42">
        <v>4.5619727638569987E-2</v>
      </c>
      <c r="AK459" s="42">
        <v>7.5837562476387087E-3</v>
      </c>
      <c r="AL459" s="42">
        <v>1.454294031857226E-2</v>
      </c>
      <c r="AM459" s="42">
        <v>7.9002743836781172E-2</v>
      </c>
      <c r="AN459" s="42">
        <v>1.325169041466189E-2</v>
      </c>
      <c r="AO459" s="42">
        <v>2.5043008856339966E-2</v>
      </c>
      <c r="AP459" s="42">
        <v>4.5619727638569987E-2</v>
      </c>
      <c r="AQ459" s="42">
        <v>7.5837562476387087E-3</v>
      </c>
      <c r="AR459" s="42">
        <v>1.454294031857226E-2</v>
      </c>
      <c r="AS459" s="42">
        <v>7.9002743836781172E-2</v>
      </c>
      <c r="AT459" s="42">
        <v>1.325169041466189E-2</v>
      </c>
      <c r="AU459" s="42">
        <v>2.5043008856339966E-2</v>
      </c>
    </row>
    <row r="460" spans="1:47" x14ac:dyDescent="0.25">
      <c r="A460" s="220"/>
      <c r="B460" s="220"/>
      <c r="C460" s="15" t="s">
        <v>225</v>
      </c>
      <c r="D460" s="16">
        <v>0</v>
      </c>
      <c r="E460" s="16">
        <v>0</v>
      </c>
      <c r="F460" s="16">
        <v>7.5837562476387087E-3</v>
      </c>
      <c r="G460" s="16">
        <v>7.5837562476387087E-3</v>
      </c>
      <c r="H460" s="42">
        <f t="shared" si="7"/>
        <v>7.5837562476387087E-3</v>
      </c>
      <c r="I460" s="42">
        <f t="shared" si="7"/>
        <v>7.5837562476387087E-3</v>
      </c>
      <c r="J460" s="51"/>
      <c r="K460" s="53"/>
      <c r="L460" s="16">
        <v>0</v>
      </c>
      <c r="M460" s="16">
        <v>0</v>
      </c>
      <c r="N460" s="16">
        <v>0</v>
      </c>
      <c r="O460" s="16">
        <v>0</v>
      </c>
      <c r="P460" s="16">
        <v>0</v>
      </c>
      <c r="Q460" s="16">
        <v>0</v>
      </c>
      <c r="R460" s="16">
        <v>0</v>
      </c>
      <c r="S460" s="16">
        <v>0</v>
      </c>
      <c r="T460" s="16">
        <v>0</v>
      </c>
      <c r="U460" s="16">
        <v>0</v>
      </c>
      <c r="V460" s="16">
        <v>0</v>
      </c>
      <c r="W460" s="16">
        <v>0</v>
      </c>
      <c r="X460" s="16">
        <v>7.5837562476387087E-3</v>
      </c>
      <c r="Y460" s="16">
        <v>1.454294031857226E-2</v>
      </c>
      <c r="Z460" s="16">
        <v>7.9002743836781172E-2</v>
      </c>
      <c r="AA460" s="16">
        <v>1.325169041466189E-2</v>
      </c>
      <c r="AB460" s="16">
        <v>2.5043008856339966E-2</v>
      </c>
      <c r="AC460" s="16">
        <v>4.4793526012222903E-2</v>
      </c>
      <c r="AD460" s="16">
        <v>7.5837562476387087E-3</v>
      </c>
      <c r="AE460" s="16">
        <v>1.454294031857226E-2</v>
      </c>
      <c r="AF460" s="16">
        <v>7.9002743836781172E-2</v>
      </c>
      <c r="AG460" s="16">
        <v>1.325169041466189E-2</v>
      </c>
      <c r="AH460" s="16">
        <v>2.5043008856339966E-2</v>
      </c>
      <c r="AI460" s="54">
        <v>4.4793526012222903E-2</v>
      </c>
      <c r="AJ460" s="42">
        <v>7.5837562476387087E-3</v>
      </c>
      <c r="AK460" s="42">
        <v>1.454294031857226E-2</v>
      </c>
      <c r="AL460" s="42">
        <v>7.9002743836781172E-2</v>
      </c>
      <c r="AM460" s="42">
        <v>1.325169041466189E-2</v>
      </c>
      <c r="AN460" s="42">
        <v>2.5043008856339966E-2</v>
      </c>
      <c r="AO460" s="42">
        <v>4.4793526012222903E-2</v>
      </c>
      <c r="AP460" s="42">
        <v>7.5837562476387087E-3</v>
      </c>
      <c r="AQ460" s="42">
        <v>1.454294031857226E-2</v>
      </c>
      <c r="AR460" s="42">
        <v>7.9002743836781172E-2</v>
      </c>
      <c r="AS460" s="42">
        <v>1.325169041466189E-2</v>
      </c>
      <c r="AT460" s="42">
        <v>2.5043008856339966E-2</v>
      </c>
      <c r="AU460" s="42">
        <v>4.4793526012222903E-2</v>
      </c>
    </row>
    <row r="461" spans="1:47" x14ac:dyDescent="0.25">
      <c r="A461" s="220"/>
      <c r="B461" s="220"/>
      <c r="C461" s="15" t="s">
        <v>226</v>
      </c>
      <c r="D461" s="16">
        <v>0</v>
      </c>
      <c r="E461" s="16">
        <v>0</v>
      </c>
      <c r="F461" s="16">
        <v>1.454294031857226E-2</v>
      </c>
      <c r="G461" s="16">
        <v>1.454294031857226E-2</v>
      </c>
      <c r="H461" s="42">
        <f t="shared" si="7"/>
        <v>1.454294031857226E-2</v>
      </c>
      <c r="I461" s="42">
        <f t="shared" si="7"/>
        <v>1.454294031857226E-2</v>
      </c>
      <c r="J461" s="51"/>
      <c r="K461" s="53"/>
      <c r="L461" s="16">
        <v>0</v>
      </c>
      <c r="M461" s="16">
        <v>0</v>
      </c>
      <c r="N461" s="16">
        <v>0</v>
      </c>
      <c r="O461" s="16">
        <v>0</v>
      </c>
      <c r="P461" s="16">
        <v>0</v>
      </c>
      <c r="Q461" s="16">
        <v>0</v>
      </c>
      <c r="R461" s="16">
        <v>0</v>
      </c>
      <c r="S461" s="16">
        <v>0</v>
      </c>
      <c r="T461" s="16">
        <v>0</v>
      </c>
      <c r="U461" s="16">
        <v>0</v>
      </c>
      <c r="V461" s="16">
        <v>0</v>
      </c>
      <c r="W461" s="16">
        <v>0</v>
      </c>
      <c r="X461" s="16">
        <v>1.454294031857226E-2</v>
      </c>
      <c r="Y461" s="16">
        <v>7.9002743836781172E-2</v>
      </c>
      <c r="Z461" s="16">
        <v>1.325169041466189E-2</v>
      </c>
      <c r="AA461" s="16">
        <v>2.5043008856339966E-2</v>
      </c>
      <c r="AB461" s="16">
        <v>4.4793526012222903E-2</v>
      </c>
      <c r="AC461" s="16">
        <v>7.4464097076667899E-3</v>
      </c>
      <c r="AD461" s="16">
        <v>1.454294031857226E-2</v>
      </c>
      <c r="AE461" s="16">
        <v>7.9002743836781172E-2</v>
      </c>
      <c r="AF461" s="16">
        <v>1.325169041466189E-2</v>
      </c>
      <c r="AG461" s="16">
        <v>2.5043008856339966E-2</v>
      </c>
      <c r="AH461" s="16">
        <v>4.4793526012222903E-2</v>
      </c>
      <c r="AI461" s="54">
        <v>7.4464097076667899E-3</v>
      </c>
      <c r="AJ461" s="42">
        <v>1.454294031857226E-2</v>
      </c>
      <c r="AK461" s="42">
        <v>7.9002743836781172E-2</v>
      </c>
      <c r="AL461" s="42">
        <v>1.325169041466189E-2</v>
      </c>
      <c r="AM461" s="42">
        <v>2.5043008856339966E-2</v>
      </c>
      <c r="AN461" s="42">
        <v>4.4793526012222903E-2</v>
      </c>
      <c r="AO461" s="42">
        <v>7.4464097076667899E-3</v>
      </c>
      <c r="AP461" s="42">
        <v>1.454294031857226E-2</v>
      </c>
      <c r="AQ461" s="42">
        <v>7.9002743836781172E-2</v>
      </c>
      <c r="AR461" s="42">
        <v>1.325169041466189E-2</v>
      </c>
      <c r="AS461" s="42">
        <v>2.5043008856339966E-2</v>
      </c>
      <c r="AT461" s="42">
        <v>4.4793526012222903E-2</v>
      </c>
      <c r="AU461" s="42">
        <v>7.4464097076667899E-3</v>
      </c>
    </row>
    <row r="462" spans="1:47" x14ac:dyDescent="0.25">
      <c r="A462" s="220" t="s">
        <v>120</v>
      </c>
      <c r="B462" s="220" t="s">
        <v>223</v>
      </c>
      <c r="C462" s="15" t="s">
        <v>224</v>
      </c>
      <c r="D462" s="16">
        <v>0</v>
      </c>
      <c r="E462" s="16">
        <v>0</v>
      </c>
      <c r="F462" s="16">
        <v>7.9002743836781172E-2</v>
      </c>
      <c r="G462" s="16">
        <v>7.9002743836781172E-2</v>
      </c>
      <c r="H462" s="42">
        <f t="shared" si="7"/>
        <v>7.9002743836781172E-2</v>
      </c>
      <c r="I462" s="42">
        <f t="shared" si="7"/>
        <v>7.9002743836781172E-2</v>
      </c>
      <c r="J462" s="51"/>
      <c r="K462" s="53" t="s">
        <v>120</v>
      </c>
      <c r="L462" s="16">
        <v>0</v>
      </c>
      <c r="M462" s="16">
        <v>0</v>
      </c>
      <c r="N462" s="16">
        <v>0</v>
      </c>
      <c r="O462" s="16">
        <v>0</v>
      </c>
      <c r="P462" s="16">
        <v>0</v>
      </c>
      <c r="Q462" s="16">
        <v>0</v>
      </c>
      <c r="R462" s="16">
        <v>0</v>
      </c>
      <c r="S462" s="16">
        <v>0</v>
      </c>
      <c r="T462" s="16">
        <v>0</v>
      </c>
      <c r="U462" s="16">
        <v>0</v>
      </c>
      <c r="V462" s="16">
        <v>0</v>
      </c>
      <c r="W462" s="16">
        <v>0</v>
      </c>
      <c r="X462" s="16">
        <v>7.9002743836781172E-2</v>
      </c>
      <c r="Y462" s="16">
        <v>1.325169041466189E-2</v>
      </c>
      <c r="Z462" s="16">
        <v>2.5043008856339966E-2</v>
      </c>
      <c r="AA462" s="16">
        <v>4.4793526012222903E-2</v>
      </c>
      <c r="AB462" s="16">
        <v>7.4464097076667899E-3</v>
      </c>
      <c r="AC462" s="16">
        <v>1.4279558629004383E-2</v>
      </c>
      <c r="AD462" s="16">
        <v>7.9002743836781172E-2</v>
      </c>
      <c r="AE462" s="16">
        <v>1.325169041466189E-2</v>
      </c>
      <c r="AF462" s="16">
        <v>2.5043008856339966E-2</v>
      </c>
      <c r="AG462" s="16">
        <v>4.4793526012222903E-2</v>
      </c>
      <c r="AH462" s="16">
        <v>7.4464097076667899E-3</v>
      </c>
      <c r="AI462" s="54">
        <v>1.4279558629004383E-2</v>
      </c>
      <c r="AJ462" s="42">
        <v>7.9002743836781172E-2</v>
      </c>
      <c r="AK462" s="42">
        <v>1.325169041466189E-2</v>
      </c>
      <c r="AL462" s="42">
        <v>2.5043008856339966E-2</v>
      </c>
      <c r="AM462" s="42">
        <v>4.4793526012222903E-2</v>
      </c>
      <c r="AN462" s="42">
        <v>7.4464097076667899E-3</v>
      </c>
      <c r="AO462" s="42">
        <v>1.4279558629004383E-2</v>
      </c>
      <c r="AP462" s="42">
        <v>7.9002743836781172E-2</v>
      </c>
      <c r="AQ462" s="42">
        <v>1.325169041466189E-2</v>
      </c>
      <c r="AR462" s="42">
        <v>2.5043008856339966E-2</v>
      </c>
      <c r="AS462" s="42">
        <v>4.4793526012222903E-2</v>
      </c>
      <c r="AT462" s="42">
        <v>7.4464097076667899E-3</v>
      </c>
      <c r="AU462" s="42">
        <v>1.4279558629004383E-2</v>
      </c>
    </row>
    <row r="463" spans="1:47" x14ac:dyDescent="0.25">
      <c r="A463" s="220"/>
      <c r="B463" s="220"/>
      <c r="C463" s="15" t="s">
        <v>225</v>
      </c>
      <c r="D463" s="16">
        <v>0</v>
      </c>
      <c r="E463" s="16">
        <v>0</v>
      </c>
      <c r="F463" s="16">
        <v>1.325169041466189E-2</v>
      </c>
      <c r="G463" s="16">
        <v>1.325169041466189E-2</v>
      </c>
      <c r="H463" s="42">
        <f t="shared" si="7"/>
        <v>1.325169041466189E-2</v>
      </c>
      <c r="I463" s="42">
        <f t="shared" si="7"/>
        <v>1.325169041466189E-2</v>
      </c>
      <c r="J463" s="51"/>
      <c r="K463" s="53"/>
      <c r="L463" s="16">
        <v>0</v>
      </c>
      <c r="M463" s="16">
        <v>0</v>
      </c>
      <c r="N463" s="16">
        <v>0</v>
      </c>
      <c r="O463" s="16">
        <v>0</v>
      </c>
      <c r="P463" s="16">
        <v>0</v>
      </c>
      <c r="Q463" s="16">
        <v>0.63917160371040183</v>
      </c>
      <c r="R463" s="16">
        <v>0</v>
      </c>
      <c r="S463" s="16">
        <v>0</v>
      </c>
      <c r="T463" s="16">
        <v>0</v>
      </c>
      <c r="U463" s="16">
        <v>0</v>
      </c>
      <c r="V463" s="16">
        <v>0</v>
      </c>
      <c r="W463" s="16">
        <v>0.63917160371040183</v>
      </c>
      <c r="X463" s="16">
        <v>1.325169041466189E-2</v>
      </c>
      <c r="Y463" s="16">
        <v>2.5043008856339966E-2</v>
      </c>
      <c r="Z463" s="16">
        <v>4.4793526012222903E-2</v>
      </c>
      <c r="AA463" s="16">
        <v>7.4464097076667899E-3</v>
      </c>
      <c r="AB463" s="16">
        <v>1.4279558629004383E-2</v>
      </c>
      <c r="AC463" s="16">
        <v>1.7131701679461522E-3</v>
      </c>
      <c r="AD463" s="16">
        <v>1.325169041466189E-2</v>
      </c>
      <c r="AE463" s="16">
        <v>2.5043008856339966E-2</v>
      </c>
      <c r="AF463" s="16">
        <v>4.4793526012222903E-2</v>
      </c>
      <c r="AG463" s="16">
        <v>7.4464097076667899E-3</v>
      </c>
      <c r="AH463" s="16">
        <v>1.4279558629004383E-2</v>
      </c>
      <c r="AI463" s="54">
        <v>1.7131701679461522E-3</v>
      </c>
      <c r="AJ463" s="42">
        <v>1.325169041466189E-2</v>
      </c>
      <c r="AK463" s="42">
        <v>2.5043008856339966E-2</v>
      </c>
      <c r="AL463" s="42">
        <v>4.4793526012222903E-2</v>
      </c>
      <c r="AM463" s="42">
        <v>7.4464097076667899E-3</v>
      </c>
      <c r="AN463" s="42">
        <v>1.4279558629004383E-2</v>
      </c>
      <c r="AO463" s="42">
        <v>0.64088477387834797</v>
      </c>
      <c r="AP463" s="42">
        <v>1.325169041466189E-2</v>
      </c>
      <c r="AQ463" s="42">
        <v>2.5043008856339966E-2</v>
      </c>
      <c r="AR463" s="42">
        <v>4.4793526012222903E-2</v>
      </c>
      <c r="AS463" s="42">
        <v>7.4464097076667899E-3</v>
      </c>
      <c r="AT463" s="42">
        <v>1.4279558629004383E-2</v>
      </c>
      <c r="AU463" s="42">
        <v>0.64088477387834797</v>
      </c>
    </row>
    <row r="464" spans="1:47" x14ac:dyDescent="0.25">
      <c r="A464" s="220"/>
      <c r="B464" s="220"/>
      <c r="C464" s="15" t="s">
        <v>226</v>
      </c>
      <c r="D464" s="16">
        <v>0</v>
      </c>
      <c r="E464" s="16">
        <v>0</v>
      </c>
      <c r="F464" s="16">
        <v>2.5043008856339966E-2</v>
      </c>
      <c r="G464" s="16">
        <v>2.5043008856339966E-2</v>
      </c>
      <c r="H464" s="42">
        <f t="shared" si="7"/>
        <v>2.5043008856339966E-2</v>
      </c>
      <c r="I464" s="42">
        <f t="shared" si="7"/>
        <v>2.5043008856339966E-2</v>
      </c>
      <c r="J464" s="51"/>
      <c r="K464" s="53"/>
      <c r="L464" s="16">
        <v>0</v>
      </c>
      <c r="M464" s="16">
        <v>0</v>
      </c>
      <c r="N464" s="16">
        <v>0</v>
      </c>
      <c r="O464" s="16">
        <v>0</v>
      </c>
      <c r="P464" s="16">
        <v>0.63917160371040183</v>
      </c>
      <c r="Q464" s="16">
        <v>2.9966408558178222E-2</v>
      </c>
      <c r="R464" s="16">
        <v>0</v>
      </c>
      <c r="S464" s="16">
        <v>0</v>
      </c>
      <c r="T464" s="16">
        <v>0</v>
      </c>
      <c r="U464" s="16">
        <v>0</v>
      </c>
      <c r="V464" s="16">
        <v>0.63917160371040183</v>
      </c>
      <c r="W464" s="16">
        <v>2.9966408558178222E-2</v>
      </c>
      <c r="X464" s="16">
        <v>2.5043008856339966E-2</v>
      </c>
      <c r="Y464" s="16">
        <v>4.4793526012222903E-2</v>
      </c>
      <c r="Z464" s="16">
        <v>7.4464097076667899E-3</v>
      </c>
      <c r="AA464" s="16">
        <v>1.4279558629004383E-2</v>
      </c>
      <c r="AB464" s="16">
        <v>1.7131701679461522E-3</v>
      </c>
      <c r="AC464" s="16">
        <v>2.873621799789593E-4</v>
      </c>
      <c r="AD464" s="16">
        <v>2.5043008856339966E-2</v>
      </c>
      <c r="AE464" s="16">
        <v>4.4793526012222903E-2</v>
      </c>
      <c r="AF464" s="16">
        <v>7.4464097076667899E-3</v>
      </c>
      <c r="AG464" s="16">
        <v>1.4279558629004383E-2</v>
      </c>
      <c r="AH464" s="16">
        <v>1.7131701679461522E-3</v>
      </c>
      <c r="AI464" s="54">
        <v>2.873621799789593E-4</v>
      </c>
      <c r="AJ464" s="42">
        <v>2.5043008856339966E-2</v>
      </c>
      <c r="AK464" s="42">
        <v>4.4793526012222903E-2</v>
      </c>
      <c r="AL464" s="42">
        <v>7.4464097076667899E-3</v>
      </c>
      <c r="AM464" s="42">
        <v>1.4279558629004383E-2</v>
      </c>
      <c r="AN464" s="42">
        <v>0.64088477387834797</v>
      </c>
      <c r="AO464" s="42">
        <v>3.025377073815718E-2</v>
      </c>
      <c r="AP464" s="42">
        <v>2.5043008856339966E-2</v>
      </c>
      <c r="AQ464" s="42">
        <v>4.4793526012222903E-2</v>
      </c>
      <c r="AR464" s="42">
        <v>7.4464097076667899E-3</v>
      </c>
      <c r="AS464" s="42">
        <v>1.4279558629004383E-2</v>
      </c>
      <c r="AT464" s="42">
        <v>0.64088477387834797</v>
      </c>
      <c r="AU464" s="42">
        <v>3.025377073815718E-2</v>
      </c>
    </row>
    <row r="465" spans="1:47" x14ac:dyDescent="0.25">
      <c r="A465" s="220"/>
      <c r="B465" s="220" t="s">
        <v>227</v>
      </c>
      <c r="C465" s="15" t="s">
        <v>224</v>
      </c>
      <c r="D465" s="16">
        <v>0</v>
      </c>
      <c r="E465" s="16">
        <v>0</v>
      </c>
      <c r="F465" s="16">
        <v>4.4793526012222903E-2</v>
      </c>
      <c r="G465" s="16">
        <v>4.4793526012222903E-2</v>
      </c>
      <c r="H465" s="42">
        <f t="shared" si="7"/>
        <v>4.4793526012222903E-2</v>
      </c>
      <c r="I465" s="42">
        <f t="shared" si="7"/>
        <v>4.4793526012222903E-2</v>
      </c>
      <c r="J465" s="51"/>
      <c r="K465" s="53"/>
      <c r="L465" s="16">
        <v>0</v>
      </c>
      <c r="M465" s="16">
        <v>0</v>
      </c>
      <c r="N465" s="16">
        <v>0</v>
      </c>
      <c r="O465" s="16">
        <v>0.63917160371040183</v>
      </c>
      <c r="P465" s="16">
        <v>2.9966408558178222E-2</v>
      </c>
      <c r="Q465" s="16">
        <v>7.4378344140482E-2</v>
      </c>
      <c r="R465" s="16">
        <v>0</v>
      </c>
      <c r="S465" s="16">
        <v>0</v>
      </c>
      <c r="T465" s="16">
        <v>0</v>
      </c>
      <c r="U465" s="16">
        <v>0.63917160371040183</v>
      </c>
      <c r="V465" s="16">
        <v>2.9966408558178222E-2</v>
      </c>
      <c r="W465" s="16">
        <v>7.4378344140482E-2</v>
      </c>
      <c r="X465" s="16">
        <v>4.4793526012222903E-2</v>
      </c>
      <c r="Y465" s="16">
        <v>7.4464097076667899E-3</v>
      </c>
      <c r="Z465" s="16">
        <v>1.4279558629004383E-2</v>
      </c>
      <c r="AA465" s="16">
        <v>1.7131701679461522E-3</v>
      </c>
      <c r="AB465" s="16">
        <v>2.873621799789593E-4</v>
      </c>
      <c r="AC465" s="16">
        <v>5.430562738039824E-4</v>
      </c>
      <c r="AD465" s="16">
        <v>4.4793526012222903E-2</v>
      </c>
      <c r="AE465" s="16">
        <v>7.4464097076667899E-3</v>
      </c>
      <c r="AF465" s="16">
        <v>1.4279558629004383E-2</v>
      </c>
      <c r="AG465" s="16">
        <v>1.7131701679461522E-3</v>
      </c>
      <c r="AH465" s="16">
        <v>2.873621799789593E-4</v>
      </c>
      <c r="AI465" s="54">
        <v>5.430562738039824E-4</v>
      </c>
      <c r="AJ465" s="42">
        <v>4.4793526012222903E-2</v>
      </c>
      <c r="AK465" s="42">
        <v>7.4464097076667899E-3</v>
      </c>
      <c r="AL465" s="42">
        <v>1.4279558629004383E-2</v>
      </c>
      <c r="AM465" s="42">
        <v>0.64088477387834797</v>
      </c>
      <c r="AN465" s="42">
        <v>3.025377073815718E-2</v>
      </c>
      <c r="AO465" s="42">
        <v>7.492140041428598E-2</v>
      </c>
      <c r="AP465" s="42">
        <v>4.4793526012222903E-2</v>
      </c>
      <c r="AQ465" s="42">
        <v>7.4464097076667899E-3</v>
      </c>
      <c r="AR465" s="42">
        <v>1.4279558629004383E-2</v>
      </c>
      <c r="AS465" s="42">
        <v>0.64088477387834797</v>
      </c>
      <c r="AT465" s="42">
        <v>3.025377073815718E-2</v>
      </c>
      <c r="AU465" s="42">
        <v>7.492140041428598E-2</v>
      </c>
    </row>
    <row r="466" spans="1:47" x14ac:dyDescent="0.25">
      <c r="A466" s="220"/>
      <c r="B466" s="220"/>
      <c r="C466" s="15" t="s">
        <v>225</v>
      </c>
      <c r="D466" s="16">
        <v>0</v>
      </c>
      <c r="E466" s="16">
        <v>0</v>
      </c>
      <c r="F466" s="16">
        <v>7.4464097076667899E-3</v>
      </c>
      <c r="G466" s="16">
        <v>7.4464097076667899E-3</v>
      </c>
      <c r="H466" s="42">
        <f t="shared" si="7"/>
        <v>7.4464097076667899E-3</v>
      </c>
      <c r="I466" s="42">
        <f t="shared" si="7"/>
        <v>7.4464097076667899E-3</v>
      </c>
      <c r="J466" s="51"/>
      <c r="K466" s="53"/>
      <c r="L466" s="16">
        <v>0</v>
      </c>
      <c r="M466" s="16">
        <v>0</v>
      </c>
      <c r="N466" s="16">
        <v>0.63917160371040183</v>
      </c>
      <c r="O466" s="16">
        <v>2.9966408558178222E-2</v>
      </c>
      <c r="P466" s="16">
        <v>7.4378344140482E-2</v>
      </c>
      <c r="Q466" s="16">
        <v>0.38049271176899507</v>
      </c>
      <c r="R466" s="16">
        <v>0</v>
      </c>
      <c r="S466" s="16">
        <v>0</v>
      </c>
      <c r="T466" s="16">
        <v>0.63917160371040183</v>
      </c>
      <c r="U466" s="16">
        <v>2.9966408558178222E-2</v>
      </c>
      <c r="V466" s="16">
        <v>7.4378344140482E-2</v>
      </c>
      <c r="W466" s="16">
        <v>0.38049271176899507</v>
      </c>
      <c r="X466" s="16">
        <v>7.4464097076667899E-3</v>
      </c>
      <c r="Y466" s="16">
        <v>1.4279558629004383E-2</v>
      </c>
      <c r="Z466" s="16">
        <v>1.7131701679461522E-3</v>
      </c>
      <c r="AA466" s="16">
        <v>2.873621799789593E-4</v>
      </c>
      <c r="AB466" s="16">
        <v>5.430562738039824E-4</v>
      </c>
      <c r="AC466" s="16">
        <v>9.7134515529994855E-4</v>
      </c>
      <c r="AD466" s="16">
        <v>7.4464097076667899E-3</v>
      </c>
      <c r="AE466" s="16">
        <v>1.4279558629004383E-2</v>
      </c>
      <c r="AF466" s="16">
        <v>1.7131701679461522E-3</v>
      </c>
      <c r="AG466" s="16">
        <v>2.873621799789593E-4</v>
      </c>
      <c r="AH466" s="16">
        <v>5.430562738039824E-4</v>
      </c>
      <c r="AI466" s="54">
        <v>9.7134515529994855E-4</v>
      </c>
      <c r="AJ466" s="42">
        <v>7.4464097076667899E-3</v>
      </c>
      <c r="AK466" s="42">
        <v>1.4279558629004383E-2</v>
      </c>
      <c r="AL466" s="42">
        <v>0.64088477387834797</v>
      </c>
      <c r="AM466" s="42">
        <v>3.025377073815718E-2</v>
      </c>
      <c r="AN466" s="42">
        <v>7.492140041428598E-2</v>
      </c>
      <c r="AO466" s="42">
        <v>0.38146405692429503</v>
      </c>
      <c r="AP466" s="42">
        <v>7.4464097076667899E-3</v>
      </c>
      <c r="AQ466" s="42">
        <v>1.4279558629004383E-2</v>
      </c>
      <c r="AR466" s="42">
        <v>0.64088477387834797</v>
      </c>
      <c r="AS466" s="42">
        <v>3.025377073815718E-2</v>
      </c>
      <c r="AT466" s="42">
        <v>7.492140041428598E-2</v>
      </c>
      <c r="AU466" s="42">
        <v>0.38146405692429503</v>
      </c>
    </row>
    <row r="467" spans="1:47" x14ac:dyDescent="0.25">
      <c r="A467" s="220"/>
      <c r="B467" s="220"/>
      <c r="C467" s="15" t="s">
        <v>226</v>
      </c>
      <c r="D467" s="16">
        <v>0</v>
      </c>
      <c r="E467" s="16">
        <v>0</v>
      </c>
      <c r="F467" s="16">
        <v>1.4279558629004383E-2</v>
      </c>
      <c r="G467" s="16">
        <v>1.4279558629004383E-2</v>
      </c>
      <c r="H467" s="42">
        <f t="shared" si="7"/>
        <v>1.4279558629004383E-2</v>
      </c>
      <c r="I467" s="42">
        <f t="shared" si="7"/>
        <v>1.4279558629004383E-2</v>
      </c>
      <c r="J467" s="51"/>
      <c r="K467" s="53"/>
      <c r="L467" s="16">
        <v>0</v>
      </c>
      <c r="M467" s="16">
        <v>0.63917160371040183</v>
      </c>
      <c r="N467" s="16">
        <v>2.9966408558178222E-2</v>
      </c>
      <c r="O467" s="16">
        <v>7.4378344140482E-2</v>
      </c>
      <c r="P467" s="16">
        <v>0.38049271176899507</v>
      </c>
      <c r="Q467" s="16">
        <v>1.6338956723270497E-2</v>
      </c>
      <c r="R467" s="16">
        <v>0</v>
      </c>
      <c r="S467" s="16">
        <v>0.63917160371040183</v>
      </c>
      <c r="T467" s="16">
        <v>2.9966408558178222E-2</v>
      </c>
      <c r="U467" s="16">
        <v>7.4378344140482E-2</v>
      </c>
      <c r="V467" s="16">
        <v>0.38049271176899507</v>
      </c>
      <c r="W467" s="16">
        <v>1.6338956723270497E-2</v>
      </c>
      <c r="X467" s="16">
        <v>1.4279558629004383E-2</v>
      </c>
      <c r="Y467" s="16">
        <v>1.7131701679461522E-3</v>
      </c>
      <c r="Z467" s="16">
        <v>2.873621799789593E-4</v>
      </c>
      <c r="AA467" s="16">
        <v>5.430562738039824E-4</v>
      </c>
      <c r="AB467" s="16">
        <v>9.7134515529994855E-4</v>
      </c>
      <c r="AC467" s="16">
        <v>1.614749861832031E-4</v>
      </c>
      <c r="AD467" s="16">
        <v>1.4279558629004383E-2</v>
      </c>
      <c r="AE467" s="16">
        <v>1.7131701679461522E-3</v>
      </c>
      <c r="AF467" s="16">
        <v>2.873621799789593E-4</v>
      </c>
      <c r="AG467" s="16">
        <v>5.430562738039824E-4</v>
      </c>
      <c r="AH467" s="16">
        <v>9.7134515529994855E-4</v>
      </c>
      <c r="AI467" s="54">
        <v>1.614749861832031E-4</v>
      </c>
      <c r="AJ467" s="42">
        <v>1.4279558629004383E-2</v>
      </c>
      <c r="AK467" s="42">
        <v>0.64088477387834797</v>
      </c>
      <c r="AL467" s="42">
        <v>3.025377073815718E-2</v>
      </c>
      <c r="AM467" s="42">
        <v>7.492140041428598E-2</v>
      </c>
      <c r="AN467" s="42">
        <v>0.38146405692429503</v>
      </c>
      <c r="AO467" s="42">
        <v>1.65004317094537E-2</v>
      </c>
      <c r="AP467" s="42">
        <v>1.4279558629004383E-2</v>
      </c>
      <c r="AQ467" s="42">
        <v>0.64088477387834797</v>
      </c>
      <c r="AR467" s="42">
        <v>3.025377073815718E-2</v>
      </c>
      <c r="AS467" s="42">
        <v>7.492140041428598E-2</v>
      </c>
      <c r="AT467" s="42">
        <v>0.38146405692429503</v>
      </c>
      <c r="AU467" s="42">
        <v>1.65004317094537E-2</v>
      </c>
    </row>
    <row r="468" spans="1:47" x14ac:dyDescent="0.25">
      <c r="A468" s="220" t="s">
        <v>121</v>
      </c>
      <c r="B468" s="220" t="s">
        <v>223</v>
      </c>
      <c r="C468" s="15" t="s">
        <v>224</v>
      </c>
      <c r="D468" s="16">
        <v>0.63917160371040183</v>
      </c>
      <c r="E468" s="16">
        <v>0.63917160371040183</v>
      </c>
      <c r="F468" s="16">
        <v>1.7131701679461522E-3</v>
      </c>
      <c r="G468" s="16">
        <v>1.7131701679461522E-3</v>
      </c>
      <c r="H468" s="42">
        <f t="shared" si="7"/>
        <v>0.64088477387834797</v>
      </c>
      <c r="I468" s="42">
        <f t="shared" si="7"/>
        <v>0.64088477387834797</v>
      </c>
      <c r="J468" s="51"/>
      <c r="K468" s="53" t="s">
        <v>121</v>
      </c>
      <c r="L468" s="16">
        <v>0.63917160371040183</v>
      </c>
      <c r="M468" s="16">
        <v>2.9966408558178222E-2</v>
      </c>
      <c r="N468" s="16">
        <v>7.4378344140482E-2</v>
      </c>
      <c r="O468" s="16">
        <v>0.38049271176899507</v>
      </c>
      <c r="P468" s="16">
        <v>1.6338956723270497E-2</v>
      </c>
      <c r="Q468" s="16">
        <v>4.3005615327598085E-2</v>
      </c>
      <c r="R468" s="16">
        <v>0.63917160371040183</v>
      </c>
      <c r="S468" s="16">
        <v>2.9966408558178222E-2</v>
      </c>
      <c r="T468" s="16">
        <v>7.4378344140482E-2</v>
      </c>
      <c r="U468" s="16">
        <v>0.38049271176899507</v>
      </c>
      <c r="V468" s="16">
        <v>1.6338956723270497E-2</v>
      </c>
      <c r="W468" s="16">
        <v>4.3005615327598085E-2</v>
      </c>
      <c r="X468" s="16">
        <v>1.7131701679461522E-3</v>
      </c>
      <c r="Y468" s="16">
        <v>2.873621799789593E-4</v>
      </c>
      <c r="Z468" s="16">
        <v>5.430562738039824E-4</v>
      </c>
      <c r="AA468" s="16">
        <v>9.7134515529994855E-4</v>
      </c>
      <c r="AB468" s="16">
        <v>1.614749861832031E-4</v>
      </c>
      <c r="AC468" s="16">
        <v>3.0965144584331543E-4</v>
      </c>
      <c r="AD468" s="16">
        <v>1.7131701679461522E-3</v>
      </c>
      <c r="AE468" s="16">
        <v>2.873621799789593E-4</v>
      </c>
      <c r="AF468" s="16">
        <v>5.430562738039824E-4</v>
      </c>
      <c r="AG468" s="16">
        <v>9.7134515529994855E-4</v>
      </c>
      <c r="AH468" s="16">
        <v>1.614749861832031E-4</v>
      </c>
      <c r="AI468" s="54">
        <v>3.0965144584331543E-4</v>
      </c>
      <c r="AJ468" s="42">
        <v>0.64088477387834797</v>
      </c>
      <c r="AK468" s="42">
        <v>3.025377073815718E-2</v>
      </c>
      <c r="AL468" s="42">
        <v>7.492140041428598E-2</v>
      </c>
      <c r="AM468" s="42">
        <v>0.38146405692429503</v>
      </c>
      <c r="AN468" s="42">
        <v>1.65004317094537E-2</v>
      </c>
      <c r="AO468" s="42">
        <v>4.3315266773441399E-2</v>
      </c>
      <c r="AP468" s="42">
        <v>0.64088477387834797</v>
      </c>
      <c r="AQ468" s="42">
        <v>3.025377073815718E-2</v>
      </c>
      <c r="AR468" s="42">
        <v>7.492140041428598E-2</v>
      </c>
      <c r="AS468" s="42">
        <v>0.38146405692429503</v>
      </c>
      <c r="AT468" s="42">
        <v>1.65004317094537E-2</v>
      </c>
      <c r="AU468" s="42">
        <v>4.3315266773441399E-2</v>
      </c>
    </row>
    <row r="469" spans="1:47" x14ac:dyDescent="0.25">
      <c r="A469" s="220"/>
      <c r="B469" s="220"/>
      <c r="C469" s="15" t="s">
        <v>225</v>
      </c>
      <c r="D469" s="16">
        <v>2.9966408558178222E-2</v>
      </c>
      <c r="E469" s="16">
        <v>2.9966408558178222E-2</v>
      </c>
      <c r="F469" s="16">
        <v>2.873621799789593E-4</v>
      </c>
      <c r="G469" s="16">
        <v>2.873621799789593E-4</v>
      </c>
      <c r="H469" s="42">
        <f t="shared" si="7"/>
        <v>3.025377073815718E-2</v>
      </c>
      <c r="I469" s="42">
        <f t="shared" si="7"/>
        <v>3.025377073815718E-2</v>
      </c>
      <c r="J469" s="51"/>
      <c r="K469" s="53"/>
      <c r="L469" s="16">
        <v>2.9966408558178222E-2</v>
      </c>
      <c r="M469" s="16">
        <v>7.4378344140482E-2</v>
      </c>
      <c r="N469" s="16">
        <v>0.38049271176899507</v>
      </c>
      <c r="O469" s="16">
        <v>1.6338956723270497E-2</v>
      </c>
      <c r="P469" s="16">
        <v>4.3005615327598085E-2</v>
      </c>
      <c r="Q469" s="16">
        <v>9.50235117516131E-3</v>
      </c>
      <c r="R469" s="16">
        <v>2.9966408558178222E-2</v>
      </c>
      <c r="S469" s="16">
        <v>7.4378344140482E-2</v>
      </c>
      <c r="T469" s="16">
        <v>0.38049271176899507</v>
      </c>
      <c r="U469" s="16">
        <v>1.6338956723270497E-2</v>
      </c>
      <c r="V469" s="16">
        <v>4.3005615327598085E-2</v>
      </c>
      <c r="W469" s="16">
        <v>9.50235117516131E-3</v>
      </c>
      <c r="X469" s="16">
        <v>2.873621799789593E-4</v>
      </c>
      <c r="Y469" s="16">
        <v>5.430562738039824E-4</v>
      </c>
      <c r="Z469" s="16">
        <v>9.7134515529994855E-4</v>
      </c>
      <c r="AA469" s="16">
        <v>1.614749861832031E-4</v>
      </c>
      <c r="AB469" s="16">
        <v>3.0965144584331543E-4</v>
      </c>
      <c r="AC469" s="16">
        <v>2.3039185017206878E-5</v>
      </c>
      <c r="AD469" s="16">
        <v>2.873621799789593E-4</v>
      </c>
      <c r="AE469" s="16">
        <v>5.430562738039824E-4</v>
      </c>
      <c r="AF469" s="16">
        <v>9.7134515529994855E-4</v>
      </c>
      <c r="AG469" s="16">
        <v>1.614749861832031E-4</v>
      </c>
      <c r="AH469" s="16">
        <v>3.0965144584331543E-4</v>
      </c>
      <c r="AI469" s="54">
        <v>2.3039185017206878E-5</v>
      </c>
      <c r="AJ469" s="42">
        <v>3.025377073815718E-2</v>
      </c>
      <c r="AK469" s="42">
        <v>7.492140041428598E-2</v>
      </c>
      <c r="AL469" s="42">
        <v>0.38146405692429503</v>
      </c>
      <c r="AM469" s="42">
        <v>1.65004317094537E-2</v>
      </c>
      <c r="AN469" s="42">
        <v>4.3315266773441399E-2</v>
      </c>
      <c r="AO469" s="42">
        <v>9.5253903601785171E-3</v>
      </c>
      <c r="AP469" s="42">
        <v>3.025377073815718E-2</v>
      </c>
      <c r="AQ469" s="42">
        <v>7.492140041428598E-2</v>
      </c>
      <c r="AR469" s="42">
        <v>0.38146405692429503</v>
      </c>
      <c r="AS469" s="42">
        <v>1.65004317094537E-2</v>
      </c>
      <c r="AT469" s="42">
        <v>4.3315266773441399E-2</v>
      </c>
      <c r="AU469" s="42">
        <v>9.5253903601785171E-3</v>
      </c>
    </row>
    <row r="470" spans="1:47" x14ac:dyDescent="0.25">
      <c r="A470" s="220"/>
      <c r="B470" s="220"/>
      <c r="C470" s="15" t="s">
        <v>226</v>
      </c>
      <c r="D470" s="16">
        <v>7.4378344140482E-2</v>
      </c>
      <c r="E470" s="16">
        <v>7.4378344140482E-2</v>
      </c>
      <c r="F470" s="16">
        <v>5.430562738039824E-4</v>
      </c>
      <c r="G470" s="16">
        <v>5.430562738039824E-4</v>
      </c>
      <c r="H470" s="42">
        <f t="shared" si="7"/>
        <v>7.492140041428598E-2</v>
      </c>
      <c r="I470" s="42">
        <f t="shared" si="7"/>
        <v>7.492140041428598E-2</v>
      </c>
      <c r="J470" s="51"/>
      <c r="K470" s="53"/>
      <c r="L470" s="16">
        <v>7.4378344140482E-2</v>
      </c>
      <c r="M470" s="16">
        <v>0.38049271176899507</v>
      </c>
      <c r="N470" s="16">
        <v>1.6338956723270497E-2</v>
      </c>
      <c r="O470" s="16">
        <v>4.3005615327598085E-2</v>
      </c>
      <c r="P470" s="16">
        <v>9.50235117516131E-3</v>
      </c>
      <c r="Q470" s="16">
        <v>4.4550060723158309E-4</v>
      </c>
      <c r="R470" s="16">
        <v>7.4378344140482E-2</v>
      </c>
      <c r="S470" s="16">
        <v>0.38049271176899507</v>
      </c>
      <c r="T470" s="16">
        <v>1.6338956723270497E-2</v>
      </c>
      <c r="U470" s="16">
        <v>4.3005615327598085E-2</v>
      </c>
      <c r="V470" s="16">
        <v>9.50235117516131E-3</v>
      </c>
      <c r="W470" s="16">
        <v>4.4550060723158309E-4</v>
      </c>
      <c r="X470" s="16">
        <v>5.430562738039824E-4</v>
      </c>
      <c r="Y470" s="16">
        <v>9.7134515529994855E-4</v>
      </c>
      <c r="Z470" s="16">
        <v>1.614749861832031E-4</v>
      </c>
      <c r="AA470" s="16">
        <v>3.0965144584331543E-4</v>
      </c>
      <c r="AB470" s="16">
        <v>2.3039185017206878E-5</v>
      </c>
      <c r="AC470" s="16">
        <v>3.8645258686825563E-6</v>
      </c>
      <c r="AD470" s="16">
        <v>5.430562738039824E-4</v>
      </c>
      <c r="AE470" s="16">
        <v>9.7134515529994855E-4</v>
      </c>
      <c r="AF470" s="16">
        <v>1.614749861832031E-4</v>
      </c>
      <c r="AG470" s="16">
        <v>3.0965144584331543E-4</v>
      </c>
      <c r="AH470" s="16">
        <v>2.3039185017206878E-5</v>
      </c>
      <c r="AI470" s="54">
        <v>3.8645258686825563E-6</v>
      </c>
      <c r="AJ470" s="42">
        <v>7.492140041428598E-2</v>
      </c>
      <c r="AK470" s="42">
        <v>0.38146405692429503</v>
      </c>
      <c r="AL470" s="42">
        <v>1.65004317094537E-2</v>
      </c>
      <c r="AM470" s="42">
        <v>4.3315266773441399E-2</v>
      </c>
      <c r="AN470" s="42">
        <v>9.5253903601785171E-3</v>
      </c>
      <c r="AO470" s="42">
        <v>4.4936513310026564E-4</v>
      </c>
      <c r="AP470" s="42">
        <v>7.492140041428598E-2</v>
      </c>
      <c r="AQ470" s="42">
        <v>0.38146405692429503</v>
      </c>
      <c r="AR470" s="42">
        <v>1.65004317094537E-2</v>
      </c>
      <c r="AS470" s="42">
        <v>4.3315266773441399E-2</v>
      </c>
      <c r="AT470" s="42">
        <v>9.5253903601785171E-3</v>
      </c>
      <c r="AU470" s="42">
        <v>4.4936513310026564E-4</v>
      </c>
    </row>
    <row r="471" spans="1:47" x14ac:dyDescent="0.25">
      <c r="A471" s="220"/>
      <c r="B471" s="220" t="s">
        <v>227</v>
      </c>
      <c r="C471" s="15" t="s">
        <v>224</v>
      </c>
      <c r="D471" s="16">
        <v>0.38049271176899507</v>
      </c>
      <c r="E471" s="16">
        <v>0.38049271176899507</v>
      </c>
      <c r="F471" s="16">
        <v>9.7134515529994855E-4</v>
      </c>
      <c r="G471" s="16">
        <v>9.7134515529994855E-4</v>
      </c>
      <c r="H471" s="42">
        <f t="shared" si="7"/>
        <v>0.38146405692429503</v>
      </c>
      <c r="I471" s="42">
        <f t="shared" si="7"/>
        <v>0.38146405692429503</v>
      </c>
      <c r="J471" s="51"/>
      <c r="K471" s="53"/>
      <c r="L471" s="16">
        <v>0.38049271176899507</v>
      </c>
      <c r="M471" s="16">
        <v>1.6338956723270497E-2</v>
      </c>
      <c r="N471" s="16">
        <v>4.3005615327598085E-2</v>
      </c>
      <c r="O471" s="16">
        <v>9.50235117516131E-3</v>
      </c>
      <c r="P471" s="16">
        <v>4.4550060723158309E-4</v>
      </c>
      <c r="Q471" s="16">
        <v>1.105758049555166E-3</v>
      </c>
      <c r="R471" s="16">
        <v>0.38049271176899507</v>
      </c>
      <c r="S471" s="16">
        <v>1.6338956723270497E-2</v>
      </c>
      <c r="T471" s="16">
        <v>4.3005615327598085E-2</v>
      </c>
      <c r="U471" s="16">
        <v>9.50235117516131E-3</v>
      </c>
      <c r="V471" s="16">
        <v>4.4550060723158309E-4</v>
      </c>
      <c r="W471" s="16">
        <v>1.105758049555166E-3</v>
      </c>
      <c r="X471" s="16">
        <v>9.7134515529994855E-4</v>
      </c>
      <c r="Y471" s="16">
        <v>1.614749861832031E-4</v>
      </c>
      <c r="Z471" s="16">
        <v>3.0965144584331543E-4</v>
      </c>
      <c r="AA471" s="16">
        <v>2.3039185017206878E-5</v>
      </c>
      <c r="AB471" s="16">
        <v>3.8645258686825563E-6</v>
      </c>
      <c r="AC471" s="16">
        <v>7.3031705787432134E-6</v>
      </c>
      <c r="AD471" s="16">
        <v>9.7134515529994855E-4</v>
      </c>
      <c r="AE471" s="16">
        <v>1.614749861832031E-4</v>
      </c>
      <c r="AF471" s="16">
        <v>3.0965144584331543E-4</v>
      </c>
      <c r="AG471" s="16">
        <v>2.3039185017206878E-5</v>
      </c>
      <c r="AH471" s="16">
        <v>3.8645258686825563E-6</v>
      </c>
      <c r="AI471" s="54">
        <v>7.3031705787432134E-6</v>
      </c>
      <c r="AJ471" s="42">
        <v>0.38146405692429503</v>
      </c>
      <c r="AK471" s="42">
        <v>1.65004317094537E-2</v>
      </c>
      <c r="AL471" s="42">
        <v>4.3315266773441399E-2</v>
      </c>
      <c r="AM471" s="42">
        <v>9.5253903601785171E-3</v>
      </c>
      <c r="AN471" s="42">
        <v>4.4936513310026564E-4</v>
      </c>
      <c r="AO471" s="42">
        <v>1.1130612201339092E-3</v>
      </c>
      <c r="AP471" s="42">
        <v>0.38146405692429503</v>
      </c>
      <c r="AQ471" s="42">
        <v>1.65004317094537E-2</v>
      </c>
      <c r="AR471" s="42">
        <v>4.3315266773441399E-2</v>
      </c>
      <c r="AS471" s="42">
        <v>9.5253903601785171E-3</v>
      </c>
      <c r="AT471" s="42">
        <v>4.4936513310026564E-4</v>
      </c>
      <c r="AU471" s="42">
        <v>1.1130612201339092E-3</v>
      </c>
    </row>
    <row r="472" spans="1:47" x14ac:dyDescent="0.25">
      <c r="A472" s="220"/>
      <c r="B472" s="220"/>
      <c r="C472" s="15" t="s">
        <v>225</v>
      </c>
      <c r="D472" s="16">
        <v>1.6338956723270497E-2</v>
      </c>
      <c r="E472" s="16">
        <v>1.6338956723270497E-2</v>
      </c>
      <c r="F472" s="16">
        <v>1.614749861832031E-4</v>
      </c>
      <c r="G472" s="16">
        <v>1.614749861832031E-4</v>
      </c>
      <c r="H472" s="42">
        <f t="shared" si="7"/>
        <v>1.65004317094537E-2</v>
      </c>
      <c r="I472" s="42">
        <f t="shared" si="7"/>
        <v>1.65004317094537E-2</v>
      </c>
      <c r="J472" s="51"/>
      <c r="K472" s="53"/>
      <c r="L472" s="16">
        <v>1.6338956723270497E-2</v>
      </c>
      <c r="M472" s="16">
        <v>4.3005615327598085E-2</v>
      </c>
      <c r="N472" s="16">
        <v>9.50235117516131E-3</v>
      </c>
      <c r="O472" s="16">
        <v>4.4550060723158309E-4</v>
      </c>
      <c r="P472" s="16">
        <v>1.105758049555166E-3</v>
      </c>
      <c r="Q472" s="16">
        <v>5.656658314965729E-3</v>
      </c>
      <c r="R472" s="16">
        <v>1.6338956723270497E-2</v>
      </c>
      <c r="S472" s="16">
        <v>4.3005615327598085E-2</v>
      </c>
      <c r="T472" s="16">
        <v>9.50235117516131E-3</v>
      </c>
      <c r="U472" s="16">
        <v>4.4550060723158309E-4</v>
      </c>
      <c r="V472" s="16">
        <v>1.105758049555166E-3</v>
      </c>
      <c r="W472" s="16">
        <v>5.656658314965729E-3</v>
      </c>
      <c r="X472" s="16">
        <v>1.614749861832031E-4</v>
      </c>
      <c r="Y472" s="16">
        <v>3.0965144584331543E-4</v>
      </c>
      <c r="Z472" s="16">
        <v>2.3039185017206878E-5</v>
      </c>
      <c r="AA472" s="16">
        <v>3.8645258686825563E-6</v>
      </c>
      <c r="AB472" s="16">
        <v>7.3031705787432134E-6</v>
      </c>
      <c r="AC472" s="16">
        <v>1.3062917605757931E-5</v>
      </c>
      <c r="AD472" s="16">
        <v>1.614749861832031E-4</v>
      </c>
      <c r="AE472" s="16">
        <v>3.0965144584331543E-4</v>
      </c>
      <c r="AF472" s="16">
        <v>2.3039185017206878E-5</v>
      </c>
      <c r="AG472" s="16">
        <v>3.8645258686825563E-6</v>
      </c>
      <c r="AH472" s="16">
        <v>7.3031705787432134E-6</v>
      </c>
      <c r="AI472" s="54">
        <v>1.3062917605757931E-5</v>
      </c>
      <c r="AJ472" s="42">
        <v>1.65004317094537E-2</v>
      </c>
      <c r="AK472" s="42">
        <v>4.3315266773441399E-2</v>
      </c>
      <c r="AL472" s="42">
        <v>9.5253903601785171E-3</v>
      </c>
      <c r="AM472" s="42">
        <v>4.4936513310026564E-4</v>
      </c>
      <c r="AN472" s="42">
        <v>1.1130612201339092E-3</v>
      </c>
      <c r="AO472" s="42">
        <v>5.6697212325714872E-3</v>
      </c>
      <c r="AP472" s="42">
        <v>1.65004317094537E-2</v>
      </c>
      <c r="AQ472" s="42">
        <v>4.3315266773441399E-2</v>
      </c>
      <c r="AR472" s="42">
        <v>9.5253903601785171E-3</v>
      </c>
      <c r="AS472" s="42">
        <v>4.4936513310026564E-4</v>
      </c>
      <c r="AT472" s="42">
        <v>1.1130612201339092E-3</v>
      </c>
      <c r="AU472" s="42">
        <v>5.6697212325714872E-3</v>
      </c>
    </row>
    <row r="473" spans="1:47" x14ac:dyDescent="0.25">
      <c r="A473" s="220"/>
      <c r="B473" s="220"/>
      <c r="C473" s="15" t="s">
        <v>226</v>
      </c>
      <c r="D473" s="16">
        <v>4.3005615327598085E-2</v>
      </c>
      <c r="E473" s="16">
        <v>4.3005615327598085E-2</v>
      </c>
      <c r="F473" s="16">
        <v>3.0965144584331543E-4</v>
      </c>
      <c r="G473" s="16">
        <v>3.0965144584331543E-4</v>
      </c>
      <c r="H473" s="42">
        <f t="shared" si="7"/>
        <v>4.3315266773441399E-2</v>
      </c>
      <c r="I473" s="42">
        <f t="shared" si="7"/>
        <v>4.3315266773441399E-2</v>
      </c>
      <c r="J473" s="51"/>
      <c r="K473" s="53"/>
      <c r="L473" s="16">
        <v>4.3005615327598085E-2</v>
      </c>
      <c r="M473" s="16">
        <v>9.50235117516131E-3</v>
      </c>
      <c r="N473" s="16">
        <v>4.4550060723158309E-4</v>
      </c>
      <c r="O473" s="16">
        <v>1.105758049555166E-3</v>
      </c>
      <c r="P473" s="16">
        <v>5.656658314965729E-3</v>
      </c>
      <c r="Q473" s="16">
        <v>2.4290582328595481E-4</v>
      </c>
      <c r="R473" s="16">
        <v>4.3005615327598085E-2</v>
      </c>
      <c r="S473" s="16">
        <v>9.50235117516131E-3</v>
      </c>
      <c r="T473" s="16">
        <v>4.4550060723158309E-4</v>
      </c>
      <c r="U473" s="16">
        <v>1.105758049555166E-3</v>
      </c>
      <c r="V473" s="16">
        <v>5.656658314965729E-3</v>
      </c>
      <c r="W473" s="16">
        <v>2.4290582328595481E-4</v>
      </c>
      <c r="X473" s="16">
        <v>3.0965144584331543E-4</v>
      </c>
      <c r="Y473" s="16">
        <v>2.3039185017206878E-5</v>
      </c>
      <c r="Z473" s="16">
        <v>3.8645258686825563E-6</v>
      </c>
      <c r="AA473" s="16">
        <v>7.3031705787432134E-6</v>
      </c>
      <c r="AB473" s="16">
        <v>1.3062917605757931E-5</v>
      </c>
      <c r="AC473" s="16">
        <v>2.1715601590154902E-6</v>
      </c>
      <c r="AD473" s="16">
        <v>3.0965144584331543E-4</v>
      </c>
      <c r="AE473" s="16">
        <v>2.3039185017206878E-5</v>
      </c>
      <c r="AF473" s="16">
        <v>3.8645258686825563E-6</v>
      </c>
      <c r="AG473" s="16">
        <v>7.3031705787432134E-6</v>
      </c>
      <c r="AH473" s="16">
        <v>1.3062917605757931E-5</v>
      </c>
      <c r="AI473" s="54">
        <v>2.1715601590154902E-6</v>
      </c>
      <c r="AJ473" s="42">
        <v>4.3315266773441399E-2</v>
      </c>
      <c r="AK473" s="42">
        <v>9.5253903601785171E-3</v>
      </c>
      <c r="AL473" s="42">
        <v>4.4936513310026564E-4</v>
      </c>
      <c r="AM473" s="42">
        <v>1.1130612201339092E-3</v>
      </c>
      <c r="AN473" s="42">
        <v>5.6697212325714872E-3</v>
      </c>
      <c r="AO473" s="42">
        <v>2.4507738344497029E-4</v>
      </c>
      <c r="AP473" s="42">
        <v>4.3315266773441399E-2</v>
      </c>
      <c r="AQ473" s="42">
        <v>9.5253903601785171E-3</v>
      </c>
      <c r="AR473" s="42">
        <v>4.4936513310026564E-4</v>
      </c>
      <c r="AS473" s="42">
        <v>1.1130612201339092E-3</v>
      </c>
      <c r="AT473" s="42">
        <v>5.6697212325714872E-3</v>
      </c>
      <c r="AU473" s="42">
        <v>2.4507738344497029E-4</v>
      </c>
    </row>
    <row r="474" spans="1:47" x14ac:dyDescent="0.25">
      <c r="A474" s="220" t="s">
        <v>124</v>
      </c>
      <c r="B474" s="220" t="s">
        <v>223</v>
      </c>
      <c r="C474" s="15" t="s">
        <v>224</v>
      </c>
      <c r="D474" s="16">
        <v>9.50235117516131E-3</v>
      </c>
      <c r="E474" s="16">
        <v>9.50235117516131E-3</v>
      </c>
      <c r="F474" s="16">
        <v>2.3039185017206878E-5</v>
      </c>
      <c r="G474" s="16">
        <v>2.3039185017206878E-5</v>
      </c>
      <c r="H474" s="42">
        <f t="shared" si="7"/>
        <v>9.5253903601785171E-3</v>
      </c>
      <c r="I474" s="42">
        <f t="shared" si="7"/>
        <v>9.5253903601785171E-3</v>
      </c>
      <c r="J474" s="51"/>
      <c r="K474" s="53" t="s">
        <v>124</v>
      </c>
      <c r="L474" s="16">
        <v>9.50235117516131E-3</v>
      </c>
      <c r="M474" s="16">
        <v>4.4550060723158309E-4</v>
      </c>
      <c r="N474" s="16">
        <v>1.105758049555166E-3</v>
      </c>
      <c r="O474" s="16">
        <v>5.656658314965729E-3</v>
      </c>
      <c r="P474" s="16">
        <v>2.4290582328595481E-4</v>
      </c>
      <c r="Q474" s="16">
        <v>6.3935014787029187E-4</v>
      </c>
      <c r="R474" s="16">
        <v>9.50235117516131E-3</v>
      </c>
      <c r="S474" s="16">
        <v>4.4550060723158309E-4</v>
      </c>
      <c r="T474" s="16">
        <v>1.105758049555166E-3</v>
      </c>
      <c r="U474" s="16">
        <v>5.656658314965729E-3</v>
      </c>
      <c r="V474" s="16">
        <v>2.4290582328595481E-4</v>
      </c>
      <c r="W474" s="16">
        <v>6.3935014787029187E-4</v>
      </c>
      <c r="X474" s="16">
        <v>2.3039185017206878E-5</v>
      </c>
      <c r="Y474" s="16">
        <v>3.8645258686825563E-6</v>
      </c>
      <c r="Z474" s="16">
        <v>7.3031705787432134E-6</v>
      </c>
      <c r="AA474" s="16">
        <v>1.3062917605757931E-5</v>
      </c>
      <c r="AB474" s="16">
        <v>2.1715601590154902E-6</v>
      </c>
      <c r="AC474" s="16">
        <v>4.1642780647894154E-6</v>
      </c>
      <c r="AD474" s="16">
        <v>2.3039185017206878E-5</v>
      </c>
      <c r="AE474" s="16">
        <v>3.8645258686825563E-6</v>
      </c>
      <c r="AF474" s="16">
        <v>7.3031705787432134E-6</v>
      </c>
      <c r="AG474" s="16">
        <v>1.3062917605757931E-5</v>
      </c>
      <c r="AH474" s="16">
        <v>2.1715601590154902E-6</v>
      </c>
      <c r="AI474" s="54">
        <v>4.1642780647894154E-6</v>
      </c>
      <c r="AJ474" s="42">
        <v>9.5253903601785171E-3</v>
      </c>
      <c r="AK474" s="42">
        <v>4.4936513310026564E-4</v>
      </c>
      <c r="AL474" s="42">
        <v>1.1130612201339092E-3</v>
      </c>
      <c r="AM474" s="42">
        <v>5.6697212325714872E-3</v>
      </c>
      <c r="AN474" s="42">
        <v>2.4507738344497029E-4</v>
      </c>
      <c r="AO474" s="42">
        <v>6.4351442593508124E-4</v>
      </c>
      <c r="AP474" s="42">
        <v>9.5253903601785171E-3</v>
      </c>
      <c r="AQ474" s="42">
        <v>4.4936513310026564E-4</v>
      </c>
      <c r="AR474" s="42">
        <v>1.1130612201339092E-3</v>
      </c>
      <c r="AS474" s="42">
        <v>5.6697212325714872E-3</v>
      </c>
      <c r="AT474" s="42">
        <v>2.4507738344497029E-4</v>
      </c>
      <c r="AU474" s="42">
        <v>6.4351442593508124E-4</v>
      </c>
    </row>
    <row r="475" spans="1:47" x14ac:dyDescent="0.25">
      <c r="A475" s="220"/>
      <c r="B475" s="220"/>
      <c r="C475" s="15" t="s">
        <v>225</v>
      </c>
      <c r="D475" s="16">
        <v>4.4550060723158309E-4</v>
      </c>
      <c r="E475" s="16">
        <v>4.4550060723158309E-4</v>
      </c>
      <c r="F475" s="16">
        <v>3.8645258686825563E-6</v>
      </c>
      <c r="G475" s="16">
        <v>3.8645258686825563E-6</v>
      </c>
      <c r="H475" s="42">
        <f t="shared" si="7"/>
        <v>4.4936513310026564E-4</v>
      </c>
      <c r="I475" s="42">
        <f t="shared" si="7"/>
        <v>4.4936513310026564E-4</v>
      </c>
      <c r="J475" s="51"/>
      <c r="K475" s="53"/>
      <c r="L475" s="16">
        <v>4.4550060723158309E-4</v>
      </c>
      <c r="M475" s="16">
        <v>1.105758049555166E-3</v>
      </c>
      <c r="N475" s="16">
        <v>5.656658314965729E-3</v>
      </c>
      <c r="O475" s="16">
        <v>2.4290582328595481E-4</v>
      </c>
      <c r="P475" s="16">
        <v>6.3935014787029187E-4</v>
      </c>
      <c r="Q475" s="16">
        <v>4.4955069460964926E-3</v>
      </c>
      <c r="R475" s="16">
        <v>4.4550060723158309E-4</v>
      </c>
      <c r="S475" s="16">
        <v>1.105758049555166E-3</v>
      </c>
      <c r="T475" s="16">
        <v>5.656658314965729E-3</v>
      </c>
      <c r="U475" s="16">
        <v>2.4290582328595481E-4</v>
      </c>
      <c r="V475" s="16">
        <v>6.3935014787029187E-4</v>
      </c>
      <c r="W475" s="16">
        <v>4.4955069460964926E-3</v>
      </c>
      <c r="X475" s="16">
        <v>3.8645258686825563E-6</v>
      </c>
      <c r="Y475" s="16">
        <v>7.3031705787432134E-6</v>
      </c>
      <c r="Z475" s="16">
        <v>1.3062917605757931E-5</v>
      </c>
      <c r="AA475" s="16">
        <v>2.1715601590154902E-6</v>
      </c>
      <c r="AB475" s="16">
        <v>4.1642780647894154E-6</v>
      </c>
      <c r="AC475" s="16">
        <v>2.3629933350981413E-5</v>
      </c>
      <c r="AD475" s="16">
        <v>3.8645258686825563E-6</v>
      </c>
      <c r="AE475" s="16">
        <v>7.3031705787432134E-6</v>
      </c>
      <c r="AF475" s="16">
        <v>1.3062917605757931E-5</v>
      </c>
      <c r="AG475" s="16">
        <v>2.1715601590154902E-6</v>
      </c>
      <c r="AH475" s="16">
        <v>4.1642780647894154E-6</v>
      </c>
      <c r="AI475" s="54">
        <v>2.3629933350981413E-5</v>
      </c>
      <c r="AJ475" s="42">
        <v>4.4936513310026564E-4</v>
      </c>
      <c r="AK475" s="42">
        <v>1.1130612201339092E-3</v>
      </c>
      <c r="AL475" s="42">
        <v>5.6697212325714872E-3</v>
      </c>
      <c r="AM475" s="42">
        <v>2.4507738344497029E-4</v>
      </c>
      <c r="AN475" s="42">
        <v>6.4351442593508124E-4</v>
      </c>
      <c r="AO475" s="42">
        <v>4.519136879447474E-3</v>
      </c>
      <c r="AP475" s="42">
        <v>4.4936513310026564E-4</v>
      </c>
      <c r="AQ475" s="42">
        <v>1.1130612201339092E-3</v>
      </c>
      <c r="AR475" s="42">
        <v>5.6697212325714872E-3</v>
      </c>
      <c r="AS475" s="42">
        <v>2.4507738344497029E-4</v>
      </c>
      <c r="AT475" s="42">
        <v>6.4351442593508124E-4</v>
      </c>
      <c r="AU475" s="42">
        <v>4.519136879447474E-3</v>
      </c>
    </row>
    <row r="476" spans="1:47" x14ac:dyDescent="0.25">
      <c r="A476" s="220"/>
      <c r="B476" s="220"/>
      <c r="C476" s="15" t="s">
        <v>226</v>
      </c>
      <c r="D476" s="16">
        <v>1.105758049555166E-3</v>
      </c>
      <c r="E476" s="16">
        <v>1.105758049555166E-3</v>
      </c>
      <c r="F476" s="16">
        <v>7.3031705787432134E-6</v>
      </c>
      <c r="G476" s="16">
        <v>7.3031705787432134E-6</v>
      </c>
      <c r="H476" s="42">
        <f t="shared" si="7"/>
        <v>1.1130612201339092E-3</v>
      </c>
      <c r="I476" s="42">
        <f t="shared" si="7"/>
        <v>1.1130612201339092E-3</v>
      </c>
      <c r="J476" s="51"/>
      <c r="K476" s="53"/>
      <c r="L476" s="16">
        <v>1.105758049555166E-3</v>
      </c>
      <c r="M476" s="16">
        <v>5.656658314965729E-3</v>
      </c>
      <c r="N476" s="16">
        <v>2.4290582328595481E-4</v>
      </c>
      <c r="O476" s="16">
        <v>6.3935014787029187E-4</v>
      </c>
      <c r="P476" s="16">
        <v>4.4955069460964926E-3</v>
      </c>
      <c r="Q476" s="16">
        <v>2.1076374019252017E-4</v>
      </c>
      <c r="R476" s="16">
        <v>1.105758049555166E-3</v>
      </c>
      <c r="S476" s="16">
        <v>5.656658314965729E-3</v>
      </c>
      <c r="T476" s="16">
        <v>2.4290582328595481E-4</v>
      </c>
      <c r="U476" s="16">
        <v>6.3935014787029187E-4</v>
      </c>
      <c r="V476" s="16">
        <v>4.4955069460964926E-3</v>
      </c>
      <c r="W476" s="16">
        <v>2.1076374019252017E-4</v>
      </c>
      <c r="X476" s="16">
        <v>7.3031705787432134E-6</v>
      </c>
      <c r="Y476" s="16">
        <v>1.3062917605757931E-5</v>
      </c>
      <c r="Z476" s="16">
        <v>2.1715601590154902E-6</v>
      </c>
      <c r="AA476" s="16">
        <v>4.1642780647894154E-6</v>
      </c>
      <c r="AB476" s="16">
        <v>2.3629933350981413E-5</v>
      </c>
      <c r="AC476" s="16">
        <v>3.9636162755718526E-6</v>
      </c>
      <c r="AD476" s="16">
        <v>7.3031705787432134E-6</v>
      </c>
      <c r="AE476" s="16">
        <v>1.3062917605757931E-5</v>
      </c>
      <c r="AF476" s="16">
        <v>2.1715601590154902E-6</v>
      </c>
      <c r="AG476" s="16">
        <v>4.1642780647894154E-6</v>
      </c>
      <c r="AH476" s="16">
        <v>2.3629933350981413E-5</v>
      </c>
      <c r="AI476" s="54">
        <v>3.9636162755718526E-6</v>
      </c>
      <c r="AJ476" s="42">
        <v>1.1130612201339092E-3</v>
      </c>
      <c r="AK476" s="42">
        <v>5.6697212325714872E-3</v>
      </c>
      <c r="AL476" s="42">
        <v>2.4507738344497029E-4</v>
      </c>
      <c r="AM476" s="42">
        <v>6.4351442593508124E-4</v>
      </c>
      <c r="AN476" s="42">
        <v>4.519136879447474E-3</v>
      </c>
      <c r="AO476" s="42">
        <v>2.1472735646809203E-4</v>
      </c>
      <c r="AP476" s="42">
        <v>1.1130612201339092E-3</v>
      </c>
      <c r="AQ476" s="42">
        <v>5.6697212325714872E-3</v>
      </c>
      <c r="AR476" s="42">
        <v>2.4507738344497029E-4</v>
      </c>
      <c r="AS476" s="42">
        <v>6.4351442593508124E-4</v>
      </c>
      <c r="AT476" s="42">
        <v>4.519136879447474E-3</v>
      </c>
      <c r="AU476" s="42">
        <v>2.1472735646809203E-4</v>
      </c>
    </row>
    <row r="477" spans="1:47" x14ac:dyDescent="0.25">
      <c r="A477" s="220"/>
      <c r="B477" s="220" t="s">
        <v>227</v>
      </c>
      <c r="C477" s="15" t="s">
        <v>224</v>
      </c>
      <c r="D477" s="16">
        <v>5.656658314965729E-3</v>
      </c>
      <c r="E477" s="16">
        <v>5.656658314965729E-3</v>
      </c>
      <c r="F477" s="16">
        <v>1.3062917605757931E-5</v>
      </c>
      <c r="G477" s="16">
        <v>1.3062917605757931E-5</v>
      </c>
      <c r="H477" s="42">
        <f t="shared" si="7"/>
        <v>5.6697212325714872E-3</v>
      </c>
      <c r="I477" s="42">
        <f t="shared" si="7"/>
        <v>5.6697212325714872E-3</v>
      </c>
      <c r="J477" s="51"/>
      <c r="K477" s="53"/>
      <c r="L477" s="16">
        <v>5.656658314965729E-3</v>
      </c>
      <c r="M477" s="16">
        <v>2.4290582328595481E-4</v>
      </c>
      <c r="N477" s="16">
        <v>6.3935014787029187E-4</v>
      </c>
      <c r="O477" s="16">
        <v>4.4955069460964926E-3</v>
      </c>
      <c r="P477" s="16">
        <v>2.1076374019252017E-4</v>
      </c>
      <c r="Q477" s="16">
        <v>5.2312768712139003E-4</v>
      </c>
      <c r="R477" s="16">
        <v>5.656658314965729E-3</v>
      </c>
      <c r="S477" s="16">
        <v>2.4290582328595481E-4</v>
      </c>
      <c r="T477" s="16">
        <v>6.3935014787029187E-4</v>
      </c>
      <c r="U477" s="16">
        <v>4.4955069460964926E-3</v>
      </c>
      <c r="V477" s="16">
        <v>2.1076374019252017E-4</v>
      </c>
      <c r="W477" s="16">
        <v>5.2312768712139003E-4</v>
      </c>
      <c r="X477" s="16">
        <v>1.3062917605757931E-5</v>
      </c>
      <c r="Y477" s="16">
        <v>2.1715601590154902E-6</v>
      </c>
      <c r="Z477" s="16">
        <v>4.1642780647894154E-6</v>
      </c>
      <c r="AA477" s="16">
        <v>2.3629933350981413E-5</v>
      </c>
      <c r="AB477" s="16">
        <v>3.9636162755718526E-6</v>
      </c>
      <c r="AC477" s="16">
        <v>7.4904313628135509E-6</v>
      </c>
      <c r="AD477" s="16">
        <v>1.3062917605757931E-5</v>
      </c>
      <c r="AE477" s="16">
        <v>2.1715601590154902E-6</v>
      </c>
      <c r="AF477" s="16">
        <v>4.1642780647894154E-6</v>
      </c>
      <c r="AG477" s="16">
        <v>2.3629933350981413E-5</v>
      </c>
      <c r="AH477" s="16">
        <v>3.9636162755718526E-6</v>
      </c>
      <c r="AI477" s="54">
        <v>7.4904313628135509E-6</v>
      </c>
      <c r="AJ477" s="42">
        <v>5.6697212325714872E-3</v>
      </c>
      <c r="AK477" s="42">
        <v>2.4507738344497029E-4</v>
      </c>
      <c r="AL477" s="42">
        <v>6.4351442593508124E-4</v>
      </c>
      <c r="AM477" s="42">
        <v>4.519136879447474E-3</v>
      </c>
      <c r="AN477" s="42">
        <v>2.1472735646809203E-4</v>
      </c>
      <c r="AO477" s="42">
        <v>5.3061811848420363E-4</v>
      </c>
      <c r="AP477" s="42">
        <v>5.6697212325714872E-3</v>
      </c>
      <c r="AQ477" s="42">
        <v>2.4507738344497029E-4</v>
      </c>
      <c r="AR477" s="42">
        <v>6.4351442593508124E-4</v>
      </c>
      <c r="AS477" s="42">
        <v>4.519136879447474E-3</v>
      </c>
      <c r="AT477" s="42">
        <v>2.1472735646809203E-4</v>
      </c>
      <c r="AU477" s="42">
        <v>5.3061811848420363E-4</v>
      </c>
    </row>
    <row r="478" spans="1:47" x14ac:dyDescent="0.25">
      <c r="A478" s="220"/>
      <c r="B478" s="220"/>
      <c r="C478" s="15" t="s">
        <v>225</v>
      </c>
      <c r="D478" s="16">
        <v>2.4290582328595481E-4</v>
      </c>
      <c r="E478" s="16">
        <v>2.4290582328595481E-4</v>
      </c>
      <c r="F478" s="16">
        <v>2.1715601590154902E-6</v>
      </c>
      <c r="G478" s="16">
        <v>2.1715601590154902E-6</v>
      </c>
      <c r="H478" s="42">
        <f t="shared" si="7"/>
        <v>2.4507738344497029E-4</v>
      </c>
      <c r="I478" s="42">
        <f t="shared" si="7"/>
        <v>2.4507738344497029E-4</v>
      </c>
      <c r="J478" s="51"/>
      <c r="K478" s="53"/>
      <c r="L478" s="16">
        <v>2.4290582328595481E-4</v>
      </c>
      <c r="M478" s="16">
        <v>6.3935014787029187E-4</v>
      </c>
      <c r="N478" s="16">
        <v>4.4955069460964926E-3</v>
      </c>
      <c r="O478" s="16">
        <v>2.1076374019252017E-4</v>
      </c>
      <c r="P478" s="16">
        <v>5.2312768712139003E-4</v>
      </c>
      <c r="Q478" s="16">
        <v>2.6761320727752649E-3</v>
      </c>
      <c r="R478" s="16">
        <v>2.4290582328595481E-4</v>
      </c>
      <c r="S478" s="16">
        <v>6.3935014787029187E-4</v>
      </c>
      <c r="T478" s="16">
        <v>4.4955069460964926E-3</v>
      </c>
      <c r="U478" s="16">
        <v>2.1076374019252017E-4</v>
      </c>
      <c r="V478" s="16">
        <v>5.2312768712139003E-4</v>
      </c>
      <c r="W478" s="16">
        <v>2.6761320727752649E-3</v>
      </c>
      <c r="X478" s="16">
        <v>2.1715601590154902E-6</v>
      </c>
      <c r="Y478" s="16">
        <v>4.1642780647894154E-6</v>
      </c>
      <c r="Z478" s="16">
        <v>2.3629933350981413E-5</v>
      </c>
      <c r="AA478" s="16">
        <v>3.9636162755718526E-6</v>
      </c>
      <c r="AB478" s="16">
        <v>7.4904313628135509E-6</v>
      </c>
      <c r="AC478" s="16">
        <v>1.3397864211033772E-5</v>
      </c>
      <c r="AD478" s="16">
        <v>2.1715601590154902E-6</v>
      </c>
      <c r="AE478" s="16">
        <v>4.1642780647894154E-6</v>
      </c>
      <c r="AF478" s="16">
        <v>2.3629933350981413E-5</v>
      </c>
      <c r="AG478" s="16">
        <v>3.9636162755718526E-6</v>
      </c>
      <c r="AH478" s="16">
        <v>7.4904313628135509E-6</v>
      </c>
      <c r="AI478" s="54">
        <v>1.3397864211033772E-5</v>
      </c>
      <c r="AJ478" s="42">
        <v>2.4507738344497029E-4</v>
      </c>
      <c r="AK478" s="42">
        <v>6.4351442593508124E-4</v>
      </c>
      <c r="AL478" s="42">
        <v>4.519136879447474E-3</v>
      </c>
      <c r="AM478" s="42">
        <v>2.1472735646809203E-4</v>
      </c>
      <c r="AN478" s="42">
        <v>5.3061811848420363E-4</v>
      </c>
      <c r="AO478" s="42">
        <v>2.6895299369862988E-3</v>
      </c>
      <c r="AP478" s="42">
        <v>2.4507738344497029E-4</v>
      </c>
      <c r="AQ478" s="42">
        <v>6.4351442593508124E-4</v>
      </c>
      <c r="AR478" s="42">
        <v>4.519136879447474E-3</v>
      </c>
      <c r="AS478" s="42">
        <v>2.1472735646809203E-4</v>
      </c>
      <c r="AT478" s="42">
        <v>5.3061811848420363E-4</v>
      </c>
      <c r="AU478" s="42">
        <v>2.6895299369862988E-3</v>
      </c>
    </row>
    <row r="479" spans="1:47" x14ac:dyDescent="0.25">
      <c r="A479" s="220"/>
      <c r="B479" s="220"/>
      <c r="C479" s="15" t="s">
        <v>226</v>
      </c>
      <c r="D479" s="16">
        <v>6.3935014787029187E-4</v>
      </c>
      <c r="E479" s="16">
        <v>6.3935014787029187E-4</v>
      </c>
      <c r="F479" s="16">
        <v>4.1642780647894154E-6</v>
      </c>
      <c r="G479" s="16">
        <v>4.1642780647894154E-6</v>
      </c>
      <c r="H479" s="42">
        <f t="shared" si="7"/>
        <v>6.4351442593508124E-4</v>
      </c>
      <c r="I479" s="42">
        <f t="shared" si="7"/>
        <v>6.4351442593508124E-4</v>
      </c>
      <c r="J479" s="51"/>
      <c r="K479" s="53"/>
      <c r="L479" s="16">
        <v>6.3935014787029187E-4</v>
      </c>
      <c r="M479" s="16">
        <v>4.4955069460964926E-3</v>
      </c>
      <c r="N479" s="16">
        <v>2.1076374019252017E-4</v>
      </c>
      <c r="O479" s="16">
        <v>5.2312768712139003E-4</v>
      </c>
      <c r="P479" s="16">
        <v>2.6761320727752649E-3</v>
      </c>
      <c r="Q479" s="16">
        <v>1.1491732895366915E-4</v>
      </c>
      <c r="R479" s="16">
        <v>6.3935014787029187E-4</v>
      </c>
      <c r="S479" s="16">
        <v>4.4955069460964926E-3</v>
      </c>
      <c r="T479" s="16">
        <v>2.1076374019252017E-4</v>
      </c>
      <c r="U479" s="16">
        <v>5.2312768712139003E-4</v>
      </c>
      <c r="V479" s="16">
        <v>2.6761320727752649E-3</v>
      </c>
      <c r="W479" s="16">
        <v>1.1491732895366915E-4</v>
      </c>
      <c r="X479" s="16">
        <v>4.1642780647894154E-6</v>
      </c>
      <c r="Y479" s="16">
        <v>2.3629933350981413E-5</v>
      </c>
      <c r="Z479" s="16">
        <v>3.9636162755718526E-6</v>
      </c>
      <c r="AA479" s="16">
        <v>7.4904313628135509E-6</v>
      </c>
      <c r="AB479" s="16">
        <v>1.3397864211033772E-5</v>
      </c>
      <c r="AC479" s="16">
        <v>2.2272411887338358E-6</v>
      </c>
      <c r="AD479" s="16">
        <v>4.1642780647894154E-6</v>
      </c>
      <c r="AE479" s="16">
        <v>2.3629933350981413E-5</v>
      </c>
      <c r="AF479" s="16">
        <v>3.9636162755718526E-6</v>
      </c>
      <c r="AG479" s="16">
        <v>7.4904313628135509E-6</v>
      </c>
      <c r="AH479" s="16">
        <v>1.3397864211033772E-5</v>
      </c>
      <c r="AI479" s="54">
        <v>2.2272411887338358E-6</v>
      </c>
      <c r="AJ479" s="42">
        <v>6.4351442593508124E-4</v>
      </c>
      <c r="AK479" s="42">
        <v>4.519136879447474E-3</v>
      </c>
      <c r="AL479" s="42">
        <v>2.1472735646809203E-4</v>
      </c>
      <c r="AM479" s="42">
        <v>5.3061811848420363E-4</v>
      </c>
      <c r="AN479" s="42">
        <v>2.6895299369862988E-3</v>
      </c>
      <c r="AO479" s="42">
        <v>1.1714457014240299E-4</v>
      </c>
      <c r="AP479" s="42">
        <v>6.4351442593508124E-4</v>
      </c>
      <c r="AQ479" s="42">
        <v>4.519136879447474E-3</v>
      </c>
      <c r="AR479" s="42">
        <v>2.1472735646809203E-4</v>
      </c>
      <c r="AS479" s="42">
        <v>5.3061811848420363E-4</v>
      </c>
      <c r="AT479" s="42">
        <v>2.6895299369862988E-3</v>
      </c>
      <c r="AU479" s="42">
        <v>1.1714457014240299E-4</v>
      </c>
    </row>
    <row r="480" spans="1:47" x14ac:dyDescent="0.25">
      <c r="A480" s="220" t="s">
        <v>127</v>
      </c>
      <c r="B480" s="220" t="s">
        <v>223</v>
      </c>
      <c r="C480" s="15" t="s">
        <v>224</v>
      </c>
      <c r="D480" s="16">
        <v>4.4955069460964926E-3</v>
      </c>
      <c r="E480" s="16">
        <v>4.4955069460964926E-3</v>
      </c>
      <c r="F480" s="16">
        <v>2.3629933350981413E-5</v>
      </c>
      <c r="G480" s="16">
        <v>2.3629933350981413E-5</v>
      </c>
      <c r="H480" s="42">
        <f t="shared" si="7"/>
        <v>4.519136879447474E-3</v>
      </c>
      <c r="I480" s="42">
        <f t="shared" si="7"/>
        <v>4.519136879447474E-3</v>
      </c>
      <c r="J480" s="51"/>
      <c r="K480" s="53" t="s">
        <v>127</v>
      </c>
      <c r="L480" s="16">
        <v>4.4955069460964926E-3</v>
      </c>
      <c r="M480" s="16">
        <v>2.1076374019252017E-4</v>
      </c>
      <c r="N480" s="16">
        <v>5.2312768712139003E-4</v>
      </c>
      <c r="O480" s="16">
        <v>2.6761320727752649E-3</v>
      </c>
      <c r="P480" s="16">
        <v>1.1491732895366915E-4</v>
      </c>
      <c r="Q480" s="16">
        <v>3.0247282780410654E-4</v>
      </c>
      <c r="R480" s="16">
        <v>4.4955069460964926E-3</v>
      </c>
      <c r="S480" s="16">
        <v>2.1076374019252017E-4</v>
      </c>
      <c r="T480" s="16">
        <v>5.2312768712139003E-4</v>
      </c>
      <c r="U480" s="16">
        <v>2.6761320727752649E-3</v>
      </c>
      <c r="V480" s="16">
        <v>1.1491732895366915E-4</v>
      </c>
      <c r="W480" s="16">
        <v>3.0247282780410654E-4</v>
      </c>
      <c r="X480" s="16">
        <v>2.3629933350981413E-5</v>
      </c>
      <c r="Y480" s="16">
        <v>3.9636162755718526E-6</v>
      </c>
      <c r="Z480" s="16">
        <v>7.4904313628135509E-6</v>
      </c>
      <c r="AA480" s="16">
        <v>1.3397864211033772E-5</v>
      </c>
      <c r="AB480" s="16">
        <v>2.2272411887338358E-6</v>
      </c>
      <c r="AC480" s="16">
        <v>4.2710544254250409E-6</v>
      </c>
      <c r="AD480" s="16">
        <v>2.3629933350981413E-5</v>
      </c>
      <c r="AE480" s="16">
        <v>3.9636162755718526E-6</v>
      </c>
      <c r="AF480" s="16">
        <v>7.4904313628135509E-6</v>
      </c>
      <c r="AG480" s="16">
        <v>1.3397864211033772E-5</v>
      </c>
      <c r="AH480" s="16">
        <v>2.2272411887338358E-6</v>
      </c>
      <c r="AI480" s="54">
        <v>4.2710544254250409E-6</v>
      </c>
      <c r="AJ480" s="42">
        <v>4.519136879447474E-3</v>
      </c>
      <c r="AK480" s="42">
        <v>2.1472735646809203E-4</v>
      </c>
      <c r="AL480" s="42">
        <v>5.3061811848420363E-4</v>
      </c>
      <c r="AM480" s="42">
        <v>2.6895299369862988E-3</v>
      </c>
      <c r="AN480" s="42">
        <v>1.1714457014240299E-4</v>
      </c>
      <c r="AO480" s="42">
        <v>3.0674388222953156E-4</v>
      </c>
      <c r="AP480" s="42">
        <v>4.519136879447474E-3</v>
      </c>
      <c r="AQ480" s="42">
        <v>2.1472735646809203E-4</v>
      </c>
      <c r="AR480" s="42">
        <v>5.3061811848420363E-4</v>
      </c>
      <c r="AS480" s="42">
        <v>2.6895299369862988E-3</v>
      </c>
      <c r="AT480" s="42">
        <v>1.1714457014240299E-4</v>
      </c>
      <c r="AU480" s="42">
        <v>3.0674388222953156E-4</v>
      </c>
    </row>
    <row r="481" spans="1:47" x14ac:dyDescent="0.25">
      <c r="A481" s="220"/>
      <c r="B481" s="220"/>
      <c r="C481" s="15" t="s">
        <v>225</v>
      </c>
      <c r="D481" s="16">
        <v>2.1076374019252017E-4</v>
      </c>
      <c r="E481" s="16">
        <v>2.1076374019252017E-4</v>
      </c>
      <c r="F481" s="16">
        <v>3.9636162755718526E-6</v>
      </c>
      <c r="G481" s="16">
        <v>3.9636162755718526E-6</v>
      </c>
      <c r="H481" s="42">
        <f t="shared" si="7"/>
        <v>2.1472735646809203E-4</v>
      </c>
      <c r="I481" s="42">
        <f t="shared" si="7"/>
        <v>2.1472735646809203E-4</v>
      </c>
      <c r="J481" s="51"/>
      <c r="K481" s="53"/>
      <c r="L481" s="16">
        <v>2.1076374019252017E-4</v>
      </c>
      <c r="M481" s="16">
        <v>5.2312768712139003E-4</v>
      </c>
      <c r="N481" s="16">
        <v>2.6761320727752649E-3</v>
      </c>
      <c r="O481" s="16">
        <v>1.1491732895366915E-4</v>
      </c>
      <c r="P481" s="16">
        <v>3.0247282780410654E-4</v>
      </c>
      <c r="Q481" s="16">
        <v>1.9601262513785661E-2</v>
      </c>
      <c r="R481" s="16">
        <v>2.1076374019252017E-4</v>
      </c>
      <c r="S481" s="16">
        <v>5.2312768712139003E-4</v>
      </c>
      <c r="T481" s="16">
        <v>2.6761320727752649E-3</v>
      </c>
      <c r="U481" s="16">
        <v>1.1491732895366915E-4</v>
      </c>
      <c r="V481" s="16">
        <v>3.0247282780410654E-4</v>
      </c>
      <c r="W481" s="16">
        <v>1.9601262513785661E-2</v>
      </c>
      <c r="X481" s="16">
        <v>3.9636162755718526E-6</v>
      </c>
      <c r="Y481" s="16">
        <v>7.4904313628135509E-6</v>
      </c>
      <c r="Z481" s="16">
        <v>1.3397864211033772E-5</v>
      </c>
      <c r="AA481" s="16">
        <v>2.2272411887338358E-6</v>
      </c>
      <c r="AB481" s="16">
        <v>4.2710544254250409E-6</v>
      </c>
      <c r="AC481" s="16">
        <v>2.3039185017206878E-5</v>
      </c>
      <c r="AD481" s="16">
        <v>3.9636162755718526E-6</v>
      </c>
      <c r="AE481" s="16">
        <v>7.4904313628135509E-6</v>
      </c>
      <c r="AF481" s="16">
        <v>1.3397864211033772E-5</v>
      </c>
      <c r="AG481" s="16">
        <v>2.2272411887338358E-6</v>
      </c>
      <c r="AH481" s="16">
        <v>4.2710544254250409E-6</v>
      </c>
      <c r="AI481" s="54">
        <v>2.3039185017206878E-5</v>
      </c>
      <c r="AJ481" s="42">
        <v>2.1472735646809203E-4</v>
      </c>
      <c r="AK481" s="42">
        <v>5.3061811848420363E-4</v>
      </c>
      <c r="AL481" s="42">
        <v>2.6895299369862988E-3</v>
      </c>
      <c r="AM481" s="42">
        <v>1.1714457014240299E-4</v>
      </c>
      <c r="AN481" s="42">
        <v>3.0674388222953156E-4</v>
      </c>
      <c r="AO481" s="42">
        <v>1.9624301698802867E-2</v>
      </c>
      <c r="AP481" s="42">
        <v>2.1472735646809203E-4</v>
      </c>
      <c r="AQ481" s="42">
        <v>5.3061811848420363E-4</v>
      </c>
      <c r="AR481" s="42">
        <v>2.6895299369862988E-3</v>
      </c>
      <c r="AS481" s="42">
        <v>1.1714457014240299E-4</v>
      </c>
      <c r="AT481" s="42">
        <v>3.0674388222953156E-4</v>
      </c>
      <c r="AU481" s="42">
        <v>1.9624301698802867E-2</v>
      </c>
    </row>
    <row r="482" spans="1:47" x14ac:dyDescent="0.25">
      <c r="A482" s="220"/>
      <c r="B482" s="220"/>
      <c r="C482" s="15" t="s">
        <v>226</v>
      </c>
      <c r="D482" s="16">
        <v>5.2312768712139003E-4</v>
      </c>
      <c r="E482" s="16">
        <v>5.2312768712139003E-4</v>
      </c>
      <c r="F482" s="16">
        <v>7.4904313628135509E-6</v>
      </c>
      <c r="G482" s="16">
        <v>7.4904313628135509E-6</v>
      </c>
      <c r="H482" s="42">
        <f t="shared" si="7"/>
        <v>5.3061811848420363E-4</v>
      </c>
      <c r="I482" s="42">
        <f t="shared" si="7"/>
        <v>5.3061811848420363E-4</v>
      </c>
      <c r="J482" s="51"/>
      <c r="K482" s="53"/>
      <c r="L482" s="16">
        <v>5.2312768712139003E-4</v>
      </c>
      <c r="M482" s="16">
        <v>2.6761320727752649E-3</v>
      </c>
      <c r="N482" s="16">
        <v>1.1491732895366915E-4</v>
      </c>
      <c r="O482" s="16">
        <v>3.0247282780410654E-4</v>
      </c>
      <c r="P482" s="16">
        <v>1.9601262513785661E-2</v>
      </c>
      <c r="Q482" s="16">
        <v>9.1896986245079899E-4</v>
      </c>
      <c r="R482" s="16">
        <v>5.2312768712139003E-4</v>
      </c>
      <c r="S482" s="16">
        <v>2.6761320727752649E-3</v>
      </c>
      <c r="T482" s="16">
        <v>1.1491732895366915E-4</v>
      </c>
      <c r="U482" s="16">
        <v>3.0247282780410654E-4</v>
      </c>
      <c r="V482" s="16">
        <v>1.9601262513785661E-2</v>
      </c>
      <c r="W482" s="16">
        <v>9.1896986245079899E-4</v>
      </c>
      <c r="X482" s="16">
        <v>7.4904313628135509E-6</v>
      </c>
      <c r="Y482" s="16">
        <v>1.3397864211033772E-5</v>
      </c>
      <c r="Z482" s="16">
        <v>2.2272411887338358E-6</v>
      </c>
      <c r="AA482" s="16">
        <v>4.2710544254250409E-6</v>
      </c>
      <c r="AB482" s="16">
        <v>2.3039185017206878E-5</v>
      </c>
      <c r="AC482" s="16">
        <v>3.8645258686825563E-6</v>
      </c>
      <c r="AD482" s="16">
        <v>7.4904313628135509E-6</v>
      </c>
      <c r="AE482" s="16">
        <v>1.3397864211033772E-5</v>
      </c>
      <c r="AF482" s="16">
        <v>2.2272411887338358E-6</v>
      </c>
      <c r="AG482" s="16">
        <v>4.2710544254250409E-6</v>
      </c>
      <c r="AH482" s="16">
        <v>2.3039185017206878E-5</v>
      </c>
      <c r="AI482" s="54">
        <v>3.8645258686825563E-6</v>
      </c>
      <c r="AJ482" s="42">
        <v>5.3061811848420363E-4</v>
      </c>
      <c r="AK482" s="42">
        <v>2.6895299369862988E-3</v>
      </c>
      <c r="AL482" s="42">
        <v>1.1714457014240299E-4</v>
      </c>
      <c r="AM482" s="42">
        <v>3.0674388222953156E-4</v>
      </c>
      <c r="AN482" s="42">
        <v>1.9624301698802867E-2</v>
      </c>
      <c r="AO482" s="42">
        <v>9.2283438831948159E-4</v>
      </c>
      <c r="AP482" s="42">
        <v>5.3061811848420363E-4</v>
      </c>
      <c r="AQ482" s="42">
        <v>2.6895299369862988E-3</v>
      </c>
      <c r="AR482" s="42">
        <v>1.1714457014240299E-4</v>
      </c>
      <c r="AS482" s="42">
        <v>3.0674388222953156E-4</v>
      </c>
      <c r="AT482" s="42">
        <v>1.9624301698802867E-2</v>
      </c>
      <c r="AU482" s="42">
        <v>9.2283438831948159E-4</v>
      </c>
    </row>
    <row r="483" spans="1:47" x14ac:dyDescent="0.25">
      <c r="A483" s="220"/>
      <c r="B483" s="220" t="s">
        <v>227</v>
      </c>
      <c r="C483" s="15" t="s">
        <v>224</v>
      </c>
      <c r="D483" s="16">
        <v>2.6761320727752649E-3</v>
      </c>
      <c r="E483" s="16">
        <v>2.6761320727752649E-3</v>
      </c>
      <c r="F483" s="16">
        <v>1.3397864211033772E-5</v>
      </c>
      <c r="G483" s="16">
        <v>1.3397864211033772E-5</v>
      </c>
      <c r="H483" s="42">
        <f t="shared" si="7"/>
        <v>2.6895299369862988E-3</v>
      </c>
      <c r="I483" s="42">
        <f t="shared" si="7"/>
        <v>2.6895299369862988E-3</v>
      </c>
      <c r="J483" s="51"/>
      <c r="K483" s="53"/>
      <c r="L483" s="16">
        <v>2.6761320727752649E-3</v>
      </c>
      <c r="M483" s="16">
        <v>1.1491732895366915E-4</v>
      </c>
      <c r="N483" s="16">
        <v>3.0247282780410654E-4</v>
      </c>
      <c r="O483" s="16">
        <v>1.9601262513785661E-2</v>
      </c>
      <c r="P483" s="16">
        <v>9.1896986245079899E-4</v>
      </c>
      <c r="Q483" s="16">
        <v>2.2809358869747818E-3</v>
      </c>
      <c r="R483" s="16">
        <v>2.6761320727752649E-3</v>
      </c>
      <c r="S483" s="16">
        <v>1.1491732895366915E-4</v>
      </c>
      <c r="T483" s="16">
        <v>3.0247282780410654E-4</v>
      </c>
      <c r="U483" s="16">
        <v>1.9601262513785661E-2</v>
      </c>
      <c r="V483" s="16">
        <v>9.1896986245079899E-4</v>
      </c>
      <c r="W483" s="16">
        <v>2.2809358869747818E-3</v>
      </c>
      <c r="X483" s="16">
        <v>1.3397864211033772E-5</v>
      </c>
      <c r="Y483" s="16">
        <v>2.2272411887338358E-6</v>
      </c>
      <c r="Z483" s="16">
        <v>4.2710544254250409E-6</v>
      </c>
      <c r="AA483" s="16">
        <v>2.3039185017206878E-5</v>
      </c>
      <c r="AB483" s="16">
        <v>3.8645258686825563E-6</v>
      </c>
      <c r="AC483" s="16">
        <v>7.3031705787432134E-6</v>
      </c>
      <c r="AD483" s="16">
        <v>1.3397864211033772E-5</v>
      </c>
      <c r="AE483" s="16">
        <v>2.2272411887338358E-6</v>
      </c>
      <c r="AF483" s="16">
        <v>4.2710544254250409E-6</v>
      </c>
      <c r="AG483" s="16">
        <v>2.3039185017206878E-5</v>
      </c>
      <c r="AH483" s="16">
        <v>3.8645258686825563E-6</v>
      </c>
      <c r="AI483" s="54">
        <v>7.3031705787432134E-6</v>
      </c>
      <c r="AJ483" s="42">
        <v>2.6895299369862988E-3</v>
      </c>
      <c r="AK483" s="42">
        <v>1.1714457014240299E-4</v>
      </c>
      <c r="AL483" s="42">
        <v>3.0674388222953156E-4</v>
      </c>
      <c r="AM483" s="42">
        <v>1.9624301698802867E-2</v>
      </c>
      <c r="AN483" s="42">
        <v>9.2283438831948159E-4</v>
      </c>
      <c r="AO483" s="42">
        <v>2.288239057553525E-3</v>
      </c>
      <c r="AP483" s="42">
        <v>2.6895299369862988E-3</v>
      </c>
      <c r="AQ483" s="42">
        <v>1.1714457014240299E-4</v>
      </c>
      <c r="AR483" s="42">
        <v>3.0674388222953156E-4</v>
      </c>
      <c r="AS483" s="42">
        <v>1.9624301698802867E-2</v>
      </c>
      <c r="AT483" s="42">
        <v>9.2283438831948159E-4</v>
      </c>
      <c r="AU483" s="42">
        <v>2.288239057553525E-3</v>
      </c>
    </row>
    <row r="484" spans="1:47" x14ac:dyDescent="0.25">
      <c r="A484" s="220"/>
      <c r="B484" s="220"/>
      <c r="C484" s="15" t="s">
        <v>225</v>
      </c>
      <c r="D484" s="16">
        <v>1.1491732895366915E-4</v>
      </c>
      <c r="E484" s="16">
        <v>1.1491732895366915E-4</v>
      </c>
      <c r="F484" s="16">
        <v>2.2272411887338358E-6</v>
      </c>
      <c r="G484" s="16">
        <v>2.2272411887338358E-6</v>
      </c>
      <c r="H484" s="42">
        <f t="shared" si="7"/>
        <v>1.1714457014240299E-4</v>
      </c>
      <c r="I484" s="42">
        <f t="shared" si="7"/>
        <v>1.1714457014240299E-4</v>
      </c>
      <c r="J484" s="51"/>
      <c r="K484" s="53"/>
      <c r="L484" s="16">
        <v>1.1491732895366915E-4</v>
      </c>
      <c r="M484" s="16">
        <v>3.0247282780410654E-4</v>
      </c>
      <c r="N484" s="16">
        <v>1.9601262513785661E-2</v>
      </c>
      <c r="O484" s="16">
        <v>9.1896986245079899E-4</v>
      </c>
      <c r="P484" s="16">
        <v>2.2809358869747818E-3</v>
      </c>
      <c r="Q484" s="16">
        <v>1.1668443160915851E-2</v>
      </c>
      <c r="R484" s="16">
        <v>1.1491732895366915E-4</v>
      </c>
      <c r="S484" s="16">
        <v>3.0247282780410654E-4</v>
      </c>
      <c r="T484" s="16">
        <v>1.9601262513785661E-2</v>
      </c>
      <c r="U484" s="16">
        <v>9.1896986245079899E-4</v>
      </c>
      <c r="V484" s="16">
        <v>2.2809358869747818E-3</v>
      </c>
      <c r="W484" s="16">
        <v>1.1668443160915851E-2</v>
      </c>
      <c r="X484" s="16">
        <v>2.2272411887338358E-6</v>
      </c>
      <c r="Y484" s="16">
        <v>4.2710544254250409E-6</v>
      </c>
      <c r="Z484" s="16">
        <v>2.3039185017206878E-5</v>
      </c>
      <c r="AA484" s="16">
        <v>3.8645258686825563E-6</v>
      </c>
      <c r="AB484" s="16">
        <v>7.3031705787432134E-6</v>
      </c>
      <c r="AC484" s="16">
        <v>1.3062917605757931E-5</v>
      </c>
      <c r="AD484" s="16">
        <v>2.2272411887338358E-6</v>
      </c>
      <c r="AE484" s="16">
        <v>4.2710544254250409E-6</v>
      </c>
      <c r="AF484" s="16">
        <v>2.3039185017206878E-5</v>
      </c>
      <c r="AG484" s="16">
        <v>3.8645258686825563E-6</v>
      </c>
      <c r="AH484" s="16">
        <v>7.3031705787432134E-6</v>
      </c>
      <c r="AI484" s="54">
        <v>1.3062917605757931E-5</v>
      </c>
      <c r="AJ484" s="42">
        <v>1.1714457014240299E-4</v>
      </c>
      <c r="AK484" s="42">
        <v>3.0674388222953156E-4</v>
      </c>
      <c r="AL484" s="42">
        <v>1.9624301698802867E-2</v>
      </c>
      <c r="AM484" s="42">
        <v>9.2283438831948159E-4</v>
      </c>
      <c r="AN484" s="42">
        <v>2.288239057553525E-3</v>
      </c>
      <c r="AO484" s="42">
        <v>1.1681506078521609E-2</v>
      </c>
      <c r="AP484" s="42">
        <v>1.1714457014240299E-4</v>
      </c>
      <c r="AQ484" s="42">
        <v>3.0674388222953156E-4</v>
      </c>
      <c r="AR484" s="42">
        <v>1.9624301698802867E-2</v>
      </c>
      <c r="AS484" s="42">
        <v>9.2283438831948159E-4</v>
      </c>
      <c r="AT484" s="42">
        <v>2.288239057553525E-3</v>
      </c>
      <c r="AU484" s="42">
        <v>1.1681506078521609E-2</v>
      </c>
    </row>
    <row r="485" spans="1:47" x14ac:dyDescent="0.25">
      <c r="A485" s="220"/>
      <c r="B485" s="220"/>
      <c r="C485" s="15" t="s">
        <v>226</v>
      </c>
      <c r="D485" s="16">
        <v>3.0247282780410654E-4</v>
      </c>
      <c r="E485" s="16">
        <v>3.0247282780410654E-4</v>
      </c>
      <c r="F485" s="16">
        <v>4.2710544254250409E-6</v>
      </c>
      <c r="G485" s="16">
        <v>4.2710544254250409E-6</v>
      </c>
      <c r="H485" s="42">
        <f t="shared" si="7"/>
        <v>3.0674388222953156E-4</v>
      </c>
      <c r="I485" s="42">
        <f t="shared" si="7"/>
        <v>3.0674388222953156E-4</v>
      </c>
      <c r="J485" s="51"/>
      <c r="K485" s="53"/>
      <c r="L485" s="16">
        <v>3.0247282780410654E-4</v>
      </c>
      <c r="M485" s="16">
        <v>1.9601262513785661E-2</v>
      </c>
      <c r="N485" s="16">
        <v>9.1896986245079899E-4</v>
      </c>
      <c r="O485" s="16">
        <v>2.2809358869747818E-3</v>
      </c>
      <c r="P485" s="16">
        <v>1.1668443160915851E-2</v>
      </c>
      <c r="Q485" s="16">
        <v>5.010613395136286E-4</v>
      </c>
      <c r="R485" s="16">
        <v>3.0247282780410654E-4</v>
      </c>
      <c r="S485" s="16">
        <v>1.9601262513785661E-2</v>
      </c>
      <c r="T485" s="16">
        <v>9.1896986245079899E-4</v>
      </c>
      <c r="U485" s="16">
        <v>2.2809358869747818E-3</v>
      </c>
      <c r="V485" s="16">
        <v>1.1668443160915851E-2</v>
      </c>
      <c r="W485" s="16">
        <v>5.010613395136286E-4</v>
      </c>
      <c r="X485" s="16">
        <v>4.2710544254250409E-6</v>
      </c>
      <c r="Y485" s="16">
        <v>2.3039185017206878E-5</v>
      </c>
      <c r="Z485" s="16">
        <v>3.8645258686825563E-6</v>
      </c>
      <c r="AA485" s="16">
        <v>7.3031705787432134E-6</v>
      </c>
      <c r="AB485" s="16">
        <v>1.3062917605757931E-5</v>
      </c>
      <c r="AC485" s="16">
        <v>2.1715601590154902E-6</v>
      </c>
      <c r="AD485" s="16">
        <v>4.2710544254250409E-6</v>
      </c>
      <c r="AE485" s="16">
        <v>2.3039185017206878E-5</v>
      </c>
      <c r="AF485" s="16">
        <v>3.8645258686825563E-6</v>
      </c>
      <c r="AG485" s="16">
        <v>7.3031705787432134E-6</v>
      </c>
      <c r="AH485" s="16">
        <v>1.3062917605757931E-5</v>
      </c>
      <c r="AI485" s="54">
        <v>2.1715601590154902E-6</v>
      </c>
      <c r="AJ485" s="42">
        <v>3.0674388222953156E-4</v>
      </c>
      <c r="AK485" s="42">
        <v>1.9624301698802867E-2</v>
      </c>
      <c r="AL485" s="42">
        <v>9.2283438831948159E-4</v>
      </c>
      <c r="AM485" s="42">
        <v>2.288239057553525E-3</v>
      </c>
      <c r="AN485" s="42">
        <v>1.1681506078521609E-2</v>
      </c>
      <c r="AO485" s="42">
        <v>5.0323289967264405E-4</v>
      </c>
      <c r="AP485" s="42">
        <v>3.0674388222953156E-4</v>
      </c>
      <c r="AQ485" s="42">
        <v>1.9624301698802867E-2</v>
      </c>
      <c r="AR485" s="42">
        <v>9.2283438831948159E-4</v>
      </c>
      <c r="AS485" s="42">
        <v>2.288239057553525E-3</v>
      </c>
      <c r="AT485" s="42">
        <v>1.1681506078521609E-2</v>
      </c>
      <c r="AU485" s="42">
        <v>5.0323289967264405E-4</v>
      </c>
    </row>
    <row r="486" spans="1:47" x14ac:dyDescent="0.25">
      <c r="A486" s="220" t="s">
        <v>128</v>
      </c>
      <c r="B486" s="220" t="s">
        <v>223</v>
      </c>
      <c r="C486" s="15" t="s">
        <v>224</v>
      </c>
      <c r="D486" s="16">
        <v>1.9601262513785661E-2</v>
      </c>
      <c r="E486" s="16">
        <v>1.9601262513785661E-2</v>
      </c>
      <c r="F486" s="16">
        <v>2.3039185017206878E-5</v>
      </c>
      <c r="G486" s="16">
        <v>2.3039185017206878E-5</v>
      </c>
      <c r="H486" s="42">
        <f t="shared" si="7"/>
        <v>1.9624301698802867E-2</v>
      </c>
      <c r="I486" s="42">
        <f t="shared" si="7"/>
        <v>1.9624301698802867E-2</v>
      </c>
      <c r="J486" s="51"/>
      <c r="K486" s="53" t="s">
        <v>128</v>
      </c>
      <c r="L486" s="16">
        <v>1.9601262513785661E-2</v>
      </c>
      <c r="M486" s="16">
        <v>9.1896986245079899E-4</v>
      </c>
      <c r="N486" s="16">
        <v>2.2809358869747818E-3</v>
      </c>
      <c r="O486" s="16">
        <v>1.1668443160915851E-2</v>
      </c>
      <c r="P486" s="16">
        <v>5.010613395136286E-4</v>
      </c>
      <c r="Q486" s="16">
        <v>1.3188388700463415E-3</v>
      </c>
      <c r="R486" s="16">
        <v>1.9601262513785661E-2</v>
      </c>
      <c r="S486" s="16">
        <v>9.1896986245079899E-4</v>
      </c>
      <c r="T486" s="16">
        <v>2.2809358869747818E-3</v>
      </c>
      <c r="U486" s="16">
        <v>1.1668443160915851E-2</v>
      </c>
      <c r="V486" s="16">
        <v>5.010613395136286E-4</v>
      </c>
      <c r="W486" s="16">
        <v>1.3188388700463415E-3</v>
      </c>
      <c r="X486" s="16">
        <v>2.3039185017206878E-5</v>
      </c>
      <c r="Y486" s="16">
        <v>3.8645258686825563E-6</v>
      </c>
      <c r="Z486" s="16">
        <v>7.3031705787432134E-6</v>
      </c>
      <c r="AA486" s="16">
        <v>1.3062917605757931E-5</v>
      </c>
      <c r="AB486" s="16">
        <v>2.1715601590154902E-6</v>
      </c>
      <c r="AC486" s="16">
        <v>4.1642780647894154E-6</v>
      </c>
      <c r="AD486" s="16">
        <v>2.3039185017206878E-5</v>
      </c>
      <c r="AE486" s="16">
        <v>3.8645258686825563E-6</v>
      </c>
      <c r="AF486" s="16">
        <v>7.3031705787432134E-6</v>
      </c>
      <c r="AG486" s="16">
        <v>1.3062917605757931E-5</v>
      </c>
      <c r="AH486" s="16">
        <v>2.1715601590154902E-6</v>
      </c>
      <c r="AI486" s="54">
        <v>4.1642780647894154E-6</v>
      </c>
      <c r="AJ486" s="42">
        <v>1.9624301698802867E-2</v>
      </c>
      <c r="AK486" s="42">
        <v>9.2283438831948159E-4</v>
      </c>
      <c r="AL486" s="42">
        <v>2.288239057553525E-3</v>
      </c>
      <c r="AM486" s="42">
        <v>1.1681506078521609E-2</v>
      </c>
      <c r="AN486" s="42">
        <v>5.0323289967264405E-4</v>
      </c>
      <c r="AO486" s="42">
        <v>1.3230031481111309E-3</v>
      </c>
      <c r="AP486" s="42">
        <v>1.9624301698802867E-2</v>
      </c>
      <c r="AQ486" s="42">
        <v>9.2283438831948159E-4</v>
      </c>
      <c r="AR486" s="42">
        <v>2.288239057553525E-3</v>
      </c>
      <c r="AS486" s="42">
        <v>1.1681506078521609E-2</v>
      </c>
      <c r="AT486" s="42">
        <v>5.0323289967264405E-4</v>
      </c>
      <c r="AU486" s="42">
        <v>1.3230031481111309E-3</v>
      </c>
    </row>
    <row r="487" spans="1:47" x14ac:dyDescent="0.25">
      <c r="A487" s="220"/>
      <c r="B487" s="220"/>
      <c r="C487" s="15" t="s">
        <v>225</v>
      </c>
      <c r="D487" s="16">
        <v>9.1896986245079899E-4</v>
      </c>
      <c r="E487" s="16">
        <v>9.1896986245079899E-4</v>
      </c>
      <c r="F487" s="16">
        <v>3.8645258686825563E-6</v>
      </c>
      <c r="G487" s="16">
        <v>3.8645258686825563E-6</v>
      </c>
      <c r="H487" s="42">
        <f t="shared" si="7"/>
        <v>9.2283438831948159E-4</v>
      </c>
      <c r="I487" s="42">
        <f t="shared" si="7"/>
        <v>9.2283438831948159E-4</v>
      </c>
      <c r="J487" s="51"/>
      <c r="K487" s="53"/>
      <c r="L487" s="16">
        <v>9.1896986245079899E-4</v>
      </c>
      <c r="M487" s="16">
        <v>2.2809358869747818E-3</v>
      </c>
      <c r="N487" s="16">
        <v>1.1668443160915851E-2</v>
      </c>
      <c r="O487" s="16">
        <v>5.010613395136286E-4</v>
      </c>
      <c r="P487" s="16">
        <v>1.3188388700463415E-3</v>
      </c>
      <c r="Q487" s="16">
        <v>3.8563353423860915E-3</v>
      </c>
      <c r="R487" s="16">
        <v>9.1896986245079899E-4</v>
      </c>
      <c r="S487" s="16">
        <v>2.2809358869747818E-3</v>
      </c>
      <c r="T487" s="16">
        <v>1.1668443160915851E-2</v>
      </c>
      <c r="U487" s="16">
        <v>5.010613395136286E-4</v>
      </c>
      <c r="V487" s="16">
        <v>1.3188388700463415E-3</v>
      </c>
      <c r="W487" s="16">
        <v>3.8563353423860915E-3</v>
      </c>
      <c r="X487" s="16">
        <v>3.8645258686825563E-6</v>
      </c>
      <c r="Y487" s="16">
        <v>7.3031705787432134E-6</v>
      </c>
      <c r="Z487" s="16">
        <v>1.3062917605757931E-5</v>
      </c>
      <c r="AA487" s="16">
        <v>2.1715601590154902E-6</v>
      </c>
      <c r="AB487" s="16">
        <v>4.1642780647894154E-6</v>
      </c>
      <c r="AC487" s="16">
        <v>2.1857688349657799E-5</v>
      </c>
      <c r="AD487" s="16">
        <v>3.8645258686825563E-6</v>
      </c>
      <c r="AE487" s="16">
        <v>7.3031705787432134E-6</v>
      </c>
      <c r="AF487" s="16">
        <v>1.3062917605757931E-5</v>
      </c>
      <c r="AG487" s="16">
        <v>2.1715601590154902E-6</v>
      </c>
      <c r="AH487" s="16">
        <v>4.1642780647894154E-6</v>
      </c>
      <c r="AI487" s="54">
        <v>2.1857688349657799E-5</v>
      </c>
      <c r="AJ487" s="42">
        <v>9.2283438831948159E-4</v>
      </c>
      <c r="AK487" s="42">
        <v>2.288239057553525E-3</v>
      </c>
      <c r="AL487" s="42">
        <v>1.1681506078521609E-2</v>
      </c>
      <c r="AM487" s="42">
        <v>5.0323289967264405E-4</v>
      </c>
      <c r="AN487" s="42">
        <v>1.3230031481111309E-3</v>
      </c>
      <c r="AO487" s="42">
        <v>3.8781930307357493E-3</v>
      </c>
      <c r="AP487" s="42">
        <v>9.2283438831948159E-4</v>
      </c>
      <c r="AQ487" s="42">
        <v>2.288239057553525E-3</v>
      </c>
      <c r="AR487" s="42">
        <v>1.1681506078521609E-2</v>
      </c>
      <c r="AS487" s="42">
        <v>5.0323289967264405E-4</v>
      </c>
      <c r="AT487" s="42">
        <v>1.3230031481111309E-3</v>
      </c>
      <c r="AU487" s="42">
        <v>3.8781930307357493E-3</v>
      </c>
    </row>
    <row r="488" spans="1:47" x14ac:dyDescent="0.25">
      <c r="A488" s="220"/>
      <c r="B488" s="220"/>
      <c r="C488" s="15" t="s">
        <v>226</v>
      </c>
      <c r="D488" s="16">
        <v>2.2809358869747818E-3</v>
      </c>
      <c r="E488" s="16">
        <v>2.2809358869747818E-3</v>
      </c>
      <c r="F488" s="16">
        <v>7.3031705787432134E-6</v>
      </c>
      <c r="G488" s="16">
        <v>7.3031705787432134E-6</v>
      </c>
      <c r="H488" s="42">
        <f t="shared" si="7"/>
        <v>2.288239057553525E-3</v>
      </c>
      <c r="I488" s="42">
        <f t="shared" si="7"/>
        <v>2.288239057553525E-3</v>
      </c>
      <c r="J488" s="51"/>
      <c r="K488" s="53"/>
      <c r="L488" s="16">
        <v>2.2809358869747818E-3</v>
      </c>
      <c r="M488" s="16">
        <v>1.1668443160915851E-2</v>
      </c>
      <c r="N488" s="16">
        <v>5.010613395136286E-4</v>
      </c>
      <c r="O488" s="16">
        <v>1.3188388700463415E-3</v>
      </c>
      <c r="P488" s="16">
        <v>3.8563353423860915E-3</v>
      </c>
      <c r="Q488" s="16">
        <v>1.8079733163434196E-4</v>
      </c>
      <c r="R488" s="16">
        <v>2.2809358869747818E-3</v>
      </c>
      <c r="S488" s="16">
        <v>1.1668443160915851E-2</v>
      </c>
      <c r="T488" s="16">
        <v>5.010613395136286E-4</v>
      </c>
      <c r="U488" s="16">
        <v>1.3188388700463415E-3</v>
      </c>
      <c r="V488" s="16">
        <v>3.8563353423860915E-3</v>
      </c>
      <c r="W488" s="16">
        <v>1.8079733163434196E-4</v>
      </c>
      <c r="X488" s="16">
        <v>7.3031705787432134E-6</v>
      </c>
      <c r="Y488" s="16">
        <v>1.3062917605757931E-5</v>
      </c>
      <c r="Z488" s="16">
        <v>2.1715601590154902E-6</v>
      </c>
      <c r="AA488" s="16">
        <v>4.1642780647894154E-6</v>
      </c>
      <c r="AB488" s="16">
        <v>2.1857688349657799E-5</v>
      </c>
      <c r="AC488" s="16">
        <v>3.6663450549039626E-6</v>
      </c>
      <c r="AD488" s="16">
        <v>7.3031705787432134E-6</v>
      </c>
      <c r="AE488" s="16">
        <v>1.3062917605757931E-5</v>
      </c>
      <c r="AF488" s="16">
        <v>2.1715601590154902E-6</v>
      </c>
      <c r="AG488" s="16">
        <v>4.1642780647894154E-6</v>
      </c>
      <c r="AH488" s="16">
        <v>2.1857688349657799E-5</v>
      </c>
      <c r="AI488" s="54">
        <v>3.6663450549039626E-6</v>
      </c>
      <c r="AJ488" s="42">
        <v>2.288239057553525E-3</v>
      </c>
      <c r="AK488" s="42">
        <v>1.1681506078521609E-2</v>
      </c>
      <c r="AL488" s="42">
        <v>5.0323289967264405E-4</v>
      </c>
      <c r="AM488" s="42">
        <v>1.3230031481111309E-3</v>
      </c>
      <c r="AN488" s="42">
        <v>3.8781930307357493E-3</v>
      </c>
      <c r="AO488" s="42">
        <v>1.8446367668924592E-4</v>
      </c>
      <c r="AP488" s="42">
        <v>2.288239057553525E-3</v>
      </c>
      <c r="AQ488" s="42">
        <v>1.1681506078521609E-2</v>
      </c>
      <c r="AR488" s="42">
        <v>5.0323289967264405E-4</v>
      </c>
      <c r="AS488" s="42">
        <v>1.3230031481111309E-3</v>
      </c>
      <c r="AT488" s="42">
        <v>3.8781930307357493E-3</v>
      </c>
      <c r="AU488" s="42">
        <v>1.8446367668924592E-4</v>
      </c>
    </row>
    <row r="489" spans="1:47" x14ac:dyDescent="0.25">
      <c r="A489" s="220"/>
      <c r="B489" s="220" t="s">
        <v>227</v>
      </c>
      <c r="C489" s="15" t="s">
        <v>224</v>
      </c>
      <c r="D489" s="16">
        <v>1.1668443160915851E-2</v>
      </c>
      <c r="E489" s="16">
        <v>1.1668443160915851E-2</v>
      </c>
      <c r="F489" s="16">
        <v>1.3062917605757931E-5</v>
      </c>
      <c r="G489" s="16">
        <v>1.3062917605757931E-5</v>
      </c>
      <c r="H489" s="42">
        <f t="shared" si="7"/>
        <v>1.1681506078521609E-2</v>
      </c>
      <c r="I489" s="42">
        <f t="shared" si="7"/>
        <v>1.1681506078521609E-2</v>
      </c>
      <c r="J489" s="51"/>
      <c r="K489" s="53"/>
      <c r="L489" s="16">
        <v>1.1668443160915851E-2</v>
      </c>
      <c r="M489" s="16">
        <v>5.010613395136286E-4</v>
      </c>
      <c r="N489" s="16">
        <v>1.3188388700463415E-3</v>
      </c>
      <c r="O489" s="16">
        <v>3.8563353423860915E-3</v>
      </c>
      <c r="P489" s="16">
        <v>1.8079733163434196E-4</v>
      </c>
      <c r="Q489" s="16">
        <v>4.4874934298090807E-4</v>
      </c>
      <c r="R489" s="16">
        <v>1.1668443160915851E-2</v>
      </c>
      <c r="S489" s="16">
        <v>5.010613395136286E-4</v>
      </c>
      <c r="T489" s="16">
        <v>1.3188388700463415E-3</v>
      </c>
      <c r="U489" s="16">
        <v>3.8563353423860915E-3</v>
      </c>
      <c r="V489" s="16">
        <v>1.8079733163434196E-4</v>
      </c>
      <c r="W489" s="16">
        <v>4.4874934298090807E-4</v>
      </c>
      <c r="X489" s="16">
        <v>1.3062917605757931E-5</v>
      </c>
      <c r="Y489" s="16">
        <v>2.1715601590154902E-6</v>
      </c>
      <c r="Z489" s="16">
        <v>4.1642780647894154E-6</v>
      </c>
      <c r="AA489" s="16">
        <v>2.1857688349657799E-5</v>
      </c>
      <c r="AB489" s="16">
        <v>3.6663450549039626E-6</v>
      </c>
      <c r="AC489" s="16">
        <v>6.9286490106025332E-6</v>
      </c>
      <c r="AD489" s="16">
        <v>1.3062917605757931E-5</v>
      </c>
      <c r="AE489" s="16">
        <v>2.1715601590154902E-6</v>
      </c>
      <c r="AF489" s="16">
        <v>4.1642780647894154E-6</v>
      </c>
      <c r="AG489" s="16">
        <v>2.1857688349657799E-5</v>
      </c>
      <c r="AH489" s="16">
        <v>3.6663450549039626E-6</v>
      </c>
      <c r="AI489" s="54">
        <v>6.9286490106025332E-6</v>
      </c>
      <c r="AJ489" s="42">
        <v>1.1681506078521609E-2</v>
      </c>
      <c r="AK489" s="42">
        <v>5.0323289967264405E-4</v>
      </c>
      <c r="AL489" s="42">
        <v>1.3230031481111309E-3</v>
      </c>
      <c r="AM489" s="42">
        <v>3.8781930307357493E-3</v>
      </c>
      <c r="AN489" s="42">
        <v>1.8446367668924592E-4</v>
      </c>
      <c r="AO489" s="42">
        <v>4.5567799199151062E-4</v>
      </c>
      <c r="AP489" s="42">
        <v>1.1681506078521609E-2</v>
      </c>
      <c r="AQ489" s="42">
        <v>5.0323289967264405E-4</v>
      </c>
      <c r="AR489" s="42">
        <v>1.3230031481111309E-3</v>
      </c>
      <c r="AS489" s="42">
        <v>3.8781930307357493E-3</v>
      </c>
      <c r="AT489" s="42">
        <v>1.8446367668924592E-4</v>
      </c>
      <c r="AU489" s="42">
        <v>4.5567799199151062E-4</v>
      </c>
    </row>
    <row r="490" spans="1:47" x14ac:dyDescent="0.25">
      <c r="A490" s="220"/>
      <c r="B490" s="220"/>
      <c r="C490" s="15" t="s">
        <v>225</v>
      </c>
      <c r="D490" s="16">
        <v>5.010613395136286E-4</v>
      </c>
      <c r="E490" s="16">
        <v>5.010613395136286E-4</v>
      </c>
      <c r="F490" s="16">
        <v>2.1715601590154902E-6</v>
      </c>
      <c r="G490" s="16">
        <v>2.1715601590154902E-6</v>
      </c>
      <c r="H490" s="42">
        <f t="shared" si="7"/>
        <v>5.0323289967264405E-4</v>
      </c>
      <c r="I490" s="42">
        <f t="shared" si="7"/>
        <v>5.0323289967264405E-4</v>
      </c>
      <c r="J490" s="51"/>
      <c r="K490" s="53"/>
      <c r="L490" s="16">
        <v>5.010613395136286E-4</v>
      </c>
      <c r="M490" s="16">
        <v>1.3188388700463415E-3</v>
      </c>
      <c r="N490" s="16">
        <v>3.8563353423860915E-3</v>
      </c>
      <c r="O490" s="16">
        <v>1.8079733163434196E-4</v>
      </c>
      <c r="P490" s="16">
        <v>4.4874934298090807E-4</v>
      </c>
      <c r="Q490" s="16">
        <v>2.2956393610062704E-3</v>
      </c>
      <c r="R490" s="16">
        <v>5.010613395136286E-4</v>
      </c>
      <c r="S490" s="16">
        <v>1.3188388700463415E-3</v>
      </c>
      <c r="T490" s="16">
        <v>3.8563353423860915E-3</v>
      </c>
      <c r="U490" s="16">
        <v>1.8079733163434196E-4</v>
      </c>
      <c r="V490" s="16">
        <v>4.4874934298090807E-4</v>
      </c>
      <c r="W490" s="16">
        <v>2.2956393610062704E-3</v>
      </c>
      <c r="X490" s="16">
        <v>2.1715601590154902E-6</v>
      </c>
      <c r="Y490" s="16">
        <v>4.1642780647894154E-6</v>
      </c>
      <c r="Z490" s="16">
        <v>2.1857688349657799E-5</v>
      </c>
      <c r="AA490" s="16">
        <v>3.6663450549039626E-6</v>
      </c>
      <c r="AB490" s="16">
        <v>6.9286490106025332E-6</v>
      </c>
      <c r="AC490" s="16">
        <v>1.2393024395206238E-5</v>
      </c>
      <c r="AD490" s="16">
        <v>2.1715601590154902E-6</v>
      </c>
      <c r="AE490" s="16">
        <v>4.1642780647894154E-6</v>
      </c>
      <c r="AF490" s="16">
        <v>2.1857688349657799E-5</v>
      </c>
      <c r="AG490" s="16">
        <v>3.6663450549039626E-6</v>
      </c>
      <c r="AH490" s="16">
        <v>6.9286490106025332E-6</v>
      </c>
      <c r="AI490" s="54">
        <v>1.2393024395206238E-5</v>
      </c>
      <c r="AJ490" s="42">
        <v>5.0323289967264405E-4</v>
      </c>
      <c r="AK490" s="42">
        <v>1.3230031481111309E-3</v>
      </c>
      <c r="AL490" s="42">
        <v>3.8781930307357493E-3</v>
      </c>
      <c r="AM490" s="42">
        <v>1.8446367668924592E-4</v>
      </c>
      <c r="AN490" s="42">
        <v>4.5567799199151062E-4</v>
      </c>
      <c r="AO490" s="42">
        <v>2.3080323854014766E-3</v>
      </c>
      <c r="AP490" s="42">
        <v>5.0323289967264405E-4</v>
      </c>
      <c r="AQ490" s="42">
        <v>1.3230031481111309E-3</v>
      </c>
      <c r="AR490" s="42">
        <v>3.8781930307357493E-3</v>
      </c>
      <c r="AS490" s="42">
        <v>1.8446367668924592E-4</v>
      </c>
      <c r="AT490" s="42">
        <v>4.5567799199151062E-4</v>
      </c>
      <c r="AU490" s="42">
        <v>2.3080323854014766E-3</v>
      </c>
    </row>
    <row r="491" spans="1:47" x14ac:dyDescent="0.25">
      <c r="A491" s="220"/>
      <c r="B491" s="220"/>
      <c r="C491" s="15" t="s">
        <v>226</v>
      </c>
      <c r="D491" s="16">
        <v>1.3188388700463415E-3</v>
      </c>
      <c r="E491" s="16">
        <v>1.3188388700463415E-3</v>
      </c>
      <c r="F491" s="16">
        <v>4.1642780647894154E-6</v>
      </c>
      <c r="G491" s="16">
        <v>4.1642780647894154E-6</v>
      </c>
      <c r="H491" s="42">
        <f t="shared" si="7"/>
        <v>1.3230031481111309E-3</v>
      </c>
      <c r="I491" s="42">
        <f t="shared" si="7"/>
        <v>1.3230031481111309E-3</v>
      </c>
      <c r="J491" s="51"/>
      <c r="K491" s="53"/>
      <c r="L491" s="16">
        <v>1.3188388700463415E-3</v>
      </c>
      <c r="M491" s="16">
        <v>3.8563353423860915E-3</v>
      </c>
      <c r="N491" s="16">
        <v>1.8079733163434196E-4</v>
      </c>
      <c r="O491" s="16">
        <v>4.4874934298090807E-4</v>
      </c>
      <c r="P491" s="16">
        <v>2.2956393610062704E-3</v>
      </c>
      <c r="Q491" s="16">
        <v>9.8578372230398675E-5</v>
      </c>
      <c r="R491" s="16">
        <v>1.3188388700463415E-3</v>
      </c>
      <c r="S491" s="16">
        <v>3.8563353423860915E-3</v>
      </c>
      <c r="T491" s="16">
        <v>1.8079733163434196E-4</v>
      </c>
      <c r="U491" s="16">
        <v>4.4874934298090807E-4</v>
      </c>
      <c r="V491" s="16">
        <v>2.2956393610062704E-3</v>
      </c>
      <c r="W491" s="16">
        <v>9.8578372230398675E-5</v>
      </c>
      <c r="X491" s="16">
        <v>4.1642780647894154E-6</v>
      </c>
      <c r="Y491" s="16">
        <v>2.1857688349657799E-5</v>
      </c>
      <c r="Z491" s="16">
        <v>3.6663450549039626E-6</v>
      </c>
      <c r="AA491" s="16">
        <v>6.9286490106025332E-6</v>
      </c>
      <c r="AB491" s="16">
        <v>1.2393024395206238E-5</v>
      </c>
      <c r="AC491" s="16">
        <v>2.0601980995787977E-6</v>
      </c>
      <c r="AD491" s="16">
        <v>4.1642780647894154E-6</v>
      </c>
      <c r="AE491" s="16">
        <v>2.1857688349657799E-5</v>
      </c>
      <c r="AF491" s="16">
        <v>3.6663450549039626E-6</v>
      </c>
      <c r="AG491" s="16">
        <v>6.9286490106025332E-6</v>
      </c>
      <c r="AH491" s="16">
        <v>1.2393024395206238E-5</v>
      </c>
      <c r="AI491" s="54">
        <v>2.0601980995787977E-6</v>
      </c>
      <c r="AJ491" s="42">
        <v>1.3230031481111309E-3</v>
      </c>
      <c r="AK491" s="42">
        <v>3.8781930307357493E-3</v>
      </c>
      <c r="AL491" s="42">
        <v>1.8446367668924592E-4</v>
      </c>
      <c r="AM491" s="42">
        <v>4.5567799199151062E-4</v>
      </c>
      <c r="AN491" s="42">
        <v>2.3080323854014766E-3</v>
      </c>
      <c r="AO491" s="42">
        <v>1.0063857032997747E-4</v>
      </c>
      <c r="AP491" s="42">
        <v>1.3230031481111309E-3</v>
      </c>
      <c r="AQ491" s="42">
        <v>3.8781930307357493E-3</v>
      </c>
      <c r="AR491" s="42">
        <v>1.8446367668924592E-4</v>
      </c>
      <c r="AS491" s="42">
        <v>4.5567799199151062E-4</v>
      </c>
      <c r="AT491" s="42">
        <v>2.3080323854014766E-3</v>
      </c>
      <c r="AU491" s="42">
        <v>1.0063857032997747E-4</v>
      </c>
    </row>
    <row r="492" spans="1:47" x14ac:dyDescent="0.25">
      <c r="A492" s="220" t="s">
        <v>129</v>
      </c>
      <c r="B492" s="220" t="s">
        <v>223</v>
      </c>
      <c r="C492" s="15" t="s">
        <v>224</v>
      </c>
      <c r="D492" s="16">
        <v>3.8563353423860915E-3</v>
      </c>
      <c r="E492" s="16">
        <v>3.8563353423860915E-3</v>
      </c>
      <c r="F492" s="16">
        <v>2.1857688349657799E-5</v>
      </c>
      <c r="G492" s="16">
        <v>2.1857688349657799E-5</v>
      </c>
      <c r="H492" s="42">
        <f t="shared" si="7"/>
        <v>3.8781930307357493E-3</v>
      </c>
      <c r="I492" s="42">
        <f t="shared" si="7"/>
        <v>3.8781930307357493E-3</v>
      </c>
      <c r="J492" s="51"/>
      <c r="K492" s="53" t="s">
        <v>129</v>
      </c>
      <c r="L492" s="16">
        <v>3.8563353423860915E-3</v>
      </c>
      <c r="M492" s="16">
        <v>1.8079733163434196E-4</v>
      </c>
      <c r="N492" s="16">
        <v>4.4874934298090807E-4</v>
      </c>
      <c r="O492" s="16">
        <v>2.2956393610062704E-3</v>
      </c>
      <c r="P492" s="16">
        <v>9.8578372230398675E-5</v>
      </c>
      <c r="Q492" s="16">
        <v>2.5946721247650849E-4</v>
      </c>
      <c r="R492" s="16">
        <v>3.8563353423860915E-3</v>
      </c>
      <c r="S492" s="16">
        <v>1.8079733163434196E-4</v>
      </c>
      <c r="T492" s="16">
        <v>4.4874934298090807E-4</v>
      </c>
      <c r="U492" s="16">
        <v>2.2956393610062704E-3</v>
      </c>
      <c r="V492" s="16">
        <v>9.8578372230398675E-5</v>
      </c>
      <c r="W492" s="16">
        <v>2.5946721247650849E-4</v>
      </c>
      <c r="X492" s="16">
        <v>2.1857688349657799E-5</v>
      </c>
      <c r="Y492" s="16">
        <v>3.6663450549039626E-6</v>
      </c>
      <c r="Z492" s="16">
        <v>6.9286490106025332E-6</v>
      </c>
      <c r="AA492" s="16">
        <v>1.2393024395206238E-5</v>
      </c>
      <c r="AB492" s="16">
        <v>2.0601980995787977E-6</v>
      </c>
      <c r="AC492" s="16">
        <v>3.9507253435181617E-6</v>
      </c>
      <c r="AD492" s="16">
        <v>2.1857688349657799E-5</v>
      </c>
      <c r="AE492" s="16">
        <v>3.6663450549039626E-6</v>
      </c>
      <c r="AF492" s="16">
        <v>6.9286490106025332E-6</v>
      </c>
      <c r="AG492" s="16">
        <v>1.2393024395206238E-5</v>
      </c>
      <c r="AH492" s="16">
        <v>2.0601980995787977E-6</v>
      </c>
      <c r="AI492" s="54">
        <v>3.9507253435181617E-6</v>
      </c>
      <c r="AJ492" s="42">
        <v>3.8781930307357493E-3</v>
      </c>
      <c r="AK492" s="42">
        <v>1.8446367668924592E-4</v>
      </c>
      <c r="AL492" s="42">
        <v>4.5567799199151062E-4</v>
      </c>
      <c r="AM492" s="42">
        <v>2.3080323854014766E-3</v>
      </c>
      <c r="AN492" s="42">
        <v>1.0063857032997747E-4</v>
      </c>
      <c r="AO492" s="42">
        <v>2.6341793782002666E-4</v>
      </c>
      <c r="AP492" s="42">
        <v>3.8781930307357493E-3</v>
      </c>
      <c r="AQ492" s="42">
        <v>1.8446367668924592E-4</v>
      </c>
      <c r="AR492" s="42">
        <v>4.5567799199151062E-4</v>
      </c>
      <c r="AS492" s="42">
        <v>2.3080323854014766E-3</v>
      </c>
      <c r="AT492" s="42">
        <v>1.0063857032997747E-4</v>
      </c>
      <c r="AU492" s="42">
        <v>2.6341793782002666E-4</v>
      </c>
    </row>
    <row r="493" spans="1:47" x14ac:dyDescent="0.25">
      <c r="A493" s="220"/>
      <c r="B493" s="220"/>
      <c r="C493" s="15" t="s">
        <v>225</v>
      </c>
      <c r="D493" s="16">
        <v>1.8079733163434196E-4</v>
      </c>
      <c r="E493" s="16">
        <v>1.8079733163434196E-4</v>
      </c>
      <c r="F493" s="16">
        <v>3.6663450549039626E-6</v>
      </c>
      <c r="G493" s="16">
        <v>3.6663450549039626E-6</v>
      </c>
      <c r="H493" s="42">
        <f t="shared" si="7"/>
        <v>1.8446367668924592E-4</v>
      </c>
      <c r="I493" s="42">
        <f t="shared" si="7"/>
        <v>1.8446367668924592E-4</v>
      </c>
      <c r="J493" s="51"/>
      <c r="K493" s="53"/>
      <c r="L493" s="16">
        <v>1.8079733163434196E-4</v>
      </c>
      <c r="M493" s="16">
        <v>4.4874934298090807E-4</v>
      </c>
      <c r="N493" s="16">
        <v>2.2956393610062704E-3</v>
      </c>
      <c r="O493" s="16">
        <v>9.8578372230398675E-5</v>
      </c>
      <c r="P493" s="16">
        <v>2.5946721247650849E-4</v>
      </c>
      <c r="Q493" s="16">
        <v>3.6858895813966508E-3</v>
      </c>
      <c r="R493" s="16">
        <v>1.8079733163434196E-4</v>
      </c>
      <c r="S493" s="16">
        <v>4.4874934298090807E-4</v>
      </c>
      <c r="T493" s="16">
        <v>2.2956393610062704E-3</v>
      </c>
      <c r="U493" s="16">
        <v>9.8578372230398675E-5</v>
      </c>
      <c r="V493" s="16">
        <v>2.5946721247650849E-4</v>
      </c>
      <c r="W493" s="16">
        <v>3.6858895813966508E-3</v>
      </c>
      <c r="X493" s="16">
        <v>3.6663450549039626E-6</v>
      </c>
      <c r="Y493" s="16">
        <v>6.9286490106025332E-6</v>
      </c>
      <c r="Z493" s="16">
        <v>1.2393024395206238E-5</v>
      </c>
      <c r="AA493" s="16">
        <v>2.0601980995787977E-6</v>
      </c>
      <c r="AB493" s="16">
        <v>3.9507253435181617E-6</v>
      </c>
      <c r="AC493" s="16">
        <v>2.1857688349657799E-5</v>
      </c>
      <c r="AD493" s="16">
        <v>3.6663450549039626E-6</v>
      </c>
      <c r="AE493" s="16">
        <v>6.9286490106025332E-6</v>
      </c>
      <c r="AF493" s="16">
        <v>1.2393024395206238E-5</v>
      </c>
      <c r="AG493" s="16">
        <v>2.0601980995787977E-6</v>
      </c>
      <c r="AH493" s="16">
        <v>3.9507253435181617E-6</v>
      </c>
      <c r="AI493" s="54">
        <v>2.1857688349657799E-5</v>
      </c>
      <c r="AJ493" s="42">
        <v>1.8446367668924592E-4</v>
      </c>
      <c r="AK493" s="42">
        <v>4.5567799199151062E-4</v>
      </c>
      <c r="AL493" s="42">
        <v>2.3080323854014766E-3</v>
      </c>
      <c r="AM493" s="42">
        <v>1.0063857032997747E-4</v>
      </c>
      <c r="AN493" s="42">
        <v>2.6341793782002666E-4</v>
      </c>
      <c r="AO493" s="42">
        <v>3.7077472697463086E-3</v>
      </c>
      <c r="AP493" s="42">
        <v>1.8446367668924592E-4</v>
      </c>
      <c r="AQ493" s="42">
        <v>4.5567799199151062E-4</v>
      </c>
      <c r="AR493" s="42">
        <v>2.3080323854014766E-3</v>
      </c>
      <c r="AS493" s="42">
        <v>1.0063857032997747E-4</v>
      </c>
      <c r="AT493" s="42">
        <v>2.6341793782002666E-4</v>
      </c>
      <c r="AU493" s="42">
        <v>3.7077472697463086E-3</v>
      </c>
    </row>
    <row r="494" spans="1:47" x14ac:dyDescent="0.25">
      <c r="A494" s="220"/>
      <c r="B494" s="220"/>
      <c r="C494" s="15" t="s">
        <v>226</v>
      </c>
      <c r="D494" s="16">
        <v>4.4874934298090807E-4</v>
      </c>
      <c r="E494" s="16">
        <v>4.4874934298090807E-4</v>
      </c>
      <c r="F494" s="16">
        <v>6.9286490106025332E-6</v>
      </c>
      <c r="G494" s="16">
        <v>6.9286490106025332E-6</v>
      </c>
      <c r="H494" s="42">
        <f t="shared" si="7"/>
        <v>4.5567799199151062E-4</v>
      </c>
      <c r="I494" s="42">
        <f t="shared" si="7"/>
        <v>4.5567799199151062E-4</v>
      </c>
      <c r="J494" s="51"/>
      <c r="K494" s="53"/>
      <c r="L494" s="16">
        <v>4.4874934298090807E-4</v>
      </c>
      <c r="M494" s="16">
        <v>2.2956393610062704E-3</v>
      </c>
      <c r="N494" s="16">
        <v>9.8578372230398675E-5</v>
      </c>
      <c r="O494" s="16">
        <v>2.5946721247650849E-4</v>
      </c>
      <c r="P494" s="16">
        <v>3.6858895813966508E-3</v>
      </c>
      <c r="Q494" s="16">
        <v>1.7280628935216111E-4</v>
      </c>
      <c r="R494" s="16">
        <v>4.4874934298090807E-4</v>
      </c>
      <c r="S494" s="16">
        <v>2.2956393610062704E-3</v>
      </c>
      <c r="T494" s="16">
        <v>9.8578372230398675E-5</v>
      </c>
      <c r="U494" s="16">
        <v>2.5946721247650849E-4</v>
      </c>
      <c r="V494" s="16">
        <v>3.6858895813966508E-3</v>
      </c>
      <c r="W494" s="16">
        <v>1.7280628935216111E-4</v>
      </c>
      <c r="X494" s="16">
        <v>6.9286490106025332E-6</v>
      </c>
      <c r="Y494" s="16">
        <v>1.2393024395206238E-5</v>
      </c>
      <c r="Z494" s="16">
        <v>2.0601980995787977E-6</v>
      </c>
      <c r="AA494" s="16">
        <v>3.9507253435181617E-6</v>
      </c>
      <c r="AB494" s="16">
        <v>2.1857688349657799E-5</v>
      </c>
      <c r="AC494" s="16">
        <v>3.6663450549039626E-6</v>
      </c>
      <c r="AD494" s="16">
        <v>6.9286490106025332E-6</v>
      </c>
      <c r="AE494" s="16">
        <v>1.2393024395206238E-5</v>
      </c>
      <c r="AF494" s="16">
        <v>2.0601980995787977E-6</v>
      </c>
      <c r="AG494" s="16">
        <v>3.9507253435181617E-6</v>
      </c>
      <c r="AH494" s="16">
        <v>2.1857688349657799E-5</v>
      </c>
      <c r="AI494" s="54">
        <v>3.6663450549039626E-6</v>
      </c>
      <c r="AJ494" s="42">
        <v>4.5567799199151062E-4</v>
      </c>
      <c r="AK494" s="42">
        <v>2.3080323854014766E-3</v>
      </c>
      <c r="AL494" s="42">
        <v>1.0063857032997747E-4</v>
      </c>
      <c r="AM494" s="42">
        <v>2.6341793782002666E-4</v>
      </c>
      <c r="AN494" s="42">
        <v>3.7077472697463086E-3</v>
      </c>
      <c r="AO494" s="42">
        <v>1.7647263440706508E-4</v>
      </c>
      <c r="AP494" s="42">
        <v>4.5567799199151062E-4</v>
      </c>
      <c r="AQ494" s="42">
        <v>2.3080323854014766E-3</v>
      </c>
      <c r="AR494" s="42">
        <v>1.0063857032997747E-4</v>
      </c>
      <c r="AS494" s="42">
        <v>2.6341793782002666E-4</v>
      </c>
      <c r="AT494" s="42">
        <v>3.7077472697463086E-3</v>
      </c>
      <c r="AU494" s="42">
        <v>1.7647263440706508E-4</v>
      </c>
    </row>
    <row r="495" spans="1:47" x14ac:dyDescent="0.25">
      <c r="A495" s="220"/>
      <c r="B495" s="220" t="s">
        <v>227</v>
      </c>
      <c r="C495" s="15" t="s">
        <v>224</v>
      </c>
      <c r="D495" s="16">
        <v>2.2956393610062704E-3</v>
      </c>
      <c r="E495" s="16">
        <v>2.2956393610062704E-3</v>
      </c>
      <c r="F495" s="16">
        <v>1.2393024395206238E-5</v>
      </c>
      <c r="G495" s="16">
        <v>1.2393024395206238E-5</v>
      </c>
      <c r="H495" s="42">
        <f t="shared" si="7"/>
        <v>2.3080323854014766E-3</v>
      </c>
      <c r="I495" s="42">
        <f t="shared" si="7"/>
        <v>2.3080323854014766E-3</v>
      </c>
      <c r="J495" s="51"/>
      <c r="K495" s="53"/>
      <c r="L495" s="16">
        <v>2.2956393610062704E-3</v>
      </c>
      <c r="M495" s="16">
        <v>9.8578372230398675E-5</v>
      </c>
      <c r="N495" s="16">
        <v>2.5946721247650849E-4</v>
      </c>
      <c r="O495" s="16">
        <v>3.6858895813966508E-3</v>
      </c>
      <c r="P495" s="16">
        <v>1.7280628935216111E-4</v>
      </c>
      <c r="Q495" s="16">
        <v>4.2891511787677955E-4</v>
      </c>
      <c r="R495" s="16">
        <v>2.2956393610062704E-3</v>
      </c>
      <c r="S495" s="16">
        <v>9.8578372230398675E-5</v>
      </c>
      <c r="T495" s="16">
        <v>2.5946721247650849E-4</v>
      </c>
      <c r="U495" s="16">
        <v>3.6858895813966508E-3</v>
      </c>
      <c r="V495" s="16">
        <v>1.7280628935216111E-4</v>
      </c>
      <c r="W495" s="16">
        <v>4.2891511787677955E-4</v>
      </c>
      <c r="X495" s="16">
        <v>1.2393024395206238E-5</v>
      </c>
      <c r="Y495" s="16">
        <v>2.0601980995787977E-6</v>
      </c>
      <c r="Z495" s="16">
        <v>3.9507253435181617E-6</v>
      </c>
      <c r="AA495" s="16">
        <v>2.1857688349657799E-5</v>
      </c>
      <c r="AB495" s="16">
        <v>3.6663450549039626E-6</v>
      </c>
      <c r="AC495" s="16">
        <v>6.9286490106025332E-6</v>
      </c>
      <c r="AD495" s="16">
        <v>1.2393024395206238E-5</v>
      </c>
      <c r="AE495" s="16">
        <v>2.0601980995787977E-6</v>
      </c>
      <c r="AF495" s="16">
        <v>3.9507253435181617E-6</v>
      </c>
      <c r="AG495" s="16">
        <v>2.1857688349657799E-5</v>
      </c>
      <c r="AH495" s="16">
        <v>3.6663450549039626E-6</v>
      </c>
      <c r="AI495" s="54">
        <v>6.9286490106025332E-6</v>
      </c>
      <c r="AJ495" s="42">
        <v>2.3080323854014766E-3</v>
      </c>
      <c r="AK495" s="42">
        <v>1.0063857032997747E-4</v>
      </c>
      <c r="AL495" s="42">
        <v>2.6341793782002666E-4</v>
      </c>
      <c r="AM495" s="42">
        <v>3.7077472697463086E-3</v>
      </c>
      <c r="AN495" s="42">
        <v>1.7647263440706508E-4</v>
      </c>
      <c r="AO495" s="42">
        <v>4.358437668873821E-4</v>
      </c>
      <c r="AP495" s="42">
        <v>2.3080323854014766E-3</v>
      </c>
      <c r="AQ495" s="42">
        <v>1.0063857032997747E-4</v>
      </c>
      <c r="AR495" s="42">
        <v>2.6341793782002666E-4</v>
      </c>
      <c r="AS495" s="42">
        <v>3.7077472697463086E-3</v>
      </c>
      <c r="AT495" s="42">
        <v>1.7647263440706508E-4</v>
      </c>
      <c r="AU495" s="42">
        <v>4.358437668873821E-4</v>
      </c>
    </row>
    <row r="496" spans="1:47" x14ac:dyDescent="0.25">
      <c r="A496" s="220"/>
      <c r="B496" s="220"/>
      <c r="C496" s="15" t="s">
        <v>225</v>
      </c>
      <c r="D496" s="16">
        <v>9.8578372230398675E-5</v>
      </c>
      <c r="E496" s="16">
        <v>9.8578372230398675E-5</v>
      </c>
      <c r="F496" s="16">
        <v>2.0601980995787977E-6</v>
      </c>
      <c r="G496" s="16">
        <v>2.0601980995787977E-6</v>
      </c>
      <c r="H496" s="42">
        <f t="shared" si="7"/>
        <v>1.0063857032997747E-4</v>
      </c>
      <c r="I496" s="42">
        <f t="shared" si="7"/>
        <v>1.0063857032997747E-4</v>
      </c>
      <c r="J496" s="51"/>
      <c r="K496" s="53"/>
      <c r="L496" s="16">
        <v>9.8578372230398675E-5</v>
      </c>
      <c r="M496" s="16">
        <v>2.5946721247650849E-4</v>
      </c>
      <c r="N496" s="16">
        <v>3.6858895813966508E-3</v>
      </c>
      <c r="O496" s="16">
        <v>1.7280628935216111E-4</v>
      </c>
      <c r="P496" s="16">
        <v>4.2891511787677955E-4</v>
      </c>
      <c r="Q496" s="16">
        <v>2.1941746378678715E-3</v>
      </c>
      <c r="R496" s="16">
        <v>9.8578372230398675E-5</v>
      </c>
      <c r="S496" s="16">
        <v>2.5946721247650849E-4</v>
      </c>
      <c r="T496" s="16">
        <v>3.6858895813966508E-3</v>
      </c>
      <c r="U496" s="16">
        <v>1.7280628935216111E-4</v>
      </c>
      <c r="V496" s="16">
        <v>4.2891511787677955E-4</v>
      </c>
      <c r="W496" s="16">
        <v>2.1941746378678715E-3</v>
      </c>
      <c r="X496" s="16">
        <v>2.0601980995787977E-6</v>
      </c>
      <c r="Y496" s="16">
        <v>3.9507253435181617E-6</v>
      </c>
      <c r="Z496" s="16">
        <v>2.1857688349657799E-5</v>
      </c>
      <c r="AA496" s="16">
        <v>3.6663450549039626E-6</v>
      </c>
      <c r="AB496" s="16">
        <v>6.9286490106025332E-6</v>
      </c>
      <c r="AC496" s="16">
        <v>1.2393024395206238E-5</v>
      </c>
      <c r="AD496" s="16">
        <v>2.0601980995787977E-6</v>
      </c>
      <c r="AE496" s="16">
        <v>3.9507253435181617E-6</v>
      </c>
      <c r="AF496" s="16">
        <v>2.1857688349657799E-5</v>
      </c>
      <c r="AG496" s="16">
        <v>3.6663450549039626E-6</v>
      </c>
      <c r="AH496" s="16">
        <v>6.9286490106025332E-6</v>
      </c>
      <c r="AI496" s="54">
        <v>1.2393024395206238E-5</v>
      </c>
      <c r="AJ496" s="42">
        <v>1.0063857032997747E-4</v>
      </c>
      <c r="AK496" s="42">
        <v>2.6341793782002666E-4</v>
      </c>
      <c r="AL496" s="42">
        <v>3.7077472697463086E-3</v>
      </c>
      <c r="AM496" s="42">
        <v>1.7647263440706508E-4</v>
      </c>
      <c r="AN496" s="42">
        <v>4.358437668873821E-4</v>
      </c>
      <c r="AO496" s="42">
        <v>2.2065676622630777E-3</v>
      </c>
      <c r="AP496" s="42">
        <v>1.0063857032997747E-4</v>
      </c>
      <c r="AQ496" s="42">
        <v>2.6341793782002666E-4</v>
      </c>
      <c r="AR496" s="42">
        <v>3.7077472697463086E-3</v>
      </c>
      <c r="AS496" s="42">
        <v>1.7647263440706508E-4</v>
      </c>
      <c r="AT496" s="42">
        <v>4.358437668873821E-4</v>
      </c>
      <c r="AU496" s="42">
        <v>2.2065676622630777E-3</v>
      </c>
    </row>
    <row r="497" spans="1:47" x14ac:dyDescent="0.25">
      <c r="A497" s="220"/>
      <c r="B497" s="220"/>
      <c r="C497" s="15" t="s">
        <v>226</v>
      </c>
      <c r="D497" s="16">
        <v>2.5946721247650849E-4</v>
      </c>
      <c r="E497" s="16">
        <v>2.5946721247650849E-4</v>
      </c>
      <c r="F497" s="16">
        <v>3.9507253435181617E-6</v>
      </c>
      <c r="G497" s="16">
        <v>3.9507253435181617E-6</v>
      </c>
      <c r="H497" s="42">
        <f t="shared" si="7"/>
        <v>2.6341793782002666E-4</v>
      </c>
      <c r="I497" s="42">
        <f t="shared" si="7"/>
        <v>2.6341793782002666E-4</v>
      </c>
      <c r="J497" s="51"/>
      <c r="K497" s="53"/>
      <c r="L497" s="16">
        <v>2.5946721247650849E-4</v>
      </c>
      <c r="M497" s="16">
        <v>3.6858895813966508E-3</v>
      </c>
      <c r="N497" s="16">
        <v>1.7280628935216111E-4</v>
      </c>
      <c r="O497" s="16">
        <v>4.2891511787677955E-4</v>
      </c>
      <c r="P497" s="16">
        <v>2.1941746378678715E-3</v>
      </c>
      <c r="Q497" s="16">
        <v>9.4221317104193196E-5</v>
      </c>
      <c r="R497" s="16">
        <v>2.5946721247650849E-4</v>
      </c>
      <c r="S497" s="16">
        <v>3.6858895813966508E-3</v>
      </c>
      <c r="T497" s="16">
        <v>1.7280628935216111E-4</v>
      </c>
      <c r="U497" s="16">
        <v>4.2891511787677955E-4</v>
      </c>
      <c r="V497" s="16">
        <v>2.1941746378678715E-3</v>
      </c>
      <c r="W497" s="16">
        <v>9.4221317104193196E-5</v>
      </c>
      <c r="X497" s="16">
        <v>3.9507253435181617E-6</v>
      </c>
      <c r="Y497" s="16">
        <v>2.1857688349657799E-5</v>
      </c>
      <c r="Z497" s="16">
        <v>3.6663450549039626E-6</v>
      </c>
      <c r="AA497" s="16">
        <v>6.9286490106025332E-6</v>
      </c>
      <c r="AB497" s="16">
        <v>1.2393024395206238E-5</v>
      </c>
      <c r="AC497" s="16">
        <v>2.0601980995787977E-6</v>
      </c>
      <c r="AD497" s="16">
        <v>3.9507253435181617E-6</v>
      </c>
      <c r="AE497" s="16">
        <v>2.1857688349657799E-5</v>
      </c>
      <c r="AF497" s="16">
        <v>3.6663450549039626E-6</v>
      </c>
      <c r="AG497" s="16">
        <v>6.9286490106025332E-6</v>
      </c>
      <c r="AH497" s="16">
        <v>1.2393024395206238E-5</v>
      </c>
      <c r="AI497" s="54">
        <v>2.0601980995787977E-6</v>
      </c>
      <c r="AJ497" s="42">
        <v>2.6341793782002666E-4</v>
      </c>
      <c r="AK497" s="42">
        <v>3.7077472697463086E-3</v>
      </c>
      <c r="AL497" s="42">
        <v>1.7647263440706508E-4</v>
      </c>
      <c r="AM497" s="42">
        <v>4.358437668873821E-4</v>
      </c>
      <c r="AN497" s="42">
        <v>2.2065676622630777E-3</v>
      </c>
      <c r="AO497" s="42">
        <v>9.6281515203771987E-5</v>
      </c>
      <c r="AP497" s="42">
        <v>2.6341793782002666E-4</v>
      </c>
      <c r="AQ497" s="42">
        <v>3.7077472697463086E-3</v>
      </c>
      <c r="AR497" s="42">
        <v>1.7647263440706508E-4</v>
      </c>
      <c r="AS497" s="42">
        <v>4.358437668873821E-4</v>
      </c>
      <c r="AT497" s="42">
        <v>2.2065676622630777E-3</v>
      </c>
      <c r="AU497" s="42">
        <v>9.6281515203771987E-5</v>
      </c>
    </row>
    <row r="498" spans="1:47" x14ac:dyDescent="0.25">
      <c r="A498" s="220" t="s">
        <v>130</v>
      </c>
      <c r="B498" s="220" t="s">
        <v>223</v>
      </c>
      <c r="C498" s="15" t="s">
        <v>224</v>
      </c>
      <c r="D498" s="16">
        <v>3.6858895813966508E-3</v>
      </c>
      <c r="E498" s="16">
        <v>3.6858895813966508E-3</v>
      </c>
      <c r="F498" s="16">
        <v>2.1857688349657799E-5</v>
      </c>
      <c r="G498" s="16">
        <v>2.1857688349657799E-5</v>
      </c>
      <c r="H498" s="42">
        <f t="shared" si="7"/>
        <v>3.7077472697463086E-3</v>
      </c>
      <c r="I498" s="42">
        <f t="shared" si="7"/>
        <v>3.7077472697463086E-3</v>
      </c>
      <c r="J498" s="51"/>
      <c r="K498" s="53" t="s">
        <v>130</v>
      </c>
      <c r="L498" s="16">
        <v>3.6858895813966508E-3</v>
      </c>
      <c r="M498" s="16">
        <v>1.7280628935216111E-4</v>
      </c>
      <c r="N498" s="16">
        <v>4.2891511787677955E-4</v>
      </c>
      <c r="O498" s="16">
        <v>2.1941746378678715E-3</v>
      </c>
      <c r="P498" s="16">
        <v>9.4221317104193196E-5</v>
      </c>
      <c r="Q498" s="16">
        <v>2.4799904838914897E-4</v>
      </c>
      <c r="R498" s="16">
        <v>3.6858895813966508E-3</v>
      </c>
      <c r="S498" s="16">
        <v>1.7280628935216111E-4</v>
      </c>
      <c r="T498" s="16">
        <v>4.2891511787677955E-4</v>
      </c>
      <c r="U498" s="16">
        <v>2.1941746378678715E-3</v>
      </c>
      <c r="V498" s="16">
        <v>9.4221317104193196E-5</v>
      </c>
      <c r="W498" s="16">
        <v>2.4799904838914897E-4</v>
      </c>
      <c r="X498" s="16">
        <v>2.1857688349657799E-5</v>
      </c>
      <c r="Y498" s="16">
        <v>3.6663450549039626E-6</v>
      </c>
      <c r="Z498" s="16">
        <v>6.9286490106025332E-6</v>
      </c>
      <c r="AA498" s="16">
        <v>1.2393024395206238E-5</v>
      </c>
      <c r="AB498" s="16">
        <v>2.0601980995787977E-6</v>
      </c>
      <c r="AC498" s="16">
        <v>3.9507253435181617E-6</v>
      </c>
      <c r="AD498" s="16">
        <v>2.1857688349657799E-5</v>
      </c>
      <c r="AE498" s="16">
        <v>3.6663450549039626E-6</v>
      </c>
      <c r="AF498" s="16">
        <v>6.9286490106025332E-6</v>
      </c>
      <c r="AG498" s="16">
        <v>1.2393024395206238E-5</v>
      </c>
      <c r="AH498" s="16">
        <v>2.0601980995787977E-6</v>
      </c>
      <c r="AI498" s="54">
        <v>3.9507253435181617E-6</v>
      </c>
      <c r="AJ498" s="42">
        <v>3.7077472697463086E-3</v>
      </c>
      <c r="AK498" s="42">
        <v>1.7647263440706508E-4</v>
      </c>
      <c r="AL498" s="42">
        <v>4.358437668873821E-4</v>
      </c>
      <c r="AM498" s="42">
        <v>2.2065676622630777E-3</v>
      </c>
      <c r="AN498" s="42">
        <v>9.6281515203771987E-5</v>
      </c>
      <c r="AO498" s="42">
        <v>2.5194977373266714E-4</v>
      </c>
      <c r="AP498" s="42">
        <v>3.7077472697463086E-3</v>
      </c>
      <c r="AQ498" s="42">
        <v>1.7647263440706508E-4</v>
      </c>
      <c r="AR498" s="42">
        <v>4.358437668873821E-4</v>
      </c>
      <c r="AS498" s="42">
        <v>2.2065676622630777E-3</v>
      </c>
      <c r="AT498" s="42">
        <v>9.6281515203771987E-5</v>
      </c>
      <c r="AU498" s="42">
        <v>2.5194977373266714E-4</v>
      </c>
    </row>
    <row r="499" spans="1:47" x14ac:dyDescent="0.25">
      <c r="A499" s="220"/>
      <c r="B499" s="220"/>
      <c r="C499" s="15" t="s">
        <v>225</v>
      </c>
      <c r="D499" s="16">
        <v>1.7280628935216111E-4</v>
      </c>
      <c r="E499" s="16">
        <v>1.7280628935216111E-4</v>
      </c>
      <c r="F499" s="16">
        <v>3.6663450549039626E-6</v>
      </c>
      <c r="G499" s="16">
        <v>3.6663450549039626E-6</v>
      </c>
      <c r="H499" s="42">
        <f t="shared" si="7"/>
        <v>1.7647263440706508E-4</v>
      </c>
      <c r="I499" s="42">
        <f t="shared" si="7"/>
        <v>1.7647263440706508E-4</v>
      </c>
      <c r="J499" s="51"/>
      <c r="K499" s="53"/>
      <c r="L499" s="16">
        <v>1.7280628935216111E-4</v>
      </c>
      <c r="M499" s="16">
        <v>4.2891511787677955E-4</v>
      </c>
      <c r="N499" s="16">
        <v>2.1941746378678715E-3</v>
      </c>
      <c r="O499" s="16">
        <v>9.4221317104193196E-5</v>
      </c>
      <c r="P499" s="16">
        <v>2.4799904838914897E-4</v>
      </c>
      <c r="Q499" s="16">
        <v>3.1532465783046491E-3</v>
      </c>
      <c r="R499" s="16">
        <v>1.7280628935216111E-4</v>
      </c>
      <c r="S499" s="16">
        <v>4.2891511787677955E-4</v>
      </c>
      <c r="T499" s="16">
        <v>2.1941746378678715E-3</v>
      </c>
      <c r="U499" s="16">
        <v>9.4221317104193196E-5</v>
      </c>
      <c r="V499" s="16">
        <v>2.4799904838914897E-4</v>
      </c>
      <c r="W499" s="16">
        <v>3.1532465783046491E-3</v>
      </c>
      <c r="X499" s="16">
        <v>3.6663450549039626E-6</v>
      </c>
      <c r="Y499" s="16">
        <v>6.9286490106025332E-6</v>
      </c>
      <c r="Z499" s="16">
        <v>1.2393024395206238E-5</v>
      </c>
      <c r="AA499" s="16">
        <v>2.0601980995787977E-6</v>
      </c>
      <c r="AB499" s="16">
        <v>3.9507253435181617E-6</v>
      </c>
      <c r="AC499" s="16">
        <v>2.1266940015883268E-5</v>
      </c>
      <c r="AD499" s="16">
        <v>3.6663450549039626E-6</v>
      </c>
      <c r="AE499" s="16">
        <v>6.9286490106025332E-6</v>
      </c>
      <c r="AF499" s="16">
        <v>1.2393024395206238E-5</v>
      </c>
      <c r="AG499" s="16">
        <v>2.0601980995787977E-6</v>
      </c>
      <c r="AH499" s="16">
        <v>3.9507253435181617E-6</v>
      </c>
      <c r="AI499" s="54">
        <v>2.1266940015883268E-5</v>
      </c>
      <c r="AJ499" s="42">
        <v>1.7647263440706508E-4</v>
      </c>
      <c r="AK499" s="42">
        <v>4.358437668873821E-4</v>
      </c>
      <c r="AL499" s="42">
        <v>2.2065676622630777E-3</v>
      </c>
      <c r="AM499" s="42">
        <v>9.6281515203771987E-5</v>
      </c>
      <c r="AN499" s="42">
        <v>2.5194977373266714E-4</v>
      </c>
      <c r="AO499" s="42">
        <v>3.1745135183205322E-3</v>
      </c>
      <c r="AP499" s="42">
        <v>1.7647263440706508E-4</v>
      </c>
      <c r="AQ499" s="42">
        <v>4.358437668873821E-4</v>
      </c>
      <c r="AR499" s="42">
        <v>2.2065676622630777E-3</v>
      </c>
      <c r="AS499" s="42">
        <v>9.6281515203771987E-5</v>
      </c>
      <c r="AT499" s="42">
        <v>2.5194977373266714E-4</v>
      </c>
      <c r="AU499" s="42">
        <v>3.1745135183205322E-3</v>
      </c>
    </row>
    <row r="500" spans="1:47" x14ac:dyDescent="0.25">
      <c r="A500" s="220"/>
      <c r="B500" s="220"/>
      <c r="C500" s="15" t="s">
        <v>226</v>
      </c>
      <c r="D500" s="16">
        <v>4.2891511787677955E-4</v>
      </c>
      <c r="E500" s="16">
        <v>4.2891511787677955E-4</v>
      </c>
      <c r="F500" s="16">
        <v>6.9286490106025332E-6</v>
      </c>
      <c r="G500" s="16">
        <v>6.9286490106025332E-6</v>
      </c>
      <c r="H500" s="42">
        <f t="shared" si="7"/>
        <v>4.358437668873821E-4</v>
      </c>
      <c r="I500" s="42">
        <f t="shared" si="7"/>
        <v>4.358437668873821E-4</v>
      </c>
      <c r="J500" s="51"/>
      <c r="K500" s="53"/>
      <c r="L500" s="16">
        <v>4.2891511787677955E-4</v>
      </c>
      <c r="M500" s="16">
        <v>2.1941746378678715E-3</v>
      </c>
      <c r="N500" s="16">
        <v>9.4221317104193196E-5</v>
      </c>
      <c r="O500" s="16">
        <v>2.4799904838914897E-4</v>
      </c>
      <c r="P500" s="16">
        <v>3.1532465783046491E-3</v>
      </c>
      <c r="Q500" s="16">
        <v>1.478342822203459E-4</v>
      </c>
      <c r="R500" s="16">
        <v>4.2891511787677955E-4</v>
      </c>
      <c r="S500" s="16">
        <v>2.1941746378678715E-3</v>
      </c>
      <c r="T500" s="16">
        <v>9.4221317104193196E-5</v>
      </c>
      <c r="U500" s="16">
        <v>2.4799904838914897E-4</v>
      </c>
      <c r="V500" s="16">
        <v>3.1532465783046491E-3</v>
      </c>
      <c r="W500" s="16">
        <v>1.478342822203459E-4</v>
      </c>
      <c r="X500" s="16">
        <v>6.9286490106025332E-6</v>
      </c>
      <c r="Y500" s="16">
        <v>1.2393024395206238E-5</v>
      </c>
      <c r="Z500" s="16">
        <v>2.0601980995787977E-6</v>
      </c>
      <c r="AA500" s="16">
        <v>3.9507253435181617E-6</v>
      </c>
      <c r="AB500" s="16">
        <v>2.1266940015883268E-5</v>
      </c>
      <c r="AC500" s="16">
        <v>3.5672546480146667E-6</v>
      </c>
      <c r="AD500" s="16">
        <v>6.9286490106025332E-6</v>
      </c>
      <c r="AE500" s="16">
        <v>1.2393024395206238E-5</v>
      </c>
      <c r="AF500" s="16">
        <v>2.0601980995787977E-6</v>
      </c>
      <c r="AG500" s="16">
        <v>3.9507253435181617E-6</v>
      </c>
      <c r="AH500" s="16">
        <v>2.1266940015883268E-5</v>
      </c>
      <c r="AI500" s="54">
        <v>3.5672546480146667E-6</v>
      </c>
      <c r="AJ500" s="42">
        <v>4.358437668873821E-4</v>
      </c>
      <c r="AK500" s="42">
        <v>2.2065676622630777E-3</v>
      </c>
      <c r="AL500" s="42">
        <v>9.6281515203771987E-5</v>
      </c>
      <c r="AM500" s="42">
        <v>2.5194977373266714E-4</v>
      </c>
      <c r="AN500" s="42">
        <v>3.1745135183205322E-3</v>
      </c>
      <c r="AO500" s="42">
        <v>1.5140153686836057E-4</v>
      </c>
      <c r="AP500" s="42">
        <v>4.358437668873821E-4</v>
      </c>
      <c r="AQ500" s="42">
        <v>2.2065676622630777E-3</v>
      </c>
      <c r="AR500" s="42">
        <v>9.6281515203771987E-5</v>
      </c>
      <c r="AS500" s="42">
        <v>2.5194977373266714E-4</v>
      </c>
      <c r="AT500" s="42">
        <v>3.1745135183205322E-3</v>
      </c>
      <c r="AU500" s="42">
        <v>1.5140153686836057E-4</v>
      </c>
    </row>
    <row r="501" spans="1:47" x14ac:dyDescent="0.25">
      <c r="A501" s="220"/>
      <c r="B501" s="220" t="s">
        <v>227</v>
      </c>
      <c r="C501" s="15" t="s">
        <v>224</v>
      </c>
      <c r="D501" s="16">
        <v>2.1941746378678715E-3</v>
      </c>
      <c r="E501" s="16">
        <v>2.1941746378678715E-3</v>
      </c>
      <c r="F501" s="16">
        <v>1.2393024395206238E-5</v>
      </c>
      <c r="G501" s="16">
        <v>1.2393024395206238E-5</v>
      </c>
      <c r="H501" s="42">
        <f t="shared" si="7"/>
        <v>2.2065676622630777E-3</v>
      </c>
      <c r="I501" s="42">
        <f t="shared" si="7"/>
        <v>2.2065676622630777E-3</v>
      </c>
      <c r="J501" s="51"/>
      <c r="K501" s="53"/>
      <c r="L501" s="16">
        <v>2.1941746378678715E-3</v>
      </c>
      <c r="M501" s="16">
        <v>9.4221317104193196E-5</v>
      </c>
      <c r="N501" s="16">
        <v>2.4799904838914897E-4</v>
      </c>
      <c r="O501" s="16">
        <v>3.1532465783046491E-3</v>
      </c>
      <c r="P501" s="16">
        <v>1.478342822203459E-4</v>
      </c>
      <c r="Q501" s="16">
        <v>3.6693316442637785E-4</v>
      </c>
      <c r="R501" s="16">
        <v>2.1941746378678715E-3</v>
      </c>
      <c r="S501" s="16">
        <v>9.4221317104193196E-5</v>
      </c>
      <c r="T501" s="16">
        <v>2.4799904838914897E-4</v>
      </c>
      <c r="U501" s="16">
        <v>3.1532465783046491E-3</v>
      </c>
      <c r="V501" s="16">
        <v>1.478342822203459E-4</v>
      </c>
      <c r="W501" s="16">
        <v>3.6693316442637785E-4</v>
      </c>
      <c r="X501" s="16">
        <v>1.2393024395206238E-5</v>
      </c>
      <c r="Y501" s="16">
        <v>2.0601980995787977E-6</v>
      </c>
      <c r="Z501" s="16">
        <v>3.9507253435181617E-6</v>
      </c>
      <c r="AA501" s="16">
        <v>2.1266940015883268E-5</v>
      </c>
      <c r="AB501" s="16">
        <v>3.5672546480146667E-6</v>
      </c>
      <c r="AC501" s="16">
        <v>6.7413882265321957E-6</v>
      </c>
      <c r="AD501" s="16">
        <v>1.2393024395206238E-5</v>
      </c>
      <c r="AE501" s="16">
        <v>2.0601980995787977E-6</v>
      </c>
      <c r="AF501" s="16">
        <v>3.9507253435181617E-6</v>
      </c>
      <c r="AG501" s="16">
        <v>2.1266940015883268E-5</v>
      </c>
      <c r="AH501" s="16">
        <v>3.5672546480146667E-6</v>
      </c>
      <c r="AI501" s="54">
        <v>6.7413882265321957E-6</v>
      </c>
      <c r="AJ501" s="42">
        <v>2.2065676622630777E-3</v>
      </c>
      <c r="AK501" s="42">
        <v>9.6281515203771987E-5</v>
      </c>
      <c r="AL501" s="42">
        <v>2.5194977373266714E-4</v>
      </c>
      <c r="AM501" s="42">
        <v>3.1745135183205322E-3</v>
      </c>
      <c r="AN501" s="42">
        <v>1.5140153686836057E-4</v>
      </c>
      <c r="AO501" s="42">
        <v>3.7367455265291004E-4</v>
      </c>
      <c r="AP501" s="42">
        <v>2.2065676622630777E-3</v>
      </c>
      <c r="AQ501" s="42">
        <v>9.6281515203771987E-5</v>
      </c>
      <c r="AR501" s="42">
        <v>2.5194977373266714E-4</v>
      </c>
      <c r="AS501" s="42">
        <v>3.1745135183205322E-3</v>
      </c>
      <c r="AT501" s="42">
        <v>1.5140153686836057E-4</v>
      </c>
      <c r="AU501" s="42">
        <v>3.7367455265291004E-4</v>
      </c>
    </row>
    <row r="502" spans="1:47" x14ac:dyDescent="0.25">
      <c r="A502" s="220"/>
      <c r="B502" s="220"/>
      <c r="C502" s="15" t="s">
        <v>225</v>
      </c>
      <c r="D502" s="16">
        <v>9.4221317104193196E-5</v>
      </c>
      <c r="E502" s="16">
        <v>9.4221317104193196E-5</v>
      </c>
      <c r="F502" s="16">
        <v>2.0601980995787977E-6</v>
      </c>
      <c r="G502" s="16">
        <v>2.0601980995787977E-6</v>
      </c>
      <c r="H502" s="42">
        <f t="shared" si="7"/>
        <v>9.6281515203771987E-5</v>
      </c>
      <c r="I502" s="42">
        <f t="shared" si="7"/>
        <v>9.6281515203771987E-5</v>
      </c>
      <c r="J502" s="51"/>
      <c r="K502" s="53"/>
      <c r="L502" s="16">
        <v>9.4221317104193196E-5</v>
      </c>
      <c r="M502" s="16">
        <v>2.4799904838914897E-4</v>
      </c>
      <c r="N502" s="16">
        <v>3.1532465783046491E-3</v>
      </c>
      <c r="O502" s="16">
        <v>1.478342822203459E-4</v>
      </c>
      <c r="P502" s="16">
        <v>3.6693316442637785E-4</v>
      </c>
      <c r="Q502" s="16">
        <v>1.8770973780603754E-3</v>
      </c>
      <c r="R502" s="16">
        <v>9.4221317104193196E-5</v>
      </c>
      <c r="S502" s="16">
        <v>2.4799904838914897E-4</v>
      </c>
      <c r="T502" s="16">
        <v>3.1532465783046491E-3</v>
      </c>
      <c r="U502" s="16">
        <v>1.478342822203459E-4</v>
      </c>
      <c r="V502" s="16">
        <v>3.6693316442637785E-4</v>
      </c>
      <c r="W502" s="16">
        <v>1.8770973780603754E-3</v>
      </c>
      <c r="X502" s="16">
        <v>2.0601980995787977E-6</v>
      </c>
      <c r="Y502" s="16">
        <v>3.9507253435181617E-6</v>
      </c>
      <c r="Z502" s="16">
        <v>2.1266940015883268E-5</v>
      </c>
      <c r="AA502" s="16">
        <v>3.5672546480146667E-6</v>
      </c>
      <c r="AB502" s="16">
        <v>6.7413882265321957E-6</v>
      </c>
      <c r="AC502" s="16">
        <v>1.2058077789930395E-5</v>
      </c>
      <c r="AD502" s="16">
        <v>2.0601980995787977E-6</v>
      </c>
      <c r="AE502" s="16">
        <v>3.9507253435181617E-6</v>
      </c>
      <c r="AF502" s="16">
        <v>2.1266940015883268E-5</v>
      </c>
      <c r="AG502" s="16">
        <v>3.5672546480146667E-6</v>
      </c>
      <c r="AH502" s="16">
        <v>6.7413882265321957E-6</v>
      </c>
      <c r="AI502" s="54">
        <v>1.2058077789930395E-5</v>
      </c>
      <c r="AJ502" s="42">
        <v>9.6281515203771987E-5</v>
      </c>
      <c r="AK502" s="42">
        <v>2.5194977373266714E-4</v>
      </c>
      <c r="AL502" s="42">
        <v>3.1745135183205322E-3</v>
      </c>
      <c r="AM502" s="42">
        <v>1.5140153686836057E-4</v>
      </c>
      <c r="AN502" s="42">
        <v>3.7367455265291004E-4</v>
      </c>
      <c r="AO502" s="42">
        <v>1.8891554558503059E-3</v>
      </c>
      <c r="AP502" s="42">
        <v>9.6281515203771987E-5</v>
      </c>
      <c r="AQ502" s="42">
        <v>2.5194977373266714E-4</v>
      </c>
      <c r="AR502" s="42">
        <v>3.1745135183205322E-3</v>
      </c>
      <c r="AS502" s="42">
        <v>1.5140153686836057E-4</v>
      </c>
      <c r="AT502" s="42">
        <v>3.7367455265291004E-4</v>
      </c>
      <c r="AU502" s="42">
        <v>1.8891554558503059E-3</v>
      </c>
    </row>
    <row r="503" spans="1:47" x14ac:dyDescent="0.25">
      <c r="A503" s="220"/>
      <c r="B503" s="220"/>
      <c r="C503" s="15" t="s">
        <v>226</v>
      </c>
      <c r="D503" s="16">
        <v>2.4799904838914897E-4</v>
      </c>
      <c r="E503" s="16">
        <v>2.4799904838914897E-4</v>
      </c>
      <c r="F503" s="16">
        <v>3.9507253435181617E-6</v>
      </c>
      <c r="G503" s="16">
        <v>3.9507253435181617E-6</v>
      </c>
      <c r="H503" s="42">
        <f t="shared" si="7"/>
        <v>2.5194977373266714E-4</v>
      </c>
      <c r="I503" s="42">
        <f t="shared" si="7"/>
        <v>2.5194977373266714E-4</v>
      </c>
      <c r="J503" s="51"/>
      <c r="K503" s="53"/>
      <c r="L503" s="16">
        <v>2.4799904838914897E-4</v>
      </c>
      <c r="M503" s="16">
        <v>3.1532465783046491E-3</v>
      </c>
      <c r="N503" s="16">
        <v>1.478342822203459E-4</v>
      </c>
      <c r="O503" s="16">
        <v>3.6693316442637785E-4</v>
      </c>
      <c r="P503" s="16">
        <v>1.8770973780603754E-3</v>
      </c>
      <c r="Q503" s="16">
        <v>8.0605519834801105E-5</v>
      </c>
      <c r="R503" s="16">
        <v>2.4799904838914897E-4</v>
      </c>
      <c r="S503" s="16">
        <v>3.1532465783046491E-3</v>
      </c>
      <c r="T503" s="16">
        <v>1.478342822203459E-4</v>
      </c>
      <c r="U503" s="16">
        <v>3.6693316442637785E-4</v>
      </c>
      <c r="V503" s="16">
        <v>1.8770973780603754E-3</v>
      </c>
      <c r="W503" s="16">
        <v>8.0605519834801105E-5</v>
      </c>
      <c r="X503" s="16">
        <v>3.9507253435181617E-6</v>
      </c>
      <c r="Y503" s="16">
        <v>2.1266940015883268E-5</v>
      </c>
      <c r="Z503" s="16">
        <v>3.5672546480146667E-6</v>
      </c>
      <c r="AA503" s="16">
        <v>6.7413882265321957E-6</v>
      </c>
      <c r="AB503" s="16">
        <v>1.2058077789930395E-5</v>
      </c>
      <c r="AC503" s="16">
        <v>2.0045170698604521E-6</v>
      </c>
      <c r="AD503" s="16">
        <v>3.9507253435181617E-6</v>
      </c>
      <c r="AE503" s="16">
        <v>2.1266940015883268E-5</v>
      </c>
      <c r="AF503" s="16">
        <v>3.5672546480146667E-6</v>
      </c>
      <c r="AG503" s="16">
        <v>6.7413882265321957E-6</v>
      </c>
      <c r="AH503" s="16">
        <v>1.2058077789930395E-5</v>
      </c>
      <c r="AI503" s="54">
        <v>2.0045170698604521E-6</v>
      </c>
      <c r="AJ503" s="42">
        <v>2.5194977373266714E-4</v>
      </c>
      <c r="AK503" s="42">
        <v>3.1745135183205322E-3</v>
      </c>
      <c r="AL503" s="42">
        <v>1.5140153686836057E-4</v>
      </c>
      <c r="AM503" s="42">
        <v>3.7367455265291004E-4</v>
      </c>
      <c r="AN503" s="42">
        <v>1.8891554558503059E-3</v>
      </c>
      <c r="AO503" s="42">
        <v>8.2610036904661561E-5</v>
      </c>
      <c r="AP503" s="42">
        <v>2.5194977373266714E-4</v>
      </c>
      <c r="AQ503" s="42">
        <v>3.1745135183205322E-3</v>
      </c>
      <c r="AR503" s="42">
        <v>1.5140153686836057E-4</v>
      </c>
      <c r="AS503" s="42">
        <v>3.7367455265291004E-4</v>
      </c>
      <c r="AT503" s="42">
        <v>1.8891554558503059E-3</v>
      </c>
      <c r="AU503" s="42">
        <v>8.2610036904661561E-5</v>
      </c>
    </row>
    <row r="504" spans="1:47" x14ac:dyDescent="0.25">
      <c r="A504" s="220" t="s">
        <v>131</v>
      </c>
      <c r="B504" s="220" t="s">
        <v>223</v>
      </c>
      <c r="C504" s="15" t="s">
        <v>224</v>
      </c>
      <c r="D504" s="16">
        <v>3.1532465783046491E-3</v>
      </c>
      <c r="E504" s="16">
        <v>3.1532465783046491E-3</v>
      </c>
      <c r="F504" s="16">
        <v>2.1266940015883268E-5</v>
      </c>
      <c r="G504" s="16">
        <v>2.1266940015883268E-5</v>
      </c>
      <c r="H504" s="42">
        <f t="shared" si="7"/>
        <v>3.1745135183205322E-3</v>
      </c>
      <c r="I504" s="42">
        <f t="shared" si="7"/>
        <v>3.1745135183205322E-3</v>
      </c>
      <c r="J504" s="51"/>
      <c r="K504" s="53" t="s">
        <v>131</v>
      </c>
      <c r="L504" s="16">
        <v>3.1532465783046491E-3</v>
      </c>
      <c r="M504" s="16">
        <v>1.478342822203459E-4</v>
      </c>
      <c r="N504" s="16">
        <v>3.6693316442637785E-4</v>
      </c>
      <c r="O504" s="16">
        <v>1.8770973780603754E-3</v>
      </c>
      <c r="P504" s="16">
        <v>8.0605519834801105E-5</v>
      </c>
      <c r="Q504" s="16">
        <v>2.1216103561615054E-4</v>
      </c>
      <c r="R504" s="16">
        <v>3.1532465783046491E-3</v>
      </c>
      <c r="S504" s="16">
        <v>1.478342822203459E-4</v>
      </c>
      <c r="T504" s="16">
        <v>3.6693316442637785E-4</v>
      </c>
      <c r="U504" s="16">
        <v>1.8770973780603754E-3</v>
      </c>
      <c r="V504" s="16">
        <v>8.0605519834801105E-5</v>
      </c>
      <c r="W504" s="16">
        <v>2.1216103561615054E-4</v>
      </c>
      <c r="X504" s="16">
        <v>2.1266940015883268E-5</v>
      </c>
      <c r="Y504" s="16">
        <v>3.5672546480146667E-6</v>
      </c>
      <c r="Z504" s="16">
        <v>6.7413882265321957E-6</v>
      </c>
      <c r="AA504" s="16">
        <v>1.2058077789930395E-5</v>
      </c>
      <c r="AB504" s="16">
        <v>2.0045170698604521E-6</v>
      </c>
      <c r="AC504" s="16">
        <v>3.8439489828825361E-6</v>
      </c>
      <c r="AD504" s="16">
        <v>2.1266940015883268E-5</v>
      </c>
      <c r="AE504" s="16">
        <v>3.5672546480146667E-6</v>
      </c>
      <c r="AF504" s="16">
        <v>6.7413882265321957E-6</v>
      </c>
      <c r="AG504" s="16">
        <v>1.2058077789930395E-5</v>
      </c>
      <c r="AH504" s="16">
        <v>2.0045170698604521E-6</v>
      </c>
      <c r="AI504" s="54">
        <v>3.8439489828825361E-6</v>
      </c>
      <c r="AJ504" s="42">
        <v>3.1745135183205322E-3</v>
      </c>
      <c r="AK504" s="42">
        <v>1.5140153686836057E-4</v>
      </c>
      <c r="AL504" s="42">
        <v>3.7367455265291004E-4</v>
      </c>
      <c r="AM504" s="42">
        <v>1.8891554558503059E-3</v>
      </c>
      <c r="AN504" s="42">
        <v>8.2610036904661561E-5</v>
      </c>
      <c r="AO504" s="42">
        <v>2.1600498459903308E-4</v>
      </c>
      <c r="AP504" s="42">
        <v>3.1745135183205322E-3</v>
      </c>
      <c r="AQ504" s="42">
        <v>1.5140153686836057E-4</v>
      </c>
      <c r="AR504" s="42">
        <v>3.7367455265291004E-4</v>
      </c>
      <c r="AS504" s="42">
        <v>1.8891554558503059E-3</v>
      </c>
      <c r="AT504" s="42">
        <v>8.2610036904661561E-5</v>
      </c>
      <c r="AU504" s="42">
        <v>2.1600498459903308E-4</v>
      </c>
    </row>
    <row r="505" spans="1:47" x14ac:dyDescent="0.25">
      <c r="A505" s="220"/>
      <c r="B505" s="220"/>
      <c r="C505" s="15" t="s">
        <v>225</v>
      </c>
      <c r="D505" s="16">
        <v>1.478342822203459E-4</v>
      </c>
      <c r="E505" s="16">
        <v>1.478342822203459E-4</v>
      </c>
      <c r="F505" s="16">
        <v>3.5672546480146667E-6</v>
      </c>
      <c r="G505" s="16">
        <v>3.5672546480146667E-6</v>
      </c>
      <c r="H505" s="42">
        <f t="shared" si="7"/>
        <v>1.5140153686836057E-4</v>
      </c>
      <c r="I505" s="42">
        <f t="shared" si="7"/>
        <v>1.5140153686836057E-4</v>
      </c>
      <c r="J505" s="51"/>
      <c r="K505" s="53"/>
      <c r="L505" s="16">
        <v>1.478342822203459E-4</v>
      </c>
      <c r="M505" s="16">
        <v>3.6693316442637785E-4</v>
      </c>
      <c r="N505" s="16">
        <v>1.8770973780603754E-3</v>
      </c>
      <c r="O505" s="16">
        <v>8.0605519834801105E-5</v>
      </c>
      <c r="P505" s="16">
        <v>2.1216103561615054E-4</v>
      </c>
      <c r="Q505" s="16">
        <v>7.3824320228551418E-3</v>
      </c>
      <c r="R505" s="16">
        <v>1.478342822203459E-4</v>
      </c>
      <c r="S505" s="16">
        <v>3.6693316442637785E-4</v>
      </c>
      <c r="T505" s="16">
        <v>1.8770973780603754E-3</v>
      </c>
      <c r="U505" s="16">
        <v>8.0605519834801105E-5</v>
      </c>
      <c r="V505" s="16">
        <v>2.1216103561615054E-4</v>
      </c>
      <c r="W505" s="16">
        <v>7.3824320228551418E-3</v>
      </c>
      <c r="X505" s="16">
        <v>3.5672546480146667E-6</v>
      </c>
      <c r="Y505" s="16">
        <v>6.7413882265321957E-6</v>
      </c>
      <c r="Z505" s="16">
        <v>1.2058077789930395E-5</v>
      </c>
      <c r="AA505" s="16">
        <v>2.0045170698604521E-6</v>
      </c>
      <c r="AB505" s="16">
        <v>3.8439489828825361E-6</v>
      </c>
      <c r="AC505" s="16">
        <v>2.244843668343234E-5</v>
      </c>
      <c r="AD505" s="16">
        <v>3.5672546480146667E-6</v>
      </c>
      <c r="AE505" s="16">
        <v>6.7413882265321957E-6</v>
      </c>
      <c r="AF505" s="16">
        <v>1.2058077789930395E-5</v>
      </c>
      <c r="AG505" s="16">
        <v>2.0045170698604521E-6</v>
      </c>
      <c r="AH505" s="16">
        <v>3.8439489828825361E-6</v>
      </c>
      <c r="AI505" s="54">
        <v>2.244843668343234E-5</v>
      </c>
      <c r="AJ505" s="42">
        <v>1.5140153686836057E-4</v>
      </c>
      <c r="AK505" s="42">
        <v>3.7367455265291004E-4</v>
      </c>
      <c r="AL505" s="42">
        <v>1.8891554558503059E-3</v>
      </c>
      <c r="AM505" s="42">
        <v>8.2610036904661561E-5</v>
      </c>
      <c r="AN505" s="42">
        <v>2.1600498459903308E-4</v>
      </c>
      <c r="AO505" s="42">
        <v>7.4048804595385738E-3</v>
      </c>
      <c r="AP505" s="42">
        <v>1.5140153686836057E-4</v>
      </c>
      <c r="AQ505" s="42">
        <v>3.7367455265291004E-4</v>
      </c>
      <c r="AR505" s="42">
        <v>1.8891554558503059E-3</v>
      </c>
      <c r="AS505" s="42">
        <v>8.2610036904661561E-5</v>
      </c>
      <c r="AT505" s="42">
        <v>2.1600498459903308E-4</v>
      </c>
      <c r="AU505" s="42">
        <v>7.4048804595385738E-3</v>
      </c>
    </row>
    <row r="506" spans="1:47" x14ac:dyDescent="0.25">
      <c r="A506" s="220"/>
      <c r="B506" s="220"/>
      <c r="C506" s="15" t="s">
        <v>226</v>
      </c>
      <c r="D506" s="16">
        <v>3.6693316442637785E-4</v>
      </c>
      <c r="E506" s="16">
        <v>3.6693316442637785E-4</v>
      </c>
      <c r="F506" s="16">
        <v>6.7413882265321957E-6</v>
      </c>
      <c r="G506" s="16">
        <v>6.7413882265321957E-6</v>
      </c>
      <c r="H506" s="42">
        <f t="shared" si="7"/>
        <v>3.7367455265291004E-4</v>
      </c>
      <c r="I506" s="42">
        <f t="shared" si="7"/>
        <v>3.7367455265291004E-4</v>
      </c>
      <c r="J506" s="51"/>
      <c r="K506" s="53"/>
      <c r="L506" s="16">
        <v>3.6693316442637785E-4</v>
      </c>
      <c r="M506" s="16">
        <v>1.8770973780603754E-3</v>
      </c>
      <c r="N506" s="16">
        <v>8.0605519834801105E-5</v>
      </c>
      <c r="O506" s="16">
        <v>2.1216103561615054E-4</v>
      </c>
      <c r="P506" s="16">
        <v>7.3824320228551418E-3</v>
      </c>
      <c r="Q506" s="16">
        <v>3.4611201884695848E-4</v>
      </c>
      <c r="R506" s="16">
        <v>3.6693316442637785E-4</v>
      </c>
      <c r="S506" s="16">
        <v>1.8770973780603754E-3</v>
      </c>
      <c r="T506" s="16">
        <v>8.0605519834801105E-5</v>
      </c>
      <c r="U506" s="16">
        <v>2.1216103561615054E-4</v>
      </c>
      <c r="V506" s="16">
        <v>7.3824320228551418E-3</v>
      </c>
      <c r="W506" s="16">
        <v>3.4611201884695848E-4</v>
      </c>
      <c r="X506" s="16">
        <v>6.7413882265321957E-6</v>
      </c>
      <c r="Y506" s="16">
        <v>1.2058077789930395E-5</v>
      </c>
      <c r="Z506" s="16">
        <v>2.0045170698604521E-6</v>
      </c>
      <c r="AA506" s="16">
        <v>3.8439489828825361E-6</v>
      </c>
      <c r="AB506" s="16">
        <v>2.244843668343234E-5</v>
      </c>
      <c r="AC506" s="16">
        <v>3.7654354617932597E-6</v>
      </c>
      <c r="AD506" s="16">
        <v>6.7413882265321957E-6</v>
      </c>
      <c r="AE506" s="16">
        <v>1.2058077789930395E-5</v>
      </c>
      <c r="AF506" s="16">
        <v>2.0045170698604521E-6</v>
      </c>
      <c r="AG506" s="16">
        <v>3.8439489828825361E-6</v>
      </c>
      <c r="AH506" s="16">
        <v>2.244843668343234E-5</v>
      </c>
      <c r="AI506" s="54">
        <v>3.7654354617932597E-6</v>
      </c>
      <c r="AJ506" s="42">
        <v>3.7367455265291004E-4</v>
      </c>
      <c r="AK506" s="42">
        <v>1.8891554558503059E-3</v>
      </c>
      <c r="AL506" s="42">
        <v>8.2610036904661561E-5</v>
      </c>
      <c r="AM506" s="42">
        <v>2.1600498459903308E-4</v>
      </c>
      <c r="AN506" s="42">
        <v>7.4048804595385738E-3</v>
      </c>
      <c r="AO506" s="42">
        <v>3.4987745430875176E-4</v>
      </c>
      <c r="AP506" s="42">
        <v>3.7367455265291004E-4</v>
      </c>
      <c r="AQ506" s="42">
        <v>1.8891554558503059E-3</v>
      </c>
      <c r="AR506" s="42">
        <v>8.2610036904661561E-5</v>
      </c>
      <c r="AS506" s="42">
        <v>2.1600498459903308E-4</v>
      </c>
      <c r="AT506" s="42">
        <v>7.4048804595385738E-3</v>
      </c>
      <c r="AU506" s="42">
        <v>3.4987745430875176E-4</v>
      </c>
    </row>
    <row r="507" spans="1:47" x14ac:dyDescent="0.25">
      <c r="A507" s="220"/>
      <c r="B507" s="220" t="s">
        <v>227</v>
      </c>
      <c r="C507" s="15" t="s">
        <v>224</v>
      </c>
      <c r="D507" s="16">
        <v>1.8770973780603754E-3</v>
      </c>
      <c r="E507" s="16">
        <v>1.8770973780603754E-3</v>
      </c>
      <c r="F507" s="16">
        <v>1.2058077789930395E-5</v>
      </c>
      <c r="G507" s="16">
        <v>1.2058077789930395E-5</v>
      </c>
      <c r="H507" s="42">
        <f t="shared" si="7"/>
        <v>1.8891554558503059E-3</v>
      </c>
      <c r="I507" s="42">
        <f t="shared" si="7"/>
        <v>1.8891554558503059E-3</v>
      </c>
      <c r="J507" s="51"/>
      <c r="K507" s="53"/>
      <c r="L507" s="16">
        <v>1.8770973780603754E-3</v>
      </c>
      <c r="M507" s="16">
        <v>8.0605519834801105E-5</v>
      </c>
      <c r="N507" s="16">
        <v>2.1216103561615054E-4</v>
      </c>
      <c r="O507" s="16">
        <v>7.3824320228551418E-3</v>
      </c>
      <c r="P507" s="16">
        <v>3.4611201884695848E-4</v>
      </c>
      <c r="Q507" s="16">
        <v>8.590698748225671E-4</v>
      </c>
      <c r="R507" s="16">
        <v>1.8770973780603754E-3</v>
      </c>
      <c r="S507" s="16">
        <v>8.0605519834801105E-5</v>
      </c>
      <c r="T507" s="16">
        <v>2.1216103561615054E-4</v>
      </c>
      <c r="U507" s="16">
        <v>7.3824320228551418E-3</v>
      </c>
      <c r="V507" s="16">
        <v>3.4611201884695848E-4</v>
      </c>
      <c r="W507" s="16">
        <v>8.590698748225671E-4</v>
      </c>
      <c r="X507" s="16">
        <v>1.2058077789930395E-5</v>
      </c>
      <c r="Y507" s="16">
        <v>2.0045170698604521E-6</v>
      </c>
      <c r="Z507" s="16">
        <v>3.8439489828825361E-6</v>
      </c>
      <c r="AA507" s="16">
        <v>2.244843668343234E-5</v>
      </c>
      <c r="AB507" s="16">
        <v>3.7654354617932597E-6</v>
      </c>
      <c r="AC507" s="16">
        <v>7.1159097946728733E-6</v>
      </c>
      <c r="AD507" s="16">
        <v>1.2058077789930395E-5</v>
      </c>
      <c r="AE507" s="16">
        <v>2.0045170698604521E-6</v>
      </c>
      <c r="AF507" s="16">
        <v>3.8439489828825361E-6</v>
      </c>
      <c r="AG507" s="16">
        <v>2.244843668343234E-5</v>
      </c>
      <c r="AH507" s="16">
        <v>3.7654354617932597E-6</v>
      </c>
      <c r="AI507" s="54">
        <v>7.1159097946728733E-6</v>
      </c>
      <c r="AJ507" s="42">
        <v>1.8891554558503059E-3</v>
      </c>
      <c r="AK507" s="42">
        <v>8.2610036904661561E-5</v>
      </c>
      <c r="AL507" s="42">
        <v>2.1600498459903308E-4</v>
      </c>
      <c r="AM507" s="42">
        <v>7.4048804595385738E-3</v>
      </c>
      <c r="AN507" s="42">
        <v>3.4987745430875176E-4</v>
      </c>
      <c r="AO507" s="42">
        <v>8.6618578461724E-4</v>
      </c>
      <c r="AP507" s="42">
        <v>1.8891554558503059E-3</v>
      </c>
      <c r="AQ507" s="42">
        <v>8.2610036904661561E-5</v>
      </c>
      <c r="AR507" s="42">
        <v>2.1600498459903308E-4</v>
      </c>
      <c r="AS507" s="42">
        <v>7.4048804595385738E-3</v>
      </c>
      <c r="AT507" s="42">
        <v>3.4987745430875176E-4</v>
      </c>
      <c r="AU507" s="42">
        <v>8.6618578461724E-4</v>
      </c>
    </row>
    <row r="508" spans="1:47" x14ac:dyDescent="0.25">
      <c r="A508" s="220"/>
      <c r="B508" s="220"/>
      <c r="C508" s="15" t="s">
        <v>225</v>
      </c>
      <c r="D508" s="16">
        <v>8.0605519834801105E-5</v>
      </c>
      <c r="E508" s="16">
        <v>8.0605519834801105E-5</v>
      </c>
      <c r="F508" s="16">
        <v>2.0045170698604521E-6</v>
      </c>
      <c r="G508" s="16">
        <v>2.0045170698604521E-6</v>
      </c>
      <c r="H508" s="42">
        <f t="shared" si="7"/>
        <v>8.2610036904661561E-5</v>
      </c>
      <c r="I508" s="42">
        <f t="shared" si="7"/>
        <v>8.2610036904661561E-5</v>
      </c>
      <c r="J508" s="51"/>
      <c r="K508" s="53"/>
      <c r="L508" s="16">
        <v>8.0605519834801105E-5</v>
      </c>
      <c r="M508" s="16">
        <v>2.1216103561615054E-4</v>
      </c>
      <c r="N508" s="16">
        <v>7.3824320228551418E-3</v>
      </c>
      <c r="O508" s="16">
        <v>3.4611201884695848E-4</v>
      </c>
      <c r="P508" s="16">
        <v>8.590698748225671E-4</v>
      </c>
      <c r="Q508" s="16">
        <v>4.3946908209318934E-3</v>
      </c>
      <c r="R508" s="16">
        <v>8.0605519834801105E-5</v>
      </c>
      <c r="S508" s="16">
        <v>2.1216103561615054E-4</v>
      </c>
      <c r="T508" s="16">
        <v>7.3824320228551418E-3</v>
      </c>
      <c r="U508" s="16">
        <v>3.4611201884695848E-4</v>
      </c>
      <c r="V508" s="16">
        <v>8.590698748225671E-4</v>
      </c>
      <c r="W508" s="16">
        <v>4.3946908209318934E-3</v>
      </c>
      <c r="X508" s="16">
        <v>2.0045170698604521E-6</v>
      </c>
      <c r="Y508" s="16">
        <v>3.8439489828825361E-6</v>
      </c>
      <c r="Z508" s="16">
        <v>2.244843668343234E-5</v>
      </c>
      <c r="AA508" s="16">
        <v>3.7654354617932597E-6</v>
      </c>
      <c r="AB508" s="16">
        <v>7.1159097946728733E-6</v>
      </c>
      <c r="AC508" s="16">
        <v>1.2727971000482085E-5</v>
      </c>
      <c r="AD508" s="16">
        <v>2.0045170698604521E-6</v>
      </c>
      <c r="AE508" s="16">
        <v>3.8439489828825361E-6</v>
      </c>
      <c r="AF508" s="16">
        <v>2.244843668343234E-5</v>
      </c>
      <c r="AG508" s="16">
        <v>3.7654354617932597E-6</v>
      </c>
      <c r="AH508" s="16">
        <v>7.1159097946728733E-6</v>
      </c>
      <c r="AI508" s="54">
        <v>1.2727971000482085E-5</v>
      </c>
      <c r="AJ508" s="42">
        <v>8.2610036904661561E-5</v>
      </c>
      <c r="AK508" s="42">
        <v>2.1600498459903308E-4</v>
      </c>
      <c r="AL508" s="42">
        <v>7.4048804595385738E-3</v>
      </c>
      <c r="AM508" s="42">
        <v>3.4987745430875176E-4</v>
      </c>
      <c r="AN508" s="42">
        <v>8.6618578461724E-4</v>
      </c>
      <c r="AO508" s="42">
        <v>4.4074187919323753E-3</v>
      </c>
      <c r="AP508" s="42">
        <v>8.2610036904661561E-5</v>
      </c>
      <c r="AQ508" s="42">
        <v>2.1600498459903308E-4</v>
      </c>
      <c r="AR508" s="42">
        <v>7.4048804595385738E-3</v>
      </c>
      <c r="AS508" s="42">
        <v>3.4987745430875176E-4</v>
      </c>
      <c r="AT508" s="42">
        <v>8.6618578461724E-4</v>
      </c>
      <c r="AU508" s="42">
        <v>4.4074187919323753E-3</v>
      </c>
    </row>
    <row r="509" spans="1:47" x14ac:dyDescent="0.25">
      <c r="A509" s="220"/>
      <c r="B509" s="220"/>
      <c r="C509" s="15" t="s">
        <v>226</v>
      </c>
      <c r="D509" s="16">
        <v>2.1216103561615054E-4</v>
      </c>
      <c r="E509" s="16">
        <v>2.1216103561615054E-4</v>
      </c>
      <c r="F509" s="16">
        <v>3.8439489828825361E-6</v>
      </c>
      <c r="G509" s="16">
        <v>3.8439489828825361E-6</v>
      </c>
      <c r="H509" s="42">
        <f t="shared" si="7"/>
        <v>2.1600498459903308E-4</v>
      </c>
      <c r="I509" s="42">
        <f t="shared" si="7"/>
        <v>2.1600498459903308E-4</v>
      </c>
      <c r="J509" s="51"/>
      <c r="K509" s="53"/>
      <c r="L509" s="16">
        <v>2.1216103561615054E-4</v>
      </c>
      <c r="M509" s="16">
        <v>7.3824320228551418E-3</v>
      </c>
      <c r="N509" s="16">
        <v>3.4611201884695848E-4</v>
      </c>
      <c r="O509" s="16">
        <v>8.590698748225671E-4</v>
      </c>
      <c r="P509" s="16">
        <v>4.3946908209318934E-3</v>
      </c>
      <c r="Q509" s="16">
        <v>1.8871495015377425E-4</v>
      </c>
      <c r="R509" s="16">
        <v>2.1216103561615054E-4</v>
      </c>
      <c r="S509" s="16">
        <v>7.3824320228551418E-3</v>
      </c>
      <c r="T509" s="16">
        <v>3.4611201884695848E-4</v>
      </c>
      <c r="U509" s="16">
        <v>8.590698748225671E-4</v>
      </c>
      <c r="V509" s="16">
        <v>4.3946908209318934E-3</v>
      </c>
      <c r="W509" s="16">
        <v>1.8871495015377425E-4</v>
      </c>
      <c r="X509" s="16">
        <v>3.8439489828825361E-6</v>
      </c>
      <c r="Y509" s="16">
        <v>2.244843668343234E-5</v>
      </c>
      <c r="Z509" s="16">
        <v>3.7654354617932597E-6</v>
      </c>
      <c r="AA509" s="16">
        <v>7.1159097946728733E-6</v>
      </c>
      <c r="AB509" s="16">
        <v>1.2727971000482085E-5</v>
      </c>
      <c r="AC509" s="16">
        <v>2.1158791292971442E-6</v>
      </c>
      <c r="AD509" s="16">
        <v>3.8439489828825361E-6</v>
      </c>
      <c r="AE509" s="16">
        <v>2.244843668343234E-5</v>
      </c>
      <c r="AF509" s="16">
        <v>3.7654354617932597E-6</v>
      </c>
      <c r="AG509" s="16">
        <v>7.1159097946728733E-6</v>
      </c>
      <c r="AH509" s="16">
        <v>1.2727971000482085E-5</v>
      </c>
      <c r="AI509" s="54">
        <v>2.1158791292971442E-6</v>
      </c>
      <c r="AJ509" s="42">
        <v>2.1600498459903308E-4</v>
      </c>
      <c r="AK509" s="42">
        <v>7.4048804595385738E-3</v>
      </c>
      <c r="AL509" s="42">
        <v>3.4987745430875176E-4</v>
      </c>
      <c r="AM509" s="42">
        <v>8.6618578461724E-4</v>
      </c>
      <c r="AN509" s="42">
        <v>4.4074187919323753E-3</v>
      </c>
      <c r="AO509" s="42">
        <v>1.908308292830714E-4</v>
      </c>
      <c r="AP509" s="42">
        <v>2.1600498459903308E-4</v>
      </c>
      <c r="AQ509" s="42">
        <v>7.4048804595385738E-3</v>
      </c>
      <c r="AR509" s="42">
        <v>3.4987745430875176E-4</v>
      </c>
      <c r="AS509" s="42">
        <v>8.6618578461724E-4</v>
      </c>
      <c r="AT509" s="42">
        <v>4.4074187919323753E-3</v>
      </c>
      <c r="AU509" s="42">
        <v>1.908308292830714E-4</v>
      </c>
    </row>
    <row r="510" spans="1:47" x14ac:dyDescent="0.25">
      <c r="A510" s="220" t="s">
        <v>132</v>
      </c>
      <c r="B510" s="220" t="s">
        <v>223</v>
      </c>
      <c r="C510" s="15" t="s">
        <v>224</v>
      </c>
      <c r="D510" s="16">
        <v>7.3824320228551418E-3</v>
      </c>
      <c r="E510" s="16">
        <v>7.3824320228551418E-3</v>
      </c>
      <c r="F510" s="16">
        <v>2.244843668343234E-5</v>
      </c>
      <c r="G510" s="16">
        <v>2.244843668343234E-5</v>
      </c>
      <c r="H510" s="42">
        <f t="shared" si="7"/>
        <v>7.4048804595385738E-3</v>
      </c>
      <c r="I510" s="42">
        <f t="shared" si="7"/>
        <v>7.4048804595385738E-3</v>
      </c>
      <c r="J510" s="51"/>
      <c r="K510" s="53" t="s">
        <v>132</v>
      </c>
      <c r="L510" s="16">
        <v>7.3824320228551418E-3</v>
      </c>
      <c r="M510" s="16">
        <v>3.4611201884695848E-4</v>
      </c>
      <c r="N510" s="16">
        <v>8.590698748225671E-4</v>
      </c>
      <c r="O510" s="16">
        <v>4.3946908209318934E-3</v>
      </c>
      <c r="P510" s="16">
        <v>1.8871495015377425E-4</v>
      </c>
      <c r="Q510" s="16">
        <v>4.9671485703375786E-4</v>
      </c>
      <c r="R510" s="16">
        <v>7.3824320228551418E-3</v>
      </c>
      <c r="S510" s="16">
        <v>3.4611201884695848E-4</v>
      </c>
      <c r="T510" s="16">
        <v>8.590698748225671E-4</v>
      </c>
      <c r="U510" s="16">
        <v>4.3946908209318934E-3</v>
      </c>
      <c r="V510" s="16">
        <v>1.8871495015377425E-4</v>
      </c>
      <c r="W510" s="16">
        <v>4.9671485703375786E-4</v>
      </c>
      <c r="X510" s="16">
        <v>2.244843668343234E-5</v>
      </c>
      <c r="Y510" s="16">
        <v>3.7654354617932597E-6</v>
      </c>
      <c r="Z510" s="16">
        <v>7.1159097946728733E-6</v>
      </c>
      <c r="AA510" s="16">
        <v>1.2727971000482085E-5</v>
      </c>
      <c r="AB510" s="16">
        <v>2.1158791292971442E-6</v>
      </c>
      <c r="AC510" s="16">
        <v>4.0575017041537881E-6</v>
      </c>
      <c r="AD510" s="16">
        <v>2.244843668343234E-5</v>
      </c>
      <c r="AE510" s="16">
        <v>3.7654354617932597E-6</v>
      </c>
      <c r="AF510" s="16">
        <v>7.1159097946728733E-6</v>
      </c>
      <c r="AG510" s="16">
        <v>1.2727971000482085E-5</v>
      </c>
      <c r="AH510" s="16">
        <v>2.1158791292971442E-6</v>
      </c>
      <c r="AI510" s="54">
        <v>4.0575017041537881E-6</v>
      </c>
      <c r="AJ510" s="42">
        <v>7.4048804595385738E-3</v>
      </c>
      <c r="AK510" s="42">
        <v>3.4987745430875176E-4</v>
      </c>
      <c r="AL510" s="42">
        <v>8.6618578461724E-4</v>
      </c>
      <c r="AM510" s="42">
        <v>4.4074187919323753E-3</v>
      </c>
      <c r="AN510" s="42">
        <v>1.908308292830714E-4</v>
      </c>
      <c r="AO510" s="42">
        <v>5.0077235873791169E-4</v>
      </c>
      <c r="AP510" s="42">
        <v>7.4048804595385738E-3</v>
      </c>
      <c r="AQ510" s="42">
        <v>3.4987745430875176E-4</v>
      </c>
      <c r="AR510" s="42">
        <v>8.6618578461724E-4</v>
      </c>
      <c r="AS510" s="42">
        <v>4.4074187919323753E-3</v>
      </c>
      <c r="AT510" s="42">
        <v>1.908308292830714E-4</v>
      </c>
      <c r="AU510" s="42">
        <v>5.0077235873791169E-4</v>
      </c>
    </row>
    <row r="511" spans="1:47" x14ac:dyDescent="0.25">
      <c r="A511" s="220"/>
      <c r="B511" s="220"/>
      <c r="C511" s="15" t="s">
        <v>225</v>
      </c>
      <c r="D511" s="16">
        <v>3.4611201884695848E-4</v>
      </c>
      <c r="E511" s="16">
        <v>3.4611201884695848E-4</v>
      </c>
      <c r="F511" s="16">
        <v>3.7654354617932597E-6</v>
      </c>
      <c r="G511" s="16">
        <v>3.7654354617932597E-6</v>
      </c>
      <c r="H511" s="42">
        <f t="shared" si="7"/>
        <v>3.4987745430875176E-4</v>
      </c>
      <c r="I511" s="42">
        <f t="shared" si="7"/>
        <v>3.4987745430875176E-4</v>
      </c>
      <c r="J511" s="51"/>
      <c r="K511" s="53"/>
      <c r="L511" s="16">
        <v>3.4611201884695848E-4</v>
      </c>
      <c r="M511" s="16">
        <v>8.590698748225671E-4</v>
      </c>
      <c r="N511" s="16">
        <v>4.3946908209318934E-3</v>
      </c>
      <c r="O511" s="16">
        <v>1.8871495015377425E-4</v>
      </c>
      <c r="P511" s="16">
        <v>4.9671485703375786E-4</v>
      </c>
      <c r="Q511" s="16">
        <v>2.06239370797223E-2</v>
      </c>
      <c r="R511" s="16">
        <v>3.4611201884695848E-4</v>
      </c>
      <c r="S511" s="16">
        <v>8.590698748225671E-4</v>
      </c>
      <c r="T511" s="16">
        <v>4.3946908209318934E-3</v>
      </c>
      <c r="U511" s="16">
        <v>1.8871495015377425E-4</v>
      </c>
      <c r="V511" s="16">
        <v>4.9671485703375786E-4</v>
      </c>
      <c r="W511" s="16">
        <v>2.06239370797223E-2</v>
      </c>
      <c r="X511" s="16">
        <v>3.7654354617932597E-6</v>
      </c>
      <c r="Y511" s="16">
        <v>7.1159097946728733E-6</v>
      </c>
      <c r="Z511" s="16">
        <v>1.2727971000482085E-5</v>
      </c>
      <c r="AA511" s="16">
        <v>2.1158791292971442E-6</v>
      </c>
      <c r="AB511" s="16">
        <v>4.0575017041537881E-6</v>
      </c>
      <c r="AC511" s="16">
        <v>3.36726550251485E-5</v>
      </c>
      <c r="AD511" s="16">
        <v>3.7654354617932597E-6</v>
      </c>
      <c r="AE511" s="16">
        <v>7.1159097946728733E-6</v>
      </c>
      <c r="AF511" s="16">
        <v>1.2727971000482085E-5</v>
      </c>
      <c r="AG511" s="16">
        <v>2.1158791292971442E-6</v>
      </c>
      <c r="AH511" s="16">
        <v>4.0575017041537881E-6</v>
      </c>
      <c r="AI511" s="54">
        <v>3.36726550251485E-5</v>
      </c>
      <c r="AJ511" s="42">
        <v>3.4987745430875176E-4</v>
      </c>
      <c r="AK511" s="42">
        <v>8.6618578461724E-4</v>
      </c>
      <c r="AL511" s="42">
        <v>4.4074187919323753E-3</v>
      </c>
      <c r="AM511" s="42">
        <v>1.908308292830714E-4</v>
      </c>
      <c r="AN511" s="42">
        <v>5.0077235873791169E-4</v>
      </c>
      <c r="AO511" s="42">
        <v>2.0657609734747447E-2</v>
      </c>
      <c r="AP511" s="42">
        <v>3.4987745430875176E-4</v>
      </c>
      <c r="AQ511" s="42">
        <v>8.6618578461724E-4</v>
      </c>
      <c r="AR511" s="42">
        <v>4.4074187919323753E-3</v>
      </c>
      <c r="AS511" s="42">
        <v>1.908308292830714E-4</v>
      </c>
      <c r="AT511" s="42">
        <v>5.0077235873791169E-4</v>
      </c>
      <c r="AU511" s="42">
        <v>2.0657609734747447E-2</v>
      </c>
    </row>
    <row r="512" spans="1:47" x14ac:dyDescent="0.25">
      <c r="A512" s="220"/>
      <c r="B512" s="220"/>
      <c r="C512" s="15" t="s">
        <v>226</v>
      </c>
      <c r="D512" s="16">
        <v>8.590698748225671E-4</v>
      </c>
      <c r="E512" s="16">
        <v>8.590698748225671E-4</v>
      </c>
      <c r="F512" s="16">
        <v>7.1159097946728733E-6</v>
      </c>
      <c r="G512" s="16">
        <v>7.1159097946728733E-6</v>
      </c>
      <c r="H512" s="42">
        <f t="shared" si="7"/>
        <v>8.6618578461724E-4</v>
      </c>
      <c r="I512" s="42">
        <f t="shared" si="7"/>
        <v>8.6618578461724E-4</v>
      </c>
      <c r="J512" s="51"/>
      <c r="K512" s="53"/>
      <c r="L512" s="16">
        <v>8.590698748225671E-4</v>
      </c>
      <c r="M512" s="16">
        <v>4.3946908209318934E-3</v>
      </c>
      <c r="N512" s="16">
        <v>1.8871495015377425E-4</v>
      </c>
      <c r="O512" s="16">
        <v>4.9671485703375786E-4</v>
      </c>
      <c r="P512" s="16">
        <v>2.06239370797223E-2</v>
      </c>
      <c r="Q512" s="16">
        <v>9.6691611614388407E-4</v>
      </c>
      <c r="R512" s="16">
        <v>8.590698748225671E-4</v>
      </c>
      <c r="S512" s="16">
        <v>4.3946908209318934E-3</v>
      </c>
      <c r="T512" s="16">
        <v>1.8871495015377425E-4</v>
      </c>
      <c r="U512" s="16">
        <v>4.9671485703375786E-4</v>
      </c>
      <c r="V512" s="16">
        <v>2.06239370797223E-2</v>
      </c>
      <c r="W512" s="16">
        <v>9.6691611614388407E-4</v>
      </c>
      <c r="X512" s="16">
        <v>7.1159097946728733E-6</v>
      </c>
      <c r="Y512" s="16">
        <v>1.2727971000482085E-5</v>
      </c>
      <c r="Z512" s="16">
        <v>2.1158791292971442E-6</v>
      </c>
      <c r="AA512" s="16">
        <v>4.0575017041537881E-6</v>
      </c>
      <c r="AB512" s="16">
        <v>3.36726550251485E-5</v>
      </c>
      <c r="AC512" s="16">
        <v>5.648153192689888E-6</v>
      </c>
      <c r="AD512" s="16">
        <v>7.1159097946728733E-6</v>
      </c>
      <c r="AE512" s="16">
        <v>1.2727971000482085E-5</v>
      </c>
      <c r="AF512" s="16">
        <v>2.1158791292971442E-6</v>
      </c>
      <c r="AG512" s="16">
        <v>4.0575017041537881E-6</v>
      </c>
      <c r="AH512" s="16">
        <v>3.36726550251485E-5</v>
      </c>
      <c r="AI512" s="54">
        <v>5.648153192689888E-6</v>
      </c>
      <c r="AJ512" s="42">
        <v>8.6618578461724E-4</v>
      </c>
      <c r="AK512" s="42">
        <v>4.4074187919323753E-3</v>
      </c>
      <c r="AL512" s="42">
        <v>1.908308292830714E-4</v>
      </c>
      <c r="AM512" s="42">
        <v>5.0077235873791169E-4</v>
      </c>
      <c r="AN512" s="42">
        <v>2.0657609734747447E-2</v>
      </c>
      <c r="AO512" s="42">
        <v>9.7256426933657397E-4</v>
      </c>
      <c r="AP512" s="42">
        <v>8.6618578461724E-4</v>
      </c>
      <c r="AQ512" s="42">
        <v>4.4074187919323753E-3</v>
      </c>
      <c r="AR512" s="42">
        <v>1.908308292830714E-4</v>
      </c>
      <c r="AS512" s="42">
        <v>5.0077235873791169E-4</v>
      </c>
      <c r="AT512" s="42">
        <v>2.0657609734747447E-2</v>
      </c>
      <c r="AU512" s="42">
        <v>9.7256426933657397E-4</v>
      </c>
    </row>
    <row r="513" spans="1:47" x14ac:dyDescent="0.25">
      <c r="A513" s="220"/>
      <c r="B513" s="220" t="s">
        <v>227</v>
      </c>
      <c r="C513" s="15" t="s">
        <v>224</v>
      </c>
      <c r="D513" s="16">
        <v>4.3946908209318934E-3</v>
      </c>
      <c r="E513" s="16">
        <v>4.3946908209318934E-3</v>
      </c>
      <c r="F513" s="16">
        <v>1.2727971000482085E-5</v>
      </c>
      <c r="G513" s="16">
        <v>1.2727971000482085E-5</v>
      </c>
      <c r="H513" s="42">
        <f t="shared" si="7"/>
        <v>4.4074187919323753E-3</v>
      </c>
      <c r="I513" s="42">
        <f t="shared" si="7"/>
        <v>4.4074187919323753E-3</v>
      </c>
      <c r="J513" s="51"/>
      <c r="K513" s="53"/>
      <c r="L513" s="16">
        <v>4.3946908209318934E-3</v>
      </c>
      <c r="M513" s="16">
        <v>1.8871495015377425E-4</v>
      </c>
      <c r="N513" s="16">
        <v>4.9671485703375786E-4</v>
      </c>
      <c r="O513" s="16">
        <v>2.06239370797223E-2</v>
      </c>
      <c r="P513" s="16">
        <v>9.6691611614388407E-4</v>
      </c>
      <c r="Q513" s="16">
        <v>2.3999412375995525E-3</v>
      </c>
      <c r="R513" s="16">
        <v>4.3946908209318934E-3</v>
      </c>
      <c r="S513" s="16">
        <v>1.8871495015377425E-4</v>
      </c>
      <c r="T513" s="16">
        <v>4.9671485703375786E-4</v>
      </c>
      <c r="U513" s="16">
        <v>2.06239370797223E-2</v>
      </c>
      <c r="V513" s="16">
        <v>9.6691611614388407E-4</v>
      </c>
      <c r="W513" s="16">
        <v>2.3999412375995525E-3</v>
      </c>
      <c r="X513" s="16">
        <v>1.2727971000482085E-5</v>
      </c>
      <c r="Y513" s="16">
        <v>2.1158791292971442E-6</v>
      </c>
      <c r="Z513" s="16">
        <v>4.0575017041537881E-6</v>
      </c>
      <c r="AA513" s="16">
        <v>3.36726550251485E-5</v>
      </c>
      <c r="AB513" s="16">
        <v>5.648153192689888E-6</v>
      </c>
      <c r="AC513" s="16">
        <v>1.0673864692009307E-5</v>
      </c>
      <c r="AD513" s="16">
        <v>1.2727971000482085E-5</v>
      </c>
      <c r="AE513" s="16">
        <v>2.1158791292971442E-6</v>
      </c>
      <c r="AF513" s="16">
        <v>4.0575017041537881E-6</v>
      </c>
      <c r="AG513" s="16">
        <v>3.36726550251485E-5</v>
      </c>
      <c r="AH513" s="16">
        <v>5.648153192689888E-6</v>
      </c>
      <c r="AI513" s="54">
        <v>1.0673864692009307E-5</v>
      </c>
      <c r="AJ513" s="42">
        <v>4.4074187919323753E-3</v>
      </c>
      <c r="AK513" s="42">
        <v>1.908308292830714E-4</v>
      </c>
      <c r="AL513" s="42">
        <v>5.0077235873791169E-4</v>
      </c>
      <c r="AM513" s="42">
        <v>2.0657609734747447E-2</v>
      </c>
      <c r="AN513" s="42">
        <v>9.7256426933657397E-4</v>
      </c>
      <c r="AO513" s="42">
        <v>2.410615102291562E-3</v>
      </c>
      <c r="AP513" s="42">
        <v>4.4074187919323753E-3</v>
      </c>
      <c r="AQ513" s="42">
        <v>1.908308292830714E-4</v>
      </c>
      <c r="AR513" s="42">
        <v>5.0077235873791169E-4</v>
      </c>
      <c r="AS513" s="42">
        <v>2.0657609734747447E-2</v>
      </c>
      <c r="AT513" s="42">
        <v>9.7256426933657397E-4</v>
      </c>
      <c r="AU513" s="42">
        <v>2.410615102291562E-3</v>
      </c>
    </row>
    <row r="514" spans="1:47" x14ac:dyDescent="0.25">
      <c r="A514" s="220"/>
      <c r="B514" s="220"/>
      <c r="C514" s="15" t="s">
        <v>225</v>
      </c>
      <c r="D514" s="16">
        <v>1.8871495015377425E-4</v>
      </c>
      <c r="E514" s="16">
        <v>1.8871495015377425E-4</v>
      </c>
      <c r="F514" s="16">
        <v>2.1158791292971442E-6</v>
      </c>
      <c r="G514" s="16">
        <v>2.1158791292971442E-6</v>
      </c>
      <c r="H514" s="42">
        <f t="shared" si="7"/>
        <v>1.908308292830714E-4</v>
      </c>
      <c r="I514" s="42">
        <f t="shared" si="7"/>
        <v>1.908308292830714E-4</v>
      </c>
      <c r="J514" s="51"/>
      <c r="K514" s="53"/>
      <c r="L514" s="16">
        <v>1.8871495015377425E-4</v>
      </c>
      <c r="M514" s="16">
        <v>4.9671485703375786E-4</v>
      </c>
      <c r="N514" s="16">
        <v>2.06239370797223E-2</v>
      </c>
      <c r="O514" s="16">
        <v>9.6691611614388407E-4</v>
      </c>
      <c r="P514" s="16">
        <v>2.3999412375995525E-3</v>
      </c>
      <c r="Q514" s="16">
        <v>1.227723149974624E-2</v>
      </c>
      <c r="R514" s="16">
        <v>1.8871495015377425E-4</v>
      </c>
      <c r="S514" s="16">
        <v>4.9671485703375786E-4</v>
      </c>
      <c r="T514" s="16">
        <v>2.06239370797223E-2</v>
      </c>
      <c r="U514" s="16">
        <v>9.6691611614388407E-4</v>
      </c>
      <c r="V514" s="16">
        <v>2.3999412375995525E-3</v>
      </c>
      <c r="W514" s="16">
        <v>1.227723149974624E-2</v>
      </c>
      <c r="X514" s="16">
        <v>2.1158791292971442E-6</v>
      </c>
      <c r="Y514" s="16">
        <v>4.0575017041537881E-6</v>
      </c>
      <c r="Z514" s="16">
        <v>3.36726550251485E-5</v>
      </c>
      <c r="AA514" s="16">
        <v>5.648153192689888E-6</v>
      </c>
      <c r="AB514" s="16">
        <v>1.0673864692009307E-5</v>
      </c>
      <c r="AC514" s="16">
        <v>1.9091956500723123E-5</v>
      </c>
      <c r="AD514" s="16">
        <v>2.1158791292971442E-6</v>
      </c>
      <c r="AE514" s="16">
        <v>4.0575017041537881E-6</v>
      </c>
      <c r="AF514" s="16">
        <v>3.36726550251485E-5</v>
      </c>
      <c r="AG514" s="16">
        <v>5.648153192689888E-6</v>
      </c>
      <c r="AH514" s="16">
        <v>1.0673864692009307E-5</v>
      </c>
      <c r="AI514" s="54">
        <v>1.9091956500723123E-5</v>
      </c>
      <c r="AJ514" s="42">
        <v>1.908308292830714E-4</v>
      </c>
      <c r="AK514" s="42">
        <v>5.0077235873791169E-4</v>
      </c>
      <c r="AL514" s="42">
        <v>2.0657609734747447E-2</v>
      </c>
      <c r="AM514" s="42">
        <v>9.7256426933657397E-4</v>
      </c>
      <c r="AN514" s="42">
        <v>2.410615102291562E-3</v>
      </c>
      <c r="AO514" s="42">
        <v>1.2296323456246963E-2</v>
      </c>
      <c r="AP514" s="42">
        <v>1.908308292830714E-4</v>
      </c>
      <c r="AQ514" s="42">
        <v>5.0077235873791169E-4</v>
      </c>
      <c r="AR514" s="42">
        <v>2.0657609734747447E-2</v>
      </c>
      <c r="AS514" s="42">
        <v>9.7256426933657397E-4</v>
      </c>
      <c r="AT514" s="42">
        <v>2.410615102291562E-3</v>
      </c>
      <c r="AU514" s="42">
        <v>1.2296323456246963E-2</v>
      </c>
    </row>
    <row r="515" spans="1:47" x14ac:dyDescent="0.25">
      <c r="A515" s="220"/>
      <c r="B515" s="220"/>
      <c r="C515" s="15" t="s">
        <v>226</v>
      </c>
      <c r="D515" s="16">
        <v>4.9671485703375786E-4</v>
      </c>
      <c r="E515" s="16">
        <v>4.9671485703375786E-4</v>
      </c>
      <c r="F515" s="16">
        <v>4.0575017041537881E-6</v>
      </c>
      <c r="G515" s="16">
        <v>4.0575017041537881E-6</v>
      </c>
      <c r="H515" s="42">
        <f t="shared" si="7"/>
        <v>5.0077235873791169E-4</v>
      </c>
      <c r="I515" s="42">
        <f t="shared" si="7"/>
        <v>5.0077235873791169E-4</v>
      </c>
      <c r="J515" s="51"/>
      <c r="K515" s="53"/>
      <c r="L515" s="16">
        <v>4.9671485703375786E-4</v>
      </c>
      <c r="M515" s="16">
        <v>2.06239370797223E-2</v>
      </c>
      <c r="N515" s="16">
        <v>9.6691611614388407E-4</v>
      </c>
      <c r="O515" s="16">
        <v>2.3999412375995525E-3</v>
      </c>
      <c r="P515" s="16">
        <v>1.227723149974624E-2</v>
      </c>
      <c r="Q515" s="16">
        <v>5.2720367027086134E-4</v>
      </c>
      <c r="R515" s="16">
        <v>4.9671485703375786E-4</v>
      </c>
      <c r="S515" s="16">
        <v>2.06239370797223E-2</v>
      </c>
      <c r="T515" s="16">
        <v>9.6691611614388407E-4</v>
      </c>
      <c r="U515" s="16">
        <v>2.3999412375995525E-3</v>
      </c>
      <c r="V515" s="16">
        <v>1.227723149974624E-2</v>
      </c>
      <c r="W515" s="16">
        <v>5.2720367027086134E-4</v>
      </c>
      <c r="X515" s="16">
        <v>4.0575017041537881E-6</v>
      </c>
      <c r="Y515" s="16">
        <v>3.36726550251485E-5</v>
      </c>
      <c r="Z515" s="16">
        <v>5.648153192689888E-6</v>
      </c>
      <c r="AA515" s="16">
        <v>1.0673864692009307E-5</v>
      </c>
      <c r="AB515" s="16">
        <v>1.9091956500723123E-5</v>
      </c>
      <c r="AC515" s="16">
        <v>3.1738186939457152E-6</v>
      </c>
      <c r="AD515" s="16">
        <v>4.0575017041537881E-6</v>
      </c>
      <c r="AE515" s="16">
        <v>3.36726550251485E-5</v>
      </c>
      <c r="AF515" s="16">
        <v>5.648153192689888E-6</v>
      </c>
      <c r="AG515" s="16">
        <v>1.0673864692009307E-5</v>
      </c>
      <c r="AH515" s="16">
        <v>1.9091956500723123E-5</v>
      </c>
      <c r="AI515" s="54">
        <v>3.1738186939457152E-6</v>
      </c>
      <c r="AJ515" s="42">
        <v>5.0077235873791169E-4</v>
      </c>
      <c r="AK515" s="42">
        <v>2.0657609734747447E-2</v>
      </c>
      <c r="AL515" s="42">
        <v>9.7256426933657397E-4</v>
      </c>
      <c r="AM515" s="42">
        <v>2.410615102291562E-3</v>
      </c>
      <c r="AN515" s="42">
        <v>1.2296323456246963E-2</v>
      </c>
      <c r="AO515" s="42">
        <v>5.3037748896480707E-4</v>
      </c>
      <c r="AP515" s="42">
        <v>5.0077235873791169E-4</v>
      </c>
      <c r="AQ515" s="42">
        <v>2.0657609734747447E-2</v>
      </c>
      <c r="AR515" s="42">
        <v>9.7256426933657397E-4</v>
      </c>
      <c r="AS515" s="42">
        <v>2.410615102291562E-3</v>
      </c>
      <c r="AT515" s="42">
        <v>1.2296323456246963E-2</v>
      </c>
      <c r="AU515" s="42">
        <v>5.3037748896480707E-4</v>
      </c>
    </row>
    <row r="516" spans="1:47" x14ac:dyDescent="0.25">
      <c r="A516" s="220" t="s">
        <v>133</v>
      </c>
      <c r="B516" s="220" t="s">
        <v>223</v>
      </c>
      <c r="C516" s="15" t="s">
        <v>224</v>
      </c>
      <c r="D516" s="16">
        <v>2.06239370797223E-2</v>
      </c>
      <c r="E516" s="16">
        <v>2.06239370797223E-2</v>
      </c>
      <c r="F516" s="16">
        <v>3.36726550251485E-5</v>
      </c>
      <c r="G516" s="16">
        <v>3.36726550251485E-5</v>
      </c>
      <c r="H516" s="42">
        <f t="shared" si="7"/>
        <v>2.0657609734747447E-2</v>
      </c>
      <c r="I516" s="42">
        <f t="shared" si="7"/>
        <v>2.0657609734747447E-2</v>
      </c>
      <c r="J516" s="51"/>
      <c r="K516" s="53" t="s">
        <v>133</v>
      </c>
      <c r="L516" s="16">
        <v>2.06239370797223E-2</v>
      </c>
      <c r="M516" s="16">
        <v>9.6691611614388407E-4</v>
      </c>
      <c r="N516" s="16">
        <v>2.3999412375995525E-3</v>
      </c>
      <c r="O516" s="16">
        <v>1.227723149974624E-2</v>
      </c>
      <c r="P516" s="16">
        <v>5.2720367027086134E-4</v>
      </c>
      <c r="Q516" s="16">
        <v>1.3876478545704982E-3</v>
      </c>
      <c r="R516" s="16">
        <v>2.06239370797223E-2</v>
      </c>
      <c r="S516" s="16">
        <v>9.6691611614388407E-4</v>
      </c>
      <c r="T516" s="16">
        <v>2.3999412375995525E-3</v>
      </c>
      <c r="U516" s="16">
        <v>1.227723149974624E-2</v>
      </c>
      <c r="V516" s="16">
        <v>5.2720367027086134E-4</v>
      </c>
      <c r="W516" s="16">
        <v>1.3876478545704982E-3</v>
      </c>
      <c r="X516" s="16">
        <v>3.36726550251485E-5</v>
      </c>
      <c r="Y516" s="16">
        <v>5.648153192689888E-6</v>
      </c>
      <c r="Z516" s="16">
        <v>1.0673864692009307E-5</v>
      </c>
      <c r="AA516" s="16">
        <v>1.9091956500723123E-5</v>
      </c>
      <c r="AB516" s="16">
        <v>3.1738186939457152E-6</v>
      </c>
      <c r="AC516" s="16">
        <v>6.0862525562306817E-6</v>
      </c>
      <c r="AD516" s="16">
        <v>3.36726550251485E-5</v>
      </c>
      <c r="AE516" s="16">
        <v>5.648153192689888E-6</v>
      </c>
      <c r="AF516" s="16">
        <v>1.0673864692009307E-5</v>
      </c>
      <c r="AG516" s="16">
        <v>1.9091956500723123E-5</v>
      </c>
      <c r="AH516" s="16">
        <v>3.1738186939457152E-6</v>
      </c>
      <c r="AI516" s="54">
        <v>6.0862525562306817E-6</v>
      </c>
      <c r="AJ516" s="42">
        <v>2.0657609734747447E-2</v>
      </c>
      <c r="AK516" s="42">
        <v>9.7256426933657397E-4</v>
      </c>
      <c r="AL516" s="42">
        <v>2.410615102291562E-3</v>
      </c>
      <c r="AM516" s="42">
        <v>1.2296323456246963E-2</v>
      </c>
      <c r="AN516" s="42">
        <v>5.3037748896480707E-4</v>
      </c>
      <c r="AO516" s="42">
        <v>1.3937341071267289E-3</v>
      </c>
      <c r="AP516" s="42">
        <v>2.0657609734747447E-2</v>
      </c>
      <c r="AQ516" s="42">
        <v>9.7256426933657397E-4</v>
      </c>
      <c r="AR516" s="42">
        <v>2.410615102291562E-3</v>
      </c>
      <c r="AS516" s="42">
        <v>1.2296323456246963E-2</v>
      </c>
      <c r="AT516" s="42">
        <v>5.3037748896480707E-4</v>
      </c>
      <c r="AU516" s="42">
        <v>1.3937341071267289E-3</v>
      </c>
    </row>
    <row r="517" spans="1:47" x14ac:dyDescent="0.25">
      <c r="A517" s="220"/>
      <c r="B517" s="220"/>
      <c r="C517" s="15" t="s">
        <v>225</v>
      </c>
      <c r="D517" s="16">
        <v>9.6691611614388407E-4</v>
      </c>
      <c r="E517" s="16">
        <v>9.6691611614388407E-4</v>
      </c>
      <c r="F517" s="16">
        <v>5.648153192689888E-6</v>
      </c>
      <c r="G517" s="16">
        <v>5.648153192689888E-6</v>
      </c>
      <c r="H517" s="42">
        <f t="shared" si="7"/>
        <v>9.7256426933657397E-4</v>
      </c>
      <c r="I517" s="42">
        <f t="shared" si="7"/>
        <v>9.7256426933657397E-4</v>
      </c>
      <c r="J517" s="51"/>
      <c r="K517" s="53"/>
      <c r="L517" s="16">
        <v>9.6691611614388407E-4</v>
      </c>
      <c r="M517" s="16">
        <v>2.3999412375995525E-3</v>
      </c>
      <c r="N517" s="16">
        <v>1.227723149974624E-2</v>
      </c>
      <c r="O517" s="16">
        <v>5.2720367027086134E-4</v>
      </c>
      <c r="P517" s="16">
        <v>1.3876478545704982E-3</v>
      </c>
      <c r="Q517" s="16">
        <v>4.6872584272096137E-3</v>
      </c>
      <c r="R517" s="16">
        <v>9.6691611614388407E-4</v>
      </c>
      <c r="S517" s="16">
        <v>2.3999412375995525E-3</v>
      </c>
      <c r="T517" s="16">
        <v>1.227723149974624E-2</v>
      </c>
      <c r="U517" s="16">
        <v>5.2720367027086134E-4</v>
      </c>
      <c r="V517" s="16">
        <v>1.3876478545704982E-3</v>
      </c>
      <c r="W517" s="16">
        <v>4.6872584272096137E-3</v>
      </c>
      <c r="X517" s="16">
        <v>5.648153192689888E-6</v>
      </c>
      <c r="Y517" s="16">
        <v>1.0673864692009307E-5</v>
      </c>
      <c r="Z517" s="16">
        <v>1.9091956500723123E-5</v>
      </c>
      <c r="AA517" s="16">
        <v>3.1738186939457152E-6</v>
      </c>
      <c r="AB517" s="16">
        <v>6.0862525562306817E-6</v>
      </c>
      <c r="AC517" s="16">
        <v>5.9074833377453532E-6</v>
      </c>
      <c r="AD517" s="16">
        <v>5.648153192689888E-6</v>
      </c>
      <c r="AE517" s="16">
        <v>1.0673864692009307E-5</v>
      </c>
      <c r="AF517" s="16">
        <v>1.9091956500723123E-5</v>
      </c>
      <c r="AG517" s="16">
        <v>3.1738186939457152E-6</v>
      </c>
      <c r="AH517" s="16">
        <v>6.0862525562306817E-6</v>
      </c>
      <c r="AI517" s="54">
        <v>5.9074833377453532E-6</v>
      </c>
      <c r="AJ517" s="42">
        <v>9.7256426933657397E-4</v>
      </c>
      <c r="AK517" s="42">
        <v>2.410615102291562E-3</v>
      </c>
      <c r="AL517" s="42">
        <v>1.2296323456246963E-2</v>
      </c>
      <c r="AM517" s="42">
        <v>5.3037748896480707E-4</v>
      </c>
      <c r="AN517" s="42">
        <v>1.3937341071267289E-3</v>
      </c>
      <c r="AO517" s="42">
        <v>4.6931659105473589E-3</v>
      </c>
      <c r="AP517" s="42">
        <v>9.7256426933657397E-4</v>
      </c>
      <c r="AQ517" s="42">
        <v>2.410615102291562E-3</v>
      </c>
      <c r="AR517" s="42">
        <v>1.2296323456246963E-2</v>
      </c>
      <c r="AS517" s="42">
        <v>5.3037748896480707E-4</v>
      </c>
      <c r="AT517" s="42">
        <v>1.3937341071267289E-3</v>
      </c>
      <c r="AU517" s="42">
        <v>4.6931659105473589E-3</v>
      </c>
    </row>
    <row r="518" spans="1:47" x14ac:dyDescent="0.25">
      <c r="A518" s="220"/>
      <c r="B518" s="220"/>
      <c r="C518" s="15" t="s">
        <v>226</v>
      </c>
      <c r="D518" s="16">
        <v>2.3999412375995525E-3</v>
      </c>
      <c r="E518" s="16">
        <v>2.3999412375995525E-3</v>
      </c>
      <c r="F518" s="16">
        <v>1.0673864692009307E-5</v>
      </c>
      <c r="G518" s="16">
        <v>1.0673864692009307E-5</v>
      </c>
      <c r="H518" s="42">
        <f t="shared" si="7"/>
        <v>2.410615102291562E-3</v>
      </c>
      <c r="I518" s="42">
        <f t="shared" si="7"/>
        <v>2.410615102291562E-3</v>
      </c>
      <c r="J518" s="51"/>
      <c r="K518" s="53"/>
      <c r="L518" s="16">
        <v>2.3999412375995525E-3</v>
      </c>
      <c r="M518" s="16">
        <v>1.227723149974624E-2</v>
      </c>
      <c r="N518" s="16">
        <v>5.2720367027086134E-4</v>
      </c>
      <c r="O518" s="16">
        <v>1.3876478545704982E-3</v>
      </c>
      <c r="P518" s="16">
        <v>4.6872584272096137E-3</v>
      </c>
      <c r="Q518" s="16">
        <v>2.1975366275997366E-4</v>
      </c>
      <c r="R518" s="16">
        <v>2.3999412375995525E-3</v>
      </c>
      <c r="S518" s="16">
        <v>1.227723149974624E-2</v>
      </c>
      <c r="T518" s="16">
        <v>5.2720367027086134E-4</v>
      </c>
      <c r="U518" s="16">
        <v>1.3876478545704982E-3</v>
      </c>
      <c r="V518" s="16">
        <v>4.6872584272096137E-3</v>
      </c>
      <c r="W518" s="16">
        <v>2.1975366275997366E-4</v>
      </c>
      <c r="X518" s="16">
        <v>1.0673864692009307E-5</v>
      </c>
      <c r="Y518" s="16">
        <v>1.9091956500723123E-5</v>
      </c>
      <c r="Z518" s="16">
        <v>3.1738186939457152E-6</v>
      </c>
      <c r="AA518" s="16">
        <v>6.0862525562306817E-6</v>
      </c>
      <c r="AB518" s="16">
        <v>5.9074833377453532E-6</v>
      </c>
      <c r="AC518" s="16">
        <v>9.9090406889296315E-7</v>
      </c>
      <c r="AD518" s="16">
        <v>1.0673864692009307E-5</v>
      </c>
      <c r="AE518" s="16">
        <v>1.9091956500723123E-5</v>
      </c>
      <c r="AF518" s="16">
        <v>3.1738186939457152E-6</v>
      </c>
      <c r="AG518" s="16">
        <v>6.0862525562306817E-6</v>
      </c>
      <c r="AH518" s="16">
        <v>5.9074833377453532E-6</v>
      </c>
      <c r="AI518" s="54">
        <v>9.9090406889296315E-7</v>
      </c>
      <c r="AJ518" s="42">
        <v>2.410615102291562E-3</v>
      </c>
      <c r="AK518" s="42">
        <v>1.2296323456246963E-2</v>
      </c>
      <c r="AL518" s="42">
        <v>5.3037748896480707E-4</v>
      </c>
      <c r="AM518" s="42">
        <v>1.3937341071267289E-3</v>
      </c>
      <c r="AN518" s="42">
        <v>4.6931659105473589E-3</v>
      </c>
      <c r="AO518" s="42">
        <v>2.2074456682886663E-4</v>
      </c>
      <c r="AP518" s="42">
        <v>2.410615102291562E-3</v>
      </c>
      <c r="AQ518" s="42">
        <v>1.2296323456246963E-2</v>
      </c>
      <c r="AR518" s="42">
        <v>5.3037748896480707E-4</v>
      </c>
      <c r="AS518" s="42">
        <v>1.3937341071267289E-3</v>
      </c>
      <c r="AT518" s="42">
        <v>4.6931659105473589E-3</v>
      </c>
      <c r="AU518" s="42">
        <v>2.2074456682886663E-4</v>
      </c>
    </row>
    <row r="519" spans="1:47" x14ac:dyDescent="0.25">
      <c r="A519" s="220"/>
      <c r="B519" s="220" t="s">
        <v>227</v>
      </c>
      <c r="C519" s="15" t="s">
        <v>224</v>
      </c>
      <c r="D519" s="16">
        <v>1.227723149974624E-2</v>
      </c>
      <c r="E519" s="16">
        <v>1.227723149974624E-2</v>
      </c>
      <c r="F519" s="16">
        <v>1.9091956500723123E-5</v>
      </c>
      <c r="G519" s="16">
        <v>1.9091956500723123E-5</v>
      </c>
      <c r="H519" s="42">
        <f t="shared" ref="H519:I582" si="8">D519+F519</f>
        <v>1.2296323456246963E-2</v>
      </c>
      <c r="I519" s="42">
        <f t="shared" si="8"/>
        <v>1.2296323456246963E-2</v>
      </c>
      <c r="J519" s="51"/>
      <c r="K519" s="53"/>
      <c r="L519" s="16">
        <v>1.227723149974624E-2</v>
      </c>
      <c r="M519" s="16">
        <v>5.2720367027086134E-4</v>
      </c>
      <c r="N519" s="16">
        <v>1.3876478545704982E-3</v>
      </c>
      <c r="O519" s="16">
        <v>4.6872584272096137E-3</v>
      </c>
      <c r="P519" s="16">
        <v>2.1975366275997366E-4</v>
      </c>
      <c r="Q519" s="16">
        <v>5.4544119036353475E-4</v>
      </c>
      <c r="R519" s="16">
        <v>1.227723149974624E-2</v>
      </c>
      <c r="S519" s="16">
        <v>5.2720367027086134E-4</v>
      </c>
      <c r="T519" s="16">
        <v>1.3876478545704982E-3</v>
      </c>
      <c r="U519" s="16">
        <v>4.6872584272096137E-3</v>
      </c>
      <c r="V519" s="16">
        <v>2.1975366275997366E-4</v>
      </c>
      <c r="W519" s="16">
        <v>5.4544119036353475E-4</v>
      </c>
      <c r="X519" s="16">
        <v>1.9091956500723123E-5</v>
      </c>
      <c r="Y519" s="16">
        <v>3.1738186939457152E-6</v>
      </c>
      <c r="Z519" s="16">
        <v>6.0862525562306817E-6</v>
      </c>
      <c r="AA519" s="16">
        <v>5.9074833377453532E-6</v>
      </c>
      <c r="AB519" s="16">
        <v>9.9090406889296315E-7</v>
      </c>
      <c r="AC519" s="16">
        <v>1.8726078407033877E-6</v>
      </c>
      <c r="AD519" s="16">
        <v>1.9091956500723123E-5</v>
      </c>
      <c r="AE519" s="16">
        <v>3.1738186939457152E-6</v>
      </c>
      <c r="AF519" s="16">
        <v>6.0862525562306817E-6</v>
      </c>
      <c r="AG519" s="16">
        <v>5.9074833377453532E-6</v>
      </c>
      <c r="AH519" s="16">
        <v>9.9090406889296315E-7</v>
      </c>
      <c r="AI519" s="54">
        <v>1.8726078407033877E-6</v>
      </c>
      <c r="AJ519" s="42">
        <v>1.2296323456246963E-2</v>
      </c>
      <c r="AK519" s="42">
        <v>5.3037748896480707E-4</v>
      </c>
      <c r="AL519" s="42">
        <v>1.3937341071267289E-3</v>
      </c>
      <c r="AM519" s="42">
        <v>4.6931659105473589E-3</v>
      </c>
      <c r="AN519" s="42">
        <v>2.2074456682886663E-4</v>
      </c>
      <c r="AO519" s="42">
        <v>5.4731379820423818E-4</v>
      </c>
      <c r="AP519" s="42">
        <v>1.2296323456246963E-2</v>
      </c>
      <c r="AQ519" s="42">
        <v>5.3037748896480707E-4</v>
      </c>
      <c r="AR519" s="42">
        <v>1.3937341071267289E-3</v>
      </c>
      <c r="AS519" s="42">
        <v>4.6931659105473589E-3</v>
      </c>
      <c r="AT519" s="42">
        <v>2.2074456682886663E-4</v>
      </c>
      <c r="AU519" s="42">
        <v>5.4731379820423818E-4</v>
      </c>
    </row>
    <row r="520" spans="1:47" x14ac:dyDescent="0.25">
      <c r="A520" s="220"/>
      <c r="B520" s="220"/>
      <c r="C520" s="15" t="s">
        <v>225</v>
      </c>
      <c r="D520" s="16">
        <v>5.2720367027086134E-4</v>
      </c>
      <c r="E520" s="16">
        <v>5.2720367027086134E-4</v>
      </c>
      <c r="F520" s="16">
        <v>3.1738186939457152E-6</v>
      </c>
      <c r="G520" s="16">
        <v>3.1738186939457152E-6</v>
      </c>
      <c r="H520" s="42">
        <f t="shared" si="8"/>
        <v>5.3037748896480707E-4</v>
      </c>
      <c r="I520" s="42">
        <f t="shared" si="8"/>
        <v>5.3037748896480707E-4</v>
      </c>
      <c r="J520" s="51"/>
      <c r="K520" s="53"/>
      <c r="L520" s="16">
        <v>5.2720367027086134E-4</v>
      </c>
      <c r="M520" s="16">
        <v>1.3876478545704982E-3</v>
      </c>
      <c r="N520" s="16">
        <v>4.6872584272096137E-3</v>
      </c>
      <c r="O520" s="16">
        <v>2.1975366275997366E-4</v>
      </c>
      <c r="P520" s="16">
        <v>5.4544119036353475E-4</v>
      </c>
      <c r="Q520" s="16">
        <v>2.7902798863059641E-3</v>
      </c>
      <c r="R520" s="16">
        <v>5.2720367027086134E-4</v>
      </c>
      <c r="S520" s="16">
        <v>1.3876478545704982E-3</v>
      </c>
      <c r="T520" s="16">
        <v>4.6872584272096137E-3</v>
      </c>
      <c r="U520" s="16">
        <v>2.1975366275997366E-4</v>
      </c>
      <c r="V520" s="16">
        <v>5.4544119036353475E-4</v>
      </c>
      <c r="W520" s="16">
        <v>2.7902798863059641E-3</v>
      </c>
      <c r="X520" s="16">
        <v>3.1738186939457152E-6</v>
      </c>
      <c r="Y520" s="16">
        <v>6.0862525562306817E-6</v>
      </c>
      <c r="Z520" s="16">
        <v>5.9074833377453532E-6</v>
      </c>
      <c r="AA520" s="16">
        <v>9.9090406889296315E-7</v>
      </c>
      <c r="AB520" s="16">
        <v>1.8726078407033877E-6</v>
      </c>
      <c r="AC520" s="16">
        <v>3.349466052758443E-6</v>
      </c>
      <c r="AD520" s="16">
        <v>3.1738186939457152E-6</v>
      </c>
      <c r="AE520" s="16">
        <v>6.0862525562306817E-6</v>
      </c>
      <c r="AF520" s="16">
        <v>5.9074833377453532E-6</v>
      </c>
      <c r="AG520" s="16">
        <v>9.9090406889296315E-7</v>
      </c>
      <c r="AH520" s="16">
        <v>1.8726078407033877E-6</v>
      </c>
      <c r="AI520" s="54">
        <v>3.349466052758443E-6</v>
      </c>
      <c r="AJ520" s="42">
        <v>5.3037748896480707E-4</v>
      </c>
      <c r="AK520" s="42">
        <v>1.3937341071267289E-3</v>
      </c>
      <c r="AL520" s="42">
        <v>4.6931659105473589E-3</v>
      </c>
      <c r="AM520" s="42">
        <v>2.2074456682886663E-4</v>
      </c>
      <c r="AN520" s="42">
        <v>5.4731379820423818E-4</v>
      </c>
      <c r="AO520" s="42">
        <v>2.7936293523587227E-3</v>
      </c>
      <c r="AP520" s="42">
        <v>5.3037748896480707E-4</v>
      </c>
      <c r="AQ520" s="42">
        <v>1.3937341071267289E-3</v>
      </c>
      <c r="AR520" s="42">
        <v>4.6931659105473589E-3</v>
      </c>
      <c r="AS520" s="42">
        <v>2.2074456682886663E-4</v>
      </c>
      <c r="AT520" s="42">
        <v>5.4731379820423818E-4</v>
      </c>
      <c r="AU520" s="42">
        <v>2.7936293523587227E-3</v>
      </c>
    </row>
    <row r="521" spans="1:47" x14ac:dyDescent="0.25">
      <c r="A521" s="220"/>
      <c r="B521" s="220"/>
      <c r="C521" s="15" t="s">
        <v>226</v>
      </c>
      <c r="D521" s="16">
        <v>1.3876478545704982E-3</v>
      </c>
      <c r="E521" s="16">
        <v>1.3876478545704982E-3</v>
      </c>
      <c r="F521" s="16">
        <v>6.0862525562306817E-6</v>
      </c>
      <c r="G521" s="16">
        <v>6.0862525562306817E-6</v>
      </c>
      <c r="H521" s="42">
        <f t="shared" si="8"/>
        <v>1.3937341071267289E-3</v>
      </c>
      <c r="I521" s="42">
        <f t="shared" si="8"/>
        <v>1.3937341071267289E-3</v>
      </c>
      <c r="J521" s="51"/>
      <c r="K521" s="53"/>
      <c r="L521" s="16">
        <v>1.3876478545704982E-3</v>
      </c>
      <c r="M521" s="16">
        <v>4.6872584272096137E-3</v>
      </c>
      <c r="N521" s="16">
        <v>2.1975366275997366E-4</v>
      </c>
      <c r="O521" s="16">
        <v>5.4544119036353475E-4</v>
      </c>
      <c r="P521" s="16">
        <v>2.7902798863059641E-3</v>
      </c>
      <c r="Q521" s="16">
        <v>1.1981901597065032E-4</v>
      </c>
      <c r="R521" s="16">
        <v>1.3876478545704982E-3</v>
      </c>
      <c r="S521" s="16">
        <v>4.6872584272096137E-3</v>
      </c>
      <c r="T521" s="16">
        <v>2.1975366275997366E-4</v>
      </c>
      <c r="U521" s="16">
        <v>5.4544119036353475E-4</v>
      </c>
      <c r="V521" s="16">
        <v>2.7902798863059641E-3</v>
      </c>
      <c r="W521" s="16">
        <v>1.1981901597065032E-4</v>
      </c>
      <c r="X521" s="16">
        <v>6.0862525562306817E-6</v>
      </c>
      <c r="Y521" s="16">
        <v>5.9074833377453532E-6</v>
      </c>
      <c r="Z521" s="16">
        <v>9.9090406889296315E-7</v>
      </c>
      <c r="AA521" s="16">
        <v>1.8726078407033877E-6</v>
      </c>
      <c r="AB521" s="16">
        <v>3.349466052758443E-6</v>
      </c>
      <c r="AC521" s="16">
        <v>5.5681029718345896E-7</v>
      </c>
      <c r="AD521" s="16">
        <v>6.0862525562306817E-6</v>
      </c>
      <c r="AE521" s="16">
        <v>5.9074833377453532E-6</v>
      </c>
      <c r="AF521" s="16">
        <v>9.9090406889296315E-7</v>
      </c>
      <c r="AG521" s="16">
        <v>1.8726078407033877E-6</v>
      </c>
      <c r="AH521" s="16">
        <v>3.349466052758443E-6</v>
      </c>
      <c r="AI521" s="54">
        <v>5.5681029718345896E-7</v>
      </c>
      <c r="AJ521" s="42">
        <v>1.3937341071267289E-3</v>
      </c>
      <c r="AK521" s="42">
        <v>4.6931659105473589E-3</v>
      </c>
      <c r="AL521" s="42">
        <v>2.2074456682886663E-4</v>
      </c>
      <c r="AM521" s="42">
        <v>5.4731379820423818E-4</v>
      </c>
      <c r="AN521" s="42">
        <v>2.7936293523587227E-3</v>
      </c>
      <c r="AO521" s="42">
        <v>1.2037582626783379E-4</v>
      </c>
      <c r="AP521" s="42">
        <v>1.3937341071267289E-3</v>
      </c>
      <c r="AQ521" s="42">
        <v>4.6931659105473589E-3</v>
      </c>
      <c r="AR521" s="42">
        <v>2.2074456682886663E-4</v>
      </c>
      <c r="AS521" s="42">
        <v>5.4731379820423818E-4</v>
      </c>
      <c r="AT521" s="42">
        <v>2.7936293523587227E-3</v>
      </c>
      <c r="AU521" s="42">
        <v>1.2037582626783379E-4</v>
      </c>
    </row>
    <row r="522" spans="1:47" x14ac:dyDescent="0.25">
      <c r="A522" s="220" t="s">
        <v>136</v>
      </c>
      <c r="B522" s="220" t="s">
        <v>223</v>
      </c>
      <c r="C522" s="15" t="s">
        <v>224</v>
      </c>
      <c r="D522" s="16">
        <v>4.6872584272096137E-3</v>
      </c>
      <c r="E522" s="16">
        <v>4.6872584272096137E-3</v>
      </c>
      <c r="F522" s="16">
        <v>5.9074833377453532E-6</v>
      </c>
      <c r="G522" s="16">
        <v>5.9074833377453532E-6</v>
      </c>
      <c r="H522" s="42">
        <f t="shared" si="8"/>
        <v>4.6931659105473589E-3</v>
      </c>
      <c r="I522" s="42">
        <f t="shared" si="8"/>
        <v>4.6931659105473589E-3</v>
      </c>
      <c r="J522" s="51"/>
      <c r="K522" s="53" t="s">
        <v>136</v>
      </c>
      <c r="L522" s="16">
        <v>4.6872584272096137E-3</v>
      </c>
      <c r="M522" s="16">
        <v>2.1975366275997366E-4</v>
      </c>
      <c r="N522" s="16">
        <v>5.4544119036353475E-4</v>
      </c>
      <c r="O522" s="16">
        <v>2.7902798863059641E-3</v>
      </c>
      <c r="P522" s="16">
        <v>1.1981901597065032E-4</v>
      </c>
      <c r="Q522" s="16">
        <v>3.1537451240238603E-4</v>
      </c>
      <c r="R522" s="16">
        <v>4.6872584272096137E-3</v>
      </c>
      <c r="S522" s="16">
        <v>2.1975366275997366E-4</v>
      </c>
      <c r="T522" s="16">
        <v>5.4544119036353475E-4</v>
      </c>
      <c r="U522" s="16">
        <v>2.7902798863059641E-3</v>
      </c>
      <c r="V522" s="16">
        <v>1.1981901597065032E-4</v>
      </c>
      <c r="W522" s="16">
        <v>3.1537451240238603E-4</v>
      </c>
      <c r="X522" s="16">
        <v>5.9074833377453532E-6</v>
      </c>
      <c r="Y522" s="16">
        <v>9.9090406889296315E-7</v>
      </c>
      <c r="Z522" s="16">
        <v>1.8726078407033877E-6</v>
      </c>
      <c r="AA522" s="16">
        <v>3.349466052758443E-6</v>
      </c>
      <c r="AB522" s="16">
        <v>5.5681029718345896E-7</v>
      </c>
      <c r="AC522" s="16">
        <v>1.0677636063562602E-6</v>
      </c>
      <c r="AD522" s="16">
        <v>5.9074833377453532E-6</v>
      </c>
      <c r="AE522" s="16">
        <v>9.9090406889296315E-7</v>
      </c>
      <c r="AF522" s="16">
        <v>1.8726078407033877E-6</v>
      </c>
      <c r="AG522" s="16">
        <v>3.349466052758443E-6</v>
      </c>
      <c r="AH522" s="16">
        <v>5.5681029718345896E-7</v>
      </c>
      <c r="AI522" s="54">
        <v>1.0677636063562602E-6</v>
      </c>
      <c r="AJ522" s="42">
        <v>4.6931659105473589E-3</v>
      </c>
      <c r="AK522" s="42">
        <v>2.2074456682886663E-4</v>
      </c>
      <c r="AL522" s="42">
        <v>5.4731379820423818E-4</v>
      </c>
      <c r="AM522" s="42">
        <v>2.7936293523587227E-3</v>
      </c>
      <c r="AN522" s="42">
        <v>1.2037582626783379E-4</v>
      </c>
      <c r="AO522" s="42">
        <v>3.1644227600874229E-4</v>
      </c>
      <c r="AP522" s="42">
        <v>4.6931659105473589E-3</v>
      </c>
      <c r="AQ522" s="42">
        <v>2.2074456682886663E-4</v>
      </c>
      <c r="AR522" s="42">
        <v>5.4731379820423818E-4</v>
      </c>
      <c r="AS522" s="42">
        <v>2.7936293523587227E-3</v>
      </c>
      <c r="AT522" s="42">
        <v>1.2037582626783379E-4</v>
      </c>
      <c r="AU522" s="42">
        <v>3.1644227600874229E-4</v>
      </c>
    </row>
    <row r="523" spans="1:47" x14ac:dyDescent="0.25">
      <c r="A523" s="220"/>
      <c r="B523" s="220"/>
      <c r="C523" s="15" t="s">
        <v>225</v>
      </c>
      <c r="D523" s="16">
        <v>2.1975366275997366E-4</v>
      </c>
      <c r="E523" s="16">
        <v>2.1975366275997366E-4</v>
      </c>
      <c r="F523" s="16">
        <v>9.9090406889296315E-7</v>
      </c>
      <c r="G523" s="16">
        <v>9.9090406889296315E-7</v>
      </c>
      <c r="H523" s="42">
        <f t="shared" si="8"/>
        <v>2.2074456682886663E-4</v>
      </c>
      <c r="I523" s="42">
        <f t="shared" si="8"/>
        <v>2.2074456682886663E-4</v>
      </c>
      <c r="J523" s="51"/>
      <c r="K523" s="53"/>
      <c r="L523" s="16">
        <v>2.1975366275997366E-4</v>
      </c>
      <c r="M523" s="16">
        <v>5.4544119036353475E-4</v>
      </c>
      <c r="N523" s="16">
        <v>2.7902798863059641E-3</v>
      </c>
      <c r="O523" s="16">
        <v>1.1981901597065032E-4</v>
      </c>
      <c r="P523" s="16">
        <v>3.1537451240238603E-4</v>
      </c>
      <c r="Q523" s="16">
        <v>1.2655597753465954E-2</v>
      </c>
      <c r="R523" s="16">
        <v>2.1975366275997366E-4</v>
      </c>
      <c r="S523" s="16">
        <v>5.4544119036353475E-4</v>
      </c>
      <c r="T523" s="16">
        <v>2.7902798863059641E-3</v>
      </c>
      <c r="U523" s="16">
        <v>1.1981901597065032E-4</v>
      </c>
      <c r="V523" s="16">
        <v>3.1537451240238603E-4</v>
      </c>
      <c r="W523" s="16">
        <v>1.2655597753465954E-2</v>
      </c>
      <c r="X523" s="16">
        <v>9.9090406889296315E-7</v>
      </c>
      <c r="Y523" s="16">
        <v>1.8726078407033877E-6</v>
      </c>
      <c r="Z523" s="16">
        <v>3.349466052758443E-6</v>
      </c>
      <c r="AA523" s="16">
        <v>5.5681029718345896E-7</v>
      </c>
      <c r="AB523" s="16">
        <v>1.0677636063562602E-6</v>
      </c>
      <c r="AC523" s="16">
        <v>1.9790069181446926E-5</v>
      </c>
      <c r="AD523" s="16">
        <v>9.9090406889296315E-7</v>
      </c>
      <c r="AE523" s="16">
        <v>1.8726078407033877E-6</v>
      </c>
      <c r="AF523" s="16">
        <v>3.349466052758443E-6</v>
      </c>
      <c r="AG523" s="16">
        <v>5.5681029718345896E-7</v>
      </c>
      <c r="AH523" s="16">
        <v>1.0677636063562602E-6</v>
      </c>
      <c r="AI523" s="54">
        <v>1.9790069181446926E-5</v>
      </c>
      <c r="AJ523" s="42">
        <v>2.2074456682886663E-4</v>
      </c>
      <c r="AK523" s="42">
        <v>5.4731379820423818E-4</v>
      </c>
      <c r="AL523" s="42">
        <v>2.7936293523587227E-3</v>
      </c>
      <c r="AM523" s="42">
        <v>1.2037582626783379E-4</v>
      </c>
      <c r="AN523" s="42">
        <v>3.1644227600874229E-4</v>
      </c>
      <c r="AO523" s="42">
        <v>1.2675387822647401E-2</v>
      </c>
      <c r="AP523" s="42">
        <v>2.2074456682886663E-4</v>
      </c>
      <c r="AQ523" s="42">
        <v>5.4731379820423818E-4</v>
      </c>
      <c r="AR523" s="42">
        <v>2.7936293523587227E-3</v>
      </c>
      <c r="AS523" s="42">
        <v>1.2037582626783379E-4</v>
      </c>
      <c r="AT523" s="42">
        <v>3.1644227600874229E-4</v>
      </c>
      <c r="AU523" s="42">
        <v>1.2675387822647401E-2</v>
      </c>
    </row>
    <row r="524" spans="1:47" x14ac:dyDescent="0.25">
      <c r="A524" s="220"/>
      <c r="B524" s="220"/>
      <c r="C524" s="15" t="s">
        <v>226</v>
      </c>
      <c r="D524" s="16">
        <v>5.4544119036353475E-4</v>
      </c>
      <c r="E524" s="16">
        <v>5.4544119036353475E-4</v>
      </c>
      <c r="F524" s="16">
        <v>1.8726078407033877E-6</v>
      </c>
      <c r="G524" s="16">
        <v>1.8726078407033877E-6</v>
      </c>
      <c r="H524" s="42">
        <f t="shared" si="8"/>
        <v>5.4731379820423818E-4</v>
      </c>
      <c r="I524" s="42">
        <f t="shared" si="8"/>
        <v>5.4731379820423818E-4</v>
      </c>
      <c r="J524" s="51"/>
      <c r="K524" s="53"/>
      <c r="L524" s="16">
        <v>5.4544119036353475E-4</v>
      </c>
      <c r="M524" s="16">
        <v>2.7902798863059641E-3</v>
      </c>
      <c r="N524" s="16">
        <v>1.1981901597065032E-4</v>
      </c>
      <c r="O524" s="16">
        <v>3.1537451240238603E-4</v>
      </c>
      <c r="P524" s="16">
        <v>1.2655597753465954E-2</v>
      </c>
      <c r="Q524" s="16">
        <v>5.9333488945192872E-4</v>
      </c>
      <c r="R524" s="16">
        <v>5.4544119036353475E-4</v>
      </c>
      <c r="S524" s="16">
        <v>2.7902798863059641E-3</v>
      </c>
      <c r="T524" s="16">
        <v>1.1981901597065032E-4</v>
      </c>
      <c r="U524" s="16">
        <v>3.1537451240238603E-4</v>
      </c>
      <c r="V524" s="16">
        <v>1.2655597753465954E-2</v>
      </c>
      <c r="W524" s="16">
        <v>5.9333488945192872E-4</v>
      </c>
      <c r="X524" s="16">
        <v>1.8726078407033877E-6</v>
      </c>
      <c r="Y524" s="16">
        <v>3.349466052758443E-6</v>
      </c>
      <c r="Z524" s="16">
        <v>5.5681029718345896E-7</v>
      </c>
      <c r="AA524" s="16">
        <v>1.0677636063562602E-6</v>
      </c>
      <c r="AB524" s="16">
        <v>1.9790069181446926E-5</v>
      </c>
      <c r="AC524" s="16">
        <v>3.3195286307914257E-6</v>
      </c>
      <c r="AD524" s="16">
        <v>1.8726078407033877E-6</v>
      </c>
      <c r="AE524" s="16">
        <v>3.349466052758443E-6</v>
      </c>
      <c r="AF524" s="16">
        <v>5.5681029718345896E-7</v>
      </c>
      <c r="AG524" s="16">
        <v>1.0677636063562602E-6</v>
      </c>
      <c r="AH524" s="16">
        <v>1.9790069181446926E-5</v>
      </c>
      <c r="AI524" s="54">
        <v>3.3195286307914257E-6</v>
      </c>
      <c r="AJ524" s="42">
        <v>5.4731379820423818E-4</v>
      </c>
      <c r="AK524" s="42">
        <v>2.7936293523587227E-3</v>
      </c>
      <c r="AL524" s="42">
        <v>1.2037582626783379E-4</v>
      </c>
      <c r="AM524" s="42">
        <v>3.1644227600874229E-4</v>
      </c>
      <c r="AN524" s="42">
        <v>1.2675387822647401E-2</v>
      </c>
      <c r="AO524" s="42">
        <v>5.9665441808272009E-4</v>
      </c>
      <c r="AP524" s="42">
        <v>5.4731379820423818E-4</v>
      </c>
      <c r="AQ524" s="42">
        <v>2.7936293523587227E-3</v>
      </c>
      <c r="AR524" s="42">
        <v>1.2037582626783379E-4</v>
      </c>
      <c r="AS524" s="42">
        <v>3.1644227600874229E-4</v>
      </c>
      <c r="AT524" s="42">
        <v>1.2675387822647401E-2</v>
      </c>
      <c r="AU524" s="42">
        <v>5.9665441808272009E-4</v>
      </c>
    </row>
    <row r="525" spans="1:47" x14ac:dyDescent="0.25">
      <c r="A525" s="220"/>
      <c r="B525" s="220" t="s">
        <v>227</v>
      </c>
      <c r="C525" s="15" t="s">
        <v>224</v>
      </c>
      <c r="D525" s="16">
        <v>2.7902798863059641E-3</v>
      </c>
      <c r="E525" s="16">
        <v>2.7902798863059641E-3</v>
      </c>
      <c r="F525" s="16">
        <v>3.349466052758443E-6</v>
      </c>
      <c r="G525" s="16">
        <v>3.349466052758443E-6</v>
      </c>
      <c r="H525" s="42">
        <f t="shared" si="8"/>
        <v>2.7936293523587227E-3</v>
      </c>
      <c r="I525" s="42">
        <f t="shared" si="8"/>
        <v>2.7936293523587227E-3</v>
      </c>
      <c r="J525" s="51"/>
      <c r="K525" s="53"/>
      <c r="L525" s="16">
        <v>2.7902798863059641E-3</v>
      </c>
      <c r="M525" s="16">
        <v>1.1981901597065032E-4</v>
      </c>
      <c r="N525" s="16">
        <v>3.1537451240238603E-4</v>
      </c>
      <c r="O525" s="16">
        <v>1.2655597753465954E-2</v>
      </c>
      <c r="P525" s="16">
        <v>5.9333488945192872E-4</v>
      </c>
      <c r="Q525" s="16">
        <v>1.4726912139815434E-3</v>
      </c>
      <c r="R525" s="16">
        <v>2.7902798863059641E-3</v>
      </c>
      <c r="S525" s="16">
        <v>1.1981901597065032E-4</v>
      </c>
      <c r="T525" s="16">
        <v>3.1537451240238603E-4</v>
      </c>
      <c r="U525" s="16">
        <v>1.2655597753465954E-2</v>
      </c>
      <c r="V525" s="16">
        <v>5.9333488945192872E-4</v>
      </c>
      <c r="W525" s="16">
        <v>1.4726912139815434E-3</v>
      </c>
      <c r="X525" s="16">
        <v>3.349466052758443E-6</v>
      </c>
      <c r="Y525" s="16">
        <v>5.5681029718345896E-7</v>
      </c>
      <c r="Z525" s="16">
        <v>1.0677636063562602E-6</v>
      </c>
      <c r="AA525" s="16">
        <v>1.9790069181446926E-5</v>
      </c>
      <c r="AB525" s="16">
        <v>3.3195286307914257E-6</v>
      </c>
      <c r="AC525" s="16">
        <v>6.273236266356348E-6</v>
      </c>
      <c r="AD525" s="16">
        <v>3.349466052758443E-6</v>
      </c>
      <c r="AE525" s="16">
        <v>5.5681029718345896E-7</v>
      </c>
      <c r="AF525" s="16">
        <v>1.0677636063562602E-6</v>
      </c>
      <c r="AG525" s="16">
        <v>1.9790069181446926E-5</v>
      </c>
      <c r="AH525" s="16">
        <v>3.3195286307914257E-6</v>
      </c>
      <c r="AI525" s="54">
        <v>6.273236266356348E-6</v>
      </c>
      <c r="AJ525" s="42">
        <v>2.7936293523587227E-3</v>
      </c>
      <c r="AK525" s="42">
        <v>1.2037582626783379E-4</v>
      </c>
      <c r="AL525" s="42">
        <v>3.1644227600874229E-4</v>
      </c>
      <c r="AM525" s="42">
        <v>1.2675387822647401E-2</v>
      </c>
      <c r="AN525" s="42">
        <v>5.9665441808272009E-4</v>
      </c>
      <c r="AO525" s="42">
        <v>1.4789644502478997E-3</v>
      </c>
      <c r="AP525" s="42">
        <v>2.7936293523587227E-3</v>
      </c>
      <c r="AQ525" s="42">
        <v>1.2037582626783379E-4</v>
      </c>
      <c r="AR525" s="42">
        <v>3.1644227600874229E-4</v>
      </c>
      <c r="AS525" s="42">
        <v>1.2675387822647401E-2</v>
      </c>
      <c r="AT525" s="42">
        <v>5.9665441808272009E-4</v>
      </c>
      <c r="AU525" s="42">
        <v>1.4789644502478997E-3</v>
      </c>
    </row>
    <row r="526" spans="1:47" x14ac:dyDescent="0.25">
      <c r="A526" s="220"/>
      <c r="B526" s="220"/>
      <c r="C526" s="15" t="s">
        <v>225</v>
      </c>
      <c r="D526" s="16">
        <v>1.1981901597065032E-4</v>
      </c>
      <c r="E526" s="16">
        <v>1.1981901597065032E-4</v>
      </c>
      <c r="F526" s="16">
        <v>5.5681029718345896E-7</v>
      </c>
      <c r="G526" s="16">
        <v>5.5681029718345896E-7</v>
      </c>
      <c r="H526" s="42">
        <f t="shared" si="8"/>
        <v>1.2037582626783379E-4</v>
      </c>
      <c r="I526" s="42">
        <f t="shared" si="8"/>
        <v>1.2037582626783379E-4</v>
      </c>
      <c r="J526" s="51"/>
      <c r="K526" s="53"/>
      <c r="L526" s="16">
        <v>1.1981901597065032E-4</v>
      </c>
      <c r="M526" s="16">
        <v>3.1537451240238603E-4</v>
      </c>
      <c r="N526" s="16">
        <v>1.2655597753465954E-2</v>
      </c>
      <c r="O526" s="16">
        <v>5.9333488945192872E-4</v>
      </c>
      <c r="P526" s="16">
        <v>1.4726912139815434E-3</v>
      </c>
      <c r="Q526" s="16">
        <v>7.5337556930261005E-3</v>
      </c>
      <c r="R526" s="16">
        <v>1.1981901597065032E-4</v>
      </c>
      <c r="S526" s="16">
        <v>3.1537451240238603E-4</v>
      </c>
      <c r="T526" s="16">
        <v>1.2655597753465954E-2</v>
      </c>
      <c r="U526" s="16">
        <v>5.9333488945192872E-4</v>
      </c>
      <c r="V526" s="16">
        <v>1.4726912139815434E-3</v>
      </c>
      <c r="W526" s="16">
        <v>7.5337556930261005E-3</v>
      </c>
      <c r="X526" s="16">
        <v>5.5681029718345896E-7</v>
      </c>
      <c r="Y526" s="16">
        <v>1.0677636063562602E-6</v>
      </c>
      <c r="Z526" s="16">
        <v>1.9790069181446926E-5</v>
      </c>
      <c r="AA526" s="16">
        <v>3.3195286307914257E-6</v>
      </c>
      <c r="AB526" s="16">
        <v>6.273236266356348E-6</v>
      </c>
      <c r="AC526" s="16">
        <v>1.1220711276740783E-5</v>
      </c>
      <c r="AD526" s="16">
        <v>5.5681029718345896E-7</v>
      </c>
      <c r="AE526" s="16">
        <v>1.0677636063562602E-6</v>
      </c>
      <c r="AF526" s="16">
        <v>1.9790069181446926E-5</v>
      </c>
      <c r="AG526" s="16">
        <v>3.3195286307914257E-6</v>
      </c>
      <c r="AH526" s="16">
        <v>6.273236266356348E-6</v>
      </c>
      <c r="AI526" s="54">
        <v>1.1220711276740783E-5</v>
      </c>
      <c r="AJ526" s="42">
        <v>1.2037582626783379E-4</v>
      </c>
      <c r="AK526" s="42">
        <v>3.1644227600874229E-4</v>
      </c>
      <c r="AL526" s="42">
        <v>1.2675387822647401E-2</v>
      </c>
      <c r="AM526" s="42">
        <v>5.9665441808272009E-4</v>
      </c>
      <c r="AN526" s="42">
        <v>1.4789644502478997E-3</v>
      </c>
      <c r="AO526" s="42">
        <v>7.5449764043028413E-3</v>
      </c>
      <c r="AP526" s="42">
        <v>1.2037582626783379E-4</v>
      </c>
      <c r="AQ526" s="42">
        <v>3.1644227600874229E-4</v>
      </c>
      <c r="AR526" s="42">
        <v>1.2675387822647401E-2</v>
      </c>
      <c r="AS526" s="42">
        <v>5.9665441808272009E-4</v>
      </c>
      <c r="AT526" s="42">
        <v>1.4789644502478997E-3</v>
      </c>
      <c r="AU526" s="42">
        <v>7.5449764043028413E-3</v>
      </c>
    </row>
    <row r="527" spans="1:47" x14ac:dyDescent="0.25">
      <c r="A527" s="220"/>
      <c r="B527" s="220"/>
      <c r="C527" s="15" t="s">
        <v>226</v>
      </c>
      <c r="D527" s="16">
        <v>3.1537451240238603E-4</v>
      </c>
      <c r="E527" s="16">
        <v>3.1537451240238603E-4</v>
      </c>
      <c r="F527" s="16">
        <v>1.0677636063562602E-6</v>
      </c>
      <c r="G527" s="16">
        <v>1.0677636063562602E-6</v>
      </c>
      <c r="H527" s="42">
        <f t="shared" si="8"/>
        <v>3.1644227600874229E-4</v>
      </c>
      <c r="I527" s="42">
        <f t="shared" si="8"/>
        <v>3.1644227600874229E-4</v>
      </c>
      <c r="J527" s="51"/>
      <c r="K527" s="53"/>
      <c r="L527" s="16">
        <v>3.1537451240238603E-4</v>
      </c>
      <c r="M527" s="16">
        <v>1.2655597753465954E-2</v>
      </c>
      <c r="N527" s="16">
        <v>5.9333488945192872E-4</v>
      </c>
      <c r="O527" s="16">
        <v>1.4726912139815434E-3</v>
      </c>
      <c r="P527" s="16">
        <v>7.5337556930261005E-3</v>
      </c>
      <c r="Q527" s="16">
        <v>3.2351134312075578E-4</v>
      </c>
      <c r="R527" s="16">
        <v>3.1537451240238603E-4</v>
      </c>
      <c r="S527" s="16">
        <v>1.2655597753465954E-2</v>
      </c>
      <c r="T527" s="16">
        <v>5.9333488945192872E-4</v>
      </c>
      <c r="U527" s="16">
        <v>1.4726912139815434E-3</v>
      </c>
      <c r="V527" s="16">
        <v>7.5337556930261005E-3</v>
      </c>
      <c r="W527" s="16">
        <v>3.2351134312075578E-4</v>
      </c>
      <c r="X527" s="16">
        <v>1.0677636063562602E-6</v>
      </c>
      <c r="Y527" s="16">
        <v>1.9790069181446926E-5</v>
      </c>
      <c r="Z527" s="16">
        <v>3.3195286307914257E-6</v>
      </c>
      <c r="AA527" s="16">
        <v>6.273236266356348E-6</v>
      </c>
      <c r="AB527" s="16">
        <v>1.1220711276740783E-5</v>
      </c>
      <c r="AC527" s="16">
        <v>1.865314495564587E-6</v>
      </c>
      <c r="AD527" s="16">
        <v>1.0677636063562602E-6</v>
      </c>
      <c r="AE527" s="16">
        <v>1.9790069181446926E-5</v>
      </c>
      <c r="AF527" s="16">
        <v>3.3195286307914257E-6</v>
      </c>
      <c r="AG527" s="16">
        <v>6.273236266356348E-6</v>
      </c>
      <c r="AH527" s="16">
        <v>1.1220711276740783E-5</v>
      </c>
      <c r="AI527" s="54">
        <v>1.865314495564587E-6</v>
      </c>
      <c r="AJ527" s="42">
        <v>3.1644227600874229E-4</v>
      </c>
      <c r="AK527" s="42">
        <v>1.2675387822647401E-2</v>
      </c>
      <c r="AL527" s="42">
        <v>5.9665441808272009E-4</v>
      </c>
      <c r="AM527" s="42">
        <v>1.4789644502478997E-3</v>
      </c>
      <c r="AN527" s="42">
        <v>7.5449764043028413E-3</v>
      </c>
      <c r="AO527" s="42">
        <v>3.2537665761632039E-4</v>
      </c>
      <c r="AP527" s="42">
        <v>3.1644227600874229E-4</v>
      </c>
      <c r="AQ527" s="42">
        <v>1.2675387822647401E-2</v>
      </c>
      <c r="AR527" s="42">
        <v>5.9665441808272009E-4</v>
      </c>
      <c r="AS527" s="42">
        <v>1.4789644502478997E-3</v>
      </c>
      <c r="AT527" s="42">
        <v>7.5449764043028413E-3</v>
      </c>
      <c r="AU527" s="42">
        <v>3.2537665761632039E-4</v>
      </c>
    </row>
    <row r="528" spans="1:47" x14ac:dyDescent="0.25">
      <c r="A528" s="220" t="s">
        <v>137</v>
      </c>
      <c r="B528" s="220" t="s">
        <v>223</v>
      </c>
      <c r="C528" s="15" t="s">
        <v>224</v>
      </c>
      <c r="D528" s="16">
        <v>1.2655597753465954E-2</v>
      </c>
      <c r="E528" s="16">
        <v>1.2655597753465954E-2</v>
      </c>
      <c r="F528" s="16">
        <v>1.9790069181446926E-5</v>
      </c>
      <c r="G528" s="16">
        <v>1.9790069181446926E-5</v>
      </c>
      <c r="H528" s="42">
        <f t="shared" si="8"/>
        <v>1.2675387822647401E-2</v>
      </c>
      <c r="I528" s="42">
        <f t="shared" si="8"/>
        <v>1.2675387822647401E-2</v>
      </c>
      <c r="J528" s="51"/>
      <c r="K528" s="53" t="s">
        <v>137</v>
      </c>
      <c r="L528" s="16">
        <v>1.2655597753465954E-2</v>
      </c>
      <c r="M528" s="16">
        <v>5.9333488945192872E-4</v>
      </c>
      <c r="N528" s="16">
        <v>1.4726912139815434E-3</v>
      </c>
      <c r="O528" s="16">
        <v>7.5337556930261005E-3</v>
      </c>
      <c r="P528" s="16">
        <v>3.2351134312075578E-4</v>
      </c>
      <c r="Q528" s="16">
        <v>8.5151118348644186E-4</v>
      </c>
      <c r="R528" s="16">
        <v>1.2655597753465954E-2</v>
      </c>
      <c r="S528" s="16">
        <v>5.9333488945192872E-4</v>
      </c>
      <c r="T528" s="16">
        <v>1.4726912139815434E-3</v>
      </c>
      <c r="U528" s="16">
        <v>7.5337556930261005E-3</v>
      </c>
      <c r="V528" s="16">
        <v>3.2351134312075578E-4</v>
      </c>
      <c r="W528" s="16">
        <v>8.5151118348644186E-4</v>
      </c>
      <c r="X528" s="16">
        <v>1.9790069181446926E-5</v>
      </c>
      <c r="Y528" s="16">
        <v>3.3195286307914257E-6</v>
      </c>
      <c r="Z528" s="16">
        <v>6.273236266356348E-6</v>
      </c>
      <c r="AA528" s="16">
        <v>1.1220711276740783E-5</v>
      </c>
      <c r="AB528" s="16">
        <v>1.865314495564587E-6</v>
      </c>
      <c r="AC528" s="16">
        <v>3.5770080812934709E-6</v>
      </c>
      <c r="AD528" s="16">
        <v>1.9790069181446926E-5</v>
      </c>
      <c r="AE528" s="16">
        <v>3.3195286307914257E-6</v>
      </c>
      <c r="AF528" s="16">
        <v>6.273236266356348E-6</v>
      </c>
      <c r="AG528" s="16">
        <v>1.1220711276740783E-5</v>
      </c>
      <c r="AH528" s="16">
        <v>1.865314495564587E-6</v>
      </c>
      <c r="AI528" s="54">
        <v>3.5770080812934709E-6</v>
      </c>
      <c r="AJ528" s="42">
        <v>1.2675387822647401E-2</v>
      </c>
      <c r="AK528" s="42">
        <v>5.9665441808272009E-4</v>
      </c>
      <c r="AL528" s="42">
        <v>1.4789644502478997E-3</v>
      </c>
      <c r="AM528" s="42">
        <v>7.5449764043028413E-3</v>
      </c>
      <c r="AN528" s="42">
        <v>3.2537665761632039E-4</v>
      </c>
      <c r="AO528" s="42">
        <v>8.5508819156773536E-4</v>
      </c>
      <c r="AP528" s="42">
        <v>1.2675387822647401E-2</v>
      </c>
      <c r="AQ528" s="42">
        <v>5.9665441808272009E-4</v>
      </c>
      <c r="AR528" s="42">
        <v>1.4789644502478997E-3</v>
      </c>
      <c r="AS528" s="42">
        <v>7.5449764043028413E-3</v>
      </c>
      <c r="AT528" s="42">
        <v>3.2537665761632039E-4</v>
      </c>
      <c r="AU528" s="42">
        <v>8.5508819156773536E-4</v>
      </c>
    </row>
    <row r="529" spans="1:47" x14ac:dyDescent="0.25">
      <c r="A529" s="220"/>
      <c r="B529" s="220"/>
      <c r="C529" s="15" t="s">
        <v>225</v>
      </c>
      <c r="D529" s="16">
        <v>5.9333488945192872E-4</v>
      </c>
      <c r="E529" s="16">
        <v>5.9333488945192872E-4</v>
      </c>
      <c r="F529" s="16">
        <v>3.3195286307914257E-6</v>
      </c>
      <c r="G529" s="16">
        <v>3.3195286307914257E-6</v>
      </c>
      <c r="H529" s="42">
        <f t="shared" si="8"/>
        <v>5.9665441808272009E-4</v>
      </c>
      <c r="I529" s="42">
        <f t="shared" si="8"/>
        <v>5.9665441808272009E-4</v>
      </c>
      <c r="J529" s="51"/>
      <c r="K529" s="53"/>
      <c r="L529" s="16">
        <v>5.9333488945192872E-4</v>
      </c>
      <c r="M529" s="16">
        <v>1.4726912139815434E-3</v>
      </c>
      <c r="N529" s="16">
        <v>7.5337556930261005E-3</v>
      </c>
      <c r="O529" s="16">
        <v>3.2351134312075578E-4</v>
      </c>
      <c r="P529" s="16">
        <v>8.5151118348644186E-4</v>
      </c>
      <c r="Q529" s="16">
        <v>2.1305720123680062E-3</v>
      </c>
      <c r="R529" s="16">
        <v>5.9333488945192872E-4</v>
      </c>
      <c r="S529" s="16">
        <v>1.4726912139815434E-3</v>
      </c>
      <c r="T529" s="16">
        <v>7.5337556930261005E-3</v>
      </c>
      <c r="U529" s="16">
        <v>3.2351134312075578E-4</v>
      </c>
      <c r="V529" s="16">
        <v>8.5151118348644186E-4</v>
      </c>
      <c r="W529" s="16">
        <v>2.1305720123680062E-3</v>
      </c>
      <c r="X529" s="16">
        <v>3.3195286307914257E-6</v>
      </c>
      <c r="Y529" s="16">
        <v>6.273236266356348E-6</v>
      </c>
      <c r="Z529" s="16">
        <v>1.1220711276740783E-5</v>
      </c>
      <c r="AA529" s="16">
        <v>1.865314495564587E-6</v>
      </c>
      <c r="AB529" s="16">
        <v>3.5770080812934709E-6</v>
      </c>
      <c r="AC529" s="16">
        <v>0</v>
      </c>
      <c r="AD529" s="16">
        <v>3.3195286307914257E-6</v>
      </c>
      <c r="AE529" s="16">
        <v>6.273236266356348E-6</v>
      </c>
      <c r="AF529" s="16">
        <v>1.1220711276740783E-5</v>
      </c>
      <c r="AG529" s="16">
        <v>1.865314495564587E-6</v>
      </c>
      <c r="AH529" s="16">
        <v>3.5770080812934709E-6</v>
      </c>
      <c r="AI529" s="54">
        <v>0</v>
      </c>
      <c r="AJ529" s="42">
        <v>5.9665441808272009E-4</v>
      </c>
      <c r="AK529" s="42">
        <v>1.4789644502478997E-3</v>
      </c>
      <c r="AL529" s="42">
        <v>7.5449764043028413E-3</v>
      </c>
      <c r="AM529" s="42">
        <v>3.2537665761632039E-4</v>
      </c>
      <c r="AN529" s="42">
        <v>8.5508819156773536E-4</v>
      </c>
      <c r="AO529" s="42">
        <v>2.1305720123680062E-3</v>
      </c>
      <c r="AP529" s="42">
        <v>5.9665441808272009E-4</v>
      </c>
      <c r="AQ529" s="42">
        <v>1.4789644502478997E-3</v>
      </c>
      <c r="AR529" s="42">
        <v>7.5449764043028413E-3</v>
      </c>
      <c r="AS529" s="42">
        <v>3.2537665761632039E-4</v>
      </c>
      <c r="AT529" s="42">
        <v>8.5508819156773536E-4</v>
      </c>
      <c r="AU529" s="42">
        <v>2.1305720123680062E-3</v>
      </c>
    </row>
    <row r="530" spans="1:47" x14ac:dyDescent="0.25">
      <c r="A530" s="220"/>
      <c r="B530" s="220"/>
      <c r="C530" s="15" t="s">
        <v>226</v>
      </c>
      <c r="D530" s="16">
        <v>1.4726912139815434E-3</v>
      </c>
      <c r="E530" s="16">
        <v>1.4726912139815434E-3</v>
      </c>
      <c r="F530" s="16">
        <v>6.273236266356348E-6</v>
      </c>
      <c r="G530" s="16">
        <v>6.273236266356348E-6</v>
      </c>
      <c r="H530" s="42">
        <f t="shared" si="8"/>
        <v>1.4789644502478997E-3</v>
      </c>
      <c r="I530" s="42">
        <f t="shared" si="8"/>
        <v>1.4789644502478997E-3</v>
      </c>
      <c r="J530" s="51"/>
      <c r="K530" s="53"/>
      <c r="L530" s="16">
        <v>1.4726912139815434E-3</v>
      </c>
      <c r="M530" s="16">
        <v>7.5337556930261005E-3</v>
      </c>
      <c r="N530" s="16">
        <v>3.2351134312075578E-4</v>
      </c>
      <c r="O530" s="16">
        <v>8.5151118348644186E-4</v>
      </c>
      <c r="P530" s="16">
        <v>2.1305720123680062E-3</v>
      </c>
      <c r="Q530" s="16">
        <v>9.9888028527260757E-5</v>
      </c>
      <c r="R530" s="16">
        <v>1.4726912139815434E-3</v>
      </c>
      <c r="S530" s="16">
        <v>7.5337556930261005E-3</v>
      </c>
      <c r="T530" s="16">
        <v>3.2351134312075578E-4</v>
      </c>
      <c r="U530" s="16">
        <v>8.5151118348644186E-4</v>
      </c>
      <c r="V530" s="16">
        <v>2.1305720123680062E-3</v>
      </c>
      <c r="W530" s="16">
        <v>9.9888028527260757E-5</v>
      </c>
      <c r="X530" s="16">
        <v>6.273236266356348E-6</v>
      </c>
      <c r="Y530" s="16">
        <v>1.1220711276740783E-5</v>
      </c>
      <c r="Z530" s="16">
        <v>1.865314495564587E-6</v>
      </c>
      <c r="AA530" s="16">
        <v>3.5770080812934709E-6</v>
      </c>
      <c r="AB530" s="16">
        <v>0</v>
      </c>
      <c r="AC530" s="16">
        <v>0</v>
      </c>
      <c r="AD530" s="16">
        <v>6.273236266356348E-6</v>
      </c>
      <c r="AE530" s="16">
        <v>1.1220711276740783E-5</v>
      </c>
      <c r="AF530" s="16">
        <v>1.865314495564587E-6</v>
      </c>
      <c r="AG530" s="16">
        <v>3.5770080812934709E-6</v>
      </c>
      <c r="AH530" s="16">
        <v>0</v>
      </c>
      <c r="AI530" s="54">
        <v>0</v>
      </c>
      <c r="AJ530" s="42">
        <v>1.4789644502478997E-3</v>
      </c>
      <c r="AK530" s="42">
        <v>7.5449764043028413E-3</v>
      </c>
      <c r="AL530" s="42">
        <v>3.2537665761632039E-4</v>
      </c>
      <c r="AM530" s="42">
        <v>8.5508819156773536E-4</v>
      </c>
      <c r="AN530" s="42">
        <v>2.1305720123680062E-3</v>
      </c>
      <c r="AO530" s="42">
        <v>9.9888028527260757E-5</v>
      </c>
      <c r="AP530" s="42">
        <v>1.4789644502478997E-3</v>
      </c>
      <c r="AQ530" s="42">
        <v>7.5449764043028413E-3</v>
      </c>
      <c r="AR530" s="42">
        <v>3.2537665761632039E-4</v>
      </c>
      <c r="AS530" s="42">
        <v>8.5508819156773536E-4</v>
      </c>
      <c r="AT530" s="42">
        <v>2.1305720123680062E-3</v>
      </c>
      <c r="AU530" s="42">
        <v>9.9888028527260757E-5</v>
      </c>
    </row>
    <row r="531" spans="1:47" x14ac:dyDescent="0.25">
      <c r="A531" s="220"/>
      <c r="B531" s="220" t="s">
        <v>227</v>
      </c>
      <c r="C531" s="15" t="s">
        <v>224</v>
      </c>
      <c r="D531" s="16">
        <v>7.5337556930261005E-3</v>
      </c>
      <c r="E531" s="16">
        <v>7.5337556930261005E-3</v>
      </c>
      <c r="F531" s="16">
        <v>1.1220711276740783E-5</v>
      </c>
      <c r="G531" s="16">
        <v>1.1220711276740783E-5</v>
      </c>
      <c r="H531" s="42">
        <f t="shared" si="8"/>
        <v>7.5449764043028413E-3</v>
      </c>
      <c r="I531" s="42">
        <f t="shared" si="8"/>
        <v>7.5449764043028413E-3</v>
      </c>
      <c r="J531" s="51"/>
      <c r="K531" s="53"/>
      <c r="L531" s="16">
        <v>7.5337556930261005E-3</v>
      </c>
      <c r="M531" s="16">
        <v>3.2351134312075578E-4</v>
      </c>
      <c r="N531" s="16">
        <v>8.5151118348644186E-4</v>
      </c>
      <c r="O531" s="16">
        <v>2.1305720123680062E-3</v>
      </c>
      <c r="P531" s="16">
        <v>9.9888028527260757E-5</v>
      </c>
      <c r="Q531" s="16">
        <v>2.4792781380160667E-4</v>
      </c>
      <c r="R531" s="16">
        <v>7.5337556930261005E-3</v>
      </c>
      <c r="S531" s="16">
        <v>3.2351134312075578E-4</v>
      </c>
      <c r="T531" s="16">
        <v>8.5151118348644186E-4</v>
      </c>
      <c r="U531" s="16">
        <v>2.1305720123680062E-3</v>
      </c>
      <c r="V531" s="16">
        <v>9.9888028527260757E-5</v>
      </c>
      <c r="W531" s="16">
        <v>2.4792781380160667E-4</v>
      </c>
      <c r="X531" s="16">
        <v>1.1220711276740783E-5</v>
      </c>
      <c r="Y531" s="16">
        <v>1.865314495564587E-6</v>
      </c>
      <c r="Z531" s="16">
        <v>3.5770080812934709E-6</v>
      </c>
      <c r="AA531" s="16">
        <v>0</v>
      </c>
      <c r="AB531" s="16">
        <v>0</v>
      </c>
      <c r="AC531" s="16">
        <v>0</v>
      </c>
      <c r="AD531" s="16">
        <v>1.1220711276740783E-5</v>
      </c>
      <c r="AE531" s="16">
        <v>1.865314495564587E-6</v>
      </c>
      <c r="AF531" s="16">
        <v>3.5770080812934709E-6</v>
      </c>
      <c r="AG531" s="16">
        <v>0</v>
      </c>
      <c r="AH531" s="16">
        <v>0</v>
      </c>
      <c r="AI531" s="54">
        <v>0</v>
      </c>
      <c r="AJ531" s="42">
        <v>7.5449764043028413E-3</v>
      </c>
      <c r="AK531" s="42">
        <v>3.2537665761632039E-4</v>
      </c>
      <c r="AL531" s="42">
        <v>8.5508819156773536E-4</v>
      </c>
      <c r="AM531" s="42">
        <v>2.1305720123680062E-3</v>
      </c>
      <c r="AN531" s="42">
        <v>9.9888028527260757E-5</v>
      </c>
      <c r="AO531" s="42">
        <v>2.4792781380160667E-4</v>
      </c>
      <c r="AP531" s="42">
        <v>7.5449764043028413E-3</v>
      </c>
      <c r="AQ531" s="42">
        <v>3.2537665761632039E-4</v>
      </c>
      <c r="AR531" s="42">
        <v>8.5508819156773536E-4</v>
      </c>
      <c r="AS531" s="42">
        <v>2.1305720123680062E-3</v>
      </c>
      <c r="AT531" s="42">
        <v>9.9888028527260757E-5</v>
      </c>
      <c r="AU531" s="42">
        <v>2.4792781380160667E-4</v>
      </c>
    </row>
    <row r="532" spans="1:47" x14ac:dyDescent="0.25">
      <c r="A532" s="220"/>
      <c r="B532" s="220"/>
      <c r="C532" s="15" t="s">
        <v>225</v>
      </c>
      <c r="D532" s="16">
        <v>3.2351134312075578E-4</v>
      </c>
      <c r="E532" s="16">
        <v>3.2351134312075578E-4</v>
      </c>
      <c r="F532" s="16">
        <v>1.865314495564587E-6</v>
      </c>
      <c r="G532" s="16">
        <v>1.865314495564587E-6</v>
      </c>
      <c r="H532" s="42">
        <f t="shared" si="8"/>
        <v>3.2537665761632039E-4</v>
      </c>
      <c r="I532" s="42">
        <f t="shared" si="8"/>
        <v>3.2537665761632039E-4</v>
      </c>
      <c r="J532" s="51"/>
      <c r="K532" s="53"/>
      <c r="L532" s="16">
        <v>3.2351134312075578E-4</v>
      </c>
      <c r="M532" s="16">
        <v>8.5151118348644186E-4</v>
      </c>
      <c r="N532" s="16">
        <v>2.1305720123680062E-3</v>
      </c>
      <c r="O532" s="16">
        <v>9.9888028527260757E-5</v>
      </c>
      <c r="P532" s="16">
        <v>2.4792781380160667E-4</v>
      </c>
      <c r="Q532" s="16">
        <v>1.2683090392299836E-3</v>
      </c>
      <c r="R532" s="16">
        <v>3.2351134312075578E-4</v>
      </c>
      <c r="S532" s="16">
        <v>8.5151118348644186E-4</v>
      </c>
      <c r="T532" s="16">
        <v>2.1305720123680062E-3</v>
      </c>
      <c r="U532" s="16">
        <v>9.9888028527260757E-5</v>
      </c>
      <c r="V532" s="16">
        <v>2.4792781380160667E-4</v>
      </c>
      <c r="W532" s="16">
        <v>1.2683090392299836E-3</v>
      </c>
      <c r="X532" s="16">
        <v>1.865314495564587E-6</v>
      </c>
      <c r="Y532" s="16">
        <v>3.5770080812934709E-6</v>
      </c>
      <c r="Z532" s="16">
        <v>0</v>
      </c>
      <c r="AA532" s="16">
        <v>0</v>
      </c>
      <c r="AB532" s="16">
        <v>0</v>
      </c>
      <c r="AC532" s="16">
        <v>0</v>
      </c>
      <c r="AD532" s="16">
        <v>1.865314495564587E-6</v>
      </c>
      <c r="AE532" s="16">
        <v>3.5770080812934709E-6</v>
      </c>
      <c r="AF532" s="16">
        <v>0</v>
      </c>
      <c r="AG532" s="16">
        <v>0</v>
      </c>
      <c r="AH532" s="16">
        <v>0</v>
      </c>
      <c r="AI532" s="54">
        <v>0</v>
      </c>
      <c r="AJ532" s="42">
        <v>3.2537665761632039E-4</v>
      </c>
      <c r="AK532" s="42">
        <v>8.5508819156773536E-4</v>
      </c>
      <c r="AL532" s="42">
        <v>2.1305720123680062E-3</v>
      </c>
      <c r="AM532" s="42">
        <v>9.9888028527260757E-5</v>
      </c>
      <c r="AN532" s="42">
        <v>2.4792781380160667E-4</v>
      </c>
      <c r="AO532" s="42">
        <v>1.2683090392299836E-3</v>
      </c>
      <c r="AP532" s="42">
        <v>3.2537665761632039E-4</v>
      </c>
      <c r="AQ532" s="42">
        <v>8.5508819156773536E-4</v>
      </c>
      <c r="AR532" s="42">
        <v>2.1305720123680062E-3</v>
      </c>
      <c r="AS532" s="42">
        <v>9.9888028527260757E-5</v>
      </c>
      <c r="AT532" s="42">
        <v>2.4792781380160667E-4</v>
      </c>
      <c r="AU532" s="42">
        <v>1.2683090392299836E-3</v>
      </c>
    </row>
    <row r="533" spans="1:47" x14ac:dyDescent="0.25">
      <c r="A533" s="220"/>
      <c r="B533" s="220"/>
      <c r="C533" s="15" t="s">
        <v>226</v>
      </c>
      <c r="D533" s="16">
        <v>8.5151118348644186E-4</v>
      </c>
      <c r="E533" s="16">
        <v>8.5151118348644186E-4</v>
      </c>
      <c r="F533" s="16">
        <v>3.5770080812934709E-6</v>
      </c>
      <c r="G533" s="16">
        <v>3.5770080812934709E-6</v>
      </c>
      <c r="H533" s="42">
        <f t="shared" si="8"/>
        <v>8.5508819156773536E-4</v>
      </c>
      <c r="I533" s="42">
        <f t="shared" si="8"/>
        <v>8.5508819156773536E-4</v>
      </c>
      <c r="J533" s="51"/>
      <c r="K533" s="53"/>
      <c r="L533" s="16">
        <v>8.5151118348644186E-4</v>
      </c>
      <c r="M533" s="16">
        <v>2.1305720123680062E-3</v>
      </c>
      <c r="N533" s="16">
        <v>9.9888028527260757E-5</v>
      </c>
      <c r="O533" s="16">
        <v>2.4792781380160667E-4</v>
      </c>
      <c r="P533" s="16">
        <v>1.2683090392299836E-3</v>
      </c>
      <c r="Q533" s="16">
        <v>5.446318907756833E-5</v>
      </c>
      <c r="R533" s="16">
        <v>8.5151118348644186E-4</v>
      </c>
      <c r="S533" s="16">
        <v>2.1305720123680062E-3</v>
      </c>
      <c r="T533" s="16">
        <v>9.9888028527260757E-5</v>
      </c>
      <c r="U533" s="16">
        <v>2.4792781380160667E-4</v>
      </c>
      <c r="V533" s="16">
        <v>1.2683090392299836E-3</v>
      </c>
      <c r="W533" s="16">
        <v>5.446318907756833E-5</v>
      </c>
      <c r="X533" s="16">
        <v>3.5770080812934709E-6</v>
      </c>
      <c r="Y533" s="16">
        <v>0</v>
      </c>
      <c r="Z533" s="16">
        <v>0</v>
      </c>
      <c r="AA533" s="16">
        <v>0</v>
      </c>
      <c r="AB533" s="16">
        <v>0</v>
      </c>
      <c r="AC533" s="16">
        <v>0</v>
      </c>
      <c r="AD533" s="16">
        <v>3.5770080812934709E-6</v>
      </c>
      <c r="AE533" s="16">
        <v>0</v>
      </c>
      <c r="AF533" s="16">
        <v>0</v>
      </c>
      <c r="AG533" s="16">
        <v>0</v>
      </c>
      <c r="AH533" s="16">
        <v>0</v>
      </c>
      <c r="AI533" s="54">
        <v>0</v>
      </c>
      <c r="AJ533" s="42">
        <v>8.5508819156773536E-4</v>
      </c>
      <c r="AK533" s="42">
        <v>2.1305720123680062E-3</v>
      </c>
      <c r="AL533" s="42">
        <v>9.9888028527260757E-5</v>
      </c>
      <c r="AM533" s="42">
        <v>2.4792781380160667E-4</v>
      </c>
      <c r="AN533" s="42">
        <v>1.2683090392299836E-3</v>
      </c>
      <c r="AO533" s="42">
        <v>5.446318907756833E-5</v>
      </c>
      <c r="AP533" s="42">
        <v>8.5508819156773536E-4</v>
      </c>
      <c r="AQ533" s="42">
        <v>2.1305720123680062E-3</v>
      </c>
      <c r="AR533" s="42">
        <v>9.9888028527260757E-5</v>
      </c>
      <c r="AS533" s="42">
        <v>2.4792781380160667E-4</v>
      </c>
      <c r="AT533" s="42">
        <v>1.2683090392299836E-3</v>
      </c>
      <c r="AU533" s="42">
        <v>5.446318907756833E-5</v>
      </c>
    </row>
    <row r="534" spans="1:47" x14ac:dyDescent="0.25">
      <c r="A534" s="220" t="s">
        <v>138</v>
      </c>
      <c r="B534" s="220" t="s">
        <v>223</v>
      </c>
      <c r="C534" s="15" t="s">
        <v>224</v>
      </c>
      <c r="D534" s="16">
        <v>2.1305720123680062E-3</v>
      </c>
      <c r="E534" s="16">
        <v>2.1305720123680062E-3</v>
      </c>
      <c r="F534" s="16">
        <v>0</v>
      </c>
      <c r="G534" s="16">
        <v>0</v>
      </c>
      <c r="H534" s="42">
        <f t="shared" si="8"/>
        <v>2.1305720123680062E-3</v>
      </c>
      <c r="I534" s="42">
        <f t="shared" si="8"/>
        <v>2.1305720123680062E-3</v>
      </c>
      <c r="J534" s="51"/>
      <c r="K534" s="53" t="s">
        <v>138</v>
      </c>
      <c r="L534" s="16">
        <v>2.1305720123680062E-3</v>
      </c>
      <c r="M534" s="16">
        <v>9.9888028527260757E-5</v>
      </c>
      <c r="N534" s="16">
        <v>2.4792781380160667E-4</v>
      </c>
      <c r="O534" s="16">
        <v>1.2683090392299836E-3</v>
      </c>
      <c r="P534" s="16">
        <v>5.446318907756833E-5</v>
      </c>
      <c r="Q534" s="16">
        <v>1.4335205109199364E-4</v>
      </c>
      <c r="R534" s="16">
        <v>2.1305720123680062E-3</v>
      </c>
      <c r="S534" s="16">
        <v>9.9888028527260757E-5</v>
      </c>
      <c r="T534" s="16">
        <v>2.4792781380160667E-4</v>
      </c>
      <c r="U534" s="16">
        <v>1.2683090392299836E-3</v>
      </c>
      <c r="V534" s="16">
        <v>5.446318907756833E-5</v>
      </c>
      <c r="W534" s="16">
        <v>1.4335205109199364E-4</v>
      </c>
      <c r="X534" s="16">
        <v>0</v>
      </c>
      <c r="Y534" s="16">
        <v>0</v>
      </c>
      <c r="Z534" s="16">
        <v>0</v>
      </c>
      <c r="AA534" s="16">
        <v>0</v>
      </c>
      <c r="AB534" s="16">
        <v>0</v>
      </c>
      <c r="AC534" s="16">
        <v>0</v>
      </c>
      <c r="AD534" s="16">
        <v>0</v>
      </c>
      <c r="AE534" s="16">
        <v>0</v>
      </c>
      <c r="AF534" s="16">
        <v>0</v>
      </c>
      <c r="AG534" s="16">
        <v>0</v>
      </c>
      <c r="AH534" s="16">
        <v>0</v>
      </c>
      <c r="AI534" s="54">
        <v>0</v>
      </c>
      <c r="AJ534" s="42">
        <v>2.1305720123680062E-3</v>
      </c>
      <c r="AK534" s="42">
        <v>9.9888028527260757E-5</v>
      </c>
      <c r="AL534" s="42">
        <v>2.4792781380160667E-4</v>
      </c>
      <c r="AM534" s="42">
        <v>1.2683090392299836E-3</v>
      </c>
      <c r="AN534" s="42">
        <v>5.446318907756833E-5</v>
      </c>
      <c r="AO534" s="42">
        <v>1.4335205109199364E-4</v>
      </c>
      <c r="AP534" s="42">
        <v>2.1305720123680062E-3</v>
      </c>
      <c r="AQ534" s="42">
        <v>9.9888028527260757E-5</v>
      </c>
      <c r="AR534" s="42">
        <v>2.4792781380160667E-4</v>
      </c>
      <c r="AS534" s="42">
        <v>1.2683090392299836E-3</v>
      </c>
      <c r="AT534" s="42">
        <v>5.446318907756833E-5</v>
      </c>
      <c r="AU534" s="42">
        <v>1.4335205109199364E-4</v>
      </c>
    </row>
    <row r="535" spans="1:47" x14ac:dyDescent="0.25">
      <c r="A535" s="220"/>
      <c r="B535" s="220"/>
      <c r="C535" s="15" t="s">
        <v>225</v>
      </c>
      <c r="D535" s="16">
        <v>9.9888028527260757E-5</v>
      </c>
      <c r="E535" s="16">
        <v>9.9888028527260757E-5</v>
      </c>
      <c r="F535" s="16">
        <v>0</v>
      </c>
      <c r="G535" s="16">
        <v>0</v>
      </c>
      <c r="H535" s="42">
        <f t="shared" si="8"/>
        <v>9.9888028527260757E-5</v>
      </c>
      <c r="I535" s="42">
        <f t="shared" si="8"/>
        <v>9.9888028527260757E-5</v>
      </c>
      <c r="J535" s="51"/>
      <c r="K535" s="53"/>
      <c r="L535" s="16">
        <v>9.9888028527260757E-5</v>
      </c>
      <c r="M535" s="16">
        <v>2.4792781380160667E-4</v>
      </c>
      <c r="N535" s="16">
        <v>1.2683090392299836E-3</v>
      </c>
      <c r="O535" s="16">
        <v>5.446318907756833E-5</v>
      </c>
      <c r="P535" s="16">
        <v>1.4335205109199364E-4</v>
      </c>
      <c r="Q535" s="16">
        <v>1.0652860061840031E-2</v>
      </c>
      <c r="R535" s="16">
        <v>9.9888028527260757E-5</v>
      </c>
      <c r="S535" s="16">
        <v>2.4792781380160667E-4</v>
      </c>
      <c r="T535" s="16">
        <v>1.2683090392299836E-3</v>
      </c>
      <c r="U535" s="16">
        <v>5.446318907756833E-5</v>
      </c>
      <c r="V535" s="16">
        <v>1.4335205109199364E-4</v>
      </c>
      <c r="W535" s="16">
        <v>1.0652860061840031E-2</v>
      </c>
      <c r="X535" s="16">
        <v>0</v>
      </c>
      <c r="Y535" s="16">
        <v>0</v>
      </c>
      <c r="Z535" s="16">
        <v>0</v>
      </c>
      <c r="AA535" s="16">
        <v>0</v>
      </c>
      <c r="AB535" s="16">
        <v>0</v>
      </c>
      <c r="AC535" s="16">
        <v>0</v>
      </c>
      <c r="AD535" s="16">
        <v>0</v>
      </c>
      <c r="AE535" s="16">
        <v>0</v>
      </c>
      <c r="AF535" s="16">
        <v>0</v>
      </c>
      <c r="AG535" s="16">
        <v>0</v>
      </c>
      <c r="AH535" s="16">
        <v>0</v>
      </c>
      <c r="AI535" s="54">
        <v>0</v>
      </c>
      <c r="AJ535" s="42">
        <v>9.9888028527260757E-5</v>
      </c>
      <c r="AK535" s="42">
        <v>2.4792781380160667E-4</v>
      </c>
      <c r="AL535" s="42">
        <v>1.2683090392299836E-3</v>
      </c>
      <c r="AM535" s="42">
        <v>5.446318907756833E-5</v>
      </c>
      <c r="AN535" s="42">
        <v>1.4335205109199364E-4</v>
      </c>
      <c r="AO535" s="42">
        <v>1.0652860061840031E-2</v>
      </c>
      <c r="AP535" s="42">
        <v>9.9888028527260757E-5</v>
      </c>
      <c r="AQ535" s="42">
        <v>2.4792781380160667E-4</v>
      </c>
      <c r="AR535" s="42">
        <v>1.2683090392299836E-3</v>
      </c>
      <c r="AS535" s="42">
        <v>5.446318907756833E-5</v>
      </c>
      <c r="AT535" s="42">
        <v>1.4335205109199364E-4</v>
      </c>
      <c r="AU535" s="42">
        <v>1.0652860061840031E-2</v>
      </c>
    </row>
    <row r="536" spans="1:47" x14ac:dyDescent="0.25">
      <c r="A536" s="220"/>
      <c r="B536" s="220"/>
      <c r="C536" s="15" t="s">
        <v>226</v>
      </c>
      <c r="D536" s="16">
        <v>2.4792781380160667E-4</v>
      </c>
      <c r="E536" s="16">
        <v>2.4792781380160667E-4</v>
      </c>
      <c r="F536" s="16">
        <v>0</v>
      </c>
      <c r="G536" s="16">
        <v>0</v>
      </c>
      <c r="H536" s="42">
        <f t="shared" si="8"/>
        <v>2.4792781380160667E-4</v>
      </c>
      <c r="I536" s="42">
        <f t="shared" si="8"/>
        <v>2.4792781380160667E-4</v>
      </c>
      <c r="J536" s="51"/>
      <c r="K536" s="53"/>
      <c r="L536" s="16">
        <v>2.4792781380160667E-4</v>
      </c>
      <c r="M536" s="16">
        <v>1.2683090392299836E-3</v>
      </c>
      <c r="N536" s="16">
        <v>5.446318907756833E-5</v>
      </c>
      <c r="O536" s="16">
        <v>1.4335205109199364E-4</v>
      </c>
      <c r="P536" s="16">
        <v>1.0652860061840031E-2</v>
      </c>
      <c r="Q536" s="16">
        <v>4.9944014263630378E-4</v>
      </c>
      <c r="R536" s="16">
        <v>2.4792781380160667E-4</v>
      </c>
      <c r="S536" s="16">
        <v>1.2683090392299836E-3</v>
      </c>
      <c r="T536" s="16">
        <v>5.446318907756833E-5</v>
      </c>
      <c r="U536" s="16">
        <v>1.4335205109199364E-4</v>
      </c>
      <c r="V536" s="16">
        <v>1.0652860061840031E-2</v>
      </c>
      <c r="W536" s="16">
        <v>4.9944014263630378E-4</v>
      </c>
      <c r="X536" s="16">
        <v>0</v>
      </c>
      <c r="Y536" s="16">
        <v>0</v>
      </c>
      <c r="Z536" s="16">
        <v>0</v>
      </c>
      <c r="AA536" s="16">
        <v>0</v>
      </c>
      <c r="AB536" s="16">
        <v>0</v>
      </c>
      <c r="AC536" s="16">
        <v>0</v>
      </c>
      <c r="AD536" s="16">
        <v>0</v>
      </c>
      <c r="AE536" s="16">
        <v>0</v>
      </c>
      <c r="AF536" s="16">
        <v>0</v>
      </c>
      <c r="AG536" s="16">
        <v>0</v>
      </c>
      <c r="AH536" s="16">
        <v>0</v>
      </c>
      <c r="AI536" s="54">
        <v>0</v>
      </c>
      <c r="AJ536" s="42">
        <v>2.4792781380160667E-4</v>
      </c>
      <c r="AK536" s="42">
        <v>1.2683090392299836E-3</v>
      </c>
      <c r="AL536" s="42">
        <v>5.446318907756833E-5</v>
      </c>
      <c r="AM536" s="42">
        <v>1.4335205109199364E-4</v>
      </c>
      <c r="AN536" s="42">
        <v>1.0652860061840031E-2</v>
      </c>
      <c r="AO536" s="42">
        <v>4.9944014263630378E-4</v>
      </c>
      <c r="AP536" s="42">
        <v>2.4792781380160667E-4</v>
      </c>
      <c r="AQ536" s="42">
        <v>1.2683090392299836E-3</v>
      </c>
      <c r="AR536" s="42">
        <v>5.446318907756833E-5</v>
      </c>
      <c r="AS536" s="42">
        <v>1.4335205109199364E-4</v>
      </c>
      <c r="AT536" s="42">
        <v>1.0652860061840031E-2</v>
      </c>
      <c r="AU536" s="42">
        <v>4.9944014263630378E-4</v>
      </c>
    </row>
    <row r="537" spans="1:47" x14ac:dyDescent="0.25">
      <c r="A537" s="220"/>
      <c r="B537" s="220" t="s">
        <v>227</v>
      </c>
      <c r="C537" s="15" t="s">
        <v>224</v>
      </c>
      <c r="D537" s="16">
        <v>1.2683090392299836E-3</v>
      </c>
      <c r="E537" s="16">
        <v>1.2683090392299836E-3</v>
      </c>
      <c r="F537" s="16">
        <v>0</v>
      </c>
      <c r="G537" s="16">
        <v>0</v>
      </c>
      <c r="H537" s="42">
        <f t="shared" si="8"/>
        <v>1.2683090392299836E-3</v>
      </c>
      <c r="I537" s="42">
        <f t="shared" si="8"/>
        <v>1.2683090392299836E-3</v>
      </c>
      <c r="J537" s="51"/>
      <c r="K537" s="53"/>
      <c r="L537" s="16">
        <v>1.2683090392299836E-3</v>
      </c>
      <c r="M537" s="16">
        <v>5.446318907756833E-5</v>
      </c>
      <c r="N537" s="16">
        <v>1.4335205109199364E-4</v>
      </c>
      <c r="O537" s="16">
        <v>1.0652860061840031E-2</v>
      </c>
      <c r="P537" s="16">
        <v>4.9944014263630378E-4</v>
      </c>
      <c r="Q537" s="16">
        <v>1.2396390690080333E-3</v>
      </c>
      <c r="R537" s="16">
        <v>1.2683090392299836E-3</v>
      </c>
      <c r="S537" s="16">
        <v>5.446318907756833E-5</v>
      </c>
      <c r="T537" s="16">
        <v>1.4335205109199364E-4</v>
      </c>
      <c r="U537" s="16">
        <v>1.0652860061840031E-2</v>
      </c>
      <c r="V537" s="16">
        <v>4.9944014263630378E-4</v>
      </c>
      <c r="W537" s="16">
        <v>1.2396390690080333E-3</v>
      </c>
      <c r="X537" s="16">
        <v>0</v>
      </c>
      <c r="Y537" s="16">
        <v>0</v>
      </c>
      <c r="Z537" s="16">
        <v>0</v>
      </c>
      <c r="AA537" s="16">
        <v>0</v>
      </c>
      <c r="AB537" s="16">
        <v>0</v>
      </c>
      <c r="AC537" s="16">
        <v>0</v>
      </c>
      <c r="AD537" s="16">
        <v>0</v>
      </c>
      <c r="AE537" s="16">
        <v>0</v>
      </c>
      <c r="AF537" s="16">
        <v>0</v>
      </c>
      <c r="AG537" s="16">
        <v>0</v>
      </c>
      <c r="AH537" s="16">
        <v>0</v>
      </c>
      <c r="AI537" s="54">
        <v>0</v>
      </c>
      <c r="AJ537" s="42">
        <v>1.2683090392299836E-3</v>
      </c>
      <c r="AK537" s="42">
        <v>5.446318907756833E-5</v>
      </c>
      <c r="AL537" s="42">
        <v>1.4335205109199364E-4</v>
      </c>
      <c r="AM537" s="42">
        <v>1.0652860061840031E-2</v>
      </c>
      <c r="AN537" s="42">
        <v>4.9944014263630378E-4</v>
      </c>
      <c r="AO537" s="42">
        <v>1.2396390690080333E-3</v>
      </c>
      <c r="AP537" s="42">
        <v>1.2683090392299836E-3</v>
      </c>
      <c r="AQ537" s="42">
        <v>5.446318907756833E-5</v>
      </c>
      <c r="AR537" s="42">
        <v>1.4335205109199364E-4</v>
      </c>
      <c r="AS537" s="42">
        <v>1.0652860061840031E-2</v>
      </c>
      <c r="AT537" s="42">
        <v>4.9944014263630378E-4</v>
      </c>
      <c r="AU537" s="42">
        <v>1.2396390690080333E-3</v>
      </c>
    </row>
    <row r="538" spans="1:47" x14ac:dyDescent="0.25">
      <c r="A538" s="220"/>
      <c r="B538" s="220"/>
      <c r="C538" s="15" t="s">
        <v>225</v>
      </c>
      <c r="D538" s="16">
        <v>5.446318907756833E-5</v>
      </c>
      <c r="E538" s="16">
        <v>5.446318907756833E-5</v>
      </c>
      <c r="F538" s="16">
        <v>0</v>
      </c>
      <c r="G538" s="16">
        <v>0</v>
      </c>
      <c r="H538" s="42">
        <f t="shared" si="8"/>
        <v>5.446318907756833E-5</v>
      </c>
      <c r="I538" s="42">
        <f t="shared" si="8"/>
        <v>5.446318907756833E-5</v>
      </c>
      <c r="J538" s="51"/>
      <c r="K538" s="53"/>
      <c r="L538" s="16">
        <v>5.446318907756833E-5</v>
      </c>
      <c r="M538" s="16">
        <v>1.4335205109199364E-4</v>
      </c>
      <c r="N538" s="16">
        <v>1.0652860061840031E-2</v>
      </c>
      <c r="O538" s="16">
        <v>4.9944014263630378E-4</v>
      </c>
      <c r="P538" s="16">
        <v>1.2396390690080333E-3</v>
      </c>
      <c r="Q538" s="16">
        <v>6.341545196149918E-3</v>
      </c>
      <c r="R538" s="16">
        <v>5.446318907756833E-5</v>
      </c>
      <c r="S538" s="16">
        <v>1.4335205109199364E-4</v>
      </c>
      <c r="T538" s="16">
        <v>1.0652860061840031E-2</v>
      </c>
      <c r="U538" s="16">
        <v>4.9944014263630378E-4</v>
      </c>
      <c r="V538" s="16">
        <v>1.2396390690080333E-3</v>
      </c>
      <c r="W538" s="16">
        <v>6.341545196149918E-3</v>
      </c>
      <c r="X538" s="16">
        <v>0</v>
      </c>
      <c r="Y538" s="16">
        <v>0</v>
      </c>
      <c r="Z538" s="16">
        <v>0</v>
      </c>
      <c r="AA538" s="16">
        <v>0</v>
      </c>
      <c r="AB538" s="16">
        <v>0</v>
      </c>
      <c r="AC538" s="16">
        <v>0</v>
      </c>
      <c r="AD538" s="16">
        <v>0</v>
      </c>
      <c r="AE538" s="16">
        <v>0</v>
      </c>
      <c r="AF538" s="16">
        <v>0</v>
      </c>
      <c r="AG538" s="16">
        <v>0</v>
      </c>
      <c r="AH538" s="16">
        <v>0</v>
      </c>
      <c r="AI538" s="54">
        <v>0</v>
      </c>
      <c r="AJ538" s="42">
        <v>5.446318907756833E-5</v>
      </c>
      <c r="AK538" s="42">
        <v>1.4335205109199364E-4</v>
      </c>
      <c r="AL538" s="42">
        <v>1.0652860061840031E-2</v>
      </c>
      <c r="AM538" s="42">
        <v>4.9944014263630378E-4</v>
      </c>
      <c r="AN538" s="42">
        <v>1.2396390690080333E-3</v>
      </c>
      <c r="AO538" s="42">
        <v>6.341545196149918E-3</v>
      </c>
      <c r="AP538" s="42">
        <v>5.446318907756833E-5</v>
      </c>
      <c r="AQ538" s="42">
        <v>1.4335205109199364E-4</v>
      </c>
      <c r="AR538" s="42">
        <v>1.0652860061840031E-2</v>
      </c>
      <c r="AS538" s="42">
        <v>4.9944014263630378E-4</v>
      </c>
      <c r="AT538" s="42">
        <v>1.2396390690080333E-3</v>
      </c>
      <c r="AU538" s="42">
        <v>6.341545196149918E-3</v>
      </c>
    </row>
    <row r="539" spans="1:47" x14ac:dyDescent="0.25">
      <c r="A539" s="220"/>
      <c r="B539" s="220"/>
      <c r="C539" s="15" t="s">
        <v>226</v>
      </c>
      <c r="D539" s="16">
        <v>1.4335205109199364E-4</v>
      </c>
      <c r="E539" s="16">
        <v>1.4335205109199364E-4</v>
      </c>
      <c r="F539" s="16">
        <v>0</v>
      </c>
      <c r="G539" s="16">
        <v>0</v>
      </c>
      <c r="H539" s="42">
        <f t="shared" si="8"/>
        <v>1.4335205109199364E-4</v>
      </c>
      <c r="I539" s="42">
        <f t="shared" si="8"/>
        <v>1.4335205109199364E-4</v>
      </c>
      <c r="J539" s="51"/>
      <c r="K539" s="53"/>
      <c r="L539" s="16">
        <v>1.4335205109199364E-4</v>
      </c>
      <c r="M539" s="16">
        <v>1.0652860061840031E-2</v>
      </c>
      <c r="N539" s="16">
        <v>4.9944014263630378E-4</v>
      </c>
      <c r="O539" s="16">
        <v>1.2396390690080333E-3</v>
      </c>
      <c r="P539" s="16">
        <v>6.341545196149918E-3</v>
      </c>
      <c r="Q539" s="16">
        <v>2.7231594538784166E-4</v>
      </c>
      <c r="R539" s="16">
        <v>1.4335205109199364E-4</v>
      </c>
      <c r="S539" s="16">
        <v>1.0652860061840031E-2</v>
      </c>
      <c r="T539" s="16">
        <v>4.9944014263630378E-4</v>
      </c>
      <c r="U539" s="16">
        <v>1.2396390690080333E-3</v>
      </c>
      <c r="V539" s="16">
        <v>6.341545196149918E-3</v>
      </c>
      <c r="W539" s="16">
        <v>2.7231594538784166E-4</v>
      </c>
      <c r="X539" s="16">
        <v>0</v>
      </c>
      <c r="Y539" s="16">
        <v>0</v>
      </c>
      <c r="Z539" s="16">
        <v>0</v>
      </c>
      <c r="AA539" s="16">
        <v>0</v>
      </c>
      <c r="AB539" s="16">
        <v>0</v>
      </c>
      <c r="AC539" s="16">
        <v>0</v>
      </c>
      <c r="AD539" s="16">
        <v>0</v>
      </c>
      <c r="AE539" s="16">
        <v>0</v>
      </c>
      <c r="AF539" s="16">
        <v>0</v>
      </c>
      <c r="AG539" s="16">
        <v>0</v>
      </c>
      <c r="AH539" s="16">
        <v>0</v>
      </c>
      <c r="AI539" s="54">
        <v>0</v>
      </c>
      <c r="AJ539" s="42">
        <v>1.4335205109199364E-4</v>
      </c>
      <c r="AK539" s="42">
        <v>1.0652860061840031E-2</v>
      </c>
      <c r="AL539" s="42">
        <v>4.9944014263630378E-4</v>
      </c>
      <c r="AM539" s="42">
        <v>1.2396390690080333E-3</v>
      </c>
      <c r="AN539" s="42">
        <v>6.341545196149918E-3</v>
      </c>
      <c r="AO539" s="42">
        <v>2.7231594538784166E-4</v>
      </c>
      <c r="AP539" s="42">
        <v>1.4335205109199364E-4</v>
      </c>
      <c r="AQ539" s="42">
        <v>1.0652860061840031E-2</v>
      </c>
      <c r="AR539" s="42">
        <v>4.9944014263630378E-4</v>
      </c>
      <c r="AS539" s="42">
        <v>1.2396390690080333E-3</v>
      </c>
      <c r="AT539" s="42">
        <v>6.341545196149918E-3</v>
      </c>
      <c r="AU539" s="42">
        <v>2.7231594538784166E-4</v>
      </c>
    </row>
    <row r="540" spans="1:47" x14ac:dyDescent="0.25">
      <c r="A540" s="220" t="s">
        <v>141</v>
      </c>
      <c r="B540" s="220" t="s">
        <v>223</v>
      </c>
      <c r="C540" s="15" t="s">
        <v>224</v>
      </c>
      <c r="D540" s="16">
        <v>1.0652860061840031E-2</v>
      </c>
      <c r="E540" s="16">
        <v>1.0652860061840031E-2</v>
      </c>
      <c r="F540" s="16">
        <v>0</v>
      </c>
      <c r="G540" s="16">
        <v>0</v>
      </c>
      <c r="H540" s="42">
        <f t="shared" si="8"/>
        <v>1.0652860061840031E-2</v>
      </c>
      <c r="I540" s="42">
        <f t="shared" si="8"/>
        <v>1.0652860061840031E-2</v>
      </c>
      <c r="J540" s="51"/>
      <c r="K540" s="53" t="s">
        <v>141</v>
      </c>
      <c r="L540" s="16">
        <v>1.0652860061840031E-2</v>
      </c>
      <c r="M540" s="16">
        <v>4.9944014263630378E-4</v>
      </c>
      <c r="N540" s="16">
        <v>1.2396390690080333E-3</v>
      </c>
      <c r="O540" s="16">
        <v>6.341545196149918E-3</v>
      </c>
      <c r="P540" s="16">
        <v>2.7231594538784166E-4</v>
      </c>
      <c r="Q540" s="16">
        <v>7.1676025545996816E-4</v>
      </c>
      <c r="R540" s="16">
        <v>1.0652860061840031E-2</v>
      </c>
      <c r="S540" s="16">
        <v>4.9944014263630378E-4</v>
      </c>
      <c r="T540" s="16">
        <v>1.2396390690080333E-3</v>
      </c>
      <c r="U540" s="16">
        <v>6.341545196149918E-3</v>
      </c>
      <c r="V540" s="16">
        <v>2.7231594538784166E-4</v>
      </c>
      <c r="W540" s="16">
        <v>7.1676025545996816E-4</v>
      </c>
      <c r="X540" s="16">
        <v>0</v>
      </c>
      <c r="Y540" s="16">
        <v>0</v>
      </c>
      <c r="Z540" s="16">
        <v>0</v>
      </c>
      <c r="AA540" s="16">
        <v>0</v>
      </c>
      <c r="AB540" s="16">
        <v>0</v>
      </c>
      <c r="AC540" s="16">
        <v>0</v>
      </c>
      <c r="AD540" s="16">
        <v>0</v>
      </c>
      <c r="AE540" s="16">
        <v>0</v>
      </c>
      <c r="AF540" s="16">
        <v>0</v>
      </c>
      <c r="AG540" s="16">
        <v>0</v>
      </c>
      <c r="AH540" s="16">
        <v>0</v>
      </c>
      <c r="AI540" s="54">
        <v>0</v>
      </c>
      <c r="AJ540" s="42">
        <v>1.0652860061840031E-2</v>
      </c>
      <c r="AK540" s="42">
        <v>4.9944014263630378E-4</v>
      </c>
      <c r="AL540" s="42">
        <v>1.2396390690080333E-3</v>
      </c>
      <c r="AM540" s="42">
        <v>6.341545196149918E-3</v>
      </c>
      <c r="AN540" s="42">
        <v>2.7231594538784166E-4</v>
      </c>
      <c r="AO540" s="42">
        <v>7.1676025545996816E-4</v>
      </c>
      <c r="AP540" s="42">
        <v>1.0652860061840031E-2</v>
      </c>
      <c r="AQ540" s="42">
        <v>4.9944014263630378E-4</v>
      </c>
      <c r="AR540" s="42">
        <v>1.2396390690080333E-3</v>
      </c>
      <c r="AS540" s="42">
        <v>6.341545196149918E-3</v>
      </c>
      <c r="AT540" s="42">
        <v>2.7231594538784166E-4</v>
      </c>
      <c r="AU540" s="42">
        <v>7.1676025545996816E-4</v>
      </c>
    </row>
    <row r="541" spans="1:47" x14ac:dyDescent="0.25">
      <c r="A541" s="220"/>
      <c r="B541" s="220"/>
      <c r="C541" s="15" t="s">
        <v>225</v>
      </c>
      <c r="D541" s="16">
        <v>4.9944014263630378E-4</v>
      </c>
      <c r="E541" s="16">
        <v>4.9944014263630378E-4</v>
      </c>
      <c r="F541" s="16">
        <v>0</v>
      </c>
      <c r="G541" s="16">
        <v>0</v>
      </c>
      <c r="H541" s="42">
        <f t="shared" si="8"/>
        <v>4.9944014263630378E-4</v>
      </c>
      <c r="I541" s="42">
        <f t="shared" si="8"/>
        <v>4.9944014263630378E-4</v>
      </c>
      <c r="J541" s="51"/>
      <c r="K541" s="53"/>
      <c r="L541" s="16">
        <v>4.9944014263630378E-4</v>
      </c>
      <c r="M541" s="16">
        <v>1.2396390690080333E-3</v>
      </c>
      <c r="N541" s="16">
        <v>6.341545196149918E-3</v>
      </c>
      <c r="O541" s="16">
        <v>2.7231594538784166E-4</v>
      </c>
      <c r="P541" s="16">
        <v>7.1676025545996816E-4</v>
      </c>
      <c r="Q541" s="16">
        <v>1.2783432074208036E-2</v>
      </c>
      <c r="R541" s="16">
        <v>4.9944014263630378E-4</v>
      </c>
      <c r="S541" s="16">
        <v>1.2396390690080333E-3</v>
      </c>
      <c r="T541" s="16">
        <v>6.341545196149918E-3</v>
      </c>
      <c r="U541" s="16">
        <v>2.7231594538784166E-4</v>
      </c>
      <c r="V541" s="16">
        <v>7.1676025545996816E-4</v>
      </c>
      <c r="W541" s="16">
        <v>1.2783432074208036E-2</v>
      </c>
      <c r="X541" s="16">
        <v>0</v>
      </c>
      <c r="Y541" s="16">
        <v>0</v>
      </c>
      <c r="Z541" s="16">
        <v>0</v>
      </c>
      <c r="AA541" s="16">
        <v>0</v>
      </c>
      <c r="AB541" s="16">
        <v>0</v>
      </c>
      <c r="AC541" s="16">
        <v>0</v>
      </c>
      <c r="AD541" s="16">
        <v>0</v>
      </c>
      <c r="AE541" s="16">
        <v>0</v>
      </c>
      <c r="AF541" s="16">
        <v>0</v>
      </c>
      <c r="AG541" s="16">
        <v>0</v>
      </c>
      <c r="AH541" s="16">
        <v>0</v>
      </c>
      <c r="AI541" s="54">
        <v>0</v>
      </c>
      <c r="AJ541" s="42">
        <v>4.9944014263630378E-4</v>
      </c>
      <c r="AK541" s="42">
        <v>1.2396390690080333E-3</v>
      </c>
      <c r="AL541" s="42">
        <v>6.341545196149918E-3</v>
      </c>
      <c r="AM541" s="42">
        <v>2.7231594538784166E-4</v>
      </c>
      <c r="AN541" s="42">
        <v>7.1676025545996816E-4</v>
      </c>
      <c r="AO541" s="42">
        <v>1.2783432074208036E-2</v>
      </c>
      <c r="AP541" s="42">
        <v>4.9944014263630378E-4</v>
      </c>
      <c r="AQ541" s="42">
        <v>1.2396390690080333E-3</v>
      </c>
      <c r="AR541" s="42">
        <v>6.341545196149918E-3</v>
      </c>
      <c r="AS541" s="42">
        <v>2.7231594538784166E-4</v>
      </c>
      <c r="AT541" s="42">
        <v>7.1676025545996816E-4</v>
      </c>
      <c r="AU541" s="42">
        <v>1.2783432074208036E-2</v>
      </c>
    </row>
    <row r="542" spans="1:47" x14ac:dyDescent="0.25">
      <c r="A542" s="220"/>
      <c r="B542" s="220"/>
      <c r="C542" s="15" t="s">
        <v>226</v>
      </c>
      <c r="D542" s="16">
        <v>1.2396390690080333E-3</v>
      </c>
      <c r="E542" s="16">
        <v>1.2396390690080333E-3</v>
      </c>
      <c r="F542" s="16">
        <v>0</v>
      </c>
      <c r="G542" s="16">
        <v>0</v>
      </c>
      <c r="H542" s="42">
        <f t="shared" si="8"/>
        <v>1.2396390690080333E-3</v>
      </c>
      <c r="I542" s="42">
        <f t="shared" si="8"/>
        <v>1.2396390690080333E-3</v>
      </c>
      <c r="J542" s="51"/>
      <c r="K542" s="53"/>
      <c r="L542" s="16">
        <v>1.2396390690080333E-3</v>
      </c>
      <c r="M542" s="16">
        <v>6.341545196149918E-3</v>
      </c>
      <c r="N542" s="16">
        <v>2.7231594538784166E-4</v>
      </c>
      <c r="O542" s="16">
        <v>7.1676025545996816E-4</v>
      </c>
      <c r="P542" s="16">
        <v>1.2783432074208036E-2</v>
      </c>
      <c r="Q542" s="16">
        <v>5.9932817116356443E-4</v>
      </c>
      <c r="R542" s="16">
        <v>1.2396390690080333E-3</v>
      </c>
      <c r="S542" s="16">
        <v>6.341545196149918E-3</v>
      </c>
      <c r="T542" s="16">
        <v>2.7231594538784166E-4</v>
      </c>
      <c r="U542" s="16">
        <v>7.1676025545996816E-4</v>
      </c>
      <c r="V542" s="16">
        <v>1.2783432074208036E-2</v>
      </c>
      <c r="W542" s="16">
        <v>5.9932817116356443E-4</v>
      </c>
      <c r="X542" s="16">
        <v>0</v>
      </c>
      <c r="Y542" s="16">
        <v>0</v>
      </c>
      <c r="Z542" s="16">
        <v>0</v>
      </c>
      <c r="AA542" s="16">
        <v>0</v>
      </c>
      <c r="AB542" s="16">
        <v>0</v>
      </c>
      <c r="AC542" s="16">
        <v>0</v>
      </c>
      <c r="AD542" s="16">
        <v>0</v>
      </c>
      <c r="AE542" s="16">
        <v>0</v>
      </c>
      <c r="AF542" s="16">
        <v>0</v>
      </c>
      <c r="AG542" s="16">
        <v>0</v>
      </c>
      <c r="AH542" s="16">
        <v>0</v>
      </c>
      <c r="AI542" s="54">
        <v>0</v>
      </c>
      <c r="AJ542" s="42">
        <v>1.2396390690080333E-3</v>
      </c>
      <c r="AK542" s="42">
        <v>6.341545196149918E-3</v>
      </c>
      <c r="AL542" s="42">
        <v>2.7231594538784166E-4</v>
      </c>
      <c r="AM542" s="42">
        <v>7.1676025545996816E-4</v>
      </c>
      <c r="AN542" s="42">
        <v>1.2783432074208036E-2</v>
      </c>
      <c r="AO542" s="42">
        <v>5.9932817116356443E-4</v>
      </c>
      <c r="AP542" s="42">
        <v>1.2396390690080333E-3</v>
      </c>
      <c r="AQ542" s="42">
        <v>6.341545196149918E-3</v>
      </c>
      <c r="AR542" s="42">
        <v>2.7231594538784166E-4</v>
      </c>
      <c r="AS542" s="42">
        <v>7.1676025545996816E-4</v>
      </c>
      <c r="AT542" s="42">
        <v>1.2783432074208036E-2</v>
      </c>
      <c r="AU542" s="42">
        <v>5.9932817116356443E-4</v>
      </c>
    </row>
    <row r="543" spans="1:47" x14ac:dyDescent="0.25">
      <c r="A543" s="220"/>
      <c r="B543" s="220" t="s">
        <v>227</v>
      </c>
      <c r="C543" s="15" t="s">
        <v>224</v>
      </c>
      <c r="D543" s="16">
        <v>6.341545196149918E-3</v>
      </c>
      <c r="E543" s="16">
        <v>6.341545196149918E-3</v>
      </c>
      <c r="F543" s="16">
        <v>0</v>
      </c>
      <c r="G543" s="16">
        <v>0</v>
      </c>
      <c r="H543" s="42">
        <f t="shared" si="8"/>
        <v>6.341545196149918E-3</v>
      </c>
      <c r="I543" s="42">
        <f t="shared" si="8"/>
        <v>6.341545196149918E-3</v>
      </c>
      <c r="J543" s="51"/>
      <c r="K543" s="53"/>
      <c r="L543" s="16">
        <v>6.341545196149918E-3</v>
      </c>
      <c r="M543" s="16">
        <v>2.7231594538784166E-4</v>
      </c>
      <c r="N543" s="16">
        <v>7.1676025545996816E-4</v>
      </c>
      <c r="O543" s="16">
        <v>1.2783432074208036E-2</v>
      </c>
      <c r="P543" s="16">
        <v>5.9932817116356443E-4</v>
      </c>
      <c r="Q543" s="16">
        <v>1.4875668828096399E-3</v>
      </c>
      <c r="R543" s="16">
        <v>6.341545196149918E-3</v>
      </c>
      <c r="S543" s="16">
        <v>2.7231594538784166E-4</v>
      </c>
      <c r="T543" s="16">
        <v>7.1676025545996816E-4</v>
      </c>
      <c r="U543" s="16">
        <v>1.2783432074208036E-2</v>
      </c>
      <c r="V543" s="16">
        <v>5.9932817116356443E-4</v>
      </c>
      <c r="W543" s="16">
        <v>1.4875668828096399E-3</v>
      </c>
      <c r="X543" s="16">
        <v>0</v>
      </c>
      <c r="Y543" s="16">
        <v>0</v>
      </c>
      <c r="Z543" s="16">
        <v>0</v>
      </c>
      <c r="AA543" s="16">
        <v>0</v>
      </c>
      <c r="AB543" s="16">
        <v>0</v>
      </c>
      <c r="AC543" s="16">
        <v>0</v>
      </c>
      <c r="AD543" s="16">
        <v>0</v>
      </c>
      <c r="AE543" s="16">
        <v>0</v>
      </c>
      <c r="AF543" s="16">
        <v>0</v>
      </c>
      <c r="AG543" s="16">
        <v>0</v>
      </c>
      <c r="AH543" s="16">
        <v>0</v>
      </c>
      <c r="AI543" s="54">
        <v>0</v>
      </c>
      <c r="AJ543" s="42">
        <v>6.341545196149918E-3</v>
      </c>
      <c r="AK543" s="42">
        <v>2.7231594538784166E-4</v>
      </c>
      <c r="AL543" s="42">
        <v>7.1676025545996816E-4</v>
      </c>
      <c r="AM543" s="42">
        <v>1.2783432074208036E-2</v>
      </c>
      <c r="AN543" s="42">
        <v>5.9932817116356443E-4</v>
      </c>
      <c r="AO543" s="42">
        <v>1.4875668828096399E-3</v>
      </c>
      <c r="AP543" s="42">
        <v>6.341545196149918E-3</v>
      </c>
      <c r="AQ543" s="42">
        <v>2.7231594538784166E-4</v>
      </c>
      <c r="AR543" s="42">
        <v>7.1676025545996816E-4</v>
      </c>
      <c r="AS543" s="42">
        <v>1.2783432074208036E-2</v>
      </c>
      <c r="AT543" s="42">
        <v>5.9932817116356443E-4</v>
      </c>
      <c r="AU543" s="42">
        <v>1.4875668828096399E-3</v>
      </c>
    </row>
    <row r="544" spans="1:47" x14ac:dyDescent="0.25">
      <c r="A544" s="220"/>
      <c r="B544" s="220"/>
      <c r="C544" s="15" t="s">
        <v>225</v>
      </c>
      <c r="D544" s="16">
        <v>2.7231594538784166E-4</v>
      </c>
      <c r="E544" s="16">
        <v>2.7231594538784166E-4</v>
      </c>
      <c r="F544" s="16">
        <v>0</v>
      </c>
      <c r="G544" s="16">
        <v>0</v>
      </c>
      <c r="H544" s="42">
        <f t="shared" si="8"/>
        <v>2.7231594538784166E-4</v>
      </c>
      <c r="I544" s="42">
        <f t="shared" si="8"/>
        <v>2.7231594538784166E-4</v>
      </c>
      <c r="J544" s="51"/>
      <c r="K544" s="53"/>
      <c r="L544" s="16">
        <v>2.7231594538784166E-4</v>
      </c>
      <c r="M544" s="16">
        <v>7.1676025545996816E-4</v>
      </c>
      <c r="N544" s="16">
        <v>1.2783432074208036E-2</v>
      </c>
      <c r="O544" s="16">
        <v>5.9932817116356443E-4</v>
      </c>
      <c r="P544" s="16">
        <v>1.4875668828096399E-3</v>
      </c>
      <c r="Q544" s="16">
        <v>7.6098542353799014E-3</v>
      </c>
      <c r="R544" s="16">
        <v>2.7231594538784166E-4</v>
      </c>
      <c r="S544" s="16">
        <v>7.1676025545996816E-4</v>
      </c>
      <c r="T544" s="16">
        <v>1.2783432074208036E-2</v>
      </c>
      <c r="U544" s="16">
        <v>5.9932817116356443E-4</v>
      </c>
      <c r="V544" s="16">
        <v>1.4875668828096399E-3</v>
      </c>
      <c r="W544" s="16">
        <v>7.6098542353799014E-3</v>
      </c>
      <c r="X544" s="16">
        <v>0</v>
      </c>
      <c r="Y544" s="16">
        <v>0</v>
      </c>
      <c r="Z544" s="16">
        <v>0</v>
      </c>
      <c r="AA544" s="16">
        <v>0</v>
      </c>
      <c r="AB544" s="16">
        <v>0</v>
      </c>
      <c r="AC544" s="16">
        <v>0</v>
      </c>
      <c r="AD544" s="16">
        <v>0</v>
      </c>
      <c r="AE544" s="16">
        <v>0</v>
      </c>
      <c r="AF544" s="16">
        <v>0</v>
      </c>
      <c r="AG544" s="16">
        <v>0</v>
      </c>
      <c r="AH544" s="16">
        <v>0</v>
      </c>
      <c r="AI544" s="54">
        <v>0</v>
      </c>
      <c r="AJ544" s="42">
        <v>2.7231594538784166E-4</v>
      </c>
      <c r="AK544" s="42">
        <v>7.1676025545996816E-4</v>
      </c>
      <c r="AL544" s="42">
        <v>1.2783432074208036E-2</v>
      </c>
      <c r="AM544" s="42">
        <v>5.9932817116356443E-4</v>
      </c>
      <c r="AN544" s="42">
        <v>1.4875668828096399E-3</v>
      </c>
      <c r="AO544" s="42">
        <v>7.6098542353799014E-3</v>
      </c>
      <c r="AP544" s="42">
        <v>2.7231594538784166E-4</v>
      </c>
      <c r="AQ544" s="42">
        <v>7.1676025545996816E-4</v>
      </c>
      <c r="AR544" s="42">
        <v>1.2783432074208036E-2</v>
      </c>
      <c r="AS544" s="42">
        <v>5.9932817116356443E-4</v>
      </c>
      <c r="AT544" s="42">
        <v>1.4875668828096399E-3</v>
      </c>
      <c r="AU544" s="42">
        <v>7.6098542353799014E-3</v>
      </c>
    </row>
    <row r="545" spans="1:47" x14ac:dyDescent="0.25">
      <c r="A545" s="220"/>
      <c r="B545" s="220"/>
      <c r="C545" s="15" t="s">
        <v>226</v>
      </c>
      <c r="D545" s="16">
        <v>7.1676025545996816E-4</v>
      </c>
      <c r="E545" s="16">
        <v>7.1676025545996816E-4</v>
      </c>
      <c r="F545" s="16">
        <v>0</v>
      </c>
      <c r="G545" s="16">
        <v>0</v>
      </c>
      <c r="H545" s="42">
        <f t="shared" si="8"/>
        <v>7.1676025545996816E-4</v>
      </c>
      <c r="I545" s="42">
        <f t="shared" si="8"/>
        <v>7.1676025545996816E-4</v>
      </c>
      <c r="J545" s="51"/>
      <c r="K545" s="53"/>
      <c r="L545" s="16">
        <v>7.1676025545996816E-4</v>
      </c>
      <c r="M545" s="16">
        <v>1.2783432074208036E-2</v>
      </c>
      <c r="N545" s="16">
        <v>5.9932817116356443E-4</v>
      </c>
      <c r="O545" s="16">
        <v>1.4875668828096399E-3</v>
      </c>
      <c r="P545" s="16">
        <v>7.6098542353799014E-3</v>
      </c>
      <c r="Q545" s="16">
        <v>3.2677913446540997E-4</v>
      </c>
      <c r="R545" s="16">
        <v>7.1676025545996816E-4</v>
      </c>
      <c r="S545" s="16">
        <v>1.2783432074208036E-2</v>
      </c>
      <c r="T545" s="16">
        <v>5.9932817116356443E-4</v>
      </c>
      <c r="U545" s="16">
        <v>1.4875668828096399E-3</v>
      </c>
      <c r="V545" s="16">
        <v>7.6098542353799014E-3</v>
      </c>
      <c r="W545" s="16">
        <v>3.2677913446540997E-4</v>
      </c>
      <c r="X545" s="16">
        <v>0</v>
      </c>
      <c r="Y545" s="16">
        <v>0</v>
      </c>
      <c r="Z545" s="16">
        <v>0</v>
      </c>
      <c r="AA545" s="16">
        <v>0</v>
      </c>
      <c r="AB545" s="16">
        <v>0</v>
      </c>
      <c r="AC545" s="16">
        <v>0</v>
      </c>
      <c r="AD545" s="16">
        <v>0</v>
      </c>
      <c r="AE545" s="16">
        <v>0</v>
      </c>
      <c r="AF545" s="16">
        <v>0</v>
      </c>
      <c r="AG545" s="16">
        <v>0</v>
      </c>
      <c r="AH545" s="16">
        <v>0</v>
      </c>
      <c r="AI545" s="54">
        <v>0</v>
      </c>
      <c r="AJ545" s="42">
        <v>7.1676025545996816E-4</v>
      </c>
      <c r="AK545" s="42">
        <v>1.2783432074208036E-2</v>
      </c>
      <c r="AL545" s="42">
        <v>5.9932817116356443E-4</v>
      </c>
      <c r="AM545" s="42">
        <v>1.4875668828096399E-3</v>
      </c>
      <c r="AN545" s="42">
        <v>7.6098542353799014E-3</v>
      </c>
      <c r="AO545" s="42">
        <v>3.2677913446540997E-4</v>
      </c>
      <c r="AP545" s="42">
        <v>7.1676025545996816E-4</v>
      </c>
      <c r="AQ545" s="42">
        <v>1.2783432074208036E-2</v>
      </c>
      <c r="AR545" s="42">
        <v>5.9932817116356443E-4</v>
      </c>
      <c r="AS545" s="42">
        <v>1.4875668828096399E-3</v>
      </c>
      <c r="AT545" s="42">
        <v>7.6098542353799014E-3</v>
      </c>
      <c r="AU545" s="42">
        <v>3.2677913446540997E-4</v>
      </c>
    </row>
    <row r="546" spans="1:47" x14ac:dyDescent="0.25">
      <c r="A546" s="220" t="s">
        <v>144</v>
      </c>
      <c r="B546" s="220" t="s">
        <v>223</v>
      </c>
      <c r="C546" s="15" t="s">
        <v>224</v>
      </c>
      <c r="D546" s="16">
        <v>1.2783432074208036E-2</v>
      </c>
      <c r="E546" s="16">
        <v>1.2783432074208036E-2</v>
      </c>
      <c r="F546" s="16">
        <v>0</v>
      </c>
      <c r="G546" s="16">
        <v>0</v>
      </c>
      <c r="H546" s="42">
        <f t="shared" si="8"/>
        <v>1.2783432074208036E-2</v>
      </c>
      <c r="I546" s="42">
        <f t="shared" si="8"/>
        <v>1.2783432074208036E-2</v>
      </c>
      <c r="J546" s="51"/>
      <c r="K546" s="53" t="s">
        <v>144</v>
      </c>
      <c r="L546" s="16">
        <v>1.2783432074208036E-2</v>
      </c>
      <c r="M546" s="16">
        <v>5.9932817116356443E-4</v>
      </c>
      <c r="N546" s="16">
        <v>1.4875668828096399E-3</v>
      </c>
      <c r="O546" s="16">
        <v>7.6098542353799014E-3</v>
      </c>
      <c r="P546" s="16">
        <v>3.2677913446540997E-4</v>
      </c>
      <c r="Q546" s="16">
        <v>8.6011230655196177E-4</v>
      </c>
      <c r="R546" s="16">
        <v>1.2783432074208036E-2</v>
      </c>
      <c r="S546" s="16">
        <v>5.9932817116356443E-4</v>
      </c>
      <c r="T546" s="16">
        <v>1.4875668828096399E-3</v>
      </c>
      <c r="U546" s="16">
        <v>7.6098542353799014E-3</v>
      </c>
      <c r="V546" s="16">
        <v>3.2677913446540997E-4</v>
      </c>
      <c r="W546" s="16">
        <v>8.6011230655196177E-4</v>
      </c>
      <c r="X546" s="16">
        <v>0</v>
      </c>
      <c r="Y546" s="16">
        <v>0</v>
      </c>
      <c r="Z546" s="16">
        <v>0</v>
      </c>
      <c r="AA546" s="16">
        <v>0</v>
      </c>
      <c r="AB546" s="16">
        <v>0</v>
      </c>
      <c r="AC546" s="16">
        <v>0</v>
      </c>
      <c r="AD546" s="16">
        <v>0</v>
      </c>
      <c r="AE546" s="16">
        <v>0</v>
      </c>
      <c r="AF546" s="16">
        <v>0</v>
      </c>
      <c r="AG546" s="16">
        <v>0</v>
      </c>
      <c r="AH546" s="16">
        <v>0</v>
      </c>
      <c r="AI546" s="54">
        <v>0</v>
      </c>
      <c r="AJ546" s="42">
        <v>1.2783432074208036E-2</v>
      </c>
      <c r="AK546" s="42">
        <v>5.9932817116356443E-4</v>
      </c>
      <c r="AL546" s="42">
        <v>1.4875668828096399E-3</v>
      </c>
      <c r="AM546" s="42">
        <v>7.6098542353799014E-3</v>
      </c>
      <c r="AN546" s="42">
        <v>3.2677913446540997E-4</v>
      </c>
      <c r="AO546" s="42">
        <v>8.6011230655196177E-4</v>
      </c>
      <c r="AP546" s="42">
        <v>1.2783432074208036E-2</v>
      </c>
      <c r="AQ546" s="42">
        <v>5.9932817116356443E-4</v>
      </c>
      <c r="AR546" s="42">
        <v>1.4875668828096399E-3</v>
      </c>
      <c r="AS546" s="42">
        <v>7.6098542353799014E-3</v>
      </c>
      <c r="AT546" s="42">
        <v>3.2677913446540997E-4</v>
      </c>
      <c r="AU546" s="42">
        <v>8.6011230655196177E-4</v>
      </c>
    </row>
    <row r="547" spans="1:47" x14ac:dyDescent="0.25">
      <c r="A547" s="220"/>
      <c r="B547" s="220"/>
      <c r="C547" s="15" t="s">
        <v>225</v>
      </c>
      <c r="D547" s="16">
        <v>5.9932817116356443E-4</v>
      </c>
      <c r="E547" s="16">
        <v>5.9932817116356443E-4</v>
      </c>
      <c r="F547" s="16">
        <v>0</v>
      </c>
      <c r="G547" s="16">
        <v>0</v>
      </c>
      <c r="H547" s="42">
        <f t="shared" si="8"/>
        <v>5.9932817116356443E-4</v>
      </c>
      <c r="I547" s="42">
        <f t="shared" si="8"/>
        <v>5.9932817116356443E-4</v>
      </c>
      <c r="J547" s="51"/>
      <c r="K547" s="53"/>
      <c r="L547" s="16">
        <v>5.9932817116356443E-4</v>
      </c>
      <c r="M547" s="16">
        <v>1.4875668828096399E-3</v>
      </c>
      <c r="N547" s="16">
        <v>7.6098542353799014E-3</v>
      </c>
      <c r="O547" s="16">
        <v>3.2677913446540997E-4</v>
      </c>
      <c r="P547" s="16">
        <v>8.6011230655196177E-4</v>
      </c>
      <c r="Q547" s="16">
        <v>1.4914004086576046E-2</v>
      </c>
      <c r="R547" s="16">
        <v>5.9932817116356443E-4</v>
      </c>
      <c r="S547" s="16">
        <v>1.4875668828096399E-3</v>
      </c>
      <c r="T547" s="16">
        <v>7.6098542353799014E-3</v>
      </c>
      <c r="U547" s="16">
        <v>3.2677913446540997E-4</v>
      </c>
      <c r="V547" s="16">
        <v>8.6011230655196177E-4</v>
      </c>
      <c r="W547" s="16">
        <v>1.4914004086576046E-2</v>
      </c>
      <c r="X547" s="16">
        <v>0</v>
      </c>
      <c r="Y547" s="16">
        <v>0</v>
      </c>
      <c r="Z547" s="16">
        <v>0</v>
      </c>
      <c r="AA547" s="16">
        <v>0</v>
      </c>
      <c r="AB547" s="16">
        <v>0</v>
      </c>
      <c r="AC547" s="16">
        <v>0</v>
      </c>
      <c r="AD547" s="16">
        <v>0</v>
      </c>
      <c r="AE547" s="16">
        <v>0</v>
      </c>
      <c r="AF547" s="16">
        <v>0</v>
      </c>
      <c r="AG547" s="16">
        <v>0</v>
      </c>
      <c r="AH547" s="16">
        <v>0</v>
      </c>
      <c r="AI547" s="54">
        <v>0</v>
      </c>
      <c r="AJ547" s="42">
        <v>5.9932817116356443E-4</v>
      </c>
      <c r="AK547" s="42">
        <v>1.4875668828096399E-3</v>
      </c>
      <c r="AL547" s="42">
        <v>7.6098542353799014E-3</v>
      </c>
      <c r="AM547" s="42">
        <v>3.2677913446540997E-4</v>
      </c>
      <c r="AN547" s="42">
        <v>8.6011230655196177E-4</v>
      </c>
      <c r="AO547" s="42">
        <v>1.4914004086576046E-2</v>
      </c>
      <c r="AP547" s="42">
        <v>5.9932817116356443E-4</v>
      </c>
      <c r="AQ547" s="42">
        <v>1.4875668828096399E-3</v>
      </c>
      <c r="AR547" s="42">
        <v>7.6098542353799014E-3</v>
      </c>
      <c r="AS547" s="42">
        <v>3.2677913446540997E-4</v>
      </c>
      <c r="AT547" s="42">
        <v>8.6011230655196177E-4</v>
      </c>
      <c r="AU547" s="42">
        <v>1.4914004086576046E-2</v>
      </c>
    </row>
    <row r="548" spans="1:47" x14ac:dyDescent="0.25">
      <c r="A548" s="220"/>
      <c r="B548" s="220"/>
      <c r="C548" s="15" t="s">
        <v>226</v>
      </c>
      <c r="D548" s="16">
        <v>1.4875668828096399E-3</v>
      </c>
      <c r="E548" s="16">
        <v>1.4875668828096399E-3</v>
      </c>
      <c r="F548" s="16">
        <v>0</v>
      </c>
      <c r="G548" s="16">
        <v>0</v>
      </c>
      <c r="H548" s="42">
        <f t="shared" si="8"/>
        <v>1.4875668828096399E-3</v>
      </c>
      <c r="I548" s="42">
        <f t="shared" si="8"/>
        <v>1.4875668828096399E-3</v>
      </c>
      <c r="J548" s="51"/>
      <c r="K548" s="53"/>
      <c r="L548" s="16">
        <v>1.4875668828096399E-3</v>
      </c>
      <c r="M548" s="16">
        <v>7.6098542353799014E-3</v>
      </c>
      <c r="N548" s="16">
        <v>3.2677913446540997E-4</v>
      </c>
      <c r="O548" s="16">
        <v>8.6011230655196177E-4</v>
      </c>
      <c r="P548" s="16">
        <v>1.4914004086576046E-2</v>
      </c>
      <c r="Q548" s="16">
        <v>6.9921619969082541E-4</v>
      </c>
      <c r="R548" s="16">
        <v>1.4875668828096399E-3</v>
      </c>
      <c r="S548" s="16">
        <v>7.6098542353799014E-3</v>
      </c>
      <c r="T548" s="16">
        <v>3.2677913446540997E-4</v>
      </c>
      <c r="U548" s="16">
        <v>8.6011230655196177E-4</v>
      </c>
      <c r="V548" s="16">
        <v>1.4914004086576046E-2</v>
      </c>
      <c r="W548" s="16">
        <v>6.9921619969082541E-4</v>
      </c>
      <c r="X548" s="16">
        <v>0</v>
      </c>
      <c r="Y548" s="16">
        <v>0</v>
      </c>
      <c r="Z548" s="16">
        <v>0</v>
      </c>
      <c r="AA548" s="16">
        <v>0</v>
      </c>
      <c r="AB548" s="16">
        <v>0</v>
      </c>
      <c r="AC548" s="16">
        <v>0</v>
      </c>
      <c r="AD548" s="16">
        <v>0</v>
      </c>
      <c r="AE548" s="16">
        <v>0</v>
      </c>
      <c r="AF548" s="16">
        <v>0</v>
      </c>
      <c r="AG548" s="16">
        <v>0</v>
      </c>
      <c r="AH548" s="16">
        <v>0</v>
      </c>
      <c r="AI548" s="54">
        <v>0</v>
      </c>
      <c r="AJ548" s="42">
        <v>1.4875668828096399E-3</v>
      </c>
      <c r="AK548" s="42">
        <v>7.6098542353799014E-3</v>
      </c>
      <c r="AL548" s="42">
        <v>3.2677913446540997E-4</v>
      </c>
      <c r="AM548" s="42">
        <v>8.6011230655196177E-4</v>
      </c>
      <c r="AN548" s="42">
        <v>1.4914004086576046E-2</v>
      </c>
      <c r="AO548" s="42">
        <v>6.9921619969082541E-4</v>
      </c>
      <c r="AP548" s="42">
        <v>1.4875668828096399E-3</v>
      </c>
      <c r="AQ548" s="42">
        <v>7.6098542353799014E-3</v>
      </c>
      <c r="AR548" s="42">
        <v>3.2677913446540997E-4</v>
      </c>
      <c r="AS548" s="42">
        <v>8.6011230655196177E-4</v>
      </c>
      <c r="AT548" s="42">
        <v>1.4914004086576046E-2</v>
      </c>
      <c r="AU548" s="42">
        <v>6.9921619969082541E-4</v>
      </c>
    </row>
    <row r="549" spans="1:47" x14ac:dyDescent="0.25">
      <c r="A549" s="220"/>
      <c r="B549" s="220" t="s">
        <v>227</v>
      </c>
      <c r="C549" s="15" t="s">
        <v>224</v>
      </c>
      <c r="D549" s="16">
        <v>7.6098542353799014E-3</v>
      </c>
      <c r="E549" s="16">
        <v>7.6098542353799014E-3</v>
      </c>
      <c r="F549" s="16">
        <v>0</v>
      </c>
      <c r="G549" s="16">
        <v>0</v>
      </c>
      <c r="H549" s="42">
        <f t="shared" si="8"/>
        <v>7.6098542353799014E-3</v>
      </c>
      <c r="I549" s="42">
        <f t="shared" si="8"/>
        <v>7.6098542353799014E-3</v>
      </c>
      <c r="J549" s="51"/>
      <c r="K549" s="53"/>
      <c r="L549" s="16">
        <v>7.6098542353799014E-3</v>
      </c>
      <c r="M549" s="16">
        <v>3.2677913446540997E-4</v>
      </c>
      <c r="N549" s="16">
        <v>8.6011230655196177E-4</v>
      </c>
      <c r="O549" s="16">
        <v>1.4914004086576046E-2</v>
      </c>
      <c r="P549" s="16">
        <v>6.9921619969082541E-4</v>
      </c>
      <c r="Q549" s="16">
        <v>1.735494696611247E-3</v>
      </c>
      <c r="R549" s="16">
        <v>7.6098542353799014E-3</v>
      </c>
      <c r="S549" s="16">
        <v>3.2677913446540997E-4</v>
      </c>
      <c r="T549" s="16">
        <v>8.6011230655196177E-4</v>
      </c>
      <c r="U549" s="16">
        <v>1.4914004086576046E-2</v>
      </c>
      <c r="V549" s="16">
        <v>6.9921619969082541E-4</v>
      </c>
      <c r="W549" s="16">
        <v>1.735494696611247E-3</v>
      </c>
      <c r="X549" s="16">
        <v>0</v>
      </c>
      <c r="Y549" s="16">
        <v>0</v>
      </c>
      <c r="Z549" s="16">
        <v>0</v>
      </c>
      <c r="AA549" s="16">
        <v>0</v>
      </c>
      <c r="AB549" s="16">
        <v>0</v>
      </c>
      <c r="AC549" s="16">
        <v>0</v>
      </c>
      <c r="AD549" s="16">
        <v>0</v>
      </c>
      <c r="AE549" s="16">
        <v>0</v>
      </c>
      <c r="AF549" s="16">
        <v>0</v>
      </c>
      <c r="AG549" s="16">
        <v>0</v>
      </c>
      <c r="AH549" s="16">
        <v>0</v>
      </c>
      <c r="AI549" s="54">
        <v>0</v>
      </c>
      <c r="AJ549" s="42">
        <v>7.6098542353799014E-3</v>
      </c>
      <c r="AK549" s="42">
        <v>3.2677913446540997E-4</v>
      </c>
      <c r="AL549" s="42">
        <v>8.6011230655196177E-4</v>
      </c>
      <c r="AM549" s="42">
        <v>1.4914004086576046E-2</v>
      </c>
      <c r="AN549" s="42">
        <v>6.9921619969082541E-4</v>
      </c>
      <c r="AO549" s="42">
        <v>1.735494696611247E-3</v>
      </c>
      <c r="AP549" s="42">
        <v>7.6098542353799014E-3</v>
      </c>
      <c r="AQ549" s="42">
        <v>3.2677913446540997E-4</v>
      </c>
      <c r="AR549" s="42">
        <v>8.6011230655196177E-4</v>
      </c>
      <c r="AS549" s="42">
        <v>1.4914004086576046E-2</v>
      </c>
      <c r="AT549" s="42">
        <v>6.9921619969082541E-4</v>
      </c>
      <c r="AU549" s="42">
        <v>1.735494696611247E-3</v>
      </c>
    </row>
    <row r="550" spans="1:47" x14ac:dyDescent="0.25">
      <c r="A550" s="220"/>
      <c r="B550" s="220"/>
      <c r="C550" s="15" t="s">
        <v>225</v>
      </c>
      <c r="D550" s="16">
        <v>3.2677913446540997E-4</v>
      </c>
      <c r="E550" s="16">
        <v>3.2677913446540997E-4</v>
      </c>
      <c r="F550" s="16">
        <v>0</v>
      </c>
      <c r="G550" s="16">
        <v>0</v>
      </c>
      <c r="H550" s="42">
        <f t="shared" si="8"/>
        <v>3.2677913446540997E-4</v>
      </c>
      <c r="I550" s="42">
        <f t="shared" si="8"/>
        <v>3.2677913446540997E-4</v>
      </c>
      <c r="J550" s="51"/>
      <c r="K550" s="53"/>
      <c r="L550" s="16">
        <v>3.2677913446540997E-4</v>
      </c>
      <c r="M550" s="16">
        <v>8.6011230655196177E-4</v>
      </c>
      <c r="N550" s="16">
        <v>1.4914004086576046E-2</v>
      </c>
      <c r="O550" s="16">
        <v>6.9921619969082541E-4</v>
      </c>
      <c r="P550" s="16">
        <v>1.735494696611247E-3</v>
      </c>
      <c r="Q550" s="16">
        <v>8.8781632746098866E-3</v>
      </c>
      <c r="R550" s="16">
        <v>3.2677913446540997E-4</v>
      </c>
      <c r="S550" s="16">
        <v>8.6011230655196177E-4</v>
      </c>
      <c r="T550" s="16">
        <v>1.4914004086576046E-2</v>
      </c>
      <c r="U550" s="16">
        <v>6.9921619969082541E-4</v>
      </c>
      <c r="V550" s="16">
        <v>1.735494696611247E-3</v>
      </c>
      <c r="W550" s="16">
        <v>8.8781632746098866E-3</v>
      </c>
      <c r="X550" s="16">
        <v>0</v>
      </c>
      <c r="Y550" s="16">
        <v>0</v>
      </c>
      <c r="Z550" s="16">
        <v>0</v>
      </c>
      <c r="AA550" s="16">
        <v>0</v>
      </c>
      <c r="AB550" s="16">
        <v>0</v>
      </c>
      <c r="AC550" s="16">
        <v>0</v>
      </c>
      <c r="AD550" s="16">
        <v>0</v>
      </c>
      <c r="AE550" s="16">
        <v>0</v>
      </c>
      <c r="AF550" s="16">
        <v>0</v>
      </c>
      <c r="AG550" s="16">
        <v>0</v>
      </c>
      <c r="AH550" s="16">
        <v>0</v>
      </c>
      <c r="AI550" s="54">
        <v>0</v>
      </c>
      <c r="AJ550" s="42">
        <v>3.2677913446540997E-4</v>
      </c>
      <c r="AK550" s="42">
        <v>8.6011230655196177E-4</v>
      </c>
      <c r="AL550" s="42">
        <v>1.4914004086576046E-2</v>
      </c>
      <c r="AM550" s="42">
        <v>6.9921619969082541E-4</v>
      </c>
      <c r="AN550" s="42">
        <v>1.735494696611247E-3</v>
      </c>
      <c r="AO550" s="42">
        <v>8.8781632746098866E-3</v>
      </c>
      <c r="AP550" s="42">
        <v>3.2677913446540997E-4</v>
      </c>
      <c r="AQ550" s="42">
        <v>8.6011230655196177E-4</v>
      </c>
      <c r="AR550" s="42">
        <v>1.4914004086576046E-2</v>
      </c>
      <c r="AS550" s="42">
        <v>6.9921619969082541E-4</v>
      </c>
      <c r="AT550" s="42">
        <v>1.735494696611247E-3</v>
      </c>
      <c r="AU550" s="42">
        <v>8.8781632746098866E-3</v>
      </c>
    </row>
    <row r="551" spans="1:47" x14ac:dyDescent="0.25">
      <c r="A551" s="220"/>
      <c r="B551" s="220"/>
      <c r="C551" s="15" t="s">
        <v>226</v>
      </c>
      <c r="D551" s="16">
        <v>8.6011230655196177E-4</v>
      </c>
      <c r="E551" s="16">
        <v>8.6011230655196177E-4</v>
      </c>
      <c r="F551" s="16">
        <v>0</v>
      </c>
      <c r="G551" s="16">
        <v>0</v>
      </c>
      <c r="H551" s="42">
        <f t="shared" si="8"/>
        <v>8.6011230655196177E-4</v>
      </c>
      <c r="I551" s="42">
        <f t="shared" si="8"/>
        <v>8.6011230655196177E-4</v>
      </c>
      <c r="J551" s="51"/>
      <c r="K551" s="53"/>
      <c r="L551" s="16">
        <v>8.6011230655196177E-4</v>
      </c>
      <c r="M551" s="16">
        <v>1.4914004086576046E-2</v>
      </c>
      <c r="N551" s="16">
        <v>6.9921619969082541E-4</v>
      </c>
      <c r="O551" s="16">
        <v>1.735494696611247E-3</v>
      </c>
      <c r="P551" s="16">
        <v>8.8781632746098866E-3</v>
      </c>
      <c r="Q551" s="16">
        <v>3.8124232354297833E-4</v>
      </c>
      <c r="R551" s="16">
        <v>8.6011230655196177E-4</v>
      </c>
      <c r="S551" s="16">
        <v>1.4914004086576046E-2</v>
      </c>
      <c r="T551" s="16">
        <v>6.9921619969082541E-4</v>
      </c>
      <c r="U551" s="16">
        <v>1.735494696611247E-3</v>
      </c>
      <c r="V551" s="16">
        <v>8.8781632746098866E-3</v>
      </c>
      <c r="W551" s="16">
        <v>3.8124232354297833E-4</v>
      </c>
      <c r="X551" s="16">
        <v>0</v>
      </c>
      <c r="Y551" s="16">
        <v>0</v>
      </c>
      <c r="Z551" s="16">
        <v>0</v>
      </c>
      <c r="AA551" s="16">
        <v>0</v>
      </c>
      <c r="AB551" s="16">
        <v>0</v>
      </c>
      <c r="AC551" s="16">
        <v>0</v>
      </c>
      <c r="AD551" s="16">
        <v>0</v>
      </c>
      <c r="AE551" s="16">
        <v>0</v>
      </c>
      <c r="AF551" s="16">
        <v>0</v>
      </c>
      <c r="AG551" s="16">
        <v>0</v>
      </c>
      <c r="AH551" s="16">
        <v>0</v>
      </c>
      <c r="AI551" s="54">
        <v>0</v>
      </c>
      <c r="AJ551" s="42">
        <v>8.6011230655196177E-4</v>
      </c>
      <c r="AK551" s="42">
        <v>1.4914004086576046E-2</v>
      </c>
      <c r="AL551" s="42">
        <v>6.9921619969082541E-4</v>
      </c>
      <c r="AM551" s="42">
        <v>1.735494696611247E-3</v>
      </c>
      <c r="AN551" s="42">
        <v>8.8781632746098866E-3</v>
      </c>
      <c r="AO551" s="42">
        <v>3.8124232354297833E-4</v>
      </c>
      <c r="AP551" s="42">
        <v>8.6011230655196177E-4</v>
      </c>
      <c r="AQ551" s="42">
        <v>1.4914004086576046E-2</v>
      </c>
      <c r="AR551" s="42">
        <v>6.9921619969082541E-4</v>
      </c>
      <c r="AS551" s="42">
        <v>1.735494696611247E-3</v>
      </c>
      <c r="AT551" s="42">
        <v>8.8781632746098866E-3</v>
      </c>
      <c r="AU551" s="42">
        <v>3.8124232354297833E-4</v>
      </c>
    </row>
    <row r="552" spans="1:47" x14ac:dyDescent="0.25">
      <c r="A552" s="220" t="s">
        <v>145</v>
      </c>
      <c r="B552" s="220" t="s">
        <v>223</v>
      </c>
      <c r="C552" s="15" t="s">
        <v>224</v>
      </c>
      <c r="D552" s="16">
        <v>1.4914004086576046E-2</v>
      </c>
      <c r="E552" s="16">
        <v>1.4914004086576046E-2</v>
      </c>
      <c r="F552" s="16">
        <v>0</v>
      </c>
      <c r="G552" s="16">
        <v>0</v>
      </c>
      <c r="H552" s="42">
        <f t="shared" si="8"/>
        <v>1.4914004086576046E-2</v>
      </c>
      <c r="I552" s="42">
        <f t="shared" si="8"/>
        <v>1.4914004086576046E-2</v>
      </c>
      <c r="J552" s="51"/>
      <c r="K552" s="53" t="s">
        <v>145</v>
      </c>
      <c r="L552" s="16">
        <v>1.4914004086576046E-2</v>
      </c>
      <c r="M552" s="16">
        <v>6.9921619969082541E-4</v>
      </c>
      <c r="N552" s="16">
        <v>1.735494696611247E-3</v>
      </c>
      <c r="O552" s="16">
        <v>8.8781632746098866E-3</v>
      </c>
      <c r="P552" s="16">
        <v>3.8124232354297833E-4</v>
      </c>
      <c r="Q552" s="16">
        <v>1.0034643576439556E-3</v>
      </c>
      <c r="R552" s="16">
        <v>1.4914004086576046E-2</v>
      </c>
      <c r="S552" s="16">
        <v>6.9921619969082541E-4</v>
      </c>
      <c r="T552" s="16">
        <v>1.735494696611247E-3</v>
      </c>
      <c r="U552" s="16">
        <v>8.8781632746098866E-3</v>
      </c>
      <c r="V552" s="16">
        <v>3.8124232354297833E-4</v>
      </c>
      <c r="W552" s="16">
        <v>1.0034643576439556E-3</v>
      </c>
      <c r="X552" s="16">
        <v>0</v>
      </c>
      <c r="Y552" s="16">
        <v>0</v>
      </c>
      <c r="Z552" s="16">
        <v>0</v>
      </c>
      <c r="AA552" s="16">
        <v>0</v>
      </c>
      <c r="AB552" s="16">
        <v>0</v>
      </c>
      <c r="AC552" s="16">
        <v>0</v>
      </c>
      <c r="AD552" s="16">
        <v>0</v>
      </c>
      <c r="AE552" s="16">
        <v>0</v>
      </c>
      <c r="AF552" s="16">
        <v>0</v>
      </c>
      <c r="AG552" s="16">
        <v>0</v>
      </c>
      <c r="AH552" s="16">
        <v>0</v>
      </c>
      <c r="AI552" s="54">
        <v>0</v>
      </c>
      <c r="AJ552" s="42">
        <v>1.4914004086576046E-2</v>
      </c>
      <c r="AK552" s="42">
        <v>6.9921619969082541E-4</v>
      </c>
      <c r="AL552" s="42">
        <v>1.735494696611247E-3</v>
      </c>
      <c r="AM552" s="42">
        <v>8.8781632746098866E-3</v>
      </c>
      <c r="AN552" s="42">
        <v>3.8124232354297833E-4</v>
      </c>
      <c r="AO552" s="42">
        <v>1.0034643576439556E-3</v>
      </c>
      <c r="AP552" s="42">
        <v>1.4914004086576046E-2</v>
      </c>
      <c r="AQ552" s="42">
        <v>6.9921619969082541E-4</v>
      </c>
      <c r="AR552" s="42">
        <v>1.735494696611247E-3</v>
      </c>
      <c r="AS552" s="42">
        <v>8.8781632746098866E-3</v>
      </c>
      <c r="AT552" s="42">
        <v>3.8124232354297833E-4</v>
      </c>
      <c r="AU552" s="42">
        <v>1.0034643576439556E-3</v>
      </c>
    </row>
    <row r="553" spans="1:47" x14ac:dyDescent="0.25">
      <c r="A553" s="220"/>
      <c r="B553" s="220"/>
      <c r="C553" s="15" t="s">
        <v>225</v>
      </c>
      <c r="D553" s="16">
        <v>6.9921619969082541E-4</v>
      </c>
      <c r="E553" s="16">
        <v>6.9921619969082541E-4</v>
      </c>
      <c r="F553" s="16">
        <v>0</v>
      </c>
      <c r="G553" s="16">
        <v>0</v>
      </c>
      <c r="H553" s="42">
        <f t="shared" si="8"/>
        <v>6.9921619969082541E-4</v>
      </c>
      <c r="I553" s="42">
        <f t="shared" si="8"/>
        <v>6.9921619969082541E-4</v>
      </c>
      <c r="J553" s="51"/>
      <c r="K553" s="53"/>
      <c r="L553" s="16">
        <v>6.9921619969082541E-4</v>
      </c>
      <c r="M553" s="16">
        <v>1.735494696611247E-3</v>
      </c>
      <c r="N553" s="16">
        <v>8.8781632746098866E-3</v>
      </c>
      <c r="O553" s="16">
        <v>3.8124232354297833E-4</v>
      </c>
      <c r="P553" s="16">
        <v>1.0034643576439556E-3</v>
      </c>
      <c r="Q553" s="16">
        <v>3.6219724210256106E-2</v>
      </c>
      <c r="R553" s="16">
        <v>6.9921619969082541E-4</v>
      </c>
      <c r="S553" s="16">
        <v>1.735494696611247E-3</v>
      </c>
      <c r="T553" s="16">
        <v>8.8781632746098866E-3</v>
      </c>
      <c r="U553" s="16">
        <v>3.8124232354297833E-4</v>
      </c>
      <c r="V553" s="16">
        <v>1.0034643576439556E-3</v>
      </c>
      <c r="W553" s="16">
        <v>3.6219724210256106E-2</v>
      </c>
      <c r="X553" s="16">
        <v>0</v>
      </c>
      <c r="Y553" s="16">
        <v>0</v>
      </c>
      <c r="Z553" s="16">
        <v>0</v>
      </c>
      <c r="AA553" s="16">
        <v>0</v>
      </c>
      <c r="AB553" s="16">
        <v>0</v>
      </c>
      <c r="AC553" s="16">
        <v>0</v>
      </c>
      <c r="AD553" s="16">
        <v>0</v>
      </c>
      <c r="AE553" s="16">
        <v>0</v>
      </c>
      <c r="AF553" s="16">
        <v>0</v>
      </c>
      <c r="AG553" s="16">
        <v>0</v>
      </c>
      <c r="AH553" s="16">
        <v>0</v>
      </c>
      <c r="AI553" s="54">
        <v>0</v>
      </c>
      <c r="AJ553" s="42">
        <v>6.9921619969082541E-4</v>
      </c>
      <c r="AK553" s="42">
        <v>1.735494696611247E-3</v>
      </c>
      <c r="AL553" s="42">
        <v>8.8781632746098866E-3</v>
      </c>
      <c r="AM553" s="42">
        <v>3.8124232354297833E-4</v>
      </c>
      <c r="AN553" s="42">
        <v>1.0034643576439556E-3</v>
      </c>
      <c r="AO553" s="42">
        <v>3.6219724210256106E-2</v>
      </c>
      <c r="AP553" s="42">
        <v>6.9921619969082541E-4</v>
      </c>
      <c r="AQ553" s="42">
        <v>1.735494696611247E-3</v>
      </c>
      <c r="AR553" s="42">
        <v>8.8781632746098866E-3</v>
      </c>
      <c r="AS553" s="42">
        <v>3.8124232354297833E-4</v>
      </c>
      <c r="AT553" s="42">
        <v>1.0034643576439556E-3</v>
      </c>
      <c r="AU553" s="42">
        <v>3.6219724210256106E-2</v>
      </c>
    </row>
    <row r="554" spans="1:47" x14ac:dyDescent="0.25">
      <c r="A554" s="220"/>
      <c r="B554" s="220"/>
      <c r="C554" s="15" t="s">
        <v>226</v>
      </c>
      <c r="D554" s="16">
        <v>1.735494696611247E-3</v>
      </c>
      <c r="E554" s="16">
        <v>1.735494696611247E-3</v>
      </c>
      <c r="F554" s="16">
        <v>0</v>
      </c>
      <c r="G554" s="16">
        <v>0</v>
      </c>
      <c r="H554" s="42">
        <f t="shared" si="8"/>
        <v>1.735494696611247E-3</v>
      </c>
      <c r="I554" s="42">
        <f t="shared" si="8"/>
        <v>1.735494696611247E-3</v>
      </c>
      <c r="J554" s="51"/>
      <c r="K554" s="53"/>
      <c r="L554" s="16">
        <v>1.735494696611247E-3</v>
      </c>
      <c r="M554" s="16">
        <v>8.8781632746098866E-3</v>
      </c>
      <c r="N554" s="16">
        <v>3.8124232354297833E-4</v>
      </c>
      <c r="O554" s="16">
        <v>1.0034643576439556E-3</v>
      </c>
      <c r="P554" s="16">
        <v>3.6219724210256106E-2</v>
      </c>
      <c r="Q554" s="16">
        <v>1.6980964849634328E-3</v>
      </c>
      <c r="R554" s="16">
        <v>1.735494696611247E-3</v>
      </c>
      <c r="S554" s="16">
        <v>8.8781632746098866E-3</v>
      </c>
      <c r="T554" s="16">
        <v>3.8124232354297833E-4</v>
      </c>
      <c r="U554" s="16">
        <v>1.0034643576439556E-3</v>
      </c>
      <c r="V554" s="16">
        <v>3.6219724210256106E-2</v>
      </c>
      <c r="W554" s="16">
        <v>1.6980964849634328E-3</v>
      </c>
      <c r="X554" s="16">
        <v>0</v>
      </c>
      <c r="Y554" s="16">
        <v>0</v>
      </c>
      <c r="Z554" s="16">
        <v>0</v>
      </c>
      <c r="AA554" s="16">
        <v>0</v>
      </c>
      <c r="AB554" s="16">
        <v>0</v>
      </c>
      <c r="AC554" s="16">
        <v>0</v>
      </c>
      <c r="AD554" s="16">
        <v>0</v>
      </c>
      <c r="AE554" s="16">
        <v>0</v>
      </c>
      <c r="AF554" s="16">
        <v>0</v>
      </c>
      <c r="AG554" s="16">
        <v>0</v>
      </c>
      <c r="AH554" s="16">
        <v>0</v>
      </c>
      <c r="AI554" s="54">
        <v>0</v>
      </c>
      <c r="AJ554" s="42">
        <v>1.735494696611247E-3</v>
      </c>
      <c r="AK554" s="42">
        <v>8.8781632746098866E-3</v>
      </c>
      <c r="AL554" s="42">
        <v>3.8124232354297833E-4</v>
      </c>
      <c r="AM554" s="42">
        <v>1.0034643576439556E-3</v>
      </c>
      <c r="AN554" s="42">
        <v>3.6219724210256106E-2</v>
      </c>
      <c r="AO554" s="42">
        <v>1.6980964849634328E-3</v>
      </c>
      <c r="AP554" s="42">
        <v>1.735494696611247E-3</v>
      </c>
      <c r="AQ554" s="42">
        <v>8.8781632746098866E-3</v>
      </c>
      <c r="AR554" s="42">
        <v>3.8124232354297833E-4</v>
      </c>
      <c r="AS554" s="42">
        <v>1.0034643576439556E-3</v>
      </c>
      <c r="AT554" s="42">
        <v>3.6219724210256106E-2</v>
      </c>
      <c r="AU554" s="42">
        <v>1.6980964849634328E-3</v>
      </c>
    </row>
    <row r="555" spans="1:47" x14ac:dyDescent="0.25">
      <c r="A555" s="220"/>
      <c r="B555" s="220" t="s">
        <v>227</v>
      </c>
      <c r="C555" s="15" t="s">
        <v>224</v>
      </c>
      <c r="D555" s="16">
        <v>8.8781632746098866E-3</v>
      </c>
      <c r="E555" s="16">
        <v>8.8781632746098866E-3</v>
      </c>
      <c r="F555" s="16">
        <v>0</v>
      </c>
      <c r="G555" s="16">
        <v>0</v>
      </c>
      <c r="H555" s="42">
        <f t="shared" si="8"/>
        <v>8.8781632746098866E-3</v>
      </c>
      <c r="I555" s="42">
        <f t="shared" si="8"/>
        <v>8.8781632746098866E-3</v>
      </c>
      <c r="J555" s="51"/>
      <c r="K555" s="53"/>
      <c r="L555" s="16">
        <v>8.8781632746098866E-3</v>
      </c>
      <c r="M555" s="16">
        <v>3.8124232354297833E-4</v>
      </c>
      <c r="N555" s="16">
        <v>1.0034643576439556E-3</v>
      </c>
      <c r="O555" s="16">
        <v>3.6219724210256106E-2</v>
      </c>
      <c r="P555" s="16">
        <v>1.6980964849634328E-3</v>
      </c>
      <c r="Q555" s="16">
        <v>4.2147728346273138E-3</v>
      </c>
      <c r="R555" s="16">
        <v>8.8781632746098866E-3</v>
      </c>
      <c r="S555" s="16">
        <v>3.8124232354297833E-4</v>
      </c>
      <c r="T555" s="16">
        <v>1.0034643576439556E-3</v>
      </c>
      <c r="U555" s="16">
        <v>3.6219724210256106E-2</v>
      </c>
      <c r="V555" s="16">
        <v>1.6980964849634328E-3</v>
      </c>
      <c r="W555" s="16">
        <v>4.2147728346273138E-3</v>
      </c>
      <c r="X555" s="16">
        <v>0</v>
      </c>
      <c r="Y555" s="16">
        <v>0</v>
      </c>
      <c r="Z555" s="16">
        <v>0</v>
      </c>
      <c r="AA555" s="16">
        <v>0</v>
      </c>
      <c r="AB555" s="16">
        <v>0</v>
      </c>
      <c r="AC555" s="16">
        <v>0</v>
      </c>
      <c r="AD555" s="16">
        <v>0</v>
      </c>
      <c r="AE555" s="16">
        <v>0</v>
      </c>
      <c r="AF555" s="16">
        <v>0</v>
      </c>
      <c r="AG555" s="16">
        <v>0</v>
      </c>
      <c r="AH555" s="16">
        <v>0</v>
      </c>
      <c r="AI555" s="54">
        <v>0</v>
      </c>
      <c r="AJ555" s="42">
        <v>8.8781632746098866E-3</v>
      </c>
      <c r="AK555" s="42">
        <v>3.8124232354297833E-4</v>
      </c>
      <c r="AL555" s="42">
        <v>1.0034643576439556E-3</v>
      </c>
      <c r="AM555" s="42">
        <v>3.6219724210256106E-2</v>
      </c>
      <c r="AN555" s="42">
        <v>1.6980964849634328E-3</v>
      </c>
      <c r="AO555" s="42">
        <v>4.2147728346273138E-3</v>
      </c>
      <c r="AP555" s="42">
        <v>8.8781632746098866E-3</v>
      </c>
      <c r="AQ555" s="42">
        <v>3.8124232354297833E-4</v>
      </c>
      <c r="AR555" s="42">
        <v>1.0034643576439556E-3</v>
      </c>
      <c r="AS555" s="42">
        <v>3.6219724210256106E-2</v>
      </c>
      <c r="AT555" s="42">
        <v>1.6980964849634328E-3</v>
      </c>
      <c r="AU555" s="42">
        <v>4.2147728346273138E-3</v>
      </c>
    </row>
    <row r="556" spans="1:47" x14ac:dyDescent="0.25">
      <c r="A556" s="220"/>
      <c r="B556" s="220"/>
      <c r="C556" s="15" t="s">
        <v>225</v>
      </c>
      <c r="D556" s="16">
        <v>3.8124232354297833E-4</v>
      </c>
      <c r="E556" s="16">
        <v>3.8124232354297833E-4</v>
      </c>
      <c r="F556" s="16">
        <v>0</v>
      </c>
      <c r="G556" s="16">
        <v>0</v>
      </c>
      <c r="H556" s="42">
        <f t="shared" si="8"/>
        <v>3.8124232354297833E-4</v>
      </c>
      <c r="I556" s="42">
        <f t="shared" si="8"/>
        <v>3.8124232354297833E-4</v>
      </c>
      <c r="J556" s="51"/>
      <c r="K556" s="53"/>
      <c r="L556" s="16">
        <v>3.8124232354297833E-4</v>
      </c>
      <c r="M556" s="16">
        <v>1.0034643576439556E-3</v>
      </c>
      <c r="N556" s="16">
        <v>3.6219724210256106E-2</v>
      </c>
      <c r="O556" s="16">
        <v>1.6980964849634328E-3</v>
      </c>
      <c r="P556" s="16">
        <v>4.2147728346273138E-3</v>
      </c>
      <c r="Q556" s="16">
        <v>2.1561253666909721E-2</v>
      </c>
      <c r="R556" s="16">
        <v>3.8124232354297833E-4</v>
      </c>
      <c r="S556" s="16">
        <v>1.0034643576439556E-3</v>
      </c>
      <c r="T556" s="16">
        <v>3.6219724210256106E-2</v>
      </c>
      <c r="U556" s="16">
        <v>1.6980964849634328E-3</v>
      </c>
      <c r="V556" s="16">
        <v>4.2147728346273138E-3</v>
      </c>
      <c r="W556" s="16">
        <v>2.1561253666909721E-2</v>
      </c>
      <c r="X556" s="16">
        <v>0</v>
      </c>
      <c r="Y556" s="16">
        <v>0</v>
      </c>
      <c r="Z556" s="16">
        <v>0</v>
      </c>
      <c r="AA556" s="16">
        <v>0</v>
      </c>
      <c r="AB556" s="16">
        <v>0</v>
      </c>
      <c r="AC556" s="16">
        <v>0</v>
      </c>
      <c r="AD556" s="16">
        <v>0</v>
      </c>
      <c r="AE556" s="16">
        <v>0</v>
      </c>
      <c r="AF556" s="16">
        <v>0</v>
      </c>
      <c r="AG556" s="16">
        <v>0</v>
      </c>
      <c r="AH556" s="16">
        <v>0</v>
      </c>
      <c r="AI556" s="54">
        <v>0</v>
      </c>
      <c r="AJ556" s="42">
        <v>3.8124232354297833E-4</v>
      </c>
      <c r="AK556" s="42">
        <v>1.0034643576439556E-3</v>
      </c>
      <c r="AL556" s="42">
        <v>3.6219724210256106E-2</v>
      </c>
      <c r="AM556" s="42">
        <v>1.6980964849634328E-3</v>
      </c>
      <c r="AN556" s="42">
        <v>4.2147728346273138E-3</v>
      </c>
      <c r="AO556" s="42">
        <v>2.1561253666909721E-2</v>
      </c>
      <c r="AP556" s="42">
        <v>3.8124232354297833E-4</v>
      </c>
      <c r="AQ556" s="42">
        <v>1.0034643576439556E-3</v>
      </c>
      <c r="AR556" s="42">
        <v>3.6219724210256106E-2</v>
      </c>
      <c r="AS556" s="42">
        <v>1.6980964849634328E-3</v>
      </c>
      <c r="AT556" s="42">
        <v>4.2147728346273138E-3</v>
      </c>
      <c r="AU556" s="42">
        <v>2.1561253666909721E-2</v>
      </c>
    </row>
    <row r="557" spans="1:47" x14ac:dyDescent="0.25">
      <c r="A557" s="220"/>
      <c r="B557" s="220"/>
      <c r="C557" s="15" t="s">
        <v>226</v>
      </c>
      <c r="D557" s="16">
        <v>1.0034643576439556E-3</v>
      </c>
      <c r="E557" s="16">
        <v>1.0034643576439556E-3</v>
      </c>
      <c r="F557" s="16">
        <v>0</v>
      </c>
      <c r="G557" s="16">
        <v>0</v>
      </c>
      <c r="H557" s="42">
        <f t="shared" si="8"/>
        <v>1.0034643576439556E-3</v>
      </c>
      <c r="I557" s="42">
        <f t="shared" si="8"/>
        <v>1.0034643576439556E-3</v>
      </c>
      <c r="J557" s="51"/>
      <c r="K557" s="53"/>
      <c r="L557" s="16">
        <v>1.0034643576439556E-3</v>
      </c>
      <c r="M557" s="16">
        <v>3.6219724210256106E-2</v>
      </c>
      <c r="N557" s="16">
        <v>1.6980964849634328E-3</v>
      </c>
      <c r="O557" s="16">
        <v>4.2147728346273138E-3</v>
      </c>
      <c r="P557" s="16">
        <v>2.1561253666909721E-2</v>
      </c>
      <c r="Q557" s="16">
        <v>9.2587421431866148E-4</v>
      </c>
      <c r="R557" s="16">
        <v>1.0034643576439556E-3</v>
      </c>
      <c r="S557" s="16">
        <v>3.6219724210256106E-2</v>
      </c>
      <c r="T557" s="16">
        <v>1.6980964849634328E-3</v>
      </c>
      <c r="U557" s="16">
        <v>4.2147728346273138E-3</v>
      </c>
      <c r="V557" s="16">
        <v>2.1561253666909721E-2</v>
      </c>
      <c r="W557" s="16">
        <v>9.2587421431866148E-4</v>
      </c>
      <c r="X557" s="16">
        <v>0</v>
      </c>
      <c r="Y557" s="16">
        <v>0</v>
      </c>
      <c r="Z557" s="16">
        <v>0</v>
      </c>
      <c r="AA557" s="16">
        <v>0</v>
      </c>
      <c r="AB557" s="16">
        <v>0</v>
      </c>
      <c r="AC557" s="16">
        <v>0</v>
      </c>
      <c r="AD557" s="16">
        <v>0</v>
      </c>
      <c r="AE557" s="16">
        <v>0</v>
      </c>
      <c r="AF557" s="16">
        <v>0</v>
      </c>
      <c r="AG557" s="16">
        <v>0</v>
      </c>
      <c r="AH557" s="16">
        <v>0</v>
      </c>
      <c r="AI557" s="54">
        <v>0</v>
      </c>
      <c r="AJ557" s="42">
        <v>1.0034643576439556E-3</v>
      </c>
      <c r="AK557" s="42">
        <v>3.6219724210256106E-2</v>
      </c>
      <c r="AL557" s="42">
        <v>1.6980964849634328E-3</v>
      </c>
      <c r="AM557" s="42">
        <v>4.2147728346273138E-3</v>
      </c>
      <c r="AN557" s="42">
        <v>2.1561253666909721E-2</v>
      </c>
      <c r="AO557" s="42">
        <v>9.2587421431866148E-4</v>
      </c>
      <c r="AP557" s="42">
        <v>1.0034643576439556E-3</v>
      </c>
      <c r="AQ557" s="42">
        <v>3.6219724210256106E-2</v>
      </c>
      <c r="AR557" s="42">
        <v>1.6980964849634328E-3</v>
      </c>
      <c r="AS557" s="42">
        <v>4.2147728346273138E-3</v>
      </c>
      <c r="AT557" s="42">
        <v>2.1561253666909721E-2</v>
      </c>
      <c r="AU557" s="42">
        <v>9.2587421431866148E-4</v>
      </c>
    </row>
    <row r="558" spans="1:47" x14ac:dyDescent="0.25">
      <c r="A558" s="220" t="s">
        <v>146</v>
      </c>
      <c r="B558" s="220" t="s">
        <v>223</v>
      </c>
      <c r="C558" s="15" t="s">
        <v>224</v>
      </c>
      <c r="D558" s="16">
        <v>3.6219724210256106E-2</v>
      </c>
      <c r="E558" s="16">
        <v>3.6219724210256106E-2</v>
      </c>
      <c r="F558" s="16">
        <v>0</v>
      </c>
      <c r="G558" s="16">
        <v>0</v>
      </c>
      <c r="H558" s="42">
        <f t="shared" si="8"/>
        <v>3.6219724210256106E-2</v>
      </c>
      <c r="I558" s="42">
        <f t="shared" si="8"/>
        <v>3.6219724210256106E-2</v>
      </c>
      <c r="J558" s="51"/>
      <c r="K558" s="53" t="s">
        <v>146</v>
      </c>
      <c r="L558" s="16">
        <v>3.6219724210256106E-2</v>
      </c>
      <c r="M558" s="16">
        <v>1.6980964849634328E-3</v>
      </c>
      <c r="N558" s="16">
        <v>4.2147728346273138E-3</v>
      </c>
      <c r="O558" s="16">
        <v>2.1561253666909721E-2</v>
      </c>
      <c r="P558" s="16">
        <v>9.2587421431866148E-4</v>
      </c>
      <c r="Q558" s="16">
        <v>2.4369848685638919E-3</v>
      </c>
      <c r="R558" s="16">
        <v>3.6219724210256106E-2</v>
      </c>
      <c r="S558" s="16">
        <v>1.6980964849634328E-3</v>
      </c>
      <c r="T558" s="16">
        <v>4.2147728346273138E-3</v>
      </c>
      <c r="U558" s="16">
        <v>2.1561253666909721E-2</v>
      </c>
      <c r="V558" s="16">
        <v>9.2587421431866148E-4</v>
      </c>
      <c r="W558" s="16">
        <v>2.4369848685638919E-3</v>
      </c>
      <c r="X558" s="16">
        <v>0</v>
      </c>
      <c r="Y558" s="16">
        <v>0</v>
      </c>
      <c r="Z558" s="16">
        <v>0</v>
      </c>
      <c r="AA558" s="16">
        <v>0</v>
      </c>
      <c r="AB558" s="16">
        <v>0</v>
      </c>
      <c r="AC558" s="16">
        <v>0</v>
      </c>
      <c r="AD558" s="16">
        <v>0</v>
      </c>
      <c r="AE558" s="16">
        <v>0</v>
      </c>
      <c r="AF558" s="16">
        <v>0</v>
      </c>
      <c r="AG558" s="16">
        <v>0</v>
      </c>
      <c r="AH558" s="16">
        <v>0</v>
      </c>
      <c r="AI558" s="54">
        <v>0</v>
      </c>
      <c r="AJ558" s="42">
        <v>3.6219724210256106E-2</v>
      </c>
      <c r="AK558" s="42">
        <v>1.6980964849634328E-3</v>
      </c>
      <c r="AL558" s="42">
        <v>4.2147728346273138E-3</v>
      </c>
      <c r="AM558" s="42">
        <v>2.1561253666909721E-2</v>
      </c>
      <c r="AN558" s="42">
        <v>9.2587421431866148E-4</v>
      </c>
      <c r="AO558" s="42">
        <v>2.4369848685638919E-3</v>
      </c>
      <c r="AP558" s="42">
        <v>3.6219724210256106E-2</v>
      </c>
      <c r="AQ558" s="42">
        <v>1.6980964849634328E-3</v>
      </c>
      <c r="AR558" s="42">
        <v>4.2147728346273138E-3</v>
      </c>
      <c r="AS558" s="42">
        <v>2.1561253666909721E-2</v>
      </c>
      <c r="AT558" s="42">
        <v>9.2587421431866148E-4</v>
      </c>
      <c r="AU558" s="42">
        <v>2.4369848685638919E-3</v>
      </c>
    </row>
    <row r="559" spans="1:47" x14ac:dyDescent="0.25">
      <c r="A559" s="220"/>
      <c r="B559" s="220"/>
      <c r="C559" s="15" t="s">
        <v>225</v>
      </c>
      <c r="D559" s="16">
        <v>1.6980964849634328E-3</v>
      </c>
      <c r="E559" s="16">
        <v>1.6980964849634328E-3</v>
      </c>
      <c r="F559" s="16">
        <v>0</v>
      </c>
      <c r="G559" s="16">
        <v>0</v>
      </c>
      <c r="H559" s="42">
        <f t="shared" si="8"/>
        <v>1.6980964849634328E-3</v>
      </c>
      <c r="I559" s="42">
        <f t="shared" si="8"/>
        <v>1.6980964849634328E-3</v>
      </c>
      <c r="J559" s="51"/>
      <c r="K559" s="53"/>
      <c r="L559" s="16">
        <v>1.6980964849634328E-3</v>
      </c>
      <c r="M559" s="16">
        <v>4.2147728346273138E-3</v>
      </c>
      <c r="N559" s="16">
        <v>2.1561253666909721E-2</v>
      </c>
      <c r="O559" s="16">
        <v>9.2587421431866148E-4</v>
      </c>
      <c r="P559" s="16">
        <v>2.4369848685638919E-3</v>
      </c>
      <c r="Q559" s="16">
        <v>1.704457609894405E-2</v>
      </c>
      <c r="R559" s="16">
        <v>1.6980964849634328E-3</v>
      </c>
      <c r="S559" s="16">
        <v>4.2147728346273138E-3</v>
      </c>
      <c r="T559" s="16">
        <v>2.1561253666909721E-2</v>
      </c>
      <c r="U559" s="16">
        <v>9.2587421431866148E-4</v>
      </c>
      <c r="V559" s="16">
        <v>2.4369848685638919E-3</v>
      </c>
      <c r="W559" s="16">
        <v>1.704457609894405E-2</v>
      </c>
      <c r="X559" s="16">
        <v>0</v>
      </c>
      <c r="Y559" s="16">
        <v>0</v>
      </c>
      <c r="Z559" s="16">
        <v>0</v>
      </c>
      <c r="AA559" s="16">
        <v>0</v>
      </c>
      <c r="AB559" s="16">
        <v>0</v>
      </c>
      <c r="AC559" s="16">
        <v>0</v>
      </c>
      <c r="AD559" s="16">
        <v>0</v>
      </c>
      <c r="AE559" s="16">
        <v>0</v>
      </c>
      <c r="AF559" s="16">
        <v>0</v>
      </c>
      <c r="AG559" s="16">
        <v>0</v>
      </c>
      <c r="AH559" s="16">
        <v>0</v>
      </c>
      <c r="AI559" s="54">
        <v>0</v>
      </c>
      <c r="AJ559" s="42">
        <v>1.6980964849634328E-3</v>
      </c>
      <c r="AK559" s="42">
        <v>4.2147728346273138E-3</v>
      </c>
      <c r="AL559" s="42">
        <v>2.1561253666909721E-2</v>
      </c>
      <c r="AM559" s="42">
        <v>9.2587421431866148E-4</v>
      </c>
      <c r="AN559" s="42">
        <v>2.4369848685638919E-3</v>
      </c>
      <c r="AO559" s="42">
        <v>1.704457609894405E-2</v>
      </c>
      <c r="AP559" s="42">
        <v>1.6980964849634328E-3</v>
      </c>
      <c r="AQ559" s="42">
        <v>4.2147728346273138E-3</v>
      </c>
      <c r="AR559" s="42">
        <v>2.1561253666909721E-2</v>
      </c>
      <c r="AS559" s="42">
        <v>9.2587421431866148E-4</v>
      </c>
      <c r="AT559" s="42">
        <v>2.4369848685638919E-3</v>
      </c>
      <c r="AU559" s="42">
        <v>1.704457609894405E-2</v>
      </c>
    </row>
    <row r="560" spans="1:47" x14ac:dyDescent="0.25">
      <c r="A560" s="220"/>
      <c r="B560" s="220"/>
      <c r="C560" s="15" t="s">
        <v>226</v>
      </c>
      <c r="D560" s="16">
        <v>4.2147728346273138E-3</v>
      </c>
      <c r="E560" s="16">
        <v>4.2147728346273138E-3</v>
      </c>
      <c r="F560" s="16">
        <v>0</v>
      </c>
      <c r="G560" s="16">
        <v>0</v>
      </c>
      <c r="H560" s="42">
        <f t="shared" si="8"/>
        <v>4.2147728346273138E-3</v>
      </c>
      <c r="I560" s="42">
        <f t="shared" si="8"/>
        <v>4.2147728346273138E-3</v>
      </c>
      <c r="J560" s="51"/>
      <c r="K560" s="53"/>
      <c r="L560" s="16">
        <v>4.2147728346273138E-3</v>
      </c>
      <c r="M560" s="16">
        <v>2.1561253666909721E-2</v>
      </c>
      <c r="N560" s="16">
        <v>9.2587421431866148E-4</v>
      </c>
      <c r="O560" s="16">
        <v>2.4369848685638919E-3</v>
      </c>
      <c r="P560" s="16">
        <v>1.704457609894405E-2</v>
      </c>
      <c r="Q560" s="16">
        <v>7.9910422821808606E-4</v>
      </c>
      <c r="R560" s="16">
        <v>4.2147728346273138E-3</v>
      </c>
      <c r="S560" s="16">
        <v>2.1561253666909721E-2</v>
      </c>
      <c r="T560" s="16">
        <v>9.2587421431866148E-4</v>
      </c>
      <c r="U560" s="16">
        <v>2.4369848685638919E-3</v>
      </c>
      <c r="V560" s="16">
        <v>1.704457609894405E-2</v>
      </c>
      <c r="W560" s="16">
        <v>7.9910422821808606E-4</v>
      </c>
      <c r="X560" s="16">
        <v>0</v>
      </c>
      <c r="Y560" s="16">
        <v>0</v>
      </c>
      <c r="Z560" s="16">
        <v>0</v>
      </c>
      <c r="AA560" s="16">
        <v>0</v>
      </c>
      <c r="AB560" s="16">
        <v>0</v>
      </c>
      <c r="AC560" s="16">
        <v>0</v>
      </c>
      <c r="AD560" s="16">
        <v>0</v>
      </c>
      <c r="AE560" s="16">
        <v>0</v>
      </c>
      <c r="AF560" s="16">
        <v>0</v>
      </c>
      <c r="AG560" s="16">
        <v>0</v>
      </c>
      <c r="AH560" s="16">
        <v>0</v>
      </c>
      <c r="AI560" s="54">
        <v>0</v>
      </c>
      <c r="AJ560" s="42">
        <v>4.2147728346273138E-3</v>
      </c>
      <c r="AK560" s="42">
        <v>2.1561253666909721E-2</v>
      </c>
      <c r="AL560" s="42">
        <v>9.2587421431866148E-4</v>
      </c>
      <c r="AM560" s="42">
        <v>2.4369848685638919E-3</v>
      </c>
      <c r="AN560" s="42">
        <v>1.704457609894405E-2</v>
      </c>
      <c r="AO560" s="42">
        <v>7.9910422821808606E-4</v>
      </c>
      <c r="AP560" s="42">
        <v>4.2147728346273138E-3</v>
      </c>
      <c r="AQ560" s="42">
        <v>2.1561253666909721E-2</v>
      </c>
      <c r="AR560" s="42">
        <v>9.2587421431866148E-4</v>
      </c>
      <c r="AS560" s="42">
        <v>2.4369848685638919E-3</v>
      </c>
      <c r="AT560" s="42">
        <v>1.704457609894405E-2</v>
      </c>
      <c r="AU560" s="42">
        <v>7.9910422821808606E-4</v>
      </c>
    </row>
    <row r="561" spans="1:47" x14ac:dyDescent="0.25">
      <c r="A561" s="220"/>
      <c r="B561" s="220" t="s">
        <v>227</v>
      </c>
      <c r="C561" s="15" t="s">
        <v>224</v>
      </c>
      <c r="D561" s="16">
        <v>2.1561253666909721E-2</v>
      </c>
      <c r="E561" s="16">
        <v>2.1561253666909721E-2</v>
      </c>
      <c r="F561" s="16">
        <v>0</v>
      </c>
      <c r="G561" s="16">
        <v>0</v>
      </c>
      <c r="H561" s="42">
        <f t="shared" si="8"/>
        <v>2.1561253666909721E-2</v>
      </c>
      <c r="I561" s="42">
        <f t="shared" si="8"/>
        <v>2.1561253666909721E-2</v>
      </c>
      <c r="J561" s="51"/>
      <c r="K561" s="53"/>
      <c r="L561" s="16">
        <v>2.1561253666909721E-2</v>
      </c>
      <c r="M561" s="16">
        <v>9.2587421431866148E-4</v>
      </c>
      <c r="N561" s="16">
        <v>2.4369848685638919E-3</v>
      </c>
      <c r="O561" s="16">
        <v>1.704457609894405E-2</v>
      </c>
      <c r="P561" s="16">
        <v>7.9910422821808606E-4</v>
      </c>
      <c r="Q561" s="16">
        <v>1.9834225104128534E-3</v>
      </c>
      <c r="R561" s="16">
        <v>2.1561253666909721E-2</v>
      </c>
      <c r="S561" s="16">
        <v>9.2587421431866148E-4</v>
      </c>
      <c r="T561" s="16">
        <v>2.4369848685638919E-3</v>
      </c>
      <c r="U561" s="16">
        <v>1.704457609894405E-2</v>
      </c>
      <c r="V561" s="16">
        <v>7.9910422821808606E-4</v>
      </c>
      <c r="W561" s="16">
        <v>1.9834225104128534E-3</v>
      </c>
      <c r="X561" s="16">
        <v>0</v>
      </c>
      <c r="Y561" s="16">
        <v>0</v>
      </c>
      <c r="Z561" s="16">
        <v>0</v>
      </c>
      <c r="AA561" s="16">
        <v>0</v>
      </c>
      <c r="AB561" s="16">
        <v>0</v>
      </c>
      <c r="AC561" s="16">
        <v>0</v>
      </c>
      <c r="AD561" s="16">
        <v>0</v>
      </c>
      <c r="AE561" s="16">
        <v>0</v>
      </c>
      <c r="AF561" s="16">
        <v>0</v>
      </c>
      <c r="AG561" s="16">
        <v>0</v>
      </c>
      <c r="AH561" s="16">
        <v>0</v>
      </c>
      <c r="AI561" s="54">
        <v>0</v>
      </c>
      <c r="AJ561" s="42">
        <v>2.1561253666909721E-2</v>
      </c>
      <c r="AK561" s="42">
        <v>9.2587421431866148E-4</v>
      </c>
      <c r="AL561" s="42">
        <v>2.4369848685638919E-3</v>
      </c>
      <c r="AM561" s="42">
        <v>1.704457609894405E-2</v>
      </c>
      <c r="AN561" s="42">
        <v>7.9910422821808606E-4</v>
      </c>
      <c r="AO561" s="42">
        <v>1.9834225104128534E-3</v>
      </c>
      <c r="AP561" s="42">
        <v>2.1561253666909721E-2</v>
      </c>
      <c r="AQ561" s="42">
        <v>9.2587421431866148E-4</v>
      </c>
      <c r="AR561" s="42">
        <v>2.4369848685638919E-3</v>
      </c>
      <c r="AS561" s="42">
        <v>1.704457609894405E-2</v>
      </c>
      <c r="AT561" s="42">
        <v>7.9910422821808606E-4</v>
      </c>
      <c r="AU561" s="42">
        <v>1.9834225104128534E-3</v>
      </c>
    </row>
    <row r="562" spans="1:47" x14ac:dyDescent="0.25">
      <c r="A562" s="220"/>
      <c r="B562" s="220"/>
      <c r="C562" s="15" t="s">
        <v>225</v>
      </c>
      <c r="D562" s="16">
        <v>9.2587421431866148E-4</v>
      </c>
      <c r="E562" s="16">
        <v>9.2587421431866148E-4</v>
      </c>
      <c r="F562" s="16">
        <v>0</v>
      </c>
      <c r="G562" s="16">
        <v>0</v>
      </c>
      <c r="H562" s="42">
        <f t="shared" si="8"/>
        <v>9.2587421431866148E-4</v>
      </c>
      <c r="I562" s="42">
        <f t="shared" si="8"/>
        <v>9.2587421431866148E-4</v>
      </c>
      <c r="J562" s="51"/>
      <c r="K562" s="53"/>
      <c r="L562" s="16">
        <v>9.2587421431866148E-4</v>
      </c>
      <c r="M562" s="16">
        <v>2.4369848685638919E-3</v>
      </c>
      <c r="N562" s="16">
        <v>1.704457609894405E-2</v>
      </c>
      <c r="O562" s="16">
        <v>7.9910422821808606E-4</v>
      </c>
      <c r="P562" s="16">
        <v>1.9834225104128534E-3</v>
      </c>
      <c r="Q562" s="16">
        <v>1.0146472313839869E-2</v>
      </c>
      <c r="R562" s="16">
        <v>9.2587421431866148E-4</v>
      </c>
      <c r="S562" s="16">
        <v>2.4369848685638919E-3</v>
      </c>
      <c r="T562" s="16">
        <v>1.704457609894405E-2</v>
      </c>
      <c r="U562" s="16">
        <v>7.9910422821808606E-4</v>
      </c>
      <c r="V562" s="16">
        <v>1.9834225104128534E-3</v>
      </c>
      <c r="W562" s="16">
        <v>1.0146472313839869E-2</v>
      </c>
      <c r="X562" s="16">
        <v>0</v>
      </c>
      <c r="Y562" s="16">
        <v>0</v>
      </c>
      <c r="Z562" s="16">
        <v>0</v>
      </c>
      <c r="AA562" s="16">
        <v>0</v>
      </c>
      <c r="AB562" s="16">
        <v>0</v>
      </c>
      <c r="AC562" s="16">
        <v>0</v>
      </c>
      <c r="AD562" s="16">
        <v>0</v>
      </c>
      <c r="AE562" s="16">
        <v>0</v>
      </c>
      <c r="AF562" s="16">
        <v>0</v>
      </c>
      <c r="AG562" s="16">
        <v>0</v>
      </c>
      <c r="AH562" s="16">
        <v>0</v>
      </c>
      <c r="AI562" s="54">
        <v>0</v>
      </c>
      <c r="AJ562" s="42">
        <v>9.2587421431866148E-4</v>
      </c>
      <c r="AK562" s="42">
        <v>2.4369848685638919E-3</v>
      </c>
      <c r="AL562" s="42">
        <v>1.704457609894405E-2</v>
      </c>
      <c r="AM562" s="42">
        <v>7.9910422821808606E-4</v>
      </c>
      <c r="AN562" s="42">
        <v>1.9834225104128534E-3</v>
      </c>
      <c r="AO562" s="42">
        <v>1.0146472313839869E-2</v>
      </c>
      <c r="AP562" s="42">
        <v>9.2587421431866148E-4</v>
      </c>
      <c r="AQ562" s="42">
        <v>2.4369848685638919E-3</v>
      </c>
      <c r="AR562" s="42">
        <v>1.704457609894405E-2</v>
      </c>
      <c r="AS562" s="42">
        <v>7.9910422821808606E-4</v>
      </c>
      <c r="AT562" s="42">
        <v>1.9834225104128534E-3</v>
      </c>
      <c r="AU562" s="42">
        <v>1.0146472313839869E-2</v>
      </c>
    </row>
    <row r="563" spans="1:47" x14ac:dyDescent="0.25">
      <c r="A563" s="220"/>
      <c r="B563" s="220"/>
      <c r="C563" s="15" t="s">
        <v>226</v>
      </c>
      <c r="D563" s="16">
        <v>2.4369848685638919E-3</v>
      </c>
      <c r="E563" s="16">
        <v>2.4369848685638919E-3</v>
      </c>
      <c r="F563" s="16">
        <v>0</v>
      </c>
      <c r="G563" s="16">
        <v>0</v>
      </c>
      <c r="H563" s="42">
        <f t="shared" si="8"/>
        <v>2.4369848685638919E-3</v>
      </c>
      <c r="I563" s="42">
        <f t="shared" si="8"/>
        <v>2.4369848685638919E-3</v>
      </c>
      <c r="J563" s="51"/>
      <c r="K563" s="53"/>
      <c r="L563" s="16">
        <v>2.4369848685638919E-3</v>
      </c>
      <c r="M563" s="16">
        <v>1.704457609894405E-2</v>
      </c>
      <c r="N563" s="16">
        <v>7.9910422821808606E-4</v>
      </c>
      <c r="O563" s="16">
        <v>1.9834225104128534E-3</v>
      </c>
      <c r="P563" s="16">
        <v>1.0146472313839869E-2</v>
      </c>
      <c r="Q563" s="16">
        <v>4.3570551262054664E-4</v>
      </c>
      <c r="R563" s="16">
        <v>2.4369848685638919E-3</v>
      </c>
      <c r="S563" s="16">
        <v>1.704457609894405E-2</v>
      </c>
      <c r="T563" s="16">
        <v>7.9910422821808606E-4</v>
      </c>
      <c r="U563" s="16">
        <v>1.9834225104128534E-3</v>
      </c>
      <c r="V563" s="16">
        <v>1.0146472313839869E-2</v>
      </c>
      <c r="W563" s="16">
        <v>4.3570551262054664E-4</v>
      </c>
      <c r="X563" s="16">
        <v>0</v>
      </c>
      <c r="Y563" s="16">
        <v>0</v>
      </c>
      <c r="Z563" s="16">
        <v>0</v>
      </c>
      <c r="AA563" s="16">
        <v>0</v>
      </c>
      <c r="AB563" s="16">
        <v>0</v>
      </c>
      <c r="AC563" s="16">
        <v>0</v>
      </c>
      <c r="AD563" s="16">
        <v>0</v>
      </c>
      <c r="AE563" s="16">
        <v>0</v>
      </c>
      <c r="AF563" s="16">
        <v>0</v>
      </c>
      <c r="AG563" s="16">
        <v>0</v>
      </c>
      <c r="AH563" s="16">
        <v>0</v>
      </c>
      <c r="AI563" s="54">
        <v>0</v>
      </c>
      <c r="AJ563" s="42">
        <v>2.4369848685638919E-3</v>
      </c>
      <c r="AK563" s="42">
        <v>1.704457609894405E-2</v>
      </c>
      <c r="AL563" s="42">
        <v>7.9910422821808606E-4</v>
      </c>
      <c r="AM563" s="42">
        <v>1.9834225104128534E-3</v>
      </c>
      <c r="AN563" s="42">
        <v>1.0146472313839869E-2</v>
      </c>
      <c r="AO563" s="42">
        <v>4.3570551262054664E-4</v>
      </c>
      <c r="AP563" s="42">
        <v>2.4369848685638919E-3</v>
      </c>
      <c r="AQ563" s="42">
        <v>1.704457609894405E-2</v>
      </c>
      <c r="AR563" s="42">
        <v>7.9910422821808606E-4</v>
      </c>
      <c r="AS563" s="42">
        <v>1.9834225104128534E-3</v>
      </c>
      <c r="AT563" s="42">
        <v>1.0146472313839869E-2</v>
      </c>
      <c r="AU563" s="42">
        <v>4.3570551262054664E-4</v>
      </c>
    </row>
    <row r="564" spans="1:47" x14ac:dyDescent="0.25">
      <c r="A564" s="220" t="s">
        <v>147</v>
      </c>
      <c r="B564" s="220" t="s">
        <v>223</v>
      </c>
      <c r="C564" s="15" t="s">
        <v>224</v>
      </c>
      <c r="D564" s="16">
        <v>1.704457609894405E-2</v>
      </c>
      <c r="E564" s="16">
        <v>1.704457609894405E-2</v>
      </c>
      <c r="F564" s="16">
        <v>0</v>
      </c>
      <c r="G564" s="16">
        <v>0</v>
      </c>
      <c r="H564" s="42">
        <f t="shared" si="8"/>
        <v>1.704457609894405E-2</v>
      </c>
      <c r="I564" s="42">
        <f t="shared" si="8"/>
        <v>1.704457609894405E-2</v>
      </c>
      <c r="J564" s="51"/>
      <c r="K564" s="53" t="s">
        <v>147</v>
      </c>
      <c r="L564" s="16">
        <v>1.704457609894405E-2</v>
      </c>
      <c r="M564" s="16">
        <v>7.9910422821808606E-4</v>
      </c>
      <c r="N564" s="16">
        <v>1.9834225104128534E-3</v>
      </c>
      <c r="O564" s="16">
        <v>1.0146472313839869E-2</v>
      </c>
      <c r="P564" s="16">
        <v>4.3570551262054664E-4</v>
      </c>
      <c r="Q564" s="16">
        <v>1.1468164087359491E-3</v>
      </c>
      <c r="R564" s="16">
        <v>1.704457609894405E-2</v>
      </c>
      <c r="S564" s="16">
        <v>7.9910422821808606E-4</v>
      </c>
      <c r="T564" s="16">
        <v>1.9834225104128534E-3</v>
      </c>
      <c r="U564" s="16">
        <v>1.0146472313839869E-2</v>
      </c>
      <c r="V564" s="16">
        <v>4.3570551262054664E-4</v>
      </c>
      <c r="W564" s="16">
        <v>1.1468164087359491E-3</v>
      </c>
      <c r="X564" s="16">
        <v>0</v>
      </c>
      <c r="Y564" s="16">
        <v>0</v>
      </c>
      <c r="Z564" s="16">
        <v>0</v>
      </c>
      <c r="AA564" s="16">
        <v>0</v>
      </c>
      <c r="AB564" s="16">
        <v>0</v>
      </c>
      <c r="AC564" s="16">
        <v>0</v>
      </c>
      <c r="AD564" s="16">
        <v>0</v>
      </c>
      <c r="AE564" s="16">
        <v>0</v>
      </c>
      <c r="AF564" s="16">
        <v>0</v>
      </c>
      <c r="AG564" s="16">
        <v>0</v>
      </c>
      <c r="AH564" s="16">
        <v>0</v>
      </c>
      <c r="AI564" s="54">
        <v>0</v>
      </c>
      <c r="AJ564" s="42">
        <v>1.704457609894405E-2</v>
      </c>
      <c r="AK564" s="42">
        <v>7.9910422821808606E-4</v>
      </c>
      <c r="AL564" s="42">
        <v>1.9834225104128534E-3</v>
      </c>
      <c r="AM564" s="42">
        <v>1.0146472313839869E-2</v>
      </c>
      <c r="AN564" s="42">
        <v>4.3570551262054664E-4</v>
      </c>
      <c r="AO564" s="42">
        <v>1.1468164087359491E-3</v>
      </c>
      <c r="AP564" s="42">
        <v>1.704457609894405E-2</v>
      </c>
      <c r="AQ564" s="42">
        <v>7.9910422821808606E-4</v>
      </c>
      <c r="AR564" s="42">
        <v>1.9834225104128534E-3</v>
      </c>
      <c r="AS564" s="42">
        <v>1.0146472313839869E-2</v>
      </c>
      <c r="AT564" s="42">
        <v>4.3570551262054664E-4</v>
      </c>
      <c r="AU564" s="42">
        <v>1.1468164087359491E-3</v>
      </c>
    </row>
    <row r="565" spans="1:47" x14ac:dyDescent="0.25">
      <c r="A565" s="220"/>
      <c r="B565" s="220"/>
      <c r="C565" s="15" t="s">
        <v>225</v>
      </c>
      <c r="D565" s="16">
        <v>7.9910422821808606E-4</v>
      </c>
      <c r="E565" s="16">
        <v>7.9910422821808606E-4</v>
      </c>
      <c r="F565" s="16">
        <v>0</v>
      </c>
      <c r="G565" s="16">
        <v>0</v>
      </c>
      <c r="H565" s="42">
        <f t="shared" si="8"/>
        <v>7.9910422821808606E-4</v>
      </c>
      <c r="I565" s="42">
        <f t="shared" si="8"/>
        <v>7.9910422821808606E-4</v>
      </c>
      <c r="J565" s="51"/>
      <c r="K565" s="53"/>
      <c r="L565" s="16">
        <v>7.9910422821808606E-4</v>
      </c>
      <c r="M565" s="16">
        <v>1.9834225104128534E-3</v>
      </c>
      <c r="N565" s="16">
        <v>1.0146472313839869E-2</v>
      </c>
      <c r="O565" s="16">
        <v>4.3570551262054664E-4</v>
      </c>
      <c r="P565" s="16">
        <v>1.1468164087359491E-3</v>
      </c>
      <c r="Q565" s="16">
        <v>1.562419475736538E-2</v>
      </c>
      <c r="R565" s="16">
        <v>7.9910422821808606E-4</v>
      </c>
      <c r="S565" s="16">
        <v>1.9834225104128534E-3</v>
      </c>
      <c r="T565" s="16">
        <v>1.0146472313839869E-2</v>
      </c>
      <c r="U565" s="16">
        <v>4.3570551262054664E-4</v>
      </c>
      <c r="V565" s="16">
        <v>1.1468164087359491E-3</v>
      </c>
      <c r="W565" s="16">
        <v>1.562419475736538E-2</v>
      </c>
      <c r="X565" s="16">
        <v>0</v>
      </c>
      <c r="Y565" s="16">
        <v>0</v>
      </c>
      <c r="Z565" s="16">
        <v>0</v>
      </c>
      <c r="AA565" s="16">
        <v>0</v>
      </c>
      <c r="AB565" s="16">
        <v>0</v>
      </c>
      <c r="AC565" s="16">
        <v>0</v>
      </c>
      <c r="AD565" s="16">
        <v>0</v>
      </c>
      <c r="AE565" s="16">
        <v>0</v>
      </c>
      <c r="AF565" s="16">
        <v>0</v>
      </c>
      <c r="AG565" s="16">
        <v>0</v>
      </c>
      <c r="AH565" s="16">
        <v>0</v>
      </c>
      <c r="AI565" s="54">
        <v>0</v>
      </c>
      <c r="AJ565" s="42">
        <v>7.9910422821808606E-4</v>
      </c>
      <c r="AK565" s="42">
        <v>1.9834225104128534E-3</v>
      </c>
      <c r="AL565" s="42">
        <v>1.0146472313839869E-2</v>
      </c>
      <c r="AM565" s="42">
        <v>4.3570551262054664E-4</v>
      </c>
      <c r="AN565" s="42">
        <v>1.1468164087359491E-3</v>
      </c>
      <c r="AO565" s="42">
        <v>1.562419475736538E-2</v>
      </c>
      <c r="AP565" s="42">
        <v>7.9910422821808606E-4</v>
      </c>
      <c r="AQ565" s="42">
        <v>1.9834225104128534E-3</v>
      </c>
      <c r="AR565" s="42">
        <v>1.0146472313839869E-2</v>
      </c>
      <c r="AS565" s="42">
        <v>4.3570551262054664E-4</v>
      </c>
      <c r="AT565" s="42">
        <v>1.1468164087359491E-3</v>
      </c>
      <c r="AU565" s="42">
        <v>1.562419475736538E-2</v>
      </c>
    </row>
    <row r="566" spans="1:47" x14ac:dyDescent="0.25">
      <c r="A566" s="220"/>
      <c r="B566" s="220"/>
      <c r="C566" s="15" t="s">
        <v>226</v>
      </c>
      <c r="D566" s="16">
        <v>1.9834225104128534E-3</v>
      </c>
      <c r="E566" s="16">
        <v>1.9834225104128534E-3</v>
      </c>
      <c r="F566" s="16">
        <v>0</v>
      </c>
      <c r="G566" s="16">
        <v>0</v>
      </c>
      <c r="H566" s="42">
        <f t="shared" si="8"/>
        <v>1.9834225104128534E-3</v>
      </c>
      <c r="I566" s="42">
        <f t="shared" si="8"/>
        <v>1.9834225104128534E-3</v>
      </c>
      <c r="J566" s="51"/>
      <c r="K566" s="53"/>
      <c r="L566" s="16">
        <v>1.9834225104128534E-3</v>
      </c>
      <c r="M566" s="16">
        <v>1.0146472313839869E-2</v>
      </c>
      <c r="N566" s="16">
        <v>4.3570551262054664E-4</v>
      </c>
      <c r="O566" s="16">
        <v>1.1468164087359491E-3</v>
      </c>
      <c r="P566" s="16">
        <v>1.562419475736538E-2</v>
      </c>
      <c r="Q566" s="16">
        <v>7.3251220919991222E-4</v>
      </c>
      <c r="R566" s="16">
        <v>1.9834225104128534E-3</v>
      </c>
      <c r="S566" s="16">
        <v>1.0146472313839869E-2</v>
      </c>
      <c r="T566" s="16">
        <v>4.3570551262054664E-4</v>
      </c>
      <c r="U566" s="16">
        <v>1.1468164087359491E-3</v>
      </c>
      <c r="V566" s="16">
        <v>1.562419475736538E-2</v>
      </c>
      <c r="W566" s="16">
        <v>7.3251220919991222E-4</v>
      </c>
      <c r="X566" s="16">
        <v>0</v>
      </c>
      <c r="Y566" s="16">
        <v>0</v>
      </c>
      <c r="Z566" s="16">
        <v>0</v>
      </c>
      <c r="AA566" s="16">
        <v>0</v>
      </c>
      <c r="AB566" s="16">
        <v>0</v>
      </c>
      <c r="AC566" s="16">
        <v>0</v>
      </c>
      <c r="AD566" s="16">
        <v>0</v>
      </c>
      <c r="AE566" s="16">
        <v>0</v>
      </c>
      <c r="AF566" s="16">
        <v>0</v>
      </c>
      <c r="AG566" s="16">
        <v>0</v>
      </c>
      <c r="AH566" s="16">
        <v>0</v>
      </c>
      <c r="AI566" s="54">
        <v>0</v>
      </c>
      <c r="AJ566" s="42">
        <v>1.9834225104128534E-3</v>
      </c>
      <c r="AK566" s="42">
        <v>1.0146472313839869E-2</v>
      </c>
      <c r="AL566" s="42">
        <v>4.3570551262054664E-4</v>
      </c>
      <c r="AM566" s="42">
        <v>1.1468164087359491E-3</v>
      </c>
      <c r="AN566" s="42">
        <v>1.562419475736538E-2</v>
      </c>
      <c r="AO566" s="42">
        <v>7.3251220919991222E-4</v>
      </c>
      <c r="AP566" s="42">
        <v>1.9834225104128534E-3</v>
      </c>
      <c r="AQ566" s="42">
        <v>1.0146472313839869E-2</v>
      </c>
      <c r="AR566" s="42">
        <v>4.3570551262054664E-4</v>
      </c>
      <c r="AS566" s="42">
        <v>1.1468164087359491E-3</v>
      </c>
      <c r="AT566" s="42">
        <v>1.562419475736538E-2</v>
      </c>
      <c r="AU566" s="42">
        <v>7.3251220919991222E-4</v>
      </c>
    </row>
    <row r="567" spans="1:47" x14ac:dyDescent="0.25">
      <c r="A567" s="220"/>
      <c r="B567" s="220" t="s">
        <v>227</v>
      </c>
      <c r="C567" s="15" t="s">
        <v>224</v>
      </c>
      <c r="D567" s="16">
        <v>1.0146472313839869E-2</v>
      </c>
      <c r="E567" s="16">
        <v>1.0146472313839869E-2</v>
      </c>
      <c r="F567" s="16">
        <v>0</v>
      </c>
      <c r="G567" s="16">
        <v>0</v>
      </c>
      <c r="H567" s="42">
        <f t="shared" si="8"/>
        <v>1.0146472313839869E-2</v>
      </c>
      <c r="I567" s="42">
        <f t="shared" si="8"/>
        <v>1.0146472313839869E-2</v>
      </c>
      <c r="J567" s="51"/>
      <c r="K567" s="53"/>
      <c r="L567" s="16">
        <v>1.0146472313839869E-2</v>
      </c>
      <c r="M567" s="16">
        <v>4.3570551262054664E-4</v>
      </c>
      <c r="N567" s="16">
        <v>1.1468164087359491E-3</v>
      </c>
      <c r="O567" s="16">
        <v>1.562419475736538E-2</v>
      </c>
      <c r="P567" s="16">
        <v>7.3251220919991222E-4</v>
      </c>
      <c r="Q567" s="16">
        <v>1.8181373012117823E-3</v>
      </c>
      <c r="R567" s="16">
        <v>1.0146472313839869E-2</v>
      </c>
      <c r="S567" s="16">
        <v>4.3570551262054664E-4</v>
      </c>
      <c r="T567" s="16">
        <v>1.1468164087359491E-3</v>
      </c>
      <c r="U567" s="16">
        <v>1.562419475736538E-2</v>
      </c>
      <c r="V567" s="16">
        <v>7.3251220919991222E-4</v>
      </c>
      <c r="W567" s="16">
        <v>1.8181373012117823E-3</v>
      </c>
      <c r="X567" s="16">
        <v>0</v>
      </c>
      <c r="Y567" s="16">
        <v>0</v>
      </c>
      <c r="Z567" s="16">
        <v>0</v>
      </c>
      <c r="AA567" s="16">
        <v>0</v>
      </c>
      <c r="AB567" s="16">
        <v>0</v>
      </c>
      <c r="AC567" s="16">
        <v>0</v>
      </c>
      <c r="AD567" s="16">
        <v>0</v>
      </c>
      <c r="AE567" s="16">
        <v>0</v>
      </c>
      <c r="AF567" s="16">
        <v>0</v>
      </c>
      <c r="AG567" s="16">
        <v>0</v>
      </c>
      <c r="AH567" s="16">
        <v>0</v>
      </c>
      <c r="AI567" s="54">
        <v>0</v>
      </c>
      <c r="AJ567" s="42">
        <v>1.0146472313839869E-2</v>
      </c>
      <c r="AK567" s="42">
        <v>4.3570551262054664E-4</v>
      </c>
      <c r="AL567" s="42">
        <v>1.1468164087359491E-3</v>
      </c>
      <c r="AM567" s="42">
        <v>1.562419475736538E-2</v>
      </c>
      <c r="AN567" s="42">
        <v>7.3251220919991222E-4</v>
      </c>
      <c r="AO567" s="42">
        <v>1.8181373012117823E-3</v>
      </c>
      <c r="AP567" s="42">
        <v>1.0146472313839869E-2</v>
      </c>
      <c r="AQ567" s="42">
        <v>4.3570551262054664E-4</v>
      </c>
      <c r="AR567" s="42">
        <v>1.1468164087359491E-3</v>
      </c>
      <c r="AS567" s="42">
        <v>1.562419475736538E-2</v>
      </c>
      <c r="AT567" s="42">
        <v>7.3251220919991222E-4</v>
      </c>
      <c r="AU567" s="42">
        <v>1.8181373012117823E-3</v>
      </c>
    </row>
    <row r="568" spans="1:47" x14ac:dyDescent="0.25">
      <c r="A568" s="220"/>
      <c r="B568" s="220"/>
      <c r="C568" s="15" t="s">
        <v>225</v>
      </c>
      <c r="D568" s="16">
        <v>4.3570551262054664E-4</v>
      </c>
      <c r="E568" s="16">
        <v>4.3570551262054664E-4</v>
      </c>
      <c r="F568" s="16">
        <v>0</v>
      </c>
      <c r="G568" s="16">
        <v>0</v>
      </c>
      <c r="H568" s="42">
        <f t="shared" si="8"/>
        <v>4.3570551262054664E-4</v>
      </c>
      <c r="I568" s="42">
        <f t="shared" si="8"/>
        <v>4.3570551262054664E-4</v>
      </c>
      <c r="J568" s="51"/>
      <c r="K568" s="53"/>
      <c r="L568" s="16">
        <v>4.3570551262054664E-4</v>
      </c>
      <c r="M568" s="16">
        <v>1.1468164087359491E-3</v>
      </c>
      <c r="N568" s="16">
        <v>1.562419475736538E-2</v>
      </c>
      <c r="O568" s="16">
        <v>7.3251220919991222E-4</v>
      </c>
      <c r="P568" s="16">
        <v>1.8181373012117823E-3</v>
      </c>
      <c r="Q568" s="16">
        <v>9.3009329543532124E-3</v>
      </c>
      <c r="R568" s="16">
        <v>4.3570551262054664E-4</v>
      </c>
      <c r="S568" s="16">
        <v>1.1468164087359491E-3</v>
      </c>
      <c r="T568" s="16">
        <v>1.562419475736538E-2</v>
      </c>
      <c r="U568" s="16">
        <v>7.3251220919991222E-4</v>
      </c>
      <c r="V568" s="16">
        <v>1.8181373012117823E-3</v>
      </c>
      <c r="W568" s="16">
        <v>9.3009329543532124E-3</v>
      </c>
      <c r="X568" s="16">
        <v>0</v>
      </c>
      <c r="Y568" s="16">
        <v>0</v>
      </c>
      <c r="Z568" s="16">
        <v>0</v>
      </c>
      <c r="AA568" s="16">
        <v>0</v>
      </c>
      <c r="AB568" s="16">
        <v>0</v>
      </c>
      <c r="AC568" s="16">
        <v>0</v>
      </c>
      <c r="AD568" s="16">
        <v>0</v>
      </c>
      <c r="AE568" s="16">
        <v>0</v>
      </c>
      <c r="AF568" s="16">
        <v>0</v>
      </c>
      <c r="AG568" s="16">
        <v>0</v>
      </c>
      <c r="AH568" s="16">
        <v>0</v>
      </c>
      <c r="AI568" s="54">
        <v>0</v>
      </c>
      <c r="AJ568" s="42">
        <v>4.3570551262054664E-4</v>
      </c>
      <c r="AK568" s="42">
        <v>1.1468164087359491E-3</v>
      </c>
      <c r="AL568" s="42">
        <v>1.562419475736538E-2</v>
      </c>
      <c r="AM568" s="42">
        <v>7.3251220919991222E-4</v>
      </c>
      <c r="AN568" s="42">
        <v>1.8181373012117823E-3</v>
      </c>
      <c r="AO568" s="42">
        <v>9.3009329543532124E-3</v>
      </c>
      <c r="AP568" s="42">
        <v>4.3570551262054664E-4</v>
      </c>
      <c r="AQ568" s="42">
        <v>1.1468164087359491E-3</v>
      </c>
      <c r="AR568" s="42">
        <v>1.562419475736538E-2</v>
      </c>
      <c r="AS568" s="42">
        <v>7.3251220919991222E-4</v>
      </c>
      <c r="AT568" s="42">
        <v>1.8181373012117823E-3</v>
      </c>
      <c r="AU568" s="42">
        <v>9.3009329543532124E-3</v>
      </c>
    </row>
    <row r="569" spans="1:47" x14ac:dyDescent="0.25">
      <c r="A569" s="220"/>
      <c r="B569" s="220"/>
      <c r="C569" s="15" t="s">
        <v>226</v>
      </c>
      <c r="D569" s="16">
        <v>1.1468164087359491E-3</v>
      </c>
      <c r="E569" s="16">
        <v>1.1468164087359491E-3</v>
      </c>
      <c r="F569" s="16">
        <v>0</v>
      </c>
      <c r="G569" s="16">
        <v>0</v>
      </c>
      <c r="H569" s="42">
        <f t="shared" si="8"/>
        <v>1.1468164087359491E-3</v>
      </c>
      <c r="I569" s="42">
        <f t="shared" si="8"/>
        <v>1.1468164087359491E-3</v>
      </c>
      <c r="J569" s="51"/>
      <c r="K569" s="53"/>
      <c r="L569" s="16">
        <v>1.1468164087359491E-3</v>
      </c>
      <c r="M569" s="16">
        <v>1.562419475736538E-2</v>
      </c>
      <c r="N569" s="16">
        <v>7.3251220919991222E-4</v>
      </c>
      <c r="O569" s="16">
        <v>1.8181373012117823E-3</v>
      </c>
      <c r="P569" s="16">
        <v>9.3009329543532124E-3</v>
      </c>
      <c r="Q569" s="16">
        <v>3.9939671990216771E-4</v>
      </c>
      <c r="R569" s="16">
        <v>1.1468164087359491E-3</v>
      </c>
      <c r="S569" s="16">
        <v>1.562419475736538E-2</v>
      </c>
      <c r="T569" s="16">
        <v>7.3251220919991222E-4</v>
      </c>
      <c r="U569" s="16">
        <v>1.8181373012117823E-3</v>
      </c>
      <c r="V569" s="16">
        <v>9.3009329543532124E-3</v>
      </c>
      <c r="W569" s="16">
        <v>3.9939671990216771E-4</v>
      </c>
      <c r="X569" s="16">
        <v>0</v>
      </c>
      <c r="Y569" s="16">
        <v>0</v>
      </c>
      <c r="Z569" s="16">
        <v>0</v>
      </c>
      <c r="AA569" s="16">
        <v>0</v>
      </c>
      <c r="AB569" s="16">
        <v>0</v>
      </c>
      <c r="AC569" s="16">
        <v>0</v>
      </c>
      <c r="AD569" s="16">
        <v>0</v>
      </c>
      <c r="AE569" s="16">
        <v>0</v>
      </c>
      <c r="AF569" s="16">
        <v>0</v>
      </c>
      <c r="AG569" s="16">
        <v>0</v>
      </c>
      <c r="AH569" s="16">
        <v>0</v>
      </c>
      <c r="AI569" s="54">
        <v>0</v>
      </c>
      <c r="AJ569" s="42">
        <v>1.1468164087359491E-3</v>
      </c>
      <c r="AK569" s="42">
        <v>1.562419475736538E-2</v>
      </c>
      <c r="AL569" s="42">
        <v>7.3251220919991222E-4</v>
      </c>
      <c r="AM569" s="42">
        <v>1.8181373012117823E-3</v>
      </c>
      <c r="AN569" s="42">
        <v>9.3009329543532124E-3</v>
      </c>
      <c r="AO569" s="42">
        <v>3.9939671990216771E-4</v>
      </c>
      <c r="AP569" s="42">
        <v>1.1468164087359491E-3</v>
      </c>
      <c r="AQ569" s="42">
        <v>1.562419475736538E-2</v>
      </c>
      <c r="AR569" s="42">
        <v>7.3251220919991222E-4</v>
      </c>
      <c r="AS569" s="42">
        <v>1.8181373012117823E-3</v>
      </c>
      <c r="AT569" s="42">
        <v>9.3009329543532124E-3</v>
      </c>
      <c r="AU569" s="42">
        <v>3.9939671990216771E-4</v>
      </c>
    </row>
    <row r="570" spans="1:47" x14ac:dyDescent="0.25">
      <c r="A570" s="220" t="s">
        <v>148</v>
      </c>
      <c r="B570" s="220" t="s">
        <v>223</v>
      </c>
      <c r="C570" s="15" t="s">
        <v>224</v>
      </c>
      <c r="D570" s="16">
        <v>1.562419475736538E-2</v>
      </c>
      <c r="E570" s="16">
        <v>1.562419475736538E-2</v>
      </c>
      <c r="F570" s="16">
        <v>0</v>
      </c>
      <c r="G570" s="16">
        <v>0</v>
      </c>
      <c r="H570" s="42">
        <f t="shared" si="8"/>
        <v>1.562419475736538E-2</v>
      </c>
      <c r="I570" s="42">
        <f t="shared" si="8"/>
        <v>1.562419475736538E-2</v>
      </c>
      <c r="J570" s="51"/>
      <c r="K570" s="53" t="s">
        <v>148</v>
      </c>
      <c r="L570" s="16">
        <v>1.562419475736538E-2</v>
      </c>
      <c r="M570" s="16">
        <v>7.3251220919991222E-4</v>
      </c>
      <c r="N570" s="16">
        <v>1.8181373012117823E-3</v>
      </c>
      <c r="O570" s="16">
        <v>9.3009329543532124E-3</v>
      </c>
      <c r="P570" s="16">
        <v>3.9939671990216771E-4</v>
      </c>
      <c r="Q570" s="16">
        <v>1.05124837467462E-3</v>
      </c>
      <c r="R570" s="16">
        <v>1.562419475736538E-2</v>
      </c>
      <c r="S570" s="16">
        <v>7.3251220919991222E-4</v>
      </c>
      <c r="T570" s="16">
        <v>1.8181373012117823E-3</v>
      </c>
      <c r="U570" s="16">
        <v>9.3009329543532124E-3</v>
      </c>
      <c r="V570" s="16">
        <v>3.9939671990216771E-4</v>
      </c>
      <c r="W570" s="16">
        <v>1.05124837467462E-3</v>
      </c>
      <c r="X570" s="16">
        <v>0</v>
      </c>
      <c r="Y570" s="16">
        <v>0</v>
      </c>
      <c r="Z570" s="16">
        <v>0</v>
      </c>
      <c r="AA570" s="16">
        <v>0</v>
      </c>
      <c r="AB570" s="16">
        <v>0</v>
      </c>
      <c r="AC570" s="16">
        <v>0</v>
      </c>
      <c r="AD570" s="16">
        <v>0</v>
      </c>
      <c r="AE570" s="16">
        <v>0</v>
      </c>
      <c r="AF570" s="16">
        <v>0</v>
      </c>
      <c r="AG570" s="16">
        <v>0</v>
      </c>
      <c r="AH570" s="16">
        <v>0</v>
      </c>
      <c r="AI570" s="54">
        <v>0</v>
      </c>
      <c r="AJ570" s="42">
        <v>1.562419475736538E-2</v>
      </c>
      <c r="AK570" s="42">
        <v>7.3251220919991222E-4</v>
      </c>
      <c r="AL570" s="42">
        <v>1.8181373012117823E-3</v>
      </c>
      <c r="AM570" s="42">
        <v>9.3009329543532124E-3</v>
      </c>
      <c r="AN570" s="42">
        <v>3.9939671990216771E-4</v>
      </c>
      <c r="AO570" s="42">
        <v>1.05124837467462E-3</v>
      </c>
      <c r="AP570" s="42">
        <v>1.562419475736538E-2</v>
      </c>
      <c r="AQ570" s="42">
        <v>7.3251220919991222E-4</v>
      </c>
      <c r="AR570" s="42">
        <v>1.8181373012117823E-3</v>
      </c>
      <c r="AS570" s="42">
        <v>9.3009329543532124E-3</v>
      </c>
      <c r="AT570" s="42">
        <v>3.9939671990216771E-4</v>
      </c>
      <c r="AU570" s="42">
        <v>1.05124837467462E-3</v>
      </c>
    </row>
    <row r="571" spans="1:47" x14ac:dyDescent="0.25">
      <c r="A571" s="220"/>
      <c r="B571" s="220"/>
      <c r="C571" s="15" t="s">
        <v>225</v>
      </c>
      <c r="D571" s="16">
        <v>7.3251220919991222E-4</v>
      </c>
      <c r="E571" s="16">
        <v>7.3251220919991222E-4</v>
      </c>
      <c r="F571" s="16">
        <v>0</v>
      </c>
      <c r="G571" s="16">
        <v>0</v>
      </c>
      <c r="H571" s="42">
        <f t="shared" si="8"/>
        <v>7.3251220919991222E-4</v>
      </c>
      <c r="I571" s="42">
        <f t="shared" si="8"/>
        <v>7.3251220919991222E-4</v>
      </c>
      <c r="J571" s="51"/>
      <c r="K571" s="53"/>
      <c r="L571" s="16">
        <v>7.3251220919991222E-4</v>
      </c>
      <c r="M571" s="16">
        <v>1.8181373012117823E-3</v>
      </c>
      <c r="N571" s="16">
        <v>9.3009329543532124E-3</v>
      </c>
      <c r="O571" s="16">
        <v>3.9939671990216771E-4</v>
      </c>
      <c r="P571" s="16">
        <v>1.05124837467462E-3</v>
      </c>
      <c r="Q571" s="16">
        <v>1.0652860061840031E-2</v>
      </c>
      <c r="R571" s="16">
        <v>7.3251220919991222E-4</v>
      </c>
      <c r="S571" s="16">
        <v>1.8181373012117823E-3</v>
      </c>
      <c r="T571" s="16">
        <v>9.3009329543532124E-3</v>
      </c>
      <c r="U571" s="16">
        <v>3.9939671990216771E-4</v>
      </c>
      <c r="V571" s="16">
        <v>1.05124837467462E-3</v>
      </c>
      <c r="W571" s="16">
        <v>1.0652860061840031E-2</v>
      </c>
      <c r="X571" s="16">
        <v>0</v>
      </c>
      <c r="Y571" s="16">
        <v>0</v>
      </c>
      <c r="Z571" s="16">
        <v>0</v>
      </c>
      <c r="AA571" s="16">
        <v>0</v>
      </c>
      <c r="AB571" s="16">
        <v>0</v>
      </c>
      <c r="AC571" s="16">
        <v>0</v>
      </c>
      <c r="AD571" s="16">
        <v>0</v>
      </c>
      <c r="AE571" s="16">
        <v>0</v>
      </c>
      <c r="AF571" s="16">
        <v>0</v>
      </c>
      <c r="AG571" s="16">
        <v>0</v>
      </c>
      <c r="AH571" s="16">
        <v>0</v>
      </c>
      <c r="AI571" s="54">
        <v>0</v>
      </c>
      <c r="AJ571" s="42">
        <v>7.3251220919991222E-4</v>
      </c>
      <c r="AK571" s="42">
        <v>1.8181373012117823E-3</v>
      </c>
      <c r="AL571" s="42">
        <v>9.3009329543532124E-3</v>
      </c>
      <c r="AM571" s="42">
        <v>3.9939671990216771E-4</v>
      </c>
      <c r="AN571" s="42">
        <v>1.05124837467462E-3</v>
      </c>
      <c r="AO571" s="42">
        <v>1.0652860061840031E-2</v>
      </c>
      <c r="AP571" s="42">
        <v>7.3251220919991222E-4</v>
      </c>
      <c r="AQ571" s="42">
        <v>1.8181373012117823E-3</v>
      </c>
      <c r="AR571" s="42">
        <v>9.3009329543532124E-3</v>
      </c>
      <c r="AS571" s="42">
        <v>3.9939671990216771E-4</v>
      </c>
      <c r="AT571" s="42">
        <v>1.05124837467462E-3</v>
      </c>
      <c r="AU571" s="42">
        <v>1.0652860061840031E-2</v>
      </c>
    </row>
    <row r="572" spans="1:47" x14ac:dyDescent="0.25">
      <c r="A572" s="220"/>
      <c r="B572" s="220"/>
      <c r="C572" s="15" t="s">
        <v>226</v>
      </c>
      <c r="D572" s="16">
        <v>1.8181373012117823E-3</v>
      </c>
      <c r="E572" s="16">
        <v>1.8181373012117823E-3</v>
      </c>
      <c r="F572" s="16">
        <v>0</v>
      </c>
      <c r="G572" s="16">
        <v>0</v>
      </c>
      <c r="H572" s="42">
        <f t="shared" si="8"/>
        <v>1.8181373012117823E-3</v>
      </c>
      <c r="I572" s="42">
        <f t="shared" si="8"/>
        <v>1.8181373012117823E-3</v>
      </c>
      <c r="J572" s="51"/>
      <c r="K572" s="53"/>
      <c r="L572" s="16">
        <v>1.8181373012117823E-3</v>
      </c>
      <c r="M572" s="16">
        <v>9.3009329543532124E-3</v>
      </c>
      <c r="N572" s="16">
        <v>3.9939671990216771E-4</v>
      </c>
      <c r="O572" s="16">
        <v>1.05124837467462E-3</v>
      </c>
      <c r="P572" s="16">
        <v>1.0652860061840031E-2</v>
      </c>
      <c r="Q572" s="16">
        <v>4.9944014263630378E-4</v>
      </c>
      <c r="R572" s="16">
        <v>1.8181373012117823E-3</v>
      </c>
      <c r="S572" s="16">
        <v>9.3009329543532124E-3</v>
      </c>
      <c r="T572" s="16">
        <v>3.9939671990216771E-4</v>
      </c>
      <c r="U572" s="16">
        <v>1.05124837467462E-3</v>
      </c>
      <c r="V572" s="16">
        <v>1.0652860061840031E-2</v>
      </c>
      <c r="W572" s="16">
        <v>4.9944014263630378E-4</v>
      </c>
      <c r="X572" s="16">
        <v>0</v>
      </c>
      <c r="Y572" s="16">
        <v>0</v>
      </c>
      <c r="Z572" s="16">
        <v>0</v>
      </c>
      <c r="AA572" s="16">
        <v>0</v>
      </c>
      <c r="AB572" s="16">
        <v>0</v>
      </c>
      <c r="AC572" s="16">
        <v>0</v>
      </c>
      <c r="AD572" s="16">
        <v>0</v>
      </c>
      <c r="AE572" s="16">
        <v>0</v>
      </c>
      <c r="AF572" s="16">
        <v>0</v>
      </c>
      <c r="AG572" s="16">
        <v>0</v>
      </c>
      <c r="AH572" s="16">
        <v>0</v>
      </c>
      <c r="AI572" s="54">
        <v>0</v>
      </c>
      <c r="AJ572" s="42">
        <v>1.8181373012117823E-3</v>
      </c>
      <c r="AK572" s="42">
        <v>9.3009329543532124E-3</v>
      </c>
      <c r="AL572" s="42">
        <v>3.9939671990216771E-4</v>
      </c>
      <c r="AM572" s="42">
        <v>1.05124837467462E-3</v>
      </c>
      <c r="AN572" s="42">
        <v>1.0652860061840031E-2</v>
      </c>
      <c r="AO572" s="42">
        <v>4.9944014263630378E-4</v>
      </c>
      <c r="AP572" s="42">
        <v>1.8181373012117823E-3</v>
      </c>
      <c r="AQ572" s="42">
        <v>9.3009329543532124E-3</v>
      </c>
      <c r="AR572" s="42">
        <v>3.9939671990216771E-4</v>
      </c>
      <c r="AS572" s="42">
        <v>1.05124837467462E-3</v>
      </c>
      <c r="AT572" s="42">
        <v>1.0652860061840031E-2</v>
      </c>
      <c r="AU572" s="42">
        <v>4.9944014263630378E-4</v>
      </c>
    </row>
    <row r="573" spans="1:47" x14ac:dyDescent="0.25">
      <c r="A573" s="220"/>
      <c r="B573" s="220" t="s">
        <v>227</v>
      </c>
      <c r="C573" s="15" t="s">
        <v>224</v>
      </c>
      <c r="D573" s="16">
        <v>9.3009329543532124E-3</v>
      </c>
      <c r="E573" s="16">
        <v>9.3009329543532124E-3</v>
      </c>
      <c r="F573" s="16">
        <v>0</v>
      </c>
      <c r="G573" s="16">
        <v>0</v>
      </c>
      <c r="H573" s="42">
        <f t="shared" si="8"/>
        <v>9.3009329543532124E-3</v>
      </c>
      <c r="I573" s="42">
        <f t="shared" si="8"/>
        <v>9.3009329543532124E-3</v>
      </c>
      <c r="J573" s="51"/>
      <c r="K573" s="53"/>
      <c r="L573" s="16">
        <v>9.3009329543532124E-3</v>
      </c>
      <c r="M573" s="16">
        <v>3.9939671990216771E-4</v>
      </c>
      <c r="N573" s="16">
        <v>1.05124837467462E-3</v>
      </c>
      <c r="O573" s="16">
        <v>1.0652860061840031E-2</v>
      </c>
      <c r="P573" s="16">
        <v>4.9944014263630378E-4</v>
      </c>
      <c r="Q573" s="16">
        <v>1.2396390690080333E-3</v>
      </c>
      <c r="R573" s="16">
        <v>9.3009329543532124E-3</v>
      </c>
      <c r="S573" s="16">
        <v>3.9939671990216771E-4</v>
      </c>
      <c r="T573" s="16">
        <v>1.05124837467462E-3</v>
      </c>
      <c r="U573" s="16">
        <v>1.0652860061840031E-2</v>
      </c>
      <c r="V573" s="16">
        <v>4.9944014263630378E-4</v>
      </c>
      <c r="W573" s="16">
        <v>1.2396390690080333E-3</v>
      </c>
      <c r="X573" s="16">
        <v>0</v>
      </c>
      <c r="Y573" s="16">
        <v>0</v>
      </c>
      <c r="Z573" s="16">
        <v>0</v>
      </c>
      <c r="AA573" s="16">
        <v>0</v>
      </c>
      <c r="AB573" s="16">
        <v>0</v>
      </c>
      <c r="AC573" s="16">
        <v>0</v>
      </c>
      <c r="AD573" s="16">
        <v>0</v>
      </c>
      <c r="AE573" s="16">
        <v>0</v>
      </c>
      <c r="AF573" s="16">
        <v>0</v>
      </c>
      <c r="AG573" s="16">
        <v>0</v>
      </c>
      <c r="AH573" s="16">
        <v>0</v>
      </c>
      <c r="AI573" s="54">
        <v>0</v>
      </c>
      <c r="AJ573" s="42">
        <v>9.3009329543532124E-3</v>
      </c>
      <c r="AK573" s="42">
        <v>3.9939671990216771E-4</v>
      </c>
      <c r="AL573" s="42">
        <v>1.05124837467462E-3</v>
      </c>
      <c r="AM573" s="42">
        <v>1.0652860061840031E-2</v>
      </c>
      <c r="AN573" s="42">
        <v>4.9944014263630378E-4</v>
      </c>
      <c r="AO573" s="42">
        <v>1.2396390690080333E-3</v>
      </c>
      <c r="AP573" s="42">
        <v>9.3009329543532124E-3</v>
      </c>
      <c r="AQ573" s="42">
        <v>3.9939671990216771E-4</v>
      </c>
      <c r="AR573" s="42">
        <v>1.05124837467462E-3</v>
      </c>
      <c r="AS573" s="42">
        <v>1.0652860061840031E-2</v>
      </c>
      <c r="AT573" s="42">
        <v>4.9944014263630378E-4</v>
      </c>
      <c r="AU573" s="42">
        <v>1.2396390690080333E-3</v>
      </c>
    </row>
    <row r="574" spans="1:47" x14ac:dyDescent="0.25">
      <c r="A574" s="220"/>
      <c r="B574" s="220"/>
      <c r="C574" s="15" t="s">
        <v>225</v>
      </c>
      <c r="D574" s="16">
        <v>3.9939671990216771E-4</v>
      </c>
      <c r="E574" s="16">
        <v>3.9939671990216771E-4</v>
      </c>
      <c r="F574" s="16">
        <v>0</v>
      </c>
      <c r="G574" s="16">
        <v>0</v>
      </c>
      <c r="H574" s="42">
        <f t="shared" si="8"/>
        <v>3.9939671990216771E-4</v>
      </c>
      <c r="I574" s="42">
        <f t="shared" si="8"/>
        <v>3.9939671990216771E-4</v>
      </c>
      <c r="J574" s="51"/>
      <c r="K574" s="53"/>
      <c r="L574" s="16">
        <v>3.9939671990216771E-4</v>
      </c>
      <c r="M574" s="16">
        <v>1.05124837467462E-3</v>
      </c>
      <c r="N574" s="16">
        <v>1.0652860061840031E-2</v>
      </c>
      <c r="O574" s="16">
        <v>4.9944014263630378E-4</v>
      </c>
      <c r="P574" s="16">
        <v>1.2396390690080333E-3</v>
      </c>
      <c r="Q574" s="16">
        <v>6.341545196149918E-3</v>
      </c>
      <c r="R574" s="16">
        <v>3.9939671990216771E-4</v>
      </c>
      <c r="S574" s="16">
        <v>1.05124837467462E-3</v>
      </c>
      <c r="T574" s="16">
        <v>1.0652860061840031E-2</v>
      </c>
      <c r="U574" s="16">
        <v>4.9944014263630378E-4</v>
      </c>
      <c r="V574" s="16">
        <v>1.2396390690080333E-3</v>
      </c>
      <c r="W574" s="16">
        <v>6.341545196149918E-3</v>
      </c>
      <c r="X574" s="16">
        <v>0</v>
      </c>
      <c r="Y574" s="16">
        <v>0</v>
      </c>
      <c r="Z574" s="16">
        <v>0</v>
      </c>
      <c r="AA574" s="16">
        <v>0</v>
      </c>
      <c r="AB574" s="16">
        <v>0</v>
      </c>
      <c r="AC574" s="16">
        <v>0</v>
      </c>
      <c r="AD574" s="16">
        <v>0</v>
      </c>
      <c r="AE574" s="16">
        <v>0</v>
      </c>
      <c r="AF574" s="16">
        <v>0</v>
      </c>
      <c r="AG574" s="16">
        <v>0</v>
      </c>
      <c r="AH574" s="16">
        <v>0</v>
      </c>
      <c r="AI574" s="54">
        <v>0</v>
      </c>
      <c r="AJ574" s="42">
        <v>3.9939671990216771E-4</v>
      </c>
      <c r="AK574" s="42">
        <v>1.05124837467462E-3</v>
      </c>
      <c r="AL574" s="42">
        <v>1.0652860061840031E-2</v>
      </c>
      <c r="AM574" s="42">
        <v>4.9944014263630378E-4</v>
      </c>
      <c r="AN574" s="42">
        <v>1.2396390690080333E-3</v>
      </c>
      <c r="AO574" s="42">
        <v>6.341545196149918E-3</v>
      </c>
      <c r="AP574" s="42">
        <v>3.9939671990216771E-4</v>
      </c>
      <c r="AQ574" s="42">
        <v>1.05124837467462E-3</v>
      </c>
      <c r="AR574" s="42">
        <v>1.0652860061840031E-2</v>
      </c>
      <c r="AS574" s="42">
        <v>4.9944014263630378E-4</v>
      </c>
      <c r="AT574" s="42">
        <v>1.2396390690080333E-3</v>
      </c>
      <c r="AU574" s="42">
        <v>6.341545196149918E-3</v>
      </c>
    </row>
    <row r="575" spans="1:47" x14ac:dyDescent="0.25">
      <c r="A575" s="220"/>
      <c r="B575" s="220"/>
      <c r="C575" s="15" t="s">
        <v>226</v>
      </c>
      <c r="D575" s="16">
        <v>1.05124837467462E-3</v>
      </c>
      <c r="E575" s="16">
        <v>1.05124837467462E-3</v>
      </c>
      <c r="F575" s="16">
        <v>0</v>
      </c>
      <c r="G575" s="16">
        <v>0</v>
      </c>
      <c r="H575" s="42">
        <f t="shared" si="8"/>
        <v>1.05124837467462E-3</v>
      </c>
      <c r="I575" s="42">
        <f t="shared" si="8"/>
        <v>1.05124837467462E-3</v>
      </c>
      <c r="J575" s="51"/>
      <c r="K575" s="53"/>
      <c r="L575" s="16">
        <v>1.05124837467462E-3</v>
      </c>
      <c r="M575" s="16">
        <v>1.0652860061840031E-2</v>
      </c>
      <c r="N575" s="16">
        <v>4.9944014263630378E-4</v>
      </c>
      <c r="O575" s="16">
        <v>1.2396390690080333E-3</v>
      </c>
      <c r="P575" s="16">
        <v>6.341545196149918E-3</v>
      </c>
      <c r="Q575" s="16">
        <v>2.7231594538784166E-4</v>
      </c>
      <c r="R575" s="16">
        <v>1.05124837467462E-3</v>
      </c>
      <c r="S575" s="16">
        <v>1.0652860061840031E-2</v>
      </c>
      <c r="T575" s="16">
        <v>4.9944014263630378E-4</v>
      </c>
      <c r="U575" s="16">
        <v>1.2396390690080333E-3</v>
      </c>
      <c r="V575" s="16">
        <v>6.341545196149918E-3</v>
      </c>
      <c r="W575" s="16">
        <v>2.7231594538784166E-4</v>
      </c>
      <c r="X575" s="16">
        <v>0</v>
      </c>
      <c r="Y575" s="16">
        <v>0</v>
      </c>
      <c r="Z575" s="16">
        <v>0</v>
      </c>
      <c r="AA575" s="16">
        <v>0</v>
      </c>
      <c r="AB575" s="16">
        <v>0</v>
      </c>
      <c r="AC575" s="16">
        <v>0</v>
      </c>
      <c r="AD575" s="16">
        <v>0</v>
      </c>
      <c r="AE575" s="16">
        <v>0</v>
      </c>
      <c r="AF575" s="16">
        <v>0</v>
      </c>
      <c r="AG575" s="16">
        <v>0</v>
      </c>
      <c r="AH575" s="16">
        <v>0</v>
      </c>
      <c r="AI575" s="54">
        <v>0</v>
      </c>
      <c r="AJ575" s="42">
        <v>1.05124837467462E-3</v>
      </c>
      <c r="AK575" s="42">
        <v>1.0652860061840031E-2</v>
      </c>
      <c r="AL575" s="42">
        <v>4.9944014263630378E-4</v>
      </c>
      <c r="AM575" s="42">
        <v>1.2396390690080333E-3</v>
      </c>
      <c r="AN575" s="42">
        <v>6.341545196149918E-3</v>
      </c>
      <c r="AO575" s="42">
        <v>2.7231594538784166E-4</v>
      </c>
      <c r="AP575" s="42">
        <v>1.05124837467462E-3</v>
      </c>
      <c r="AQ575" s="42">
        <v>1.0652860061840031E-2</v>
      </c>
      <c r="AR575" s="42">
        <v>4.9944014263630378E-4</v>
      </c>
      <c r="AS575" s="42">
        <v>1.2396390690080333E-3</v>
      </c>
      <c r="AT575" s="42">
        <v>6.341545196149918E-3</v>
      </c>
      <c r="AU575" s="42">
        <v>2.7231594538784166E-4</v>
      </c>
    </row>
    <row r="576" spans="1:47" x14ac:dyDescent="0.25">
      <c r="A576" s="220" t="s">
        <v>149</v>
      </c>
      <c r="B576" s="220" t="s">
        <v>223</v>
      </c>
      <c r="C576" s="15" t="s">
        <v>224</v>
      </c>
      <c r="D576" s="16">
        <v>1.0652860061840031E-2</v>
      </c>
      <c r="E576" s="16">
        <v>1.0652860061840031E-2</v>
      </c>
      <c r="F576" s="16">
        <v>0</v>
      </c>
      <c r="G576" s="16">
        <v>0</v>
      </c>
      <c r="H576" s="42">
        <f t="shared" si="8"/>
        <v>1.0652860061840031E-2</v>
      </c>
      <c r="I576" s="42">
        <f t="shared" si="8"/>
        <v>1.0652860061840031E-2</v>
      </c>
      <c r="J576" s="51"/>
      <c r="K576" s="53" t="s">
        <v>149</v>
      </c>
      <c r="L576" s="16">
        <v>1.0652860061840031E-2</v>
      </c>
      <c r="M576" s="16">
        <v>4.9944014263630378E-4</v>
      </c>
      <c r="N576" s="16">
        <v>1.2396390690080333E-3</v>
      </c>
      <c r="O576" s="16">
        <v>6.341545196149918E-3</v>
      </c>
      <c r="P576" s="16">
        <v>2.7231594538784166E-4</v>
      </c>
      <c r="Q576" s="16">
        <v>7.1676025545996816E-4</v>
      </c>
      <c r="R576" s="16">
        <v>1.0652860061840031E-2</v>
      </c>
      <c r="S576" s="16">
        <v>4.9944014263630378E-4</v>
      </c>
      <c r="T576" s="16">
        <v>1.2396390690080333E-3</v>
      </c>
      <c r="U576" s="16">
        <v>6.341545196149918E-3</v>
      </c>
      <c r="V576" s="16">
        <v>2.7231594538784166E-4</v>
      </c>
      <c r="W576" s="16">
        <v>7.1676025545996816E-4</v>
      </c>
      <c r="X576" s="16">
        <v>0</v>
      </c>
      <c r="Y576" s="16">
        <v>0</v>
      </c>
      <c r="Z576" s="16">
        <v>0</v>
      </c>
      <c r="AA576" s="16">
        <v>0</v>
      </c>
      <c r="AB576" s="16">
        <v>0</v>
      </c>
      <c r="AC576" s="16">
        <v>0</v>
      </c>
      <c r="AD576" s="16">
        <v>0</v>
      </c>
      <c r="AE576" s="16">
        <v>0</v>
      </c>
      <c r="AF576" s="16">
        <v>0</v>
      </c>
      <c r="AG576" s="16">
        <v>0</v>
      </c>
      <c r="AH576" s="16">
        <v>0</v>
      </c>
      <c r="AI576" s="54">
        <v>0</v>
      </c>
      <c r="AJ576" s="42">
        <v>1.0652860061840031E-2</v>
      </c>
      <c r="AK576" s="42">
        <v>4.9944014263630378E-4</v>
      </c>
      <c r="AL576" s="42">
        <v>1.2396390690080333E-3</v>
      </c>
      <c r="AM576" s="42">
        <v>6.341545196149918E-3</v>
      </c>
      <c r="AN576" s="42">
        <v>2.7231594538784166E-4</v>
      </c>
      <c r="AO576" s="42">
        <v>7.1676025545996816E-4</v>
      </c>
      <c r="AP576" s="42">
        <v>1.0652860061840031E-2</v>
      </c>
      <c r="AQ576" s="42">
        <v>4.9944014263630378E-4</v>
      </c>
      <c r="AR576" s="42">
        <v>1.2396390690080333E-3</v>
      </c>
      <c r="AS576" s="42">
        <v>6.341545196149918E-3</v>
      </c>
      <c r="AT576" s="42">
        <v>2.7231594538784166E-4</v>
      </c>
      <c r="AU576" s="42">
        <v>7.1676025545996816E-4</v>
      </c>
    </row>
    <row r="577" spans="1:47" x14ac:dyDescent="0.25">
      <c r="A577" s="220"/>
      <c r="B577" s="220"/>
      <c r="C577" s="15" t="s">
        <v>225</v>
      </c>
      <c r="D577" s="16">
        <v>4.9944014263630378E-4</v>
      </c>
      <c r="E577" s="16">
        <v>4.9944014263630378E-4</v>
      </c>
      <c r="F577" s="16">
        <v>0</v>
      </c>
      <c r="G577" s="16">
        <v>0</v>
      </c>
      <c r="H577" s="42">
        <f t="shared" si="8"/>
        <v>4.9944014263630378E-4</v>
      </c>
      <c r="I577" s="42">
        <f t="shared" si="8"/>
        <v>4.9944014263630378E-4</v>
      </c>
      <c r="J577" s="51"/>
      <c r="K577" s="53"/>
      <c r="L577" s="16">
        <v>4.9944014263630378E-4</v>
      </c>
      <c r="M577" s="16">
        <v>1.2396390690080333E-3</v>
      </c>
      <c r="N577" s="16">
        <v>6.341545196149918E-3</v>
      </c>
      <c r="O577" s="16">
        <v>2.7231594538784166E-4</v>
      </c>
      <c r="P577" s="16">
        <v>7.1676025545996816E-4</v>
      </c>
      <c r="Q577" s="16">
        <v>0.24714635343468874</v>
      </c>
      <c r="R577" s="16">
        <v>4.9944014263630378E-4</v>
      </c>
      <c r="S577" s="16">
        <v>1.2396390690080333E-3</v>
      </c>
      <c r="T577" s="16">
        <v>6.341545196149918E-3</v>
      </c>
      <c r="U577" s="16">
        <v>2.7231594538784166E-4</v>
      </c>
      <c r="V577" s="16">
        <v>7.1676025545996816E-4</v>
      </c>
      <c r="W577" s="16">
        <v>0.24714635343468874</v>
      </c>
      <c r="X577" s="16">
        <v>0</v>
      </c>
      <c r="Y577" s="16">
        <v>0</v>
      </c>
      <c r="Z577" s="16">
        <v>0</v>
      </c>
      <c r="AA577" s="16">
        <v>0</v>
      </c>
      <c r="AB577" s="16">
        <v>0</v>
      </c>
      <c r="AC577" s="16">
        <v>3.9580138362893856E-3</v>
      </c>
      <c r="AD577" s="16">
        <v>0</v>
      </c>
      <c r="AE577" s="16">
        <v>0</v>
      </c>
      <c r="AF577" s="16">
        <v>0</v>
      </c>
      <c r="AG577" s="16">
        <v>0</v>
      </c>
      <c r="AH577" s="16">
        <v>0</v>
      </c>
      <c r="AI577" s="54">
        <v>3.9580138362893856E-3</v>
      </c>
      <c r="AJ577" s="42">
        <v>4.9944014263630378E-4</v>
      </c>
      <c r="AK577" s="42">
        <v>1.2396390690080333E-3</v>
      </c>
      <c r="AL577" s="42">
        <v>6.341545196149918E-3</v>
      </c>
      <c r="AM577" s="42">
        <v>2.7231594538784166E-4</v>
      </c>
      <c r="AN577" s="42">
        <v>7.1676025545996816E-4</v>
      </c>
      <c r="AO577" s="42">
        <v>0.25110436727097812</v>
      </c>
      <c r="AP577" s="42">
        <v>4.9944014263630378E-4</v>
      </c>
      <c r="AQ577" s="42">
        <v>1.2396390690080333E-3</v>
      </c>
      <c r="AR577" s="42">
        <v>6.341545196149918E-3</v>
      </c>
      <c r="AS577" s="42">
        <v>2.7231594538784166E-4</v>
      </c>
      <c r="AT577" s="42">
        <v>7.1676025545996816E-4</v>
      </c>
      <c r="AU577" s="42">
        <v>0.25110436727097812</v>
      </c>
    </row>
    <row r="578" spans="1:47" x14ac:dyDescent="0.25">
      <c r="A578" s="220"/>
      <c r="B578" s="220"/>
      <c r="C578" s="15" t="s">
        <v>226</v>
      </c>
      <c r="D578" s="16">
        <v>1.2396390690080333E-3</v>
      </c>
      <c r="E578" s="16">
        <v>1.2396390690080333E-3</v>
      </c>
      <c r="F578" s="16">
        <v>0</v>
      </c>
      <c r="G578" s="16">
        <v>0</v>
      </c>
      <c r="H578" s="42">
        <f t="shared" si="8"/>
        <v>1.2396390690080333E-3</v>
      </c>
      <c r="I578" s="42">
        <f t="shared" si="8"/>
        <v>1.2396390690080333E-3</v>
      </c>
      <c r="J578" s="51"/>
      <c r="K578" s="53"/>
      <c r="L578" s="16">
        <v>1.2396390690080333E-3</v>
      </c>
      <c r="M578" s="16">
        <v>6.341545196149918E-3</v>
      </c>
      <c r="N578" s="16">
        <v>2.7231594538784166E-4</v>
      </c>
      <c r="O578" s="16">
        <v>7.1676025545996816E-4</v>
      </c>
      <c r="P578" s="16">
        <v>0.24714635343468874</v>
      </c>
      <c r="Q578" s="16">
        <v>1.1587011309162247E-2</v>
      </c>
      <c r="R578" s="16">
        <v>1.2396390690080333E-3</v>
      </c>
      <c r="S578" s="16">
        <v>6.341545196149918E-3</v>
      </c>
      <c r="T578" s="16">
        <v>2.7231594538784166E-4</v>
      </c>
      <c r="U578" s="16">
        <v>7.1676025545996816E-4</v>
      </c>
      <c r="V578" s="16">
        <v>0.24714635343468874</v>
      </c>
      <c r="W578" s="16">
        <v>1.1587011309162247E-2</v>
      </c>
      <c r="X578" s="16">
        <v>0</v>
      </c>
      <c r="Y578" s="16">
        <v>0</v>
      </c>
      <c r="Z578" s="16">
        <v>0</v>
      </c>
      <c r="AA578" s="16">
        <v>0</v>
      </c>
      <c r="AB578" s="16">
        <v>3.9580138362893856E-3</v>
      </c>
      <c r="AC578" s="16">
        <v>6.639057261582852E-4</v>
      </c>
      <c r="AD578" s="16">
        <v>0</v>
      </c>
      <c r="AE578" s="16">
        <v>0</v>
      </c>
      <c r="AF578" s="16">
        <v>0</v>
      </c>
      <c r="AG578" s="16">
        <v>0</v>
      </c>
      <c r="AH578" s="16">
        <v>3.9580138362893856E-3</v>
      </c>
      <c r="AI578" s="54">
        <v>6.639057261582852E-4</v>
      </c>
      <c r="AJ578" s="42">
        <v>1.2396390690080333E-3</v>
      </c>
      <c r="AK578" s="42">
        <v>6.341545196149918E-3</v>
      </c>
      <c r="AL578" s="42">
        <v>2.7231594538784166E-4</v>
      </c>
      <c r="AM578" s="42">
        <v>7.1676025545996816E-4</v>
      </c>
      <c r="AN578" s="42">
        <v>0.25110436727097812</v>
      </c>
      <c r="AO578" s="42">
        <v>1.2250917035320533E-2</v>
      </c>
      <c r="AP578" s="42">
        <v>1.2396390690080333E-3</v>
      </c>
      <c r="AQ578" s="42">
        <v>6.341545196149918E-3</v>
      </c>
      <c r="AR578" s="42">
        <v>2.7231594538784166E-4</v>
      </c>
      <c r="AS578" s="42">
        <v>7.1676025545996816E-4</v>
      </c>
      <c r="AT578" s="42">
        <v>0.25110436727097812</v>
      </c>
      <c r="AU578" s="42">
        <v>1.2250917035320533E-2</v>
      </c>
    </row>
    <row r="579" spans="1:47" x14ac:dyDescent="0.25">
      <c r="A579" s="220"/>
      <c r="B579" s="220" t="s">
        <v>227</v>
      </c>
      <c r="C579" s="15" t="s">
        <v>224</v>
      </c>
      <c r="D579" s="16">
        <v>6.341545196149918E-3</v>
      </c>
      <c r="E579" s="16">
        <v>6.341545196149918E-3</v>
      </c>
      <c r="F579" s="16">
        <v>0</v>
      </c>
      <c r="G579" s="16">
        <v>0</v>
      </c>
      <c r="H579" s="42">
        <f t="shared" si="8"/>
        <v>6.341545196149918E-3</v>
      </c>
      <c r="I579" s="42">
        <f t="shared" si="8"/>
        <v>6.341545196149918E-3</v>
      </c>
      <c r="J579" s="51"/>
      <c r="K579" s="53"/>
      <c r="L579" s="16">
        <v>6.341545196149918E-3</v>
      </c>
      <c r="M579" s="16">
        <v>2.7231594538784166E-4</v>
      </c>
      <c r="N579" s="16">
        <v>7.1676025545996816E-4</v>
      </c>
      <c r="O579" s="16">
        <v>0.24714635343468874</v>
      </c>
      <c r="P579" s="16">
        <v>1.1587011309162247E-2</v>
      </c>
      <c r="Q579" s="16">
        <v>2.8759626400986376E-2</v>
      </c>
      <c r="R579" s="16">
        <v>6.341545196149918E-3</v>
      </c>
      <c r="S579" s="16">
        <v>2.7231594538784166E-4</v>
      </c>
      <c r="T579" s="16">
        <v>7.1676025545996816E-4</v>
      </c>
      <c r="U579" s="16">
        <v>0.24714635343468874</v>
      </c>
      <c r="V579" s="16">
        <v>1.1587011309162247E-2</v>
      </c>
      <c r="W579" s="16">
        <v>2.8759626400986376E-2</v>
      </c>
      <c r="X579" s="16">
        <v>0</v>
      </c>
      <c r="Y579" s="16">
        <v>0</v>
      </c>
      <c r="Z579" s="16">
        <v>0</v>
      </c>
      <c r="AA579" s="16">
        <v>3.9580138362893856E-3</v>
      </c>
      <c r="AB579" s="16">
        <v>6.639057261582852E-4</v>
      </c>
      <c r="AC579" s="16">
        <v>1.2546472532712696E-3</v>
      </c>
      <c r="AD579" s="16">
        <v>0</v>
      </c>
      <c r="AE579" s="16">
        <v>0</v>
      </c>
      <c r="AF579" s="16">
        <v>0</v>
      </c>
      <c r="AG579" s="16">
        <v>3.9580138362893856E-3</v>
      </c>
      <c r="AH579" s="16">
        <v>6.639057261582852E-4</v>
      </c>
      <c r="AI579" s="54">
        <v>1.2546472532712696E-3</v>
      </c>
      <c r="AJ579" s="42">
        <v>6.341545196149918E-3</v>
      </c>
      <c r="AK579" s="42">
        <v>2.7231594538784166E-4</v>
      </c>
      <c r="AL579" s="42">
        <v>7.1676025545996816E-4</v>
      </c>
      <c r="AM579" s="42">
        <v>0.25110436727097812</v>
      </c>
      <c r="AN579" s="42">
        <v>1.2250917035320533E-2</v>
      </c>
      <c r="AO579" s="42">
        <v>3.0014273654257646E-2</v>
      </c>
      <c r="AP579" s="42">
        <v>6.341545196149918E-3</v>
      </c>
      <c r="AQ579" s="42">
        <v>2.7231594538784166E-4</v>
      </c>
      <c r="AR579" s="42">
        <v>7.1676025545996816E-4</v>
      </c>
      <c r="AS579" s="42">
        <v>0.25110436727097812</v>
      </c>
      <c r="AT579" s="42">
        <v>1.2250917035320533E-2</v>
      </c>
      <c r="AU579" s="42">
        <v>3.0014273654257646E-2</v>
      </c>
    </row>
    <row r="580" spans="1:47" x14ac:dyDescent="0.25">
      <c r="A580" s="220"/>
      <c r="B580" s="220"/>
      <c r="C580" s="15" t="s">
        <v>225</v>
      </c>
      <c r="D580" s="16">
        <v>2.7231594538784166E-4</v>
      </c>
      <c r="E580" s="16">
        <v>2.7231594538784166E-4</v>
      </c>
      <c r="F580" s="16">
        <v>0</v>
      </c>
      <c r="G580" s="16">
        <v>0</v>
      </c>
      <c r="H580" s="42">
        <f t="shared" si="8"/>
        <v>2.7231594538784166E-4</v>
      </c>
      <c r="I580" s="42">
        <f t="shared" si="8"/>
        <v>2.7231594538784166E-4</v>
      </c>
      <c r="J580" s="51"/>
      <c r="K580" s="53"/>
      <c r="L580" s="16">
        <v>2.7231594538784166E-4</v>
      </c>
      <c r="M580" s="16">
        <v>7.1676025545996816E-4</v>
      </c>
      <c r="N580" s="16">
        <v>0.24714635343468874</v>
      </c>
      <c r="O580" s="16">
        <v>1.1587011309162247E-2</v>
      </c>
      <c r="P580" s="16">
        <v>2.8759626400986376E-2</v>
      </c>
      <c r="Q580" s="16">
        <v>0.14712384855067809</v>
      </c>
      <c r="R580" s="16">
        <v>2.7231594538784166E-4</v>
      </c>
      <c r="S580" s="16">
        <v>7.1676025545996816E-4</v>
      </c>
      <c r="T580" s="16">
        <v>0.24714635343468874</v>
      </c>
      <c r="U580" s="16">
        <v>1.1587011309162247E-2</v>
      </c>
      <c r="V580" s="16">
        <v>2.8759626400986376E-2</v>
      </c>
      <c r="W580" s="16">
        <v>0.14712384855067809</v>
      </c>
      <c r="X580" s="16">
        <v>0</v>
      </c>
      <c r="Y580" s="16">
        <v>0</v>
      </c>
      <c r="Z580" s="16">
        <v>3.9580138362893856E-3</v>
      </c>
      <c r="AA580" s="16">
        <v>6.639057261582852E-4</v>
      </c>
      <c r="AB580" s="16">
        <v>1.2546472532712696E-3</v>
      </c>
      <c r="AC580" s="16">
        <v>2.2441422553481564E-3</v>
      </c>
      <c r="AD580" s="16">
        <v>0</v>
      </c>
      <c r="AE580" s="16">
        <v>0</v>
      </c>
      <c r="AF580" s="16">
        <v>3.9580138362893856E-3</v>
      </c>
      <c r="AG580" s="16">
        <v>6.639057261582852E-4</v>
      </c>
      <c r="AH580" s="16">
        <v>1.2546472532712696E-3</v>
      </c>
      <c r="AI580" s="54">
        <v>2.2441422553481564E-3</v>
      </c>
      <c r="AJ580" s="42">
        <v>2.7231594538784166E-4</v>
      </c>
      <c r="AK580" s="42">
        <v>7.1676025545996816E-4</v>
      </c>
      <c r="AL580" s="42">
        <v>0.25110436727097812</v>
      </c>
      <c r="AM580" s="42">
        <v>1.2250917035320533E-2</v>
      </c>
      <c r="AN580" s="42">
        <v>3.0014273654257646E-2</v>
      </c>
      <c r="AO580" s="42">
        <v>0.14936799080602625</v>
      </c>
      <c r="AP580" s="42">
        <v>2.7231594538784166E-4</v>
      </c>
      <c r="AQ580" s="42">
        <v>7.1676025545996816E-4</v>
      </c>
      <c r="AR580" s="42">
        <v>0.25110436727097812</v>
      </c>
      <c r="AS580" s="42">
        <v>1.2250917035320533E-2</v>
      </c>
      <c r="AT580" s="42">
        <v>3.0014273654257646E-2</v>
      </c>
      <c r="AU580" s="42">
        <v>0.14936799080602625</v>
      </c>
    </row>
    <row r="581" spans="1:47" x14ac:dyDescent="0.25">
      <c r="A581" s="220"/>
      <c r="B581" s="220"/>
      <c r="C581" s="15" t="s">
        <v>226</v>
      </c>
      <c r="D581" s="16">
        <v>7.1676025545996816E-4</v>
      </c>
      <c r="E581" s="16">
        <v>7.1676025545996816E-4</v>
      </c>
      <c r="F581" s="16">
        <v>0</v>
      </c>
      <c r="G581" s="16">
        <v>0</v>
      </c>
      <c r="H581" s="42">
        <f t="shared" si="8"/>
        <v>7.1676025545996816E-4</v>
      </c>
      <c r="I581" s="42">
        <f t="shared" si="8"/>
        <v>7.1676025545996816E-4</v>
      </c>
      <c r="J581" s="51"/>
      <c r="K581" s="53"/>
      <c r="L581" s="16">
        <v>7.1676025545996816E-4</v>
      </c>
      <c r="M581" s="16">
        <v>0.24714635343468874</v>
      </c>
      <c r="N581" s="16">
        <v>1.1587011309162247E-2</v>
      </c>
      <c r="O581" s="16">
        <v>2.8759626400986376E-2</v>
      </c>
      <c r="P581" s="16">
        <v>0.14712384855067809</v>
      </c>
      <c r="Q581" s="16">
        <v>6.3177299329979257E-3</v>
      </c>
      <c r="R581" s="16">
        <v>7.1676025545996816E-4</v>
      </c>
      <c r="S581" s="16">
        <v>0.24714635343468874</v>
      </c>
      <c r="T581" s="16">
        <v>1.1587011309162247E-2</v>
      </c>
      <c r="U581" s="16">
        <v>2.8759626400986376E-2</v>
      </c>
      <c r="V581" s="16">
        <v>0.14712384855067809</v>
      </c>
      <c r="W581" s="16">
        <v>6.3177299329979257E-3</v>
      </c>
      <c r="X581" s="16">
        <v>0</v>
      </c>
      <c r="Y581" s="16">
        <v>3.9580138362893856E-3</v>
      </c>
      <c r="Z581" s="16">
        <v>6.639057261582852E-4</v>
      </c>
      <c r="AA581" s="16">
        <v>1.2546472532712696E-3</v>
      </c>
      <c r="AB581" s="16">
        <v>2.2441422553481564E-3</v>
      </c>
      <c r="AC581" s="16">
        <v>3.7306289911291743E-4</v>
      </c>
      <c r="AD581" s="16">
        <v>0</v>
      </c>
      <c r="AE581" s="16">
        <v>3.9580138362893856E-3</v>
      </c>
      <c r="AF581" s="16">
        <v>6.639057261582852E-4</v>
      </c>
      <c r="AG581" s="16">
        <v>1.2546472532712696E-3</v>
      </c>
      <c r="AH581" s="16">
        <v>2.2441422553481564E-3</v>
      </c>
      <c r="AI581" s="54">
        <v>3.7306289911291743E-4</v>
      </c>
      <c r="AJ581" s="42">
        <v>7.1676025545996816E-4</v>
      </c>
      <c r="AK581" s="42">
        <v>0.25110436727097812</v>
      </c>
      <c r="AL581" s="42">
        <v>1.2250917035320533E-2</v>
      </c>
      <c r="AM581" s="42">
        <v>3.0014273654257646E-2</v>
      </c>
      <c r="AN581" s="42">
        <v>0.14936799080602625</v>
      </c>
      <c r="AO581" s="42">
        <v>6.690792832110843E-3</v>
      </c>
      <c r="AP581" s="42">
        <v>7.1676025545996816E-4</v>
      </c>
      <c r="AQ581" s="42">
        <v>0.25110436727097812</v>
      </c>
      <c r="AR581" s="42">
        <v>1.2250917035320533E-2</v>
      </c>
      <c r="AS581" s="42">
        <v>3.0014273654257646E-2</v>
      </c>
      <c r="AT581" s="42">
        <v>0.14936799080602625</v>
      </c>
      <c r="AU581" s="42">
        <v>6.690792832110843E-3</v>
      </c>
    </row>
    <row r="582" spans="1:47" x14ac:dyDescent="0.25">
      <c r="A582" s="220" t="s">
        <v>151</v>
      </c>
      <c r="B582" s="220" t="s">
        <v>223</v>
      </c>
      <c r="C582" s="15" t="s">
        <v>224</v>
      </c>
      <c r="D582" s="16">
        <v>0.24714635343468874</v>
      </c>
      <c r="E582" s="16">
        <v>0.24714635343468874</v>
      </c>
      <c r="F582" s="16">
        <v>3.9580138362893856E-3</v>
      </c>
      <c r="G582" s="16">
        <v>3.9580138362893856E-3</v>
      </c>
      <c r="H582" s="42">
        <f t="shared" si="8"/>
        <v>0.25110436727097812</v>
      </c>
      <c r="I582" s="42">
        <f t="shared" si="8"/>
        <v>0.25110436727097812</v>
      </c>
      <c r="J582" s="51"/>
      <c r="K582" s="53" t="s">
        <v>151</v>
      </c>
      <c r="L582" s="16">
        <v>0.24714635343468874</v>
      </c>
      <c r="M582" s="16">
        <v>1.1587011309162247E-2</v>
      </c>
      <c r="N582" s="16">
        <v>2.8759626400986376E-2</v>
      </c>
      <c r="O582" s="16">
        <v>0.14712384855067809</v>
      </c>
      <c r="P582" s="16">
        <v>6.3177299329979257E-3</v>
      </c>
      <c r="Q582" s="16">
        <v>1.6628837926671261E-2</v>
      </c>
      <c r="R582" s="16">
        <v>0.24714635343468874</v>
      </c>
      <c r="S582" s="16">
        <v>1.1587011309162247E-2</v>
      </c>
      <c r="T582" s="16">
        <v>2.8759626400986376E-2</v>
      </c>
      <c r="U582" s="16">
        <v>0.14712384855067809</v>
      </c>
      <c r="V582" s="16">
        <v>6.3177299329979257E-3</v>
      </c>
      <c r="W582" s="16">
        <v>1.6628837926671261E-2</v>
      </c>
      <c r="X582" s="16">
        <v>3.9580138362893856E-3</v>
      </c>
      <c r="Y582" s="16">
        <v>6.639057261582852E-4</v>
      </c>
      <c r="Z582" s="16">
        <v>1.2546472532712696E-3</v>
      </c>
      <c r="AA582" s="16">
        <v>2.2441422553481564E-3</v>
      </c>
      <c r="AB582" s="16">
        <v>3.7306289911291743E-4</v>
      </c>
      <c r="AC582" s="16">
        <v>7.154016162586942E-4</v>
      </c>
      <c r="AD582" s="16">
        <v>3.9580138362893856E-3</v>
      </c>
      <c r="AE582" s="16">
        <v>6.639057261582852E-4</v>
      </c>
      <c r="AF582" s="16">
        <v>1.2546472532712696E-3</v>
      </c>
      <c r="AG582" s="16">
        <v>2.2441422553481564E-3</v>
      </c>
      <c r="AH582" s="16">
        <v>3.7306289911291743E-4</v>
      </c>
      <c r="AI582" s="54">
        <v>7.154016162586942E-4</v>
      </c>
      <c r="AJ582" s="42">
        <v>0.25110436727097812</v>
      </c>
      <c r="AK582" s="42">
        <v>1.2250917035320533E-2</v>
      </c>
      <c r="AL582" s="42">
        <v>3.0014273654257646E-2</v>
      </c>
      <c r="AM582" s="42">
        <v>0.14936799080602625</v>
      </c>
      <c r="AN582" s="42">
        <v>6.690792832110843E-3</v>
      </c>
      <c r="AO582" s="42">
        <v>1.7344239542929955E-2</v>
      </c>
      <c r="AP582" s="42">
        <v>0.25110436727097812</v>
      </c>
      <c r="AQ582" s="42">
        <v>1.2250917035320533E-2</v>
      </c>
      <c r="AR582" s="42">
        <v>3.0014273654257646E-2</v>
      </c>
      <c r="AS582" s="42">
        <v>0.14936799080602625</v>
      </c>
      <c r="AT582" s="42">
        <v>6.690792832110843E-3</v>
      </c>
      <c r="AU582" s="42">
        <v>1.7344239542929955E-2</v>
      </c>
    </row>
    <row r="583" spans="1:47" x14ac:dyDescent="0.25">
      <c r="A583" s="220"/>
      <c r="B583" s="220"/>
      <c r="C583" s="15" t="s">
        <v>225</v>
      </c>
      <c r="D583" s="16">
        <v>1.1587011309162247E-2</v>
      </c>
      <c r="E583" s="16">
        <v>1.1587011309162247E-2</v>
      </c>
      <c r="F583" s="16">
        <v>6.639057261582852E-4</v>
      </c>
      <c r="G583" s="16">
        <v>6.639057261582852E-4</v>
      </c>
      <c r="H583" s="42">
        <f t="shared" ref="H583:I646" si="9">D583+F583</f>
        <v>1.2250917035320533E-2</v>
      </c>
      <c r="I583" s="42">
        <f t="shared" si="9"/>
        <v>1.2250917035320533E-2</v>
      </c>
      <c r="J583" s="51"/>
      <c r="K583" s="53"/>
      <c r="L583" s="16">
        <v>1.1587011309162247E-2</v>
      </c>
      <c r="M583" s="16">
        <v>2.8759626400986376E-2</v>
      </c>
      <c r="N583" s="16">
        <v>0.14712384855067809</v>
      </c>
      <c r="O583" s="16">
        <v>6.3177299329979257E-3</v>
      </c>
      <c r="P583" s="16">
        <v>1.6628837926671261E-2</v>
      </c>
      <c r="Q583" s="16">
        <v>0.30254122575625692</v>
      </c>
      <c r="R583" s="16">
        <v>1.1587011309162247E-2</v>
      </c>
      <c r="S583" s="16">
        <v>2.8759626400986376E-2</v>
      </c>
      <c r="T583" s="16">
        <v>0.14712384855067809</v>
      </c>
      <c r="U583" s="16">
        <v>6.3177299329979257E-3</v>
      </c>
      <c r="V583" s="16">
        <v>1.6628837926671261E-2</v>
      </c>
      <c r="W583" s="16">
        <v>0.30254122575625692</v>
      </c>
      <c r="X583" s="16">
        <v>6.639057261582852E-4</v>
      </c>
      <c r="Y583" s="16">
        <v>1.2546472532712696E-3</v>
      </c>
      <c r="Z583" s="16">
        <v>2.2441422553481564E-3</v>
      </c>
      <c r="AA583" s="16">
        <v>3.7306289911291743E-4</v>
      </c>
      <c r="AB583" s="16">
        <v>7.154016162586942E-4</v>
      </c>
      <c r="AC583" s="16">
        <v>2.7174423353628616E-3</v>
      </c>
      <c r="AD583" s="16">
        <v>6.639057261582852E-4</v>
      </c>
      <c r="AE583" s="16">
        <v>1.2546472532712696E-3</v>
      </c>
      <c r="AF583" s="16">
        <v>2.2441422553481564E-3</v>
      </c>
      <c r="AG583" s="16">
        <v>3.7306289911291743E-4</v>
      </c>
      <c r="AH583" s="16">
        <v>7.154016162586942E-4</v>
      </c>
      <c r="AI583" s="54">
        <v>2.7174423353628616E-3</v>
      </c>
      <c r="AJ583" s="42">
        <v>1.2250917035320533E-2</v>
      </c>
      <c r="AK583" s="42">
        <v>3.0014273654257646E-2</v>
      </c>
      <c r="AL583" s="42">
        <v>0.14936799080602625</v>
      </c>
      <c r="AM583" s="42">
        <v>6.690792832110843E-3</v>
      </c>
      <c r="AN583" s="42">
        <v>1.7344239542929955E-2</v>
      </c>
      <c r="AO583" s="42">
        <v>0.30525866809161978</v>
      </c>
      <c r="AP583" s="42">
        <v>1.2250917035320533E-2</v>
      </c>
      <c r="AQ583" s="42">
        <v>3.0014273654257646E-2</v>
      </c>
      <c r="AR583" s="42">
        <v>0.14936799080602625</v>
      </c>
      <c r="AS583" s="42">
        <v>6.690792832110843E-3</v>
      </c>
      <c r="AT583" s="42">
        <v>1.7344239542929955E-2</v>
      </c>
      <c r="AU583" s="42">
        <v>0.30525866809161978</v>
      </c>
    </row>
    <row r="584" spans="1:47" x14ac:dyDescent="0.25">
      <c r="A584" s="220"/>
      <c r="B584" s="220"/>
      <c r="C584" s="15" t="s">
        <v>226</v>
      </c>
      <c r="D584" s="16">
        <v>2.8759626400986376E-2</v>
      </c>
      <c r="E584" s="16">
        <v>2.8759626400986376E-2</v>
      </c>
      <c r="F584" s="16">
        <v>1.2546472532712696E-3</v>
      </c>
      <c r="G584" s="16">
        <v>1.2546472532712696E-3</v>
      </c>
      <c r="H584" s="42">
        <f t="shared" si="9"/>
        <v>3.0014273654257646E-2</v>
      </c>
      <c r="I584" s="42">
        <f t="shared" si="9"/>
        <v>3.0014273654257646E-2</v>
      </c>
      <c r="J584" s="51"/>
      <c r="K584" s="53"/>
      <c r="L584" s="16">
        <v>2.8759626400986376E-2</v>
      </c>
      <c r="M584" s="16">
        <v>0.14712384855067809</v>
      </c>
      <c r="N584" s="16">
        <v>6.3177299329979257E-3</v>
      </c>
      <c r="O584" s="16">
        <v>1.6628837926671261E-2</v>
      </c>
      <c r="P584" s="16">
        <v>0.30254122575625692</v>
      </c>
      <c r="Q584" s="16">
        <v>1.4184100050871028E-2</v>
      </c>
      <c r="R584" s="16">
        <v>2.8759626400986376E-2</v>
      </c>
      <c r="S584" s="16">
        <v>0.14712384855067809</v>
      </c>
      <c r="T584" s="16">
        <v>6.3177299329979257E-3</v>
      </c>
      <c r="U584" s="16">
        <v>1.6628837926671261E-2</v>
      </c>
      <c r="V584" s="16">
        <v>0.30254122575625692</v>
      </c>
      <c r="W584" s="16">
        <v>1.4184100050871028E-2</v>
      </c>
      <c r="X584" s="16">
        <v>1.2546472532712696E-3</v>
      </c>
      <c r="Y584" s="16">
        <v>2.2441422553481564E-3</v>
      </c>
      <c r="Z584" s="16">
        <v>3.7306289911291743E-4</v>
      </c>
      <c r="AA584" s="16">
        <v>7.154016162586942E-4</v>
      </c>
      <c r="AB584" s="16">
        <v>2.7174423353628616E-3</v>
      </c>
      <c r="AC584" s="16">
        <v>4.5581587169076291E-4</v>
      </c>
      <c r="AD584" s="16">
        <v>1.2546472532712696E-3</v>
      </c>
      <c r="AE584" s="16">
        <v>2.2441422553481564E-3</v>
      </c>
      <c r="AF584" s="16">
        <v>3.7306289911291743E-4</v>
      </c>
      <c r="AG584" s="16">
        <v>7.154016162586942E-4</v>
      </c>
      <c r="AH584" s="16">
        <v>2.7174423353628616E-3</v>
      </c>
      <c r="AI584" s="54">
        <v>4.5581587169076291E-4</v>
      </c>
      <c r="AJ584" s="42">
        <v>3.0014273654257646E-2</v>
      </c>
      <c r="AK584" s="42">
        <v>0.14936799080602625</v>
      </c>
      <c r="AL584" s="42">
        <v>6.690792832110843E-3</v>
      </c>
      <c r="AM584" s="42">
        <v>1.7344239542929955E-2</v>
      </c>
      <c r="AN584" s="42">
        <v>0.30525866809161978</v>
      </c>
      <c r="AO584" s="42">
        <v>1.4639915922561791E-2</v>
      </c>
      <c r="AP584" s="42">
        <v>3.0014273654257646E-2</v>
      </c>
      <c r="AQ584" s="42">
        <v>0.14936799080602625</v>
      </c>
      <c r="AR584" s="42">
        <v>6.690792832110843E-3</v>
      </c>
      <c r="AS584" s="42">
        <v>1.7344239542929955E-2</v>
      </c>
      <c r="AT584" s="42">
        <v>0.30525866809161978</v>
      </c>
      <c r="AU584" s="42">
        <v>1.4639915922561791E-2</v>
      </c>
    </row>
    <row r="585" spans="1:47" x14ac:dyDescent="0.25">
      <c r="A585" s="220"/>
      <c r="B585" s="220" t="s">
        <v>227</v>
      </c>
      <c r="C585" s="15" t="s">
        <v>224</v>
      </c>
      <c r="D585" s="16">
        <v>0.14712384855067809</v>
      </c>
      <c r="E585" s="16">
        <v>0.14712384855067809</v>
      </c>
      <c r="F585" s="16">
        <v>2.2441422553481564E-3</v>
      </c>
      <c r="G585" s="16">
        <v>2.2441422553481564E-3</v>
      </c>
      <c r="H585" s="42">
        <f t="shared" si="9"/>
        <v>0.14936799080602625</v>
      </c>
      <c r="I585" s="42">
        <f t="shared" si="9"/>
        <v>0.14936799080602625</v>
      </c>
      <c r="J585" s="51"/>
      <c r="K585" s="53"/>
      <c r="L585" s="16">
        <v>0.14712384855067809</v>
      </c>
      <c r="M585" s="16">
        <v>6.3177299329979257E-3</v>
      </c>
      <c r="N585" s="16">
        <v>1.6628837926671261E-2</v>
      </c>
      <c r="O585" s="16">
        <v>0.30254122575625692</v>
      </c>
      <c r="P585" s="16">
        <v>1.4184100050871028E-2</v>
      </c>
      <c r="Q585" s="16">
        <v>3.5205749559828151E-2</v>
      </c>
      <c r="R585" s="16">
        <v>0.14712384855067809</v>
      </c>
      <c r="S585" s="16">
        <v>6.3177299329979257E-3</v>
      </c>
      <c r="T585" s="16">
        <v>1.6628837926671261E-2</v>
      </c>
      <c r="U585" s="16">
        <v>0.30254122575625692</v>
      </c>
      <c r="V585" s="16">
        <v>1.4184100050871028E-2</v>
      </c>
      <c r="W585" s="16">
        <v>3.5205749559828151E-2</v>
      </c>
      <c r="X585" s="16">
        <v>2.2441422553481564E-3</v>
      </c>
      <c r="Y585" s="16">
        <v>3.7306289911291743E-4</v>
      </c>
      <c r="Z585" s="16">
        <v>7.154016162586942E-4</v>
      </c>
      <c r="AA585" s="16">
        <v>2.7174423353628616E-3</v>
      </c>
      <c r="AB585" s="16">
        <v>4.5581587169076291E-4</v>
      </c>
      <c r="AC585" s="16">
        <v>8.6139960672355811E-4</v>
      </c>
      <c r="AD585" s="16">
        <v>2.2441422553481564E-3</v>
      </c>
      <c r="AE585" s="16">
        <v>3.7306289911291743E-4</v>
      </c>
      <c r="AF585" s="16">
        <v>7.154016162586942E-4</v>
      </c>
      <c r="AG585" s="16">
        <v>2.7174423353628616E-3</v>
      </c>
      <c r="AH585" s="16">
        <v>4.5581587169076291E-4</v>
      </c>
      <c r="AI585" s="54">
        <v>8.6139960672355811E-4</v>
      </c>
      <c r="AJ585" s="42">
        <v>0.14936799080602625</v>
      </c>
      <c r="AK585" s="42">
        <v>6.690792832110843E-3</v>
      </c>
      <c r="AL585" s="42">
        <v>1.7344239542929955E-2</v>
      </c>
      <c r="AM585" s="42">
        <v>0.30525866809161978</v>
      </c>
      <c r="AN585" s="42">
        <v>1.4639915922561791E-2</v>
      </c>
      <c r="AO585" s="42">
        <v>3.606714916655171E-2</v>
      </c>
      <c r="AP585" s="42">
        <v>0.14936799080602625</v>
      </c>
      <c r="AQ585" s="42">
        <v>6.690792832110843E-3</v>
      </c>
      <c r="AR585" s="42">
        <v>1.7344239542929955E-2</v>
      </c>
      <c r="AS585" s="42">
        <v>0.30525866809161978</v>
      </c>
      <c r="AT585" s="42">
        <v>1.4639915922561791E-2</v>
      </c>
      <c r="AU585" s="42">
        <v>3.606714916655171E-2</v>
      </c>
    </row>
    <row r="586" spans="1:47" x14ac:dyDescent="0.25">
      <c r="A586" s="220"/>
      <c r="B586" s="220"/>
      <c r="C586" s="15" t="s">
        <v>225</v>
      </c>
      <c r="D586" s="16">
        <v>6.3177299329979257E-3</v>
      </c>
      <c r="E586" s="16">
        <v>6.3177299329979257E-3</v>
      </c>
      <c r="F586" s="16">
        <v>3.7306289911291743E-4</v>
      </c>
      <c r="G586" s="16">
        <v>3.7306289911291743E-4</v>
      </c>
      <c r="H586" s="42">
        <f t="shared" si="9"/>
        <v>6.690792832110843E-3</v>
      </c>
      <c r="I586" s="42">
        <f t="shared" si="9"/>
        <v>6.690792832110843E-3</v>
      </c>
      <c r="J586" s="51"/>
      <c r="K586" s="53"/>
      <c r="L586" s="16">
        <v>6.3177299329979257E-3</v>
      </c>
      <c r="M586" s="16">
        <v>1.6628837926671261E-2</v>
      </c>
      <c r="N586" s="16">
        <v>0.30254122575625692</v>
      </c>
      <c r="O586" s="16">
        <v>1.4184100050871028E-2</v>
      </c>
      <c r="P586" s="16">
        <v>3.5205749559828151E-2</v>
      </c>
      <c r="Q586" s="16">
        <v>0.18009988357065765</v>
      </c>
      <c r="R586" s="16">
        <v>6.3177299329979257E-3</v>
      </c>
      <c r="S586" s="16">
        <v>1.6628837926671261E-2</v>
      </c>
      <c r="T586" s="16">
        <v>0.30254122575625692</v>
      </c>
      <c r="U586" s="16">
        <v>1.4184100050871028E-2</v>
      </c>
      <c r="V586" s="16">
        <v>3.5205749559828151E-2</v>
      </c>
      <c r="W586" s="16">
        <v>0.18009988357065765</v>
      </c>
      <c r="X586" s="16">
        <v>3.7306289911291743E-4</v>
      </c>
      <c r="Y586" s="16">
        <v>7.154016162586942E-4</v>
      </c>
      <c r="Z586" s="16">
        <v>2.7174423353628616E-3</v>
      </c>
      <c r="AA586" s="16">
        <v>4.5581587169076291E-4</v>
      </c>
      <c r="AB586" s="16">
        <v>8.6139960672355811E-4</v>
      </c>
      <c r="AC586" s="16">
        <v>1.5407543842688835E-3</v>
      </c>
      <c r="AD586" s="16">
        <v>3.7306289911291743E-4</v>
      </c>
      <c r="AE586" s="16">
        <v>7.154016162586942E-4</v>
      </c>
      <c r="AF586" s="16">
        <v>2.7174423353628616E-3</v>
      </c>
      <c r="AG586" s="16">
        <v>4.5581587169076291E-4</v>
      </c>
      <c r="AH586" s="16">
        <v>8.6139960672355811E-4</v>
      </c>
      <c r="AI586" s="54">
        <v>1.5407543842688835E-3</v>
      </c>
      <c r="AJ586" s="42">
        <v>6.690792832110843E-3</v>
      </c>
      <c r="AK586" s="42">
        <v>1.7344239542929955E-2</v>
      </c>
      <c r="AL586" s="42">
        <v>0.30525866809161978</v>
      </c>
      <c r="AM586" s="42">
        <v>1.4639915922561791E-2</v>
      </c>
      <c r="AN586" s="42">
        <v>3.606714916655171E-2</v>
      </c>
      <c r="AO586" s="42">
        <v>0.18164063795492652</v>
      </c>
      <c r="AP586" s="42">
        <v>6.690792832110843E-3</v>
      </c>
      <c r="AQ586" s="42">
        <v>1.7344239542929955E-2</v>
      </c>
      <c r="AR586" s="42">
        <v>0.30525866809161978</v>
      </c>
      <c r="AS586" s="42">
        <v>1.4639915922561791E-2</v>
      </c>
      <c r="AT586" s="42">
        <v>3.606714916655171E-2</v>
      </c>
      <c r="AU586" s="42">
        <v>0.18164063795492652</v>
      </c>
    </row>
    <row r="587" spans="1:47" x14ac:dyDescent="0.25">
      <c r="A587" s="220"/>
      <c r="B587" s="220"/>
      <c r="C587" s="15" t="s">
        <v>226</v>
      </c>
      <c r="D587" s="16">
        <v>1.6628837926671261E-2</v>
      </c>
      <c r="E587" s="16">
        <v>1.6628837926671261E-2</v>
      </c>
      <c r="F587" s="16">
        <v>7.154016162586942E-4</v>
      </c>
      <c r="G587" s="16">
        <v>7.154016162586942E-4</v>
      </c>
      <c r="H587" s="42">
        <f t="shared" si="9"/>
        <v>1.7344239542929955E-2</v>
      </c>
      <c r="I587" s="42">
        <f t="shared" si="9"/>
        <v>1.7344239542929955E-2</v>
      </c>
      <c r="J587" s="51"/>
      <c r="K587" s="53"/>
      <c r="L587" s="16">
        <v>1.6628837926671261E-2</v>
      </c>
      <c r="M587" s="16">
        <v>0.30254122575625692</v>
      </c>
      <c r="N587" s="16">
        <v>1.4184100050871028E-2</v>
      </c>
      <c r="O587" s="16">
        <v>3.5205749559828151E-2</v>
      </c>
      <c r="P587" s="16">
        <v>0.18009988357065765</v>
      </c>
      <c r="Q587" s="16">
        <v>7.733772849014703E-3</v>
      </c>
      <c r="R587" s="16">
        <v>1.6628837926671261E-2</v>
      </c>
      <c r="S587" s="16">
        <v>0.30254122575625692</v>
      </c>
      <c r="T587" s="16">
        <v>1.4184100050871028E-2</v>
      </c>
      <c r="U587" s="16">
        <v>3.5205749559828151E-2</v>
      </c>
      <c r="V587" s="16">
        <v>0.18009988357065765</v>
      </c>
      <c r="W587" s="16">
        <v>7.733772849014703E-3</v>
      </c>
      <c r="X587" s="16">
        <v>7.154016162586942E-4</v>
      </c>
      <c r="Y587" s="16">
        <v>2.7174423353628616E-3</v>
      </c>
      <c r="Z587" s="16">
        <v>4.5581587169076291E-4</v>
      </c>
      <c r="AA587" s="16">
        <v>8.6139960672355811E-4</v>
      </c>
      <c r="AB587" s="16">
        <v>1.5407543842688835E-3</v>
      </c>
      <c r="AC587" s="16">
        <v>2.5613273670439102E-4</v>
      </c>
      <c r="AD587" s="16">
        <v>7.154016162586942E-4</v>
      </c>
      <c r="AE587" s="16">
        <v>2.7174423353628616E-3</v>
      </c>
      <c r="AF587" s="16">
        <v>4.5581587169076291E-4</v>
      </c>
      <c r="AG587" s="16">
        <v>8.6139960672355811E-4</v>
      </c>
      <c r="AH587" s="16">
        <v>1.5407543842688835E-3</v>
      </c>
      <c r="AI587" s="54">
        <v>2.5613273670439102E-4</v>
      </c>
      <c r="AJ587" s="42">
        <v>1.7344239542929955E-2</v>
      </c>
      <c r="AK587" s="42">
        <v>0.30525866809161978</v>
      </c>
      <c r="AL587" s="42">
        <v>1.4639915922561791E-2</v>
      </c>
      <c r="AM587" s="42">
        <v>3.606714916655171E-2</v>
      </c>
      <c r="AN587" s="42">
        <v>0.18164063795492652</v>
      </c>
      <c r="AO587" s="42">
        <v>7.9899055857190933E-3</v>
      </c>
      <c r="AP587" s="42">
        <v>1.7344239542929955E-2</v>
      </c>
      <c r="AQ587" s="42">
        <v>0.30525866809161978</v>
      </c>
      <c r="AR587" s="42">
        <v>1.4639915922561791E-2</v>
      </c>
      <c r="AS587" s="42">
        <v>3.606714916655171E-2</v>
      </c>
      <c r="AT587" s="42">
        <v>0.18164063795492652</v>
      </c>
      <c r="AU587" s="42">
        <v>7.9899055857190933E-3</v>
      </c>
    </row>
    <row r="588" spans="1:47" x14ac:dyDescent="0.25">
      <c r="A588" s="220" t="s">
        <v>154</v>
      </c>
      <c r="B588" s="220" t="s">
        <v>223</v>
      </c>
      <c r="C588" s="15" t="s">
        <v>224</v>
      </c>
      <c r="D588" s="16">
        <v>0.30254122575625692</v>
      </c>
      <c r="E588" s="16">
        <v>0.30254122575625692</v>
      </c>
      <c r="F588" s="16">
        <v>2.7174423353628616E-3</v>
      </c>
      <c r="G588" s="16">
        <v>2.7174423353628616E-3</v>
      </c>
      <c r="H588" s="42">
        <f t="shared" si="9"/>
        <v>0.30525866809161978</v>
      </c>
      <c r="I588" s="42">
        <f t="shared" si="9"/>
        <v>0.30525866809161978</v>
      </c>
      <c r="J588" s="51"/>
      <c r="K588" s="53" t="s">
        <v>154</v>
      </c>
      <c r="L588" s="16">
        <v>0.30254122575625692</v>
      </c>
      <c r="M588" s="16">
        <v>1.4184100050871028E-2</v>
      </c>
      <c r="N588" s="16">
        <v>3.5205749559828151E-2</v>
      </c>
      <c r="O588" s="16">
        <v>0.18009988357065765</v>
      </c>
      <c r="P588" s="16">
        <v>7.733772849014703E-3</v>
      </c>
      <c r="Q588" s="16">
        <v>2.0355991255063099E-2</v>
      </c>
      <c r="R588" s="16">
        <v>0.30254122575625692</v>
      </c>
      <c r="S588" s="16">
        <v>1.4184100050871028E-2</v>
      </c>
      <c r="T588" s="16">
        <v>3.5205749559828151E-2</v>
      </c>
      <c r="U588" s="16">
        <v>0.18009988357065765</v>
      </c>
      <c r="V588" s="16">
        <v>7.733772849014703E-3</v>
      </c>
      <c r="W588" s="16">
        <v>2.0355991255063099E-2</v>
      </c>
      <c r="X588" s="16">
        <v>2.7174423353628616E-3</v>
      </c>
      <c r="Y588" s="16">
        <v>4.5581587169076291E-4</v>
      </c>
      <c r="Z588" s="16">
        <v>8.6139960672355811E-4</v>
      </c>
      <c r="AA588" s="16">
        <v>1.5407543842688835E-3</v>
      </c>
      <c r="AB588" s="16">
        <v>2.5613273670439102E-4</v>
      </c>
      <c r="AC588" s="16">
        <v>4.9117125892387951E-4</v>
      </c>
      <c r="AD588" s="16">
        <v>2.7174423353628616E-3</v>
      </c>
      <c r="AE588" s="16">
        <v>4.5581587169076291E-4</v>
      </c>
      <c r="AF588" s="16">
        <v>8.6139960672355811E-4</v>
      </c>
      <c r="AG588" s="16">
        <v>1.5407543842688835E-3</v>
      </c>
      <c r="AH588" s="16">
        <v>2.5613273670439102E-4</v>
      </c>
      <c r="AI588" s="54">
        <v>4.9117125892387951E-4</v>
      </c>
      <c r="AJ588" s="42">
        <v>0.30525866809161978</v>
      </c>
      <c r="AK588" s="42">
        <v>1.4639915922561791E-2</v>
      </c>
      <c r="AL588" s="42">
        <v>3.606714916655171E-2</v>
      </c>
      <c r="AM588" s="42">
        <v>0.18164063795492652</v>
      </c>
      <c r="AN588" s="42">
        <v>7.9899055857190933E-3</v>
      </c>
      <c r="AO588" s="42">
        <v>2.084716251398698E-2</v>
      </c>
      <c r="AP588" s="42">
        <v>0.30525866809161978</v>
      </c>
      <c r="AQ588" s="42">
        <v>1.4639915922561791E-2</v>
      </c>
      <c r="AR588" s="42">
        <v>3.606714916655171E-2</v>
      </c>
      <c r="AS588" s="42">
        <v>0.18164063795492652</v>
      </c>
      <c r="AT588" s="42">
        <v>7.9899055857190933E-3</v>
      </c>
      <c r="AU588" s="42">
        <v>2.084716251398698E-2</v>
      </c>
    </row>
    <row r="589" spans="1:47" x14ac:dyDescent="0.25">
      <c r="A589" s="220"/>
      <c r="B589" s="220"/>
      <c r="C589" s="15" t="s">
        <v>225</v>
      </c>
      <c r="D589" s="16">
        <v>1.4184100050871028E-2</v>
      </c>
      <c r="E589" s="16">
        <v>1.4184100050871028E-2</v>
      </c>
      <c r="F589" s="16">
        <v>4.5581587169076291E-4</v>
      </c>
      <c r="G589" s="16">
        <v>4.5581587169076291E-4</v>
      </c>
      <c r="H589" s="42">
        <f t="shared" si="9"/>
        <v>1.4639915922561791E-2</v>
      </c>
      <c r="I589" s="42">
        <f t="shared" si="9"/>
        <v>1.4639915922561791E-2</v>
      </c>
      <c r="J589" s="51"/>
      <c r="K589" s="53"/>
      <c r="L589" s="16">
        <v>1.4184100050871028E-2</v>
      </c>
      <c r="M589" s="16">
        <v>3.5205749559828151E-2</v>
      </c>
      <c r="N589" s="16">
        <v>0.18009988357065765</v>
      </c>
      <c r="O589" s="16">
        <v>7.733772849014703E-3</v>
      </c>
      <c r="P589" s="16">
        <v>2.0355991255063099E-2</v>
      </c>
      <c r="Q589" s="16">
        <v>0.37071953015203313</v>
      </c>
      <c r="R589" s="16">
        <v>1.4184100050871028E-2</v>
      </c>
      <c r="S589" s="16">
        <v>3.5205749559828151E-2</v>
      </c>
      <c r="T589" s="16">
        <v>0.18009988357065765</v>
      </c>
      <c r="U589" s="16">
        <v>7.733772849014703E-3</v>
      </c>
      <c r="V589" s="16">
        <v>2.0355991255063099E-2</v>
      </c>
      <c r="W589" s="16">
        <v>0.37071953015203313</v>
      </c>
      <c r="X589" s="16">
        <v>4.5581587169076291E-4</v>
      </c>
      <c r="Y589" s="16">
        <v>8.6139960672355811E-4</v>
      </c>
      <c r="Z589" s="16">
        <v>1.5407543842688835E-3</v>
      </c>
      <c r="AA589" s="16">
        <v>2.5613273670439102E-4</v>
      </c>
      <c r="AB589" s="16">
        <v>4.9117125892387951E-4</v>
      </c>
      <c r="AC589" s="16">
        <v>3.9580138362893856E-3</v>
      </c>
      <c r="AD589" s="16">
        <v>4.5581587169076291E-4</v>
      </c>
      <c r="AE589" s="16">
        <v>8.6139960672355811E-4</v>
      </c>
      <c r="AF589" s="16">
        <v>1.5407543842688835E-3</v>
      </c>
      <c r="AG589" s="16">
        <v>2.5613273670439102E-4</v>
      </c>
      <c r="AH589" s="16">
        <v>4.9117125892387951E-4</v>
      </c>
      <c r="AI589" s="54">
        <v>3.9580138362893856E-3</v>
      </c>
      <c r="AJ589" s="42">
        <v>1.4639915922561791E-2</v>
      </c>
      <c r="AK589" s="42">
        <v>3.606714916655171E-2</v>
      </c>
      <c r="AL589" s="42">
        <v>0.18164063795492652</v>
      </c>
      <c r="AM589" s="42">
        <v>7.9899055857190933E-3</v>
      </c>
      <c r="AN589" s="42">
        <v>2.084716251398698E-2</v>
      </c>
      <c r="AO589" s="42">
        <v>0.37467754398832254</v>
      </c>
      <c r="AP589" s="42">
        <v>1.4639915922561791E-2</v>
      </c>
      <c r="AQ589" s="42">
        <v>3.606714916655171E-2</v>
      </c>
      <c r="AR589" s="42">
        <v>0.18164063795492652</v>
      </c>
      <c r="AS589" s="42">
        <v>7.9899055857190933E-3</v>
      </c>
      <c r="AT589" s="42">
        <v>2.084716251398698E-2</v>
      </c>
      <c r="AU589" s="42">
        <v>0.37467754398832254</v>
      </c>
    </row>
    <row r="590" spans="1:47" x14ac:dyDescent="0.25">
      <c r="A590" s="220"/>
      <c r="B590" s="220"/>
      <c r="C590" s="15" t="s">
        <v>226</v>
      </c>
      <c r="D590" s="16">
        <v>3.5205749559828151E-2</v>
      </c>
      <c r="E590" s="16">
        <v>3.5205749559828151E-2</v>
      </c>
      <c r="F590" s="16">
        <v>8.6139960672355811E-4</v>
      </c>
      <c r="G590" s="16">
        <v>8.6139960672355811E-4</v>
      </c>
      <c r="H590" s="42">
        <f t="shared" si="9"/>
        <v>3.606714916655171E-2</v>
      </c>
      <c r="I590" s="42">
        <f t="shared" si="9"/>
        <v>3.606714916655171E-2</v>
      </c>
      <c r="J590" s="51"/>
      <c r="K590" s="53"/>
      <c r="L590" s="16">
        <v>3.5205749559828151E-2</v>
      </c>
      <c r="M590" s="16">
        <v>0.18009988357065765</v>
      </c>
      <c r="N590" s="16">
        <v>7.733772849014703E-3</v>
      </c>
      <c r="O590" s="16">
        <v>2.0355991255063099E-2</v>
      </c>
      <c r="P590" s="16">
        <v>0.37071953015203313</v>
      </c>
      <c r="Q590" s="16">
        <v>1.7380516963743372E-2</v>
      </c>
      <c r="R590" s="16">
        <v>3.5205749559828151E-2</v>
      </c>
      <c r="S590" s="16">
        <v>0.18009988357065765</v>
      </c>
      <c r="T590" s="16">
        <v>7.733772849014703E-3</v>
      </c>
      <c r="U590" s="16">
        <v>2.0355991255063099E-2</v>
      </c>
      <c r="V590" s="16">
        <v>0.37071953015203313</v>
      </c>
      <c r="W590" s="16">
        <v>1.7380516963743372E-2</v>
      </c>
      <c r="X590" s="16">
        <v>8.6139960672355811E-4</v>
      </c>
      <c r="Y590" s="16">
        <v>1.5407543842688835E-3</v>
      </c>
      <c r="Z590" s="16">
        <v>2.5613273670439102E-4</v>
      </c>
      <c r="AA590" s="16">
        <v>4.9117125892387951E-4</v>
      </c>
      <c r="AB590" s="16">
        <v>3.9580138362893856E-3</v>
      </c>
      <c r="AC590" s="16">
        <v>6.639057261582852E-4</v>
      </c>
      <c r="AD590" s="16">
        <v>8.6139960672355811E-4</v>
      </c>
      <c r="AE590" s="16">
        <v>1.5407543842688835E-3</v>
      </c>
      <c r="AF590" s="16">
        <v>2.5613273670439102E-4</v>
      </c>
      <c r="AG590" s="16">
        <v>4.9117125892387951E-4</v>
      </c>
      <c r="AH590" s="16">
        <v>3.9580138362893856E-3</v>
      </c>
      <c r="AI590" s="54">
        <v>6.639057261582852E-4</v>
      </c>
      <c r="AJ590" s="42">
        <v>3.606714916655171E-2</v>
      </c>
      <c r="AK590" s="42">
        <v>0.18164063795492652</v>
      </c>
      <c r="AL590" s="42">
        <v>7.9899055857190933E-3</v>
      </c>
      <c r="AM590" s="42">
        <v>2.084716251398698E-2</v>
      </c>
      <c r="AN590" s="42">
        <v>0.37467754398832254</v>
      </c>
      <c r="AO590" s="42">
        <v>1.8044422689901658E-2</v>
      </c>
      <c r="AP590" s="42">
        <v>3.606714916655171E-2</v>
      </c>
      <c r="AQ590" s="42">
        <v>0.18164063795492652</v>
      </c>
      <c r="AR590" s="42">
        <v>7.9899055857190933E-3</v>
      </c>
      <c r="AS590" s="42">
        <v>2.084716251398698E-2</v>
      </c>
      <c r="AT590" s="42">
        <v>0.37467754398832254</v>
      </c>
      <c r="AU590" s="42">
        <v>1.8044422689901658E-2</v>
      </c>
    </row>
    <row r="591" spans="1:47" x14ac:dyDescent="0.25">
      <c r="A591" s="220"/>
      <c r="B591" s="220" t="s">
        <v>227</v>
      </c>
      <c r="C591" s="15" t="s">
        <v>224</v>
      </c>
      <c r="D591" s="16">
        <v>0.18009988357065765</v>
      </c>
      <c r="E591" s="16">
        <v>0.18009988357065765</v>
      </c>
      <c r="F591" s="16">
        <v>1.5407543842688835E-3</v>
      </c>
      <c r="G591" s="16">
        <v>1.5407543842688835E-3</v>
      </c>
      <c r="H591" s="42">
        <f t="shared" si="9"/>
        <v>0.18164063795492652</v>
      </c>
      <c r="I591" s="42">
        <f t="shared" si="9"/>
        <v>0.18164063795492652</v>
      </c>
      <c r="J591" s="51"/>
      <c r="K591" s="53"/>
      <c r="L591" s="16">
        <v>0.18009988357065765</v>
      </c>
      <c r="M591" s="16">
        <v>7.733772849014703E-3</v>
      </c>
      <c r="N591" s="16">
        <v>2.0355991255063099E-2</v>
      </c>
      <c r="O591" s="16">
        <v>0.37071953015203313</v>
      </c>
      <c r="P591" s="16">
        <v>1.7380516963743372E-2</v>
      </c>
      <c r="Q591" s="16">
        <v>4.3139439601479569E-2</v>
      </c>
      <c r="R591" s="16">
        <v>0.18009988357065765</v>
      </c>
      <c r="S591" s="16">
        <v>7.733772849014703E-3</v>
      </c>
      <c r="T591" s="16">
        <v>2.0355991255063099E-2</v>
      </c>
      <c r="U591" s="16">
        <v>0.37071953015203313</v>
      </c>
      <c r="V591" s="16">
        <v>1.7380516963743372E-2</v>
      </c>
      <c r="W591" s="16">
        <v>4.3139439601479569E-2</v>
      </c>
      <c r="X591" s="16">
        <v>1.5407543842688835E-3</v>
      </c>
      <c r="Y591" s="16">
        <v>2.5613273670439102E-4</v>
      </c>
      <c r="Z591" s="16">
        <v>4.9117125892387951E-4</v>
      </c>
      <c r="AA591" s="16">
        <v>3.9580138362893856E-3</v>
      </c>
      <c r="AB591" s="16">
        <v>6.639057261582852E-4</v>
      </c>
      <c r="AC591" s="16">
        <v>1.2546472532712696E-3</v>
      </c>
      <c r="AD591" s="16">
        <v>1.5407543842688835E-3</v>
      </c>
      <c r="AE591" s="16">
        <v>2.5613273670439102E-4</v>
      </c>
      <c r="AF591" s="16">
        <v>4.9117125892387951E-4</v>
      </c>
      <c r="AG591" s="16">
        <v>3.9580138362893856E-3</v>
      </c>
      <c r="AH591" s="16">
        <v>6.639057261582852E-4</v>
      </c>
      <c r="AI591" s="54">
        <v>1.2546472532712696E-3</v>
      </c>
      <c r="AJ591" s="42">
        <v>0.18164063795492652</v>
      </c>
      <c r="AK591" s="42">
        <v>7.9899055857190933E-3</v>
      </c>
      <c r="AL591" s="42">
        <v>2.084716251398698E-2</v>
      </c>
      <c r="AM591" s="42">
        <v>0.37467754398832254</v>
      </c>
      <c r="AN591" s="42">
        <v>1.8044422689901658E-2</v>
      </c>
      <c r="AO591" s="42">
        <v>4.4394086854750839E-2</v>
      </c>
      <c r="AP591" s="42">
        <v>0.18164063795492652</v>
      </c>
      <c r="AQ591" s="42">
        <v>7.9899055857190933E-3</v>
      </c>
      <c r="AR591" s="42">
        <v>2.084716251398698E-2</v>
      </c>
      <c r="AS591" s="42">
        <v>0.37467754398832254</v>
      </c>
      <c r="AT591" s="42">
        <v>1.8044422689901658E-2</v>
      </c>
      <c r="AU591" s="42">
        <v>4.4394086854750839E-2</v>
      </c>
    </row>
    <row r="592" spans="1:47" x14ac:dyDescent="0.25">
      <c r="A592" s="220"/>
      <c r="B592" s="220"/>
      <c r="C592" s="15" t="s">
        <v>225</v>
      </c>
      <c r="D592" s="16">
        <v>7.733772849014703E-3</v>
      </c>
      <c r="E592" s="16">
        <v>7.733772849014703E-3</v>
      </c>
      <c r="F592" s="16">
        <v>2.5613273670439102E-4</v>
      </c>
      <c r="G592" s="16">
        <v>2.5613273670439102E-4</v>
      </c>
      <c r="H592" s="42">
        <f t="shared" si="9"/>
        <v>7.9899055857190933E-3</v>
      </c>
      <c r="I592" s="42">
        <f t="shared" si="9"/>
        <v>7.9899055857190933E-3</v>
      </c>
      <c r="J592" s="51"/>
      <c r="K592" s="53"/>
      <c r="L592" s="16">
        <v>7.733772849014703E-3</v>
      </c>
      <c r="M592" s="16">
        <v>2.0355991255063099E-2</v>
      </c>
      <c r="N592" s="16">
        <v>0.37071953015203313</v>
      </c>
      <c r="O592" s="16">
        <v>1.7380516963743372E-2</v>
      </c>
      <c r="P592" s="16">
        <v>4.3139439601479569E-2</v>
      </c>
      <c r="Q592" s="16">
        <v>0.22068577282601715</v>
      </c>
      <c r="R592" s="16">
        <v>7.733772849014703E-3</v>
      </c>
      <c r="S592" s="16">
        <v>2.0355991255063099E-2</v>
      </c>
      <c r="T592" s="16">
        <v>0.37071953015203313</v>
      </c>
      <c r="U592" s="16">
        <v>1.7380516963743372E-2</v>
      </c>
      <c r="V592" s="16">
        <v>4.3139439601479569E-2</v>
      </c>
      <c r="W592" s="16">
        <v>0.22068577282601715</v>
      </c>
      <c r="X592" s="16">
        <v>2.5613273670439102E-4</v>
      </c>
      <c r="Y592" s="16">
        <v>4.9117125892387951E-4</v>
      </c>
      <c r="Z592" s="16">
        <v>3.9580138362893856E-3</v>
      </c>
      <c r="AA592" s="16">
        <v>6.639057261582852E-4</v>
      </c>
      <c r="AB592" s="16">
        <v>1.2546472532712696E-3</v>
      </c>
      <c r="AC592" s="16">
        <v>2.2441422553481564E-3</v>
      </c>
      <c r="AD592" s="16">
        <v>2.5613273670439102E-4</v>
      </c>
      <c r="AE592" s="16">
        <v>4.9117125892387951E-4</v>
      </c>
      <c r="AF592" s="16">
        <v>3.9580138362893856E-3</v>
      </c>
      <c r="AG592" s="16">
        <v>6.639057261582852E-4</v>
      </c>
      <c r="AH592" s="16">
        <v>1.2546472532712696E-3</v>
      </c>
      <c r="AI592" s="54">
        <v>2.2441422553481564E-3</v>
      </c>
      <c r="AJ592" s="42">
        <v>7.9899055857190933E-3</v>
      </c>
      <c r="AK592" s="42">
        <v>2.084716251398698E-2</v>
      </c>
      <c r="AL592" s="42">
        <v>0.37467754398832254</v>
      </c>
      <c r="AM592" s="42">
        <v>1.8044422689901658E-2</v>
      </c>
      <c r="AN592" s="42">
        <v>4.4394086854750839E-2</v>
      </c>
      <c r="AO592" s="42">
        <v>0.22292991508136531</v>
      </c>
      <c r="AP592" s="42">
        <v>7.9899055857190933E-3</v>
      </c>
      <c r="AQ592" s="42">
        <v>2.084716251398698E-2</v>
      </c>
      <c r="AR592" s="42">
        <v>0.37467754398832254</v>
      </c>
      <c r="AS592" s="42">
        <v>1.8044422689901658E-2</v>
      </c>
      <c r="AT592" s="42">
        <v>4.4394086854750839E-2</v>
      </c>
      <c r="AU592" s="42">
        <v>0.22292991508136531</v>
      </c>
    </row>
    <row r="593" spans="1:47" x14ac:dyDescent="0.25">
      <c r="A593" s="220"/>
      <c r="B593" s="220"/>
      <c r="C593" s="15" t="s">
        <v>226</v>
      </c>
      <c r="D593" s="16">
        <v>2.0355991255063099E-2</v>
      </c>
      <c r="E593" s="16">
        <v>2.0355991255063099E-2</v>
      </c>
      <c r="F593" s="16">
        <v>4.9117125892387951E-4</v>
      </c>
      <c r="G593" s="16">
        <v>4.9117125892387951E-4</v>
      </c>
      <c r="H593" s="42">
        <f t="shared" si="9"/>
        <v>2.084716251398698E-2</v>
      </c>
      <c r="I593" s="42">
        <f t="shared" si="9"/>
        <v>2.084716251398698E-2</v>
      </c>
      <c r="J593" s="51"/>
      <c r="K593" s="53"/>
      <c r="L593" s="16">
        <v>2.0355991255063099E-2</v>
      </c>
      <c r="M593" s="16">
        <v>0.37071953015203313</v>
      </c>
      <c r="N593" s="16">
        <v>1.7380516963743372E-2</v>
      </c>
      <c r="O593" s="16">
        <v>4.3139439601479569E-2</v>
      </c>
      <c r="P593" s="16">
        <v>0.22068577282601715</v>
      </c>
      <c r="Q593" s="16">
        <v>9.4765948994968898E-3</v>
      </c>
      <c r="R593" s="16">
        <v>2.0355991255063099E-2</v>
      </c>
      <c r="S593" s="16">
        <v>0.37071953015203313</v>
      </c>
      <c r="T593" s="16">
        <v>1.7380516963743372E-2</v>
      </c>
      <c r="U593" s="16">
        <v>4.3139439601479569E-2</v>
      </c>
      <c r="V593" s="16">
        <v>0.22068577282601715</v>
      </c>
      <c r="W593" s="16">
        <v>9.4765948994968898E-3</v>
      </c>
      <c r="X593" s="16">
        <v>4.9117125892387951E-4</v>
      </c>
      <c r="Y593" s="16">
        <v>3.9580138362893856E-3</v>
      </c>
      <c r="Z593" s="16">
        <v>6.639057261582852E-4</v>
      </c>
      <c r="AA593" s="16">
        <v>1.2546472532712696E-3</v>
      </c>
      <c r="AB593" s="16">
        <v>2.2441422553481564E-3</v>
      </c>
      <c r="AC593" s="16">
        <v>3.7306289911291743E-4</v>
      </c>
      <c r="AD593" s="16">
        <v>4.9117125892387951E-4</v>
      </c>
      <c r="AE593" s="16">
        <v>3.9580138362893856E-3</v>
      </c>
      <c r="AF593" s="16">
        <v>6.639057261582852E-4</v>
      </c>
      <c r="AG593" s="16">
        <v>1.2546472532712696E-3</v>
      </c>
      <c r="AH593" s="16">
        <v>2.2441422553481564E-3</v>
      </c>
      <c r="AI593" s="54">
        <v>3.7306289911291743E-4</v>
      </c>
      <c r="AJ593" s="42">
        <v>2.084716251398698E-2</v>
      </c>
      <c r="AK593" s="42">
        <v>0.37467754398832254</v>
      </c>
      <c r="AL593" s="42">
        <v>1.8044422689901658E-2</v>
      </c>
      <c r="AM593" s="42">
        <v>4.4394086854750839E-2</v>
      </c>
      <c r="AN593" s="42">
        <v>0.22292991508136531</v>
      </c>
      <c r="AO593" s="42">
        <v>9.849657798609808E-3</v>
      </c>
      <c r="AP593" s="42">
        <v>2.084716251398698E-2</v>
      </c>
      <c r="AQ593" s="42">
        <v>0.37467754398832254</v>
      </c>
      <c r="AR593" s="42">
        <v>1.8044422689901658E-2</v>
      </c>
      <c r="AS593" s="42">
        <v>4.4394086854750839E-2</v>
      </c>
      <c r="AT593" s="42">
        <v>0.22292991508136531</v>
      </c>
      <c r="AU593" s="42">
        <v>9.849657798609808E-3</v>
      </c>
    </row>
    <row r="594" spans="1:47" x14ac:dyDescent="0.25">
      <c r="A594" s="220" t="s">
        <v>155</v>
      </c>
      <c r="B594" s="220" t="s">
        <v>223</v>
      </c>
      <c r="C594" s="15" t="s">
        <v>224</v>
      </c>
      <c r="D594" s="16">
        <v>0.37071953015203313</v>
      </c>
      <c r="E594" s="16">
        <v>0.37071953015203313</v>
      </c>
      <c r="F594" s="16">
        <v>3.9580138362893856E-3</v>
      </c>
      <c r="G594" s="16">
        <v>3.9580138362893856E-3</v>
      </c>
      <c r="H594" s="42">
        <f t="shared" si="9"/>
        <v>0.37467754398832254</v>
      </c>
      <c r="I594" s="42">
        <f t="shared" si="9"/>
        <v>0.37467754398832254</v>
      </c>
      <c r="J594" s="51"/>
      <c r="K594" s="53" t="s">
        <v>155</v>
      </c>
      <c r="L594" s="16">
        <v>0.37071953015203313</v>
      </c>
      <c r="M594" s="16">
        <v>1.7380516963743372E-2</v>
      </c>
      <c r="N594" s="16">
        <v>4.3139439601479569E-2</v>
      </c>
      <c r="O594" s="16">
        <v>0.22068577282601715</v>
      </c>
      <c r="P594" s="16">
        <v>9.4765948994968898E-3</v>
      </c>
      <c r="Q594" s="16">
        <v>2.4943256890006895E-2</v>
      </c>
      <c r="R594" s="16">
        <v>0.37071953015203313</v>
      </c>
      <c r="S594" s="16">
        <v>1.7380516963743372E-2</v>
      </c>
      <c r="T594" s="16">
        <v>4.3139439601479569E-2</v>
      </c>
      <c r="U594" s="16">
        <v>0.22068577282601715</v>
      </c>
      <c r="V594" s="16">
        <v>9.4765948994968898E-3</v>
      </c>
      <c r="W594" s="16">
        <v>2.4943256890006895E-2</v>
      </c>
      <c r="X594" s="16">
        <v>3.9580138362893856E-3</v>
      </c>
      <c r="Y594" s="16">
        <v>6.639057261582852E-4</v>
      </c>
      <c r="Z594" s="16">
        <v>1.2546472532712696E-3</v>
      </c>
      <c r="AA594" s="16">
        <v>2.2441422553481564E-3</v>
      </c>
      <c r="AB594" s="16">
        <v>3.7306289911291743E-4</v>
      </c>
      <c r="AC594" s="16">
        <v>7.154016162586942E-4</v>
      </c>
      <c r="AD594" s="16">
        <v>3.9580138362893856E-3</v>
      </c>
      <c r="AE594" s="16">
        <v>6.639057261582852E-4</v>
      </c>
      <c r="AF594" s="16">
        <v>1.2546472532712696E-3</v>
      </c>
      <c r="AG594" s="16">
        <v>2.2441422553481564E-3</v>
      </c>
      <c r="AH594" s="16">
        <v>3.7306289911291743E-4</v>
      </c>
      <c r="AI594" s="54">
        <v>7.154016162586942E-4</v>
      </c>
      <c r="AJ594" s="42">
        <v>0.37467754398832254</v>
      </c>
      <c r="AK594" s="42">
        <v>1.8044422689901658E-2</v>
      </c>
      <c r="AL594" s="42">
        <v>4.4394086854750839E-2</v>
      </c>
      <c r="AM594" s="42">
        <v>0.22292991508136531</v>
      </c>
      <c r="AN594" s="42">
        <v>9.849657798609808E-3</v>
      </c>
      <c r="AO594" s="42">
        <v>2.5658658506265589E-2</v>
      </c>
      <c r="AP594" s="42">
        <v>0.37467754398832254</v>
      </c>
      <c r="AQ594" s="42">
        <v>1.8044422689901658E-2</v>
      </c>
      <c r="AR594" s="42">
        <v>4.4394086854750839E-2</v>
      </c>
      <c r="AS594" s="42">
        <v>0.22292991508136531</v>
      </c>
      <c r="AT594" s="42">
        <v>9.849657798609808E-3</v>
      </c>
      <c r="AU594" s="42">
        <v>2.5658658506265589E-2</v>
      </c>
    </row>
    <row r="595" spans="1:47" x14ac:dyDescent="0.25">
      <c r="A595" s="220"/>
      <c r="B595" s="220"/>
      <c r="C595" s="15" t="s">
        <v>225</v>
      </c>
      <c r="D595" s="16">
        <v>1.7380516963743372E-2</v>
      </c>
      <c r="E595" s="16">
        <v>1.7380516963743372E-2</v>
      </c>
      <c r="F595" s="16">
        <v>6.639057261582852E-4</v>
      </c>
      <c r="G595" s="16">
        <v>6.639057261582852E-4</v>
      </c>
      <c r="H595" s="42">
        <f t="shared" si="9"/>
        <v>1.8044422689901658E-2</v>
      </c>
      <c r="I595" s="42">
        <f t="shared" si="9"/>
        <v>1.8044422689901658E-2</v>
      </c>
      <c r="J595" s="51"/>
      <c r="K595" s="53"/>
      <c r="L595" s="16">
        <v>1.7380516963743372E-2</v>
      </c>
      <c r="M595" s="16">
        <v>4.3139439601479569E-2</v>
      </c>
      <c r="N595" s="16">
        <v>0.22068577282601715</v>
      </c>
      <c r="O595" s="16">
        <v>9.4765948994968898E-3</v>
      </c>
      <c r="P595" s="16">
        <v>2.4943256890006895E-2</v>
      </c>
      <c r="Q595" s="16">
        <v>0.30041065374388892</v>
      </c>
      <c r="R595" s="16">
        <v>1.7380516963743372E-2</v>
      </c>
      <c r="S595" s="16">
        <v>4.3139439601479569E-2</v>
      </c>
      <c r="T595" s="16">
        <v>0.22068577282601715</v>
      </c>
      <c r="U595" s="16">
        <v>9.4765948994968898E-3</v>
      </c>
      <c r="V595" s="16">
        <v>2.4943256890006895E-2</v>
      </c>
      <c r="W595" s="16">
        <v>0.30041065374388892</v>
      </c>
      <c r="X595" s="16">
        <v>6.639057261582852E-4</v>
      </c>
      <c r="Y595" s="16">
        <v>1.2546472532712696E-3</v>
      </c>
      <c r="Z595" s="16">
        <v>2.2441422553481564E-3</v>
      </c>
      <c r="AA595" s="16">
        <v>3.7306289911291743E-4</v>
      </c>
      <c r="AB595" s="16">
        <v>7.154016162586942E-4</v>
      </c>
      <c r="AC595" s="16">
        <v>6.2028575046326187E-3</v>
      </c>
      <c r="AD595" s="16">
        <v>6.639057261582852E-4</v>
      </c>
      <c r="AE595" s="16">
        <v>1.2546472532712696E-3</v>
      </c>
      <c r="AF595" s="16">
        <v>2.2441422553481564E-3</v>
      </c>
      <c r="AG595" s="16">
        <v>3.7306289911291743E-4</v>
      </c>
      <c r="AH595" s="16">
        <v>7.154016162586942E-4</v>
      </c>
      <c r="AI595" s="54">
        <v>6.2028575046326187E-3</v>
      </c>
      <c r="AJ595" s="42">
        <v>1.8044422689901658E-2</v>
      </c>
      <c r="AK595" s="42">
        <v>4.4394086854750839E-2</v>
      </c>
      <c r="AL595" s="42">
        <v>0.22292991508136531</v>
      </c>
      <c r="AM595" s="42">
        <v>9.849657798609808E-3</v>
      </c>
      <c r="AN595" s="42">
        <v>2.5658658506265589E-2</v>
      </c>
      <c r="AO595" s="42">
        <v>0.30661351124852154</v>
      </c>
      <c r="AP595" s="42">
        <v>1.8044422689901658E-2</v>
      </c>
      <c r="AQ595" s="42">
        <v>4.4394086854750839E-2</v>
      </c>
      <c r="AR595" s="42">
        <v>0.22292991508136531</v>
      </c>
      <c r="AS595" s="42">
        <v>9.849657798609808E-3</v>
      </c>
      <c r="AT595" s="42">
        <v>2.5658658506265589E-2</v>
      </c>
      <c r="AU595" s="42">
        <v>0.30661351124852154</v>
      </c>
    </row>
    <row r="596" spans="1:47" x14ac:dyDescent="0.25">
      <c r="A596" s="220"/>
      <c r="B596" s="220"/>
      <c r="C596" s="15" t="s">
        <v>226</v>
      </c>
      <c r="D596" s="16">
        <v>4.3139439601479569E-2</v>
      </c>
      <c r="E596" s="16">
        <v>4.3139439601479569E-2</v>
      </c>
      <c r="F596" s="16">
        <v>1.2546472532712696E-3</v>
      </c>
      <c r="G596" s="16">
        <v>1.2546472532712696E-3</v>
      </c>
      <c r="H596" s="42">
        <f t="shared" si="9"/>
        <v>4.4394086854750839E-2</v>
      </c>
      <c r="I596" s="42">
        <f t="shared" si="9"/>
        <v>4.4394086854750839E-2</v>
      </c>
      <c r="J596" s="51"/>
      <c r="K596" s="53"/>
      <c r="L596" s="16">
        <v>4.3139439601479569E-2</v>
      </c>
      <c r="M596" s="16">
        <v>0.22068577282601715</v>
      </c>
      <c r="N596" s="16">
        <v>9.4765948994968898E-3</v>
      </c>
      <c r="O596" s="16">
        <v>2.4943256890006895E-2</v>
      </c>
      <c r="P596" s="16">
        <v>0.30041065374388892</v>
      </c>
      <c r="Q596" s="16">
        <v>1.4084212022343766E-2</v>
      </c>
      <c r="R596" s="16">
        <v>4.3139439601479569E-2</v>
      </c>
      <c r="S596" s="16">
        <v>0.22068577282601715</v>
      </c>
      <c r="T596" s="16">
        <v>9.4765948994968898E-3</v>
      </c>
      <c r="U596" s="16">
        <v>2.4943256890006895E-2</v>
      </c>
      <c r="V596" s="16">
        <v>0.30041065374388892</v>
      </c>
      <c r="W596" s="16">
        <v>1.4084212022343766E-2</v>
      </c>
      <c r="X596" s="16">
        <v>1.2546472532712696E-3</v>
      </c>
      <c r="Y596" s="16">
        <v>2.2441422553481564E-3</v>
      </c>
      <c r="Z596" s="16">
        <v>3.7306289911291743E-4</v>
      </c>
      <c r="AA596" s="16">
        <v>7.154016162586942E-4</v>
      </c>
      <c r="AB596" s="16">
        <v>6.2028575046326187E-3</v>
      </c>
      <c r="AC596" s="16">
        <v>1.0404492723376109E-3</v>
      </c>
      <c r="AD596" s="16">
        <v>1.2546472532712696E-3</v>
      </c>
      <c r="AE596" s="16">
        <v>2.2441422553481564E-3</v>
      </c>
      <c r="AF596" s="16">
        <v>3.7306289911291743E-4</v>
      </c>
      <c r="AG596" s="16">
        <v>7.154016162586942E-4</v>
      </c>
      <c r="AH596" s="16">
        <v>6.2028575046326187E-3</v>
      </c>
      <c r="AI596" s="54">
        <v>1.0404492723376109E-3</v>
      </c>
      <c r="AJ596" s="42">
        <v>4.4394086854750839E-2</v>
      </c>
      <c r="AK596" s="42">
        <v>0.22292991508136531</v>
      </c>
      <c r="AL596" s="42">
        <v>9.849657798609808E-3</v>
      </c>
      <c r="AM596" s="42">
        <v>2.5658658506265589E-2</v>
      </c>
      <c r="AN596" s="42">
        <v>0.30661351124852154</v>
      </c>
      <c r="AO596" s="42">
        <v>1.5124661294681378E-2</v>
      </c>
      <c r="AP596" s="42">
        <v>4.4394086854750839E-2</v>
      </c>
      <c r="AQ596" s="42">
        <v>0.22292991508136531</v>
      </c>
      <c r="AR596" s="42">
        <v>9.849657798609808E-3</v>
      </c>
      <c r="AS596" s="42">
        <v>2.5658658506265589E-2</v>
      </c>
      <c r="AT596" s="42">
        <v>0.30661351124852154</v>
      </c>
      <c r="AU596" s="42">
        <v>1.5124661294681378E-2</v>
      </c>
    </row>
    <row r="597" spans="1:47" x14ac:dyDescent="0.25">
      <c r="A597" s="220"/>
      <c r="B597" s="220" t="s">
        <v>227</v>
      </c>
      <c r="C597" s="15" t="s">
        <v>224</v>
      </c>
      <c r="D597" s="16">
        <v>0.22068577282601715</v>
      </c>
      <c r="E597" s="16">
        <v>0.22068577282601715</v>
      </c>
      <c r="F597" s="16">
        <v>2.2441422553481564E-3</v>
      </c>
      <c r="G597" s="16">
        <v>2.2441422553481564E-3</v>
      </c>
      <c r="H597" s="42">
        <f t="shared" si="9"/>
        <v>0.22292991508136531</v>
      </c>
      <c r="I597" s="42">
        <f t="shared" si="9"/>
        <v>0.22292991508136531</v>
      </c>
      <c r="J597" s="51"/>
      <c r="K597" s="53"/>
      <c r="L597" s="16">
        <v>0.22068577282601715</v>
      </c>
      <c r="M597" s="16">
        <v>9.4765948994968898E-3</v>
      </c>
      <c r="N597" s="16">
        <v>2.4943256890006895E-2</v>
      </c>
      <c r="O597" s="16">
        <v>0.30041065374388892</v>
      </c>
      <c r="P597" s="16">
        <v>1.4084212022343766E-2</v>
      </c>
      <c r="Q597" s="16">
        <v>3.4957821746026546E-2</v>
      </c>
      <c r="R597" s="16">
        <v>0.22068577282601715</v>
      </c>
      <c r="S597" s="16">
        <v>9.4765948994968898E-3</v>
      </c>
      <c r="T597" s="16">
        <v>2.4943256890006895E-2</v>
      </c>
      <c r="U597" s="16">
        <v>0.30041065374388892</v>
      </c>
      <c r="V597" s="16">
        <v>1.4084212022343766E-2</v>
      </c>
      <c r="W597" s="16">
        <v>3.4957821746026546E-2</v>
      </c>
      <c r="X597" s="16">
        <v>2.2441422553481564E-3</v>
      </c>
      <c r="Y597" s="16">
        <v>3.7306289911291743E-4</v>
      </c>
      <c r="Z597" s="16">
        <v>7.154016162586942E-4</v>
      </c>
      <c r="AA597" s="16">
        <v>6.2028575046326187E-3</v>
      </c>
      <c r="AB597" s="16">
        <v>1.0404492723376109E-3</v>
      </c>
      <c r="AC597" s="16">
        <v>1.9662382327385567E-3</v>
      </c>
      <c r="AD597" s="16">
        <v>2.2441422553481564E-3</v>
      </c>
      <c r="AE597" s="16">
        <v>3.7306289911291743E-4</v>
      </c>
      <c r="AF597" s="16">
        <v>7.154016162586942E-4</v>
      </c>
      <c r="AG597" s="16">
        <v>6.2028575046326187E-3</v>
      </c>
      <c r="AH597" s="16">
        <v>1.0404492723376109E-3</v>
      </c>
      <c r="AI597" s="54">
        <v>1.9662382327385567E-3</v>
      </c>
      <c r="AJ597" s="42">
        <v>0.22292991508136531</v>
      </c>
      <c r="AK597" s="42">
        <v>9.849657798609808E-3</v>
      </c>
      <c r="AL597" s="42">
        <v>2.5658658506265589E-2</v>
      </c>
      <c r="AM597" s="42">
        <v>0.30661351124852154</v>
      </c>
      <c r="AN597" s="42">
        <v>1.5124661294681378E-2</v>
      </c>
      <c r="AO597" s="42">
        <v>3.6924059978765106E-2</v>
      </c>
      <c r="AP597" s="42">
        <v>0.22292991508136531</v>
      </c>
      <c r="AQ597" s="42">
        <v>9.849657798609808E-3</v>
      </c>
      <c r="AR597" s="42">
        <v>2.5658658506265589E-2</v>
      </c>
      <c r="AS597" s="42">
        <v>0.30661351124852154</v>
      </c>
      <c r="AT597" s="42">
        <v>1.5124661294681378E-2</v>
      </c>
      <c r="AU597" s="42">
        <v>3.6924059978765106E-2</v>
      </c>
    </row>
    <row r="598" spans="1:47" x14ac:dyDescent="0.25">
      <c r="A598" s="220"/>
      <c r="B598" s="220"/>
      <c r="C598" s="15" t="s">
        <v>225</v>
      </c>
      <c r="D598" s="16">
        <v>9.4765948994968898E-3</v>
      </c>
      <c r="E598" s="16">
        <v>9.4765948994968898E-3</v>
      </c>
      <c r="F598" s="16">
        <v>3.7306289911291743E-4</v>
      </c>
      <c r="G598" s="16">
        <v>3.7306289911291743E-4</v>
      </c>
      <c r="H598" s="42">
        <f t="shared" si="9"/>
        <v>9.849657798609808E-3</v>
      </c>
      <c r="I598" s="42">
        <f t="shared" si="9"/>
        <v>9.849657798609808E-3</v>
      </c>
      <c r="J598" s="51"/>
      <c r="K598" s="53"/>
      <c r="L598" s="16">
        <v>9.4765948994968898E-3</v>
      </c>
      <c r="M598" s="16">
        <v>2.4943256890006895E-2</v>
      </c>
      <c r="N598" s="16">
        <v>0.30041065374388892</v>
      </c>
      <c r="O598" s="16">
        <v>1.4084212022343766E-2</v>
      </c>
      <c r="P598" s="16">
        <v>3.4957821746026546E-2</v>
      </c>
      <c r="Q598" s="16">
        <v>0.17883157453142767</v>
      </c>
      <c r="R598" s="16">
        <v>9.4765948994968898E-3</v>
      </c>
      <c r="S598" s="16">
        <v>2.4943256890006895E-2</v>
      </c>
      <c r="T598" s="16">
        <v>0.30041065374388892</v>
      </c>
      <c r="U598" s="16">
        <v>1.4084212022343766E-2</v>
      </c>
      <c r="V598" s="16">
        <v>3.4957821746026546E-2</v>
      </c>
      <c r="W598" s="16">
        <v>0.17883157453142767</v>
      </c>
      <c r="X598" s="16">
        <v>3.7306289911291743E-4</v>
      </c>
      <c r="Y598" s="16">
        <v>7.154016162586942E-4</v>
      </c>
      <c r="Z598" s="16">
        <v>6.2028575046326187E-3</v>
      </c>
      <c r="AA598" s="16">
        <v>1.0404492723376109E-3</v>
      </c>
      <c r="AB598" s="16">
        <v>1.9662382327385567E-3</v>
      </c>
      <c r="AC598" s="16">
        <v>3.5169393553963649E-3</v>
      </c>
      <c r="AD598" s="16">
        <v>3.7306289911291743E-4</v>
      </c>
      <c r="AE598" s="16">
        <v>7.154016162586942E-4</v>
      </c>
      <c r="AF598" s="16">
        <v>6.2028575046326187E-3</v>
      </c>
      <c r="AG598" s="16">
        <v>1.0404492723376109E-3</v>
      </c>
      <c r="AH598" s="16">
        <v>1.9662382327385567E-3</v>
      </c>
      <c r="AI598" s="54">
        <v>3.5169393553963649E-3</v>
      </c>
      <c r="AJ598" s="42">
        <v>9.849657798609808E-3</v>
      </c>
      <c r="AK598" s="42">
        <v>2.5658658506265589E-2</v>
      </c>
      <c r="AL598" s="42">
        <v>0.30661351124852154</v>
      </c>
      <c r="AM598" s="42">
        <v>1.5124661294681378E-2</v>
      </c>
      <c r="AN598" s="42">
        <v>3.6924059978765106E-2</v>
      </c>
      <c r="AO598" s="42">
        <v>0.18234851388682405</v>
      </c>
      <c r="AP598" s="42">
        <v>9.849657798609808E-3</v>
      </c>
      <c r="AQ598" s="42">
        <v>2.5658658506265589E-2</v>
      </c>
      <c r="AR598" s="42">
        <v>0.30661351124852154</v>
      </c>
      <c r="AS598" s="42">
        <v>1.5124661294681378E-2</v>
      </c>
      <c r="AT598" s="42">
        <v>3.6924059978765106E-2</v>
      </c>
      <c r="AU598" s="42">
        <v>0.18234851388682405</v>
      </c>
    </row>
    <row r="599" spans="1:47" x14ac:dyDescent="0.25">
      <c r="A599" s="220"/>
      <c r="B599" s="220"/>
      <c r="C599" s="15" t="s">
        <v>226</v>
      </c>
      <c r="D599" s="16">
        <v>2.4943256890006895E-2</v>
      </c>
      <c r="E599" s="16">
        <v>2.4943256890006895E-2</v>
      </c>
      <c r="F599" s="16">
        <v>7.154016162586942E-4</v>
      </c>
      <c r="G599" s="16">
        <v>7.154016162586942E-4</v>
      </c>
      <c r="H599" s="42">
        <f t="shared" si="9"/>
        <v>2.5658658506265589E-2</v>
      </c>
      <c r="I599" s="42">
        <f t="shared" si="9"/>
        <v>2.5658658506265589E-2</v>
      </c>
      <c r="J599" s="51"/>
      <c r="K599" s="53"/>
      <c r="L599" s="16">
        <v>2.4943256890006895E-2</v>
      </c>
      <c r="M599" s="16">
        <v>0.30041065374388892</v>
      </c>
      <c r="N599" s="16">
        <v>1.4084212022343766E-2</v>
      </c>
      <c r="O599" s="16">
        <v>3.4957821746026546E-2</v>
      </c>
      <c r="P599" s="16">
        <v>0.17883157453142767</v>
      </c>
      <c r="Q599" s="16">
        <v>7.6793096599371349E-3</v>
      </c>
      <c r="R599" s="16">
        <v>2.4943256890006895E-2</v>
      </c>
      <c r="S599" s="16">
        <v>0.30041065374388892</v>
      </c>
      <c r="T599" s="16">
        <v>1.4084212022343766E-2</v>
      </c>
      <c r="U599" s="16">
        <v>3.4957821746026546E-2</v>
      </c>
      <c r="V599" s="16">
        <v>0.17883157453142767</v>
      </c>
      <c r="W599" s="16">
        <v>7.6793096599371349E-3</v>
      </c>
      <c r="X599" s="16">
        <v>7.154016162586942E-4</v>
      </c>
      <c r="Y599" s="16">
        <v>6.2028575046326187E-3</v>
      </c>
      <c r="Z599" s="16">
        <v>1.0404492723376109E-3</v>
      </c>
      <c r="AA599" s="16">
        <v>1.9662382327385567E-3</v>
      </c>
      <c r="AB599" s="16">
        <v>3.5169393553963649E-3</v>
      </c>
      <c r="AC599" s="16">
        <v>5.8465081204263174E-4</v>
      </c>
      <c r="AD599" s="16">
        <v>7.154016162586942E-4</v>
      </c>
      <c r="AE599" s="16">
        <v>6.2028575046326187E-3</v>
      </c>
      <c r="AF599" s="16">
        <v>1.0404492723376109E-3</v>
      </c>
      <c r="AG599" s="16">
        <v>1.9662382327385567E-3</v>
      </c>
      <c r="AH599" s="16">
        <v>3.5169393553963649E-3</v>
      </c>
      <c r="AI599" s="54">
        <v>5.8465081204263174E-4</v>
      </c>
      <c r="AJ599" s="42">
        <v>2.5658658506265589E-2</v>
      </c>
      <c r="AK599" s="42">
        <v>0.30661351124852154</v>
      </c>
      <c r="AL599" s="42">
        <v>1.5124661294681378E-2</v>
      </c>
      <c r="AM599" s="42">
        <v>3.6924059978765106E-2</v>
      </c>
      <c r="AN599" s="42">
        <v>0.18234851388682405</v>
      </c>
      <c r="AO599" s="42">
        <v>8.2639604719797668E-3</v>
      </c>
      <c r="AP599" s="42">
        <v>2.5658658506265589E-2</v>
      </c>
      <c r="AQ599" s="42">
        <v>0.30661351124852154</v>
      </c>
      <c r="AR599" s="42">
        <v>1.5124661294681378E-2</v>
      </c>
      <c r="AS599" s="42">
        <v>3.6924059978765106E-2</v>
      </c>
      <c r="AT599" s="42">
        <v>0.18234851388682405</v>
      </c>
      <c r="AU599" s="42">
        <v>8.2639604719797668E-3</v>
      </c>
    </row>
    <row r="600" spans="1:47" x14ac:dyDescent="0.25">
      <c r="A600" s="220" t="s">
        <v>156</v>
      </c>
      <c r="B600" s="220" t="s">
        <v>223</v>
      </c>
      <c r="C600" s="15" t="s">
        <v>224</v>
      </c>
      <c r="D600" s="16">
        <v>0.30041065374388892</v>
      </c>
      <c r="E600" s="16">
        <v>0.30041065374388892</v>
      </c>
      <c r="F600" s="16">
        <v>6.2028575046326187E-3</v>
      </c>
      <c r="G600" s="16">
        <v>6.2028575046326187E-3</v>
      </c>
      <c r="H600" s="42">
        <f t="shared" si="9"/>
        <v>0.30661351124852154</v>
      </c>
      <c r="I600" s="42">
        <f t="shared" si="9"/>
        <v>0.30661351124852154</v>
      </c>
      <c r="J600" s="51"/>
      <c r="K600" s="53" t="s">
        <v>156</v>
      </c>
      <c r="L600" s="16">
        <v>0.30041065374388892</v>
      </c>
      <c r="M600" s="16">
        <v>1.4084212022343766E-2</v>
      </c>
      <c r="N600" s="16">
        <v>3.4957821746026546E-2</v>
      </c>
      <c r="O600" s="16">
        <v>0.17883157453142767</v>
      </c>
      <c r="P600" s="16">
        <v>7.6793096599371349E-3</v>
      </c>
      <c r="Q600" s="16">
        <v>2.0212639203971105E-2</v>
      </c>
      <c r="R600" s="16">
        <v>0.30041065374388892</v>
      </c>
      <c r="S600" s="16">
        <v>1.4084212022343766E-2</v>
      </c>
      <c r="T600" s="16">
        <v>3.4957821746026546E-2</v>
      </c>
      <c r="U600" s="16">
        <v>0.17883157453142767</v>
      </c>
      <c r="V600" s="16">
        <v>7.6793096599371349E-3</v>
      </c>
      <c r="W600" s="16">
        <v>2.0212639203971105E-2</v>
      </c>
      <c r="X600" s="16">
        <v>6.2028575046326187E-3</v>
      </c>
      <c r="Y600" s="16">
        <v>1.0404492723376109E-3</v>
      </c>
      <c r="Z600" s="16">
        <v>1.9662382327385567E-3</v>
      </c>
      <c r="AA600" s="16">
        <v>3.5169393553963649E-3</v>
      </c>
      <c r="AB600" s="16">
        <v>5.8465081204263174E-4</v>
      </c>
      <c r="AC600" s="16">
        <v>1.1211517866740728E-3</v>
      </c>
      <c r="AD600" s="16">
        <v>6.2028575046326187E-3</v>
      </c>
      <c r="AE600" s="16">
        <v>1.0404492723376109E-3</v>
      </c>
      <c r="AF600" s="16">
        <v>1.9662382327385567E-3</v>
      </c>
      <c r="AG600" s="16">
        <v>3.5169393553963649E-3</v>
      </c>
      <c r="AH600" s="16">
        <v>5.8465081204263174E-4</v>
      </c>
      <c r="AI600" s="54">
        <v>1.1211517866740728E-3</v>
      </c>
      <c r="AJ600" s="42">
        <v>0.30661351124852154</v>
      </c>
      <c r="AK600" s="42">
        <v>1.5124661294681378E-2</v>
      </c>
      <c r="AL600" s="42">
        <v>3.6924059978765106E-2</v>
      </c>
      <c r="AM600" s="42">
        <v>0.18234851388682405</v>
      </c>
      <c r="AN600" s="42">
        <v>8.2639604719797668E-3</v>
      </c>
      <c r="AO600" s="42">
        <v>2.1333790990645179E-2</v>
      </c>
      <c r="AP600" s="42">
        <v>0.30661351124852154</v>
      </c>
      <c r="AQ600" s="42">
        <v>1.5124661294681378E-2</v>
      </c>
      <c r="AR600" s="42">
        <v>3.6924059978765106E-2</v>
      </c>
      <c r="AS600" s="42">
        <v>0.18234851388682405</v>
      </c>
      <c r="AT600" s="42">
        <v>8.2639604719797668E-3</v>
      </c>
      <c r="AU600" s="42">
        <v>2.1333790990645179E-2</v>
      </c>
    </row>
    <row r="601" spans="1:47" x14ac:dyDescent="0.25">
      <c r="A601" s="220"/>
      <c r="B601" s="220"/>
      <c r="C601" s="15" t="s">
        <v>225</v>
      </c>
      <c r="D601" s="16">
        <v>1.4084212022343766E-2</v>
      </c>
      <c r="E601" s="16">
        <v>1.4084212022343766E-2</v>
      </c>
      <c r="F601" s="16">
        <v>1.0404492723376109E-3</v>
      </c>
      <c r="G601" s="16">
        <v>1.0404492723376109E-3</v>
      </c>
      <c r="H601" s="42">
        <f t="shared" si="9"/>
        <v>1.5124661294681378E-2</v>
      </c>
      <c r="I601" s="42">
        <f t="shared" si="9"/>
        <v>1.5124661294681378E-2</v>
      </c>
      <c r="J601" s="51"/>
      <c r="K601" s="53"/>
      <c r="L601" s="16">
        <v>1.4084212022343766E-2</v>
      </c>
      <c r="M601" s="16">
        <v>3.4957821746026546E-2</v>
      </c>
      <c r="N601" s="16">
        <v>0.17883157453142767</v>
      </c>
      <c r="O601" s="16">
        <v>7.6793096599371349E-3</v>
      </c>
      <c r="P601" s="16">
        <v>2.0212639203971105E-2</v>
      </c>
      <c r="Q601" s="16">
        <v>0.26845207355836875</v>
      </c>
      <c r="R601" s="16">
        <v>1.4084212022343766E-2</v>
      </c>
      <c r="S601" s="16">
        <v>3.4957821746026546E-2</v>
      </c>
      <c r="T601" s="16">
        <v>0.17883157453142767</v>
      </c>
      <c r="U601" s="16">
        <v>7.6793096599371349E-3</v>
      </c>
      <c r="V601" s="16">
        <v>2.0212639203971105E-2</v>
      </c>
      <c r="W601" s="16">
        <v>0.26845207355836875</v>
      </c>
      <c r="X601" s="16">
        <v>1.0404492723376109E-3</v>
      </c>
      <c r="Y601" s="16">
        <v>1.9662382327385567E-3</v>
      </c>
      <c r="Z601" s="16">
        <v>3.5169393553963649E-3</v>
      </c>
      <c r="AA601" s="16">
        <v>5.8465081204263174E-4</v>
      </c>
      <c r="AB601" s="16">
        <v>1.1211517866740728E-3</v>
      </c>
      <c r="AC601" s="16">
        <v>4.6669118368188279E-3</v>
      </c>
      <c r="AD601" s="16">
        <v>1.0404492723376109E-3</v>
      </c>
      <c r="AE601" s="16">
        <v>1.9662382327385567E-3</v>
      </c>
      <c r="AF601" s="16">
        <v>3.5169393553963649E-3</v>
      </c>
      <c r="AG601" s="16">
        <v>5.8465081204263174E-4</v>
      </c>
      <c r="AH601" s="16">
        <v>1.1211517866740728E-3</v>
      </c>
      <c r="AI601" s="54">
        <v>4.6669118368188279E-3</v>
      </c>
      <c r="AJ601" s="42">
        <v>1.5124661294681378E-2</v>
      </c>
      <c r="AK601" s="42">
        <v>3.6924059978765106E-2</v>
      </c>
      <c r="AL601" s="42">
        <v>0.18234851388682405</v>
      </c>
      <c r="AM601" s="42">
        <v>8.2639604719797668E-3</v>
      </c>
      <c r="AN601" s="42">
        <v>2.1333790990645179E-2</v>
      </c>
      <c r="AO601" s="42">
        <v>0.27311898539518759</v>
      </c>
      <c r="AP601" s="42">
        <v>1.5124661294681378E-2</v>
      </c>
      <c r="AQ601" s="42">
        <v>3.6924059978765106E-2</v>
      </c>
      <c r="AR601" s="42">
        <v>0.18234851388682405</v>
      </c>
      <c r="AS601" s="42">
        <v>8.2639604719797668E-3</v>
      </c>
      <c r="AT601" s="42">
        <v>2.1333790990645179E-2</v>
      </c>
      <c r="AU601" s="42">
        <v>0.27311898539518759</v>
      </c>
    </row>
    <row r="602" spans="1:47" x14ac:dyDescent="0.25">
      <c r="A602" s="220"/>
      <c r="B602" s="220"/>
      <c r="C602" s="15" t="s">
        <v>226</v>
      </c>
      <c r="D602" s="16">
        <v>3.4957821746026546E-2</v>
      </c>
      <c r="E602" s="16">
        <v>3.4957821746026546E-2</v>
      </c>
      <c r="F602" s="16">
        <v>1.9662382327385567E-3</v>
      </c>
      <c r="G602" s="16">
        <v>1.9662382327385567E-3</v>
      </c>
      <c r="H602" s="42">
        <f t="shared" si="9"/>
        <v>3.6924059978765106E-2</v>
      </c>
      <c r="I602" s="42">
        <f t="shared" si="9"/>
        <v>3.6924059978765106E-2</v>
      </c>
      <c r="J602" s="51"/>
      <c r="K602" s="53"/>
      <c r="L602" s="16">
        <v>3.4957821746026546E-2</v>
      </c>
      <c r="M602" s="16">
        <v>0.17883157453142767</v>
      </c>
      <c r="N602" s="16">
        <v>7.6793096599371349E-3</v>
      </c>
      <c r="O602" s="16">
        <v>2.0212639203971105E-2</v>
      </c>
      <c r="P602" s="16">
        <v>0.26845207355836875</v>
      </c>
      <c r="Q602" s="16">
        <v>1.2585891594434854E-2</v>
      </c>
      <c r="R602" s="16">
        <v>3.4957821746026546E-2</v>
      </c>
      <c r="S602" s="16">
        <v>0.17883157453142767</v>
      </c>
      <c r="T602" s="16">
        <v>7.6793096599371349E-3</v>
      </c>
      <c r="U602" s="16">
        <v>2.0212639203971105E-2</v>
      </c>
      <c r="V602" s="16">
        <v>0.26845207355836875</v>
      </c>
      <c r="W602" s="16">
        <v>1.2585891594434854E-2</v>
      </c>
      <c r="X602" s="16">
        <v>1.9662382327385567E-3</v>
      </c>
      <c r="Y602" s="16">
        <v>3.5169393553963649E-3</v>
      </c>
      <c r="Z602" s="16">
        <v>5.8465081204263174E-4</v>
      </c>
      <c r="AA602" s="16">
        <v>1.1211517866740728E-3</v>
      </c>
      <c r="AB602" s="16">
        <v>4.6669118368188279E-3</v>
      </c>
      <c r="AC602" s="16">
        <v>7.8281421442544079E-4</v>
      </c>
      <c r="AD602" s="16">
        <v>1.9662382327385567E-3</v>
      </c>
      <c r="AE602" s="16">
        <v>3.5169393553963649E-3</v>
      </c>
      <c r="AF602" s="16">
        <v>5.8465081204263174E-4</v>
      </c>
      <c r="AG602" s="16">
        <v>1.1211517866740728E-3</v>
      </c>
      <c r="AH602" s="16">
        <v>4.6669118368188279E-3</v>
      </c>
      <c r="AI602" s="54">
        <v>7.8281421442544079E-4</v>
      </c>
      <c r="AJ602" s="42">
        <v>3.6924059978765106E-2</v>
      </c>
      <c r="AK602" s="42">
        <v>0.18234851388682405</v>
      </c>
      <c r="AL602" s="42">
        <v>8.2639604719797668E-3</v>
      </c>
      <c r="AM602" s="42">
        <v>2.1333790990645179E-2</v>
      </c>
      <c r="AN602" s="42">
        <v>0.27311898539518759</v>
      </c>
      <c r="AO602" s="42">
        <v>1.3368705808860295E-2</v>
      </c>
      <c r="AP602" s="42">
        <v>3.6924059978765106E-2</v>
      </c>
      <c r="AQ602" s="42">
        <v>0.18234851388682405</v>
      </c>
      <c r="AR602" s="42">
        <v>8.2639604719797668E-3</v>
      </c>
      <c r="AS602" s="42">
        <v>2.1333790990645179E-2</v>
      </c>
      <c r="AT602" s="42">
        <v>0.27311898539518759</v>
      </c>
      <c r="AU602" s="42">
        <v>1.3368705808860295E-2</v>
      </c>
    </row>
    <row r="603" spans="1:47" x14ac:dyDescent="0.25">
      <c r="A603" s="220"/>
      <c r="B603" s="220" t="s">
        <v>227</v>
      </c>
      <c r="C603" s="15" t="s">
        <v>224</v>
      </c>
      <c r="D603" s="16">
        <v>0.17883157453142767</v>
      </c>
      <c r="E603" s="16">
        <v>0.17883157453142767</v>
      </c>
      <c r="F603" s="16">
        <v>3.5169393553963649E-3</v>
      </c>
      <c r="G603" s="16">
        <v>3.5169393553963649E-3</v>
      </c>
      <c r="H603" s="42">
        <f t="shared" si="9"/>
        <v>0.18234851388682405</v>
      </c>
      <c r="I603" s="42">
        <f t="shared" si="9"/>
        <v>0.18234851388682405</v>
      </c>
      <c r="J603" s="51"/>
      <c r="K603" s="53"/>
      <c r="L603" s="16">
        <v>0.17883157453142767</v>
      </c>
      <c r="M603" s="16">
        <v>7.6793096599371349E-3</v>
      </c>
      <c r="N603" s="16">
        <v>2.0212639203971105E-2</v>
      </c>
      <c r="O603" s="16">
        <v>0.26845207355836875</v>
      </c>
      <c r="P603" s="16">
        <v>1.2585891594434854E-2</v>
      </c>
      <c r="Q603" s="16">
        <v>3.1238904539002438E-2</v>
      </c>
      <c r="R603" s="16">
        <v>0.17883157453142767</v>
      </c>
      <c r="S603" s="16">
        <v>7.6793096599371349E-3</v>
      </c>
      <c r="T603" s="16">
        <v>2.0212639203971105E-2</v>
      </c>
      <c r="U603" s="16">
        <v>0.26845207355836875</v>
      </c>
      <c r="V603" s="16">
        <v>1.2585891594434854E-2</v>
      </c>
      <c r="W603" s="16">
        <v>3.1238904539002438E-2</v>
      </c>
      <c r="X603" s="16">
        <v>3.5169393553963649E-3</v>
      </c>
      <c r="Y603" s="16">
        <v>5.8465081204263174E-4</v>
      </c>
      <c r="Z603" s="16">
        <v>1.1211517866740728E-3</v>
      </c>
      <c r="AA603" s="16">
        <v>4.6669118368188279E-3</v>
      </c>
      <c r="AB603" s="16">
        <v>7.8281421442544079E-4</v>
      </c>
      <c r="AC603" s="16">
        <v>1.4793601941556762E-3</v>
      </c>
      <c r="AD603" s="16">
        <v>3.5169393553963649E-3</v>
      </c>
      <c r="AE603" s="16">
        <v>5.8465081204263174E-4</v>
      </c>
      <c r="AF603" s="16">
        <v>1.1211517866740728E-3</v>
      </c>
      <c r="AG603" s="16">
        <v>4.6669118368188279E-3</v>
      </c>
      <c r="AH603" s="16">
        <v>7.8281421442544079E-4</v>
      </c>
      <c r="AI603" s="54">
        <v>1.4793601941556762E-3</v>
      </c>
      <c r="AJ603" s="42">
        <v>0.18234851388682405</v>
      </c>
      <c r="AK603" s="42">
        <v>8.2639604719797668E-3</v>
      </c>
      <c r="AL603" s="42">
        <v>2.1333790990645179E-2</v>
      </c>
      <c r="AM603" s="42">
        <v>0.27311898539518759</v>
      </c>
      <c r="AN603" s="42">
        <v>1.3368705808860295E-2</v>
      </c>
      <c r="AO603" s="42">
        <v>3.2718264733158114E-2</v>
      </c>
      <c r="AP603" s="42">
        <v>0.18234851388682405</v>
      </c>
      <c r="AQ603" s="42">
        <v>8.2639604719797668E-3</v>
      </c>
      <c r="AR603" s="42">
        <v>2.1333790990645179E-2</v>
      </c>
      <c r="AS603" s="42">
        <v>0.27311898539518759</v>
      </c>
      <c r="AT603" s="42">
        <v>1.3368705808860295E-2</v>
      </c>
      <c r="AU603" s="42">
        <v>3.2718264733158114E-2</v>
      </c>
    </row>
    <row r="604" spans="1:47" x14ac:dyDescent="0.25">
      <c r="A604" s="220"/>
      <c r="B604" s="220"/>
      <c r="C604" s="15" t="s">
        <v>225</v>
      </c>
      <c r="D604" s="16">
        <v>7.6793096599371349E-3</v>
      </c>
      <c r="E604" s="16">
        <v>7.6793096599371349E-3</v>
      </c>
      <c r="F604" s="16">
        <v>5.8465081204263174E-4</v>
      </c>
      <c r="G604" s="16">
        <v>5.8465081204263174E-4</v>
      </c>
      <c r="H604" s="42">
        <f t="shared" si="9"/>
        <v>8.2639604719797668E-3</v>
      </c>
      <c r="I604" s="42">
        <f t="shared" si="9"/>
        <v>8.2639604719797668E-3</v>
      </c>
      <c r="J604" s="51"/>
      <c r="K604" s="53"/>
      <c r="L604" s="16">
        <v>7.6793096599371349E-3</v>
      </c>
      <c r="M604" s="16">
        <v>2.0212639203971105E-2</v>
      </c>
      <c r="N604" s="16">
        <v>0.26845207355836875</v>
      </c>
      <c r="O604" s="16">
        <v>1.2585891594434854E-2</v>
      </c>
      <c r="P604" s="16">
        <v>3.1238904539002438E-2</v>
      </c>
      <c r="Q604" s="16">
        <v>0.15980693894297793</v>
      </c>
      <c r="R604" s="16">
        <v>7.6793096599371349E-3</v>
      </c>
      <c r="S604" s="16">
        <v>2.0212639203971105E-2</v>
      </c>
      <c r="T604" s="16">
        <v>0.26845207355836875</v>
      </c>
      <c r="U604" s="16">
        <v>1.2585891594434854E-2</v>
      </c>
      <c r="V604" s="16">
        <v>3.1238904539002438E-2</v>
      </c>
      <c r="W604" s="16">
        <v>0.15980693894297793</v>
      </c>
      <c r="X604" s="16">
        <v>5.8465081204263174E-4</v>
      </c>
      <c r="Y604" s="16">
        <v>1.1211517866740728E-3</v>
      </c>
      <c r="Z604" s="16">
        <v>4.6669118368188279E-3</v>
      </c>
      <c r="AA604" s="16">
        <v>7.8281421442544079E-4</v>
      </c>
      <c r="AB604" s="16">
        <v>1.4793601941556762E-3</v>
      </c>
      <c r="AC604" s="16">
        <v>2.64607818167917E-3</v>
      </c>
      <c r="AD604" s="16">
        <v>5.8465081204263174E-4</v>
      </c>
      <c r="AE604" s="16">
        <v>1.1211517866740728E-3</v>
      </c>
      <c r="AF604" s="16">
        <v>4.6669118368188279E-3</v>
      </c>
      <c r="AG604" s="16">
        <v>7.8281421442544079E-4</v>
      </c>
      <c r="AH604" s="16">
        <v>1.4793601941556762E-3</v>
      </c>
      <c r="AI604" s="54">
        <v>2.64607818167917E-3</v>
      </c>
      <c r="AJ604" s="42">
        <v>8.2639604719797668E-3</v>
      </c>
      <c r="AK604" s="42">
        <v>2.1333790990645179E-2</v>
      </c>
      <c r="AL604" s="42">
        <v>0.27311898539518759</v>
      </c>
      <c r="AM604" s="42">
        <v>1.3368705808860295E-2</v>
      </c>
      <c r="AN604" s="42">
        <v>3.2718264733158114E-2</v>
      </c>
      <c r="AO604" s="42">
        <v>0.1624530171246571</v>
      </c>
      <c r="AP604" s="42">
        <v>8.2639604719797668E-3</v>
      </c>
      <c r="AQ604" s="42">
        <v>2.1333790990645179E-2</v>
      </c>
      <c r="AR604" s="42">
        <v>0.27311898539518759</v>
      </c>
      <c r="AS604" s="42">
        <v>1.3368705808860295E-2</v>
      </c>
      <c r="AT604" s="42">
        <v>3.2718264733158114E-2</v>
      </c>
      <c r="AU604" s="42">
        <v>0.1624530171246571</v>
      </c>
    </row>
    <row r="605" spans="1:47" x14ac:dyDescent="0.25">
      <c r="A605" s="220"/>
      <c r="B605" s="220"/>
      <c r="C605" s="15" t="s">
        <v>226</v>
      </c>
      <c r="D605" s="16">
        <v>2.0212639203971105E-2</v>
      </c>
      <c r="E605" s="16">
        <v>2.0212639203971105E-2</v>
      </c>
      <c r="F605" s="16">
        <v>1.1211517866740728E-3</v>
      </c>
      <c r="G605" s="16">
        <v>1.1211517866740728E-3</v>
      </c>
      <c r="H605" s="42">
        <f t="shared" si="9"/>
        <v>2.1333790990645179E-2</v>
      </c>
      <c r="I605" s="42">
        <f t="shared" si="9"/>
        <v>2.1333790990645179E-2</v>
      </c>
      <c r="J605" s="51"/>
      <c r="K605" s="53"/>
      <c r="L605" s="16">
        <v>2.0212639203971105E-2</v>
      </c>
      <c r="M605" s="16">
        <v>0.26845207355836875</v>
      </c>
      <c r="N605" s="16">
        <v>1.2585891594434854E-2</v>
      </c>
      <c r="O605" s="16">
        <v>3.1238904539002438E-2</v>
      </c>
      <c r="P605" s="16">
        <v>0.15980693894297793</v>
      </c>
      <c r="Q605" s="16">
        <v>6.8623618237736075E-3</v>
      </c>
      <c r="R605" s="16">
        <v>2.0212639203971105E-2</v>
      </c>
      <c r="S605" s="16">
        <v>0.26845207355836875</v>
      </c>
      <c r="T605" s="16">
        <v>1.2585891594434854E-2</v>
      </c>
      <c r="U605" s="16">
        <v>3.1238904539002438E-2</v>
      </c>
      <c r="V605" s="16">
        <v>0.15980693894297793</v>
      </c>
      <c r="W605" s="16">
        <v>6.8623618237736075E-3</v>
      </c>
      <c r="X605" s="16">
        <v>1.1211517866740728E-3</v>
      </c>
      <c r="Y605" s="16">
        <v>4.6669118368188279E-3</v>
      </c>
      <c r="Z605" s="16">
        <v>7.8281421442544079E-4</v>
      </c>
      <c r="AA605" s="16">
        <v>1.4793601941556762E-3</v>
      </c>
      <c r="AB605" s="16">
        <v>2.64607818167917E-3</v>
      </c>
      <c r="AC605" s="16">
        <v>4.398801347749325E-4</v>
      </c>
      <c r="AD605" s="16">
        <v>1.1211517866740728E-3</v>
      </c>
      <c r="AE605" s="16">
        <v>4.6669118368188279E-3</v>
      </c>
      <c r="AF605" s="16">
        <v>7.8281421442544079E-4</v>
      </c>
      <c r="AG605" s="16">
        <v>1.4793601941556762E-3</v>
      </c>
      <c r="AH605" s="16">
        <v>2.64607818167917E-3</v>
      </c>
      <c r="AI605" s="54">
        <v>4.398801347749325E-4</v>
      </c>
      <c r="AJ605" s="42">
        <v>2.1333790990645179E-2</v>
      </c>
      <c r="AK605" s="42">
        <v>0.27311898539518759</v>
      </c>
      <c r="AL605" s="42">
        <v>1.3368705808860295E-2</v>
      </c>
      <c r="AM605" s="42">
        <v>3.2718264733158114E-2</v>
      </c>
      <c r="AN605" s="42">
        <v>0.1624530171246571</v>
      </c>
      <c r="AO605" s="42">
        <v>7.3022419585485401E-3</v>
      </c>
      <c r="AP605" s="42">
        <v>2.1333790990645179E-2</v>
      </c>
      <c r="AQ605" s="42">
        <v>0.27311898539518759</v>
      </c>
      <c r="AR605" s="42">
        <v>1.3368705808860295E-2</v>
      </c>
      <c r="AS605" s="42">
        <v>3.2718264733158114E-2</v>
      </c>
      <c r="AT605" s="42">
        <v>0.1624530171246571</v>
      </c>
      <c r="AU605" s="42">
        <v>7.3022419585485401E-3</v>
      </c>
    </row>
    <row r="606" spans="1:47" x14ac:dyDescent="0.25">
      <c r="A606" s="220" t="s">
        <v>157</v>
      </c>
      <c r="B606" s="220" t="s">
        <v>223</v>
      </c>
      <c r="C606" s="15" t="s">
        <v>224</v>
      </c>
      <c r="D606" s="16">
        <v>0.26845207355836875</v>
      </c>
      <c r="E606" s="16">
        <v>0.26845207355836875</v>
      </c>
      <c r="F606" s="16">
        <v>4.6669118368188279E-3</v>
      </c>
      <c r="G606" s="16">
        <v>4.6669118368188279E-3</v>
      </c>
      <c r="H606" s="42">
        <f t="shared" si="9"/>
        <v>0.27311898539518759</v>
      </c>
      <c r="I606" s="42">
        <f t="shared" si="9"/>
        <v>0.27311898539518759</v>
      </c>
      <c r="J606" s="51"/>
      <c r="K606" s="53" t="s">
        <v>157</v>
      </c>
      <c r="L606" s="16">
        <v>0.26845207355836875</v>
      </c>
      <c r="M606" s="16">
        <v>1.2585891594434854E-2</v>
      </c>
      <c r="N606" s="16">
        <v>3.1238904539002438E-2</v>
      </c>
      <c r="O606" s="16">
        <v>0.15980693894297793</v>
      </c>
      <c r="P606" s="16">
        <v>6.8623618237736075E-3</v>
      </c>
      <c r="Q606" s="16">
        <v>1.8062358437591196E-2</v>
      </c>
      <c r="R606" s="16">
        <v>0.26845207355836875</v>
      </c>
      <c r="S606" s="16">
        <v>1.2585891594434854E-2</v>
      </c>
      <c r="T606" s="16">
        <v>3.1238904539002438E-2</v>
      </c>
      <c r="U606" s="16">
        <v>0.15980693894297793</v>
      </c>
      <c r="V606" s="16">
        <v>6.8623618237736075E-3</v>
      </c>
      <c r="W606" s="16">
        <v>1.8062358437591196E-2</v>
      </c>
      <c r="X606" s="16">
        <v>4.6669118368188279E-3</v>
      </c>
      <c r="Y606" s="16">
        <v>7.8281421442544079E-4</v>
      </c>
      <c r="Z606" s="16">
        <v>1.4793601941556762E-3</v>
      </c>
      <c r="AA606" s="16">
        <v>2.64607818167917E-3</v>
      </c>
      <c r="AB606" s="16">
        <v>4.398801347749325E-4</v>
      </c>
      <c r="AC606" s="16">
        <v>8.4353324902144543E-4</v>
      </c>
      <c r="AD606" s="16">
        <v>4.6669118368188279E-3</v>
      </c>
      <c r="AE606" s="16">
        <v>7.8281421442544079E-4</v>
      </c>
      <c r="AF606" s="16">
        <v>1.4793601941556762E-3</v>
      </c>
      <c r="AG606" s="16">
        <v>2.64607818167917E-3</v>
      </c>
      <c r="AH606" s="16">
        <v>4.398801347749325E-4</v>
      </c>
      <c r="AI606" s="54">
        <v>8.4353324902144543E-4</v>
      </c>
      <c r="AJ606" s="42">
        <v>0.27311898539518759</v>
      </c>
      <c r="AK606" s="42">
        <v>1.3368705808860295E-2</v>
      </c>
      <c r="AL606" s="42">
        <v>3.2718264733158114E-2</v>
      </c>
      <c r="AM606" s="42">
        <v>0.1624530171246571</v>
      </c>
      <c r="AN606" s="42">
        <v>7.3022419585485401E-3</v>
      </c>
      <c r="AO606" s="42">
        <v>1.8905891686612643E-2</v>
      </c>
      <c r="AP606" s="42">
        <v>0.27311898539518759</v>
      </c>
      <c r="AQ606" s="42">
        <v>1.3368705808860295E-2</v>
      </c>
      <c r="AR606" s="42">
        <v>3.2718264733158114E-2</v>
      </c>
      <c r="AS606" s="42">
        <v>0.1624530171246571</v>
      </c>
      <c r="AT606" s="42">
        <v>7.3022419585485401E-3</v>
      </c>
      <c r="AU606" s="42">
        <v>1.8905891686612643E-2</v>
      </c>
    </row>
    <row r="607" spans="1:47" x14ac:dyDescent="0.25">
      <c r="A607" s="220"/>
      <c r="B607" s="220"/>
      <c r="C607" s="15" t="s">
        <v>225</v>
      </c>
      <c r="D607" s="16">
        <v>1.2585891594434854E-2</v>
      </c>
      <c r="E607" s="16">
        <v>1.2585891594434854E-2</v>
      </c>
      <c r="F607" s="16">
        <v>7.8281421442544079E-4</v>
      </c>
      <c r="G607" s="16">
        <v>7.8281421442544079E-4</v>
      </c>
      <c r="H607" s="42">
        <f t="shared" si="9"/>
        <v>1.3368705808860295E-2</v>
      </c>
      <c r="I607" s="42">
        <f t="shared" si="9"/>
        <v>1.3368705808860295E-2</v>
      </c>
      <c r="J607" s="51"/>
      <c r="K607" s="53"/>
      <c r="L607" s="16">
        <v>1.2585891594434854E-2</v>
      </c>
      <c r="M607" s="16">
        <v>3.1238904539002438E-2</v>
      </c>
      <c r="N607" s="16">
        <v>0.15980693894297793</v>
      </c>
      <c r="O607" s="16">
        <v>6.8623618237736075E-3</v>
      </c>
      <c r="P607" s="16">
        <v>1.8062358437591196E-2</v>
      </c>
      <c r="Q607" s="16">
        <v>0.33236923392940898</v>
      </c>
      <c r="R607" s="16">
        <v>1.2585891594434854E-2</v>
      </c>
      <c r="S607" s="16">
        <v>3.1238904539002438E-2</v>
      </c>
      <c r="T607" s="16">
        <v>0.15980693894297793</v>
      </c>
      <c r="U607" s="16">
        <v>6.8623618237736075E-3</v>
      </c>
      <c r="V607" s="16">
        <v>1.8062358437591196E-2</v>
      </c>
      <c r="W607" s="16">
        <v>0.33236923392940898</v>
      </c>
      <c r="X607" s="16">
        <v>7.8281421442544079E-4</v>
      </c>
      <c r="Y607" s="16">
        <v>1.4793601941556762E-3</v>
      </c>
      <c r="Z607" s="16">
        <v>2.64607818167917E-3</v>
      </c>
      <c r="AA607" s="16">
        <v>4.398801347749325E-4</v>
      </c>
      <c r="AB607" s="16">
        <v>8.4353324902144543E-4</v>
      </c>
      <c r="AC607" s="16">
        <v>4.4896873366864669E-3</v>
      </c>
      <c r="AD607" s="16">
        <v>7.8281421442544079E-4</v>
      </c>
      <c r="AE607" s="16">
        <v>1.4793601941556762E-3</v>
      </c>
      <c r="AF607" s="16">
        <v>2.64607818167917E-3</v>
      </c>
      <c r="AG607" s="16">
        <v>4.398801347749325E-4</v>
      </c>
      <c r="AH607" s="16">
        <v>8.4353324902144543E-4</v>
      </c>
      <c r="AI607" s="54">
        <v>4.4896873366864669E-3</v>
      </c>
      <c r="AJ607" s="42">
        <v>1.3368705808860295E-2</v>
      </c>
      <c r="AK607" s="42">
        <v>3.2718264733158114E-2</v>
      </c>
      <c r="AL607" s="42">
        <v>0.1624530171246571</v>
      </c>
      <c r="AM607" s="42">
        <v>7.3022419585485401E-3</v>
      </c>
      <c r="AN607" s="42">
        <v>1.8905891686612643E-2</v>
      </c>
      <c r="AO607" s="42">
        <v>0.33685892126609546</v>
      </c>
      <c r="AP607" s="42">
        <v>1.3368705808860295E-2</v>
      </c>
      <c r="AQ607" s="42">
        <v>3.2718264733158114E-2</v>
      </c>
      <c r="AR607" s="42">
        <v>0.1624530171246571</v>
      </c>
      <c r="AS607" s="42">
        <v>7.3022419585485401E-3</v>
      </c>
      <c r="AT607" s="42">
        <v>1.8905891686612643E-2</v>
      </c>
      <c r="AU607" s="42">
        <v>0.33685892126609546</v>
      </c>
    </row>
    <row r="608" spans="1:47" x14ac:dyDescent="0.25">
      <c r="A608" s="220"/>
      <c r="B608" s="220"/>
      <c r="C608" s="15" t="s">
        <v>226</v>
      </c>
      <c r="D608" s="16">
        <v>3.1238904539002438E-2</v>
      </c>
      <c r="E608" s="16">
        <v>3.1238904539002438E-2</v>
      </c>
      <c r="F608" s="16">
        <v>1.4793601941556762E-3</v>
      </c>
      <c r="G608" s="16">
        <v>1.4793601941556762E-3</v>
      </c>
      <c r="H608" s="42">
        <f t="shared" si="9"/>
        <v>3.2718264733158114E-2</v>
      </c>
      <c r="I608" s="42">
        <f t="shared" si="9"/>
        <v>3.2718264733158114E-2</v>
      </c>
      <c r="J608" s="51"/>
      <c r="K608" s="53"/>
      <c r="L608" s="16">
        <v>3.1238904539002438E-2</v>
      </c>
      <c r="M608" s="16">
        <v>0.15980693894297793</v>
      </c>
      <c r="N608" s="16">
        <v>6.8623618237736075E-3</v>
      </c>
      <c r="O608" s="16">
        <v>1.8062358437591196E-2</v>
      </c>
      <c r="P608" s="16">
        <v>0.33236923392940898</v>
      </c>
      <c r="Q608" s="16">
        <v>1.5582532450252677E-2</v>
      </c>
      <c r="R608" s="16">
        <v>3.1238904539002438E-2</v>
      </c>
      <c r="S608" s="16">
        <v>0.15980693894297793</v>
      </c>
      <c r="T608" s="16">
        <v>6.8623618237736075E-3</v>
      </c>
      <c r="U608" s="16">
        <v>1.8062358437591196E-2</v>
      </c>
      <c r="V608" s="16">
        <v>0.33236923392940898</v>
      </c>
      <c r="W608" s="16">
        <v>1.5582532450252677E-2</v>
      </c>
      <c r="X608" s="16">
        <v>1.4793601941556762E-3</v>
      </c>
      <c r="Y608" s="16">
        <v>2.64607818167917E-3</v>
      </c>
      <c r="Z608" s="16">
        <v>4.398801347749325E-4</v>
      </c>
      <c r="AA608" s="16">
        <v>8.4353324902144543E-4</v>
      </c>
      <c r="AB608" s="16">
        <v>4.4896873366864669E-3</v>
      </c>
      <c r="AC608" s="16">
        <v>7.5308709235865181E-4</v>
      </c>
      <c r="AD608" s="16">
        <v>1.4793601941556762E-3</v>
      </c>
      <c r="AE608" s="16">
        <v>2.64607818167917E-3</v>
      </c>
      <c r="AF608" s="16">
        <v>4.398801347749325E-4</v>
      </c>
      <c r="AG608" s="16">
        <v>8.4353324902144543E-4</v>
      </c>
      <c r="AH608" s="16">
        <v>4.4896873366864669E-3</v>
      </c>
      <c r="AI608" s="54">
        <v>7.5308709235865181E-4</v>
      </c>
      <c r="AJ608" s="42">
        <v>3.2718264733158114E-2</v>
      </c>
      <c r="AK608" s="42">
        <v>0.1624530171246571</v>
      </c>
      <c r="AL608" s="42">
        <v>7.3022419585485401E-3</v>
      </c>
      <c r="AM608" s="42">
        <v>1.8905891686612643E-2</v>
      </c>
      <c r="AN608" s="42">
        <v>0.33685892126609546</v>
      </c>
      <c r="AO608" s="42">
        <v>1.633561954261133E-2</v>
      </c>
      <c r="AP608" s="42">
        <v>3.2718264733158114E-2</v>
      </c>
      <c r="AQ608" s="42">
        <v>0.1624530171246571</v>
      </c>
      <c r="AR608" s="42">
        <v>7.3022419585485401E-3</v>
      </c>
      <c r="AS608" s="42">
        <v>1.8905891686612643E-2</v>
      </c>
      <c r="AT608" s="42">
        <v>0.33685892126609546</v>
      </c>
      <c r="AU608" s="42">
        <v>1.633561954261133E-2</v>
      </c>
    </row>
    <row r="609" spans="1:47" x14ac:dyDescent="0.25">
      <c r="A609" s="220"/>
      <c r="B609" s="220" t="s">
        <v>227</v>
      </c>
      <c r="C609" s="15" t="s">
        <v>224</v>
      </c>
      <c r="D609" s="16">
        <v>0.15980693894297793</v>
      </c>
      <c r="E609" s="16">
        <v>0.15980693894297793</v>
      </c>
      <c r="F609" s="16">
        <v>2.64607818167917E-3</v>
      </c>
      <c r="G609" s="16">
        <v>2.64607818167917E-3</v>
      </c>
      <c r="H609" s="42">
        <f t="shared" si="9"/>
        <v>0.1624530171246571</v>
      </c>
      <c r="I609" s="42">
        <f t="shared" si="9"/>
        <v>0.1624530171246571</v>
      </c>
      <c r="J609" s="51"/>
      <c r="K609" s="53"/>
      <c r="L609" s="16">
        <v>0.15980693894297793</v>
      </c>
      <c r="M609" s="16">
        <v>6.8623618237736075E-3</v>
      </c>
      <c r="N609" s="16">
        <v>1.8062358437591196E-2</v>
      </c>
      <c r="O609" s="16">
        <v>0.33236923392940898</v>
      </c>
      <c r="P609" s="16">
        <v>1.5582532450252677E-2</v>
      </c>
      <c r="Q609" s="16">
        <v>3.8676738953050641E-2</v>
      </c>
      <c r="R609" s="16">
        <v>0.15980693894297793</v>
      </c>
      <c r="S609" s="16">
        <v>6.8623618237736075E-3</v>
      </c>
      <c r="T609" s="16">
        <v>1.8062358437591196E-2</v>
      </c>
      <c r="U609" s="16">
        <v>0.33236923392940898</v>
      </c>
      <c r="V609" s="16">
        <v>1.5582532450252677E-2</v>
      </c>
      <c r="W609" s="16">
        <v>3.8676738953050641E-2</v>
      </c>
      <c r="X609" s="16">
        <v>2.64607818167917E-3</v>
      </c>
      <c r="Y609" s="16">
        <v>4.398801347749325E-4</v>
      </c>
      <c r="Z609" s="16">
        <v>8.4353324902144543E-4</v>
      </c>
      <c r="AA609" s="16">
        <v>4.4896873366864669E-3</v>
      </c>
      <c r="AB609" s="16">
        <v>7.5308709235865181E-4</v>
      </c>
      <c r="AC609" s="16">
        <v>1.4231819589345745E-3</v>
      </c>
      <c r="AD609" s="16">
        <v>2.64607818167917E-3</v>
      </c>
      <c r="AE609" s="16">
        <v>4.398801347749325E-4</v>
      </c>
      <c r="AF609" s="16">
        <v>8.4353324902144543E-4</v>
      </c>
      <c r="AG609" s="16">
        <v>4.4896873366864669E-3</v>
      </c>
      <c r="AH609" s="16">
        <v>7.5308709235865181E-4</v>
      </c>
      <c r="AI609" s="54">
        <v>1.4231819589345745E-3</v>
      </c>
      <c r="AJ609" s="42">
        <v>0.1624530171246571</v>
      </c>
      <c r="AK609" s="42">
        <v>7.3022419585485401E-3</v>
      </c>
      <c r="AL609" s="42">
        <v>1.8905891686612643E-2</v>
      </c>
      <c r="AM609" s="42">
        <v>0.33685892126609546</v>
      </c>
      <c r="AN609" s="42">
        <v>1.633561954261133E-2</v>
      </c>
      <c r="AO609" s="42">
        <v>4.0099920911985214E-2</v>
      </c>
      <c r="AP609" s="42">
        <v>0.1624530171246571</v>
      </c>
      <c r="AQ609" s="42">
        <v>7.3022419585485401E-3</v>
      </c>
      <c r="AR609" s="42">
        <v>1.8905891686612643E-2</v>
      </c>
      <c r="AS609" s="42">
        <v>0.33685892126609546</v>
      </c>
      <c r="AT609" s="42">
        <v>1.633561954261133E-2</v>
      </c>
      <c r="AU609" s="42">
        <v>4.0099920911985214E-2</v>
      </c>
    </row>
    <row r="610" spans="1:47" x14ac:dyDescent="0.25">
      <c r="A610" s="220"/>
      <c r="B610" s="220"/>
      <c r="C610" s="15" t="s">
        <v>225</v>
      </c>
      <c r="D610" s="16">
        <v>6.8623618237736075E-3</v>
      </c>
      <c r="E610" s="16">
        <v>6.8623618237736075E-3</v>
      </c>
      <c r="F610" s="16">
        <v>4.398801347749325E-4</v>
      </c>
      <c r="G610" s="16">
        <v>4.398801347749325E-4</v>
      </c>
      <c r="H610" s="42">
        <f t="shared" si="9"/>
        <v>7.3022419585485401E-3</v>
      </c>
      <c r="I610" s="42">
        <f t="shared" si="9"/>
        <v>7.3022419585485401E-3</v>
      </c>
      <c r="J610" s="51"/>
      <c r="K610" s="53"/>
      <c r="L610" s="16">
        <v>6.8623618237736075E-3</v>
      </c>
      <c r="M610" s="16">
        <v>1.8062358437591196E-2</v>
      </c>
      <c r="N610" s="16">
        <v>0.33236923392940898</v>
      </c>
      <c r="O610" s="16">
        <v>1.5582532450252677E-2</v>
      </c>
      <c r="P610" s="16">
        <v>3.8676738953050641E-2</v>
      </c>
      <c r="Q610" s="16">
        <v>0.19785621011987742</v>
      </c>
      <c r="R610" s="16">
        <v>6.8623618237736075E-3</v>
      </c>
      <c r="S610" s="16">
        <v>1.8062358437591196E-2</v>
      </c>
      <c r="T610" s="16">
        <v>0.33236923392940898</v>
      </c>
      <c r="U610" s="16">
        <v>1.5582532450252677E-2</v>
      </c>
      <c r="V610" s="16">
        <v>3.8676738953050641E-2</v>
      </c>
      <c r="W610" s="16">
        <v>0.19785621011987742</v>
      </c>
      <c r="X610" s="16">
        <v>4.398801347749325E-4</v>
      </c>
      <c r="Y610" s="16">
        <v>8.4353324902144543E-4</v>
      </c>
      <c r="Z610" s="16">
        <v>4.4896873366864669E-3</v>
      </c>
      <c r="AA610" s="16">
        <v>7.5308709235865181E-4</v>
      </c>
      <c r="AB610" s="16">
        <v>1.4231819589345745E-3</v>
      </c>
      <c r="AC610" s="16">
        <v>2.5455942000964168E-3</v>
      </c>
      <c r="AD610" s="16">
        <v>4.398801347749325E-4</v>
      </c>
      <c r="AE610" s="16">
        <v>8.4353324902144543E-4</v>
      </c>
      <c r="AF610" s="16">
        <v>4.4896873366864669E-3</v>
      </c>
      <c r="AG610" s="16">
        <v>7.5308709235865181E-4</v>
      </c>
      <c r="AH610" s="16">
        <v>1.4231819589345745E-3</v>
      </c>
      <c r="AI610" s="54">
        <v>2.5455942000964168E-3</v>
      </c>
      <c r="AJ610" s="42">
        <v>7.3022419585485401E-3</v>
      </c>
      <c r="AK610" s="42">
        <v>1.8905891686612643E-2</v>
      </c>
      <c r="AL610" s="42">
        <v>0.33685892126609546</v>
      </c>
      <c r="AM610" s="42">
        <v>1.633561954261133E-2</v>
      </c>
      <c r="AN610" s="42">
        <v>4.0099920911985214E-2</v>
      </c>
      <c r="AO610" s="42">
        <v>0.20040180431997384</v>
      </c>
      <c r="AP610" s="42">
        <v>7.3022419585485401E-3</v>
      </c>
      <c r="AQ610" s="42">
        <v>1.8905891686612643E-2</v>
      </c>
      <c r="AR610" s="42">
        <v>0.33685892126609546</v>
      </c>
      <c r="AS610" s="42">
        <v>1.633561954261133E-2</v>
      </c>
      <c r="AT610" s="42">
        <v>4.0099920911985214E-2</v>
      </c>
      <c r="AU610" s="42">
        <v>0.20040180431997384</v>
      </c>
    </row>
    <row r="611" spans="1:47" x14ac:dyDescent="0.25">
      <c r="A611" s="220"/>
      <c r="B611" s="220"/>
      <c r="C611" s="15" t="s">
        <v>226</v>
      </c>
      <c r="D611" s="16">
        <v>1.8062358437591196E-2</v>
      </c>
      <c r="E611" s="16">
        <v>1.8062358437591196E-2</v>
      </c>
      <c r="F611" s="16">
        <v>8.4353324902144543E-4</v>
      </c>
      <c r="G611" s="16">
        <v>8.4353324902144543E-4</v>
      </c>
      <c r="H611" s="42">
        <f t="shared" si="9"/>
        <v>1.8905891686612643E-2</v>
      </c>
      <c r="I611" s="42">
        <f t="shared" si="9"/>
        <v>1.8905891686612643E-2</v>
      </c>
      <c r="J611" s="51"/>
      <c r="K611" s="53"/>
      <c r="L611" s="16">
        <v>1.8062358437591196E-2</v>
      </c>
      <c r="M611" s="16">
        <v>0.33236923392940898</v>
      </c>
      <c r="N611" s="16">
        <v>1.5582532450252677E-2</v>
      </c>
      <c r="O611" s="16">
        <v>3.8676738953050641E-2</v>
      </c>
      <c r="P611" s="16">
        <v>0.19785621011987742</v>
      </c>
      <c r="Q611" s="16">
        <v>8.4962574961006589E-3</v>
      </c>
      <c r="R611" s="16">
        <v>1.8062358437591196E-2</v>
      </c>
      <c r="S611" s="16">
        <v>0.33236923392940898</v>
      </c>
      <c r="T611" s="16">
        <v>1.5582532450252677E-2</v>
      </c>
      <c r="U611" s="16">
        <v>3.8676738953050641E-2</v>
      </c>
      <c r="V611" s="16">
        <v>0.19785621011987742</v>
      </c>
      <c r="W611" s="16">
        <v>8.4962574961006589E-3</v>
      </c>
      <c r="X611" s="16">
        <v>8.4353324902144543E-4</v>
      </c>
      <c r="Y611" s="16">
        <v>4.4896873366864669E-3</v>
      </c>
      <c r="Z611" s="16">
        <v>7.5308709235865181E-4</v>
      </c>
      <c r="AA611" s="16">
        <v>1.4231819589345745E-3</v>
      </c>
      <c r="AB611" s="16">
        <v>2.5455942000964168E-3</v>
      </c>
      <c r="AC611" s="16">
        <v>4.2317582585942872E-4</v>
      </c>
      <c r="AD611" s="16">
        <v>8.4353324902144543E-4</v>
      </c>
      <c r="AE611" s="16">
        <v>4.4896873366864669E-3</v>
      </c>
      <c r="AF611" s="16">
        <v>7.5308709235865181E-4</v>
      </c>
      <c r="AG611" s="16">
        <v>1.4231819589345745E-3</v>
      </c>
      <c r="AH611" s="16">
        <v>2.5455942000964168E-3</v>
      </c>
      <c r="AI611" s="54">
        <v>4.2317582585942872E-4</v>
      </c>
      <c r="AJ611" s="42">
        <v>1.8905891686612643E-2</v>
      </c>
      <c r="AK611" s="42">
        <v>0.33685892126609546</v>
      </c>
      <c r="AL611" s="42">
        <v>1.633561954261133E-2</v>
      </c>
      <c r="AM611" s="42">
        <v>4.0099920911985214E-2</v>
      </c>
      <c r="AN611" s="42">
        <v>0.20040180431997384</v>
      </c>
      <c r="AO611" s="42">
        <v>8.919433321960088E-3</v>
      </c>
      <c r="AP611" s="42">
        <v>1.8905891686612643E-2</v>
      </c>
      <c r="AQ611" s="42">
        <v>0.33685892126609546</v>
      </c>
      <c r="AR611" s="42">
        <v>1.633561954261133E-2</v>
      </c>
      <c r="AS611" s="42">
        <v>4.0099920911985214E-2</v>
      </c>
      <c r="AT611" s="42">
        <v>0.20040180431997384</v>
      </c>
      <c r="AU611" s="42">
        <v>8.919433321960088E-3</v>
      </c>
    </row>
    <row r="612" spans="1:47" x14ac:dyDescent="0.25">
      <c r="A612" s="220" t="s">
        <v>158</v>
      </c>
      <c r="B612" s="220" t="s">
        <v>223</v>
      </c>
      <c r="C612" s="15" t="s">
        <v>224</v>
      </c>
      <c r="D612" s="16">
        <v>0.33236923392940898</v>
      </c>
      <c r="E612" s="16">
        <v>0.33236923392940898</v>
      </c>
      <c r="F612" s="16">
        <v>4.4896873366864669E-3</v>
      </c>
      <c r="G612" s="16">
        <v>4.4896873366864669E-3</v>
      </c>
      <c r="H612" s="42">
        <f t="shared" si="9"/>
        <v>0.33685892126609546</v>
      </c>
      <c r="I612" s="42">
        <f t="shared" si="9"/>
        <v>0.33685892126609546</v>
      </c>
      <c r="J612" s="51"/>
      <c r="K612" s="53" t="s">
        <v>158</v>
      </c>
      <c r="L612" s="16">
        <v>0.33236923392940898</v>
      </c>
      <c r="M612" s="16">
        <v>1.5582532450252677E-2</v>
      </c>
      <c r="N612" s="16">
        <v>3.8676738953050641E-2</v>
      </c>
      <c r="O612" s="16">
        <v>0.19785621011987742</v>
      </c>
      <c r="P612" s="16">
        <v>8.4962574961006589E-3</v>
      </c>
      <c r="Q612" s="16">
        <v>2.2362919970351006E-2</v>
      </c>
      <c r="R612" s="16">
        <v>0.33236923392940898</v>
      </c>
      <c r="S612" s="16">
        <v>1.5582532450252677E-2</v>
      </c>
      <c r="T612" s="16">
        <v>3.8676738953050641E-2</v>
      </c>
      <c r="U612" s="16">
        <v>0.19785621011987742</v>
      </c>
      <c r="V612" s="16">
        <v>8.4962574961006589E-3</v>
      </c>
      <c r="W612" s="16">
        <v>2.2362919970351006E-2</v>
      </c>
      <c r="X612" s="16">
        <v>4.4896873366864669E-3</v>
      </c>
      <c r="Y612" s="16">
        <v>7.5308709235865181E-4</v>
      </c>
      <c r="Z612" s="16">
        <v>1.4231819589345745E-3</v>
      </c>
      <c r="AA612" s="16">
        <v>2.5455942000964168E-3</v>
      </c>
      <c r="AB612" s="16">
        <v>4.2317582585942872E-4</v>
      </c>
      <c r="AC612" s="16">
        <v>8.1150034083075754E-4</v>
      </c>
      <c r="AD612" s="16">
        <v>4.4896873366864669E-3</v>
      </c>
      <c r="AE612" s="16">
        <v>7.5308709235865181E-4</v>
      </c>
      <c r="AF612" s="16">
        <v>1.4231819589345745E-3</v>
      </c>
      <c r="AG612" s="16">
        <v>2.5455942000964168E-3</v>
      </c>
      <c r="AH612" s="16">
        <v>4.2317582585942872E-4</v>
      </c>
      <c r="AI612" s="54">
        <v>8.1150034083075754E-4</v>
      </c>
      <c r="AJ612" s="42">
        <v>0.33685892126609546</v>
      </c>
      <c r="AK612" s="42">
        <v>1.633561954261133E-2</v>
      </c>
      <c r="AL612" s="42">
        <v>4.0099920911985214E-2</v>
      </c>
      <c r="AM612" s="42">
        <v>0.20040180431997384</v>
      </c>
      <c r="AN612" s="42">
        <v>8.919433321960088E-3</v>
      </c>
      <c r="AO612" s="42">
        <v>2.3174420311181766E-2</v>
      </c>
      <c r="AP612" s="42">
        <v>0.33685892126609546</v>
      </c>
      <c r="AQ612" s="42">
        <v>1.633561954261133E-2</v>
      </c>
      <c r="AR612" s="42">
        <v>4.0099920911985214E-2</v>
      </c>
      <c r="AS612" s="42">
        <v>0.20040180431997384</v>
      </c>
      <c r="AT612" s="42">
        <v>8.919433321960088E-3</v>
      </c>
      <c r="AU612" s="42">
        <v>2.3174420311181766E-2</v>
      </c>
    </row>
    <row r="613" spans="1:47" x14ac:dyDescent="0.25">
      <c r="A613" s="220"/>
      <c r="B613" s="220"/>
      <c r="C613" s="15" t="s">
        <v>225</v>
      </c>
      <c r="D613" s="16">
        <v>1.5582532450252677E-2</v>
      </c>
      <c r="E613" s="16">
        <v>1.5582532450252677E-2</v>
      </c>
      <c r="F613" s="16">
        <v>7.5308709235865181E-4</v>
      </c>
      <c r="G613" s="16">
        <v>7.5308709235865181E-4</v>
      </c>
      <c r="H613" s="42">
        <f t="shared" si="9"/>
        <v>1.633561954261133E-2</v>
      </c>
      <c r="I613" s="42">
        <f t="shared" si="9"/>
        <v>1.633561954261133E-2</v>
      </c>
      <c r="J613" s="51"/>
      <c r="K613" s="53"/>
      <c r="L613" s="16">
        <v>1.5582532450252677E-2</v>
      </c>
      <c r="M613" s="16">
        <v>3.8676738953050641E-2</v>
      </c>
      <c r="N613" s="16">
        <v>0.19785621011987742</v>
      </c>
      <c r="O613" s="16">
        <v>8.4962574961006589E-3</v>
      </c>
      <c r="P613" s="16">
        <v>2.2362919970351006E-2</v>
      </c>
      <c r="Q613" s="16">
        <v>0.30360651176244097</v>
      </c>
      <c r="R613" s="16">
        <v>1.5582532450252677E-2</v>
      </c>
      <c r="S613" s="16">
        <v>3.8676738953050641E-2</v>
      </c>
      <c r="T613" s="16">
        <v>0.19785621011987742</v>
      </c>
      <c r="U613" s="16">
        <v>8.4962574961006589E-3</v>
      </c>
      <c r="V613" s="16">
        <v>2.2362919970351006E-2</v>
      </c>
      <c r="W613" s="16">
        <v>0.30360651176244097</v>
      </c>
      <c r="X613" s="16">
        <v>7.5308709235865181E-4</v>
      </c>
      <c r="Y613" s="16">
        <v>1.4231819589345745E-3</v>
      </c>
      <c r="Z613" s="16">
        <v>2.5455942000964168E-3</v>
      </c>
      <c r="AA613" s="16">
        <v>4.2317582585942872E-4</v>
      </c>
      <c r="AB613" s="16">
        <v>8.1150034083075754E-4</v>
      </c>
      <c r="AC613" s="16">
        <v>4.3321544476799248E-3</v>
      </c>
      <c r="AD613" s="16">
        <v>7.5308709235865181E-4</v>
      </c>
      <c r="AE613" s="16">
        <v>1.4231819589345745E-3</v>
      </c>
      <c r="AF613" s="16">
        <v>2.5455942000964168E-3</v>
      </c>
      <c r="AG613" s="16">
        <v>4.2317582585942872E-4</v>
      </c>
      <c r="AH613" s="16">
        <v>8.1150034083075754E-4</v>
      </c>
      <c r="AI613" s="54">
        <v>4.3321544476799248E-3</v>
      </c>
      <c r="AJ613" s="42">
        <v>1.633561954261133E-2</v>
      </c>
      <c r="AK613" s="42">
        <v>4.0099920911985214E-2</v>
      </c>
      <c r="AL613" s="42">
        <v>0.20040180431997384</v>
      </c>
      <c r="AM613" s="42">
        <v>8.919433321960088E-3</v>
      </c>
      <c r="AN613" s="42">
        <v>2.3174420311181766E-2</v>
      </c>
      <c r="AO613" s="42">
        <v>0.30793866621012089</v>
      </c>
      <c r="AP613" s="42">
        <v>1.633561954261133E-2</v>
      </c>
      <c r="AQ613" s="42">
        <v>4.0099920911985214E-2</v>
      </c>
      <c r="AR613" s="42">
        <v>0.20040180431997384</v>
      </c>
      <c r="AS613" s="42">
        <v>8.919433321960088E-3</v>
      </c>
      <c r="AT613" s="42">
        <v>2.3174420311181766E-2</v>
      </c>
      <c r="AU613" s="42">
        <v>0.30793866621012089</v>
      </c>
    </row>
    <row r="614" spans="1:47" x14ac:dyDescent="0.25">
      <c r="A614" s="220"/>
      <c r="B614" s="220"/>
      <c r="C614" s="15" t="s">
        <v>226</v>
      </c>
      <c r="D614" s="16">
        <v>3.8676738953050641E-2</v>
      </c>
      <c r="E614" s="16">
        <v>3.8676738953050641E-2</v>
      </c>
      <c r="F614" s="16">
        <v>1.4231819589345745E-3</v>
      </c>
      <c r="G614" s="16">
        <v>1.4231819589345745E-3</v>
      </c>
      <c r="H614" s="42">
        <f t="shared" si="9"/>
        <v>4.0099920911985214E-2</v>
      </c>
      <c r="I614" s="42">
        <f t="shared" si="9"/>
        <v>4.0099920911985214E-2</v>
      </c>
      <c r="J614" s="51"/>
      <c r="K614" s="53"/>
      <c r="L614" s="16">
        <v>3.8676738953050641E-2</v>
      </c>
      <c r="M614" s="16">
        <v>0.19785621011987742</v>
      </c>
      <c r="N614" s="16">
        <v>8.4962574961006589E-3</v>
      </c>
      <c r="O614" s="16">
        <v>2.2362919970351006E-2</v>
      </c>
      <c r="P614" s="16">
        <v>0.30360651176244097</v>
      </c>
      <c r="Q614" s="16">
        <v>1.4234044065134659E-2</v>
      </c>
      <c r="R614" s="16">
        <v>3.8676738953050641E-2</v>
      </c>
      <c r="S614" s="16">
        <v>0.19785621011987742</v>
      </c>
      <c r="T614" s="16">
        <v>8.4962574961006589E-3</v>
      </c>
      <c r="U614" s="16">
        <v>2.2362919970351006E-2</v>
      </c>
      <c r="V614" s="16">
        <v>0.30360651176244097</v>
      </c>
      <c r="W614" s="16">
        <v>1.4234044065134659E-2</v>
      </c>
      <c r="X614" s="16">
        <v>1.4231819589345745E-3</v>
      </c>
      <c r="Y614" s="16">
        <v>2.5455942000964168E-3</v>
      </c>
      <c r="Z614" s="16">
        <v>4.2317582585942872E-4</v>
      </c>
      <c r="AA614" s="16">
        <v>8.1150034083075754E-4</v>
      </c>
      <c r="AB614" s="16">
        <v>4.3321544476799248E-3</v>
      </c>
      <c r="AC614" s="16">
        <v>7.2666298385483949E-4</v>
      </c>
      <c r="AD614" s="16">
        <v>1.4231819589345745E-3</v>
      </c>
      <c r="AE614" s="16">
        <v>2.5455942000964168E-3</v>
      </c>
      <c r="AF614" s="16">
        <v>4.2317582585942872E-4</v>
      </c>
      <c r="AG614" s="16">
        <v>8.1150034083075754E-4</v>
      </c>
      <c r="AH614" s="16">
        <v>4.3321544476799248E-3</v>
      </c>
      <c r="AI614" s="54">
        <v>7.2666298385483949E-4</v>
      </c>
      <c r="AJ614" s="42">
        <v>4.0099920911985214E-2</v>
      </c>
      <c r="AK614" s="42">
        <v>0.20040180431997384</v>
      </c>
      <c r="AL614" s="42">
        <v>8.919433321960088E-3</v>
      </c>
      <c r="AM614" s="42">
        <v>2.3174420311181766E-2</v>
      </c>
      <c r="AN614" s="42">
        <v>0.30793866621012089</v>
      </c>
      <c r="AO614" s="42">
        <v>1.4960707048989498E-2</v>
      </c>
      <c r="AP614" s="42">
        <v>4.0099920911985214E-2</v>
      </c>
      <c r="AQ614" s="42">
        <v>0.20040180431997384</v>
      </c>
      <c r="AR614" s="42">
        <v>8.919433321960088E-3</v>
      </c>
      <c r="AS614" s="42">
        <v>2.3174420311181766E-2</v>
      </c>
      <c r="AT614" s="42">
        <v>0.30793866621012089</v>
      </c>
      <c r="AU614" s="42">
        <v>1.4960707048989498E-2</v>
      </c>
    </row>
    <row r="615" spans="1:47" x14ac:dyDescent="0.25">
      <c r="A615" s="220"/>
      <c r="B615" s="220" t="s">
        <v>227</v>
      </c>
      <c r="C615" s="15" t="s">
        <v>224</v>
      </c>
      <c r="D615" s="16">
        <v>0.19785621011987742</v>
      </c>
      <c r="E615" s="16">
        <v>0.19785621011987742</v>
      </c>
      <c r="F615" s="16">
        <v>2.5455942000964168E-3</v>
      </c>
      <c r="G615" s="16">
        <v>2.5455942000964168E-3</v>
      </c>
      <c r="H615" s="42">
        <f t="shared" si="9"/>
        <v>0.20040180431997384</v>
      </c>
      <c r="I615" s="42">
        <f t="shared" si="9"/>
        <v>0.20040180431997384</v>
      </c>
      <c r="J615" s="51"/>
      <c r="K615" s="53"/>
      <c r="L615" s="16">
        <v>0.19785621011987742</v>
      </c>
      <c r="M615" s="16">
        <v>8.4962574961006589E-3</v>
      </c>
      <c r="N615" s="16">
        <v>2.2362919970351006E-2</v>
      </c>
      <c r="O615" s="16">
        <v>0.30360651176244097</v>
      </c>
      <c r="P615" s="16">
        <v>1.4234044065134659E-2</v>
      </c>
      <c r="Q615" s="16">
        <v>3.532971346672896E-2</v>
      </c>
      <c r="R615" s="16">
        <v>0.19785621011987742</v>
      </c>
      <c r="S615" s="16">
        <v>8.4962574961006589E-3</v>
      </c>
      <c r="T615" s="16">
        <v>2.2362919970351006E-2</v>
      </c>
      <c r="U615" s="16">
        <v>0.30360651176244097</v>
      </c>
      <c r="V615" s="16">
        <v>1.4234044065134659E-2</v>
      </c>
      <c r="W615" s="16">
        <v>3.532971346672896E-2</v>
      </c>
      <c r="X615" s="16">
        <v>2.5455942000964168E-3</v>
      </c>
      <c r="Y615" s="16">
        <v>4.2317582585942872E-4</v>
      </c>
      <c r="Z615" s="16">
        <v>8.1150034083075754E-4</v>
      </c>
      <c r="AA615" s="16">
        <v>4.3321544476799248E-3</v>
      </c>
      <c r="AB615" s="16">
        <v>7.2666298385483949E-4</v>
      </c>
      <c r="AC615" s="16">
        <v>1.3732457498491508E-3</v>
      </c>
      <c r="AD615" s="16">
        <v>2.5455942000964168E-3</v>
      </c>
      <c r="AE615" s="16">
        <v>4.2317582585942872E-4</v>
      </c>
      <c r="AF615" s="16">
        <v>8.1150034083075754E-4</v>
      </c>
      <c r="AG615" s="16">
        <v>4.3321544476799248E-3</v>
      </c>
      <c r="AH615" s="16">
        <v>7.2666298385483949E-4</v>
      </c>
      <c r="AI615" s="54">
        <v>1.3732457498491508E-3</v>
      </c>
      <c r="AJ615" s="42">
        <v>0.20040180431997384</v>
      </c>
      <c r="AK615" s="42">
        <v>8.919433321960088E-3</v>
      </c>
      <c r="AL615" s="42">
        <v>2.3174420311181766E-2</v>
      </c>
      <c r="AM615" s="42">
        <v>0.30793866621012089</v>
      </c>
      <c r="AN615" s="42">
        <v>1.4960707048989498E-2</v>
      </c>
      <c r="AO615" s="42">
        <v>3.670295921657811E-2</v>
      </c>
      <c r="AP615" s="42">
        <v>0.20040180431997384</v>
      </c>
      <c r="AQ615" s="42">
        <v>8.919433321960088E-3</v>
      </c>
      <c r="AR615" s="42">
        <v>2.3174420311181766E-2</v>
      </c>
      <c r="AS615" s="42">
        <v>0.30793866621012089</v>
      </c>
      <c r="AT615" s="42">
        <v>1.4960707048989498E-2</v>
      </c>
      <c r="AU615" s="42">
        <v>3.670295921657811E-2</v>
      </c>
    </row>
    <row r="616" spans="1:47" x14ac:dyDescent="0.25">
      <c r="A616" s="220"/>
      <c r="B616" s="220"/>
      <c r="C616" s="15" t="s">
        <v>225</v>
      </c>
      <c r="D616" s="16">
        <v>8.4962574961006589E-3</v>
      </c>
      <c r="E616" s="16">
        <v>8.4962574961006589E-3</v>
      </c>
      <c r="F616" s="16">
        <v>4.2317582585942872E-4</v>
      </c>
      <c r="G616" s="16">
        <v>4.2317582585942872E-4</v>
      </c>
      <c r="H616" s="42">
        <f t="shared" si="9"/>
        <v>8.919433321960088E-3</v>
      </c>
      <c r="I616" s="42">
        <f t="shared" si="9"/>
        <v>8.919433321960088E-3</v>
      </c>
      <c r="J616" s="51"/>
      <c r="K616" s="53"/>
      <c r="L616" s="16">
        <v>8.4962574961006589E-3</v>
      </c>
      <c r="M616" s="16">
        <v>2.2362919970351006E-2</v>
      </c>
      <c r="N616" s="16">
        <v>0.30360651176244097</v>
      </c>
      <c r="O616" s="16">
        <v>1.4234044065134659E-2</v>
      </c>
      <c r="P616" s="16">
        <v>3.532971346672896E-2</v>
      </c>
      <c r="Q616" s="16">
        <v>0.18073403809027269</v>
      </c>
      <c r="R616" s="16">
        <v>8.4962574961006589E-3</v>
      </c>
      <c r="S616" s="16">
        <v>2.2362919970351006E-2</v>
      </c>
      <c r="T616" s="16">
        <v>0.30360651176244097</v>
      </c>
      <c r="U616" s="16">
        <v>1.4234044065134659E-2</v>
      </c>
      <c r="V616" s="16">
        <v>3.532971346672896E-2</v>
      </c>
      <c r="W616" s="16">
        <v>0.18073403809027269</v>
      </c>
      <c r="X616" s="16">
        <v>4.2317582585942872E-4</v>
      </c>
      <c r="Y616" s="16">
        <v>8.1150034083075754E-4</v>
      </c>
      <c r="Z616" s="16">
        <v>4.3321544476799248E-3</v>
      </c>
      <c r="AA616" s="16">
        <v>7.2666298385483949E-4</v>
      </c>
      <c r="AB616" s="16">
        <v>1.3732457498491508E-3</v>
      </c>
      <c r="AC616" s="16">
        <v>2.4562751053561916E-3</v>
      </c>
      <c r="AD616" s="16">
        <v>4.2317582585942872E-4</v>
      </c>
      <c r="AE616" s="16">
        <v>8.1150034083075754E-4</v>
      </c>
      <c r="AF616" s="16">
        <v>4.3321544476799248E-3</v>
      </c>
      <c r="AG616" s="16">
        <v>7.2666298385483949E-4</v>
      </c>
      <c r="AH616" s="16">
        <v>1.3732457498491508E-3</v>
      </c>
      <c r="AI616" s="54">
        <v>2.4562751053561916E-3</v>
      </c>
      <c r="AJ616" s="42">
        <v>8.919433321960088E-3</v>
      </c>
      <c r="AK616" s="42">
        <v>2.3174420311181766E-2</v>
      </c>
      <c r="AL616" s="42">
        <v>0.30793866621012089</v>
      </c>
      <c r="AM616" s="42">
        <v>1.4960707048989498E-2</v>
      </c>
      <c r="AN616" s="42">
        <v>3.670295921657811E-2</v>
      </c>
      <c r="AO616" s="42">
        <v>0.1831903131956289</v>
      </c>
      <c r="AP616" s="42">
        <v>8.919433321960088E-3</v>
      </c>
      <c r="AQ616" s="42">
        <v>2.3174420311181766E-2</v>
      </c>
      <c r="AR616" s="42">
        <v>0.30793866621012089</v>
      </c>
      <c r="AS616" s="42">
        <v>1.4960707048989498E-2</v>
      </c>
      <c r="AT616" s="42">
        <v>3.670295921657811E-2</v>
      </c>
      <c r="AU616" s="42">
        <v>0.1831903131956289</v>
      </c>
    </row>
    <row r="617" spans="1:47" x14ac:dyDescent="0.25">
      <c r="A617" s="220"/>
      <c r="B617" s="220"/>
      <c r="C617" s="15" t="s">
        <v>226</v>
      </c>
      <c r="D617" s="16">
        <v>2.2362919970351006E-2</v>
      </c>
      <c r="E617" s="16">
        <v>2.2362919970351006E-2</v>
      </c>
      <c r="F617" s="16">
        <v>8.1150034083075754E-4</v>
      </c>
      <c r="G617" s="16">
        <v>8.1150034083075754E-4</v>
      </c>
      <c r="H617" s="42">
        <f t="shared" si="9"/>
        <v>2.3174420311181766E-2</v>
      </c>
      <c r="I617" s="42">
        <f t="shared" si="9"/>
        <v>2.3174420311181766E-2</v>
      </c>
      <c r="J617" s="51"/>
      <c r="K617" s="53"/>
      <c r="L617" s="16">
        <v>2.2362919970351006E-2</v>
      </c>
      <c r="M617" s="16">
        <v>0.30360651176244097</v>
      </c>
      <c r="N617" s="16">
        <v>1.4234044065134659E-2</v>
      </c>
      <c r="O617" s="16">
        <v>3.532971346672896E-2</v>
      </c>
      <c r="P617" s="16">
        <v>0.18073403809027269</v>
      </c>
      <c r="Q617" s="16">
        <v>7.7610044435534884E-3</v>
      </c>
      <c r="R617" s="16">
        <v>2.2362919970351006E-2</v>
      </c>
      <c r="S617" s="16">
        <v>0.30360651176244097</v>
      </c>
      <c r="T617" s="16">
        <v>1.4234044065134659E-2</v>
      </c>
      <c r="U617" s="16">
        <v>3.532971346672896E-2</v>
      </c>
      <c r="V617" s="16">
        <v>0.18073403809027269</v>
      </c>
      <c r="W617" s="16">
        <v>7.7610044435534884E-3</v>
      </c>
      <c r="X617" s="16">
        <v>8.1150034083075754E-4</v>
      </c>
      <c r="Y617" s="16">
        <v>4.3321544476799248E-3</v>
      </c>
      <c r="Z617" s="16">
        <v>7.2666298385483949E-4</v>
      </c>
      <c r="AA617" s="16">
        <v>1.3732457498491508E-3</v>
      </c>
      <c r="AB617" s="16">
        <v>2.4562751053561916E-3</v>
      </c>
      <c r="AC617" s="16">
        <v>4.0832755126786984E-4</v>
      </c>
      <c r="AD617" s="16">
        <v>8.1150034083075754E-4</v>
      </c>
      <c r="AE617" s="16">
        <v>4.3321544476799248E-3</v>
      </c>
      <c r="AF617" s="16">
        <v>7.2666298385483949E-4</v>
      </c>
      <c r="AG617" s="16">
        <v>1.3732457498491508E-3</v>
      </c>
      <c r="AH617" s="16">
        <v>2.4562751053561916E-3</v>
      </c>
      <c r="AI617" s="54">
        <v>4.0832755126786984E-4</v>
      </c>
      <c r="AJ617" s="42">
        <v>2.3174420311181766E-2</v>
      </c>
      <c r="AK617" s="42">
        <v>0.30793866621012089</v>
      </c>
      <c r="AL617" s="42">
        <v>1.4960707048989498E-2</v>
      </c>
      <c r="AM617" s="42">
        <v>3.670295921657811E-2</v>
      </c>
      <c r="AN617" s="42">
        <v>0.1831903131956289</v>
      </c>
      <c r="AO617" s="42">
        <v>8.1693319948213574E-3</v>
      </c>
      <c r="AP617" s="42">
        <v>2.3174420311181766E-2</v>
      </c>
      <c r="AQ617" s="42">
        <v>0.30793866621012089</v>
      </c>
      <c r="AR617" s="42">
        <v>1.4960707048989498E-2</v>
      </c>
      <c r="AS617" s="42">
        <v>3.670295921657811E-2</v>
      </c>
      <c r="AT617" s="42">
        <v>0.1831903131956289</v>
      </c>
      <c r="AU617" s="42">
        <v>8.1693319948213574E-3</v>
      </c>
    </row>
    <row r="618" spans="1:47" x14ac:dyDescent="0.25">
      <c r="A618" s="220" t="s">
        <v>159</v>
      </c>
      <c r="B618" s="220" t="s">
        <v>223</v>
      </c>
      <c r="C618" s="15" t="s">
        <v>224</v>
      </c>
      <c r="D618" s="16">
        <v>0.30360651176244097</v>
      </c>
      <c r="E618" s="16">
        <v>0.30360651176244097</v>
      </c>
      <c r="F618" s="16">
        <v>4.3321544476799248E-3</v>
      </c>
      <c r="G618" s="16">
        <v>4.3321544476799248E-3</v>
      </c>
      <c r="H618" s="42">
        <f t="shared" si="9"/>
        <v>0.30793866621012089</v>
      </c>
      <c r="I618" s="42">
        <f t="shared" si="9"/>
        <v>0.30793866621012089</v>
      </c>
      <c r="J618" s="51"/>
      <c r="K618" s="53" t="s">
        <v>159</v>
      </c>
      <c r="L618" s="16">
        <v>0.30360651176244097</v>
      </c>
      <c r="M618" s="16">
        <v>1.4234044065134659E-2</v>
      </c>
      <c r="N618" s="16">
        <v>3.532971346672896E-2</v>
      </c>
      <c r="O618" s="16">
        <v>0.18073403809027269</v>
      </c>
      <c r="P618" s="16">
        <v>7.7610044435534884E-3</v>
      </c>
      <c r="Q618" s="16">
        <v>2.0427667280609099E-2</v>
      </c>
      <c r="R618" s="16">
        <v>0.30360651176244097</v>
      </c>
      <c r="S618" s="16">
        <v>1.4234044065134659E-2</v>
      </c>
      <c r="T618" s="16">
        <v>3.532971346672896E-2</v>
      </c>
      <c r="U618" s="16">
        <v>0.18073403809027269</v>
      </c>
      <c r="V618" s="16">
        <v>7.7610044435534884E-3</v>
      </c>
      <c r="W618" s="16">
        <v>2.0427667280609099E-2</v>
      </c>
      <c r="X618" s="16">
        <v>4.3321544476799248E-3</v>
      </c>
      <c r="Y618" s="16">
        <v>7.2666298385483949E-4</v>
      </c>
      <c r="Z618" s="16">
        <v>1.3732457498491508E-3</v>
      </c>
      <c r="AA618" s="16">
        <v>2.4562751053561916E-3</v>
      </c>
      <c r="AB618" s="16">
        <v>4.0832755126786984E-4</v>
      </c>
      <c r="AC618" s="16">
        <v>7.8302664466125746E-4</v>
      </c>
      <c r="AD618" s="16">
        <v>4.3321544476799248E-3</v>
      </c>
      <c r="AE618" s="16">
        <v>7.2666298385483949E-4</v>
      </c>
      <c r="AF618" s="16">
        <v>1.3732457498491508E-3</v>
      </c>
      <c r="AG618" s="16">
        <v>2.4562751053561916E-3</v>
      </c>
      <c r="AH618" s="16">
        <v>4.0832755126786984E-4</v>
      </c>
      <c r="AI618" s="54">
        <v>7.8302664466125746E-4</v>
      </c>
      <c r="AJ618" s="42">
        <v>0.30793866621012089</v>
      </c>
      <c r="AK618" s="42">
        <v>1.4960707048989498E-2</v>
      </c>
      <c r="AL618" s="42">
        <v>3.670295921657811E-2</v>
      </c>
      <c r="AM618" s="42">
        <v>0.1831903131956289</v>
      </c>
      <c r="AN618" s="42">
        <v>8.1693319948213574E-3</v>
      </c>
      <c r="AO618" s="42">
        <v>2.1210693925270356E-2</v>
      </c>
      <c r="AP618" s="42">
        <v>0.30793866621012089</v>
      </c>
      <c r="AQ618" s="42">
        <v>1.4960707048989498E-2</v>
      </c>
      <c r="AR618" s="42">
        <v>3.670295921657811E-2</v>
      </c>
      <c r="AS618" s="42">
        <v>0.1831903131956289</v>
      </c>
      <c r="AT618" s="42">
        <v>8.1693319948213574E-3</v>
      </c>
      <c r="AU618" s="42">
        <v>2.1210693925270356E-2</v>
      </c>
    </row>
    <row r="619" spans="1:47" x14ac:dyDescent="0.25">
      <c r="A619" s="220"/>
      <c r="B619" s="220"/>
      <c r="C619" s="15" t="s">
        <v>225</v>
      </c>
      <c r="D619" s="16">
        <v>1.4234044065134659E-2</v>
      </c>
      <c r="E619" s="16">
        <v>1.4234044065134659E-2</v>
      </c>
      <c r="F619" s="16">
        <v>7.2666298385483949E-4</v>
      </c>
      <c r="G619" s="16">
        <v>7.2666298385483949E-4</v>
      </c>
      <c r="H619" s="42">
        <f t="shared" si="9"/>
        <v>1.4960707048989498E-2</v>
      </c>
      <c r="I619" s="42">
        <f t="shared" si="9"/>
        <v>1.4960707048989498E-2</v>
      </c>
      <c r="J619" s="51"/>
      <c r="K619" s="53"/>
      <c r="L619" s="16">
        <v>1.4234044065134659E-2</v>
      </c>
      <c r="M619" s="16">
        <v>3.532971346672896E-2</v>
      </c>
      <c r="N619" s="16">
        <v>0.18073403809027269</v>
      </c>
      <c r="O619" s="16">
        <v>7.7610044435534884E-3</v>
      </c>
      <c r="P619" s="16">
        <v>2.0427667280609099E-2</v>
      </c>
      <c r="Q619" s="16">
        <v>4.2611440247360124E-3</v>
      </c>
      <c r="R619" s="16">
        <v>1.4234044065134659E-2</v>
      </c>
      <c r="S619" s="16">
        <v>3.532971346672896E-2</v>
      </c>
      <c r="T619" s="16">
        <v>0.18073403809027269</v>
      </c>
      <c r="U619" s="16">
        <v>7.7610044435534884E-3</v>
      </c>
      <c r="V619" s="16">
        <v>2.0427667280609099E-2</v>
      </c>
      <c r="W619" s="16">
        <v>4.2611440247360124E-3</v>
      </c>
      <c r="X619" s="16">
        <v>7.2666298385483949E-4</v>
      </c>
      <c r="Y619" s="16">
        <v>1.3732457498491508E-3</v>
      </c>
      <c r="Z619" s="16">
        <v>2.4562751053561916E-3</v>
      </c>
      <c r="AA619" s="16">
        <v>4.0832755126786984E-4</v>
      </c>
      <c r="AB619" s="16">
        <v>7.8302664466125746E-4</v>
      </c>
      <c r="AC619" s="16">
        <v>0</v>
      </c>
      <c r="AD619" s="16">
        <v>7.2666298385483949E-4</v>
      </c>
      <c r="AE619" s="16">
        <v>1.3732457498491508E-3</v>
      </c>
      <c r="AF619" s="16">
        <v>2.4562751053561916E-3</v>
      </c>
      <c r="AG619" s="16">
        <v>4.0832755126786984E-4</v>
      </c>
      <c r="AH619" s="16">
        <v>7.8302664466125746E-4</v>
      </c>
      <c r="AI619" s="54">
        <v>0</v>
      </c>
      <c r="AJ619" s="42">
        <v>1.4960707048989498E-2</v>
      </c>
      <c r="AK619" s="42">
        <v>3.670295921657811E-2</v>
      </c>
      <c r="AL619" s="42">
        <v>0.1831903131956289</v>
      </c>
      <c r="AM619" s="42">
        <v>8.1693319948213574E-3</v>
      </c>
      <c r="AN619" s="42">
        <v>2.1210693925270356E-2</v>
      </c>
      <c r="AO619" s="42">
        <v>4.2611440247360124E-3</v>
      </c>
      <c r="AP619" s="42">
        <v>1.4960707048989498E-2</v>
      </c>
      <c r="AQ619" s="42">
        <v>3.670295921657811E-2</v>
      </c>
      <c r="AR619" s="42">
        <v>0.1831903131956289</v>
      </c>
      <c r="AS619" s="42">
        <v>8.1693319948213574E-3</v>
      </c>
      <c r="AT619" s="42">
        <v>2.1210693925270356E-2</v>
      </c>
      <c r="AU619" s="42">
        <v>4.2611440247360124E-3</v>
      </c>
    </row>
    <row r="620" spans="1:47" x14ac:dyDescent="0.25">
      <c r="A620" s="220"/>
      <c r="B620" s="220"/>
      <c r="C620" s="15" t="s">
        <v>226</v>
      </c>
      <c r="D620" s="16">
        <v>3.532971346672896E-2</v>
      </c>
      <c r="E620" s="16">
        <v>3.532971346672896E-2</v>
      </c>
      <c r="F620" s="16">
        <v>1.3732457498491508E-3</v>
      </c>
      <c r="G620" s="16">
        <v>1.3732457498491508E-3</v>
      </c>
      <c r="H620" s="42">
        <f t="shared" si="9"/>
        <v>3.670295921657811E-2</v>
      </c>
      <c r="I620" s="42">
        <f t="shared" si="9"/>
        <v>3.670295921657811E-2</v>
      </c>
      <c r="J620" s="51"/>
      <c r="K620" s="53"/>
      <c r="L620" s="16">
        <v>3.532971346672896E-2</v>
      </c>
      <c r="M620" s="16">
        <v>0.18073403809027269</v>
      </c>
      <c r="N620" s="16">
        <v>7.7610044435534884E-3</v>
      </c>
      <c r="O620" s="16">
        <v>2.0427667280609099E-2</v>
      </c>
      <c r="P620" s="16">
        <v>4.2611440247360124E-3</v>
      </c>
      <c r="Q620" s="16">
        <v>1.9977605705452151E-4</v>
      </c>
      <c r="R620" s="16">
        <v>3.532971346672896E-2</v>
      </c>
      <c r="S620" s="16">
        <v>0.18073403809027269</v>
      </c>
      <c r="T620" s="16">
        <v>7.7610044435534884E-3</v>
      </c>
      <c r="U620" s="16">
        <v>2.0427667280609099E-2</v>
      </c>
      <c r="V620" s="16">
        <v>4.2611440247360124E-3</v>
      </c>
      <c r="W620" s="16">
        <v>1.9977605705452151E-4</v>
      </c>
      <c r="X620" s="16">
        <v>1.3732457498491508E-3</v>
      </c>
      <c r="Y620" s="16">
        <v>2.4562751053561916E-3</v>
      </c>
      <c r="Z620" s="16">
        <v>4.0832755126786984E-4</v>
      </c>
      <c r="AA620" s="16">
        <v>7.8302664466125746E-4</v>
      </c>
      <c r="AB620" s="16">
        <v>0</v>
      </c>
      <c r="AC620" s="16">
        <v>0</v>
      </c>
      <c r="AD620" s="16">
        <v>1.3732457498491508E-3</v>
      </c>
      <c r="AE620" s="16">
        <v>2.4562751053561916E-3</v>
      </c>
      <c r="AF620" s="16">
        <v>4.0832755126786984E-4</v>
      </c>
      <c r="AG620" s="16">
        <v>7.8302664466125746E-4</v>
      </c>
      <c r="AH620" s="16">
        <v>0</v>
      </c>
      <c r="AI620" s="54">
        <v>0</v>
      </c>
      <c r="AJ620" s="42">
        <v>3.670295921657811E-2</v>
      </c>
      <c r="AK620" s="42">
        <v>0.1831903131956289</v>
      </c>
      <c r="AL620" s="42">
        <v>8.1693319948213574E-3</v>
      </c>
      <c r="AM620" s="42">
        <v>2.1210693925270356E-2</v>
      </c>
      <c r="AN620" s="42">
        <v>4.2611440247360124E-3</v>
      </c>
      <c r="AO620" s="42">
        <v>1.9977605705452151E-4</v>
      </c>
      <c r="AP620" s="42">
        <v>3.670295921657811E-2</v>
      </c>
      <c r="AQ620" s="42">
        <v>0.1831903131956289</v>
      </c>
      <c r="AR620" s="42">
        <v>8.1693319948213574E-3</v>
      </c>
      <c r="AS620" s="42">
        <v>2.1210693925270356E-2</v>
      </c>
      <c r="AT620" s="42">
        <v>4.2611440247360124E-3</v>
      </c>
      <c r="AU620" s="42">
        <v>1.9977605705452151E-4</v>
      </c>
    </row>
    <row r="621" spans="1:47" x14ac:dyDescent="0.25">
      <c r="A621" s="220"/>
      <c r="B621" s="220" t="s">
        <v>227</v>
      </c>
      <c r="C621" s="15" t="s">
        <v>224</v>
      </c>
      <c r="D621" s="16">
        <v>0.18073403809027269</v>
      </c>
      <c r="E621" s="16">
        <v>0.18073403809027269</v>
      </c>
      <c r="F621" s="16">
        <v>2.4562751053561916E-3</v>
      </c>
      <c r="G621" s="16">
        <v>2.4562751053561916E-3</v>
      </c>
      <c r="H621" s="42">
        <f t="shared" si="9"/>
        <v>0.1831903131956289</v>
      </c>
      <c r="I621" s="42">
        <f t="shared" si="9"/>
        <v>0.1831903131956289</v>
      </c>
      <c r="J621" s="51"/>
      <c r="K621" s="53"/>
      <c r="L621" s="16">
        <v>0.18073403809027269</v>
      </c>
      <c r="M621" s="16">
        <v>7.7610044435534884E-3</v>
      </c>
      <c r="N621" s="16">
        <v>2.0427667280609099E-2</v>
      </c>
      <c r="O621" s="16">
        <v>4.2611440247360124E-3</v>
      </c>
      <c r="P621" s="16">
        <v>1.9977605705452151E-4</v>
      </c>
      <c r="Q621" s="16">
        <v>4.9585562760321334E-4</v>
      </c>
      <c r="R621" s="16">
        <v>0.18073403809027269</v>
      </c>
      <c r="S621" s="16">
        <v>7.7610044435534884E-3</v>
      </c>
      <c r="T621" s="16">
        <v>2.0427667280609099E-2</v>
      </c>
      <c r="U621" s="16">
        <v>4.2611440247360124E-3</v>
      </c>
      <c r="V621" s="16">
        <v>1.9977605705452151E-4</v>
      </c>
      <c r="W621" s="16">
        <v>4.9585562760321334E-4</v>
      </c>
      <c r="X621" s="16">
        <v>2.4562751053561916E-3</v>
      </c>
      <c r="Y621" s="16">
        <v>4.0832755126786984E-4</v>
      </c>
      <c r="Z621" s="16">
        <v>7.8302664466125746E-4</v>
      </c>
      <c r="AA621" s="16">
        <v>0</v>
      </c>
      <c r="AB621" s="16">
        <v>0</v>
      </c>
      <c r="AC621" s="16">
        <v>0</v>
      </c>
      <c r="AD621" s="16">
        <v>2.4562751053561916E-3</v>
      </c>
      <c r="AE621" s="16">
        <v>4.0832755126786984E-4</v>
      </c>
      <c r="AF621" s="16">
        <v>7.8302664466125746E-4</v>
      </c>
      <c r="AG621" s="16">
        <v>0</v>
      </c>
      <c r="AH621" s="16">
        <v>0</v>
      </c>
      <c r="AI621" s="54">
        <v>0</v>
      </c>
      <c r="AJ621" s="42">
        <v>0.1831903131956289</v>
      </c>
      <c r="AK621" s="42">
        <v>8.1693319948213574E-3</v>
      </c>
      <c r="AL621" s="42">
        <v>2.1210693925270356E-2</v>
      </c>
      <c r="AM621" s="42">
        <v>4.2611440247360124E-3</v>
      </c>
      <c r="AN621" s="42">
        <v>1.9977605705452151E-4</v>
      </c>
      <c r="AO621" s="42">
        <v>4.9585562760321334E-4</v>
      </c>
      <c r="AP621" s="42">
        <v>0.1831903131956289</v>
      </c>
      <c r="AQ621" s="42">
        <v>8.1693319948213574E-3</v>
      </c>
      <c r="AR621" s="42">
        <v>2.1210693925270356E-2</v>
      </c>
      <c r="AS621" s="42">
        <v>4.2611440247360124E-3</v>
      </c>
      <c r="AT621" s="42">
        <v>1.9977605705452151E-4</v>
      </c>
      <c r="AU621" s="42">
        <v>4.9585562760321334E-4</v>
      </c>
    </row>
    <row r="622" spans="1:47" x14ac:dyDescent="0.25">
      <c r="A622" s="220"/>
      <c r="B622" s="220"/>
      <c r="C622" s="15" t="s">
        <v>225</v>
      </c>
      <c r="D622" s="16">
        <v>7.7610044435534884E-3</v>
      </c>
      <c r="E622" s="16">
        <v>7.7610044435534884E-3</v>
      </c>
      <c r="F622" s="16">
        <v>4.0832755126786984E-4</v>
      </c>
      <c r="G622" s="16">
        <v>4.0832755126786984E-4</v>
      </c>
      <c r="H622" s="42">
        <f t="shared" si="9"/>
        <v>8.1693319948213574E-3</v>
      </c>
      <c r="I622" s="42">
        <f t="shared" si="9"/>
        <v>8.1693319948213574E-3</v>
      </c>
      <c r="J622" s="51"/>
      <c r="K622" s="53"/>
      <c r="L622" s="16">
        <v>7.7610044435534884E-3</v>
      </c>
      <c r="M622" s="16">
        <v>2.0427667280609099E-2</v>
      </c>
      <c r="N622" s="16">
        <v>4.2611440247360124E-3</v>
      </c>
      <c r="O622" s="16">
        <v>1.9977605705452151E-4</v>
      </c>
      <c r="P622" s="16">
        <v>4.9585562760321334E-4</v>
      </c>
      <c r="Q622" s="16">
        <v>2.5366180784599673E-3</v>
      </c>
      <c r="R622" s="16">
        <v>7.7610044435534884E-3</v>
      </c>
      <c r="S622" s="16">
        <v>2.0427667280609099E-2</v>
      </c>
      <c r="T622" s="16">
        <v>4.2611440247360124E-3</v>
      </c>
      <c r="U622" s="16">
        <v>1.9977605705452151E-4</v>
      </c>
      <c r="V622" s="16">
        <v>4.9585562760321334E-4</v>
      </c>
      <c r="W622" s="16">
        <v>2.5366180784599673E-3</v>
      </c>
      <c r="X622" s="16">
        <v>4.0832755126786984E-4</v>
      </c>
      <c r="Y622" s="16">
        <v>7.8302664466125746E-4</v>
      </c>
      <c r="Z622" s="16">
        <v>0</v>
      </c>
      <c r="AA622" s="16">
        <v>0</v>
      </c>
      <c r="AB622" s="16">
        <v>0</v>
      </c>
      <c r="AC622" s="16">
        <v>0</v>
      </c>
      <c r="AD622" s="16">
        <v>4.0832755126786984E-4</v>
      </c>
      <c r="AE622" s="16">
        <v>7.8302664466125746E-4</v>
      </c>
      <c r="AF622" s="16">
        <v>0</v>
      </c>
      <c r="AG622" s="16">
        <v>0</v>
      </c>
      <c r="AH622" s="16">
        <v>0</v>
      </c>
      <c r="AI622" s="54">
        <v>0</v>
      </c>
      <c r="AJ622" s="42">
        <v>8.1693319948213574E-3</v>
      </c>
      <c r="AK622" s="42">
        <v>2.1210693925270356E-2</v>
      </c>
      <c r="AL622" s="42">
        <v>4.2611440247360124E-3</v>
      </c>
      <c r="AM622" s="42">
        <v>1.9977605705452151E-4</v>
      </c>
      <c r="AN622" s="42">
        <v>4.9585562760321334E-4</v>
      </c>
      <c r="AO622" s="42">
        <v>2.5366180784599673E-3</v>
      </c>
      <c r="AP622" s="42">
        <v>8.1693319948213574E-3</v>
      </c>
      <c r="AQ622" s="42">
        <v>2.1210693925270356E-2</v>
      </c>
      <c r="AR622" s="42">
        <v>4.2611440247360124E-3</v>
      </c>
      <c r="AS622" s="42">
        <v>1.9977605705452151E-4</v>
      </c>
      <c r="AT622" s="42">
        <v>4.9585562760321334E-4</v>
      </c>
      <c r="AU622" s="42">
        <v>2.5366180784599673E-3</v>
      </c>
    </row>
    <row r="623" spans="1:47" x14ac:dyDescent="0.25">
      <c r="A623" s="220"/>
      <c r="B623" s="220"/>
      <c r="C623" s="15" t="s">
        <v>226</v>
      </c>
      <c r="D623" s="16">
        <v>2.0427667280609099E-2</v>
      </c>
      <c r="E623" s="16">
        <v>2.0427667280609099E-2</v>
      </c>
      <c r="F623" s="16">
        <v>7.8302664466125746E-4</v>
      </c>
      <c r="G623" s="16">
        <v>7.8302664466125746E-4</v>
      </c>
      <c r="H623" s="42">
        <f t="shared" si="9"/>
        <v>2.1210693925270356E-2</v>
      </c>
      <c r="I623" s="42">
        <f t="shared" si="9"/>
        <v>2.1210693925270356E-2</v>
      </c>
      <c r="J623" s="51"/>
      <c r="K623" s="53"/>
      <c r="L623" s="16">
        <v>2.0427667280609099E-2</v>
      </c>
      <c r="M623" s="16">
        <v>4.2611440247360124E-3</v>
      </c>
      <c r="N623" s="16">
        <v>1.9977605705452151E-4</v>
      </c>
      <c r="O623" s="16">
        <v>4.9585562760321334E-4</v>
      </c>
      <c r="P623" s="16">
        <v>2.5366180784599673E-3</v>
      </c>
      <c r="Q623" s="16">
        <v>1.0892637815513666E-4</v>
      </c>
      <c r="R623" s="16">
        <v>2.0427667280609099E-2</v>
      </c>
      <c r="S623" s="16">
        <v>4.2611440247360124E-3</v>
      </c>
      <c r="T623" s="16">
        <v>1.9977605705452151E-4</v>
      </c>
      <c r="U623" s="16">
        <v>4.9585562760321334E-4</v>
      </c>
      <c r="V623" s="16">
        <v>2.5366180784599673E-3</v>
      </c>
      <c r="W623" s="16">
        <v>1.0892637815513666E-4</v>
      </c>
      <c r="X623" s="16">
        <v>7.8302664466125746E-4</v>
      </c>
      <c r="Y623" s="16">
        <v>0</v>
      </c>
      <c r="Z623" s="16">
        <v>0</v>
      </c>
      <c r="AA623" s="16">
        <v>0</v>
      </c>
      <c r="AB623" s="16">
        <v>0</v>
      </c>
      <c r="AC623" s="16">
        <v>0</v>
      </c>
      <c r="AD623" s="16">
        <v>7.8302664466125746E-4</v>
      </c>
      <c r="AE623" s="16">
        <v>0</v>
      </c>
      <c r="AF623" s="16">
        <v>0</v>
      </c>
      <c r="AG623" s="16">
        <v>0</v>
      </c>
      <c r="AH623" s="16">
        <v>0</v>
      </c>
      <c r="AI623" s="54">
        <v>0</v>
      </c>
      <c r="AJ623" s="42">
        <v>2.1210693925270356E-2</v>
      </c>
      <c r="AK623" s="42">
        <v>4.2611440247360124E-3</v>
      </c>
      <c r="AL623" s="42">
        <v>1.9977605705452151E-4</v>
      </c>
      <c r="AM623" s="42">
        <v>4.9585562760321334E-4</v>
      </c>
      <c r="AN623" s="42">
        <v>2.5366180784599673E-3</v>
      </c>
      <c r="AO623" s="42">
        <v>1.0892637815513666E-4</v>
      </c>
      <c r="AP623" s="42">
        <v>2.1210693925270356E-2</v>
      </c>
      <c r="AQ623" s="42">
        <v>4.2611440247360124E-3</v>
      </c>
      <c r="AR623" s="42">
        <v>1.9977605705452151E-4</v>
      </c>
      <c r="AS623" s="42">
        <v>4.9585562760321334E-4</v>
      </c>
      <c r="AT623" s="42">
        <v>2.5366180784599673E-3</v>
      </c>
      <c r="AU623" s="42">
        <v>1.0892637815513666E-4</v>
      </c>
    </row>
    <row r="624" spans="1:47" x14ac:dyDescent="0.25">
      <c r="A624" s="220" t="s">
        <v>160</v>
      </c>
      <c r="B624" s="220" t="s">
        <v>223</v>
      </c>
      <c r="C624" s="15" t="s">
        <v>224</v>
      </c>
      <c r="D624" s="16">
        <v>4.2611440247360124E-3</v>
      </c>
      <c r="E624" s="16">
        <v>4.2611440247360124E-3</v>
      </c>
      <c r="F624" s="16">
        <v>0</v>
      </c>
      <c r="G624" s="16">
        <v>0</v>
      </c>
      <c r="H624" s="42">
        <f t="shared" si="9"/>
        <v>4.2611440247360124E-3</v>
      </c>
      <c r="I624" s="42">
        <f t="shared" si="9"/>
        <v>4.2611440247360124E-3</v>
      </c>
      <c r="J624" s="51"/>
      <c r="K624" s="53" t="s">
        <v>160</v>
      </c>
      <c r="L624" s="16">
        <v>4.2611440247360124E-3</v>
      </c>
      <c r="M624" s="16">
        <v>1.9977605705452151E-4</v>
      </c>
      <c r="N624" s="16">
        <v>4.9585562760321334E-4</v>
      </c>
      <c r="O624" s="16">
        <v>2.5366180784599673E-3</v>
      </c>
      <c r="P624" s="16">
        <v>1.0892637815513666E-4</v>
      </c>
      <c r="Q624" s="16">
        <v>2.8670410218398728E-4</v>
      </c>
      <c r="R624" s="16">
        <v>4.2611440247360124E-3</v>
      </c>
      <c r="S624" s="16">
        <v>1.9977605705452151E-4</v>
      </c>
      <c r="T624" s="16">
        <v>4.9585562760321334E-4</v>
      </c>
      <c r="U624" s="16">
        <v>2.5366180784599673E-3</v>
      </c>
      <c r="V624" s="16">
        <v>1.0892637815513666E-4</v>
      </c>
      <c r="W624" s="16">
        <v>2.8670410218398728E-4</v>
      </c>
      <c r="X624" s="16">
        <v>0</v>
      </c>
      <c r="Y624" s="16">
        <v>0</v>
      </c>
      <c r="Z624" s="16">
        <v>0</v>
      </c>
      <c r="AA624" s="16">
        <v>0</v>
      </c>
      <c r="AB624" s="16">
        <v>0</v>
      </c>
      <c r="AC624" s="16">
        <v>0</v>
      </c>
      <c r="AD624" s="16">
        <v>0</v>
      </c>
      <c r="AE624" s="16">
        <v>0</v>
      </c>
      <c r="AF624" s="16">
        <v>0</v>
      </c>
      <c r="AG624" s="16">
        <v>0</v>
      </c>
      <c r="AH624" s="16">
        <v>0</v>
      </c>
      <c r="AI624" s="54">
        <v>0</v>
      </c>
      <c r="AJ624" s="42">
        <v>4.2611440247360124E-3</v>
      </c>
      <c r="AK624" s="42">
        <v>1.9977605705452151E-4</v>
      </c>
      <c r="AL624" s="42">
        <v>4.9585562760321334E-4</v>
      </c>
      <c r="AM624" s="42">
        <v>2.5366180784599673E-3</v>
      </c>
      <c r="AN624" s="42">
        <v>1.0892637815513666E-4</v>
      </c>
      <c r="AO624" s="42">
        <v>2.8670410218398728E-4</v>
      </c>
      <c r="AP624" s="42">
        <v>4.2611440247360124E-3</v>
      </c>
      <c r="AQ624" s="42">
        <v>1.9977605705452151E-4</v>
      </c>
      <c r="AR624" s="42">
        <v>4.9585562760321334E-4</v>
      </c>
      <c r="AS624" s="42">
        <v>2.5366180784599673E-3</v>
      </c>
      <c r="AT624" s="42">
        <v>1.0892637815513666E-4</v>
      </c>
      <c r="AU624" s="42">
        <v>2.8670410218398728E-4</v>
      </c>
    </row>
    <row r="625" spans="1:47" x14ac:dyDescent="0.25">
      <c r="A625" s="220"/>
      <c r="B625" s="220"/>
      <c r="C625" s="15" t="s">
        <v>225</v>
      </c>
      <c r="D625" s="16">
        <v>1.9977605705452151E-4</v>
      </c>
      <c r="E625" s="16">
        <v>1.9977605705452151E-4</v>
      </c>
      <c r="F625" s="16">
        <v>0</v>
      </c>
      <c r="G625" s="16">
        <v>0</v>
      </c>
      <c r="H625" s="42">
        <f t="shared" si="9"/>
        <v>1.9977605705452151E-4</v>
      </c>
      <c r="I625" s="42">
        <f t="shared" si="9"/>
        <v>1.9977605705452151E-4</v>
      </c>
      <c r="J625" s="51"/>
      <c r="K625" s="53"/>
      <c r="L625" s="16">
        <v>1.9977605705452151E-4</v>
      </c>
      <c r="M625" s="16">
        <v>4.9585562760321334E-4</v>
      </c>
      <c r="N625" s="16">
        <v>2.5366180784599673E-3</v>
      </c>
      <c r="O625" s="16">
        <v>1.0892637815513666E-4</v>
      </c>
      <c r="P625" s="16">
        <v>2.8670410218398728E-4</v>
      </c>
      <c r="Q625" s="16">
        <v>1.4914004086576046E-2</v>
      </c>
      <c r="R625" s="16">
        <v>1.9977605705452151E-4</v>
      </c>
      <c r="S625" s="16">
        <v>4.9585562760321334E-4</v>
      </c>
      <c r="T625" s="16">
        <v>2.5366180784599673E-3</v>
      </c>
      <c r="U625" s="16">
        <v>1.0892637815513666E-4</v>
      </c>
      <c r="V625" s="16">
        <v>2.8670410218398728E-4</v>
      </c>
      <c r="W625" s="16">
        <v>1.4914004086576046E-2</v>
      </c>
      <c r="X625" s="16">
        <v>0</v>
      </c>
      <c r="Y625" s="16">
        <v>0</v>
      </c>
      <c r="Z625" s="16">
        <v>0</v>
      </c>
      <c r="AA625" s="16">
        <v>0</v>
      </c>
      <c r="AB625" s="16">
        <v>0</v>
      </c>
      <c r="AC625" s="16">
        <v>0</v>
      </c>
      <c r="AD625" s="16">
        <v>0</v>
      </c>
      <c r="AE625" s="16">
        <v>0</v>
      </c>
      <c r="AF625" s="16">
        <v>0</v>
      </c>
      <c r="AG625" s="16">
        <v>0</v>
      </c>
      <c r="AH625" s="16">
        <v>0</v>
      </c>
      <c r="AI625" s="54">
        <v>0</v>
      </c>
      <c r="AJ625" s="42">
        <v>1.9977605705452151E-4</v>
      </c>
      <c r="AK625" s="42">
        <v>4.9585562760321334E-4</v>
      </c>
      <c r="AL625" s="42">
        <v>2.5366180784599673E-3</v>
      </c>
      <c r="AM625" s="42">
        <v>1.0892637815513666E-4</v>
      </c>
      <c r="AN625" s="42">
        <v>2.8670410218398728E-4</v>
      </c>
      <c r="AO625" s="42">
        <v>1.4914004086576046E-2</v>
      </c>
      <c r="AP625" s="42">
        <v>1.9977605705452151E-4</v>
      </c>
      <c r="AQ625" s="42">
        <v>4.9585562760321334E-4</v>
      </c>
      <c r="AR625" s="42">
        <v>2.5366180784599673E-3</v>
      </c>
      <c r="AS625" s="42">
        <v>1.0892637815513666E-4</v>
      </c>
      <c r="AT625" s="42">
        <v>2.8670410218398728E-4</v>
      </c>
      <c r="AU625" s="42">
        <v>1.4914004086576046E-2</v>
      </c>
    </row>
    <row r="626" spans="1:47" x14ac:dyDescent="0.25">
      <c r="A626" s="220"/>
      <c r="B626" s="220"/>
      <c r="C626" s="15" t="s">
        <v>226</v>
      </c>
      <c r="D626" s="16">
        <v>4.9585562760321334E-4</v>
      </c>
      <c r="E626" s="16">
        <v>4.9585562760321334E-4</v>
      </c>
      <c r="F626" s="16">
        <v>0</v>
      </c>
      <c r="G626" s="16">
        <v>0</v>
      </c>
      <c r="H626" s="42">
        <f t="shared" si="9"/>
        <v>4.9585562760321334E-4</v>
      </c>
      <c r="I626" s="42">
        <f t="shared" si="9"/>
        <v>4.9585562760321334E-4</v>
      </c>
      <c r="J626" s="51"/>
      <c r="K626" s="53"/>
      <c r="L626" s="16">
        <v>4.9585562760321334E-4</v>
      </c>
      <c r="M626" s="16">
        <v>2.5366180784599673E-3</v>
      </c>
      <c r="N626" s="16">
        <v>1.0892637815513666E-4</v>
      </c>
      <c r="O626" s="16">
        <v>2.8670410218398728E-4</v>
      </c>
      <c r="P626" s="16">
        <v>1.4914004086576046E-2</v>
      </c>
      <c r="Q626" s="16">
        <v>6.9921619969082541E-4</v>
      </c>
      <c r="R626" s="16">
        <v>4.9585562760321334E-4</v>
      </c>
      <c r="S626" s="16">
        <v>2.5366180784599673E-3</v>
      </c>
      <c r="T626" s="16">
        <v>1.0892637815513666E-4</v>
      </c>
      <c r="U626" s="16">
        <v>2.8670410218398728E-4</v>
      </c>
      <c r="V626" s="16">
        <v>1.4914004086576046E-2</v>
      </c>
      <c r="W626" s="16">
        <v>6.9921619969082541E-4</v>
      </c>
      <c r="X626" s="16">
        <v>0</v>
      </c>
      <c r="Y626" s="16">
        <v>0</v>
      </c>
      <c r="Z626" s="16">
        <v>0</v>
      </c>
      <c r="AA626" s="16">
        <v>0</v>
      </c>
      <c r="AB626" s="16">
        <v>0</v>
      </c>
      <c r="AC626" s="16">
        <v>0</v>
      </c>
      <c r="AD626" s="16">
        <v>0</v>
      </c>
      <c r="AE626" s="16">
        <v>0</v>
      </c>
      <c r="AF626" s="16">
        <v>0</v>
      </c>
      <c r="AG626" s="16">
        <v>0</v>
      </c>
      <c r="AH626" s="16">
        <v>0</v>
      </c>
      <c r="AI626" s="54">
        <v>0</v>
      </c>
      <c r="AJ626" s="42">
        <v>4.9585562760321334E-4</v>
      </c>
      <c r="AK626" s="42">
        <v>2.5366180784599673E-3</v>
      </c>
      <c r="AL626" s="42">
        <v>1.0892637815513666E-4</v>
      </c>
      <c r="AM626" s="42">
        <v>2.8670410218398728E-4</v>
      </c>
      <c r="AN626" s="42">
        <v>1.4914004086576046E-2</v>
      </c>
      <c r="AO626" s="42">
        <v>6.9921619969082541E-4</v>
      </c>
      <c r="AP626" s="42">
        <v>4.9585562760321334E-4</v>
      </c>
      <c r="AQ626" s="42">
        <v>2.5366180784599673E-3</v>
      </c>
      <c r="AR626" s="42">
        <v>1.0892637815513666E-4</v>
      </c>
      <c r="AS626" s="42">
        <v>2.8670410218398728E-4</v>
      </c>
      <c r="AT626" s="42">
        <v>1.4914004086576046E-2</v>
      </c>
      <c r="AU626" s="42">
        <v>6.9921619969082541E-4</v>
      </c>
    </row>
    <row r="627" spans="1:47" x14ac:dyDescent="0.25">
      <c r="A627" s="220"/>
      <c r="B627" s="220" t="s">
        <v>227</v>
      </c>
      <c r="C627" s="15" t="s">
        <v>224</v>
      </c>
      <c r="D627" s="16">
        <v>2.5366180784599673E-3</v>
      </c>
      <c r="E627" s="16">
        <v>2.5366180784599673E-3</v>
      </c>
      <c r="F627" s="16">
        <v>0</v>
      </c>
      <c r="G627" s="16">
        <v>0</v>
      </c>
      <c r="H627" s="42">
        <f t="shared" si="9"/>
        <v>2.5366180784599673E-3</v>
      </c>
      <c r="I627" s="42">
        <f t="shared" si="9"/>
        <v>2.5366180784599673E-3</v>
      </c>
      <c r="J627" s="51"/>
      <c r="K627" s="53"/>
      <c r="L627" s="16">
        <v>2.5366180784599673E-3</v>
      </c>
      <c r="M627" s="16">
        <v>1.0892637815513666E-4</v>
      </c>
      <c r="N627" s="16">
        <v>2.8670410218398728E-4</v>
      </c>
      <c r="O627" s="16">
        <v>1.4914004086576046E-2</v>
      </c>
      <c r="P627" s="16">
        <v>6.9921619969082541E-4</v>
      </c>
      <c r="Q627" s="16">
        <v>1.735494696611247E-3</v>
      </c>
      <c r="R627" s="16">
        <v>2.5366180784599673E-3</v>
      </c>
      <c r="S627" s="16">
        <v>1.0892637815513666E-4</v>
      </c>
      <c r="T627" s="16">
        <v>2.8670410218398728E-4</v>
      </c>
      <c r="U627" s="16">
        <v>1.4914004086576046E-2</v>
      </c>
      <c r="V627" s="16">
        <v>6.9921619969082541E-4</v>
      </c>
      <c r="W627" s="16">
        <v>1.735494696611247E-3</v>
      </c>
      <c r="X627" s="16">
        <v>0</v>
      </c>
      <c r="Y627" s="16">
        <v>0</v>
      </c>
      <c r="Z627" s="16">
        <v>0</v>
      </c>
      <c r="AA627" s="16">
        <v>0</v>
      </c>
      <c r="AB627" s="16">
        <v>0</v>
      </c>
      <c r="AC627" s="16">
        <v>0</v>
      </c>
      <c r="AD627" s="16">
        <v>0</v>
      </c>
      <c r="AE627" s="16">
        <v>0</v>
      </c>
      <c r="AF627" s="16">
        <v>0</v>
      </c>
      <c r="AG627" s="16">
        <v>0</v>
      </c>
      <c r="AH627" s="16">
        <v>0</v>
      </c>
      <c r="AI627" s="54">
        <v>0</v>
      </c>
      <c r="AJ627" s="42">
        <v>2.5366180784599673E-3</v>
      </c>
      <c r="AK627" s="42">
        <v>1.0892637815513666E-4</v>
      </c>
      <c r="AL627" s="42">
        <v>2.8670410218398728E-4</v>
      </c>
      <c r="AM627" s="42">
        <v>1.4914004086576046E-2</v>
      </c>
      <c r="AN627" s="42">
        <v>6.9921619969082541E-4</v>
      </c>
      <c r="AO627" s="42">
        <v>1.735494696611247E-3</v>
      </c>
      <c r="AP627" s="42">
        <v>2.5366180784599673E-3</v>
      </c>
      <c r="AQ627" s="42">
        <v>1.0892637815513666E-4</v>
      </c>
      <c r="AR627" s="42">
        <v>2.8670410218398728E-4</v>
      </c>
      <c r="AS627" s="42">
        <v>1.4914004086576046E-2</v>
      </c>
      <c r="AT627" s="42">
        <v>6.9921619969082541E-4</v>
      </c>
      <c r="AU627" s="42">
        <v>1.735494696611247E-3</v>
      </c>
    </row>
    <row r="628" spans="1:47" x14ac:dyDescent="0.25">
      <c r="A628" s="220"/>
      <c r="B628" s="220"/>
      <c r="C628" s="15" t="s">
        <v>225</v>
      </c>
      <c r="D628" s="16">
        <v>1.0892637815513666E-4</v>
      </c>
      <c r="E628" s="16">
        <v>1.0892637815513666E-4</v>
      </c>
      <c r="F628" s="16">
        <v>0</v>
      </c>
      <c r="G628" s="16">
        <v>0</v>
      </c>
      <c r="H628" s="42">
        <f t="shared" si="9"/>
        <v>1.0892637815513666E-4</v>
      </c>
      <c r="I628" s="42">
        <f t="shared" si="9"/>
        <v>1.0892637815513666E-4</v>
      </c>
      <c r="J628" s="51"/>
      <c r="K628" s="53"/>
      <c r="L628" s="16">
        <v>1.0892637815513666E-4</v>
      </c>
      <c r="M628" s="16">
        <v>2.8670410218398728E-4</v>
      </c>
      <c r="N628" s="16">
        <v>1.4914004086576046E-2</v>
      </c>
      <c r="O628" s="16">
        <v>6.9921619969082541E-4</v>
      </c>
      <c r="P628" s="16">
        <v>1.735494696611247E-3</v>
      </c>
      <c r="Q628" s="16">
        <v>8.8781632746098866E-3</v>
      </c>
      <c r="R628" s="16">
        <v>1.0892637815513666E-4</v>
      </c>
      <c r="S628" s="16">
        <v>2.8670410218398728E-4</v>
      </c>
      <c r="T628" s="16">
        <v>1.4914004086576046E-2</v>
      </c>
      <c r="U628" s="16">
        <v>6.9921619969082541E-4</v>
      </c>
      <c r="V628" s="16">
        <v>1.735494696611247E-3</v>
      </c>
      <c r="W628" s="16">
        <v>8.8781632746098866E-3</v>
      </c>
      <c r="X628" s="16">
        <v>0</v>
      </c>
      <c r="Y628" s="16">
        <v>0</v>
      </c>
      <c r="Z628" s="16">
        <v>0</v>
      </c>
      <c r="AA628" s="16">
        <v>0</v>
      </c>
      <c r="AB628" s="16">
        <v>0</v>
      </c>
      <c r="AC628" s="16">
        <v>0</v>
      </c>
      <c r="AD628" s="16">
        <v>0</v>
      </c>
      <c r="AE628" s="16">
        <v>0</v>
      </c>
      <c r="AF628" s="16">
        <v>0</v>
      </c>
      <c r="AG628" s="16">
        <v>0</v>
      </c>
      <c r="AH628" s="16">
        <v>0</v>
      </c>
      <c r="AI628" s="54">
        <v>0</v>
      </c>
      <c r="AJ628" s="42">
        <v>1.0892637815513666E-4</v>
      </c>
      <c r="AK628" s="42">
        <v>2.8670410218398728E-4</v>
      </c>
      <c r="AL628" s="42">
        <v>1.4914004086576046E-2</v>
      </c>
      <c r="AM628" s="42">
        <v>6.9921619969082541E-4</v>
      </c>
      <c r="AN628" s="42">
        <v>1.735494696611247E-3</v>
      </c>
      <c r="AO628" s="42">
        <v>8.8781632746098866E-3</v>
      </c>
      <c r="AP628" s="42">
        <v>1.0892637815513666E-4</v>
      </c>
      <c r="AQ628" s="42">
        <v>2.8670410218398728E-4</v>
      </c>
      <c r="AR628" s="42">
        <v>1.4914004086576046E-2</v>
      </c>
      <c r="AS628" s="42">
        <v>6.9921619969082541E-4</v>
      </c>
      <c r="AT628" s="42">
        <v>1.735494696611247E-3</v>
      </c>
      <c r="AU628" s="42">
        <v>8.8781632746098866E-3</v>
      </c>
    </row>
    <row r="629" spans="1:47" x14ac:dyDescent="0.25">
      <c r="A629" s="220"/>
      <c r="B629" s="220"/>
      <c r="C629" s="15" t="s">
        <v>226</v>
      </c>
      <c r="D629" s="16">
        <v>2.8670410218398728E-4</v>
      </c>
      <c r="E629" s="16">
        <v>2.8670410218398728E-4</v>
      </c>
      <c r="F629" s="16">
        <v>0</v>
      </c>
      <c r="G629" s="16">
        <v>0</v>
      </c>
      <c r="H629" s="42">
        <f t="shared" si="9"/>
        <v>2.8670410218398728E-4</v>
      </c>
      <c r="I629" s="42">
        <f t="shared" si="9"/>
        <v>2.8670410218398728E-4</v>
      </c>
      <c r="J629" s="51"/>
      <c r="K629" s="53"/>
      <c r="L629" s="16">
        <v>2.8670410218398728E-4</v>
      </c>
      <c r="M629" s="16">
        <v>1.4914004086576046E-2</v>
      </c>
      <c r="N629" s="16">
        <v>6.9921619969082541E-4</v>
      </c>
      <c r="O629" s="16">
        <v>1.735494696611247E-3</v>
      </c>
      <c r="P629" s="16">
        <v>8.8781632746098866E-3</v>
      </c>
      <c r="Q629" s="16">
        <v>3.8124232354297833E-4</v>
      </c>
      <c r="R629" s="16">
        <v>2.8670410218398728E-4</v>
      </c>
      <c r="S629" s="16">
        <v>1.4914004086576046E-2</v>
      </c>
      <c r="T629" s="16">
        <v>6.9921619969082541E-4</v>
      </c>
      <c r="U629" s="16">
        <v>1.735494696611247E-3</v>
      </c>
      <c r="V629" s="16">
        <v>8.8781632746098866E-3</v>
      </c>
      <c r="W629" s="16">
        <v>3.8124232354297833E-4</v>
      </c>
      <c r="X629" s="16">
        <v>0</v>
      </c>
      <c r="Y629" s="16">
        <v>0</v>
      </c>
      <c r="Z629" s="16">
        <v>0</v>
      </c>
      <c r="AA629" s="16">
        <v>0</v>
      </c>
      <c r="AB629" s="16">
        <v>0</v>
      </c>
      <c r="AC629" s="16">
        <v>0</v>
      </c>
      <c r="AD629" s="16">
        <v>0</v>
      </c>
      <c r="AE629" s="16">
        <v>0</v>
      </c>
      <c r="AF629" s="16">
        <v>0</v>
      </c>
      <c r="AG629" s="16">
        <v>0</v>
      </c>
      <c r="AH629" s="16">
        <v>0</v>
      </c>
      <c r="AI629" s="54">
        <v>0</v>
      </c>
      <c r="AJ629" s="42">
        <v>2.8670410218398728E-4</v>
      </c>
      <c r="AK629" s="42">
        <v>1.4914004086576046E-2</v>
      </c>
      <c r="AL629" s="42">
        <v>6.9921619969082541E-4</v>
      </c>
      <c r="AM629" s="42">
        <v>1.735494696611247E-3</v>
      </c>
      <c r="AN629" s="42">
        <v>8.8781632746098866E-3</v>
      </c>
      <c r="AO629" s="42">
        <v>3.8124232354297833E-4</v>
      </c>
      <c r="AP629" s="42">
        <v>2.8670410218398728E-4</v>
      </c>
      <c r="AQ629" s="42">
        <v>1.4914004086576046E-2</v>
      </c>
      <c r="AR629" s="42">
        <v>6.9921619969082541E-4</v>
      </c>
      <c r="AS629" s="42">
        <v>1.735494696611247E-3</v>
      </c>
      <c r="AT629" s="42">
        <v>8.8781632746098866E-3</v>
      </c>
      <c r="AU629" s="42">
        <v>3.8124232354297833E-4</v>
      </c>
    </row>
    <row r="630" spans="1:47" x14ac:dyDescent="0.25">
      <c r="A630" s="220" t="s">
        <v>163</v>
      </c>
      <c r="B630" s="220" t="s">
        <v>223</v>
      </c>
      <c r="C630" s="15" t="s">
        <v>224</v>
      </c>
      <c r="D630" s="16">
        <v>1.4914004086576046E-2</v>
      </c>
      <c r="E630" s="16">
        <v>1.4914004086576046E-2</v>
      </c>
      <c r="F630" s="16">
        <v>0</v>
      </c>
      <c r="G630" s="16">
        <v>0</v>
      </c>
      <c r="H630" s="42">
        <f t="shared" si="9"/>
        <v>1.4914004086576046E-2</v>
      </c>
      <c r="I630" s="42">
        <f t="shared" si="9"/>
        <v>1.4914004086576046E-2</v>
      </c>
      <c r="J630" s="51"/>
      <c r="K630" s="53" t="s">
        <v>163</v>
      </c>
      <c r="L630" s="16">
        <v>1.4914004086576046E-2</v>
      </c>
      <c r="M630" s="16">
        <v>6.9921619969082541E-4</v>
      </c>
      <c r="N630" s="16">
        <v>1.735494696611247E-3</v>
      </c>
      <c r="O630" s="16">
        <v>8.8781632746098866E-3</v>
      </c>
      <c r="P630" s="16">
        <v>3.8124232354297833E-4</v>
      </c>
      <c r="Q630" s="16">
        <v>1.0034643576439556E-3</v>
      </c>
      <c r="R630" s="16">
        <v>1.4914004086576046E-2</v>
      </c>
      <c r="S630" s="16">
        <v>6.9921619969082541E-4</v>
      </c>
      <c r="T630" s="16">
        <v>1.735494696611247E-3</v>
      </c>
      <c r="U630" s="16">
        <v>8.8781632746098866E-3</v>
      </c>
      <c r="V630" s="16">
        <v>3.8124232354297833E-4</v>
      </c>
      <c r="W630" s="16">
        <v>1.0034643576439556E-3</v>
      </c>
      <c r="X630" s="16">
        <v>0</v>
      </c>
      <c r="Y630" s="16">
        <v>0</v>
      </c>
      <c r="Z630" s="16">
        <v>0</v>
      </c>
      <c r="AA630" s="16">
        <v>0</v>
      </c>
      <c r="AB630" s="16">
        <v>0</v>
      </c>
      <c r="AC630" s="16">
        <v>0</v>
      </c>
      <c r="AD630" s="16">
        <v>0</v>
      </c>
      <c r="AE630" s="16">
        <v>0</v>
      </c>
      <c r="AF630" s="16">
        <v>0</v>
      </c>
      <c r="AG630" s="16">
        <v>0</v>
      </c>
      <c r="AH630" s="16">
        <v>0</v>
      </c>
      <c r="AI630" s="54">
        <v>0</v>
      </c>
      <c r="AJ630" s="42">
        <v>1.4914004086576046E-2</v>
      </c>
      <c r="AK630" s="42">
        <v>6.9921619969082541E-4</v>
      </c>
      <c r="AL630" s="42">
        <v>1.735494696611247E-3</v>
      </c>
      <c r="AM630" s="42">
        <v>8.8781632746098866E-3</v>
      </c>
      <c r="AN630" s="42">
        <v>3.8124232354297833E-4</v>
      </c>
      <c r="AO630" s="42">
        <v>1.0034643576439556E-3</v>
      </c>
      <c r="AP630" s="42">
        <v>1.4914004086576046E-2</v>
      </c>
      <c r="AQ630" s="42">
        <v>6.9921619969082541E-4</v>
      </c>
      <c r="AR630" s="42">
        <v>1.735494696611247E-3</v>
      </c>
      <c r="AS630" s="42">
        <v>8.8781632746098866E-3</v>
      </c>
      <c r="AT630" s="42">
        <v>3.8124232354297833E-4</v>
      </c>
      <c r="AU630" s="42">
        <v>1.0034643576439556E-3</v>
      </c>
    </row>
    <row r="631" spans="1:47" x14ac:dyDescent="0.25">
      <c r="A631" s="220"/>
      <c r="B631" s="220"/>
      <c r="C631" s="15" t="s">
        <v>225</v>
      </c>
      <c r="D631" s="16">
        <v>6.9921619969082541E-4</v>
      </c>
      <c r="E631" s="16">
        <v>6.9921619969082541E-4</v>
      </c>
      <c r="F631" s="16">
        <v>0</v>
      </c>
      <c r="G631" s="16">
        <v>0</v>
      </c>
      <c r="H631" s="42">
        <f t="shared" si="9"/>
        <v>6.9921619969082541E-4</v>
      </c>
      <c r="I631" s="42">
        <f t="shared" si="9"/>
        <v>6.9921619969082541E-4</v>
      </c>
      <c r="J631" s="51"/>
      <c r="K631" s="53"/>
      <c r="L631" s="16">
        <v>6.9921619969082541E-4</v>
      </c>
      <c r="M631" s="16">
        <v>1.735494696611247E-3</v>
      </c>
      <c r="N631" s="16">
        <v>8.8781632746098866E-3</v>
      </c>
      <c r="O631" s="16">
        <v>3.8124232354297833E-4</v>
      </c>
      <c r="P631" s="16">
        <v>1.0034643576439556E-3</v>
      </c>
      <c r="Q631" s="16">
        <v>6.3917160371040182E-3</v>
      </c>
      <c r="R631" s="16">
        <v>6.9921619969082541E-4</v>
      </c>
      <c r="S631" s="16">
        <v>1.735494696611247E-3</v>
      </c>
      <c r="T631" s="16">
        <v>8.8781632746098866E-3</v>
      </c>
      <c r="U631" s="16">
        <v>3.8124232354297833E-4</v>
      </c>
      <c r="V631" s="16">
        <v>1.0034643576439556E-3</v>
      </c>
      <c r="W631" s="16">
        <v>6.3917160371040182E-3</v>
      </c>
      <c r="X631" s="16">
        <v>0</v>
      </c>
      <c r="Y631" s="16">
        <v>0</v>
      </c>
      <c r="Z631" s="16">
        <v>0</v>
      </c>
      <c r="AA631" s="16">
        <v>0</v>
      </c>
      <c r="AB631" s="16">
        <v>0</v>
      </c>
      <c r="AC631" s="16">
        <v>0</v>
      </c>
      <c r="AD631" s="16">
        <v>0</v>
      </c>
      <c r="AE631" s="16">
        <v>0</v>
      </c>
      <c r="AF631" s="16">
        <v>0</v>
      </c>
      <c r="AG631" s="16">
        <v>0</v>
      </c>
      <c r="AH631" s="16">
        <v>0</v>
      </c>
      <c r="AI631" s="54">
        <v>0</v>
      </c>
      <c r="AJ631" s="42">
        <v>6.9921619969082541E-4</v>
      </c>
      <c r="AK631" s="42">
        <v>1.735494696611247E-3</v>
      </c>
      <c r="AL631" s="42">
        <v>8.8781632746098866E-3</v>
      </c>
      <c r="AM631" s="42">
        <v>3.8124232354297833E-4</v>
      </c>
      <c r="AN631" s="42">
        <v>1.0034643576439556E-3</v>
      </c>
      <c r="AO631" s="42">
        <v>6.3917160371040182E-3</v>
      </c>
      <c r="AP631" s="42">
        <v>6.9921619969082541E-4</v>
      </c>
      <c r="AQ631" s="42">
        <v>1.735494696611247E-3</v>
      </c>
      <c r="AR631" s="42">
        <v>8.8781632746098866E-3</v>
      </c>
      <c r="AS631" s="42">
        <v>3.8124232354297833E-4</v>
      </c>
      <c r="AT631" s="42">
        <v>1.0034643576439556E-3</v>
      </c>
      <c r="AU631" s="42">
        <v>6.3917160371040182E-3</v>
      </c>
    </row>
    <row r="632" spans="1:47" x14ac:dyDescent="0.25">
      <c r="A632" s="220"/>
      <c r="B632" s="220"/>
      <c r="C632" s="15" t="s">
        <v>226</v>
      </c>
      <c r="D632" s="16">
        <v>1.735494696611247E-3</v>
      </c>
      <c r="E632" s="16">
        <v>1.735494696611247E-3</v>
      </c>
      <c r="F632" s="16">
        <v>0</v>
      </c>
      <c r="G632" s="16">
        <v>0</v>
      </c>
      <c r="H632" s="42">
        <f t="shared" si="9"/>
        <v>1.735494696611247E-3</v>
      </c>
      <c r="I632" s="42">
        <f t="shared" si="9"/>
        <v>1.735494696611247E-3</v>
      </c>
      <c r="J632" s="51"/>
      <c r="K632" s="53"/>
      <c r="L632" s="16">
        <v>1.735494696611247E-3</v>
      </c>
      <c r="M632" s="16">
        <v>8.8781632746098866E-3</v>
      </c>
      <c r="N632" s="16">
        <v>3.8124232354297833E-4</v>
      </c>
      <c r="O632" s="16">
        <v>1.0034643576439556E-3</v>
      </c>
      <c r="P632" s="16">
        <v>6.3917160371040182E-3</v>
      </c>
      <c r="Q632" s="16">
        <v>2.9966408558178222E-4</v>
      </c>
      <c r="R632" s="16">
        <v>1.735494696611247E-3</v>
      </c>
      <c r="S632" s="16">
        <v>8.8781632746098866E-3</v>
      </c>
      <c r="T632" s="16">
        <v>3.8124232354297833E-4</v>
      </c>
      <c r="U632" s="16">
        <v>1.0034643576439556E-3</v>
      </c>
      <c r="V632" s="16">
        <v>6.3917160371040182E-3</v>
      </c>
      <c r="W632" s="16">
        <v>2.9966408558178222E-4</v>
      </c>
      <c r="X632" s="16">
        <v>0</v>
      </c>
      <c r="Y632" s="16">
        <v>0</v>
      </c>
      <c r="Z632" s="16">
        <v>0</v>
      </c>
      <c r="AA632" s="16">
        <v>0</v>
      </c>
      <c r="AB632" s="16">
        <v>0</v>
      </c>
      <c r="AC632" s="16">
        <v>0</v>
      </c>
      <c r="AD632" s="16">
        <v>0</v>
      </c>
      <c r="AE632" s="16">
        <v>0</v>
      </c>
      <c r="AF632" s="16">
        <v>0</v>
      </c>
      <c r="AG632" s="16">
        <v>0</v>
      </c>
      <c r="AH632" s="16">
        <v>0</v>
      </c>
      <c r="AI632" s="54">
        <v>0</v>
      </c>
      <c r="AJ632" s="42">
        <v>1.735494696611247E-3</v>
      </c>
      <c r="AK632" s="42">
        <v>8.8781632746098866E-3</v>
      </c>
      <c r="AL632" s="42">
        <v>3.8124232354297833E-4</v>
      </c>
      <c r="AM632" s="42">
        <v>1.0034643576439556E-3</v>
      </c>
      <c r="AN632" s="42">
        <v>6.3917160371040182E-3</v>
      </c>
      <c r="AO632" s="42">
        <v>2.9966408558178222E-4</v>
      </c>
      <c r="AP632" s="42">
        <v>1.735494696611247E-3</v>
      </c>
      <c r="AQ632" s="42">
        <v>8.8781632746098866E-3</v>
      </c>
      <c r="AR632" s="42">
        <v>3.8124232354297833E-4</v>
      </c>
      <c r="AS632" s="42">
        <v>1.0034643576439556E-3</v>
      </c>
      <c r="AT632" s="42">
        <v>6.3917160371040182E-3</v>
      </c>
      <c r="AU632" s="42">
        <v>2.9966408558178222E-4</v>
      </c>
    </row>
    <row r="633" spans="1:47" x14ac:dyDescent="0.25">
      <c r="A633" s="220"/>
      <c r="B633" s="220" t="s">
        <v>227</v>
      </c>
      <c r="C633" s="15" t="s">
        <v>224</v>
      </c>
      <c r="D633" s="16">
        <v>8.8781632746098866E-3</v>
      </c>
      <c r="E633" s="16">
        <v>8.8781632746098866E-3</v>
      </c>
      <c r="F633" s="16">
        <v>0</v>
      </c>
      <c r="G633" s="16">
        <v>0</v>
      </c>
      <c r="H633" s="42">
        <f t="shared" si="9"/>
        <v>8.8781632746098866E-3</v>
      </c>
      <c r="I633" s="42">
        <f t="shared" si="9"/>
        <v>8.8781632746098866E-3</v>
      </c>
      <c r="J633" s="51"/>
      <c r="K633" s="53"/>
      <c r="L633" s="16">
        <v>8.8781632746098866E-3</v>
      </c>
      <c r="M633" s="16">
        <v>3.8124232354297833E-4</v>
      </c>
      <c r="N633" s="16">
        <v>1.0034643576439556E-3</v>
      </c>
      <c r="O633" s="16">
        <v>6.3917160371040182E-3</v>
      </c>
      <c r="P633" s="16">
        <v>2.9966408558178222E-4</v>
      </c>
      <c r="Q633" s="16">
        <v>7.4378344140481995E-4</v>
      </c>
      <c r="R633" s="16">
        <v>8.8781632746098866E-3</v>
      </c>
      <c r="S633" s="16">
        <v>3.8124232354297833E-4</v>
      </c>
      <c r="T633" s="16">
        <v>1.0034643576439556E-3</v>
      </c>
      <c r="U633" s="16">
        <v>6.3917160371040182E-3</v>
      </c>
      <c r="V633" s="16">
        <v>2.9966408558178222E-4</v>
      </c>
      <c r="W633" s="16">
        <v>7.4378344140481995E-4</v>
      </c>
      <c r="X633" s="16">
        <v>0</v>
      </c>
      <c r="Y633" s="16">
        <v>0</v>
      </c>
      <c r="Z633" s="16">
        <v>0</v>
      </c>
      <c r="AA633" s="16">
        <v>0</v>
      </c>
      <c r="AB633" s="16">
        <v>0</v>
      </c>
      <c r="AC633" s="16">
        <v>0</v>
      </c>
      <c r="AD633" s="16">
        <v>0</v>
      </c>
      <c r="AE633" s="16">
        <v>0</v>
      </c>
      <c r="AF633" s="16">
        <v>0</v>
      </c>
      <c r="AG633" s="16">
        <v>0</v>
      </c>
      <c r="AH633" s="16">
        <v>0</v>
      </c>
      <c r="AI633" s="54">
        <v>0</v>
      </c>
      <c r="AJ633" s="42">
        <v>8.8781632746098866E-3</v>
      </c>
      <c r="AK633" s="42">
        <v>3.8124232354297833E-4</v>
      </c>
      <c r="AL633" s="42">
        <v>1.0034643576439556E-3</v>
      </c>
      <c r="AM633" s="42">
        <v>6.3917160371040182E-3</v>
      </c>
      <c r="AN633" s="42">
        <v>2.9966408558178222E-4</v>
      </c>
      <c r="AO633" s="42">
        <v>7.4378344140481995E-4</v>
      </c>
      <c r="AP633" s="42">
        <v>8.8781632746098866E-3</v>
      </c>
      <c r="AQ633" s="42">
        <v>3.8124232354297833E-4</v>
      </c>
      <c r="AR633" s="42">
        <v>1.0034643576439556E-3</v>
      </c>
      <c r="AS633" s="42">
        <v>6.3917160371040182E-3</v>
      </c>
      <c r="AT633" s="42">
        <v>2.9966408558178222E-4</v>
      </c>
      <c r="AU633" s="42">
        <v>7.4378344140481995E-4</v>
      </c>
    </row>
    <row r="634" spans="1:47" x14ac:dyDescent="0.25">
      <c r="A634" s="220"/>
      <c r="B634" s="220"/>
      <c r="C634" s="15" t="s">
        <v>225</v>
      </c>
      <c r="D634" s="16">
        <v>3.8124232354297833E-4</v>
      </c>
      <c r="E634" s="16">
        <v>3.8124232354297833E-4</v>
      </c>
      <c r="F634" s="16">
        <v>0</v>
      </c>
      <c r="G634" s="16">
        <v>0</v>
      </c>
      <c r="H634" s="42">
        <f t="shared" si="9"/>
        <v>3.8124232354297833E-4</v>
      </c>
      <c r="I634" s="42">
        <f t="shared" si="9"/>
        <v>3.8124232354297833E-4</v>
      </c>
      <c r="J634" s="51"/>
      <c r="K634" s="53"/>
      <c r="L634" s="16">
        <v>3.8124232354297833E-4</v>
      </c>
      <c r="M634" s="16">
        <v>1.0034643576439556E-3</v>
      </c>
      <c r="N634" s="16">
        <v>6.3917160371040182E-3</v>
      </c>
      <c r="O634" s="16">
        <v>2.9966408558178222E-4</v>
      </c>
      <c r="P634" s="16">
        <v>7.4378344140481995E-4</v>
      </c>
      <c r="Q634" s="16">
        <v>3.8049271176899507E-3</v>
      </c>
      <c r="R634" s="16">
        <v>3.8124232354297833E-4</v>
      </c>
      <c r="S634" s="16">
        <v>1.0034643576439556E-3</v>
      </c>
      <c r="T634" s="16">
        <v>6.3917160371040182E-3</v>
      </c>
      <c r="U634" s="16">
        <v>2.9966408558178222E-4</v>
      </c>
      <c r="V634" s="16">
        <v>7.4378344140481995E-4</v>
      </c>
      <c r="W634" s="16">
        <v>3.8049271176899507E-3</v>
      </c>
      <c r="X634" s="16">
        <v>0</v>
      </c>
      <c r="Y634" s="16">
        <v>0</v>
      </c>
      <c r="Z634" s="16">
        <v>0</v>
      </c>
      <c r="AA634" s="16">
        <v>0</v>
      </c>
      <c r="AB634" s="16">
        <v>0</v>
      </c>
      <c r="AC634" s="16">
        <v>0</v>
      </c>
      <c r="AD634" s="16">
        <v>0</v>
      </c>
      <c r="AE634" s="16">
        <v>0</v>
      </c>
      <c r="AF634" s="16">
        <v>0</v>
      </c>
      <c r="AG634" s="16">
        <v>0</v>
      </c>
      <c r="AH634" s="16">
        <v>0</v>
      </c>
      <c r="AI634" s="54">
        <v>0</v>
      </c>
      <c r="AJ634" s="42">
        <v>3.8124232354297833E-4</v>
      </c>
      <c r="AK634" s="42">
        <v>1.0034643576439556E-3</v>
      </c>
      <c r="AL634" s="42">
        <v>6.3917160371040182E-3</v>
      </c>
      <c r="AM634" s="42">
        <v>2.9966408558178222E-4</v>
      </c>
      <c r="AN634" s="42">
        <v>7.4378344140481995E-4</v>
      </c>
      <c r="AO634" s="42">
        <v>3.8049271176899507E-3</v>
      </c>
      <c r="AP634" s="42">
        <v>3.8124232354297833E-4</v>
      </c>
      <c r="AQ634" s="42">
        <v>1.0034643576439556E-3</v>
      </c>
      <c r="AR634" s="42">
        <v>6.3917160371040182E-3</v>
      </c>
      <c r="AS634" s="42">
        <v>2.9966408558178222E-4</v>
      </c>
      <c r="AT634" s="42">
        <v>7.4378344140481995E-4</v>
      </c>
      <c r="AU634" s="42">
        <v>3.8049271176899507E-3</v>
      </c>
    </row>
    <row r="635" spans="1:47" x14ac:dyDescent="0.25">
      <c r="A635" s="220"/>
      <c r="B635" s="220"/>
      <c r="C635" s="15" t="s">
        <v>226</v>
      </c>
      <c r="D635" s="16">
        <v>1.0034643576439556E-3</v>
      </c>
      <c r="E635" s="16">
        <v>1.0034643576439556E-3</v>
      </c>
      <c r="F635" s="16">
        <v>0</v>
      </c>
      <c r="G635" s="16">
        <v>0</v>
      </c>
      <c r="H635" s="42">
        <f t="shared" si="9"/>
        <v>1.0034643576439556E-3</v>
      </c>
      <c r="I635" s="42">
        <f t="shared" si="9"/>
        <v>1.0034643576439556E-3</v>
      </c>
      <c r="J635" s="51"/>
      <c r="K635" s="53"/>
      <c r="L635" s="16">
        <v>1.0034643576439556E-3</v>
      </c>
      <c r="M635" s="16">
        <v>6.3917160371040182E-3</v>
      </c>
      <c r="N635" s="16">
        <v>2.9966408558178222E-4</v>
      </c>
      <c r="O635" s="16">
        <v>7.4378344140481995E-4</v>
      </c>
      <c r="P635" s="16">
        <v>3.8049271176899507E-3</v>
      </c>
      <c r="Q635" s="16">
        <v>1.6338956723270498E-4</v>
      </c>
      <c r="R635" s="16">
        <v>1.0034643576439556E-3</v>
      </c>
      <c r="S635" s="16">
        <v>6.3917160371040182E-3</v>
      </c>
      <c r="T635" s="16">
        <v>2.9966408558178222E-4</v>
      </c>
      <c r="U635" s="16">
        <v>7.4378344140481995E-4</v>
      </c>
      <c r="V635" s="16">
        <v>3.8049271176899507E-3</v>
      </c>
      <c r="W635" s="16">
        <v>1.6338956723270498E-4</v>
      </c>
      <c r="X635" s="16">
        <v>0</v>
      </c>
      <c r="Y635" s="16">
        <v>0</v>
      </c>
      <c r="Z635" s="16">
        <v>0</v>
      </c>
      <c r="AA635" s="16">
        <v>0</v>
      </c>
      <c r="AB635" s="16">
        <v>0</v>
      </c>
      <c r="AC635" s="16">
        <v>0</v>
      </c>
      <c r="AD635" s="16">
        <v>0</v>
      </c>
      <c r="AE635" s="16">
        <v>0</v>
      </c>
      <c r="AF635" s="16">
        <v>0</v>
      </c>
      <c r="AG635" s="16">
        <v>0</v>
      </c>
      <c r="AH635" s="16">
        <v>0</v>
      </c>
      <c r="AI635" s="54">
        <v>0</v>
      </c>
      <c r="AJ635" s="42">
        <v>1.0034643576439556E-3</v>
      </c>
      <c r="AK635" s="42">
        <v>6.3917160371040182E-3</v>
      </c>
      <c r="AL635" s="42">
        <v>2.9966408558178222E-4</v>
      </c>
      <c r="AM635" s="42">
        <v>7.4378344140481995E-4</v>
      </c>
      <c r="AN635" s="42">
        <v>3.8049271176899507E-3</v>
      </c>
      <c r="AO635" s="42">
        <v>1.6338956723270498E-4</v>
      </c>
      <c r="AP635" s="42">
        <v>1.0034643576439556E-3</v>
      </c>
      <c r="AQ635" s="42">
        <v>6.3917160371040182E-3</v>
      </c>
      <c r="AR635" s="42">
        <v>2.9966408558178222E-4</v>
      </c>
      <c r="AS635" s="42">
        <v>7.4378344140481995E-4</v>
      </c>
      <c r="AT635" s="42">
        <v>3.8049271176899507E-3</v>
      </c>
      <c r="AU635" s="42">
        <v>1.6338956723270498E-4</v>
      </c>
    </row>
    <row r="636" spans="1:47" x14ac:dyDescent="0.25">
      <c r="A636" s="220" t="s">
        <v>164</v>
      </c>
      <c r="B636" s="220" t="s">
        <v>223</v>
      </c>
      <c r="C636" s="15" t="s">
        <v>224</v>
      </c>
      <c r="D636" s="16">
        <v>6.3917160371040182E-3</v>
      </c>
      <c r="E636" s="16">
        <v>6.3917160371040182E-3</v>
      </c>
      <c r="F636" s="16">
        <v>0</v>
      </c>
      <c r="G636" s="16">
        <v>0</v>
      </c>
      <c r="H636" s="42">
        <f t="shared" si="9"/>
        <v>6.3917160371040182E-3</v>
      </c>
      <c r="I636" s="42">
        <f t="shared" si="9"/>
        <v>6.3917160371040182E-3</v>
      </c>
      <c r="J636" s="51"/>
      <c r="K636" s="53" t="s">
        <v>164</v>
      </c>
      <c r="L636" s="16">
        <v>6.3917160371040182E-3</v>
      </c>
      <c r="M636" s="16">
        <v>2.9966408558178222E-4</v>
      </c>
      <c r="N636" s="16">
        <v>7.4378344140481995E-4</v>
      </c>
      <c r="O636" s="16">
        <v>3.8049271176899507E-3</v>
      </c>
      <c r="P636" s="16">
        <v>1.6338956723270498E-4</v>
      </c>
      <c r="Q636" s="16">
        <v>4.3005615327598089E-4</v>
      </c>
      <c r="R636" s="16">
        <v>6.3917160371040182E-3</v>
      </c>
      <c r="S636" s="16">
        <v>2.9966408558178222E-4</v>
      </c>
      <c r="T636" s="16">
        <v>7.4378344140481995E-4</v>
      </c>
      <c r="U636" s="16">
        <v>3.8049271176899507E-3</v>
      </c>
      <c r="V636" s="16">
        <v>1.6338956723270498E-4</v>
      </c>
      <c r="W636" s="16">
        <v>4.3005615327598089E-4</v>
      </c>
      <c r="X636" s="16">
        <v>0</v>
      </c>
      <c r="Y636" s="16">
        <v>0</v>
      </c>
      <c r="Z636" s="16">
        <v>0</v>
      </c>
      <c r="AA636" s="16">
        <v>0</v>
      </c>
      <c r="AB636" s="16">
        <v>0</v>
      </c>
      <c r="AC636" s="16">
        <v>0</v>
      </c>
      <c r="AD636" s="16">
        <v>0</v>
      </c>
      <c r="AE636" s="16">
        <v>0</v>
      </c>
      <c r="AF636" s="16">
        <v>0</v>
      </c>
      <c r="AG636" s="16">
        <v>0</v>
      </c>
      <c r="AH636" s="16">
        <v>0</v>
      </c>
      <c r="AI636" s="54">
        <v>0</v>
      </c>
      <c r="AJ636" s="42">
        <v>6.3917160371040182E-3</v>
      </c>
      <c r="AK636" s="42">
        <v>2.9966408558178222E-4</v>
      </c>
      <c r="AL636" s="42">
        <v>7.4378344140481995E-4</v>
      </c>
      <c r="AM636" s="42">
        <v>3.8049271176899507E-3</v>
      </c>
      <c r="AN636" s="42">
        <v>1.6338956723270498E-4</v>
      </c>
      <c r="AO636" s="42">
        <v>4.3005615327598089E-4</v>
      </c>
      <c r="AP636" s="42">
        <v>6.3917160371040182E-3</v>
      </c>
      <c r="AQ636" s="42">
        <v>2.9966408558178222E-4</v>
      </c>
      <c r="AR636" s="42">
        <v>7.4378344140481995E-4</v>
      </c>
      <c r="AS636" s="42">
        <v>3.8049271176899507E-3</v>
      </c>
      <c r="AT636" s="42">
        <v>1.6338956723270498E-4</v>
      </c>
      <c r="AU636" s="42">
        <v>4.3005615327598089E-4</v>
      </c>
    </row>
    <row r="637" spans="1:47" x14ac:dyDescent="0.25">
      <c r="A637" s="220"/>
      <c r="B637" s="220"/>
      <c r="C637" s="15" t="s">
        <v>225</v>
      </c>
      <c r="D637" s="16">
        <v>2.9966408558178222E-4</v>
      </c>
      <c r="E637" s="16">
        <v>2.9966408558178222E-4</v>
      </c>
      <c r="F637" s="16">
        <v>0</v>
      </c>
      <c r="G637" s="16">
        <v>0</v>
      </c>
      <c r="H637" s="42">
        <f t="shared" si="9"/>
        <v>2.9966408558178222E-4</v>
      </c>
      <c r="I637" s="42">
        <f t="shared" si="9"/>
        <v>2.9966408558178222E-4</v>
      </c>
      <c r="J637" s="51"/>
      <c r="K637" s="53"/>
      <c r="L637" s="16">
        <v>2.9966408558178222E-4</v>
      </c>
      <c r="M637" s="16">
        <v>7.4378344140481995E-4</v>
      </c>
      <c r="N637" s="16">
        <v>3.8049271176899507E-3</v>
      </c>
      <c r="O637" s="16">
        <v>1.6338956723270498E-4</v>
      </c>
      <c r="P637" s="16">
        <v>4.3005615327598089E-4</v>
      </c>
      <c r="Q637" s="16">
        <v>8.5222880494720248E-3</v>
      </c>
      <c r="R637" s="16">
        <v>2.9966408558178222E-4</v>
      </c>
      <c r="S637" s="16">
        <v>7.4378344140481995E-4</v>
      </c>
      <c r="T637" s="16">
        <v>3.8049271176899507E-3</v>
      </c>
      <c r="U637" s="16">
        <v>1.6338956723270498E-4</v>
      </c>
      <c r="V637" s="16">
        <v>4.3005615327598089E-4</v>
      </c>
      <c r="W637" s="16">
        <v>8.5222880494720248E-3</v>
      </c>
      <c r="X637" s="16">
        <v>0</v>
      </c>
      <c r="Y637" s="16">
        <v>0</v>
      </c>
      <c r="Z637" s="16">
        <v>0</v>
      </c>
      <c r="AA637" s="16">
        <v>0</v>
      </c>
      <c r="AB637" s="16">
        <v>0</v>
      </c>
      <c r="AC637" s="16">
        <v>0</v>
      </c>
      <c r="AD637" s="16">
        <v>0</v>
      </c>
      <c r="AE637" s="16">
        <v>0</v>
      </c>
      <c r="AF637" s="16">
        <v>0</v>
      </c>
      <c r="AG637" s="16">
        <v>0</v>
      </c>
      <c r="AH637" s="16">
        <v>0</v>
      </c>
      <c r="AI637" s="54">
        <v>0</v>
      </c>
      <c r="AJ637" s="42">
        <v>2.9966408558178222E-4</v>
      </c>
      <c r="AK637" s="42">
        <v>7.4378344140481995E-4</v>
      </c>
      <c r="AL637" s="42">
        <v>3.8049271176899507E-3</v>
      </c>
      <c r="AM637" s="42">
        <v>1.6338956723270498E-4</v>
      </c>
      <c r="AN637" s="42">
        <v>4.3005615327598089E-4</v>
      </c>
      <c r="AO637" s="42">
        <v>8.5222880494720248E-3</v>
      </c>
      <c r="AP637" s="42">
        <v>2.9966408558178222E-4</v>
      </c>
      <c r="AQ637" s="42">
        <v>7.4378344140481995E-4</v>
      </c>
      <c r="AR637" s="42">
        <v>3.8049271176899507E-3</v>
      </c>
      <c r="AS637" s="42">
        <v>1.6338956723270498E-4</v>
      </c>
      <c r="AT637" s="42">
        <v>4.3005615327598089E-4</v>
      </c>
      <c r="AU637" s="42">
        <v>8.5222880494720248E-3</v>
      </c>
    </row>
    <row r="638" spans="1:47" x14ac:dyDescent="0.25">
      <c r="A638" s="220"/>
      <c r="B638" s="220"/>
      <c r="C638" s="15" t="s">
        <v>226</v>
      </c>
      <c r="D638" s="16">
        <v>7.4378344140481995E-4</v>
      </c>
      <c r="E638" s="16">
        <v>7.4378344140481995E-4</v>
      </c>
      <c r="F638" s="16">
        <v>0</v>
      </c>
      <c r="G638" s="16">
        <v>0</v>
      </c>
      <c r="H638" s="42">
        <f t="shared" si="9"/>
        <v>7.4378344140481995E-4</v>
      </c>
      <c r="I638" s="42">
        <f t="shared" si="9"/>
        <v>7.4378344140481995E-4</v>
      </c>
      <c r="J638" s="51"/>
      <c r="K638" s="53"/>
      <c r="L638" s="16">
        <v>7.4378344140481995E-4</v>
      </c>
      <c r="M638" s="16">
        <v>3.8049271176899507E-3</v>
      </c>
      <c r="N638" s="16">
        <v>1.6338956723270498E-4</v>
      </c>
      <c r="O638" s="16">
        <v>4.3005615327598089E-4</v>
      </c>
      <c r="P638" s="16">
        <v>8.5222880494720248E-3</v>
      </c>
      <c r="Q638" s="16">
        <v>3.9955211410904303E-4</v>
      </c>
      <c r="R638" s="16">
        <v>7.4378344140481995E-4</v>
      </c>
      <c r="S638" s="16">
        <v>3.8049271176899507E-3</v>
      </c>
      <c r="T638" s="16">
        <v>1.6338956723270498E-4</v>
      </c>
      <c r="U638" s="16">
        <v>4.3005615327598089E-4</v>
      </c>
      <c r="V638" s="16">
        <v>8.5222880494720248E-3</v>
      </c>
      <c r="W638" s="16">
        <v>3.9955211410904303E-4</v>
      </c>
      <c r="X638" s="16">
        <v>0</v>
      </c>
      <c r="Y638" s="16">
        <v>0</v>
      </c>
      <c r="Z638" s="16">
        <v>0</v>
      </c>
      <c r="AA638" s="16">
        <v>0</v>
      </c>
      <c r="AB638" s="16">
        <v>0</v>
      </c>
      <c r="AC638" s="16">
        <v>0</v>
      </c>
      <c r="AD638" s="16">
        <v>0</v>
      </c>
      <c r="AE638" s="16">
        <v>0</v>
      </c>
      <c r="AF638" s="16">
        <v>0</v>
      </c>
      <c r="AG638" s="16">
        <v>0</v>
      </c>
      <c r="AH638" s="16">
        <v>0</v>
      </c>
      <c r="AI638" s="54">
        <v>0</v>
      </c>
      <c r="AJ638" s="42">
        <v>7.4378344140481995E-4</v>
      </c>
      <c r="AK638" s="42">
        <v>3.8049271176899507E-3</v>
      </c>
      <c r="AL638" s="42">
        <v>1.6338956723270498E-4</v>
      </c>
      <c r="AM638" s="42">
        <v>4.3005615327598089E-4</v>
      </c>
      <c r="AN638" s="42">
        <v>8.5222880494720248E-3</v>
      </c>
      <c r="AO638" s="42">
        <v>3.9955211410904303E-4</v>
      </c>
      <c r="AP638" s="42">
        <v>7.4378344140481995E-4</v>
      </c>
      <c r="AQ638" s="42">
        <v>3.8049271176899507E-3</v>
      </c>
      <c r="AR638" s="42">
        <v>1.6338956723270498E-4</v>
      </c>
      <c r="AS638" s="42">
        <v>4.3005615327598089E-4</v>
      </c>
      <c r="AT638" s="42">
        <v>8.5222880494720248E-3</v>
      </c>
      <c r="AU638" s="42">
        <v>3.9955211410904303E-4</v>
      </c>
    </row>
    <row r="639" spans="1:47" x14ac:dyDescent="0.25">
      <c r="A639" s="220"/>
      <c r="B639" s="220" t="s">
        <v>227</v>
      </c>
      <c r="C639" s="15" t="s">
        <v>224</v>
      </c>
      <c r="D639" s="16">
        <v>3.8049271176899507E-3</v>
      </c>
      <c r="E639" s="16">
        <v>3.8049271176899507E-3</v>
      </c>
      <c r="F639" s="16">
        <v>0</v>
      </c>
      <c r="G639" s="16">
        <v>0</v>
      </c>
      <c r="H639" s="42">
        <f t="shared" si="9"/>
        <v>3.8049271176899507E-3</v>
      </c>
      <c r="I639" s="42">
        <f t="shared" si="9"/>
        <v>3.8049271176899507E-3</v>
      </c>
      <c r="J639" s="51"/>
      <c r="K639" s="53"/>
      <c r="L639" s="16">
        <v>3.8049271176899507E-3</v>
      </c>
      <c r="M639" s="16">
        <v>1.6338956723270498E-4</v>
      </c>
      <c r="N639" s="16">
        <v>4.3005615327598089E-4</v>
      </c>
      <c r="O639" s="16">
        <v>8.5222880494720248E-3</v>
      </c>
      <c r="P639" s="16">
        <v>3.9955211410904303E-4</v>
      </c>
      <c r="Q639" s="16">
        <v>9.9171125520642668E-4</v>
      </c>
      <c r="R639" s="16">
        <v>3.8049271176899507E-3</v>
      </c>
      <c r="S639" s="16">
        <v>1.6338956723270498E-4</v>
      </c>
      <c r="T639" s="16">
        <v>4.3005615327598089E-4</v>
      </c>
      <c r="U639" s="16">
        <v>8.5222880494720248E-3</v>
      </c>
      <c r="V639" s="16">
        <v>3.9955211410904303E-4</v>
      </c>
      <c r="W639" s="16">
        <v>9.9171125520642668E-4</v>
      </c>
      <c r="X639" s="16">
        <v>0</v>
      </c>
      <c r="Y639" s="16">
        <v>0</v>
      </c>
      <c r="Z639" s="16">
        <v>0</v>
      </c>
      <c r="AA639" s="16">
        <v>0</v>
      </c>
      <c r="AB639" s="16">
        <v>0</v>
      </c>
      <c r="AC639" s="16">
        <v>0</v>
      </c>
      <c r="AD639" s="16">
        <v>0</v>
      </c>
      <c r="AE639" s="16">
        <v>0</v>
      </c>
      <c r="AF639" s="16">
        <v>0</v>
      </c>
      <c r="AG639" s="16">
        <v>0</v>
      </c>
      <c r="AH639" s="16">
        <v>0</v>
      </c>
      <c r="AI639" s="54">
        <v>0</v>
      </c>
      <c r="AJ639" s="42">
        <v>3.8049271176899507E-3</v>
      </c>
      <c r="AK639" s="42">
        <v>1.6338956723270498E-4</v>
      </c>
      <c r="AL639" s="42">
        <v>4.3005615327598089E-4</v>
      </c>
      <c r="AM639" s="42">
        <v>8.5222880494720248E-3</v>
      </c>
      <c r="AN639" s="42">
        <v>3.9955211410904303E-4</v>
      </c>
      <c r="AO639" s="42">
        <v>9.9171125520642668E-4</v>
      </c>
      <c r="AP639" s="42">
        <v>3.8049271176899507E-3</v>
      </c>
      <c r="AQ639" s="42">
        <v>1.6338956723270498E-4</v>
      </c>
      <c r="AR639" s="42">
        <v>4.3005615327598089E-4</v>
      </c>
      <c r="AS639" s="42">
        <v>8.5222880494720248E-3</v>
      </c>
      <c r="AT639" s="42">
        <v>3.9955211410904303E-4</v>
      </c>
      <c r="AU639" s="42">
        <v>9.9171125520642668E-4</v>
      </c>
    </row>
    <row r="640" spans="1:47" x14ac:dyDescent="0.25">
      <c r="A640" s="220"/>
      <c r="B640" s="220"/>
      <c r="C640" s="15" t="s">
        <v>225</v>
      </c>
      <c r="D640" s="16">
        <v>1.6338956723270498E-4</v>
      </c>
      <c r="E640" s="16">
        <v>1.6338956723270498E-4</v>
      </c>
      <c r="F640" s="16">
        <v>0</v>
      </c>
      <c r="G640" s="16">
        <v>0</v>
      </c>
      <c r="H640" s="42">
        <f t="shared" si="9"/>
        <v>1.6338956723270498E-4</v>
      </c>
      <c r="I640" s="42">
        <f t="shared" si="9"/>
        <v>1.6338956723270498E-4</v>
      </c>
      <c r="J640" s="51"/>
      <c r="K640" s="53"/>
      <c r="L640" s="16">
        <v>1.6338956723270498E-4</v>
      </c>
      <c r="M640" s="16">
        <v>4.3005615327598089E-4</v>
      </c>
      <c r="N640" s="16">
        <v>8.5222880494720248E-3</v>
      </c>
      <c r="O640" s="16">
        <v>3.9955211410904303E-4</v>
      </c>
      <c r="P640" s="16">
        <v>9.9171125520642668E-4</v>
      </c>
      <c r="Q640" s="16">
        <v>5.0732361569199346E-3</v>
      </c>
      <c r="R640" s="16">
        <v>1.6338956723270498E-4</v>
      </c>
      <c r="S640" s="16">
        <v>4.3005615327598089E-4</v>
      </c>
      <c r="T640" s="16">
        <v>8.5222880494720248E-3</v>
      </c>
      <c r="U640" s="16">
        <v>3.9955211410904303E-4</v>
      </c>
      <c r="V640" s="16">
        <v>9.9171125520642668E-4</v>
      </c>
      <c r="W640" s="16">
        <v>5.0732361569199346E-3</v>
      </c>
      <c r="X640" s="16">
        <v>0</v>
      </c>
      <c r="Y640" s="16">
        <v>0</v>
      </c>
      <c r="Z640" s="16">
        <v>0</v>
      </c>
      <c r="AA640" s="16">
        <v>0</v>
      </c>
      <c r="AB640" s="16">
        <v>0</v>
      </c>
      <c r="AC640" s="16">
        <v>0</v>
      </c>
      <c r="AD640" s="16">
        <v>0</v>
      </c>
      <c r="AE640" s="16">
        <v>0</v>
      </c>
      <c r="AF640" s="16">
        <v>0</v>
      </c>
      <c r="AG640" s="16">
        <v>0</v>
      </c>
      <c r="AH640" s="16">
        <v>0</v>
      </c>
      <c r="AI640" s="54">
        <v>0</v>
      </c>
      <c r="AJ640" s="42">
        <v>1.6338956723270498E-4</v>
      </c>
      <c r="AK640" s="42">
        <v>4.3005615327598089E-4</v>
      </c>
      <c r="AL640" s="42">
        <v>8.5222880494720248E-3</v>
      </c>
      <c r="AM640" s="42">
        <v>3.9955211410904303E-4</v>
      </c>
      <c r="AN640" s="42">
        <v>9.9171125520642668E-4</v>
      </c>
      <c r="AO640" s="42">
        <v>5.0732361569199346E-3</v>
      </c>
      <c r="AP640" s="42">
        <v>1.6338956723270498E-4</v>
      </c>
      <c r="AQ640" s="42">
        <v>4.3005615327598089E-4</v>
      </c>
      <c r="AR640" s="42">
        <v>8.5222880494720248E-3</v>
      </c>
      <c r="AS640" s="42">
        <v>3.9955211410904303E-4</v>
      </c>
      <c r="AT640" s="42">
        <v>9.9171125520642668E-4</v>
      </c>
      <c r="AU640" s="42">
        <v>5.0732361569199346E-3</v>
      </c>
    </row>
    <row r="641" spans="1:47" x14ac:dyDescent="0.25">
      <c r="A641" s="220"/>
      <c r="B641" s="220"/>
      <c r="C641" s="15" t="s">
        <v>226</v>
      </c>
      <c r="D641" s="16">
        <v>4.3005615327598089E-4</v>
      </c>
      <c r="E641" s="16">
        <v>4.3005615327598089E-4</v>
      </c>
      <c r="F641" s="16">
        <v>0</v>
      </c>
      <c r="G641" s="16">
        <v>0</v>
      </c>
      <c r="H641" s="42">
        <f t="shared" si="9"/>
        <v>4.3005615327598089E-4</v>
      </c>
      <c r="I641" s="42">
        <f t="shared" si="9"/>
        <v>4.3005615327598089E-4</v>
      </c>
      <c r="J641" s="51"/>
      <c r="K641" s="53"/>
      <c r="L641" s="16">
        <v>4.3005615327598089E-4</v>
      </c>
      <c r="M641" s="16">
        <v>8.5222880494720248E-3</v>
      </c>
      <c r="N641" s="16">
        <v>3.9955211410904303E-4</v>
      </c>
      <c r="O641" s="16">
        <v>9.9171125520642668E-4</v>
      </c>
      <c r="P641" s="16">
        <v>5.0732361569199346E-3</v>
      </c>
      <c r="Q641" s="16">
        <v>2.1785275631027332E-4</v>
      </c>
      <c r="R641" s="16">
        <v>4.3005615327598089E-4</v>
      </c>
      <c r="S641" s="16">
        <v>8.5222880494720248E-3</v>
      </c>
      <c r="T641" s="16">
        <v>3.9955211410904303E-4</v>
      </c>
      <c r="U641" s="16">
        <v>9.9171125520642668E-4</v>
      </c>
      <c r="V641" s="16">
        <v>5.0732361569199346E-3</v>
      </c>
      <c r="W641" s="16">
        <v>2.1785275631027332E-4</v>
      </c>
      <c r="X641" s="16">
        <v>0</v>
      </c>
      <c r="Y641" s="16">
        <v>0</v>
      </c>
      <c r="Z641" s="16">
        <v>0</v>
      </c>
      <c r="AA641" s="16">
        <v>0</v>
      </c>
      <c r="AB641" s="16">
        <v>0</v>
      </c>
      <c r="AC641" s="16">
        <v>0</v>
      </c>
      <c r="AD641" s="16">
        <v>0</v>
      </c>
      <c r="AE641" s="16">
        <v>0</v>
      </c>
      <c r="AF641" s="16">
        <v>0</v>
      </c>
      <c r="AG641" s="16">
        <v>0</v>
      </c>
      <c r="AH641" s="16">
        <v>0</v>
      </c>
      <c r="AI641" s="54">
        <v>0</v>
      </c>
      <c r="AJ641" s="42">
        <v>4.3005615327598089E-4</v>
      </c>
      <c r="AK641" s="42">
        <v>8.5222880494720248E-3</v>
      </c>
      <c r="AL641" s="42">
        <v>3.9955211410904303E-4</v>
      </c>
      <c r="AM641" s="42">
        <v>9.9171125520642668E-4</v>
      </c>
      <c r="AN641" s="42">
        <v>5.0732361569199346E-3</v>
      </c>
      <c r="AO641" s="42">
        <v>2.1785275631027332E-4</v>
      </c>
      <c r="AP641" s="42">
        <v>4.3005615327598089E-4</v>
      </c>
      <c r="AQ641" s="42">
        <v>8.5222880494720248E-3</v>
      </c>
      <c r="AR641" s="42">
        <v>3.9955211410904303E-4</v>
      </c>
      <c r="AS641" s="42">
        <v>9.9171125520642668E-4</v>
      </c>
      <c r="AT641" s="42">
        <v>5.0732361569199346E-3</v>
      </c>
      <c r="AU641" s="42">
        <v>2.1785275631027332E-4</v>
      </c>
    </row>
    <row r="642" spans="1:47" x14ac:dyDescent="0.25">
      <c r="A642" s="220" t="s">
        <v>165</v>
      </c>
      <c r="B642" s="220" t="s">
        <v>223</v>
      </c>
      <c r="C642" s="15" t="s">
        <v>224</v>
      </c>
      <c r="D642" s="16">
        <v>8.5222880494720248E-3</v>
      </c>
      <c r="E642" s="16">
        <v>8.5222880494720248E-3</v>
      </c>
      <c r="F642" s="16">
        <v>0</v>
      </c>
      <c r="G642" s="16">
        <v>0</v>
      </c>
      <c r="H642" s="42">
        <f t="shared" si="9"/>
        <v>8.5222880494720248E-3</v>
      </c>
      <c r="I642" s="42">
        <f t="shared" si="9"/>
        <v>8.5222880494720248E-3</v>
      </c>
      <c r="J642" s="51"/>
      <c r="K642" s="53" t="s">
        <v>165</v>
      </c>
      <c r="L642" s="16">
        <v>8.5222880494720248E-3</v>
      </c>
      <c r="M642" s="16">
        <v>3.9955211410904303E-4</v>
      </c>
      <c r="N642" s="16">
        <v>9.9171125520642668E-4</v>
      </c>
      <c r="O642" s="16">
        <v>5.0732361569199346E-3</v>
      </c>
      <c r="P642" s="16">
        <v>2.1785275631027332E-4</v>
      </c>
      <c r="Q642" s="16">
        <v>5.7340820436797455E-4</v>
      </c>
      <c r="R642" s="16">
        <v>8.5222880494720248E-3</v>
      </c>
      <c r="S642" s="16">
        <v>3.9955211410904303E-4</v>
      </c>
      <c r="T642" s="16">
        <v>9.9171125520642668E-4</v>
      </c>
      <c r="U642" s="16">
        <v>5.0732361569199346E-3</v>
      </c>
      <c r="V642" s="16">
        <v>2.1785275631027332E-4</v>
      </c>
      <c r="W642" s="16">
        <v>5.7340820436797455E-4</v>
      </c>
      <c r="X642" s="16">
        <v>0</v>
      </c>
      <c r="Y642" s="16">
        <v>0</v>
      </c>
      <c r="Z642" s="16">
        <v>0</v>
      </c>
      <c r="AA642" s="16">
        <v>0</v>
      </c>
      <c r="AB642" s="16">
        <v>0</v>
      </c>
      <c r="AC642" s="16">
        <v>0</v>
      </c>
      <c r="AD642" s="16">
        <v>0</v>
      </c>
      <c r="AE642" s="16">
        <v>0</v>
      </c>
      <c r="AF642" s="16">
        <v>0</v>
      </c>
      <c r="AG642" s="16">
        <v>0</v>
      </c>
      <c r="AH642" s="16">
        <v>0</v>
      </c>
      <c r="AI642" s="54">
        <v>0</v>
      </c>
      <c r="AJ642" s="42">
        <v>8.5222880494720248E-3</v>
      </c>
      <c r="AK642" s="42">
        <v>3.9955211410904303E-4</v>
      </c>
      <c r="AL642" s="42">
        <v>9.9171125520642668E-4</v>
      </c>
      <c r="AM642" s="42">
        <v>5.0732361569199346E-3</v>
      </c>
      <c r="AN642" s="42">
        <v>2.1785275631027332E-4</v>
      </c>
      <c r="AO642" s="42">
        <v>5.7340820436797455E-4</v>
      </c>
      <c r="AP642" s="42">
        <v>8.5222880494720248E-3</v>
      </c>
      <c r="AQ642" s="42">
        <v>3.9955211410904303E-4</v>
      </c>
      <c r="AR642" s="42">
        <v>9.9171125520642668E-4</v>
      </c>
      <c r="AS642" s="42">
        <v>5.0732361569199346E-3</v>
      </c>
      <c r="AT642" s="42">
        <v>2.1785275631027332E-4</v>
      </c>
      <c r="AU642" s="42">
        <v>5.7340820436797455E-4</v>
      </c>
    </row>
    <row r="643" spans="1:47" x14ac:dyDescent="0.25">
      <c r="A643" s="220"/>
      <c r="B643" s="220"/>
      <c r="C643" s="15" t="s">
        <v>225</v>
      </c>
      <c r="D643" s="16">
        <v>3.9955211410904303E-4</v>
      </c>
      <c r="E643" s="16">
        <v>3.9955211410904303E-4</v>
      </c>
      <c r="F643" s="16">
        <v>0</v>
      </c>
      <c r="G643" s="16">
        <v>0</v>
      </c>
      <c r="H643" s="42">
        <f t="shared" si="9"/>
        <v>3.9955211410904303E-4</v>
      </c>
      <c r="I643" s="42">
        <f t="shared" si="9"/>
        <v>3.9955211410904303E-4</v>
      </c>
      <c r="J643" s="51"/>
      <c r="K643" s="53"/>
      <c r="L643" s="16">
        <v>3.9955211410904303E-4</v>
      </c>
      <c r="M643" s="16">
        <v>9.9171125520642668E-4</v>
      </c>
      <c r="N643" s="16">
        <v>5.0732361569199346E-3</v>
      </c>
      <c r="O643" s="16">
        <v>2.1785275631027332E-4</v>
      </c>
      <c r="P643" s="16">
        <v>5.7340820436797455E-4</v>
      </c>
      <c r="Q643" s="16">
        <v>8.5222880494720248E-3</v>
      </c>
      <c r="R643" s="16">
        <v>3.9955211410904303E-4</v>
      </c>
      <c r="S643" s="16">
        <v>9.9171125520642668E-4</v>
      </c>
      <c r="T643" s="16">
        <v>5.0732361569199346E-3</v>
      </c>
      <c r="U643" s="16">
        <v>2.1785275631027332E-4</v>
      </c>
      <c r="V643" s="16">
        <v>5.7340820436797455E-4</v>
      </c>
      <c r="W643" s="16">
        <v>8.5222880494720248E-3</v>
      </c>
      <c r="X643" s="16">
        <v>0</v>
      </c>
      <c r="Y643" s="16">
        <v>0</v>
      </c>
      <c r="Z643" s="16">
        <v>0</v>
      </c>
      <c r="AA643" s="16">
        <v>0</v>
      </c>
      <c r="AB643" s="16">
        <v>0</v>
      </c>
      <c r="AC643" s="16">
        <v>0</v>
      </c>
      <c r="AD643" s="16">
        <v>0</v>
      </c>
      <c r="AE643" s="16">
        <v>0</v>
      </c>
      <c r="AF643" s="16">
        <v>0</v>
      </c>
      <c r="AG643" s="16">
        <v>0</v>
      </c>
      <c r="AH643" s="16">
        <v>0</v>
      </c>
      <c r="AI643" s="54">
        <v>0</v>
      </c>
      <c r="AJ643" s="42">
        <v>3.9955211410904303E-4</v>
      </c>
      <c r="AK643" s="42">
        <v>9.9171125520642668E-4</v>
      </c>
      <c r="AL643" s="42">
        <v>5.0732361569199346E-3</v>
      </c>
      <c r="AM643" s="42">
        <v>2.1785275631027332E-4</v>
      </c>
      <c r="AN643" s="42">
        <v>5.7340820436797455E-4</v>
      </c>
      <c r="AO643" s="42">
        <v>8.5222880494720248E-3</v>
      </c>
      <c r="AP643" s="42">
        <v>3.9955211410904303E-4</v>
      </c>
      <c r="AQ643" s="42">
        <v>9.9171125520642668E-4</v>
      </c>
      <c r="AR643" s="42">
        <v>5.0732361569199346E-3</v>
      </c>
      <c r="AS643" s="42">
        <v>2.1785275631027332E-4</v>
      </c>
      <c r="AT643" s="42">
        <v>5.7340820436797455E-4</v>
      </c>
      <c r="AU643" s="42">
        <v>8.5222880494720248E-3</v>
      </c>
    </row>
    <row r="644" spans="1:47" x14ac:dyDescent="0.25">
      <c r="A644" s="220"/>
      <c r="B644" s="220"/>
      <c r="C644" s="15" t="s">
        <v>226</v>
      </c>
      <c r="D644" s="16">
        <v>9.9171125520642668E-4</v>
      </c>
      <c r="E644" s="16">
        <v>9.9171125520642668E-4</v>
      </c>
      <c r="F644" s="16">
        <v>0</v>
      </c>
      <c r="G644" s="16">
        <v>0</v>
      </c>
      <c r="H644" s="42">
        <f t="shared" si="9"/>
        <v>9.9171125520642668E-4</v>
      </c>
      <c r="I644" s="42">
        <f t="shared" si="9"/>
        <v>9.9171125520642668E-4</v>
      </c>
      <c r="J644" s="51"/>
      <c r="K644" s="53"/>
      <c r="L644" s="16">
        <v>9.9171125520642668E-4</v>
      </c>
      <c r="M644" s="16">
        <v>5.0732361569199346E-3</v>
      </c>
      <c r="N644" s="16">
        <v>2.1785275631027332E-4</v>
      </c>
      <c r="O644" s="16">
        <v>5.7340820436797455E-4</v>
      </c>
      <c r="P644" s="16">
        <v>8.5222880494720248E-3</v>
      </c>
      <c r="Q644" s="16">
        <v>3.9955211410904303E-4</v>
      </c>
      <c r="R644" s="16">
        <v>9.9171125520642668E-4</v>
      </c>
      <c r="S644" s="16">
        <v>5.0732361569199346E-3</v>
      </c>
      <c r="T644" s="16">
        <v>2.1785275631027332E-4</v>
      </c>
      <c r="U644" s="16">
        <v>5.7340820436797455E-4</v>
      </c>
      <c r="V644" s="16">
        <v>8.5222880494720248E-3</v>
      </c>
      <c r="W644" s="16">
        <v>3.9955211410904303E-4</v>
      </c>
      <c r="X644" s="16">
        <v>0</v>
      </c>
      <c r="Y644" s="16">
        <v>0</v>
      </c>
      <c r="Z644" s="16">
        <v>0</v>
      </c>
      <c r="AA644" s="16">
        <v>0</v>
      </c>
      <c r="AB644" s="16">
        <v>0</v>
      </c>
      <c r="AC644" s="16">
        <v>0</v>
      </c>
      <c r="AD644" s="16">
        <v>0</v>
      </c>
      <c r="AE644" s="16">
        <v>0</v>
      </c>
      <c r="AF644" s="16">
        <v>0</v>
      </c>
      <c r="AG644" s="16">
        <v>0</v>
      </c>
      <c r="AH644" s="16">
        <v>0</v>
      </c>
      <c r="AI644" s="54">
        <v>0</v>
      </c>
      <c r="AJ644" s="42">
        <v>9.9171125520642668E-4</v>
      </c>
      <c r="AK644" s="42">
        <v>5.0732361569199346E-3</v>
      </c>
      <c r="AL644" s="42">
        <v>2.1785275631027332E-4</v>
      </c>
      <c r="AM644" s="42">
        <v>5.7340820436797455E-4</v>
      </c>
      <c r="AN644" s="42">
        <v>8.5222880494720248E-3</v>
      </c>
      <c r="AO644" s="42">
        <v>3.9955211410904303E-4</v>
      </c>
      <c r="AP644" s="42">
        <v>9.9171125520642668E-4</v>
      </c>
      <c r="AQ644" s="42">
        <v>5.0732361569199346E-3</v>
      </c>
      <c r="AR644" s="42">
        <v>2.1785275631027332E-4</v>
      </c>
      <c r="AS644" s="42">
        <v>5.7340820436797455E-4</v>
      </c>
      <c r="AT644" s="42">
        <v>8.5222880494720248E-3</v>
      </c>
      <c r="AU644" s="42">
        <v>3.9955211410904303E-4</v>
      </c>
    </row>
    <row r="645" spans="1:47" x14ac:dyDescent="0.25">
      <c r="A645" s="220"/>
      <c r="B645" s="220" t="s">
        <v>227</v>
      </c>
      <c r="C645" s="15" t="s">
        <v>224</v>
      </c>
      <c r="D645" s="16">
        <v>5.0732361569199346E-3</v>
      </c>
      <c r="E645" s="16">
        <v>5.0732361569199346E-3</v>
      </c>
      <c r="F645" s="16">
        <v>0</v>
      </c>
      <c r="G645" s="16">
        <v>0</v>
      </c>
      <c r="H645" s="42">
        <f t="shared" si="9"/>
        <v>5.0732361569199346E-3</v>
      </c>
      <c r="I645" s="42">
        <f t="shared" si="9"/>
        <v>5.0732361569199346E-3</v>
      </c>
      <c r="J645" s="51"/>
      <c r="K645" s="53"/>
      <c r="L645" s="16">
        <v>5.0732361569199346E-3</v>
      </c>
      <c r="M645" s="16">
        <v>2.1785275631027332E-4</v>
      </c>
      <c r="N645" s="16">
        <v>5.7340820436797455E-4</v>
      </c>
      <c r="O645" s="16">
        <v>8.5222880494720248E-3</v>
      </c>
      <c r="P645" s="16">
        <v>3.9955211410904303E-4</v>
      </c>
      <c r="Q645" s="16">
        <v>9.9171125520642668E-4</v>
      </c>
      <c r="R645" s="16">
        <v>5.0732361569199346E-3</v>
      </c>
      <c r="S645" s="16">
        <v>2.1785275631027332E-4</v>
      </c>
      <c r="T645" s="16">
        <v>5.7340820436797455E-4</v>
      </c>
      <c r="U645" s="16">
        <v>8.5222880494720248E-3</v>
      </c>
      <c r="V645" s="16">
        <v>3.9955211410904303E-4</v>
      </c>
      <c r="W645" s="16">
        <v>9.9171125520642668E-4</v>
      </c>
      <c r="X645" s="16">
        <v>0</v>
      </c>
      <c r="Y645" s="16">
        <v>0</v>
      </c>
      <c r="Z645" s="16">
        <v>0</v>
      </c>
      <c r="AA645" s="16">
        <v>0</v>
      </c>
      <c r="AB645" s="16">
        <v>0</v>
      </c>
      <c r="AC645" s="16">
        <v>0</v>
      </c>
      <c r="AD645" s="16">
        <v>0</v>
      </c>
      <c r="AE645" s="16">
        <v>0</v>
      </c>
      <c r="AF645" s="16">
        <v>0</v>
      </c>
      <c r="AG645" s="16">
        <v>0</v>
      </c>
      <c r="AH645" s="16">
        <v>0</v>
      </c>
      <c r="AI645" s="54">
        <v>0</v>
      </c>
      <c r="AJ645" s="42">
        <v>5.0732361569199346E-3</v>
      </c>
      <c r="AK645" s="42">
        <v>2.1785275631027332E-4</v>
      </c>
      <c r="AL645" s="42">
        <v>5.7340820436797455E-4</v>
      </c>
      <c r="AM645" s="42">
        <v>8.5222880494720248E-3</v>
      </c>
      <c r="AN645" s="42">
        <v>3.9955211410904303E-4</v>
      </c>
      <c r="AO645" s="42">
        <v>9.9171125520642668E-4</v>
      </c>
      <c r="AP645" s="42">
        <v>5.0732361569199346E-3</v>
      </c>
      <c r="AQ645" s="42">
        <v>2.1785275631027332E-4</v>
      </c>
      <c r="AR645" s="42">
        <v>5.7340820436797455E-4</v>
      </c>
      <c r="AS645" s="42">
        <v>8.5222880494720248E-3</v>
      </c>
      <c r="AT645" s="42">
        <v>3.9955211410904303E-4</v>
      </c>
      <c r="AU645" s="42">
        <v>9.9171125520642668E-4</v>
      </c>
    </row>
    <row r="646" spans="1:47" x14ac:dyDescent="0.25">
      <c r="A646" s="220"/>
      <c r="B646" s="220"/>
      <c r="C646" s="15" t="s">
        <v>225</v>
      </c>
      <c r="D646" s="16">
        <v>2.1785275631027332E-4</v>
      </c>
      <c r="E646" s="16">
        <v>2.1785275631027332E-4</v>
      </c>
      <c r="F646" s="16">
        <v>0</v>
      </c>
      <c r="G646" s="16">
        <v>0</v>
      </c>
      <c r="H646" s="42">
        <f t="shared" si="9"/>
        <v>2.1785275631027332E-4</v>
      </c>
      <c r="I646" s="42">
        <f t="shared" si="9"/>
        <v>2.1785275631027332E-4</v>
      </c>
      <c r="J646" s="51"/>
      <c r="K646" s="53"/>
      <c r="L646" s="16">
        <v>2.1785275631027332E-4</v>
      </c>
      <c r="M646" s="16">
        <v>5.7340820436797455E-4</v>
      </c>
      <c r="N646" s="16">
        <v>8.5222880494720248E-3</v>
      </c>
      <c r="O646" s="16">
        <v>3.9955211410904303E-4</v>
      </c>
      <c r="P646" s="16">
        <v>9.9171125520642668E-4</v>
      </c>
      <c r="Q646" s="16">
        <v>5.0732361569199346E-3</v>
      </c>
      <c r="R646" s="16">
        <v>2.1785275631027332E-4</v>
      </c>
      <c r="S646" s="16">
        <v>5.7340820436797455E-4</v>
      </c>
      <c r="T646" s="16">
        <v>8.5222880494720248E-3</v>
      </c>
      <c r="U646" s="16">
        <v>3.9955211410904303E-4</v>
      </c>
      <c r="V646" s="16">
        <v>9.9171125520642668E-4</v>
      </c>
      <c r="W646" s="16">
        <v>5.0732361569199346E-3</v>
      </c>
      <c r="X646" s="16">
        <v>0</v>
      </c>
      <c r="Y646" s="16">
        <v>0</v>
      </c>
      <c r="Z646" s="16">
        <v>0</v>
      </c>
      <c r="AA646" s="16">
        <v>0</v>
      </c>
      <c r="AB646" s="16">
        <v>0</v>
      </c>
      <c r="AC646" s="16">
        <v>0</v>
      </c>
      <c r="AD646" s="16">
        <v>0</v>
      </c>
      <c r="AE646" s="16">
        <v>0</v>
      </c>
      <c r="AF646" s="16">
        <v>0</v>
      </c>
      <c r="AG646" s="16">
        <v>0</v>
      </c>
      <c r="AH646" s="16">
        <v>0</v>
      </c>
      <c r="AI646" s="54">
        <v>0</v>
      </c>
      <c r="AJ646" s="42">
        <v>2.1785275631027332E-4</v>
      </c>
      <c r="AK646" s="42">
        <v>5.7340820436797455E-4</v>
      </c>
      <c r="AL646" s="42">
        <v>8.5222880494720248E-3</v>
      </c>
      <c r="AM646" s="42">
        <v>3.9955211410904303E-4</v>
      </c>
      <c r="AN646" s="42">
        <v>9.9171125520642668E-4</v>
      </c>
      <c r="AO646" s="42">
        <v>5.0732361569199346E-3</v>
      </c>
      <c r="AP646" s="42">
        <v>2.1785275631027332E-4</v>
      </c>
      <c r="AQ646" s="42">
        <v>5.7340820436797455E-4</v>
      </c>
      <c r="AR646" s="42">
        <v>8.5222880494720248E-3</v>
      </c>
      <c r="AS646" s="42">
        <v>3.9955211410904303E-4</v>
      </c>
      <c r="AT646" s="42">
        <v>9.9171125520642668E-4</v>
      </c>
      <c r="AU646" s="42">
        <v>5.0732361569199346E-3</v>
      </c>
    </row>
    <row r="647" spans="1:47" x14ac:dyDescent="0.25">
      <c r="A647" s="220"/>
      <c r="B647" s="220"/>
      <c r="C647" s="15" t="s">
        <v>226</v>
      </c>
      <c r="D647" s="16">
        <v>5.7340820436797455E-4</v>
      </c>
      <c r="E647" s="16">
        <v>5.7340820436797455E-4</v>
      </c>
      <c r="F647" s="16">
        <v>0</v>
      </c>
      <c r="G647" s="16">
        <v>0</v>
      </c>
      <c r="H647" s="42">
        <f t="shared" ref="H647:I701" si="10">D647+F647</f>
        <v>5.7340820436797455E-4</v>
      </c>
      <c r="I647" s="42">
        <f t="shared" si="10"/>
        <v>5.7340820436797455E-4</v>
      </c>
      <c r="J647" s="51"/>
      <c r="K647" s="53"/>
      <c r="L647" s="16">
        <v>5.7340820436797455E-4</v>
      </c>
      <c r="M647" s="16">
        <v>8.5222880494720248E-3</v>
      </c>
      <c r="N647" s="16">
        <v>3.9955211410904303E-4</v>
      </c>
      <c r="O647" s="16">
        <v>9.9171125520642668E-4</v>
      </c>
      <c r="P647" s="16">
        <v>5.0732361569199346E-3</v>
      </c>
      <c r="Q647" s="16">
        <v>2.1785275631027332E-4</v>
      </c>
      <c r="R647" s="16">
        <v>5.7340820436797455E-4</v>
      </c>
      <c r="S647" s="16">
        <v>8.5222880494720248E-3</v>
      </c>
      <c r="T647" s="16">
        <v>3.9955211410904303E-4</v>
      </c>
      <c r="U647" s="16">
        <v>9.9171125520642668E-4</v>
      </c>
      <c r="V647" s="16">
        <v>5.0732361569199346E-3</v>
      </c>
      <c r="W647" s="16">
        <v>2.1785275631027332E-4</v>
      </c>
      <c r="X647" s="16">
        <v>0</v>
      </c>
      <c r="Y647" s="16">
        <v>0</v>
      </c>
      <c r="Z647" s="16">
        <v>0</v>
      </c>
      <c r="AA647" s="16">
        <v>0</v>
      </c>
      <c r="AB647" s="16">
        <v>0</v>
      </c>
      <c r="AC647" s="16">
        <v>0</v>
      </c>
      <c r="AD647" s="16">
        <v>0</v>
      </c>
      <c r="AE647" s="16">
        <v>0</v>
      </c>
      <c r="AF647" s="16">
        <v>0</v>
      </c>
      <c r="AG647" s="16">
        <v>0</v>
      </c>
      <c r="AH647" s="16">
        <v>0</v>
      </c>
      <c r="AI647" s="54">
        <v>0</v>
      </c>
      <c r="AJ647" s="42">
        <v>5.7340820436797455E-4</v>
      </c>
      <c r="AK647" s="42">
        <v>8.5222880494720248E-3</v>
      </c>
      <c r="AL647" s="42">
        <v>3.9955211410904303E-4</v>
      </c>
      <c r="AM647" s="42">
        <v>9.9171125520642668E-4</v>
      </c>
      <c r="AN647" s="42">
        <v>5.0732361569199346E-3</v>
      </c>
      <c r="AO647" s="42">
        <v>2.1785275631027332E-4</v>
      </c>
      <c r="AP647" s="42">
        <v>5.7340820436797455E-4</v>
      </c>
      <c r="AQ647" s="42">
        <v>8.5222880494720248E-3</v>
      </c>
      <c r="AR647" s="42">
        <v>3.9955211410904303E-4</v>
      </c>
      <c r="AS647" s="42">
        <v>9.9171125520642668E-4</v>
      </c>
      <c r="AT647" s="42">
        <v>5.0732361569199346E-3</v>
      </c>
      <c r="AU647" s="42">
        <v>2.1785275631027332E-4</v>
      </c>
    </row>
    <row r="648" spans="1:47" x14ac:dyDescent="0.25">
      <c r="A648" s="220" t="s">
        <v>166</v>
      </c>
      <c r="B648" s="220" t="s">
        <v>223</v>
      </c>
      <c r="C648" s="15" t="s">
        <v>224</v>
      </c>
      <c r="D648" s="16">
        <v>8.5222880494720248E-3</v>
      </c>
      <c r="E648" s="16">
        <v>8.5222880494720248E-3</v>
      </c>
      <c r="F648" s="16">
        <v>0</v>
      </c>
      <c r="G648" s="16">
        <v>0</v>
      </c>
      <c r="H648" s="42">
        <f t="shared" si="10"/>
        <v>8.5222880494720248E-3</v>
      </c>
      <c r="I648" s="42">
        <f t="shared" si="10"/>
        <v>8.5222880494720248E-3</v>
      </c>
      <c r="J648" s="51"/>
      <c r="K648" s="53" t="s">
        <v>166</v>
      </c>
      <c r="L648" s="16">
        <v>8.5222880494720248E-3</v>
      </c>
      <c r="M648" s="16">
        <v>3.9955211410904303E-4</v>
      </c>
      <c r="N648" s="16">
        <v>9.9171125520642668E-4</v>
      </c>
      <c r="O648" s="16">
        <v>5.0732361569199346E-3</v>
      </c>
      <c r="P648" s="16">
        <v>2.1785275631027332E-4</v>
      </c>
      <c r="Q648" s="16">
        <v>5.7340820436797455E-4</v>
      </c>
      <c r="R648" s="16">
        <v>8.5222880494720248E-3</v>
      </c>
      <c r="S648" s="16">
        <v>3.9955211410904303E-4</v>
      </c>
      <c r="T648" s="16">
        <v>9.9171125520642668E-4</v>
      </c>
      <c r="U648" s="16">
        <v>5.0732361569199346E-3</v>
      </c>
      <c r="V648" s="16">
        <v>2.1785275631027332E-4</v>
      </c>
      <c r="W648" s="16">
        <v>5.7340820436797455E-4</v>
      </c>
      <c r="X648" s="16">
        <v>0</v>
      </c>
      <c r="Y648" s="16">
        <v>0</v>
      </c>
      <c r="Z648" s="16">
        <v>0</v>
      </c>
      <c r="AA648" s="16">
        <v>0</v>
      </c>
      <c r="AB648" s="16">
        <v>0</v>
      </c>
      <c r="AC648" s="16">
        <v>0</v>
      </c>
      <c r="AD648" s="16">
        <v>0</v>
      </c>
      <c r="AE648" s="16">
        <v>0</v>
      </c>
      <c r="AF648" s="16">
        <v>0</v>
      </c>
      <c r="AG648" s="16">
        <v>0</v>
      </c>
      <c r="AH648" s="16">
        <v>0</v>
      </c>
      <c r="AI648" s="54">
        <v>0</v>
      </c>
      <c r="AJ648" s="42">
        <v>8.5222880494720248E-3</v>
      </c>
      <c r="AK648" s="42">
        <v>3.9955211410904303E-4</v>
      </c>
      <c r="AL648" s="42">
        <v>9.9171125520642668E-4</v>
      </c>
      <c r="AM648" s="42">
        <v>5.0732361569199346E-3</v>
      </c>
      <c r="AN648" s="42">
        <v>2.1785275631027332E-4</v>
      </c>
      <c r="AO648" s="42">
        <v>5.7340820436797455E-4</v>
      </c>
      <c r="AP648" s="42">
        <v>8.5222880494720248E-3</v>
      </c>
      <c r="AQ648" s="42">
        <v>3.9955211410904303E-4</v>
      </c>
      <c r="AR648" s="42">
        <v>9.9171125520642668E-4</v>
      </c>
      <c r="AS648" s="42">
        <v>5.0732361569199346E-3</v>
      </c>
      <c r="AT648" s="42">
        <v>2.1785275631027332E-4</v>
      </c>
      <c r="AU648" s="42">
        <v>5.7340820436797455E-4</v>
      </c>
    </row>
    <row r="649" spans="1:47" x14ac:dyDescent="0.25">
      <c r="A649" s="220"/>
      <c r="B649" s="220"/>
      <c r="C649" s="15" t="s">
        <v>225</v>
      </c>
      <c r="D649" s="16">
        <v>3.9955211410904303E-4</v>
      </c>
      <c r="E649" s="16">
        <v>3.9955211410904303E-4</v>
      </c>
      <c r="F649" s="16">
        <v>0</v>
      </c>
      <c r="G649" s="16">
        <v>0</v>
      </c>
      <c r="H649" s="42">
        <f t="shared" si="10"/>
        <v>3.9955211410904303E-4</v>
      </c>
      <c r="I649" s="42">
        <f t="shared" si="10"/>
        <v>3.9955211410904303E-4</v>
      </c>
      <c r="J649" s="51"/>
      <c r="K649" s="53"/>
      <c r="L649" s="16">
        <v>3.9955211410904303E-4</v>
      </c>
      <c r="M649" s="16">
        <v>9.9171125520642668E-4</v>
      </c>
      <c r="N649" s="16">
        <v>5.0732361569199346E-3</v>
      </c>
      <c r="O649" s="16">
        <v>2.1785275631027332E-4</v>
      </c>
      <c r="P649" s="16">
        <v>5.7340820436797455E-4</v>
      </c>
      <c r="Q649" s="16">
        <v>0</v>
      </c>
      <c r="R649" s="16">
        <v>3.9955211410904303E-4</v>
      </c>
      <c r="S649" s="16">
        <v>9.9171125520642668E-4</v>
      </c>
      <c r="T649" s="16">
        <v>5.0732361569199346E-3</v>
      </c>
      <c r="U649" s="16">
        <v>2.1785275631027332E-4</v>
      </c>
      <c r="V649" s="16">
        <v>5.7340820436797455E-4</v>
      </c>
      <c r="W649" s="16">
        <v>0</v>
      </c>
      <c r="X649" s="16">
        <v>0</v>
      </c>
      <c r="Y649" s="16">
        <v>0</v>
      </c>
      <c r="Z649" s="16">
        <v>0</v>
      </c>
      <c r="AA649" s="16">
        <v>0</v>
      </c>
      <c r="AB649" s="16">
        <v>0</v>
      </c>
      <c r="AC649" s="16">
        <v>0</v>
      </c>
      <c r="AD649" s="16">
        <v>0</v>
      </c>
      <c r="AE649" s="16">
        <v>0</v>
      </c>
      <c r="AF649" s="16">
        <v>0</v>
      </c>
      <c r="AG649" s="16">
        <v>0</v>
      </c>
      <c r="AH649" s="16">
        <v>0</v>
      </c>
      <c r="AI649" s="54">
        <v>0</v>
      </c>
      <c r="AJ649" s="42">
        <v>3.9955211410904303E-4</v>
      </c>
      <c r="AK649" s="42">
        <v>9.9171125520642668E-4</v>
      </c>
      <c r="AL649" s="42">
        <v>5.0732361569199346E-3</v>
      </c>
      <c r="AM649" s="42">
        <v>2.1785275631027332E-4</v>
      </c>
      <c r="AN649" s="42">
        <v>5.7340820436797455E-4</v>
      </c>
      <c r="AO649" s="42">
        <v>0</v>
      </c>
      <c r="AP649" s="42">
        <v>3.9955211410904303E-4</v>
      </c>
      <c r="AQ649" s="42">
        <v>9.9171125520642668E-4</v>
      </c>
      <c r="AR649" s="42">
        <v>5.0732361569199346E-3</v>
      </c>
      <c r="AS649" s="42">
        <v>2.1785275631027332E-4</v>
      </c>
      <c r="AT649" s="42">
        <v>5.7340820436797455E-4</v>
      </c>
      <c r="AU649" s="42">
        <v>0</v>
      </c>
    </row>
    <row r="650" spans="1:47" x14ac:dyDescent="0.25">
      <c r="A650" s="220"/>
      <c r="B650" s="220"/>
      <c r="C650" s="15" t="s">
        <v>226</v>
      </c>
      <c r="D650" s="16">
        <v>9.9171125520642668E-4</v>
      </c>
      <c r="E650" s="16">
        <v>9.9171125520642668E-4</v>
      </c>
      <c r="F650" s="16">
        <v>0</v>
      </c>
      <c r="G650" s="16">
        <v>0</v>
      </c>
      <c r="H650" s="42">
        <f t="shared" si="10"/>
        <v>9.9171125520642668E-4</v>
      </c>
      <c r="I650" s="42">
        <f t="shared" si="10"/>
        <v>9.9171125520642668E-4</v>
      </c>
      <c r="J650" s="51"/>
      <c r="K650" s="53"/>
      <c r="L650" s="16">
        <v>9.9171125520642668E-4</v>
      </c>
      <c r="M650" s="16">
        <v>5.0732361569199346E-3</v>
      </c>
      <c r="N650" s="16">
        <v>2.1785275631027332E-4</v>
      </c>
      <c r="O650" s="16">
        <v>5.7340820436797455E-4</v>
      </c>
      <c r="P650" s="16">
        <v>0</v>
      </c>
      <c r="Q650" s="16">
        <v>0</v>
      </c>
      <c r="R650" s="16">
        <v>9.9171125520642668E-4</v>
      </c>
      <c r="S650" s="16">
        <v>5.0732361569199346E-3</v>
      </c>
      <c r="T650" s="16">
        <v>2.1785275631027332E-4</v>
      </c>
      <c r="U650" s="16">
        <v>5.7340820436797455E-4</v>
      </c>
      <c r="V650" s="16">
        <v>0</v>
      </c>
      <c r="W650" s="16">
        <v>0</v>
      </c>
      <c r="X650" s="16">
        <v>0</v>
      </c>
      <c r="Y650" s="16">
        <v>0</v>
      </c>
      <c r="Z650" s="16">
        <v>0</v>
      </c>
      <c r="AA650" s="16">
        <v>0</v>
      </c>
      <c r="AB650" s="16">
        <v>0</v>
      </c>
      <c r="AC650" s="16">
        <v>0</v>
      </c>
      <c r="AD650" s="16">
        <v>0</v>
      </c>
      <c r="AE650" s="16">
        <v>0</v>
      </c>
      <c r="AF650" s="16">
        <v>0</v>
      </c>
      <c r="AG650" s="16">
        <v>0</v>
      </c>
      <c r="AH650" s="16">
        <v>0</v>
      </c>
      <c r="AI650" s="54">
        <v>0</v>
      </c>
      <c r="AJ650" s="42">
        <v>9.9171125520642668E-4</v>
      </c>
      <c r="AK650" s="42">
        <v>5.0732361569199346E-3</v>
      </c>
      <c r="AL650" s="42">
        <v>2.1785275631027332E-4</v>
      </c>
      <c r="AM650" s="42">
        <v>5.7340820436797455E-4</v>
      </c>
      <c r="AN650" s="42">
        <v>0</v>
      </c>
      <c r="AO650" s="42">
        <v>0</v>
      </c>
      <c r="AP650" s="42">
        <v>9.9171125520642668E-4</v>
      </c>
      <c r="AQ650" s="42">
        <v>5.0732361569199346E-3</v>
      </c>
      <c r="AR650" s="42">
        <v>2.1785275631027332E-4</v>
      </c>
      <c r="AS650" s="42">
        <v>5.7340820436797455E-4</v>
      </c>
      <c r="AT650" s="42">
        <v>0</v>
      </c>
      <c r="AU650" s="42">
        <v>0</v>
      </c>
    </row>
    <row r="651" spans="1:47" x14ac:dyDescent="0.25">
      <c r="A651" s="220"/>
      <c r="B651" s="220" t="s">
        <v>227</v>
      </c>
      <c r="C651" s="15" t="s">
        <v>224</v>
      </c>
      <c r="D651" s="16">
        <v>5.0732361569199346E-3</v>
      </c>
      <c r="E651" s="16">
        <v>5.0732361569199346E-3</v>
      </c>
      <c r="F651" s="16">
        <v>0</v>
      </c>
      <c r="G651" s="16">
        <v>0</v>
      </c>
      <c r="H651" s="42">
        <f t="shared" si="10"/>
        <v>5.0732361569199346E-3</v>
      </c>
      <c r="I651" s="42">
        <f t="shared" si="10"/>
        <v>5.0732361569199346E-3</v>
      </c>
      <c r="J651" s="51"/>
      <c r="K651" s="53"/>
      <c r="L651" s="16">
        <v>5.0732361569199346E-3</v>
      </c>
      <c r="M651" s="16">
        <v>2.1785275631027332E-4</v>
      </c>
      <c r="N651" s="16">
        <v>5.7340820436797455E-4</v>
      </c>
      <c r="O651" s="16">
        <v>0</v>
      </c>
      <c r="P651" s="16">
        <v>0</v>
      </c>
      <c r="Q651" s="16">
        <v>0</v>
      </c>
      <c r="R651" s="16">
        <v>5.0732361569199346E-3</v>
      </c>
      <c r="S651" s="16">
        <v>2.1785275631027332E-4</v>
      </c>
      <c r="T651" s="16">
        <v>5.7340820436797455E-4</v>
      </c>
      <c r="U651" s="16">
        <v>0</v>
      </c>
      <c r="V651" s="16">
        <v>0</v>
      </c>
      <c r="W651" s="16">
        <v>0</v>
      </c>
      <c r="X651" s="16">
        <v>0</v>
      </c>
      <c r="Y651" s="16">
        <v>0</v>
      </c>
      <c r="Z651" s="16">
        <v>0</v>
      </c>
      <c r="AA651" s="16">
        <v>0</v>
      </c>
      <c r="AB651" s="16">
        <v>0</v>
      </c>
      <c r="AC651" s="16">
        <v>0</v>
      </c>
      <c r="AD651" s="16">
        <v>0</v>
      </c>
      <c r="AE651" s="16">
        <v>0</v>
      </c>
      <c r="AF651" s="16">
        <v>0</v>
      </c>
      <c r="AG651" s="16">
        <v>0</v>
      </c>
      <c r="AH651" s="16">
        <v>0</v>
      </c>
      <c r="AI651" s="54">
        <v>0</v>
      </c>
      <c r="AJ651" s="42">
        <v>5.0732361569199346E-3</v>
      </c>
      <c r="AK651" s="42">
        <v>2.1785275631027332E-4</v>
      </c>
      <c r="AL651" s="42">
        <v>5.7340820436797455E-4</v>
      </c>
      <c r="AM651" s="42">
        <v>0</v>
      </c>
      <c r="AN651" s="42">
        <v>0</v>
      </c>
      <c r="AO651" s="42">
        <v>0</v>
      </c>
      <c r="AP651" s="42">
        <v>5.0732361569199346E-3</v>
      </c>
      <c r="AQ651" s="42">
        <v>2.1785275631027332E-4</v>
      </c>
      <c r="AR651" s="42">
        <v>5.7340820436797455E-4</v>
      </c>
      <c r="AS651" s="42">
        <v>0</v>
      </c>
      <c r="AT651" s="42">
        <v>0</v>
      </c>
      <c r="AU651" s="42">
        <v>0</v>
      </c>
    </row>
    <row r="652" spans="1:47" x14ac:dyDescent="0.25">
      <c r="A652" s="220"/>
      <c r="B652" s="220"/>
      <c r="C652" s="15" t="s">
        <v>225</v>
      </c>
      <c r="D652" s="16">
        <v>2.1785275631027332E-4</v>
      </c>
      <c r="E652" s="16">
        <v>2.1785275631027332E-4</v>
      </c>
      <c r="F652" s="16">
        <v>0</v>
      </c>
      <c r="G652" s="16">
        <v>0</v>
      </c>
      <c r="H652" s="42">
        <f t="shared" si="10"/>
        <v>2.1785275631027332E-4</v>
      </c>
      <c r="I652" s="42">
        <f t="shared" si="10"/>
        <v>2.1785275631027332E-4</v>
      </c>
      <c r="J652" s="51"/>
      <c r="K652" s="53"/>
      <c r="L652" s="16">
        <v>2.1785275631027332E-4</v>
      </c>
      <c r="M652" s="16">
        <v>5.7340820436797455E-4</v>
      </c>
      <c r="N652" s="16">
        <v>0</v>
      </c>
      <c r="O652" s="16">
        <v>0</v>
      </c>
      <c r="P652" s="16">
        <v>0</v>
      </c>
      <c r="Q652" s="16">
        <v>0</v>
      </c>
      <c r="R652" s="16">
        <v>2.1785275631027332E-4</v>
      </c>
      <c r="S652" s="16">
        <v>5.7340820436797455E-4</v>
      </c>
      <c r="T652" s="16">
        <v>0</v>
      </c>
      <c r="U652" s="16">
        <v>0</v>
      </c>
      <c r="V652" s="16">
        <v>0</v>
      </c>
      <c r="W652" s="16">
        <v>0</v>
      </c>
      <c r="X652" s="16">
        <v>0</v>
      </c>
      <c r="Y652" s="16">
        <v>0</v>
      </c>
      <c r="Z652" s="16">
        <v>0</v>
      </c>
      <c r="AA652" s="16">
        <v>0</v>
      </c>
      <c r="AB652" s="16">
        <v>0</v>
      </c>
      <c r="AC652" s="16">
        <v>0</v>
      </c>
      <c r="AD652" s="16">
        <v>0</v>
      </c>
      <c r="AE652" s="16">
        <v>0</v>
      </c>
      <c r="AF652" s="16">
        <v>0</v>
      </c>
      <c r="AG652" s="16">
        <v>0</v>
      </c>
      <c r="AH652" s="16">
        <v>0</v>
      </c>
      <c r="AI652" s="54">
        <v>0</v>
      </c>
      <c r="AJ652" s="42">
        <v>2.1785275631027332E-4</v>
      </c>
      <c r="AK652" s="42">
        <v>5.7340820436797455E-4</v>
      </c>
      <c r="AL652" s="42">
        <v>0</v>
      </c>
      <c r="AM652" s="42">
        <v>0</v>
      </c>
      <c r="AN652" s="42">
        <v>0</v>
      </c>
      <c r="AO652" s="42">
        <v>0</v>
      </c>
      <c r="AP652" s="42">
        <v>2.1785275631027332E-4</v>
      </c>
      <c r="AQ652" s="42">
        <v>5.7340820436797455E-4</v>
      </c>
      <c r="AR652" s="42">
        <v>0</v>
      </c>
      <c r="AS652" s="42">
        <v>0</v>
      </c>
      <c r="AT652" s="42">
        <v>0</v>
      </c>
      <c r="AU652" s="42">
        <v>0</v>
      </c>
    </row>
    <row r="653" spans="1:47" x14ac:dyDescent="0.25">
      <c r="A653" s="220"/>
      <c r="B653" s="220"/>
      <c r="C653" s="15" t="s">
        <v>226</v>
      </c>
      <c r="D653" s="16">
        <v>5.7340820436797455E-4</v>
      </c>
      <c r="E653" s="16">
        <v>5.7340820436797455E-4</v>
      </c>
      <c r="F653" s="16">
        <v>0</v>
      </c>
      <c r="G653" s="16">
        <v>0</v>
      </c>
      <c r="H653" s="42">
        <f t="shared" si="10"/>
        <v>5.7340820436797455E-4</v>
      </c>
      <c r="I653" s="42">
        <f t="shared" si="10"/>
        <v>5.7340820436797455E-4</v>
      </c>
      <c r="J653" s="51"/>
      <c r="K653" s="53"/>
      <c r="L653" s="16">
        <v>5.7340820436797455E-4</v>
      </c>
      <c r="M653" s="16">
        <v>0</v>
      </c>
      <c r="N653" s="16">
        <v>0</v>
      </c>
      <c r="O653" s="16">
        <v>0</v>
      </c>
      <c r="P653" s="16">
        <v>0</v>
      </c>
      <c r="Q653" s="16">
        <v>0</v>
      </c>
      <c r="R653" s="16">
        <v>5.7340820436797455E-4</v>
      </c>
      <c r="S653" s="16">
        <v>0</v>
      </c>
      <c r="T653" s="16">
        <v>0</v>
      </c>
      <c r="U653" s="16">
        <v>0</v>
      </c>
      <c r="V653" s="16">
        <v>0</v>
      </c>
      <c r="W653" s="16">
        <v>0</v>
      </c>
      <c r="X653" s="16">
        <v>0</v>
      </c>
      <c r="Y653" s="16">
        <v>0</v>
      </c>
      <c r="Z653" s="16">
        <v>0</v>
      </c>
      <c r="AA653" s="16">
        <v>0</v>
      </c>
      <c r="AB653" s="16">
        <v>0</v>
      </c>
      <c r="AC653" s="16">
        <v>0</v>
      </c>
      <c r="AD653" s="16">
        <v>0</v>
      </c>
      <c r="AE653" s="16">
        <v>0</v>
      </c>
      <c r="AF653" s="16">
        <v>0</v>
      </c>
      <c r="AG653" s="16">
        <v>0</v>
      </c>
      <c r="AH653" s="16">
        <v>0</v>
      </c>
      <c r="AI653" s="54">
        <v>0</v>
      </c>
      <c r="AJ653" s="42">
        <v>5.7340820436797455E-4</v>
      </c>
      <c r="AK653" s="42">
        <v>0</v>
      </c>
      <c r="AL653" s="42">
        <v>0</v>
      </c>
      <c r="AM653" s="42">
        <v>0</v>
      </c>
      <c r="AN653" s="42">
        <v>0</v>
      </c>
      <c r="AO653" s="42">
        <v>0</v>
      </c>
      <c r="AP653" s="42">
        <v>5.7340820436797455E-4</v>
      </c>
      <c r="AQ653" s="42">
        <v>0</v>
      </c>
      <c r="AR653" s="42">
        <v>0</v>
      </c>
      <c r="AS653" s="42">
        <v>0</v>
      </c>
      <c r="AT653" s="42">
        <v>0</v>
      </c>
      <c r="AU653" s="42">
        <v>0</v>
      </c>
    </row>
    <row r="654" spans="1:47" x14ac:dyDescent="0.25">
      <c r="A654" s="220" t="s">
        <v>167</v>
      </c>
      <c r="B654" s="220" t="s">
        <v>223</v>
      </c>
      <c r="C654" s="15" t="s">
        <v>224</v>
      </c>
      <c r="D654" s="16">
        <v>0</v>
      </c>
      <c r="E654" s="16">
        <v>0</v>
      </c>
      <c r="F654" s="16">
        <v>0</v>
      </c>
      <c r="G654" s="16">
        <v>0</v>
      </c>
      <c r="H654" s="42">
        <f t="shared" si="10"/>
        <v>0</v>
      </c>
      <c r="I654" s="42">
        <f t="shared" si="10"/>
        <v>0</v>
      </c>
      <c r="J654" s="51"/>
      <c r="K654" s="53" t="s">
        <v>167</v>
      </c>
      <c r="L654" s="16">
        <v>0</v>
      </c>
      <c r="M654" s="16">
        <v>0</v>
      </c>
      <c r="N654" s="16">
        <v>0</v>
      </c>
      <c r="O654" s="16">
        <v>0</v>
      </c>
      <c r="P654" s="16">
        <v>0</v>
      </c>
      <c r="Q654" s="16">
        <v>0</v>
      </c>
      <c r="R654" s="16">
        <v>0</v>
      </c>
      <c r="S654" s="16">
        <v>0</v>
      </c>
      <c r="T654" s="16">
        <v>0</v>
      </c>
      <c r="U654" s="16">
        <v>0</v>
      </c>
      <c r="V654" s="16">
        <v>0</v>
      </c>
      <c r="W654" s="16">
        <v>0</v>
      </c>
      <c r="X654" s="16">
        <v>0</v>
      </c>
      <c r="Y654" s="16">
        <v>0</v>
      </c>
      <c r="Z654" s="16">
        <v>0</v>
      </c>
      <c r="AA654" s="16">
        <v>0</v>
      </c>
      <c r="AB654" s="16">
        <v>0</v>
      </c>
      <c r="AC654" s="16">
        <v>0</v>
      </c>
      <c r="AD654" s="16">
        <v>0</v>
      </c>
      <c r="AE654" s="16">
        <v>0</v>
      </c>
      <c r="AF654" s="16">
        <v>0</v>
      </c>
      <c r="AG654" s="16">
        <v>0</v>
      </c>
      <c r="AH654" s="16">
        <v>0</v>
      </c>
      <c r="AI654" s="54">
        <v>0</v>
      </c>
      <c r="AJ654" s="42">
        <v>0</v>
      </c>
      <c r="AK654" s="42">
        <v>0</v>
      </c>
      <c r="AL654" s="42">
        <v>0</v>
      </c>
      <c r="AM654" s="42">
        <v>0</v>
      </c>
      <c r="AN654" s="42">
        <v>0</v>
      </c>
      <c r="AO654" s="42">
        <v>0</v>
      </c>
      <c r="AP654" s="42">
        <v>0</v>
      </c>
      <c r="AQ654" s="42">
        <v>0</v>
      </c>
      <c r="AR654" s="42">
        <v>0</v>
      </c>
      <c r="AS654" s="42">
        <v>0</v>
      </c>
      <c r="AT654" s="42">
        <v>0</v>
      </c>
      <c r="AU654" s="42">
        <v>0</v>
      </c>
    </row>
    <row r="655" spans="1:47" x14ac:dyDescent="0.25">
      <c r="A655" s="220"/>
      <c r="B655" s="220"/>
      <c r="C655" s="15" t="s">
        <v>225</v>
      </c>
      <c r="D655" s="16">
        <v>0</v>
      </c>
      <c r="E655" s="16">
        <v>0</v>
      </c>
      <c r="F655" s="16">
        <v>0</v>
      </c>
      <c r="G655" s="16">
        <v>0</v>
      </c>
      <c r="H655" s="42">
        <f t="shared" si="10"/>
        <v>0</v>
      </c>
      <c r="I655" s="42">
        <f t="shared" si="10"/>
        <v>0</v>
      </c>
      <c r="J655" s="51"/>
      <c r="K655" s="53"/>
      <c r="L655" s="16">
        <v>0</v>
      </c>
      <c r="M655" s="16">
        <v>0</v>
      </c>
      <c r="N655" s="16">
        <v>0</v>
      </c>
      <c r="O655" s="16">
        <v>0</v>
      </c>
      <c r="P655" s="16">
        <v>0</v>
      </c>
      <c r="Q655" s="16">
        <v>0</v>
      </c>
      <c r="R655" s="16">
        <v>0</v>
      </c>
      <c r="S655" s="16">
        <v>0</v>
      </c>
      <c r="T655" s="16">
        <v>0</v>
      </c>
      <c r="U655" s="16">
        <v>0</v>
      </c>
      <c r="V655" s="16">
        <v>0</v>
      </c>
      <c r="W655" s="16">
        <v>0</v>
      </c>
      <c r="X655" s="16">
        <v>0</v>
      </c>
      <c r="Y655" s="16">
        <v>0</v>
      </c>
      <c r="Z655" s="16">
        <v>0</v>
      </c>
      <c r="AA655" s="16">
        <v>0</v>
      </c>
      <c r="AB655" s="16">
        <v>0</v>
      </c>
      <c r="AC655" s="16">
        <v>3.3672655025148508E-3</v>
      </c>
      <c r="AD655" s="16">
        <v>0</v>
      </c>
      <c r="AE655" s="16">
        <v>0</v>
      </c>
      <c r="AF655" s="16">
        <v>0</v>
      </c>
      <c r="AG655" s="16">
        <v>0</v>
      </c>
      <c r="AH655" s="16">
        <v>0</v>
      </c>
      <c r="AI655" s="54">
        <v>3.3672655025148508E-3</v>
      </c>
      <c r="AJ655" s="42">
        <v>0</v>
      </c>
      <c r="AK655" s="42">
        <v>0</v>
      </c>
      <c r="AL655" s="42">
        <v>0</v>
      </c>
      <c r="AM655" s="42">
        <v>0</v>
      </c>
      <c r="AN655" s="42">
        <v>0</v>
      </c>
      <c r="AO655" s="42">
        <v>3.3672655025148508E-3</v>
      </c>
      <c r="AP655" s="42">
        <v>0</v>
      </c>
      <c r="AQ655" s="42">
        <v>0</v>
      </c>
      <c r="AR655" s="42">
        <v>0</v>
      </c>
      <c r="AS655" s="42">
        <v>0</v>
      </c>
      <c r="AT655" s="42">
        <v>0</v>
      </c>
      <c r="AU655" s="42">
        <v>3.3672655025148508E-3</v>
      </c>
    </row>
    <row r="656" spans="1:47" x14ac:dyDescent="0.25">
      <c r="A656" s="220"/>
      <c r="B656" s="220"/>
      <c r="C656" s="15" t="s">
        <v>226</v>
      </c>
      <c r="D656" s="16">
        <v>0</v>
      </c>
      <c r="E656" s="16">
        <v>0</v>
      </c>
      <c r="F656" s="16">
        <v>0</v>
      </c>
      <c r="G656" s="16">
        <v>0</v>
      </c>
      <c r="H656" s="42">
        <f t="shared" si="10"/>
        <v>0</v>
      </c>
      <c r="I656" s="42">
        <f t="shared" si="10"/>
        <v>0</v>
      </c>
      <c r="J656" s="51"/>
      <c r="K656" s="53"/>
      <c r="L656" s="16">
        <v>0</v>
      </c>
      <c r="M656" s="16">
        <v>0</v>
      </c>
      <c r="N656" s="16">
        <v>0</v>
      </c>
      <c r="O656" s="16">
        <v>0</v>
      </c>
      <c r="P656" s="16">
        <v>0</v>
      </c>
      <c r="Q656" s="16">
        <v>0</v>
      </c>
      <c r="R656" s="16">
        <v>0</v>
      </c>
      <c r="S656" s="16">
        <v>0</v>
      </c>
      <c r="T656" s="16">
        <v>0</v>
      </c>
      <c r="U656" s="16">
        <v>0</v>
      </c>
      <c r="V656" s="16">
        <v>0</v>
      </c>
      <c r="W656" s="16">
        <v>0</v>
      </c>
      <c r="X656" s="16">
        <v>0</v>
      </c>
      <c r="Y656" s="16">
        <v>0</v>
      </c>
      <c r="Z656" s="16">
        <v>0</v>
      </c>
      <c r="AA656" s="16">
        <v>0</v>
      </c>
      <c r="AB656" s="16">
        <v>3.3672655025148508E-3</v>
      </c>
      <c r="AC656" s="16">
        <v>5.6481531926898894E-4</v>
      </c>
      <c r="AD656" s="16">
        <v>0</v>
      </c>
      <c r="AE656" s="16">
        <v>0</v>
      </c>
      <c r="AF656" s="16">
        <v>0</v>
      </c>
      <c r="AG656" s="16">
        <v>0</v>
      </c>
      <c r="AH656" s="16">
        <v>3.3672655025148508E-3</v>
      </c>
      <c r="AI656" s="54">
        <v>5.6481531926898894E-4</v>
      </c>
      <c r="AJ656" s="42">
        <v>0</v>
      </c>
      <c r="AK656" s="42">
        <v>0</v>
      </c>
      <c r="AL656" s="42">
        <v>0</v>
      </c>
      <c r="AM656" s="42">
        <v>0</v>
      </c>
      <c r="AN656" s="42">
        <v>3.3672655025148508E-3</v>
      </c>
      <c r="AO656" s="42">
        <v>5.6481531926898894E-4</v>
      </c>
      <c r="AP656" s="42">
        <v>0</v>
      </c>
      <c r="AQ656" s="42">
        <v>0</v>
      </c>
      <c r="AR656" s="42">
        <v>0</v>
      </c>
      <c r="AS656" s="42">
        <v>0</v>
      </c>
      <c r="AT656" s="42">
        <v>3.3672655025148508E-3</v>
      </c>
      <c r="AU656" s="42">
        <v>5.6481531926898894E-4</v>
      </c>
    </row>
    <row r="657" spans="1:47" x14ac:dyDescent="0.25">
      <c r="A657" s="220"/>
      <c r="B657" s="220" t="s">
        <v>227</v>
      </c>
      <c r="C657" s="15" t="s">
        <v>224</v>
      </c>
      <c r="D657" s="16">
        <v>0</v>
      </c>
      <c r="E657" s="16">
        <v>0</v>
      </c>
      <c r="F657" s="16">
        <v>0</v>
      </c>
      <c r="G657" s="16">
        <v>0</v>
      </c>
      <c r="H657" s="42">
        <f t="shared" si="10"/>
        <v>0</v>
      </c>
      <c r="I657" s="42">
        <f t="shared" si="10"/>
        <v>0</v>
      </c>
      <c r="J657" s="51"/>
      <c r="K657" s="53"/>
      <c r="L657" s="16">
        <v>0</v>
      </c>
      <c r="M657" s="16">
        <v>0</v>
      </c>
      <c r="N657" s="16">
        <v>0</v>
      </c>
      <c r="O657" s="16">
        <v>0</v>
      </c>
      <c r="P657" s="16">
        <v>0</v>
      </c>
      <c r="Q657" s="16">
        <v>0</v>
      </c>
      <c r="R657" s="16">
        <v>0</v>
      </c>
      <c r="S657" s="16">
        <v>0</v>
      </c>
      <c r="T657" s="16">
        <v>0</v>
      </c>
      <c r="U657" s="16">
        <v>0</v>
      </c>
      <c r="V657" s="16">
        <v>0</v>
      </c>
      <c r="W657" s="16">
        <v>0</v>
      </c>
      <c r="X657" s="16">
        <v>0</v>
      </c>
      <c r="Y657" s="16">
        <v>0</v>
      </c>
      <c r="Z657" s="16">
        <v>0</v>
      </c>
      <c r="AA657" s="16">
        <v>3.3672655025148508E-3</v>
      </c>
      <c r="AB657" s="16">
        <v>5.6481531926898894E-4</v>
      </c>
      <c r="AC657" s="16">
        <v>1.067386469200931E-3</v>
      </c>
      <c r="AD657" s="16">
        <v>0</v>
      </c>
      <c r="AE657" s="16">
        <v>0</v>
      </c>
      <c r="AF657" s="16">
        <v>0</v>
      </c>
      <c r="AG657" s="16">
        <v>3.3672655025148508E-3</v>
      </c>
      <c r="AH657" s="16">
        <v>5.6481531926898894E-4</v>
      </c>
      <c r="AI657" s="54">
        <v>1.067386469200931E-3</v>
      </c>
      <c r="AJ657" s="42">
        <v>0</v>
      </c>
      <c r="AK657" s="42">
        <v>0</v>
      </c>
      <c r="AL657" s="42">
        <v>0</v>
      </c>
      <c r="AM657" s="42">
        <v>3.3672655025148508E-3</v>
      </c>
      <c r="AN657" s="42">
        <v>5.6481531926898894E-4</v>
      </c>
      <c r="AO657" s="42">
        <v>1.067386469200931E-3</v>
      </c>
      <c r="AP657" s="42">
        <v>0</v>
      </c>
      <c r="AQ657" s="42">
        <v>0</v>
      </c>
      <c r="AR657" s="42">
        <v>0</v>
      </c>
      <c r="AS657" s="42">
        <v>3.3672655025148508E-3</v>
      </c>
      <c r="AT657" s="42">
        <v>5.6481531926898894E-4</v>
      </c>
      <c r="AU657" s="42">
        <v>1.067386469200931E-3</v>
      </c>
    </row>
    <row r="658" spans="1:47" x14ac:dyDescent="0.25">
      <c r="A658" s="220"/>
      <c r="B658" s="220"/>
      <c r="C658" s="15" t="s">
        <v>225</v>
      </c>
      <c r="D658" s="16">
        <v>0</v>
      </c>
      <c r="E658" s="16">
        <v>0</v>
      </c>
      <c r="F658" s="16">
        <v>0</v>
      </c>
      <c r="G658" s="16">
        <v>0</v>
      </c>
      <c r="H658" s="42">
        <f t="shared" si="10"/>
        <v>0</v>
      </c>
      <c r="I658" s="42">
        <f t="shared" si="10"/>
        <v>0</v>
      </c>
      <c r="J658" s="51"/>
      <c r="K658" s="53"/>
      <c r="L658" s="16">
        <v>0</v>
      </c>
      <c r="M658" s="16">
        <v>0</v>
      </c>
      <c r="N658" s="16">
        <v>0</v>
      </c>
      <c r="O658" s="16">
        <v>0</v>
      </c>
      <c r="P658" s="16">
        <v>0</v>
      </c>
      <c r="Q658" s="16">
        <v>0</v>
      </c>
      <c r="R658" s="16">
        <v>0</v>
      </c>
      <c r="S658" s="16">
        <v>0</v>
      </c>
      <c r="T658" s="16">
        <v>0</v>
      </c>
      <c r="U658" s="16">
        <v>0</v>
      </c>
      <c r="V658" s="16">
        <v>0</v>
      </c>
      <c r="W658" s="16">
        <v>0</v>
      </c>
      <c r="X658" s="16">
        <v>0</v>
      </c>
      <c r="Y658" s="16">
        <v>0</v>
      </c>
      <c r="Z658" s="16">
        <v>3.3672655025148508E-3</v>
      </c>
      <c r="AA658" s="16">
        <v>5.6481531926898894E-4</v>
      </c>
      <c r="AB658" s="16">
        <v>1.067386469200931E-3</v>
      </c>
      <c r="AC658" s="16">
        <v>1.9091956500723124E-3</v>
      </c>
      <c r="AD658" s="16">
        <v>0</v>
      </c>
      <c r="AE658" s="16">
        <v>0</v>
      </c>
      <c r="AF658" s="16">
        <v>3.3672655025148508E-3</v>
      </c>
      <c r="AG658" s="16">
        <v>5.6481531926898894E-4</v>
      </c>
      <c r="AH658" s="16">
        <v>1.067386469200931E-3</v>
      </c>
      <c r="AI658" s="54">
        <v>1.9091956500723124E-3</v>
      </c>
      <c r="AJ658" s="42">
        <v>0</v>
      </c>
      <c r="AK658" s="42">
        <v>0</v>
      </c>
      <c r="AL658" s="42">
        <v>3.3672655025148508E-3</v>
      </c>
      <c r="AM658" s="42">
        <v>5.6481531926898894E-4</v>
      </c>
      <c r="AN658" s="42">
        <v>1.067386469200931E-3</v>
      </c>
      <c r="AO658" s="42">
        <v>1.9091956500723124E-3</v>
      </c>
      <c r="AP658" s="42">
        <v>0</v>
      </c>
      <c r="AQ658" s="42">
        <v>0</v>
      </c>
      <c r="AR658" s="42">
        <v>3.3672655025148508E-3</v>
      </c>
      <c r="AS658" s="42">
        <v>5.6481531926898894E-4</v>
      </c>
      <c r="AT658" s="42">
        <v>1.067386469200931E-3</v>
      </c>
      <c r="AU658" s="42">
        <v>1.9091956500723124E-3</v>
      </c>
    </row>
    <row r="659" spans="1:47" x14ac:dyDescent="0.25">
      <c r="A659" s="220"/>
      <c r="B659" s="220"/>
      <c r="C659" s="15" t="s">
        <v>226</v>
      </c>
      <c r="D659" s="16">
        <v>0</v>
      </c>
      <c r="E659" s="16">
        <v>0</v>
      </c>
      <c r="F659" s="16">
        <v>0</v>
      </c>
      <c r="G659" s="16">
        <v>0</v>
      </c>
      <c r="H659" s="42">
        <f t="shared" si="10"/>
        <v>0</v>
      </c>
      <c r="I659" s="42">
        <f t="shared" si="10"/>
        <v>0</v>
      </c>
      <c r="J659" s="51"/>
      <c r="K659" s="53"/>
      <c r="L659" s="16">
        <v>0</v>
      </c>
      <c r="M659" s="16">
        <v>0</v>
      </c>
      <c r="N659" s="16">
        <v>0</v>
      </c>
      <c r="O659" s="16">
        <v>0</v>
      </c>
      <c r="P659" s="16">
        <v>0</v>
      </c>
      <c r="Q659" s="16">
        <v>0</v>
      </c>
      <c r="R659" s="16">
        <v>0</v>
      </c>
      <c r="S659" s="16">
        <v>0</v>
      </c>
      <c r="T659" s="16">
        <v>0</v>
      </c>
      <c r="U659" s="16">
        <v>0</v>
      </c>
      <c r="V659" s="16">
        <v>0</v>
      </c>
      <c r="W659" s="16">
        <v>0</v>
      </c>
      <c r="X659" s="16">
        <v>0</v>
      </c>
      <c r="Y659" s="16">
        <v>3.3672655025148508E-3</v>
      </c>
      <c r="Z659" s="16">
        <v>5.6481531926898894E-4</v>
      </c>
      <c r="AA659" s="16">
        <v>1.067386469200931E-3</v>
      </c>
      <c r="AB659" s="16">
        <v>1.9091956500723124E-3</v>
      </c>
      <c r="AC659" s="16">
        <v>3.1738186939457157E-4</v>
      </c>
      <c r="AD659" s="16">
        <v>0</v>
      </c>
      <c r="AE659" s="16">
        <v>3.3672655025148508E-3</v>
      </c>
      <c r="AF659" s="16">
        <v>5.6481531926898894E-4</v>
      </c>
      <c r="AG659" s="16">
        <v>1.067386469200931E-3</v>
      </c>
      <c r="AH659" s="16">
        <v>1.9091956500723124E-3</v>
      </c>
      <c r="AI659" s="54">
        <v>3.1738186939457157E-4</v>
      </c>
      <c r="AJ659" s="42">
        <v>0</v>
      </c>
      <c r="AK659" s="42">
        <v>3.3672655025148508E-3</v>
      </c>
      <c r="AL659" s="42">
        <v>5.6481531926898894E-4</v>
      </c>
      <c r="AM659" s="42">
        <v>1.067386469200931E-3</v>
      </c>
      <c r="AN659" s="42">
        <v>1.9091956500723124E-3</v>
      </c>
      <c r="AO659" s="42">
        <v>3.1738186939457157E-4</v>
      </c>
      <c r="AP659" s="42">
        <v>0</v>
      </c>
      <c r="AQ659" s="42">
        <v>3.3672655025148508E-3</v>
      </c>
      <c r="AR659" s="42">
        <v>5.6481531926898894E-4</v>
      </c>
      <c r="AS659" s="42">
        <v>1.067386469200931E-3</v>
      </c>
      <c r="AT659" s="42">
        <v>1.9091956500723124E-3</v>
      </c>
      <c r="AU659" s="42">
        <v>3.1738186939457157E-4</v>
      </c>
    </row>
    <row r="660" spans="1:47" x14ac:dyDescent="0.25">
      <c r="A660" s="220" t="s">
        <v>170</v>
      </c>
      <c r="B660" s="220" t="s">
        <v>223</v>
      </c>
      <c r="C660" s="15" t="s">
        <v>224</v>
      </c>
      <c r="D660" s="16">
        <v>0</v>
      </c>
      <c r="E660" s="16">
        <v>0</v>
      </c>
      <c r="F660" s="16">
        <v>3.3672655025148508E-3</v>
      </c>
      <c r="G660" s="16">
        <v>3.3672655025148508E-3</v>
      </c>
      <c r="H660" s="42">
        <f t="shared" si="10"/>
        <v>3.3672655025148508E-3</v>
      </c>
      <c r="I660" s="42">
        <f t="shared" si="10"/>
        <v>3.3672655025148508E-3</v>
      </c>
      <c r="J660" s="51"/>
      <c r="K660" s="53" t="s">
        <v>170</v>
      </c>
      <c r="L660" s="16">
        <v>0</v>
      </c>
      <c r="M660" s="16">
        <v>0</v>
      </c>
      <c r="N660" s="16">
        <v>0</v>
      </c>
      <c r="O660" s="16">
        <v>0</v>
      </c>
      <c r="P660" s="16">
        <v>0</v>
      </c>
      <c r="Q660" s="16">
        <v>0</v>
      </c>
      <c r="R660" s="16">
        <v>0</v>
      </c>
      <c r="S660" s="16">
        <v>0</v>
      </c>
      <c r="T660" s="16">
        <v>0</v>
      </c>
      <c r="U660" s="16">
        <v>0</v>
      </c>
      <c r="V660" s="16">
        <v>0</v>
      </c>
      <c r="W660" s="16">
        <v>0</v>
      </c>
      <c r="X660" s="16">
        <v>3.3672655025148508E-3</v>
      </c>
      <c r="Y660" s="16">
        <v>5.6481531926898894E-4</v>
      </c>
      <c r="Z660" s="16">
        <v>1.067386469200931E-3</v>
      </c>
      <c r="AA660" s="16">
        <v>1.9091956500723124E-3</v>
      </c>
      <c r="AB660" s="16">
        <v>3.1738186939457157E-4</v>
      </c>
      <c r="AC660" s="16">
        <v>6.0862525562306829E-4</v>
      </c>
      <c r="AD660" s="16">
        <v>3.3672655025148508E-3</v>
      </c>
      <c r="AE660" s="16">
        <v>5.6481531926898894E-4</v>
      </c>
      <c r="AF660" s="16">
        <v>1.067386469200931E-3</v>
      </c>
      <c r="AG660" s="16">
        <v>1.9091956500723124E-3</v>
      </c>
      <c r="AH660" s="16">
        <v>3.1738186939457157E-4</v>
      </c>
      <c r="AI660" s="54">
        <v>6.0862525562306829E-4</v>
      </c>
      <c r="AJ660" s="42">
        <v>3.3672655025148508E-3</v>
      </c>
      <c r="AK660" s="42">
        <v>5.6481531926898894E-4</v>
      </c>
      <c r="AL660" s="42">
        <v>1.067386469200931E-3</v>
      </c>
      <c r="AM660" s="42">
        <v>1.9091956500723124E-3</v>
      </c>
      <c r="AN660" s="42">
        <v>3.1738186939457157E-4</v>
      </c>
      <c r="AO660" s="42">
        <v>6.0862525562306829E-4</v>
      </c>
      <c r="AP660" s="42">
        <v>3.3672655025148508E-3</v>
      </c>
      <c r="AQ660" s="42">
        <v>5.6481531926898894E-4</v>
      </c>
      <c r="AR660" s="42">
        <v>1.067386469200931E-3</v>
      </c>
      <c r="AS660" s="42">
        <v>1.9091956500723124E-3</v>
      </c>
      <c r="AT660" s="42">
        <v>3.1738186939457157E-4</v>
      </c>
      <c r="AU660" s="42">
        <v>6.0862525562306829E-4</v>
      </c>
    </row>
    <row r="661" spans="1:47" x14ac:dyDescent="0.25">
      <c r="A661" s="220"/>
      <c r="B661" s="220"/>
      <c r="C661" s="15" t="s">
        <v>225</v>
      </c>
      <c r="D661" s="16">
        <v>0</v>
      </c>
      <c r="E661" s="16">
        <v>0</v>
      </c>
      <c r="F661" s="16">
        <v>5.6481531926898894E-4</v>
      </c>
      <c r="G661" s="16">
        <v>5.6481531926898894E-4</v>
      </c>
      <c r="H661" s="42">
        <f t="shared" si="10"/>
        <v>5.6481531926898894E-4</v>
      </c>
      <c r="I661" s="42">
        <f t="shared" si="10"/>
        <v>5.6481531926898894E-4</v>
      </c>
      <c r="J661" s="51"/>
      <c r="K661" s="53"/>
      <c r="L661" s="16">
        <v>0</v>
      </c>
      <c r="M661" s="16">
        <v>0</v>
      </c>
      <c r="N661" s="16">
        <v>0</v>
      </c>
      <c r="O661" s="16">
        <v>0</v>
      </c>
      <c r="P661" s="16">
        <v>0</v>
      </c>
      <c r="Q661" s="16">
        <v>0</v>
      </c>
      <c r="R661" s="16">
        <v>0</v>
      </c>
      <c r="S661" s="16">
        <v>0</v>
      </c>
      <c r="T661" s="16">
        <v>0</v>
      </c>
      <c r="U661" s="16">
        <v>0</v>
      </c>
      <c r="V661" s="16">
        <v>0</v>
      </c>
      <c r="W661" s="16">
        <v>0</v>
      </c>
      <c r="X661" s="16">
        <v>5.6481531926898894E-4</v>
      </c>
      <c r="Y661" s="16">
        <v>1.067386469200931E-3</v>
      </c>
      <c r="Z661" s="16">
        <v>1.9091956500723124E-3</v>
      </c>
      <c r="AA661" s="16">
        <v>3.1738186939457157E-4</v>
      </c>
      <c r="AB661" s="16">
        <v>6.0862525562306829E-4</v>
      </c>
      <c r="AC661" s="16">
        <v>1.7722450013236055E-3</v>
      </c>
      <c r="AD661" s="16">
        <v>5.6481531926898894E-4</v>
      </c>
      <c r="AE661" s="16">
        <v>1.067386469200931E-3</v>
      </c>
      <c r="AF661" s="16">
        <v>1.9091956500723124E-3</v>
      </c>
      <c r="AG661" s="16">
        <v>3.1738186939457157E-4</v>
      </c>
      <c r="AH661" s="16">
        <v>6.0862525562306829E-4</v>
      </c>
      <c r="AI661" s="54">
        <v>1.7722450013236055E-3</v>
      </c>
      <c r="AJ661" s="42">
        <v>5.6481531926898894E-4</v>
      </c>
      <c r="AK661" s="42">
        <v>1.067386469200931E-3</v>
      </c>
      <c r="AL661" s="42">
        <v>1.9091956500723124E-3</v>
      </c>
      <c r="AM661" s="42">
        <v>3.1738186939457157E-4</v>
      </c>
      <c r="AN661" s="42">
        <v>6.0862525562306829E-4</v>
      </c>
      <c r="AO661" s="42">
        <v>1.7722450013236055E-3</v>
      </c>
      <c r="AP661" s="42">
        <v>5.6481531926898894E-4</v>
      </c>
      <c r="AQ661" s="42">
        <v>1.067386469200931E-3</v>
      </c>
      <c r="AR661" s="42">
        <v>1.9091956500723124E-3</v>
      </c>
      <c r="AS661" s="42">
        <v>3.1738186939457157E-4</v>
      </c>
      <c r="AT661" s="42">
        <v>6.0862525562306829E-4</v>
      </c>
      <c r="AU661" s="42">
        <v>1.7722450013236055E-3</v>
      </c>
    </row>
    <row r="662" spans="1:47" x14ac:dyDescent="0.25">
      <c r="A662" s="220"/>
      <c r="B662" s="220"/>
      <c r="C662" s="15" t="s">
        <v>226</v>
      </c>
      <c r="D662" s="16">
        <v>0</v>
      </c>
      <c r="E662" s="16">
        <v>0</v>
      </c>
      <c r="F662" s="16">
        <v>1.067386469200931E-3</v>
      </c>
      <c r="G662" s="16">
        <v>1.067386469200931E-3</v>
      </c>
      <c r="H662" s="42">
        <f t="shared" si="10"/>
        <v>1.067386469200931E-3</v>
      </c>
      <c r="I662" s="42">
        <f t="shared" si="10"/>
        <v>1.067386469200931E-3</v>
      </c>
      <c r="J662" s="51"/>
      <c r="K662" s="53"/>
      <c r="L662" s="16">
        <v>0</v>
      </c>
      <c r="M662" s="16">
        <v>0</v>
      </c>
      <c r="N662" s="16">
        <v>0</v>
      </c>
      <c r="O662" s="16">
        <v>0</v>
      </c>
      <c r="P662" s="16">
        <v>0</v>
      </c>
      <c r="Q662" s="16">
        <v>0</v>
      </c>
      <c r="R662" s="16">
        <v>0</v>
      </c>
      <c r="S662" s="16">
        <v>0</v>
      </c>
      <c r="T662" s="16">
        <v>0</v>
      </c>
      <c r="U662" s="16">
        <v>0</v>
      </c>
      <c r="V662" s="16">
        <v>0</v>
      </c>
      <c r="W662" s="16">
        <v>0</v>
      </c>
      <c r="X662" s="16">
        <v>1.067386469200931E-3</v>
      </c>
      <c r="Y662" s="16">
        <v>1.9091956500723124E-3</v>
      </c>
      <c r="Z662" s="16">
        <v>3.1738186939457157E-4</v>
      </c>
      <c r="AA662" s="16">
        <v>6.0862525562306829E-4</v>
      </c>
      <c r="AB662" s="16">
        <v>1.7722450013236055E-3</v>
      </c>
      <c r="AC662" s="16">
        <v>2.972712206678889E-4</v>
      </c>
      <c r="AD662" s="16">
        <v>1.067386469200931E-3</v>
      </c>
      <c r="AE662" s="16">
        <v>1.9091956500723124E-3</v>
      </c>
      <c r="AF662" s="16">
        <v>3.1738186939457157E-4</v>
      </c>
      <c r="AG662" s="16">
        <v>6.0862525562306829E-4</v>
      </c>
      <c r="AH662" s="16">
        <v>1.7722450013236055E-3</v>
      </c>
      <c r="AI662" s="54">
        <v>2.972712206678889E-4</v>
      </c>
      <c r="AJ662" s="42">
        <v>1.067386469200931E-3</v>
      </c>
      <c r="AK662" s="42">
        <v>1.9091956500723124E-3</v>
      </c>
      <c r="AL662" s="42">
        <v>3.1738186939457157E-4</v>
      </c>
      <c r="AM662" s="42">
        <v>6.0862525562306829E-4</v>
      </c>
      <c r="AN662" s="42">
        <v>1.7722450013236055E-3</v>
      </c>
      <c r="AO662" s="42">
        <v>2.972712206678889E-4</v>
      </c>
      <c r="AP662" s="42">
        <v>1.067386469200931E-3</v>
      </c>
      <c r="AQ662" s="42">
        <v>1.9091956500723124E-3</v>
      </c>
      <c r="AR662" s="42">
        <v>3.1738186939457157E-4</v>
      </c>
      <c r="AS662" s="42">
        <v>6.0862525562306829E-4</v>
      </c>
      <c r="AT662" s="42">
        <v>1.7722450013236055E-3</v>
      </c>
      <c r="AU662" s="42">
        <v>2.972712206678889E-4</v>
      </c>
    </row>
    <row r="663" spans="1:47" x14ac:dyDescent="0.25">
      <c r="A663" s="220"/>
      <c r="B663" s="220" t="s">
        <v>227</v>
      </c>
      <c r="C663" s="15" t="s">
        <v>224</v>
      </c>
      <c r="D663" s="16">
        <v>0</v>
      </c>
      <c r="E663" s="16">
        <v>0</v>
      </c>
      <c r="F663" s="16">
        <v>1.9091956500723124E-3</v>
      </c>
      <c r="G663" s="16">
        <v>1.9091956500723124E-3</v>
      </c>
      <c r="H663" s="42">
        <f t="shared" si="10"/>
        <v>1.9091956500723124E-3</v>
      </c>
      <c r="I663" s="42">
        <f t="shared" si="10"/>
        <v>1.9091956500723124E-3</v>
      </c>
      <c r="J663" s="51"/>
      <c r="K663" s="53"/>
      <c r="L663" s="16">
        <v>0</v>
      </c>
      <c r="M663" s="16">
        <v>0</v>
      </c>
      <c r="N663" s="16">
        <v>0</v>
      </c>
      <c r="O663" s="16">
        <v>0</v>
      </c>
      <c r="P663" s="16">
        <v>0</v>
      </c>
      <c r="Q663" s="16">
        <v>0</v>
      </c>
      <c r="R663" s="16">
        <v>0</v>
      </c>
      <c r="S663" s="16">
        <v>0</v>
      </c>
      <c r="T663" s="16">
        <v>0</v>
      </c>
      <c r="U663" s="16">
        <v>0</v>
      </c>
      <c r="V663" s="16">
        <v>0</v>
      </c>
      <c r="W663" s="16">
        <v>0</v>
      </c>
      <c r="X663" s="16">
        <v>1.9091956500723124E-3</v>
      </c>
      <c r="Y663" s="16">
        <v>3.1738186939457157E-4</v>
      </c>
      <c r="Z663" s="16">
        <v>6.0862525562306829E-4</v>
      </c>
      <c r="AA663" s="16">
        <v>1.7722450013236055E-3</v>
      </c>
      <c r="AB663" s="16">
        <v>2.972712206678889E-4</v>
      </c>
      <c r="AC663" s="16">
        <v>5.6178235221101625E-4</v>
      </c>
      <c r="AD663" s="16">
        <v>1.9091956500723124E-3</v>
      </c>
      <c r="AE663" s="16">
        <v>3.1738186939457157E-4</v>
      </c>
      <c r="AF663" s="16">
        <v>6.0862525562306829E-4</v>
      </c>
      <c r="AG663" s="16">
        <v>1.7722450013236055E-3</v>
      </c>
      <c r="AH663" s="16">
        <v>2.972712206678889E-4</v>
      </c>
      <c r="AI663" s="54">
        <v>5.6178235221101625E-4</v>
      </c>
      <c r="AJ663" s="42">
        <v>1.9091956500723124E-3</v>
      </c>
      <c r="AK663" s="42">
        <v>3.1738186939457157E-4</v>
      </c>
      <c r="AL663" s="42">
        <v>6.0862525562306829E-4</v>
      </c>
      <c r="AM663" s="42">
        <v>1.7722450013236055E-3</v>
      </c>
      <c r="AN663" s="42">
        <v>2.972712206678889E-4</v>
      </c>
      <c r="AO663" s="42">
        <v>5.6178235221101625E-4</v>
      </c>
      <c r="AP663" s="42">
        <v>1.9091956500723124E-3</v>
      </c>
      <c r="AQ663" s="42">
        <v>3.1738186939457157E-4</v>
      </c>
      <c r="AR663" s="42">
        <v>6.0862525562306829E-4</v>
      </c>
      <c r="AS663" s="42">
        <v>1.7722450013236055E-3</v>
      </c>
      <c r="AT663" s="42">
        <v>2.972712206678889E-4</v>
      </c>
      <c r="AU663" s="42">
        <v>5.6178235221101625E-4</v>
      </c>
    </row>
    <row r="664" spans="1:47" x14ac:dyDescent="0.25">
      <c r="A664" s="220"/>
      <c r="B664" s="220"/>
      <c r="C664" s="15" t="s">
        <v>225</v>
      </c>
      <c r="D664" s="16">
        <v>0</v>
      </c>
      <c r="E664" s="16">
        <v>0</v>
      </c>
      <c r="F664" s="16">
        <v>3.1738186939457157E-4</v>
      </c>
      <c r="G664" s="16">
        <v>3.1738186939457157E-4</v>
      </c>
      <c r="H664" s="42">
        <f t="shared" si="10"/>
        <v>3.1738186939457157E-4</v>
      </c>
      <c r="I664" s="42">
        <f t="shared" si="10"/>
        <v>3.1738186939457157E-4</v>
      </c>
      <c r="J664" s="51"/>
      <c r="K664" s="53"/>
      <c r="L664" s="16">
        <v>0</v>
      </c>
      <c r="M664" s="16">
        <v>0</v>
      </c>
      <c r="N664" s="16">
        <v>0</v>
      </c>
      <c r="O664" s="16">
        <v>0</v>
      </c>
      <c r="P664" s="16">
        <v>0</v>
      </c>
      <c r="Q664" s="16">
        <v>0</v>
      </c>
      <c r="R664" s="16">
        <v>0</v>
      </c>
      <c r="S664" s="16">
        <v>0</v>
      </c>
      <c r="T664" s="16">
        <v>0</v>
      </c>
      <c r="U664" s="16">
        <v>0</v>
      </c>
      <c r="V664" s="16">
        <v>0</v>
      </c>
      <c r="W664" s="16">
        <v>0</v>
      </c>
      <c r="X664" s="16">
        <v>3.1738186939457157E-4</v>
      </c>
      <c r="Y664" s="16">
        <v>6.0862525562306829E-4</v>
      </c>
      <c r="Z664" s="16">
        <v>1.7722450013236055E-3</v>
      </c>
      <c r="AA664" s="16">
        <v>2.972712206678889E-4</v>
      </c>
      <c r="AB664" s="16">
        <v>5.6178235221101625E-4</v>
      </c>
      <c r="AC664" s="16">
        <v>1.0048398158275329E-3</v>
      </c>
      <c r="AD664" s="16">
        <v>3.1738186939457157E-4</v>
      </c>
      <c r="AE664" s="16">
        <v>6.0862525562306829E-4</v>
      </c>
      <c r="AF664" s="16">
        <v>1.7722450013236055E-3</v>
      </c>
      <c r="AG664" s="16">
        <v>2.972712206678889E-4</v>
      </c>
      <c r="AH664" s="16">
        <v>5.6178235221101625E-4</v>
      </c>
      <c r="AI664" s="54">
        <v>1.0048398158275329E-3</v>
      </c>
      <c r="AJ664" s="42">
        <v>3.1738186939457157E-4</v>
      </c>
      <c r="AK664" s="42">
        <v>6.0862525562306829E-4</v>
      </c>
      <c r="AL664" s="42">
        <v>1.7722450013236055E-3</v>
      </c>
      <c r="AM664" s="42">
        <v>2.972712206678889E-4</v>
      </c>
      <c r="AN664" s="42">
        <v>5.6178235221101625E-4</v>
      </c>
      <c r="AO664" s="42">
        <v>1.0048398158275329E-3</v>
      </c>
      <c r="AP664" s="42">
        <v>3.1738186939457157E-4</v>
      </c>
      <c r="AQ664" s="42">
        <v>6.0862525562306829E-4</v>
      </c>
      <c r="AR664" s="42">
        <v>1.7722450013236055E-3</v>
      </c>
      <c r="AS664" s="42">
        <v>2.972712206678889E-4</v>
      </c>
      <c r="AT664" s="42">
        <v>5.6178235221101625E-4</v>
      </c>
      <c r="AU664" s="42">
        <v>1.0048398158275329E-3</v>
      </c>
    </row>
    <row r="665" spans="1:47" x14ac:dyDescent="0.25">
      <c r="A665" s="220"/>
      <c r="B665" s="220"/>
      <c r="C665" s="15" t="s">
        <v>226</v>
      </c>
      <c r="D665" s="16">
        <v>0</v>
      </c>
      <c r="E665" s="16">
        <v>0</v>
      </c>
      <c r="F665" s="16">
        <v>6.0862525562306829E-4</v>
      </c>
      <c r="G665" s="16">
        <v>6.0862525562306829E-4</v>
      </c>
      <c r="H665" s="42">
        <f t="shared" si="10"/>
        <v>6.0862525562306829E-4</v>
      </c>
      <c r="I665" s="42">
        <f t="shared" si="10"/>
        <v>6.0862525562306829E-4</v>
      </c>
      <c r="J665" s="51"/>
      <c r="K665" s="53"/>
      <c r="L665" s="16">
        <v>0</v>
      </c>
      <c r="M665" s="16">
        <v>0</v>
      </c>
      <c r="N665" s="16">
        <v>0</v>
      </c>
      <c r="O665" s="16">
        <v>0</v>
      </c>
      <c r="P665" s="16">
        <v>0</v>
      </c>
      <c r="Q665" s="16">
        <v>0</v>
      </c>
      <c r="R665" s="16">
        <v>0</v>
      </c>
      <c r="S665" s="16">
        <v>0</v>
      </c>
      <c r="T665" s="16">
        <v>0</v>
      </c>
      <c r="U665" s="16">
        <v>0</v>
      </c>
      <c r="V665" s="16">
        <v>0</v>
      </c>
      <c r="W665" s="16">
        <v>0</v>
      </c>
      <c r="X665" s="16">
        <v>6.0862525562306829E-4</v>
      </c>
      <c r="Y665" s="16">
        <v>1.7722450013236055E-3</v>
      </c>
      <c r="Z665" s="16">
        <v>2.972712206678889E-4</v>
      </c>
      <c r="AA665" s="16">
        <v>5.6178235221101625E-4</v>
      </c>
      <c r="AB665" s="16">
        <v>1.0048398158275329E-3</v>
      </c>
      <c r="AC665" s="16">
        <v>1.6704308915503765E-4</v>
      </c>
      <c r="AD665" s="16">
        <v>6.0862525562306829E-4</v>
      </c>
      <c r="AE665" s="16">
        <v>1.7722450013236055E-3</v>
      </c>
      <c r="AF665" s="16">
        <v>2.972712206678889E-4</v>
      </c>
      <c r="AG665" s="16">
        <v>5.6178235221101625E-4</v>
      </c>
      <c r="AH665" s="16">
        <v>1.0048398158275329E-3</v>
      </c>
      <c r="AI665" s="54">
        <v>1.6704308915503765E-4</v>
      </c>
      <c r="AJ665" s="42">
        <v>6.0862525562306829E-4</v>
      </c>
      <c r="AK665" s="42">
        <v>1.7722450013236055E-3</v>
      </c>
      <c r="AL665" s="42">
        <v>2.972712206678889E-4</v>
      </c>
      <c r="AM665" s="42">
        <v>5.6178235221101625E-4</v>
      </c>
      <c r="AN665" s="42">
        <v>1.0048398158275329E-3</v>
      </c>
      <c r="AO665" s="42">
        <v>1.6704308915503765E-4</v>
      </c>
      <c r="AP665" s="42">
        <v>6.0862525562306829E-4</v>
      </c>
      <c r="AQ665" s="42">
        <v>1.7722450013236055E-3</v>
      </c>
      <c r="AR665" s="42">
        <v>2.972712206678889E-4</v>
      </c>
      <c r="AS665" s="42">
        <v>5.6178235221101625E-4</v>
      </c>
      <c r="AT665" s="42">
        <v>1.0048398158275329E-3</v>
      </c>
      <c r="AU665" s="42">
        <v>1.6704308915503765E-4</v>
      </c>
    </row>
    <row r="666" spans="1:47" x14ac:dyDescent="0.25">
      <c r="A666" s="220" t="s">
        <v>171</v>
      </c>
      <c r="B666" s="220" t="s">
        <v>223</v>
      </c>
      <c r="C666" s="15" t="s">
        <v>224</v>
      </c>
      <c r="D666" s="16">
        <v>0</v>
      </c>
      <c r="E666" s="16">
        <v>0</v>
      </c>
      <c r="F666" s="16">
        <v>1.7722450013236055E-3</v>
      </c>
      <c r="G666" s="16">
        <v>1.7722450013236055E-3</v>
      </c>
      <c r="H666" s="42">
        <f t="shared" si="10"/>
        <v>1.7722450013236055E-3</v>
      </c>
      <c r="I666" s="42">
        <f t="shared" si="10"/>
        <v>1.7722450013236055E-3</v>
      </c>
      <c r="J666" s="51"/>
      <c r="K666" s="53" t="s">
        <v>171</v>
      </c>
      <c r="L666" s="16">
        <v>0</v>
      </c>
      <c r="M666" s="16">
        <v>0</v>
      </c>
      <c r="N666" s="16">
        <v>0</v>
      </c>
      <c r="O666" s="16">
        <v>0</v>
      </c>
      <c r="P666" s="16">
        <v>0</v>
      </c>
      <c r="Q666" s="16">
        <v>0</v>
      </c>
      <c r="R666" s="16">
        <v>0</v>
      </c>
      <c r="S666" s="16">
        <v>0</v>
      </c>
      <c r="T666" s="16">
        <v>0</v>
      </c>
      <c r="U666" s="16">
        <v>0</v>
      </c>
      <c r="V666" s="16">
        <v>0</v>
      </c>
      <c r="W666" s="16">
        <v>0</v>
      </c>
      <c r="X666" s="16">
        <v>1.7722450013236055E-3</v>
      </c>
      <c r="Y666" s="16">
        <v>2.972712206678889E-4</v>
      </c>
      <c r="Z666" s="16">
        <v>5.6178235221101625E-4</v>
      </c>
      <c r="AA666" s="16">
        <v>1.0048398158275329E-3</v>
      </c>
      <c r="AB666" s="16">
        <v>1.6704308915503765E-4</v>
      </c>
      <c r="AC666" s="16">
        <v>3.2032908190687798E-4</v>
      </c>
      <c r="AD666" s="16">
        <v>1.7722450013236055E-3</v>
      </c>
      <c r="AE666" s="16">
        <v>2.972712206678889E-4</v>
      </c>
      <c r="AF666" s="16">
        <v>5.6178235221101625E-4</v>
      </c>
      <c r="AG666" s="16">
        <v>1.0048398158275329E-3</v>
      </c>
      <c r="AH666" s="16">
        <v>1.6704308915503765E-4</v>
      </c>
      <c r="AI666" s="54">
        <v>3.2032908190687798E-4</v>
      </c>
      <c r="AJ666" s="42">
        <v>1.7722450013236055E-3</v>
      </c>
      <c r="AK666" s="42">
        <v>2.972712206678889E-4</v>
      </c>
      <c r="AL666" s="42">
        <v>5.6178235221101625E-4</v>
      </c>
      <c r="AM666" s="42">
        <v>1.0048398158275329E-3</v>
      </c>
      <c r="AN666" s="42">
        <v>1.6704308915503765E-4</v>
      </c>
      <c r="AO666" s="42">
        <v>3.2032908190687798E-4</v>
      </c>
      <c r="AP666" s="42">
        <v>1.7722450013236055E-3</v>
      </c>
      <c r="AQ666" s="42">
        <v>2.972712206678889E-4</v>
      </c>
      <c r="AR666" s="42">
        <v>5.6178235221101625E-4</v>
      </c>
      <c r="AS666" s="42">
        <v>1.0048398158275329E-3</v>
      </c>
      <c r="AT666" s="42">
        <v>1.6704308915503765E-4</v>
      </c>
      <c r="AU666" s="42">
        <v>3.2032908190687798E-4</v>
      </c>
    </row>
    <row r="667" spans="1:47" x14ac:dyDescent="0.25">
      <c r="A667" s="220"/>
      <c r="B667" s="220"/>
      <c r="C667" s="15" t="s">
        <v>225</v>
      </c>
      <c r="D667" s="16">
        <v>0</v>
      </c>
      <c r="E667" s="16">
        <v>0</v>
      </c>
      <c r="F667" s="16">
        <v>2.972712206678889E-4</v>
      </c>
      <c r="G667" s="16">
        <v>2.972712206678889E-4</v>
      </c>
      <c r="H667" s="42">
        <f t="shared" si="10"/>
        <v>2.972712206678889E-4</v>
      </c>
      <c r="I667" s="42">
        <f t="shared" si="10"/>
        <v>2.972712206678889E-4</v>
      </c>
      <c r="J667" s="51"/>
      <c r="K667" s="53"/>
      <c r="L667" s="16">
        <v>0</v>
      </c>
      <c r="M667" s="16">
        <v>0</v>
      </c>
      <c r="N667" s="16">
        <v>0</v>
      </c>
      <c r="O667" s="16">
        <v>0</v>
      </c>
      <c r="P667" s="16">
        <v>0</v>
      </c>
      <c r="Q667" s="16">
        <v>2.1305720123680062E-3</v>
      </c>
      <c r="R667" s="16">
        <v>0</v>
      </c>
      <c r="S667" s="16">
        <v>0</v>
      </c>
      <c r="T667" s="16">
        <v>0</v>
      </c>
      <c r="U667" s="16">
        <v>0</v>
      </c>
      <c r="V667" s="16">
        <v>0</v>
      </c>
      <c r="W667" s="16">
        <v>2.1305720123680062E-3</v>
      </c>
      <c r="X667" s="16">
        <v>2.972712206678889E-4</v>
      </c>
      <c r="Y667" s="16">
        <v>5.6178235221101625E-4</v>
      </c>
      <c r="Z667" s="16">
        <v>1.0048398158275329E-3</v>
      </c>
      <c r="AA667" s="16">
        <v>1.6704308915503765E-4</v>
      </c>
      <c r="AB667" s="16">
        <v>3.2032908190687798E-4</v>
      </c>
      <c r="AC667" s="16">
        <v>2.0676191682108733E-3</v>
      </c>
      <c r="AD667" s="16">
        <v>2.972712206678889E-4</v>
      </c>
      <c r="AE667" s="16">
        <v>5.6178235221101625E-4</v>
      </c>
      <c r="AF667" s="16">
        <v>1.0048398158275329E-3</v>
      </c>
      <c r="AG667" s="16">
        <v>1.6704308915503765E-4</v>
      </c>
      <c r="AH667" s="16">
        <v>3.2032908190687798E-4</v>
      </c>
      <c r="AI667" s="54">
        <v>2.0676191682108733E-3</v>
      </c>
      <c r="AJ667" s="42">
        <v>2.972712206678889E-4</v>
      </c>
      <c r="AK667" s="42">
        <v>5.6178235221101625E-4</v>
      </c>
      <c r="AL667" s="42">
        <v>1.0048398158275329E-3</v>
      </c>
      <c r="AM667" s="42">
        <v>1.6704308915503765E-4</v>
      </c>
      <c r="AN667" s="42">
        <v>3.2032908190687798E-4</v>
      </c>
      <c r="AO667" s="42">
        <v>4.1981911805788795E-3</v>
      </c>
      <c r="AP667" s="42">
        <v>2.972712206678889E-4</v>
      </c>
      <c r="AQ667" s="42">
        <v>5.6178235221101625E-4</v>
      </c>
      <c r="AR667" s="42">
        <v>1.0048398158275329E-3</v>
      </c>
      <c r="AS667" s="42">
        <v>1.6704308915503765E-4</v>
      </c>
      <c r="AT667" s="42">
        <v>3.2032908190687798E-4</v>
      </c>
      <c r="AU667" s="42">
        <v>4.1981911805788795E-3</v>
      </c>
    </row>
    <row r="668" spans="1:47" x14ac:dyDescent="0.25">
      <c r="A668" s="220"/>
      <c r="B668" s="220"/>
      <c r="C668" s="15" t="s">
        <v>226</v>
      </c>
      <c r="D668" s="16">
        <v>0</v>
      </c>
      <c r="E668" s="16">
        <v>0</v>
      </c>
      <c r="F668" s="16">
        <v>5.6178235221101625E-4</v>
      </c>
      <c r="G668" s="16">
        <v>5.6178235221101625E-4</v>
      </c>
      <c r="H668" s="42">
        <f t="shared" si="10"/>
        <v>5.6178235221101625E-4</v>
      </c>
      <c r="I668" s="42">
        <f t="shared" si="10"/>
        <v>5.6178235221101625E-4</v>
      </c>
      <c r="J668" s="51"/>
      <c r="K668" s="53"/>
      <c r="L668" s="16">
        <v>0</v>
      </c>
      <c r="M668" s="16">
        <v>0</v>
      </c>
      <c r="N668" s="16">
        <v>0</v>
      </c>
      <c r="O668" s="16">
        <v>0</v>
      </c>
      <c r="P668" s="16">
        <v>2.1305720123680062E-3</v>
      </c>
      <c r="Q668" s="16">
        <v>9.9888028527260757E-5</v>
      </c>
      <c r="R668" s="16">
        <v>0</v>
      </c>
      <c r="S668" s="16">
        <v>0</v>
      </c>
      <c r="T668" s="16">
        <v>0</v>
      </c>
      <c r="U668" s="16">
        <v>0</v>
      </c>
      <c r="V668" s="16">
        <v>2.1305720123680062E-3</v>
      </c>
      <c r="W668" s="16">
        <v>9.9888028527260757E-5</v>
      </c>
      <c r="X668" s="16">
        <v>5.6178235221101625E-4</v>
      </c>
      <c r="Y668" s="16">
        <v>1.0048398158275329E-3</v>
      </c>
      <c r="Z668" s="16">
        <v>1.6704308915503765E-4</v>
      </c>
      <c r="AA668" s="16">
        <v>3.2032908190687798E-4</v>
      </c>
      <c r="AB668" s="16">
        <v>2.0676191682108733E-3</v>
      </c>
      <c r="AC668" s="16">
        <v>3.4681642411253704E-4</v>
      </c>
      <c r="AD668" s="16">
        <v>5.6178235221101625E-4</v>
      </c>
      <c r="AE668" s="16">
        <v>1.0048398158275329E-3</v>
      </c>
      <c r="AF668" s="16">
        <v>1.6704308915503765E-4</v>
      </c>
      <c r="AG668" s="16">
        <v>3.2032908190687798E-4</v>
      </c>
      <c r="AH668" s="16">
        <v>2.0676191682108733E-3</v>
      </c>
      <c r="AI668" s="54">
        <v>3.4681642411253704E-4</v>
      </c>
      <c r="AJ668" s="42">
        <v>5.6178235221101625E-4</v>
      </c>
      <c r="AK668" s="42">
        <v>1.0048398158275329E-3</v>
      </c>
      <c r="AL668" s="42">
        <v>1.6704308915503765E-4</v>
      </c>
      <c r="AM668" s="42">
        <v>3.2032908190687798E-4</v>
      </c>
      <c r="AN668" s="42">
        <v>4.1981911805788795E-3</v>
      </c>
      <c r="AO668" s="42">
        <v>4.4670445263979779E-4</v>
      </c>
      <c r="AP668" s="42">
        <v>5.6178235221101625E-4</v>
      </c>
      <c r="AQ668" s="42">
        <v>1.0048398158275329E-3</v>
      </c>
      <c r="AR668" s="42">
        <v>1.6704308915503765E-4</v>
      </c>
      <c r="AS668" s="42">
        <v>3.2032908190687798E-4</v>
      </c>
      <c r="AT668" s="42">
        <v>4.1981911805788795E-3</v>
      </c>
      <c r="AU668" s="42">
        <v>4.4670445263979779E-4</v>
      </c>
    </row>
    <row r="669" spans="1:47" x14ac:dyDescent="0.25">
      <c r="A669" s="220"/>
      <c r="B669" s="220" t="s">
        <v>227</v>
      </c>
      <c r="C669" s="15" t="s">
        <v>224</v>
      </c>
      <c r="D669" s="16">
        <v>0</v>
      </c>
      <c r="E669" s="16">
        <v>0</v>
      </c>
      <c r="F669" s="16">
        <v>1.0048398158275329E-3</v>
      </c>
      <c r="G669" s="16">
        <v>1.0048398158275329E-3</v>
      </c>
      <c r="H669" s="42">
        <f t="shared" si="10"/>
        <v>1.0048398158275329E-3</v>
      </c>
      <c r="I669" s="42">
        <f t="shared" si="10"/>
        <v>1.0048398158275329E-3</v>
      </c>
      <c r="J669" s="51"/>
      <c r="K669" s="53"/>
      <c r="L669" s="16">
        <v>0</v>
      </c>
      <c r="M669" s="16">
        <v>0</v>
      </c>
      <c r="N669" s="16">
        <v>0</v>
      </c>
      <c r="O669" s="16">
        <v>2.1305720123680062E-3</v>
      </c>
      <c r="P669" s="16">
        <v>9.9888028527260757E-5</v>
      </c>
      <c r="Q669" s="16">
        <v>2.4792781380160667E-4</v>
      </c>
      <c r="R669" s="16">
        <v>0</v>
      </c>
      <c r="S669" s="16">
        <v>0</v>
      </c>
      <c r="T669" s="16">
        <v>0</v>
      </c>
      <c r="U669" s="16">
        <v>2.1305720123680062E-3</v>
      </c>
      <c r="V669" s="16">
        <v>9.9888028527260757E-5</v>
      </c>
      <c r="W669" s="16">
        <v>2.4792781380160667E-4</v>
      </c>
      <c r="X669" s="16">
        <v>1.0048398158275329E-3</v>
      </c>
      <c r="Y669" s="16">
        <v>1.6704308915503765E-4</v>
      </c>
      <c r="Z669" s="16">
        <v>3.2032908190687798E-4</v>
      </c>
      <c r="AA669" s="16">
        <v>2.0676191682108733E-3</v>
      </c>
      <c r="AB669" s="16">
        <v>3.4681642411253704E-4</v>
      </c>
      <c r="AC669" s="16">
        <v>6.554127442461857E-4</v>
      </c>
      <c r="AD669" s="16">
        <v>1.0048398158275329E-3</v>
      </c>
      <c r="AE669" s="16">
        <v>1.6704308915503765E-4</v>
      </c>
      <c r="AF669" s="16">
        <v>3.2032908190687798E-4</v>
      </c>
      <c r="AG669" s="16">
        <v>2.0676191682108733E-3</v>
      </c>
      <c r="AH669" s="16">
        <v>3.4681642411253704E-4</v>
      </c>
      <c r="AI669" s="54">
        <v>6.554127442461857E-4</v>
      </c>
      <c r="AJ669" s="42">
        <v>1.0048398158275329E-3</v>
      </c>
      <c r="AK669" s="42">
        <v>1.6704308915503765E-4</v>
      </c>
      <c r="AL669" s="42">
        <v>3.2032908190687798E-4</v>
      </c>
      <c r="AM669" s="42">
        <v>4.1981911805788795E-3</v>
      </c>
      <c r="AN669" s="42">
        <v>4.4670445263979779E-4</v>
      </c>
      <c r="AO669" s="42">
        <v>9.0334055804779231E-4</v>
      </c>
      <c r="AP669" s="42">
        <v>1.0048398158275329E-3</v>
      </c>
      <c r="AQ669" s="42">
        <v>1.6704308915503765E-4</v>
      </c>
      <c r="AR669" s="42">
        <v>3.2032908190687798E-4</v>
      </c>
      <c r="AS669" s="42">
        <v>4.1981911805788795E-3</v>
      </c>
      <c r="AT669" s="42">
        <v>4.4670445263979779E-4</v>
      </c>
      <c r="AU669" s="42">
        <v>9.0334055804779231E-4</v>
      </c>
    </row>
    <row r="670" spans="1:47" x14ac:dyDescent="0.25">
      <c r="A670" s="220"/>
      <c r="B670" s="220"/>
      <c r="C670" s="15" t="s">
        <v>225</v>
      </c>
      <c r="D670" s="16">
        <v>0</v>
      </c>
      <c r="E670" s="16">
        <v>0</v>
      </c>
      <c r="F670" s="16">
        <v>1.6704308915503765E-4</v>
      </c>
      <c r="G670" s="16">
        <v>1.6704308915503765E-4</v>
      </c>
      <c r="H670" s="42">
        <f t="shared" si="10"/>
        <v>1.6704308915503765E-4</v>
      </c>
      <c r="I670" s="42">
        <f t="shared" si="10"/>
        <v>1.6704308915503765E-4</v>
      </c>
      <c r="J670" s="51"/>
      <c r="K670" s="53"/>
      <c r="L670" s="16">
        <v>0</v>
      </c>
      <c r="M670" s="16">
        <v>0</v>
      </c>
      <c r="N670" s="16">
        <v>2.1305720123680062E-3</v>
      </c>
      <c r="O670" s="16">
        <v>9.9888028527260757E-5</v>
      </c>
      <c r="P670" s="16">
        <v>2.4792781380160667E-4</v>
      </c>
      <c r="Q670" s="16">
        <v>1.2683090392299836E-3</v>
      </c>
      <c r="R670" s="16">
        <v>0</v>
      </c>
      <c r="S670" s="16">
        <v>0</v>
      </c>
      <c r="T670" s="16">
        <v>2.1305720123680062E-3</v>
      </c>
      <c r="U670" s="16">
        <v>9.9888028527260757E-5</v>
      </c>
      <c r="V670" s="16">
        <v>2.4792781380160667E-4</v>
      </c>
      <c r="W670" s="16">
        <v>1.2683090392299836E-3</v>
      </c>
      <c r="X670" s="16">
        <v>1.6704308915503765E-4</v>
      </c>
      <c r="Y670" s="16">
        <v>3.2032908190687798E-4</v>
      </c>
      <c r="Z670" s="16">
        <v>2.0676191682108733E-3</v>
      </c>
      <c r="AA670" s="16">
        <v>3.4681642411253704E-4</v>
      </c>
      <c r="AB670" s="16">
        <v>6.554127442461857E-4</v>
      </c>
      <c r="AC670" s="16">
        <v>1.172313118465455E-3</v>
      </c>
      <c r="AD670" s="16">
        <v>1.6704308915503765E-4</v>
      </c>
      <c r="AE670" s="16">
        <v>3.2032908190687798E-4</v>
      </c>
      <c r="AF670" s="16">
        <v>2.0676191682108733E-3</v>
      </c>
      <c r="AG670" s="16">
        <v>3.4681642411253704E-4</v>
      </c>
      <c r="AH670" s="16">
        <v>6.554127442461857E-4</v>
      </c>
      <c r="AI670" s="54">
        <v>1.172313118465455E-3</v>
      </c>
      <c r="AJ670" s="42">
        <v>1.6704308915503765E-4</v>
      </c>
      <c r="AK670" s="42">
        <v>3.2032908190687798E-4</v>
      </c>
      <c r="AL670" s="42">
        <v>4.1981911805788795E-3</v>
      </c>
      <c r="AM670" s="42">
        <v>4.4670445263979779E-4</v>
      </c>
      <c r="AN670" s="42">
        <v>9.0334055804779231E-4</v>
      </c>
      <c r="AO670" s="42">
        <v>2.4406221576954387E-3</v>
      </c>
      <c r="AP670" s="42">
        <v>1.6704308915503765E-4</v>
      </c>
      <c r="AQ670" s="42">
        <v>3.2032908190687798E-4</v>
      </c>
      <c r="AR670" s="42">
        <v>4.1981911805788795E-3</v>
      </c>
      <c r="AS670" s="42">
        <v>4.4670445263979779E-4</v>
      </c>
      <c r="AT670" s="42">
        <v>9.0334055804779231E-4</v>
      </c>
      <c r="AU670" s="42">
        <v>2.4406221576954387E-3</v>
      </c>
    </row>
    <row r="671" spans="1:47" x14ac:dyDescent="0.25">
      <c r="A671" s="220"/>
      <c r="B671" s="220"/>
      <c r="C671" s="15" t="s">
        <v>226</v>
      </c>
      <c r="D671" s="16">
        <v>0</v>
      </c>
      <c r="E671" s="16">
        <v>0</v>
      </c>
      <c r="F671" s="16">
        <v>3.2032908190687798E-4</v>
      </c>
      <c r="G671" s="16">
        <v>3.2032908190687798E-4</v>
      </c>
      <c r="H671" s="42">
        <f t="shared" si="10"/>
        <v>3.2032908190687798E-4</v>
      </c>
      <c r="I671" s="42">
        <f t="shared" si="10"/>
        <v>3.2032908190687798E-4</v>
      </c>
      <c r="J671" s="51"/>
      <c r="K671" s="53"/>
      <c r="L671" s="16">
        <v>0</v>
      </c>
      <c r="M671" s="16">
        <v>2.1305720123680062E-3</v>
      </c>
      <c r="N671" s="16">
        <v>9.9888028527260757E-5</v>
      </c>
      <c r="O671" s="16">
        <v>2.4792781380160667E-4</v>
      </c>
      <c r="P671" s="16">
        <v>1.2683090392299836E-3</v>
      </c>
      <c r="Q671" s="16">
        <v>5.446318907756833E-5</v>
      </c>
      <c r="R671" s="16">
        <v>0</v>
      </c>
      <c r="S671" s="16">
        <v>2.1305720123680062E-3</v>
      </c>
      <c r="T671" s="16">
        <v>9.9888028527260757E-5</v>
      </c>
      <c r="U671" s="16">
        <v>2.4792781380160667E-4</v>
      </c>
      <c r="V671" s="16">
        <v>1.2683090392299836E-3</v>
      </c>
      <c r="W671" s="16">
        <v>5.446318907756833E-5</v>
      </c>
      <c r="X671" s="16">
        <v>3.2032908190687798E-4</v>
      </c>
      <c r="Y671" s="16">
        <v>2.0676191682108733E-3</v>
      </c>
      <c r="Z671" s="16">
        <v>3.4681642411253704E-4</v>
      </c>
      <c r="AA671" s="16">
        <v>6.554127442461857E-4</v>
      </c>
      <c r="AB671" s="16">
        <v>1.172313118465455E-3</v>
      </c>
      <c r="AC671" s="16">
        <v>1.9488360401421063E-4</v>
      </c>
      <c r="AD671" s="16">
        <v>3.2032908190687798E-4</v>
      </c>
      <c r="AE671" s="16">
        <v>2.0676191682108733E-3</v>
      </c>
      <c r="AF671" s="16">
        <v>3.4681642411253704E-4</v>
      </c>
      <c r="AG671" s="16">
        <v>6.554127442461857E-4</v>
      </c>
      <c r="AH671" s="16">
        <v>1.172313118465455E-3</v>
      </c>
      <c r="AI671" s="54">
        <v>1.9488360401421063E-4</v>
      </c>
      <c r="AJ671" s="42">
        <v>3.2032908190687798E-4</v>
      </c>
      <c r="AK671" s="42">
        <v>4.1981911805788795E-3</v>
      </c>
      <c r="AL671" s="42">
        <v>4.4670445263979779E-4</v>
      </c>
      <c r="AM671" s="42">
        <v>9.0334055804779231E-4</v>
      </c>
      <c r="AN671" s="42">
        <v>2.4406221576954387E-3</v>
      </c>
      <c r="AO671" s="42">
        <v>2.4934679309177894E-4</v>
      </c>
      <c r="AP671" s="42">
        <v>3.2032908190687798E-4</v>
      </c>
      <c r="AQ671" s="42">
        <v>4.1981911805788795E-3</v>
      </c>
      <c r="AR671" s="42">
        <v>4.4670445263979779E-4</v>
      </c>
      <c r="AS671" s="42">
        <v>9.0334055804779231E-4</v>
      </c>
      <c r="AT671" s="42">
        <v>2.4406221576954387E-3</v>
      </c>
      <c r="AU671" s="42">
        <v>2.4934679309177894E-4</v>
      </c>
    </row>
    <row r="672" spans="1:47" x14ac:dyDescent="0.25">
      <c r="A672" s="220" t="s">
        <v>172</v>
      </c>
      <c r="B672" s="220" t="s">
        <v>223</v>
      </c>
      <c r="C672" s="15" t="s">
        <v>224</v>
      </c>
      <c r="D672" s="16">
        <v>2.1305720123680062E-3</v>
      </c>
      <c r="E672" s="16">
        <v>2.1305720123680062E-3</v>
      </c>
      <c r="F672" s="16">
        <v>2.0676191682108733E-3</v>
      </c>
      <c r="G672" s="16">
        <v>2.0676191682108733E-3</v>
      </c>
      <c r="H672" s="42">
        <f t="shared" si="10"/>
        <v>4.1981911805788795E-3</v>
      </c>
      <c r="I672" s="42">
        <f t="shared" si="10"/>
        <v>4.1981911805788795E-3</v>
      </c>
      <c r="J672" s="51"/>
      <c r="K672" s="53" t="s">
        <v>172</v>
      </c>
      <c r="L672" s="16">
        <v>2.1305720123680062E-3</v>
      </c>
      <c r="M672" s="16">
        <v>9.9888028527260757E-5</v>
      </c>
      <c r="N672" s="16">
        <v>2.4792781380160667E-4</v>
      </c>
      <c r="O672" s="16">
        <v>1.2683090392299836E-3</v>
      </c>
      <c r="P672" s="16">
        <v>5.446318907756833E-5</v>
      </c>
      <c r="Q672" s="16">
        <v>1.4335205109199364E-4</v>
      </c>
      <c r="R672" s="16">
        <v>2.1305720123680062E-3</v>
      </c>
      <c r="S672" s="16">
        <v>9.9888028527260757E-5</v>
      </c>
      <c r="T672" s="16">
        <v>2.4792781380160667E-4</v>
      </c>
      <c r="U672" s="16">
        <v>1.2683090392299836E-3</v>
      </c>
      <c r="V672" s="16">
        <v>5.446318907756833E-5</v>
      </c>
      <c r="W672" s="16">
        <v>1.4335205109199364E-4</v>
      </c>
      <c r="X672" s="16">
        <v>2.0676191682108733E-3</v>
      </c>
      <c r="Y672" s="16">
        <v>3.4681642411253704E-4</v>
      </c>
      <c r="Z672" s="16">
        <v>6.554127442461857E-4</v>
      </c>
      <c r="AA672" s="16">
        <v>1.172313118465455E-3</v>
      </c>
      <c r="AB672" s="16">
        <v>1.9488360401421063E-4</v>
      </c>
      <c r="AC672" s="16">
        <v>3.7371726222469104E-4</v>
      </c>
      <c r="AD672" s="16">
        <v>2.0676191682108733E-3</v>
      </c>
      <c r="AE672" s="16">
        <v>3.4681642411253704E-4</v>
      </c>
      <c r="AF672" s="16">
        <v>6.554127442461857E-4</v>
      </c>
      <c r="AG672" s="16">
        <v>1.172313118465455E-3</v>
      </c>
      <c r="AH672" s="16">
        <v>1.9488360401421063E-4</v>
      </c>
      <c r="AI672" s="54">
        <v>3.7371726222469104E-4</v>
      </c>
      <c r="AJ672" s="42">
        <v>4.1981911805788795E-3</v>
      </c>
      <c r="AK672" s="42">
        <v>4.4670445263979779E-4</v>
      </c>
      <c r="AL672" s="42">
        <v>9.0334055804779231E-4</v>
      </c>
      <c r="AM672" s="42">
        <v>2.4406221576954387E-3</v>
      </c>
      <c r="AN672" s="42">
        <v>2.4934679309177894E-4</v>
      </c>
      <c r="AO672" s="42">
        <v>5.1706931331668466E-4</v>
      </c>
      <c r="AP672" s="42">
        <v>4.1981911805788795E-3</v>
      </c>
      <c r="AQ672" s="42">
        <v>4.4670445263979779E-4</v>
      </c>
      <c r="AR672" s="42">
        <v>9.0334055804779231E-4</v>
      </c>
      <c r="AS672" s="42">
        <v>2.4406221576954387E-3</v>
      </c>
      <c r="AT672" s="42">
        <v>2.4934679309177894E-4</v>
      </c>
      <c r="AU672" s="42">
        <v>5.1706931331668466E-4</v>
      </c>
    </row>
    <row r="673" spans="1:47" x14ac:dyDescent="0.25">
      <c r="A673" s="220"/>
      <c r="B673" s="220"/>
      <c r="C673" s="15" t="s">
        <v>225</v>
      </c>
      <c r="D673" s="16">
        <v>9.9888028527260757E-5</v>
      </c>
      <c r="E673" s="16">
        <v>9.9888028527260757E-5</v>
      </c>
      <c r="F673" s="16">
        <v>3.4681642411253704E-4</v>
      </c>
      <c r="G673" s="16">
        <v>3.4681642411253704E-4</v>
      </c>
      <c r="H673" s="42">
        <f t="shared" si="10"/>
        <v>4.4670445263979779E-4</v>
      </c>
      <c r="I673" s="42">
        <f t="shared" si="10"/>
        <v>4.4670445263979779E-4</v>
      </c>
      <c r="J673" s="51"/>
      <c r="K673" s="53"/>
      <c r="L673" s="16">
        <v>9.9888028527260757E-5</v>
      </c>
      <c r="M673" s="16">
        <v>2.4792781380160667E-4</v>
      </c>
      <c r="N673" s="16">
        <v>1.2683090392299836E-3</v>
      </c>
      <c r="O673" s="16">
        <v>5.446318907756833E-5</v>
      </c>
      <c r="P673" s="16">
        <v>1.4335205109199364E-4</v>
      </c>
      <c r="Q673" s="16">
        <v>2.1305720123680062E-3</v>
      </c>
      <c r="R673" s="16">
        <v>9.9888028527260757E-5</v>
      </c>
      <c r="S673" s="16">
        <v>2.4792781380160667E-4</v>
      </c>
      <c r="T673" s="16">
        <v>1.2683090392299836E-3</v>
      </c>
      <c r="U673" s="16">
        <v>5.446318907756833E-5</v>
      </c>
      <c r="V673" s="16">
        <v>1.4335205109199364E-4</v>
      </c>
      <c r="W673" s="16">
        <v>2.1305720123680062E-3</v>
      </c>
      <c r="X673" s="16">
        <v>3.4681642411253704E-4</v>
      </c>
      <c r="Y673" s="16">
        <v>6.554127442461857E-4</v>
      </c>
      <c r="Z673" s="16">
        <v>1.172313118465455E-3</v>
      </c>
      <c r="AA673" s="16">
        <v>1.9488360401421063E-4</v>
      </c>
      <c r="AB673" s="16">
        <v>3.7371726222469104E-4</v>
      </c>
      <c r="AC673" s="16">
        <v>0</v>
      </c>
      <c r="AD673" s="16">
        <v>3.4681642411253704E-4</v>
      </c>
      <c r="AE673" s="16">
        <v>6.554127442461857E-4</v>
      </c>
      <c r="AF673" s="16">
        <v>1.172313118465455E-3</v>
      </c>
      <c r="AG673" s="16">
        <v>1.9488360401421063E-4</v>
      </c>
      <c r="AH673" s="16">
        <v>3.7371726222469104E-4</v>
      </c>
      <c r="AI673" s="54">
        <v>0</v>
      </c>
      <c r="AJ673" s="42">
        <v>4.4670445263979779E-4</v>
      </c>
      <c r="AK673" s="42">
        <v>9.0334055804779231E-4</v>
      </c>
      <c r="AL673" s="42">
        <v>2.4406221576954387E-3</v>
      </c>
      <c r="AM673" s="42">
        <v>2.4934679309177894E-4</v>
      </c>
      <c r="AN673" s="42">
        <v>5.1706931331668466E-4</v>
      </c>
      <c r="AO673" s="42">
        <v>2.1305720123680062E-3</v>
      </c>
      <c r="AP673" s="42">
        <v>4.4670445263979779E-4</v>
      </c>
      <c r="AQ673" s="42">
        <v>9.0334055804779231E-4</v>
      </c>
      <c r="AR673" s="42">
        <v>2.4406221576954387E-3</v>
      </c>
      <c r="AS673" s="42">
        <v>2.4934679309177894E-4</v>
      </c>
      <c r="AT673" s="42">
        <v>5.1706931331668466E-4</v>
      </c>
      <c r="AU673" s="42">
        <v>2.1305720123680062E-3</v>
      </c>
    </row>
    <row r="674" spans="1:47" x14ac:dyDescent="0.25">
      <c r="A674" s="220"/>
      <c r="B674" s="220"/>
      <c r="C674" s="15" t="s">
        <v>226</v>
      </c>
      <c r="D674" s="16">
        <v>2.4792781380160667E-4</v>
      </c>
      <c r="E674" s="16">
        <v>2.4792781380160667E-4</v>
      </c>
      <c r="F674" s="16">
        <v>6.554127442461857E-4</v>
      </c>
      <c r="G674" s="16">
        <v>6.554127442461857E-4</v>
      </c>
      <c r="H674" s="42">
        <f t="shared" si="10"/>
        <v>9.0334055804779231E-4</v>
      </c>
      <c r="I674" s="42">
        <f t="shared" si="10"/>
        <v>9.0334055804779231E-4</v>
      </c>
      <c r="J674" s="51"/>
      <c r="K674" s="53"/>
      <c r="L674" s="16">
        <v>2.4792781380160667E-4</v>
      </c>
      <c r="M674" s="16">
        <v>1.2683090392299836E-3</v>
      </c>
      <c r="N674" s="16">
        <v>5.446318907756833E-5</v>
      </c>
      <c r="O674" s="16">
        <v>1.4335205109199364E-4</v>
      </c>
      <c r="P674" s="16">
        <v>2.1305720123680062E-3</v>
      </c>
      <c r="Q674" s="16">
        <v>9.9888028527260757E-5</v>
      </c>
      <c r="R674" s="16">
        <v>2.4792781380160667E-4</v>
      </c>
      <c r="S674" s="16">
        <v>1.2683090392299836E-3</v>
      </c>
      <c r="T674" s="16">
        <v>5.446318907756833E-5</v>
      </c>
      <c r="U674" s="16">
        <v>1.4335205109199364E-4</v>
      </c>
      <c r="V674" s="16">
        <v>2.1305720123680062E-3</v>
      </c>
      <c r="W674" s="16">
        <v>9.9888028527260757E-5</v>
      </c>
      <c r="X674" s="16">
        <v>6.554127442461857E-4</v>
      </c>
      <c r="Y674" s="16">
        <v>1.172313118465455E-3</v>
      </c>
      <c r="Z674" s="16">
        <v>1.9488360401421063E-4</v>
      </c>
      <c r="AA674" s="16">
        <v>3.7371726222469104E-4</v>
      </c>
      <c r="AB674" s="16">
        <v>0</v>
      </c>
      <c r="AC674" s="16">
        <v>0</v>
      </c>
      <c r="AD674" s="16">
        <v>6.554127442461857E-4</v>
      </c>
      <c r="AE674" s="16">
        <v>1.172313118465455E-3</v>
      </c>
      <c r="AF674" s="16">
        <v>1.9488360401421063E-4</v>
      </c>
      <c r="AG674" s="16">
        <v>3.7371726222469104E-4</v>
      </c>
      <c r="AH674" s="16">
        <v>0</v>
      </c>
      <c r="AI674" s="54">
        <v>0</v>
      </c>
      <c r="AJ674" s="42">
        <v>9.0334055804779231E-4</v>
      </c>
      <c r="AK674" s="42">
        <v>2.4406221576954387E-3</v>
      </c>
      <c r="AL674" s="42">
        <v>2.4934679309177894E-4</v>
      </c>
      <c r="AM674" s="42">
        <v>5.1706931331668466E-4</v>
      </c>
      <c r="AN674" s="42">
        <v>2.1305720123680062E-3</v>
      </c>
      <c r="AO674" s="42">
        <v>9.9888028527260757E-5</v>
      </c>
      <c r="AP674" s="42">
        <v>9.0334055804779231E-4</v>
      </c>
      <c r="AQ674" s="42">
        <v>2.4406221576954387E-3</v>
      </c>
      <c r="AR674" s="42">
        <v>2.4934679309177894E-4</v>
      </c>
      <c r="AS674" s="42">
        <v>5.1706931331668466E-4</v>
      </c>
      <c r="AT674" s="42">
        <v>2.1305720123680062E-3</v>
      </c>
      <c r="AU674" s="42">
        <v>9.9888028527260757E-5</v>
      </c>
    </row>
    <row r="675" spans="1:47" x14ac:dyDescent="0.25">
      <c r="A675" s="220"/>
      <c r="B675" s="220" t="s">
        <v>227</v>
      </c>
      <c r="C675" s="15" t="s">
        <v>224</v>
      </c>
      <c r="D675" s="16">
        <v>1.2683090392299836E-3</v>
      </c>
      <c r="E675" s="16">
        <v>1.2683090392299836E-3</v>
      </c>
      <c r="F675" s="16">
        <v>1.172313118465455E-3</v>
      </c>
      <c r="G675" s="16">
        <v>1.172313118465455E-3</v>
      </c>
      <c r="H675" s="42">
        <f t="shared" si="10"/>
        <v>2.4406221576954387E-3</v>
      </c>
      <c r="I675" s="42">
        <f t="shared" si="10"/>
        <v>2.4406221576954387E-3</v>
      </c>
      <c r="J675" s="51"/>
      <c r="K675" s="53"/>
      <c r="L675" s="16">
        <v>1.2683090392299836E-3</v>
      </c>
      <c r="M675" s="16">
        <v>5.446318907756833E-5</v>
      </c>
      <c r="N675" s="16">
        <v>1.4335205109199364E-4</v>
      </c>
      <c r="O675" s="16">
        <v>2.1305720123680062E-3</v>
      </c>
      <c r="P675" s="16">
        <v>9.9888028527260757E-5</v>
      </c>
      <c r="Q675" s="16">
        <v>2.4792781380160667E-4</v>
      </c>
      <c r="R675" s="16">
        <v>1.2683090392299836E-3</v>
      </c>
      <c r="S675" s="16">
        <v>5.446318907756833E-5</v>
      </c>
      <c r="T675" s="16">
        <v>1.4335205109199364E-4</v>
      </c>
      <c r="U675" s="16">
        <v>2.1305720123680062E-3</v>
      </c>
      <c r="V675" s="16">
        <v>9.9888028527260757E-5</v>
      </c>
      <c r="W675" s="16">
        <v>2.4792781380160667E-4</v>
      </c>
      <c r="X675" s="16">
        <v>1.172313118465455E-3</v>
      </c>
      <c r="Y675" s="16">
        <v>1.9488360401421063E-4</v>
      </c>
      <c r="Z675" s="16">
        <v>3.7371726222469104E-4</v>
      </c>
      <c r="AA675" s="16">
        <v>0</v>
      </c>
      <c r="AB675" s="16">
        <v>0</v>
      </c>
      <c r="AC675" s="16">
        <v>0</v>
      </c>
      <c r="AD675" s="16">
        <v>1.172313118465455E-3</v>
      </c>
      <c r="AE675" s="16">
        <v>1.9488360401421063E-4</v>
      </c>
      <c r="AF675" s="16">
        <v>3.7371726222469104E-4</v>
      </c>
      <c r="AG675" s="16">
        <v>0</v>
      </c>
      <c r="AH675" s="16">
        <v>0</v>
      </c>
      <c r="AI675" s="54">
        <v>0</v>
      </c>
      <c r="AJ675" s="42">
        <v>2.4406221576954387E-3</v>
      </c>
      <c r="AK675" s="42">
        <v>2.4934679309177894E-4</v>
      </c>
      <c r="AL675" s="42">
        <v>5.1706931331668466E-4</v>
      </c>
      <c r="AM675" s="42">
        <v>2.1305720123680062E-3</v>
      </c>
      <c r="AN675" s="42">
        <v>9.9888028527260757E-5</v>
      </c>
      <c r="AO675" s="42">
        <v>2.4792781380160667E-4</v>
      </c>
      <c r="AP675" s="42">
        <v>2.4406221576954387E-3</v>
      </c>
      <c r="AQ675" s="42">
        <v>2.4934679309177894E-4</v>
      </c>
      <c r="AR675" s="42">
        <v>5.1706931331668466E-4</v>
      </c>
      <c r="AS675" s="42">
        <v>2.1305720123680062E-3</v>
      </c>
      <c r="AT675" s="42">
        <v>9.9888028527260757E-5</v>
      </c>
      <c r="AU675" s="42">
        <v>2.4792781380160667E-4</v>
      </c>
    </row>
    <row r="676" spans="1:47" x14ac:dyDescent="0.25">
      <c r="A676" s="220"/>
      <c r="B676" s="220"/>
      <c r="C676" s="15" t="s">
        <v>225</v>
      </c>
      <c r="D676" s="16">
        <v>5.446318907756833E-5</v>
      </c>
      <c r="E676" s="16">
        <v>5.446318907756833E-5</v>
      </c>
      <c r="F676" s="16">
        <v>1.9488360401421063E-4</v>
      </c>
      <c r="G676" s="16">
        <v>1.9488360401421063E-4</v>
      </c>
      <c r="H676" s="42">
        <f t="shared" si="10"/>
        <v>2.4934679309177894E-4</v>
      </c>
      <c r="I676" s="42">
        <f t="shared" si="10"/>
        <v>2.4934679309177894E-4</v>
      </c>
      <c r="J676" s="51"/>
      <c r="K676" s="53"/>
      <c r="L676" s="16">
        <v>5.446318907756833E-5</v>
      </c>
      <c r="M676" s="16">
        <v>1.4335205109199364E-4</v>
      </c>
      <c r="N676" s="16">
        <v>2.1305720123680062E-3</v>
      </c>
      <c r="O676" s="16">
        <v>9.9888028527260757E-5</v>
      </c>
      <c r="P676" s="16">
        <v>2.4792781380160667E-4</v>
      </c>
      <c r="Q676" s="16">
        <v>1.2683090392299836E-3</v>
      </c>
      <c r="R676" s="16">
        <v>5.446318907756833E-5</v>
      </c>
      <c r="S676" s="16">
        <v>1.4335205109199364E-4</v>
      </c>
      <c r="T676" s="16">
        <v>2.1305720123680062E-3</v>
      </c>
      <c r="U676" s="16">
        <v>9.9888028527260757E-5</v>
      </c>
      <c r="V676" s="16">
        <v>2.4792781380160667E-4</v>
      </c>
      <c r="W676" s="16">
        <v>1.2683090392299836E-3</v>
      </c>
      <c r="X676" s="16">
        <v>1.9488360401421063E-4</v>
      </c>
      <c r="Y676" s="16">
        <v>3.7371726222469104E-4</v>
      </c>
      <c r="Z676" s="16">
        <v>0</v>
      </c>
      <c r="AA676" s="16">
        <v>0</v>
      </c>
      <c r="AB676" s="16">
        <v>0</v>
      </c>
      <c r="AC676" s="16">
        <v>0</v>
      </c>
      <c r="AD676" s="16">
        <v>1.9488360401421063E-4</v>
      </c>
      <c r="AE676" s="16">
        <v>3.7371726222469104E-4</v>
      </c>
      <c r="AF676" s="16">
        <v>0</v>
      </c>
      <c r="AG676" s="16">
        <v>0</v>
      </c>
      <c r="AH676" s="16">
        <v>0</v>
      </c>
      <c r="AI676" s="54">
        <v>0</v>
      </c>
      <c r="AJ676" s="42">
        <v>2.4934679309177894E-4</v>
      </c>
      <c r="AK676" s="42">
        <v>5.1706931331668466E-4</v>
      </c>
      <c r="AL676" s="42">
        <v>2.1305720123680062E-3</v>
      </c>
      <c r="AM676" s="42">
        <v>9.9888028527260757E-5</v>
      </c>
      <c r="AN676" s="42">
        <v>2.4792781380160667E-4</v>
      </c>
      <c r="AO676" s="42">
        <v>1.2683090392299836E-3</v>
      </c>
      <c r="AP676" s="42">
        <v>2.4934679309177894E-4</v>
      </c>
      <c r="AQ676" s="42">
        <v>5.1706931331668466E-4</v>
      </c>
      <c r="AR676" s="42">
        <v>2.1305720123680062E-3</v>
      </c>
      <c r="AS676" s="42">
        <v>9.9888028527260757E-5</v>
      </c>
      <c r="AT676" s="42">
        <v>2.4792781380160667E-4</v>
      </c>
      <c r="AU676" s="42">
        <v>1.2683090392299836E-3</v>
      </c>
    </row>
    <row r="677" spans="1:47" x14ac:dyDescent="0.25">
      <c r="A677" s="220"/>
      <c r="B677" s="220"/>
      <c r="C677" s="15" t="s">
        <v>226</v>
      </c>
      <c r="D677" s="16">
        <v>1.4335205109199364E-4</v>
      </c>
      <c r="E677" s="16">
        <v>1.4335205109199364E-4</v>
      </c>
      <c r="F677" s="16">
        <v>3.7371726222469104E-4</v>
      </c>
      <c r="G677" s="16">
        <v>3.7371726222469104E-4</v>
      </c>
      <c r="H677" s="42">
        <f t="shared" si="10"/>
        <v>5.1706931331668466E-4</v>
      </c>
      <c r="I677" s="42">
        <f t="shared" si="10"/>
        <v>5.1706931331668466E-4</v>
      </c>
      <c r="J677" s="51"/>
      <c r="K677" s="53"/>
      <c r="L677" s="16">
        <v>1.4335205109199364E-4</v>
      </c>
      <c r="M677" s="16">
        <v>2.1305720123680062E-3</v>
      </c>
      <c r="N677" s="16">
        <v>9.9888028527260757E-5</v>
      </c>
      <c r="O677" s="16">
        <v>2.4792781380160667E-4</v>
      </c>
      <c r="P677" s="16">
        <v>1.2683090392299836E-3</v>
      </c>
      <c r="Q677" s="16">
        <v>5.446318907756833E-5</v>
      </c>
      <c r="R677" s="16">
        <v>1.4335205109199364E-4</v>
      </c>
      <c r="S677" s="16">
        <v>2.1305720123680062E-3</v>
      </c>
      <c r="T677" s="16">
        <v>9.9888028527260757E-5</v>
      </c>
      <c r="U677" s="16">
        <v>2.4792781380160667E-4</v>
      </c>
      <c r="V677" s="16">
        <v>1.2683090392299836E-3</v>
      </c>
      <c r="W677" s="16">
        <v>5.446318907756833E-5</v>
      </c>
      <c r="X677" s="16">
        <v>3.7371726222469104E-4</v>
      </c>
      <c r="Y677" s="16">
        <v>0</v>
      </c>
      <c r="Z677" s="16">
        <v>0</v>
      </c>
      <c r="AA677" s="16">
        <v>0</v>
      </c>
      <c r="AB677" s="16">
        <v>0</v>
      </c>
      <c r="AC677" s="16">
        <v>0</v>
      </c>
      <c r="AD677" s="16">
        <v>3.7371726222469104E-4</v>
      </c>
      <c r="AE677" s="16">
        <v>0</v>
      </c>
      <c r="AF677" s="16">
        <v>0</v>
      </c>
      <c r="AG677" s="16">
        <v>0</v>
      </c>
      <c r="AH677" s="16">
        <v>0</v>
      </c>
      <c r="AI677" s="54">
        <v>0</v>
      </c>
      <c r="AJ677" s="42">
        <v>5.1706931331668466E-4</v>
      </c>
      <c r="AK677" s="42">
        <v>2.1305720123680062E-3</v>
      </c>
      <c r="AL677" s="42">
        <v>9.9888028527260757E-5</v>
      </c>
      <c r="AM677" s="42">
        <v>2.4792781380160667E-4</v>
      </c>
      <c r="AN677" s="42">
        <v>1.2683090392299836E-3</v>
      </c>
      <c r="AO677" s="42">
        <v>5.446318907756833E-5</v>
      </c>
      <c r="AP677" s="42">
        <v>5.1706931331668466E-4</v>
      </c>
      <c r="AQ677" s="42">
        <v>2.1305720123680062E-3</v>
      </c>
      <c r="AR677" s="42">
        <v>9.9888028527260757E-5</v>
      </c>
      <c r="AS677" s="42">
        <v>2.4792781380160667E-4</v>
      </c>
      <c r="AT677" s="42">
        <v>1.2683090392299836E-3</v>
      </c>
      <c r="AU677" s="42">
        <v>5.446318907756833E-5</v>
      </c>
    </row>
    <row r="678" spans="1:47" x14ac:dyDescent="0.25">
      <c r="A678" s="220" t="s">
        <v>173</v>
      </c>
      <c r="B678" s="220" t="s">
        <v>223</v>
      </c>
      <c r="C678" s="15" t="s">
        <v>224</v>
      </c>
      <c r="D678" s="16">
        <v>2.1305720123680062E-3</v>
      </c>
      <c r="E678" s="16">
        <v>2.1305720123680062E-3</v>
      </c>
      <c r="F678" s="16">
        <v>0</v>
      </c>
      <c r="G678" s="16">
        <v>0</v>
      </c>
      <c r="H678" s="42">
        <f t="shared" si="10"/>
        <v>2.1305720123680062E-3</v>
      </c>
      <c r="I678" s="42">
        <f t="shared" si="10"/>
        <v>2.1305720123680062E-3</v>
      </c>
      <c r="J678" s="51"/>
      <c r="K678" s="53" t="s">
        <v>173</v>
      </c>
      <c r="L678" s="16">
        <v>2.1305720123680062E-3</v>
      </c>
      <c r="M678" s="16">
        <v>9.9888028527260757E-5</v>
      </c>
      <c r="N678" s="16">
        <v>2.4792781380160667E-4</v>
      </c>
      <c r="O678" s="16">
        <v>1.2683090392299836E-3</v>
      </c>
      <c r="P678" s="16">
        <v>5.446318907756833E-5</v>
      </c>
      <c r="Q678" s="16">
        <v>1.4335205109199364E-4</v>
      </c>
      <c r="R678" s="16">
        <v>2.1305720123680062E-3</v>
      </c>
      <c r="S678" s="16">
        <v>9.9888028527260757E-5</v>
      </c>
      <c r="T678" s="16">
        <v>2.4792781380160667E-4</v>
      </c>
      <c r="U678" s="16">
        <v>1.2683090392299836E-3</v>
      </c>
      <c r="V678" s="16">
        <v>5.446318907756833E-5</v>
      </c>
      <c r="W678" s="16">
        <v>1.4335205109199364E-4</v>
      </c>
      <c r="X678" s="16">
        <v>0</v>
      </c>
      <c r="Y678" s="16">
        <v>0</v>
      </c>
      <c r="Z678" s="16">
        <v>0</v>
      </c>
      <c r="AA678" s="16">
        <v>0</v>
      </c>
      <c r="AB678" s="16">
        <v>0</v>
      </c>
      <c r="AC678" s="16">
        <v>0</v>
      </c>
      <c r="AD678" s="16">
        <v>0</v>
      </c>
      <c r="AE678" s="16">
        <v>0</v>
      </c>
      <c r="AF678" s="16">
        <v>0</v>
      </c>
      <c r="AG678" s="16">
        <v>0</v>
      </c>
      <c r="AH678" s="16">
        <v>0</v>
      </c>
      <c r="AI678" s="54">
        <v>0</v>
      </c>
      <c r="AJ678" s="42">
        <v>2.1305720123680062E-3</v>
      </c>
      <c r="AK678" s="42">
        <v>9.9888028527260757E-5</v>
      </c>
      <c r="AL678" s="42">
        <v>2.4792781380160667E-4</v>
      </c>
      <c r="AM678" s="42">
        <v>1.2683090392299836E-3</v>
      </c>
      <c r="AN678" s="42">
        <v>5.446318907756833E-5</v>
      </c>
      <c r="AO678" s="42">
        <v>1.4335205109199364E-4</v>
      </c>
      <c r="AP678" s="42">
        <v>2.1305720123680062E-3</v>
      </c>
      <c r="AQ678" s="42">
        <v>9.9888028527260757E-5</v>
      </c>
      <c r="AR678" s="42">
        <v>2.4792781380160667E-4</v>
      </c>
      <c r="AS678" s="42">
        <v>1.2683090392299836E-3</v>
      </c>
      <c r="AT678" s="42">
        <v>5.446318907756833E-5</v>
      </c>
      <c r="AU678" s="42">
        <v>1.4335205109199364E-4</v>
      </c>
    </row>
    <row r="679" spans="1:47" x14ac:dyDescent="0.25">
      <c r="A679" s="220"/>
      <c r="B679" s="220"/>
      <c r="C679" s="15" t="s">
        <v>225</v>
      </c>
      <c r="D679" s="16">
        <v>9.9888028527260757E-5</v>
      </c>
      <c r="E679" s="16">
        <v>9.9888028527260757E-5</v>
      </c>
      <c r="F679" s="16">
        <v>0</v>
      </c>
      <c r="G679" s="16">
        <v>0</v>
      </c>
      <c r="H679" s="42">
        <f t="shared" si="10"/>
        <v>9.9888028527260757E-5</v>
      </c>
      <c r="I679" s="42">
        <f t="shared" si="10"/>
        <v>9.9888028527260757E-5</v>
      </c>
      <c r="J679" s="51"/>
      <c r="K679" s="53"/>
      <c r="L679" s="16">
        <v>9.9888028527260757E-5</v>
      </c>
      <c r="M679" s="16">
        <v>2.4792781380160667E-4</v>
      </c>
      <c r="N679" s="16">
        <v>1.2683090392299836E-3</v>
      </c>
      <c r="O679" s="16">
        <v>5.446318907756833E-5</v>
      </c>
      <c r="P679" s="16">
        <v>1.4335205109199364E-4</v>
      </c>
      <c r="Q679" s="16">
        <v>2.1305720123680062E-3</v>
      </c>
      <c r="R679" s="16">
        <v>9.9888028527260757E-5</v>
      </c>
      <c r="S679" s="16">
        <v>2.4792781380160667E-4</v>
      </c>
      <c r="T679" s="16">
        <v>1.2683090392299836E-3</v>
      </c>
      <c r="U679" s="16">
        <v>5.446318907756833E-5</v>
      </c>
      <c r="V679" s="16">
        <v>1.4335205109199364E-4</v>
      </c>
      <c r="W679" s="16">
        <v>2.1305720123680062E-3</v>
      </c>
      <c r="X679" s="16">
        <v>0</v>
      </c>
      <c r="Y679" s="16">
        <v>0</v>
      </c>
      <c r="Z679" s="16">
        <v>0</v>
      </c>
      <c r="AA679" s="16">
        <v>0</v>
      </c>
      <c r="AB679" s="16">
        <v>0</v>
      </c>
      <c r="AC679" s="16">
        <v>1.2996463343039773E-3</v>
      </c>
      <c r="AD679" s="16">
        <v>0</v>
      </c>
      <c r="AE679" s="16">
        <v>0</v>
      </c>
      <c r="AF679" s="16">
        <v>0</v>
      </c>
      <c r="AG679" s="16">
        <v>0</v>
      </c>
      <c r="AH679" s="16">
        <v>0</v>
      </c>
      <c r="AI679" s="54">
        <v>1.2996463343039773E-3</v>
      </c>
      <c r="AJ679" s="42">
        <v>9.9888028527260757E-5</v>
      </c>
      <c r="AK679" s="42">
        <v>2.4792781380160667E-4</v>
      </c>
      <c r="AL679" s="42">
        <v>1.2683090392299836E-3</v>
      </c>
      <c r="AM679" s="42">
        <v>5.446318907756833E-5</v>
      </c>
      <c r="AN679" s="42">
        <v>1.4335205109199364E-4</v>
      </c>
      <c r="AO679" s="42">
        <v>3.4302183466719833E-3</v>
      </c>
      <c r="AP679" s="42">
        <v>9.9888028527260757E-5</v>
      </c>
      <c r="AQ679" s="42">
        <v>2.4792781380160667E-4</v>
      </c>
      <c r="AR679" s="42">
        <v>1.2683090392299836E-3</v>
      </c>
      <c r="AS679" s="42">
        <v>5.446318907756833E-5</v>
      </c>
      <c r="AT679" s="42">
        <v>1.4335205109199364E-4</v>
      </c>
      <c r="AU679" s="42">
        <v>3.4302183466719833E-3</v>
      </c>
    </row>
    <row r="680" spans="1:47" x14ac:dyDescent="0.25">
      <c r="A680" s="220"/>
      <c r="B680" s="220"/>
      <c r="C680" s="15" t="s">
        <v>226</v>
      </c>
      <c r="D680" s="16">
        <v>2.4792781380160667E-4</v>
      </c>
      <c r="E680" s="16">
        <v>2.4792781380160667E-4</v>
      </c>
      <c r="F680" s="16">
        <v>0</v>
      </c>
      <c r="G680" s="16">
        <v>0</v>
      </c>
      <c r="H680" s="42">
        <f t="shared" si="10"/>
        <v>2.4792781380160667E-4</v>
      </c>
      <c r="I680" s="42">
        <f t="shared" si="10"/>
        <v>2.4792781380160667E-4</v>
      </c>
      <c r="J680" s="51"/>
      <c r="K680" s="53"/>
      <c r="L680" s="16">
        <v>2.4792781380160667E-4</v>
      </c>
      <c r="M680" s="16">
        <v>1.2683090392299836E-3</v>
      </c>
      <c r="N680" s="16">
        <v>5.446318907756833E-5</v>
      </c>
      <c r="O680" s="16">
        <v>1.4335205109199364E-4</v>
      </c>
      <c r="P680" s="16">
        <v>2.1305720123680062E-3</v>
      </c>
      <c r="Q680" s="16">
        <v>9.9888028527260757E-5</v>
      </c>
      <c r="R680" s="16">
        <v>2.4792781380160667E-4</v>
      </c>
      <c r="S680" s="16">
        <v>1.2683090392299836E-3</v>
      </c>
      <c r="T680" s="16">
        <v>5.446318907756833E-5</v>
      </c>
      <c r="U680" s="16">
        <v>1.4335205109199364E-4</v>
      </c>
      <c r="V680" s="16">
        <v>2.1305720123680062E-3</v>
      </c>
      <c r="W680" s="16">
        <v>9.9888028527260757E-5</v>
      </c>
      <c r="X680" s="16">
        <v>0</v>
      </c>
      <c r="Y680" s="16">
        <v>0</v>
      </c>
      <c r="Z680" s="16">
        <v>0</v>
      </c>
      <c r="AA680" s="16">
        <v>0</v>
      </c>
      <c r="AB680" s="16">
        <v>1.2996463343039773E-3</v>
      </c>
      <c r="AC680" s="16">
        <v>2.1799889515645185E-4</v>
      </c>
      <c r="AD680" s="16">
        <v>0</v>
      </c>
      <c r="AE680" s="16">
        <v>0</v>
      </c>
      <c r="AF680" s="16">
        <v>0</v>
      </c>
      <c r="AG680" s="16">
        <v>0</v>
      </c>
      <c r="AH680" s="16">
        <v>1.2996463343039773E-3</v>
      </c>
      <c r="AI680" s="54">
        <v>2.1799889515645185E-4</v>
      </c>
      <c r="AJ680" s="42">
        <v>2.4792781380160667E-4</v>
      </c>
      <c r="AK680" s="42">
        <v>1.2683090392299836E-3</v>
      </c>
      <c r="AL680" s="42">
        <v>5.446318907756833E-5</v>
      </c>
      <c r="AM680" s="42">
        <v>1.4335205109199364E-4</v>
      </c>
      <c r="AN680" s="42">
        <v>3.4302183466719833E-3</v>
      </c>
      <c r="AO680" s="42">
        <v>3.178869236837126E-4</v>
      </c>
      <c r="AP680" s="42">
        <v>2.4792781380160667E-4</v>
      </c>
      <c r="AQ680" s="42">
        <v>1.2683090392299836E-3</v>
      </c>
      <c r="AR680" s="42">
        <v>5.446318907756833E-5</v>
      </c>
      <c r="AS680" s="42">
        <v>1.4335205109199364E-4</v>
      </c>
      <c r="AT680" s="42">
        <v>3.4302183466719833E-3</v>
      </c>
      <c r="AU680" s="42">
        <v>3.178869236837126E-4</v>
      </c>
    </row>
    <row r="681" spans="1:47" x14ac:dyDescent="0.25">
      <c r="A681" s="220"/>
      <c r="B681" s="220" t="s">
        <v>227</v>
      </c>
      <c r="C681" s="15" t="s">
        <v>224</v>
      </c>
      <c r="D681" s="16">
        <v>1.2683090392299836E-3</v>
      </c>
      <c r="E681" s="16">
        <v>1.2683090392299836E-3</v>
      </c>
      <c r="F681" s="16">
        <v>0</v>
      </c>
      <c r="G681" s="16">
        <v>0</v>
      </c>
      <c r="H681" s="42">
        <f t="shared" si="10"/>
        <v>1.2683090392299836E-3</v>
      </c>
      <c r="I681" s="42">
        <f t="shared" si="10"/>
        <v>1.2683090392299836E-3</v>
      </c>
      <c r="J681" s="51"/>
      <c r="K681" s="53"/>
      <c r="L681" s="16">
        <v>1.2683090392299836E-3</v>
      </c>
      <c r="M681" s="16">
        <v>5.446318907756833E-5</v>
      </c>
      <c r="N681" s="16">
        <v>1.4335205109199364E-4</v>
      </c>
      <c r="O681" s="16">
        <v>2.1305720123680062E-3</v>
      </c>
      <c r="P681" s="16">
        <v>9.9888028527260757E-5</v>
      </c>
      <c r="Q681" s="16">
        <v>2.4792781380160667E-4</v>
      </c>
      <c r="R681" s="16">
        <v>1.2683090392299836E-3</v>
      </c>
      <c r="S681" s="16">
        <v>5.446318907756833E-5</v>
      </c>
      <c r="T681" s="16">
        <v>1.4335205109199364E-4</v>
      </c>
      <c r="U681" s="16">
        <v>2.1305720123680062E-3</v>
      </c>
      <c r="V681" s="16">
        <v>9.9888028527260757E-5</v>
      </c>
      <c r="W681" s="16">
        <v>2.4792781380160667E-4</v>
      </c>
      <c r="X681" s="16">
        <v>0</v>
      </c>
      <c r="Y681" s="16">
        <v>0</v>
      </c>
      <c r="Z681" s="16">
        <v>0</v>
      </c>
      <c r="AA681" s="16">
        <v>1.2996463343039773E-3</v>
      </c>
      <c r="AB681" s="16">
        <v>2.1799889515645185E-4</v>
      </c>
      <c r="AC681" s="16">
        <v>4.1197372495474526E-4</v>
      </c>
      <c r="AD681" s="16">
        <v>0</v>
      </c>
      <c r="AE681" s="16">
        <v>0</v>
      </c>
      <c r="AF681" s="16">
        <v>0</v>
      </c>
      <c r="AG681" s="16">
        <v>1.2996463343039773E-3</v>
      </c>
      <c r="AH681" s="16">
        <v>2.1799889515645185E-4</v>
      </c>
      <c r="AI681" s="54">
        <v>4.1197372495474526E-4</v>
      </c>
      <c r="AJ681" s="42">
        <v>1.2683090392299836E-3</v>
      </c>
      <c r="AK681" s="42">
        <v>5.446318907756833E-5</v>
      </c>
      <c r="AL681" s="42">
        <v>1.4335205109199364E-4</v>
      </c>
      <c r="AM681" s="42">
        <v>3.4302183466719833E-3</v>
      </c>
      <c r="AN681" s="42">
        <v>3.178869236837126E-4</v>
      </c>
      <c r="AO681" s="42">
        <v>6.5990153875635188E-4</v>
      </c>
      <c r="AP681" s="42">
        <v>1.2683090392299836E-3</v>
      </c>
      <c r="AQ681" s="42">
        <v>5.446318907756833E-5</v>
      </c>
      <c r="AR681" s="42">
        <v>1.4335205109199364E-4</v>
      </c>
      <c r="AS681" s="42">
        <v>3.4302183466719833E-3</v>
      </c>
      <c r="AT681" s="42">
        <v>3.178869236837126E-4</v>
      </c>
      <c r="AU681" s="42">
        <v>6.5990153875635188E-4</v>
      </c>
    </row>
    <row r="682" spans="1:47" x14ac:dyDescent="0.25">
      <c r="A682" s="220"/>
      <c r="B682" s="220"/>
      <c r="C682" s="15" t="s">
        <v>225</v>
      </c>
      <c r="D682" s="16">
        <v>5.446318907756833E-5</v>
      </c>
      <c r="E682" s="16">
        <v>5.446318907756833E-5</v>
      </c>
      <c r="F682" s="16">
        <v>0</v>
      </c>
      <c r="G682" s="16">
        <v>0</v>
      </c>
      <c r="H682" s="42">
        <f t="shared" si="10"/>
        <v>5.446318907756833E-5</v>
      </c>
      <c r="I682" s="42">
        <f t="shared" si="10"/>
        <v>5.446318907756833E-5</v>
      </c>
      <c r="J682" s="51"/>
      <c r="K682" s="53"/>
      <c r="L682" s="16">
        <v>5.446318907756833E-5</v>
      </c>
      <c r="M682" s="16">
        <v>1.4335205109199364E-4</v>
      </c>
      <c r="N682" s="16">
        <v>2.1305720123680062E-3</v>
      </c>
      <c r="O682" s="16">
        <v>9.9888028527260757E-5</v>
      </c>
      <c r="P682" s="16">
        <v>2.4792781380160667E-4</v>
      </c>
      <c r="Q682" s="16">
        <v>1.2683090392299836E-3</v>
      </c>
      <c r="R682" s="16">
        <v>5.446318907756833E-5</v>
      </c>
      <c r="S682" s="16">
        <v>1.4335205109199364E-4</v>
      </c>
      <c r="T682" s="16">
        <v>2.1305720123680062E-3</v>
      </c>
      <c r="U682" s="16">
        <v>9.9888028527260757E-5</v>
      </c>
      <c r="V682" s="16">
        <v>2.4792781380160667E-4</v>
      </c>
      <c r="W682" s="16">
        <v>1.2683090392299836E-3</v>
      </c>
      <c r="X682" s="16">
        <v>0</v>
      </c>
      <c r="Y682" s="16">
        <v>0</v>
      </c>
      <c r="Z682" s="16">
        <v>1.2996463343039773E-3</v>
      </c>
      <c r="AA682" s="16">
        <v>2.1799889515645185E-4</v>
      </c>
      <c r="AB682" s="16">
        <v>4.1197372495474526E-4</v>
      </c>
      <c r="AC682" s="16">
        <v>7.3688253160685739E-4</v>
      </c>
      <c r="AD682" s="16">
        <v>0</v>
      </c>
      <c r="AE682" s="16">
        <v>0</v>
      </c>
      <c r="AF682" s="16">
        <v>1.2996463343039773E-3</v>
      </c>
      <c r="AG682" s="16">
        <v>2.1799889515645185E-4</v>
      </c>
      <c r="AH682" s="16">
        <v>4.1197372495474526E-4</v>
      </c>
      <c r="AI682" s="54">
        <v>7.3688253160685739E-4</v>
      </c>
      <c r="AJ682" s="42">
        <v>5.446318907756833E-5</v>
      </c>
      <c r="AK682" s="42">
        <v>1.4335205109199364E-4</v>
      </c>
      <c r="AL682" s="42">
        <v>3.4302183466719833E-3</v>
      </c>
      <c r="AM682" s="42">
        <v>3.178869236837126E-4</v>
      </c>
      <c r="AN682" s="42">
        <v>6.5990153875635188E-4</v>
      </c>
      <c r="AO682" s="42">
        <v>2.0051915708368413E-3</v>
      </c>
      <c r="AP682" s="42">
        <v>5.446318907756833E-5</v>
      </c>
      <c r="AQ682" s="42">
        <v>1.4335205109199364E-4</v>
      </c>
      <c r="AR682" s="42">
        <v>3.4302183466719833E-3</v>
      </c>
      <c r="AS682" s="42">
        <v>3.178869236837126E-4</v>
      </c>
      <c r="AT682" s="42">
        <v>6.5990153875635188E-4</v>
      </c>
      <c r="AU682" s="42">
        <v>2.0051915708368413E-3</v>
      </c>
    </row>
    <row r="683" spans="1:47" x14ac:dyDescent="0.25">
      <c r="A683" s="220"/>
      <c r="B683" s="220"/>
      <c r="C683" s="15" t="s">
        <v>226</v>
      </c>
      <c r="D683" s="16">
        <v>1.4335205109199364E-4</v>
      </c>
      <c r="E683" s="16">
        <v>1.4335205109199364E-4</v>
      </c>
      <c r="F683" s="16">
        <v>0</v>
      </c>
      <c r="G683" s="16">
        <v>0</v>
      </c>
      <c r="H683" s="42">
        <f t="shared" si="10"/>
        <v>1.4335205109199364E-4</v>
      </c>
      <c r="I683" s="42">
        <f t="shared" si="10"/>
        <v>1.4335205109199364E-4</v>
      </c>
      <c r="J683" s="51"/>
      <c r="K683" s="53"/>
      <c r="L683" s="16">
        <v>1.4335205109199364E-4</v>
      </c>
      <c r="M683" s="16">
        <v>2.1305720123680062E-3</v>
      </c>
      <c r="N683" s="16">
        <v>9.9888028527260757E-5</v>
      </c>
      <c r="O683" s="16">
        <v>2.4792781380160667E-4</v>
      </c>
      <c r="P683" s="16">
        <v>1.2683090392299836E-3</v>
      </c>
      <c r="Q683" s="16">
        <v>5.446318907756833E-5</v>
      </c>
      <c r="R683" s="16">
        <v>1.4335205109199364E-4</v>
      </c>
      <c r="S683" s="16">
        <v>2.1305720123680062E-3</v>
      </c>
      <c r="T683" s="16">
        <v>9.9888028527260757E-5</v>
      </c>
      <c r="U683" s="16">
        <v>2.4792781380160667E-4</v>
      </c>
      <c r="V683" s="16">
        <v>1.2683090392299836E-3</v>
      </c>
      <c r="W683" s="16">
        <v>5.446318907756833E-5</v>
      </c>
      <c r="X683" s="16">
        <v>0</v>
      </c>
      <c r="Y683" s="16">
        <v>1.2996463343039773E-3</v>
      </c>
      <c r="Z683" s="16">
        <v>2.1799889515645185E-4</v>
      </c>
      <c r="AA683" s="16">
        <v>4.1197372495474526E-4</v>
      </c>
      <c r="AB683" s="16">
        <v>7.3688253160685739E-4</v>
      </c>
      <c r="AC683" s="16">
        <v>1.2249826538036096E-4</v>
      </c>
      <c r="AD683" s="16">
        <v>0</v>
      </c>
      <c r="AE683" s="16">
        <v>1.2996463343039773E-3</v>
      </c>
      <c r="AF683" s="16">
        <v>2.1799889515645185E-4</v>
      </c>
      <c r="AG683" s="16">
        <v>4.1197372495474526E-4</v>
      </c>
      <c r="AH683" s="16">
        <v>7.3688253160685739E-4</v>
      </c>
      <c r="AI683" s="54">
        <v>1.2249826538036096E-4</v>
      </c>
      <c r="AJ683" s="42">
        <v>1.4335205109199364E-4</v>
      </c>
      <c r="AK683" s="42">
        <v>3.4302183466719833E-3</v>
      </c>
      <c r="AL683" s="42">
        <v>3.178869236837126E-4</v>
      </c>
      <c r="AM683" s="42">
        <v>6.5990153875635188E-4</v>
      </c>
      <c r="AN683" s="42">
        <v>2.0051915708368413E-3</v>
      </c>
      <c r="AO683" s="42">
        <v>1.769614544579293E-4</v>
      </c>
      <c r="AP683" s="42">
        <v>1.4335205109199364E-4</v>
      </c>
      <c r="AQ683" s="42">
        <v>3.4302183466719833E-3</v>
      </c>
      <c r="AR683" s="42">
        <v>3.178869236837126E-4</v>
      </c>
      <c r="AS683" s="42">
        <v>6.5990153875635188E-4</v>
      </c>
      <c r="AT683" s="42">
        <v>2.0051915708368413E-3</v>
      </c>
      <c r="AU683" s="42">
        <v>1.769614544579293E-4</v>
      </c>
    </row>
    <row r="684" spans="1:47" x14ac:dyDescent="0.25">
      <c r="A684" s="220" t="s">
        <v>174</v>
      </c>
      <c r="B684" s="220" t="s">
        <v>223</v>
      </c>
      <c r="C684" s="15" t="s">
        <v>224</v>
      </c>
      <c r="D684" s="16">
        <v>2.1305720123680062E-3</v>
      </c>
      <c r="E684" s="16">
        <v>2.1305720123680062E-3</v>
      </c>
      <c r="F684" s="16">
        <v>1.2996463343039773E-3</v>
      </c>
      <c r="G684" s="16">
        <v>1.2996463343039773E-3</v>
      </c>
      <c r="H684" s="42">
        <f t="shared" si="10"/>
        <v>3.4302183466719833E-3</v>
      </c>
      <c r="I684" s="42">
        <f t="shared" si="10"/>
        <v>3.4302183466719833E-3</v>
      </c>
      <c r="J684" s="51"/>
      <c r="K684" s="53" t="s">
        <v>174</v>
      </c>
      <c r="L684" s="16">
        <v>2.1305720123680062E-3</v>
      </c>
      <c r="M684" s="16">
        <v>9.9888028527260757E-5</v>
      </c>
      <c r="N684" s="16">
        <v>2.4792781380160667E-4</v>
      </c>
      <c r="O684" s="16">
        <v>1.2683090392299836E-3</v>
      </c>
      <c r="P684" s="16">
        <v>5.446318907756833E-5</v>
      </c>
      <c r="Q684" s="16">
        <v>1.4335205109199364E-4</v>
      </c>
      <c r="R684" s="16">
        <v>2.1305720123680062E-3</v>
      </c>
      <c r="S684" s="16">
        <v>9.9888028527260757E-5</v>
      </c>
      <c r="T684" s="16">
        <v>2.4792781380160667E-4</v>
      </c>
      <c r="U684" s="16">
        <v>1.2683090392299836E-3</v>
      </c>
      <c r="V684" s="16">
        <v>5.446318907756833E-5</v>
      </c>
      <c r="W684" s="16">
        <v>1.4335205109199364E-4</v>
      </c>
      <c r="X684" s="16">
        <v>1.2996463343039773E-3</v>
      </c>
      <c r="Y684" s="16">
        <v>2.1799889515645185E-4</v>
      </c>
      <c r="Z684" s="16">
        <v>4.1197372495474526E-4</v>
      </c>
      <c r="AA684" s="16">
        <v>7.3688253160685739E-4</v>
      </c>
      <c r="AB684" s="16">
        <v>1.2249826538036096E-4</v>
      </c>
      <c r="AC684" s="16">
        <v>2.349079933983772E-4</v>
      </c>
      <c r="AD684" s="16">
        <v>1.2996463343039773E-3</v>
      </c>
      <c r="AE684" s="16">
        <v>2.1799889515645185E-4</v>
      </c>
      <c r="AF684" s="16">
        <v>4.1197372495474526E-4</v>
      </c>
      <c r="AG684" s="16">
        <v>7.3688253160685739E-4</v>
      </c>
      <c r="AH684" s="16">
        <v>1.2249826538036096E-4</v>
      </c>
      <c r="AI684" s="54">
        <v>2.349079933983772E-4</v>
      </c>
      <c r="AJ684" s="42">
        <v>3.4302183466719833E-3</v>
      </c>
      <c r="AK684" s="42">
        <v>3.178869236837126E-4</v>
      </c>
      <c r="AL684" s="42">
        <v>6.5990153875635188E-4</v>
      </c>
      <c r="AM684" s="42">
        <v>2.0051915708368413E-3</v>
      </c>
      <c r="AN684" s="42">
        <v>1.769614544579293E-4</v>
      </c>
      <c r="AO684" s="42">
        <v>3.7826004449037086E-4</v>
      </c>
      <c r="AP684" s="42">
        <v>3.4302183466719833E-3</v>
      </c>
      <c r="AQ684" s="42">
        <v>3.178869236837126E-4</v>
      </c>
      <c r="AR684" s="42">
        <v>6.5990153875635188E-4</v>
      </c>
      <c r="AS684" s="42">
        <v>2.0051915708368413E-3</v>
      </c>
      <c r="AT684" s="42">
        <v>1.769614544579293E-4</v>
      </c>
      <c r="AU684" s="42">
        <v>3.7826004449037086E-4</v>
      </c>
    </row>
    <row r="685" spans="1:47" x14ac:dyDescent="0.25">
      <c r="A685" s="220"/>
      <c r="B685" s="220"/>
      <c r="C685" s="15" t="s">
        <v>225</v>
      </c>
      <c r="D685" s="16">
        <v>9.9888028527260757E-5</v>
      </c>
      <c r="E685" s="16">
        <v>9.9888028527260757E-5</v>
      </c>
      <c r="F685" s="16">
        <v>2.1799889515645185E-4</v>
      </c>
      <c r="G685" s="16">
        <v>2.1799889515645185E-4</v>
      </c>
      <c r="H685" s="42">
        <f t="shared" si="10"/>
        <v>3.178869236837126E-4</v>
      </c>
      <c r="I685" s="42">
        <f t="shared" si="10"/>
        <v>3.178869236837126E-4</v>
      </c>
      <c r="J685" s="51"/>
      <c r="K685" s="53"/>
      <c r="L685" s="16">
        <v>9.9888028527260757E-5</v>
      </c>
      <c r="M685" s="16">
        <v>2.4792781380160667E-4</v>
      </c>
      <c r="N685" s="16">
        <v>1.2683090392299836E-3</v>
      </c>
      <c r="O685" s="16">
        <v>5.446318907756833E-5</v>
      </c>
      <c r="P685" s="16">
        <v>1.4335205109199364E-4</v>
      </c>
      <c r="Q685" s="16">
        <v>1.0652860061840031E-3</v>
      </c>
      <c r="R685" s="16">
        <v>9.9888028527260757E-5</v>
      </c>
      <c r="S685" s="16">
        <v>2.4792781380160667E-4</v>
      </c>
      <c r="T685" s="16">
        <v>1.2683090392299836E-3</v>
      </c>
      <c r="U685" s="16">
        <v>5.446318907756833E-5</v>
      </c>
      <c r="V685" s="16">
        <v>1.4335205109199364E-4</v>
      </c>
      <c r="W685" s="16">
        <v>1.0652860061840031E-3</v>
      </c>
      <c r="X685" s="16">
        <v>2.1799889515645185E-4</v>
      </c>
      <c r="Y685" s="16">
        <v>4.1197372495474526E-4</v>
      </c>
      <c r="Z685" s="16">
        <v>7.3688253160685739E-4</v>
      </c>
      <c r="AA685" s="16">
        <v>1.2249826538036096E-4</v>
      </c>
      <c r="AB685" s="16">
        <v>2.349079933983772E-4</v>
      </c>
      <c r="AC685" s="16">
        <v>1.4177960010588843E-3</v>
      </c>
      <c r="AD685" s="16">
        <v>2.1799889515645185E-4</v>
      </c>
      <c r="AE685" s="16">
        <v>4.1197372495474526E-4</v>
      </c>
      <c r="AF685" s="16">
        <v>7.3688253160685739E-4</v>
      </c>
      <c r="AG685" s="16">
        <v>1.2249826538036096E-4</v>
      </c>
      <c r="AH685" s="16">
        <v>2.349079933983772E-4</v>
      </c>
      <c r="AI685" s="54">
        <v>1.4177960010588843E-3</v>
      </c>
      <c r="AJ685" s="42">
        <v>3.178869236837126E-4</v>
      </c>
      <c r="AK685" s="42">
        <v>6.5990153875635188E-4</v>
      </c>
      <c r="AL685" s="42">
        <v>2.0051915708368413E-3</v>
      </c>
      <c r="AM685" s="42">
        <v>1.769614544579293E-4</v>
      </c>
      <c r="AN685" s="42">
        <v>3.7826004449037086E-4</v>
      </c>
      <c r="AO685" s="42">
        <v>2.4830820072428875E-3</v>
      </c>
      <c r="AP685" s="42">
        <v>3.178869236837126E-4</v>
      </c>
      <c r="AQ685" s="42">
        <v>6.5990153875635188E-4</v>
      </c>
      <c r="AR685" s="42">
        <v>2.0051915708368413E-3</v>
      </c>
      <c r="AS685" s="42">
        <v>1.769614544579293E-4</v>
      </c>
      <c r="AT685" s="42">
        <v>3.7826004449037086E-4</v>
      </c>
      <c r="AU685" s="42">
        <v>2.4830820072428875E-3</v>
      </c>
    </row>
    <row r="686" spans="1:47" x14ac:dyDescent="0.25">
      <c r="A686" s="220"/>
      <c r="B686" s="220"/>
      <c r="C686" s="15" t="s">
        <v>226</v>
      </c>
      <c r="D686" s="16">
        <v>2.4792781380160667E-4</v>
      </c>
      <c r="E686" s="16">
        <v>2.4792781380160667E-4</v>
      </c>
      <c r="F686" s="16">
        <v>4.1197372495474526E-4</v>
      </c>
      <c r="G686" s="16">
        <v>4.1197372495474526E-4</v>
      </c>
      <c r="H686" s="42">
        <f t="shared" si="10"/>
        <v>6.5990153875635188E-4</v>
      </c>
      <c r="I686" s="42">
        <f t="shared" si="10"/>
        <v>6.5990153875635188E-4</v>
      </c>
      <c r="J686" s="51"/>
      <c r="K686" s="53"/>
      <c r="L686" s="16">
        <v>2.4792781380160667E-4</v>
      </c>
      <c r="M686" s="16">
        <v>1.2683090392299836E-3</v>
      </c>
      <c r="N686" s="16">
        <v>5.446318907756833E-5</v>
      </c>
      <c r="O686" s="16">
        <v>1.4335205109199364E-4</v>
      </c>
      <c r="P686" s="16">
        <v>1.0652860061840031E-3</v>
      </c>
      <c r="Q686" s="16">
        <v>4.9944014263630378E-5</v>
      </c>
      <c r="R686" s="16">
        <v>2.4792781380160667E-4</v>
      </c>
      <c r="S686" s="16">
        <v>1.2683090392299836E-3</v>
      </c>
      <c r="T686" s="16">
        <v>5.446318907756833E-5</v>
      </c>
      <c r="U686" s="16">
        <v>1.4335205109199364E-4</v>
      </c>
      <c r="V686" s="16">
        <v>1.0652860061840031E-3</v>
      </c>
      <c r="W686" s="16">
        <v>4.9944014263630378E-5</v>
      </c>
      <c r="X686" s="16">
        <v>4.1197372495474526E-4</v>
      </c>
      <c r="Y686" s="16">
        <v>7.3688253160685739E-4</v>
      </c>
      <c r="Z686" s="16">
        <v>1.2249826538036096E-4</v>
      </c>
      <c r="AA686" s="16">
        <v>2.349079933983772E-4</v>
      </c>
      <c r="AB686" s="16">
        <v>1.4177960010588843E-3</v>
      </c>
      <c r="AC686" s="16">
        <v>2.3781697653431108E-4</v>
      </c>
      <c r="AD686" s="16">
        <v>4.1197372495474526E-4</v>
      </c>
      <c r="AE686" s="16">
        <v>7.3688253160685739E-4</v>
      </c>
      <c r="AF686" s="16">
        <v>1.2249826538036096E-4</v>
      </c>
      <c r="AG686" s="16">
        <v>2.349079933983772E-4</v>
      </c>
      <c r="AH686" s="16">
        <v>1.4177960010588843E-3</v>
      </c>
      <c r="AI686" s="54">
        <v>2.3781697653431108E-4</v>
      </c>
      <c r="AJ686" s="42">
        <v>6.5990153875635188E-4</v>
      </c>
      <c r="AK686" s="42">
        <v>2.0051915708368413E-3</v>
      </c>
      <c r="AL686" s="42">
        <v>1.769614544579293E-4</v>
      </c>
      <c r="AM686" s="42">
        <v>3.7826004449037086E-4</v>
      </c>
      <c r="AN686" s="42">
        <v>2.4830820072428875E-3</v>
      </c>
      <c r="AO686" s="42">
        <v>2.8776099079794149E-4</v>
      </c>
      <c r="AP686" s="42">
        <v>6.5990153875635188E-4</v>
      </c>
      <c r="AQ686" s="42">
        <v>2.0051915708368413E-3</v>
      </c>
      <c r="AR686" s="42">
        <v>1.769614544579293E-4</v>
      </c>
      <c r="AS686" s="42">
        <v>3.7826004449037086E-4</v>
      </c>
      <c r="AT686" s="42">
        <v>2.4830820072428875E-3</v>
      </c>
      <c r="AU686" s="42">
        <v>2.8776099079794149E-4</v>
      </c>
    </row>
    <row r="687" spans="1:47" x14ac:dyDescent="0.25">
      <c r="A687" s="220"/>
      <c r="B687" s="220" t="s">
        <v>227</v>
      </c>
      <c r="C687" s="15" t="s">
        <v>224</v>
      </c>
      <c r="D687" s="16">
        <v>1.2683090392299836E-3</v>
      </c>
      <c r="E687" s="16">
        <v>1.2683090392299836E-3</v>
      </c>
      <c r="F687" s="16">
        <v>7.3688253160685739E-4</v>
      </c>
      <c r="G687" s="16">
        <v>7.3688253160685739E-4</v>
      </c>
      <c r="H687" s="42">
        <f t="shared" si="10"/>
        <v>2.0051915708368413E-3</v>
      </c>
      <c r="I687" s="42">
        <f t="shared" si="10"/>
        <v>2.0051915708368413E-3</v>
      </c>
      <c r="J687" s="51"/>
      <c r="K687" s="53"/>
      <c r="L687" s="16">
        <v>1.2683090392299836E-3</v>
      </c>
      <c r="M687" s="16">
        <v>5.446318907756833E-5</v>
      </c>
      <c r="N687" s="16">
        <v>1.4335205109199364E-4</v>
      </c>
      <c r="O687" s="16">
        <v>1.0652860061840031E-3</v>
      </c>
      <c r="P687" s="16">
        <v>4.9944014263630378E-5</v>
      </c>
      <c r="Q687" s="16">
        <v>1.2396390690080333E-4</v>
      </c>
      <c r="R687" s="16">
        <v>1.2683090392299836E-3</v>
      </c>
      <c r="S687" s="16">
        <v>5.446318907756833E-5</v>
      </c>
      <c r="T687" s="16">
        <v>1.4335205109199364E-4</v>
      </c>
      <c r="U687" s="16">
        <v>1.0652860061840031E-3</v>
      </c>
      <c r="V687" s="16">
        <v>4.9944014263630378E-5</v>
      </c>
      <c r="W687" s="16">
        <v>1.2396390690080333E-4</v>
      </c>
      <c r="X687" s="16">
        <v>7.3688253160685739E-4</v>
      </c>
      <c r="Y687" s="16">
        <v>1.2249826538036096E-4</v>
      </c>
      <c r="Z687" s="16">
        <v>2.349079933983772E-4</v>
      </c>
      <c r="AA687" s="16">
        <v>1.4177960010588843E-3</v>
      </c>
      <c r="AB687" s="16">
        <v>2.3781697653431108E-4</v>
      </c>
      <c r="AC687" s="16">
        <v>4.4942588176881296E-4</v>
      </c>
      <c r="AD687" s="16">
        <v>7.3688253160685739E-4</v>
      </c>
      <c r="AE687" s="16">
        <v>1.2249826538036096E-4</v>
      </c>
      <c r="AF687" s="16">
        <v>2.349079933983772E-4</v>
      </c>
      <c r="AG687" s="16">
        <v>1.4177960010588843E-3</v>
      </c>
      <c r="AH687" s="16">
        <v>2.3781697653431108E-4</v>
      </c>
      <c r="AI687" s="54">
        <v>4.4942588176881296E-4</v>
      </c>
      <c r="AJ687" s="42">
        <v>2.0051915708368413E-3</v>
      </c>
      <c r="AK687" s="42">
        <v>1.769614544579293E-4</v>
      </c>
      <c r="AL687" s="42">
        <v>3.7826004449037086E-4</v>
      </c>
      <c r="AM687" s="42">
        <v>2.4830820072428875E-3</v>
      </c>
      <c r="AN687" s="42">
        <v>2.8776099079794149E-4</v>
      </c>
      <c r="AO687" s="42">
        <v>5.7338978866961626E-4</v>
      </c>
      <c r="AP687" s="42">
        <v>2.0051915708368413E-3</v>
      </c>
      <c r="AQ687" s="42">
        <v>1.769614544579293E-4</v>
      </c>
      <c r="AR687" s="42">
        <v>3.7826004449037086E-4</v>
      </c>
      <c r="AS687" s="42">
        <v>2.4830820072428875E-3</v>
      </c>
      <c r="AT687" s="42">
        <v>2.8776099079794149E-4</v>
      </c>
      <c r="AU687" s="42">
        <v>5.7338978866961626E-4</v>
      </c>
    </row>
    <row r="688" spans="1:47" x14ac:dyDescent="0.25">
      <c r="A688" s="220"/>
      <c r="B688" s="220"/>
      <c r="C688" s="15" t="s">
        <v>225</v>
      </c>
      <c r="D688" s="16">
        <v>5.446318907756833E-5</v>
      </c>
      <c r="E688" s="16">
        <v>5.446318907756833E-5</v>
      </c>
      <c r="F688" s="16">
        <v>1.2249826538036096E-4</v>
      </c>
      <c r="G688" s="16">
        <v>1.2249826538036096E-4</v>
      </c>
      <c r="H688" s="42">
        <f t="shared" si="10"/>
        <v>1.769614544579293E-4</v>
      </c>
      <c r="I688" s="42">
        <f t="shared" si="10"/>
        <v>1.769614544579293E-4</v>
      </c>
      <c r="J688" s="51"/>
      <c r="K688" s="53"/>
      <c r="L688" s="16">
        <v>5.446318907756833E-5</v>
      </c>
      <c r="M688" s="16">
        <v>1.4335205109199364E-4</v>
      </c>
      <c r="N688" s="16">
        <v>1.0652860061840031E-3</v>
      </c>
      <c r="O688" s="16">
        <v>4.9944014263630378E-5</v>
      </c>
      <c r="P688" s="16">
        <v>1.2396390690080333E-4</v>
      </c>
      <c r="Q688" s="16">
        <v>6.3415451961499182E-4</v>
      </c>
      <c r="R688" s="16">
        <v>5.446318907756833E-5</v>
      </c>
      <c r="S688" s="16">
        <v>1.4335205109199364E-4</v>
      </c>
      <c r="T688" s="16">
        <v>1.0652860061840031E-3</v>
      </c>
      <c r="U688" s="16">
        <v>4.9944014263630378E-5</v>
      </c>
      <c r="V688" s="16">
        <v>1.2396390690080333E-4</v>
      </c>
      <c r="W688" s="16">
        <v>6.3415451961499182E-4</v>
      </c>
      <c r="X688" s="16">
        <v>1.2249826538036096E-4</v>
      </c>
      <c r="Y688" s="16">
        <v>2.349079933983772E-4</v>
      </c>
      <c r="Z688" s="16">
        <v>1.4177960010588843E-3</v>
      </c>
      <c r="AA688" s="16">
        <v>2.3781697653431108E-4</v>
      </c>
      <c r="AB688" s="16">
        <v>4.4942588176881296E-4</v>
      </c>
      <c r="AC688" s="16">
        <v>8.0387185266202622E-4</v>
      </c>
      <c r="AD688" s="16">
        <v>1.2249826538036096E-4</v>
      </c>
      <c r="AE688" s="16">
        <v>2.349079933983772E-4</v>
      </c>
      <c r="AF688" s="16">
        <v>1.4177960010588843E-3</v>
      </c>
      <c r="AG688" s="16">
        <v>2.3781697653431108E-4</v>
      </c>
      <c r="AH688" s="16">
        <v>4.4942588176881296E-4</v>
      </c>
      <c r="AI688" s="54">
        <v>8.0387185266202622E-4</v>
      </c>
      <c r="AJ688" s="42">
        <v>1.769614544579293E-4</v>
      </c>
      <c r="AK688" s="42">
        <v>3.7826004449037086E-4</v>
      </c>
      <c r="AL688" s="42">
        <v>2.4830820072428875E-3</v>
      </c>
      <c r="AM688" s="42">
        <v>2.8776099079794149E-4</v>
      </c>
      <c r="AN688" s="42">
        <v>5.7338978866961626E-4</v>
      </c>
      <c r="AO688" s="42">
        <v>1.438026372277018E-3</v>
      </c>
      <c r="AP688" s="42">
        <v>1.769614544579293E-4</v>
      </c>
      <c r="AQ688" s="42">
        <v>3.7826004449037086E-4</v>
      </c>
      <c r="AR688" s="42">
        <v>2.4830820072428875E-3</v>
      </c>
      <c r="AS688" s="42">
        <v>2.8776099079794149E-4</v>
      </c>
      <c r="AT688" s="42">
        <v>5.7338978866961626E-4</v>
      </c>
      <c r="AU688" s="42">
        <v>1.438026372277018E-3</v>
      </c>
    </row>
    <row r="689" spans="1:47" x14ac:dyDescent="0.25">
      <c r="A689" s="220"/>
      <c r="B689" s="220"/>
      <c r="C689" s="15" t="s">
        <v>226</v>
      </c>
      <c r="D689" s="16">
        <v>1.4335205109199364E-4</v>
      </c>
      <c r="E689" s="16">
        <v>1.4335205109199364E-4</v>
      </c>
      <c r="F689" s="16">
        <v>2.349079933983772E-4</v>
      </c>
      <c r="G689" s="16">
        <v>2.349079933983772E-4</v>
      </c>
      <c r="H689" s="42">
        <f t="shared" si="10"/>
        <v>3.7826004449037086E-4</v>
      </c>
      <c r="I689" s="42">
        <f t="shared" si="10"/>
        <v>3.7826004449037086E-4</v>
      </c>
      <c r="J689" s="51"/>
      <c r="K689" s="53"/>
      <c r="L689" s="16">
        <v>1.4335205109199364E-4</v>
      </c>
      <c r="M689" s="16">
        <v>1.0652860061840031E-3</v>
      </c>
      <c r="N689" s="16">
        <v>4.9944014263630378E-5</v>
      </c>
      <c r="O689" s="16">
        <v>1.2396390690080333E-4</v>
      </c>
      <c r="P689" s="16">
        <v>6.3415451961499182E-4</v>
      </c>
      <c r="Q689" s="16">
        <v>2.7231594538784165E-5</v>
      </c>
      <c r="R689" s="16">
        <v>1.4335205109199364E-4</v>
      </c>
      <c r="S689" s="16">
        <v>1.0652860061840031E-3</v>
      </c>
      <c r="T689" s="16">
        <v>4.9944014263630378E-5</v>
      </c>
      <c r="U689" s="16">
        <v>1.2396390690080333E-4</v>
      </c>
      <c r="V689" s="16">
        <v>6.3415451961499182E-4</v>
      </c>
      <c r="W689" s="16">
        <v>2.7231594538784165E-5</v>
      </c>
      <c r="X689" s="16">
        <v>2.349079933983772E-4</v>
      </c>
      <c r="Y689" s="16">
        <v>1.4177960010588843E-3</v>
      </c>
      <c r="Z689" s="16">
        <v>2.3781697653431108E-4</v>
      </c>
      <c r="AA689" s="16">
        <v>4.4942588176881296E-4</v>
      </c>
      <c r="AB689" s="16">
        <v>8.0387185266202622E-4</v>
      </c>
      <c r="AC689" s="16">
        <v>1.3363447132403014E-4</v>
      </c>
      <c r="AD689" s="16">
        <v>2.349079933983772E-4</v>
      </c>
      <c r="AE689" s="16">
        <v>1.4177960010588843E-3</v>
      </c>
      <c r="AF689" s="16">
        <v>2.3781697653431108E-4</v>
      </c>
      <c r="AG689" s="16">
        <v>4.4942588176881296E-4</v>
      </c>
      <c r="AH689" s="16">
        <v>8.0387185266202622E-4</v>
      </c>
      <c r="AI689" s="54">
        <v>1.3363447132403014E-4</v>
      </c>
      <c r="AJ689" s="42">
        <v>3.7826004449037086E-4</v>
      </c>
      <c r="AK689" s="42">
        <v>2.4830820072428875E-3</v>
      </c>
      <c r="AL689" s="42">
        <v>2.8776099079794149E-4</v>
      </c>
      <c r="AM689" s="42">
        <v>5.7338978866961626E-4</v>
      </c>
      <c r="AN689" s="42">
        <v>1.438026372277018E-3</v>
      </c>
      <c r="AO689" s="42">
        <v>1.6086606586281429E-4</v>
      </c>
      <c r="AP689" s="42">
        <v>3.7826004449037086E-4</v>
      </c>
      <c r="AQ689" s="42">
        <v>2.4830820072428875E-3</v>
      </c>
      <c r="AR689" s="42">
        <v>2.8776099079794149E-4</v>
      </c>
      <c r="AS689" s="42">
        <v>5.7338978866961626E-4</v>
      </c>
      <c r="AT689" s="42">
        <v>1.438026372277018E-3</v>
      </c>
      <c r="AU689" s="42">
        <v>1.6086606586281429E-4</v>
      </c>
    </row>
    <row r="690" spans="1:47" x14ac:dyDescent="0.25">
      <c r="A690" s="220" t="s">
        <v>175</v>
      </c>
      <c r="B690" s="220" t="s">
        <v>223</v>
      </c>
      <c r="C690" s="15" t="s">
        <v>224</v>
      </c>
      <c r="D690" s="16">
        <v>1.0652860061840031E-3</v>
      </c>
      <c r="E690" s="16">
        <v>1.0652860061840031E-3</v>
      </c>
      <c r="F690" s="16">
        <v>1.4177960010588843E-3</v>
      </c>
      <c r="G690" s="16">
        <v>1.4177960010588843E-3</v>
      </c>
      <c r="H690" s="42">
        <f t="shared" si="10"/>
        <v>2.4830820072428875E-3</v>
      </c>
      <c r="I690" s="42">
        <f t="shared" si="10"/>
        <v>2.4830820072428875E-3</v>
      </c>
      <c r="J690" s="51"/>
      <c r="K690" s="53" t="s">
        <v>175</v>
      </c>
      <c r="L690" s="16">
        <v>1.0652860061840031E-3</v>
      </c>
      <c r="M690" s="16">
        <v>4.9944014263630378E-5</v>
      </c>
      <c r="N690" s="16">
        <v>1.2396390690080333E-4</v>
      </c>
      <c r="O690" s="16">
        <v>6.3415451961499182E-4</v>
      </c>
      <c r="P690" s="16">
        <v>2.7231594538784165E-5</v>
      </c>
      <c r="Q690" s="16">
        <v>7.1676025545996819E-5</v>
      </c>
      <c r="R690" s="16">
        <v>1.0652860061840031E-3</v>
      </c>
      <c r="S690" s="16">
        <v>4.9944014263630378E-5</v>
      </c>
      <c r="T690" s="16">
        <v>1.2396390690080333E-4</v>
      </c>
      <c r="U690" s="16">
        <v>6.3415451961499182E-4</v>
      </c>
      <c r="V690" s="16">
        <v>2.7231594538784165E-5</v>
      </c>
      <c r="W690" s="16">
        <v>7.1676025545996819E-5</v>
      </c>
      <c r="X690" s="16">
        <v>1.4177960010588843E-3</v>
      </c>
      <c r="Y690" s="16">
        <v>2.3781697653431108E-4</v>
      </c>
      <c r="Z690" s="16">
        <v>4.4942588176881296E-4</v>
      </c>
      <c r="AA690" s="16">
        <v>8.0387185266202622E-4</v>
      </c>
      <c r="AB690" s="16">
        <v>1.3363447132403014E-4</v>
      </c>
      <c r="AC690" s="16">
        <v>2.5626326552550242E-4</v>
      </c>
      <c r="AD690" s="16">
        <v>1.4177960010588843E-3</v>
      </c>
      <c r="AE690" s="16">
        <v>2.3781697653431108E-4</v>
      </c>
      <c r="AF690" s="16">
        <v>4.4942588176881296E-4</v>
      </c>
      <c r="AG690" s="16">
        <v>8.0387185266202622E-4</v>
      </c>
      <c r="AH690" s="16">
        <v>1.3363447132403014E-4</v>
      </c>
      <c r="AI690" s="54">
        <v>2.5626326552550242E-4</v>
      </c>
      <c r="AJ690" s="42">
        <v>2.4830820072428875E-3</v>
      </c>
      <c r="AK690" s="42">
        <v>2.8776099079794149E-4</v>
      </c>
      <c r="AL690" s="42">
        <v>5.7338978866961626E-4</v>
      </c>
      <c r="AM690" s="42">
        <v>1.438026372277018E-3</v>
      </c>
      <c r="AN690" s="42">
        <v>1.6086606586281429E-4</v>
      </c>
      <c r="AO690" s="42">
        <v>3.2793929107149922E-4</v>
      </c>
      <c r="AP690" s="42">
        <v>2.4830820072428875E-3</v>
      </c>
      <c r="AQ690" s="42">
        <v>2.8776099079794149E-4</v>
      </c>
      <c r="AR690" s="42">
        <v>5.7338978866961626E-4</v>
      </c>
      <c r="AS690" s="42">
        <v>1.438026372277018E-3</v>
      </c>
      <c r="AT690" s="42">
        <v>1.6086606586281429E-4</v>
      </c>
      <c r="AU690" s="42">
        <v>3.2793929107149922E-4</v>
      </c>
    </row>
    <row r="691" spans="1:47" x14ac:dyDescent="0.25">
      <c r="A691" s="220"/>
      <c r="B691" s="220"/>
      <c r="C691" s="15" t="s">
        <v>225</v>
      </c>
      <c r="D691" s="16">
        <v>4.9944014263630378E-5</v>
      </c>
      <c r="E691" s="16">
        <v>4.9944014263630378E-5</v>
      </c>
      <c r="F691" s="16">
        <v>2.3781697653431108E-4</v>
      </c>
      <c r="G691" s="16">
        <v>2.3781697653431108E-4</v>
      </c>
      <c r="H691" s="42">
        <f t="shared" si="10"/>
        <v>2.8776099079794149E-4</v>
      </c>
      <c r="I691" s="42">
        <f t="shared" si="10"/>
        <v>2.8776099079794149E-4</v>
      </c>
      <c r="J691" s="51"/>
      <c r="K691" s="53"/>
      <c r="L691" s="16">
        <v>4.9944014263630378E-5</v>
      </c>
      <c r="M691" s="16">
        <v>1.2396390690080333E-4</v>
      </c>
      <c r="N691" s="16">
        <v>6.3415451961499182E-4</v>
      </c>
      <c r="O691" s="16">
        <v>2.7231594538784165E-5</v>
      </c>
      <c r="P691" s="16">
        <v>7.1676025545996819E-5</v>
      </c>
      <c r="Q691" s="16">
        <v>1.5808844331770606E-2</v>
      </c>
      <c r="R691" s="16">
        <v>4.9944014263630378E-5</v>
      </c>
      <c r="S691" s="16">
        <v>1.2396390690080333E-4</v>
      </c>
      <c r="T691" s="16">
        <v>6.3415451961499182E-4</v>
      </c>
      <c r="U691" s="16">
        <v>2.7231594538784165E-5</v>
      </c>
      <c r="V691" s="16">
        <v>7.1676025545996819E-5</v>
      </c>
      <c r="W691" s="16">
        <v>1.5808844331770606E-2</v>
      </c>
      <c r="X691" s="16">
        <v>2.3781697653431108E-4</v>
      </c>
      <c r="Y691" s="16">
        <v>4.4942588176881296E-4</v>
      </c>
      <c r="Z691" s="16">
        <v>8.0387185266202622E-4</v>
      </c>
      <c r="AA691" s="16">
        <v>1.3363447132403014E-4</v>
      </c>
      <c r="AB691" s="16">
        <v>2.5626326552550242E-4</v>
      </c>
      <c r="AC691" s="16">
        <v>1.1814966675490704E-6</v>
      </c>
      <c r="AD691" s="16">
        <v>2.3781697653431108E-4</v>
      </c>
      <c r="AE691" s="16">
        <v>4.4942588176881296E-4</v>
      </c>
      <c r="AF691" s="16">
        <v>8.0387185266202622E-4</v>
      </c>
      <c r="AG691" s="16">
        <v>1.3363447132403014E-4</v>
      </c>
      <c r="AH691" s="16">
        <v>2.5626326552550242E-4</v>
      </c>
      <c r="AI691" s="54">
        <v>1.1814966675490704E-6</v>
      </c>
      <c r="AJ691" s="42">
        <v>2.8776099079794149E-4</v>
      </c>
      <c r="AK691" s="42">
        <v>5.7338978866961626E-4</v>
      </c>
      <c r="AL691" s="42">
        <v>1.438026372277018E-3</v>
      </c>
      <c r="AM691" s="42">
        <v>1.6086606586281429E-4</v>
      </c>
      <c r="AN691" s="42">
        <v>3.2793929107149922E-4</v>
      </c>
      <c r="AO691" s="42">
        <v>1.5810025828438157E-2</v>
      </c>
      <c r="AP691" s="42">
        <v>2.8776099079794149E-4</v>
      </c>
      <c r="AQ691" s="42">
        <v>5.7338978866961626E-4</v>
      </c>
      <c r="AR691" s="42">
        <v>1.438026372277018E-3</v>
      </c>
      <c r="AS691" s="42">
        <v>1.6086606586281429E-4</v>
      </c>
      <c r="AT691" s="42">
        <v>3.2793929107149922E-4</v>
      </c>
      <c r="AU691" s="42">
        <v>1.5810025828438157E-2</v>
      </c>
    </row>
    <row r="692" spans="1:47" x14ac:dyDescent="0.25">
      <c r="A692" s="220"/>
      <c r="B692" s="220"/>
      <c r="C692" s="15" t="s">
        <v>226</v>
      </c>
      <c r="D692" s="16">
        <v>1.2396390690080333E-4</v>
      </c>
      <c r="E692" s="16">
        <v>1.2396390690080333E-4</v>
      </c>
      <c r="F692" s="16">
        <v>4.4942588176881296E-4</v>
      </c>
      <c r="G692" s="16">
        <v>4.4942588176881296E-4</v>
      </c>
      <c r="H692" s="42">
        <f t="shared" si="10"/>
        <v>5.7338978866961626E-4</v>
      </c>
      <c r="I692" s="42">
        <f t="shared" si="10"/>
        <v>5.7338978866961626E-4</v>
      </c>
      <c r="J692" s="51"/>
      <c r="K692" s="53"/>
      <c r="L692" s="16">
        <v>1.2396390690080333E-4</v>
      </c>
      <c r="M692" s="16">
        <v>6.3415451961499182E-4</v>
      </c>
      <c r="N692" s="16">
        <v>2.7231594538784165E-5</v>
      </c>
      <c r="O692" s="16">
        <v>7.1676025545996819E-5</v>
      </c>
      <c r="P692" s="16">
        <v>1.5808844331770606E-2</v>
      </c>
      <c r="Q692" s="16">
        <v>7.4116917167227488E-4</v>
      </c>
      <c r="R692" s="16">
        <v>1.2396390690080333E-4</v>
      </c>
      <c r="S692" s="16">
        <v>6.3415451961499182E-4</v>
      </c>
      <c r="T692" s="16">
        <v>2.7231594538784165E-5</v>
      </c>
      <c r="U692" s="16">
        <v>7.1676025545996819E-5</v>
      </c>
      <c r="V692" s="16">
        <v>1.5808844331770606E-2</v>
      </c>
      <c r="W692" s="16">
        <v>7.4116917167227488E-4</v>
      </c>
      <c r="X692" s="16">
        <v>4.4942588176881296E-4</v>
      </c>
      <c r="Y692" s="16">
        <v>8.0387185266202622E-4</v>
      </c>
      <c r="Z692" s="16">
        <v>1.3363447132403014E-4</v>
      </c>
      <c r="AA692" s="16">
        <v>2.5626326552550242E-4</v>
      </c>
      <c r="AB692" s="16">
        <v>1.1814966675490704E-6</v>
      </c>
      <c r="AC692" s="16">
        <v>1.9818081377859261E-7</v>
      </c>
      <c r="AD692" s="16">
        <v>4.4942588176881296E-4</v>
      </c>
      <c r="AE692" s="16">
        <v>8.0387185266202622E-4</v>
      </c>
      <c r="AF692" s="16">
        <v>1.3363447132403014E-4</v>
      </c>
      <c r="AG692" s="16">
        <v>2.5626326552550242E-4</v>
      </c>
      <c r="AH692" s="16">
        <v>1.1814966675490704E-6</v>
      </c>
      <c r="AI692" s="54">
        <v>1.9818081377859261E-7</v>
      </c>
      <c r="AJ692" s="42">
        <v>5.7338978866961626E-4</v>
      </c>
      <c r="AK692" s="42">
        <v>1.438026372277018E-3</v>
      </c>
      <c r="AL692" s="42">
        <v>1.6086606586281429E-4</v>
      </c>
      <c r="AM692" s="42">
        <v>3.2793929107149922E-4</v>
      </c>
      <c r="AN692" s="42">
        <v>1.5810025828438157E-2</v>
      </c>
      <c r="AO692" s="42">
        <v>7.4136735248605352E-4</v>
      </c>
      <c r="AP692" s="42">
        <v>5.7338978866961626E-4</v>
      </c>
      <c r="AQ692" s="42">
        <v>1.438026372277018E-3</v>
      </c>
      <c r="AR692" s="42">
        <v>1.6086606586281429E-4</v>
      </c>
      <c r="AS692" s="42">
        <v>3.2793929107149922E-4</v>
      </c>
      <c r="AT692" s="42">
        <v>1.5810025828438157E-2</v>
      </c>
      <c r="AU692" s="42">
        <v>7.4136735248605352E-4</v>
      </c>
    </row>
    <row r="693" spans="1:47" x14ac:dyDescent="0.25">
      <c r="A693" s="220"/>
      <c r="B693" s="220" t="s">
        <v>227</v>
      </c>
      <c r="C693" s="15" t="s">
        <v>224</v>
      </c>
      <c r="D693" s="16">
        <v>6.3415451961499182E-4</v>
      </c>
      <c r="E693" s="16">
        <v>6.3415451961499182E-4</v>
      </c>
      <c r="F693" s="16">
        <v>8.0387185266202622E-4</v>
      </c>
      <c r="G693" s="16">
        <v>8.0387185266202622E-4</v>
      </c>
      <c r="H693" s="42">
        <f t="shared" si="10"/>
        <v>1.438026372277018E-3</v>
      </c>
      <c r="I693" s="42">
        <f t="shared" si="10"/>
        <v>1.438026372277018E-3</v>
      </c>
      <c r="J693" s="51"/>
      <c r="K693" s="53"/>
      <c r="L693" s="16">
        <v>6.3415451961499182E-4</v>
      </c>
      <c r="M693" s="16">
        <v>2.7231594538784165E-5</v>
      </c>
      <c r="N693" s="16">
        <v>7.1676025545996819E-5</v>
      </c>
      <c r="O693" s="16">
        <v>1.5808844331770606E-2</v>
      </c>
      <c r="P693" s="16">
        <v>7.4116917167227488E-4</v>
      </c>
      <c r="Q693" s="16">
        <v>1.8396243784079217E-3</v>
      </c>
      <c r="R693" s="16">
        <v>6.3415451961499182E-4</v>
      </c>
      <c r="S693" s="16">
        <v>2.7231594538784165E-5</v>
      </c>
      <c r="T693" s="16">
        <v>7.1676025545996819E-5</v>
      </c>
      <c r="U693" s="16">
        <v>1.5808844331770606E-2</v>
      </c>
      <c r="V693" s="16">
        <v>7.4116917167227488E-4</v>
      </c>
      <c r="W693" s="16">
        <v>1.8396243784079217E-3</v>
      </c>
      <c r="X693" s="16">
        <v>8.0387185266202622E-4</v>
      </c>
      <c r="Y693" s="16">
        <v>1.3363447132403014E-4</v>
      </c>
      <c r="Z693" s="16">
        <v>2.5626326552550242E-4</v>
      </c>
      <c r="AA693" s="16">
        <v>1.1814966675490704E-6</v>
      </c>
      <c r="AB693" s="16">
        <v>1.9818081377859261E-7</v>
      </c>
      <c r="AC693" s="16">
        <v>3.7452156814067753E-7</v>
      </c>
      <c r="AD693" s="16">
        <v>8.0387185266202622E-4</v>
      </c>
      <c r="AE693" s="16">
        <v>1.3363447132403014E-4</v>
      </c>
      <c r="AF693" s="16">
        <v>2.5626326552550242E-4</v>
      </c>
      <c r="AG693" s="16">
        <v>1.1814966675490704E-6</v>
      </c>
      <c r="AH693" s="16">
        <v>1.9818081377859261E-7</v>
      </c>
      <c r="AI693" s="54">
        <v>3.7452156814067753E-7</v>
      </c>
      <c r="AJ693" s="42">
        <v>1.438026372277018E-3</v>
      </c>
      <c r="AK693" s="42">
        <v>1.6086606586281429E-4</v>
      </c>
      <c r="AL693" s="42">
        <v>3.2793929107149922E-4</v>
      </c>
      <c r="AM693" s="42">
        <v>1.5810025828438157E-2</v>
      </c>
      <c r="AN693" s="42">
        <v>7.4136735248605352E-4</v>
      </c>
      <c r="AO693" s="42">
        <v>1.8399988999760624E-3</v>
      </c>
      <c r="AP693" s="42">
        <v>1.438026372277018E-3</v>
      </c>
      <c r="AQ693" s="42">
        <v>1.6086606586281429E-4</v>
      </c>
      <c r="AR693" s="42">
        <v>3.2793929107149922E-4</v>
      </c>
      <c r="AS693" s="42">
        <v>1.5810025828438157E-2</v>
      </c>
      <c r="AT693" s="42">
        <v>7.4136735248605352E-4</v>
      </c>
      <c r="AU693" s="42">
        <v>1.8399988999760624E-3</v>
      </c>
    </row>
    <row r="694" spans="1:47" x14ac:dyDescent="0.25">
      <c r="A694" s="220"/>
      <c r="B694" s="220"/>
      <c r="C694" s="15" t="s">
        <v>225</v>
      </c>
      <c r="D694" s="16">
        <v>2.7231594538784165E-5</v>
      </c>
      <c r="E694" s="16">
        <v>2.7231594538784165E-5</v>
      </c>
      <c r="F694" s="16">
        <v>1.3363447132403014E-4</v>
      </c>
      <c r="G694" s="16">
        <v>1.3363447132403014E-4</v>
      </c>
      <c r="H694" s="42">
        <f t="shared" si="10"/>
        <v>1.6086606586281429E-4</v>
      </c>
      <c r="I694" s="42">
        <f t="shared" si="10"/>
        <v>1.6086606586281429E-4</v>
      </c>
      <c r="J694" s="51"/>
      <c r="K694" s="53"/>
      <c r="L694" s="16">
        <v>2.7231594538784165E-5</v>
      </c>
      <c r="M694" s="16">
        <v>7.1676025545996819E-5</v>
      </c>
      <c r="N694" s="16">
        <v>1.5808844331770606E-2</v>
      </c>
      <c r="O694" s="16">
        <v>7.4116917167227488E-4</v>
      </c>
      <c r="P694" s="16">
        <v>1.8396243784079217E-3</v>
      </c>
      <c r="Q694" s="16">
        <v>9.410853071086479E-3</v>
      </c>
      <c r="R694" s="16">
        <v>2.7231594538784165E-5</v>
      </c>
      <c r="S694" s="16">
        <v>7.1676025545996819E-5</v>
      </c>
      <c r="T694" s="16">
        <v>1.5808844331770606E-2</v>
      </c>
      <c r="U694" s="16">
        <v>7.4116917167227488E-4</v>
      </c>
      <c r="V694" s="16">
        <v>1.8396243784079217E-3</v>
      </c>
      <c r="W694" s="16">
        <v>9.410853071086479E-3</v>
      </c>
      <c r="X694" s="16">
        <v>1.3363447132403014E-4</v>
      </c>
      <c r="Y694" s="16">
        <v>2.5626326552550242E-4</v>
      </c>
      <c r="Z694" s="16">
        <v>1.1814966675490704E-6</v>
      </c>
      <c r="AA694" s="16">
        <v>1.9818081377859261E-7</v>
      </c>
      <c r="AB694" s="16">
        <v>3.7452156814067753E-7</v>
      </c>
      <c r="AC694" s="16">
        <v>6.6989321055168862E-7</v>
      </c>
      <c r="AD694" s="16">
        <v>1.3363447132403014E-4</v>
      </c>
      <c r="AE694" s="16">
        <v>2.5626326552550242E-4</v>
      </c>
      <c r="AF694" s="16">
        <v>1.1814966675490704E-6</v>
      </c>
      <c r="AG694" s="16">
        <v>1.9818081377859261E-7</v>
      </c>
      <c r="AH694" s="16">
        <v>3.7452156814067753E-7</v>
      </c>
      <c r="AI694" s="54">
        <v>6.6989321055168862E-7</v>
      </c>
      <c r="AJ694" s="42">
        <v>1.6086606586281429E-4</v>
      </c>
      <c r="AK694" s="42">
        <v>3.2793929107149922E-4</v>
      </c>
      <c r="AL694" s="42">
        <v>1.5810025828438157E-2</v>
      </c>
      <c r="AM694" s="42">
        <v>7.4136735248605352E-4</v>
      </c>
      <c r="AN694" s="42">
        <v>1.8399988999760624E-3</v>
      </c>
      <c r="AO694" s="42">
        <v>9.4115229642970314E-3</v>
      </c>
      <c r="AP694" s="42">
        <v>1.6086606586281429E-4</v>
      </c>
      <c r="AQ694" s="42">
        <v>3.2793929107149922E-4</v>
      </c>
      <c r="AR694" s="42">
        <v>1.5810025828438157E-2</v>
      </c>
      <c r="AS694" s="42">
        <v>7.4136735248605352E-4</v>
      </c>
      <c r="AT694" s="42">
        <v>1.8399988999760624E-3</v>
      </c>
      <c r="AU694" s="42">
        <v>9.4115229642970314E-3</v>
      </c>
    </row>
    <row r="695" spans="1:47" x14ac:dyDescent="0.25">
      <c r="A695" s="220"/>
      <c r="B695" s="220"/>
      <c r="C695" s="15" t="s">
        <v>226</v>
      </c>
      <c r="D695" s="16">
        <v>7.1676025545996819E-5</v>
      </c>
      <c r="E695" s="16">
        <v>7.1676025545996819E-5</v>
      </c>
      <c r="F695" s="16">
        <v>2.5626326552550242E-4</v>
      </c>
      <c r="G695" s="16">
        <v>2.5626326552550242E-4</v>
      </c>
      <c r="H695" s="42">
        <f t="shared" si="10"/>
        <v>3.2793929107149922E-4</v>
      </c>
      <c r="I695" s="42">
        <f t="shared" si="10"/>
        <v>3.2793929107149922E-4</v>
      </c>
      <c r="J695" s="51"/>
      <c r="K695" s="53"/>
      <c r="L695" s="16">
        <v>7.1676025545996819E-5</v>
      </c>
      <c r="M695" s="16">
        <v>1.5808844331770606E-2</v>
      </c>
      <c r="N695" s="16">
        <v>7.4116917167227488E-4</v>
      </c>
      <c r="O695" s="16">
        <v>1.8396243784079217E-3</v>
      </c>
      <c r="P695" s="16">
        <v>9.410853071086479E-3</v>
      </c>
      <c r="Q695" s="16">
        <v>4.0411686295555705E-4</v>
      </c>
      <c r="R695" s="16">
        <v>7.1676025545996819E-5</v>
      </c>
      <c r="S695" s="16">
        <v>1.5808844331770606E-2</v>
      </c>
      <c r="T695" s="16">
        <v>7.4116917167227488E-4</v>
      </c>
      <c r="U695" s="16">
        <v>1.8396243784079217E-3</v>
      </c>
      <c r="V695" s="16">
        <v>9.410853071086479E-3</v>
      </c>
      <c r="W695" s="16">
        <v>4.0411686295555705E-4</v>
      </c>
      <c r="X695" s="16">
        <v>2.5626326552550242E-4</v>
      </c>
      <c r="Y695" s="16">
        <v>1.1814966675490704E-6</v>
      </c>
      <c r="Z695" s="16">
        <v>1.9818081377859261E-7</v>
      </c>
      <c r="AA695" s="16">
        <v>3.7452156814067753E-7</v>
      </c>
      <c r="AB695" s="16">
        <v>6.6989321055168862E-7</v>
      </c>
      <c r="AC695" s="16">
        <v>1.1136205943669178E-7</v>
      </c>
      <c r="AD695" s="16">
        <v>2.5626326552550242E-4</v>
      </c>
      <c r="AE695" s="16">
        <v>1.1814966675490704E-6</v>
      </c>
      <c r="AF695" s="16">
        <v>1.9818081377859261E-7</v>
      </c>
      <c r="AG695" s="16">
        <v>3.7452156814067753E-7</v>
      </c>
      <c r="AH695" s="16">
        <v>6.6989321055168862E-7</v>
      </c>
      <c r="AI695" s="54">
        <v>1.1136205943669178E-7</v>
      </c>
      <c r="AJ695" s="42">
        <v>3.2793929107149922E-4</v>
      </c>
      <c r="AK695" s="42">
        <v>1.5810025828438157E-2</v>
      </c>
      <c r="AL695" s="42">
        <v>7.4136735248605352E-4</v>
      </c>
      <c r="AM695" s="42">
        <v>1.8399988999760624E-3</v>
      </c>
      <c r="AN695" s="42">
        <v>9.4115229642970314E-3</v>
      </c>
      <c r="AO695" s="42">
        <v>4.0422822501499375E-4</v>
      </c>
      <c r="AP695" s="42">
        <v>3.2793929107149922E-4</v>
      </c>
      <c r="AQ695" s="42">
        <v>1.5810025828438157E-2</v>
      </c>
      <c r="AR695" s="42">
        <v>7.4136735248605352E-4</v>
      </c>
      <c r="AS695" s="42">
        <v>1.8399988999760624E-3</v>
      </c>
      <c r="AT695" s="42">
        <v>9.4115229642970314E-3</v>
      </c>
      <c r="AU695" s="42">
        <v>4.0422822501499375E-4</v>
      </c>
    </row>
    <row r="696" spans="1:47" x14ac:dyDescent="0.25">
      <c r="A696" s="220" t="s">
        <v>176</v>
      </c>
      <c r="B696" s="220" t="s">
        <v>223</v>
      </c>
      <c r="C696" s="15" t="s">
        <v>224</v>
      </c>
      <c r="D696" s="16">
        <v>1.5808844331770606E-2</v>
      </c>
      <c r="E696" s="16">
        <v>1.5808844331770606E-2</v>
      </c>
      <c r="F696" s="16">
        <v>1.1814966675490704E-6</v>
      </c>
      <c r="G696" s="16">
        <v>1.1814966675490704E-6</v>
      </c>
      <c r="H696" s="42">
        <f t="shared" si="10"/>
        <v>1.5810025828438157E-2</v>
      </c>
      <c r="I696" s="42">
        <f t="shared" si="10"/>
        <v>1.5810025828438157E-2</v>
      </c>
      <c r="J696" s="51"/>
      <c r="K696" s="53" t="s">
        <v>176</v>
      </c>
      <c r="L696" s="16">
        <v>1.5808844331770606E-2</v>
      </c>
      <c r="M696" s="16">
        <v>7.4116917167227488E-4</v>
      </c>
      <c r="N696" s="16">
        <v>1.8396243784079217E-3</v>
      </c>
      <c r="O696" s="16">
        <v>9.410853071086479E-3</v>
      </c>
      <c r="P696" s="16">
        <v>4.0411686295555705E-4</v>
      </c>
      <c r="Q696" s="16">
        <v>1.0636722191025927E-3</v>
      </c>
      <c r="R696" s="16">
        <v>1.5808844331770606E-2</v>
      </c>
      <c r="S696" s="16">
        <v>7.4116917167227488E-4</v>
      </c>
      <c r="T696" s="16">
        <v>1.8396243784079217E-3</v>
      </c>
      <c r="U696" s="16">
        <v>9.410853071086479E-3</v>
      </c>
      <c r="V696" s="16">
        <v>4.0411686295555705E-4</v>
      </c>
      <c r="W696" s="16">
        <v>1.0636722191025927E-3</v>
      </c>
      <c r="X696" s="16">
        <v>1.1814966675490704E-6</v>
      </c>
      <c r="Y696" s="16">
        <v>1.9818081377859261E-7</v>
      </c>
      <c r="Z696" s="16">
        <v>3.7452156814067753E-7</v>
      </c>
      <c r="AA696" s="16">
        <v>6.6989321055168862E-7</v>
      </c>
      <c r="AB696" s="16">
        <v>1.1136205943669178E-7</v>
      </c>
      <c r="AC696" s="16">
        <v>2.13552721271252E-7</v>
      </c>
      <c r="AD696" s="16">
        <v>1.1814966675490704E-6</v>
      </c>
      <c r="AE696" s="16">
        <v>1.9818081377859261E-7</v>
      </c>
      <c r="AF696" s="16">
        <v>3.7452156814067753E-7</v>
      </c>
      <c r="AG696" s="16">
        <v>6.6989321055168862E-7</v>
      </c>
      <c r="AH696" s="16">
        <v>1.1136205943669178E-7</v>
      </c>
      <c r="AI696" s="54">
        <v>2.13552721271252E-7</v>
      </c>
      <c r="AJ696" s="42">
        <v>1.5810025828438157E-2</v>
      </c>
      <c r="AK696" s="42">
        <v>7.4136735248605352E-4</v>
      </c>
      <c r="AL696" s="42">
        <v>1.8399988999760624E-3</v>
      </c>
      <c r="AM696" s="42">
        <v>9.4115229642970314E-3</v>
      </c>
      <c r="AN696" s="42">
        <v>4.0422822501499375E-4</v>
      </c>
      <c r="AO696" s="42">
        <v>1.063885771823864E-3</v>
      </c>
      <c r="AP696" s="42">
        <v>1.5810025828438157E-2</v>
      </c>
      <c r="AQ696" s="42">
        <v>7.4136735248605352E-4</v>
      </c>
      <c r="AR696" s="42">
        <v>1.8399988999760624E-3</v>
      </c>
      <c r="AS696" s="42">
        <v>9.4115229642970314E-3</v>
      </c>
      <c r="AT696" s="42">
        <v>4.0422822501499375E-4</v>
      </c>
      <c r="AU696" s="42">
        <v>1.063885771823864E-3</v>
      </c>
    </row>
    <row r="697" spans="1:47" x14ac:dyDescent="0.25">
      <c r="A697" s="220"/>
      <c r="B697" s="220"/>
      <c r="C697" s="15" t="s">
        <v>225</v>
      </c>
      <c r="D697" s="16">
        <v>7.4116917167227488E-4</v>
      </c>
      <c r="E697" s="16">
        <v>7.4116917167227488E-4</v>
      </c>
      <c r="F697" s="16">
        <v>1.9818081377859261E-7</v>
      </c>
      <c r="G697" s="16">
        <v>1.9818081377859261E-7</v>
      </c>
      <c r="H697" s="42">
        <f t="shared" si="10"/>
        <v>7.4136735248605352E-4</v>
      </c>
      <c r="I697" s="42">
        <f t="shared" si="10"/>
        <v>7.4136735248605352E-4</v>
      </c>
      <c r="J697" s="51"/>
      <c r="K697" s="53"/>
      <c r="L697" s="16">
        <v>7.4116917167227488E-4</v>
      </c>
      <c r="M697" s="16">
        <v>1.8396243784079217E-3</v>
      </c>
      <c r="N697" s="16">
        <v>9.410853071086479E-3</v>
      </c>
      <c r="O697" s="16">
        <v>4.0411686295555705E-4</v>
      </c>
      <c r="P697" s="16">
        <v>1.0636722191025927E-3</v>
      </c>
      <c r="Q697" s="15"/>
      <c r="R697" s="16">
        <v>7.4116917167227488E-4</v>
      </c>
      <c r="S697" s="16">
        <v>1.8396243784079217E-3</v>
      </c>
      <c r="T697" s="16">
        <v>9.410853071086479E-3</v>
      </c>
      <c r="U697" s="16">
        <v>4.0411686295555705E-4</v>
      </c>
      <c r="V697" s="16">
        <v>1.0636722191025927E-3</v>
      </c>
      <c r="W697" s="15"/>
      <c r="X697" s="16">
        <v>1.9818081377859261E-7</v>
      </c>
      <c r="Y697" s="16">
        <v>3.7452156814067753E-7</v>
      </c>
      <c r="Z697" s="16">
        <v>6.6989321055168862E-7</v>
      </c>
      <c r="AA697" s="16">
        <v>1.1136205943669178E-7</v>
      </c>
      <c r="AB697" s="16">
        <v>2.13552721271252E-7</v>
      </c>
      <c r="AC697" s="15"/>
      <c r="AD697" s="16">
        <v>1.9818081377859261E-7</v>
      </c>
      <c r="AE697" s="16">
        <v>3.7452156814067753E-7</v>
      </c>
      <c r="AF697" s="16">
        <v>6.6989321055168862E-7</v>
      </c>
      <c r="AG697" s="16">
        <v>1.1136205943669178E-7</v>
      </c>
      <c r="AH697" s="16">
        <v>2.13552721271252E-7</v>
      </c>
      <c r="AI697" s="15"/>
      <c r="AJ697" s="42">
        <v>7.4136735248605352E-4</v>
      </c>
      <c r="AK697" s="42">
        <v>1.8399988999760624E-3</v>
      </c>
      <c r="AL697" s="42">
        <v>9.4115229642970314E-3</v>
      </c>
      <c r="AM697" s="42">
        <v>4.0422822501499375E-4</v>
      </c>
      <c r="AN697" s="42">
        <v>1.063885771823864E-3</v>
      </c>
      <c r="AO697" s="15"/>
      <c r="AP697" s="42">
        <v>7.4136735248605352E-4</v>
      </c>
      <c r="AQ697" s="42">
        <v>1.8399988999760624E-3</v>
      </c>
      <c r="AR697" s="42">
        <v>9.4115229642970314E-3</v>
      </c>
      <c r="AS697" s="42">
        <v>4.0422822501499375E-4</v>
      </c>
      <c r="AT697" s="42">
        <v>1.063885771823864E-3</v>
      </c>
      <c r="AU697" s="15"/>
    </row>
    <row r="698" spans="1:47" x14ac:dyDescent="0.25">
      <c r="A698" s="220"/>
      <c r="B698" s="220"/>
      <c r="C698" s="15" t="s">
        <v>226</v>
      </c>
      <c r="D698" s="16">
        <v>1.8396243784079217E-3</v>
      </c>
      <c r="E698" s="16">
        <v>1.8396243784079217E-3</v>
      </c>
      <c r="F698" s="16">
        <v>3.7452156814067753E-7</v>
      </c>
      <c r="G698" s="16">
        <v>3.7452156814067753E-7</v>
      </c>
      <c r="H698" s="42">
        <f t="shared" si="10"/>
        <v>1.8399988999760624E-3</v>
      </c>
      <c r="I698" s="42">
        <f t="shared" si="10"/>
        <v>1.8399988999760624E-3</v>
      </c>
      <c r="J698" s="51"/>
      <c r="K698" s="53"/>
      <c r="L698" s="16">
        <v>1.8396243784079217E-3</v>
      </c>
      <c r="M698" s="16">
        <v>9.410853071086479E-3</v>
      </c>
      <c r="N698" s="16">
        <v>4.0411686295555705E-4</v>
      </c>
      <c r="O698" s="16">
        <v>1.0636722191025927E-3</v>
      </c>
      <c r="P698" s="15"/>
      <c r="Q698" s="15"/>
      <c r="R698" s="16">
        <v>1.8396243784079217E-3</v>
      </c>
      <c r="S698" s="16">
        <v>9.410853071086479E-3</v>
      </c>
      <c r="T698" s="16">
        <v>4.0411686295555705E-4</v>
      </c>
      <c r="U698" s="16">
        <v>1.0636722191025927E-3</v>
      </c>
      <c r="V698" s="15"/>
      <c r="W698" s="15"/>
      <c r="X698" s="16">
        <v>3.7452156814067753E-7</v>
      </c>
      <c r="Y698" s="16">
        <v>6.6989321055168862E-7</v>
      </c>
      <c r="Z698" s="16">
        <v>1.1136205943669178E-7</v>
      </c>
      <c r="AA698" s="16">
        <v>2.13552721271252E-7</v>
      </c>
      <c r="AB698" s="15"/>
      <c r="AC698" s="15"/>
      <c r="AD698" s="16">
        <v>3.7452156814067753E-7</v>
      </c>
      <c r="AE698" s="16">
        <v>6.6989321055168862E-7</v>
      </c>
      <c r="AF698" s="16">
        <v>1.1136205943669178E-7</v>
      </c>
      <c r="AG698" s="16">
        <v>2.13552721271252E-7</v>
      </c>
      <c r="AH698" s="15"/>
      <c r="AI698" s="15"/>
      <c r="AJ698" s="42">
        <v>1.8399988999760624E-3</v>
      </c>
      <c r="AK698" s="42">
        <v>9.4115229642970314E-3</v>
      </c>
      <c r="AL698" s="42">
        <v>4.0422822501499375E-4</v>
      </c>
      <c r="AM698" s="42">
        <v>1.063885771823864E-3</v>
      </c>
      <c r="AN698" s="15"/>
      <c r="AO698" s="15"/>
      <c r="AP698" s="42">
        <v>1.8399988999760624E-3</v>
      </c>
      <c r="AQ698" s="42">
        <v>9.4115229642970314E-3</v>
      </c>
      <c r="AR698" s="42">
        <v>4.0422822501499375E-4</v>
      </c>
      <c r="AS698" s="42">
        <v>1.063885771823864E-3</v>
      </c>
      <c r="AT698" s="15"/>
      <c r="AU698" s="15"/>
    </row>
    <row r="699" spans="1:47" x14ac:dyDescent="0.25">
      <c r="A699" s="220"/>
      <c r="B699" s="220" t="s">
        <v>227</v>
      </c>
      <c r="C699" s="15" t="s">
        <v>224</v>
      </c>
      <c r="D699" s="16">
        <v>9.410853071086479E-3</v>
      </c>
      <c r="E699" s="16">
        <v>9.410853071086479E-3</v>
      </c>
      <c r="F699" s="16">
        <v>6.6989321055168862E-7</v>
      </c>
      <c r="G699" s="16">
        <v>6.6989321055168862E-7</v>
      </c>
      <c r="H699" s="42">
        <f t="shared" si="10"/>
        <v>9.4115229642970314E-3</v>
      </c>
      <c r="I699" s="42">
        <f t="shared" si="10"/>
        <v>9.4115229642970314E-3</v>
      </c>
      <c r="J699" s="51"/>
      <c r="K699" s="53"/>
      <c r="L699" s="16">
        <v>9.410853071086479E-3</v>
      </c>
      <c r="M699" s="16">
        <v>4.0411686295555705E-4</v>
      </c>
      <c r="N699" s="16">
        <v>1.0636722191025927E-3</v>
      </c>
      <c r="O699" s="15"/>
      <c r="P699" s="15"/>
      <c r="Q699" s="15"/>
      <c r="R699" s="16">
        <v>9.410853071086479E-3</v>
      </c>
      <c r="S699" s="16">
        <v>4.0411686295555705E-4</v>
      </c>
      <c r="T699" s="16">
        <v>1.0636722191025927E-3</v>
      </c>
      <c r="U699" s="15"/>
      <c r="V699" s="15"/>
      <c r="W699" s="15"/>
      <c r="X699" s="16">
        <v>6.6989321055168862E-7</v>
      </c>
      <c r="Y699" s="16">
        <v>1.1136205943669178E-7</v>
      </c>
      <c r="Z699" s="16">
        <v>2.13552721271252E-7</v>
      </c>
      <c r="AA699" s="15"/>
      <c r="AB699" s="15"/>
      <c r="AC699" s="15"/>
      <c r="AD699" s="16">
        <v>6.6989321055168862E-7</v>
      </c>
      <c r="AE699" s="16">
        <v>1.1136205943669178E-7</v>
      </c>
      <c r="AF699" s="16">
        <v>2.13552721271252E-7</v>
      </c>
      <c r="AG699" s="15"/>
      <c r="AH699" s="15"/>
      <c r="AI699" s="15"/>
      <c r="AJ699" s="42">
        <v>9.4115229642970314E-3</v>
      </c>
      <c r="AK699" s="42">
        <v>4.0422822501499375E-4</v>
      </c>
      <c r="AL699" s="42">
        <v>1.063885771823864E-3</v>
      </c>
      <c r="AM699" s="15"/>
      <c r="AN699" s="15"/>
      <c r="AO699" s="15"/>
      <c r="AP699" s="42">
        <v>9.4115229642970314E-3</v>
      </c>
      <c r="AQ699" s="42">
        <v>4.0422822501499375E-4</v>
      </c>
      <c r="AR699" s="42">
        <v>1.063885771823864E-3</v>
      </c>
      <c r="AS699" s="15"/>
      <c r="AT699" s="15"/>
      <c r="AU699" s="15"/>
    </row>
    <row r="700" spans="1:47" x14ac:dyDescent="0.25">
      <c r="A700" s="220"/>
      <c r="B700" s="220"/>
      <c r="C700" s="15" t="s">
        <v>225</v>
      </c>
      <c r="D700" s="16">
        <v>4.0411686295555705E-4</v>
      </c>
      <c r="E700" s="16">
        <v>4.0411686295555705E-4</v>
      </c>
      <c r="F700" s="16">
        <v>1.1136205943669178E-7</v>
      </c>
      <c r="G700" s="16">
        <v>1.1136205943669178E-7</v>
      </c>
      <c r="H700" s="42">
        <f t="shared" si="10"/>
        <v>4.0422822501499375E-4</v>
      </c>
      <c r="I700" s="42">
        <f t="shared" si="10"/>
        <v>4.0422822501499375E-4</v>
      </c>
      <c r="J700" s="51"/>
      <c r="K700" s="53"/>
      <c r="L700" s="16">
        <v>4.0411686295555705E-4</v>
      </c>
      <c r="M700" s="16">
        <v>1.0636722191025927E-3</v>
      </c>
      <c r="N700" s="15"/>
      <c r="O700" s="15"/>
      <c r="P700" s="15"/>
      <c r="Q700" s="15"/>
      <c r="R700" s="16">
        <v>4.0411686295555705E-4</v>
      </c>
      <c r="S700" s="16">
        <v>1.0636722191025927E-3</v>
      </c>
      <c r="T700" s="15"/>
      <c r="U700" s="15"/>
      <c r="V700" s="15"/>
      <c r="W700" s="15"/>
      <c r="X700" s="16">
        <v>1.1136205943669178E-7</v>
      </c>
      <c r="Y700" s="16">
        <v>2.13552721271252E-7</v>
      </c>
      <c r="Z700" s="15"/>
      <c r="AA700" s="15"/>
      <c r="AB700" s="15"/>
      <c r="AC700" s="15"/>
      <c r="AD700" s="16">
        <v>1.1136205943669178E-7</v>
      </c>
      <c r="AE700" s="16">
        <v>2.13552721271252E-7</v>
      </c>
      <c r="AF700" s="15"/>
      <c r="AG700" s="15"/>
      <c r="AH700" s="15"/>
      <c r="AI700" s="15"/>
      <c r="AJ700" s="42">
        <v>4.0422822501499375E-4</v>
      </c>
      <c r="AK700" s="42">
        <v>1.063885771823864E-3</v>
      </c>
      <c r="AL700" s="15"/>
      <c r="AM700" s="15"/>
      <c r="AN700" s="15"/>
      <c r="AO700" s="15"/>
      <c r="AP700" s="42">
        <v>4.0422822501499375E-4</v>
      </c>
      <c r="AQ700" s="42">
        <v>1.063885771823864E-3</v>
      </c>
      <c r="AR700" s="15"/>
      <c r="AS700" s="15"/>
      <c r="AT700" s="15"/>
      <c r="AU700" s="15"/>
    </row>
    <row r="701" spans="1:47" x14ac:dyDescent="0.25">
      <c r="A701" s="220"/>
      <c r="B701" s="220"/>
      <c r="C701" s="15" t="s">
        <v>226</v>
      </c>
      <c r="D701" s="16">
        <v>1.0636722191025927E-3</v>
      </c>
      <c r="E701" s="16">
        <v>1.0636722191025927E-3</v>
      </c>
      <c r="F701" s="16">
        <v>2.13552721271252E-7</v>
      </c>
      <c r="G701" s="16">
        <v>2.13552721271252E-7</v>
      </c>
      <c r="H701" s="42">
        <f t="shared" si="10"/>
        <v>1.063885771823864E-3</v>
      </c>
      <c r="I701" s="42">
        <f t="shared" si="10"/>
        <v>1.063885771823864E-3</v>
      </c>
      <c r="J701" s="51"/>
      <c r="K701" s="53"/>
      <c r="L701" s="16">
        <v>1.0636722191025927E-3</v>
      </c>
      <c r="M701" s="15"/>
      <c r="N701" s="15"/>
      <c r="O701" s="15"/>
      <c r="P701" s="15"/>
      <c r="Q701" s="15"/>
      <c r="R701" s="16">
        <v>1.0636722191025927E-3</v>
      </c>
      <c r="S701" s="15"/>
      <c r="T701" s="15"/>
      <c r="U701" s="15"/>
      <c r="V701" s="15"/>
      <c r="W701" s="15"/>
      <c r="X701" s="16">
        <v>2.13552721271252E-7</v>
      </c>
      <c r="Y701" s="15"/>
      <c r="Z701" s="15"/>
      <c r="AA701" s="15"/>
      <c r="AB701" s="15"/>
      <c r="AC701" s="15"/>
      <c r="AD701" s="16">
        <v>2.13552721271252E-7</v>
      </c>
      <c r="AE701" s="15"/>
      <c r="AF701" s="15"/>
      <c r="AG701" s="15"/>
      <c r="AH701" s="15"/>
      <c r="AI701" s="15"/>
      <c r="AJ701" s="42">
        <v>1.063885771823864E-3</v>
      </c>
      <c r="AK701" s="15"/>
      <c r="AL701" s="15"/>
      <c r="AM701" s="15"/>
      <c r="AN701" s="15"/>
      <c r="AO701" s="15"/>
      <c r="AP701" s="42">
        <v>1.063885771823864E-3</v>
      </c>
      <c r="AQ701" s="15"/>
      <c r="AR701" s="15"/>
      <c r="AS701" s="15"/>
      <c r="AT701" s="15"/>
      <c r="AU701" s="15"/>
    </row>
  </sheetData>
  <mergeCells count="378">
    <mergeCell ref="B3:B5"/>
    <mergeCell ref="C3:C5"/>
    <mergeCell ref="A3:A5"/>
    <mergeCell ref="K3:K5"/>
    <mergeCell ref="L4:N4"/>
    <mergeCell ref="O4:Q4"/>
    <mergeCell ref="R4:T4"/>
    <mergeCell ref="L1:AU1"/>
    <mergeCell ref="L2:W2"/>
    <mergeCell ref="X2:AI2"/>
    <mergeCell ref="AJ2:AU2"/>
    <mergeCell ref="AM4:AO4"/>
    <mergeCell ref="AP4:AR4"/>
    <mergeCell ref="AS4:AU4"/>
    <mergeCell ref="U4:W4"/>
    <mergeCell ref="X4:Z4"/>
    <mergeCell ref="AA4:AC4"/>
    <mergeCell ref="AD4:AF4"/>
    <mergeCell ref="AG4:AI4"/>
    <mergeCell ref="AJ4:AL4"/>
    <mergeCell ref="L3:Q3"/>
    <mergeCell ref="R3:W3"/>
    <mergeCell ref="X3:AC3"/>
    <mergeCell ref="AD3:AI3"/>
    <mergeCell ref="AJ3:AO3"/>
    <mergeCell ref="AP3:AU3"/>
    <mergeCell ref="D3:I3"/>
    <mergeCell ref="D4:E4"/>
    <mergeCell ref="F4:G4"/>
    <mergeCell ref="H4:I4"/>
    <mergeCell ref="A690:A695"/>
    <mergeCell ref="B690:B692"/>
    <mergeCell ref="B693:B695"/>
    <mergeCell ref="A666:A671"/>
    <mergeCell ref="B666:B668"/>
    <mergeCell ref="B669:B671"/>
    <mergeCell ref="A672:A677"/>
    <mergeCell ref="B672:B674"/>
    <mergeCell ref="B675:B677"/>
    <mergeCell ref="A654:A659"/>
    <mergeCell ref="B654:B656"/>
    <mergeCell ref="B657:B659"/>
    <mergeCell ref="A660:A665"/>
    <mergeCell ref="B660:B662"/>
    <mergeCell ref="B663:B665"/>
    <mergeCell ref="A642:A647"/>
    <mergeCell ref="B642:B644"/>
    <mergeCell ref="B645:B647"/>
    <mergeCell ref="A696:A701"/>
    <mergeCell ref="B696:B698"/>
    <mergeCell ref="B699:B701"/>
    <mergeCell ref="A678:A683"/>
    <mergeCell ref="B678:B680"/>
    <mergeCell ref="B681:B683"/>
    <mergeCell ref="A684:A689"/>
    <mergeCell ref="B684:B686"/>
    <mergeCell ref="B687:B689"/>
    <mergeCell ref="A648:A653"/>
    <mergeCell ref="B648:B650"/>
    <mergeCell ref="B651:B653"/>
    <mergeCell ref="A630:A635"/>
    <mergeCell ref="B630:B632"/>
    <mergeCell ref="B633:B635"/>
    <mergeCell ref="A636:A641"/>
    <mergeCell ref="B636:B638"/>
    <mergeCell ref="B639:B641"/>
    <mergeCell ref="A618:A623"/>
    <mergeCell ref="B618:B620"/>
    <mergeCell ref="B621:B623"/>
    <mergeCell ref="A624:A629"/>
    <mergeCell ref="B624:B626"/>
    <mergeCell ref="B627:B629"/>
    <mergeCell ref="A606:A611"/>
    <mergeCell ref="B606:B608"/>
    <mergeCell ref="B609:B611"/>
    <mergeCell ref="A612:A617"/>
    <mergeCell ref="B612:B614"/>
    <mergeCell ref="B615:B617"/>
    <mergeCell ref="A594:A599"/>
    <mergeCell ref="B594:B596"/>
    <mergeCell ref="B597:B599"/>
    <mergeCell ref="A600:A605"/>
    <mergeCell ref="B600:B602"/>
    <mergeCell ref="B603:B605"/>
    <mergeCell ref="A582:A587"/>
    <mergeCell ref="B582:B584"/>
    <mergeCell ref="B585:B587"/>
    <mergeCell ref="A588:A593"/>
    <mergeCell ref="B588:B590"/>
    <mergeCell ref="B591:B593"/>
    <mergeCell ref="A570:A575"/>
    <mergeCell ref="B570:B572"/>
    <mergeCell ref="B573:B575"/>
    <mergeCell ref="A576:A581"/>
    <mergeCell ref="B576:B578"/>
    <mergeCell ref="B579:B581"/>
    <mergeCell ref="A558:A563"/>
    <mergeCell ref="B558:B560"/>
    <mergeCell ref="B561:B563"/>
    <mergeCell ref="A564:A569"/>
    <mergeCell ref="B564:B566"/>
    <mergeCell ref="B567:B569"/>
    <mergeCell ref="A546:A551"/>
    <mergeCell ref="B546:B548"/>
    <mergeCell ref="B549:B551"/>
    <mergeCell ref="A552:A557"/>
    <mergeCell ref="B552:B554"/>
    <mergeCell ref="B555:B557"/>
    <mergeCell ref="A534:A539"/>
    <mergeCell ref="B534:B536"/>
    <mergeCell ref="B537:B539"/>
    <mergeCell ref="A540:A545"/>
    <mergeCell ref="B540:B542"/>
    <mergeCell ref="B543:B545"/>
    <mergeCell ref="A522:A527"/>
    <mergeCell ref="B522:B524"/>
    <mergeCell ref="B525:B527"/>
    <mergeCell ref="A528:A533"/>
    <mergeCell ref="B528:B530"/>
    <mergeCell ref="B531:B533"/>
    <mergeCell ref="A510:A515"/>
    <mergeCell ref="B510:B512"/>
    <mergeCell ref="B513:B515"/>
    <mergeCell ref="A516:A521"/>
    <mergeCell ref="B516:B518"/>
    <mergeCell ref="B519:B521"/>
    <mergeCell ref="A498:A503"/>
    <mergeCell ref="B498:B500"/>
    <mergeCell ref="B501:B503"/>
    <mergeCell ref="A504:A509"/>
    <mergeCell ref="B504:B506"/>
    <mergeCell ref="B507:B509"/>
    <mergeCell ref="A486:A491"/>
    <mergeCell ref="B486:B488"/>
    <mergeCell ref="B489:B491"/>
    <mergeCell ref="A492:A497"/>
    <mergeCell ref="B492:B494"/>
    <mergeCell ref="B495:B497"/>
    <mergeCell ref="A474:A479"/>
    <mergeCell ref="B474:B476"/>
    <mergeCell ref="B477:B479"/>
    <mergeCell ref="A480:A485"/>
    <mergeCell ref="B480:B482"/>
    <mergeCell ref="B483:B485"/>
    <mergeCell ref="A462:A467"/>
    <mergeCell ref="B462:B464"/>
    <mergeCell ref="B465:B467"/>
    <mergeCell ref="A468:A473"/>
    <mergeCell ref="B468:B470"/>
    <mergeCell ref="B471:B473"/>
    <mergeCell ref="A450:A455"/>
    <mergeCell ref="B450:B452"/>
    <mergeCell ref="B453:B455"/>
    <mergeCell ref="A456:A461"/>
    <mergeCell ref="B456:B458"/>
    <mergeCell ref="B459:B461"/>
    <mergeCell ref="A438:A443"/>
    <mergeCell ref="B438:B440"/>
    <mergeCell ref="B441:B443"/>
    <mergeCell ref="A444:A449"/>
    <mergeCell ref="B444:B446"/>
    <mergeCell ref="B447:B449"/>
    <mergeCell ref="A426:A431"/>
    <mergeCell ref="B426:B428"/>
    <mergeCell ref="B429:B431"/>
    <mergeCell ref="A432:A437"/>
    <mergeCell ref="B432:B434"/>
    <mergeCell ref="B435:B437"/>
    <mergeCell ref="A414:A419"/>
    <mergeCell ref="B414:B416"/>
    <mergeCell ref="B417:B419"/>
    <mergeCell ref="A420:A425"/>
    <mergeCell ref="B420:B422"/>
    <mergeCell ref="B423:B425"/>
    <mergeCell ref="A402:A407"/>
    <mergeCell ref="B402:B404"/>
    <mergeCell ref="B405:B407"/>
    <mergeCell ref="A408:A413"/>
    <mergeCell ref="B408:B410"/>
    <mergeCell ref="B411:B413"/>
    <mergeCell ref="A390:A395"/>
    <mergeCell ref="B390:B392"/>
    <mergeCell ref="B393:B395"/>
    <mergeCell ref="A396:A401"/>
    <mergeCell ref="B396:B398"/>
    <mergeCell ref="B399:B401"/>
    <mergeCell ref="A378:A383"/>
    <mergeCell ref="B378:B380"/>
    <mergeCell ref="B381:B383"/>
    <mergeCell ref="A384:A389"/>
    <mergeCell ref="B384:B386"/>
    <mergeCell ref="B387:B389"/>
    <mergeCell ref="A366:A371"/>
    <mergeCell ref="B366:B368"/>
    <mergeCell ref="B369:B371"/>
    <mergeCell ref="A372:A377"/>
    <mergeCell ref="B372:B374"/>
    <mergeCell ref="B375:B377"/>
    <mergeCell ref="A354:A359"/>
    <mergeCell ref="B354:B356"/>
    <mergeCell ref="B357:B359"/>
    <mergeCell ref="A360:A365"/>
    <mergeCell ref="B360:B362"/>
    <mergeCell ref="B363:B365"/>
    <mergeCell ref="A342:A347"/>
    <mergeCell ref="B342:B344"/>
    <mergeCell ref="B345:B347"/>
    <mergeCell ref="A348:A353"/>
    <mergeCell ref="B348:B350"/>
    <mergeCell ref="B351:B353"/>
    <mergeCell ref="A330:A335"/>
    <mergeCell ref="B330:B332"/>
    <mergeCell ref="B333:B335"/>
    <mergeCell ref="A336:A341"/>
    <mergeCell ref="B336:B338"/>
    <mergeCell ref="B339:B341"/>
    <mergeCell ref="A318:A323"/>
    <mergeCell ref="B318:B320"/>
    <mergeCell ref="B321:B323"/>
    <mergeCell ref="A324:A329"/>
    <mergeCell ref="B324:B326"/>
    <mergeCell ref="B327:B329"/>
    <mergeCell ref="A306:A311"/>
    <mergeCell ref="B306:B308"/>
    <mergeCell ref="B309:B311"/>
    <mergeCell ref="A312:A317"/>
    <mergeCell ref="B312:B314"/>
    <mergeCell ref="B315:B317"/>
    <mergeCell ref="A294:A299"/>
    <mergeCell ref="B294:B296"/>
    <mergeCell ref="B297:B299"/>
    <mergeCell ref="A300:A305"/>
    <mergeCell ref="B300:B302"/>
    <mergeCell ref="B303:B305"/>
    <mergeCell ref="A282:A287"/>
    <mergeCell ref="B282:B284"/>
    <mergeCell ref="B285:B287"/>
    <mergeCell ref="A288:A293"/>
    <mergeCell ref="B288:B290"/>
    <mergeCell ref="B291:B293"/>
    <mergeCell ref="A270:A275"/>
    <mergeCell ref="B270:B272"/>
    <mergeCell ref="B273:B275"/>
    <mergeCell ref="A276:A281"/>
    <mergeCell ref="B276:B278"/>
    <mergeCell ref="B279:B281"/>
    <mergeCell ref="A258:A263"/>
    <mergeCell ref="B258:B260"/>
    <mergeCell ref="B261:B263"/>
    <mergeCell ref="A264:A269"/>
    <mergeCell ref="B264:B266"/>
    <mergeCell ref="B267:B269"/>
    <mergeCell ref="A246:A251"/>
    <mergeCell ref="B246:B248"/>
    <mergeCell ref="B249:B251"/>
    <mergeCell ref="A252:A257"/>
    <mergeCell ref="B252:B254"/>
    <mergeCell ref="B255:B257"/>
    <mergeCell ref="A234:A239"/>
    <mergeCell ref="B234:B236"/>
    <mergeCell ref="B237:B239"/>
    <mergeCell ref="A240:A245"/>
    <mergeCell ref="B240:B242"/>
    <mergeCell ref="B243:B245"/>
    <mergeCell ref="A222:A227"/>
    <mergeCell ref="B222:B224"/>
    <mergeCell ref="B225:B227"/>
    <mergeCell ref="A228:A233"/>
    <mergeCell ref="B228:B230"/>
    <mergeCell ref="B231:B233"/>
    <mergeCell ref="A210:A215"/>
    <mergeCell ref="B210:B212"/>
    <mergeCell ref="B213:B215"/>
    <mergeCell ref="A216:A221"/>
    <mergeCell ref="B216:B218"/>
    <mergeCell ref="B219:B221"/>
    <mergeCell ref="A198:A203"/>
    <mergeCell ref="B198:B200"/>
    <mergeCell ref="B201:B203"/>
    <mergeCell ref="A204:A209"/>
    <mergeCell ref="B204:B206"/>
    <mergeCell ref="B207:B209"/>
    <mergeCell ref="A186:A191"/>
    <mergeCell ref="B186:B188"/>
    <mergeCell ref="B189:B191"/>
    <mergeCell ref="A192:A197"/>
    <mergeCell ref="B192:B194"/>
    <mergeCell ref="B195:B197"/>
    <mergeCell ref="A174:A179"/>
    <mergeCell ref="B174:B176"/>
    <mergeCell ref="B177:B179"/>
    <mergeCell ref="A180:A185"/>
    <mergeCell ref="B180:B182"/>
    <mergeCell ref="B183:B185"/>
    <mergeCell ref="A162:A167"/>
    <mergeCell ref="B162:B164"/>
    <mergeCell ref="B165:B167"/>
    <mergeCell ref="A168:A173"/>
    <mergeCell ref="B168:B170"/>
    <mergeCell ref="B171:B173"/>
    <mergeCell ref="A150:A155"/>
    <mergeCell ref="B150:B152"/>
    <mergeCell ref="B153:B155"/>
    <mergeCell ref="A156:A161"/>
    <mergeCell ref="B156:B158"/>
    <mergeCell ref="B159:B161"/>
    <mergeCell ref="A138:A143"/>
    <mergeCell ref="B138:B140"/>
    <mergeCell ref="B141:B143"/>
    <mergeCell ref="A144:A149"/>
    <mergeCell ref="B144:B146"/>
    <mergeCell ref="B147:B149"/>
    <mergeCell ref="A126:A131"/>
    <mergeCell ref="B126:B128"/>
    <mergeCell ref="B129:B131"/>
    <mergeCell ref="A132:A137"/>
    <mergeCell ref="B132:B134"/>
    <mergeCell ref="B135:B137"/>
    <mergeCell ref="A114:A119"/>
    <mergeCell ref="B114:B116"/>
    <mergeCell ref="B117:B119"/>
    <mergeCell ref="A120:A125"/>
    <mergeCell ref="B120:B122"/>
    <mergeCell ref="B123:B125"/>
    <mergeCell ref="A102:A107"/>
    <mergeCell ref="B102:B104"/>
    <mergeCell ref="B105:B107"/>
    <mergeCell ref="A108:A113"/>
    <mergeCell ref="B108:B110"/>
    <mergeCell ref="B111:B113"/>
    <mergeCell ref="A90:A95"/>
    <mergeCell ref="B90:B92"/>
    <mergeCell ref="B93:B95"/>
    <mergeCell ref="A96:A101"/>
    <mergeCell ref="B96:B98"/>
    <mergeCell ref="B99:B101"/>
    <mergeCell ref="A78:A83"/>
    <mergeCell ref="B78:B80"/>
    <mergeCell ref="B81:B83"/>
    <mergeCell ref="A84:A89"/>
    <mergeCell ref="B84:B86"/>
    <mergeCell ref="B87:B89"/>
    <mergeCell ref="A66:A71"/>
    <mergeCell ref="B66:B68"/>
    <mergeCell ref="B69:B71"/>
    <mergeCell ref="A72:A77"/>
    <mergeCell ref="B72:B74"/>
    <mergeCell ref="B75:B77"/>
    <mergeCell ref="A54:A59"/>
    <mergeCell ref="B54:B56"/>
    <mergeCell ref="B57:B59"/>
    <mergeCell ref="A60:A65"/>
    <mergeCell ref="B60:B62"/>
    <mergeCell ref="B63:B65"/>
    <mergeCell ref="A42:A47"/>
    <mergeCell ref="B42:B44"/>
    <mergeCell ref="B45:B47"/>
    <mergeCell ref="A48:A53"/>
    <mergeCell ref="B48:B50"/>
    <mergeCell ref="B51:B53"/>
    <mergeCell ref="A30:A35"/>
    <mergeCell ref="B30:B32"/>
    <mergeCell ref="B33:B35"/>
    <mergeCell ref="A36:A41"/>
    <mergeCell ref="B36:B38"/>
    <mergeCell ref="B39:B41"/>
    <mergeCell ref="A18:A23"/>
    <mergeCell ref="B18:B20"/>
    <mergeCell ref="B21:B23"/>
    <mergeCell ref="A24:A29"/>
    <mergeCell ref="B24:B26"/>
    <mergeCell ref="B27:B29"/>
    <mergeCell ref="A6:A11"/>
    <mergeCell ref="B6:B8"/>
    <mergeCell ref="B9:B11"/>
    <mergeCell ref="A12:A17"/>
    <mergeCell ref="B12:B14"/>
    <mergeCell ref="B15:B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034B-419F-4076-BD68-D8B24E2F2A8F}">
  <sheetPr filterMode="1">
    <tabColor rgb="FF00B050"/>
  </sheetPr>
  <dimension ref="A1:AM701"/>
  <sheetViews>
    <sheetView workbookViewId="0">
      <selection activeCell="Q5" sqref="Q5"/>
    </sheetView>
  </sheetViews>
  <sheetFormatPr defaultRowHeight="15" x14ac:dyDescent="0.25"/>
  <cols>
    <col min="1" max="1" width="58.140625" bestFit="1" customWidth="1"/>
    <col min="2" max="3" width="58.140625" customWidth="1"/>
    <col min="4" max="4" width="12.5703125" bestFit="1" customWidth="1"/>
    <col min="5" max="5" width="18.5703125" bestFit="1" customWidth="1"/>
    <col min="6" max="6" width="14.5703125" bestFit="1" customWidth="1"/>
    <col min="7" max="7" width="12.5703125" bestFit="1" customWidth="1"/>
    <col min="8" max="8" width="18.5703125" bestFit="1" customWidth="1"/>
    <col min="9" max="9" width="14.5703125" bestFit="1" customWidth="1"/>
    <col min="10" max="10" width="12.5703125" bestFit="1" customWidth="1"/>
    <col min="11" max="11" width="18.5703125" bestFit="1" customWidth="1"/>
    <col min="12" max="12" width="14.5703125" bestFit="1" customWidth="1"/>
    <col min="13" max="13" width="12.5703125" bestFit="1" customWidth="1"/>
    <col min="14" max="14" width="18.5703125" bestFit="1" customWidth="1"/>
    <col min="15" max="15" width="14.5703125" bestFit="1" customWidth="1"/>
    <col min="16" max="16" width="12.5703125" bestFit="1" customWidth="1"/>
    <col min="17" max="17" width="18.5703125" bestFit="1" customWidth="1"/>
    <col min="18" max="18" width="14.5703125" bestFit="1" customWidth="1"/>
    <col min="19" max="19" width="12.5703125" bestFit="1" customWidth="1"/>
    <col min="20" max="20" width="18.5703125" bestFit="1" customWidth="1"/>
    <col min="21" max="21" width="14.5703125" bestFit="1" customWidth="1"/>
    <col min="22" max="22" width="12.5703125" bestFit="1" customWidth="1"/>
    <col min="23" max="23" width="18.5703125" bestFit="1" customWidth="1"/>
    <col min="24" max="24" width="14.5703125" bestFit="1" customWidth="1"/>
    <col min="25" max="25" width="12.5703125" bestFit="1" customWidth="1"/>
    <col min="26" max="26" width="18.5703125" bestFit="1" customWidth="1"/>
    <col min="27" max="27" width="14.5703125" bestFit="1" customWidth="1"/>
    <col min="28" max="28" width="12.5703125" bestFit="1" customWidth="1"/>
    <col min="29" max="29" width="18.5703125" bestFit="1" customWidth="1"/>
    <col min="30" max="30" width="14.5703125" bestFit="1" customWidth="1"/>
    <col min="31" max="31" width="12.5703125" bestFit="1" customWidth="1"/>
    <col min="32" max="32" width="18.5703125" bestFit="1" customWidth="1"/>
    <col min="33" max="33" width="14.5703125" bestFit="1" customWidth="1"/>
    <col min="34" max="34" width="12.5703125" bestFit="1" customWidth="1"/>
    <col min="35" max="35" width="18.5703125" bestFit="1" customWidth="1"/>
    <col min="36" max="36" width="14.5703125" bestFit="1" customWidth="1"/>
    <col min="37" max="37" width="12.5703125" bestFit="1" customWidth="1"/>
    <col min="38" max="38" width="18.5703125" bestFit="1" customWidth="1"/>
    <col min="39" max="39" width="14.5703125" bestFit="1" customWidth="1"/>
  </cols>
  <sheetData>
    <row r="1" spans="1:39" x14ac:dyDescent="0.25">
      <c r="A1" s="272" t="s">
        <v>218</v>
      </c>
      <c r="B1" s="272" t="s">
        <v>230</v>
      </c>
      <c r="C1" s="272" t="s">
        <v>231</v>
      </c>
      <c r="D1" s="272" t="s">
        <v>310</v>
      </c>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row>
    <row r="2" spans="1:39" x14ac:dyDescent="0.25">
      <c r="A2" s="272"/>
      <c r="B2" s="272"/>
      <c r="C2" s="272"/>
      <c r="D2" s="251" t="s">
        <v>10</v>
      </c>
      <c r="E2" s="251"/>
      <c r="F2" s="251"/>
      <c r="G2" s="251"/>
      <c r="H2" s="251"/>
      <c r="I2" s="251"/>
      <c r="J2" s="251"/>
      <c r="K2" s="251"/>
      <c r="L2" s="251"/>
      <c r="M2" s="251"/>
      <c r="N2" s="251"/>
      <c r="O2" s="251"/>
      <c r="P2" s="251" t="s">
        <v>11</v>
      </c>
      <c r="Q2" s="251"/>
      <c r="R2" s="251"/>
      <c r="S2" s="251"/>
      <c r="T2" s="251"/>
      <c r="U2" s="251"/>
      <c r="V2" s="251"/>
      <c r="W2" s="251"/>
      <c r="X2" s="251"/>
      <c r="Y2" s="251"/>
      <c r="Z2" s="251"/>
      <c r="AA2" s="251"/>
      <c r="AB2" s="251" t="s">
        <v>229</v>
      </c>
      <c r="AC2" s="251"/>
      <c r="AD2" s="251"/>
      <c r="AE2" s="251"/>
      <c r="AF2" s="251"/>
      <c r="AG2" s="251"/>
      <c r="AH2" s="251"/>
      <c r="AI2" s="251"/>
      <c r="AJ2" s="251"/>
      <c r="AK2" s="251"/>
      <c r="AL2" s="251"/>
      <c r="AM2" s="251"/>
    </row>
    <row r="3" spans="1:39" x14ac:dyDescent="0.25">
      <c r="A3" s="272"/>
      <c r="B3" s="272"/>
      <c r="C3" s="272"/>
      <c r="D3" s="251" t="s">
        <v>221</v>
      </c>
      <c r="E3" s="251"/>
      <c r="F3" s="251"/>
      <c r="G3" s="251"/>
      <c r="H3" s="251"/>
      <c r="I3" s="251"/>
      <c r="J3" s="251" t="s">
        <v>222</v>
      </c>
      <c r="K3" s="251"/>
      <c r="L3" s="251"/>
      <c r="M3" s="251"/>
      <c r="N3" s="251"/>
      <c r="O3" s="251"/>
      <c r="P3" s="251" t="s">
        <v>221</v>
      </c>
      <c r="Q3" s="251"/>
      <c r="R3" s="251"/>
      <c r="S3" s="251"/>
      <c r="T3" s="251"/>
      <c r="U3" s="251"/>
      <c r="V3" s="251" t="s">
        <v>222</v>
      </c>
      <c r="W3" s="251"/>
      <c r="X3" s="251"/>
      <c r="Y3" s="251"/>
      <c r="Z3" s="251"/>
      <c r="AA3" s="251"/>
      <c r="AB3" s="251" t="s">
        <v>221</v>
      </c>
      <c r="AC3" s="251"/>
      <c r="AD3" s="251"/>
      <c r="AE3" s="251"/>
      <c r="AF3" s="251"/>
      <c r="AG3" s="251"/>
      <c r="AH3" s="251" t="s">
        <v>222</v>
      </c>
      <c r="AI3" s="251"/>
      <c r="AJ3" s="251"/>
      <c r="AK3" s="251"/>
      <c r="AL3" s="251"/>
      <c r="AM3" s="251"/>
    </row>
    <row r="4" spans="1:39" x14ac:dyDescent="0.25">
      <c r="A4" s="272"/>
      <c r="B4" s="272"/>
      <c r="C4" s="272"/>
      <c r="D4" s="269" t="s">
        <v>223</v>
      </c>
      <c r="E4" s="270"/>
      <c r="F4" s="271"/>
      <c r="G4" s="269" t="s">
        <v>227</v>
      </c>
      <c r="H4" s="270"/>
      <c r="I4" s="271"/>
      <c r="J4" s="269" t="s">
        <v>223</v>
      </c>
      <c r="K4" s="270"/>
      <c r="L4" s="271"/>
      <c r="M4" s="269" t="s">
        <v>227</v>
      </c>
      <c r="N4" s="270"/>
      <c r="O4" s="271"/>
      <c r="P4" s="269" t="s">
        <v>223</v>
      </c>
      <c r="Q4" s="270"/>
      <c r="R4" s="271"/>
      <c r="S4" s="269" t="s">
        <v>227</v>
      </c>
      <c r="T4" s="270"/>
      <c r="U4" s="271"/>
      <c r="V4" s="269" t="s">
        <v>223</v>
      </c>
      <c r="W4" s="270"/>
      <c r="X4" s="271"/>
      <c r="Y4" s="269" t="s">
        <v>227</v>
      </c>
      <c r="Z4" s="270"/>
      <c r="AA4" s="271"/>
      <c r="AB4" s="269" t="s">
        <v>223</v>
      </c>
      <c r="AC4" s="270"/>
      <c r="AD4" s="271"/>
      <c r="AE4" s="269" t="s">
        <v>227</v>
      </c>
      <c r="AF4" s="270"/>
      <c r="AG4" s="271"/>
      <c r="AH4" s="269" t="s">
        <v>223</v>
      </c>
      <c r="AI4" s="270"/>
      <c r="AJ4" s="271"/>
      <c r="AK4" s="269" t="s">
        <v>227</v>
      </c>
      <c r="AL4" s="270"/>
      <c r="AM4" s="271"/>
    </row>
    <row r="5" spans="1:39" ht="15.75" thickBot="1" x14ac:dyDescent="0.3">
      <c r="A5" s="272"/>
      <c r="B5" s="272"/>
      <c r="C5" s="272"/>
      <c r="D5" s="103" t="s">
        <v>224</v>
      </c>
      <c r="E5" s="103" t="s">
        <v>225</v>
      </c>
      <c r="F5" s="103" t="s">
        <v>226</v>
      </c>
      <c r="G5" s="103" t="s">
        <v>224</v>
      </c>
      <c r="H5" s="103" t="s">
        <v>225</v>
      </c>
      <c r="I5" s="103" t="s">
        <v>226</v>
      </c>
      <c r="J5" s="103" t="s">
        <v>224</v>
      </c>
      <c r="K5" s="103" t="s">
        <v>225</v>
      </c>
      <c r="L5" s="103" t="s">
        <v>226</v>
      </c>
      <c r="M5" s="103" t="s">
        <v>224</v>
      </c>
      <c r="N5" s="103" t="s">
        <v>225</v>
      </c>
      <c r="O5" s="103" t="s">
        <v>226</v>
      </c>
      <c r="P5" s="103" t="s">
        <v>224</v>
      </c>
      <c r="Q5" s="103" t="s">
        <v>225</v>
      </c>
      <c r="R5" s="103" t="s">
        <v>226</v>
      </c>
      <c r="S5" s="103" t="s">
        <v>224</v>
      </c>
      <c r="T5" s="103" t="s">
        <v>225</v>
      </c>
      <c r="U5" s="103" t="s">
        <v>226</v>
      </c>
      <c r="V5" s="103" t="s">
        <v>224</v>
      </c>
      <c r="W5" s="103" t="s">
        <v>225</v>
      </c>
      <c r="X5" s="103" t="s">
        <v>226</v>
      </c>
      <c r="Y5" s="103" t="s">
        <v>224</v>
      </c>
      <c r="Z5" s="103" t="s">
        <v>225</v>
      </c>
      <c r="AA5" s="103" t="s">
        <v>226</v>
      </c>
      <c r="AB5" s="57" t="s">
        <v>224</v>
      </c>
      <c r="AC5" s="57" t="s">
        <v>225</v>
      </c>
      <c r="AD5" s="57" t="s">
        <v>226</v>
      </c>
      <c r="AE5" s="57" t="s">
        <v>224</v>
      </c>
      <c r="AF5" s="57" t="s">
        <v>225</v>
      </c>
      <c r="AG5" s="57" t="s">
        <v>226</v>
      </c>
      <c r="AH5" s="57" t="s">
        <v>224</v>
      </c>
      <c r="AI5" s="57" t="s">
        <v>225</v>
      </c>
      <c r="AJ5" s="57" t="s">
        <v>226</v>
      </c>
      <c r="AK5" s="57" t="s">
        <v>224</v>
      </c>
      <c r="AL5" s="57" t="s">
        <v>225</v>
      </c>
      <c r="AM5" s="57" t="s">
        <v>226</v>
      </c>
    </row>
    <row r="6" spans="1:39" ht="15.75" thickTop="1" x14ac:dyDescent="0.25">
      <c r="A6" s="53" t="s">
        <v>14</v>
      </c>
      <c r="B6" s="53" t="str">
        <f>VLOOKUP(A6,'TRI Releases'!$A$3:$Q$118,2,FALSE)</f>
        <v>12047NRLTC628SO</v>
      </c>
      <c r="C6" s="53" t="str">
        <f>VLOOKUP(B6,'AERMOD-Modeled-Air-Conc.'!$A$5:$B$3136,2,FALSE)</f>
        <v>Waste Handling, Disposal, Treatment, and Recycling</v>
      </c>
      <c r="D6" s="16">
        <v>3.4728323801598497E-3</v>
      </c>
      <c r="E6" s="16">
        <v>1.62817486499435E-4</v>
      </c>
      <c r="F6" s="16">
        <v>4.0412233649661885E-4</v>
      </c>
      <c r="G6" s="16">
        <v>2.0673437339448729E-3</v>
      </c>
      <c r="H6" s="16">
        <v>8.8774998196436357E-5</v>
      </c>
      <c r="I6" s="16">
        <v>2.3366384327994959E-4</v>
      </c>
      <c r="J6" s="16">
        <v>3.4728323801598497E-3</v>
      </c>
      <c r="K6" s="16">
        <v>1.62817486499435E-4</v>
      </c>
      <c r="L6" s="16">
        <v>4.0412233649661885E-4</v>
      </c>
      <c r="M6" s="16">
        <v>2.0673437339448729E-3</v>
      </c>
      <c r="N6" s="16">
        <v>8.8774998196436357E-5</v>
      </c>
      <c r="O6" s="16">
        <v>2.3366384327994959E-4</v>
      </c>
      <c r="P6" s="16">
        <v>1.7131701679461519E-5</v>
      </c>
      <c r="Q6" s="16">
        <v>2.8736217997895926E-6</v>
      </c>
      <c r="R6" s="16">
        <v>5.4305627380398235E-6</v>
      </c>
      <c r="S6" s="16">
        <v>9.7134515529994835E-6</v>
      </c>
      <c r="T6" s="16">
        <v>1.6147498618320306E-6</v>
      </c>
      <c r="U6" s="16">
        <v>3.0965144584331536E-6</v>
      </c>
      <c r="V6" s="16">
        <v>1.7131701679461519E-5</v>
      </c>
      <c r="W6" s="16">
        <v>2.8736217997895926E-6</v>
      </c>
      <c r="X6" s="16">
        <v>5.4305627380398235E-6</v>
      </c>
      <c r="Y6" s="16">
        <v>9.7134515529994835E-6</v>
      </c>
      <c r="Z6" s="16">
        <v>1.6147498618320306E-6</v>
      </c>
      <c r="AA6" s="54">
        <v>3.0965144584331536E-6</v>
      </c>
      <c r="AB6" s="42">
        <v>3.4899640818393113E-3</v>
      </c>
      <c r="AC6" s="42">
        <v>1.6569110829922458E-4</v>
      </c>
      <c r="AD6" s="42">
        <v>4.0955289923465867E-4</v>
      </c>
      <c r="AE6" s="42">
        <v>2.0770571854978725E-3</v>
      </c>
      <c r="AF6" s="42">
        <v>9.0389748058268383E-5</v>
      </c>
      <c r="AG6" s="42">
        <v>2.3676035773838273E-4</v>
      </c>
      <c r="AH6" s="42">
        <v>3.4899640818393113E-3</v>
      </c>
      <c r="AI6" s="42">
        <v>1.6569110829922458E-4</v>
      </c>
      <c r="AJ6" s="42">
        <v>4.0955289923465867E-4</v>
      </c>
      <c r="AK6" s="42">
        <v>2.0770571854978725E-3</v>
      </c>
      <c r="AL6" s="42">
        <v>9.0389748058268383E-5</v>
      </c>
      <c r="AM6" s="42">
        <v>2.3676035773838273E-4</v>
      </c>
    </row>
    <row r="7" spans="1:39" hidden="1" x14ac:dyDescent="0.25">
      <c r="A7" s="53"/>
      <c r="B7" s="53"/>
      <c r="C7" s="53"/>
      <c r="D7" s="16">
        <v>1.62817486499435E-4</v>
      </c>
      <c r="E7" s="16">
        <v>4.0412233649661885E-4</v>
      </c>
      <c r="F7" s="16">
        <v>2.0673437339448729E-3</v>
      </c>
      <c r="G7" s="16">
        <v>8.8774998196436357E-5</v>
      </c>
      <c r="H7" s="16">
        <v>2.3366384327994959E-4</v>
      </c>
      <c r="I7" s="16">
        <v>2.0453491318732863E-3</v>
      </c>
      <c r="J7" s="16">
        <v>1.62817486499435E-4</v>
      </c>
      <c r="K7" s="16">
        <v>4.0412233649661885E-4</v>
      </c>
      <c r="L7" s="16">
        <v>2.0673437339448729E-3</v>
      </c>
      <c r="M7" s="16">
        <v>8.8774998196436357E-5</v>
      </c>
      <c r="N7" s="16">
        <v>2.3366384327994959E-4</v>
      </c>
      <c r="O7" s="16">
        <v>2.0453491318732863E-3</v>
      </c>
      <c r="P7" s="16">
        <v>2.8736217997895926E-6</v>
      </c>
      <c r="Q7" s="16">
        <v>5.4305627380398235E-6</v>
      </c>
      <c r="R7" s="16">
        <v>9.7134515529994835E-6</v>
      </c>
      <c r="S7" s="16">
        <v>1.6147498618320306E-6</v>
      </c>
      <c r="T7" s="16">
        <v>3.0965144584331536E-6</v>
      </c>
      <c r="U7" s="16">
        <v>2.3629933350981408E-6</v>
      </c>
      <c r="V7" s="16">
        <v>2.8736217997895926E-6</v>
      </c>
      <c r="W7" s="16">
        <v>5.4305627380398235E-6</v>
      </c>
      <c r="X7" s="16">
        <v>9.7134515529994835E-6</v>
      </c>
      <c r="Y7" s="16">
        <v>1.6147498618320306E-6</v>
      </c>
      <c r="Z7" s="16">
        <v>3.0965144584331536E-6</v>
      </c>
      <c r="AA7" s="54">
        <v>2.3629933350981408E-6</v>
      </c>
      <c r="AB7" s="42">
        <v>1.6569110829922458E-4</v>
      </c>
      <c r="AC7" s="42">
        <v>4.0955289923465867E-4</v>
      </c>
      <c r="AD7" s="42">
        <v>2.0770571854978725E-3</v>
      </c>
      <c r="AE7" s="42">
        <v>9.0389748058268383E-5</v>
      </c>
      <c r="AF7" s="42">
        <v>2.3676035773838273E-4</v>
      </c>
      <c r="AG7" s="42">
        <v>2.0477121252083846E-3</v>
      </c>
      <c r="AH7" s="42">
        <v>1.6569110829922458E-4</v>
      </c>
      <c r="AI7" s="42">
        <v>4.0955289923465867E-4</v>
      </c>
      <c r="AJ7" s="42">
        <v>2.0770571854978725E-3</v>
      </c>
      <c r="AK7" s="42">
        <v>9.0389748058268383E-5</v>
      </c>
      <c r="AL7" s="42">
        <v>2.3676035773838273E-4</v>
      </c>
      <c r="AM7" s="42">
        <v>2.0477121252083846E-3</v>
      </c>
    </row>
    <row r="8" spans="1:39" hidden="1" x14ac:dyDescent="0.25">
      <c r="A8" s="53"/>
      <c r="B8" s="53"/>
      <c r="C8" s="53"/>
      <c r="D8" s="16">
        <v>4.0412233649661885E-4</v>
      </c>
      <c r="E8" s="16">
        <v>2.0673437339448729E-3</v>
      </c>
      <c r="F8" s="16">
        <v>8.8774998196436357E-5</v>
      </c>
      <c r="G8" s="16">
        <v>2.3366384327994959E-4</v>
      </c>
      <c r="H8" s="16">
        <v>2.0453491318732863E-3</v>
      </c>
      <c r="I8" s="16">
        <v>9.5892507386170333E-5</v>
      </c>
      <c r="J8" s="16">
        <v>4.0412233649661885E-4</v>
      </c>
      <c r="K8" s="16">
        <v>2.0673437339448729E-3</v>
      </c>
      <c r="L8" s="16">
        <v>8.8774998196436357E-5</v>
      </c>
      <c r="M8" s="16">
        <v>2.3366384327994959E-4</v>
      </c>
      <c r="N8" s="16">
        <v>2.0453491318732863E-3</v>
      </c>
      <c r="O8" s="16">
        <v>9.5892507386170333E-5</v>
      </c>
      <c r="P8" s="16">
        <v>5.4305627380398235E-6</v>
      </c>
      <c r="Q8" s="16">
        <v>9.7134515529994835E-6</v>
      </c>
      <c r="R8" s="16">
        <v>1.6147498618320306E-6</v>
      </c>
      <c r="S8" s="16">
        <v>3.0965144584331536E-6</v>
      </c>
      <c r="T8" s="16">
        <v>2.3629933350981408E-6</v>
      </c>
      <c r="U8" s="16">
        <v>3.9636162755718522E-7</v>
      </c>
      <c r="V8" s="16">
        <v>5.4305627380398235E-6</v>
      </c>
      <c r="W8" s="16">
        <v>9.7134515529994835E-6</v>
      </c>
      <c r="X8" s="16">
        <v>1.6147498618320306E-6</v>
      </c>
      <c r="Y8" s="16">
        <v>3.0965144584331536E-6</v>
      </c>
      <c r="Z8" s="16">
        <v>2.3629933350981408E-6</v>
      </c>
      <c r="AA8" s="54">
        <v>3.9636162755718522E-7</v>
      </c>
      <c r="AB8" s="42">
        <v>4.0955289923465867E-4</v>
      </c>
      <c r="AC8" s="42">
        <v>2.0770571854978725E-3</v>
      </c>
      <c r="AD8" s="42">
        <v>9.0389748058268383E-5</v>
      </c>
      <c r="AE8" s="42">
        <v>2.3676035773838273E-4</v>
      </c>
      <c r="AF8" s="42">
        <v>2.0477121252083846E-3</v>
      </c>
      <c r="AG8" s="42">
        <v>9.6288869013727525E-5</v>
      </c>
      <c r="AH8" s="42">
        <v>4.0955289923465867E-4</v>
      </c>
      <c r="AI8" s="42">
        <v>2.0770571854978725E-3</v>
      </c>
      <c r="AJ8" s="42">
        <v>9.0389748058268383E-5</v>
      </c>
      <c r="AK8" s="42">
        <v>2.3676035773838273E-4</v>
      </c>
      <c r="AL8" s="42">
        <v>2.0477121252083846E-3</v>
      </c>
      <c r="AM8" s="42">
        <v>9.6288869013727525E-5</v>
      </c>
    </row>
    <row r="9" spans="1:39" hidden="1" x14ac:dyDescent="0.25">
      <c r="A9" s="53"/>
      <c r="B9" s="53"/>
      <c r="C9" s="53"/>
      <c r="D9" s="16">
        <v>2.0673437339448729E-3</v>
      </c>
      <c r="E9" s="16">
        <v>8.8774998196436357E-5</v>
      </c>
      <c r="F9" s="16">
        <v>2.3366384327994959E-4</v>
      </c>
      <c r="G9" s="16">
        <v>2.0453491318732863E-3</v>
      </c>
      <c r="H9" s="16">
        <v>9.5892507386170333E-5</v>
      </c>
      <c r="I9" s="16">
        <v>2.3801070124954244E-4</v>
      </c>
      <c r="J9" s="16">
        <v>2.0673437339448729E-3</v>
      </c>
      <c r="K9" s="16">
        <v>8.8774998196436357E-5</v>
      </c>
      <c r="L9" s="16">
        <v>2.3366384327994959E-4</v>
      </c>
      <c r="M9" s="16">
        <v>2.0453491318732863E-3</v>
      </c>
      <c r="N9" s="16">
        <v>9.5892507386170333E-5</v>
      </c>
      <c r="O9" s="16">
        <v>2.3801070124954244E-4</v>
      </c>
      <c r="P9" s="16">
        <v>9.7134515529994835E-6</v>
      </c>
      <c r="Q9" s="16">
        <v>1.6147498618320306E-6</v>
      </c>
      <c r="R9" s="16">
        <v>3.0965144584331536E-6</v>
      </c>
      <c r="S9" s="16">
        <v>2.3629933350981408E-6</v>
      </c>
      <c r="T9" s="16">
        <v>3.9636162755718522E-7</v>
      </c>
      <c r="U9" s="16">
        <v>7.4904313628135505E-7</v>
      </c>
      <c r="V9" s="16">
        <v>9.7134515529994835E-6</v>
      </c>
      <c r="W9" s="16">
        <v>1.6147498618320306E-6</v>
      </c>
      <c r="X9" s="16">
        <v>3.0965144584331536E-6</v>
      </c>
      <c r="Y9" s="16">
        <v>2.3629933350981408E-6</v>
      </c>
      <c r="Z9" s="16">
        <v>3.9636162755718522E-7</v>
      </c>
      <c r="AA9" s="54">
        <v>7.4904313628135505E-7</v>
      </c>
      <c r="AB9" s="42">
        <v>2.0770571854978725E-3</v>
      </c>
      <c r="AC9" s="42">
        <v>9.0389748058268383E-5</v>
      </c>
      <c r="AD9" s="42">
        <v>2.3676035773838273E-4</v>
      </c>
      <c r="AE9" s="42">
        <v>2.0477121252083846E-3</v>
      </c>
      <c r="AF9" s="42">
        <v>9.6288869013727525E-5</v>
      </c>
      <c r="AG9" s="42">
        <v>2.387597443858238E-4</v>
      </c>
      <c r="AH9" s="42">
        <v>2.0770571854978725E-3</v>
      </c>
      <c r="AI9" s="42">
        <v>9.0389748058268383E-5</v>
      </c>
      <c r="AJ9" s="42">
        <v>2.3676035773838273E-4</v>
      </c>
      <c r="AK9" s="42">
        <v>2.0477121252083846E-3</v>
      </c>
      <c r="AL9" s="42">
        <v>9.6288869013727525E-5</v>
      </c>
      <c r="AM9" s="42">
        <v>2.387597443858238E-4</v>
      </c>
    </row>
    <row r="10" spans="1:39" hidden="1" x14ac:dyDescent="0.25">
      <c r="A10" s="53"/>
      <c r="B10" s="53"/>
      <c r="C10" s="53"/>
      <c r="D10" s="16">
        <v>8.8774998196436357E-5</v>
      </c>
      <c r="E10" s="16">
        <v>2.3366384327994959E-4</v>
      </c>
      <c r="F10" s="16">
        <v>2.0453491318732863E-3</v>
      </c>
      <c r="G10" s="16">
        <v>9.5892507386170333E-5</v>
      </c>
      <c r="H10" s="16">
        <v>2.3801070124954244E-4</v>
      </c>
      <c r="I10" s="16">
        <v>1.2175766776607844E-3</v>
      </c>
      <c r="J10" s="16">
        <v>8.8774998196436357E-5</v>
      </c>
      <c r="K10" s="16">
        <v>2.3366384327994959E-4</v>
      </c>
      <c r="L10" s="16">
        <v>2.0453491318732863E-3</v>
      </c>
      <c r="M10" s="16">
        <v>9.5892507386170333E-5</v>
      </c>
      <c r="N10" s="16">
        <v>2.3801070124954244E-4</v>
      </c>
      <c r="O10" s="16">
        <v>1.2175766776607844E-3</v>
      </c>
      <c r="P10" s="16">
        <v>1.6147498618320306E-6</v>
      </c>
      <c r="Q10" s="16">
        <v>3.0965144584331536E-6</v>
      </c>
      <c r="R10" s="16">
        <v>2.3629933350981408E-6</v>
      </c>
      <c r="S10" s="16">
        <v>3.9636162755718522E-7</v>
      </c>
      <c r="T10" s="16">
        <v>7.4904313628135505E-7</v>
      </c>
      <c r="U10" s="16">
        <v>1.3397864211033772E-6</v>
      </c>
      <c r="V10" s="16">
        <v>1.6147498618320306E-6</v>
      </c>
      <c r="W10" s="16">
        <v>3.0965144584331536E-6</v>
      </c>
      <c r="X10" s="16">
        <v>2.3629933350981408E-6</v>
      </c>
      <c r="Y10" s="16">
        <v>3.9636162755718522E-7</v>
      </c>
      <c r="Z10" s="16">
        <v>7.4904313628135505E-7</v>
      </c>
      <c r="AA10" s="54">
        <v>1.3397864211033772E-6</v>
      </c>
      <c r="AB10" s="42">
        <v>9.0389748058268383E-5</v>
      </c>
      <c r="AC10" s="42">
        <v>2.3676035773838273E-4</v>
      </c>
      <c r="AD10" s="42">
        <v>2.0477121252083846E-3</v>
      </c>
      <c r="AE10" s="42">
        <v>9.6288869013727525E-5</v>
      </c>
      <c r="AF10" s="42">
        <v>2.387597443858238E-4</v>
      </c>
      <c r="AG10" s="42">
        <v>1.2189164640818877E-3</v>
      </c>
      <c r="AH10" s="42">
        <v>9.0389748058268383E-5</v>
      </c>
      <c r="AI10" s="42">
        <v>2.3676035773838273E-4</v>
      </c>
      <c r="AJ10" s="42">
        <v>2.0477121252083846E-3</v>
      </c>
      <c r="AK10" s="42">
        <v>9.6288869013727525E-5</v>
      </c>
      <c r="AL10" s="42">
        <v>2.387597443858238E-4</v>
      </c>
      <c r="AM10" s="42">
        <v>1.2189164640818877E-3</v>
      </c>
    </row>
    <row r="11" spans="1:39" hidden="1" x14ac:dyDescent="0.25">
      <c r="A11" s="53"/>
      <c r="B11" s="53"/>
      <c r="C11" s="53"/>
      <c r="D11" s="16">
        <v>2.3366384327994959E-4</v>
      </c>
      <c r="E11" s="16">
        <v>2.0453491318732863E-3</v>
      </c>
      <c r="F11" s="16">
        <v>9.5892507386170333E-5</v>
      </c>
      <c r="G11" s="16">
        <v>2.3801070124954244E-4</v>
      </c>
      <c r="H11" s="16">
        <v>1.2175766776607844E-3</v>
      </c>
      <c r="I11" s="16">
        <v>5.2284661514465597E-5</v>
      </c>
      <c r="J11" s="16">
        <v>2.3366384327994959E-4</v>
      </c>
      <c r="K11" s="16">
        <v>2.0453491318732863E-3</v>
      </c>
      <c r="L11" s="16">
        <v>9.5892507386170333E-5</v>
      </c>
      <c r="M11" s="16">
        <v>2.3801070124954244E-4</v>
      </c>
      <c r="N11" s="16">
        <v>1.2175766776607844E-3</v>
      </c>
      <c r="O11" s="16">
        <v>5.2284661514465597E-5</v>
      </c>
      <c r="P11" s="16">
        <v>3.0965144584331536E-6</v>
      </c>
      <c r="Q11" s="16">
        <v>2.3629933350981408E-6</v>
      </c>
      <c r="R11" s="16">
        <v>3.9636162755718522E-7</v>
      </c>
      <c r="S11" s="16">
        <v>7.4904313628135505E-7</v>
      </c>
      <c r="T11" s="16">
        <v>1.3397864211033772E-6</v>
      </c>
      <c r="U11" s="16">
        <v>2.2272411887338357E-7</v>
      </c>
      <c r="V11" s="16">
        <v>3.0965144584331536E-6</v>
      </c>
      <c r="W11" s="16">
        <v>2.3629933350981408E-6</v>
      </c>
      <c r="X11" s="16">
        <v>3.9636162755718522E-7</v>
      </c>
      <c r="Y11" s="16">
        <v>7.4904313628135505E-7</v>
      </c>
      <c r="Z11" s="16">
        <v>1.3397864211033772E-6</v>
      </c>
      <c r="AA11" s="54">
        <v>2.2272411887338357E-7</v>
      </c>
      <c r="AB11" s="42">
        <v>2.3676035773838273E-4</v>
      </c>
      <c r="AC11" s="42">
        <v>2.0477121252083846E-3</v>
      </c>
      <c r="AD11" s="42">
        <v>9.6288869013727525E-5</v>
      </c>
      <c r="AE11" s="42">
        <v>2.387597443858238E-4</v>
      </c>
      <c r="AF11" s="42">
        <v>1.2189164640818877E-3</v>
      </c>
      <c r="AG11" s="42">
        <v>5.250738563333898E-5</v>
      </c>
      <c r="AH11" s="42">
        <v>2.3676035773838273E-4</v>
      </c>
      <c r="AI11" s="42">
        <v>2.0477121252083846E-3</v>
      </c>
      <c r="AJ11" s="42">
        <v>9.6288869013727525E-5</v>
      </c>
      <c r="AK11" s="42">
        <v>2.387597443858238E-4</v>
      </c>
      <c r="AL11" s="42">
        <v>1.2189164640818877E-3</v>
      </c>
      <c r="AM11" s="42">
        <v>5.250738563333898E-5</v>
      </c>
    </row>
    <row r="12" spans="1:39" x14ac:dyDescent="0.25">
      <c r="A12" s="53" t="s">
        <v>18</v>
      </c>
      <c r="B12" s="53" t="str">
        <f>VLOOKUP(A12,'TRI Releases'!$A$3:$Q$118,2,FALSE)</f>
        <v>12047NRLTC628SO</v>
      </c>
      <c r="C12" s="53" t="str">
        <f>VLOOKUP(B12,'AERMOD-Modeled-Air-Conc.'!$A$5:$B$3136,2,FALSE)</f>
        <v>Waste Handling, Disposal, Treatment, and Recycling</v>
      </c>
      <c r="D12" s="16">
        <v>2.0453491318732863E-3</v>
      </c>
      <c r="E12" s="16">
        <v>9.5892507386170333E-5</v>
      </c>
      <c r="F12" s="16">
        <v>2.3801070124954244E-4</v>
      </c>
      <c r="G12" s="16">
        <v>1.2175766776607844E-3</v>
      </c>
      <c r="H12" s="16">
        <v>5.2284661514465597E-5</v>
      </c>
      <c r="I12" s="16">
        <v>1.376179690483139E-4</v>
      </c>
      <c r="J12" s="16">
        <v>2.0453491318732863E-3</v>
      </c>
      <c r="K12" s="16">
        <v>9.5892507386170333E-5</v>
      </c>
      <c r="L12" s="16">
        <v>2.3801070124954244E-4</v>
      </c>
      <c r="M12" s="16">
        <v>1.2175766776607844E-3</v>
      </c>
      <c r="N12" s="16">
        <v>5.2284661514465597E-5</v>
      </c>
      <c r="O12" s="16">
        <v>1.376179690483139E-4</v>
      </c>
      <c r="P12" s="16">
        <v>2.3629933350981408E-6</v>
      </c>
      <c r="Q12" s="16">
        <v>3.9636162755718522E-7</v>
      </c>
      <c r="R12" s="16">
        <v>7.4904313628135505E-7</v>
      </c>
      <c r="S12" s="16">
        <v>1.3397864211033772E-6</v>
      </c>
      <c r="T12" s="16">
        <v>2.2272411887338357E-7</v>
      </c>
      <c r="U12" s="16">
        <v>4.2710544254250401E-7</v>
      </c>
      <c r="V12" s="16">
        <v>2.3629933350981408E-6</v>
      </c>
      <c r="W12" s="16">
        <v>3.9636162755718522E-7</v>
      </c>
      <c r="X12" s="16">
        <v>7.4904313628135505E-7</v>
      </c>
      <c r="Y12" s="16">
        <v>1.3397864211033772E-6</v>
      </c>
      <c r="Z12" s="16">
        <v>2.2272411887338357E-7</v>
      </c>
      <c r="AA12" s="54">
        <v>4.2710544254250401E-7</v>
      </c>
      <c r="AB12" s="42">
        <v>2.0477121252083846E-3</v>
      </c>
      <c r="AC12" s="42">
        <v>9.6288869013727525E-5</v>
      </c>
      <c r="AD12" s="42">
        <v>2.387597443858238E-4</v>
      </c>
      <c r="AE12" s="42">
        <v>1.2189164640818877E-3</v>
      </c>
      <c r="AF12" s="42">
        <v>5.250738563333898E-5</v>
      </c>
      <c r="AG12" s="42">
        <v>1.3804507449085641E-4</v>
      </c>
      <c r="AH12" s="42">
        <v>2.0477121252083846E-3</v>
      </c>
      <c r="AI12" s="42">
        <v>9.6288869013727525E-5</v>
      </c>
      <c r="AJ12" s="42">
        <v>2.387597443858238E-4</v>
      </c>
      <c r="AK12" s="42">
        <v>1.2189164640818877E-3</v>
      </c>
      <c r="AL12" s="42">
        <v>5.250738563333898E-5</v>
      </c>
      <c r="AM12" s="42">
        <v>1.3804507449085641E-4</v>
      </c>
    </row>
    <row r="13" spans="1:39" hidden="1" x14ac:dyDescent="0.25">
      <c r="A13" s="53"/>
      <c r="B13" s="53"/>
      <c r="C13" s="53"/>
      <c r="D13" s="16">
        <v>9.5892507386170333E-5</v>
      </c>
      <c r="E13" s="16">
        <v>2.3801070124954244E-4</v>
      </c>
      <c r="F13" s="16">
        <v>1.2175766776607844E-3</v>
      </c>
      <c r="G13" s="16">
        <v>5.2284661514465597E-5</v>
      </c>
      <c r="H13" s="16">
        <v>1.376179690483139E-4</v>
      </c>
      <c r="I13" s="16">
        <v>2.9614950971915284E-3</v>
      </c>
      <c r="J13" s="16">
        <v>9.5892507386170333E-5</v>
      </c>
      <c r="K13" s="16">
        <v>2.3801070124954244E-4</v>
      </c>
      <c r="L13" s="16">
        <v>1.2175766776607844E-3</v>
      </c>
      <c r="M13" s="16">
        <v>5.2284661514465597E-5</v>
      </c>
      <c r="N13" s="16">
        <v>1.376179690483139E-4</v>
      </c>
      <c r="O13" s="16">
        <v>2.9614950971915284E-3</v>
      </c>
      <c r="P13" s="16">
        <v>3.9636162755718522E-7</v>
      </c>
      <c r="Q13" s="16">
        <v>7.4904313628135505E-7</v>
      </c>
      <c r="R13" s="16">
        <v>1.3397864211033772E-6</v>
      </c>
      <c r="S13" s="16">
        <v>2.2272411887338357E-7</v>
      </c>
      <c r="T13" s="16">
        <v>4.2710544254250401E-7</v>
      </c>
      <c r="U13" s="16">
        <v>3.5444900026472116E-6</v>
      </c>
      <c r="V13" s="16">
        <v>3.9636162755718522E-7</v>
      </c>
      <c r="W13" s="16">
        <v>7.4904313628135505E-7</v>
      </c>
      <c r="X13" s="16">
        <v>1.3397864211033772E-6</v>
      </c>
      <c r="Y13" s="16">
        <v>2.2272411887338357E-7</v>
      </c>
      <c r="Z13" s="16">
        <v>4.2710544254250401E-7</v>
      </c>
      <c r="AA13" s="54">
        <v>3.5444900026472116E-6</v>
      </c>
      <c r="AB13" s="42">
        <v>9.6288869013727525E-5</v>
      </c>
      <c r="AC13" s="42">
        <v>2.387597443858238E-4</v>
      </c>
      <c r="AD13" s="42">
        <v>1.2189164640818877E-3</v>
      </c>
      <c r="AE13" s="42">
        <v>5.250738563333898E-5</v>
      </c>
      <c r="AF13" s="42">
        <v>1.3804507449085641E-4</v>
      </c>
      <c r="AG13" s="42">
        <v>2.9650395871941757E-3</v>
      </c>
      <c r="AH13" s="42">
        <v>9.6288869013727525E-5</v>
      </c>
      <c r="AI13" s="42">
        <v>2.387597443858238E-4</v>
      </c>
      <c r="AJ13" s="42">
        <v>1.2189164640818877E-3</v>
      </c>
      <c r="AK13" s="42">
        <v>5.250738563333898E-5</v>
      </c>
      <c r="AL13" s="42">
        <v>1.3804507449085641E-4</v>
      </c>
      <c r="AM13" s="42">
        <v>2.9650395871941757E-3</v>
      </c>
    </row>
    <row r="14" spans="1:39" hidden="1" x14ac:dyDescent="0.25">
      <c r="A14" s="53"/>
      <c r="B14" s="53"/>
      <c r="C14" s="53"/>
      <c r="D14" s="16">
        <v>2.3801070124954244E-4</v>
      </c>
      <c r="E14" s="16">
        <v>1.2175766776607844E-3</v>
      </c>
      <c r="F14" s="16">
        <v>5.2284661514465597E-5</v>
      </c>
      <c r="G14" s="16">
        <v>1.376179690483139E-4</v>
      </c>
      <c r="H14" s="16">
        <v>2.9614950971915284E-3</v>
      </c>
      <c r="I14" s="16">
        <v>1.3884435965289246E-4</v>
      </c>
      <c r="J14" s="16">
        <v>2.3801070124954244E-4</v>
      </c>
      <c r="K14" s="16">
        <v>1.2175766776607844E-3</v>
      </c>
      <c r="L14" s="16">
        <v>5.2284661514465597E-5</v>
      </c>
      <c r="M14" s="16">
        <v>1.376179690483139E-4</v>
      </c>
      <c r="N14" s="16">
        <v>2.9614950971915284E-3</v>
      </c>
      <c r="O14" s="16">
        <v>1.3884435965289246E-4</v>
      </c>
      <c r="P14" s="16">
        <v>7.4904313628135505E-7</v>
      </c>
      <c r="Q14" s="16">
        <v>1.3397864211033772E-6</v>
      </c>
      <c r="R14" s="16">
        <v>2.2272411887338357E-7</v>
      </c>
      <c r="S14" s="16">
        <v>4.2710544254250401E-7</v>
      </c>
      <c r="T14" s="16">
        <v>3.5444900026472116E-6</v>
      </c>
      <c r="U14" s="16">
        <v>5.9454244133577783E-7</v>
      </c>
      <c r="V14" s="16">
        <v>7.4904313628135505E-7</v>
      </c>
      <c r="W14" s="16">
        <v>1.3397864211033772E-6</v>
      </c>
      <c r="X14" s="16">
        <v>2.2272411887338357E-7</v>
      </c>
      <c r="Y14" s="16">
        <v>4.2710544254250401E-7</v>
      </c>
      <c r="Z14" s="16">
        <v>3.5444900026472116E-6</v>
      </c>
      <c r="AA14" s="54">
        <v>5.9454244133577783E-7</v>
      </c>
      <c r="AB14" s="42">
        <v>2.387597443858238E-4</v>
      </c>
      <c r="AC14" s="42">
        <v>1.2189164640818877E-3</v>
      </c>
      <c r="AD14" s="42">
        <v>5.250738563333898E-5</v>
      </c>
      <c r="AE14" s="42">
        <v>1.3804507449085641E-4</v>
      </c>
      <c r="AF14" s="42">
        <v>2.9650395871941757E-3</v>
      </c>
      <c r="AG14" s="42">
        <v>1.3943890209422823E-4</v>
      </c>
      <c r="AH14" s="42">
        <v>2.387597443858238E-4</v>
      </c>
      <c r="AI14" s="42">
        <v>1.2189164640818877E-3</v>
      </c>
      <c r="AJ14" s="42">
        <v>5.250738563333898E-5</v>
      </c>
      <c r="AK14" s="42">
        <v>1.3804507449085641E-4</v>
      </c>
      <c r="AL14" s="42">
        <v>2.9650395871941757E-3</v>
      </c>
      <c r="AM14" s="42">
        <v>1.3943890209422823E-4</v>
      </c>
    </row>
    <row r="15" spans="1:39" hidden="1" x14ac:dyDescent="0.25">
      <c r="A15" s="53"/>
      <c r="B15" s="53"/>
      <c r="C15" s="53"/>
      <c r="D15" s="16">
        <v>1.2175766776607844E-3</v>
      </c>
      <c r="E15" s="16">
        <v>5.2284661514465597E-5</v>
      </c>
      <c r="F15" s="16">
        <v>1.376179690483139E-4</v>
      </c>
      <c r="G15" s="16">
        <v>2.9614950971915284E-3</v>
      </c>
      <c r="H15" s="16">
        <v>1.3884435965289246E-4</v>
      </c>
      <c r="I15" s="16">
        <v>3.4461966118423329E-4</v>
      </c>
      <c r="J15" s="16">
        <v>1.2175766776607844E-3</v>
      </c>
      <c r="K15" s="16">
        <v>5.2284661514465597E-5</v>
      </c>
      <c r="L15" s="16">
        <v>1.376179690483139E-4</v>
      </c>
      <c r="M15" s="16">
        <v>2.9614950971915284E-3</v>
      </c>
      <c r="N15" s="16">
        <v>1.3884435965289246E-4</v>
      </c>
      <c r="O15" s="16">
        <v>3.4461966118423329E-4</v>
      </c>
      <c r="P15" s="16">
        <v>1.3397864211033772E-6</v>
      </c>
      <c r="Q15" s="16">
        <v>2.2272411887338357E-7</v>
      </c>
      <c r="R15" s="16">
        <v>4.2710544254250401E-7</v>
      </c>
      <c r="S15" s="16">
        <v>3.5444900026472116E-6</v>
      </c>
      <c r="T15" s="16">
        <v>5.9454244133577783E-7</v>
      </c>
      <c r="U15" s="16">
        <v>1.1235647044220327E-6</v>
      </c>
      <c r="V15" s="16">
        <v>1.3397864211033772E-6</v>
      </c>
      <c r="W15" s="16">
        <v>2.2272411887338357E-7</v>
      </c>
      <c r="X15" s="16">
        <v>4.2710544254250401E-7</v>
      </c>
      <c r="Y15" s="16">
        <v>3.5444900026472116E-6</v>
      </c>
      <c r="Z15" s="16">
        <v>5.9454244133577783E-7</v>
      </c>
      <c r="AA15" s="54">
        <v>1.1235647044220327E-6</v>
      </c>
      <c r="AB15" s="42">
        <v>1.2189164640818877E-3</v>
      </c>
      <c r="AC15" s="42">
        <v>5.250738563333898E-5</v>
      </c>
      <c r="AD15" s="42">
        <v>1.3804507449085641E-4</v>
      </c>
      <c r="AE15" s="42">
        <v>2.9650395871941757E-3</v>
      </c>
      <c r="AF15" s="42">
        <v>1.3943890209422823E-4</v>
      </c>
      <c r="AG15" s="42">
        <v>3.457432258886553E-4</v>
      </c>
      <c r="AH15" s="42">
        <v>1.2189164640818877E-3</v>
      </c>
      <c r="AI15" s="42">
        <v>5.250738563333898E-5</v>
      </c>
      <c r="AJ15" s="42">
        <v>1.3804507449085641E-4</v>
      </c>
      <c r="AK15" s="42">
        <v>2.9650395871941757E-3</v>
      </c>
      <c r="AL15" s="42">
        <v>1.3943890209422823E-4</v>
      </c>
      <c r="AM15" s="42">
        <v>3.457432258886553E-4</v>
      </c>
    </row>
    <row r="16" spans="1:39" hidden="1" x14ac:dyDescent="0.25">
      <c r="A16" s="53"/>
      <c r="B16" s="53"/>
      <c r="C16" s="53"/>
      <c r="D16" s="16">
        <v>5.2284661514465597E-5</v>
      </c>
      <c r="E16" s="16">
        <v>1.376179690483139E-4</v>
      </c>
      <c r="F16" s="16">
        <v>2.9614950971915284E-3</v>
      </c>
      <c r="G16" s="16">
        <v>1.3884435965289246E-4</v>
      </c>
      <c r="H16" s="16">
        <v>3.4461966118423329E-4</v>
      </c>
      <c r="I16" s="16">
        <v>1.7629495645296773E-3</v>
      </c>
      <c r="J16" s="16">
        <v>5.2284661514465597E-5</v>
      </c>
      <c r="K16" s="16">
        <v>1.376179690483139E-4</v>
      </c>
      <c r="L16" s="16">
        <v>2.9614950971915284E-3</v>
      </c>
      <c r="M16" s="16">
        <v>1.3884435965289246E-4</v>
      </c>
      <c r="N16" s="16">
        <v>3.4461966118423329E-4</v>
      </c>
      <c r="O16" s="16">
        <v>1.7629495645296773E-3</v>
      </c>
      <c r="P16" s="16">
        <v>2.2272411887338357E-7</v>
      </c>
      <c r="Q16" s="16">
        <v>4.2710544254250401E-7</v>
      </c>
      <c r="R16" s="16">
        <v>3.5444900026472116E-6</v>
      </c>
      <c r="S16" s="16">
        <v>5.9454244133577783E-7</v>
      </c>
      <c r="T16" s="16">
        <v>1.1235647044220327E-6</v>
      </c>
      <c r="U16" s="16">
        <v>2.009679631655066E-6</v>
      </c>
      <c r="V16" s="16">
        <v>2.2272411887338357E-7</v>
      </c>
      <c r="W16" s="16">
        <v>4.2710544254250401E-7</v>
      </c>
      <c r="X16" s="16">
        <v>3.5444900026472116E-6</v>
      </c>
      <c r="Y16" s="16">
        <v>5.9454244133577783E-7</v>
      </c>
      <c r="Z16" s="16">
        <v>1.1235647044220327E-6</v>
      </c>
      <c r="AA16" s="54">
        <v>2.009679631655066E-6</v>
      </c>
      <c r="AB16" s="42">
        <v>5.250738563333898E-5</v>
      </c>
      <c r="AC16" s="42">
        <v>1.3804507449085641E-4</v>
      </c>
      <c r="AD16" s="42">
        <v>2.9650395871941757E-3</v>
      </c>
      <c r="AE16" s="42">
        <v>1.3943890209422823E-4</v>
      </c>
      <c r="AF16" s="42">
        <v>3.457432258886553E-4</v>
      </c>
      <c r="AG16" s="42">
        <v>1.7649592441613324E-3</v>
      </c>
      <c r="AH16" s="42">
        <v>5.250738563333898E-5</v>
      </c>
      <c r="AI16" s="42">
        <v>1.3804507449085641E-4</v>
      </c>
      <c r="AJ16" s="42">
        <v>2.9650395871941757E-3</v>
      </c>
      <c r="AK16" s="42">
        <v>1.3943890209422823E-4</v>
      </c>
      <c r="AL16" s="42">
        <v>3.457432258886553E-4</v>
      </c>
      <c r="AM16" s="42">
        <v>1.7649592441613324E-3</v>
      </c>
    </row>
    <row r="17" spans="1:39" hidden="1" x14ac:dyDescent="0.25">
      <c r="A17" s="53"/>
      <c r="B17" s="53"/>
      <c r="C17" s="53"/>
      <c r="D17" s="16">
        <v>1.376179690483139E-4</v>
      </c>
      <c r="E17" s="16">
        <v>2.9614950971915284E-3</v>
      </c>
      <c r="F17" s="16">
        <v>1.3884435965289246E-4</v>
      </c>
      <c r="G17" s="16">
        <v>3.4461966118423329E-4</v>
      </c>
      <c r="H17" s="16">
        <v>1.7629495645296773E-3</v>
      </c>
      <c r="I17" s="16">
        <v>7.5703832817819973E-5</v>
      </c>
      <c r="J17" s="16">
        <v>1.376179690483139E-4</v>
      </c>
      <c r="K17" s="16">
        <v>2.9614950971915284E-3</v>
      </c>
      <c r="L17" s="16">
        <v>1.3884435965289246E-4</v>
      </c>
      <c r="M17" s="16">
        <v>3.4461966118423329E-4</v>
      </c>
      <c r="N17" s="16">
        <v>1.7629495645296773E-3</v>
      </c>
      <c r="O17" s="16">
        <v>7.5703832817819973E-5</v>
      </c>
      <c r="P17" s="16">
        <v>4.2710544254250401E-7</v>
      </c>
      <c r="Q17" s="16">
        <v>3.5444900026472116E-6</v>
      </c>
      <c r="R17" s="16">
        <v>5.9454244133577783E-7</v>
      </c>
      <c r="S17" s="16">
        <v>1.1235647044220327E-6</v>
      </c>
      <c r="T17" s="16">
        <v>2.009679631655066E-6</v>
      </c>
      <c r="U17" s="16">
        <v>3.3408617831007531E-7</v>
      </c>
      <c r="V17" s="16">
        <v>4.2710544254250401E-7</v>
      </c>
      <c r="W17" s="16">
        <v>3.5444900026472116E-6</v>
      </c>
      <c r="X17" s="16">
        <v>5.9454244133577783E-7</v>
      </c>
      <c r="Y17" s="16">
        <v>1.1235647044220327E-6</v>
      </c>
      <c r="Z17" s="16">
        <v>2.009679631655066E-6</v>
      </c>
      <c r="AA17" s="54">
        <v>3.3408617831007531E-7</v>
      </c>
      <c r="AB17" s="42">
        <v>1.3804507449085641E-4</v>
      </c>
      <c r="AC17" s="42">
        <v>2.9650395871941757E-3</v>
      </c>
      <c r="AD17" s="42">
        <v>1.3943890209422823E-4</v>
      </c>
      <c r="AE17" s="42">
        <v>3.457432258886553E-4</v>
      </c>
      <c r="AF17" s="42">
        <v>1.7649592441613324E-3</v>
      </c>
      <c r="AG17" s="42">
        <v>7.6037918996130053E-5</v>
      </c>
      <c r="AH17" s="42">
        <v>1.3804507449085641E-4</v>
      </c>
      <c r="AI17" s="42">
        <v>2.9650395871941757E-3</v>
      </c>
      <c r="AJ17" s="42">
        <v>1.3943890209422823E-4</v>
      </c>
      <c r="AK17" s="42">
        <v>3.457432258886553E-4</v>
      </c>
      <c r="AL17" s="42">
        <v>1.7649592441613324E-3</v>
      </c>
      <c r="AM17" s="42">
        <v>7.6037918996130053E-5</v>
      </c>
    </row>
    <row r="18" spans="1:39" x14ac:dyDescent="0.25">
      <c r="A18" s="53" t="s">
        <v>19</v>
      </c>
      <c r="B18" s="53" t="str">
        <f>VLOOKUP(A18,'TRI Releases'!$A$3:$Q$118,2,FALSE)</f>
        <v>12047NRLTC628SO</v>
      </c>
      <c r="C18" s="53" t="str">
        <f>VLOOKUP(B18,'AERMOD-Modeled-Air-Conc.'!$A$5:$B$3136,2,FALSE)</f>
        <v>Waste Handling, Disposal, Treatment, and Recycling</v>
      </c>
      <c r="D18" s="16">
        <v>2.9614950971915284E-3</v>
      </c>
      <c r="E18" s="16">
        <v>1.3884435965289246E-4</v>
      </c>
      <c r="F18" s="16">
        <v>3.4461966118423329E-4</v>
      </c>
      <c r="G18" s="16">
        <v>1.7629495645296773E-3</v>
      </c>
      <c r="H18" s="16">
        <v>7.5703832817819973E-5</v>
      </c>
      <c r="I18" s="16">
        <v>1.9925935101787115E-4</v>
      </c>
      <c r="J18" s="16">
        <v>2.9614950971915284E-3</v>
      </c>
      <c r="K18" s="16">
        <v>1.3884435965289246E-4</v>
      </c>
      <c r="L18" s="16">
        <v>3.4461966118423329E-4</v>
      </c>
      <c r="M18" s="16">
        <v>1.7629495645296773E-3</v>
      </c>
      <c r="N18" s="16">
        <v>7.5703832817819973E-5</v>
      </c>
      <c r="O18" s="16">
        <v>1.9925935101787115E-4</v>
      </c>
      <c r="P18" s="16">
        <v>3.5444900026472116E-6</v>
      </c>
      <c r="Q18" s="16">
        <v>5.9454244133577783E-7</v>
      </c>
      <c r="R18" s="16">
        <v>1.1235647044220327E-6</v>
      </c>
      <c r="S18" s="16">
        <v>2.009679631655066E-6</v>
      </c>
      <c r="T18" s="16">
        <v>3.3408617831007531E-7</v>
      </c>
      <c r="U18" s="16">
        <v>6.4065816381375612E-7</v>
      </c>
      <c r="V18" s="16">
        <v>3.5444900026472116E-6</v>
      </c>
      <c r="W18" s="16">
        <v>5.9454244133577783E-7</v>
      </c>
      <c r="X18" s="16">
        <v>1.1235647044220327E-6</v>
      </c>
      <c r="Y18" s="16">
        <v>2.009679631655066E-6</v>
      </c>
      <c r="Z18" s="16">
        <v>3.3408617831007531E-7</v>
      </c>
      <c r="AA18" s="54">
        <v>6.4065816381375612E-7</v>
      </c>
      <c r="AB18" s="42">
        <v>2.9650395871941757E-3</v>
      </c>
      <c r="AC18" s="42">
        <v>1.3943890209422823E-4</v>
      </c>
      <c r="AD18" s="42">
        <v>3.457432258886553E-4</v>
      </c>
      <c r="AE18" s="42">
        <v>1.7649592441613324E-3</v>
      </c>
      <c r="AF18" s="42">
        <v>7.6037918996130053E-5</v>
      </c>
      <c r="AG18" s="42">
        <v>1.9990000918168491E-4</v>
      </c>
      <c r="AH18" s="42">
        <v>2.9650395871941757E-3</v>
      </c>
      <c r="AI18" s="42">
        <v>1.3943890209422823E-4</v>
      </c>
      <c r="AJ18" s="42">
        <v>3.457432258886553E-4</v>
      </c>
      <c r="AK18" s="42">
        <v>1.7649592441613324E-3</v>
      </c>
      <c r="AL18" s="42">
        <v>7.6037918996130053E-5</v>
      </c>
      <c r="AM18" s="42">
        <v>1.9990000918168491E-4</v>
      </c>
    </row>
    <row r="19" spans="1:39" hidden="1" x14ac:dyDescent="0.25">
      <c r="A19" s="53"/>
      <c r="B19" s="53"/>
      <c r="C19" s="53"/>
      <c r="D19" s="16">
        <v>1.3884435965289246E-4</v>
      </c>
      <c r="E19" s="16">
        <v>3.4461966118423329E-4</v>
      </c>
      <c r="F19" s="16">
        <v>1.7629495645296773E-3</v>
      </c>
      <c r="G19" s="16">
        <v>7.5703832817819973E-5</v>
      </c>
      <c r="H19" s="16">
        <v>1.9925935101787115E-4</v>
      </c>
      <c r="I19" s="16">
        <v>2.4075463739758468E-3</v>
      </c>
      <c r="J19" s="16">
        <v>1.3884435965289246E-4</v>
      </c>
      <c r="K19" s="16">
        <v>3.4461966118423329E-4</v>
      </c>
      <c r="L19" s="16">
        <v>1.7629495645296773E-3</v>
      </c>
      <c r="M19" s="16">
        <v>7.5703832817819973E-5</v>
      </c>
      <c r="N19" s="16">
        <v>1.9925935101787115E-4</v>
      </c>
      <c r="O19" s="16">
        <v>2.4075463739758468E-3</v>
      </c>
      <c r="P19" s="16">
        <v>5.9454244133577783E-7</v>
      </c>
      <c r="Q19" s="16">
        <v>1.1235647044220327E-6</v>
      </c>
      <c r="R19" s="16">
        <v>2.009679631655066E-6</v>
      </c>
      <c r="S19" s="16">
        <v>3.3408617831007531E-7</v>
      </c>
      <c r="T19" s="16">
        <v>6.4065816381375612E-7</v>
      </c>
      <c r="U19" s="16">
        <v>1.7722450013236058E-6</v>
      </c>
      <c r="V19" s="16">
        <v>5.9454244133577783E-7</v>
      </c>
      <c r="W19" s="16">
        <v>1.1235647044220327E-6</v>
      </c>
      <c r="X19" s="16">
        <v>2.009679631655066E-6</v>
      </c>
      <c r="Y19" s="16">
        <v>3.3408617831007531E-7</v>
      </c>
      <c r="Z19" s="16">
        <v>6.4065816381375612E-7</v>
      </c>
      <c r="AA19" s="54">
        <v>1.7722450013236058E-6</v>
      </c>
      <c r="AB19" s="42">
        <v>1.3943890209422823E-4</v>
      </c>
      <c r="AC19" s="42">
        <v>3.457432258886553E-4</v>
      </c>
      <c r="AD19" s="42">
        <v>1.7649592441613324E-3</v>
      </c>
      <c r="AE19" s="42">
        <v>7.6037918996130053E-5</v>
      </c>
      <c r="AF19" s="42">
        <v>1.9990000918168491E-4</v>
      </c>
      <c r="AG19" s="42">
        <v>2.4093186189771704E-3</v>
      </c>
      <c r="AH19" s="42">
        <v>1.3943890209422823E-4</v>
      </c>
      <c r="AI19" s="42">
        <v>3.457432258886553E-4</v>
      </c>
      <c r="AJ19" s="42">
        <v>1.7649592441613324E-3</v>
      </c>
      <c r="AK19" s="42">
        <v>7.6037918996130053E-5</v>
      </c>
      <c r="AL19" s="42">
        <v>1.9990000918168491E-4</v>
      </c>
      <c r="AM19" s="42">
        <v>2.4093186189771704E-3</v>
      </c>
    </row>
    <row r="20" spans="1:39" hidden="1" x14ac:dyDescent="0.25">
      <c r="A20" s="53"/>
      <c r="B20" s="53"/>
      <c r="C20" s="53"/>
      <c r="D20" s="16">
        <v>3.4461966118423329E-4</v>
      </c>
      <c r="E20" s="16">
        <v>1.7629495645296773E-3</v>
      </c>
      <c r="F20" s="16">
        <v>7.5703832817819973E-5</v>
      </c>
      <c r="G20" s="16">
        <v>1.9925935101787115E-4</v>
      </c>
      <c r="H20" s="16">
        <v>2.4075463739758468E-3</v>
      </c>
      <c r="I20" s="16">
        <v>1.1287347223580463E-4</v>
      </c>
      <c r="J20" s="16">
        <v>3.4461966118423329E-4</v>
      </c>
      <c r="K20" s="16">
        <v>1.7629495645296773E-3</v>
      </c>
      <c r="L20" s="16">
        <v>7.5703832817819973E-5</v>
      </c>
      <c r="M20" s="16">
        <v>1.9925935101787115E-4</v>
      </c>
      <c r="N20" s="16">
        <v>2.4075463739758468E-3</v>
      </c>
      <c r="O20" s="16">
        <v>1.1287347223580463E-4</v>
      </c>
      <c r="P20" s="16">
        <v>1.1235647044220327E-6</v>
      </c>
      <c r="Q20" s="16">
        <v>2.009679631655066E-6</v>
      </c>
      <c r="R20" s="16">
        <v>3.3408617831007531E-7</v>
      </c>
      <c r="S20" s="16">
        <v>6.4065816381375612E-7</v>
      </c>
      <c r="T20" s="16">
        <v>1.7722450013236058E-6</v>
      </c>
      <c r="U20" s="16">
        <v>2.9727122066788891E-7</v>
      </c>
      <c r="V20" s="16">
        <v>1.1235647044220327E-6</v>
      </c>
      <c r="W20" s="16">
        <v>2.009679631655066E-6</v>
      </c>
      <c r="X20" s="16">
        <v>3.3408617831007531E-7</v>
      </c>
      <c r="Y20" s="16">
        <v>6.4065816381375612E-7</v>
      </c>
      <c r="Z20" s="16">
        <v>1.7722450013236058E-6</v>
      </c>
      <c r="AA20" s="54">
        <v>2.9727122066788891E-7</v>
      </c>
      <c r="AB20" s="42">
        <v>3.457432258886553E-4</v>
      </c>
      <c r="AC20" s="42">
        <v>1.7649592441613324E-3</v>
      </c>
      <c r="AD20" s="42">
        <v>7.6037918996130053E-5</v>
      </c>
      <c r="AE20" s="42">
        <v>1.9990000918168491E-4</v>
      </c>
      <c r="AF20" s="42">
        <v>2.4093186189771704E-3</v>
      </c>
      <c r="AG20" s="42">
        <v>1.1317074345647252E-4</v>
      </c>
      <c r="AH20" s="42">
        <v>3.457432258886553E-4</v>
      </c>
      <c r="AI20" s="42">
        <v>1.7649592441613324E-3</v>
      </c>
      <c r="AJ20" s="42">
        <v>7.6037918996130053E-5</v>
      </c>
      <c r="AK20" s="42">
        <v>1.9990000918168491E-4</v>
      </c>
      <c r="AL20" s="42">
        <v>2.4093186189771704E-3</v>
      </c>
      <c r="AM20" s="42">
        <v>1.1317074345647252E-4</v>
      </c>
    </row>
    <row r="21" spans="1:39" hidden="1" x14ac:dyDescent="0.25">
      <c r="A21" s="53"/>
      <c r="B21" s="53"/>
      <c r="C21" s="53"/>
      <c r="D21" s="16">
        <v>1.7629495645296773E-3</v>
      </c>
      <c r="E21" s="16">
        <v>7.5703832817819973E-5</v>
      </c>
      <c r="F21" s="16">
        <v>1.9925935101787115E-4</v>
      </c>
      <c r="G21" s="16">
        <v>2.4075463739758468E-3</v>
      </c>
      <c r="H21" s="16">
        <v>1.1287347223580463E-4</v>
      </c>
      <c r="I21" s="16">
        <v>2.8015842959581549E-4</v>
      </c>
      <c r="J21" s="16">
        <v>1.7629495645296773E-3</v>
      </c>
      <c r="K21" s="16">
        <v>7.5703832817819973E-5</v>
      </c>
      <c r="L21" s="16">
        <v>1.9925935101787115E-4</v>
      </c>
      <c r="M21" s="16">
        <v>2.4075463739758468E-3</v>
      </c>
      <c r="N21" s="16">
        <v>1.1287347223580463E-4</v>
      </c>
      <c r="O21" s="16">
        <v>2.8015842959581549E-4</v>
      </c>
      <c r="P21" s="16">
        <v>2.009679631655066E-6</v>
      </c>
      <c r="Q21" s="16">
        <v>3.3408617831007531E-7</v>
      </c>
      <c r="R21" s="16">
        <v>6.4065816381375612E-7</v>
      </c>
      <c r="S21" s="16">
        <v>1.7722450013236058E-6</v>
      </c>
      <c r="T21" s="16">
        <v>2.9727122066788891E-7</v>
      </c>
      <c r="U21" s="16">
        <v>5.6178235221101634E-7</v>
      </c>
      <c r="V21" s="16">
        <v>2.009679631655066E-6</v>
      </c>
      <c r="W21" s="16">
        <v>3.3408617831007531E-7</v>
      </c>
      <c r="X21" s="16">
        <v>6.4065816381375612E-7</v>
      </c>
      <c r="Y21" s="16">
        <v>1.7722450013236058E-6</v>
      </c>
      <c r="Z21" s="16">
        <v>2.9727122066788891E-7</v>
      </c>
      <c r="AA21" s="54">
        <v>5.6178235221101634E-7</v>
      </c>
      <c r="AB21" s="42">
        <v>1.7649592441613324E-3</v>
      </c>
      <c r="AC21" s="42">
        <v>7.6037918996130053E-5</v>
      </c>
      <c r="AD21" s="42">
        <v>1.9990000918168491E-4</v>
      </c>
      <c r="AE21" s="42">
        <v>2.4093186189771704E-3</v>
      </c>
      <c r="AF21" s="42">
        <v>1.1317074345647252E-4</v>
      </c>
      <c r="AG21" s="42">
        <v>2.8072021194802649E-4</v>
      </c>
      <c r="AH21" s="42">
        <v>1.7649592441613324E-3</v>
      </c>
      <c r="AI21" s="42">
        <v>7.6037918996130053E-5</v>
      </c>
      <c r="AJ21" s="42">
        <v>1.9990000918168491E-4</v>
      </c>
      <c r="AK21" s="42">
        <v>2.4093186189771704E-3</v>
      </c>
      <c r="AL21" s="42">
        <v>1.1317074345647252E-4</v>
      </c>
      <c r="AM21" s="42">
        <v>2.8072021194802649E-4</v>
      </c>
    </row>
    <row r="22" spans="1:39" hidden="1" x14ac:dyDescent="0.25">
      <c r="A22" s="53"/>
      <c r="B22" s="53"/>
      <c r="C22" s="53"/>
      <c r="D22" s="16">
        <v>7.5703832817819973E-5</v>
      </c>
      <c r="E22" s="16">
        <v>1.9925935101787115E-4</v>
      </c>
      <c r="F22" s="16">
        <v>2.4075463739758468E-3</v>
      </c>
      <c r="G22" s="16">
        <v>1.1287347223580463E-4</v>
      </c>
      <c r="H22" s="16">
        <v>2.8015842959581549E-4</v>
      </c>
      <c r="I22" s="16">
        <v>1.4331892143298812E-3</v>
      </c>
      <c r="J22" s="16">
        <v>7.5703832817819973E-5</v>
      </c>
      <c r="K22" s="16">
        <v>1.9925935101787115E-4</v>
      </c>
      <c r="L22" s="16">
        <v>2.4075463739758468E-3</v>
      </c>
      <c r="M22" s="16">
        <v>1.1287347223580463E-4</v>
      </c>
      <c r="N22" s="16">
        <v>2.8015842959581549E-4</v>
      </c>
      <c r="O22" s="16">
        <v>1.4331892143298812E-3</v>
      </c>
      <c r="P22" s="16">
        <v>3.3408617831007531E-7</v>
      </c>
      <c r="Q22" s="16">
        <v>6.4065816381375612E-7</v>
      </c>
      <c r="R22" s="16">
        <v>1.7722450013236058E-6</v>
      </c>
      <c r="S22" s="16">
        <v>2.9727122066788891E-7</v>
      </c>
      <c r="T22" s="16">
        <v>5.6178235221101634E-7</v>
      </c>
      <c r="U22" s="16">
        <v>1.004839815827533E-6</v>
      </c>
      <c r="V22" s="16">
        <v>3.3408617831007531E-7</v>
      </c>
      <c r="W22" s="16">
        <v>6.4065816381375612E-7</v>
      </c>
      <c r="X22" s="16">
        <v>1.7722450013236058E-6</v>
      </c>
      <c r="Y22" s="16">
        <v>2.9727122066788891E-7</v>
      </c>
      <c r="Z22" s="16">
        <v>5.6178235221101634E-7</v>
      </c>
      <c r="AA22" s="54">
        <v>1.004839815827533E-6</v>
      </c>
      <c r="AB22" s="42">
        <v>7.6037918996130053E-5</v>
      </c>
      <c r="AC22" s="42">
        <v>1.9990000918168491E-4</v>
      </c>
      <c r="AD22" s="42">
        <v>2.4093186189771704E-3</v>
      </c>
      <c r="AE22" s="42">
        <v>1.1317074345647252E-4</v>
      </c>
      <c r="AF22" s="42">
        <v>2.8072021194802649E-4</v>
      </c>
      <c r="AG22" s="42">
        <v>1.4341940541457087E-3</v>
      </c>
      <c r="AH22" s="42">
        <v>7.6037918996130053E-5</v>
      </c>
      <c r="AI22" s="42">
        <v>1.9990000918168491E-4</v>
      </c>
      <c r="AJ22" s="42">
        <v>2.4093186189771704E-3</v>
      </c>
      <c r="AK22" s="42">
        <v>1.1317074345647252E-4</v>
      </c>
      <c r="AL22" s="42">
        <v>2.8072021194802649E-4</v>
      </c>
      <c r="AM22" s="42">
        <v>1.4341940541457087E-3</v>
      </c>
    </row>
    <row r="23" spans="1:39" hidden="1" x14ac:dyDescent="0.25">
      <c r="A23" s="53"/>
      <c r="B23" s="53"/>
      <c r="C23" s="53"/>
      <c r="D23" s="16">
        <v>1.9925935101787115E-4</v>
      </c>
      <c r="E23" s="16">
        <v>2.4075463739758468E-3</v>
      </c>
      <c r="F23" s="16">
        <v>1.1287347223580463E-4</v>
      </c>
      <c r="G23" s="16">
        <v>2.8015842959581549E-4</v>
      </c>
      <c r="H23" s="16">
        <v>1.4331892143298812E-3</v>
      </c>
      <c r="I23" s="16">
        <v>6.1543403657652202E-5</v>
      </c>
      <c r="J23" s="16">
        <v>1.9925935101787115E-4</v>
      </c>
      <c r="K23" s="16">
        <v>2.4075463739758468E-3</v>
      </c>
      <c r="L23" s="16">
        <v>1.1287347223580463E-4</v>
      </c>
      <c r="M23" s="16">
        <v>2.8015842959581549E-4</v>
      </c>
      <c r="N23" s="16">
        <v>1.4331892143298812E-3</v>
      </c>
      <c r="O23" s="16">
        <v>6.1543403657652202E-5</v>
      </c>
      <c r="P23" s="16">
        <v>6.4065816381375612E-7</v>
      </c>
      <c r="Q23" s="16">
        <v>1.7722450013236058E-6</v>
      </c>
      <c r="R23" s="16">
        <v>2.9727122066788891E-7</v>
      </c>
      <c r="S23" s="16">
        <v>5.6178235221101634E-7</v>
      </c>
      <c r="T23" s="16">
        <v>1.004839815827533E-6</v>
      </c>
      <c r="U23" s="16">
        <v>1.6704308915503766E-7</v>
      </c>
      <c r="V23" s="16">
        <v>6.4065816381375612E-7</v>
      </c>
      <c r="W23" s="16">
        <v>1.7722450013236058E-6</v>
      </c>
      <c r="X23" s="16">
        <v>2.9727122066788891E-7</v>
      </c>
      <c r="Y23" s="16">
        <v>5.6178235221101634E-7</v>
      </c>
      <c r="Z23" s="16">
        <v>1.004839815827533E-6</v>
      </c>
      <c r="AA23" s="54">
        <v>1.6704308915503766E-7</v>
      </c>
      <c r="AB23" s="42">
        <v>1.9990000918168491E-4</v>
      </c>
      <c r="AC23" s="42">
        <v>2.4093186189771704E-3</v>
      </c>
      <c r="AD23" s="42">
        <v>1.1317074345647252E-4</v>
      </c>
      <c r="AE23" s="42">
        <v>2.8072021194802649E-4</v>
      </c>
      <c r="AF23" s="42">
        <v>1.4341940541457087E-3</v>
      </c>
      <c r="AG23" s="42">
        <v>6.1710446746807235E-5</v>
      </c>
      <c r="AH23" s="42">
        <v>1.9990000918168491E-4</v>
      </c>
      <c r="AI23" s="42">
        <v>2.4093186189771704E-3</v>
      </c>
      <c r="AJ23" s="42">
        <v>1.1317074345647252E-4</v>
      </c>
      <c r="AK23" s="42">
        <v>2.8072021194802649E-4</v>
      </c>
      <c r="AL23" s="42">
        <v>1.4341940541457087E-3</v>
      </c>
      <c r="AM23" s="42">
        <v>6.1710446746807235E-5</v>
      </c>
    </row>
    <row r="24" spans="1:39" x14ac:dyDescent="0.25">
      <c r="A24" s="53" t="s">
        <v>20</v>
      </c>
      <c r="B24" s="53" t="str">
        <f>VLOOKUP(A24,'TRI Releases'!$A$3:$Q$118,2,FALSE)</f>
        <v>12047NRLTC628SO</v>
      </c>
      <c r="C24" s="53" t="str">
        <f>VLOOKUP(B24,'AERMOD-Modeled-Air-Conc.'!$A$5:$B$3136,2,FALSE)</f>
        <v>Waste Handling, Disposal, Treatment, and Recycling</v>
      </c>
      <c r="D24" s="16">
        <v>2.4075463739758468E-3</v>
      </c>
      <c r="E24" s="16">
        <v>1.1287347223580463E-4</v>
      </c>
      <c r="F24" s="16">
        <v>2.8015842959581549E-4</v>
      </c>
      <c r="G24" s="16">
        <v>1.4331892143298812E-3</v>
      </c>
      <c r="H24" s="16">
        <v>6.1543403657652202E-5</v>
      </c>
      <c r="I24" s="16">
        <v>1.6198781773395278E-4</v>
      </c>
      <c r="J24" s="16">
        <v>2.4075463739758468E-3</v>
      </c>
      <c r="K24" s="16">
        <v>1.1287347223580463E-4</v>
      </c>
      <c r="L24" s="16">
        <v>2.8015842959581549E-4</v>
      </c>
      <c r="M24" s="16">
        <v>1.4331892143298812E-3</v>
      </c>
      <c r="N24" s="16">
        <v>6.1543403657652202E-5</v>
      </c>
      <c r="O24" s="16">
        <v>1.6198781773395278E-4</v>
      </c>
      <c r="P24" s="16">
        <v>1.7722450013236058E-6</v>
      </c>
      <c r="Q24" s="16">
        <v>2.9727122066788891E-7</v>
      </c>
      <c r="R24" s="16">
        <v>5.6178235221101634E-7</v>
      </c>
      <c r="S24" s="16">
        <v>1.004839815827533E-6</v>
      </c>
      <c r="T24" s="16">
        <v>1.6704308915503766E-7</v>
      </c>
      <c r="U24" s="16">
        <v>3.2032908190687806E-7</v>
      </c>
      <c r="V24" s="16">
        <v>1.7722450013236058E-6</v>
      </c>
      <c r="W24" s="16">
        <v>2.9727122066788891E-7</v>
      </c>
      <c r="X24" s="16">
        <v>5.6178235221101634E-7</v>
      </c>
      <c r="Y24" s="16">
        <v>1.004839815827533E-6</v>
      </c>
      <c r="Z24" s="16">
        <v>1.6704308915503766E-7</v>
      </c>
      <c r="AA24" s="54">
        <v>3.2032908190687806E-7</v>
      </c>
      <c r="AB24" s="42">
        <v>2.4093186189771704E-3</v>
      </c>
      <c r="AC24" s="42">
        <v>1.1317074345647252E-4</v>
      </c>
      <c r="AD24" s="42">
        <v>2.8072021194802649E-4</v>
      </c>
      <c r="AE24" s="42">
        <v>1.4341940541457087E-3</v>
      </c>
      <c r="AF24" s="42">
        <v>6.1710446746807235E-5</v>
      </c>
      <c r="AG24" s="42">
        <v>1.6230814681585966E-4</v>
      </c>
      <c r="AH24" s="42">
        <v>2.4093186189771704E-3</v>
      </c>
      <c r="AI24" s="42">
        <v>1.1317074345647252E-4</v>
      </c>
      <c r="AJ24" s="42">
        <v>2.8072021194802649E-4</v>
      </c>
      <c r="AK24" s="42">
        <v>1.4341940541457087E-3</v>
      </c>
      <c r="AL24" s="42">
        <v>6.1710446746807235E-5</v>
      </c>
      <c r="AM24" s="42">
        <v>1.6230814681585966E-4</v>
      </c>
    </row>
    <row r="25" spans="1:39" hidden="1" x14ac:dyDescent="0.25">
      <c r="A25" s="53"/>
      <c r="B25" s="53"/>
      <c r="C25" s="53"/>
      <c r="D25" s="16">
        <v>1.1287347223580463E-4</v>
      </c>
      <c r="E25" s="16">
        <v>2.8015842959581549E-4</v>
      </c>
      <c r="F25" s="16">
        <v>1.4331892143298812E-3</v>
      </c>
      <c r="G25" s="16">
        <v>6.1543403657652202E-5</v>
      </c>
      <c r="H25" s="16">
        <v>1.6198781773395278E-4</v>
      </c>
      <c r="I25" s="16">
        <v>4.282449744859692E-3</v>
      </c>
      <c r="J25" s="16">
        <v>1.1287347223580463E-4</v>
      </c>
      <c r="K25" s="16">
        <v>2.8015842959581549E-4</v>
      </c>
      <c r="L25" s="16">
        <v>1.4331892143298812E-3</v>
      </c>
      <c r="M25" s="16">
        <v>6.1543403657652202E-5</v>
      </c>
      <c r="N25" s="16">
        <v>1.6198781773395278E-4</v>
      </c>
      <c r="O25" s="16">
        <v>4.282449744859692E-3</v>
      </c>
      <c r="P25" s="16">
        <v>2.9727122066788891E-7</v>
      </c>
      <c r="Q25" s="16">
        <v>5.6178235221101634E-7</v>
      </c>
      <c r="R25" s="16">
        <v>1.004839815827533E-6</v>
      </c>
      <c r="S25" s="16">
        <v>1.6704308915503766E-7</v>
      </c>
      <c r="T25" s="16">
        <v>3.2032908190687806E-7</v>
      </c>
      <c r="U25" s="16">
        <v>3.5444900026472116E-6</v>
      </c>
      <c r="V25" s="16">
        <v>2.9727122066788891E-7</v>
      </c>
      <c r="W25" s="16">
        <v>5.6178235221101634E-7</v>
      </c>
      <c r="X25" s="16">
        <v>1.004839815827533E-6</v>
      </c>
      <c r="Y25" s="16">
        <v>1.6704308915503766E-7</v>
      </c>
      <c r="Z25" s="16">
        <v>3.2032908190687806E-7</v>
      </c>
      <c r="AA25" s="54">
        <v>3.5444900026472116E-6</v>
      </c>
      <c r="AB25" s="42">
        <v>1.1317074345647252E-4</v>
      </c>
      <c r="AC25" s="42">
        <v>2.8072021194802649E-4</v>
      </c>
      <c r="AD25" s="42">
        <v>1.4341940541457087E-3</v>
      </c>
      <c r="AE25" s="42">
        <v>6.1710446746807235E-5</v>
      </c>
      <c r="AF25" s="42">
        <v>1.6230814681585966E-4</v>
      </c>
      <c r="AG25" s="42">
        <v>4.2859942348623392E-3</v>
      </c>
      <c r="AH25" s="42">
        <v>1.1317074345647252E-4</v>
      </c>
      <c r="AI25" s="42">
        <v>2.8072021194802649E-4</v>
      </c>
      <c r="AJ25" s="42">
        <v>1.4341940541457087E-3</v>
      </c>
      <c r="AK25" s="42">
        <v>6.1710446746807235E-5</v>
      </c>
      <c r="AL25" s="42">
        <v>1.6230814681585966E-4</v>
      </c>
      <c r="AM25" s="42">
        <v>4.2859942348623392E-3</v>
      </c>
    </row>
    <row r="26" spans="1:39" hidden="1" x14ac:dyDescent="0.25">
      <c r="A26" s="53"/>
      <c r="B26" s="53"/>
      <c r="C26" s="53"/>
      <c r="D26" s="16">
        <v>2.8015842959581549E-4</v>
      </c>
      <c r="E26" s="16">
        <v>1.4331892143298812E-3</v>
      </c>
      <c r="F26" s="16">
        <v>6.1543403657652202E-5</v>
      </c>
      <c r="G26" s="16">
        <v>1.6198781773395278E-4</v>
      </c>
      <c r="H26" s="16">
        <v>4.282449744859692E-3</v>
      </c>
      <c r="I26" s="16">
        <v>2.0077493733979411E-4</v>
      </c>
      <c r="J26" s="16">
        <v>2.8015842959581549E-4</v>
      </c>
      <c r="K26" s="16">
        <v>1.4331892143298812E-3</v>
      </c>
      <c r="L26" s="16">
        <v>6.1543403657652202E-5</v>
      </c>
      <c r="M26" s="16">
        <v>1.6198781773395278E-4</v>
      </c>
      <c r="N26" s="16">
        <v>4.282449744859692E-3</v>
      </c>
      <c r="O26" s="16">
        <v>2.0077493733979411E-4</v>
      </c>
      <c r="P26" s="16">
        <v>5.6178235221101634E-7</v>
      </c>
      <c r="Q26" s="16">
        <v>1.004839815827533E-6</v>
      </c>
      <c r="R26" s="16">
        <v>1.6704308915503766E-7</v>
      </c>
      <c r="S26" s="16">
        <v>3.2032908190687806E-7</v>
      </c>
      <c r="T26" s="16">
        <v>3.5444900026472116E-6</v>
      </c>
      <c r="U26" s="16">
        <v>5.9454244133577783E-7</v>
      </c>
      <c r="V26" s="16">
        <v>5.6178235221101634E-7</v>
      </c>
      <c r="W26" s="16">
        <v>1.004839815827533E-6</v>
      </c>
      <c r="X26" s="16">
        <v>1.6704308915503766E-7</v>
      </c>
      <c r="Y26" s="16">
        <v>3.2032908190687806E-7</v>
      </c>
      <c r="Z26" s="16">
        <v>3.5444900026472116E-6</v>
      </c>
      <c r="AA26" s="54">
        <v>5.9454244133577783E-7</v>
      </c>
      <c r="AB26" s="42">
        <v>2.8072021194802649E-4</v>
      </c>
      <c r="AC26" s="42">
        <v>1.4341940541457087E-3</v>
      </c>
      <c r="AD26" s="42">
        <v>6.1710446746807235E-5</v>
      </c>
      <c r="AE26" s="42">
        <v>1.6230814681585966E-4</v>
      </c>
      <c r="AF26" s="42">
        <v>4.2859942348623392E-3</v>
      </c>
      <c r="AG26" s="42">
        <v>2.0136947978112988E-4</v>
      </c>
      <c r="AH26" s="42">
        <v>2.8072021194802649E-4</v>
      </c>
      <c r="AI26" s="42">
        <v>1.4341940541457087E-3</v>
      </c>
      <c r="AJ26" s="42">
        <v>6.1710446746807235E-5</v>
      </c>
      <c r="AK26" s="42">
        <v>1.6230814681585966E-4</v>
      </c>
      <c r="AL26" s="42">
        <v>4.2859942348623392E-3</v>
      </c>
      <c r="AM26" s="42">
        <v>2.0136947978112988E-4</v>
      </c>
    </row>
    <row r="27" spans="1:39" hidden="1" x14ac:dyDescent="0.25">
      <c r="A27" s="53"/>
      <c r="B27" s="53"/>
      <c r="C27" s="53"/>
      <c r="D27" s="16">
        <v>1.4331892143298812E-3</v>
      </c>
      <c r="E27" s="16">
        <v>6.1543403657652202E-5</v>
      </c>
      <c r="F27" s="16">
        <v>1.6198781773395278E-4</v>
      </c>
      <c r="G27" s="16">
        <v>4.282449744859692E-3</v>
      </c>
      <c r="H27" s="16">
        <v>2.0077493733979411E-4</v>
      </c>
      <c r="I27" s="16">
        <v>4.9833490574122943E-4</v>
      </c>
      <c r="J27" s="16">
        <v>1.4331892143298812E-3</v>
      </c>
      <c r="K27" s="16">
        <v>6.1543403657652202E-5</v>
      </c>
      <c r="L27" s="16">
        <v>1.6198781773395278E-4</v>
      </c>
      <c r="M27" s="16">
        <v>4.282449744859692E-3</v>
      </c>
      <c r="N27" s="16">
        <v>2.0077493733979411E-4</v>
      </c>
      <c r="O27" s="16">
        <v>4.9833490574122943E-4</v>
      </c>
      <c r="P27" s="16">
        <v>1.004839815827533E-6</v>
      </c>
      <c r="Q27" s="16">
        <v>1.6704308915503766E-7</v>
      </c>
      <c r="R27" s="16">
        <v>3.2032908190687806E-7</v>
      </c>
      <c r="S27" s="16">
        <v>3.5444900026472116E-6</v>
      </c>
      <c r="T27" s="16">
        <v>5.9454244133577783E-7</v>
      </c>
      <c r="U27" s="16">
        <v>1.1235647044220327E-6</v>
      </c>
      <c r="V27" s="16">
        <v>1.004839815827533E-6</v>
      </c>
      <c r="W27" s="16">
        <v>1.6704308915503766E-7</v>
      </c>
      <c r="X27" s="16">
        <v>3.2032908190687806E-7</v>
      </c>
      <c r="Y27" s="16">
        <v>3.5444900026472116E-6</v>
      </c>
      <c r="Z27" s="16">
        <v>5.9454244133577783E-7</v>
      </c>
      <c r="AA27" s="54">
        <v>1.1235647044220327E-6</v>
      </c>
      <c r="AB27" s="42">
        <v>1.4341940541457087E-3</v>
      </c>
      <c r="AC27" s="42">
        <v>6.1710446746807235E-5</v>
      </c>
      <c r="AD27" s="42">
        <v>1.6230814681585966E-4</v>
      </c>
      <c r="AE27" s="42">
        <v>4.2859942348623392E-3</v>
      </c>
      <c r="AF27" s="42">
        <v>2.0136947978112988E-4</v>
      </c>
      <c r="AG27" s="42">
        <v>4.9945847044565144E-4</v>
      </c>
      <c r="AH27" s="42">
        <v>1.4341940541457087E-3</v>
      </c>
      <c r="AI27" s="42">
        <v>6.1710446746807235E-5</v>
      </c>
      <c r="AJ27" s="42">
        <v>1.6230814681585966E-4</v>
      </c>
      <c r="AK27" s="42">
        <v>4.2859942348623392E-3</v>
      </c>
      <c r="AL27" s="42">
        <v>2.0136947978112988E-4</v>
      </c>
      <c r="AM27" s="42">
        <v>4.9945847044565144E-4</v>
      </c>
    </row>
    <row r="28" spans="1:39" hidden="1" x14ac:dyDescent="0.25">
      <c r="A28" s="53"/>
      <c r="B28" s="53"/>
      <c r="C28" s="53"/>
      <c r="D28" s="16">
        <v>6.1543403657652202E-5</v>
      </c>
      <c r="E28" s="16">
        <v>1.6198781773395278E-4</v>
      </c>
      <c r="F28" s="16">
        <v>4.282449744859692E-3</v>
      </c>
      <c r="G28" s="16">
        <v>2.0077493733979411E-4</v>
      </c>
      <c r="H28" s="16">
        <v>4.9833490574122943E-4</v>
      </c>
      <c r="I28" s="16">
        <v>2.5493011688522667E-3</v>
      </c>
      <c r="J28" s="16">
        <v>6.1543403657652202E-5</v>
      </c>
      <c r="K28" s="16">
        <v>1.6198781773395278E-4</v>
      </c>
      <c r="L28" s="16">
        <v>4.282449744859692E-3</v>
      </c>
      <c r="M28" s="16">
        <v>2.0077493733979411E-4</v>
      </c>
      <c r="N28" s="16">
        <v>4.9833490574122943E-4</v>
      </c>
      <c r="O28" s="16">
        <v>2.5493011688522667E-3</v>
      </c>
      <c r="P28" s="16">
        <v>1.6704308915503766E-7</v>
      </c>
      <c r="Q28" s="16">
        <v>3.2032908190687806E-7</v>
      </c>
      <c r="R28" s="16">
        <v>3.5444900026472116E-6</v>
      </c>
      <c r="S28" s="16">
        <v>5.9454244133577783E-7</v>
      </c>
      <c r="T28" s="16">
        <v>1.1235647044220327E-6</v>
      </c>
      <c r="U28" s="16">
        <v>2.009679631655066E-6</v>
      </c>
      <c r="V28" s="16">
        <v>1.6704308915503766E-7</v>
      </c>
      <c r="W28" s="16">
        <v>3.2032908190687806E-7</v>
      </c>
      <c r="X28" s="16">
        <v>3.5444900026472116E-6</v>
      </c>
      <c r="Y28" s="16">
        <v>5.9454244133577783E-7</v>
      </c>
      <c r="Z28" s="16">
        <v>1.1235647044220327E-6</v>
      </c>
      <c r="AA28" s="54">
        <v>2.009679631655066E-6</v>
      </c>
      <c r="AB28" s="42">
        <v>6.1710446746807235E-5</v>
      </c>
      <c r="AC28" s="42">
        <v>1.6230814681585966E-4</v>
      </c>
      <c r="AD28" s="42">
        <v>4.2859942348623392E-3</v>
      </c>
      <c r="AE28" s="42">
        <v>2.0136947978112988E-4</v>
      </c>
      <c r="AF28" s="42">
        <v>4.9945847044565144E-4</v>
      </c>
      <c r="AG28" s="42">
        <v>2.5513108484839218E-3</v>
      </c>
      <c r="AH28" s="42">
        <v>6.1710446746807235E-5</v>
      </c>
      <c r="AI28" s="42">
        <v>1.6230814681585966E-4</v>
      </c>
      <c r="AJ28" s="42">
        <v>4.2859942348623392E-3</v>
      </c>
      <c r="AK28" s="42">
        <v>2.0136947978112988E-4</v>
      </c>
      <c r="AL28" s="42">
        <v>4.9945847044565144E-4</v>
      </c>
      <c r="AM28" s="42">
        <v>2.5513108484839218E-3</v>
      </c>
    </row>
    <row r="29" spans="1:39" hidden="1" x14ac:dyDescent="0.25">
      <c r="A29" s="53"/>
      <c r="B29" s="53"/>
      <c r="C29" s="53"/>
      <c r="D29" s="16">
        <v>1.6198781773395278E-4</v>
      </c>
      <c r="E29" s="16">
        <v>4.282449744859692E-3</v>
      </c>
      <c r="F29" s="16">
        <v>2.0077493733979411E-4</v>
      </c>
      <c r="G29" s="16">
        <v>4.9833490574122943E-4</v>
      </c>
      <c r="H29" s="16">
        <v>2.5493011688522667E-3</v>
      </c>
      <c r="I29" s="16">
        <v>1.0947101004591233E-4</v>
      </c>
      <c r="J29" s="16">
        <v>1.6198781773395278E-4</v>
      </c>
      <c r="K29" s="16">
        <v>4.282449744859692E-3</v>
      </c>
      <c r="L29" s="16">
        <v>2.0077493733979411E-4</v>
      </c>
      <c r="M29" s="16">
        <v>4.9833490574122943E-4</v>
      </c>
      <c r="N29" s="16">
        <v>2.5493011688522667E-3</v>
      </c>
      <c r="O29" s="16">
        <v>1.0947101004591233E-4</v>
      </c>
      <c r="P29" s="16">
        <v>3.2032908190687806E-7</v>
      </c>
      <c r="Q29" s="16">
        <v>3.5444900026472116E-6</v>
      </c>
      <c r="R29" s="16">
        <v>5.9454244133577783E-7</v>
      </c>
      <c r="S29" s="16">
        <v>1.1235647044220327E-6</v>
      </c>
      <c r="T29" s="16">
        <v>2.009679631655066E-6</v>
      </c>
      <c r="U29" s="16">
        <v>3.3408617831007531E-7</v>
      </c>
      <c r="V29" s="16">
        <v>3.2032908190687806E-7</v>
      </c>
      <c r="W29" s="16">
        <v>3.5444900026472116E-6</v>
      </c>
      <c r="X29" s="16">
        <v>5.9454244133577783E-7</v>
      </c>
      <c r="Y29" s="16">
        <v>1.1235647044220327E-6</v>
      </c>
      <c r="Z29" s="16">
        <v>2.009679631655066E-6</v>
      </c>
      <c r="AA29" s="54">
        <v>3.3408617831007531E-7</v>
      </c>
      <c r="AB29" s="42">
        <v>1.6230814681585966E-4</v>
      </c>
      <c r="AC29" s="42">
        <v>4.2859942348623392E-3</v>
      </c>
      <c r="AD29" s="42">
        <v>2.0136947978112988E-4</v>
      </c>
      <c r="AE29" s="42">
        <v>4.9945847044565144E-4</v>
      </c>
      <c r="AF29" s="42">
        <v>2.5513108484839218E-3</v>
      </c>
      <c r="AG29" s="42">
        <v>1.0980509622422241E-4</v>
      </c>
      <c r="AH29" s="42">
        <v>1.6230814681585966E-4</v>
      </c>
      <c r="AI29" s="42">
        <v>4.2859942348623392E-3</v>
      </c>
      <c r="AJ29" s="42">
        <v>2.0136947978112988E-4</v>
      </c>
      <c r="AK29" s="42">
        <v>4.9945847044565144E-4</v>
      </c>
      <c r="AL29" s="42">
        <v>2.5513108484839218E-3</v>
      </c>
      <c r="AM29" s="42">
        <v>1.0980509622422241E-4</v>
      </c>
    </row>
    <row r="30" spans="1:39" x14ac:dyDescent="0.25">
      <c r="A30" s="53" t="s">
        <v>21</v>
      </c>
      <c r="B30" s="53" t="str">
        <f>VLOOKUP(A30,'TRI Releases'!$A$3:$Q$118,2,FALSE)</f>
        <v>12047NRLTC628SO</v>
      </c>
      <c r="C30" s="53" t="str">
        <f>VLOOKUP(B30,'AERMOD-Modeled-Air-Conc.'!$A$5:$B$3136,2,FALSE)</f>
        <v>Waste Handling, Disposal, Treatment, and Recycling</v>
      </c>
      <c r="D30" s="16">
        <v>4.282449744859692E-3</v>
      </c>
      <c r="E30" s="16">
        <v>2.0077493733979411E-4</v>
      </c>
      <c r="F30" s="16">
        <v>4.9833490574122943E-4</v>
      </c>
      <c r="G30" s="16">
        <v>2.5493011688522667E-3</v>
      </c>
      <c r="H30" s="16">
        <v>1.0947101004591233E-4</v>
      </c>
      <c r="I30" s="16">
        <v>2.8813762269490719E-4</v>
      </c>
      <c r="J30" s="16">
        <v>4.282449744859692E-3</v>
      </c>
      <c r="K30" s="16">
        <v>2.0077493733979411E-4</v>
      </c>
      <c r="L30" s="16">
        <v>4.9833490574122943E-4</v>
      </c>
      <c r="M30" s="16">
        <v>2.5493011688522667E-3</v>
      </c>
      <c r="N30" s="16">
        <v>1.0947101004591233E-4</v>
      </c>
      <c r="O30" s="16">
        <v>2.8813762269490719E-4</v>
      </c>
      <c r="P30" s="16">
        <v>3.5444900026472116E-6</v>
      </c>
      <c r="Q30" s="16">
        <v>5.9454244133577783E-7</v>
      </c>
      <c r="R30" s="16">
        <v>1.1235647044220327E-6</v>
      </c>
      <c r="S30" s="16">
        <v>2.009679631655066E-6</v>
      </c>
      <c r="T30" s="16">
        <v>3.3408617831007531E-7</v>
      </c>
      <c r="U30" s="16">
        <v>6.4065816381375612E-7</v>
      </c>
      <c r="V30" s="16">
        <v>3.5444900026472116E-6</v>
      </c>
      <c r="W30" s="16">
        <v>5.9454244133577783E-7</v>
      </c>
      <c r="X30" s="16">
        <v>1.1235647044220327E-6</v>
      </c>
      <c r="Y30" s="16">
        <v>2.009679631655066E-6</v>
      </c>
      <c r="Z30" s="16">
        <v>3.3408617831007531E-7</v>
      </c>
      <c r="AA30" s="54">
        <v>6.4065816381375612E-7</v>
      </c>
      <c r="AB30" s="42">
        <v>4.2859942348623392E-3</v>
      </c>
      <c r="AC30" s="42">
        <v>2.0136947978112988E-4</v>
      </c>
      <c r="AD30" s="42">
        <v>4.9945847044565144E-4</v>
      </c>
      <c r="AE30" s="42">
        <v>2.5513108484839218E-3</v>
      </c>
      <c r="AF30" s="42">
        <v>1.0980509622422241E-4</v>
      </c>
      <c r="AG30" s="42">
        <v>2.8877828085872094E-4</v>
      </c>
      <c r="AH30" s="42">
        <v>4.2859942348623392E-3</v>
      </c>
      <c r="AI30" s="42">
        <v>2.0136947978112988E-4</v>
      </c>
      <c r="AJ30" s="42">
        <v>4.9945847044565144E-4</v>
      </c>
      <c r="AK30" s="42">
        <v>2.5513108484839218E-3</v>
      </c>
      <c r="AL30" s="42">
        <v>1.0980509622422241E-4</v>
      </c>
      <c r="AM30" s="42">
        <v>2.8877828085872094E-4</v>
      </c>
    </row>
    <row r="31" spans="1:39" hidden="1" x14ac:dyDescent="0.25">
      <c r="A31" s="53"/>
      <c r="B31" s="53"/>
      <c r="C31" s="53"/>
      <c r="D31" s="16">
        <v>2.0077493733979411E-4</v>
      </c>
      <c r="E31" s="16">
        <v>4.9833490574122943E-4</v>
      </c>
      <c r="F31" s="16">
        <v>2.5493011688522667E-3</v>
      </c>
      <c r="G31" s="16">
        <v>1.0947101004591233E-4</v>
      </c>
      <c r="H31" s="16">
        <v>2.8813762269490719E-4</v>
      </c>
      <c r="I31" s="16">
        <v>5.7525444333936179E-3</v>
      </c>
      <c r="J31" s="16">
        <v>2.0077493733979411E-4</v>
      </c>
      <c r="K31" s="16">
        <v>4.9833490574122943E-4</v>
      </c>
      <c r="L31" s="16">
        <v>2.5493011688522667E-3</v>
      </c>
      <c r="M31" s="16">
        <v>1.0947101004591233E-4</v>
      </c>
      <c r="N31" s="16">
        <v>2.8813762269490719E-4</v>
      </c>
      <c r="O31" s="16">
        <v>5.7525444333936179E-3</v>
      </c>
      <c r="P31" s="16">
        <v>5.9454244133577783E-7</v>
      </c>
      <c r="Q31" s="16">
        <v>1.1235647044220327E-6</v>
      </c>
      <c r="R31" s="16">
        <v>2.009679631655066E-6</v>
      </c>
      <c r="S31" s="16">
        <v>3.3408617831007531E-7</v>
      </c>
      <c r="T31" s="16">
        <v>6.4065816381375612E-7</v>
      </c>
      <c r="U31" s="16">
        <v>1.7722450013236058E-6</v>
      </c>
      <c r="V31" s="16">
        <v>5.9454244133577783E-7</v>
      </c>
      <c r="W31" s="16">
        <v>1.1235647044220327E-6</v>
      </c>
      <c r="X31" s="16">
        <v>2.009679631655066E-6</v>
      </c>
      <c r="Y31" s="16">
        <v>3.3408617831007531E-7</v>
      </c>
      <c r="Z31" s="16">
        <v>6.4065816381375612E-7</v>
      </c>
      <c r="AA31" s="54">
        <v>1.7722450013236058E-6</v>
      </c>
      <c r="AB31" s="42">
        <v>2.0136947978112988E-4</v>
      </c>
      <c r="AC31" s="42">
        <v>4.9945847044565144E-4</v>
      </c>
      <c r="AD31" s="42">
        <v>2.5513108484839218E-3</v>
      </c>
      <c r="AE31" s="42">
        <v>1.0980509622422241E-4</v>
      </c>
      <c r="AF31" s="42">
        <v>2.8877828085872094E-4</v>
      </c>
      <c r="AG31" s="42">
        <v>5.7543166783949416E-3</v>
      </c>
      <c r="AH31" s="42">
        <v>2.0136947978112988E-4</v>
      </c>
      <c r="AI31" s="42">
        <v>4.9945847044565144E-4</v>
      </c>
      <c r="AJ31" s="42">
        <v>2.5513108484839218E-3</v>
      </c>
      <c r="AK31" s="42">
        <v>1.0980509622422241E-4</v>
      </c>
      <c r="AL31" s="42">
        <v>2.8877828085872094E-4</v>
      </c>
      <c r="AM31" s="42">
        <v>5.7543166783949416E-3</v>
      </c>
    </row>
    <row r="32" spans="1:39" hidden="1" x14ac:dyDescent="0.25">
      <c r="A32" s="53"/>
      <c r="B32" s="53"/>
      <c r="C32" s="53"/>
      <c r="D32" s="16">
        <v>4.9833490574122943E-4</v>
      </c>
      <c r="E32" s="16">
        <v>2.5493011688522667E-3</v>
      </c>
      <c r="F32" s="16">
        <v>1.0947101004591233E-4</v>
      </c>
      <c r="G32" s="16">
        <v>2.8813762269490719E-4</v>
      </c>
      <c r="H32" s="16">
        <v>5.7525444333936179E-3</v>
      </c>
      <c r="I32" s="16">
        <v>2.6969767702360407E-4</v>
      </c>
      <c r="J32" s="16">
        <v>4.9833490574122943E-4</v>
      </c>
      <c r="K32" s="16">
        <v>2.5493011688522667E-3</v>
      </c>
      <c r="L32" s="16">
        <v>1.0947101004591233E-4</v>
      </c>
      <c r="M32" s="16">
        <v>2.8813762269490719E-4</v>
      </c>
      <c r="N32" s="16">
        <v>5.7525444333936179E-3</v>
      </c>
      <c r="O32" s="16">
        <v>2.6969767702360407E-4</v>
      </c>
      <c r="P32" s="16">
        <v>1.1235647044220327E-6</v>
      </c>
      <c r="Q32" s="16">
        <v>2.009679631655066E-6</v>
      </c>
      <c r="R32" s="16">
        <v>3.3408617831007531E-7</v>
      </c>
      <c r="S32" s="16">
        <v>6.4065816381375612E-7</v>
      </c>
      <c r="T32" s="16">
        <v>1.7722450013236058E-6</v>
      </c>
      <c r="U32" s="16">
        <v>2.9727122066788891E-7</v>
      </c>
      <c r="V32" s="16">
        <v>1.1235647044220327E-6</v>
      </c>
      <c r="W32" s="16">
        <v>2.009679631655066E-6</v>
      </c>
      <c r="X32" s="16">
        <v>3.3408617831007531E-7</v>
      </c>
      <c r="Y32" s="16">
        <v>6.4065816381375612E-7</v>
      </c>
      <c r="Z32" s="16">
        <v>1.7722450013236058E-6</v>
      </c>
      <c r="AA32" s="54">
        <v>2.9727122066788891E-7</v>
      </c>
      <c r="AB32" s="42">
        <v>4.9945847044565144E-4</v>
      </c>
      <c r="AC32" s="42">
        <v>2.5513108484839218E-3</v>
      </c>
      <c r="AD32" s="42">
        <v>1.0980509622422241E-4</v>
      </c>
      <c r="AE32" s="42">
        <v>2.8877828085872094E-4</v>
      </c>
      <c r="AF32" s="42">
        <v>5.7543166783949416E-3</v>
      </c>
      <c r="AG32" s="42">
        <v>2.6999494824427197E-4</v>
      </c>
      <c r="AH32" s="42">
        <v>4.9945847044565144E-4</v>
      </c>
      <c r="AI32" s="42">
        <v>2.5513108484839218E-3</v>
      </c>
      <c r="AJ32" s="42">
        <v>1.0980509622422241E-4</v>
      </c>
      <c r="AK32" s="42">
        <v>2.8877828085872094E-4</v>
      </c>
      <c r="AL32" s="42">
        <v>5.7543166783949416E-3</v>
      </c>
      <c r="AM32" s="42">
        <v>2.6999494824427197E-4</v>
      </c>
    </row>
    <row r="33" spans="1:39" hidden="1" x14ac:dyDescent="0.25">
      <c r="A33" s="53"/>
      <c r="B33" s="53"/>
      <c r="C33" s="53"/>
      <c r="D33" s="16">
        <v>2.5493011688522667E-3</v>
      </c>
      <c r="E33" s="16">
        <v>1.0947101004591233E-4</v>
      </c>
      <c r="F33" s="16">
        <v>2.8813762269490719E-4</v>
      </c>
      <c r="G33" s="16">
        <v>5.7525444333936179E-3</v>
      </c>
      <c r="H33" s="16">
        <v>2.6969767702360407E-4</v>
      </c>
      <c r="I33" s="16">
        <v>6.6940509726433806E-4</v>
      </c>
      <c r="J33" s="16">
        <v>2.5493011688522667E-3</v>
      </c>
      <c r="K33" s="16">
        <v>1.0947101004591233E-4</v>
      </c>
      <c r="L33" s="16">
        <v>2.8813762269490719E-4</v>
      </c>
      <c r="M33" s="16">
        <v>5.7525444333936179E-3</v>
      </c>
      <c r="N33" s="16">
        <v>2.6969767702360407E-4</v>
      </c>
      <c r="O33" s="16">
        <v>6.6940509726433806E-4</v>
      </c>
      <c r="P33" s="16">
        <v>2.009679631655066E-6</v>
      </c>
      <c r="Q33" s="16">
        <v>3.3408617831007531E-7</v>
      </c>
      <c r="R33" s="16">
        <v>6.4065816381375612E-7</v>
      </c>
      <c r="S33" s="16">
        <v>1.7722450013236058E-6</v>
      </c>
      <c r="T33" s="16">
        <v>2.9727122066788891E-7</v>
      </c>
      <c r="U33" s="16">
        <v>5.6178235221101634E-7</v>
      </c>
      <c r="V33" s="16">
        <v>2.009679631655066E-6</v>
      </c>
      <c r="W33" s="16">
        <v>3.3408617831007531E-7</v>
      </c>
      <c r="X33" s="16">
        <v>6.4065816381375612E-7</v>
      </c>
      <c r="Y33" s="16">
        <v>1.7722450013236058E-6</v>
      </c>
      <c r="Z33" s="16">
        <v>2.9727122066788891E-7</v>
      </c>
      <c r="AA33" s="54">
        <v>5.6178235221101634E-7</v>
      </c>
      <c r="AB33" s="42">
        <v>2.5513108484839218E-3</v>
      </c>
      <c r="AC33" s="42">
        <v>1.0980509622422241E-4</v>
      </c>
      <c r="AD33" s="42">
        <v>2.8877828085872094E-4</v>
      </c>
      <c r="AE33" s="42">
        <v>5.7543166783949416E-3</v>
      </c>
      <c r="AF33" s="42">
        <v>2.6999494824427197E-4</v>
      </c>
      <c r="AG33" s="42">
        <v>6.6996687961654912E-4</v>
      </c>
      <c r="AH33" s="42">
        <v>2.5513108484839218E-3</v>
      </c>
      <c r="AI33" s="42">
        <v>1.0980509622422241E-4</v>
      </c>
      <c r="AJ33" s="42">
        <v>2.8877828085872094E-4</v>
      </c>
      <c r="AK33" s="42">
        <v>5.7543166783949416E-3</v>
      </c>
      <c r="AL33" s="42">
        <v>2.6999494824427197E-4</v>
      </c>
      <c r="AM33" s="42">
        <v>6.6996687961654912E-4</v>
      </c>
    </row>
    <row r="34" spans="1:39" hidden="1" x14ac:dyDescent="0.25">
      <c r="A34" s="53"/>
      <c r="B34" s="53"/>
      <c r="C34" s="53"/>
      <c r="D34" s="16">
        <v>1.0947101004591233E-4</v>
      </c>
      <c r="E34" s="16">
        <v>2.8813762269490719E-4</v>
      </c>
      <c r="F34" s="16">
        <v>5.7525444333936179E-3</v>
      </c>
      <c r="G34" s="16">
        <v>2.6969767702360407E-4</v>
      </c>
      <c r="H34" s="16">
        <v>6.6940509726433806E-4</v>
      </c>
      <c r="I34" s="16">
        <v>3.4244344059209562E-3</v>
      </c>
      <c r="J34" s="16">
        <v>1.0947101004591233E-4</v>
      </c>
      <c r="K34" s="16">
        <v>2.8813762269490719E-4</v>
      </c>
      <c r="L34" s="16">
        <v>5.7525444333936179E-3</v>
      </c>
      <c r="M34" s="16">
        <v>2.6969767702360407E-4</v>
      </c>
      <c r="N34" s="16">
        <v>6.6940509726433806E-4</v>
      </c>
      <c r="O34" s="16">
        <v>3.4244344059209562E-3</v>
      </c>
      <c r="P34" s="16">
        <v>3.3408617831007531E-7</v>
      </c>
      <c r="Q34" s="16">
        <v>6.4065816381375612E-7</v>
      </c>
      <c r="R34" s="16">
        <v>1.7722450013236058E-6</v>
      </c>
      <c r="S34" s="16">
        <v>2.9727122066788891E-7</v>
      </c>
      <c r="T34" s="16">
        <v>5.6178235221101634E-7</v>
      </c>
      <c r="U34" s="16">
        <v>1.004839815827533E-6</v>
      </c>
      <c r="V34" s="16">
        <v>3.3408617831007531E-7</v>
      </c>
      <c r="W34" s="16">
        <v>6.4065816381375612E-7</v>
      </c>
      <c r="X34" s="16">
        <v>1.7722450013236058E-6</v>
      </c>
      <c r="Y34" s="16">
        <v>2.9727122066788891E-7</v>
      </c>
      <c r="Z34" s="16">
        <v>5.6178235221101634E-7</v>
      </c>
      <c r="AA34" s="54">
        <v>1.004839815827533E-6</v>
      </c>
      <c r="AB34" s="42">
        <v>1.0980509622422241E-4</v>
      </c>
      <c r="AC34" s="42">
        <v>2.8877828085872094E-4</v>
      </c>
      <c r="AD34" s="42">
        <v>5.7543166783949416E-3</v>
      </c>
      <c r="AE34" s="42">
        <v>2.6999494824427197E-4</v>
      </c>
      <c r="AF34" s="42">
        <v>6.6996687961654912E-4</v>
      </c>
      <c r="AG34" s="42">
        <v>3.4254392457367835E-3</v>
      </c>
      <c r="AH34" s="42">
        <v>1.0980509622422241E-4</v>
      </c>
      <c r="AI34" s="42">
        <v>2.8877828085872094E-4</v>
      </c>
      <c r="AJ34" s="42">
        <v>5.7543166783949416E-3</v>
      </c>
      <c r="AK34" s="42">
        <v>2.6999494824427197E-4</v>
      </c>
      <c r="AL34" s="42">
        <v>6.6996687961654912E-4</v>
      </c>
      <c r="AM34" s="42">
        <v>3.4254392457367835E-3</v>
      </c>
    </row>
    <row r="35" spans="1:39" hidden="1" x14ac:dyDescent="0.25">
      <c r="A35" s="53"/>
      <c r="B35" s="53"/>
      <c r="C35" s="53"/>
      <c r="D35" s="16">
        <v>2.8813762269490719E-4</v>
      </c>
      <c r="E35" s="16">
        <v>5.7525444333936179E-3</v>
      </c>
      <c r="F35" s="16">
        <v>2.6969767702360407E-4</v>
      </c>
      <c r="G35" s="16">
        <v>6.6940509726433806E-4</v>
      </c>
      <c r="H35" s="16">
        <v>3.4244344059209562E-3</v>
      </c>
      <c r="I35" s="16">
        <v>1.4705061050943451E-4</v>
      </c>
      <c r="J35" s="16">
        <v>2.8813762269490719E-4</v>
      </c>
      <c r="K35" s="16">
        <v>5.7525444333936179E-3</v>
      </c>
      <c r="L35" s="16">
        <v>2.6969767702360407E-4</v>
      </c>
      <c r="M35" s="16">
        <v>6.6940509726433806E-4</v>
      </c>
      <c r="N35" s="16">
        <v>3.4244344059209562E-3</v>
      </c>
      <c r="O35" s="16">
        <v>1.4705061050943451E-4</v>
      </c>
      <c r="P35" s="16">
        <v>6.4065816381375612E-7</v>
      </c>
      <c r="Q35" s="16">
        <v>1.7722450013236058E-6</v>
      </c>
      <c r="R35" s="16">
        <v>2.9727122066788891E-7</v>
      </c>
      <c r="S35" s="16">
        <v>5.6178235221101634E-7</v>
      </c>
      <c r="T35" s="16">
        <v>1.004839815827533E-6</v>
      </c>
      <c r="U35" s="16">
        <v>1.6704308915503766E-7</v>
      </c>
      <c r="V35" s="16">
        <v>6.4065816381375612E-7</v>
      </c>
      <c r="W35" s="16">
        <v>1.7722450013236058E-6</v>
      </c>
      <c r="X35" s="16">
        <v>2.9727122066788891E-7</v>
      </c>
      <c r="Y35" s="16">
        <v>5.6178235221101634E-7</v>
      </c>
      <c r="Z35" s="16">
        <v>1.004839815827533E-6</v>
      </c>
      <c r="AA35" s="54">
        <v>1.6704308915503766E-7</v>
      </c>
      <c r="AB35" s="42">
        <v>2.8877828085872094E-4</v>
      </c>
      <c r="AC35" s="42">
        <v>5.7543166783949416E-3</v>
      </c>
      <c r="AD35" s="42">
        <v>2.6999494824427197E-4</v>
      </c>
      <c r="AE35" s="42">
        <v>6.6996687961654912E-4</v>
      </c>
      <c r="AF35" s="42">
        <v>3.4254392457367835E-3</v>
      </c>
      <c r="AG35" s="42">
        <v>1.4721765359858955E-4</v>
      </c>
      <c r="AH35" s="42">
        <v>2.8877828085872094E-4</v>
      </c>
      <c r="AI35" s="42">
        <v>5.7543166783949416E-3</v>
      </c>
      <c r="AJ35" s="42">
        <v>2.6999494824427197E-4</v>
      </c>
      <c r="AK35" s="42">
        <v>6.6996687961654912E-4</v>
      </c>
      <c r="AL35" s="42">
        <v>3.4254392457367835E-3</v>
      </c>
      <c r="AM35" s="42">
        <v>1.4721765359858955E-4</v>
      </c>
    </row>
    <row r="36" spans="1:39" x14ac:dyDescent="0.25">
      <c r="A36" s="53" t="s">
        <v>22</v>
      </c>
      <c r="B36" s="53" t="str">
        <f>VLOOKUP(A36,'TRI Releases'!$A$3:$Q$118,2,FALSE)</f>
        <v>12047NRLTC628SO</v>
      </c>
      <c r="C36" s="53" t="str">
        <f>VLOOKUP(B36,'AERMOD-Modeled-Air-Conc.'!$A$5:$B$3136,2,FALSE)</f>
        <v>Waste Handling, Disposal, Treatment, and Recycling</v>
      </c>
      <c r="D36" s="16">
        <v>5.7525444333936179E-3</v>
      </c>
      <c r="E36" s="16">
        <v>2.6969767702360407E-4</v>
      </c>
      <c r="F36" s="16">
        <v>6.6940509726433806E-4</v>
      </c>
      <c r="G36" s="16">
        <v>3.4244344059209562E-3</v>
      </c>
      <c r="H36" s="16">
        <v>1.4705061050943451E-4</v>
      </c>
      <c r="I36" s="16">
        <v>3.8705053794838284E-4</v>
      </c>
      <c r="J36" s="16">
        <v>5.7525444333936179E-3</v>
      </c>
      <c r="K36" s="16">
        <v>2.6969767702360407E-4</v>
      </c>
      <c r="L36" s="16">
        <v>6.6940509726433806E-4</v>
      </c>
      <c r="M36" s="16">
        <v>3.4244344059209562E-3</v>
      </c>
      <c r="N36" s="16">
        <v>1.4705061050943451E-4</v>
      </c>
      <c r="O36" s="16">
        <v>3.8705053794838284E-4</v>
      </c>
      <c r="P36" s="16">
        <v>1.7722450013236058E-6</v>
      </c>
      <c r="Q36" s="16">
        <v>2.9727122066788891E-7</v>
      </c>
      <c r="R36" s="16">
        <v>5.6178235221101634E-7</v>
      </c>
      <c r="S36" s="16">
        <v>1.004839815827533E-6</v>
      </c>
      <c r="T36" s="16">
        <v>1.6704308915503766E-7</v>
      </c>
      <c r="U36" s="16">
        <v>3.2032908190687806E-7</v>
      </c>
      <c r="V36" s="16">
        <v>1.7722450013236058E-6</v>
      </c>
      <c r="W36" s="16">
        <v>2.9727122066788891E-7</v>
      </c>
      <c r="X36" s="16">
        <v>5.6178235221101634E-7</v>
      </c>
      <c r="Y36" s="16">
        <v>1.004839815827533E-6</v>
      </c>
      <c r="Z36" s="16">
        <v>1.6704308915503766E-7</v>
      </c>
      <c r="AA36" s="54">
        <v>3.2032908190687806E-7</v>
      </c>
      <c r="AB36" s="42">
        <v>5.7543166783949416E-3</v>
      </c>
      <c r="AC36" s="42">
        <v>2.6999494824427197E-4</v>
      </c>
      <c r="AD36" s="42">
        <v>6.6996687961654912E-4</v>
      </c>
      <c r="AE36" s="42">
        <v>3.4254392457367835E-3</v>
      </c>
      <c r="AF36" s="42">
        <v>1.4721765359858955E-4</v>
      </c>
      <c r="AG36" s="42">
        <v>3.8737086703028974E-4</v>
      </c>
      <c r="AH36" s="42">
        <v>5.7543166783949416E-3</v>
      </c>
      <c r="AI36" s="42">
        <v>2.6999494824427197E-4</v>
      </c>
      <c r="AJ36" s="42">
        <v>6.6996687961654912E-4</v>
      </c>
      <c r="AK36" s="42">
        <v>3.4254392457367835E-3</v>
      </c>
      <c r="AL36" s="42">
        <v>1.4721765359858955E-4</v>
      </c>
      <c r="AM36" s="42">
        <v>3.8737086703028974E-4</v>
      </c>
    </row>
    <row r="37" spans="1:39" hidden="1" x14ac:dyDescent="0.25">
      <c r="A37" s="53"/>
      <c r="B37" s="53"/>
      <c r="C37" s="53"/>
      <c r="D37" s="16">
        <v>2.6969767702360407E-4</v>
      </c>
      <c r="E37" s="16">
        <v>6.6940509726433806E-4</v>
      </c>
      <c r="F37" s="16">
        <v>3.4244344059209562E-3</v>
      </c>
      <c r="G37" s="16">
        <v>1.4705061050943451E-4</v>
      </c>
      <c r="H37" s="16">
        <v>3.8705053794838284E-4</v>
      </c>
      <c r="I37" s="16">
        <v>3.4870361935756379E-3</v>
      </c>
      <c r="J37" s="16">
        <v>2.6969767702360407E-4</v>
      </c>
      <c r="K37" s="16">
        <v>6.6940509726433806E-4</v>
      </c>
      <c r="L37" s="16">
        <v>3.4244344059209562E-3</v>
      </c>
      <c r="M37" s="16">
        <v>1.4705061050943451E-4</v>
      </c>
      <c r="N37" s="16">
        <v>3.8705053794838284E-4</v>
      </c>
      <c r="O37" s="16">
        <v>3.4870361935756379E-3</v>
      </c>
      <c r="P37" s="16">
        <v>2.9727122066788891E-7</v>
      </c>
      <c r="Q37" s="16">
        <v>5.6178235221101634E-7</v>
      </c>
      <c r="R37" s="16">
        <v>1.004839815827533E-6</v>
      </c>
      <c r="S37" s="16">
        <v>1.6704308915503766E-7</v>
      </c>
      <c r="T37" s="16">
        <v>3.2032908190687806E-7</v>
      </c>
      <c r="U37" s="16">
        <v>5.021360837083548E-6</v>
      </c>
      <c r="V37" s="16">
        <v>2.9727122066788891E-7</v>
      </c>
      <c r="W37" s="16">
        <v>5.6178235221101634E-7</v>
      </c>
      <c r="X37" s="16">
        <v>1.004839815827533E-6</v>
      </c>
      <c r="Y37" s="16">
        <v>1.6704308915503766E-7</v>
      </c>
      <c r="Z37" s="16">
        <v>3.2032908190687806E-7</v>
      </c>
      <c r="AA37" s="54">
        <v>5.021360837083548E-6</v>
      </c>
      <c r="AB37" s="42">
        <v>2.6999494824427197E-4</v>
      </c>
      <c r="AC37" s="42">
        <v>6.6996687961654912E-4</v>
      </c>
      <c r="AD37" s="42">
        <v>3.4254392457367835E-3</v>
      </c>
      <c r="AE37" s="42">
        <v>1.4721765359858955E-4</v>
      </c>
      <c r="AF37" s="42">
        <v>3.8737086703028974E-4</v>
      </c>
      <c r="AG37" s="42">
        <v>3.4920575544127217E-3</v>
      </c>
      <c r="AH37" s="42">
        <v>2.6999494824427197E-4</v>
      </c>
      <c r="AI37" s="42">
        <v>6.6996687961654912E-4</v>
      </c>
      <c r="AJ37" s="42">
        <v>3.4254392457367835E-3</v>
      </c>
      <c r="AK37" s="42">
        <v>1.4721765359858955E-4</v>
      </c>
      <c r="AL37" s="42">
        <v>3.8737086703028974E-4</v>
      </c>
      <c r="AM37" s="42">
        <v>3.4920575544127217E-3</v>
      </c>
    </row>
    <row r="38" spans="1:39" hidden="1" x14ac:dyDescent="0.25">
      <c r="A38" s="53"/>
      <c r="B38" s="53"/>
      <c r="C38" s="53"/>
      <c r="D38" s="16">
        <v>6.6940509726433806E-4</v>
      </c>
      <c r="E38" s="16">
        <v>3.4244344059209562E-3</v>
      </c>
      <c r="F38" s="16">
        <v>1.4705061050943451E-4</v>
      </c>
      <c r="G38" s="16">
        <v>3.8705053794838284E-4</v>
      </c>
      <c r="H38" s="16">
        <v>3.4870361935756379E-3</v>
      </c>
      <c r="I38" s="16">
        <v>1.6348340668961682E-4</v>
      </c>
      <c r="J38" s="16">
        <v>6.6940509726433806E-4</v>
      </c>
      <c r="K38" s="16">
        <v>3.4244344059209562E-3</v>
      </c>
      <c r="L38" s="16">
        <v>1.4705061050943451E-4</v>
      </c>
      <c r="M38" s="16">
        <v>3.8705053794838284E-4</v>
      </c>
      <c r="N38" s="16">
        <v>3.4870361935756379E-3</v>
      </c>
      <c r="O38" s="16">
        <v>1.6348340668961682E-4</v>
      </c>
      <c r="P38" s="16">
        <v>5.6178235221101634E-7</v>
      </c>
      <c r="Q38" s="16">
        <v>1.004839815827533E-6</v>
      </c>
      <c r="R38" s="16">
        <v>1.6704308915503766E-7</v>
      </c>
      <c r="S38" s="16">
        <v>3.2032908190687806E-7</v>
      </c>
      <c r="T38" s="16">
        <v>5.021360837083548E-6</v>
      </c>
      <c r="U38" s="16">
        <v>8.4226845855901835E-7</v>
      </c>
      <c r="V38" s="16">
        <v>5.6178235221101634E-7</v>
      </c>
      <c r="W38" s="16">
        <v>1.004839815827533E-6</v>
      </c>
      <c r="X38" s="16">
        <v>1.6704308915503766E-7</v>
      </c>
      <c r="Y38" s="16">
        <v>3.2032908190687806E-7</v>
      </c>
      <c r="Z38" s="16">
        <v>5.021360837083548E-6</v>
      </c>
      <c r="AA38" s="54">
        <v>8.4226845855901835E-7</v>
      </c>
      <c r="AB38" s="42">
        <v>6.6996687961654912E-4</v>
      </c>
      <c r="AC38" s="42">
        <v>3.4254392457367835E-3</v>
      </c>
      <c r="AD38" s="42">
        <v>1.4721765359858955E-4</v>
      </c>
      <c r="AE38" s="42">
        <v>3.8737086703028974E-4</v>
      </c>
      <c r="AF38" s="42">
        <v>3.4920575544127217E-3</v>
      </c>
      <c r="AG38" s="42">
        <v>1.6432567514817583E-4</v>
      </c>
      <c r="AH38" s="42">
        <v>6.6996687961654912E-4</v>
      </c>
      <c r="AI38" s="42">
        <v>3.4254392457367835E-3</v>
      </c>
      <c r="AJ38" s="42">
        <v>1.4721765359858955E-4</v>
      </c>
      <c r="AK38" s="42">
        <v>3.8737086703028974E-4</v>
      </c>
      <c r="AL38" s="42">
        <v>3.4920575544127217E-3</v>
      </c>
      <c r="AM38" s="42">
        <v>1.6432567514817583E-4</v>
      </c>
    </row>
    <row r="39" spans="1:39" hidden="1" x14ac:dyDescent="0.25">
      <c r="A39" s="53"/>
      <c r="B39" s="53"/>
      <c r="C39" s="53"/>
      <c r="D39" s="16">
        <v>3.4244344059209562E-3</v>
      </c>
      <c r="E39" s="16">
        <v>1.4705061050943451E-4</v>
      </c>
      <c r="F39" s="16">
        <v>3.8705053794838284E-4</v>
      </c>
      <c r="G39" s="16">
        <v>3.4870361935756379E-3</v>
      </c>
      <c r="H39" s="16">
        <v>1.6348340668961682E-4</v>
      </c>
      <c r="I39" s="16">
        <v>4.0577518858862967E-4</v>
      </c>
      <c r="J39" s="16">
        <v>3.4244344059209562E-3</v>
      </c>
      <c r="K39" s="16">
        <v>1.4705061050943451E-4</v>
      </c>
      <c r="L39" s="16">
        <v>3.8705053794838284E-4</v>
      </c>
      <c r="M39" s="16">
        <v>3.4870361935756379E-3</v>
      </c>
      <c r="N39" s="16">
        <v>1.6348340668961682E-4</v>
      </c>
      <c r="O39" s="16">
        <v>4.0577518858862967E-4</v>
      </c>
      <c r="P39" s="16">
        <v>1.004839815827533E-6</v>
      </c>
      <c r="Q39" s="16">
        <v>1.6704308915503766E-7</v>
      </c>
      <c r="R39" s="16">
        <v>3.2032908190687806E-7</v>
      </c>
      <c r="S39" s="16">
        <v>5.021360837083548E-6</v>
      </c>
      <c r="T39" s="16">
        <v>8.4226845855901835E-7</v>
      </c>
      <c r="U39" s="16">
        <v>1.5917166645978791E-6</v>
      </c>
      <c r="V39" s="16">
        <v>1.004839815827533E-6</v>
      </c>
      <c r="W39" s="16">
        <v>1.6704308915503766E-7</v>
      </c>
      <c r="X39" s="16">
        <v>3.2032908190687806E-7</v>
      </c>
      <c r="Y39" s="16">
        <v>5.021360837083548E-6</v>
      </c>
      <c r="Z39" s="16">
        <v>8.4226845855901835E-7</v>
      </c>
      <c r="AA39" s="54">
        <v>1.5917166645978791E-6</v>
      </c>
      <c r="AB39" s="42">
        <v>3.4254392457367835E-3</v>
      </c>
      <c r="AC39" s="42">
        <v>1.4721765359858955E-4</v>
      </c>
      <c r="AD39" s="42">
        <v>3.8737086703028974E-4</v>
      </c>
      <c r="AE39" s="42">
        <v>3.4920575544127217E-3</v>
      </c>
      <c r="AF39" s="42">
        <v>1.6432567514817583E-4</v>
      </c>
      <c r="AG39" s="42">
        <v>4.0736690525322757E-4</v>
      </c>
      <c r="AH39" s="42">
        <v>3.4254392457367835E-3</v>
      </c>
      <c r="AI39" s="42">
        <v>1.4721765359858955E-4</v>
      </c>
      <c r="AJ39" s="42">
        <v>3.8737086703028974E-4</v>
      </c>
      <c r="AK39" s="42">
        <v>3.4920575544127217E-3</v>
      </c>
      <c r="AL39" s="42">
        <v>1.6432567514817583E-4</v>
      </c>
      <c r="AM39" s="42">
        <v>4.0736690525322757E-4</v>
      </c>
    </row>
    <row r="40" spans="1:39" hidden="1" x14ac:dyDescent="0.25">
      <c r="A40" s="53"/>
      <c r="B40" s="53"/>
      <c r="C40" s="53"/>
      <c r="D40" s="16">
        <v>1.4705061050943451E-4</v>
      </c>
      <c r="E40" s="16">
        <v>3.8705053794838284E-4</v>
      </c>
      <c r="F40" s="16">
        <v>3.4870361935756379E-3</v>
      </c>
      <c r="G40" s="16">
        <v>1.6348340668961682E-4</v>
      </c>
      <c r="H40" s="16">
        <v>4.0577518858862967E-4</v>
      </c>
      <c r="I40" s="16">
        <v>2.0757991275397402E-3</v>
      </c>
      <c r="J40" s="16">
        <v>1.4705061050943451E-4</v>
      </c>
      <c r="K40" s="16">
        <v>3.8705053794838284E-4</v>
      </c>
      <c r="L40" s="16">
        <v>3.4870361935756379E-3</v>
      </c>
      <c r="M40" s="16">
        <v>1.6348340668961682E-4</v>
      </c>
      <c r="N40" s="16">
        <v>4.0577518858862967E-4</v>
      </c>
      <c r="O40" s="16">
        <v>2.0757991275397402E-3</v>
      </c>
      <c r="P40" s="16">
        <v>1.6704308915503766E-7</v>
      </c>
      <c r="Q40" s="16">
        <v>3.2032908190687806E-7</v>
      </c>
      <c r="R40" s="16">
        <v>5.021360837083548E-6</v>
      </c>
      <c r="S40" s="16">
        <v>8.4226845855901835E-7</v>
      </c>
      <c r="T40" s="16">
        <v>1.5917166645978791E-6</v>
      </c>
      <c r="U40" s="16">
        <v>2.8470461448446758E-6</v>
      </c>
      <c r="V40" s="16">
        <v>1.6704308915503766E-7</v>
      </c>
      <c r="W40" s="16">
        <v>3.2032908190687806E-7</v>
      </c>
      <c r="X40" s="16">
        <v>5.021360837083548E-6</v>
      </c>
      <c r="Y40" s="16">
        <v>8.4226845855901835E-7</v>
      </c>
      <c r="Z40" s="16">
        <v>1.5917166645978791E-6</v>
      </c>
      <c r="AA40" s="54">
        <v>2.8470461448446758E-6</v>
      </c>
      <c r="AB40" s="42">
        <v>1.4721765359858955E-4</v>
      </c>
      <c r="AC40" s="42">
        <v>3.8737086703028974E-4</v>
      </c>
      <c r="AD40" s="42">
        <v>3.4920575544127217E-3</v>
      </c>
      <c r="AE40" s="42">
        <v>1.6432567514817583E-4</v>
      </c>
      <c r="AF40" s="42">
        <v>4.0736690525322757E-4</v>
      </c>
      <c r="AG40" s="42">
        <v>2.0786461736845849E-3</v>
      </c>
      <c r="AH40" s="42">
        <v>1.4721765359858955E-4</v>
      </c>
      <c r="AI40" s="42">
        <v>3.8737086703028974E-4</v>
      </c>
      <c r="AJ40" s="42">
        <v>3.4920575544127217E-3</v>
      </c>
      <c r="AK40" s="42">
        <v>1.6432567514817583E-4</v>
      </c>
      <c r="AL40" s="42">
        <v>4.0736690525322757E-4</v>
      </c>
      <c r="AM40" s="42">
        <v>2.0786461736845849E-3</v>
      </c>
    </row>
    <row r="41" spans="1:39" hidden="1" x14ac:dyDescent="0.25">
      <c r="A41" s="53"/>
      <c r="B41" s="53"/>
      <c r="C41" s="53"/>
      <c r="D41" s="16">
        <v>3.8705053794838284E-4</v>
      </c>
      <c r="E41" s="16">
        <v>3.4870361935756379E-3</v>
      </c>
      <c r="F41" s="16">
        <v>1.6348340668961682E-4</v>
      </c>
      <c r="G41" s="16">
        <v>4.0577518858862967E-4</v>
      </c>
      <c r="H41" s="16">
        <v>2.0757991275397402E-3</v>
      </c>
      <c r="I41" s="16">
        <v>8.9138086123620171E-5</v>
      </c>
      <c r="J41" s="16">
        <v>3.8705053794838284E-4</v>
      </c>
      <c r="K41" s="16">
        <v>3.4870361935756379E-3</v>
      </c>
      <c r="L41" s="16">
        <v>1.6348340668961682E-4</v>
      </c>
      <c r="M41" s="16">
        <v>4.0577518858862967E-4</v>
      </c>
      <c r="N41" s="16">
        <v>2.0757991275397402E-3</v>
      </c>
      <c r="O41" s="16">
        <v>8.9138086123620171E-5</v>
      </c>
      <c r="P41" s="16">
        <v>3.2032908190687806E-7</v>
      </c>
      <c r="Q41" s="16">
        <v>5.021360837083548E-6</v>
      </c>
      <c r="R41" s="16">
        <v>8.4226845855901835E-7</v>
      </c>
      <c r="S41" s="16">
        <v>1.5917166645978791E-6</v>
      </c>
      <c r="T41" s="16">
        <v>2.8470461448446758E-6</v>
      </c>
      <c r="U41" s="16">
        <v>4.7328875260593995E-7</v>
      </c>
      <c r="V41" s="16">
        <v>3.2032908190687806E-7</v>
      </c>
      <c r="W41" s="16">
        <v>5.021360837083548E-6</v>
      </c>
      <c r="X41" s="16">
        <v>8.4226845855901835E-7</v>
      </c>
      <c r="Y41" s="16">
        <v>1.5917166645978791E-6</v>
      </c>
      <c r="Z41" s="16">
        <v>2.8470461448446758E-6</v>
      </c>
      <c r="AA41" s="54">
        <v>4.7328875260593995E-7</v>
      </c>
      <c r="AB41" s="42">
        <v>3.8737086703028974E-4</v>
      </c>
      <c r="AC41" s="42">
        <v>3.4920575544127217E-3</v>
      </c>
      <c r="AD41" s="42">
        <v>1.6432567514817583E-4</v>
      </c>
      <c r="AE41" s="42">
        <v>4.0736690525322757E-4</v>
      </c>
      <c r="AF41" s="42">
        <v>2.0786461736845849E-3</v>
      </c>
      <c r="AG41" s="42">
        <v>8.961137487622611E-5</v>
      </c>
      <c r="AH41" s="42">
        <v>3.8737086703028974E-4</v>
      </c>
      <c r="AI41" s="42">
        <v>3.4920575544127217E-3</v>
      </c>
      <c r="AJ41" s="42">
        <v>1.6432567514817583E-4</v>
      </c>
      <c r="AK41" s="42">
        <v>4.0736690525322757E-4</v>
      </c>
      <c r="AL41" s="42">
        <v>2.0786461736845849E-3</v>
      </c>
      <c r="AM41" s="42">
        <v>8.961137487622611E-5</v>
      </c>
    </row>
    <row r="42" spans="1:39" x14ac:dyDescent="0.25">
      <c r="A42" s="53" t="s">
        <v>23</v>
      </c>
      <c r="B42" s="53" t="str">
        <f>VLOOKUP(A42,'TRI Releases'!$A$3:$Q$118,2,FALSE)</f>
        <v>12047NRLTC628SO</v>
      </c>
      <c r="C42" s="53" t="str">
        <f>VLOOKUP(B42,'AERMOD-Modeled-Air-Conc.'!$A$5:$B$3136,2,FALSE)</f>
        <v>Waste Handling, Disposal, Treatment, and Recycling</v>
      </c>
      <c r="D42" s="16">
        <v>3.4870361935756379E-3</v>
      </c>
      <c r="E42" s="16">
        <v>1.6348340668961682E-4</v>
      </c>
      <c r="F42" s="16">
        <v>4.0577518858862967E-4</v>
      </c>
      <c r="G42" s="16">
        <v>2.0757991275397402E-3</v>
      </c>
      <c r="H42" s="16">
        <v>8.9138086123620171E-5</v>
      </c>
      <c r="I42" s="16">
        <v>2.3461952362056296E-4</v>
      </c>
      <c r="J42" s="16">
        <v>3.4870361935756379E-3</v>
      </c>
      <c r="K42" s="16">
        <v>1.6348340668961682E-4</v>
      </c>
      <c r="L42" s="16">
        <v>4.0577518858862967E-4</v>
      </c>
      <c r="M42" s="16">
        <v>2.0757991275397402E-3</v>
      </c>
      <c r="N42" s="16">
        <v>8.9138086123620171E-5</v>
      </c>
      <c r="O42" s="16">
        <v>2.3461952362056296E-4</v>
      </c>
      <c r="P42" s="16">
        <v>5.021360837083548E-6</v>
      </c>
      <c r="Q42" s="16">
        <v>8.4226845855901835E-7</v>
      </c>
      <c r="R42" s="16">
        <v>1.5917166645978791E-6</v>
      </c>
      <c r="S42" s="16">
        <v>2.8470461448446758E-6</v>
      </c>
      <c r="T42" s="16">
        <v>4.7328875260593995E-7</v>
      </c>
      <c r="U42" s="16">
        <v>9.0759906540282081E-7</v>
      </c>
      <c r="V42" s="16">
        <v>5.021360837083548E-6</v>
      </c>
      <c r="W42" s="16">
        <v>8.4226845855901835E-7</v>
      </c>
      <c r="X42" s="16">
        <v>1.5917166645978791E-6</v>
      </c>
      <c r="Y42" s="16">
        <v>2.8470461448446758E-6</v>
      </c>
      <c r="Z42" s="16">
        <v>4.7328875260593995E-7</v>
      </c>
      <c r="AA42" s="54">
        <v>9.0759906540282081E-7</v>
      </c>
      <c r="AB42" s="42">
        <v>3.4920575544127217E-3</v>
      </c>
      <c r="AC42" s="42">
        <v>1.6432567514817583E-4</v>
      </c>
      <c r="AD42" s="42">
        <v>4.0736690525322757E-4</v>
      </c>
      <c r="AE42" s="42">
        <v>2.0786461736845849E-3</v>
      </c>
      <c r="AF42" s="42">
        <v>8.961137487622611E-5</v>
      </c>
      <c r="AG42" s="42">
        <v>2.3552712268596579E-4</v>
      </c>
      <c r="AH42" s="42">
        <v>3.4920575544127217E-3</v>
      </c>
      <c r="AI42" s="42">
        <v>1.6432567514817583E-4</v>
      </c>
      <c r="AJ42" s="42">
        <v>4.0736690525322757E-4</v>
      </c>
      <c r="AK42" s="42">
        <v>2.0786461736845849E-3</v>
      </c>
      <c r="AL42" s="42">
        <v>8.961137487622611E-5</v>
      </c>
      <c r="AM42" s="42">
        <v>2.3552712268596579E-4</v>
      </c>
    </row>
    <row r="43" spans="1:39" hidden="1" x14ac:dyDescent="0.25">
      <c r="A43" s="53"/>
      <c r="B43" s="53"/>
      <c r="C43" s="53"/>
      <c r="D43" s="16">
        <v>1.6348340668961682E-4</v>
      </c>
      <c r="E43" s="16">
        <v>4.0577518858862967E-4</v>
      </c>
      <c r="F43" s="16">
        <v>2.0757991275397402E-3</v>
      </c>
      <c r="G43" s="16">
        <v>8.9138086123620171E-5</v>
      </c>
      <c r="H43" s="16">
        <v>2.3461952362056296E-4</v>
      </c>
      <c r="I43" s="16">
        <v>0</v>
      </c>
      <c r="J43" s="16">
        <v>1.6348340668961682E-4</v>
      </c>
      <c r="K43" s="16">
        <v>4.0577518858862967E-4</v>
      </c>
      <c r="L43" s="16">
        <v>2.0757991275397402E-3</v>
      </c>
      <c r="M43" s="16">
        <v>8.9138086123620171E-5</v>
      </c>
      <c r="N43" s="16">
        <v>2.3461952362056296E-4</v>
      </c>
      <c r="O43" s="16">
        <v>0</v>
      </c>
      <c r="P43" s="16">
        <v>8.4226845855901835E-7</v>
      </c>
      <c r="Q43" s="16">
        <v>1.5917166645978791E-6</v>
      </c>
      <c r="R43" s="16">
        <v>2.8470461448446758E-6</v>
      </c>
      <c r="S43" s="16">
        <v>4.7328875260593995E-7</v>
      </c>
      <c r="T43" s="16">
        <v>9.0759906540282081E-7</v>
      </c>
      <c r="U43" s="16">
        <v>5.9074833377453524E-5</v>
      </c>
      <c r="V43" s="16">
        <v>8.4226845855901835E-7</v>
      </c>
      <c r="W43" s="16">
        <v>1.5917166645978791E-6</v>
      </c>
      <c r="X43" s="16">
        <v>2.8470461448446758E-6</v>
      </c>
      <c r="Y43" s="16">
        <v>4.7328875260593995E-7</v>
      </c>
      <c r="Z43" s="16">
        <v>9.0759906540282081E-7</v>
      </c>
      <c r="AA43" s="54">
        <v>5.9074833377453524E-5</v>
      </c>
      <c r="AB43" s="42">
        <v>1.6432567514817583E-4</v>
      </c>
      <c r="AC43" s="42">
        <v>4.0736690525322757E-4</v>
      </c>
      <c r="AD43" s="42">
        <v>2.0786461736845849E-3</v>
      </c>
      <c r="AE43" s="42">
        <v>8.961137487622611E-5</v>
      </c>
      <c r="AF43" s="42">
        <v>2.3552712268596579E-4</v>
      </c>
      <c r="AG43" s="42">
        <v>5.9074833377453524E-5</v>
      </c>
      <c r="AH43" s="42">
        <v>1.6432567514817583E-4</v>
      </c>
      <c r="AI43" s="42">
        <v>4.0736690525322757E-4</v>
      </c>
      <c r="AJ43" s="42">
        <v>2.0786461736845849E-3</v>
      </c>
      <c r="AK43" s="42">
        <v>8.961137487622611E-5</v>
      </c>
      <c r="AL43" s="42">
        <v>2.3552712268596579E-4</v>
      </c>
      <c r="AM43" s="42">
        <v>5.9074833377453524E-5</v>
      </c>
    </row>
    <row r="44" spans="1:39" hidden="1" x14ac:dyDescent="0.25">
      <c r="A44" s="53"/>
      <c r="B44" s="53"/>
      <c r="C44" s="53"/>
      <c r="D44" s="16">
        <v>4.0577518858862967E-4</v>
      </c>
      <c r="E44" s="16">
        <v>2.0757991275397402E-3</v>
      </c>
      <c r="F44" s="16">
        <v>8.9138086123620171E-5</v>
      </c>
      <c r="G44" s="16">
        <v>2.3461952362056296E-4</v>
      </c>
      <c r="H44" s="16">
        <v>0</v>
      </c>
      <c r="I44" s="16">
        <v>0</v>
      </c>
      <c r="J44" s="16">
        <v>4.0577518858862967E-4</v>
      </c>
      <c r="K44" s="16">
        <v>2.0757991275397402E-3</v>
      </c>
      <c r="L44" s="16">
        <v>8.9138086123620171E-5</v>
      </c>
      <c r="M44" s="16">
        <v>2.3461952362056296E-4</v>
      </c>
      <c r="N44" s="16">
        <v>0</v>
      </c>
      <c r="O44" s="16">
        <v>0</v>
      </c>
      <c r="P44" s="16">
        <v>1.5917166645978791E-6</v>
      </c>
      <c r="Q44" s="16">
        <v>2.8470461448446758E-6</v>
      </c>
      <c r="R44" s="16">
        <v>4.7328875260593995E-7</v>
      </c>
      <c r="S44" s="16">
        <v>9.0759906540282081E-7</v>
      </c>
      <c r="T44" s="16">
        <v>5.9074833377453524E-5</v>
      </c>
      <c r="U44" s="16">
        <v>9.9090406889296302E-6</v>
      </c>
      <c r="V44" s="16">
        <v>1.5917166645978791E-6</v>
      </c>
      <c r="W44" s="16">
        <v>2.8470461448446758E-6</v>
      </c>
      <c r="X44" s="16">
        <v>4.7328875260593995E-7</v>
      </c>
      <c r="Y44" s="16">
        <v>9.0759906540282081E-7</v>
      </c>
      <c r="Z44" s="16">
        <v>5.9074833377453524E-5</v>
      </c>
      <c r="AA44" s="54">
        <v>9.9090406889296302E-6</v>
      </c>
      <c r="AB44" s="42">
        <v>4.0736690525322757E-4</v>
      </c>
      <c r="AC44" s="42">
        <v>2.0786461736845849E-3</v>
      </c>
      <c r="AD44" s="42">
        <v>8.961137487622611E-5</v>
      </c>
      <c r="AE44" s="42">
        <v>2.3552712268596579E-4</v>
      </c>
      <c r="AF44" s="42">
        <v>5.9074833377453524E-5</v>
      </c>
      <c r="AG44" s="42">
        <v>9.9090406889296302E-6</v>
      </c>
      <c r="AH44" s="42">
        <v>4.0736690525322757E-4</v>
      </c>
      <c r="AI44" s="42">
        <v>2.0786461736845849E-3</v>
      </c>
      <c r="AJ44" s="42">
        <v>8.961137487622611E-5</v>
      </c>
      <c r="AK44" s="42">
        <v>2.3552712268596579E-4</v>
      </c>
      <c r="AL44" s="42">
        <v>5.9074833377453524E-5</v>
      </c>
      <c r="AM44" s="42">
        <v>9.9090406889296302E-6</v>
      </c>
    </row>
    <row r="45" spans="1:39" hidden="1" x14ac:dyDescent="0.25">
      <c r="A45" s="53"/>
      <c r="B45" s="53"/>
      <c r="C45" s="53"/>
      <c r="D45" s="16">
        <v>2.0757991275397402E-3</v>
      </c>
      <c r="E45" s="16">
        <v>8.9138086123620171E-5</v>
      </c>
      <c r="F45" s="16">
        <v>2.3461952362056296E-4</v>
      </c>
      <c r="G45" s="16">
        <v>0</v>
      </c>
      <c r="H45" s="16">
        <v>0</v>
      </c>
      <c r="I45" s="16">
        <v>0</v>
      </c>
      <c r="J45" s="16">
        <v>2.0757991275397402E-3</v>
      </c>
      <c r="K45" s="16">
        <v>8.9138086123620171E-5</v>
      </c>
      <c r="L45" s="16">
        <v>2.3461952362056296E-4</v>
      </c>
      <c r="M45" s="16">
        <v>0</v>
      </c>
      <c r="N45" s="16">
        <v>0</v>
      </c>
      <c r="O45" s="16">
        <v>0</v>
      </c>
      <c r="P45" s="16">
        <v>2.8470461448446758E-6</v>
      </c>
      <c r="Q45" s="16">
        <v>4.7328875260593995E-7</v>
      </c>
      <c r="R45" s="16">
        <v>9.0759906540282081E-7</v>
      </c>
      <c r="S45" s="16">
        <v>5.9074833377453524E-5</v>
      </c>
      <c r="T45" s="16">
        <v>9.9090406889296302E-6</v>
      </c>
      <c r="U45" s="16">
        <v>1.8726078407033877E-5</v>
      </c>
      <c r="V45" s="16">
        <v>2.8470461448446758E-6</v>
      </c>
      <c r="W45" s="16">
        <v>4.7328875260593995E-7</v>
      </c>
      <c r="X45" s="16">
        <v>9.0759906540282081E-7</v>
      </c>
      <c r="Y45" s="16">
        <v>5.9074833377453524E-5</v>
      </c>
      <c r="Z45" s="16">
        <v>9.9090406889296302E-6</v>
      </c>
      <c r="AA45" s="54">
        <v>1.8726078407033877E-5</v>
      </c>
      <c r="AB45" s="42">
        <v>2.0786461736845849E-3</v>
      </c>
      <c r="AC45" s="42">
        <v>8.961137487622611E-5</v>
      </c>
      <c r="AD45" s="42">
        <v>2.3552712268596579E-4</v>
      </c>
      <c r="AE45" s="42">
        <v>5.9074833377453524E-5</v>
      </c>
      <c r="AF45" s="42">
        <v>9.9090406889296302E-6</v>
      </c>
      <c r="AG45" s="42">
        <v>1.8726078407033877E-5</v>
      </c>
      <c r="AH45" s="42">
        <v>2.0786461736845849E-3</v>
      </c>
      <c r="AI45" s="42">
        <v>8.961137487622611E-5</v>
      </c>
      <c r="AJ45" s="42">
        <v>2.3552712268596579E-4</v>
      </c>
      <c r="AK45" s="42">
        <v>5.9074833377453524E-5</v>
      </c>
      <c r="AL45" s="42">
        <v>9.9090406889296302E-6</v>
      </c>
      <c r="AM45" s="42">
        <v>1.8726078407033877E-5</v>
      </c>
    </row>
    <row r="46" spans="1:39" hidden="1" x14ac:dyDescent="0.25">
      <c r="A46" s="53"/>
      <c r="B46" s="53"/>
      <c r="C46" s="53"/>
      <c r="D46" s="16">
        <v>8.9138086123620171E-5</v>
      </c>
      <c r="E46" s="16">
        <v>2.3461952362056296E-4</v>
      </c>
      <c r="F46" s="16">
        <v>0</v>
      </c>
      <c r="G46" s="16">
        <v>0</v>
      </c>
      <c r="H46" s="16">
        <v>0</v>
      </c>
      <c r="I46" s="16">
        <v>0</v>
      </c>
      <c r="J46" s="16">
        <v>8.9138086123620171E-5</v>
      </c>
      <c r="K46" s="16">
        <v>2.3461952362056296E-4</v>
      </c>
      <c r="L46" s="16">
        <v>0</v>
      </c>
      <c r="M46" s="16">
        <v>0</v>
      </c>
      <c r="N46" s="16">
        <v>0</v>
      </c>
      <c r="O46" s="16">
        <v>0</v>
      </c>
      <c r="P46" s="16">
        <v>4.7328875260593995E-7</v>
      </c>
      <c r="Q46" s="16">
        <v>9.0759906540282081E-7</v>
      </c>
      <c r="R46" s="16">
        <v>5.9074833377453524E-5</v>
      </c>
      <c r="S46" s="16">
        <v>9.9090406889296302E-6</v>
      </c>
      <c r="T46" s="16">
        <v>1.8726078407033877E-5</v>
      </c>
      <c r="U46" s="16">
        <v>3.3494660527584433E-5</v>
      </c>
      <c r="V46" s="16">
        <v>4.7328875260593995E-7</v>
      </c>
      <c r="W46" s="16">
        <v>9.0759906540282081E-7</v>
      </c>
      <c r="X46" s="16">
        <v>5.9074833377453524E-5</v>
      </c>
      <c r="Y46" s="16">
        <v>9.9090406889296302E-6</v>
      </c>
      <c r="Z46" s="16">
        <v>1.8726078407033877E-5</v>
      </c>
      <c r="AA46" s="54">
        <v>3.3494660527584433E-5</v>
      </c>
      <c r="AB46" s="42">
        <v>8.961137487622611E-5</v>
      </c>
      <c r="AC46" s="42">
        <v>2.3552712268596579E-4</v>
      </c>
      <c r="AD46" s="42">
        <v>5.9074833377453524E-5</v>
      </c>
      <c r="AE46" s="42">
        <v>9.9090406889296302E-6</v>
      </c>
      <c r="AF46" s="42">
        <v>1.8726078407033877E-5</v>
      </c>
      <c r="AG46" s="42">
        <v>3.3494660527584433E-5</v>
      </c>
      <c r="AH46" s="42">
        <v>8.961137487622611E-5</v>
      </c>
      <c r="AI46" s="42">
        <v>2.3552712268596579E-4</v>
      </c>
      <c r="AJ46" s="42">
        <v>5.9074833377453524E-5</v>
      </c>
      <c r="AK46" s="42">
        <v>9.9090406889296302E-6</v>
      </c>
      <c r="AL46" s="42">
        <v>1.8726078407033877E-5</v>
      </c>
      <c r="AM46" s="42">
        <v>3.3494660527584433E-5</v>
      </c>
    </row>
    <row r="47" spans="1:39" hidden="1" x14ac:dyDescent="0.25">
      <c r="A47" s="53"/>
      <c r="B47" s="53"/>
      <c r="C47" s="53"/>
      <c r="D47" s="16">
        <v>2.3461952362056296E-4</v>
      </c>
      <c r="E47" s="16">
        <v>0</v>
      </c>
      <c r="F47" s="16">
        <v>0</v>
      </c>
      <c r="G47" s="16">
        <v>0</v>
      </c>
      <c r="H47" s="16">
        <v>0</v>
      </c>
      <c r="I47" s="16">
        <v>0</v>
      </c>
      <c r="J47" s="16">
        <v>2.3461952362056296E-4</v>
      </c>
      <c r="K47" s="16">
        <v>0</v>
      </c>
      <c r="L47" s="16">
        <v>0</v>
      </c>
      <c r="M47" s="16">
        <v>0</v>
      </c>
      <c r="N47" s="16">
        <v>0</v>
      </c>
      <c r="O47" s="16">
        <v>0</v>
      </c>
      <c r="P47" s="16">
        <v>9.0759906540282081E-7</v>
      </c>
      <c r="Q47" s="16">
        <v>5.9074833377453524E-5</v>
      </c>
      <c r="R47" s="16">
        <v>9.9090406889296302E-6</v>
      </c>
      <c r="S47" s="16">
        <v>1.8726078407033877E-5</v>
      </c>
      <c r="T47" s="16">
        <v>3.3494660527584433E-5</v>
      </c>
      <c r="U47" s="16">
        <v>5.5681029718345892E-6</v>
      </c>
      <c r="V47" s="16">
        <v>9.0759906540282081E-7</v>
      </c>
      <c r="W47" s="16">
        <v>5.9074833377453524E-5</v>
      </c>
      <c r="X47" s="16">
        <v>9.9090406889296302E-6</v>
      </c>
      <c r="Y47" s="16">
        <v>1.8726078407033877E-5</v>
      </c>
      <c r="Z47" s="16">
        <v>3.3494660527584433E-5</v>
      </c>
      <c r="AA47" s="54">
        <v>5.5681029718345892E-6</v>
      </c>
      <c r="AB47" s="42">
        <v>2.3552712268596579E-4</v>
      </c>
      <c r="AC47" s="42">
        <v>5.9074833377453524E-5</v>
      </c>
      <c r="AD47" s="42">
        <v>9.9090406889296302E-6</v>
      </c>
      <c r="AE47" s="42">
        <v>1.8726078407033877E-5</v>
      </c>
      <c r="AF47" s="42">
        <v>3.3494660527584433E-5</v>
      </c>
      <c r="AG47" s="42">
        <v>5.5681029718345892E-6</v>
      </c>
      <c r="AH47" s="42">
        <v>2.3552712268596579E-4</v>
      </c>
      <c r="AI47" s="42">
        <v>5.9074833377453524E-5</v>
      </c>
      <c r="AJ47" s="42">
        <v>9.9090406889296302E-6</v>
      </c>
      <c r="AK47" s="42">
        <v>1.8726078407033877E-5</v>
      </c>
      <c r="AL47" s="42">
        <v>3.3494660527584433E-5</v>
      </c>
      <c r="AM47" s="42">
        <v>5.5681029718345892E-6</v>
      </c>
    </row>
    <row r="48" spans="1:39" x14ac:dyDescent="0.25">
      <c r="A48" s="53" t="s">
        <v>25</v>
      </c>
      <c r="B48" s="53" t="str">
        <f>VLOOKUP(A48,'TRI Releases'!$A$3:$Q$118,2,FALSE)</f>
        <v>29059SNTCMSCHWY</v>
      </c>
      <c r="C48" s="53" t="str">
        <f>VLOOKUP(B48,'AERMOD-Modeled-Air-Conc.'!$A$5:$B$3136,2,FALSE)</f>
        <v>Waste Handling, Disposal, Treatment, and Recycling</v>
      </c>
      <c r="D48" s="16">
        <v>0</v>
      </c>
      <c r="E48" s="16">
        <v>0</v>
      </c>
      <c r="F48" s="16">
        <v>0</v>
      </c>
      <c r="G48" s="16">
        <v>0</v>
      </c>
      <c r="H48" s="16">
        <v>0</v>
      </c>
      <c r="I48" s="16">
        <v>0</v>
      </c>
      <c r="J48" s="16">
        <v>0</v>
      </c>
      <c r="K48" s="16">
        <v>0</v>
      </c>
      <c r="L48" s="16">
        <v>0</v>
      </c>
      <c r="M48" s="16">
        <v>0</v>
      </c>
      <c r="N48" s="16">
        <v>0</v>
      </c>
      <c r="O48" s="16">
        <v>0</v>
      </c>
      <c r="P48" s="16">
        <v>5.9074833377453524E-5</v>
      </c>
      <c r="Q48" s="16">
        <v>9.9090406889296302E-6</v>
      </c>
      <c r="R48" s="16">
        <v>1.8726078407033877E-5</v>
      </c>
      <c r="S48" s="16">
        <v>3.3494660527584433E-5</v>
      </c>
      <c r="T48" s="16">
        <v>5.5681029718345892E-6</v>
      </c>
      <c r="U48" s="16">
        <v>1.0677636063562602E-5</v>
      </c>
      <c r="V48" s="16">
        <v>5.9074833377453524E-5</v>
      </c>
      <c r="W48" s="16">
        <v>9.9090406889296302E-6</v>
      </c>
      <c r="X48" s="16">
        <v>1.8726078407033877E-5</v>
      </c>
      <c r="Y48" s="16">
        <v>3.3494660527584433E-5</v>
      </c>
      <c r="Z48" s="16">
        <v>5.5681029718345892E-6</v>
      </c>
      <c r="AA48" s="54">
        <v>1.0677636063562602E-5</v>
      </c>
      <c r="AB48" s="42">
        <v>5.9074833377453524E-5</v>
      </c>
      <c r="AC48" s="42">
        <v>9.9090406889296302E-6</v>
      </c>
      <c r="AD48" s="42">
        <v>1.8726078407033877E-5</v>
      </c>
      <c r="AE48" s="42">
        <v>3.3494660527584433E-5</v>
      </c>
      <c r="AF48" s="42">
        <v>5.5681029718345892E-6</v>
      </c>
      <c r="AG48" s="42">
        <v>1.0677636063562602E-5</v>
      </c>
      <c r="AH48" s="42">
        <v>5.9074833377453524E-5</v>
      </c>
      <c r="AI48" s="42">
        <v>9.9090406889296302E-6</v>
      </c>
      <c r="AJ48" s="42">
        <v>1.8726078407033877E-5</v>
      </c>
      <c r="AK48" s="42">
        <v>3.3494660527584433E-5</v>
      </c>
      <c r="AL48" s="42">
        <v>5.5681029718345892E-6</v>
      </c>
      <c r="AM48" s="42">
        <v>1.0677636063562602E-5</v>
      </c>
    </row>
    <row r="49" spans="1:39" hidden="1" x14ac:dyDescent="0.25">
      <c r="A49" s="53"/>
      <c r="B49" s="53"/>
      <c r="C49" s="53"/>
      <c r="D49" s="16">
        <v>0</v>
      </c>
      <c r="E49" s="16">
        <v>0</v>
      </c>
      <c r="F49" s="16">
        <v>0</v>
      </c>
      <c r="G49" s="16">
        <v>0</v>
      </c>
      <c r="H49" s="16">
        <v>0</v>
      </c>
      <c r="I49" s="16">
        <v>0</v>
      </c>
      <c r="J49" s="16">
        <v>0</v>
      </c>
      <c r="K49" s="16">
        <v>0</v>
      </c>
      <c r="L49" s="16">
        <v>0</v>
      </c>
      <c r="M49" s="16">
        <v>0</v>
      </c>
      <c r="N49" s="16">
        <v>0</v>
      </c>
      <c r="O49" s="16">
        <v>0</v>
      </c>
      <c r="P49" s="16">
        <v>9.9090406889296302E-6</v>
      </c>
      <c r="Q49" s="16">
        <v>1.8726078407033877E-5</v>
      </c>
      <c r="R49" s="16">
        <v>3.3494660527584433E-5</v>
      </c>
      <c r="S49" s="16">
        <v>5.5681029718345892E-6</v>
      </c>
      <c r="T49" s="16">
        <v>1.0677636063562602E-5</v>
      </c>
      <c r="U49" s="16">
        <v>1.1814966675490705E-4</v>
      </c>
      <c r="V49" s="16">
        <v>9.9090406889296302E-6</v>
      </c>
      <c r="W49" s="16">
        <v>1.8726078407033877E-5</v>
      </c>
      <c r="X49" s="16">
        <v>3.3494660527584433E-5</v>
      </c>
      <c r="Y49" s="16">
        <v>5.5681029718345892E-6</v>
      </c>
      <c r="Z49" s="16">
        <v>1.0677636063562602E-5</v>
      </c>
      <c r="AA49" s="54">
        <v>1.1814966675490705E-4</v>
      </c>
      <c r="AB49" s="42">
        <v>9.9090406889296302E-6</v>
      </c>
      <c r="AC49" s="42">
        <v>1.8726078407033877E-5</v>
      </c>
      <c r="AD49" s="42">
        <v>3.3494660527584433E-5</v>
      </c>
      <c r="AE49" s="42">
        <v>5.5681029718345892E-6</v>
      </c>
      <c r="AF49" s="42">
        <v>1.0677636063562602E-5</v>
      </c>
      <c r="AG49" s="42">
        <v>1.1814966675490705E-4</v>
      </c>
      <c r="AH49" s="42">
        <v>9.9090406889296302E-6</v>
      </c>
      <c r="AI49" s="42">
        <v>1.8726078407033877E-5</v>
      </c>
      <c r="AJ49" s="42">
        <v>3.3494660527584433E-5</v>
      </c>
      <c r="AK49" s="42">
        <v>5.5681029718345892E-6</v>
      </c>
      <c r="AL49" s="42">
        <v>1.0677636063562602E-5</v>
      </c>
      <c r="AM49" s="42">
        <v>1.1814966675490705E-4</v>
      </c>
    </row>
    <row r="50" spans="1:39" hidden="1" x14ac:dyDescent="0.25">
      <c r="A50" s="53"/>
      <c r="B50" s="53"/>
      <c r="C50" s="53"/>
      <c r="D50" s="16">
        <v>0</v>
      </c>
      <c r="E50" s="16">
        <v>0</v>
      </c>
      <c r="F50" s="16">
        <v>0</v>
      </c>
      <c r="G50" s="16">
        <v>0</v>
      </c>
      <c r="H50" s="16">
        <v>0</v>
      </c>
      <c r="I50" s="16">
        <v>0</v>
      </c>
      <c r="J50" s="16">
        <v>0</v>
      </c>
      <c r="K50" s="16">
        <v>0</v>
      </c>
      <c r="L50" s="16">
        <v>0</v>
      </c>
      <c r="M50" s="16">
        <v>0</v>
      </c>
      <c r="N50" s="16">
        <v>0</v>
      </c>
      <c r="O50" s="16">
        <v>0</v>
      </c>
      <c r="P50" s="16">
        <v>1.8726078407033877E-5</v>
      </c>
      <c r="Q50" s="16">
        <v>3.3494660527584433E-5</v>
      </c>
      <c r="R50" s="16">
        <v>5.5681029718345892E-6</v>
      </c>
      <c r="S50" s="16">
        <v>1.0677636063562602E-5</v>
      </c>
      <c r="T50" s="16">
        <v>1.1814966675490705E-4</v>
      </c>
      <c r="U50" s="16">
        <v>1.981808137785926E-5</v>
      </c>
      <c r="V50" s="16">
        <v>1.8726078407033877E-5</v>
      </c>
      <c r="W50" s="16">
        <v>3.3494660527584433E-5</v>
      </c>
      <c r="X50" s="16">
        <v>5.5681029718345892E-6</v>
      </c>
      <c r="Y50" s="16">
        <v>1.0677636063562602E-5</v>
      </c>
      <c r="Z50" s="16">
        <v>1.1814966675490705E-4</v>
      </c>
      <c r="AA50" s="54">
        <v>1.981808137785926E-5</v>
      </c>
      <c r="AB50" s="42">
        <v>1.8726078407033877E-5</v>
      </c>
      <c r="AC50" s="42">
        <v>3.3494660527584433E-5</v>
      </c>
      <c r="AD50" s="42">
        <v>5.5681029718345892E-6</v>
      </c>
      <c r="AE50" s="42">
        <v>1.0677636063562602E-5</v>
      </c>
      <c r="AF50" s="42">
        <v>1.1814966675490705E-4</v>
      </c>
      <c r="AG50" s="42">
        <v>1.981808137785926E-5</v>
      </c>
      <c r="AH50" s="42">
        <v>1.8726078407033877E-5</v>
      </c>
      <c r="AI50" s="42">
        <v>3.3494660527584433E-5</v>
      </c>
      <c r="AJ50" s="42">
        <v>5.5681029718345892E-6</v>
      </c>
      <c r="AK50" s="42">
        <v>1.0677636063562602E-5</v>
      </c>
      <c r="AL50" s="42">
        <v>1.1814966675490705E-4</v>
      </c>
      <c r="AM50" s="42">
        <v>1.981808137785926E-5</v>
      </c>
    </row>
    <row r="51" spans="1:39" hidden="1" x14ac:dyDescent="0.25">
      <c r="A51" s="53"/>
      <c r="B51" s="53"/>
      <c r="C51" s="53"/>
      <c r="D51" s="16">
        <v>0</v>
      </c>
      <c r="E51" s="16">
        <v>0</v>
      </c>
      <c r="F51" s="16">
        <v>0</v>
      </c>
      <c r="G51" s="16">
        <v>0</v>
      </c>
      <c r="H51" s="16">
        <v>0</v>
      </c>
      <c r="I51" s="16">
        <v>0</v>
      </c>
      <c r="J51" s="16">
        <v>0</v>
      </c>
      <c r="K51" s="16">
        <v>0</v>
      </c>
      <c r="L51" s="16">
        <v>0</v>
      </c>
      <c r="M51" s="16">
        <v>0</v>
      </c>
      <c r="N51" s="16">
        <v>0</v>
      </c>
      <c r="O51" s="16">
        <v>0</v>
      </c>
      <c r="P51" s="16">
        <v>3.3494660527584433E-5</v>
      </c>
      <c r="Q51" s="16">
        <v>5.5681029718345892E-6</v>
      </c>
      <c r="R51" s="16">
        <v>1.0677636063562602E-5</v>
      </c>
      <c r="S51" s="16">
        <v>1.1814966675490705E-4</v>
      </c>
      <c r="T51" s="16">
        <v>1.981808137785926E-5</v>
      </c>
      <c r="U51" s="16">
        <v>3.7452156814067753E-5</v>
      </c>
      <c r="V51" s="16">
        <v>3.3494660527584433E-5</v>
      </c>
      <c r="W51" s="16">
        <v>5.5681029718345892E-6</v>
      </c>
      <c r="X51" s="16">
        <v>1.0677636063562602E-5</v>
      </c>
      <c r="Y51" s="16">
        <v>1.1814966675490705E-4</v>
      </c>
      <c r="Z51" s="16">
        <v>1.981808137785926E-5</v>
      </c>
      <c r="AA51" s="54">
        <v>3.7452156814067753E-5</v>
      </c>
      <c r="AB51" s="42">
        <v>3.3494660527584433E-5</v>
      </c>
      <c r="AC51" s="42">
        <v>5.5681029718345892E-6</v>
      </c>
      <c r="AD51" s="42">
        <v>1.0677636063562602E-5</v>
      </c>
      <c r="AE51" s="42">
        <v>1.1814966675490705E-4</v>
      </c>
      <c r="AF51" s="42">
        <v>1.981808137785926E-5</v>
      </c>
      <c r="AG51" s="42">
        <v>3.7452156814067753E-5</v>
      </c>
      <c r="AH51" s="42">
        <v>3.3494660527584433E-5</v>
      </c>
      <c r="AI51" s="42">
        <v>5.5681029718345892E-6</v>
      </c>
      <c r="AJ51" s="42">
        <v>1.0677636063562602E-5</v>
      </c>
      <c r="AK51" s="42">
        <v>1.1814966675490705E-4</v>
      </c>
      <c r="AL51" s="42">
        <v>1.981808137785926E-5</v>
      </c>
      <c r="AM51" s="42">
        <v>3.7452156814067753E-5</v>
      </c>
    </row>
    <row r="52" spans="1:39" hidden="1" x14ac:dyDescent="0.25">
      <c r="A52" s="53"/>
      <c r="B52" s="53"/>
      <c r="C52" s="53"/>
      <c r="D52" s="16">
        <v>0</v>
      </c>
      <c r="E52" s="16">
        <v>0</v>
      </c>
      <c r="F52" s="16">
        <v>0</v>
      </c>
      <c r="G52" s="16">
        <v>0</v>
      </c>
      <c r="H52" s="16">
        <v>0</v>
      </c>
      <c r="I52" s="16">
        <v>0</v>
      </c>
      <c r="J52" s="16">
        <v>0</v>
      </c>
      <c r="K52" s="16">
        <v>0</v>
      </c>
      <c r="L52" s="16">
        <v>0</v>
      </c>
      <c r="M52" s="16">
        <v>0</v>
      </c>
      <c r="N52" s="16">
        <v>0</v>
      </c>
      <c r="O52" s="16">
        <v>0</v>
      </c>
      <c r="P52" s="16">
        <v>5.5681029718345892E-6</v>
      </c>
      <c r="Q52" s="16">
        <v>1.0677636063562602E-5</v>
      </c>
      <c r="R52" s="16">
        <v>1.1814966675490705E-4</v>
      </c>
      <c r="S52" s="16">
        <v>1.981808137785926E-5</v>
      </c>
      <c r="T52" s="16">
        <v>3.7452156814067753E-5</v>
      </c>
      <c r="U52" s="16">
        <v>6.6989321055168865E-5</v>
      </c>
      <c r="V52" s="16">
        <v>5.5681029718345892E-6</v>
      </c>
      <c r="W52" s="16">
        <v>1.0677636063562602E-5</v>
      </c>
      <c r="X52" s="16">
        <v>1.1814966675490705E-4</v>
      </c>
      <c r="Y52" s="16">
        <v>1.981808137785926E-5</v>
      </c>
      <c r="Z52" s="16">
        <v>3.7452156814067753E-5</v>
      </c>
      <c r="AA52" s="54">
        <v>6.6989321055168865E-5</v>
      </c>
      <c r="AB52" s="42">
        <v>5.5681029718345892E-6</v>
      </c>
      <c r="AC52" s="42">
        <v>1.0677636063562602E-5</v>
      </c>
      <c r="AD52" s="42">
        <v>1.1814966675490705E-4</v>
      </c>
      <c r="AE52" s="42">
        <v>1.981808137785926E-5</v>
      </c>
      <c r="AF52" s="42">
        <v>3.7452156814067753E-5</v>
      </c>
      <c r="AG52" s="42">
        <v>6.6989321055168865E-5</v>
      </c>
      <c r="AH52" s="42">
        <v>5.5681029718345892E-6</v>
      </c>
      <c r="AI52" s="42">
        <v>1.0677636063562602E-5</v>
      </c>
      <c r="AJ52" s="42">
        <v>1.1814966675490705E-4</v>
      </c>
      <c r="AK52" s="42">
        <v>1.981808137785926E-5</v>
      </c>
      <c r="AL52" s="42">
        <v>3.7452156814067753E-5</v>
      </c>
      <c r="AM52" s="42">
        <v>6.6989321055168865E-5</v>
      </c>
    </row>
    <row r="53" spans="1:39" hidden="1" x14ac:dyDescent="0.25">
      <c r="A53" s="53"/>
      <c r="B53" s="53"/>
      <c r="C53" s="53"/>
      <c r="D53" s="16">
        <v>0</v>
      </c>
      <c r="E53" s="16">
        <v>0</v>
      </c>
      <c r="F53" s="16">
        <v>0</v>
      </c>
      <c r="G53" s="16">
        <v>0</v>
      </c>
      <c r="H53" s="16">
        <v>0</v>
      </c>
      <c r="I53" s="16">
        <v>0</v>
      </c>
      <c r="J53" s="16">
        <v>0</v>
      </c>
      <c r="K53" s="16">
        <v>0</v>
      </c>
      <c r="L53" s="16">
        <v>0</v>
      </c>
      <c r="M53" s="16">
        <v>0</v>
      </c>
      <c r="N53" s="16">
        <v>0</v>
      </c>
      <c r="O53" s="16">
        <v>0</v>
      </c>
      <c r="P53" s="16">
        <v>1.0677636063562602E-5</v>
      </c>
      <c r="Q53" s="16">
        <v>1.1814966675490705E-4</v>
      </c>
      <c r="R53" s="16">
        <v>1.981808137785926E-5</v>
      </c>
      <c r="S53" s="16">
        <v>3.7452156814067753E-5</v>
      </c>
      <c r="T53" s="16">
        <v>6.6989321055168865E-5</v>
      </c>
      <c r="U53" s="16">
        <v>1.1136205943669178E-5</v>
      </c>
      <c r="V53" s="16">
        <v>1.0677636063562602E-5</v>
      </c>
      <c r="W53" s="16">
        <v>1.1814966675490705E-4</v>
      </c>
      <c r="X53" s="16">
        <v>1.981808137785926E-5</v>
      </c>
      <c r="Y53" s="16">
        <v>3.7452156814067753E-5</v>
      </c>
      <c r="Z53" s="16">
        <v>6.6989321055168865E-5</v>
      </c>
      <c r="AA53" s="54">
        <v>1.1136205943669178E-5</v>
      </c>
      <c r="AB53" s="42">
        <v>1.0677636063562602E-5</v>
      </c>
      <c r="AC53" s="42">
        <v>1.1814966675490705E-4</v>
      </c>
      <c r="AD53" s="42">
        <v>1.981808137785926E-5</v>
      </c>
      <c r="AE53" s="42">
        <v>3.7452156814067753E-5</v>
      </c>
      <c r="AF53" s="42">
        <v>6.6989321055168865E-5</v>
      </c>
      <c r="AG53" s="42">
        <v>1.1136205943669178E-5</v>
      </c>
      <c r="AH53" s="42">
        <v>1.0677636063562602E-5</v>
      </c>
      <c r="AI53" s="42">
        <v>1.1814966675490705E-4</v>
      </c>
      <c r="AJ53" s="42">
        <v>1.981808137785926E-5</v>
      </c>
      <c r="AK53" s="42">
        <v>3.7452156814067753E-5</v>
      </c>
      <c r="AL53" s="42">
        <v>6.6989321055168865E-5</v>
      </c>
      <c r="AM53" s="42">
        <v>1.1136205943669178E-5</v>
      </c>
    </row>
    <row r="54" spans="1:39" x14ac:dyDescent="0.25">
      <c r="A54" s="53" t="s">
        <v>28</v>
      </c>
      <c r="B54" s="53" t="str">
        <f>VLOOKUP(A54,'TRI Releases'!$A$3:$Q$118,2,FALSE)</f>
        <v>29059SNTCMSCHWY</v>
      </c>
      <c r="C54" s="53" t="str">
        <f>VLOOKUP(B54,'AERMOD-Modeled-Air-Conc.'!$A$5:$B$3136,2,FALSE)</f>
        <v>Waste Handling, Disposal, Treatment, and Recycling</v>
      </c>
      <c r="D54" s="16">
        <v>0</v>
      </c>
      <c r="E54" s="16">
        <v>0</v>
      </c>
      <c r="F54" s="16">
        <v>0</v>
      </c>
      <c r="G54" s="16">
        <v>0</v>
      </c>
      <c r="H54" s="16">
        <v>0</v>
      </c>
      <c r="I54" s="16">
        <v>0</v>
      </c>
      <c r="J54" s="16">
        <v>0</v>
      </c>
      <c r="K54" s="16">
        <v>0</v>
      </c>
      <c r="L54" s="16">
        <v>0</v>
      </c>
      <c r="M54" s="16">
        <v>0</v>
      </c>
      <c r="N54" s="16">
        <v>0</v>
      </c>
      <c r="O54" s="16">
        <v>0</v>
      </c>
      <c r="P54" s="16">
        <v>1.1814966675490705E-4</v>
      </c>
      <c r="Q54" s="16">
        <v>1.981808137785926E-5</v>
      </c>
      <c r="R54" s="16">
        <v>3.7452156814067753E-5</v>
      </c>
      <c r="S54" s="16">
        <v>6.6989321055168865E-5</v>
      </c>
      <c r="T54" s="16">
        <v>1.1136205943669178E-5</v>
      </c>
      <c r="U54" s="16">
        <v>2.1355272127125204E-5</v>
      </c>
      <c r="V54" s="16">
        <v>1.1814966675490705E-4</v>
      </c>
      <c r="W54" s="16">
        <v>1.981808137785926E-5</v>
      </c>
      <c r="X54" s="16">
        <v>3.7452156814067753E-5</v>
      </c>
      <c r="Y54" s="16">
        <v>6.6989321055168865E-5</v>
      </c>
      <c r="Z54" s="16">
        <v>1.1136205943669178E-5</v>
      </c>
      <c r="AA54" s="54">
        <v>2.1355272127125204E-5</v>
      </c>
      <c r="AB54" s="42">
        <v>1.1814966675490705E-4</v>
      </c>
      <c r="AC54" s="42">
        <v>1.981808137785926E-5</v>
      </c>
      <c r="AD54" s="42">
        <v>3.7452156814067753E-5</v>
      </c>
      <c r="AE54" s="42">
        <v>6.6989321055168865E-5</v>
      </c>
      <c r="AF54" s="42">
        <v>1.1136205943669178E-5</v>
      </c>
      <c r="AG54" s="42">
        <v>2.1355272127125204E-5</v>
      </c>
      <c r="AH54" s="42">
        <v>1.1814966675490705E-4</v>
      </c>
      <c r="AI54" s="42">
        <v>1.981808137785926E-5</v>
      </c>
      <c r="AJ54" s="42">
        <v>3.7452156814067753E-5</v>
      </c>
      <c r="AK54" s="42">
        <v>6.6989321055168865E-5</v>
      </c>
      <c r="AL54" s="42">
        <v>1.1136205943669178E-5</v>
      </c>
      <c r="AM54" s="42">
        <v>2.1355272127125204E-5</v>
      </c>
    </row>
    <row r="55" spans="1:39" hidden="1" x14ac:dyDescent="0.25">
      <c r="A55" s="53"/>
      <c r="B55" s="53"/>
      <c r="C55" s="53"/>
      <c r="D55" s="16">
        <v>0</v>
      </c>
      <c r="E55" s="16">
        <v>0</v>
      </c>
      <c r="F55" s="16">
        <v>0</v>
      </c>
      <c r="G55" s="16">
        <v>0</v>
      </c>
      <c r="H55" s="16">
        <v>0</v>
      </c>
      <c r="I55" s="16">
        <v>0</v>
      </c>
      <c r="J55" s="16">
        <v>0</v>
      </c>
      <c r="K55" s="16">
        <v>0</v>
      </c>
      <c r="L55" s="16">
        <v>0</v>
      </c>
      <c r="M55" s="16">
        <v>0</v>
      </c>
      <c r="N55" s="16">
        <v>0</v>
      </c>
      <c r="O55" s="16">
        <v>0</v>
      </c>
      <c r="P55" s="16">
        <v>1.981808137785926E-5</v>
      </c>
      <c r="Q55" s="16">
        <v>3.7452156814067753E-5</v>
      </c>
      <c r="R55" s="16">
        <v>6.6989321055168865E-5</v>
      </c>
      <c r="S55" s="16">
        <v>1.1136205943669178E-5</v>
      </c>
      <c r="T55" s="16">
        <v>2.1355272127125204E-5</v>
      </c>
      <c r="U55" s="16">
        <v>5.9074833377453524E-5</v>
      </c>
      <c r="V55" s="16">
        <v>1.981808137785926E-5</v>
      </c>
      <c r="W55" s="16">
        <v>3.7452156814067753E-5</v>
      </c>
      <c r="X55" s="16">
        <v>6.6989321055168865E-5</v>
      </c>
      <c r="Y55" s="16">
        <v>1.1136205943669178E-5</v>
      </c>
      <c r="Z55" s="16">
        <v>2.1355272127125204E-5</v>
      </c>
      <c r="AA55" s="54">
        <v>5.9074833377453524E-5</v>
      </c>
      <c r="AB55" s="42">
        <v>1.981808137785926E-5</v>
      </c>
      <c r="AC55" s="42">
        <v>3.7452156814067753E-5</v>
      </c>
      <c r="AD55" s="42">
        <v>6.6989321055168865E-5</v>
      </c>
      <c r="AE55" s="42">
        <v>1.1136205943669178E-5</v>
      </c>
      <c r="AF55" s="42">
        <v>2.1355272127125204E-5</v>
      </c>
      <c r="AG55" s="42">
        <v>5.9074833377453524E-5</v>
      </c>
      <c r="AH55" s="42">
        <v>1.981808137785926E-5</v>
      </c>
      <c r="AI55" s="42">
        <v>3.7452156814067753E-5</v>
      </c>
      <c r="AJ55" s="42">
        <v>6.6989321055168865E-5</v>
      </c>
      <c r="AK55" s="42">
        <v>1.1136205943669178E-5</v>
      </c>
      <c r="AL55" s="42">
        <v>2.1355272127125204E-5</v>
      </c>
      <c r="AM55" s="42">
        <v>5.9074833377453524E-5</v>
      </c>
    </row>
    <row r="56" spans="1:39" hidden="1" x14ac:dyDescent="0.25">
      <c r="A56" s="53"/>
      <c r="B56" s="53"/>
      <c r="C56" s="53"/>
      <c r="D56" s="16">
        <v>0</v>
      </c>
      <c r="E56" s="16">
        <v>0</v>
      </c>
      <c r="F56" s="16">
        <v>0</v>
      </c>
      <c r="G56" s="16">
        <v>0</v>
      </c>
      <c r="H56" s="16">
        <v>0</v>
      </c>
      <c r="I56" s="16">
        <v>0</v>
      </c>
      <c r="J56" s="16">
        <v>0</v>
      </c>
      <c r="K56" s="16">
        <v>0</v>
      </c>
      <c r="L56" s="16">
        <v>0</v>
      </c>
      <c r="M56" s="16">
        <v>0</v>
      </c>
      <c r="N56" s="16">
        <v>0</v>
      </c>
      <c r="O56" s="16">
        <v>0</v>
      </c>
      <c r="P56" s="16">
        <v>3.7452156814067753E-5</v>
      </c>
      <c r="Q56" s="16">
        <v>6.6989321055168865E-5</v>
      </c>
      <c r="R56" s="16">
        <v>1.1136205943669178E-5</v>
      </c>
      <c r="S56" s="16">
        <v>2.1355272127125204E-5</v>
      </c>
      <c r="T56" s="16">
        <v>5.9074833377453524E-5</v>
      </c>
      <c r="U56" s="16">
        <v>9.9090406889296302E-6</v>
      </c>
      <c r="V56" s="16">
        <v>3.7452156814067753E-5</v>
      </c>
      <c r="W56" s="16">
        <v>6.6989321055168865E-5</v>
      </c>
      <c r="X56" s="16">
        <v>1.1136205943669178E-5</v>
      </c>
      <c r="Y56" s="16">
        <v>2.1355272127125204E-5</v>
      </c>
      <c r="Z56" s="16">
        <v>5.9074833377453524E-5</v>
      </c>
      <c r="AA56" s="54">
        <v>9.9090406889296302E-6</v>
      </c>
      <c r="AB56" s="42">
        <v>3.7452156814067753E-5</v>
      </c>
      <c r="AC56" s="42">
        <v>6.6989321055168865E-5</v>
      </c>
      <c r="AD56" s="42">
        <v>1.1136205943669178E-5</v>
      </c>
      <c r="AE56" s="42">
        <v>2.1355272127125204E-5</v>
      </c>
      <c r="AF56" s="42">
        <v>5.9074833377453524E-5</v>
      </c>
      <c r="AG56" s="42">
        <v>9.9090406889296302E-6</v>
      </c>
      <c r="AH56" s="42">
        <v>3.7452156814067753E-5</v>
      </c>
      <c r="AI56" s="42">
        <v>6.6989321055168865E-5</v>
      </c>
      <c r="AJ56" s="42">
        <v>1.1136205943669178E-5</v>
      </c>
      <c r="AK56" s="42">
        <v>2.1355272127125204E-5</v>
      </c>
      <c r="AL56" s="42">
        <v>5.9074833377453524E-5</v>
      </c>
      <c r="AM56" s="42">
        <v>9.9090406889296302E-6</v>
      </c>
    </row>
    <row r="57" spans="1:39" hidden="1" x14ac:dyDescent="0.25">
      <c r="A57" s="53"/>
      <c r="B57" s="53"/>
      <c r="C57" s="53"/>
      <c r="D57" s="16">
        <v>0</v>
      </c>
      <c r="E57" s="16">
        <v>0</v>
      </c>
      <c r="F57" s="16">
        <v>0</v>
      </c>
      <c r="G57" s="16">
        <v>0</v>
      </c>
      <c r="H57" s="16">
        <v>0</v>
      </c>
      <c r="I57" s="16">
        <v>0</v>
      </c>
      <c r="J57" s="16">
        <v>0</v>
      </c>
      <c r="K57" s="16">
        <v>0</v>
      </c>
      <c r="L57" s="16">
        <v>0</v>
      </c>
      <c r="M57" s="16">
        <v>0</v>
      </c>
      <c r="N57" s="16">
        <v>0</v>
      </c>
      <c r="O57" s="16">
        <v>0</v>
      </c>
      <c r="P57" s="16">
        <v>6.6989321055168865E-5</v>
      </c>
      <c r="Q57" s="16">
        <v>1.1136205943669178E-5</v>
      </c>
      <c r="R57" s="16">
        <v>2.1355272127125204E-5</v>
      </c>
      <c r="S57" s="16">
        <v>5.9074833377453524E-5</v>
      </c>
      <c r="T57" s="16">
        <v>9.9090406889296302E-6</v>
      </c>
      <c r="U57" s="16">
        <v>1.8726078407033877E-5</v>
      </c>
      <c r="V57" s="16">
        <v>6.6989321055168865E-5</v>
      </c>
      <c r="W57" s="16">
        <v>1.1136205943669178E-5</v>
      </c>
      <c r="X57" s="16">
        <v>2.1355272127125204E-5</v>
      </c>
      <c r="Y57" s="16">
        <v>5.9074833377453524E-5</v>
      </c>
      <c r="Z57" s="16">
        <v>9.9090406889296302E-6</v>
      </c>
      <c r="AA57" s="54">
        <v>1.8726078407033877E-5</v>
      </c>
      <c r="AB57" s="42">
        <v>6.6989321055168865E-5</v>
      </c>
      <c r="AC57" s="42">
        <v>1.1136205943669178E-5</v>
      </c>
      <c r="AD57" s="42">
        <v>2.1355272127125204E-5</v>
      </c>
      <c r="AE57" s="42">
        <v>5.9074833377453524E-5</v>
      </c>
      <c r="AF57" s="42">
        <v>9.9090406889296302E-6</v>
      </c>
      <c r="AG57" s="42">
        <v>1.8726078407033877E-5</v>
      </c>
      <c r="AH57" s="42">
        <v>6.6989321055168865E-5</v>
      </c>
      <c r="AI57" s="42">
        <v>1.1136205943669178E-5</v>
      </c>
      <c r="AJ57" s="42">
        <v>2.1355272127125204E-5</v>
      </c>
      <c r="AK57" s="42">
        <v>5.9074833377453524E-5</v>
      </c>
      <c r="AL57" s="42">
        <v>9.9090406889296302E-6</v>
      </c>
      <c r="AM57" s="42">
        <v>1.8726078407033877E-5</v>
      </c>
    </row>
    <row r="58" spans="1:39" hidden="1" x14ac:dyDescent="0.25">
      <c r="A58" s="53"/>
      <c r="B58" s="53"/>
      <c r="C58" s="53"/>
      <c r="D58" s="16">
        <v>0</v>
      </c>
      <c r="E58" s="16">
        <v>0</v>
      </c>
      <c r="F58" s="16">
        <v>0</v>
      </c>
      <c r="G58" s="16">
        <v>0</v>
      </c>
      <c r="H58" s="16">
        <v>0</v>
      </c>
      <c r="I58" s="16">
        <v>0</v>
      </c>
      <c r="J58" s="16">
        <v>0</v>
      </c>
      <c r="K58" s="16">
        <v>0</v>
      </c>
      <c r="L58" s="16">
        <v>0</v>
      </c>
      <c r="M58" s="16">
        <v>0</v>
      </c>
      <c r="N58" s="16">
        <v>0</v>
      </c>
      <c r="O58" s="16">
        <v>0</v>
      </c>
      <c r="P58" s="16">
        <v>1.1136205943669178E-5</v>
      </c>
      <c r="Q58" s="16">
        <v>2.1355272127125204E-5</v>
      </c>
      <c r="R58" s="16">
        <v>5.9074833377453524E-5</v>
      </c>
      <c r="S58" s="16">
        <v>9.9090406889296302E-6</v>
      </c>
      <c r="T58" s="16">
        <v>1.8726078407033877E-5</v>
      </c>
      <c r="U58" s="16">
        <v>3.3494660527584433E-5</v>
      </c>
      <c r="V58" s="16">
        <v>1.1136205943669178E-5</v>
      </c>
      <c r="W58" s="16">
        <v>2.1355272127125204E-5</v>
      </c>
      <c r="X58" s="16">
        <v>5.9074833377453524E-5</v>
      </c>
      <c r="Y58" s="16">
        <v>9.9090406889296302E-6</v>
      </c>
      <c r="Z58" s="16">
        <v>1.8726078407033877E-5</v>
      </c>
      <c r="AA58" s="54">
        <v>3.3494660527584433E-5</v>
      </c>
      <c r="AB58" s="42">
        <v>1.1136205943669178E-5</v>
      </c>
      <c r="AC58" s="42">
        <v>2.1355272127125204E-5</v>
      </c>
      <c r="AD58" s="42">
        <v>5.9074833377453524E-5</v>
      </c>
      <c r="AE58" s="42">
        <v>9.9090406889296302E-6</v>
      </c>
      <c r="AF58" s="42">
        <v>1.8726078407033877E-5</v>
      </c>
      <c r="AG58" s="42">
        <v>3.3494660527584433E-5</v>
      </c>
      <c r="AH58" s="42">
        <v>1.1136205943669178E-5</v>
      </c>
      <c r="AI58" s="42">
        <v>2.1355272127125204E-5</v>
      </c>
      <c r="AJ58" s="42">
        <v>5.9074833377453524E-5</v>
      </c>
      <c r="AK58" s="42">
        <v>9.9090406889296302E-6</v>
      </c>
      <c r="AL58" s="42">
        <v>1.8726078407033877E-5</v>
      </c>
      <c r="AM58" s="42">
        <v>3.3494660527584433E-5</v>
      </c>
    </row>
    <row r="59" spans="1:39" hidden="1" x14ac:dyDescent="0.25">
      <c r="A59" s="53"/>
      <c r="B59" s="53"/>
      <c r="C59" s="53"/>
      <c r="D59" s="16">
        <v>0</v>
      </c>
      <c r="E59" s="16">
        <v>0</v>
      </c>
      <c r="F59" s="16">
        <v>0</v>
      </c>
      <c r="G59" s="16">
        <v>0</v>
      </c>
      <c r="H59" s="16">
        <v>0</v>
      </c>
      <c r="I59" s="16">
        <v>0</v>
      </c>
      <c r="J59" s="16">
        <v>0</v>
      </c>
      <c r="K59" s="16">
        <v>0</v>
      </c>
      <c r="L59" s="16">
        <v>0</v>
      </c>
      <c r="M59" s="16">
        <v>0</v>
      </c>
      <c r="N59" s="16">
        <v>0</v>
      </c>
      <c r="O59" s="16">
        <v>0</v>
      </c>
      <c r="P59" s="16">
        <v>2.1355272127125204E-5</v>
      </c>
      <c r="Q59" s="16">
        <v>5.9074833377453524E-5</v>
      </c>
      <c r="R59" s="16">
        <v>9.9090406889296302E-6</v>
      </c>
      <c r="S59" s="16">
        <v>1.8726078407033877E-5</v>
      </c>
      <c r="T59" s="16">
        <v>3.3494660527584433E-5</v>
      </c>
      <c r="U59" s="16">
        <v>5.5681029718345892E-6</v>
      </c>
      <c r="V59" s="16">
        <v>2.1355272127125204E-5</v>
      </c>
      <c r="W59" s="16">
        <v>5.9074833377453524E-5</v>
      </c>
      <c r="X59" s="16">
        <v>9.9090406889296302E-6</v>
      </c>
      <c r="Y59" s="16">
        <v>1.8726078407033877E-5</v>
      </c>
      <c r="Z59" s="16">
        <v>3.3494660527584433E-5</v>
      </c>
      <c r="AA59" s="54">
        <v>5.5681029718345892E-6</v>
      </c>
      <c r="AB59" s="42">
        <v>2.1355272127125204E-5</v>
      </c>
      <c r="AC59" s="42">
        <v>5.9074833377453524E-5</v>
      </c>
      <c r="AD59" s="42">
        <v>9.9090406889296302E-6</v>
      </c>
      <c r="AE59" s="42">
        <v>1.8726078407033877E-5</v>
      </c>
      <c r="AF59" s="42">
        <v>3.3494660527584433E-5</v>
      </c>
      <c r="AG59" s="42">
        <v>5.5681029718345892E-6</v>
      </c>
      <c r="AH59" s="42">
        <v>2.1355272127125204E-5</v>
      </c>
      <c r="AI59" s="42">
        <v>5.9074833377453524E-5</v>
      </c>
      <c r="AJ59" s="42">
        <v>9.9090406889296302E-6</v>
      </c>
      <c r="AK59" s="42">
        <v>1.8726078407033877E-5</v>
      </c>
      <c r="AL59" s="42">
        <v>3.3494660527584433E-5</v>
      </c>
      <c r="AM59" s="42">
        <v>5.5681029718345892E-6</v>
      </c>
    </row>
    <row r="60" spans="1:39" x14ac:dyDescent="0.25">
      <c r="A60" s="53" t="s">
        <v>29</v>
      </c>
      <c r="B60" s="53" t="str">
        <f>VLOOKUP(A60,'TRI Releases'!$A$3:$Q$118,2,FALSE)</f>
        <v>29059SNTCMSCHWY</v>
      </c>
      <c r="C60" s="53" t="str">
        <f>VLOOKUP(B60,'AERMOD-Modeled-Air-Conc.'!$A$5:$B$3136,2,FALSE)</f>
        <v>Waste Handling, Disposal, Treatment, and Recycling</v>
      </c>
      <c r="D60" s="16">
        <v>0</v>
      </c>
      <c r="E60" s="16">
        <v>0</v>
      </c>
      <c r="F60" s="16">
        <v>0</v>
      </c>
      <c r="G60" s="16">
        <v>0</v>
      </c>
      <c r="H60" s="16">
        <v>0</v>
      </c>
      <c r="I60" s="16">
        <v>0</v>
      </c>
      <c r="J60" s="16">
        <v>0</v>
      </c>
      <c r="K60" s="16">
        <v>0</v>
      </c>
      <c r="L60" s="16">
        <v>0</v>
      </c>
      <c r="M60" s="16">
        <v>0</v>
      </c>
      <c r="N60" s="16">
        <v>0</v>
      </c>
      <c r="O60" s="16">
        <v>0</v>
      </c>
      <c r="P60" s="16">
        <v>5.9074833377453524E-5</v>
      </c>
      <c r="Q60" s="16">
        <v>9.9090406889296302E-6</v>
      </c>
      <c r="R60" s="16">
        <v>1.8726078407033877E-5</v>
      </c>
      <c r="S60" s="16">
        <v>3.3494660527584433E-5</v>
      </c>
      <c r="T60" s="16">
        <v>5.5681029718345892E-6</v>
      </c>
      <c r="U60" s="16">
        <v>1.0677636063562602E-5</v>
      </c>
      <c r="V60" s="16">
        <v>5.9074833377453524E-5</v>
      </c>
      <c r="W60" s="16">
        <v>9.9090406889296302E-6</v>
      </c>
      <c r="X60" s="16">
        <v>1.8726078407033877E-5</v>
      </c>
      <c r="Y60" s="16">
        <v>3.3494660527584433E-5</v>
      </c>
      <c r="Z60" s="16">
        <v>5.5681029718345892E-6</v>
      </c>
      <c r="AA60" s="54">
        <v>1.0677636063562602E-5</v>
      </c>
      <c r="AB60" s="42">
        <v>5.9074833377453524E-5</v>
      </c>
      <c r="AC60" s="42">
        <v>9.9090406889296302E-6</v>
      </c>
      <c r="AD60" s="42">
        <v>1.8726078407033877E-5</v>
      </c>
      <c r="AE60" s="42">
        <v>3.3494660527584433E-5</v>
      </c>
      <c r="AF60" s="42">
        <v>5.5681029718345892E-6</v>
      </c>
      <c r="AG60" s="42">
        <v>1.0677636063562602E-5</v>
      </c>
      <c r="AH60" s="42">
        <v>5.9074833377453524E-5</v>
      </c>
      <c r="AI60" s="42">
        <v>9.9090406889296302E-6</v>
      </c>
      <c r="AJ60" s="42">
        <v>1.8726078407033877E-5</v>
      </c>
      <c r="AK60" s="42">
        <v>3.3494660527584433E-5</v>
      </c>
      <c r="AL60" s="42">
        <v>5.5681029718345892E-6</v>
      </c>
      <c r="AM60" s="42">
        <v>1.0677636063562602E-5</v>
      </c>
    </row>
    <row r="61" spans="1:39" hidden="1" x14ac:dyDescent="0.25">
      <c r="A61" s="53"/>
      <c r="B61" s="53"/>
      <c r="C61" s="53"/>
      <c r="D61" s="16">
        <v>0</v>
      </c>
      <c r="E61" s="16">
        <v>0</v>
      </c>
      <c r="F61" s="16">
        <v>0</v>
      </c>
      <c r="G61" s="16">
        <v>0</v>
      </c>
      <c r="H61" s="16">
        <v>0</v>
      </c>
      <c r="I61" s="16">
        <v>1.0652860061840033E-4</v>
      </c>
      <c r="J61" s="16">
        <v>0</v>
      </c>
      <c r="K61" s="16">
        <v>0</v>
      </c>
      <c r="L61" s="16">
        <v>0</v>
      </c>
      <c r="M61" s="16">
        <v>0</v>
      </c>
      <c r="N61" s="16">
        <v>0</v>
      </c>
      <c r="O61" s="16">
        <v>1.0652860061840033E-4</v>
      </c>
      <c r="P61" s="16">
        <v>9.9090406889296302E-6</v>
      </c>
      <c r="Q61" s="16">
        <v>1.8726078407033877E-5</v>
      </c>
      <c r="R61" s="16">
        <v>3.3494660527584433E-5</v>
      </c>
      <c r="S61" s="16">
        <v>5.5681029718345892E-6</v>
      </c>
      <c r="T61" s="16">
        <v>1.0677636063562602E-5</v>
      </c>
      <c r="U61" s="16">
        <v>5.3167350039708178E-5</v>
      </c>
      <c r="V61" s="16">
        <v>9.9090406889296302E-6</v>
      </c>
      <c r="W61" s="16">
        <v>1.8726078407033877E-5</v>
      </c>
      <c r="X61" s="16">
        <v>3.3494660527584433E-5</v>
      </c>
      <c r="Y61" s="16">
        <v>5.5681029718345892E-6</v>
      </c>
      <c r="Z61" s="16">
        <v>1.0677636063562602E-5</v>
      </c>
      <c r="AA61" s="54">
        <v>5.3167350039708178E-5</v>
      </c>
      <c r="AB61" s="42">
        <v>9.9090406889296302E-6</v>
      </c>
      <c r="AC61" s="42">
        <v>1.8726078407033877E-5</v>
      </c>
      <c r="AD61" s="42">
        <v>3.3494660527584433E-5</v>
      </c>
      <c r="AE61" s="42">
        <v>5.5681029718345892E-6</v>
      </c>
      <c r="AF61" s="42">
        <v>1.0677636063562602E-5</v>
      </c>
      <c r="AG61" s="42">
        <v>1.596959506581085E-4</v>
      </c>
      <c r="AH61" s="42">
        <v>9.9090406889296302E-6</v>
      </c>
      <c r="AI61" s="42">
        <v>1.8726078407033877E-5</v>
      </c>
      <c r="AJ61" s="42">
        <v>3.3494660527584433E-5</v>
      </c>
      <c r="AK61" s="42">
        <v>5.5681029718345892E-6</v>
      </c>
      <c r="AL61" s="42">
        <v>1.0677636063562602E-5</v>
      </c>
      <c r="AM61" s="42">
        <v>1.596959506581085E-4</v>
      </c>
    </row>
    <row r="62" spans="1:39" hidden="1" x14ac:dyDescent="0.25">
      <c r="A62" s="53"/>
      <c r="B62" s="53"/>
      <c r="C62" s="53"/>
      <c r="D62" s="16">
        <v>0</v>
      </c>
      <c r="E62" s="16">
        <v>0</v>
      </c>
      <c r="F62" s="16">
        <v>0</v>
      </c>
      <c r="G62" s="16">
        <v>0</v>
      </c>
      <c r="H62" s="16">
        <v>1.0652860061840033E-4</v>
      </c>
      <c r="I62" s="16">
        <v>4.9944014263630382E-6</v>
      </c>
      <c r="J62" s="16">
        <v>0</v>
      </c>
      <c r="K62" s="16">
        <v>0</v>
      </c>
      <c r="L62" s="16">
        <v>0</v>
      </c>
      <c r="M62" s="16">
        <v>0</v>
      </c>
      <c r="N62" s="16">
        <v>1.0652860061840033E-4</v>
      </c>
      <c r="O62" s="16">
        <v>4.9944014263630382E-6</v>
      </c>
      <c r="P62" s="16">
        <v>1.8726078407033877E-5</v>
      </c>
      <c r="Q62" s="16">
        <v>3.3494660527584433E-5</v>
      </c>
      <c r="R62" s="16">
        <v>5.5681029718345892E-6</v>
      </c>
      <c r="S62" s="16">
        <v>1.0677636063562602E-5</v>
      </c>
      <c r="T62" s="16">
        <v>5.3167350039708178E-5</v>
      </c>
      <c r="U62" s="16">
        <v>8.9181366200366677E-6</v>
      </c>
      <c r="V62" s="16">
        <v>1.8726078407033877E-5</v>
      </c>
      <c r="W62" s="16">
        <v>3.3494660527584433E-5</v>
      </c>
      <c r="X62" s="16">
        <v>5.5681029718345892E-6</v>
      </c>
      <c r="Y62" s="16">
        <v>1.0677636063562602E-5</v>
      </c>
      <c r="Z62" s="16">
        <v>5.3167350039708178E-5</v>
      </c>
      <c r="AA62" s="54">
        <v>8.9181366200366677E-6</v>
      </c>
      <c r="AB62" s="42">
        <v>1.8726078407033877E-5</v>
      </c>
      <c r="AC62" s="42">
        <v>3.3494660527584433E-5</v>
      </c>
      <c r="AD62" s="42">
        <v>5.5681029718345892E-6</v>
      </c>
      <c r="AE62" s="42">
        <v>1.0677636063562602E-5</v>
      </c>
      <c r="AF62" s="42">
        <v>1.596959506581085E-4</v>
      </c>
      <c r="AG62" s="42">
        <v>1.3912538046399706E-5</v>
      </c>
      <c r="AH62" s="42">
        <v>1.8726078407033877E-5</v>
      </c>
      <c r="AI62" s="42">
        <v>3.3494660527584433E-5</v>
      </c>
      <c r="AJ62" s="42">
        <v>5.5681029718345892E-6</v>
      </c>
      <c r="AK62" s="42">
        <v>1.0677636063562602E-5</v>
      </c>
      <c r="AL62" s="42">
        <v>1.596959506581085E-4</v>
      </c>
      <c r="AM62" s="42">
        <v>1.3912538046399706E-5</v>
      </c>
    </row>
    <row r="63" spans="1:39" hidden="1" x14ac:dyDescent="0.25">
      <c r="A63" s="53"/>
      <c r="B63" s="53"/>
      <c r="C63" s="53"/>
      <c r="D63" s="16">
        <v>0</v>
      </c>
      <c r="E63" s="16">
        <v>0</v>
      </c>
      <c r="F63" s="16">
        <v>0</v>
      </c>
      <c r="G63" s="16">
        <v>1.0652860061840033E-4</v>
      </c>
      <c r="H63" s="16">
        <v>4.9944014263630382E-6</v>
      </c>
      <c r="I63" s="16">
        <v>1.2396390690080335E-5</v>
      </c>
      <c r="J63" s="16">
        <v>0</v>
      </c>
      <c r="K63" s="16">
        <v>0</v>
      </c>
      <c r="L63" s="16">
        <v>0</v>
      </c>
      <c r="M63" s="16">
        <v>1.0652860061840033E-4</v>
      </c>
      <c r="N63" s="16">
        <v>4.9944014263630382E-6</v>
      </c>
      <c r="O63" s="16">
        <v>1.2396390690080335E-5</v>
      </c>
      <c r="P63" s="16">
        <v>3.3494660527584433E-5</v>
      </c>
      <c r="Q63" s="16">
        <v>5.5681029718345892E-6</v>
      </c>
      <c r="R63" s="16">
        <v>1.0677636063562602E-5</v>
      </c>
      <c r="S63" s="16">
        <v>5.3167350039708178E-5</v>
      </c>
      <c r="T63" s="16">
        <v>8.9181366200366677E-6</v>
      </c>
      <c r="U63" s="16">
        <v>1.6853470566330489E-5</v>
      </c>
      <c r="V63" s="16">
        <v>3.3494660527584433E-5</v>
      </c>
      <c r="W63" s="16">
        <v>5.5681029718345892E-6</v>
      </c>
      <c r="X63" s="16">
        <v>1.0677636063562602E-5</v>
      </c>
      <c r="Y63" s="16">
        <v>5.3167350039708178E-5</v>
      </c>
      <c r="Z63" s="16">
        <v>8.9181366200366677E-6</v>
      </c>
      <c r="AA63" s="54">
        <v>1.6853470566330489E-5</v>
      </c>
      <c r="AB63" s="42">
        <v>3.3494660527584433E-5</v>
      </c>
      <c r="AC63" s="42">
        <v>5.5681029718345892E-6</v>
      </c>
      <c r="AD63" s="42">
        <v>1.0677636063562602E-5</v>
      </c>
      <c r="AE63" s="42">
        <v>1.596959506581085E-4</v>
      </c>
      <c r="AF63" s="42">
        <v>1.3912538046399706E-5</v>
      </c>
      <c r="AG63" s="42">
        <v>2.9249861256410825E-5</v>
      </c>
      <c r="AH63" s="42">
        <v>3.3494660527584433E-5</v>
      </c>
      <c r="AI63" s="42">
        <v>5.5681029718345892E-6</v>
      </c>
      <c r="AJ63" s="42">
        <v>1.0677636063562602E-5</v>
      </c>
      <c r="AK63" s="42">
        <v>1.596959506581085E-4</v>
      </c>
      <c r="AL63" s="42">
        <v>1.3912538046399706E-5</v>
      </c>
      <c r="AM63" s="42">
        <v>2.9249861256410825E-5</v>
      </c>
    </row>
    <row r="64" spans="1:39" hidden="1" x14ac:dyDescent="0.25">
      <c r="A64" s="53"/>
      <c r="B64" s="53"/>
      <c r="C64" s="53"/>
      <c r="D64" s="16">
        <v>0</v>
      </c>
      <c r="E64" s="16">
        <v>0</v>
      </c>
      <c r="F64" s="16">
        <v>1.0652860061840033E-4</v>
      </c>
      <c r="G64" s="16">
        <v>4.9944014263630382E-6</v>
      </c>
      <c r="H64" s="16">
        <v>1.2396390690080335E-5</v>
      </c>
      <c r="I64" s="16">
        <v>6.3415451961499193E-5</v>
      </c>
      <c r="J64" s="16">
        <v>0</v>
      </c>
      <c r="K64" s="16">
        <v>0</v>
      </c>
      <c r="L64" s="16">
        <v>1.0652860061840033E-4</v>
      </c>
      <c r="M64" s="16">
        <v>4.9944014263630382E-6</v>
      </c>
      <c r="N64" s="16">
        <v>1.2396390690080335E-5</v>
      </c>
      <c r="O64" s="16">
        <v>6.3415451961499193E-5</v>
      </c>
      <c r="P64" s="16">
        <v>5.5681029718345892E-6</v>
      </c>
      <c r="Q64" s="16">
        <v>1.0677636063562602E-5</v>
      </c>
      <c r="R64" s="16">
        <v>5.3167350039708178E-5</v>
      </c>
      <c r="S64" s="16">
        <v>8.9181366200366677E-6</v>
      </c>
      <c r="T64" s="16">
        <v>1.6853470566330489E-5</v>
      </c>
      <c r="U64" s="16">
        <v>3.014519447482599E-5</v>
      </c>
      <c r="V64" s="16">
        <v>5.5681029718345892E-6</v>
      </c>
      <c r="W64" s="16">
        <v>1.0677636063562602E-5</v>
      </c>
      <c r="X64" s="16">
        <v>5.3167350039708178E-5</v>
      </c>
      <c r="Y64" s="16">
        <v>8.9181366200366677E-6</v>
      </c>
      <c r="Z64" s="16">
        <v>1.6853470566330489E-5</v>
      </c>
      <c r="AA64" s="54">
        <v>3.014519447482599E-5</v>
      </c>
      <c r="AB64" s="42">
        <v>5.5681029718345892E-6</v>
      </c>
      <c r="AC64" s="42">
        <v>1.0677636063562602E-5</v>
      </c>
      <c r="AD64" s="42">
        <v>1.596959506581085E-4</v>
      </c>
      <c r="AE64" s="42">
        <v>1.3912538046399706E-5</v>
      </c>
      <c r="AF64" s="42">
        <v>2.9249861256410825E-5</v>
      </c>
      <c r="AG64" s="42">
        <v>9.3560646436325183E-5</v>
      </c>
      <c r="AH64" s="42">
        <v>5.5681029718345892E-6</v>
      </c>
      <c r="AI64" s="42">
        <v>1.0677636063562602E-5</v>
      </c>
      <c r="AJ64" s="42">
        <v>1.596959506581085E-4</v>
      </c>
      <c r="AK64" s="42">
        <v>1.3912538046399706E-5</v>
      </c>
      <c r="AL64" s="42">
        <v>2.9249861256410825E-5</v>
      </c>
      <c r="AM64" s="42">
        <v>9.3560646436325183E-5</v>
      </c>
    </row>
    <row r="65" spans="1:39" hidden="1" x14ac:dyDescent="0.25">
      <c r="A65" s="53"/>
      <c r="B65" s="53"/>
      <c r="C65" s="53"/>
      <c r="D65" s="16">
        <v>0</v>
      </c>
      <c r="E65" s="16">
        <v>1.0652860061840033E-4</v>
      </c>
      <c r="F65" s="16">
        <v>4.9944014263630382E-6</v>
      </c>
      <c r="G65" s="16">
        <v>1.2396390690080335E-5</v>
      </c>
      <c r="H65" s="16">
        <v>6.3415451961499193E-5</v>
      </c>
      <c r="I65" s="16">
        <v>2.7231594538784166E-6</v>
      </c>
      <c r="J65" s="16">
        <v>0</v>
      </c>
      <c r="K65" s="16">
        <v>1.0652860061840033E-4</v>
      </c>
      <c r="L65" s="16">
        <v>4.9944014263630382E-6</v>
      </c>
      <c r="M65" s="16">
        <v>1.2396390690080335E-5</v>
      </c>
      <c r="N65" s="16">
        <v>6.3415451961499193E-5</v>
      </c>
      <c r="O65" s="16">
        <v>2.7231594538784166E-6</v>
      </c>
      <c r="P65" s="16">
        <v>1.0677636063562602E-5</v>
      </c>
      <c r="Q65" s="16">
        <v>5.3167350039708178E-5</v>
      </c>
      <c r="R65" s="16">
        <v>8.9181366200366677E-6</v>
      </c>
      <c r="S65" s="16">
        <v>1.6853470566330489E-5</v>
      </c>
      <c r="T65" s="16">
        <v>3.014519447482599E-5</v>
      </c>
      <c r="U65" s="16">
        <v>5.0112926746511304E-6</v>
      </c>
      <c r="V65" s="16">
        <v>1.0677636063562602E-5</v>
      </c>
      <c r="W65" s="16">
        <v>5.3167350039708178E-5</v>
      </c>
      <c r="X65" s="16">
        <v>8.9181366200366677E-6</v>
      </c>
      <c r="Y65" s="16">
        <v>1.6853470566330489E-5</v>
      </c>
      <c r="Z65" s="16">
        <v>3.014519447482599E-5</v>
      </c>
      <c r="AA65" s="54">
        <v>5.0112926746511304E-6</v>
      </c>
      <c r="AB65" s="42">
        <v>1.0677636063562602E-5</v>
      </c>
      <c r="AC65" s="42">
        <v>1.596959506581085E-4</v>
      </c>
      <c r="AD65" s="42">
        <v>1.3912538046399706E-5</v>
      </c>
      <c r="AE65" s="42">
        <v>2.9249861256410825E-5</v>
      </c>
      <c r="AF65" s="42">
        <v>9.3560646436325183E-5</v>
      </c>
      <c r="AG65" s="42">
        <v>7.7344521285295474E-6</v>
      </c>
      <c r="AH65" s="42">
        <v>1.0677636063562602E-5</v>
      </c>
      <c r="AI65" s="42">
        <v>1.596959506581085E-4</v>
      </c>
      <c r="AJ65" s="42">
        <v>1.3912538046399706E-5</v>
      </c>
      <c r="AK65" s="42">
        <v>2.9249861256410825E-5</v>
      </c>
      <c r="AL65" s="42">
        <v>9.3560646436325183E-5</v>
      </c>
      <c r="AM65" s="42">
        <v>7.7344521285295474E-6</v>
      </c>
    </row>
    <row r="66" spans="1:39" x14ac:dyDescent="0.25">
      <c r="A66" s="53" t="s">
        <v>30</v>
      </c>
      <c r="B66" s="53" t="str">
        <f>VLOOKUP(A66,'TRI Releases'!$A$3:$Q$118,2,FALSE)</f>
        <v>29059SNTCMSCHWY</v>
      </c>
      <c r="C66" s="53" t="str">
        <f>VLOOKUP(B66,'AERMOD-Modeled-Air-Conc.'!$A$5:$B$3136,2,FALSE)</f>
        <v>Waste Handling, Disposal, Treatment, and Recycling</v>
      </c>
      <c r="D66" s="16">
        <v>1.0652860061840033E-4</v>
      </c>
      <c r="E66" s="16">
        <v>4.9944014263630382E-6</v>
      </c>
      <c r="F66" s="16">
        <v>1.2396390690080335E-5</v>
      </c>
      <c r="G66" s="16">
        <v>6.3415451961499193E-5</v>
      </c>
      <c r="H66" s="16">
        <v>2.7231594538784166E-6</v>
      </c>
      <c r="I66" s="16">
        <v>7.1676025545996827E-6</v>
      </c>
      <c r="J66" s="16">
        <v>1.0652860061840033E-4</v>
      </c>
      <c r="K66" s="16">
        <v>4.9944014263630382E-6</v>
      </c>
      <c r="L66" s="16">
        <v>1.2396390690080335E-5</v>
      </c>
      <c r="M66" s="16">
        <v>6.3415451961499193E-5</v>
      </c>
      <c r="N66" s="16">
        <v>2.7231594538784166E-6</v>
      </c>
      <c r="O66" s="16">
        <v>7.1676025545996827E-6</v>
      </c>
      <c r="P66" s="16">
        <v>5.3167350039708178E-5</v>
      </c>
      <c r="Q66" s="16">
        <v>8.9181366200366677E-6</v>
      </c>
      <c r="R66" s="16">
        <v>1.6853470566330489E-5</v>
      </c>
      <c r="S66" s="16">
        <v>3.014519447482599E-5</v>
      </c>
      <c r="T66" s="16">
        <v>5.0112926746511304E-6</v>
      </c>
      <c r="U66" s="16">
        <v>9.6098724572063411E-6</v>
      </c>
      <c r="V66" s="16">
        <v>5.3167350039708178E-5</v>
      </c>
      <c r="W66" s="16">
        <v>8.9181366200366677E-6</v>
      </c>
      <c r="X66" s="16">
        <v>1.6853470566330489E-5</v>
      </c>
      <c r="Y66" s="16">
        <v>3.014519447482599E-5</v>
      </c>
      <c r="Z66" s="16">
        <v>5.0112926746511304E-6</v>
      </c>
      <c r="AA66" s="54">
        <v>9.6098724572063411E-6</v>
      </c>
      <c r="AB66" s="42">
        <v>1.596959506581085E-4</v>
      </c>
      <c r="AC66" s="42">
        <v>1.3912538046399706E-5</v>
      </c>
      <c r="AD66" s="42">
        <v>2.9249861256410825E-5</v>
      </c>
      <c r="AE66" s="42">
        <v>9.3560646436325183E-5</v>
      </c>
      <c r="AF66" s="42">
        <v>7.7344521285295474E-6</v>
      </c>
      <c r="AG66" s="42">
        <v>1.6777475011806025E-5</v>
      </c>
      <c r="AH66" s="42">
        <v>1.596959506581085E-4</v>
      </c>
      <c r="AI66" s="42">
        <v>1.3912538046399706E-5</v>
      </c>
      <c r="AJ66" s="42">
        <v>2.9249861256410825E-5</v>
      </c>
      <c r="AK66" s="42">
        <v>9.3560646436325183E-5</v>
      </c>
      <c r="AL66" s="42">
        <v>7.7344521285295474E-6</v>
      </c>
      <c r="AM66" s="42">
        <v>1.6777475011806025E-5</v>
      </c>
    </row>
    <row r="67" spans="1:39" hidden="1" x14ac:dyDescent="0.25">
      <c r="A67" s="53"/>
      <c r="B67" s="53"/>
      <c r="C67" s="53"/>
      <c r="D67" s="16">
        <v>4.9944014263630382E-6</v>
      </c>
      <c r="E67" s="16">
        <v>1.2396390690080335E-5</v>
      </c>
      <c r="F67" s="16">
        <v>6.3415451961499193E-5</v>
      </c>
      <c r="G67" s="16">
        <v>2.7231594538784166E-6</v>
      </c>
      <c r="H67" s="16">
        <v>7.1676025545996827E-6</v>
      </c>
      <c r="I67" s="16">
        <v>2.6632150154600083E-5</v>
      </c>
      <c r="J67" s="16">
        <v>4.9944014263630382E-6</v>
      </c>
      <c r="K67" s="16">
        <v>1.2396390690080335E-5</v>
      </c>
      <c r="L67" s="16">
        <v>6.3415451961499193E-5</v>
      </c>
      <c r="M67" s="16">
        <v>2.7231594538784166E-6</v>
      </c>
      <c r="N67" s="16">
        <v>7.1676025545996827E-6</v>
      </c>
      <c r="O67" s="16">
        <v>2.6632150154600083E-5</v>
      </c>
      <c r="P67" s="16">
        <v>8.9181366200366677E-6</v>
      </c>
      <c r="Q67" s="16">
        <v>1.6853470566330489E-5</v>
      </c>
      <c r="R67" s="16">
        <v>3.014519447482599E-5</v>
      </c>
      <c r="S67" s="16">
        <v>5.0112926746511304E-6</v>
      </c>
      <c r="T67" s="16">
        <v>9.6098724572063411E-6</v>
      </c>
      <c r="U67" s="16">
        <v>7.2366670887380566E-5</v>
      </c>
      <c r="V67" s="16">
        <v>8.9181366200366677E-6</v>
      </c>
      <c r="W67" s="16">
        <v>1.6853470566330489E-5</v>
      </c>
      <c r="X67" s="16">
        <v>3.014519447482599E-5</v>
      </c>
      <c r="Y67" s="16">
        <v>5.0112926746511304E-6</v>
      </c>
      <c r="Z67" s="16">
        <v>9.6098724572063411E-6</v>
      </c>
      <c r="AA67" s="54">
        <v>7.2366670887380566E-5</v>
      </c>
      <c r="AB67" s="42">
        <v>1.3912538046399706E-5</v>
      </c>
      <c r="AC67" s="42">
        <v>2.9249861256410825E-5</v>
      </c>
      <c r="AD67" s="42">
        <v>9.3560646436325183E-5</v>
      </c>
      <c r="AE67" s="42">
        <v>7.7344521285295474E-6</v>
      </c>
      <c r="AF67" s="42">
        <v>1.6777475011806025E-5</v>
      </c>
      <c r="AG67" s="42">
        <v>9.8998821041980649E-5</v>
      </c>
      <c r="AH67" s="42">
        <v>1.3912538046399706E-5</v>
      </c>
      <c r="AI67" s="42">
        <v>2.9249861256410825E-5</v>
      </c>
      <c r="AJ67" s="42">
        <v>9.3560646436325183E-5</v>
      </c>
      <c r="AK67" s="42">
        <v>7.7344521285295474E-6</v>
      </c>
      <c r="AL67" s="42">
        <v>1.6777475011806025E-5</v>
      </c>
      <c r="AM67" s="42">
        <v>9.8998821041980649E-5</v>
      </c>
    </row>
    <row r="68" spans="1:39" hidden="1" x14ac:dyDescent="0.25">
      <c r="A68" s="53"/>
      <c r="B68" s="53"/>
      <c r="C68" s="53"/>
      <c r="D68" s="16">
        <v>1.2396390690080335E-5</v>
      </c>
      <c r="E68" s="16">
        <v>6.3415451961499193E-5</v>
      </c>
      <c r="F68" s="16">
        <v>2.7231594538784166E-6</v>
      </c>
      <c r="G68" s="16">
        <v>7.1676025545996827E-6</v>
      </c>
      <c r="H68" s="16">
        <v>2.6632150154600083E-5</v>
      </c>
      <c r="I68" s="16">
        <v>1.2486003565907595E-6</v>
      </c>
      <c r="J68" s="16">
        <v>1.2396390690080335E-5</v>
      </c>
      <c r="K68" s="16">
        <v>6.3415451961499193E-5</v>
      </c>
      <c r="L68" s="16">
        <v>2.7231594538784166E-6</v>
      </c>
      <c r="M68" s="16">
        <v>7.1676025545996827E-6</v>
      </c>
      <c r="N68" s="16">
        <v>2.6632150154600083E-5</v>
      </c>
      <c r="O68" s="16">
        <v>1.2486003565907595E-6</v>
      </c>
      <c r="P68" s="16">
        <v>1.6853470566330489E-5</v>
      </c>
      <c r="Q68" s="16">
        <v>3.014519447482599E-5</v>
      </c>
      <c r="R68" s="16">
        <v>5.0112926746511304E-6</v>
      </c>
      <c r="S68" s="16">
        <v>9.6098724572063411E-6</v>
      </c>
      <c r="T68" s="16">
        <v>7.2366670887380566E-5</v>
      </c>
      <c r="U68" s="16">
        <v>1.2138574843938797E-5</v>
      </c>
      <c r="V68" s="16">
        <v>1.6853470566330489E-5</v>
      </c>
      <c r="W68" s="16">
        <v>3.014519447482599E-5</v>
      </c>
      <c r="X68" s="16">
        <v>5.0112926746511304E-6</v>
      </c>
      <c r="Y68" s="16">
        <v>9.6098724572063411E-6</v>
      </c>
      <c r="Z68" s="16">
        <v>7.2366670887380566E-5</v>
      </c>
      <c r="AA68" s="54">
        <v>1.2138574843938797E-5</v>
      </c>
      <c r="AB68" s="42">
        <v>2.9249861256410825E-5</v>
      </c>
      <c r="AC68" s="42">
        <v>9.3560646436325183E-5</v>
      </c>
      <c r="AD68" s="42">
        <v>7.7344521285295474E-6</v>
      </c>
      <c r="AE68" s="42">
        <v>1.6777475011806025E-5</v>
      </c>
      <c r="AF68" s="42">
        <v>9.8998821041980649E-5</v>
      </c>
      <c r="AG68" s="42">
        <v>1.3387175200529556E-5</v>
      </c>
      <c r="AH68" s="42">
        <v>2.9249861256410825E-5</v>
      </c>
      <c r="AI68" s="42">
        <v>9.3560646436325183E-5</v>
      </c>
      <c r="AJ68" s="42">
        <v>7.7344521285295474E-6</v>
      </c>
      <c r="AK68" s="42">
        <v>1.6777475011806025E-5</v>
      </c>
      <c r="AL68" s="42">
        <v>9.8998821041980649E-5</v>
      </c>
      <c r="AM68" s="42">
        <v>1.3387175200529556E-5</v>
      </c>
    </row>
    <row r="69" spans="1:39" hidden="1" x14ac:dyDescent="0.25">
      <c r="A69" s="53"/>
      <c r="B69" s="53"/>
      <c r="C69" s="53"/>
      <c r="D69" s="16">
        <v>6.3415451961499193E-5</v>
      </c>
      <c r="E69" s="16">
        <v>2.7231594538784166E-6</v>
      </c>
      <c r="F69" s="16">
        <v>7.1676025545996827E-6</v>
      </c>
      <c r="G69" s="16">
        <v>2.6632150154600083E-5</v>
      </c>
      <c r="H69" s="16">
        <v>1.2486003565907595E-6</v>
      </c>
      <c r="I69" s="16">
        <v>3.0990976725200839E-6</v>
      </c>
      <c r="J69" s="16">
        <v>6.3415451961499193E-5</v>
      </c>
      <c r="K69" s="16">
        <v>2.7231594538784166E-6</v>
      </c>
      <c r="L69" s="16">
        <v>7.1676025545996827E-6</v>
      </c>
      <c r="M69" s="16">
        <v>2.6632150154600083E-5</v>
      </c>
      <c r="N69" s="16">
        <v>1.2486003565907595E-6</v>
      </c>
      <c r="O69" s="16">
        <v>3.0990976725200839E-6</v>
      </c>
      <c r="P69" s="16">
        <v>3.014519447482599E-5</v>
      </c>
      <c r="Q69" s="16">
        <v>5.0112926746511304E-6</v>
      </c>
      <c r="R69" s="16">
        <v>9.6098724572063411E-6</v>
      </c>
      <c r="S69" s="16">
        <v>7.2366670887380566E-5</v>
      </c>
      <c r="T69" s="16">
        <v>1.2138574843938797E-5</v>
      </c>
      <c r="U69" s="16">
        <v>2.2939446048616498E-5</v>
      </c>
      <c r="V69" s="16">
        <v>3.014519447482599E-5</v>
      </c>
      <c r="W69" s="16">
        <v>5.0112926746511304E-6</v>
      </c>
      <c r="X69" s="16">
        <v>9.6098724572063411E-6</v>
      </c>
      <c r="Y69" s="16">
        <v>7.2366670887380566E-5</v>
      </c>
      <c r="Z69" s="16">
        <v>1.2138574843938797E-5</v>
      </c>
      <c r="AA69" s="54">
        <v>2.2939446048616498E-5</v>
      </c>
      <c r="AB69" s="42">
        <v>9.3560646436325183E-5</v>
      </c>
      <c r="AC69" s="42">
        <v>7.7344521285295474E-6</v>
      </c>
      <c r="AD69" s="42">
        <v>1.6777475011806025E-5</v>
      </c>
      <c r="AE69" s="42">
        <v>9.8998821041980649E-5</v>
      </c>
      <c r="AF69" s="42">
        <v>1.3387175200529556E-5</v>
      </c>
      <c r="AG69" s="42">
        <v>2.6038543721136583E-5</v>
      </c>
      <c r="AH69" s="42">
        <v>9.3560646436325183E-5</v>
      </c>
      <c r="AI69" s="42">
        <v>7.7344521285295474E-6</v>
      </c>
      <c r="AJ69" s="42">
        <v>1.6777475011806025E-5</v>
      </c>
      <c r="AK69" s="42">
        <v>9.8998821041980649E-5</v>
      </c>
      <c r="AL69" s="42">
        <v>1.3387175200529556E-5</v>
      </c>
      <c r="AM69" s="42">
        <v>2.6038543721136583E-5</v>
      </c>
    </row>
    <row r="70" spans="1:39" hidden="1" x14ac:dyDescent="0.25">
      <c r="A70" s="53"/>
      <c r="B70" s="53"/>
      <c r="C70" s="53"/>
      <c r="D70" s="16">
        <v>2.7231594538784166E-6</v>
      </c>
      <c r="E70" s="16">
        <v>7.1676025545996827E-6</v>
      </c>
      <c r="F70" s="16">
        <v>2.6632150154600083E-5</v>
      </c>
      <c r="G70" s="16">
        <v>1.2486003565907595E-6</v>
      </c>
      <c r="H70" s="16">
        <v>3.0990976725200839E-6</v>
      </c>
      <c r="I70" s="16">
        <v>1.5853862990374798E-5</v>
      </c>
      <c r="J70" s="16">
        <v>2.7231594538784166E-6</v>
      </c>
      <c r="K70" s="16">
        <v>7.1676025545996827E-6</v>
      </c>
      <c r="L70" s="16">
        <v>2.6632150154600083E-5</v>
      </c>
      <c r="M70" s="16">
        <v>1.2486003565907595E-6</v>
      </c>
      <c r="N70" s="16">
        <v>3.0990976725200839E-6</v>
      </c>
      <c r="O70" s="16">
        <v>1.5853862990374798E-5</v>
      </c>
      <c r="P70" s="16">
        <v>5.0112926746511304E-6</v>
      </c>
      <c r="Q70" s="16">
        <v>9.6098724572063411E-6</v>
      </c>
      <c r="R70" s="16">
        <v>7.2366670887380566E-5</v>
      </c>
      <c r="S70" s="16">
        <v>1.2138574843938797E-5</v>
      </c>
      <c r="T70" s="16">
        <v>2.2939446048616498E-5</v>
      </c>
      <c r="U70" s="16">
        <v>4.1030959146290927E-5</v>
      </c>
      <c r="V70" s="16">
        <v>5.0112926746511304E-6</v>
      </c>
      <c r="W70" s="16">
        <v>9.6098724572063411E-6</v>
      </c>
      <c r="X70" s="16">
        <v>7.2366670887380566E-5</v>
      </c>
      <c r="Y70" s="16">
        <v>1.2138574843938797E-5</v>
      </c>
      <c r="Z70" s="16">
        <v>2.2939446048616498E-5</v>
      </c>
      <c r="AA70" s="54">
        <v>4.1030959146290927E-5</v>
      </c>
      <c r="AB70" s="42">
        <v>7.7344521285295474E-6</v>
      </c>
      <c r="AC70" s="42">
        <v>1.6777475011806025E-5</v>
      </c>
      <c r="AD70" s="42">
        <v>9.8998821041980649E-5</v>
      </c>
      <c r="AE70" s="42">
        <v>1.3387175200529556E-5</v>
      </c>
      <c r="AF70" s="42">
        <v>2.6038543721136583E-5</v>
      </c>
      <c r="AG70" s="42">
        <v>5.6884822136665725E-5</v>
      </c>
      <c r="AH70" s="42">
        <v>7.7344521285295474E-6</v>
      </c>
      <c r="AI70" s="42">
        <v>1.6777475011806025E-5</v>
      </c>
      <c r="AJ70" s="42">
        <v>9.8998821041980649E-5</v>
      </c>
      <c r="AK70" s="42">
        <v>1.3387175200529556E-5</v>
      </c>
      <c r="AL70" s="42">
        <v>2.6038543721136583E-5</v>
      </c>
      <c r="AM70" s="42">
        <v>5.6884822136665725E-5</v>
      </c>
    </row>
    <row r="71" spans="1:39" hidden="1" x14ac:dyDescent="0.25">
      <c r="A71" s="53"/>
      <c r="B71" s="53"/>
      <c r="C71" s="53"/>
      <c r="D71" s="16">
        <v>7.1676025545996827E-6</v>
      </c>
      <c r="E71" s="16">
        <v>2.6632150154600083E-5</v>
      </c>
      <c r="F71" s="16">
        <v>1.2486003565907595E-6</v>
      </c>
      <c r="G71" s="16">
        <v>3.0990976725200839E-6</v>
      </c>
      <c r="H71" s="16">
        <v>1.5853862990374798E-5</v>
      </c>
      <c r="I71" s="16">
        <v>6.8078986346960415E-7</v>
      </c>
      <c r="J71" s="16">
        <v>7.1676025545996827E-6</v>
      </c>
      <c r="K71" s="16">
        <v>2.6632150154600083E-5</v>
      </c>
      <c r="L71" s="16">
        <v>1.2486003565907595E-6</v>
      </c>
      <c r="M71" s="16">
        <v>3.0990976725200839E-6</v>
      </c>
      <c r="N71" s="16">
        <v>1.5853862990374798E-5</v>
      </c>
      <c r="O71" s="16">
        <v>6.8078986346960415E-7</v>
      </c>
      <c r="P71" s="16">
        <v>9.6098724572063411E-6</v>
      </c>
      <c r="Q71" s="16">
        <v>7.2366670887380566E-5</v>
      </c>
      <c r="R71" s="16">
        <v>1.2138574843938797E-5</v>
      </c>
      <c r="S71" s="16">
        <v>2.2939446048616498E-5</v>
      </c>
      <c r="T71" s="16">
        <v>4.1030959146290927E-5</v>
      </c>
      <c r="U71" s="16">
        <v>6.8209261404973707E-6</v>
      </c>
      <c r="V71" s="16">
        <v>9.6098724572063411E-6</v>
      </c>
      <c r="W71" s="16">
        <v>7.2366670887380566E-5</v>
      </c>
      <c r="X71" s="16">
        <v>1.2138574843938797E-5</v>
      </c>
      <c r="Y71" s="16">
        <v>2.2939446048616498E-5</v>
      </c>
      <c r="Z71" s="16">
        <v>4.1030959146290927E-5</v>
      </c>
      <c r="AA71" s="54">
        <v>6.8209261404973707E-6</v>
      </c>
      <c r="AB71" s="42">
        <v>1.6777475011806025E-5</v>
      </c>
      <c r="AC71" s="42">
        <v>9.8998821041980649E-5</v>
      </c>
      <c r="AD71" s="42">
        <v>1.3387175200529556E-5</v>
      </c>
      <c r="AE71" s="42">
        <v>2.6038543721136583E-5</v>
      </c>
      <c r="AF71" s="42">
        <v>5.6884822136665725E-5</v>
      </c>
      <c r="AG71" s="42">
        <v>7.5017160039669747E-6</v>
      </c>
      <c r="AH71" s="42">
        <v>1.6777475011806025E-5</v>
      </c>
      <c r="AI71" s="42">
        <v>9.8998821041980649E-5</v>
      </c>
      <c r="AJ71" s="42">
        <v>1.3387175200529556E-5</v>
      </c>
      <c r="AK71" s="42">
        <v>2.6038543721136583E-5</v>
      </c>
      <c r="AL71" s="42">
        <v>5.6884822136665725E-5</v>
      </c>
      <c r="AM71" s="42">
        <v>7.5017160039669747E-6</v>
      </c>
    </row>
    <row r="72" spans="1:39" x14ac:dyDescent="0.25">
      <c r="A72" s="53" t="s">
        <v>31</v>
      </c>
      <c r="B72" s="53" t="str">
        <f>VLOOKUP(A72,'TRI Releases'!$A$3:$Q$118,2,FALSE)</f>
        <v>29059SNTCMSCHWY</v>
      </c>
      <c r="C72" s="53" t="str">
        <f>VLOOKUP(B72,'AERMOD-Modeled-Air-Conc.'!$A$5:$B$3136,2,FALSE)</f>
        <v>Waste Handling, Disposal, Treatment, and Recycling</v>
      </c>
      <c r="D72" s="16">
        <v>2.6632150154600083E-5</v>
      </c>
      <c r="E72" s="16">
        <v>1.2486003565907595E-6</v>
      </c>
      <c r="F72" s="16">
        <v>3.0990976725200839E-6</v>
      </c>
      <c r="G72" s="16">
        <v>1.5853862990374798E-5</v>
      </c>
      <c r="H72" s="16">
        <v>6.8078986346960415E-7</v>
      </c>
      <c r="I72" s="16">
        <v>1.7919006386499207E-6</v>
      </c>
      <c r="J72" s="16">
        <v>2.6632150154600083E-5</v>
      </c>
      <c r="K72" s="16">
        <v>1.2486003565907595E-6</v>
      </c>
      <c r="L72" s="16">
        <v>3.0990976725200839E-6</v>
      </c>
      <c r="M72" s="16">
        <v>1.5853862990374798E-5</v>
      </c>
      <c r="N72" s="16">
        <v>6.8078986346960415E-7</v>
      </c>
      <c r="O72" s="16">
        <v>1.7919006386499207E-6</v>
      </c>
      <c r="P72" s="16">
        <v>7.2366670887380566E-5</v>
      </c>
      <c r="Q72" s="16">
        <v>1.2138574843938797E-5</v>
      </c>
      <c r="R72" s="16">
        <v>2.2939446048616498E-5</v>
      </c>
      <c r="S72" s="16">
        <v>4.1030959146290927E-5</v>
      </c>
      <c r="T72" s="16">
        <v>6.8209261404973707E-6</v>
      </c>
      <c r="U72" s="16">
        <v>1.3080104177864186E-5</v>
      </c>
      <c r="V72" s="16">
        <v>7.2366670887380566E-5</v>
      </c>
      <c r="W72" s="16">
        <v>1.2138574843938797E-5</v>
      </c>
      <c r="X72" s="16">
        <v>2.2939446048616498E-5</v>
      </c>
      <c r="Y72" s="16">
        <v>4.1030959146290927E-5</v>
      </c>
      <c r="Z72" s="16">
        <v>6.8209261404973707E-6</v>
      </c>
      <c r="AA72" s="54">
        <v>1.3080104177864186E-5</v>
      </c>
      <c r="AB72" s="42">
        <v>9.8998821041980649E-5</v>
      </c>
      <c r="AC72" s="42">
        <v>1.3387175200529556E-5</v>
      </c>
      <c r="AD72" s="42">
        <v>2.6038543721136583E-5</v>
      </c>
      <c r="AE72" s="42">
        <v>5.6884822136665725E-5</v>
      </c>
      <c r="AF72" s="42">
        <v>7.5017160039669747E-6</v>
      </c>
      <c r="AG72" s="42">
        <v>1.4872004816514106E-5</v>
      </c>
      <c r="AH72" s="42">
        <v>9.8998821041980649E-5</v>
      </c>
      <c r="AI72" s="42">
        <v>1.3387175200529556E-5</v>
      </c>
      <c r="AJ72" s="42">
        <v>2.6038543721136583E-5</v>
      </c>
      <c r="AK72" s="42">
        <v>5.6884822136665725E-5</v>
      </c>
      <c r="AL72" s="42">
        <v>7.5017160039669747E-6</v>
      </c>
      <c r="AM72" s="42">
        <v>1.4872004816514106E-5</v>
      </c>
    </row>
    <row r="73" spans="1:39" hidden="1" x14ac:dyDescent="0.25">
      <c r="A73" s="53"/>
      <c r="B73" s="53"/>
      <c r="C73" s="53"/>
      <c r="D73" s="16">
        <v>1.2486003565907595E-6</v>
      </c>
      <c r="E73" s="16">
        <v>3.0990976725200839E-6</v>
      </c>
      <c r="F73" s="16">
        <v>1.5853862990374798E-5</v>
      </c>
      <c r="G73" s="16">
        <v>6.8078986346960415E-7</v>
      </c>
      <c r="H73" s="16">
        <v>1.7919006386499207E-6</v>
      </c>
      <c r="I73" s="16">
        <v>0.69030533200723421</v>
      </c>
      <c r="J73" s="16">
        <v>1.2486003565907595E-6</v>
      </c>
      <c r="K73" s="16">
        <v>3.0990976725200839E-6</v>
      </c>
      <c r="L73" s="16">
        <v>1.5853862990374798E-5</v>
      </c>
      <c r="M73" s="16">
        <v>6.8078986346960415E-7</v>
      </c>
      <c r="N73" s="16">
        <v>1.7919006386499207E-6</v>
      </c>
      <c r="O73" s="16">
        <v>0.69030533200723421</v>
      </c>
      <c r="P73" s="16">
        <v>1.2138574843938797E-5</v>
      </c>
      <c r="Q73" s="16">
        <v>2.2939446048616498E-5</v>
      </c>
      <c r="R73" s="16">
        <v>4.1030959146290927E-5</v>
      </c>
      <c r="S73" s="16">
        <v>6.8209261404973707E-6</v>
      </c>
      <c r="T73" s="16">
        <v>1.3080104177864186E-5</v>
      </c>
      <c r="U73" s="16">
        <v>2.4220681684755945E-3</v>
      </c>
      <c r="V73" s="16">
        <v>1.2138574843938797E-5</v>
      </c>
      <c r="W73" s="16">
        <v>2.2939446048616498E-5</v>
      </c>
      <c r="X73" s="16">
        <v>4.1030959146290927E-5</v>
      </c>
      <c r="Y73" s="16">
        <v>6.8209261404973707E-6</v>
      </c>
      <c r="Z73" s="16">
        <v>1.3080104177864186E-5</v>
      </c>
      <c r="AA73" s="54">
        <v>2.4220681684755945E-3</v>
      </c>
      <c r="AB73" s="42">
        <v>1.3387175200529556E-5</v>
      </c>
      <c r="AC73" s="42">
        <v>2.6038543721136583E-5</v>
      </c>
      <c r="AD73" s="42">
        <v>5.6884822136665725E-5</v>
      </c>
      <c r="AE73" s="42">
        <v>7.5017160039669747E-6</v>
      </c>
      <c r="AF73" s="42">
        <v>1.4872004816514106E-5</v>
      </c>
      <c r="AG73" s="42">
        <v>0.69272740017570977</v>
      </c>
      <c r="AH73" s="42">
        <v>1.3387175200529556E-5</v>
      </c>
      <c r="AI73" s="42">
        <v>2.6038543721136583E-5</v>
      </c>
      <c r="AJ73" s="42">
        <v>5.6884822136665725E-5</v>
      </c>
      <c r="AK73" s="42">
        <v>7.5017160039669747E-6</v>
      </c>
      <c r="AL73" s="42">
        <v>1.4872004816514106E-5</v>
      </c>
      <c r="AM73" s="42">
        <v>0.69272740017570977</v>
      </c>
    </row>
    <row r="74" spans="1:39" hidden="1" x14ac:dyDescent="0.25">
      <c r="A74" s="53"/>
      <c r="B74" s="53"/>
      <c r="C74" s="53"/>
      <c r="D74" s="16">
        <v>3.0990976725200839E-6</v>
      </c>
      <c r="E74" s="16">
        <v>1.5853862990374798E-5</v>
      </c>
      <c r="F74" s="16">
        <v>6.8078986346960415E-7</v>
      </c>
      <c r="G74" s="16">
        <v>1.7919006386499207E-6</v>
      </c>
      <c r="H74" s="16">
        <v>0.69030533200723421</v>
      </c>
      <c r="I74" s="16">
        <v>3.2363721242832488E-2</v>
      </c>
      <c r="J74" s="16">
        <v>3.0990976725200839E-6</v>
      </c>
      <c r="K74" s="16">
        <v>1.5853862990374798E-5</v>
      </c>
      <c r="L74" s="16">
        <v>6.8078986346960415E-7</v>
      </c>
      <c r="M74" s="16">
        <v>1.7919006386499207E-6</v>
      </c>
      <c r="N74" s="16">
        <v>0.69030533200723421</v>
      </c>
      <c r="O74" s="16">
        <v>3.2363721242832488E-2</v>
      </c>
      <c r="P74" s="16">
        <v>2.2939446048616498E-5</v>
      </c>
      <c r="Q74" s="16">
        <v>4.1030959146290927E-5</v>
      </c>
      <c r="R74" s="16">
        <v>6.8209261404973707E-6</v>
      </c>
      <c r="S74" s="16">
        <v>1.3080104177864186E-5</v>
      </c>
      <c r="T74" s="16">
        <v>2.4220681684755945E-3</v>
      </c>
      <c r="U74" s="16">
        <v>4.0627066824611483E-4</v>
      </c>
      <c r="V74" s="16">
        <v>2.2939446048616498E-5</v>
      </c>
      <c r="W74" s="16">
        <v>4.1030959146290927E-5</v>
      </c>
      <c r="X74" s="16">
        <v>6.8209261404973707E-6</v>
      </c>
      <c r="Y74" s="16">
        <v>1.3080104177864186E-5</v>
      </c>
      <c r="Z74" s="16">
        <v>2.4220681684755945E-3</v>
      </c>
      <c r="AA74" s="54">
        <v>4.0627066824611483E-4</v>
      </c>
      <c r="AB74" s="42">
        <v>2.6038543721136583E-5</v>
      </c>
      <c r="AC74" s="42">
        <v>5.6884822136665725E-5</v>
      </c>
      <c r="AD74" s="42">
        <v>7.5017160039669747E-6</v>
      </c>
      <c r="AE74" s="42">
        <v>1.4872004816514106E-5</v>
      </c>
      <c r="AF74" s="42">
        <v>0.69272740017570977</v>
      </c>
      <c r="AG74" s="42">
        <v>3.27699919110786E-2</v>
      </c>
      <c r="AH74" s="42">
        <v>2.6038543721136583E-5</v>
      </c>
      <c r="AI74" s="42">
        <v>5.6884822136665725E-5</v>
      </c>
      <c r="AJ74" s="42">
        <v>7.5017160039669747E-6</v>
      </c>
      <c r="AK74" s="42">
        <v>1.4872004816514106E-5</v>
      </c>
      <c r="AL74" s="42">
        <v>0.69272740017570977</v>
      </c>
      <c r="AM74" s="42">
        <v>3.27699919110786E-2</v>
      </c>
    </row>
    <row r="75" spans="1:39" hidden="1" x14ac:dyDescent="0.25">
      <c r="A75" s="53"/>
      <c r="B75" s="53"/>
      <c r="C75" s="53"/>
      <c r="D75" s="16">
        <v>1.5853862990374798E-5</v>
      </c>
      <c r="E75" s="16">
        <v>6.8078986346960415E-7</v>
      </c>
      <c r="F75" s="16">
        <v>1.7919006386499207E-6</v>
      </c>
      <c r="G75" s="16">
        <v>0.69030533200723421</v>
      </c>
      <c r="H75" s="16">
        <v>3.2363721242832488E-2</v>
      </c>
      <c r="I75" s="16">
        <v>8.0328611671720576E-2</v>
      </c>
      <c r="J75" s="16">
        <v>1.5853862990374798E-5</v>
      </c>
      <c r="K75" s="16">
        <v>6.8078986346960415E-7</v>
      </c>
      <c r="L75" s="16">
        <v>1.7919006386499207E-6</v>
      </c>
      <c r="M75" s="16">
        <v>0.69030533200723421</v>
      </c>
      <c r="N75" s="16">
        <v>3.2363721242832488E-2</v>
      </c>
      <c r="O75" s="16">
        <v>8.0328611671720576E-2</v>
      </c>
      <c r="P75" s="16">
        <v>4.1030959146290927E-5</v>
      </c>
      <c r="Q75" s="16">
        <v>6.8209261404973707E-6</v>
      </c>
      <c r="R75" s="16">
        <v>1.3080104177864186E-5</v>
      </c>
      <c r="S75" s="16">
        <v>2.4220681684755945E-3</v>
      </c>
      <c r="T75" s="16">
        <v>4.0627066824611483E-4</v>
      </c>
      <c r="U75" s="16">
        <v>7.6776921468838888E-4</v>
      </c>
      <c r="V75" s="16">
        <v>4.1030959146290927E-5</v>
      </c>
      <c r="W75" s="16">
        <v>6.8209261404973707E-6</v>
      </c>
      <c r="X75" s="16">
        <v>1.3080104177864186E-5</v>
      </c>
      <c r="Y75" s="16">
        <v>2.4220681684755945E-3</v>
      </c>
      <c r="Z75" s="16">
        <v>4.0627066824611483E-4</v>
      </c>
      <c r="AA75" s="54">
        <v>7.6776921468838888E-4</v>
      </c>
      <c r="AB75" s="42">
        <v>5.6884822136665725E-5</v>
      </c>
      <c r="AC75" s="42">
        <v>7.5017160039669747E-6</v>
      </c>
      <c r="AD75" s="42">
        <v>1.4872004816514106E-5</v>
      </c>
      <c r="AE75" s="42">
        <v>0.69272740017570977</v>
      </c>
      <c r="AF75" s="42">
        <v>3.27699919110786E-2</v>
      </c>
      <c r="AG75" s="42">
        <v>8.109638088640897E-2</v>
      </c>
      <c r="AH75" s="42">
        <v>5.6884822136665725E-5</v>
      </c>
      <c r="AI75" s="42">
        <v>7.5017160039669747E-6</v>
      </c>
      <c r="AJ75" s="42">
        <v>1.4872004816514106E-5</v>
      </c>
      <c r="AK75" s="42">
        <v>0.69272740017570977</v>
      </c>
      <c r="AL75" s="42">
        <v>3.27699919110786E-2</v>
      </c>
      <c r="AM75" s="42">
        <v>8.109638088640897E-2</v>
      </c>
    </row>
    <row r="76" spans="1:39" hidden="1" x14ac:dyDescent="0.25">
      <c r="A76" s="53"/>
      <c r="B76" s="53"/>
      <c r="C76" s="53"/>
      <c r="D76" s="16">
        <v>6.8078986346960415E-7</v>
      </c>
      <c r="E76" s="16">
        <v>1.7919006386499207E-6</v>
      </c>
      <c r="F76" s="16">
        <v>0.69030533200723421</v>
      </c>
      <c r="G76" s="16">
        <v>3.2363721242832488E-2</v>
      </c>
      <c r="H76" s="16">
        <v>8.0328611671720576E-2</v>
      </c>
      <c r="I76" s="16">
        <v>0.41093212871051477</v>
      </c>
      <c r="J76" s="16">
        <v>6.8078986346960415E-7</v>
      </c>
      <c r="K76" s="16">
        <v>1.7919006386499207E-6</v>
      </c>
      <c r="L76" s="16">
        <v>0.69030533200723421</v>
      </c>
      <c r="M76" s="16">
        <v>3.2363721242832488E-2</v>
      </c>
      <c r="N76" s="16">
        <v>8.0328611671720576E-2</v>
      </c>
      <c r="O76" s="16">
        <v>0.41093212871051477</v>
      </c>
      <c r="P76" s="16">
        <v>6.8209261404973707E-6</v>
      </c>
      <c r="Q76" s="16">
        <v>1.3080104177864186E-5</v>
      </c>
      <c r="R76" s="16">
        <v>2.4220681684755945E-3</v>
      </c>
      <c r="S76" s="16">
        <v>4.0627066824611483E-4</v>
      </c>
      <c r="T76" s="16">
        <v>7.6776921468838888E-4</v>
      </c>
      <c r="U76" s="16">
        <v>1.3732810816309616E-3</v>
      </c>
      <c r="V76" s="16">
        <v>6.8209261404973707E-6</v>
      </c>
      <c r="W76" s="16">
        <v>1.3080104177864186E-5</v>
      </c>
      <c r="X76" s="16">
        <v>2.4220681684755945E-3</v>
      </c>
      <c r="Y76" s="16">
        <v>4.0627066824611483E-4</v>
      </c>
      <c r="Z76" s="16">
        <v>7.6776921468838888E-4</v>
      </c>
      <c r="AA76" s="54">
        <v>1.3732810816309616E-3</v>
      </c>
      <c r="AB76" s="42">
        <v>7.5017160039669747E-6</v>
      </c>
      <c r="AC76" s="42">
        <v>1.4872004816514106E-5</v>
      </c>
      <c r="AD76" s="42">
        <v>0.69272740017570977</v>
      </c>
      <c r="AE76" s="42">
        <v>3.27699919110786E-2</v>
      </c>
      <c r="AF76" s="42">
        <v>8.109638088640897E-2</v>
      </c>
      <c r="AG76" s="42">
        <v>0.41230540979214575</v>
      </c>
      <c r="AH76" s="42">
        <v>7.5017160039669747E-6</v>
      </c>
      <c r="AI76" s="42">
        <v>1.4872004816514106E-5</v>
      </c>
      <c r="AJ76" s="42">
        <v>0.69272740017570977</v>
      </c>
      <c r="AK76" s="42">
        <v>3.27699919110786E-2</v>
      </c>
      <c r="AL76" s="42">
        <v>8.109638088640897E-2</v>
      </c>
      <c r="AM76" s="42">
        <v>0.41230540979214575</v>
      </c>
    </row>
    <row r="77" spans="1:39" hidden="1" x14ac:dyDescent="0.25">
      <c r="A77" s="53"/>
      <c r="B77" s="53"/>
      <c r="C77" s="53"/>
      <c r="D77" s="16">
        <v>1.7919006386499207E-6</v>
      </c>
      <c r="E77" s="16">
        <v>0.69030533200723421</v>
      </c>
      <c r="F77" s="16">
        <v>3.2363721242832488E-2</v>
      </c>
      <c r="G77" s="16">
        <v>8.0328611671720576E-2</v>
      </c>
      <c r="H77" s="16">
        <v>0.41093212871051477</v>
      </c>
      <c r="I77" s="16">
        <v>1.7646073261132142E-2</v>
      </c>
      <c r="J77" s="16">
        <v>1.7919006386499207E-6</v>
      </c>
      <c r="K77" s="16">
        <v>0.69030533200723421</v>
      </c>
      <c r="L77" s="16">
        <v>3.2363721242832488E-2</v>
      </c>
      <c r="M77" s="16">
        <v>8.0328611671720576E-2</v>
      </c>
      <c r="N77" s="16">
        <v>0.41093212871051477</v>
      </c>
      <c r="O77" s="16">
        <v>1.7646073261132142E-2</v>
      </c>
      <c r="P77" s="16">
        <v>1.3080104177864186E-5</v>
      </c>
      <c r="Q77" s="16">
        <v>2.4220681684755945E-3</v>
      </c>
      <c r="R77" s="16">
        <v>4.0627066824611483E-4</v>
      </c>
      <c r="S77" s="16">
        <v>7.6776921468838888E-4</v>
      </c>
      <c r="T77" s="16">
        <v>1.3732810816309616E-3</v>
      </c>
      <c r="U77" s="16">
        <v>2.2829222184521817E-4</v>
      </c>
      <c r="V77" s="16">
        <v>1.3080104177864186E-5</v>
      </c>
      <c r="W77" s="16">
        <v>2.4220681684755945E-3</v>
      </c>
      <c r="X77" s="16">
        <v>4.0627066824611483E-4</v>
      </c>
      <c r="Y77" s="16">
        <v>7.6776921468838888E-4</v>
      </c>
      <c r="Z77" s="16">
        <v>1.3732810816309616E-3</v>
      </c>
      <c r="AA77" s="54">
        <v>2.2829222184521817E-4</v>
      </c>
      <c r="AB77" s="42">
        <v>1.4872004816514106E-5</v>
      </c>
      <c r="AC77" s="42">
        <v>0.69272740017570977</v>
      </c>
      <c r="AD77" s="42">
        <v>3.27699919110786E-2</v>
      </c>
      <c r="AE77" s="42">
        <v>8.109638088640897E-2</v>
      </c>
      <c r="AF77" s="42">
        <v>0.41230540979214575</v>
      </c>
      <c r="AG77" s="42">
        <v>1.7874365482977359E-2</v>
      </c>
      <c r="AH77" s="42">
        <v>1.4872004816514106E-5</v>
      </c>
      <c r="AI77" s="42">
        <v>0.69272740017570977</v>
      </c>
      <c r="AJ77" s="42">
        <v>3.27699919110786E-2</v>
      </c>
      <c r="AK77" s="42">
        <v>8.109638088640897E-2</v>
      </c>
      <c r="AL77" s="42">
        <v>0.41230540979214575</v>
      </c>
      <c r="AM77" s="42">
        <v>1.7874365482977359E-2</v>
      </c>
    </row>
    <row r="78" spans="1:39" x14ac:dyDescent="0.25">
      <c r="A78" s="53" t="s">
        <v>32</v>
      </c>
      <c r="B78" s="53" t="str">
        <f>VLOOKUP(A78,'TRI Releases'!$A$3:$Q$118,2,FALSE)</f>
        <v>42029WSTLK2468I</v>
      </c>
      <c r="C78" s="53" t="str">
        <f>VLOOKUP(B78,'AERMOD-Modeled-Air-Conc.'!$A$5:$B$3136,2,FALSE)</f>
        <v>Processing as a Reactant</v>
      </c>
      <c r="D78" s="16">
        <v>0.69030533200723421</v>
      </c>
      <c r="E78" s="16">
        <v>3.2363721242832488E-2</v>
      </c>
      <c r="F78" s="16">
        <v>8.0328611671720576E-2</v>
      </c>
      <c r="G78" s="16">
        <v>0.41093212871051477</v>
      </c>
      <c r="H78" s="16">
        <v>1.7646073261132142E-2</v>
      </c>
      <c r="I78" s="16">
        <v>4.6446064553805948E-2</v>
      </c>
      <c r="J78" s="16">
        <v>0.69030533200723421</v>
      </c>
      <c r="K78" s="16">
        <v>3.2363721242832488E-2</v>
      </c>
      <c r="L78" s="16">
        <v>8.0328611671720576E-2</v>
      </c>
      <c r="M78" s="16">
        <v>0.41093212871051477</v>
      </c>
      <c r="N78" s="16">
        <v>1.7646073261132142E-2</v>
      </c>
      <c r="O78" s="16">
        <v>4.6446064553805948E-2</v>
      </c>
      <c r="P78" s="16">
        <v>2.4220681684755945E-3</v>
      </c>
      <c r="Q78" s="16">
        <v>4.0627066824611483E-4</v>
      </c>
      <c r="R78" s="16">
        <v>7.6776921468838888E-4</v>
      </c>
      <c r="S78" s="16">
        <v>1.3732810816309616E-3</v>
      </c>
      <c r="T78" s="16">
        <v>2.2829222184521817E-4</v>
      </c>
      <c r="U78" s="16">
        <v>4.3778307860606666E-4</v>
      </c>
      <c r="V78" s="16">
        <v>2.4220681684755945E-3</v>
      </c>
      <c r="W78" s="16">
        <v>4.0627066824611483E-4</v>
      </c>
      <c r="X78" s="16">
        <v>7.6776921468838888E-4</v>
      </c>
      <c r="Y78" s="16">
        <v>1.3732810816309616E-3</v>
      </c>
      <c r="Z78" s="16">
        <v>2.2829222184521817E-4</v>
      </c>
      <c r="AA78" s="54">
        <v>4.3778307860606666E-4</v>
      </c>
      <c r="AB78" s="42">
        <v>0.69272740017570977</v>
      </c>
      <c r="AC78" s="42">
        <v>3.27699919110786E-2</v>
      </c>
      <c r="AD78" s="42">
        <v>8.109638088640897E-2</v>
      </c>
      <c r="AE78" s="42">
        <v>0.41230540979214575</v>
      </c>
      <c r="AF78" s="42">
        <v>1.7874365482977359E-2</v>
      </c>
      <c r="AG78" s="42">
        <v>4.6883847632412011E-2</v>
      </c>
      <c r="AH78" s="42">
        <v>0.69272740017570977</v>
      </c>
      <c r="AI78" s="42">
        <v>3.27699919110786E-2</v>
      </c>
      <c r="AJ78" s="42">
        <v>8.109638088640897E-2</v>
      </c>
      <c r="AK78" s="42">
        <v>0.41230540979214575</v>
      </c>
      <c r="AL78" s="42">
        <v>1.7874365482977359E-2</v>
      </c>
      <c r="AM78" s="42">
        <v>4.6883847632412011E-2</v>
      </c>
    </row>
    <row r="79" spans="1:39" hidden="1" x14ac:dyDescent="0.25">
      <c r="A79" s="53"/>
      <c r="B79" s="53"/>
      <c r="C79" s="53"/>
      <c r="D79" s="16">
        <v>3.2363721242832488E-2</v>
      </c>
      <c r="E79" s="16">
        <v>8.0328611671720576E-2</v>
      </c>
      <c r="F79" s="16">
        <v>0.41093212871051477</v>
      </c>
      <c r="G79" s="16">
        <v>1.7646073261132142E-2</v>
      </c>
      <c r="H79" s="16">
        <v>4.6446064553805948E-2</v>
      </c>
      <c r="I79" s="16">
        <v>0.72013334018038633</v>
      </c>
      <c r="J79" s="16">
        <v>3.2363721242832488E-2</v>
      </c>
      <c r="K79" s="16">
        <v>8.0328611671720576E-2</v>
      </c>
      <c r="L79" s="16">
        <v>0.41093212871051477</v>
      </c>
      <c r="M79" s="16">
        <v>1.7646073261132142E-2</v>
      </c>
      <c r="N79" s="16">
        <v>4.6446064553805948E-2</v>
      </c>
      <c r="O79" s="16">
        <v>0.72013334018038633</v>
      </c>
      <c r="P79" s="16">
        <v>4.0627066824611483E-4</v>
      </c>
      <c r="Q79" s="16">
        <v>7.6776921468838888E-4</v>
      </c>
      <c r="R79" s="16">
        <v>1.3732810816309616E-3</v>
      </c>
      <c r="S79" s="16">
        <v>2.2829222184521817E-4</v>
      </c>
      <c r="T79" s="16">
        <v>4.3778307860606666E-4</v>
      </c>
      <c r="U79" s="16">
        <v>1.2228490509132878E-2</v>
      </c>
      <c r="V79" s="16">
        <v>4.0627066824611483E-4</v>
      </c>
      <c r="W79" s="16">
        <v>7.6776921468838888E-4</v>
      </c>
      <c r="X79" s="16">
        <v>1.3732810816309616E-3</v>
      </c>
      <c r="Y79" s="16">
        <v>2.2829222184521817E-4</v>
      </c>
      <c r="Z79" s="16">
        <v>4.3778307860606666E-4</v>
      </c>
      <c r="AA79" s="54">
        <v>1.2228490509132878E-2</v>
      </c>
      <c r="AB79" s="42">
        <v>3.27699919110786E-2</v>
      </c>
      <c r="AC79" s="42">
        <v>8.109638088640897E-2</v>
      </c>
      <c r="AD79" s="42">
        <v>0.41230540979214575</v>
      </c>
      <c r="AE79" s="42">
        <v>1.7874365482977359E-2</v>
      </c>
      <c r="AF79" s="42">
        <v>4.6883847632412011E-2</v>
      </c>
      <c r="AG79" s="42">
        <v>0.73236183068951921</v>
      </c>
      <c r="AH79" s="42">
        <v>3.27699919110786E-2</v>
      </c>
      <c r="AI79" s="42">
        <v>8.109638088640897E-2</v>
      </c>
      <c r="AJ79" s="42">
        <v>0.41230540979214575</v>
      </c>
      <c r="AK79" s="42">
        <v>1.7874365482977359E-2</v>
      </c>
      <c r="AL79" s="42">
        <v>4.6883847632412011E-2</v>
      </c>
      <c r="AM79" s="42">
        <v>0.73236183068951921</v>
      </c>
    </row>
    <row r="80" spans="1:39" hidden="1" x14ac:dyDescent="0.25">
      <c r="A80" s="53"/>
      <c r="B80" s="53"/>
      <c r="C80" s="53"/>
      <c r="D80" s="16">
        <v>8.0328611671720576E-2</v>
      </c>
      <c r="E80" s="16">
        <v>0.41093212871051477</v>
      </c>
      <c r="F80" s="16">
        <v>1.7646073261132142E-2</v>
      </c>
      <c r="G80" s="16">
        <v>4.6446064553805948E-2</v>
      </c>
      <c r="H80" s="16">
        <v>0.72013334018038633</v>
      </c>
      <c r="I80" s="16">
        <v>3.3762153642214146E-2</v>
      </c>
      <c r="J80" s="16">
        <v>8.0328611671720576E-2</v>
      </c>
      <c r="K80" s="16">
        <v>0.41093212871051477</v>
      </c>
      <c r="L80" s="16">
        <v>1.7646073261132142E-2</v>
      </c>
      <c r="M80" s="16">
        <v>4.6446064553805948E-2</v>
      </c>
      <c r="N80" s="16">
        <v>0.72013334018038633</v>
      </c>
      <c r="O80" s="16">
        <v>3.3762153642214146E-2</v>
      </c>
      <c r="P80" s="16">
        <v>7.6776921468838888E-4</v>
      </c>
      <c r="Q80" s="16">
        <v>1.3732810816309616E-3</v>
      </c>
      <c r="R80" s="16">
        <v>2.2829222184521817E-4</v>
      </c>
      <c r="S80" s="16">
        <v>4.3778307860606666E-4</v>
      </c>
      <c r="T80" s="16">
        <v>1.2228490509132878E-2</v>
      </c>
      <c r="U80" s="16">
        <v>2.0511714226084336E-3</v>
      </c>
      <c r="V80" s="16">
        <v>7.6776921468838888E-4</v>
      </c>
      <c r="W80" s="16">
        <v>1.3732810816309616E-3</v>
      </c>
      <c r="X80" s="16">
        <v>2.2829222184521817E-4</v>
      </c>
      <c r="Y80" s="16">
        <v>4.3778307860606666E-4</v>
      </c>
      <c r="Z80" s="16">
        <v>1.2228490509132878E-2</v>
      </c>
      <c r="AA80" s="54">
        <v>2.0511714226084336E-3</v>
      </c>
      <c r="AB80" s="42">
        <v>8.109638088640897E-2</v>
      </c>
      <c r="AC80" s="42">
        <v>0.41230540979214575</v>
      </c>
      <c r="AD80" s="42">
        <v>1.7874365482977359E-2</v>
      </c>
      <c r="AE80" s="42">
        <v>4.6883847632412011E-2</v>
      </c>
      <c r="AF80" s="42">
        <v>0.73236183068951921</v>
      </c>
      <c r="AG80" s="42">
        <v>3.5813325064822578E-2</v>
      </c>
      <c r="AH80" s="42">
        <v>8.109638088640897E-2</v>
      </c>
      <c r="AI80" s="42">
        <v>0.41230540979214575</v>
      </c>
      <c r="AJ80" s="42">
        <v>1.7874365482977359E-2</v>
      </c>
      <c r="AK80" s="42">
        <v>4.6883847632412011E-2</v>
      </c>
      <c r="AL80" s="42">
        <v>0.73236183068951921</v>
      </c>
      <c r="AM80" s="42">
        <v>3.5813325064822578E-2</v>
      </c>
    </row>
    <row r="81" spans="1:39" hidden="1" x14ac:dyDescent="0.25">
      <c r="A81" s="53"/>
      <c r="B81" s="53"/>
      <c r="C81" s="53"/>
      <c r="D81" s="16">
        <v>0.41093212871051477</v>
      </c>
      <c r="E81" s="16">
        <v>1.7646073261132142E-2</v>
      </c>
      <c r="F81" s="16">
        <v>4.6446064553805948E-2</v>
      </c>
      <c r="G81" s="16">
        <v>0.72013334018038633</v>
      </c>
      <c r="H81" s="16">
        <v>3.3762153642214146E-2</v>
      </c>
      <c r="I81" s="16">
        <v>8.379960106494308E-2</v>
      </c>
      <c r="J81" s="16">
        <v>0.41093212871051477</v>
      </c>
      <c r="K81" s="16">
        <v>1.7646073261132142E-2</v>
      </c>
      <c r="L81" s="16">
        <v>4.6446064553805948E-2</v>
      </c>
      <c r="M81" s="16">
        <v>0.72013334018038633</v>
      </c>
      <c r="N81" s="16">
        <v>3.3762153642214146E-2</v>
      </c>
      <c r="O81" s="16">
        <v>8.379960106494308E-2</v>
      </c>
      <c r="P81" s="16">
        <v>1.3732810816309616E-3</v>
      </c>
      <c r="Q81" s="16">
        <v>2.2829222184521817E-4</v>
      </c>
      <c r="R81" s="16">
        <v>4.3778307860606666E-4</v>
      </c>
      <c r="S81" s="16">
        <v>1.2228490509132878E-2</v>
      </c>
      <c r="T81" s="16">
        <v>2.0511714226084336E-3</v>
      </c>
      <c r="U81" s="16">
        <v>3.8762982302560124E-3</v>
      </c>
      <c r="V81" s="16">
        <v>1.3732810816309616E-3</v>
      </c>
      <c r="W81" s="16">
        <v>2.2829222184521817E-4</v>
      </c>
      <c r="X81" s="16">
        <v>4.3778307860606666E-4</v>
      </c>
      <c r="Y81" s="16">
        <v>1.2228490509132878E-2</v>
      </c>
      <c r="Z81" s="16">
        <v>2.0511714226084336E-3</v>
      </c>
      <c r="AA81" s="54">
        <v>3.8762982302560124E-3</v>
      </c>
      <c r="AB81" s="42">
        <v>0.41230540979214575</v>
      </c>
      <c r="AC81" s="42">
        <v>1.7874365482977359E-2</v>
      </c>
      <c r="AD81" s="42">
        <v>4.6883847632412011E-2</v>
      </c>
      <c r="AE81" s="42">
        <v>0.73236183068951921</v>
      </c>
      <c r="AF81" s="42">
        <v>3.5813325064822578E-2</v>
      </c>
      <c r="AG81" s="42">
        <v>8.7675899295199089E-2</v>
      </c>
      <c r="AH81" s="42">
        <v>0.41230540979214575</v>
      </c>
      <c r="AI81" s="42">
        <v>1.7874365482977359E-2</v>
      </c>
      <c r="AJ81" s="42">
        <v>4.6883847632412011E-2</v>
      </c>
      <c r="AK81" s="42">
        <v>0.73236183068951921</v>
      </c>
      <c r="AL81" s="42">
        <v>3.5813325064822578E-2</v>
      </c>
      <c r="AM81" s="42">
        <v>8.7675899295199089E-2</v>
      </c>
    </row>
    <row r="82" spans="1:39" hidden="1" x14ac:dyDescent="0.25">
      <c r="A82" s="53"/>
      <c r="B82" s="53"/>
      <c r="C82" s="53"/>
      <c r="D82" s="16">
        <v>1.7646073261132142E-2</v>
      </c>
      <c r="E82" s="16">
        <v>4.6446064553805948E-2</v>
      </c>
      <c r="F82" s="16">
        <v>0.72013334018038633</v>
      </c>
      <c r="G82" s="16">
        <v>3.3762153642214146E-2</v>
      </c>
      <c r="H82" s="16">
        <v>8.379960106494308E-2</v>
      </c>
      <c r="I82" s="16">
        <v>0.42868845525973459</v>
      </c>
      <c r="J82" s="16">
        <v>1.7646073261132142E-2</v>
      </c>
      <c r="K82" s="16">
        <v>4.6446064553805948E-2</v>
      </c>
      <c r="L82" s="16">
        <v>0.72013334018038633</v>
      </c>
      <c r="M82" s="16">
        <v>3.3762153642214146E-2</v>
      </c>
      <c r="N82" s="16">
        <v>8.379960106494308E-2</v>
      </c>
      <c r="O82" s="16">
        <v>0.42868845525973459</v>
      </c>
      <c r="P82" s="16">
        <v>2.2829222184521817E-4</v>
      </c>
      <c r="Q82" s="16">
        <v>4.3778307860606666E-4</v>
      </c>
      <c r="R82" s="16">
        <v>1.2228490509132878E-2</v>
      </c>
      <c r="S82" s="16">
        <v>2.0511714226084336E-3</v>
      </c>
      <c r="T82" s="16">
        <v>3.8762982302560124E-3</v>
      </c>
      <c r="U82" s="16">
        <v>6.933394729209977E-3</v>
      </c>
      <c r="V82" s="16">
        <v>2.2829222184521817E-4</v>
      </c>
      <c r="W82" s="16">
        <v>4.3778307860606666E-4</v>
      </c>
      <c r="X82" s="16">
        <v>1.2228490509132878E-2</v>
      </c>
      <c r="Y82" s="16">
        <v>2.0511714226084336E-3</v>
      </c>
      <c r="Z82" s="16">
        <v>3.8762982302560124E-3</v>
      </c>
      <c r="AA82" s="54">
        <v>6.933394729209977E-3</v>
      </c>
      <c r="AB82" s="42">
        <v>1.7874365482977359E-2</v>
      </c>
      <c r="AC82" s="42">
        <v>4.6883847632412011E-2</v>
      </c>
      <c r="AD82" s="42">
        <v>0.73236183068951921</v>
      </c>
      <c r="AE82" s="42">
        <v>3.5813325064822578E-2</v>
      </c>
      <c r="AF82" s="42">
        <v>8.7675899295199089E-2</v>
      </c>
      <c r="AG82" s="42">
        <v>0.43562184998894454</v>
      </c>
      <c r="AH82" s="42">
        <v>1.7874365482977359E-2</v>
      </c>
      <c r="AI82" s="42">
        <v>4.6883847632412011E-2</v>
      </c>
      <c r="AJ82" s="42">
        <v>0.73236183068951921</v>
      </c>
      <c r="AK82" s="42">
        <v>3.5813325064822578E-2</v>
      </c>
      <c r="AL82" s="42">
        <v>8.7675899295199089E-2</v>
      </c>
      <c r="AM82" s="42">
        <v>0.43562184998894454</v>
      </c>
    </row>
    <row r="83" spans="1:39" hidden="1" x14ac:dyDescent="0.25">
      <c r="A83" s="53"/>
      <c r="B83" s="53"/>
      <c r="C83" s="53"/>
      <c r="D83" s="16">
        <v>4.6446064553805948E-2</v>
      </c>
      <c r="E83" s="16">
        <v>0.72013334018038633</v>
      </c>
      <c r="F83" s="16">
        <v>3.3762153642214146E-2</v>
      </c>
      <c r="G83" s="16">
        <v>8.379960106494308E-2</v>
      </c>
      <c r="H83" s="16">
        <v>0.42868845525973459</v>
      </c>
      <c r="I83" s="16">
        <v>1.84085579082181E-2</v>
      </c>
      <c r="J83" s="16">
        <v>4.6446064553805948E-2</v>
      </c>
      <c r="K83" s="16">
        <v>0.72013334018038633</v>
      </c>
      <c r="L83" s="16">
        <v>3.3762153642214146E-2</v>
      </c>
      <c r="M83" s="16">
        <v>8.379960106494308E-2</v>
      </c>
      <c r="N83" s="16">
        <v>0.42868845525973459</v>
      </c>
      <c r="O83" s="16">
        <v>1.84085579082181E-2</v>
      </c>
      <c r="P83" s="16">
        <v>4.3778307860606666E-4</v>
      </c>
      <c r="Q83" s="16">
        <v>1.2228490509132878E-2</v>
      </c>
      <c r="R83" s="16">
        <v>2.0511714226084336E-3</v>
      </c>
      <c r="S83" s="16">
        <v>3.8762982302560124E-3</v>
      </c>
      <c r="T83" s="16">
        <v>6.933394729209977E-3</v>
      </c>
      <c r="U83" s="16">
        <v>1.1525973151697599E-3</v>
      </c>
      <c r="V83" s="16">
        <v>4.3778307860606666E-4</v>
      </c>
      <c r="W83" s="16">
        <v>1.2228490509132878E-2</v>
      </c>
      <c r="X83" s="16">
        <v>2.0511714226084336E-3</v>
      </c>
      <c r="Y83" s="16">
        <v>3.8762982302560124E-3</v>
      </c>
      <c r="Z83" s="16">
        <v>6.933394729209977E-3</v>
      </c>
      <c r="AA83" s="54">
        <v>1.1525973151697599E-3</v>
      </c>
      <c r="AB83" s="42">
        <v>4.6883847632412011E-2</v>
      </c>
      <c r="AC83" s="42">
        <v>0.73236183068951921</v>
      </c>
      <c r="AD83" s="42">
        <v>3.5813325064822578E-2</v>
      </c>
      <c r="AE83" s="42">
        <v>8.7675899295199089E-2</v>
      </c>
      <c r="AF83" s="42">
        <v>0.43562184998894454</v>
      </c>
      <c r="AG83" s="42">
        <v>1.9561155223387861E-2</v>
      </c>
      <c r="AH83" s="42">
        <v>4.6883847632412011E-2</v>
      </c>
      <c r="AI83" s="42">
        <v>0.73236183068951921</v>
      </c>
      <c r="AJ83" s="42">
        <v>3.5813325064822578E-2</v>
      </c>
      <c r="AK83" s="42">
        <v>8.7675899295199089E-2</v>
      </c>
      <c r="AL83" s="42">
        <v>0.43562184998894454</v>
      </c>
      <c r="AM83" s="42">
        <v>1.9561155223387861E-2</v>
      </c>
    </row>
    <row r="84" spans="1:39" x14ac:dyDescent="0.25">
      <c r="A84" s="53" t="s">
        <v>35</v>
      </c>
      <c r="B84" s="53" t="str">
        <f>VLOOKUP(A84,'TRI Releases'!$A$3:$Q$118,2,FALSE)</f>
        <v>42029WSTLK2468I</v>
      </c>
      <c r="C84" s="53" t="str">
        <f>VLOOKUP(B84,'AERMOD-Modeled-Air-Conc.'!$A$5:$B$3136,2,FALSE)</f>
        <v>Processing as a Reactant</v>
      </c>
      <c r="D84" s="16">
        <v>0.72013334018038633</v>
      </c>
      <c r="E84" s="16">
        <v>3.3762153642214146E-2</v>
      </c>
      <c r="F84" s="16">
        <v>8.379960106494308E-2</v>
      </c>
      <c r="G84" s="16">
        <v>0.42868845525973459</v>
      </c>
      <c r="H84" s="16">
        <v>1.84085579082181E-2</v>
      </c>
      <c r="I84" s="16">
        <v>4.8452993269093858E-2</v>
      </c>
      <c r="J84" s="16">
        <v>0.72013334018038633</v>
      </c>
      <c r="K84" s="16">
        <v>3.3762153642214146E-2</v>
      </c>
      <c r="L84" s="16">
        <v>8.379960106494308E-2</v>
      </c>
      <c r="M84" s="16">
        <v>0.42868845525973459</v>
      </c>
      <c r="N84" s="16">
        <v>1.84085579082181E-2</v>
      </c>
      <c r="O84" s="16">
        <v>4.8452993269093858E-2</v>
      </c>
      <c r="P84" s="16">
        <v>1.2228490509132878E-2</v>
      </c>
      <c r="Q84" s="16">
        <v>2.0511714226084336E-3</v>
      </c>
      <c r="R84" s="16">
        <v>3.8762982302560124E-3</v>
      </c>
      <c r="S84" s="16">
        <v>6.933394729209977E-3</v>
      </c>
      <c r="T84" s="16">
        <v>1.1525973151697599E-3</v>
      </c>
      <c r="U84" s="16">
        <v>2.210270665157458E-3</v>
      </c>
      <c r="V84" s="16">
        <v>1.2228490509132878E-2</v>
      </c>
      <c r="W84" s="16">
        <v>2.0511714226084336E-3</v>
      </c>
      <c r="X84" s="16">
        <v>3.8762982302560124E-3</v>
      </c>
      <c r="Y84" s="16">
        <v>6.933394729209977E-3</v>
      </c>
      <c r="Z84" s="16">
        <v>1.1525973151697599E-3</v>
      </c>
      <c r="AA84" s="54">
        <v>2.210270665157458E-3</v>
      </c>
      <c r="AB84" s="42">
        <v>0.73236183068951921</v>
      </c>
      <c r="AC84" s="42">
        <v>3.5813325064822578E-2</v>
      </c>
      <c r="AD84" s="42">
        <v>8.7675899295199089E-2</v>
      </c>
      <c r="AE84" s="42">
        <v>0.43562184998894454</v>
      </c>
      <c r="AF84" s="42">
        <v>1.9561155223387861E-2</v>
      </c>
      <c r="AG84" s="42">
        <v>5.0663263934251315E-2</v>
      </c>
      <c r="AH84" s="42">
        <v>0.73236183068951921</v>
      </c>
      <c r="AI84" s="42">
        <v>3.5813325064822578E-2</v>
      </c>
      <c r="AJ84" s="42">
        <v>8.7675899295199089E-2</v>
      </c>
      <c r="AK84" s="42">
        <v>0.43562184998894454</v>
      </c>
      <c r="AL84" s="42">
        <v>1.9561155223387861E-2</v>
      </c>
      <c r="AM84" s="42">
        <v>5.0663263934251315E-2</v>
      </c>
    </row>
    <row r="85" spans="1:39" hidden="1" x14ac:dyDescent="0.25">
      <c r="A85" s="53"/>
      <c r="B85" s="53"/>
      <c r="C85" s="53"/>
      <c r="D85" s="16">
        <v>3.3762153642214146E-2</v>
      </c>
      <c r="E85" s="16">
        <v>8.379960106494308E-2</v>
      </c>
      <c r="F85" s="16">
        <v>0.42868845525973459</v>
      </c>
      <c r="G85" s="16">
        <v>1.84085579082181E-2</v>
      </c>
      <c r="H85" s="16">
        <v>4.8452993269093858E-2</v>
      </c>
      <c r="I85" s="16">
        <v>0.74356963231643414</v>
      </c>
      <c r="J85" s="16">
        <v>3.3762153642214146E-2</v>
      </c>
      <c r="K85" s="16">
        <v>8.379960106494308E-2</v>
      </c>
      <c r="L85" s="16">
        <v>0.42868845525973459</v>
      </c>
      <c r="M85" s="16">
        <v>1.84085579082181E-2</v>
      </c>
      <c r="N85" s="16">
        <v>4.8452993269093858E-2</v>
      </c>
      <c r="O85" s="16">
        <v>0.74356963231643414</v>
      </c>
      <c r="P85" s="16">
        <v>2.0511714226084336E-3</v>
      </c>
      <c r="Q85" s="16">
        <v>3.8762982302560124E-3</v>
      </c>
      <c r="R85" s="16">
        <v>6.933394729209977E-3</v>
      </c>
      <c r="S85" s="16">
        <v>1.1525973151697599E-3</v>
      </c>
      <c r="T85" s="16">
        <v>2.210270665157458E-3</v>
      </c>
      <c r="U85" s="16">
        <v>9.4519733403925638E-4</v>
      </c>
      <c r="V85" s="16">
        <v>2.0511714226084336E-3</v>
      </c>
      <c r="W85" s="16">
        <v>3.8762982302560124E-3</v>
      </c>
      <c r="X85" s="16">
        <v>6.933394729209977E-3</v>
      </c>
      <c r="Y85" s="16">
        <v>1.1525973151697599E-3</v>
      </c>
      <c r="Z85" s="16">
        <v>2.210270665157458E-3</v>
      </c>
      <c r="AA85" s="54">
        <v>9.4519733403925638E-4</v>
      </c>
      <c r="AB85" s="42">
        <v>3.5813325064822578E-2</v>
      </c>
      <c r="AC85" s="42">
        <v>8.7675899295199089E-2</v>
      </c>
      <c r="AD85" s="42">
        <v>0.43562184998894454</v>
      </c>
      <c r="AE85" s="42">
        <v>1.9561155223387861E-2</v>
      </c>
      <c r="AF85" s="42">
        <v>5.0663263934251315E-2</v>
      </c>
      <c r="AG85" s="42">
        <v>0.74451482965047344</v>
      </c>
      <c r="AH85" s="42">
        <v>3.5813325064822578E-2</v>
      </c>
      <c r="AI85" s="42">
        <v>8.7675899295199089E-2</v>
      </c>
      <c r="AJ85" s="42">
        <v>0.43562184998894454</v>
      </c>
      <c r="AK85" s="42">
        <v>1.9561155223387861E-2</v>
      </c>
      <c r="AL85" s="42">
        <v>5.0663263934251315E-2</v>
      </c>
      <c r="AM85" s="42">
        <v>0.74451482965047344</v>
      </c>
    </row>
    <row r="86" spans="1:39" hidden="1" x14ac:dyDescent="0.25">
      <c r="A86" s="53"/>
      <c r="B86" s="53"/>
      <c r="C86" s="53"/>
      <c r="D86" s="16">
        <v>8.379960106494308E-2</v>
      </c>
      <c r="E86" s="16">
        <v>0.42868845525973459</v>
      </c>
      <c r="F86" s="16">
        <v>1.84085579082181E-2</v>
      </c>
      <c r="G86" s="16">
        <v>4.8452993269093858E-2</v>
      </c>
      <c r="H86" s="16">
        <v>0.74356963231643414</v>
      </c>
      <c r="I86" s="16">
        <v>3.4860921956014E-2</v>
      </c>
      <c r="J86" s="16">
        <v>8.379960106494308E-2</v>
      </c>
      <c r="K86" s="16">
        <v>0.42868845525973459</v>
      </c>
      <c r="L86" s="16">
        <v>1.84085579082181E-2</v>
      </c>
      <c r="M86" s="16">
        <v>4.8452993269093858E-2</v>
      </c>
      <c r="N86" s="16">
        <v>0.74356963231643414</v>
      </c>
      <c r="O86" s="16">
        <v>3.4860921956014E-2</v>
      </c>
      <c r="P86" s="16">
        <v>3.8762982302560124E-3</v>
      </c>
      <c r="Q86" s="16">
        <v>6.933394729209977E-3</v>
      </c>
      <c r="R86" s="16">
        <v>1.1525973151697599E-3</v>
      </c>
      <c r="S86" s="16">
        <v>2.210270665157458E-3</v>
      </c>
      <c r="T86" s="16">
        <v>9.4519733403925638E-4</v>
      </c>
      <c r="U86" s="16">
        <v>1.5854465102287408E-4</v>
      </c>
      <c r="V86" s="16">
        <v>3.8762982302560124E-3</v>
      </c>
      <c r="W86" s="16">
        <v>6.933394729209977E-3</v>
      </c>
      <c r="X86" s="16">
        <v>1.1525973151697599E-3</v>
      </c>
      <c r="Y86" s="16">
        <v>2.210270665157458E-3</v>
      </c>
      <c r="Z86" s="16">
        <v>9.4519733403925638E-4</v>
      </c>
      <c r="AA86" s="54">
        <v>1.5854465102287408E-4</v>
      </c>
      <c r="AB86" s="42">
        <v>8.7675899295199089E-2</v>
      </c>
      <c r="AC86" s="42">
        <v>0.43562184998894454</v>
      </c>
      <c r="AD86" s="42">
        <v>1.9561155223387861E-2</v>
      </c>
      <c r="AE86" s="42">
        <v>5.0663263934251315E-2</v>
      </c>
      <c r="AF86" s="42">
        <v>0.74451482965047344</v>
      </c>
      <c r="AG86" s="42">
        <v>3.5019466607036871E-2</v>
      </c>
      <c r="AH86" s="42">
        <v>8.7675899295199089E-2</v>
      </c>
      <c r="AI86" s="42">
        <v>0.43562184998894454</v>
      </c>
      <c r="AJ86" s="42">
        <v>1.9561155223387861E-2</v>
      </c>
      <c r="AK86" s="42">
        <v>5.0663263934251315E-2</v>
      </c>
      <c r="AL86" s="42">
        <v>0.74451482965047344</v>
      </c>
      <c r="AM86" s="42">
        <v>3.5019466607036871E-2</v>
      </c>
    </row>
    <row r="87" spans="1:39" hidden="1" x14ac:dyDescent="0.25">
      <c r="A87" s="53"/>
      <c r="B87" s="53"/>
      <c r="C87" s="53"/>
      <c r="D87" s="16">
        <v>0.42868845525973459</v>
      </c>
      <c r="E87" s="16">
        <v>1.84085579082181E-2</v>
      </c>
      <c r="F87" s="16">
        <v>4.8452993269093858E-2</v>
      </c>
      <c r="G87" s="16">
        <v>0.74356963231643414</v>
      </c>
      <c r="H87" s="16">
        <v>3.4860921956014E-2</v>
      </c>
      <c r="I87" s="16">
        <v>8.6526807016760715E-2</v>
      </c>
      <c r="J87" s="16">
        <v>0.42868845525973459</v>
      </c>
      <c r="K87" s="16">
        <v>1.84085579082181E-2</v>
      </c>
      <c r="L87" s="16">
        <v>4.8452993269093858E-2</v>
      </c>
      <c r="M87" s="16">
        <v>0.74356963231643414</v>
      </c>
      <c r="N87" s="16">
        <v>3.4860921956014E-2</v>
      </c>
      <c r="O87" s="16">
        <v>8.6526807016760715E-2</v>
      </c>
      <c r="P87" s="16">
        <v>6.933394729209977E-3</v>
      </c>
      <c r="Q87" s="16">
        <v>1.1525973151697599E-3</v>
      </c>
      <c r="R87" s="16">
        <v>2.210270665157458E-3</v>
      </c>
      <c r="S87" s="16">
        <v>9.4519733403925638E-4</v>
      </c>
      <c r="T87" s="16">
        <v>1.5854465102287408E-4</v>
      </c>
      <c r="U87" s="16">
        <v>2.9961725451254202E-4</v>
      </c>
      <c r="V87" s="16">
        <v>6.933394729209977E-3</v>
      </c>
      <c r="W87" s="16">
        <v>1.1525973151697599E-3</v>
      </c>
      <c r="X87" s="16">
        <v>2.210270665157458E-3</v>
      </c>
      <c r="Y87" s="16">
        <v>9.4519733403925638E-4</v>
      </c>
      <c r="Z87" s="16">
        <v>1.5854465102287408E-4</v>
      </c>
      <c r="AA87" s="54">
        <v>2.9961725451254202E-4</v>
      </c>
      <c r="AB87" s="42">
        <v>0.43562184998894454</v>
      </c>
      <c r="AC87" s="42">
        <v>1.9561155223387861E-2</v>
      </c>
      <c r="AD87" s="42">
        <v>5.0663263934251315E-2</v>
      </c>
      <c r="AE87" s="42">
        <v>0.74451482965047344</v>
      </c>
      <c r="AF87" s="42">
        <v>3.5019466607036871E-2</v>
      </c>
      <c r="AG87" s="42">
        <v>8.6826424271273253E-2</v>
      </c>
      <c r="AH87" s="42">
        <v>0.43562184998894454</v>
      </c>
      <c r="AI87" s="42">
        <v>1.9561155223387861E-2</v>
      </c>
      <c r="AJ87" s="42">
        <v>5.0663263934251315E-2</v>
      </c>
      <c r="AK87" s="42">
        <v>0.74451482965047344</v>
      </c>
      <c r="AL87" s="42">
        <v>3.5019466607036871E-2</v>
      </c>
      <c r="AM87" s="42">
        <v>8.6826424271273253E-2</v>
      </c>
    </row>
    <row r="88" spans="1:39" hidden="1" x14ac:dyDescent="0.25">
      <c r="A88" s="53"/>
      <c r="B88" s="53"/>
      <c r="C88" s="53"/>
      <c r="D88" s="16">
        <v>1.84085579082181E-2</v>
      </c>
      <c r="E88" s="16">
        <v>4.8452993269093858E-2</v>
      </c>
      <c r="F88" s="16">
        <v>0.74356963231643414</v>
      </c>
      <c r="G88" s="16">
        <v>3.4860921956014E-2</v>
      </c>
      <c r="H88" s="16">
        <v>8.6526807016760715E-2</v>
      </c>
      <c r="I88" s="16">
        <v>0.44263985469126416</v>
      </c>
      <c r="J88" s="16">
        <v>1.84085579082181E-2</v>
      </c>
      <c r="K88" s="16">
        <v>4.8452993269093858E-2</v>
      </c>
      <c r="L88" s="16">
        <v>0.74356963231643414</v>
      </c>
      <c r="M88" s="16">
        <v>3.4860921956014E-2</v>
      </c>
      <c r="N88" s="16">
        <v>8.6526807016760715E-2</v>
      </c>
      <c r="O88" s="16">
        <v>0.44263985469126416</v>
      </c>
      <c r="P88" s="16">
        <v>1.1525973151697599E-3</v>
      </c>
      <c r="Q88" s="16">
        <v>2.210270665157458E-3</v>
      </c>
      <c r="R88" s="16">
        <v>9.4519733403925638E-4</v>
      </c>
      <c r="S88" s="16">
        <v>1.5854465102287408E-4</v>
      </c>
      <c r="T88" s="16">
        <v>2.9961725451254202E-4</v>
      </c>
      <c r="U88" s="16">
        <v>5.3591456844135092E-4</v>
      </c>
      <c r="V88" s="16">
        <v>1.1525973151697599E-3</v>
      </c>
      <c r="W88" s="16">
        <v>2.210270665157458E-3</v>
      </c>
      <c r="X88" s="16">
        <v>9.4519733403925638E-4</v>
      </c>
      <c r="Y88" s="16">
        <v>1.5854465102287408E-4</v>
      </c>
      <c r="Z88" s="16">
        <v>2.9961725451254202E-4</v>
      </c>
      <c r="AA88" s="54">
        <v>5.3591456844135092E-4</v>
      </c>
      <c r="AB88" s="42">
        <v>1.9561155223387861E-2</v>
      </c>
      <c r="AC88" s="42">
        <v>5.0663263934251315E-2</v>
      </c>
      <c r="AD88" s="42">
        <v>0.74451482965047344</v>
      </c>
      <c r="AE88" s="42">
        <v>3.5019466607036871E-2</v>
      </c>
      <c r="AF88" s="42">
        <v>8.6826424271273253E-2</v>
      </c>
      <c r="AG88" s="42">
        <v>0.44317576925970553</v>
      </c>
      <c r="AH88" s="42">
        <v>1.9561155223387861E-2</v>
      </c>
      <c r="AI88" s="42">
        <v>5.0663263934251315E-2</v>
      </c>
      <c r="AJ88" s="42">
        <v>0.74451482965047344</v>
      </c>
      <c r="AK88" s="42">
        <v>3.5019466607036871E-2</v>
      </c>
      <c r="AL88" s="42">
        <v>8.6826424271273253E-2</v>
      </c>
      <c r="AM88" s="42">
        <v>0.44317576925970553</v>
      </c>
    </row>
    <row r="89" spans="1:39" hidden="1" x14ac:dyDescent="0.25">
      <c r="A89" s="53"/>
      <c r="B89" s="53"/>
      <c r="C89" s="53"/>
      <c r="D89" s="16">
        <v>4.8452993269093858E-2</v>
      </c>
      <c r="E89" s="16">
        <v>0.74356963231643414</v>
      </c>
      <c r="F89" s="16">
        <v>3.4860921956014E-2</v>
      </c>
      <c r="G89" s="16">
        <v>8.6526807016760715E-2</v>
      </c>
      <c r="H89" s="16">
        <v>0.44263985469126416</v>
      </c>
      <c r="I89" s="16">
        <v>1.9007652988071343E-2</v>
      </c>
      <c r="J89" s="16">
        <v>4.8452993269093858E-2</v>
      </c>
      <c r="K89" s="16">
        <v>0.74356963231643414</v>
      </c>
      <c r="L89" s="16">
        <v>3.4860921956014E-2</v>
      </c>
      <c r="M89" s="16">
        <v>8.6526807016760715E-2</v>
      </c>
      <c r="N89" s="16">
        <v>0.44263985469126416</v>
      </c>
      <c r="O89" s="16">
        <v>1.9007652988071343E-2</v>
      </c>
      <c r="P89" s="16">
        <v>2.210270665157458E-3</v>
      </c>
      <c r="Q89" s="16">
        <v>9.4519733403925638E-4</v>
      </c>
      <c r="R89" s="16">
        <v>1.5854465102287408E-4</v>
      </c>
      <c r="S89" s="16">
        <v>2.9961725451254202E-4</v>
      </c>
      <c r="T89" s="16">
        <v>5.3591456844135092E-4</v>
      </c>
      <c r="U89" s="16">
        <v>8.9089647549353427E-5</v>
      </c>
      <c r="V89" s="16">
        <v>2.210270665157458E-3</v>
      </c>
      <c r="W89" s="16">
        <v>9.4519733403925638E-4</v>
      </c>
      <c r="X89" s="16">
        <v>1.5854465102287408E-4</v>
      </c>
      <c r="Y89" s="16">
        <v>2.9961725451254202E-4</v>
      </c>
      <c r="Z89" s="16">
        <v>5.3591456844135092E-4</v>
      </c>
      <c r="AA89" s="54">
        <v>8.9089647549353427E-5</v>
      </c>
      <c r="AB89" s="42">
        <v>5.0663263934251315E-2</v>
      </c>
      <c r="AC89" s="42">
        <v>0.74451482965047344</v>
      </c>
      <c r="AD89" s="42">
        <v>3.5019466607036871E-2</v>
      </c>
      <c r="AE89" s="42">
        <v>8.6826424271273253E-2</v>
      </c>
      <c r="AF89" s="42">
        <v>0.44317576925970553</v>
      </c>
      <c r="AG89" s="42">
        <v>1.9096742635620698E-2</v>
      </c>
      <c r="AH89" s="42">
        <v>5.0663263934251315E-2</v>
      </c>
      <c r="AI89" s="42">
        <v>0.74451482965047344</v>
      </c>
      <c r="AJ89" s="42">
        <v>3.5019466607036871E-2</v>
      </c>
      <c r="AK89" s="42">
        <v>8.6826424271273253E-2</v>
      </c>
      <c r="AL89" s="42">
        <v>0.44317576925970553</v>
      </c>
      <c r="AM89" s="42">
        <v>1.9096742635620698E-2</v>
      </c>
    </row>
    <row r="90" spans="1:39" x14ac:dyDescent="0.25">
      <c r="A90" s="53" t="s">
        <v>36</v>
      </c>
      <c r="B90" s="53" t="str">
        <f>VLOOKUP(A90,'TRI Releases'!$A$3:$Q$118,2,FALSE)</f>
        <v>42029WSTLK2468I</v>
      </c>
      <c r="C90" s="53" t="str">
        <f>VLOOKUP(B90,'AERMOD-Modeled-Air-Conc.'!$A$5:$B$3136,2,FALSE)</f>
        <v>Processing as a Reactant</v>
      </c>
      <c r="D90" s="16">
        <v>0.74356963231643414</v>
      </c>
      <c r="E90" s="16">
        <v>3.4860921956014E-2</v>
      </c>
      <c r="F90" s="16">
        <v>8.6526807016760715E-2</v>
      </c>
      <c r="G90" s="16">
        <v>0.44263985469126416</v>
      </c>
      <c r="H90" s="16">
        <v>1.9007652988071343E-2</v>
      </c>
      <c r="I90" s="16">
        <v>5.0029865831105774E-2</v>
      </c>
      <c r="J90" s="16">
        <v>0.74356963231643414</v>
      </c>
      <c r="K90" s="16">
        <v>3.4860921956014E-2</v>
      </c>
      <c r="L90" s="16">
        <v>8.6526807016760715E-2</v>
      </c>
      <c r="M90" s="16">
        <v>0.44263985469126416</v>
      </c>
      <c r="N90" s="16">
        <v>1.9007652988071343E-2</v>
      </c>
      <c r="O90" s="16">
        <v>5.0029865831105774E-2</v>
      </c>
      <c r="P90" s="16">
        <v>9.4519733403925638E-4</v>
      </c>
      <c r="Q90" s="16">
        <v>1.5854465102287408E-4</v>
      </c>
      <c r="R90" s="16">
        <v>2.9961725451254202E-4</v>
      </c>
      <c r="S90" s="16">
        <v>5.3591456844135092E-4</v>
      </c>
      <c r="T90" s="16">
        <v>8.9089647549353427E-5</v>
      </c>
      <c r="U90" s="16">
        <v>1.7084217701700163E-4</v>
      </c>
      <c r="V90" s="16">
        <v>9.4519733403925638E-4</v>
      </c>
      <c r="W90" s="16">
        <v>1.5854465102287408E-4</v>
      </c>
      <c r="X90" s="16">
        <v>2.9961725451254202E-4</v>
      </c>
      <c r="Y90" s="16">
        <v>5.3591456844135092E-4</v>
      </c>
      <c r="Z90" s="16">
        <v>8.9089647549353427E-5</v>
      </c>
      <c r="AA90" s="54">
        <v>1.7084217701700163E-4</v>
      </c>
      <c r="AB90" s="42">
        <v>0.74451482965047344</v>
      </c>
      <c r="AC90" s="42">
        <v>3.5019466607036871E-2</v>
      </c>
      <c r="AD90" s="42">
        <v>8.6826424271273253E-2</v>
      </c>
      <c r="AE90" s="42">
        <v>0.44317576925970553</v>
      </c>
      <c r="AF90" s="42">
        <v>1.9096742635620698E-2</v>
      </c>
      <c r="AG90" s="42">
        <v>5.0200708008122777E-2</v>
      </c>
      <c r="AH90" s="42">
        <v>0.74451482965047344</v>
      </c>
      <c r="AI90" s="42">
        <v>3.5019466607036871E-2</v>
      </c>
      <c r="AJ90" s="42">
        <v>8.6826424271273253E-2</v>
      </c>
      <c r="AK90" s="42">
        <v>0.44317576925970553</v>
      </c>
      <c r="AL90" s="42">
        <v>1.9096742635620698E-2</v>
      </c>
      <c r="AM90" s="42">
        <v>5.0200708008122777E-2</v>
      </c>
    </row>
    <row r="91" spans="1:39" hidden="1" x14ac:dyDescent="0.25">
      <c r="A91" s="53"/>
      <c r="B91" s="53"/>
      <c r="C91" s="53"/>
      <c r="D91" s="16">
        <v>3.4860921956014E-2</v>
      </c>
      <c r="E91" s="16">
        <v>8.6526807016760715E-2</v>
      </c>
      <c r="F91" s="16">
        <v>0.44263985469126416</v>
      </c>
      <c r="G91" s="16">
        <v>1.9007652988071343E-2</v>
      </c>
      <c r="H91" s="16">
        <v>5.0029865831105774E-2</v>
      </c>
      <c r="I91" s="16">
        <v>0.95023511751613077</v>
      </c>
      <c r="J91" s="16">
        <v>3.4860921956014E-2</v>
      </c>
      <c r="K91" s="16">
        <v>8.6526807016760715E-2</v>
      </c>
      <c r="L91" s="16">
        <v>0.44263985469126416</v>
      </c>
      <c r="M91" s="16">
        <v>1.9007652988071343E-2</v>
      </c>
      <c r="N91" s="16">
        <v>5.0029865831105774E-2</v>
      </c>
      <c r="O91" s="16">
        <v>0.95023511751613077</v>
      </c>
      <c r="P91" s="16">
        <v>1.5854465102287408E-4</v>
      </c>
      <c r="Q91" s="16">
        <v>2.9961725451254202E-4</v>
      </c>
      <c r="R91" s="16">
        <v>5.3591456844135092E-4</v>
      </c>
      <c r="S91" s="16">
        <v>8.9089647549353427E-5</v>
      </c>
      <c r="T91" s="16">
        <v>1.7084217701700163E-4</v>
      </c>
      <c r="U91" s="16">
        <v>1.1814966675490705E-4</v>
      </c>
      <c r="V91" s="16">
        <v>1.5854465102287408E-4</v>
      </c>
      <c r="W91" s="16">
        <v>2.9961725451254202E-4</v>
      </c>
      <c r="X91" s="16">
        <v>5.3591456844135092E-4</v>
      </c>
      <c r="Y91" s="16">
        <v>8.9089647549353427E-5</v>
      </c>
      <c r="Z91" s="16">
        <v>1.7084217701700163E-4</v>
      </c>
      <c r="AA91" s="54">
        <v>1.1814966675490705E-4</v>
      </c>
      <c r="AB91" s="42">
        <v>3.5019466607036871E-2</v>
      </c>
      <c r="AC91" s="42">
        <v>8.6826424271273253E-2</v>
      </c>
      <c r="AD91" s="42">
        <v>0.44317576925970553</v>
      </c>
      <c r="AE91" s="42">
        <v>1.9096742635620698E-2</v>
      </c>
      <c r="AF91" s="42">
        <v>5.0200708008122777E-2</v>
      </c>
      <c r="AG91" s="42">
        <v>0.95035326718288571</v>
      </c>
      <c r="AH91" s="42">
        <v>3.5019466607036871E-2</v>
      </c>
      <c r="AI91" s="42">
        <v>8.6826424271273253E-2</v>
      </c>
      <c r="AJ91" s="42">
        <v>0.44317576925970553</v>
      </c>
      <c r="AK91" s="42">
        <v>1.9096742635620698E-2</v>
      </c>
      <c r="AL91" s="42">
        <v>5.0200708008122777E-2</v>
      </c>
      <c r="AM91" s="42">
        <v>0.95035326718288571</v>
      </c>
    </row>
    <row r="92" spans="1:39" hidden="1" x14ac:dyDescent="0.25">
      <c r="A92" s="53"/>
      <c r="B92" s="53"/>
      <c r="C92" s="53"/>
      <c r="D92" s="16">
        <v>8.6526807016760715E-2</v>
      </c>
      <c r="E92" s="16">
        <v>0.44263985469126416</v>
      </c>
      <c r="F92" s="16">
        <v>1.9007652988071343E-2</v>
      </c>
      <c r="G92" s="16">
        <v>5.0029865831105774E-2</v>
      </c>
      <c r="H92" s="16">
        <v>0.95023511751613077</v>
      </c>
      <c r="I92" s="16">
        <v>4.4550060723158293E-2</v>
      </c>
      <c r="J92" s="16">
        <v>8.6526807016760715E-2</v>
      </c>
      <c r="K92" s="16">
        <v>0.44263985469126416</v>
      </c>
      <c r="L92" s="16">
        <v>1.9007652988071343E-2</v>
      </c>
      <c r="M92" s="16">
        <v>5.0029865831105774E-2</v>
      </c>
      <c r="N92" s="16">
        <v>0.95023511751613077</v>
      </c>
      <c r="O92" s="16">
        <v>4.4550060723158293E-2</v>
      </c>
      <c r="P92" s="16">
        <v>2.9961725451254202E-4</v>
      </c>
      <c r="Q92" s="16">
        <v>5.3591456844135092E-4</v>
      </c>
      <c r="R92" s="16">
        <v>8.9089647549353427E-5</v>
      </c>
      <c r="S92" s="16">
        <v>1.7084217701700163E-4</v>
      </c>
      <c r="T92" s="16">
        <v>1.1814966675490705E-4</v>
      </c>
      <c r="U92" s="16">
        <v>1.981808137785926E-5</v>
      </c>
      <c r="V92" s="16">
        <v>2.9961725451254202E-4</v>
      </c>
      <c r="W92" s="16">
        <v>5.3591456844135092E-4</v>
      </c>
      <c r="X92" s="16">
        <v>8.9089647549353427E-5</v>
      </c>
      <c r="Y92" s="16">
        <v>1.7084217701700163E-4</v>
      </c>
      <c r="Z92" s="16">
        <v>1.1814966675490705E-4</v>
      </c>
      <c r="AA92" s="54">
        <v>1.981808137785926E-5</v>
      </c>
      <c r="AB92" s="42">
        <v>8.6826424271273253E-2</v>
      </c>
      <c r="AC92" s="42">
        <v>0.44317576925970553</v>
      </c>
      <c r="AD92" s="42">
        <v>1.9096742635620698E-2</v>
      </c>
      <c r="AE92" s="42">
        <v>5.0200708008122777E-2</v>
      </c>
      <c r="AF92" s="42">
        <v>0.95035326718288571</v>
      </c>
      <c r="AG92" s="42">
        <v>4.4569878804536153E-2</v>
      </c>
      <c r="AH92" s="42">
        <v>8.6826424271273253E-2</v>
      </c>
      <c r="AI92" s="42">
        <v>0.44317576925970553</v>
      </c>
      <c r="AJ92" s="42">
        <v>1.9096742635620698E-2</v>
      </c>
      <c r="AK92" s="42">
        <v>5.0200708008122777E-2</v>
      </c>
      <c r="AL92" s="42">
        <v>0.95035326718288571</v>
      </c>
      <c r="AM92" s="42">
        <v>4.4569878804536153E-2</v>
      </c>
    </row>
    <row r="93" spans="1:39" hidden="1" x14ac:dyDescent="0.25">
      <c r="A93" s="53"/>
      <c r="B93" s="53"/>
      <c r="C93" s="53"/>
      <c r="D93" s="16">
        <v>0.44263985469126416</v>
      </c>
      <c r="E93" s="16">
        <v>1.9007652988071343E-2</v>
      </c>
      <c r="F93" s="16">
        <v>5.0029865831105774E-2</v>
      </c>
      <c r="G93" s="16">
        <v>0.95023511751613077</v>
      </c>
      <c r="H93" s="16">
        <v>4.4550060723158293E-2</v>
      </c>
      <c r="I93" s="16">
        <v>0.11057580495551657</v>
      </c>
      <c r="J93" s="16">
        <v>0.44263985469126416</v>
      </c>
      <c r="K93" s="16">
        <v>1.9007652988071343E-2</v>
      </c>
      <c r="L93" s="16">
        <v>5.0029865831105774E-2</v>
      </c>
      <c r="M93" s="16">
        <v>0.95023511751613077</v>
      </c>
      <c r="N93" s="16">
        <v>4.4550060723158293E-2</v>
      </c>
      <c r="O93" s="16">
        <v>0.11057580495551657</v>
      </c>
      <c r="P93" s="16">
        <v>5.3591456844135092E-4</v>
      </c>
      <c r="Q93" s="16">
        <v>8.9089647549353427E-5</v>
      </c>
      <c r="R93" s="16">
        <v>1.7084217701700163E-4</v>
      </c>
      <c r="S93" s="16">
        <v>1.1814966675490705E-4</v>
      </c>
      <c r="T93" s="16">
        <v>1.981808137785926E-5</v>
      </c>
      <c r="U93" s="16">
        <v>3.7452156814067753E-5</v>
      </c>
      <c r="V93" s="16">
        <v>5.3591456844135092E-4</v>
      </c>
      <c r="W93" s="16">
        <v>8.9089647549353427E-5</v>
      </c>
      <c r="X93" s="16">
        <v>1.7084217701700163E-4</v>
      </c>
      <c r="Y93" s="16">
        <v>1.1814966675490705E-4</v>
      </c>
      <c r="Z93" s="16">
        <v>1.981808137785926E-5</v>
      </c>
      <c r="AA93" s="54">
        <v>3.7452156814067753E-5</v>
      </c>
      <c r="AB93" s="42">
        <v>0.44317576925970553</v>
      </c>
      <c r="AC93" s="42">
        <v>1.9096742635620698E-2</v>
      </c>
      <c r="AD93" s="42">
        <v>5.0200708008122777E-2</v>
      </c>
      <c r="AE93" s="42">
        <v>0.95035326718288571</v>
      </c>
      <c r="AF93" s="42">
        <v>4.4569878804536153E-2</v>
      </c>
      <c r="AG93" s="42">
        <v>0.11061325711233064</v>
      </c>
      <c r="AH93" s="42">
        <v>0.44317576925970553</v>
      </c>
      <c r="AI93" s="42">
        <v>1.9096742635620698E-2</v>
      </c>
      <c r="AJ93" s="42">
        <v>5.0200708008122777E-2</v>
      </c>
      <c r="AK93" s="42">
        <v>0.95035326718288571</v>
      </c>
      <c r="AL93" s="42">
        <v>4.4569878804536153E-2</v>
      </c>
      <c r="AM93" s="42">
        <v>0.11061325711233064</v>
      </c>
    </row>
    <row r="94" spans="1:39" hidden="1" x14ac:dyDescent="0.25">
      <c r="A94" s="53"/>
      <c r="B94" s="53"/>
      <c r="C94" s="53"/>
      <c r="D94" s="16">
        <v>1.9007652988071343E-2</v>
      </c>
      <c r="E94" s="16">
        <v>5.0029865831105774E-2</v>
      </c>
      <c r="F94" s="16">
        <v>0.95023511751613077</v>
      </c>
      <c r="G94" s="16">
        <v>4.4550060723158293E-2</v>
      </c>
      <c r="H94" s="16">
        <v>0.11057580495551657</v>
      </c>
      <c r="I94" s="16">
        <v>0.56566583149657257</v>
      </c>
      <c r="J94" s="16">
        <v>1.9007652988071343E-2</v>
      </c>
      <c r="K94" s="16">
        <v>5.0029865831105774E-2</v>
      </c>
      <c r="L94" s="16">
        <v>0.95023511751613077</v>
      </c>
      <c r="M94" s="16">
        <v>4.4550060723158293E-2</v>
      </c>
      <c r="N94" s="16">
        <v>0.11057580495551657</v>
      </c>
      <c r="O94" s="16">
        <v>0.56566583149657257</v>
      </c>
      <c r="P94" s="16">
        <v>8.9089647549353427E-5</v>
      </c>
      <c r="Q94" s="16">
        <v>1.7084217701700163E-4</v>
      </c>
      <c r="R94" s="16">
        <v>1.1814966675490705E-4</v>
      </c>
      <c r="S94" s="16">
        <v>1.981808137785926E-5</v>
      </c>
      <c r="T94" s="16">
        <v>3.7452156814067753E-5</v>
      </c>
      <c r="U94" s="16">
        <v>6.6989321055168865E-5</v>
      </c>
      <c r="V94" s="16">
        <v>8.9089647549353427E-5</v>
      </c>
      <c r="W94" s="16">
        <v>1.7084217701700163E-4</v>
      </c>
      <c r="X94" s="16">
        <v>1.1814966675490705E-4</v>
      </c>
      <c r="Y94" s="16">
        <v>1.981808137785926E-5</v>
      </c>
      <c r="Z94" s="16">
        <v>3.7452156814067753E-5</v>
      </c>
      <c r="AA94" s="54">
        <v>6.6989321055168865E-5</v>
      </c>
      <c r="AB94" s="42">
        <v>1.9096742635620698E-2</v>
      </c>
      <c r="AC94" s="42">
        <v>5.0200708008122777E-2</v>
      </c>
      <c r="AD94" s="42">
        <v>0.95035326718288571</v>
      </c>
      <c r="AE94" s="42">
        <v>4.4569878804536153E-2</v>
      </c>
      <c r="AF94" s="42">
        <v>0.11061325711233064</v>
      </c>
      <c r="AG94" s="42">
        <v>0.56573282081762777</v>
      </c>
      <c r="AH94" s="42">
        <v>1.9096742635620698E-2</v>
      </c>
      <c r="AI94" s="42">
        <v>5.0200708008122777E-2</v>
      </c>
      <c r="AJ94" s="42">
        <v>0.95035326718288571</v>
      </c>
      <c r="AK94" s="42">
        <v>4.4569878804536153E-2</v>
      </c>
      <c r="AL94" s="42">
        <v>0.11061325711233064</v>
      </c>
      <c r="AM94" s="42">
        <v>0.56573282081762777</v>
      </c>
    </row>
    <row r="95" spans="1:39" hidden="1" x14ac:dyDescent="0.25">
      <c r="A95" s="53"/>
      <c r="B95" s="53"/>
      <c r="C95" s="53"/>
      <c r="D95" s="16">
        <v>5.0029865831105774E-2</v>
      </c>
      <c r="E95" s="16">
        <v>0.95023511751613077</v>
      </c>
      <c r="F95" s="16">
        <v>4.4550060723158293E-2</v>
      </c>
      <c r="G95" s="16">
        <v>0.11057580495551657</v>
      </c>
      <c r="H95" s="16">
        <v>0.56566583149657257</v>
      </c>
      <c r="I95" s="16">
        <v>2.4290582328595472E-2</v>
      </c>
      <c r="J95" s="16">
        <v>5.0029865831105774E-2</v>
      </c>
      <c r="K95" s="16">
        <v>0.95023511751613077</v>
      </c>
      <c r="L95" s="16">
        <v>4.4550060723158293E-2</v>
      </c>
      <c r="M95" s="16">
        <v>0.11057580495551657</v>
      </c>
      <c r="N95" s="16">
        <v>0.56566583149657257</v>
      </c>
      <c r="O95" s="16">
        <v>2.4290582328595472E-2</v>
      </c>
      <c r="P95" s="16">
        <v>1.7084217701700163E-4</v>
      </c>
      <c r="Q95" s="16">
        <v>1.1814966675490705E-4</v>
      </c>
      <c r="R95" s="16">
        <v>1.981808137785926E-5</v>
      </c>
      <c r="S95" s="16">
        <v>3.7452156814067753E-5</v>
      </c>
      <c r="T95" s="16">
        <v>6.6989321055168865E-5</v>
      </c>
      <c r="U95" s="16">
        <v>1.1136205943669178E-5</v>
      </c>
      <c r="V95" s="16">
        <v>1.7084217701700163E-4</v>
      </c>
      <c r="W95" s="16">
        <v>1.1814966675490705E-4</v>
      </c>
      <c r="X95" s="16">
        <v>1.981808137785926E-5</v>
      </c>
      <c r="Y95" s="16">
        <v>3.7452156814067753E-5</v>
      </c>
      <c r="Z95" s="16">
        <v>6.6989321055168865E-5</v>
      </c>
      <c r="AA95" s="54">
        <v>1.1136205943669178E-5</v>
      </c>
      <c r="AB95" s="42">
        <v>5.0200708008122777E-2</v>
      </c>
      <c r="AC95" s="42">
        <v>0.95035326718288571</v>
      </c>
      <c r="AD95" s="42">
        <v>4.4569878804536153E-2</v>
      </c>
      <c r="AE95" s="42">
        <v>0.11061325711233064</v>
      </c>
      <c r="AF95" s="42">
        <v>0.56573282081762777</v>
      </c>
      <c r="AG95" s="42">
        <v>2.4301718534539142E-2</v>
      </c>
      <c r="AH95" s="42">
        <v>5.0200708008122777E-2</v>
      </c>
      <c r="AI95" s="42">
        <v>0.95035326718288571</v>
      </c>
      <c r="AJ95" s="42">
        <v>4.4569878804536153E-2</v>
      </c>
      <c r="AK95" s="42">
        <v>0.11061325711233064</v>
      </c>
      <c r="AL95" s="42">
        <v>0.56573282081762777</v>
      </c>
      <c r="AM95" s="42">
        <v>2.4301718534539142E-2</v>
      </c>
    </row>
    <row r="96" spans="1:39" x14ac:dyDescent="0.25">
      <c r="A96" s="53" t="s">
        <v>37</v>
      </c>
      <c r="B96" s="53" t="str">
        <f>VLOOKUP(A96,'TRI Releases'!$A$3:$Q$118,2,FALSE)</f>
        <v>42029WSTLK2468I</v>
      </c>
      <c r="C96" s="53" t="str">
        <f>VLOOKUP(B96,'AERMOD-Modeled-Air-Conc.'!$A$5:$B$3136,2,FALSE)</f>
        <v>Processing as a Reactant</v>
      </c>
      <c r="D96" s="16">
        <v>0.95023511751613077</v>
      </c>
      <c r="E96" s="16">
        <v>4.4550060723158293E-2</v>
      </c>
      <c r="F96" s="16">
        <v>0.11057580495551657</v>
      </c>
      <c r="G96" s="16">
        <v>0.56566583149657257</v>
      </c>
      <c r="H96" s="16">
        <v>2.4290582328595472E-2</v>
      </c>
      <c r="I96" s="16">
        <v>6.3935014787029162E-2</v>
      </c>
      <c r="J96" s="16">
        <v>0.95023511751613077</v>
      </c>
      <c r="K96" s="16">
        <v>4.4550060723158293E-2</v>
      </c>
      <c r="L96" s="16">
        <v>0.11057580495551657</v>
      </c>
      <c r="M96" s="16">
        <v>0.56566583149657257</v>
      </c>
      <c r="N96" s="16">
        <v>2.4290582328595472E-2</v>
      </c>
      <c r="O96" s="16">
        <v>6.3935014787029162E-2</v>
      </c>
      <c r="P96" s="16">
        <v>1.1814966675490705E-4</v>
      </c>
      <c r="Q96" s="16">
        <v>1.981808137785926E-5</v>
      </c>
      <c r="R96" s="16">
        <v>3.7452156814067753E-5</v>
      </c>
      <c r="S96" s="16">
        <v>6.6989321055168865E-5</v>
      </c>
      <c r="T96" s="16">
        <v>1.1136205943669178E-5</v>
      </c>
      <c r="U96" s="16">
        <v>2.1355272127125204E-5</v>
      </c>
      <c r="V96" s="16">
        <v>1.1814966675490705E-4</v>
      </c>
      <c r="W96" s="16">
        <v>1.981808137785926E-5</v>
      </c>
      <c r="X96" s="16">
        <v>3.7452156814067753E-5</v>
      </c>
      <c r="Y96" s="16">
        <v>6.6989321055168865E-5</v>
      </c>
      <c r="Z96" s="16">
        <v>1.1136205943669178E-5</v>
      </c>
      <c r="AA96" s="54">
        <v>2.1355272127125204E-5</v>
      </c>
      <c r="AB96" s="42">
        <v>0.95035326718288571</v>
      </c>
      <c r="AC96" s="42">
        <v>4.4569878804536153E-2</v>
      </c>
      <c r="AD96" s="42">
        <v>0.11061325711233064</v>
      </c>
      <c r="AE96" s="42">
        <v>0.56573282081762777</v>
      </c>
      <c r="AF96" s="42">
        <v>2.4301718534539142E-2</v>
      </c>
      <c r="AG96" s="42">
        <v>6.3956370059156289E-2</v>
      </c>
      <c r="AH96" s="42">
        <v>0.95035326718288571</v>
      </c>
      <c r="AI96" s="42">
        <v>4.4569878804536153E-2</v>
      </c>
      <c r="AJ96" s="42">
        <v>0.11061325711233064</v>
      </c>
      <c r="AK96" s="42">
        <v>0.56573282081762777</v>
      </c>
      <c r="AL96" s="42">
        <v>2.4301718534539142E-2</v>
      </c>
      <c r="AM96" s="42">
        <v>6.3956370059156289E-2</v>
      </c>
    </row>
    <row r="97" spans="1:39" hidden="1" x14ac:dyDescent="0.25">
      <c r="A97" s="53"/>
      <c r="B97" s="53"/>
      <c r="C97" s="53"/>
      <c r="D97" s="16">
        <v>4.4550060723158293E-2</v>
      </c>
      <c r="E97" s="16">
        <v>0.11057580495551657</v>
      </c>
      <c r="F97" s="16">
        <v>0.56566583149657257</v>
      </c>
      <c r="G97" s="16">
        <v>2.4290582328595472E-2</v>
      </c>
      <c r="H97" s="16">
        <v>6.3935014787029162E-2</v>
      </c>
      <c r="I97" s="16">
        <v>0.37498067417676911</v>
      </c>
      <c r="J97" s="16">
        <v>4.4550060723158293E-2</v>
      </c>
      <c r="K97" s="16">
        <v>0.11057580495551657</v>
      </c>
      <c r="L97" s="16">
        <v>0.56566583149657257</v>
      </c>
      <c r="M97" s="16">
        <v>2.4290582328595472E-2</v>
      </c>
      <c r="N97" s="16">
        <v>6.3935014787029162E-2</v>
      </c>
      <c r="O97" s="16">
        <v>0.37498067417676911</v>
      </c>
      <c r="P97" s="16">
        <v>1.981808137785926E-5</v>
      </c>
      <c r="Q97" s="16">
        <v>3.7452156814067753E-5</v>
      </c>
      <c r="R97" s="16">
        <v>6.6989321055168865E-5</v>
      </c>
      <c r="S97" s="16">
        <v>1.1136205943669178E-5</v>
      </c>
      <c r="T97" s="16">
        <v>2.1355272127125204E-5</v>
      </c>
      <c r="U97" s="16">
        <v>5.9074833377453524E-5</v>
      </c>
      <c r="V97" s="16">
        <v>1.981808137785926E-5</v>
      </c>
      <c r="W97" s="16">
        <v>3.7452156814067753E-5</v>
      </c>
      <c r="X97" s="16">
        <v>6.6989321055168865E-5</v>
      </c>
      <c r="Y97" s="16">
        <v>1.1136205943669178E-5</v>
      </c>
      <c r="Z97" s="16">
        <v>2.1355272127125204E-5</v>
      </c>
      <c r="AA97" s="54">
        <v>5.9074833377453524E-5</v>
      </c>
      <c r="AB97" s="42">
        <v>4.4569878804536153E-2</v>
      </c>
      <c r="AC97" s="42">
        <v>0.11061325711233064</v>
      </c>
      <c r="AD97" s="42">
        <v>0.56573282081762777</v>
      </c>
      <c r="AE97" s="42">
        <v>2.4301718534539142E-2</v>
      </c>
      <c r="AF97" s="42">
        <v>6.3956370059156289E-2</v>
      </c>
      <c r="AG97" s="42">
        <v>0.37503974901014658</v>
      </c>
      <c r="AH97" s="42">
        <v>4.4569878804536153E-2</v>
      </c>
      <c r="AI97" s="42">
        <v>0.11061325711233064</v>
      </c>
      <c r="AJ97" s="42">
        <v>0.56573282081762777</v>
      </c>
      <c r="AK97" s="42">
        <v>2.4301718534539142E-2</v>
      </c>
      <c r="AL97" s="42">
        <v>6.3956370059156289E-2</v>
      </c>
      <c r="AM97" s="42">
        <v>0.37503974901014658</v>
      </c>
    </row>
    <row r="98" spans="1:39" hidden="1" x14ac:dyDescent="0.25">
      <c r="A98" s="53"/>
      <c r="B98" s="53"/>
      <c r="C98" s="53"/>
      <c r="D98" s="16">
        <v>0.11057580495551657</v>
      </c>
      <c r="E98" s="16">
        <v>0.56566583149657257</v>
      </c>
      <c r="F98" s="16">
        <v>2.4290582328595472E-2</v>
      </c>
      <c r="G98" s="16">
        <v>6.3935014787029162E-2</v>
      </c>
      <c r="H98" s="16">
        <v>0.37498067417676911</v>
      </c>
      <c r="I98" s="16">
        <v>1.7580293020797891E-2</v>
      </c>
      <c r="J98" s="16">
        <v>0.11057580495551657</v>
      </c>
      <c r="K98" s="16">
        <v>0.56566583149657257</v>
      </c>
      <c r="L98" s="16">
        <v>2.4290582328595472E-2</v>
      </c>
      <c r="M98" s="16">
        <v>6.3935014787029162E-2</v>
      </c>
      <c r="N98" s="16">
        <v>0.37498067417676911</v>
      </c>
      <c r="O98" s="16">
        <v>1.7580293020797891E-2</v>
      </c>
      <c r="P98" s="16">
        <v>3.7452156814067753E-5</v>
      </c>
      <c r="Q98" s="16">
        <v>6.6989321055168865E-5</v>
      </c>
      <c r="R98" s="16">
        <v>1.1136205943669178E-5</v>
      </c>
      <c r="S98" s="16">
        <v>2.1355272127125204E-5</v>
      </c>
      <c r="T98" s="16">
        <v>5.9074833377453524E-5</v>
      </c>
      <c r="U98" s="16">
        <v>9.9090406889296302E-6</v>
      </c>
      <c r="V98" s="16">
        <v>3.7452156814067753E-5</v>
      </c>
      <c r="W98" s="16">
        <v>6.6989321055168865E-5</v>
      </c>
      <c r="X98" s="16">
        <v>1.1136205943669178E-5</v>
      </c>
      <c r="Y98" s="16">
        <v>2.1355272127125204E-5</v>
      </c>
      <c r="Z98" s="16">
        <v>5.9074833377453524E-5</v>
      </c>
      <c r="AA98" s="54">
        <v>9.9090406889296302E-6</v>
      </c>
      <c r="AB98" s="42">
        <v>0.11061325711233064</v>
      </c>
      <c r="AC98" s="42">
        <v>0.56573282081762777</v>
      </c>
      <c r="AD98" s="42">
        <v>2.4301718534539142E-2</v>
      </c>
      <c r="AE98" s="42">
        <v>6.3956370059156289E-2</v>
      </c>
      <c r="AF98" s="42">
        <v>0.37503974901014658</v>
      </c>
      <c r="AG98" s="42">
        <v>1.7590202061486822E-2</v>
      </c>
      <c r="AH98" s="42">
        <v>0.11061325711233064</v>
      </c>
      <c r="AI98" s="42">
        <v>0.56573282081762777</v>
      </c>
      <c r="AJ98" s="42">
        <v>2.4301718534539142E-2</v>
      </c>
      <c r="AK98" s="42">
        <v>6.3956370059156289E-2</v>
      </c>
      <c r="AL98" s="42">
        <v>0.37503974901014658</v>
      </c>
      <c r="AM98" s="42">
        <v>1.7590202061486822E-2</v>
      </c>
    </row>
    <row r="99" spans="1:39" hidden="1" x14ac:dyDescent="0.25">
      <c r="A99" s="53"/>
      <c r="B99" s="53"/>
      <c r="C99" s="53"/>
      <c r="D99" s="16">
        <v>0.56566583149657257</v>
      </c>
      <c r="E99" s="16">
        <v>2.4290582328595472E-2</v>
      </c>
      <c r="F99" s="16">
        <v>6.3935014787029162E-2</v>
      </c>
      <c r="G99" s="16">
        <v>0.37498067417676911</v>
      </c>
      <c r="H99" s="16">
        <v>1.7580293020797891E-2</v>
      </c>
      <c r="I99" s="16">
        <v>4.3635295229082771E-2</v>
      </c>
      <c r="J99" s="16">
        <v>0.56566583149657257</v>
      </c>
      <c r="K99" s="16">
        <v>2.4290582328595472E-2</v>
      </c>
      <c r="L99" s="16">
        <v>6.3935014787029162E-2</v>
      </c>
      <c r="M99" s="16">
        <v>0.37498067417676911</v>
      </c>
      <c r="N99" s="16">
        <v>1.7580293020797891E-2</v>
      </c>
      <c r="O99" s="16">
        <v>4.3635295229082771E-2</v>
      </c>
      <c r="P99" s="16">
        <v>6.6989321055168865E-5</v>
      </c>
      <c r="Q99" s="16">
        <v>1.1136205943669178E-5</v>
      </c>
      <c r="R99" s="16">
        <v>2.1355272127125204E-5</v>
      </c>
      <c r="S99" s="16">
        <v>5.9074833377453524E-5</v>
      </c>
      <c r="T99" s="16">
        <v>9.9090406889296302E-6</v>
      </c>
      <c r="U99" s="16">
        <v>1.8726078407033877E-5</v>
      </c>
      <c r="V99" s="16">
        <v>6.6989321055168865E-5</v>
      </c>
      <c r="W99" s="16">
        <v>1.1136205943669178E-5</v>
      </c>
      <c r="X99" s="16">
        <v>2.1355272127125204E-5</v>
      </c>
      <c r="Y99" s="16">
        <v>5.9074833377453524E-5</v>
      </c>
      <c r="Z99" s="16">
        <v>9.9090406889296302E-6</v>
      </c>
      <c r="AA99" s="54">
        <v>1.8726078407033877E-5</v>
      </c>
      <c r="AB99" s="42">
        <v>0.56573282081762777</v>
      </c>
      <c r="AC99" s="42">
        <v>2.4301718534539142E-2</v>
      </c>
      <c r="AD99" s="42">
        <v>6.3956370059156289E-2</v>
      </c>
      <c r="AE99" s="42">
        <v>0.37503974901014658</v>
      </c>
      <c r="AF99" s="42">
        <v>1.7590202061486822E-2</v>
      </c>
      <c r="AG99" s="42">
        <v>4.3654021307489806E-2</v>
      </c>
      <c r="AH99" s="42">
        <v>0.56573282081762777</v>
      </c>
      <c r="AI99" s="42">
        <v>2.4301718534539142E-2</v>
      </c>
      <c r="AJ99" s="42">
        <v>6.3956370059156289E-2</v>
      </c>
      <c r="AK99" s="42">
        <v>0.37503974901014658</v>
      </c>
      <c r="AL99" s="42">
        <v>1.7590202061486822E-2</v>
      </c>
      <c r="AM99" s="42">
        <v>4.3654021307489806E-2</v>
      </c>
    </row>
    <row r="100" spans="1:39" hidden="1" x14ac:dyDescent="0.25">
      <c r="A100" s="53"/>
      <c r="B100" s="53"/>
      <c r="C100" s="53"/>
      <c r="D100" s="16">
        <v>2.4290582328595472E-2</v>
      </c>
      <c r="E100" s="16">
        <v>6.3935014787029162E-2</v>
      </c>
      <c r="F100" s="16">
        <v>0.37498067417676911</v>
      </c>
      <c r="G100" s="16">
        <v>1.7580293020797891E-2</v>
      </c>
      <c r="H100" s="16">
        <v>4.3635295229082771E-2</v>
      </c>
      <c r="I100" s="16">
        <v>0.2232223909044771</v>
      </c>
      <c r="J100" s="16">
        <v>2.4290582328595472E-2</v>
      </c>
      <c r="K100" s="16">
        <v>6.3935014787029162E-2</v>
      </c>
      <c r="L100" s="16">
        <v>0.37498067417676911</v>
      </c>
      <c r="M100" s="16">
        <v>1.7580293020797891E-2</v>
      </c>
      <c r="N100" s="16">
        <v>4.3635295229082771E-2</v>
      </c>
      <c r="O100" s="16">
        <v>0.2232223909044771</v>
      </c>
      <c r="P100" s="16">
        <v>1.1136205943669178E-5</v>
      </c>
      <c r="Q100" s="16">
        <v>2.1355272127125204E-5</v>
      </c>
      <c r="R100" s="16">
        <v>5.9074833377453524E-5</v>
      </c>
      <c r="S100" s="16">
        <v>9.9090406889296302E-6</v>
      </c>
      <c r="T100" s="16">
        <v>1.8726078407033877E-5</v>
      </c>
      <c r="U100" s="16">
        <v>3.3494660527584433E-5</v>
      </c>
      <c r="V100" s="16">
        <v>1.1136205943669178E-5</v>
      </c>
      <c r="W100" s="16">
        <v>2.1355272127125204E-5</v>
      </c>
      <c r="X100" s="16">
        <v>5.9074833377453524E-5</v>
      </c>
      <c r="Y100" s="16">
        <v>9.9090406889296302E-6</v>
      </c>
      <c r="Z100" s="16">
        <v>1.8726078407033877E-5</v>
      </c>
      <c r="AA100" s="54">
        <v>3.3494660527584433E-5</v>
      </c>
      <c r="AB100" s="42">
        <v>2.4301718534539142E-2</v>
      </c>
      <c r="AC100" s="42">
        <v>6.3956370059156289E-2</v>
      </c>
      <c r="AD100" s="42">
        <v>0.37503974901014658</v>
      </c>
      <c r="AE100" s="42">
        <v>1.7590202061486822E-2</v>
      </c>
      <c r="AF100" s="42">
        <v>4.3654021307489806E-2</v>
      </c>
      <c r="AG100" s="42">
        <v>0.22325588556500467</v>
      </c>
      <c r="AH100" s="42">
        <v>2.4301718534539142E-2</v>
      </c>
      <c r="AI100" s="42">
        <v>6.3956370059156289E-2</v>
      </c>
      <c r="AJ100" s="42">
        <v>0.37503974901014658</v>
      </c>
      <c r="AK100" s="42">
        <v>1.7590202061486822E-2</v>
      </c>
      <c r="AL100" s="42">
        <v>4.3654021307489806E-2</v>
      </c>
      <c r="AM100" s="42">
        <v>0.22325588556500467</v>
      </c>
    </row>
    <row r="101" spans="1:39" hidden="1" x14ac:dyDescent="0.25">
      <c r="A101" s="53"/>
      <c r="B101" s="53"/>
      <c r="C101" s="53"/>
      <c r="D101" s="16">
        <v>6.3935014787029162E-2</v>
      </c>
      <c r="E101" s="16">
        <v>0.37498067417676911</v>
      </c>
      <c r="F101" s="16">
        <v>1.7580293020797891E-2</v>
      </c>
      <c r="G101" s="16">
        <v>4.3635295229082771E-2</v>
      </c>
      <c r="H101" s="16">
        <v>0.2232223909044771</v>
      </c>
      <c r="I101" s="16">
        <v>9.585521277652026E-3</v>
      </c>
      <c r="J101" s="16">
        <v>6.3935014787029162E-2</v>
      </c>
      <c r="K101" s="16">
        <v>0.37498067417676911</v>
      </c>
      <c r="L101" s="16">
        <v>1.7580293020797891E-2</v>
      </c>
      <c r="M101" s="16">
        <v>4.3635295229082771E-2</v>
      </c>
      <c r="N101" s="16">
        <v>0.2232223909044771</v>
      </c>
      <c r="O101" s="16">
        <v>9.585521277652026E-3</v>
      </c>
      <c r="P101" s="16">
        <v>2.1355272127125204E-5</v>
      </c>
      <c r="Q101" s="16">
        <v>5.9074833377453524E-5</v>
      </c>
      <c r="R101" s="16">
        <v>9.9090406889296302E-6</v>
      </c>
      <c r="S101" s="16">
        <v>1.8726078407033877E-5</v>
      </c>
      <c r="T101" s="16">
        <v>3.3494660527584433E-5</v>
      </c>
      <c r="U101" s="16">
        <v>5.5681029718345892E-6</v>
      </c>
      <c r="V101" s="16">
        <v>2.1355272127125204E-5</v>
      </c>
      <c r="W101" s="16">
        <v>5.9074833377453524E-5</v>
      </c>
      <c r="X101" s="16">
        <v>9.9090406889296302E-6</v>
      </c>
      <c r="Y101" s="16">
        <v>1.8726078407033877E-5</v>
      </c>
      <c r="Z101" s="16">
        <v>3.3494660527584433E-5</v>
      </c>
      <c r="AA101" s="54">
        <v>5.5681029718345892E-6</v>
      </c>
      <c r="AB101" s="42">
        <v>6.3956370059156289E-2</v>
      </c>
      <c r="AC101" s="42">
        <v>0.37503974901014658</v>
      </c>
      <c r="AD101" s="42">
        <v>1.7590202061486822E-2</v>
      </c>
      <c r="AE101" s="42">
        <v>4.3654021307489806E-2</v>
      </c>
      <c r="AF101" s="42">
        <v>0.22325588556500467</v>
      </c>
      <c r="AG101" s="42">
        <v>9.5910893806238611E-3</v>
      </c>
      <c r="AH101" s="42">
        <v>6.3956370059156289E-2</v>
      </c>
      <c r="AI101" s="42">
        <v>0.37503974901014658</v>
      </c>
      <c r="AJ101" s="42">
        <v>1.7590202061486822E-2</v>
      </c>
      <c r="AK101" s="42">
        <v>4.3654021307489806E-2</v>
      </c>
      <c r="AL101" s="42">
        <v>0.22325588556500467</v>
      </c>
      <c r="AM101" s="42">
        <v>9.5910893806238611E-3</v>
      </c>
    </row>
    <row r="102" spans="1:39" x14ac:dyDescent="0.25">
      <c r="A102" s="53" t="s">
        <v>38</v>
      </c>
      <c r="B102" s="53" t="str">
        <f>VLOOKUP(A102,'TRI Releases'!$A$3:$Q$118,2,FALSE)</f>
        <v>42029WSTLK2468I</v>
      </c>
      <c r="C102" s="53" t="str">
        <f>VLOOKUP(B102,'AERMOD-Modeled-Air-Conc.'!$A$5:$B$3136,2,FALSE)</f>
        <v>Processing as a Reactant</v>
      </c>
      <c r="D102" s="16">
        <v>0.37498067417676911</v>
      </c>
      <c r="E102" s="16">
        <v>1.7580293020797891E-2</v>
      </c>
      <c r="F102" s="16">
        <v>4.3635295229082771E-2</v>
      </c>
      <c r="G102" s="16">
        <v>0.2232223909044771</v>
      </c>
      <c r="H102" s="16">
        <v>9.585521277652026E-3</v>
      </c>
      <c r="I102" s="16">
        <v>2.5229960992190877E-2</v>
      </c>
      <c r="J102" s="16">
        <v>0.37498067417676911</v>
      </c>
      <c r="K102" s="16">
        <v>1.7580293020797891E-2</v>
      </c>
      <c r="L102" s="16">
        <v>4.3635295229082771E-2</v>
      </c>
      <c r="M102" s="16">
        <v>0.2232223909044771</v>
      </c>
      <c r="N102" s="16">
        <v>9.585521277652026E-3</v>
      </c>
      <c r="O102" s="16">
        <v>2.5229960992190877E-2</v>
      </c>
      <c r="P102" s="16">
        <v>5.9074833377453524E-5</v>
      </c>
      <c r="Q102" s="16">
        <v>9.9090406889296302E-6</v>
      </c>
      <c r="R102" s="16">
        <v>1.8726078407033877E-5</v>
      </c>
      <c r="S102" s="16">
        <v>3.3494660527584433E-5</v>
      </c>
      <c r="T102" s="16">
        <v>5.5681029718345892E-6</v>
      </c>
      <c r="U102" s="16">
        <v>1.0677636063562602E-5</v>
      </c>
      <c r="V102" s="16">
        <v>5.9074833377453524E-5</v>
      </c>
      <c r="W102" s="16">
        <v>9.9090406889296302E-6</v>
      </c>
      <c r="X102" s="16">
        <v>1.8726078407033877E-5</v>
      </c>
      <c r="Y102" s="16">
        <v>3.3494660527584433E-5</v>
      </c>
      <c r="Z102" s="16">
        <v>5.5681029718345892E-6</v>
      </c>
      <c r="AA102" s="54">
        <v>1.0677636063562602E-5</v>
      </c>
      <c r="AB102" s="42">
        <v>0.37503974901014658</v>
      </c>
      <c r="AC102" s="42">
        <v>1.7590202061486822E-2</v>
      </c>
      <c r="AD102" s="42">
        <v>4.3654021307489806E-2</v>
      </c>
      <c r="AE102" s="42">
        <v>0.22325588556500467</v>
      </c>
      <c r="AF102" s="42">
        <v>9.5910893806238611E-3</v>
      </c>
      <c r="AG102" s="42">
        <v>2.5240638628254441E-2</v>
      </c>
      <c r="AH102" s="42">
        <v>0.37503974901014658</v>
      </c>
      <c r="AI102" s="42">
        <v>1.7590202061486822E-2</v>
      </c>
      <c r="AJ102" s="42">
        <v>4.3654021307489806E-2</v>
      </c>
      <c r="AK102" s="42">
        <v>0.22325588556500467</v>
      </c>
      <c r="AL102" s="42">
        <v>9.5910893806238611E-3</v>
      </c>
      <c r="AM102" s="42">
        <v>2.5240638628254441E-2</v>
      </c>
    </row>
    <row r="103" spans="1:39" hidden="1" x14ac:dyDescent="0.25">
      <c r="A103" s="53"/>
      <c r="B103" s="53"/>
      <c r="C103" s="53"/>
      <c r="D103" s="16">
        <v>1.7580293020797891E-2</v>
      </c>
      <c r="E103" s="16">
        <v>4.3635295229082771E-2</v>
      </c>
      <c r="F103" s="16">
        <v>0.2232223909044771</v>
      </c>
      <c r="G103" s="16">
        <v>9.585521277652026E-3</v>
      </c>
      <c r="H103" s="16">
        <v>2.5229960992190877E-2</v>
      </c>
      <c r="I103" s="16">
        <v>0.44742012259728126</v>
      </c>
      <c r="J103" s="16">
        <v>1.7580293020797891E-2</v>
      </c>
      <c r="K103" s="16">
        <v>4.3635295229082771E-2</v>
      </c>
      <c r="L103" s="16">
        <v>0.2232223909044771</v>
      </c>
      <c r="M103" s="16">
        <v>9.585521277652026E-3</v>
      </c>
      <c r="N103" s="16">
        <v>2.5229960992190877E-2</v>
      </c>
      <c r="O103" s="16">
        <v>0.44742012259728126</v>
      </c>
      <c r="P103" s="16">
        <v>9.9090406889296302E-6</v>
      </c>
      <c r="Q103" s="16">
        <v>1.8726078407033877E-5</v>
      </c>
      <c r="R103" s="16">
        <v>3.3494660527584433E-5</v>
      </c>
      <c r="S103" s="16">
        <v>5.5681029718345892E-6</v>
      </c>
      <c r="T103" s="16">
        <v>1.0677636063562602E-5</v>
      </c>
      <c r="U103" s="16">
        <v>5.9074833377453524E-5</v>
      </c>
      <c r="V103" s="16">
        <v>9.9090406889296302E-6</v>
      </c>
      <c r="W103" s="16">
        <v>1.8726078407033877E-5</v>
      </c>
      <c r="X103" s="16">
        <v>3.3494660527584433E-5</v>
      </c>
      <c r="Y103" s="16">
        <v>5.5681029718345892E-6</v>
      </c>
      <c r="Z103" s="16">
        <v>1.0677636063562602E-5</v>
      </c>
      <c r="AA103" s="54">
        <v>5.9074833377453524E-5</v>
      </c>
      <c r="AB103" s="42">
        <v>1.7590202061486822E-2</v>
      </c>
      <c r="AC103" s="42">
        <v>4.3654021307489806E-2</v>
      </c>
      <c r="AD103" s="42">
        <v>0.22325588556500467</v>
      </c>
      <c r="AE103" s="42">
        <v>9.5910893806238611E-3</v>
      </c>
      <c r="AF103" s="42">
        <v>2.5240638628254441E-2</v>
      </c>
      <c r="AG103" s="42">
        <v>0.44747919743065873</v>
      </c>
      <c r="AH103" s="42">
        <v>1.7590202061486822E-2</v>
      </c>
      <c r="AI103" s="42">
        <v>4.3654021307489806E-2</v>
      </c>
      <c r="AJ103" s="42">
        <v>0.22325588556500467</v>
      </c>
      <c r="AK103" s="42">
        <v>9.5910893806238611E-3</v>
      </c>
      <c r="AL103" s="42">
        <v>2.5240638628254441E-2</v>
      </c>
      <c r="AM103" s="42">
        <v>0.44747919743065873</v>
      </c>
    </row>
    <row r="104" spans="1:39" hidden="1" x14ac:dyDescent="0.25">
      <c r="A104" s="53"/>
      <c r="B104" s="53"/>
      <c r="C104" s="53"/>
      <c r="D104" s="16">
        <v>4.3635295229082771E-2</v>
      </c>
      <c r="E104" s="16">
        <v>0.2232223909044771</v>
      </c>
      <c r="F104" s="16">
        <v>9.585521277652026E-3</v>
      </c>
      <c r="G104" s="16">
        <v>2.5229960992190877E-2</v>
      </c>
      <c r="H104" s="16">
        <v>0.44742012259728126</v>
      </c>
      <c r="I104" s="16">
        <v>2.0976485990724755E-2</v>
      </c>
      <c r="J104" s="16">
        <v>4.3635295229082771E-2</v>
      </c>
      <c r="K104" s="16">
        <v>0.2232223909044771</v>
      </c>
      <c r="L104" s="16">
        <v>9.585521277652026E-3</v>
      </c>
      <c r="M104" s="16">
        <v>2.5229960992190877E-2</v>
      </c>
      <c r="N104" s="16">
        <v>0.44742012259728126</v>
      </c>
      <c r="O104" s="16">
        <v>2.0976485990724755E-2</v>
      </c>
      <c r="P104" s="16">
        <v>1.8726078407033877E-5</v>
      </c>
      <c r="Q104" s="16">
        <v>3.3494660527584433E-5</v>
      </c>
      <c r="R104" s="16">
        <v>5.5681029718345892E-6</v>
      </c>
      <c r="S104" s="16">
        <v>1.0677636063562602E-5</v>
      </c>
      <c r="T104" s="16">
        <v>5.9074833377453524E-5</v>
      </c>
      <c r="U104" s="16">
        <v>9.9090406889296302E-6</v>
      </c>
      <c r="V104" s="16">
        <v>1.8726078407033877E-5</v>
      </c>
      <c r="W104" s="16">
        <v>3.3494660527584433E-5</v>
      </c>
      <c r="X104" s="16">
        <v>5.5681029718345892E-6</v>
      </c>
      <c r="Y104" s="16">
        <v>1.0677636063562602E-5</v>
      </c>
      <c r="Z104" s="16">
        <v>5.9074833377453524E-5</v>
      </c>
      <c r="AA104" s="54">
        <v>9.9090406889296302E-6</v>
      </c>
      <c r="AB104" s="42">
        <v>4.3654021307489806E-2</v>
      </c>
      <c r="AC104" s="42">
        <v>0.22325588556500467</v>
      </c>
      <c r="AD104" s="42">
        <v>9.5910893806238611E-3</v>
      </c>
      <c r="AE104" s="42">
        <v>2.5240638628254441E-2</v>
      </c>
      <c r="AF104" s="42">
        <v>0.44747919743065873</v>
      </c>
      <c r="AG104" s="42">
        <v>2.0986395031413686E-2</v>
      </c>
      <c r="AH104" s="42">
        <v>4.3654021307489806E-2</v>
      </c>
      <c r="AI104" s="42">
        <v>0.22325588556500467</v>
      </c>
      <c r="AJ104" s="42">
        <v>9.5910893806238611E-3</v>
      </c>
      <c r="AK104" s="42">
        <v>2.5240638628254441E-2</v>
      </c>
      <c r="AL104" s="42">
        <v>0.44747919743065873</v>
      </c>
      <c r="AM104" s="42">
        <v>2.0986395031413686E-2</v>
      </c>
    </row>
    <row r="105" spans="1:39" hidden="1" x14ac:dyDescent="0.25">
      <c r="A105" s="53"/>
      <c r="B105" s="53"/>
      <c r="C105" s="53"/>
      <c r="D105" s="16">
        <v>0.2232223909044771</v>
      </c>
      <c r="E105" s="16">
        <v>9.585521277652026E-3</v>
      </c>
      <c r="F105" s="16">
        <v>2.5229960992190877E-2</v>
      </c>
      <c r="G105" s="16">
        <v>0.44742012259728126</v>
      </c>
      <c r="H105" s="16">
        <v>2.0976485990724755E-2</v>
      </c>
      <c r="I105" s="16">
        <v>5.2064840898337399E-2</v>
      </c>
      <c r="J105" s="16">
        <v>0.2232223909044771</v>
      </c>
      <c r="K105" s="16">
        <v>9.585521277652026E-3</v>
      </c>
      <c r="L105" s="16">
        <v>2.5229960992190877E-2</v>
      </c>
      <c r="M105" s="16">
        <v>0.44742012259728126</v>
      </c>
      <c r="N105" s="16">
        <v>2.0976485990724755E-2</v>
      </c>
      <c r="O105" s="16">
        <v>5.2064840898337399E-2</v>
      </c>
      <c r="P105" s="16">
        <v>3.3494660527584433E-5</v>
      </c>
      <c r="Q105" s="16">
        <v>5.5681029718345892E-6</v>
      </c>
      <c r="R105" s="16">
        <v>1.0677636063562602E-5</v>
      </c>
      <c r="S105" s="16">
        <v>5.9074833377453524E-5</v>
      </c>
      <c r="T105" s="16">
        <v>9.9090406889296302E-6</v>
      </c>
      <c r="U105" s="16">
        <v>1.8726078407033877E-5</v>
      </c>
      <c r="V105" s="16">
        <v>3.3494660527584433E-5</v>
      </c>
      <c r="W105" s="16">
        <v>5.5681029718345892E-6</v>
      </c>
      <c r="X105" s="16">
        <v>1.0677636063562602E-5</v>
      </c>
      <c r="Y105" s="16">
        <v>5.9074833377453524E-5</v>
      </c>
      <c r="Z105" s="16">
        <v>9.9090406889296302E-6</v>
      </c>
      <c r="AA105" s="54">
        <v>1.8726078407033877E-5</v>
      </c>
      <c r="AB105" s="42">
        <v>0.22325588556500467</v>
      </c>
      <c r="AC105" s="42">
        <v>9.5910893806238611E-3</v>
      </c>
      <c r="AD105" s="42">
        <v>2.5240638628254441E-2</v>
      </c>
      <c r="AE105" s="42">
        <v>0.44747919743065873</v>
      </c>
      <c r="AF105" s="42">
        <v>2.0986395031413686E-2</v>
      </c>
      <c r="AG105" s="42">
        <v>5.2083566976744433E-2</v>
      </c>
      <c r="AH105" s="42">
        <v>0.22325588556500467</v>
      </c>
      <c r="AI105" s="42">
        <v>9.5910893806238611E-3</v>
      </c>
      <c r="AJ105" s="42">
        <v>2.5240638628254441E-2</v>
      </c>
      <c r="AK105" s="42">
        <v>0.44747919743065873</v>
      </c>
      <c r="AL105" s="42">
        <v>2.0986395031413686E-2</v>
      </c>
      <c r="AM105" s="42">
        <v>5.2083566976744433E-2</v>
      </c>
    </row>
    <row r="106" spans="1:39" hidden="1" x14ac:dyDescent="0.25">
      <c r="A106" s="53"/>
      <c r="B106" s="53"/>
      <c r="C106" s="53"/>
      <c r="D106" s="16">
        <v>9.585521277652026E-3</v>
      </c>
      <c r="E106" s="16">
        <v>2.5229960992190877E-2</v>
      </c>
      <c r="F106" s="16">
        <v>0.44742012259728126</v>
      </c>
      <c r="G106" s="16">
        <v>2.0976485990724755E-2</v>
      </c>
      <c r="H106" s="16">
        <v>5.2064840898337399E-2</v>
      </c>
      <c r="I106" s="16">
        <v>0.26634489823829655</v>
      </c>
      <c r="J106" s="16">
        <v>9.585521277652026E-3</v>
      </c>
      <c r="K106" s="16">
        <v>2.5229960992190877E-2</v>
      </c>
      <c r="L106" s="16">
        <v>0.44742012259728126</v>
      </c>
      <c r="M106" s="16">
        <v>2.0976485990724755E-2</v>
      </c>
      <c r="N106" s="16">
        <v>5.2064840898337399E-2</v>
      </c>
      <c r="O106" s="16">
        <v>0.26634489823829655</v>
      </c>
      <c r="P106" s="16">
        <v>5.5681029718345892E-6</v>
      </c>
      <c r="Q106" s="16">
        <v>1.0677636063562602E-5</v>
      </c>
      <c r="R106" s="16">
        <v>5.9074833377453524E-5</v>
      </c>
      <c r="S106" s="16">
        <v>9.9090406889296302E-6</v>
      </c>
      <c r="T106" s="16">
        <v>1.8726078407033877E-5</v>
      </c>
      <c r="U106" s="16">
        <v>3.3494660527584433E-5</v>
      </c>
      <c r="V106" s="16">
        <v>5.5681029718345892E-6</v>
      </c>
      <c r="W106" s="16">
        <v>1.0677636063562602E-5</v>
      </c>
      <c r="X106" s="16">
        <v>5.9074833377453524E-5</v>
      </c>
      <c r="Y106" s="16">
        <v>9.9090406889296302E-6</v>
      </c>
      <c r="Z106" s="16">
        <v>1.8726078407033877E-5</v>
      </c>
      <c r="AA106" s="54">
        <v>3.3494660527584433E-5</v>
      </c>
      <c r="AB106" s="42">
        <v>9.5910893806238611E-3</v>
      </c>
      <c r="AC106" s="42">
        <v>2.5240638628254441E-2</v>
      </c>
      <c r="AD106" s="42">
        <v>0.44747919743065873</v>
      </c>
      <c r="AE106" s="42">
        <v>2.0986395031413686E-2</v>
      </c>
      <c r="AF106" s="42">
        <v>5.2083566976744433E-2</v>
      </c>
      <c r="AG106" s="42">
        <v>0.26637839289882415</v>
      </c>
      <c r="AH106" s="42">
        <v>9.5910893806238611E-3</v>
      </c>
      <c r="AI106" s="42">
        <v>2.5240638628254441E-2</v>
      </c>
      <c r="AJ106" s="42">
        <v>0.44747919743065873</v>
      </c>
      <c r="AK106" s="42">
        <v>2.0986395031413686E-2</v>
      </c>
      <c r="AL106" s="42">
        <v>5.2083566976744433E-2</v>
      </c>
      <c r="AM106" s="42">
        <v>0.26637839289882415</v>
      </c>
    </row>
    <row r="107" spans="1:39" hidden="1" x14ac:dyDescent="0.25">
      <c r="A107" s="53"/>
      <c r="B107" s="53"/>
      <c r="C107" s="53"/>
      <c r="D107" s="16">
        <v>2.5229960992190877E-2</v>
      </c>
      <c r="E107" s="16">
        <v>0.44742012259728126</v>
      </c>
      <c r="F107" s="16">
        <v>2.0976485990724755E-2</v>
      </c>
      <c r="G107" s="16">
        <v>5.2064840898337399E-2</v>
      </c>
      <c r="H107" s="16">
        <v>0.26634489823829655</v>
      </c>
      <c r="I107" s="16">
        <v>1.1437269706289348E-2</v>
      </c>
      <c r="J107" s="16">
        <v>2.5229960992190877E-2</v>
      </c>
      <c r="K107" s="16">
        <v>0.44742012259728126</v>
      </c>
      <c r="L107" s="16">
        <v>2.0976485990724755E-2</v>
      </c>
      <c r="M107" s="16">
        <v>5.2064840898337399E-2</v>
      </c>
      <c r="N107" s="16">
        <v>0.26634489823829655</v>
      </c>
      <c r="O107" s="16">
        <v>1.1437269706289348E-2</v>
      </c>
      <c r="P107" s="16">
        <v>1.0677636063562602E-5</v>
      </c>
      <c r="Q107" s="16">
        <v>5.9074833377453524E-5</v>
      </c>
      <c r="R107" s="16">
        <v>9.9090406889296302E-6</v>
      </c>
      <c r="S107" s="16">
        <v>1.8726078407033877E-5</v>
      </c>
      <c r="T107" s="16">
        <v>3.3494660527584433E-5</v>
      </c>
      <c r="U107" s="16">
        <v>5.5681029718345892E-6</v>
      </c>
      <c r="V107" s="16">
        <v>1.0677636063562602E-5</v>
      </c>
      <c r="W107" s="16">
        <v>5.9074833377453524E-5</v>
      </c>
      <c r="X107" s="16">
        <v>9.9090406889296302E-6</v>
      </c>
      <c r="Y107" s="16">
        <v>1.8726078407033877E-5</v>
      </c>
      <c r="Z107" s="16">
        <v>3.3494660527584433E-5</v>
      </c>
      <c r="AA107" s="54">
        <v>5.5681029718345892E-6</v>
      </c>
      <c r="AB107" s="42">
        <v>2.5240638628254441E-2</v>
      </c>
      <c r="AC107" s="42">
        <v>0.44747919743065873</v>
      </c>
      <c r="AD107" s="42">
        <v>2.0986395031413686E-2</v>
      </c>
      <c r="AE107" s="42">
        <v>5.2083566976744433E-2</v>
      </c>
      <c r="AF107" s="42">
        <v>0.26637839289882415</v>
      </c>
      <c r="AG107" s="42">
        <v>1.1442837809261183E-2</v>
      </c>
      <c r="AH107" s="42">
        <v>2.5240638628254441E-2</v>
      </c>
      <c r="AI107" s="42">
        <v>0.44747919743065873</v>
      </c>
      <c r="AJ107" s="42">
        <v>2.0986395031413686E-2</v>
      </c>
      <c r="AK107" s="42">
        <v>5.2083566976744433E-2</v>
      </c>
      <c r="AL107" s="42">
        <v>0.26637839289882415</v>
      </c>
      <c r="AM107" s="42">
        <v>1.1442837809261183E-2</v>
      </c>
    </row>
    <row r="108" spans="1:39" x14ac:dyDescent="0.25">
      <c r="A108" s="53" t="s">
        <v>39</v>
      </c>
      <c r="B108" s="53" t="str">
        <f>VLOOKUP(A108,'TRI Releases'!$A$3:$Q$118,2,FALSE)</f>
        <v>42029WSTLK2468I</v>
      </c>
      <c r="C108" s="53" t="str">
        <f>VLOOKUP(B108,'AERMOD-Modeled-Air-Conc.'!$A$5:$B$3136,2,FALSE)</f>
        <v>Processing as a Reactant</v>
      </c>
      <c r="D108" s="16">
        <v>0.44742012259728126</v>
      </c>
      <c r="E108" s="16">
        <v>2.0976485990724755E-2</v>
      </c>
      <c r="F108" s="16">
        <v>5.2064840898337399E-2</v>
      </c>
      <c r="G108" s="16">
        <v>0.26634489823829655</v>
      </c>
      <c r="H108" s="16">
        <v>1.1437269706289348E-2</v>
      </c>
      <c r="I108" s="16">
        <v>3.0103930729318659E-2</v>
      </c>
      <c r="J108" s="16">
        <v>0.44742012259728126</v>
      </c>
      <c r="K108" s="16">
        <v>2.0976485990724755E-2</v>
      </c>
      <c r="L108" s="16">
        <v>5.2064840898337399E-2</v>
      </c>
      <c r="M108" s="16">
        <v>0.26634489823829655</v>
      </c>
      <c r="N108" s="16">
        <v>1.1437269706289348E-2</v>
      </c>
      <c r="O108" s="16">
        <v>3.0103930729318659E-2</v>
      </c>
      <c r="P108" s="16">
        <v>5.9074833377453524E-5</v>
      </c>
      <c r="Q108" s="16">
        <v>9.9090406889296302E-6</v>
      </c>
      <c r="R108" s="16">
        <v>1.8726078407033877E-5</v>
      </c>
      <c r="S108" s="16">
        <v>3.3494660527584433E-5</v>
      </c>
      <c r="T108" s="16">
        <v>5.5681029718345892E-6</v>
      </c>
      <c r="U108" s="16">
        <v>1.0677636063562602E-5</v>
      </c>
      <c r="V108" s="16">
        <v>5.9074833377453524E-5</v>
      </c>
      <c r="W108" s="16">
        <v>9.9090406889296302E-6</v>
      </c>
      <c r="X108" s="16">
        <v>1.8726078407033877E-5</v>
      </c>
      <c r="Y108" s="16">
        <v>3.3494660527584433E-5</v>
      </c>
      <c r="Z108" s="16">
        <v>5.5681029718345892E-6</v>
      </c>
      <c r="AA108" s="54">
        <v>1.0677636063562602E-5</v>
      </c>
      <c r="AB108" s="42">
        <v>0.44747919743065873</v>
      </c>
      <c r="AC108" s="42">
        <v>2.0986395031413686E-2</v>
      </c>
      <c r="AD108" s="42">
        <v>5.2083566976744433E-2</v>
      </c>
      <c r="AE108" s="42">
        <v>0.26637839289882415</v>
      </c>
      <c r="AF108" s="42">
        <v>1.1442837809261183E-2</v>
      </c>
      <c r="AG108" s="42">
        <v>3.0114608365382222E-2</v>
      </c>
      <c r="AH108" s="42">
        <v>0.44747919743065873</v>
      </c>
      <c r="AI108" s="42">
        <v>2.0986395031413686E-2</v>
      </c>
      <c r="AJ108" s="42">
        <v>5.2083566976744433E-2</v>
      </c>
      <c r="AK108" s="42">
        <v>0.26637839289882415</v>
      </c>
      <c r="AL108" s="42">
        <v>1.1442837809261183E-2</v>
      </c>
      <c r="AM108" s="42">
        <v>3.0114608365382222E-2</v>
      </c>
    </row>
    <row r="109" spans="1:39" hidden="1" x14ac:dyDescent="0.25">
      <c r="A109" s="53"/>
      <c r="B109" s="53"/>
      <c r="C109" s="53"/>
      <c r="D109" s="16">
        <v>2.0976485990724755E-2</v>
      </c>
      <c r="E109" s="16">
        <v>5.2064840898337399E-2</v>
      </c>
      <c r="F109" s="16">
        <v>0.26634489823829655</v>
      </c>
      <c r="G109" s="16">
        <v>1.1437269706289348E-2</v>
      </c>
      <c r="H109" s="16">
        <v>3.0103930729318659E-2</v>
      </c>
      <c r="I109" s="16">
        <v>0.65444070313237268</v>
      </c>
      <c r="J109" s="16">
        <v>2.0976485990724755E-2</v>
      </c>
      <c r="K109" s="16">
        <v>5.2064840898337399E-2</v>
      </c>
      <c r="L109" s="16">
        <v>0.26634489823829655</v>
      </c>
      <c r="M109" s="16">
        <v>1.1437269706289348E-2</v>
      </c>
      <c r="N109" s="16">
        <v>3.0103930729318659E-2</v>
      </c>
      <c r="O109" s="16">
        <v>0.65444070313237268</v>
      </c>
      <c r="P109" s="16">
        <v>9.9090406889296302E-6</v>
      </c>
      <c r="Q109" s="16">
        <v>1.8726078407033877E-5</v>
      </c>
      <c r="R109" s="16">
        <v>3.3494660527584433E-5</v>
      </c>
      <c r="S109" s="16">
        <v>5.5681029718345892E-6</v>
      </c>
      <c r="T109" s="16">
        <v>1.0677636063562602E-5</v>
      </c>
      <c r="U109" s="16">
        <v>2.6386758908595906E-3</v>
      </c>
      <c r="V109" s="16">
        <v>9.9090406889296302E-6</v>
      </c>
      <c r="W109" s="16">
        <v>1.8726078407033877E-5</v>
      </c>
      <c r="X109" s="16">
        <v>3.3494660527584433E-5</v>
      </c>
      <c r="Y109" s="16">
        <v>5.5681029718345892E-6</v>
      </c>
      <c r="Z109" s="16">
        <v>1.0677636063562602E-5</v>
      </c>
      <c r="AA109" s="54">
        <v>2.6386758908595906E-3</v>
      </c>
      <c r="AB109" s="42">
        <v>2.0986395031413686E-2</v>
      </c>
      <c r="AC109" s="42">
        <v>5.2083566976744433E-2</v>
      </c>
      <c r="AD109" s="42">
        <v>0.26637839289882415</v>
      </c>
      <c r="AE109" s="42">
        <v>1.1442837809261183E-2</v>
      </c>
      <c r="AF109" s="42">
        <v>3.0114608365382222E-2</v>
      </c>
      <c r="AG109" s="42">
        <v>0.65707937902323232</v>
      </c>
      <c r="AH109" s="42">
        <v>2.0986395031413686E-2</v>
      </c>
      <c r="AI109" s="42">
        <v>5.2083566976744433E-2</v>
      </c>
      <c r="AJ109" s="42">
        <v>0.26637839289882415</v>
      </c>
      <c r="AK109" s="42">
        <v>1.1442837809261183E-2</v>
      </c>
      <c r="AL109" s="42">
        <v>3.0114608365382222E-2</v>
      </c>
      <c r="AM109" s="42">
        <v>0.65707937902323232</v>
      </c>
    </row>
    <row r="110" spans="1:39" hidden="1" x14ac:dyDescent="0.25">
      <c r="A110" s="53"/>
      <c r="B110" s="53"/>
      <c r="C110" s="53"/>
      <c r="D110" s="16">
        <v>5.2064840898337399E-2</v>
      </c>
      <c r="E110" s="16">
        <v>0.26634489823829655</v>
      </c>
      <c r="F110" s="16">
        <v>1.1437269706289348E-2</v>
      </c>
      <c r="G110" s="16">
        <v>3.0103930729318659E-2</v>
      </c>
      <c r="H110" s="16">
        <v>0.65444070313237268</v>
      </c>
      <c r="I110" s="16">
        <v>3.06822727626236E-2</v>
      </c>
      <c r="J110" s="16">
        <v>5.2064840898337399E-2</v>
      </c>
      <c r="K110" s="16">
        <v>0.26634489823829655</v>
      </c>
      <c r="L110" s="16">
        <v>1.1437269706289348E-2</v>
      </c>
      <c r="M110" s="16">
        <v>3.0103930729318659E-2</v>
      </c>
      <c r="N110" s="16">
        <v>0.65444070313237268</v>
      </c>
      <c r="O110" s="16">
        <v>3.06822727626236E-2</v>
      </c>
      <c r="P110" s="16">
        <v>1.8726078407033877E-5</v>
      </c>
      <c r="Q110" s="16">
        <v>3.3494660527584433E-5</v>
      </c>
      <c r="R110" s="16">
        <v>5.5681029718345892E-6</v>
      </c>
      <c r="S110" s="16">
        <v>1.0677636063562602E-5</v>
      </c>
      <c r="T110" s="16">
        <v>2.6386758908595906E-3</v>
      </c>
      <c r="U110" s="16">
        <v>4.4260381743885686E-4</v>
      </c>
      <c r="V110" s="16">
        <v>1.8726078407033877E-5</v>
      </c>
      <c r="W110" s="16">
        <v>3.3494660527584433E-5</v>
      </c>
      <c r="X110" s="16">
        <v>5.5681029718345892E-6</v>
      </c>
      <c r="Y110" s="16">
        <v>1.0677636063562602E-5</v>
      </c>
      <c r="Z110" s="16">
        <v>2.6386758908595906E-3</v>
      </c>
      <c r="AA110" s="54">
        <v>4.4260381743885686E-4</v>
      </c>
      <c r="AB110" s="42">
        <v>5.2083566976744433E-2</v>
      </c>
      <c r="AC110" s="42">
        <v>0.26637839289882415</v>
      </c>
      <c r="AD110" s="42">
        <v>1.1442837809261183E-2</v>
      </c>
      <c r="AE110" s="42">
        <v>3.0114608365382222E-2</v>
      </c>
      <c r="AF110" s="42">
        <v>0.65707937902323232</v>
      </c>
      <c r="AG110" s="42">
        <v>3.1124876580062456E-2</v>
      </c>
      <c r="AH110" s="42">
        <v>5.2083566976744433E-2</v>
      </c>
      <c r="AI110" s="42">
        <v>0.26637839289882415</v>
      </c>
      <c r="AJ110" s="42">
        <v>1.1442837809261183E-2</v>
      </c>
      <c r="AK110" s="42">
        <v>3.0114608365382222E-2</v>
      </c>
      <c r="AL110" s="42">
        <v>0.65707937902323232</v>
      </c>
      <c r="AM110" s="42">
        <v>3.1124876580062456E-2</v>
      </c>
    </row>
    <row r="111" spans="1:39" hidden="1" x14ac:dyDescent="0.25">
      <c r="A111" s="53"/>
      <c r="B111" s="53"/>
      <c r="C111" s="53"/>
      <c r="D111" s="16">
        <v>0.26634489823829655</v>
      </c>
      <c r="E111" s="16">
        <v>1.1437269706289348E-2</v>
      </c>
      <c r="F111" s="16">
        <v>3.0103930729318659E-2</v>
      </c>
      <c r="G111" s="16">
        <v>0.65444070313237268</v>
      </c>
      <c r="H111" s="16">
        <v>3.06822727626236E-2</v>
      </c>
      <c r="I111" s="16">
        <v>7.6155160139393524E-2</v>
      </c>
      <c r="J111" s="16">
        <v>0.26634489823829655</v>
      </c>
      <c r="K111" s="16">
        <v>1.1437269706289348E-2</v>
      </c>
      <c r="L111" s="16">
        <v>3.0103930729318659E-2</v>
      </c>
      <c r="M111" s="16">
        <v>0.65444070313237268</v>
      </c>
      <c r="N111" s="16">
        <v>3.06822727626236E-2</v>
      </c>
      <c r="O111" s="16">
        <v>7.6155160139393524E-2</v>
      </c>
      <c r="P111" s="16">
        <v>3.3494660527584433E-5</v>
      </c>
      <c r="Q111" s="16">
        <v>5.5681029718345892E-6</v>
      </c>
      <c r="R111" s="16">
        <v>1.0677636063562602E-5</v>
      </c>
      <c r="S111" s="16">
        <v>2.6386758908595906E-3</v>
      </c>
      <c r="T111" s="16">
        <v>4.4260381743885686E-4</v>
      </c>
      <c r="U111" s="16">
        <v>8.364315021808465E-4</v>
      </c>
      <c r="V111" s="16">
        <v>3.3494660527584433E-5</v>
      </c>
      <c r="W111" s="16">
        <v>5.5681029718345892E-6</v>
      </c>
      <c r="X111" s="16">
        <v>1.0677636063562602E-5</v>
      </c>
      <c r="Y111" s="16">
        <v>2.6386758908595906E-3</v>
      </c>
      <c r="Z111" s="16">
        <v>4.4260381743885686E-4</v>
      </c>
      <c r="AA111" s="54">
        <v>8.364315021808465E-4</v>
      </c>
      <c r="AB111" s="42">
        <v>0.26637839289882415</v>
      </c>
      <c r="AC111" s="42">
        <v>1.1442837809261183E-2</v>
      </c>
      <c r="AD111" s="42">
        <v>3.0114608365382222E-2</v>
      </c>
      <c r="AE111" s="42">
        <v>0.65707937902323232</v>
      </c>
      <c r="AF111" s="42">
        <v>3.1124876580062456E-2</v>
      </c>
      <c r="AG111" s="42">
        <v>7.6991591641574375E-2</v>
      </c>
      <c r="AH111" s="42">
        <v>0.26637839289882415</v>
      </c>
      <c r="AI111" s="42">
        <v>1.1442837809261183E-2</v>
      </c>
      <c r="AJ111" s="42">
        <v>3.0114608365382222E-2</v>
      </c>
      <c r="AK111" s="42">
        <v>0.65707937902323232</v>
      </c>
      <c r="AL111" s="42">
        <v>3.1124876580062456E-2</v>
      </c>
      <c r="AM111" s="42">
        <v>7.6991591641574375E-2</v>
      </c>
    </row>
    <row r="112" spans="1:39" hidden="1" x14ac:dyDescent="0.25">
      <c r="A112" s="53"/>
      <c r="B112" s="53"/>
      <c r="C112" s="53"/>
      <c r="D112" s="16">
        <v>1.1437269706289348E-2</v>
      </c>
      <c r="E112" s="16">
        <v>3.0103930729318659E-2</v>
      </c>
      <c r="F112" s="16">
        <v>0.65444070313237268</v>
      </c>
      <c r="G112" s="16">
        <v>3.06822727626236E-2</v>
      </c>
      <c r="H112" s="16">
        <v>7.6155160139393524E-2</v>
      </c>
      <c r="I112" s="16">
        <v>0.38958225988347667</v>
      </c>
      <c r="J112" s="16">
        <v>1.1437269706289348E-2</v>
      </c>
      <c r="K112" s="16">
        <v>3.0103930729318659E-2</v>
      </c>
      <c r="L112" s="16">
        <v>0.65444070313237268</v>
      </c>
      <c r="M112" s="16">
        <v>3.06822727626236E-2</v>
      </c>
      <c r="N112" s="16">
        <v>7.6155160139393524E-2</v>
      </c>
      <c r="O112" s="16">
        <v>0.38958225988347667</v>
      </c>
      <c r="P112" s="16">
        <v>5.5681029718345892E-6</v>
      </c>
      <c r="Q112" s="16">
        <v>1.0677636063562602E-5</v>
      </c>
      <c r="R112" s="16">
        <v>2.6386758908595906E-3</v>
      </c>
      <c r="S112" s="16">
        <v>4.4260381743885686E-4</v>
      </c>
      <c r="T112" s="16">
        <v>8.364315021808465E-4</v>
      </c>
      <c r="U112" s="16">
        <v>1.4960948368987713E-3</v>
      </c>
      <c r="V112" s="16">
        <v>5.5681029718345892E-6</v>
      </c>
      <c r="W112" s="16">
        <v>1.0677636063562602E-5</v>
      </c>
      <c r="X112" s="16">
        <v>2.6386758908595906E-3</v>
      </c>
      <c r="Y112" s="16">
        <v>4.4260381743885686E-4</v>
      </c>
      <c r="Z112" s="16">
        <v>8.364315021808465E-4</v>
      </c>
      <c r="AA112" s="54">
        <v>1.4960948368987713E-3</v>
      </c>
      <c r="AB112" s="42">
        <v>1.1442837809261183E-2</v>
      </c>
      <c r="AC112" s="42">
        <v>3.0114608365382222E-2</v>
      </c>
      <c r="AD112" s="42">
        <v>0.65707937902323232</v>
      </c>
      <c r="AE112" s="42">
        <v>3.1124876580062456E-2</v>
      </c>
      <c r="AF112" s="42">
        <v>7.6991591641574375E-2</v>
      </c>
      <c r="AG112" s="42">
        <v>0.39107835472037544</v>
      </c>
      <c r="AH112" s="42">
        <v>1.1442837809261183E-2</v>
      </c>
      <c r="AI112" s="42">
        <v>3.0114608365382222E-2</v>
      </c>
      <c r="AJ112" s="42">
        <v>0.65707937902323232</v>
      </c>
      <c r="AK112" s="42">
        <v>3.1124876580062456E-2</v>
      </c>
      <c r="AL112" s="42">
        <v>7.6991591641574375E-2</v>
      </c>
      <c r="AM112" s="42">
        <v>0.39107835472037544</v>
      </c>
    </row>
    <row r="113" spans="1:39" hidden="1" x14ac:dyDescent="0.25">
      <c r="A113" s="53"/>
      <c r="B113" s="53"/>
      <c r="C113" s="53"/>
      <c r="D113" s="16">
        <v>3.0103930729318659E-2</v>
      </c>
      <c r="E113" s="16">
        <v>0.65444070313237268</v>
      </c>
      <c r="F113" s="16">
        <v>3.06822727626236E-2</v>
      </c>
      <c r="G113" s="16">
        <v>7.6155160139393524E-2</v>
      </c>
      <c r="H113" s="16">
        <v>0.38958225988347667</v>
      </c>
      <c r="I113" s="16">
        <v>1.6729276244993072E-2</v>
      </c>
      <c r="J113" s="16">
        <v>3.0103930729318659E-2</v>
      </c>
      <c r="K113" s="16">
        <v>0.65444070313237268</v>
      </c>
      <c r="L113" s="16">
        <v>3.06822727626236E-2</v>
      </c>
      <c r="M113" s="16">
        <v>7.6155160139393524E-2</v>
      </c>
      <c r="N113" s="16">
        <v>0.38958225988347667</v>
      </c>
      <c r="O113" s="16">
        <v>1.6729276244993072E-2</v>
      </c>
      <c r="P113" s="16">
        <v>1.0677636063562602E-5</v>
      </c>
      <c r="Q113" s="16">
        <v>2.6386758908595906E-3</v>
      </c>
      <c r="R113" s="16">
        <v>4.4260381743885686E-4</v>
      </c>
      <c r="S113" s="16">
        <v>8.364315021808465E-4</v>
      </c>
      <c r="T113" s="16">
        <v>1.4960948368987713E-3</v>
      </c>
      <c r="U113" s="16">
        <v>2.4870859940861166E-4</v>
      </c>
      <c r="V113" s="16">
        <v>1.0677636063562602E-5</v>
      </c>
      <c r="W113" s="16">
        <v>2.6386758908595906E-3</v>
      </c>
      <c r="X113" s="16">
        <v>4.4260381743885686E-4</v>
      </c>
      <c r="Y113" s="16">
        <v>8.364315021808465E-4</v>
      </c>
      <c r="Z113" s="16">
        <v>1.4960948368987713E-3</v>
      </c>
      <c r="AA113" s="54">
        <v>2.4870859940861166E-4</v>
      </c>
      <c r="AB113" s="42">
        <v>3.0114608365382222E-2</v>
      </c>
      <c r="AC113" s="42">
        <v>0.65707937902323232</v>
      </c>
      <c r="AD113" s="42">
        <v>3.1124876580062456E-2</v>
      </c>
      <c r="AE113" s="42">
        <v>7.6991591641574375E-2</v>
      </c>
      <c r="AF113" s="42">
        <v>0.39107835472037544</v>
      </c>
      <c r="AG113" s="42">
        <v>1.6977984844401686E-2</v>
      </c>
      <c r="AH113" s="42">
        <v>3.0114608365382222E-2</v>
      </c>
      <c r="AI113" s="42">
        <v>0.65707937902323232</v>
      </c>
      <c r="AJ113" s="42">
        <v>3.1124876580062456E-2</v>
      </c>
      <c r="AK113" s="42">
        <v>7.6991591641574375E-2</v>
      </c>
      <c r="AL113" s="42">
        <v>0.39107835472037544</v>
      </c>
      <c r="AM113" s="42">
        <v>1.6977984844401686E-2</v>
      </c>
    </row>
    <row r="114" spans="1:39" x14ac:dyDescent="0.25">
      <c r="A114" s="53" t="s">
        <v>40</v>
      </c>
      <c r="B114" s="53" t="str">
        <f>VLOOKUP(A114,'TRI Releases'!$A$3:$Q$118,2,FALSE)</f>
        <v>42029WSTLK2468I</v>
      </c>
      <c r="C114" s="53" t="str">
        <f>VLOOKUP(B114,'AERMOD-Modeled-Air-Conc.'!$A$5:$B$3136,2,FALSE)</f>
        <v>Processing as a Reactant</v>
      </c>
      <c r="D114" s="16">
        <v>0.65444070313237268</v>
      </c>
      <c r="E114" s="16">
        <v>3.06822727626236E-2</v>
      </c>
      <c r="F114" s="16">
        <v>7.6155160139393524E-2</v>
      </c>
      <c r="G114" s="16">
        <v>0.38958225988347667</v>
      </c>
      <c r="H114" s="16">
        <v>1.6729276244993072E-2</v>
      </c>
      <c r="I114" s="16">
        <v>4.4032971693757389E-2</v>
      </c>
      <c r="J114" s="16">
        <v>0.65444070313237268</v>
      </c>
      <c r="K114" s="16">
        <v>3.06822727626236E-2</v>
      </c>
      <c r="L114" s="16">
        <v>7.6155160139393524E-2</v>
      </c>
      <c r="M114" s="16">
        <v>0.38958225988347667</v>
      </c>
      <c r="N114" s="16">
        <v>1.6729276244993072E-2</v>
      </c>
      <c r="O114" s="16">
        <v>4.4032971693757389E-2</v>
      </c>
      <c r="P114" s="16">
        <v>2.6386758908595906E-3</v>
      </c>
      <c r="Q114" s="16">
        <v>4.4260381743885686E-4</v>
      </c>
      <c r="R114" s="16">
        <v>8.364315021808465E-4</v>
      </c>
      <c r="S114" s="16">
        <v>1.4960948368987713E-3</v>
      </c>
      <c r="T114" s="16">
        <v>2.4870859940861166E-4</v>
      </c>
      <c r="U114" s="16">
        <v>4.7693441083912952E-4</v>
      </c>
      <c r="V114" s="16">
        <v>2.6386758908595906E-3</v>
      </c>
      <c r="W114" s="16">
        <v>4.4260381743885686E-4</v>
      </c>
      <c r="X114" s="16">
        <v>8.364315021808465E-4</v>
      </c>
      <c r="Y114" s="16">
        <v>1.4960948368987713E-3</v>
      </c>
      <c r="Z114" s="16">
        <v>2.4870859940861166E-4</v>
      </c>
      <c r="AA114" s="54">
        <v>4.7693441083912952E-4</v>
      </c>
      <c r="AB114" s="42">
        <v>0.65707937902323232</v>
      </c>
      <c r="AC114" s="42">
        <v>3.1124876580062456E-2</v>
      </c>
      <c r="AD114" s="42">
        <v>7.6991591641574375E-2</v>
      </c>
      <c r="AE114" s="42">
        <v>0.39107835472037544</v>
      </c>
      <c r="AF114" s="42">
        <v>1.6977984844401686E-2</v>
      </c>
      <c r="AG114" s="42">
        <v>4.4509906104596521E-2</v>
      </c>
      <c r="AH114" s="42">
        <v>0.65707937902323232</v>
      </c>
      <c r="AI114" s="42">
        <v>3.1124876580062456E-2</v>
      </c>
      <c r="AJ114" s="42">
        <v>7.6991591641574375E-2</v>
      </c>
      <c r="AK114" s="42">
        <v>0.39107835472037544</v>
      </c>
      <c r="AL114" s="42">
        <v>1.6977984844401686E-2</v>
      </c>
      <c r="AM114" s="42">
        <v>4.4509906104596521E-2</v>
      </c>
    </row>
    <row r="115" spans="1:39" hidden="1" x14ac:dyDescent="0.25">
      <c r="A115" s="53"/>
      <c r="B115" s="53"/>
      <c r="C115" s="53"/>
      <c r="D115" s="16">
        <v>3.06822727626236E-2</v>
      </c>
      <c r="E115" s="16">
        <v>7.6155160139393524E-2</v>
      </c>
      <c r="F115" s="16">
        <v>0.38958225988347667</v>
      </c>
      <c r="G115" s="16">
        <v>1.6729276244993072E-2</v>
      </c>
      <c r="H115" s="16">
        <v>4.4032971693757389E-2</v>
      </c>
      <c r="I115" s="16">
        <v>6.3917160371040196E-5</v>
      </c>
      <c r="J115" s="16">
        <v>3.06822727626236E-2</v>
      </c>
      <c r="K115" s="16">
        <v>7.6155160139393524E-2</v>
      </c>
      <c r="L115" s="16">
        <v>0.38958225988347667</v>
      </c>
      <c r="M115" s="16">
        <v>1.6729276244993072E-2</v>
      </c>
      <c r="N115" s="16">
        <v>4.4032971693757389E-2</v>
      </c>
      <c r="O115" s="16">
        <v>6.3917160371040196E-5</v>
      </c>
      <c r="P115" s="16">
        <v>4.4260381743885686E-4</v>
      </c>
      <c r="Q115" s="16">
        <v>8.364315021808465E-4</v>
      </c>
      <c r="R115" s="16">
        <v>1.4960948368987713E-3</v>
      </c>
      <c r="S115" s="16">
        <v>2.4870859940861166E-4</v>
      </c>
      <c r="T115" s="16">
        <v>4.7693441083912952E-4</v>
      </c>
      <c r="U115" s="16">
        <v>2.3629933350981408E-6</v>
      </c>
      <c r="V115" s="16">
        <v>4.4260381743885686E-4</v>
      </c>
      <c r="W115" s="16">
        <v>8.364315021808465E-4</v>
      </c>
      <c r="X115" s="16">
        <v>1.4960948368987713E-3</v>
      </c>
      <c r="Y115" s="16">
        <v>2.4870859940861166E-4</v>
      </c>
      <c r="Z115" s="16">
        <v>4.7693441083912952E-4</v>
      </c>
      <c r="AA115" s="54">
        <v>2.3629933350981408E-6</v>
      </c>
      <c r="AB115" s="42">
        <v>3.1124876580062456E-2</v>
      </c>
      <c r="AC115" s="42">
        <v>7.6991591641574375E-2</v>
      </c>
      <c r="AD115" s="42">
        <v>0.39107835472037544</v>
      </c>
      <c r="AE115" s="42">
        <v>1.6977984844401686E-2</v>
      </c>
      <c r="AF115" s="42">
        <v>4.4509906104596521E-2</v>
      </c>
      <c r="AG115" s="42">
        <v>6.6280153706138335E-5</v>
      </c>
      <c r="AH115" s="42">
        <v>3.1124876580062456E-2</v>
      </c>
      <c r="AI115" s="42">
        <v>7.6991591641574375E-2</v>
      </c>
      <c r="AJ115" s="42">
        <v>0.39107835472037544</v>
      </c>
      <c r="AK115" s="42">
        <v>1.6977984844401686E-2</v>
      </c>
      <c r="AL115" s="42">
        <v>4.4509906104596521E-2</v>
      </c>
      <c r="AM115" s="42">
        <v>6.6280153706138335E-5</v>
      </c>
    </row>
    <row r="116" spans="1:39" hidden="1" x14ac:dyDescent="0.25">
      <c r="A116" s="53"/>
      <c r="B116" s="53"/>
      <c r="C116" s="53"/>
      <c r="D116" s="16">
        <v>7.6155160139393524E-2</v>
      </c>
      <c r="E116" s="16">
        <v>0.38958225988347667</v>
      </c>
      <c r="F116" s="16">
        <v>1.6729276244993072E-2</v>
      </c>
      <c r="G116" s="16">
        <v>4.4032971693757389E-2</v>
      </c>
      <c r="H116" s="16">
        <v>6.3917160371040196E-5</v>
      </c>
      <c r="I116" s="16">
        <v>2.9966408558178229E-6</v>
      </c>
      <c r="J116" s="16">
        <v>7.6155160139393524E-2</v>
      </c>
      <c r="K116" s="16">
        <v>0.38958225988347667</v>
      </c>
      <c r="L116" s="16">
        <v>1.6729276244993072E-2</v>
      </c>
      <c r="M116" s="16">
        <v>4.4032971693757389E-2</v>
      </c>
      <c r="N116" s="16">
        <v>6.3917160371040196E-5</v>
      </c>
      <c r="O116" s="16">
        <v>2.9966408558178229E-6</v>
      </c>
      <c r="P116" s="16">
        <v>8.364315021808465E-4</v>
      </c>
      <c r="Q116" s="16">
        <v>1.4960948368987713E-3</v>
      </c>
      <c r="R116" s="16">
        <v>2.4870859940861166E-4</v>
      </c>
      <c r="S116" s="16">
        <v>4.7693441083912952E-4</v>
      </c>
      <c r="T116" s="16">
        <v>2.3629933350981408E-6</v>
      </c>
      <c r="U116" s="16">
        <v>3.9636162755718522E-7</v>
      </c>
      <c r="V116" s="16">
        <v>8.364315021808465E-4</v>
      </c>
      <c r="W116" s="16">
        <v>1.4960948368987713E-3</v>
      </c>
      <c r="X116" s="16">
        <v>2.4870859940861166E-4</v>
      </c>
      <c r="Y116" s="16">
        <v>4.7693441083912952E-4</v>
      </c>
      <c r="Z116" s="16">
        <v>2.3629933350981408E-6</v>
      </c>
      <c r="AA116" s="54">
        <v>3.9636162755718522E-7</v>
      </c>
      <c r="AB116" s="42">
        <v>7.6991591641574375E-2</v>
      </c>
      <c r="AC116" s="42">
        <v>0.39107835472037544</v>
      </c>
      <c r="AD116" s="42">
        <v>1.6977984844401686E-2</v>
      </c>
      <c r="AE116" s="42">
        <v>4.4509906104596521E-2</v>
      </c>
      <c r="AF116" s="42">
        <v>6.6280153706138335E-5</v>
      </c>
      <c r="AG116" s="42">
        <v>3.3930024833750079E-6</v>
      </c>
      <c r="AH116" s="42">
        <v>7.6991591641574375E-2</v>
      </c>
      <c r="AI116" s="42">
        <v>0.39107835472037544</v>
      </c>
      <c r="AJ116" s="42">
        <v>1.6977984844401686E-2</v>
      </c>
      <c r="AK116" s="42">
        <v>4.4509906104596521E-2</v>
      </c>
      <c r="AL116" s="42">
        <v>6.6280153706138335E-5</v>
      </c>
      <c r="AM116" s="42">
        <v>3.3930024833750079E-6</v>
      </c>
    </row>
    <row r="117" spans="1:39" hidden="1" x14ac:dyDescent="0.25">
      <c r="A117" s="53"/>
      <c r="B117" s="53"/>
      <c r="C117" s="53"/>
      <c r="D117" s="16">
        <v>0.38958225988347667</v>
      </c>
      <c r="E117" s="16">
        <v>1.6729276244993072E-2</v>
      </c>
      <c r="F117" s="16">
        <v>4.4032971693757389E-2</v>
      </c>
      <c r="G117" s="16">
        <v>6.3917160371040196E-5</v>
      </c>
      <c r="H117" s="16">
        <v>2.9966408558178229E-6</v>
      </c>
      <c r="I117" s="16">
        <v>7.4378344140482011E-6</v>
      </c>
      <c r="J117" s="16">
        <v>0.38958225988347667</v>
      </c>
      <c r="K117" s="16">
        <v>1.6729276244993072E-2</v>
      </c>
      <c r="L117" s="16">
        <v>4.4032971693757389E-2</v>
      </c>
      <c r="M117" s="16">
        <v>6.3917160371040196E-5</v>
      </c>
      <c r="N117" s="16">
        <v>2.9966408558178229E-6</v>
      </c>
      <c r="O117" s="16">
        <v>7.4378344140482011E-6</v>
      </c>
      <c r="P117" s="16">
        <v>1.4960948368987713E-3</v>
      </c>
      <c r="Q117" s="16">
        <v>2.4870859940861166E-4</v>
      </c>
      <c r="R117" s="16">
        <v>4.7693441083912952E-4</v>
      </c>
      <c r="S117" s="16">
        <v>2.3629933350981408E-6</v>
      </c>
      <c r="T117" s="16">
        <v>3.9636162755718522E-7</v>
      </c>
      <c r="U117" s="16">
        <v>7.4904313628135505E-7</v>
      </c>
      <c r="V117" s="16">
        <v>1.4960948368987713E-3</v>
      </c>
      <c r="W117" s="16">
        <v>2.4870859940861166E-4</v>
      </c>
      <c r="X117" s="16">
        <v>4.7693441083912952E-4</v>
      </c>
      <c r="Y117" s="16">
        <v>2.3629933350981408E-6</v>
      </c>
      <c r="Z117" s="16">
        <v>3.9636162755718522E-7</v>
      </c>
      <c r="AA117" s="54">
        <v>7.4904313628135505E-7</v>
      </c>
      <c r="AB117" s="42">
        <v>0.39107835472037544</v>
      </c>
      <c r="AC117" s="42">
        <v>1.6977984844401686E-2</v>
      </c>
      <c r="AD117" s="42">
        <v>4.4509906104596521E-2</v>
      </c>
      <c r="AE117" s="42">
        <v>6.6280153706138335E-5</v>
      </c>
      <c r="AF117" s="42">
        <v>3.3930024833750079E-6</v>
      </c>
      <c r="AG117" s="42">
        <v>8.1868775503295555E-6</v>
      </c>
      <c r="AH117" s="42">
        <v>0.39107835472037544</v>
      </c>
      <c r="AI117" s="42">
        <v>1.6977984844401686E-2</v>
      </c>
      <c r="AJ117" s="42">
        <v>4.4509906104596521E-2</v>
      </c>
      <c r="AK117" s="42">
        <v>6.6280153706138335E-5</v>
      </c>
      <c r="AL117" s="42">
        <v>3.3930024833750079E-6</v>
      </c>
      <c r="AM117" s="42">
        <v>8.1868775503295555E-6</v>
      </c>
    </row>
    <row r="118" spans="1:39" hidden="1" x14ac:dyDescent="0.25">
      <c r="A118" s="53"/>
      <c r="B118" s="53"/>
      <c r="C118" s="53"/>
      <c r="D118" s="16">
        <v>1.6729276244993072E-2</v>
      </c>
      <c r="E118" s="16">
        <v>4.4032971693757389E-2</v>
      </c>
      <c r="F118" s="16">
        <v>6.3917160371040196E-5</v>
      </c>
      <c r="G118" s="16">
        <v>2.9966408558178229E-6</v>
      </c>
      <c r="H118" s="16">
        <v>7.4378344140482011E-6</v>
      </c>
      <c r="I118" s="16">
        <v>3.8049271176899513E-5</v>
      </c>
      <c r="J118" s="16">
        <v>1.6729276244993072E-2</v>
      </c>
      <c r="K118" s="16">
        <v>4.4032971693757389E-2</v>
      </c>
      <c r="L118" s="16">
        <v>6.3917160371040196E-5</v>
      </c>
      <c r="M118" s="16">
        <v>2.9966408558178229E-6</v>
      </c>
      <c r="N118" s="16">
        <v>7.4378344140482011E-6</v>
      </c>
      <c r="O118" s="16">
        <v>3.8049271176899513E-5</v>
      </c>
      <c r="P118" s="16">
        <v>2.4870859940861166E-4</v>
      </c>
      <c r="Q118" s="16">
        <v>4.7693441083912952E-4</v>
      </c>
      <c r="R118" s="16">
        <v>2.3629933350981408E-6</v>
      </c>
      <c r="S118" s="16">
        <v>3.9636162755718522E-7</v>
      </c>
      <c r="T118" s="16">
        <v>7.4904313628135505E-7</v>
      </c>
      <c r="U118" s="16">
        <v>1.3397864211033772E-6</v>
      </c>
      <c r="V118" s="16">
        <v>2.4870859940861166E-4</v>
      </c>
      <c r="W118" s="16">
        <v>4.7693441083912952E-4</v>
      </c>
      <c r="X118" s="16">
        <v>2.3629933350981408E-6</v>
      </c>
      <c r="Y118" s="16">
        <v>3.9636162755718522E-7</v>
      </c>
      <c r="Z118" s="16">
        <v>7.4904313628135505E-7</v>
      </c>
      <c r="AA118" s="54">
        <v>1.3397864211033772E-6</v>
      </c>
      <c r="AB118" s="42">
        <v>1.6977984844401686E-2</v>
      </c>
      <c r="AC118" s="42">
        <v>4.4509906104596521E-2</v>
      </c>
      <c r="AD118" s="42">
        <v>6.6280153706138335E-5</v>
      </c>
      <c r="AE118" s="42">
        <v>3.3930024833750079E-6</v>
      </c>
      <c r="AF118" s="42">
        <v>8.1868775503295555E-6</v>
      </c>
      <c r="AG118" s="42">
        <v>3.938905759800289E-5</v>
      </c>
      <c r="AH118" s="42">
        <v>1.6977984844401686E-2</v>
      </c>
      <c r="AI118" s="42">
        <v>4.4509906104596521E-2</v>
      </c>
      <c r="AJ118" s="42">
        <v>6.6280153706138335E-5</v>
      </c>
      <c r="AK118" s="42">
        <v>3.3930024833750079E-6</v>
      </c>
      <c r="AL118" s="42">
        <v>8.1868775503295555E-6</v>
      </c>
      <c r="AM118" s="42">
        <v>3.938905759800289E-5</v>
      </c>
    </row>
    <row r="119" spans="1:39" hidden="1" x14ac:dyDescent="0.25">
      <c r="A119" s="53"/>
      <c r="B119" s="53"/>
      <c r="C119" s="53"/>
      <c r="D119" s="16">
        <v>4.4032971693757389E-2</v>
      </c>
      <c r="E119" s="16">
        <v>6.3917160371040196E-5</v>
      </c>
      <c r="F119" s="16">
        <v>2.9966408558178229E-6</v>
      </c>
      <c r="G119" s="16">
        <v>7.4378344140482011E-6</v>
      </c>
      <c r="H119" s="16">
        <v>3.8049271176899513E-5</v>
      </c>
      <c r="I119" s="16">
        <v>1.6338956723270499E-6</v>
      </c>
      <c r="J119" s="16">
        <v>4.4032971693757389E-2</v>
      </c>
      <c r="K119" s="16">
        <v>6.3917160371040196E-5</v>
      </c>
      <c r="L119" s="16">
        <v>2.9966408558178229E-6</v>
      </c>
      <c r="M119" s="16">
        <v>7.4378344140482011E-6</v>
      </c>
      <c r="N119" s="16">
        <v>3.8049271176899513E-5</v>
      </c>
      <c r="O119" s="16">
        <v>1.6338956723270499E-6</v>
      </c>
      <c r="P119" s="16">
        <v>4.7693441083912952E-4</v>
      </c>
      <c r="Q119" s="16">
        <v>2.3629933350981408E-6</v>
      </c>
      <c r="R119" s="16">
        <v>3.9636162755718522E-7</v>
      </c>
      <c r="S119" s="16">
        <v>7.4904313628135505E-7</v>
      </c>
      <c r="T119" s="16">
        <v>1.3397864211033772E-6</v>
      </c>
      <c r="U119" s="16">
        <v>2.2272411887338357E-7</v>
      </c>
      <c r="V119" s="16">
        <v>4.7693441083912952E-4</v>
      </c>
      <c r="W119" s="16">
        <v>2.3629933350981408E-6</v>
      </c>
      <c r="X119" s="16">
        <v>3.9636162755718522E-7</v>
      </c>
      <c r="Y119" s="16">
        <v>7.4904313628135505E-7</v>
      </c>
      <c r="Z119" s="16">
        <v>1.3397864211033772E-6</v>
      </c>
      <c r="AA119" s="54">
        <v>2.2272411887338357E-7</v>
      </c>
      <c r="AB119" s="42">
        <v>4.4509906104596521E-2</v>
      </c>
      <c r="AC119" s="42">
        <v>6.6280153706138335E-5</v>
      </c>
      <c r="AD119" s="42">
        <v>3.3930024833750079E-6</v>
      </c>
      <c r="AE119" s="42">
        <v>8.1868775503295555E-6</v>
      </c>
      <c r="AF119" s="42">
        <v>3.938905759800289E-5</v>
      </c>
      <c r="AG119" s="42">
        <v>1.8566197912004335E-6</v>
      </c>
      <c r="AH119" s="42">
        <v>4.4509906104596521E-2</v>
      </c>
      <c r="AI119" s="42">
        <v>6.6280153706138335E-5</v>
      </c>
      <c r="AJ119" s="42">
        <v>3.3930024833750079E-6</v>
      </c>
      <c r="AK119" s="42">
        <v>8.1868775503295555E-6</v>
      </c>
      <c r="AL119" s="42">
        <v>3.938905759800289E-5</v>
      </c>
      <c r="AM119" s="42">
        <v>1.8566197912004335E-6</v>
      </c>
    </row>
    <row r="120" spans="1:39" x14ac:dyDescent="0.25">
      <c r="A120" s="53" t="s">
        <v>41</v>
      </c>
      <c r="B120" s="53" t="str">
        <f>VLOOKUP(A120,'TRI Releases'!$A$3:$Q$118,2,FALSE)</f>
        <v>43920VNRLL1250S</v>
      </c>
      <c r="C120" s="53" t="str">
        <f>VLOOKUP(B120,'AERMOD-Modeled-Air-Conc.'!$A$5:$B$3136,2,FALSE)</f>
        <v>Waste Handling, Disposal, Treatment, and Recycling</v>
      </c>
      <c r="D120" s="16">
        <v>6.3917160371040196E-5</v>
      </c>
      <c r="E120" s="16">
        <v>2.9966408558178229E-6</v>
      </c>
      <c r="F120" s="16">
        <v>7.4378344140482011E-6</v>
      </c>
      <c r="G120" s="16">
        <v>3.8049271176899513E-5</v>
      </c>
      <c r="H120" s="16">
        <v>1.6338956723270499E-6</v>
      </c>
      <c r="I120" s="16">
        <v>4.3005615327598095E-6</v>
      </c>
      <c r="J120" s="16">
        <v>6.3917160371040196E-5</v>
      </c>
      <c r="K120" s="16">
        <v>2.9966408558178229E-6</v>
      </c>
      <c r="L120" s="16">
        <v>7.4378344140482011E-6</v>
      </c>
      <c r="M120" s="16">
        <v>3.8049271176899513E-5</v>
      </c>
      <c r="N120" s="16">
        <v>1.6338956723270499E-6</v>
      </c>
      <c r="O120" s="16">
        <v>4.3005615327598095E-6</v>
      </c>
      <c r="P120" s="16">
        <v>2.3629933350981408E-6</v>
      </c>
      <c r="Q120" s="16">
        <v>3.9636162755718522E-7</v>
      </c>
      <c r="R120" s="16">
        <v>7.4904313628135505E-7</v>
      </c>
      <c r="S120" s="16">
        <v>1.3397864211033772E-6</v>
      </c>
      <c r="T120" s="16">
        <v>2.2272411887338357E-7</v>
      </c>
      <c r="U120" s="16">
        <v>4.2710544254250401E-7</v>
      </c>
      <c r="V120" s="16">
        <v>2.3629933350981408E-6</v>
      </c>
      <c r="W120" s="16">
        <v>3.9636162755718522E-7</v>
      </c>
      <c r="X120" s="16">
        <v>7.4904313628135505E-7</v>
      </c>
      <c r="Y120" s="16">
        <v>1.3397864211033772E-6</v>
      </c>
      <c r="Z120" s="16">
        <v>2.2272411887338357E-7</v>
      </c>
      <c r="AA120" s="54">
        <v>4.2710544254250401E-7</v>
      </c>
      <c r="AB120" s="42">
        <v>6.6280153706138335E-5</v>
      </c>
      <c r="AC120" s="42">
        <v>3.3930024833750079E-6</v>
      </c>
      <c r="AD120" s="42">
        <v>8.1868775503295555E-6</v>
      </c>
      <c r="AE120" s="42">
        <v>3.938905759800289E-5</v>
      </c>
      <c r="AF120" s="42">
        <v>1.8566197912004335E-6</v>
      </c>
      <c r="AG120" s="42">
        <v>4.7276669753023135E-6</v>
      </c>
      <c r="AH120" s="42">
        <v>6.6280153706138335E-5</v>
      </c>
      <c r="AI120" s="42">
        <v>3.3930024833750079E-6</v>
      </c>
      <c r="AJ120" s="42">
        <v>8.1868775503295555E-6</v>
      </c>
      <c r="AK120" s="42">
        <v>3.938905759800289E-5</v>
      </c>
      <c r="AL120" s="42">
        <v>1.8566197912004335E-6</v>
      </c>
      <c r="AM120" s="42">
        <v>4.7276669753023135E-6</v>
      </c>
    </row>
    <row r="121" spans="1:39" hidden="1" x14ac:dyDescent="0.25">
      <c r="A121" s="53"/>
      <c r="B121" s="53"/>
      <c r="C121" s="53"/>
      <c r="D121" s="16">
        <v>2.9966408558178229E-6</v>
      </c>
      <c r="E121" s="16">
        <v>7.4378344140482011E-6</v>
      </c>
      <c r="F121" s="16">
        <v>3.8049271176899513E-5</v>
      </c>
      <c r="G121" s="16">
        <v>1.6338956723270499E-6</v>
      </c>
      <c r="H121" s="16">
        <v>4.3005615327598095E-6</v>
      </c>
      <c r="I121" s="16">
        <v>4.2611440247360129E-5</v>
      </c>
      <c r="J121" s="16">
        <v>2.9966408558178229E-6</v>
      </c>
      <c r="K121" s="16">
        <v>7.4378344140482011E-6</v>
      </c>
      <c r="L121" s="16">
        <v>3.8049271176899513E-5</v>
      </c>
      <c r="M121" s="16">
        <v>1.6338956723270499E-6</v>
      </c>
      <c r="N121" s="16">
        <v>4.3005615327598095E-6</v>
      </c>
      <c r="O121" s="16">
        <v>4.2611440247360129E-5</v>
      </c>
      <c r="P121" s="16">
        <v>3.9636162755718522E-7</v>
      </c>
      <c r="Q121" s="16">
        <v>7.4904313628135505E-7</v>
      </c>
      <c r="R121" s="16">
        <v>1.3397864211033772E-6</v>
      </c>
      <c r="S121" s="16">
        <v>2.2272411887338357E-7</v>
      </c>
      <c r="T121" s="16">
        <v>4.2710544254250401E-7</v>
      </c>
      <c r="U121" s="16">
        <v>1.7722450013236058E-6</v>
      </c>
      <c r="V121" s="16">
        <v>3.9636162755718522E-7</v>
      </c>
      <c r="W121" s="16">
        <v>7.4904313628135505E-7</v>
      </c>
      <c r="X121" s="16">
        <v>1.3397864211033772E-6</v>
      </c>
      <c r="Y121" s="16">
        <v>2.2272411887338357E-7</v>
      </c>
      <c r="Z121" s="16">
        <v>4.2710544254250401E-7</v>
      </c>
      <c r="AA121" s="54">
        <v>1.7722450013236058E-6</v>
      </c>
      <c r="AB121" s="42">
        <v>3.3930024833750079E-6</v>
      </c>
      <c r="AC121" s="42">
        <v>8.1868775503295555E-6</v>
      </c>
      <c r="AD121" s="42">
        <v>3.938905759800289E-5</v>
      </c>
      <c r="AE121" s="42">
        <v>1.8566197912004335E-6</v>
      </c>
      <c r="AF121" s="42">
        <v>4.7276669753023135E-6</v>
      </c>
      <c r="AG121" s="42">
        <v>4.4383685248683736E-5</v>
      </c>
      <c r="AH121" s="42">
        <v>3.3930024833750079E-6</v>
      </c>
      <c r="AI121" s="42">
        <v>8.1868775503295555E-6</v>
      </c>
      <c r="AJ121" s="42">
        <v>3.938905759800289E-5</v>
      </c>
      <c r="AK121" s="42">
        <v>1.8566197912004335E-6</v>
      </c>
      <c r="AL121" s="42">
        <v>4.7276669753023135E-6</v>
      </c>
      <c r="AM121" s="42">
        <v>4.4383685248683736E-5</v>
      </c>
    </row>
    <row r="122" spans="1:39" hidden="1" x14ac:dyDescent="0.25">
      <c r="A122" s="53"/>
      <c r="B122" s="53"/>
      <c r="C122" s="53"/>
      <c r="D122" s="16">
        <v>7.4378344140482011E-6</v>
      </c>
      <c r="E122" s="16">
        <v>3.8049271176899513E-5</v>
      </c>
      <c r="F122" s="16">
        <v>1.6338956723270499E-6</v>
      </c>
      <c r="G122" s="16">
        <v>4.3005615327598095E-6</v>
      </c>
      <c r="H122" s="16">
        <v>4.2611440247360129E-5</v>
      </c>
      <c r="I122" s="16">
        <v>1.9977605705452153E-6</v>
      </c>
      <c r="J122" s="16">
        <v>7.4378344140482011E-6</v>
      </c>
      <c r="K122" s="16">
        <v>3.8049271176899513E-5</v>
      </c>
      <c r="L122" s="16">
        <v>1.6338956723270499E-6</v>
      </c>
      <c r="M122" s="16">
        <v>4.3005615327598095E-6</v>
      </c>
      <c r="N122" s="16">
        <v>4.2611440247360129E-5</v>
      </c>
      <c r="O122" s="16">
        <v>1.9977605705452153E-6</v>
      </c>
      <c r="P122" s="16">
        <v>7.4904313628135505E-7</v>
      </c>
      <c r="Q122" s="16">
        <v>1.3397864211033772E-6</v>
      </c>
      <c r="R122" s="16">
        <v>2.2272411887338357E-7</v>
      </c>
      <c r="S122" s="16">
        <v>4.2710544254250401E-7</v>
      </c>
      <c r="T122" s="16">
        <v>1.7722450013236058E-6</v>
      </c>
      <c r="U122" s="16">
        <v>2.9727122066788891E-7</v>
      </c>
      <c r="V122" s="16">
        <v>7.4904313628135505E-7</v>
      </c>
      <c r="W122" s="16">
        <v>1.3397864211033772E-6</v>
      </c>
      <c r="X122" s="16">
        <v>2.2272411887338357E-7</v>
      </c>
      <c r="Y122" s="16">
        <v>4.2710544254250401E-7</v>
      </c>
      <c r="Z122" s="16">
        <v>1.7722450013236058E-6</v>
      </c>
      <c r="AA122" s="54">
        <v>2.9727122066788891E-7</v>
      </c>
      <c r="AB122" s="42">
        <v>8.1868775503295555E-6</v>
      </c>
      <c r="AC122" s="42">
        <v>3.938905759800289E-5</v>
      </c>
      <c r="AD122" s="42">
        <v>1.8566197912004335E-6</v>
      </c>
      <c r="AE122" s="42">
        <v>4.7276669753023135E-6</v>
      </c>
      <c r="AF122" s="42">
        <v>4.4383685248683736E-5</v>
      </c>
      <c r="AG122" s="42">
        <v>2.295031791213104E-6</v>
      </c>
      <c r="AH122" s="42">
        <v>8.1868775503295555E-6</v>
      </c>
      <c r="AI122" s="42">
        <v>3.938905759800289E-5</v>
      </c>
      <c r="AJ122" s="42">
        <v>1.8566197912004335E-6</v>
      </c>
      <c r="AK122" s="42">
        <v>4.7276669753023135E-6</v>
      </c>
      <c r="AL122" s="42">
        <v>4.4383685248683736E-5</v>
      </c>
      <c r="AM122" s="42">
        <v>2.295031791213104E-6</v>
      </c>
    </row>
    <row r="123" spans="1:39" hidden="1" x14ac:dyDescent="0.25">
      <c r="A123" s="53"/>
      <c r="B123" s="53"/>
      <c r="C123" s="53"/>
      <c r="D123" s="16">
        <v>3.8049271176899513E-5</v>
      </c>
      <c r="E123" s="16">
        <v>1.6338956723270499E-6</v>
      </c>
      <c r="F123" s="16">
        <v>4.3005615327598095E-6</v>
      </c>
      <c r="G123" s="16">
        <v>4.2611440247360129E-5</v>
      </c>
      <c r="H123" s="16">
        <v>1.9977605705452153E-6</v>
      </c>
      <c r="I123" s="16">
        <v>4.9585562760321335E-6</v>
      </c>
      <c r="J123" s="16">
        <v>3.8049271176899513E-5</v>
      </c>
      <c r="K123" s="16">
        <v>1.6338956723270499E-6</v>
      </c>
      <c r="L123" s="16">
        <v>4.3005615327598095E-6</v>
      </c>
      <c r="M123" s="16">
        <v>4.2611440247360129E-5</v>
      </c>
      <c r="N123" s="16">
        <v>1.9977605705452153E-6</v>
      </c>
      <c r="O123" s="16">
        <v>4.9585562760321335E-6</v>
      </c>
      <c r="P123" s="16">
        <v>1.3397864211033772E-6</v>
      </c>
      <c r="Q123" s="16">
        <v>2.2272411887338357E-7</v>
      </c>
      <c r="R123" s="16">
        <v>4.2710544254250401E-7</v>
      </c>
      <c r="S123" s="16">
        <v>1.7722450013236058E-6</v>
      </c>
      <c r="T123" s="16">
        <v>2.9727122066788891E-7</v>
      </c>
      <c r="U123" s="16">
        <v>5.6178235221101634E-7</v>
      </c>
      <c r="V123" s="16">
        <v>1.3397864211033772E-6</v>
      </c>
      <c r="W123" s="16">
        <v>2.2272411887338357E-7</v>
      </c>
      <c r="X123" s="16">
        <v>4.2710544254250401E-7</v>
      </c>
      <c r="Y123" s="16">
        <v>1.7722450013236058E-6</v>
      </c>
      <c r="Z123" s="16">
        <v>2.9727122066788891E-7</v>
      </c>
      <c r="AA123" s="54">
        <v>5.6178235221101634E-7</v>
      </c>
      <c r="AB123" s="42">
        <v>3.938905759800289E-5</v>
      </c>
      <c r="AC123" s="42">
        <v>1.8566197912004335E-6</v>
      </c>
      <c r="AD123" s="42">
        <v>4.7276669753023135E-6</v>
      </c>
      <c r="AE123" s="42">
        <v>4.4383685248683736E-5</v>
      </c>
      <c r="AF123" s="42">
        <v>2.295031791213104E-6</v>
      </c>
      <c r="AG123" s="42">
        <v>5.5203386282431495E-6</v>
      </c>
      <c r="AH123" s="42">
        <v>3.938905759800289E-5</v>
      </c>
      <c r="AI123" s="42">
        <v>1.8566197912004335E-6</v>
      </c>
      <c r="AJ123" s="42">
        <v>4.7276669753023135E-6</v>
      </c>
      <c r="AK123" s="42">
        <v>4.4383685248683736E-5</v>
      </c>
      <c r="AL123" s="42">
        <v>2.295031791213104E-6</v>
      </c>
      <c r="AM123" s="42">
        <v>5.5203386282431495E-6</v>
      </c>
    </row>
    <row r="124" spans="1:39" hidden="1" x14ac:dyDescent="0.25">
      <c r="A124" s="53"/>
      <c r="B124" s="53"/>
      <c r="C124" s="53"/>
      <c r="D124" s="16">
        <v>1.6338956723270499E-6</v>
      </c>
      <c r="E124" s="16">
        <v>4.3005615327598095E-6</v>
      </c>
      <c r="F124" s="16">
        <v>4.2611440247360129E-5</v>
      </c>
      <c r="G124" s="16">
        <v>1.9977605705452153E-6</v>
      </c>
      <c r="H124" s="16">
        <v>4.9585562760321335E-6</v>
      </c>
      <c r="I124" s="16">
        <v>2.536618078459967E-5</v>
      </c>
      <c r="J124" s="16">
        <v>1.6338956723270499E-6</v>
      </c>
      <c r="K124" s="16">
        <v>4.3005615327598095E-6</v>
      </c>
      <c r="L124" s="16">
        <v>4.2611440247360129E-5</v>
      </c>
      <c r="M124" s="16">
        <v>1.9977605705452153E-6</v>
      </c>
      <c r="N124" s="16">
        <v>4.9585562760321335E-6</v>
      </c>
      <c r="O124" s="16">
        <v>2.536618078459967E-5</v>
      </c>
      <c r="P124" s="16">
        <v>2.2272411887338357E-7</v>
      </c>
      <c r="Q124" s="16">
        <v>4.2710544254250401E-7</v>
      </c>
      <c r="R124" s="16">
        <v>1.7722450013236058E-6</v>
      </c>
      <c r="S124" s="16">
        <v>2.9727122066788891E-7</v>
      </c>
      <c r="T124" s="16">
        <v>5.6178235221101634E-7</v>
      </c>
      <c r="U124" s="16">
        <v>1.004839815827533E-6</v>
      </c>
      <c r="V124" s="16">
        <v>2.2272411887338357E-7</v>
      </c>
      <c r="W124" s="16">
        <v>4.2710544254250401E-7</v>
      </c>
      <c r="X124" s="16">
        <v>1.7722450013236058E-6</v>
      </c>
      <c r="Y124" s="16">
        <v>2.9727122066788891E-7</v>
      </c>
      <c r="Z124" s="16">
        <v>5.6178235221101634E-7</v>
      </c>
      <c r="AA124" s="54">
        <v>1.004839815827533E-6</v>
      </c>
      <c r="AB124" s="42">
        <v>1.8566197912004335E-6</v>
      </c>
      <c r="AC124" s="42">
        <v>4.7276669753023135E-6</v>
      </c>
      <c r="AD124" s="42">
        <v>4.4383685248683736E-5</v>
      </c>
      <c r="AE124" s="42">
        <v>2.295031791213104E-6</v>
      </c>
      <c r="AF124" s="42">
        <v>5.5203386282431495E-6</v>
      </c>
      <c r="AG124" s="42">
        <v>2.6371020600427203E-5</v>
      </c>
      <c r="AH124" s="42">
        <v>1.8566197912004335E-6</v>
      </c>
      <c r="AI124" s="42">
        <v>4.7276669753023135E-6</v>
      </c>
      <c r="AJ124" s="42">
        <v>4.4383685248683736E-5</v>
      </c>
      <c r="AK124" s="42">
        <v>2.295031791213104E-6</v>
      </c>
      <c r="AL124" s="42">
        <v>5.5203386282431495E-6</v>
      </c>
      <c r="AM124" s="42">
        <v>2.6371020600427203E-5</v>
      </c>
    </row>
    <row r="125" spans="1:39" hidden="1" x14ac:dyDescent="0.25">
      <c r="A125" s="53"/>
      <c r="B125" s="53"/>
      <c r="C125" s="53"/>
      <c r="D125" s="16">
        <v>4.3005615327598095E-6</v>
      </c>
      <c r="E125" s="16">
        <v>4.2611440247360129E-5</v>
      </c>
      <c r="F125" s="16">
        <v>1.9977605705452153E-6</v>
      </c>
      <c r="G125" s="16">
        <v>4.9585562760321335E-6</v>
      </c>
      <c r="H125" s="16">
        <v>2.536618078459967E-5</v>
      </c>
      <c r="I125" s="16">
        <v>1.0892637815513667E-6</v>
      </c>
      <c r="J125" s="16">
        <v>4.3005615327598095E-6</v>
      </c>
      <c r="K125" s="16">
        <v>4.2611440247360129E-5</v>
      </c>
      <c r="L125" s="16">
        <v>1.9977605705452153E-6</v>
      </c>
      <c r="M125" s="16">
        <v>4.9585562760321335E-6</v>
      </c>
      <c r="N125" s="16">
        <v>2.536618078459967E-5</v>
      </c>
      <c r="O125" s="16">
        <v>1.0892637815513667E-6</v>
      </c>
      <c r="P125" s="16">
        <v>4.2710544254250401E-7</v>
      </c>
      <c r="Q125" s="16">
        <v>1.7722450013236058E-6</v>
      </c>
      <c r="R125" s="16">
        <v>2.9727122066788891E-7</v>
      </c>
      <c r="S125" s="16">
        <v>5.6178235221101634E-7</v>
      </c>
      <c r="T125" s="16">
        <v>1.004839815827533E-6</v>
      </c>
      <c r="U125" s="16">
        <v>1.6704308915503766E-7</v>
      </c>
      <c r="V125" s="16">
        <v>4.2710544254250401E-7</v>
      </c>
      <c r="W125" s="16">
        <v>1.7722450013236058E-6</v>
      </c>
      <c r="X125" s="16">
        <v>2.9727122066788891E-7</v>
      </c>
      <c r="Y125" s="16">
        <v>5.6178235221101634E-7</v>
      </c>
      <c r="Z125" s="16">
        <v>1.004839815827533E-6</v>
      </c>
      <c r="AA125" s="54">
        <v>1.6704308915503766E-7</v>
      </c>
      <c r="AB125" s="42">
        <v>4.7276669753023135E-6</v>
      </c>
      <c r="AC125" s="42">
        <v>4.4383685248683736E-5</v>
      </c>
      <c r="AD125" s="42">
        <v>2.295031791213104E-6</v>
      </c>
      <c r="AE125" s="42">
        <v>5.5203386282431495E-6</v>
      </c>
      <c r="AF125" s="42">
        <v>2.6371020600427203E-5</v>
      </c>
      <c r="AG125" s="42">
        <v>1.2563068707064044E-6</v>
      </c>
      <c r="AH125" s="42">
        <v>4.7276669753023135E-6</v>
      </c>
      <c r="AI125" s="42">
        <v>4.4383685248683736E-5</v>
      </c>
      <c r="AJ125" s="42">
        <v>2.295031791213104E-6</v>
      </c>
      <c r="AK125" s="42">
        <v>5.5203386282431495E-6</v>
      </c>
      <c r="AL125" s="42">
        <v>2.6371020600427203E-5</v>
      </c>
      <c r="AM125" s="42">
        <v>1.2563068707064044E-6</v>
      </c>
    </row>
    <row r="126" spans="1:39" x14ac:dyDescent="0.25">
      <c r="A126" s="53" t="s">
        <v>44</v>
      </c>
      <c r="B126" s="53" t="str">
        <f>VLOOKUP(A126,'TRI Releases'!$A$3:$Q$118,2,FALSE)</f>
        <v>43920VNRLL1250S</v>
      </c>
      <c r="C126" s="53" t="str">
        <f>VLOOKUP(B126,'AERMOD-Modeled-Air-Conc.'!$A$5:$B$3136,2,FALSE)</f>
        <v>Waste Handling, Disposal, Treatment, and Recycling</v>
      </c>
      <c r="D126" s="16">
        <v>4.2611440247360129E-5</v>
      </c>
      <c r="E126" s="16">
        <v>1.9977605705452153E-6</v>
      </c>
      <c r="F126" s="16">
        <v>4.9585562760321335E-6</v>
      </c>
      <c r="G126" s="16">
        <v>2.536618078459967E-5</v>
      </c>
      <c r="H126" s="16">
        <v>1.0892637815513667E-6</v>
      </c>
      <c r="I126" s="16">
        <v>2.8670410218398728E-6</v>
      </c>
      <c r="J126" s="16">
        <v>4.2611440247360129E-5</v>
      </c>
      <c r="K126" s="16">
        <v>1.9977605705452153E-6</v>
      </c>
      <c r="L126" s="16">
        <v>4.9585562760321335E-6</v>
      </c>
      <c r="M126" s="16">
        <v>2.536618078459967E-5</v>
      </c>
      <c r="N126" s="16">
        <v>1.0892637815513667E-6</v>
      </c>
      <c r="O126" s="16">
        <v>2.8670410218398728E-6</v>
      </c>
      <c r="P126" s="16">
        <v>1.7722450013236058E-6</v>
      </c>
      <c r="Q126" s="16">
        <v>2.9727122066788891E-7</v>
      </c>
      <c r="R126" s="16">
        <v>5.6178235221101634E-7</v>
      </c>
      <c r="S126" s="16">
        <v>1.004839815827533E-6</v>
      </c>
      <c r="T126" s="16">
        <v>1.6704308915503766E-7</v>
      </c>
      <c r="U126" s="16">
        <v>3.2032908190687806E-7</v>
      </c>
      <c r="V126" s="16">
        <v>1.7722450013236058E-6</v>
      </c>
      <c r="W126" s="16">
        <v>2.9727122066788891E-7</v>
      </c>
      <c r="X126" s="16">
        <v>5.6178235221101634E-7</v>
      </c>
      <c r="Y126" s="16">
        <v>1.004839815827533E-6</v>
      </c>
      <c r="Z126" s="16">
        <v>1.6704308915503766E-7</v>
      </c>
      <c r="AA126" s="54">
        <v>3.2032908190687806E-7</v>
      </c>
      <c r="AB126" s="42">
        <v>4.4383685248683736E-5</v>
      </c>
      <c r="AC126" s="42">
        <v>2.295031791213104E-6</v>
      </c>
      <c r="AD126" s="42">
        <v>5.5203386282431495E-6</v>
      </c>
      <c r="AE126" s="42">
        <v>2.6371020600427203E-5</v>
      </c>
      <c r="AF126" s="42">
        <v>1.2563068707064044E-6</v>
      </c>
      <c r="AG126" s="42">
        <v>3.1873701037467509E-6</v>
      </c>
      <c r="AH126" s="42">
        <v>4.4383685248683736E-5</v>
      </c>
      <c r="AI126" s="42">
        <v>2.295031791213104E-6</v>
      </c>
      <c r="AJ126" s="42">
        <v>5.5203386282431495E-6</v>
      </c>
      <c r="AK126" s="42">
        <v>2.6371020600427203E-5</v>
      </c>
      <c r="AL126" s="42">
        <v>1.2563068707064044E-6</v>
      </c>
      <c r="AM126" s="42">
        <v>3.1873701037467509E-6</v>
      </c>
    </row>
    <row r="127" spans="1:39" hidden="1" x14ac:dyDescent="0.25">
      <c r="A127" s="53"/>
      <c r="B127" s="53"/>
      <c r="C127" s="53"/>
      <c r="D127" s="16">
        <v>1.9977605705452153E-6</v>
      </c>
      <c r="E127" s="16">
        <v>4.9585562760321335E-6</v>
      </c>
      <c r="F127" s="16">
        <v>2.536618078459967E-5</v>
      </c>
      <c r="G127" s="16">
        <v>1.0892637815513667E-6</v>
      </c>
      <c r="H127" s="16">
        <v>2.8670410218398728E-6</v>
      </c>
      <c r="I127" s="16">
        <v>3.1958580185520098E-5</v>
      </c>
      <c r="J127" s="16">
        <v>1.9977605705452153E-6</v>
      </c>
      <c r="K127" s="16">
        <v>4.9585562760321335E-6</v>
      </c>
      <c r="L127" s="16">
        <v>2.536618078459967E-5</v>
      </c>
      <c r="M127" s="16">
        <v>1.0892637815513667E-6</v>
      </c>
      <c r="N127" s="16">
        <v>2.8670410218398728E-6</v>
      </c>
      <c r="O127" s="16">
        <v>3.1958580185520098E-5</v>
      </c>
      <c r="P127" s="16">
        <v>2.9727122066788891E-7</v>
      </c>
      <c r="Q127" s="16">
        <v>5.6178235221101634E-7</v>
      </c>
      <c r="R127" s="16">
        <v>1.004839815827533E-6</v>
      </c>
      <c r="S127" s="16">
        <v>1.6704308915503766E-7</v>
      </c>
      <c r="T127" s="16">
        <v>3.2032908190687806E-7</v>
      </c>
      <c r="U127" s="16">
        <v>1.1814966675490704E-6</v>
      </c>
      <c r="V127" s="16">
        <v>2.9727122066788891E-7</v>
      </c>
      <c r="W127" s="16">
        <v>5.6178235221101634E-7</v>
      </c>
      <c r="X127" s="16">
        <v>1.004839815827533E-6</v>
      </c>
      <c r="Y127" s="16">
        <v>1.6704308915503766E-7</v>
      </c>
      <c r="Z127" s="16">
        <v>3.2032908190687806E-7</v>
      </c>
      <c r="AA127" s="54">
        <v>1.1814966675490704E-6</v>
      </c>
      <c r="AB127" s="42">
        <v>2.295031791213104E-6</v>
      </c>
      <c r="AC127" s="42">
        <v>5.5203386282431495E-6</v>
      </c>
      <c r="AD127" s="42">
        <v>2.6371020600427203E-5</v>
      </c>
      <c r="AE127" s="42">
        <v>1.2563068707064044E-6</v>
      </c>
      <c r="AF127" s="42">
        <v>3.1873701037467509E-6</v>
      </c>
      <c r="AG127" s="42">
        <v>3.3140076853069167E-5</v>
      </c>
      <c r="AH127" s="42">
        <v>2.295031791213104E-6</v>
      </c>
      <c r="AI127" s="42">
        <v>5.5203386282431495E-6</v>
      </c>
      <c r="AJ127" s="42">
        <v>2.6371020600427203E-5</v>
      </c>
      <c r="AK127" s="42">
        <v>1.2563068707064044E-6</v>
      </c>
      <c r="AL127" s="42">
        <v>3.1873701037467509E-6</v>
      </c>
      <c r="AM127" s="42">
        <v>3.3140076853069167E-5</v>
      </c>
    </row>
    <row r="128" spans="1:39" hidden="1" x14ac:dyDescent="0.25">
      <c r="A128" s="53"/>
      <c r="B128" s="53"/>
      <c r="C128" s="53"/>
      <c r="D128" s="16">
        <v>4.9585562760321335E-6</v>
      </c>
      <c r="E128" s="16">
        <v>2.536618078459967E-5</v>
      </c>
      <c r="F128" s="16">
        <v>1.0892637815513667E-6</v>
      </c>
      <c r="G128" s="16">
        <v>2.8670410218398728E-6</v>
      </c>
      <c r="H128" s="16">
        <v>3.1958580185520098E-5</v>
      </c>
      <c r="I128" s="16">
        <v>1.4983204279089115E-6</v>
      </c>
      <c r="J128" s="16">
        <v>4.9585562760321335E-6</v>
      </c>
      <c r="K128" s="16">
        <v>2.536618078459967E-5</v>
      </c>
      <c r="L128" s="16">
        <v>1.0892637815513667E-6</v>
      </c>
      <c r="M128" s="16">
        <v>2.8670410218398728E-6</v>
      </c>
      <c r="N128" s="16">
        <v>3.1958580185520098E-5</v>
      </c>
      <c r="O128" s="16">
        <v>1.4983204279089115E-6</v>
      </c>
      <c r="P128" s="16">
        <v>5.6178235221101634E-7</v>
      </c>
      <c r="Q128" s="16">
        <v>1.004839815827533E-6</v>
      </c>
      <c r="R128" s="16">
        <v>1.6704308915503766E-7</v>
      </c>
      <c r="S128" s="16">
        <v>3.2032908190687806E-7</v>
      </c>
      <c r="T128" s="16">
        <v>1.1814966675490704E-6</v>
      </c>
      <c r="U128" s="16">
        <v>1.9818081377859261E-7</v>
      </c>
      <c r="V128" s="16">
        <v>5.6178235221101634E-7</v>
      </c>
      <c r="W128" s="16">
        <v>1.004839815827533E-6</v>
      </c>
      <c r="X128" s="16">
        <v>1.6704308915503766E-7</v>
      </c>
      <c r="Y128" s="16">
        <v>3.2032908190687806E-7</v>
      </c>
      <c r="Z128" s="16">
        <v>1.1814966675490704E-6</v>
      </c>
      <c r="AA128" s="54">
        <v>1.9818081377859261E-7</v>
      </c>
      <c r="AB128" s="42">
        <v>5.5203386282431495E-6</v>
      </c>
      <c r="AC128" s="42">
        <v>2.6371020600427203E-5</v>
      </c>
      <c r="AD128" s="42">
        <v>1.2563068707064044E-6</v>
      </c>
      <c r="AE128" s="42">
        <v>3.1873701037467509E-6</v>
      </c>
      <c r="AF128" s="42">
        <v>3.3140076853069167E-5</v>
      </c>
      <c r="AG128" s="42">
        <v>1.696501241687504E-6</v>
      </c>
      <c r="AH128" s="42">
        <v>5.5203386282431495E-6</v>
      </c>
      <c r="AI128" s="42">
        <v>2.6371020600427203E-5</v>
      </c>
      <c r="AJ128" s="42">
        <v>1.2563068707064044E-6</v>
      </c>
      <c r="AK128" s="42">
        <v>3.1873701037467509E-6</v>
      </c>
      <c r="AL128" s="42">
        <v>3.3140076853069167E-5</v>
      </c>
      <c r="AM128" s="42">
        <v>1.696501241687504E-6</v>
      </c>
    </row>
    <row r="129" spans="1:39" hidden="1" x14ac:dyDescent="0.25">
      <c r="A129" s="53"/>
      <c r="B129" s="53"/>
      <c r="C129" s="53"/>
      <c r="D129" s="16">
        <v>2.536618078459967E-5</v>
      </c>
      <c r="E129" s="16">
        <v>1.0892637815513667E-6</v>
      </c>
      <c r="F129" s="16">
        <v>2.8670410218398728E-6</v>
      </c>
      <c r="G129" s="16">
        <v>3.1958580185520098E-5</v>
      </c>
      <c r="H129" s="16">
        <v>1.4983204279089115E-6</v>
      </c>
      <c r="I129" s="16">
        <v>3.7189172070241006E-6</v>
      </c>
      <c r="J129" s="16">
        <v>2.536618078459967E-5</v>
      </c>
      <c r="K129" s="16">
        <v>1.0892637815513667E-6</v>
      </c>
      <c r="L129" s="16">
        <v>2.8670410218398728E-6</v>
      </c>
      <c r="M129" s="16">
        <v>3.1958580185520098E-5</v>
      </c>
      <c r="N129" s="16">
        <v>1.4983204279089115E-6</v>
      </c>
      <c r="O129" s="16">
        <v>3.7189172070241006E-6</v>
      </c>
      <c r="P129" s="16">
        <v>1.004839815827533E-6</v>
      </c>
      <c r="Q129" s="16">
        <v>1.6704308915503766E-7</v>
      </c>
      <c r="R129" s="16">
        <v>3.2032908190687806E-7</v>
      </c>
      <c r="S129" s="16">
        <v>1.1814966675490704E-6</v>
      </c>
      <c r="T129" s="16">
        <v>1.9818081377859261E-7</v>
      </c>
      <c r="U129" s="16">
        <v>3.7452156814067753E-7</v>
      </c>
      <c r="V129" s="16">
        <v>1.004839815827533E-6</v>
      </c>
      <c r="W129" s="16">
        <v>1.6704308915503766E-7</v>
      </c>
      <c r="X129" s="16">
        <v>3.2032908190687806E-7</v>
      </c>
      <c r="Y129" s="16">
        <v>1.1814966675490704E-6</v>
      </c>
      <c r="Z129" s="16">
        <v>1.9818081377859261E-7</v>
      </c>
      <c r="AA129" s="54">
        <v>3.7452156814067753E-7</v>
      </c>
      <c r="AB129" s="42">
        <v>2.6371020600427203E-5</v>
      </c>
      <c r="AC129" s="42">
        <v>1.2563068707064044E-6</v>
      </c>
      <c r="AD129" s="42">
        <v>3.1873701037467509E-6</v>
      </c>
      <c r="AE129" s="42">
        <v>3.3140076853069167E-5</v>
      </c>
      <c r="AF129" s="42">
        <v>1.696501241687504E-6</v>
      </c>
      <c r="AG129" s="42">
        <v>4.0934387751647778E-6</v>
      </c>
      <c r="AH129" s="42">
        <v>2.6371020600427203E-5</v>
      </c>
      <c r="AI129" s="42">
        <v>1.2563068707064044E-6</v>
      </c>
      <c r="AJ129" s="42">
        <v>3.1873701037467509E-6</v>
      </c>
      <c r="AK129" s="42">
        <v>3.3140076853069167E-5</v>
      </c>
      <c r="AL129" s="42">
        <v>1.696501241687504E-6</v>
      </c>
      <c r="AM129" s="42">
        <v>4.0934387751647778E-6</v>
      </c>
    </row>
    <row r="130" spans="1:39" hidden="1" x14ac:dyDescent="0.25">
      <c r="A130" s="53"/>
      <c r="B130" s="53"/>
      <c r="C130" s="53"/>
      <c r="D130" s="16">
        <v>1.0892637815513667E-6</v>
      </c>
      <c r="E130" s="16">
        <v>2.8670410218398728E-6</v>
      </c>
      <c r="F130" s="16">
        <v>3.1958580185520098E-5</v>
      </c>
      <c r="G130" s="16">
        <v>1.4983204279089115E-6</v>
      </c>
      <c r="H130" s="16">
        <v>3.7189172070241006E-6</v>
      </c>
      <c r="I130" s="16">
        <v>1.9024635588449757E-5</v>
      </c>
      <c r="J130" s="16">
        <v>1.0892637815513667E-6</v>
      </c>
      <c r="K130" s="16">
        <v>2.8670410218398728E-6</v>
      </c>
      <c r="L130" s="16">
        <v>3.1958580185520098E-5</v>
      </c>
      <c r="M130" s="16">
        <v>1.4983204279089115E-6</v>
      </c>
      <c r="N130" s="16">
        <v>3.7189172070241006E-6</v>
      </c>
      <c r="O130" s="16">
        <v>1.9024635588449757E-5</v>
      </c>
      <c r="P130" s="16">
        <v>1.6704308915503766E-7</v>
      </c>
      <c r="Q130" s="16">
        <v>3.2032908190687806E-7</v>
      </c>
      <c r="R130" s="16">
        <v>1.1814966675490704E-6</v>
      </c>
      <c r="S130" s="16">
        <v>1.9818081377859261E-7</v>
      </c>
      <c r="T130" s="16">
        <v>3.7452156814067753E-7</v>
      </c>
      <c r="U130" s="16">
        <v>6.6989321055168862E-7</v>
      </c>
      <c r="V130" s="16">
        <v>1.6704308915503766E-7</v>
      </c>
      <c r="W130" s="16">
        <v>3.2032908190687806E-7</v>
      </c>
      <c r="X130" s="16">
        <v>1.1814966675490704E-6</v>
      </c>
      <c r="Y130" s="16">
        <v>1.9818081377859261E-7</v>
      </c>
      <c r="Z130" s="16">
        <v>3.7452156814067753E-7</v>
      </c>
      <c r="AA130" s="54">
        <v>6.6989321055168862E-7</v>
      </c>
      <c r="AB130" s="42">
        <v>1.2563068707064044E-6</v>
      </c>
      <c r="AC130" s="42">
        <v>3.1873701037467509E-6</v>
      </c>
      <c r="AD130" s="42">
        <v>3.3140076853069167E-5</v>
      </c>
      <c r="AE130" s="42">
        <v>1.696501241687504E-6</v>
      </c>
      <c r="AF130" s="42">
        <v>4.0934387751647778E-6</v>
      </c>
      <c r="AG130" s="42">
        <v>1.9694528799001445E-5</v>
      </c>
      <c r="AH130" s="42">
        <v>1.2563068707064044E-6</v>
      </c>
      <c r="AI130" s="42">
        <v>3.1873701037467509E-6</v>
      </c>
      <c r="AJ130" s="42">
        <v>3.3140076853069167E-5</v>
      </c>
      <c r="AK130" s="42">
        <v>1.696501241687504E-6</v>
      </c>
      <c r="AL130" s="42">
        <v>4.0934387751647778E-6</v>
      </c>
      <c r="AM130" s="42">
        <v>1.9694528799001445E-5</v>
      </c>
    </row>
    <row r="131" spans="1:39" hidden="1" x14ac:dyDescent="0.25">
      <c r="A131" s="53"/>
      <c r="B131" s="53"/>
      <c r="C131" s="53"/>
      <c r="D131" s="16">
        <v>2.8670410218398728E-6</v>
      </c>
      <c r="E131" s="16">
        <v>3.1958580185520098E-5</v>
      </c>
      <c r="F131" s="16">
        <v>1.4983204279089115E-6</v>
      </c>
      <c r="G131" s="16">
        <v>3.7189172070241006E-6</v>
      </c>
      <c r="H131" s="16">
        <v>1.9024635588449757E-5</v>
      </c>
      <c r="I131" s="16">
        <v>8.1694783616352496E-7</v>
      </c>
      <c r="J131" s="16">
        <v>2.8670410218398728E-6</v>
      </c>
      <c r="K131" s="16">
        <v>3.1958580185520098E-5</v>
      </c>
      <c r="L131" s="16">
        <v>1.4983204279089115E-6</v>
      </c>
      <c r="M131" s="16">
        <v>3.7189172070241006E-6</v>
      </c>
      <c r="N131" s="16">
        <v>1.9024635588449757E-5</v>
      </c>
      <c r="O131" s="16">
        <v>8.1694783616352496E-7</v>
      </c>
      <c r="P131" s="16">
        <v>3.2032908190687806E-7</v>
      </c>
      <c r="Q131" s="16">
        <v>1.1814966675490704E-6</v>
      </c>
      <c r="R131" s="16">
        <v>1.9818081377859261E-7</v>
      </c>
      <c r="S131" s="16">
        <v>3.7452156814067753E-7</v>
      </c>
      <c r="T131" s="16">
        <v>6.6989321055168862E-7</v>
      </c>
      <c r="U131" s="16">
        <v>1.1136205943669178E-7</v>
      </c>
      <c r="V131" s="16">
        <v>3.2032908190687806E-7</v>
      </c>
      <c r="W131" s="16">
        <v>1.1814966675490704E-6</v>
      </c>
      <c r="X131" s="16">
        <v>1.9818081377859261E-7</v>
      </c>
      <c r="Y131" s="16">
        <v>3.7452156814067753E-7</v>
      </c>
      <c r="Z131" s="16">
        <v>6.6989321055168862E-7</v>
      </c>
      <c r="AA131" s="54">
        <v>1.1136205943669178E-7</v>
      </c>
      <c r="AB131" s="42">
        <v>3.1873701037467509E-6</v>
      </c>
      <c r="AC131" s="42">
        <v>3.3140076853069167E-5</v>
      </c>
      <c r="AD131" s="42">
        <v>1.696501241687504E-6</v>
      </c>
      <c r="AE131" s="42">
        <v>4.0934387751647778E-6</v>
      </c>
      <c r="AF131" s="42">
        <v>1.9694528799001445E-5</v>
      </c>
      <c r="AG131" s="42">
        <v>9.2830989560021673E-7</v>
      </c>
      <c r="AH131" s="42">
        <v>3.1873701037467509E-6</v>
      </c>
      <c r="AI131" s="42">
        <v>3.3140076853069167E-5</v>
      </c>
      <c r="AJ131" s="42">
        <v>1.696501241687504E-6</v>
      </c>
      <c r="AK131" s="42">
        <v>4.0934387751647778E-6</v>
      </c>
      <c r="AL131" s="42">
        <v>1.9694528799001445E-5</v>
      </c>
      <c r="AM131" s="42">
        <v>9.2830989560021673E-7</v>
      </c>
    </row>
    <row r="132" spans="1:39" x14ac:dyDescent="0.25">
      <c r="A132" s="53" t="s">
        <v>45</v>
      </c>
      <c r="B132" s="53" t="str">
        <f>VLOOKUP(A132,'TRI Releases'!$A$3:$Q$118,2,FALSE)</f>
        <v>43920VNRLL1250S</v>
      </c>
      <c r="C132" s="53" t="str">
        <f>VLOOKUP(B132,'AERMOD-Modeled-Air-Conc.'!$A$5:$B$3136,2,FALSE)</f>
        <v>Waste Handling, Disposal, Treatment, and Recycling</v>
      </c>
      <c r="D132" s="16">
        <v>3.1958580185520098E-5</v>
      </c>
      <c r="E132" s="16">
        <v>1.4983204279089115E-6</v>
      </c>
      <c r="F132" s="16">
        <v>3.7189172070241006E-6</v>
      </c>
      <c r="G132" s="16">
        <v>1.9024635588449757E-5</v>
      </c>
      <c r="H132" s="16">
        <v>8.1694783616352496E-7</v>
      </c>
      <c r="I132" s="16">
        <v>2.1502807663799047E-6</v>
      </c>
      <c r="J132" s="16">
        <v>3.1958580185520098E-5</v>
      </c>
      <c r="K132" s="16">
        <v>1.4983204279089115E-6</v>
      </c>
      <c r="L132" s="16">
        <v>3.7189172070241006E-6</v>
      </c>
      <c r="M132" s="16">
        <v>1.9024635588449757E-5</v>
      </c>
      <c r="N132" s="16">
        <v>8.1694783616352496E-7</v>
      </c>
      <c r="O132" s="16">
        <v>2.1502807663799047E-6</v>
      </c>
      <c r="P132" s="16">
        <v>1.1814966675490704E-6</v>
      </c>
      <c r="Q132" s="16">
        <v>1.9818081377859261E-7</v>
      </c>
      <c r="R132" s="16">
        <v>3.7452156814067753E-7</v>
      </c>
      <c r="S132" s="16">
        <v>6.6989321055168862E-7</v>
      </c>
      <c r="T132" s="16">
        <v>1.1136205943669178E-7</v>
      </c>
      <c r="U132" s="16">
        <v>2.13552721271252E-7</v>
      </c>
      <c r="V132" s="16">
        <v>1.1814966675490704E-6</v>
      </c>
      <c r="W132" s="16">
        <v>1.9818081377859261E-7</v>
      </c>
      <c r="X132" s="16">
        <v>3.7452156814067753E-7</v>
      </c>
      <c r="Y132" s="16">
        <v>6.6989321055168862E-7</v>
      </c>
      <c r="Z132" s="16">
        <v>1.1136205943669178E-7</v>
      </c>
      <c r="AA132" s="54">
        <v>2.13552721271252E-7</v>
      </c>
      <c r="AB132" s="42">
        <v>3.3140076853069167E-5</v>
      </c>
      <c r="AC132" s="42">
        <v>1.696501241687504E-6</v>
      </c>
      <c r="AD132" s="42">
        <v>4.0934387751647778E-6</v>
      </c>
      <c r="AE132" s="42">
        <v>1.9694528799001445E-5</v>
      </c>
      <c r="AF132" s="42">
        <v>9.2830989560021673E-7</v>
      </c>
      <c r="AG132" s="42">
        <v>2.3638334876511567E-6</v>
      </c>
      <c r="AH132" s="42">
        <v>3.3140076853069167E-5</v>
      </c>
      <c r="AI132" s="42">
        <v>1.696501241687504E-6</v>
      </c>
      <c r="AJ132" s="42">
        <v>4.0934387751647778E-6</v>
      </c>
      <c r="AK132" s="42">
        <v>1.9694528799001445E-5</v>
      </c>
      <c r="AL132" s="42">
        <v>9.2830989560021673E-7</v>
      </c>
      <c r="AM132" s="42">
        <v>2.3638334876511567E-6</v>
      </c>
    </row>
    <row r="133" spans="1:39" hidden="1" x14ac:dyDescent="0.25">
      <c r="A133" s="53"/>
      <c r="B133" s="53"/>
      <c r="C133" s="53"/>
      <c r="D133" s="16">
        <v>1.4983204279089115E-6</v>
      </c>
      <c r="E133" s="16">
        <v>3.7189172070241006E-6</v>
      </c>
      <c r="F133" s="16">
        <v>1.9024635588449757E-5</v>
      </c>
      <c r="G133" s="16">
        <v>8.1694783616352496E-7</v>
      </c>
      <c r="H133" s="16">
        <v>2.1502807663799047E-6</v>
      </c>
      <c r="I133" s="16">
        <v>2.1305720123680064E-5</v>
      </c>
      <c r="J133" s="16">
        <v>1.4983204279089115E-6</v>
      </c>
      <c r="K133" s="16">
        <v>3.7189172070241006E-6</v>
      </c>
      <c r="L133" s="16">
        <v>1.9024635588449757E-5</v>
      </c>
      <c r="M133" s="16">
        <v>8.1694783616352496E-7</v>
      </c>
      <c r="N133" s="16">
        <v>2.1502807663799047E-6</v>
      </c>
      <c r="O133" s="16">
        <v>2.1305720123680064E-5</v>
      </c>
      <c r="P133" s="16">
        <v>1.9818081377859261E-7</v>
      </c>
      <c r="Q133" s="16">
        <v>3.7452156814067753E-7</v>
      </c>
      <c r="R133" s="16">
        <v>6.6989321055168862E-7</v>
      </c>
      <c r="S133" s="16">
        <v>1.1136205943669178E-7</v>
      </c>
      <c r="T133" s="16">
        <v>2.13552721271252E-7</v>
      </c>
      <c r="U133" s="16">
        <v>1.1814966675490704E-6</v>
      </c>
      <c r="V133" s="16">
        <v>1.9818081377859261E-7</v>
      </c>
      <c r="W133" s="16">
        <v>3.7452156814067753E-7</v>
      </c>
      <c r="X133" s="16">
        <v>6.6989321055168862E-7</v>
      </c>
      <c r="Y133" s="16">
        <v>1.1136205943669178E-7</v>
      </c>
      <c r="Z133" s="16">
        <v>2.13552721271252E-7</v>
      </c>
      <c r="AA133" s="54">
        <v>1.1814966675490704E-6</v>
      </c>
      <c r="AB133" s="42">
        <v>1.696501241687504E-6</v>
      </c>
      <c r="AC133" s="42">
        <v>4.0934387751647778E-6</v>
      </c>
      <c r="AD133" s="42">
        <v>1.9694528799001445E-5</v>
      </c>
      <c r="AE133" s="42">
        <v>9.2830989560021673E-7</v>
      </c>
      <c r="AF133" s="42">
        <v>2.3638334876511567E-6</v>
      </c>
      <c r="AG133" s="42">
        <v>2.2487216791229133E-5</v>
      </c>
      <c r="AH133" s="42">
        <v>1.696501241687504E-6</v>
      </c>
      <c r="AI133" s="42">
        <v>4.0934387751647778E-6</v>
      </c>
      <c r="AJ133" s="42">
        <v>1.9694528799001445E-5</v>
      </c>
      <c r="AK133" s="42">
        <v>9.2830989560021673E-7</v>
      </c>
      <c r="AL133" s="42">
        <v>2.3638334876511567E-6</v>
      </c>
      <c r="AM133" s="42">
        <v>2.2487216791229133E-5</v>
      </c>
    </row>
    <row r="134" spans="1:39" hidden="1" x14ac:dyDescent="0.25">
      <c r="A134" s="53"/>
      <c r="B134" s="53"/>
      <c r="C134" s="53"/>
      <c r="D134" s="16">
        <v>3.7189172070241006E-6</v>
      </c>
      <c r="E134" s="16">
        <v>1.9024635588449757E-5</v>
      </c>
      <c r="F134" s="16">
        <v>8.1694783616352496E-7</v>
      </c>
      <c r="G134" s="16">
        <v>2.1502807663799047E-6</v>
      </c>
      <c r="H134" s="16">
        <v>2.1305720123680064E-5</v>
      </c>
      <c r="I134" s="16">
        <v>9.9888028527260764E-7</v>
      </c>
      <c r="J134" s="16">
        <v>3.7189172070241006E-6</v>
      </c>
      <c r="K134" s="16">
        <v>1.9024635588449757E-5</v>
      </c>
      <c r="L134" s="16">
        <v>8.1694783616352496E-7</v>
      </c>
      <c r="M134" s="16">
        <v>2.1502807663799047E-6</v>
      </c>
      <c r="N134" s="16">
        <v>2.1305720123680064E-5</v>
      </c>
      <c r="O134" s="16">
        <v>9.9888028527260764E-7</v>
      </c>
      <c r="P134" s="16">
        <v>3.7452156814067753E-7</v>
      </c>
      <c r="Q134" s="16">
        <v>6.6989321055168862E-7</v>
      </c>
      <c r="R134" s="16">
        <v>1.1136205943669178E-7</v>
      </c>
      <c r="S134" s="16">
        <v>2.13552721271252E-7</v>
      </c>
      <c r="T134" s="16">
        <v>1.1814966675490704E-6</v>
      </c>
      <c r="U134" s="16">
        <v>1.9818081377859261E-7</v>
      </c>
      <c r="V134" s="16">
        <v>3.7452156814067753E-7</v>
      </c>
      <c r="W134" s="16">
        <v>6.6989321055168862E-7</v>
      </c>
      <c r="X134" s="16">
        <v>1.1136205943669178E-7</v>
      </c>
      <c r="Y134" s="16">
        <v>2.13552721271252E-7</v>
      </c>
      <c r="Z134" s="16">
        <v>1.1814966675490704E-6</v>
      </c>
      <c r="AA134" s="54">
        <v>1.9818081377859261E-7</v>
      </c>
      <c r="AB134" s="42">
        <v>4.0934387751647778E-6</v>
      </c>
      <c r="AC134" s="42">
        <v>1.9694528799001445E-5</v>
      </c>
      <c r="AD134" s="42">
        <v>9.2830989560021673E-7</v>
      </c>
      <c r="AE134" s="42">
        <v>2.3638334876511567E-6</v>
      </c>
      <c r="AF134" s="42">
        <v>2.2487216791229133E-5</v>
      </c>
      <c r="AG134" s="42">
        <v>1.1970610990512001E-6</v>
      </c>
      <c r="AH134" s="42">
        <v>4.0934387751647778E-6</v>
      </c>
      <c r="AI134" s="42">
        <v>1.9694528799001445E-5</v>
      </c>
      <c r="AJ134" s="42">
        <v>9.2830989560021673E-7</v>
      </c>
      <c r="AK134" s="42">
        <v>2.3638334876511567E-6</v>
      </c>
      <c r="AL134" s="42">
        <v>2.2487216791229133E-5</v>
      </c>
      <c r="AM134" s="42">
        <v>1.1970610990512001E-6</v>
      </c>
    </row>
    <row r="135" spans="1:39" hidden="1" x14ac:dyDescent="0.25">
      <c r="A135" s="53"/>
      <c r="B135" s="53"/>
      <c r="C135" s="53"/>
      <c r="D135" s="16">
        <v>1.9024635588449757E-5</v>
      </c>
      <c r="E135" s="16">
        <v>8.1694783616352496E-7</v>
      </c>
      <c r="F135" s="16">
        <v>2.1502807663799047E-6</v>
      </c>
      <c r="G135" s="16">
        <v>2.1305720123680064E-5</v>
      </c>
      <c r="H135" s="16">
        <v>9.9888028527260764E-7</v>
      </c>
      <c r="I135" s="16">
        <v>2.4792781380160668E-6</v>
      </c>
      <c r="J135" s="16">
        <v>1.9024635588449757E-5</v>
      </c>
      <c r="K135" s="16">
        <v>8.1694783616352496E-7</v>
      </c>
      <c r="L135" s="16">
        <v>2.1502807663799047E-6</v>
      </c>
      <c r="M135" s="16">
        <v>2.1305720123680064E-5</v>
      </c>
      <c r="N135" s="16">
        <v>9.9888028527260764E-7</v>
      </c>
      <c r="O135" s="16">
        <v>2.4792781380160668E-6</v>
      </c>
      <c r="P135" s="16">
        <v>6.6989321055168862E-7</v>
      </c>
      <c r="Q135" s="16">
        <v>1.1136205943669178E-7</v>
      </c>
      <c r="R135" s="16">
        <v>2.13552721271252E-7</v>
      </c>
      <c r="S135" s="16">
        <v>1.1814966675490704E-6</v>
      </c>
      <c r="T135" s="16">
        <v>1.9818081377859261E-7</v>
      </c>
      <c r="U135" s="16">
        <v>3.7452156814067753E-7</v>
      </c>
      <c r="V135" s="16">
        <v>6.6989321055168862E-7</v>
      </c>
      <c r="W135" s="16">
        <v>1.1136205943669178E-7</v>
      </c>
      <c r="X135" s="16">
        <v>2.13552721271252E-7</v>
      </c>
      <c r="Y135" s="16">
        <v>1.1814966675490704E-6</v>
      </c>
      <c r="Z135" s="16">
        <v>1.9818081377859261E-7</v>
      </c>
      <c r="AA135" s="54">
        <v>3.7452156814067753E-7</v>
      </c>
      <c r="AB135" s="42">
        <v>1.9694528799001445E-5</v>
      </c>
      <c r="AC135" s="42">
        <v>9.2830989560021673E-7</v>
      </c>
      <c r="AD135" s="42">
        <v>2.3638334876511567E-6</v>
      </c>
      <c r="AE135" s="42">
        <v>2.2487216791229133E-5</v>
      </c>
      <c r="AF135" s="42">
        <v>1.1970610990512001E-6</v>
      </c>
      <c r="AG135" s="42">
        <v>2.8537997061567444E-6</v>
      </c>
      <c r="AH135" s="42">
        <v>1.9694528799001445E-5</v>
      </c>
      <c r="AI135" s="42">
        <v>9.2830989560021673E-7</v>
      </c>
      <c r="AJ135" s="42">
        <v>2.3638334876511567E-6</v>
      </c>
      <c r="AK135" s="42">
        <v>2.2487216791229133E-5</v>
      </c>
      <c r="AL135" s="42">
        <v>1.1970610990512001E-6</v>
      </c>
      <c r="AM135" s="42">
        <v>2.8537997061567444E-6</v>
      </c>
    </row>
    <row r="136" spans="1:39" hidden="1" x14ac:dyDescent="0.25">
      <c r="A136" s="53"/>
      <c r="B136" s="53"/>
      <c r="C136" s="53"/>
      <c r="D136" s="16">
        <v>8.1694783616352496E-7</v>
      </c>
      <c r="E136" s="16">
        <v>2.1502807663799047E-6</v>
      </c>
      <c r="F136" s="16">
        <v>2.1305720123680064E-5</v>
      </c>
      <c r="G136" s="16">
        <v>9.9888028527260764E-7</v>
      </c>
      <c r="H136" s="16">
        <v>2.4792781380160668E-6</v>
      </c>
      <c r="I136" s="16">
        <v>1.2683090392299835E-5</v>
      </c>
      <c r="J136" s="16">
        <v>8.1694783616352496E-7</v>
      </c>
      <c r="K136" s="16">
        <v>2.1502807663799047E-6</v>
      </c>
      <c r="L136" s="16">
        <v>2.1305720123680064E-5</v>
      </c>
      <c r="M136" s="16">
        <v>9.9888028527260764E-7</v>
      </c>
      <c r="N136" s="16">
        <v>2.4792781380160668E-6</v>
      </c>
      <c r="O136" s="16">
        <v>1.2683090392299835E-5</v>
      </c>
      <c r="P136" s="16">
        <v>1.1136205943669178E-7</v>
      </c>
      <c r="Q136" s="16">
        <v>2.13552721271252E-7</v>
      </c>
      <c r="R136" s="16">
        <v>1.1814966675490704E-6</v>
      </c>
      <c r="S136" s="16">
        <v>1.9818081377859261E-7</v>
      </c>
      <c r="T136" s="16">
        <v>3.7452156814067753E-7</v>
      </c>
      <c r="U136" s="16">
        <v>6.6989321055168862E-7</v>
      </c>
      <c r="V136" s="16">
        <v>1.1136205943669178E-7</v>
      </c>
      <c r="W136" s="16">
        <v>2.13552721271252E-7</v>
      </c>
      <c r="X136" s="16">
        <v>1.1814966675490704E-6</v>
      </c>
      <c r="Y136" s="16">
        <v>1.9818081377859261E-7</v>
      </c>
      <c r="Z136" s="16">
        <v>3.7452156814067753E-7</v>
      </c>
      <c r="AA136" s="54">
        <v>6.6989321055168862E-7</v>
      </c>
      <c r="AB136" s="42">
        <v>9.2830989560021673E-7</v>
      </c>
      <c r="AC136" s="42">
        <v>2.3638334876511567E-6</v>
      </c>
      <c r="AD136" s="42">
        <v>2.2487216791229133E-5</v>
      </c>
      <c r="AE136" s="42">
        <v>1.1970610990512001E-6</v>
      </c>
      <c r="AF136" s="42">
        <v>2.8537997061567444E-6</v>
      </c>
      <c r="AG136" s="42">
        <v>1.3352983602851523E-5</v>
      </c>
      <c r="AH136" s="42">
        <v>9.2830989560021673E-7</v>
      </c>
      <c r="AI136" s="42">
        <v>2.3638334876511567E-6</v>
      </c>
      <c r="AJ136" s="42">
        <v>2.2487216791229133E-5</v>
      </c>
      <c r="AK136" s="42">
        <v>1.1970610990512001E-6</v>
      </c>
      <c r="AL136" s="42">
        <v>2.8537997061567444E-6</v>
      </c>
      <c r="AM136" s="42">
        <v>1.3352983602851523E-5</v>
      </c>
    </row>
    <row r="137" spans="1:39" hidden="1" x14ac:dyDescent="0.25">
      <c r="A137" s="53"/>
      <c r="B137" s="53"/>
      <c r="C137" s="53"/>
      <c r="D137" s="16">
        <v>2.1502807663799047E-6</v>
      </c>
      <c r="E137" s="16">
        <v>2.1305720123680064E-5</v>
      </c>
      <c r="F137" s="16">
        <v>9.9888028527260764E-7</v>
      </c>
      <c r="G137" s="16">
        <v>2.4792781380160668E-6</v>
      </c>
      <c r="H137" s="16">
        <v>1.2683090392299835E-5</v>
      </c>
      <c r="I137" s="16">
        <v>5.4463189077568334E-7</v>
      </c>
      <c r="J137" s="16">
        <v>2.1502807663799047E-6</v>
      </c>
      <c r="K137" s="16">
        <v>2.1305720123680064E-5</v>
      </c>
      <c r="L137" s="16">
        <v>9.9888028527260764E-7</v>
      </c>
      <c r="M137" s="16">
        <v>2.4792781380160668E-6</v>
      </c>
      <c r="N137" s="16">
        <v>1.2683090392299835E-5</v>
      </c>
      <c r="O137" s="16">
        <v>5.4463189077568334E-7</v>
      </c>
      <c r="P137" s="16">
        <v>2.13552721271252E-7</v>
      </c>
      <c r="Q137" s="16">
        <v>1.1814966675490704E-6</v>
      </c>
      <c r="R137" s="16">
        <v>1.9818081377859261E-7</v>
      </c>
      <c r="S137" s="16">
        <v>3.7452156814067753E-7</v>
      </c>
      <c r="T137" s="16">
        <v>6.6989321055168862E-7</v>
      </c>
      <c r="U137" s="16">
        <v>1.1136205943669178E-7</v>
      </c>
      <c r="V137" s="16">
        <v>2.13552721271252E-7</v>
      </c>
      <c r="W137" s="16">
        <v>1.1814966675490704E-6</v>
      </c>
      <c r="X137" s="16">
        <v>1.9818081377859261E-7</v>
      </c>
      <c r="Y137" s="16">
        <v>3.7452156814067753E-7</v>
      </c>
      <c r="Z137" s="16">
        <v>6.6989321055168862E-7</v>
      </c>
      <c r="AA137" s="54">
        <v>1.1136205943669178E-7</v>
      </c>
      <c r="AB137" s="42">
        <v>2.3638334876511567E-6</v>
      </c>
      <c r="AC137" s="42">
        <v>2.2487216791229133E-5</v>
      </c>
      <c r="AD137" s="42">
        <v>1.1970610990512001E-6</v>
      </c>
      <c r="AE137" s="42">
        <v>2.8537997061567444E-6</v>
      </c>
      <c r="AF137" s="42">
        <v>1.3352983602851523E-5</v>
      </c>
      <c r="AG137" s="42">
        <v>6.5599395021237511E-7</v>
      </c>
      <c r="AH137" s="42">
        <v>2.3638334876511567E-6</v>
      </c>
      <c r="AI137" s="42">
        <v>2.2487216791229133E-5</v>
      </c>
      <c r="AJ137" s="42">
        <v>1.1970610990512001E-6</v>
      </c>
      <c r="AK137" s="42">
        <v>2.8537997061567444E-6</v>
      </c>
      <c r="AL137" s="42">
        <v>1.3352983602851523E-5</v>
      </c>
      <c r="AM137" s="42">
        <v>6.5599395021237511E-7</v>
      </c>
    </row>
    <row r="138" spans="1:39" x14ac:dyDescent="0.25">
      <c r="A138" s="53" t="s">
        <v>46</v>
      </c>
      <c r="B138" s="53" t="str">
        <f>VLOOKUP(A138,'TRI Releases'!$A$3:$Q$118,2,FALSE)</f>
        <v>43920VNRLL1250S</v>
      </c>
      <c r="C138" s="53" t="str">
        <f>VLOOKUP(B138,'AERMOD-Modeled-Air-Conc.'!$A$5:$B$3136,2,FALSE)</f>
        <v>Waste Handling, Disposal, Treatment, and Recycling</v>
      </c>
      <c r="D138" s="16">
        <v>2.1305720123680064E-5</v>
      </c>
      <c r="E138" s="16">
        <v>9.9888028527260764E-7</v>
      </c>
      <c r="F138" s="16">
        <v>2.4792781380160668E-6</v>
      </c>
      <c r="G138" s="16">
        <v>1.2683090392299835E-5</v>
      </c>
      <c r="H138" s="16">
        <v>5.4463189077568334E-7</v>
      </c>
      <c r="I138" s="16">
        <v>1.4335205109199364E-6</v>
      </c>
      <c r="J138" s="16">
        <v>2.1305720123680064E-5</v>
      </c>
      <c r="K138" s="16">
        <v>9.9888028527260764E-7</v>
      </c>
      <c r="L138" s="16">
        <v>2.4792781380160668E-6</v>
      </c>
      <c r="M138" s="16">
        <v>1.2683090392299835E-5</v>
      </c>
      <c r="N138" s="16">
        <v>5.4463189077568334E-7</v>
      </c>
      <c r="O138" s="16">
        <v>1.4335205109199364E-6</v>
      </c>
      <c r="P138" s="16">
        <v>1.1814966675490704E-6</v>
      </c>
      <c r="Q138" s="16">
        <v>1.9818081377859261E-7</v>
      </c>
      <c r="R138" s="16">
        <v>3.7452156814067753E-7</v>
      </c>
      <c r="S138" s="16">
        <v>6.6989321055168862E-7</v>
      </c>
      <c r="T138" s="16">
        <v>1.1136205943669178E-7</v>
      </c>
      <c r="U138" s="16">
        <v>2.13552721271252E-7</v>
      </c>
      <c r="V138" s="16">
        <v>1.1814966675490704E-6</v>
      </c>
      <c r="W138" s="16">
        <v>1.9818081377859261E-7</v>
      </c>
      <c r="X138" s="16">
        <v>3.7452156814067753E-7</v>
      </c>
      <c r="Y138" s="16">
        <v>6.6989321055168862E-7</v>
      </c>
      <c r="Z138" s="16">
        <v>1.1136205943669178E-7</v>
      </c>
      <c r="AA138" s="54">
        <v>2.13552721271252E-7</v>
      </c>
      <c r="AB138" s="42">
        <v>2.2487216791229133E-5</v>
      </c>
      <c r="AC138" s="42">
        <v>1.1970610990512001E-6</v>
      </c>
      <c r="AD138" s="42">
        <v>2.8537997061567444E-6</v>
      </c>
      <c r="AE138" s="42">
        <v>1.3352983602851523E-5</v>
      </c>
      <c r="AF138" s="42">
        <v>6.5599395021237511E-7</v>
      </c>
      <c r="AG138" s="42">
        <v>1.6470732321911884E-6</v>
      </c>
      <c r="AH138" s="42">
        <v>2.2487216791229133E-5</v>
      </c>
      <c r="AI138" s="42">
        <v>1.1970610990512001E-6</v>
      </c>
      <c r="AJ138" s="42">
        <v>2.8537997061567444E-6</v>
      </c>
      <c r="AK138" s="42">
        <v>1.3352983602851523E-5</v>
      </c>
      <c r="AL138" s="42">
        <v>6.5599395021237511E-7</v>
      </c>
      <c r="AM138" s="42">
        <v>1.6470732321911884E-6</v>
      </c>
    </row>
    <row r="139" spans="1:39" hidden="1" x14ac:dyDescent="0.25">
      <c r="A139" s="53"/>
      <c r="B139" s="53"/>
      <c r="C139" s="53"/>
      <c r="D139" s="16">
        <v>9.9888028527260764E-7</v>
      </c>
      <c r="E139" s="16">
        <v>2.4792781380160668E-6</v>
      </c>
      <c r="F139" s="16">
        <v>1.2683090392299835E-5</v>
      </c>
      <c r="G139" s="16">
        <v>5.4463189077568334E-7</v>
      </c>
      <c r="H139" s="16">
        <v>1.4335205109199364E-6</v>
      </c>
      <c r="I139" s="16">
        <v>2.1305720123680064E-5</v>
      </c>
      <c r="J139" s="16">
        <v>9.9888028527260764E-7</v>
      </c>
      <c r="K139" s="16">
        <v>2.4792781380160668E-6</v>
      </c>
      <c r="L139" s="16">
        <v>1.2683090392299835E-5</v>
      </c>
      <c r="M139" s="16">
        <v>5.4463189077568334E-7</v>
      </c>
      <c r="N139" s="16">
        <v>1.4335205109199364E-6</v>
      </c>
      <c r="O139" s="16">
        <v>2.1305720123680064E-5</v>
      </c>
      <c r="P139" s="16">
        <v>1.9818081377859261E-7</v>
      </c>
      <c r="Q139" s="16">
        <v>3.7452156814067753E-7</v>
      </c>
      <c r="R139" s="16">
        <v>6.6989321055168862E-7</v>
      </c>
      <c r="S139" s="16">
        <v>1.1136205943669178E-7</v>
      </c>
      <c r="T139" s="16">
        <v>2.13552721271252E-7</v>
      </c>
      <c r="U139" s="16">
        <v>1.1814966675490704E-6</v>
      </c>
      <c r="V139" s="16">
        <v>1.9818081377859261E-7</v>
      </c>
      <c r="W139" s="16">
        <v>3.7452156814067753E-7</v>
      </c>
      <c r="X139" s="16">
        <v>6.6989321055168862E-7</v>
      </c>
      <c r="Y139" s="16">
        <v>1.1136205943669178E-7</v>
      </c>
      <c r="Z139" s="16">
        <v>2.13552721271252E-7</v>
      </c>
      <c r="AA139" s="54">
        <v>1.1814966675490704E-6</v>
      </c>
      <c r="AB139" s="42">
        <v>1.1970610990512001E-6</v>
      </c>
      <c r="AC139" s="42">
        <v>2.8537997061567444E-6</v>
      </c>
      <c r="AD139" s="42">
        <v>1.3352983602851523E-5</v>
      </c>
      <c r="AE139" s="42">
        <v>6.5599395021237511E-7</v>
      </c>
      <c r="AF139" s="42">
        <v>1.6470732321911884E-6</v>
      </c>
      <c r="AG139" s="42">
        <v>2.2487216791229133E-5</v>
      </c>
      <c r="AH139" s="42">
        <v>1.1970610990512001E-6</v>
      </c>
      <c r="AI139" s="42">
        <v>2.8537997061567444E-6</v>
      </c>
      <c r="AJ139" s="42">
        <v>1.3352983602851523E-5</v>
      </c>
      <c r="AK139" s="42">
        <v>6.5599395021237511E-7</v>
      </c>
      <c r="AL139" s="42">
        <v>1.6470732321911884E-6</v>
      </c>
      <c r="AM139" s="42">
        <v>2.2487216791229133E-5</v>
      </c>
    </row>
    <row r="140" spans="1:39" hidden="1" x14ac:dyDescent="0.25">
      <c r="A140" s="53"/>
      <c r="B140" s="53"/>
      <c r="C140" s="53"/>
      <c r="D140" s="16">
        <v>2.4792781380160668E-6</v>
      </c>
      <c r="E140" s="16">
        <v>1.2683090392299835E-5</v>
      </c>
      <c r="F140" s="16">
        <v>5.4463189077568334E-7</v>
      </c>
      <c r="G140" s="16">
        <v>1.4335205109199364E-6</v>
      </c>
      <c r="H140" s="16">
        <v>2.1305720123680064E-5</v>
      </c>
      <c r="I140" s="16">
        <v>9.9888028527260764E-7</v>
      </c>
      <c r="J140" s="16">
        <v>2.4792781380160668E-6</v>
      </c>
      <c r="K140" s="16">
        <v>1.2683090392299835E-5</v>
      </c>
      <c r="L140" s="16">
        <v>5.4463189077568334E-7</v>
      </c>
      <c r="M140" s="16">
        <v>1.4335205109199364E-6</v>
      </c>
      <c r="N140" s="16">
        <v>2.1305720123680064E-5</v>
      </c>
      <c r="O140" s="16">
        <v>9.9888028527260764E-7</v>
      </c>
      <c r="P140" s="16">
        <v>3.7452156814067753E-7</v>
      </c>
      <c r="Q140" s="16">
        <v>6.6989321055168862E-7</v>
      </c>
      <c r="R140" s="16">
        <v>1.1136205943669178E-7</v>
      </c>
      <c r="S140" s="16">
        <v>2.13552721271252E-7</v>
      </c>
      <c r="T140" s="16">
        <v>1.1814966675490704E-6</v>
      </c>
      <c r="U140" s="16">
        <v>1.9818081377859261E-7</v>
      </c>
      <c r="V140" s="16">
        <v>3.7452156814067753E-7</v>
      </c>
      <c r="W140" s="16">
        <v>6.6989321055168862E-7</v>
      </c>
      <c r="X140" s="16">
        <v>1.1136205943669178E-7</v>
      </c>
      <c r="Y140" s="16">
        <v>2.13552721271252E-7</v>
      </c>
      <c r="Z140" s="16">
        <v>1.1814966675490704E-6</v>
      </c>
      <c r="AA140" s="54">
        <v>1.9818081377859261E-7</v>
      </c>
      <c r="AB140" s="42">
        <v>2.8537997061567444E-6</v>
      </c>
      <c r="AC140" s="42">
        <v>1.3352983602851523E-5</v>
      </c>
      <c r="AD140" s="42">
        <v>6.5599395021237511E-7</v>
      </c>
      <c r="AE140" s="42">
        <v>1.6470732321911884E-6</v>
      </c>
      <c r="AF140" s="42">
        <v>2.2487216791229133E-5</v>
      </c>
      <c r="AG140" s="42">
        <v>1.1970610990512001E-6</v>
      </c>
      <c r="AH140" s="42">
        <v>2.8537997061567444E-6</v>
      </c>
      <c r="AI140" s="42">
        <v>1.3352983602851523E-5</v>
      </c>
      <c r="AJ140" s="42">
        <v>6.5599395021237511E-7</v>
      </c>
      <c r="AK140" s="42">
        <v>1.6470732321911884E-6</v>
      </c>
      <c r="AL140" s="42">
        <v>2.2487216791229133E-5</v>
      </c>
      <c r="AM140" s="42">
        <v>1.1970610990512001E-6</v>
      </c>
    </row>
    <row r="141" spans="1:39" hidden="1" x14ac:dyDescent="0.25">
      <c r="A141" s="53"/>
      <c r="B141" s="53"/>
      <c r="C141" s="53"/>
      <c r="D141" s="16">
        <v>1.2683090392299835E-5</v>
      </c>
      <c r="E141" s="16">
        <v>5.4463189077568334E-7</v>
      </c>
      <c r="F141" s="16">
        <v>1.4335205109199364E-6</v>
      </c>
      <c r="G141" s="16">
        <v>2.1305720123680064E-5</v>
      </c>
      <c r="H141" s="16">
        <v>9.9888028527260764E-7</v>
      </c>
      <c r="I141" s="16">
        <v>2.4792781380160668E-6</v>
      </c>
      <c r="J141" s="16">
        <v>1.2683090392299835E-5</v>
      </c>
      <c r="K141" s="16">
        <v>5.4463189077568334E-7</v>
      </c>
      <c r="L141" s="16">
        <v>1.4335205109199364E-6</v>
      </c>
      <c r="M141" s="16">
        <v>2.1305720123680064E-5</v>
      </c>
      <c r="N141" s="16">
        <v>9.9888028527260764E-7</v>
      </c>
      <c r="O141" s="16">
        <v>2.4792781380160668E-6</v>
      </c>
      <c r="P141" s="16">
        <v>6.6989321055168862E-7</v>
      </c>
      <c r="Q141" s="16">
        <v>1.1136205943669178E-7</v>
      </c>
      <c r="R141" s="16">
        <v>2.13552721271252E-7</v>
      </c>
      <c r="S141" s="16">
        <v>1.1814966675490704E-6</v>
      </c>
      <c r="T141" s="16">
        <v>1.9818081377859261E-7</v>
      </c>
      <c r="U141" s="16">
        <v>3.7452156814067753E-7</v>
      </c>
      <c r="V141" s="16">
        <v>6.6989321055168862E-7</v>
      </c>
      <c r="W141" s="16">
        <v>1.1136205943669178E-7</v>
      </c>
      <c r="X141" s="16">
        <v>2.13552721271252E-7</v>
      </c>
      <c r="Y141" s="16">
        <v>1.1814966675490704E-6</v>
      </c>
      <c r="Z141" s="16">
        <v>1.9818081377859261E-7</v>
      </c>
      <c r="AA141" s="54">
        <v>3.7452156814067753E-7</v>
      </c>
      <c r="AB141" s="42">
        <v>1.3352983602851523E-5</v>
      </c>
      <c r="AC141" s="42">
        <v>6.5599395021237511E-7</v>
      </c>
      <c r="AD141" s="42">
        <v>1.6470732321911884E-6</v>
      </c>
      <c r="AE141" s="42">
        <v>2.2487216791229133E-5</v>
      </c>
      <c r="AF141" s="42">
        <v>1.1970610990512001E-6</v>
      </c>
      <c r="AG141" s="42">
        <v>2.8537997061567444E-6</v>
      </c>
      <c r="AH141" s="42">
        <v>1.3352983602851523E-5</v>
      </c>
      <c r="AI141" s="42">
        <v>6.5599395021237511E-7</v>
      </c>
      <c r="AJ141" s="42">
        <v>1.6470732321911884E-6</v>
      </c>
      <c r="AK141" s="42">
        <v>2.2487216791229133E-5</v>
      </c>
      <c r="AL141" s="42">
        <v>1.1970610990512001E-6</v>
      </c>
      <c r="AM141" s="42">
        <v>2.8537997061567444E-6</v>
      </c>
    </row>
    <row r="142" spans="1:39" hidden="1" x14ac:dyDescent="0.25">
      <c r="A142" s="53"/>
      <c r="B142" s="53"/>
      <c r="C142" s="53"/>
      <c r="D142" s="16">
        <v>5.4463189077568334E-7</v>
      </c>
      <c r="E142" s="16">
        <v>1.4335205109199364E-6</v>
      </c>
      <c r="F142" s="16">
        <v>2.1305720123680064E-5</v>
      </c>
      <c r="G142" s="16">
        <v>9.9888028527260764E-7</v>
      </c>
      <c r="H142" s="16">
        <v>2.4792781380160668E-6</v>
      </c>
      <c r="I142" s="16">
        <v>1.2683090392299835E-5</v>
      </c>
      <c r="J142" s="16">
        <v>5.4463189077568334E-7</v>
      </c>
      <c r="K142" s="16">
        <v>1.4335205109199364E-6</v>
      </c>
      <c r="L142" s="16">
        <v>2.1305720123680064E-5</v>
      </c>
      <c r="M142" s="16">
        <v>9.9888028527260764E-7</v>
      </c>
      <c r="N142" s="16">
        <v>2.4792781380160668E-6</v>
      </c>
      <c r="O142" s="16">
        <v>1.2683090392299835E-5</v>
      </c>
      <c r="P142" s="16">
        <v>1.1136205943669178E-7</v>
      </c>
      <c r="Q142" s="16">
        <v>2.13552721271252E-7</v>
      </c>
      <c r="R142" s="16">
        <v>1.1814966675490704E-6</v>
      </c>
      <c r="S142" s="16">
        <v>1.9818081377859261E-7</v>
      </c>
      <c r="T142" s="16">
        <v>3.7452156814067753E-7</v>
      </c>
      <c r="U142" s="16">
        <v>6.6989321055168862E-7</v>
      </c>
      <c r="V142" s="16">
        <v>1.1136205943669178E-7</v>
      </c>
      <c r="W142" s="16">
        <v>2.13552721271252E-7</v>
      </c>
      <c r="X142" s="16">
        <v>1.1814966675490704E-6</v>
      </c>
      <c r="Y142" s="16">
        <v>1.9818081377859261E-7</v>
      </c>
      <c r="Z142" s="16">
        <v>3.7452156814067753E-7</v>
      </c>
      <c r="AA142" s="54">
        <v>6.6989321055168862E-7</v>
      </c>
      <c r="AB142" s="42">
        <v>6.5599395021237511E-7</v>
      </c>
      <c r="AC142" s="42">
        <v>1.6470732321911884E-6</v>
      </c>
      <c r="AD142" s="42">
        <v>2.2487216791229133E-5</v>
      </c>
      <c r="AE142" s="42">
        <v>1.1970610990512001E-6</v>
      </c>
      <c r="AF142" s="42">
        <v>2.8537997061567444E-6</v>
      </c>
      <c r="AG142" s="42">
        <v>1.3352983602851523E-5</v>
      </c>
      <c r="AH142" s="42">
        <v>6.5599395021237511E-7</v>
      </c>
      <c r="AI142" s="42">
        <v>1.6470732321911884E-6</v>
      </c>
      <c r="AJ142" s="42">
        <v>2.2487216791229133E-5</v>
      </c>
      <c r="AK142" s="42">
        <v>1.1970610990512001E-6</v>
      </c>
      <c r="AL142" s="42">
        <v>2.8537997061567444E-6</v>
      </c>
      <c r="AM142" s="42">
        <v>1.3352983602851523E-5</v>
      </c>
    </row>
    <row r="143" spans="1:39" hidden="1" x14ac:dyDescent="0.25">
      <c r="A143" s="53"/>
      <c r="B143" s="53"/>
      <c r="C143" s="53"/>
      <c r="D143" s="16">
        <v>1.4335205109199364E-6</v>
      </c>
      <c r="E143" s="16">
        <v>2.1305720123680064E-5</v>
      </c>
      <c r="F143" s="16">
        <v>9.9888028527260764E-7</v>
      </c>
      <c r="G143" s="16">
        <v>2.4792781380160668E-6</v>
      </c>
      <c r="H143" s="16">
        <v>1.2683090392299835E-5</v>
      </c>
      <c r="I143" s="16">
        <v>5.4463189077568334E-7</v>
      </c>
      <c r="J143" s="16">
        <v>1.4335205109199364E-6</v>
      </c>
      <c r="K143" s="16">
        <v>2.1305720123680064E-5</v>
      </c>
      <c r="L143" s="16">
        <v>9.9888028527260764E-7</v>
      </c>
      <c r="M143" s="16">
        <v>2.4792781380160668E-6</v>
      </c>
      <c r="N143" s="16">
        <v>1.2683090392299835E-5</v>
      </c>
      <c r="O143" s="16">
        <v>5.4463189077568334E-7</v>
      </c>
      <c r="P143" s="16">
        <v>2.13552721271252E-7</v>
      </c>
      <c r="Q143" s="16">
        <v>1.1814966675490704E-6</v>
      </c>
      <c r="R143" s="16">
        <v>1.9818081377859261E-7</v>
      </c>
      <c r="S143" s="16">
        <v>3.7452156814067753E-7</v>
      </c>
      <c r="T143" s="16">
        <v>6.6989321055168862E-7</v>
      </c>
      <c r="U143" s="16">
        <v>1.1136205943669178E-7</v>
      </c>
      <c r="V143" s="16">
        <v>2.13552721271252E-7</v>
      </c>
      <c r="W143" s="16">
        <v>1.1814966675490704E-6</v>
      </c>
      <c r="X143" s="16">
        <v>1.9818081377859261E-7</v>
      </c>
      <c r="Y143" s="16">
        <v>3.7452156814067753E-7</v>
      </c>
      <c r="Z143" s="16">
        <v>6.6989321055168862E-7</v>
      </c>
      <c r="AA143" s="54">
        <v>1.1136205943669178E-7</v>
      </c>
      <c r="AB143" s="42">
        <v>1.6470732321911884E-6</v>
      </c>
      <c r="AC143" s="42">
        <v>2.2487216791229133E-5</v>
      </c>
      <c r="AD143" s="42">
        <v>1.1970610990512001E-6</v>
      </c>
      <c r="AE143" s="42">
        <v>2.8537997061567444E-6</v>
      </c>
      <c r="AF143" s="42">
        <v>1.3352983602851523E-5</v>
      </c>
      <c r="AG143" s="42">
        <v>6.5599395021237511E-7</v>
      </c>
      <c r="AH143" s="42">
        <v>1.6470732321911884E-6</v>
      </c>
      <c r="AI143" s="42">
        <v>2.2487216791229133E-5</v>
      </c>
      <c r="AJ143" s="42">
        <v>1.1970610990512001E-6</v>
      </c>
      <c r="AK143" s="42">
        <v>2.8537997061567444E-6</v>
      </c>
      <c r="AL143" s="42">
        <v>1.3352983602851523E-5</v>
      </c>
      <c r="AM143" s="42">
        <v>6.5599395021237511E-7</v>
      </c>
    </row>
    <row r="144" spans="1:39" x14ac:dyDescent="0.25">
      <c r="A144" s="53" t="s">
        <v>47</v>
      </c>
      <c r="B144" s="53" t="str">
        <f>VLOOKUP(A144,'TRI Releases'!$A$3:$Q$118,2,FALSE)</f>
        <v>43920VNRLL1250S</v>
      </c>
      <c r="C144" s="53" t="str">
        <f>VLOOKUP(B144,'AERMOD-Modeled-Air-Conc.'!$A$5:$B$3136,2,FALSE)</f>
        <v>Waste Handling, Disposal, Treatment, and Recycling</v>
      </c>
      <c r="D144" s="16">
        <v>2.1305720123680064E-5</v>
      </c>
      <c r="E144" s="16">
        <v>9.9888028527260764E-7</v>
      </c>
      <c r="F144" s="16">
        <v>2.4792781380160668E-6</v>
      </c>
      <c r="G144" s="16">
        <v>1.2683090392299835E-5</v>
      </c>
      <c r="H144" s="16">
        <v>5.4463189077568334E-7</v>
      </c>
      <c r="I144" s="16">
        <v>1.4335205109199364E-6</v>
      </c>
      <c r="J144" s="16">
        <v>2.1305720123680064E-5</v>
      </c>
      <c r="K144" s="16">
        <v>9.9888028527260764E-7</v>
      </c>
      <c r="L144" s="16">
        <v>2.4792781380160668E-6</v>
      </c>
      <c r="M144" s="16">
        <v>1.2683090392299835E-5</v>
      </c>
      <c r="N144" s="16">
        <v>5.4463189077568334E-7</v>
      </c>
      <c r="O144" s="16">
        <v>1.4335205109199364E-6</v>
      </c>
      <c r="P144" s="16">
        <v>1.1814966675490704E-6</v>
      </c>
      <c r="Q144" s="16">
        <v>1.9818081377859261E-7</v>
      </c>
      <c r="R144" s="16">
        <v>3.7452156814067753E-7</v>
      </c>
      <c r="S144" s="16">
        <v>6.6989321055168862E-7</v>
      </c>
      <c r="T144" s="16">
        <v>1.1136205943669178E-7</v>
      </c>
      <c r="U144" s="16">
        <v>2.13552721271252E-7</v>
      </c>
      <c r="V144" s="16">
        <v>1.1814966675490704E-6</v>
      </c>
      <c r="W144" s="16">
        <v>1.9818081377859261E-7</v>
      </c>
      <c r="X144" s="16">
        <v>3.7452156814067753E-7</v>
      </c>
      <c r="Y144" s="16">
        <v>6.6989321055168862E-7</v>
      </c>
      <c r="Z144" s="16">
        <v>1.1136205943669178E-7</v>
      </c>
      <c r="AA144" s="54">
        <v>2.13552721271252E-7</v>
      </c>
      <c r="AB144" s="42">
        <v>2.2487216791229133E-5</v>
      </c>
      <c r="AC144" s="42">
        <v>1.1970610990512001E-6</v>
      </c>
      <c r="AD144" s="42">
        <v>2.8537997061567444E-6</v>
      </c>
      <c r="AE144" s="42">
        <v>1.3352983602851523E-5</v>
      </c>
      <c r="AF144" s="42">
        <v>6.5599395021237511E-7</v>
      </c>
      <c r="AG144" s="42">
        <v>1.6470732321911884E-6</v>
      </c>
      <c r="AH144" s="42">
        <v>2.2487216791229133E-5</v>
      </c>
      <c r="AI144" s="42">
        <v>1.1970610990512001E-6</v>
      </c>
      <c r="AJ144" s="42">
        <v>2.8537997061567444E-6</v>
      </c>
      <c r="AK144" s="42">
        <v>1.3352983602851523E-5</v>
      </c>
      <c r="AL144" s="42">
        <v>6.5599395021237511E-7</v>
      </c>
      <c r="AM144" s="42">
        <v>1.6470732321911884E-6</v>
      </c>
    </row>
    <row r="145" spans="1:39" hidden="1" x14ac:dyDescent="0.25">
      <c r="A145" s="53"/>
      <c r="B145" s="53"/>
      <c r="C145" s="53"/>
      <c r="D145" s="16">
        <v>9.9888028527260764E-7</v>
      </c>
      <c r="E145" s="16">
        <v>2.4792781380160668E-6</v>
      </c>
      <c r="F145" s="16">
        <v>1.2683090392299835E-5</v>
      </c>
      <c r="G145" s="16">
        <v>5.4463189077568334E-7</v>
      </c>
      <c r="H145" s="16">
        <v>1.4335205109199364E-6</v>
      </c>
      <c r="I145" s="16">
        <v>0</v>
      </c>
      <c r="J145" s="16">
        <v>9.9888028527260764E-7</v>
      </c>
      <c r="K145" s="16">
        <v>2.4792781380160668E-6</v>
      </c>
      <c r="L145" s="16">
        <v>1.2683090392299835E-5</v>
      </c>
      <c r="M145" s="16">
        <v>5.4463189077568334E-7</v>
      </c>
      <c r="N145" s="16">
        <v>1.4335205109199364E-6</v>
      </c>
      <c r="O145" s="16">
        <v>0</v>
      </c>
      <c r="P145" s="16">
        <v>1.9818081377859261E-7</v>
      </c>
      <c r="Q145" s="16">
        <v>3.7452156814067753E-7</v>
      </c>
      <c r="R145" s="16">
        <v>6.6989321055168862E-7</v>
      </c>
      <c r="S145" s="16">
        <v>1.1136205943669178E-7</v>
      </c>
      <c r="T145" s="16">
        <v>2.13552721271252E-7</v>
      </c>
      <c r="U145" s="16">
        <v>5.9074833377453519E-7</v>
      </c>
      <c r="V145" s="16">
        <v>1.9818081377859261E-7</v>
      </c>
      <c r="W145" s="16">
        <v>3.7452156814067753E-7</v>
      </c>
      <c r="X145" s="16">
        <v>6.6989321055168862E-7</v>
      </c>
      <c r="Y145" s="16">
        <v>1.1136205943669178E-7</v>
      </c>
      <c r="Z145" s="16">
        <v>2.13552721271252E-7</v>
      </c>
      <c r="AA145" s="54">
        <v>5.9074833377453519E-7</v>
      </c>
      <c r="AB145" s="42">
        <v>1.1970610990512001E-6</v>
      </c>
      <c r="AC145" s="42">
        <v>2.8537997061567444E-6</v>
      </c>
      <c r="AD145" s="42">
        <v>1.3352983602851523E-5</v>
      </c>
      <c r="AE145" s="42">
        <v>6.5599395021237511E-7</v>
      </c>
      <c r="AF145" s="42">
        <v>1.6470732321911884E-6</v>
      </c>
      <c r="AG145" s="42">
        <v>5.9074833377453519E-7</v>
      </c>
      <c r="AH145" s="42">
        <v>1.1970610990512001E-6</v>
      </c>
      <c r="AI145" s="42">
        <v>2.8537997061567444E-6</v>
      </c>
      <c r="AJ145" s="42">
        <v>1.3352983602851523E-5</v>
      </c>
      <c r="AK145" s="42">
        <v>6.5599395021237511E-7</v>
      </c>
      <c r="AL145" s="42">
        <v>1.6470732321911884E-6</v>
      </c>
      <c r="AM145" s="42">
        <v>5.9074833377453519E-7</v>
      </c>
    </row>
    <row r="146" spans="1:39" hidden="1" x14ac:dyDescent="0.25">
      <c r="A146" s="53"/>
      <c r="B146" s="53"/>
      <c r="C146" s="53"/>
      <c r="D146" s="16">
        <v>2.4792781380160668E-6</v>
      </c>
      <c r="E146" s="16">
        <v>1.2683090392299835E-5</v>
      </c>
      <c r="F146" s="16">
        <v>5.4463189077568334E-7</v>
      </c>
      <c r="G146" s="16">
        <v>1.4335205109199364E-6</v>
      </c>
      <c r="H146" s="16">
        <v>0</v>
      </c>
      <c r="I146" s="16">
        <v>0</v>
      </c>
      <c r="J146" s="16">
        <v>2.4792781380160668E-6</v>
      </c>
      <c r="K146" s="16">
        <v>1.2683090392299835E-5</v>
      </c>
      <c r="L146" s="16">
        <v>5.4463189077568334E-7</v>
      </c>
      <c r="M146" s="16">
        <v>1.4335205109199364E-6</v>
      </c>
      <c r="N146" s="16">
        <v>0</v>
      </c>
      <c r="O146" s="16">
        <v>0</v>
      </c>
      <c r="P146" s="16">
        <v>3.7452156814067753E-7</v>
      </c>
      <c r="Q146" s="16">
        <v>6.6989321055168862E-7</v>
      </c>
      <c r="R146" s="16">
        <v>1.1136205943669178E-7</v>
      </c>
      <c r="S146" s="16">
        <v>2.13552721271252E-7</v>
      </c>
      <c r="T146" s="16">
        <v>5.9074833377453519E-7</v>
      </c>
      <c r="U146" s="16">
        <v>9.9090406889296304E-8</v>
      </c>
      <c r="V146" s="16">
        <v>3.7452156814067753E-7</v>
      </c>
      <c r="W146" s="16">
        <v>6.6989321055168862E-7</v>
      </c>
      <c r="X146" s="16">
        <v>1.1136205943669178E-7</v>
      </c>
      <c r="Y146" s="16">
        <v>2.13552721271252E-7</v>
      </c>
      <c r="Z146" s="16">
        <v>5.9074833377453519E-7</v>
      </c>
      <c r="AA146" s="54">
        <v>9.9090406889296304E-8</v>
      </c>
      <c r="AB146" s="42">
        <v>2.8537997061567444E-6</v>
      </c>
      <c r="AC146" s="42">
        <v>1.3352983602851523E-5</v>
      </c>
      <c r="AD146" s="42">
        <v>6.5599395021237511E-7</v>
      </c>
      <c r="AE146" s="42">
        <v>1.6470732321911884E-6</v>
      </c>
      <c r="AF146" s="42">
        <v>5.9074833377453519E-7</v>
      </c>
      <c r="AG146" s="42">
        <v>9.9090406889296304E-8</v>
      </c>
      <c r="AH146" s="42">
        <v>2.8537997061567444E-6</v>
      </c>
      <c r="AI146" s="42">
        <v>1.3352983602851523E-5</v>
      </c>
      <c r="AJ146" s="42">
        <v>6.5599395021237511E-7</v>
      </c>
      <c r="AK146" s="42">
        <v>1.6470732321911884E-6</v>
      </c>
      <c r="AL146" s="42">
        <v>5.9074833377453519E-7</v>
      </c>
      <c r="AM146" s="42">
        <v>9.9090406889296304E-8</v>
      </c>
    </row>
    <row r="147" spans="1:39" hidden="1" x14ac:dyDescent="0.25">
      <c r="A147" s="53"/>
      <c r="B147" s="53"/>
      <c r="C147" s="53"/>
      <c r="D147" s="16">
        <v>1.2683090392299835E-5</v>
      </c>
      <c r="E147" s="16">
        <v>5.4463189077568334E-7</v>
      </c>
      <c r="F147" s="16">
        <v>1.4335205109199364E-6</v>
      </c>
      <c r="G147" s="16">
        <v>0</v>
      </c>
      <c r="H147" s="16">
        <v>0</v>
      </c>
      <c r="I147" s="16">
        <v>0</v>
      </c>
      <c r="J147" s="16">
        <v>1.2683090392299835E-5</v>
      </c>
      <c r="K147" s="16">
        <v>5.4463189077568334E-7</v>
      </c>
      <c r="L147" s="16">
        <v>1.4335205109199364E-6</v>
      </c>
      <c r="M147" s="16">
        <v>0</v>
      </c>
      <c r="N147" s="16">
        <v>0</v>
      </c>
      <c r="O147" s="16">
        <v>0</v>
      </c>
      <c r="P147" s="16">
        <v>6.6989321055168862E-7</v>
      </c>
      <c r="Q147" s="16">
        <v>1.1136205943669178E-7</v>
      </c>
      <c r="R147" s="16">
        <v>2.13552721271252E-7</v>
      </c>
      <c r="S147" s="16">
        <v>5.9074833377453519E-7</v>
      </c>
      <c r="T147" s="16">
        <v>9.9090406889296304E-8</v>
      </c>
      <c r="U147" s="16">
        <v>1.8726078407033876E-7</v>
      </c>
      <c r="V147" s="16">
        <v>6.6989321055168862E-7</v>
      </c>
      <c r="W147" s="16">
        <v>1.1136205943669178E-7</v>
      </c>
      <c r="X147" s="16">
        <v>2.13552721271252E-7</v>
      </c>
      <c r="Y147" s="16">
        <v>5.9074833377453519E-7</v>
      </c>
      <c r="Z147" s="16">
        <v>9.9090406889296304E-8</v>
      </c>
      <c r="AA147" s="54">
        <v>1.8726078407033876E-7</v>
      </c>
      <c r="AB147" s="42">
        <v>1.3352983602851523E-5</v>
      </c>
      <c r="AC147" s="42">
        <v>6.5599395021237511E-7</v>
      </c>
      <c r="AD147" s="42">
        <v>1.6470732321911884E-6</v>
      </c>
      <c r="AE147" s="42">
        <v>5.9074833377453519E-7</v>
      </c>
      <c r="AF147" s="42">
        <v>9.9090406889296304E-8</v>
      </c>
      <c r="AG147" s="42">
        <v>1.8726078407033876E-7</v>
      </c>
      <c r="AH147" s="42">
        <v>1.3352983602851523E-5</v>
      </c>
      <c r="AI147" s="42">
        <v>6.5599395021237511E-7</v>
      </c>
      <c r="AJ147" s="42">
        <v>1.6470732321911884E-6</v>
      </c>
      <c r="AK147" s="42">
        <v>5.9074833377453519E-7</v>
      </c>
      <c r="AL147" s="42">
        <v>9.9090406889296304E-8</v>
      </c>
      <c r="AM147" s="42">
        <v>1.8726078407033876E-7</v>
      </c>
    </row>
    <row r="148" spans="1:39" hidden="1" x14ac:dyDescent="0.25">
      <c r="A148" s="53"/>
      <c r="B148" s="53"/>
      <c r="C148" s="53"/>
      <c r="D148" s="16">
        <v>5.4463189077568334E-7</v>
      </c>
      <c r="E148" s="16">
        <v>1.4335205109199364E-6</v>
      </c>
      <c r="F148" s="16">
        <v>0</v>
      </c>
      <c r="G148" s="16">
        <v>0</v>
      </c>
      <c r="H148" s="16">
        <v>0</v>
      </c>
      <c r="I148" s="16">
        <v>0</v>
      </c>
      <c r="J148" s="16">
        <v>5.4463189077568334E-7</v>
      </c>
      <c r="K148" s="16">
        <v>1.4335205109199364E-6</v>
      </c>
      <c r="L148" s="16">
        <v>0</v>
      </c>
      <c r="M148" s="16">
        <v>0</v>
      </c>
      <c r="N148" s="16">
        <v>0</v>
      </c>
      <c r="O148" s="16">
        <v>0</v>
      </c>
      <c r="P148" s="16">
        <v>1.1136205943669178E-7</v>
      </c>
      <c r="Q148" s="16">
        <v>2.13552721271252E-7</v>
      </c>
      <c r="R148" s="16">
        <v>5.9074833377453519E-7</v>
      </c>
      <c r="S148" s="16">
        <v>9.9090406889296304E-8</v>
      </c>
      <c r="T148" s="16">
        <v>1.8726078407033876E-7</v>
      </c>
      <c r="U148" s="16">
        <v>3.3494660527584431E-7</v>
      </c>
      <c r="V148" s="16">
        <v>1.1136205943669178E-7</v>
      </c>
      <c r="W148" s="16">
        <v>2.13552721271252E-7</v>
      </c>
      <c r="X148" s="16">
        <v>5.9074833377453519E-7</v>
      </c>
      <c r="Y148" s="16">
        <v>9.9090406889296304E-8</v>
      </c>
      <c r="Z148" s="16">
        <v>1.8726078407033876E-7</v>
      </c>
      <c r="AA148" s="54">
        <v>3.3494660527584431E-7</v>
      </c>
      <c r="AB148" s="42">
        <v>6.5599395021237511E-7</v>
      </c>
      <c r="AC148" s="42">
        <v>1.6470732321911884E-6</v>
      </c>
      <c r="AD148" s="42">
        <v>5.9074833377453519E-7</v>
      </c>
      <c r="AE148" s="42">
        <v>9.9090406889296304E-8</v>
      </c>
      <c r="AF148" s="42">
        <v>1.8726078407033876E-7</v>
      </c>
      <c r="AG148" s="42">
        <v>3.3494660527584431E-7</v>
      </c>
      <c r="AH148" s="42">
        <v>6.5599395021237511E-7</v>
      </c>
      <c r="AI148" s="42">
        <v>1.6470732321911884E-6</v>
      </c>
      <c r="AJ148" s="42">
        <v>5.9074833377453519E-7</v>
      </c>
      <c r="AK148" s="42">
        <v>9.9090406889296304E-8</v>
      </c>
      <c r="AL148" s="42">
        <v>1.8726078407033876E-7</v>
      </c>
      <c r="AM148" s="42">
        <v>3.3494660527584431E-7</v>
      </c>
    </row>
    <row r="149" spans="1:39" hidden="1" x14ac:dyDescent="0.25">
      <c r="A149" s="53"/>
      <c r="B149" s="53"/>
      <c r="C149" s="53"/>
      <c r="D149" s="16">
        <v>1.4335205109199364E-6</v>
      </c>
      <c r="E149" s="16">
        <v>0</v>
      </c>
      <c r="F149" s="16">
        <v>0</v>
      </c>
      <c r="G149" s="16">
        <v>0</v>
      </c>
      <c r="H149" s="16">
        <v>0</v>
      </c>
      <c r="I149" s="16">
        <v>0</v>
      </c>
      <c r="J149" s="16">
        <v>1.4335205109199364E-6</v>
      </c>
      <c r="K149" s="16">
        <v>0</v>
      </c>
      <c r="L149" s="16">
        <v>0</v>
      </c>
      <c r="M149" s="16">
        <v>0</v>
      </c>
      <c r="N149" s="16">
        <v>0</v>
      </c>
      <c r="O149" s="16">
        <v>0</v>
      </c>
      <c r="P149" s="16">
        <v>2.13552721271252E-7</v>
      </c>
      <c r="Q149" s="16">
        <v>5.9074833377453519E-7</v>
      </c>
      <c r="R149" s="16">
        <v>9.9090406889296304E-8</v>
      </c>
      <c r="S149" s="16">
        <v>1.8726078407033876E-7</v>
      </c>
      <c r="T149" s="16">
        <v>3.3494660527584431E-7</v>
      </c>
      <c r="U149" s="16">
        <v>5.5681029718345892E-8</v>
      </c>
      <c r="V149" s="16">
        <v>2.13552721271252E-7</v>
      </c>
      <c r="W149" s="16">
        <v>5.9074833377453519E-7</v>
      </c>
      <c r="X149" s="16">
        <v>9.9090406889296304E-8</v>
      </c>
      <c r="Y149" s="16">
        <v>1.8726078407033876E-7</v>
      </c>
      <c r="Z149" s="16">
        <v>3.3494660527584431E-7</v>
      </c>
      <c r="AA149" s="54">
        <v>5.5681029718345892E-8</v>
      </c>
      <c r="AB149" s="42">
        <v>1.6470732321911884E-6</v>
      </c>
      <c r="AC149" s="42">
        <v>5.9074833377453519E-7</v>
      </c>
      <c r="AD149" s="42">
        <v>9.9090406889296304E-8</v>
      </c>
      <c r="AE149" s="42">
        <v>1.8726078407033876E-7</v>
      </c>
      <c r="AF149" s="42">
        <v>3.3494660527584431E-7</v>
      </c>
      <c r="AG149" s="42">
        <v>5.5681029718345892E-8</v>
      </c>
      <c r="AH149" s="42">
        <v>1.6470732321911884E-6</v>
      </c>
      <c r="AI149" s="42">
        <v>5.9074833377453519E-7</v>
      </c>
      <c r="AJ149" s="42">
        <v>9.9090406889296304E-8</v>
      </c>
      <c r="AK149" s="42">
        <v>1.8726078407033876E-7</v>
      </c>
      <c r="AL149" s="42">
        <v>3.3494660527584431E-7</v>
      </c>
      <c r="AM149" s="42">
        <v>5.5681029718345892E-8</v>
      </c>
    </row>
    <row r="150" spans="1:39" x14ac:dyDescent="0.25">
      <c r="A150" s="53" t="s">
        <v>48</v>
      </c>
      <c r="B150" s="53" t="str">
        <f>VLOOKUP(A150,'TRI Releases'!$A$3:$Q$118,2,FALSE)</f>
        <v>43920VNRLL1250S</v>
      </c>
      <c r="C150" s="53" t="str">
        <f>VLOOKUP(B150,'AERMOD-Modeled-Air-Conc.'!$A$5:$B$3136,2,FALSE)</f>
        <v>Waste Handling, Disposal, Treatment, and Recycling</v>
      </c>
      <c r="D150" s="16">
        <v>0</v>
      </c>
      <c r="E150" s="16">
        <v>0</v>
      </c>
      <c r="F150" s="16">
        <v>0</v>
      </c>
      <c r="G150" s="16">
        <v>0</v>
      </c>
      <c r="H150" s="16">
        <v>0</v>
      </c>
      <c r="I150" s="16">
        <v>0</v>
      </c>
      <c r="J150" s="16">
        <v>0</v>
      </c>
      <c r="K150" s="16">
        <v>0</v>
      </c>
      <c r="L150" s="16">
        <v>0</v>
      </c>
      <c r="M150" s="16">
        <v>0</v>
      </c>
      <c r="N150" s="16">
        <v>0</v>
      </c>
      <c r="O150" s="16">
        <v>0</v>
      </c>
      <c r="P150" s="16">
        <v>5.9074833377453519E-7</v>
      </c>
      <c r="Q150" s="16">
        <v>9.9090406889296304E-8</v>
      </c>
      <c r="R150" s="16">
        <v>1.8726078407033876E-7</v>
      </c>
      <c r="S150" s="16">
        <v>3.3494660527584431E-7</v>
      </c>
      <c r="T150" s="16">
        <v>5.5681029718345892E-8</v>
      </c>
      <c r="U150" s="16">
        <v>1.06776360635626E-7</v>
      </c>
      <c r="V150" s="16">
        <v>5.9074833377453519E-7</v>
      </c>
      <c r="W150" s="16">
        <v>9.9090406889296304E-8</v>
      </c>
      <c r="X150" s="16">
        <v>1.8726078407033876E-7</v>
      </c>
      <c r="Y150" s="16">
        <v>3.3494660527584431E-7</v>
      </c>
      <c r="Z150" s="16">
        <v>5.5681029718345892E-8</v>
      </c>
      <c r="AA150" s="54">
        <v>1.06776360635626E-7</v>
      </c>
      <c r="AB150" s="42">
        <v>5.9074833377453519E-7</v>
      </c>
      <c r="AC150" s="42">
        <v>9.9090406889296304E-8</v>
      </c>
      <c r="AD150" s="42">
        <v>1.8726078407033876E-7</v>
      </c>
      <c r="AE150" s="42">
        <v>3.3494660527584431E-7</v>
      </c>
      <c r="AF150" s="42">
        <v>5.5681029718345892E-8</v>
      </c>
      <c r="AG150" s="42">
        <v>1.06776360635626E-7</v>
      </c>
      <c r="AH150" s="42">
        <v>5.9074833377453519E-7</v>
      </c>
      <c r="AI150" s="42">
        <v>9.9090406889296304E-8</v>
      </c>
      <c r="AJ150" s="42">
        <v>1.8726078407033876E-7</v>
      </c>
      <c r="AK150" s="42">
        <v>3.3494660527584431E-7</v>
      </c>
      <c r="AL150" s="42">
        <v>5.5681029718345892E-8</v>
      </c>
      <c r="AM150" s="42">
        <v>1.06776360635626E-7</v>
      </c>
    </row>
    <row r="151" spans="1:39" hidden="1" x14ac:dyDescent="0.25">
      <c r="A151" s="53"/>
      <c r="B151" s="53"/>
      <c r="C151" s="53"/>
      <c r="D151" s="16">
        <v>0</v>
      </c>
      <c r="E151" s="16">
        <v>0</v>
      </c>
      <c r="F151" s="16">
        <v>0</v>
      </c>
      <c r="G151" s="16">
        <v>0</v>
      </c>
      <c r="H151" s="16">
        <v>0</v>
      </c>
      <c r="I151" s="16">
        <v>3.0183103508546761E-5</v>
      </c>
      <c r="J151" s="16">
        <v>0</v>
      </c>
      <c r="K151" s="16">
        <v>0</v>
      </c>
      <c r="L151" s="16">
        <v>0</v>
      </c>
      <c r="M151" s="16">
        <v>0</v>
      </c>
      <c r="N151" s="16">
        <v>0</v>
      </c>
      <c r="O151" s="16">
        <v>3.0183103508546761E-5</v>
      </c>
      <c r="P151" s="16">
        <v>9.9090406889296304E-8</v>
      </c>
      <c r="Q151" s="16">
        <v>1.8726078407033876E-7</v>
      </c>
      <c r="R151" s="16">
        <v>3.3494660527584431E-7</v>
      </c>
      <c r="S151" s="16">
        <v>5.5681029718345892E-8</v>
      </c>
      <c r="T151" s="16">
        <v>1.06776360635626E-7</v>
      </c>
      <c r="U151" s="16">
        <v>1.3784127788072489E-6</v>
      </c>
      <c r="V151" s="16">
        <v>9.9090406889296304E-8</v>
      </c>
      <c r="W151" s="16">
        <v>1.8726078407033876E-7</v>
      </c>
      <c r="X151" s="16">
        <v>3.3494660527584431E-7</v>
      </c>
      <c r="Y151" s="16">
        <v>5.5681029718345892E-8</v>
      </c>
      <c r="Z151" s="16">
        <v>1.06776360635626E-7</v>
      </c>
      <c r="AA151" s="54">
        <v>1.3784127788072489E-6</v>
      </c>
      <c r="AB151" s="42">
        <v>9.9090406889296304E-8</v>
      </c>
      <c r="AC151" s="42">
        <v>1.8726078407033876E-7</v>
      </c>
      <c r="AD151" s="42">
        <v>3.3494660527584431E-7</v>
      </c>
      <c r="AE151" s="42">
        <v>5.5681029718345892E-8</v>
      </c>
      <c r="AF151" s="42">
        <v>1.06776360635626E-7</v>
      </c>
      <c r="AG151" s="42">
        <v>3.1561516287354013E-5</v>
      </c>
      <c r="AH151" s="42">
        <v>9.9090406889296304E-8</v>
      </c>
      <c r="AI151" s="42">
        <v>1.8726078407033876E-7</v>
      </c>
      <c r="AJ151" s="42">
        <v>3.3494660527584431E-7</v>
      </c>
      <c r="AK151" s="42">
        <v>5.5681029718345892E-8</v>
      </c>
      <c r="AL151" s="42">
        <v>1.06776360635626E-7</v>
      </c>
      <c r="AM151" s="42">
        <v>3.1561516287354013E-5</v>
      </c>
    </row>
    <row r="152" spans="1:39" hidden="1" x14ac:dyDescent="0.25">
      <c r="A152" s="53"/>
      <c r="B152" s="53"/>
      <c r="C152" s="53"/>
      <c r="D152" s="16">
        <v>0</v>
      </c>
      <c r="E152" s="16">
        <v>0</v>
      </c>
      <c r="F152" s="16">
        <v>0</v>
      </c>
      <c r="G152" s="16">
        <v>0</v>
      </c>
      <c r="H152" s="16">
        <v>3.0183103508546761E-5</v>
      </c>
      <c r="I152" s="16">
        <v>1.4150804041361941E-6</v>
      </c>
      <c r="J152" s="16">
        <v>0</v>
      </c>
      <c r="K152" s="16">
        <v>0</v>
      </c>
      <c r="L152" s="16">
        <v>0</v>
      </c>
      <c r="M152" s="16">
        <v>0</v>
      </c>
      <c r="N152" s="16">
        <v>3.0183103508546761E-5</v>
      </c>
      <c r="O152" s="16">
        <v>1.4150804041361941E-6</v>
      </c>
      <c r="P152" s="16">
        <v>1.8726078407033876E-7</v>
      </c>
      <c r="Q152" s="16">
        <v>3.3494660527584431E-7</v>
      </c>
      <c r="R152" s="16">
        <v>5.5681029718345892E-8</v>
      </c>
      <c r="S152" s="16">
        <v>1.06776360635626E-7</v>
      </c>
      <c r="T152" s="16">
        <v>1.3784127788072489E-6</v>
      </c>
      <c r="U152" s="16">
        <v>2.3121094940835804E-7</v>
      </c>
      <c r="V152" s="16">
        <v>1.8726078407033876E-7</v>
      </c>
      <c r="W152" s="16">
        <v>3.3494660527584431E-7</v>
      </c>
      <c r="X152" s="16">
        <v>5.5681029718345892E-8</v>
      </c>
      <c r="Y152" s="16">
        <v>1.06776360635626E-7</v>
      </c>
      <c r="Z152" s="16">
        <v>1.3784127788072489E-6</v>
      </c>
      <c r="AA152" s="54">
        <v>2.3121094940835804E-7</v>
      </c>
      <c r="AB152" s="42">
        <v>1.8726078407033876E-7</v>
      </c>
      <c r="AC152" s="42">
        <v>3.3494660527584431E-7</v>
      </c>
      <c r="AD152" s="42">
        <v>5.5681029718345892E-8</v>
      </c>
      <c r="AE152" s="42">
        <v>1.06776360635626E-7</v>
      </c>
      <c r="AF152" s="42">
        <v>3.1561516287354013E-5</v>
      </c>
      <c r="AG152" s="42">
        <v>1.6462913535445521E-6</v>
      </c>
      <c r="AH152" s="42">
        <v>1.8726078407033876E-7</v>
      </c>
      <c r="AI152" s="42">
        <v>3.3494660527584431E-7</v>
      </c>
      <c r="AJ152" s="42">
        <v>5.5681029718345892E-8</v>
      </c>
      <c r="AK152" s="42">
        <v>1.06776360635626E-7</v>
      </c>
      <c r="AL152" s="42">
        <v>3.1561516287354013E-5</v>
      </c>
      <c r="AM152" s="42">
        <v>1.6462913535445521E-6</v>
      </c>
    </row>
    <row r="153" spans="1:39" hidden="1" x14ac:dyDescent="0.25">
      <c r="A153" s="53"/>
      <c r="B153" s="53"/>
      <c r="C153" s="53"/>
      <c r="D153" s="16">
        <v>0</v>
      </c>
      <c r="E153" s="16">
        <v>0</v>
      </c>
      <c r="F153" s="16">
        <v>0</v>
      </c>
      <c r="G153" s="16">
        <v>3.0183103508546761E-5</v>
      </c>
      <c r="H153" s="16">
        <v>1.4150804041361941E-6</v>
      </c>
      <c r="I153" s="16">
        <v>3.5123106955227618E-6</v>
      </c>
      <c r="J153" s="16">
        <v>0</v>
      </c>
      <c r="K153" s="16">
        <v>0</v>
      </c>
      <c r="L153" s="16">
        <v>0</v>
      </c>
      <c r="M153" s="16">
        <v>3.0183103508546761E-5</v>
      </c>
      <c r="N153" s="16">
        <v>1.4150804041361941E-6</v>
      </c>
      <c r="O153" s="16">
        <v>3.5123106955227618E-6</v>
      </c>
      <c r="P153" s="16">
        <v>3.3494660527584431E-7</v>
      </c>
      <c r="Q153" s="16">
        <v>5.5681029718345892E-8</v>
      </c>
      <c r="R153" s="16">
        <v>1.06776360635626E-7</v>
      </c>
      <c r="S153" s="16">
        <v>1.3784127788072489E-6</v>
      </c>
      <c r="T153" s="16">
        <v>2.3121094940835804E-7</v>
      </c>
      <c r="U153" s="16">
        <v>4.3694182949745711E-7</v>
      </c>
      <c r="V153" s="16">
        <v>3.3494660527584431E-7</v>
      </c>
      <c r="W153" s="16">
        <v>5.5681029718345892E-8</v>
      </c>
      <c r="X153" s="16">
        <v>1.06776360635626E-7</v>
      </c>
      <c r="Y153" s="16">
        <v>1.3784127788072489E-6</v>
      </c>
      <c r="Z153" s="16">
        <v>2.3121094940835804E-7</v>
      </c>
      <c r="AA153" s="54">
        <v>4.3694182949745711E-7</v>
      </c>
      <c r="AB153" s="42">
        <v>3.3494660527584431E-7</v>
      </c>
      <c r="AC153" s="42">
        <v>5.5681029718345892E-8</v>
      </c>
      <c r="AD153" s="42">
        <v>1.06776360635626E-7</v>
      </c>
      <c r="AE153" s="42">
        <v>3.1561516287354013E-5</v>
      </c>
      <c r="AF153" s="42">
        <v>1.6462913535445521E-6</v>
      </c>
      <c r="AG153" s="42">
        <v>3.9492525250202188E-6</v>
      </c>
      <c r="AH153" s="42">
        <v>3.3494660527584431E-7</v>
      </c>
      <c r="AI153" s="42">
        <v>5.5681029718345892E-8</v>
      </c>
      <c r="AJ153" s="42">
        <v>1.06776360635626E-7</v>
      </c>
      <c r="AK153" s="42">
        <v>3.1561516287354013E-5</v>
      </c>
      <c r="AL153" s="42">
        <v>1.6462913535445521E-6</v>
      </c>
      <c r="AM153" s="42">
        <v>3.9492525250202188E-6</v>
      </c>
    </row>
    <row r="154" spans="1:39" hidden="1" x14ac:dyDescent="0.25">
      <c r="A154" s="53"/>
      <c r="B154" s="53"/>
      <c r="C154" s="53"/>
      <c r="D154" s="16">
        <v>0</v>
      </c>
      <c r="E154" s="16">
        <v>0</v>
      </c>
      <c r="F154" s="16">
        <v>3.0183103508546761E-5</v>
      </c>
      <c r="G154" s="16">
        <v>1.4150804041361941E-6</v>
      </c>
      <c r="H154" s="16">
        <v>3.5123106955227618E-6</v>
      </c>
      <c r="I154" s="16">
        <v>1.7967711389091436E-5</v>
      </c>
      <c r="J154" s="16">
        <v>0</v>
      </c>
      <c r="K154" s="16">
        <v>0</v>
      </c>
      <c r="L154" s="16">
        <v>3.0183103508546761E-5</v>
      </c>
      <c r="M154" s="16">
        <v>1.4150804041361941E-6</v>
      </c>
      <c r="N154" s="16">
        <v>3.5123106955227618E-6</v>
      </c>
      <c r="O154" s="16">
        <v>1.7967711389091436E-5</v>
      </c>
      <c r="P154" s="16">
        <v>5.5681029718345892E-8</v>
      </c>
      <c r="Q154" s="16">
        <v>1.06776360635626E-7</v>
      </c>
      <c r="R154" s="16">
        <v>1.3784127788072489E-6</v>
      </c>
      <c r="S154" s="16">
        <v>2.3121094940835804E-7</v>
      </c>
      <c r="T154" s="16">
        <v>4.3694182949745711E-7</v>
      </c>
      <c r="U154" s="16">
        <v>7.8154207897697004E-7</v>
      </c>
      <c r="V154" s="16">
        <v>5.5681029718345892E-8</v>
      </c>
      <c r="W154" s="16">
        <v>1.06776360635626E-7</v>
      </c>
      <c r="X154" s="16">
        <v>1.3784127788072489E-6</v>
      </c>
      <c r="Y154" s="16">
        <v>2.3121094940835804E-7</v>
      </c>
      <c r="Z154" s="16">
        <v>4.3694182949745711E-7</v>
      </c>
      <c r="AA154" s="54">
        <v>7.8154207897697004E-7</v>
      </c>
      <c r="AB154" s="42">
        <v>5.5681029718345892E-8</v>
      </c>
      <c r="AC154" s="42">
        <v>1.06776360635626E-7</v>
      </c>
      <c r="AD154" s="42">
        <v>3.1561516287354013E-5</v>
      </c>
      <c r="AE154" s="42">
        <v>1.6462913535445521E-6</v>
      </c>
      <c r="AF154" s="42">
        <v>3.9492525250202188E-6</v>
      </c>
      <c r="AG154" s="42">
        <v>1.8749253468068406E-5</v>
      </c>
      <c r="AH154" s="42">
        <v>5.5681029718345892E-8</v>
      </c>
      <c r="AI154" s="42">
        <v>1.06776360635626E-7</v>
      </c>
      <c r="AJ154" s="42">
        <v>3.1561516287354013E-5</v>
      </c>
      <c r="AK154" s="42">
        <v>1.6462913535445521E-6</v>
      </c>
      <c r="AL154" s="42">
        <v>3.9492525250202188E-6</v>
      </c>
      <c r="AM154" s="42">
        <v>1.8749253468068406E-5</v>
      </c>
    </row>
    <row r="155" spans="1:39" hidden="1" x14ac:dyDescent="0.25">
      <c r="A155" s="53"/>
      <c r="B155" s="53"/>
      <c r="C155" s="53"/>
      <c r="D155" s="16">
        <v>0</v>
      </c>
      <c r="E155" s="16">
        <v>3.0183103508546761E-5</v>
      </c>
      <c r="F155" s="16">
        <v>1.4150804041361941E-6</v>
      </c>
      <c r="G155" s="16">
        <v>3.5123106955227618E-6</v>
      </c>
      <c r="H155" s="16">
        <v>1.7967711389091436E-5</v>
      </c>
      <c r="I155" s="16">
        <v>7.7156184526555132E-7</v>
      </c>
      <c r="J155" s="16">
        <v>0</v>
      </c>
      <c r="K155" s="16">
        <v>3.0183103508546761E-5</v>
      </c>
      <c r="L155" s="16">
        <v>1.4150804041361941E-6</v>
      </c>
      <c r="M155" s="16">
        <v>3.5123106955227618E-6</v>
      </c>
      <c r="N155" s="16">
        <v>1.7967711389091436E-5</v>
      </c>
      <c r="O155" s="16">
        <v>7.7156184526555132E-7</v>
      </c>
      <c r="P155" s="16">
        <v>1.06776360635626E-7</v>
      </c>
      <c r="Q155" s="16">
        <v>1.3784127788072489E-6</v>
      </c>
      <c r="R155" s="16">
        <v>2.3121094940835804E-7</v>
      </c>
      <c r="S155" s="16">
        <v>4.3694182949745711E-7</v>
      </c>
      <c r="T155" s="16">
        <v>7.8154207897697004E-7</v>
      </c>
      <c r="U155" s="16">
        <v>1.2992240267614039E-7</v>
      </c>
      <c r="V155" s="16">
        <v>1.06776360635626E-7</v>
      </c>
      <c r="W155" s="16">
        <v>1.3784127788072489E-6</v>
      </c>
      <c r="X155" s="16">
        <v>2.3121094940835804E-7</v>
      </c>
      <c r="Y155" s="16">
        <v>4.3694182949745711E-7</v>
      </c>
      <c r="Z155" s="16">
        <v>7.8154207897697004E-7</v>
      </c>
      <c r="AA155" s="54">
        <v>1.2992240267614039E-7</v>
      </c>
      <c r="AB155" s="42">
        <v>1.06776360635626E-7</v>
      </c>
      <c r="AC155" s="42">
        <v>3.1561516287354013E-5</v>
      </c>
      <c r="AD155" s="42">
        <v>1.6462913535445521E-6</v>
      </c>
      <c r="AE155" s="42">
        <v>3.9492525250202188E-6</v>
      </c>
      <c r="AF155" s="42">
        <v>1.8749253468068406E-5</v>
      </c>
      <c r="AG155" s="42">
        <v>9.0148424794169173E-7</v>
      </c>
      <c r="AH155" s="42">
        <v>1.06776360635626E-7</v>
      </c>
      <c r="AI155" s="42">
        <v>3.1561516287354013E-5</v>
      </c>
      <c r="AJ155" s="42">
        <v>1.6462913535445521E-6</v>
      </c>
      <c r="AK155" s="42">
        <v>3.9492525250202188E-6</v>
      </c>
      <c r="AL155" s="42">
        <v>1.8749253468068406E-5</v>
      </c>
      <c r="AM155" s="42">
        <v>9.0148424794169173E-7</v>
      </c>
    </row>
    <row r="156" spans="1:39" x14ac:dyDescent="0.25">
      <c r="A156" s="53" t="s">
        <v>49</v>
      </c>
      <c r="B156" s="53" t="str">
        <f>VLOOKUP(A156,'TRI Releases'!$A$3:$Q$118,2,FALSE)</f>
        <v>43920VNRLL1250S</v>
      </c>
      <c r="C156" s="53" t="str">
        <f>VLOOKUP(B156,'AERMOD-Modeled-Air-Conc.'!$A$5:$B$3136,2,FALSE)</f>
        <v>Waste Handling, Disposal, Treatment, and Recycling</v>
      </c>
      <c r="D156" s="16">
        <v>3.0183103508546761E-5</v>
      </c>
      <c r="E156" s="16">
        <v>1.4150804041361941E-6</v>
      </c>
      <c r="F156" s="16">
        <v>3.5123106955227618E-6</v>
      </c>
      <c r="G156" s="16">
        <v>1.7967711389091436E-5</v>
      </c>
      <c r="H156" s="16">
        <v>7.7156184526555132E-7</v>
      </c>
      <c r="I156" s="16">
        <v>2.0308207238032435E-6</v>
      </c>
      <c r="J156" s="16">
        <v>3.0183103508546761E-5</v>
      </c>
      <c r="K156" s="16">
        <v>1.4150804041361941E-6</v>
      </c>
      <c r="L156" s="16">
        <v>3.5123106955227618E-6</v>
      </c>
      <c r="M156" s="16">
        <v>1.7967711389091436E-5</v>
      </c>
      <c r="N156" s="16">
        <v>7.7156184526555132E-7</v>
      </c>
      <c r="O156" s="16">
        <v>2.0308207238032435E-6</v>
      </c>
      <c r="P156" s="16">
        <v>1.3784127788072489E-6</v>
      </c>
      <c r="Q156" s="16">
        <v>2.3121094940835804E-7</v>
      </c>
      <c r="R156" s="16">
        <v>4.3694182949745711E-7</v>
      </c>
      <c r="S156" s="16">
        <v>7.8154207897697004E-7</v>
      </c>
      <c r="T156" s="16">
        <v>1.2992240267614039E-7</v>
      </c>
      <c r="U156" s="16">
        <v>2.4914484148312737E-7</v>
      </c>
      <c r="V156" s="16">
        <v>1.3784127788072489E-6</v>
      </c>
      <c r="W156" s="16">
        <v>2.3121094940835804E-7</v>
      </c>
      <c r="X156" s="16">
        <v>4.3694182949745711E-7</v>
      </c>
      <c r="Y156" s="16">
        <v>7.8154207897697004E-7</v>
      </c>
      <c r="Z156" s="16">
        <v>1.2992240267614039E-7</v>
      </c>
      <c r="AA156" s="54">
        <v>2.4914484148312737E-7</v>
      </c>
      <c r="AB156" s="42">
        <v>3.1561516287354013E-5</v>
      </c>
      <c r="AC156" s="42">
        <v>1.6462913535445521E-6</v>
      </c>
      <c r="AD156" s="42">
        <v>3.9492525250202188E-6</v>
      </c>
      <c r="AE156" s="42">
        <v>1.8749253468068406E-5</v>
      </c>
      <c r="AF156" s="42">
        <v>9.0148424794169173E-7</v>
      </c>
      <c r="AG156" s="42">
        <v>2.2799655652863709E-6</v>
      </c>
      <c r="AH156" s="42">
        <v>3.1561516287354013E-5</v>
      </c>
      <c r="AI156" s="42">
        <v>1.6462913535445521E-6</v>
      </c>
      <c r="AJ156" s="42">
        <v>3.9492525250202188E-6</v>
      </c>
      <c r="AK156" s="42">
        <v>1.8749253468068406E-5</v>
      </c>
      <c r="AL156" s="42">
        <v>9.0148424794169173E-7</v>
      </c>
      <c r="AM156" s="42">
        <v>2.2799655652863709E-6</v>
      </c>
    </row>
    <row r="157" spans="1:39" hidden="1" x14ac:dyDescent="0.25">
      <c r="A157" s="53"/>
      <c r="B157" s="53"/>
      <c r="C157" s="53"/>
      <c r="D157" s="16">
        <v>1.4150804041361941E-6</v>
      </c>
      <c r="E157" s="16">
        <v>3.5123106955227618E-6</v>
      </c>
      <c r="F157" s="16">
        <v>1.7967711389091436E-5</v>
      </c>
      <c r="G157" s="16">
        <v>7.7156184526555132E-7</v>
      </c>
      <c r="H157" s="16">
        <v>2.0308207238032435E-6</v>
      </c>
      <c r="I157" s="16">
        <v>3.7668513178666353E-2</v>
      </c>
      <c r="J157" s="16">
        <v>1.4150804041361941E-6</v>
      </c>
      <c r="K157" s="16">
        <v>3.5123106955227618E-6</v>
      </c>
      <c r="L157" s="16">
        <v>1.7967711389091436E-5</v>
      </c>
      <c r="M157" s="16">
        <v>7.7156184526555132E-7</v>
      </c>
      <c r="N157" s="16">
        <v>2.0308207238032435E-6</v>
      </c>
      <c r="O157" s="16">
        <v>3.7668513178666353E-2</v>
      </c>
      <c r="P157" s="16">
        <v>2.3121094940835804E-7</v>
      </c>
      <c r="Q157" s="16">
        <v>4.3694182949745711E-7</v>
      </c>
      <c r="R157" s="16">
        <v>7.8154207897697004E-7</v>
      </c>
      <c r="S157" s="16">
        <v>1.2992240267614039E-7</v>
      </c>
      <c r="T157" s="16">
        <v>2.4914484148312737E-7</v>
      </c>
      <c r="U157" s="16">
        <v>1.0042721674167099E-5</v>
      </c>
      <c r="V157" s="16">
        <v>2.3121094940835804E-7</v>
      </c>
      <c r="W157" s="16">
        <v>4.3694182949745711E-7</v>
      </c>
      <c r="X157" s="16">
        <v>7.8154207897697004E-7</v>
      </c>
      <c r="Y157" s="16">
        <v>1.2992240267614039E-7</v>
      </c>
      <c r="Z157" s="16">
        <v>2.4914484148312737E-7</v>
      </c>
      <c r="AA157" s="54">
        <v>1.0042721674167099E-5</v>
      </c>
      <c r="AB157" s="42">
        <v>1.6462913535445521E-6</v>
      </c>
      <c r="AC157" s="42">
        <v>3.9492525250202188E-6</v>
      </c>
      <c r="AD157" s="42">
        <v>1.8749253468068406E-5</v>
      </c>
      <c r="AE157" s="42">
        <v>9.0148424794169173E-7</v>
      </c>
      <c r="AF157" s="42">
        <v>2.2799655652863709E-6</v>
      </c>
      <c r="AG157" s="42">
        <v>3.767855590034052E-2</v>
      </c>
      <c r="AH157" s="42">
        <v>1.6462913535445521E-6</v>
      </c>
      <c r="AI157" s="42">
        <v>3.9492525250202188E-6</v>
      </c>
      <c r="AJ157" s="42">
        <v>1.8749253468068406E-5</v>
      </c>
      <c r="AK157" s="42">
        <v>9.0148424794169173E-7</v>
      </c>
      <c r="AL157" s="42">
        <v>2.2799655652863709E-6</v>
      </c>
      <c r="AM157" s="42">
        <v>3.767855590034052E-2</v>
      </c>
    </row>
    <row r="158" spans="1:39" hidden="1" x14ac:dyDescent="0.25">
      <c r="A158" s="53"/>
      <c r="B158" s="53"/>
      <c r="C158" s="53"/>
      <c r="D158" s="16">
        <v>3.5123106955227618E-6</v>
      </c>
      <c r="E158" s="16">
        <v>1.7967711389091436E-5</v>
      </c>
      <c r="F158" s="16">
        <v>7.7156184526555132E-7</v>
      </c>
      <c r="G158" s="16">
        <v>2.0308207238032435E-6</v>
      </c>
      <c r="H158" s="16">
        <v>3.7668513178666353E-2</v>
      </c>
      <c r="I158" s="16">
        <v>1.7660203443619702E-3</v>
      </c>
      <c r="J158" s="16">
        <v>3.5123106955227618E-6</v>
      </c>
      <c r="K158" s="16">
        <v>1.7967711389091436E-5</v>
      </c>
      <c r="L158" s="16">
        <v>7.7156184526555132E-7</v>
      </c>
      <c r="M158" s="16">
        <v>2.0308207238032435E-6</v>
      </c>
      <c r="N158" s="16">
        <v>3.7668513178666353E-2</v>
      </c>
      <c r="O158" s="16">
        <v>1.7660203443619702E-3</v>
      </c>
      <c r="P158" s="16">
        <v>4.3694182949745711E-7</v>
      </c>
      <c r="Q158" s="16">
        <v>7.8154207897697004E-7</v>
      </c>
      <c r="R158" s="16">
        <v>1.2992240267614039E-7</v>
      </c>
      <c r="S158" s="16">
        <v>2.4914484148312737E-7</v>
      </c>
      <c r="T158" s="16">
        <v>1.0042721674167099E-5</v>
      </c>
      <c r="U158" s="16">
        <v>1.6845369171180373E-6</v>
      </c>
      <c r="V158" s="16">
        <v>4.3694182949745711E-7</v>
      </c>
      <c r="W158" s="16">
        <v>7.8154207897697004E-7</v>
      </c>
      <c r="X158" s="16">
        <v>1.2992240267614039E-7</v>
      </c>
      <c r="Y158" s="16">
        <v>2.4914484148312737E-7</v>
      </c>
      <c r="Z158" s="16">
        <v>1.0042721674167099E-5</v>
      </c>
      <c r="AA158" s="54">
        <v>1.6845369171180373E-6</v>
      </c>
      <c r="AB158" s="42">
        <v>3.9492525250202188E-6</v>
      </c>
      <c r="AC158" s="42">
        <v>1.8749253468068406E-5</v>
      </c>
      <c r="AD158" s="42">
        <v>9.0148424794169173E-7</v>
      </c>
      <c r="AE158" s="42">
        <v>2.2799655652863709E-6</v>
      </c>
      <c r="AF158" s="42">
        <v>3.767855590034052E-2</v>
      </c>
      <c r="AG158" s="42">
        <v>1.7677048812790883E-3</v>
      </c>
      <c r="AH158" s="42">
        <v>3.9492525250202188E-6</v>
      </c>
      <c r="AI158" s="42">
        <v>1.8749253468068406E-5</v>
      </c>
      <c r="AJ158" s="42">
        <v>9.0148424794169173E-7</v>
      </c>
      <c r="AK158" s="42">
        <v>2.2799655652863709E-6</v>
      </c>
      <c r="AL158" s="42">
        <v>3.767855590034052E-2</v>
      </c>
      <c r="AM158" s="42">
        <v>1.7677048812790883E-3</v>
      </c>
    </row>
    <row r="159" spans="1:39" hidden="1" x14ac:dyDescent="0.25">
      <c r="A159" s="53"/>
      <c r="B159" s="53"/>
      <c r="C159" s="53"/>
      <c r="D159" s="16">
        <v>1.7967711389091436E-5</v>
      </c>
      <c r="E159" s="16">
        <v>7.7156184526555132E-7</v>
      </c>
      <c r="F159" s="16">
        <v>2.0308207238032435E-6</v>
      </c>
      <c r="G159" s="16">
        <v>3.7668513178666353E-2</v>
      </c>
      <c r="H159" s="16">
        <v>1.7660203443619702E-3</v>
      </c>
      <c r="I159" s="16">
        <v>4.3833637480124059E-3</v>
      </c>
      <c r="J159" s="16">
        <v>1.7967711389091436E-5</v>
      </c>
      <c r="K159" s="16">
        <v>7.7156184526555132E-7</v>
      </c>
      <c r="L159" s="16">
        <v>2.0308207238032435E-6</v>
      </c>
      <c r="M159" s="16">
        <v>3.7668513178666353E-2</v>
      </c>
      <c r="N159" s="16">
        <v>1.7660203443619702E-3</v>
      </c>
      <c r="O159" s="16">
        <v>4.3833637480124059E-3</v>
      </c>
      <c r="P159" s="16">
        <v>7.8154207897697004E-7</v>
      </c>
      <c r="Q159" s="16">
        <v>1.2992240267614039E-7</v>
      </c>
      <c r="R159" s="16">
        <v>2.4914484148312737E-7</v>
      </c>
      <c r="S159" s="16">
        <v>1.0042721674167099E-5</v>
      </c>
      <c r="T159" s="16">
        <v>1.6845369171180373E-6</v>
      </c>
      <c r="U159" s="16">
        <v>3.183433329195759E-6</v>
      </c>
      <c r="V159" s="16">
        <v>7.8154207897697004E-7</v>
      </c>
      <c r="W159" s="16">
        <v>1.2992240267614039E-7</v>
      </c>
      <c r="X159" s="16">
        <v>2.4914484148312737E-7</v>
      </c>
      <c r="Y159" s="16">
        <v>1.0042721674167099E-5</v>
      </c>
      <c r="Z159" s="16">
        <v>1.6845369171180373E-6</v>
      </c>
      <c r="AA159" s="54">
        <v>3.183433329195759E-6</v>
      </c>
      <c r="AB159" s="42">
        <v>1.8749253468068406E-5</v>
      </c>
      <c r="AC159" s="42">
        <v>9.0148424794169173E-7</v>
      </c>
      <c r="AD159" s="42">
        <v>2.2799655652863709E-6</v>
      </c>
      <c r="AE159" s="42">
        <v>3.767855590034052E-2</v>
      </c>
      <c r="AF159" s="42">
        <v>1.7677048812790883E-3</v>
      </c>
      <c r="AG159" s="42">
        <v>4.3865471813416016E-3</v>
      </c>
      <c r="AH159" s="42">
        <v>1.8749253468068406E-5</v>
      </c>
      <c r="AI159" s="42">
        <v>9.0148424794169173E-7</v>
      </c>
      <c r="AJ159" s="42">
        <v>2.2799655652863709E-6</v>
      </c>
      <c r="AK159" s="42">
        <v>3.767855590034052E-2</v>
      </c>
      <c r="AL159" s="42">
        <v>1.7677048812790883E-3</v>
      </c>
      <c r="AM159" s="42">
        <v>4.3865471813416016E-3</v>
      </c>
    </row>
    <row r="160" spans="1:39" hidden="1" x14ac:dyDescent="0.25">
      <c r="A160" s="53"/>
      <c r="B160" s="53"/>
      <c r="C160" s="53"/>
      <c r="D160" s="16">
        <v>7.7156184526555132E-7</v>
      </c>
      <c r="E160" s="16">
        <v>2.0308207238032435E-6</v>
      </c>
      <c r="F160" s="16">
        <v>3.7668513178666353E-2</v>
      </c>
      <c r="G160" s="16">
        <v>1.7660203443619702E-3</v>
      </c>
      <c r="H160" s="16">
        <v>4.3833637480124059E-3</v>
      </c>
      <c r="I160" s="16">
        <v>2.2423703813586108E-2</v>
      </c>
      <c r="J160" s="16">
        <v>7.7156184526555132E-7</v>
      </c>
      <c r="K160" s="16">
        <v>2.0308207238032435E-6</v>
      </c>
      <c r="L160" s="16">
        <v>3.7668513178666353E-2</v>
      </c>
      <c r="M160" s="16">
        <v>1.7660203443619702E-3</v>
      </c>
      <c r="N160" s="16">
        <v>4.3833637480124059E-3</v>
      </c>
      <c r="O160" s="16">
        <v>2.2423703813586108E-2</v>
      </c>
      <c r="P160" s="16">
        <v>1.2992240267614039E-7</v>
      </c>
      <c r="Q160" s="16">
        <v>2.4914484148312737E-7</v>
      </c>
      <c r="R160" s="16">
        <v>1.0042721674167099E-5</v>
      </c>
      <c r="S160" s="16">
        <v>1.6845369171180373E-6</v>
      </c>
      <c r="T160" s="16">
        <v>3.183433329195759E-6</v>
      </c>
      <c r="U160" s="16">
        <v>5.6940922896893541E-6</v>
      </c>
      <c r="V160" s="16">
        <v>1.2992240267614039E-7</v>
      </c>
      <c r="W160" s="16">
        <v>2.4914484148312737E-7</v>
      </c>
      <c r="X160" s="16">
        <v>1.0042721674167099E-5</v>
      </c>
      <c r="Y160" s="16">
        <v>1.6845369171180373E-6</v>
      </c>
      <c r="Z160" s="16">
        <v>3.183433329195759E-6</v>
      </c>
      <c r="AA160" s="54">
        <v>5.6940922896893541E-6</v>
      </c>
      <c r="AB160" s="42">
        <v>9.0148424794169173E-7</v>
      </c>
      <c r="AC160" s="42">
        <v>2.2799655652863709E-6</v>
      </c>
      <c r="AD160" s="42">
        <v>3.767855590034052E-2</v>
      </c>
      <c r="AE160" s="42">
        <v>1.7677048812790883E-3</v>
      </c>
      <c r="AF160" s="42">
        <v>4.3865471813416016E-3</v>
      </c>
      <c r="AG160" s="42">
        <v>2.2429397905875798E-2</v>
      </c>
      <c r="AH160" s="42">
        <v>9.0148424794169173E-7</v>
      </c>
      <c r="AI160" s="42">
        <v>2.2799655652863709E-6</v>
      </c>
      <c r="AJ160" s="42">
        <v>3.767855590034052E-2</v>
      </c>
      <c r="AK160" s="42">
        <v>1.7677048812790883E-3</v>
      </c>
      <c r="AL160" s="42">
        <v>4.3865471813416016E-3</v>
      </c>
      <c r="AM160" s="42">
        <v>2.2429397905875798E-2</v>
      </c>
    </row>
    <row r="161" spans="1:39" hidden="1" x14ac:dyDescent="0.25">
      <c r="A161" s="53"/>
      <c r="B161" s="53"/>
      <c r="C161" s="53"/>
      <c r="D161" s="16">
        <v>2.0308207238032435E-6</v>
      </c>
      <c r="E161" s="16">
        <v>3.7668513178666353E-2</v>
      </c>
      <c r="F161" s="16">
        <v>1.7660203443619702E-3</v>
      </c>
      <c r="G161" s="16">
        <v>4.3833637480124059E-3</v>
      </c>
      <c r="H161" s="16">
        <v>2.2423703813586108E-2</v>
      </c>
      <c r="I161" s="16">
        <v>9.6290918289140804E-4</v>
      </c>
      <c r="J161" s="16">
        <v>2.0308207238032435E-6</v>
      </c>
      <c r="K161" s="16">
        <v>3.7668513178666353E-2</v>
      </c>
      <c r="L161" s="16">
        <v>1.7660203443619702E-3</v>
      </c>
      <c r="M161" s="16">
        <v>4.3833637480124059E-3</v>
      </c>
      <c r="N161" s="16">
        <v>2.2423703813586108E-2</v>
      </c>
      <c r="O161" s="16">
        <v>9.6290918289140804E-4</v>
      </c>
      <c r="P161" s="16">
        <v>2.4914484148312737E-7</v>
      </c>
      <c r="Q161" s="16">
        <v>1.0042721674167099E-5</v>
      </c>
      <c r="R161" s="16">
        <v>1.6845369171180373E-6</v>
      </c>
      <c r="S161" s="16">
        <v>3.183433329195759E-6</v>
      </c>
      <c r="T161" s="16">
        <v>5.6940922896893541E-6</v>
      </c>
      <c r="U161" s="16">
        <v>9.465775052118801E-7</v>
      </c>
      <c r="V161" s="16">
        <v>2.4914484148312737E-7</v>
      </c>
      <c r="W161" s="16">
        <v>1.0042721674167099E-5</v>
      </c>
      <c r="X161" s="16">
        <v>1.6845369171180373E-6</v>
      </c>
      <c r="Y161" s="16">
        <v>3.183433329195759E-6</v>
      </c>
      <c r="Z161" s="16">
        <v>5.6940922896893541E-6</v>
      </c>
      <c r="AA161" s="54">
        <v>9.465775052118801E-7</v>
      </c>
      <c r="AB161" s="42">
        <v>2.2799655652863709E-6</v>
      </c>
      <c r="AC161" s="42">
        <v>3.767855590034052E-2</v>
      </c>
      <c r="AD161" s="42">
        <v>1.7677048812790883E-3</v>
      </c>
      <c r="AE161" s="42">
        <v>4.3865471813416016E-3</v>
      </c>
      <c r="AF161" s="42">
        <v>2.2429397905875798E-2</v>
      </c>
      <c r="AG161" s="42">
        <v>9.6385576039661992E-4</v>
      </c>
      <c r="AH161" s="42">
        <v>2.2799655652863709E-6</v>
      </c>
      <c r="AI161" s="42">
        <v>3.767855590034052E-2</v>
      </c>
      <c r="AJ161" s="42">
        <v>1.7677048812790883E-3</v>
      </c>
      <c r="AK161" s="42">
        <v>4.3865471813416016E-3</v>
      </c>
      <c r="AL161" s="42">
        <v>2.2429397905875798E-2</v>
      </c>
      <c r="AM161" s="42">
        <v>9.6385576039661992E-4</v>
      </c>
    </row>
    <row r="162" spans="1:39" x14ac:dyDescent="0.25">
      <c r="A162" s="53" t="s">
        <v>50</v>
      </c>
      <c r="B162" s="53" t="str">
        <f>VLOOKUP(A162,'TRI Releases'!$A$3:$Q$118,2,FALSE)</f>
        <v>69145CLNHR5MISO</v>
      </c>
      <c r="C162" s="53" t="str">
        <f>VLOOKUP(B162,'AERMOD-Modeled-Air-Conc.'!$A$5:$B$3136,2,FALSE)</f>
        <v>Waste Handling, Disposal, Treatment, and Recycling</v>
      </c>
      <c r="D162" s="16">
        <v>3.7668513178666353E-2</v>
      </c>
      <c r="E162" s="16">
        <v>1.7660203443619702E-3</v>
      </c>
      <c r="F162" s="16">
        <v>4.3833637480124059E-3</v>
      </c>
      <c r="G162" s="16">
        <v>2.2423703813586108E-2</v>
      </c>
      <c r="H162" s="16">
        <v>9.6290918289140804E-4</v>
      </c>
      <c r="I162" s="16">
        <v>2.5344642633064476E-3</v>
      </c>
      <c r="J162" s="16">
        <v>3.7668513178666353E-2</v>
      </c>
      <c r="K162" s="16">
        <v>1.7660203443619702E-3</v>
      </c>
      <c r="L162" s="16">
        <v>4.3833637480124059E-3</v>
      </c>
      <c r="M162" s="16">
        <v>2.2423703813586108E-2</v>
      </c>
      <c r="N162" s="16">
        <v>9.6290918289140804E-4</v>
      </c>
      <c r="O162" s="16">
        <v>2.5344642633064476E-3</v>
      </c>
      <c r="P162" s="16">
        <v>1.0042721674167099E-5</v>
      </c>
      <c r="Q162" s="16">
        <v>1.6845369171180373E-6</v>
      </c>
      <c r="R162" s="16">
        <v>3.183433329195759E-6</v>
      </c>
      <c r="S162" s="16">
        <v>5.6940922896893541E-6</v>
      </c>
      <c r="T162" s="16">
        <v>9.465775052118801E-7</v>
      </c>
      <c r="U162" s="16">
        <v>1.8151981308056423E-6</v>
      </c>
      <c r="V162" s="16">
        <v>1.0042721674167099E-5</v>
      </c>
      <c r="W162" s="16">
        <v>1.6845369171180373E-6</v>
      </c>
      <c r="X162" s="16">
        <v>3.183433329195759E-6</v>
      </c>
      <c r="Y162" s="16">
        <v>5.6940922896893541E-6</v>
      </c>
      <c r="Z162" s="16">
        <v>9.465775052118801E-7</v>
      </c>
      <c r="AA162" s="54">
        <v>1.8151981308056423E-6</v>
      </c>
      <c r="AB162" s="42">
        <v>3.767855590034052E-2</v>
      </c>
      <c r="AC162" s="42">
        <v>1.7677048812790883E-3</v>
      </c>
      <c r="AD162" s="42">
        <v>4.3865471813416016E-3</v>
      </c>
      <c r="AE162" s="42">
        <v>2.2429397905875798E-2</v>
      </c>
      <c r="AF162" s="42">
        <v>9.6385576039661992E-4</v>
      </c>
      <c r="AG162" s="42">
        <v>2.5362794614372532E-3</v>
      </c>
      <c r="AH162" s="42">
        <v>3.767855590034052E-2</v>
      </c>
      <c r="AI162" s="42">
        <v>1.7677048812790883E-3</v>
      </c>
      <c r="AJ162" s="42">
        <v>4.3865471813416016E-3</v>
      </c>
      <c r="AK162" s="42">
        <v>2.2429397905875798E-2</v>
      </c>
      <c r="AL162" s="42">
        <v>9.6385576039661992E-4</v>
      </c>
      <c r="AM162" s="42">
        <v>2.5362794614372532E-3</v>
      </c>
    </row>
    <row r="163" spans="1:39" hidden="1" x14ac:dyDescent="0.25">
      <c r="A163" s="53"/>
      <c r="B163" s="53"/>
      <c r="C163" s="53"/>
      <c r="D163" s="16">
        <v>1.7660203443619702E-3</v>
      </c>
      <c r="E163" s="16">
        <v>4.3833637480124059E-3</v>
      </c>
      <c r="F163" s="16">
        <v>2.2423703813586108E-2</v>
      </c>
      <c r="G163" s="16">
        <v>9.6290918289140804E-4</v>
      </c>
      <c r="H163" s="16">
        <v>2.5344642633064476E-3</v>
      </c>
      <c r="I163" s="16">
        <v>3.8350296222624113E-2</v>
      </c>
      <c r="J163" s="16">
        <v>1.7660203443619702E-3</v>
      </c>
      <c r="K163" s="16">
        <v>4.3833637480124059E-3</v>
      </c>
      <c r="L163" s="16">
        <v>2.2423703813586108E-2</v>
      </c>
      <c r="M163" s="16">
        <v>9.6290918289140804E-4</v>
      </c>
      <c r="N163" s="16">
        <v>2.5344642633064476E-3</v>
      </c>
      <c r="O163" s="16">
        <v>3.8350296222624113E-2</v>
      </c>
      <c r="P163" s="16">
        <v>1.6845369171180373E-6</v>
      </c>
      <c r="Q163" s="16">
        <v>3.183433329195759E-6</v>
      </c>
      <c r="R163" s="16">
        <v>5.6940922896893541E-6</v>
      </c>
      <c r="S163" s="16">
        <v>9.465775052118801E-7</v>
      </c>
      <c r="T163" s="16">
        <v>1.8151981308056423E-6</v>
      </c>
      <c r="U163" s="16">
        <v>0</v>
      </c>
      <c r="V163" s="16">
        <v>1.6845369171180373E-6</v>
      </c>
      <c r="W163" s="16">
        <v>3.183433329195759E-6</v>
      </c>
      <c r="X163" s="16">
        <v>5.6940922896893541E-6</v>
      </c>
      <c r="Y163" s="16">
        <v>9.465775052118801E-7</v>
      </c>
      <c r="Z163" s="16">
        <v>1.8151981308056423E-6</v>
      </c>
      <c r="AA163" s="54">
        <v>0</v>
      </c>
      <c r="AB163" s="42">
        <v>1.7677048812790883E-3</v>
      </c>
      <c r="AC163" s="42">
        <v>4.3865471813416016E-3</v>
      </c>
      <c r="AD163" s="42">
        <v>2.2429397905875798E-2</v>
      </c>
      <c r="AE163" s="42">
        <v>9.6385576039661992E-4</v>
      </c>
      <c r="AF163" s="42">
        <v>2.5362794614372532E-3</v>
      </c>
      <c r="AG163" s="42">
        <v>3.8350296222624113E-2</v>
      </c>
      <c r="AH163" s="42">
        <v>1.7677048812790883E-3</v>
      </c>
      <c r="AI163" s="42">
        <v>4.3865471813416016E-3</v>
      </c>
      <c r="AJ163" s="42">
        <v>2.2429397905875798E-2</v>
      </c>
      <c r="AK163" s="42">
        <v>9.6385576039661992E-4</v>
      </c>
      <c r="AL163" s="42">
        <v>2.5362794614372532E-3</v>
      </c>
      <c r="AM163" s="42">
        <v>3.8350296222624113E-2</v>
      </c>
    </row>
    <row r="164" spans="1:39" hidden="1" x14ac:dyDescent="0.25">
      <c r="A164" s="53"/>
      <c r="B164" s="53"/>
      <c r="C164" s="53"/>
      <c r="D164" s="16">
        <v>4.3833637480124059E-3</v>
      </c>
      <c r="E164" s="16">
        <v>2.2423703813586108E-2</v>
      </c>
      <c r="F164" s="16">
        <v>9.6290918289140804E-4</v>
      </c>
      <c r="G164" s="16">
        <v>2.5344642633064476E-3</v>
      </c>
      <c r="H164" s="16">
        <v>3.8350296222624113E-2</v>
      </c>
      <c r="I164" s="16">
        <v>1.7979845134906936E-3</v>
      </c>
      <c r="J164" s="16">
        <v>4.3833637480124059E-3</v>
      </c>
      <c r="K164" s="16">
        <v>2.2423703813586108E-2</v>
      </c>
      <c r="L164" s="16">
        <v>9.6290918289140804E-4</v>
      </c>
      <c r="M164" s="16">
        <v>2.5344642633064476E-3</v>
      </c>
      <c r="N164" s="16">
        <v>3.8350296222624113E-2</v>
      </c>
      <c r="O164" s="16">
        <v>1.7979845134906936E-3</v>
      </c>
      <c r="P164" s="16">
        <v>3.183433329195759E-6</v>
      </c>
      <c r="Q164" s="16">
        <v>5.6940922896893541E-6</v>
      </c>
      <c r="R164" s="16">
        <v>9.465775052118801E-7</v>
      </c>
      <c r="S164" s="16">
        <v>1.8151981308056423E-6</v>
      </c>
      <c r="T164" s="16">
        <v>0</v>
      </c>
      <c r="U164" s="16">
        <v>0</v>
      </c>
      <c r="V164" s="16">
        <v>3.183433329195759E-6</v>
      </c>
      <c r="W164" s="16">
        <v>5.6940922896893541E-6</v>
      </c>
      <c r="X164" s="16">
        <v>9.465775052118801E-7</v>
      </c>
      <c r="Y164" s="16">
        <v>1.8151981308056423E-6</v>
      </c>
      <c r="Z164" s="16">
        <v>0</v>
      </c>
      <c r="AA164" s="54">
        <v>0</v>
      </c>
      <c r="AB164" s="42">
        <v>4.3865471813416016E-3</v>
      </c>
      <c r="AC164" s="42">
        <v>2.2429397905875798E-2</v>
      </c>
      <c r="AD164" s="42">
        <v>9.6385576039661992E-4</v>
      </c>
      <c r="AE164" s="42">
        <v>2.5362794614372532E-3</v>
      </c>
      <c r="AF164" s="42">
        <v>3.8350296222624113E-2</v>
      </c>
      <c r="AG164" s="42">
        <v>1.7979845134906936E-3</v>
      </c>
      <c r="AH164" s="42">
        <v>4.3865471813416016E-3</v>
      </c>
      <c r="AI164" s="42">
        <v>2.2429397905875798E-2</v>
      </c>
      <c r="AJ164" s="42">
        <v>9.6385576039661992E-4</v>
      </c>
      <c r="AK164" s="42">
        <v>2.5362794614372532E-3</v>
      </c>
      <c r="AL164" s="42">
        <v>3.8350296222624113E-2</v>
      </c>
      <c r="AM164" s="42">
        <v>1.7979845134906936E-3</v>
      </c>
    </row>
    <row r="165" spans="1:39" hidden="1" x14ac:dyDescent="0.25">
      <c r="A165" s="53"/>
      <c r="B165" s="53"/>
      <c r="C165" s="53"/>
      <c r="D165" s="16">
        <v>2.2423703813586108E-2</v>
      </c>
      <c r="E165" s="16">
        <v>9.6290918289140804E-4</v>
      </c>
      <c r="F165" s="16">
        <v>2.5344642633064476E-3</v>
      </c>
      <c r="G165" s="16">
        <v>3.8350296222624113E-2</v>
      </c>
      <c r="H165" s="16">
        <v>1.7979845134906936E-3</v>
      </c>
      <c r="I165" s="16">
        <v>4.4627006484289208E-3</v>
      </c>
      <c r="J165" s="16">
        <v>2.2423703813586108E-2</v>
      </c>
      <c r="K165" s="16">
        <v>9.6290918289140804E-4</v>
      </c>
      <c r="L165" s="16">
        <v>2.5344642633064476E-3</v>
      </c>
      <c r="M165" s="16">
        <v>3.8350296222624113E-2</v>
      </c>
      <c r="N165" s="16">
        <v>1.7979845134906936E-3</v>
      </c>
      <c r="O165" s="16">
        <v>4.4627006484289208E-3</v>
      </c>
      <c r="P165" s="16">
        <v>5.6940922896893541E-6</v>
      </c>
      <c r="Q165" s="16">
        <v>9.465775052118801E-7</v>
      </c>
      <c r="R165" s="16">
        <v>1.8151981308056423E-6</v>
      </c>
      <c r="S165" s="16">
        <v>0</v>
      </c>
      <c r="T165" s="16">
        <v>0</v>
      </c>
      <c r="U165" s="16">
        <v>0</v>
      </c>
      <c r="V165" s="16">
        <v>5.6940922896893541E-6</v>
      </c>
      <c r="W165" s="16">
        <v>9.465775052118801E-7</v>
      </c>
      <c r="X165" s="16">
        <v>1.8151981308056423E-6</v>
      </c>
      <c r="Y165" s="16">
        <v>0</v>
      </c>
      <c r="Z165" s="16">
        <v>0</v>
      </c>
      <c r="AA165" s="54">
        <v>0</v>
      </c>
      <c r="AB165" s="42">
        <v>2.2429397905875798E-2</v>
      </c>
      <c r="AC165" s="42">
        <v>9.6385576039661992E-4</v>
      </c>
      <c r="AD165" s="42">
        <v>2.5362794614372532E-3</v>
      </c>
      <c r="AE165" s="42">
        <v>3.8350296222624113E-2</v>
      </c>
      <c r="AF165" s="42">
        <v>1.7979845134906936E-3</v>
      </c>
      <c r="AG165" s="42">
        <v>4.4627006484289208E-3</v>
      </c>
      <c r="AH165" s="42">
        <v>2.2429397905875798E-2</v>
      </c>
      <c r="AI165" s="42">
        <v>9.6385576039661992E-4</v>
      </c>
      <c r="AJ165" s="42">
        <v>2.5362794614372532E-3</v>
      </c>
      <c r="AK165" s="42">
        <v>3.8350296222624113E-2</v>
      </c>
      <c r="AL165" s="42">
        <v>1.7979845134906936E-3</v>
      </c>
      <c r="AM165" s="42">
        <v>4.4627006484289208E-3</v>
      </c>
    </row>
    <row r="166" spans="1:39" hidden="1" x14ac:dyDescent="0.25">
      <c r="A166" s="53"/>
      <c r="B166" s="53"/>
      <c r="C166" s="53"/>
      <c r="D166" s="16">
        <v>9.6290918289140804E-4</v>
      </c>
      <c r="E166" s="16">
        <v>2.5344642633064476E-3</v>
      </c>
      <c r="F166" s="16">
        <v>3.8350296222624113E-2</v>
      </c>
      <c r="G166" s="16">
        <v>1.7979845134906936E-3</v>
      </c>
      <c r="H166" s="16">
        <v>4.4627006484289208E-3</v>
      </c>
      <c r="I166" s="16">
        <v>2.2829562706139707E-2</v>
      </c>
      <c r="J166" s="16">
        <v>9.6290918289140804E-4</v>
      </c>
      <c r="K166" s="16">
        <v>2.5344642633064476E-3</v>
      </c>
      <c r="L166" s="16">
        <v>3.8350296222624113E-2</v>
      </c>
      <c r="M166" s="16">
        <v>1.7979845134906936E-3</v>
      </c>
      <c r="N166" s="16">
        <v>4.4627006484289208E-3</v>
      </c>
      <c r="O166" s="16">
        <v>2.2829562706139707E-2</v>
      </c>
      <c r="P166" s="16">
        <v>9.465775052118801E-7</v>
      </c>
      <c r="Q166" s="16">
        <v>1.8151981308056423E-6</v>
      </c>
      <c r="R166" s="16">
        <v>0</v>
      </c>
      <c r="S166" s="16">
        <v>0</v>
      </c>
      <c r="T166" s="16">
        <v>0</v>
      </c>
      <c r="U166" s="16">
        <v>0</v>
      </c>
      <c r="V166" s="16">
        <v>9.465775052118801E-7</v>
      </c>
      <c r="W166" s="16">
        <v>1.8151981308056423E-6</v>
      </c>
      <c r="X166" s="16">
        <v>0</v>
      </c>
      <c r="Y166" s="16">
        <v>0</v>
      </c>
      <c r="Z166" s="16">
        <v>0</v>
      </c>
      <c r="AA166" s="54">
        <v>0</v>
      </c>
      <c r="AB166" s="42">
        <v>9.6385576039661992E-4</v>
      </c>
      <c r="AC166" s="42">
        <v>2.5362794614372532E-3</v>
      </c>
      <c r="AD166" s="42">
        <v>3.8350296222624113E-2</v>
      </c>
      <c r="AE166" s="42">
        <v>1.7979845134906936E-3</v>
      </c>
      <c r="AF166" s="42">
        <v>4.4627006484289208E-3</v>
      </c>
      <c r="AG166" s="42">
        <v>2.2829562706139707E-2</v>
      </c>
      <c r="AH166" s="42">
        <v>9.6385576039661992E-4</v>
      </c>
      <c r="AI166" s="42">
        <v>2.5362794614372532E-3</v>
      </c>
      <c r="AJ166" s="42">
        <v>3.8350296222624113E-2</v>
      </c>
      <c r="AK166" s="42">
        <v>1.7979845134906936E-3</v>
      </c>
      <c r="AL166" s="42">
        <v>4.4627006484289208E-3</v>
      </c>
      <c r="AM166" s="42">
        <v>2.2829562706139707E-2</v>
      </c>
    </row>
    <row r="167" spans="1:39" hidden="1" x14ac:dyDescent="0.25">
      <c r="A167" s="53"/>
      <c r="B167" s="53"/>
      <c r="C167" s="53"/>
      <c r="D167" s="16">
        <v>2.5344642633064476E-3</v>
      </c>
      <c r="E167" s="16">
        <v>3.8350296222624113E-2</v>
      </c>
      <c r="F167" s="16">
        <v>1.7979845134906936E-3</v>
      </c>
      <c r="G167" s="16">
        <v>4.4627006484289208E-3</v>
      </c>
      <c r="H167" s="16">
        <v>2.2829562706139707E-2</v>
      </c>
      <c r="I167" s="16">
        <v>9.8033740339623001E-4</v>
      </c>
      <c r="J167" s="16">
        <v>2.5344642633064476E-3</v>
      </c>
      <c r="K167" s="16">
        <v>3.8350296222624113E-2</v>
      </c>
      <c r="L167" s="16">
        <v>1.7979845134906936E-3</v>
      </c>
      <c r="M167" s="16">
        <v>4.4627006484289208E-3</v>
      </c>
      <c r="N167" s="16">
        <v>2.2829562706139707E-2</v>
      </c>
      <c r="O167" s="16">
        <v>9.8033740339623001E-4</v>
      </c>
      <c r="P167" s="16">
        <v>1.8151981308056423E-6</v>
      </c>
      <c r="Q167" s="16">
        <v>0</v>
      </c>
      <c r="R167" s="16">
        <v>0</v>
      </c>
      <c r="S167" s="16">
        <v>0</v>
      </c>
      <c r="T167" s="16">
        <v>0</v>
      </c>
      <c r="U167" s="16">
        <v>0</v>
      </c>
      <c r="V167" s="16">
        <v>1.8151981308056423E-6</v>
      </c>
      <c r="W167" s="16">
        <v>0</v>
      </c>
      <c r="X167" s="16">
        <v>0</v>
      </c>
      <c r="Y167" s="16">
        <v>0</v>
      </c>
      <c r="Z167" s="16">
        <v>0</v>
      </c>
      <c r="AA167" s="54">
        <v>0</v>
      </c>
      <c r="AB167" s="42">
        <v>2.5362794614372532E-3</v>
      </c>
      <c r="AC167" s="42">
        <v>3.8350296222624113E-2</v>
      </c>
      <c r="AD167" s="42">
        <v>1.7979845134906936E-3</v>
      </c>
      <c r="AE167" s="42">
        <v>4.4627006484289208E-3</v>
      </c>
      <c r="AF167" s="42">
        <v>2.2829562706139707E-2</v>
      </c>
      <c r="AG167" s="42">
        <v>9.8033740339623001E-4</v>
      </c>
      <c r="AH167" s="42">
        <v>2.5362794614372532E-3</v>
      </c>
      <c r="AI167" s="42">
        <v>3.8350296222624113E-2</v>
      </c>
      <c r="AJ167" s="42">
        <v>1.7979845134906936E-3</v>
      </c>
      <c r="AK167" s="42">
        <v>4.4627006484289208E-3</v>
      </c>
      <c r="AL167" s="42">
        <v>2.2829562706139707E-2</v>
      </c>
      <c r="AM167" s="42">
        <v>9.8033740339623001E-4</v>
      </c>
    </row>
    <row r="168" spans="1:39" x14ac:dyDescent="0.25">
      <c r="A168" s="53" t="s">
        <v>53</v>
      </c>
      <c r="B168" s="53" t="str">
        <f>VLOOKUP(A168,'TRI Releases'!$A$3:$Q$118,2,FALSE)</f>
        <v>70669GRGGL1600V</v>
      </c>
      <c r="C168" s="53" t="str">
        <f>VLOOKUP(B168,'AERMOD-Modeled-Air-Conc.'!$A$5:$B$3136,2,FALSE)</f>
        <v>Manufacturing</v>
      </c>
      <c r="D168" s="16">
        <v>3.8350296222624113E-2</v>
      </c>
      <c r="E168" s="16">
        <v>1.7979845134906936E-3</v>
      </c>
      <c r="F168" s="16">
        <v>4.4627006484289208E-3</v>
      </c>
      <c r="G168" s="16">
        <v>2.2829562706139707E-2</v>
      </c>
      <c r="H168" s="16">
        <v>9.8033740339623001E-4</v>
      </c>
      <c r="I168" s="16">
        <v>2.5803369196558856E-3</v>
      </c>
      <c r="J168" s="16">
        <v>3.8350296222624113E-2</v>
      </c>
      <c r="K168" s="16">
        <v>1.7979845134906936E-3</v>
      </c>
      <c r="L168" s="16">
        <v>4.4627006484289208E-3</v>
      </c>
      <c r="M168" s="16">
        <v>2.2829562706139707E-2</v>
      </c>
      <c r="N168" s="16">
        <v>9.8033740339623001E-4</v>
      </c>
      <c r="O168" s="16">
        <v>2.5803369196558856E-3</v>
      </c>
      <c r="P168" s="16">
        <v>0</v>
      </c>
      <c r="Q168" s="16">
        <v>0</v>
      </c>
      <c r="R168" s="16">
        <v>0</v>
      </c>
      <c r="S168" s="16">
        <v>0</v>
      </c>
      <c r="T168" s="16">
        <v>0</v>
      </c>
      <c r="U168" s="16">
        <v>0</v>
      </c>
      <c r="V168" s="16">
        <v>0</v>
      </c>
      <c r="W168" s="16">
        <v>0</v>
      </c>
      <c r="X168" s="16">
        <v>0</v>
      </c>
      <c r="Y168" s="16">
        <v>0</v>
      </c>
      <c r="Z168" s="16">
        <v>0</v>
      </c>
      <c r="AA168" s="54">
        <v>0</v>
      </c>
      <c r="AB168" s="42">
        <v>3.8350296222624113E-2</v>
      </c>
      <c r="AC168" s="42">
        <v>1.7979845134906936E-3</v>
      </c>
      <c r="AD168" s="42">
        <v>4.4627006484289208E-3</v>
      </c>
      <c r="AE168" s="42">
        <v>2.2829562706139707E-2</v>
      </c>
      <c r="AF168" s="42">
        <v>9.8033740339623001E-4</v>
      </c>
      <c r="AG168" s="42">
        <v>2.5803369196558856E-3</v>
      </c>
      <c r="AH168" s="42">
        <v>3.8350296222624113E-2</v>
      </c>
      <c r="AI168" s="42">
        <v>1.7979845134906936E-3</v>
      </c>
      <c r="AJ168" s="42">
        <v>4.4627006484289208E-3</v>
      </c>
      <c r="AK168" s="42">
        <v>2.2829562706139707E-2</v>
      </c>
      <c r="AL168" s="42">
        <v>9.8033740339623001E-4</v>
      </c>
      <c r="AM168" s="42">
        <v>2.5803369196558856E-3</v>
      </c>
    </row>
    <row r="169" spans="1:39" hidden="1" x14ac:dyDescent="0.25">
      <c r="A169" s="53"/>
      <c r="B169" s="53"/>
      <c r="C169" s="53"/>
      <c r="D169" s="16">
        <v>1.7979845134906936E-3</v>
      </c>
      <c r="E169" s="16">
        <v>4.4627006484289208E-3</v>
      </c>
      <c r="F169" s="16">
        <v>2.2829562706139707E-2</v>
      </c>
      <c r="G169" s="16">
        <v>9.8033740339623001E-4</v>
      </c>
      <c r="H169" s="16">
        <v>2.5803369196558856E-3</v>
      </c>
      <c r="I169" s="16">
        <v>1.2783432074208036E-2</v>
      </c>
      <c r="J169" s="16">
        <v>1.7979845134906936E-3</v>
      </c>
      <c r="K169" s="16">
        <v>4.4627006484289208E-3</v>
      </c>
      <c r="L169" s="16">
        <v>2.2829562706139707E-2</v>
      </c>
      <c r="M169" s="16">
        <v>9.8033740339623001E-4</v>
      </c>
      <c r="N169" s="16">
        <v>2.5803369196558856E-3</v>
      </c>
      <c r="O169" s="16">
        <v>1.2783432074208036E-2</v>
      </c>
      <c r="P169" s="16">
        <v>0</v>
      </c>
      <c r="Q169" s="16">
        <v>0</v>
      </c>
      <c r="R169" s="16">
        <v>0</v>
      </c>
      <c r="S169" s="16">
        <v>0</v>
      </c>
      <c r="T169" s="16">
        <v>0</v>
      </c>
      <c r="U169" s="16">
        <v>0</v>
      </c>
      <c r="V169" s="16">
        <v>0</v>
      </c>
      <c r="W169" s="16">
        <v>0</v>
      </c>
      <c r="X169" s="16">
        <v>0</v>
      </c>
      <c r="Y169" s="16">
        <v>0</v>
      </c>
      <c r="Z169" s="16">
        <v>0</v>
      </c>
      <c r="AA169" s="54">
        <v>0</v>
      </c>
      <c r="AB169" s="42">
        <v>1.7979845134906936E-3</v>
      </c>
      <c r="AC169" s="42">
        <v>4.4627006484289208E-3</v>
      </c>
      <c r="AD169" s="42">
        <v>2.2829562706139707E-2</v>
      </c>
      <c r="AE169" s="42">
        <v>9.8033740339623001E-4</v>
      </c>
      <c r="AF169" s="42">
        <v>2.5803369196558856E-3</v>
      </c>
      <c r="AG169" s="42">
        <v>1.2783432074208036E-2</v>
      </c>
      <c r="AH169" s="42">
        <v>1.7979845134906936E-3</v>
      </c>
      <c r="AI169" s="42">
        <v>4.4627006484289208E-3</v>
      </c>
      <c r="AJ169" s="42">
        <v>2.2829562706139707E-2</v>
      </c>
      <c r="AK169" s="42">
        <v>9.8033740339623001E-4</v>
      </c>
      <c r="AL169" s="42">
        <v>2.5803369196558856E-3</v>
      </c>
      <c r="AM169" s="42">
        <v>1.2783432074208036E-2</v>
      </c>
    </row>
    <row r="170" spans="1:39" hidden="1" x14ac:dyDescent="0.25">
      <c r="A170" s="53"/>
      <c r="B170" s="53"/>
      <c r="C170" s="53"/>
      <c r="D170" s="16">
        <v>4.4627006484289208E-3</v>
      </c>
      <c r="E170" s="16">
        <v>2.2829562706139707E-2</v>
      </c>
      <c r="F170" s="16">
        <v>9.8033740339623001E-4</v>
      </c>
      <c r="G170" s="16">
        <v>2.5803369196558856E-3</v>
      </c>
      <c r="H170" s="16">
        <v>1.2783432074208036E-2</v>
      </c>
      <c r="I170" s="16">
        <v>5.9932817116356443E-4</v>
      </c>
      <c r="J170" s="16">
        <v>4.4627006484289208E-3</v>
      </c>
      <c r="K170" s="16">
        <v>2.2829562706139707E-2</v>
      </c>
      <c r="L170" s="16">
        <v>9.8033740339623001E-4</v>
      </c>
      <c r="M170" s="16">
        <v>2.5803369196558856E-3</v>
      </c>
      <c r="N170" s="16">
        <v>1.2783432074208036E-2</v>
      </c>
      <c r="O170" s="16">
        <v>5.9932817116356443E-4</v>
      </c>
      <c r="P170" s="16">
        <v>0</v>
      </c>
      <c r="Q170" s="16">
        <v>0</v>
      </c>
      <c r="R170" s="16">
        <v>0</v>
      </c>
      <c r="S170" s="16">
        <v>0</v>
      </c>
      <c r="T170" s="16">
        <v>0</v>
      </c>
      <c r="U170" s="16">
        <v>0</v>
      </c>
      <c r="V170" s="16">
        <v>0</v>
      </c>
      <c r="W170" s="16">
        <v>0</v>
      </c>
      <c r="X170" s="16">
        <v>0</v>
      </c>
      <c r="Y170" s="16">
        <v>0</v>
      </c>
      <c r="Z170" s="16">
        <v>0</v>
      </c>
      <c r="AA170" s="54">
        <v>0</v>
      </c>
      <c r="AB170" s="42">
        <v>4.4627006484289208E-3</v>
      </c>
      <c r="AC170" s="42">
        <v>2.2829562706139707E-2</v>
      </c>
      <c r="AD170" s="42">
        <v>9.8033740339623001E-4</v>
      </c>
      <c r="AE170" s="42">
        <v>2.5803369196558856E-3</v>
      </c>
      <c r="AF170" s="42">
        <v>1.2783432074208036E-2</v>
      </c>
      <c r="AG170" s="42">
        <v>5.9932817116356443E-4</v>
      </c>
      <c r="AH170" s="42">
        <v>4.4627006484289208E-3</v>
      </c>
      <c r="AI170" s="42">
        <v>2.2829562706139707E-2</v>
      </c>
      <c r="AJ170" s="42">
        <v>9.8033740339623001E-4</v>
      </c>
      <c r="AK170" s="42">
        <v>2.5803369196558856E-3</v>
      </c>
      <c r="AL170" s="42">
        <v>1.2783432074208036E-2</v>
      </c>
      <c r="AM170" s="42">
        <v>5.9932817116356443E-4</v>
      </c>
    </row>
    <row r="171" spans="1:39" hidden="1" x14ac:dyDescent="0.25">
      <c r="A171" s="53"/>
      <c r="B171" s="53"/>
      <c r="C171" s="53"/>
      <c r="D171" s="16">
        <v>2.2829562706139707E-2</v>
      </c>
      <c r="E171" s="16">
        <v>9.8033740339623001E-4</v>
      </c>
      <c r="F171" s="16">
        <v>2.5803369196558856E-3</v>
      </c>
      <c r="G171" s="16">
        <v>1.2783432074208036E-2</v>
      </c>
      <c r="H171" s="16">
        <v>5.9932817116356443E-4</v>
      </c>
      <c r="I171" s="16">
        <v>1.4875668828096399E-3</v>
      </c>
      <c r="J171" s="16">
        <v>2.2829562706139707E-2</v>
      </c>
      <c r="K171" s="16">
        <v>9.8033740339623001E-4</v>
      </c>
      <c r="L171" s="16">
        <v>2.5803369196558856E-3</v>
      </c>
      <c r="M171" s="16">
        <v>1.2783432074208036E-2</v>
      </c>
      <c r="N171" s="16">
        <v>5.9932817116356443E-4</v>
      </c>
      <c r="O171" s="16">
        <v>1.4875668828096399E-3</v>
      </c>
      <c r="P171" s="16">
        <v>0</v>
      </c>
      <c r="Q171" s="16">
        <v>0</v>
      </c>
      <c r="R171" s="16">
        <v>0</v>
      </c>
      <c r="S171" s="16">
        <v>0</v>
      </c>
      <c r="T171" s="16">
        <v>0</v>
      </c>
      <c r="U171" s="16">
        <v>0</v>
      </c>
      <c r="V171" s="16">
        <v>0</v>
      </c>
      <c r="W171" s="16">
        <v>0</v>
      </c>
      <c r="X171" s="16">
        <v>0</v>
      </c>
      <c r="Y171" s="16">
        <v>0</v>
      </c>
      <c r="Z171" s="16">
        <v>0</v>
      </c>
      <c r="AA171" s="54">
        <v>0</v>
      </c>
      <c r="AB171" s="42">
        <v>2.2829562706139707E-2</v>
      </c>
      <c r="AC171" s="42">
        <v>9.8033740339623001E-4</v>
      </c>
      <c r="AD171" s="42">
        <v>2.5803369196558856E-3</v>
      </c>
      <c r="AE171" s="42">
        <v>1.2783432074208036E-2</v>
      </c>
      <c r="AF171" s="42">
        <v>5.9932817116356443E-4</v>
      </c>
      <c r="AG171" s="42">
        <v>1.4875668828096399E-3</v>
      </c>
      <c r="AH171" s="42">
        <v>2.2829562706139707E-2</v>
      </c>
      <c r="AI171" s="42">
        <v>9.8033740339623001E-4</v>
      </c>
      <c r="AJ171" s="42">
        <v>2.5803369196558856E-3</v>
      </c>
      <c r="AK171" s="42">
        <v>1.2783432074208036E-2</v>
      </c>
      <c r="AL171" s="42">
        <v>5.9932817116356443E-4</v>
      </c>
      <c r="AM171" s="42">
        <v>1.4875668828096399E-3</v>
      </c>
    </row>
    <row r="172" spans="1:39" hidden="1" x14ac:dyDescent="0.25">
      <c r="A172" s="53"/>
      <c r="B172" s="53"/>
      <c r="C172" s="53"/>
      <c r="D172" s="16">
        <v>9.8033740339623001E-4</v>
      </c>
      <c r="E172" s="16">
        <v>2.5803369196558856E-3</v>
      </c>
      <c r="F172" s="16">
        <v>1.2783432074208036E-2</v>
      </c>
      <c r="G172" s="16">
        <v>5.9932817116356443E-4</v>
      </c>
      <c r="H172" s="16">
        <v>1.4875668828096399E-3</v>
      </c>
      <c r="I172" s="16">
        <v>7.6098542353799014E-3</v>
      </c>
      <c r="J172" s="16">
        <v>9.8033740339623001E-4</v>
      </c>
      <c r="K172" s="16">
        <v>2.5803369196558856E-3</v>
      </c>
      <c r="L172" s="16">
        <v>1.2783432074208036E-2</v>
      </c>
      <c r="M172" s="16">
        <v>5.9932817116356443E-4</v>
      </c>
      <c r="N172" s="16">
        <v>1.4875668828096399E-3</v>
      </c>
      <c r="O172" s="16">
        <v>7.6098542353799014E-3</v>
      </c>
      <c r="P172" s="16">
        <v>0</v>
      </c>
      <c r="Q172" s="16">
        <v>0</v>
      </c>
      <c r="R172" s="16">
        <v>0</v>
      </c>
      <c r="S172" s="16">
        <v>0</v>
      </c>
      <c r="T172" s="16">
        <v>0</v>
      </c>
      <c r="U172" s="16">
        <v>0</v>
      </c>
      <c r="V172" s="16">
        <v>0</v>
      </c>
      <c r="W172" s="16">
        <v>0</v>
      </c>
      <c r="X172" s="16">
        <v>0</v>
      </c>
      <c r="Y172" s="16">
        <v>0</v>
      </c>
      <c r="Z172" s="16">
        <v>0</v>
      </c>
      <c r="AA172" s="54">
        <v>0</v>
      </c>
      <c r="AB172" s="42">
        <v>9.8033740339623001E-4</v>
      </c>
      <c r="AC172" s="42">
        <v>2.5803369196558856E-3</v>
      </c>
      <c r="AD172" s="42">
        <v>1.2783432074208036E-2</v>
      </c>
      <c r="AE172" s="42">
        <v>5.9932817116356443E-4</v>
      </c>
      <c r="AF172" s="42">
        <v>1.4875668828096399E-3</v>
      </c>
      <c r="AG172" s="42">
        <v>7.6098542353799014E-3</v>
      </c>
      <c r="AH172" s="42">
        <v>9.8033740339623001E-4</v>
      </c>
      <c r="AI172" s="42">
        <v>2.5803369196558856E-3</v>
      </c>
      <c r="AJ172" s="42">
        <v>1.2783432074208036E-2</v>
      </c>
      <c r="AK172" s="42">
        <v>5.9932817116356443E-4</v>
      </c>
      <c r="AL172" s="42">
        <v>1.4875668828096399E-3</v>
      </c>
      <c r="AM172" s="42">
        <v>7.6098542353799014E-3</v>
      </c>
    </row>
    <row r="173" spans="1:39" hidden="1" x14ac:dyDescent="0.25">
      <c r="A173" s="53"/>
      <c r="B173" s="53"/>
      <c r="C173" s="53"/>
      <c r="D173" s="16">
        <v>2.5803369196558856E-3</v>
      </c>
      <c r="E173" s="16">
        <v>1.2783432074208036E-2</v>
      </c>
      <c r="F173" s="16">
        <v>5.9932817116356443E-4</v>
      </c>
      <c r="G173" s="16">
        <v>1.4875668828096399E-3</v>
      </c>
      <c r="H173" s="16">
        <v>7.6098542353799014E-3</v>
      </c>
      <c r="I173" s="16">
        <v>3.2677913446540997E-4</v>
      </c>
      <c r="J173" s="16">
        <v>2.5803369196558856E-3</v>
      </c>
      <c r="K173" s="16">
        <v>1.2783432074208036E-2</v>
      </c>
      <c r="L173" s="16">
        <v>5.9932817116356443E-4</v>
      </c>
      <c r="M173" s="16">
        <v>1.4875668828096399E-3</v>
      </c>
      <c r="N173" s="16">
        <v>7.6098542353799014E-3</v>
      </c>
      <c r="O173" s="16">
        <v>3.2677913446540997E-4</v>
      </c>
      <c r="P173" s="16">
        <v>0</v>
      </c>
      <c r="Q173" s="16">
        <v>0</v>
      </c>
      <c r="R173" s="16">
        <v>0</v>
      </c>
      <c r="S173" s="16">
        <v>0</v>
      </c>
      <c r="T173" s="16">
        <v>0</v>
      </c>
      <c r="U173" s="16">
        <v>0</v>
      </c>
      <c r="V173" s="16">
        <v>0</v>
      </c>
      <c r="W173" s="16">
        <v>0</v>
      </c>
      <c r="X173" s="16">
        <v>0</v>
      </c>
      <c r="Y173" s="16">
        <v>0</v>
      </c>
      <c r="Z173" s="16">
        <v>0</v>
      </c>
      <c r="AA173" s="54">
        <v>0</v>
      </c>
      <c r="AB173" s="42">
        <v>2.5803369196558856E-3</v>
      </c>
      <c r="AC173" s="42">
        <v>1.2783432074208036E-2</v>
      </c>
      <c r="AD173" s="42">
        <v>5.9932817116356443E-4</v>
      </c>
      <c r="AE173" s="42">
        <v>1.4875668828096399E-3</v>
      </c>
      <c r="AF173" s="42">
        <v>7.6098542353799014E-3</v>
      </c>
      <c r="AG173" s="42">
        <v>3.2677913446540997E-4</v>
      </c>
      <c r="AH173" s="42">
        <v>2.5803369196558856E-3</v>
      </c>
      <c r="AI173" s="42">
        <v>1.2783432074208036E-2</v>
      </c>
      <c r="AJ173" s="42">
        <v>5.9932817116356443E-4</v>
      </c>
      <c r="AK173" s="42">
        <v>1.4875668828096399E-3</v>
      </c>
      <c r="AL173" s="42">
        <v>7.6098542353799014E-3</v>
      </c>
      <c r="AM173" s="42">
        <v>3.2677913446540997E-4</v>
      </c>
    </row>
    <row r="174" spans="1:39" x14ac:dyDescent="0.25">
      <c r="A174" s="53" t="s">
        <v>56</v>
      </c>
      <c r="B174" s="53" t="str">
        <f>VLOOKUP(A174,'TRI Releases'!$A$3:$Q$118,2,FALSE)</f>
        <v>70669GRGGL1600V</v>
      </c>
      <c r="C174" s="53" t="str">
        <f>VLOOKUP(B174,'AERMOD-Modeled-Air-Conc.'!$A$5:$B$3136,2,FALSE)</f>
        <v>Manufacturing</v>
      </c>
      <c r="D174" s="16">
        <v>1.2783432074208036E-2</v>
      </c>
      <c r="E174" s="16">
        <v>5.9932817116356443E-4</v>
      </c>
      <c r="F174" s="16">
        <v>1.4875668828096399E-3</v>
      </c>
      <c r="G174" s="16">
        <v>7.6098542353799014E-3</v>
      </c>
      <c r="H174" s="16">
        <v>3.2677913446540997E-4</v>
      </c>
      <c r="I174" s="16">
        <v>8.6011230655196177E-4</v>
      </c>
      <c r="J174" s="16">
        <v>1.2783432074208036E-2</v>
      </c>
      <c r="K174" s="16">
        <v>5.9932817116356443E-4</v>
      </c>
      <c r="L174" s="16">
        <v>1.4875668828096399E-3</v>
      </c>
      <c r="M174" s="16">
        <v>7.6098542353799014E-3</v>
      </c>
      <c r="N174" s="16">
        <v>3.2677913446540997E-4</v>
      </c>
      <c r="O174" s="16">
        <v>8.6011230655196177E-4</v>
      </c>
      <c r="P174" s="16">
        <v>0</v>
      </c>
      <c r="Q174" s="16">
        <v>0</v>
      </c>
      <c r="R174" s="16">
        <v>0</v>
      </c>
      <c r="S174" s="16">
        <v>0</v>
      </c>
      <c r="T174" s="16">
        <v>0</v>
      </c>
      <c r="U174" s="16">
        <v>0</v>
      </c>
      <c r="V174" s="16">
        <v>0</v>
      </c>
      <c r="W174" s="16">
        <v>0</v>
      </c>
      <c r="X174" s="16">
        <v>0</v>
      </c>
      <c r="Y174" s="16">
        <v>0</v>
      </c>
      <c r="Z174" s="16">
        <v>0</v>
      </c>
      <c r="AA174" s="54">
        <v>0</v>
      </c>
      <c r="AB174" s="42">
        <v>1.2783432074208036E-2</v>
      </c>
      <c r="AC174" s="42">
        <v>5.9932817116356443E-4</v>
      </c>
      <c r="AD174" s="42">
        <v>1.4875668828096399E-3</v>
      </c>
      <c r="AE174" s="42">
        <v>7.6098542353799014E-3</v>
      </c>
      <c r="AF174" s="42">
        <v>3.2677913446540997E-4</v>
      </c>
      <c r="AG174" s="42">
        <v>8.6011230655196177E-4</v>
      </c>
      <c r="AH174" s="42">
        <v>1.2783432074208036E-2</v>
      </c>
      <c r="AI174" s="42">
        <v>5.9932817116356443E-4</v>
      </c>
      <c r="AJ174" s="42">
        <v>1.4875668828096399E-3</v>
      </c>
      <c r="AK174" s="42">
        <v>7.6098542353799014E-3</v>
      </c>
      <c r="AL174" s="42">
        <v>3.2677913446540997E-4</v>
      </c>
      <c r="AM174" s="42">
        <v>8.6011230655196177E-4</v>
      </c>
    </row>
    <row r="175" spans="1:39" hidden="1" x14ac:dyDescent="0.25">
      <c r="A175" s="53"/>
      <c r="B175" s="53"/>
      <c r="C175" s="53"/>
      <c r="D175" s="16">
        <v>5.9932817116356443E-4</v>
      </c>
      <c r="E175" s="16">
        <v>1.4875668828096399E-3</v>
      </c>
      <c r="F175" s="16">
        <v>7.6098542353799014E-3</v>
      </c>
      <c r="G175" s="16">
        <v>3.2677913446540997E-4</v>
      </c>
      <c r="H175" s="16">
        <v>8.6011230655196177E-4</v>
      </c>
      <c r="I175" s="16">
        <v>2.343629213604807E-2</v>
      </c>
      <c r="J175" s="16">
        <v>5.9932817116356443E-4</v>
      </c>
      <c r="K175" s="16">
        <v>1.4875668828096399E-3</v>
      </c>
      <c r="L175" s="16">
        <v>7.6098542353799014E-3</v>
      </c>
      <c r="M175" s="16">
        <v>3.2677913446540997E-4</v>
      </c>
      <c r="N175" s="16">
        <v>8.6011230655196177E-4</v>
      </c>
      <c r="O175" s="16">
        <v>2.343629213604807E-2</v>
      </c>
      <c r="P175" s="16">
        <v>0</v>
      </c>
      <c r="Q175" s="16">
        <v>0</v>
      </c>
      <c r="R175" s="16">
        <v>0</v>
      </c>
      <c r="S175" s="16">
        <v>0</v>
      </c>
      <c r="T175" s="16">
        <v>0</v>
      </c>
      <c r="U175" s="16">
        <v>1.1814966675490705E-4</v>
      </c>
      <c r="V175" s="16">
        <v>0</v>
      </c>
      <c r="W175" s="16">
        <v>0</v>
      </c>
      <c r="X175" s="16">
        <v>0</v>
      </c>
      <c r="Y175" s="16">
        <v>0</v>
      </c>
      <c r="Z175" s="16">
        <v>0</v>
      </c>
      <c r="AA175" s="54">
        <v>1.1814966675490705E-4</v>
      </c>
      <c r="AB175" s="42">
        <v>5.9932817116356443E-4</v>
      </c>
      <c r="AC175" s="42">
        <v>1.4875668828096399E-3</v>
      </c>
      <c r="AD175" s="42">
        <v>7.6098542353799014E-3</v>
      </c>
      <c r="AE175" s="42">
        <v>3.2677913446540997E-4</v>
      </c>
      <c r="AF175" s="42">
        <v>8.6011230655196177E-4</v>
      </c>
      <c r="AG175" s="42">
        <v>2.3554441802802976E-2</v>
      </c>
      <c r="AH175" s="42">
        <v>5.9932817116356443E-4</v>
      </c>
      <c r="AI175" s="42">
        <v>1.4875668828096399E-3</v>
      </c>
      <c r="AJ175" s="42">
        <v>7.6098542353799014E-3</v>
      </c>
      <c r="AK175" s="42">
        <v>3.2677913446540997E-4</v>
      </c>
      <c r="AL175" s="42">
        <v>8.6011230655196177E-4</v>
      </c>
      <c r="AM175" s="42">
        <v>2.3554441802802976E-2</v>
      </c>
    </row>
    <row r="176" spans="1:39" hidden="1" x14ac:dyDescent="0.25">
      <c r="A176" s="53"/>
      <c r="B176" s="53"/>
      <c r="C176" s="53"/>
      <c r="D176" s="16">
        <v>1.4875668828096399E-3</v>
      </c>
      <c r="E176" s="16">
        <v>7.6098542353799014E-3</v>
      </c>
      <c r="F176" s="16">
        <v>3.2677913446540997E-4</v>
      </c>
      <c r="G176" s="16">
        <v>8.6011230655196177E-4</v>
      </c>
      <c r="H176" s="16">
        <v>2.343629213604807E-2</v>
      </c>
      <c r="I176" s="16">
        <v>1.0987683137998682E-3</v>
      </c>
      <c r="J176" s="16">
        <v>1.4875668828096399E-3</v>
      </c>
      <c r="K176" s="16">
        <v>7.6098542353799014E-3</v>
      </c>
      <c r="L176" s="16">
        <v>3.2677913446540997E-4</v>
      </c>
      <c r="M176" s="16">
        <v>8.6011230655196177E-4</v>
      </c>
      <c r="N176" s="16">
        <v>2.343629213604807E-2</v>
      </c>
      <c r="O176" s="16">
        <v>1.0987683137998682E-3</v>
      </c>
      <c r="P176" s="16">
        <v>0</v>
      </c>
      <c r="Q176" s="16">
        <v>0</v>
      </c>
      <c r="R176" s="16">
        <v>0</v>
      </c>
      <c r="S176" s="16">
        <v>0</v>
      </c>
      <c r="T176" s="16">
        <v>1.1814966675490705E-4</v>
      </c>
      <c r="U176" s="16">
        <v>1.981808137785926E-5</v>
      </c>
      <c r="V176" s="16">
        <v>0</v>
      </c>
      <c r="W176" s="16">
        <v>0</v>
      </c>
      <c r="X176" s="16">
        <v>0</v>
      </c>
      <c r="Y176" s="16">
        <v>0</v>
      </c>
      <c r="Z176" s="16">
        <v>1.1814966675490705E-4</v>
      </c>
      <c r="AA176" s="54">
        <v>1.981808137785926E-5</v>
      </c>
      <c r="AB176" s="42">
        <v>1.4875668828096399E-3</v>
      </c>
      <c r="AC176" s="42">
        <v>7.6098542353799014E-3</v>
      </c>
      <c r="AD176" s="42">
        <v>3.2677913446540997E-4</v>
      </c>
      <c r="AE176" s="42">
        <v>8.6011230655196177E-4</v>
      </c>
      <c r="AF176" s="42">
        <v>2.3554441802802976E-2</v>
      </c>
      <c r="AG176" s="42">
        <v>1.1185863951777275E-3</v>
      </c>
      <c r="AH176" s="42">
        <v>1.4875668828096399E-3</v>
      </c>
      <c r="AI176" s="42">
        <v>7.6098542353799014E-3</v>
      </c>
      <c r="AJ176" s="42">
        <v>3.2677913446540997E-4</v>
      </c>
      <c r="AK176" s="42">
        <v>8.6011230655196177E-4</v>
      </c>
      <c r="AL176" s="42">
        <v>2.3554441802802976E-2</v>
      </c>
      <c r="AM176" s="42">
        <v>1.1185863951777275E-3</v>
      </c>
    </row>
    <row r="177" spans="1:39" hidden="1" x14ac:dyDescent="0.25">
      <c r="A177" s="53"/>
      <c r="B177" s="53"/>
      <c r="C177" s="53"/>
      <c r="D177" s="16">
        <v>7.6098542353799014E-3</v>
      </c>
      <c r="E177" s="16">
        <v>3.2677913446540997E-4</v>
      </c>
      <c r="F177" s="16">
        <v>8.6011230655196177E-4</v>
      </c>
      <c r="G177" s="16">
        <v>2.343629213604807E-2</v>
      </c>
      <c r="H177" s="16">
        <v>1.0987683137998682E-3</v>
      </c>
      <c r="I177" s="16">
        <v>2.7272059518176732E-3</v>
      </c>
      <c r="J177" s="16">
        <v>7.6098542353799014E-3</v>
      </c>
      <c r="K177" s="16">
        <v>3.2677913446540997E-4</v>
      </c>
      <c r="L177" s="16">
        <v>8.6011230655196177E-4</v>
      </c>
      <c r="M177" s="16">
        <v>2.343629213604807E-2</v>
      </c>
      <c r="N177" s="16">
        <v>1.0987683137998682E-3</v>
      </c>
      <c r="O177" s="16">
        <v>2.7272059518176732E-3</v>
      </c>
      <c r="P177" s="16">
        <v>0</v>
      </c>
      <c r="Q177" s="16">
        <v>0</v>
      </c>
      <c r="R177" s="16">
        <v>0</v>
      </c>
      <c r="S177" s="16">
        <v>1.1814966675490705E-4</v>
      </c>
      <c r="T177" s="16">
        <v>1.981808137785926E-5</v>
      </c>
      <c r="U177" s="16">
        <v>3.7452156814067753E-5</v>
      </c>
      <c r="V177" s="16">
        <v>0</v>
      </c>
      <c r="W177" s="16">
        <v>0</v>
      </c>
      <c r="X177" s="16">
        <v>0</v>
      </c>
      <c r="Y177" s="16">
        <v>1.1814966675490705E-4</v>
      </c>
      <c r="Z177" s="16">
        <v>1.981808137785926E-5</v>
      </c>
      <c r="AA177" s="54">
        <v>3.7452156814067753E-5</v>
      </c>
      <c r="AB177" s="42">
        <v>7.6098542353799014E-3</v>
      </c>
      <c r="AC177" s="42">
        <v>3.2677913446540997E-4</v>
      </c>
      <c r="AD177" s="42">
        <v>8.6011230655196177E-4</v>
      </c>
      <c r="AE177" s="42">
        <v>2.3554441802802976E-2</v>
      </c>
      <c r="AF177" s="42">
        <v>1.1185863951777275E-3</v>
      </c>
      <c r="AG177" s="42">
        <v>2.7646581086317409E-3</v>
      </c>
      <c r="AH177" s="42">
        <v>7.6098542353799014E-3</v>
      </c>
      <c r="AI177" s="42">
        <v>3.2677913446540997E-4</v>
      </c>
      <c r="AJ177" s="42">
        <v>8.6011230655196177E-4</v>
      </c>
      <c r="AK177" s="42">
        <v>2.3554441802802976E-2</v>
      </c>
      <c r="AL177" s="42">
        <v>1.1185863951777275E-3</v>
      </c>
      <c r="AM177" s="42">
        <v>2.7646581086317409E-3</v>
      </c>
    </row>
    <row r="178" spans="1:39" hidden="1" x14ac:dyDescent="0.25">
      <c r="A178" s="53"/>
      <c r="B178" s="53"/>
      <c r="C178" s="53"/>
      <c r="D178" s="16">
        <v>3.2677913446540997E-4</v>
      </c>
      <c r="E178" s="16">
        <v>8.6011230655196177E-4</v>
      </c>
      <c r="F178" s="16">
        <v>2.343629213604807E-2</v>
      </c>
      <c r="G178" s="16">
        <v>1.0987683137998682E-3</v>
      </c>
      <c r="H178" s="16">
        <v>2.7272059518176732E-3</v>
      </c>
      <c r="I178" s="16">
        <v>1.3951399431529819E-2</v>
      </c>
      <c r="J178" s="16">
        <v>3.2677913446540997E-4</v>
      </c>
      <c r="K178" s="16">
        <v>8.6011230655196177E-4</v>
      </c>
      <c r="L178" s="16">
        <v>2.343629213604807E-2</v>
      </c>
      <c r="M178" s="16">
        <v>1.0987683137998682E-3</v>
      </c>
      <c r="N178" s="16">
        <v>2.7272059518176732E-3</v>
      </c>
      <c r="O178" s="16">
        <v>1.3951399431529819E-2</v>
      </c>
      <c r="P178" s="16">
        <v>0</v>
      </c>
      <c r="Q178" s="16">
        <v>0</v>
      </c>
      <c r="R178" s="16">
        <v>1.1814966675490705E-4</v>
      </c>
      <c r="S178" s="16">
        <v>1.981808137785926E-5</v>
      </c>
      <c r="T178" s="16">
        <v>3.7452156814067753E-5</v>
      </c>
      <c r="U178" s="16">
        <v>6.6989321055168865E-5</v>
      </c>
      <c r="V178" s="16">
        <v>0</v>
      </c>
      <c r="W178" s="16">
        <v>0</v>
      </c>
      <c r="X178" s="16">
        <v>1.1814966675490705E-4</v>
      </c>
      <c r="Y178" s="16">
        <v>1.981808137785926E-5</v>
      </c>
      <c r="Z178" s="16">
        <v>3.7452156814067753E-5</v>
      </c>
      <c r="AA178" s="54">
        <v>6.6989321055168865E-5</v>
      </c>
      <c r="AB178" s="42">
        <v>3.2677913446540997E-4</v>
      </c>
      <c r="AC178" s="42">
        <v>8.6011230655196177E-4</v>
      </c>
      <c r="AD178" s="42">
        <v>2.3554441802802976E-2</v>
      </c>
      <c r="AE178" s="42">
        <v>1.1185863951777275E-3</v>
      </c>
      <c r="AF178" s="42">
        <v>2.7646581086317409E-3</v>
      </c>
      <c r="AG178" s="42">
        <v>1.4018388752584987E-2</v>
      </c>
      <c r="AH178" s="42">
        <v>3.2677913446540997E-4</v>
      </c>
      <c r="AI178" s="42">
        <v>8.6011230655196177E-4</v>
      </c>
      <c r="AJ178" s="42">
        <v>2.3554441802802976E-2</v>
      </c>
      <c r="AK178" s="42">
        <v>1.1185863951777275E-3</v>
      </c>
      <c r="AL178" s="42">
        <v>2.7646581086317409E-3</v>
      </c>
      <c r="AM178" s="42">
        <v>1.4018388752584987E-2</v>
      </c>
    </row>
    <row r="179" spans="1:39" hidden="1" x14ac:dyDescent="0.25">
      <c r="A179" s="53"/>
      <c r="B179" s="53"/>
      <c r="C179" s="53"/>
      <c r="D179" s="16">
        <v>8.6011230655196177E-4</v>
      </c>
      <c r="E179" s="16">
        <v>2.343629213604807E-2</v>
      </c>
      <c r="F179" s="16">
        <v>1.0987683137998682E-3</v>
      </c>
      <c r="G179" s="16">
        <v>2.7272059518176732E-3</v>
      </c>
      <c r="H179" s="16">
        <v>1.3951399431529819E-2</v>
      </c>
      <c r="I179" s="16">
        <v>5.9909507985325162E-4</v>
      </c>
      <c r="J179" s="16">
        <v>8.6011230655196177E-4</v>
      </c>
      <c r="K179" s="16">
        <v>2.343629213604807E-2</v>
      </c>
      <c r="L179" s="16">
        <v>1.0987683137998682E-3</v>
      </c>
      <c r="M179" s="16">
        <v>2.7272059518176732E-3</v>
      </c>
      <c r="N179" s="16">
        <v>1.3951399431529819E-2</v>
      </c>
      <c r="O179" s="16">
        <v>5.9909507985325162E-4</v>
      </c>
      <c r="P179" s="16">
        <v>0</v>
      </c>
      <c r="Q179" s="16">
        <v>1.1814966675490705E-4</v>
      </c>
      <c r="R179" s="16">
        <v>1.981808137785926E-5</v>
      </c>
      <c r="S179" s="16">
        <v>3.7452156814067753E-5</v>
      </c>
      <c r="T179" s="16">
        <v>6.6989321055168865E-5</v>
      </c>
      <c r="U179" s="16">
        <v>1.1136205943669178E-5</v>
      </c>
      <c r="V179" s="16">
        <v>0</v>
      </c>
      <c r="W179" s="16">
        <v>1.1814966675490705E-4</v>
      </c>
      <c r="X179" s="16">
        <v>1.981808137785926E-5</v>
      </c>
      <c r="Y179" s="16">
        <v>3.7452156814067753E-5</v>
      </c>
      <c r="Z179" s="16">
        <v>6.6989321055168865E-5</v>
      </c>
      <c r="AA179" s="54">
        <v>1.1136205943669178E-5</v>
      </c>
      <c r="AB179" s="42">
        <v>8.6011230655196177E-4</v>
      </c>
      <c r="AC179" s="42">
        <v>2.3554441802802976E-2</v>
      </c>
      <c r="AD179" s="42">
        <v>1.1185863951777275E-3</v>
      </c>
      <c r="AE179" s="42">
        <v>2.7646581086317409E-3</v>
      </c>
      <c r="AF179" s="42">
        <v>1.4018388752584987E-2</v>
      </c>
      <c r="AG179" s="42">
        <v>6.1023128579692078E-4</v>
      </c>
      <c r="AH179" s="42">
        <v>8.6011230655196177E-4</v>
      </c>
      <c r="AI179" s="42">
        <v>2.3554441802802976E-2</v>
      </c>
      <c r="AJ179" s="42">
        <v>1.1185863951777275E-3</v>
      </c>
      <c r="AK179" s="42">
        <v>2.7646581086317409E-3</v>
      </c>
      <c r="AL179" s="42">
        <v>1.4018388752584987E-2</v>
      </c>
      <c r="AM179" s="42">
        <v>6.1023128579692078E-4</v>
      </c>
    </row>
    <row r="180" spans="1:39" x14ac:dyDescent="0.25">
      <c r="A180" s="53" t="s">
        <v>57</v>
      </c>
      <c r="B180" s="53" t="str">
        <f>VLOOKUP(A180,'TRI Releases'!$A$3:$Q$118,2,FALSE)</f>
        <v>70669GRGGL1600V</v>
      </c>
      <c r="C180" s="53" t="str">
        <f>VLOOKUP(B180,'AERMOD-Modeled-Air-Conc.'!$A$5:$B$3136,2,FALSE)</f>
        <v>Manufacturing</v>
      </c>
      <c r="D180" s="16">
        <v>2.343629213604807E-2</v>
      </c>
      <c r="E180" s="16">
        <v>1.0987683137998682E-3</v>
      </c>
      <c r="F180" s="16">
        <v>2.7272059518176732E-3</v>
      </c>
      <c r="G180" s="16">
        <v>1.3951399431529819E-2</v>
      </c>
      <c r="H180" s="16">
        <v>5.9909507985325162E-4</v>
      </c>
      <c r="I180" s="16">
        <v>1.5768725620119298E-3</v>
      </c>
      <c r="J180" s="16">
        <v>2.343629213604807E-2</v>
      </c>
      <c r="K180" s="16">
        <v>1.0987683137998682E-3</v>
      </c>
      <c r="L180" s="16">
        <v>2.7272059518176732E-3</v>
      </c>
      <c r="M180" s="16">
        <v>1.3951399431529819E-2</v>
      </c>
      <c r="N180" s="16">
        <v>5.9909507985325162E-4</v>
      </c>
      <c r="O180" s="16">
        <v>1.5768725620119298E-3</v>
      </c>
      <c r="P180" s="16">
        <v>1.1814966675490705E-4</v>
      </c>
      <c r="Q180" s="16">
        <v>1.981808137785926E-5</v>
      </c>
      <c r="R180" s="16">
        <v>3.7452156814067753E-5</v>
      </c>
      <c r="S180" s="16">
        <v>6.6989321055168865E-5</v>
      </c>
      <c r="T180" s="16">
        <v>1.1136205943669178E-5</v>
      </c>
      <c r="U180" s="16">
        <v>2.1355272127125204E-5</v>
      </c>
      <c r="V180" s="16">
        <v>1.1814966675490705E-4</v>
      </c>
      <c r="W180" s="16">
        <v>1.981808137785926E-5</v>
      </c>
      <c r="X180" s="16">
        <v>3.7452156814067753E-5</v>
      </c>
      <c r="Y180" s="16">
        <v>6.6989321055168865E-5</v>
      </c>
      <c r="Z180" s="16">
        <v>1.1136205943669178E-5</v>
      </c>
      <c r="AA180" s="54">
        <v>2.1355272127125204E-5</v>
      </c>
      <c r="AB180" s="42">
        <v>2.3554441802802976E-2</v>
      </c>
      <c r="AC180" s="42">
        <v>1.1185863951777275E-3</v>
      </c>
      <c r="AD180" s="42">
        <v>2.7646581086317409E-3</v>
      </c>
      <c r="AE180" s="42">
        <v>1.4018388752584987E-2</v>
      </c>
      <c r="AF180" s="42">
        <v>6.1023128579692078E-4</v>
      </c>
      <c r="AG180" s="42">
        <v>1.5982278341390549E-3</v>
      </c>
      <c r="AH180" s="42">
        <v>2.3554441802802976E-2</v>
      </c>
      <c r="AI180" s="42">
        <v>1.1185863951777275E-3</v>
      </c>
      <c r="AJ180" s="42">
        <v>2.7646581086317409E-3</v>
      </c>
      <c r="AK180" s="42">
        <v>1.4018388752584987E-2</v>
      </c>
      <c r="AL180" s="42">
        <v>6.1023128579692078E-4</v>
      </c>
      <c r="AM180" s="42">
        <v>1.5982278341390549E-3</v>
      </c>
    </row>
    <row r="181" spans="1:39" hidden="1" x14ac:dyDescent="0.25">
      <c r="A181" s="53"/>
      <c r="B181" s="53"/>
      <c r="C181" s="53"/>
      <c r="D181" s="16">
        <v>1.0987683137998682E-3</v>
      </c>
      <c r="E181" s="16">
        <v>2.7272059518176732E-3</v>
      </c>
      <c r="F181" s="16">
        <v>1.3951399431529819E-2</v>
      </c>
      <c r="G181" s="16">
        <v>5.9909507985325162E-4</v>
      </c>
      <c r="H181" s="16">
        <v>1.5768725620119298E-3</v>
      </c>
      <c r="I181" s="16">
        <v>0.11505088866787233</v>
      </c>
      <c r="J181" s="16">
        <v>1.0987683137998682E-3</v>
      </c>
      <c r="K181" s="16">
        <v>2.7272059518176732E-3</v>
      </c>
      <c r="L181" s="16">
        <v>1.3951399431529819E-2</v>
      </c>
      <c r="M181" s="16">
        <v>5.9909507985325162E-4</v>
      </c>
      <c r="N181" s="16">
        <v>1.5768725620119298E-3</v>
      </c>
      <c r="O181" s="16">
        <v>0.11505088866787233</v>
      </c>
      <c r="P181" s="16">
        <v>1.981808137785926E-5</v>
      </c>
      <c r="Q181" s="16">
        <v>3.7452156814067753E-5</v>
      </c>
      <c r="R181" s="16">
        <v>6.6989321055168865E-5</v>
      </c>
      <c r="S181" s="16">
        <v>1.1136205943669178E-5</v>
      </c>
      <c r="T181" s="16">
        <v>2.1355272127125204E-5</v>
      </c>
      <c r="U181" s="16">
        <v>5.9074833377453524E-5</v>
      </c>
      <c r="V181" s="16">
        <v>1.981808137785926E-5</v>
      </c>
      <c r="W181" s="16">
        <v>3.7452156814067753E-5</v>
      </c>
      <c r="X181" s="16">
        <v>6.6989321055168865E-5</v>
      </c>
      <c r="Y181" s="16">
        <v>1.1136205943669178E-5</v>
      </c>
      <c r="Z181" s="16">
        <v>2.1355272127125204E-5</v>
      </c>
      <c r="AA181" s="54">
        <v>5.9074833377453524E-5</v>
      </c>
      <c r="AB181" s="42">
        <v>1.1185863951777275E-3</v>
      </c>
      <c r="AC181" s="42">
        <v>2.7646581086317409E-3</v>
      </c>
      <c r="AD181" s="42">
        <v>1.4018388752584987E-2</v>
      </c>
      <c r="AE181" s="42">
        <v>6.1023128579692078E-4</v>
      </c>
      <c r="AF181" s="42">
        <v>1.5982278341390549E-3</v>
      </c>
      <c r="AG181" s="42">
        <v>0.11510996350124979</v>
      </c>
      <c r="AH181" s="42">
        <v>1.1185863951777275E-3</v>
      </c>
      <c r="AI181" s="42">
        <v>2.7646581086317409E-3</v>
      </c>
      <c r="AJ181" s="42">
        <v>1.4018388752584987E-2</v>
      </c>
      <c r="AK181" s="42">
        <v>6.1023128579692078E-4</v>
      </c>
      <c r="AL181" s="42">
        <v>1.5982278341390549E-3</v>
      </c>
      <c r="AM181" s="42">
        <v>0.11510996350124979</v>
      </c>
    </row>
    <row r="182" spans="1:39" hidden="1" x14ac:dyDescent="0.25">
      <c r="A182" s="53"/>
      <c r="B182" s="53"/>
      <c r="C182" s="53"/>
      <c r="D182" s="16">
        <v>2.7272059518176732E-3</v>
      </c>
      <c r="E182" s="16">
        <v>1.3951399431529819E-2</v>
      </c>
      <c r="F182" s="16">
        <v>5.9909507985325162E-4</v>
      </c>
      <c r="G182" s="16">
        <v>1.5768725620119298E-3</v>
      </c>
      <c r="H182" s="16">
        <v>0.11505088866787233</v>
      </c>
      <c r="I182" s="16">
        <v>5.3939535404720802E-3</v>
      </c>
      <c r="J182" s="16">
        <v>2.7272059518176732E-3</v>
      </c>
      <c r="K182" s="16">
        <v>1.3951399431529819E-2</v>
      </c>
      <c r="L182" s="16">
        <v>5.9909507985325162E-4</v>
      </c>
      <c r="M182" s="16">
        <v>1.5768725620119298E-3</v>
      </c>
      <c r="N182" s="16">
        <v>0.11505088866787233</v>
      </c>
      <c r="O182" s="16">
        <v>5.3939535404720802E-3</v>
      </c>
      <c r="P182" s="16">
        <v>3.7452156814067753E-5</v>
      </c>
      <c r="Q182" s="16">
        <v>6.6989321055168865E-5</v>
      </c>
      <c r="R182" s="16">
        <v>1.1136205943669178E-5</v>
      </c>
      <c r="S182" s="16">
        <v>2.1355272127125204E-5</v>
      </c>
      <c r="T182" s="16">
        <v>5.9074833377453524E-5</v>
      </c>
      <c r="U182" s="16">
        <v>9.9090406889296302E-6</v>
      </c>
      <c r="V182" s="16">
        <v>3.7452156814067753E-5</v>
      </c>
      <c r="W182" s="16">
        <v>6.6989321055168865E-5</v>
      </c>
      <c r="X182" s="16">
        <v>1.1136205943669178E-5</v>
      </c>
      <c r="Y182" s="16">
        <v>2.1355272127125204E-5</v>
      </c>
      <c r="Z182" s="16">
        <v>5.9074833377453524E-5</v>
      </c>
      <c r="AA182" s="54">
        <v>9.9090406889296302E-6</v>
      </c>
      <c r="AB182" s="42">
        <v>2.7646581086317409E-3</v>
      </c>
      <c r="AC182" s="42">
        <v>1.4018388752584987E-2</v>
      </c>
      <c r="AD182" s="42">
        <v>6.1023128579692078E-4</v>
      </c>
      <c r="AE182" s="42">
        <v>1.5982278341390549E-3</v>
      </c>
      <c r="AF182" s="42">
        <v>0.11510996350124979</v>
      </c>
      <c r="AG182" s="42">
        <v>5.4038625811610097E-3</v>
      </c>
      <c r="AH182" s="42">
        <v>2.7646581086317409E-3</v>
      </c>
      <c r="AI182" s="42">
        <v>1.4018388752584987E-2</v>
      </c>
      <c r="AJ182" s="42">
        <v>6.1023128579692078E-4</v>
      </c>
      <c r="AK182" s="42">
        <v>1.5982278341390549E-3</v>
      </c>
      <c r="AL182" s="42">
        <v>0.11510996350124979</v>
      </c>
      <c r="AM182" s="42">
        <v>5.4038625811610097E-3</v>
      </c>
    </row>
    <row r="183" spans="1:39" hidden="1" x14ac:dyDescent="0.25">
      <c r="A183" s="53"/>
      <c r="B183" s="53"/>
      <c r="C183" s="53"/>
      <c r="D183" s="16">
        <v>1.3951399431529819E-2</v>
      </c>
      <c r="E183" s="16">
        <v>5.9909507985325162E-4</v>
      </c>
      <c r="F183" s="16">
        <v>1.5768725620119298E-3</v>
      </c>
      <c r="G183" s="16">
        <v>0.11505088866787233</v>
      </c>
      <c r="H183" s="16">
        <v>5.3939535404720802E-3</v>
      </c>
      <c r="I183" s="16">
        <v>1.338810194528676E-2</v>
      </c>
      <c r="J183" s="16">
        <v>1.3951399431529819E-2</v>
      </c>
      <c r="K183" s="16">
        <v>5.9909507985325162E-4</v>
      </c>
      <c r="L183" s="16">
        <v>1.5768725620119298E-3</v>
      </c>
      <c r="M183" s="16">
        <v>0.11505088866787233</v>
      </c>
      <c r="N183" s="16">
        <v>5.3939535404720802E-3</v>
      </c>
      <c r="O183" s="16">
        <v>1.338810194528676E-2</v>
      </c>
      <c r="P183" s="16">
        <v>6.6989321055168865E-5</v>
      </c>
      <c r="Q183" s="16">
        <v>1.1136205943669178E-5</v>
      </c>
      <c r="R183" s="16">
        <v>2.1355272127125204E-5</v>
      </c>
      <c r="S183" s="16">
        <v>5.9074833377453524E-5</v>
      </c>
      <c r="T183" s="16">
        <v>9.9090406889296302E-6</v>
      </c>
      <c r="U183" s="16">
        <v>1.8726078407033877E-5</v>
      </c>
      <c r="V183" s="16">
        <v>6.6989321055168865E-5</v>
      </c>
      <c r="W183" s="16">
        <v>1.1136205943669178E-5</v>
      </c>
      <c r="X183" s="16">
        <v>2.1355272127125204E-5</v>
      </c>
      <c r="Y183" s="16">
        <v>5.9074833377453524E-5</v>
      </c>
      <c r="Z183" s="16">
        <v>9.9090406889296302E-6</v>
      </c>
      <c r="AA183" s="54">
        <v>1.8726078407033877E-5</v>
      </c>
      <c r="AB183" s="42">
        <v>1.4018388752584987E-2</v>
      </c>
      <c r="AC183" s="42">
        <v>6.1023128579692078E-4</v>
      </c>
      <c r="AD183" s="42">
        <v>1.5982278341390549E-3</v>
      </c>
      <c r="AE183" s="42">
        <v>0.11510996350124979</v>
      </c>
      <c r="AF183" s="42">
        <v>5.4038625811610097E-3</v>
      </c>
      <c r="AG183" s="42">
        <v>1.3406828023693794E-2</v>
      </c>
      <c r="AH183" s="42">
        <v>1.4018388752584987E-2</v>
      </c>
      <c r="AI183" s="42">
        <v>6.1023128579692078E-4</v>
      </c>
      <c r="AJ183" s="42">
        <v>1.5982278341390549E-3</v>
      </c>
      <c r="AK183" s="42">
        <v>0.11510996350124979</v>
      </c>
      <c r="AL183" s="42">
        <v>5.4038625811610097E-3</v>
      </c>
      <c r="AM183" s="42">
        <v>1.3406828023693794E-2</v>
      </c>
    </row>
    <row r="184" spans="1:39" hidden="1" x14ac:dyDescent="0.25">
      <c r="A184" s="53"/>
      <c r="B184" s="53"/>
      <c r="C184" s="53"/>
      <c r="D184" s="16">
        <v>5.9909507985325162E-4</v>
      </c>
      <c r="E184" s="16">
        <v>1.5768725620119298E-3</v>
      </c>
      <c r="F184" s="16">
        <v>0.11505088866787233</v>
      </c>
      <c r="G184" s="16">
        <v>5.3939535404720802E-3</v>
      </c>
      <c r="H184" s="16">
        <v>1.338810194528676E-2</v>
      </c>
      <c r="I184" s="16">
        <v>6.84886881184191E-2</v>
      </c>
      <c r="J184" s="16">
        <v>5.9909507985325162E-4</v>
      </c>
      <c r="K184" s="16">
        <v>1.5768725620119298E-3</v>
      </c>
      <c r="L184" s="16">
        <v>0.11505088866787233</v>
      </c>
      <c r="M184" s="16">
        <v>5.3939535404720802E-3</v>
      </c>
      <c r="N184" s="16">
        <v>1.338810194528676E-2</v>
      </c>
      <c r="O184" s="16">
        <v>6.84886881184191E-2</v>
      </c>
      <c r="P184" s="16">
        <v>1.1136205943669178E-5</v>
      </c>
      <c r="Q184" s="16">
        <v>2.1355272127125204E-5</v>
      </c>
      <c r="R184" s="16">
        <v>5.9074833377453524E-5</v>
      </c>
      <c r="S184" s="16">
        <v>9.9090406889296302E-6</v>
      </c>
      <c r="T184" s="16">
        <v>1.8726078407033877E-5</v>
      </c>
      <c r="U184" s="16">
        <v>3.3494660527584433E-5</v>
      </c>
      <c r="V184" s="16">
        <v>1.1136205943669178E-5</v>
      </c>
      <c r="W184" s="16">
        <v>2.1355272127125204E-5</v>
      </c>
      <c r="X184" s="16">
        <v>5.9074833377453524E-5</v>
      </c>
      <c r="Y184" s="16">
        <v>9.9090406889296302E-6</v>
      </c>
      <c r="Z184" s="16">
        <v>1.8726078407033877E-5</v>
      </c>
      <c r="AA184" s="54">
        <v>3.3494660527584433E-5</v>
      </c>
      <c r="AB184" s="42">
        <v>6.1023128579692078E-4</v>
      </c>
      <c r="AC184" s="42">
        <v>1.5982278341390549E-3</v>
      </c>
      <c r="AD184" s="42">
        <v>0.11510996350124979</v>
      </c>
      <c r="AE184" s="42">
        <v>5.4038625811610097E-3</v>
      </c>
      <c r="AF184" s="42">
        <v>1.3406828023693794E-2</v>
      </c>
      <c r="AG184" s="42">
        <v>6.8522182778946686E-2</v>
      </c>
      <c r="AH184" s="42">
        <v>6.1023128579692078E-4</v>
      </c>
      <c r="AI184" s="42">
        <v>1.5982278341390549E-3</v>
      </c>
      <c r="AJ184" s="42">
        <v>0.11510996350124979</v>
      </c>
      <c r="AK184" s="42">
        <v>5.4038625811610097E-3</v>
      </c>
      <c r="AL184" s="42">
        <v>1.3406828023693794E-2</v>
      </c>
      <c r="AM184" s="42">
        <v>6.8522182778946686E-2</v>
      </c>
    </row>
    <row r="185" spans="1:39" hidden="1" x14ac:dyDescent="0.25">
      <c r="A185" s="53"/>
      <c r="B185" s="53"/>
      <c r="C185" s="53"/>
      <c r="D185" s="16">
        <v>1.5768725620119298E-3</v>
      </c>
      <c r="E185" s="16">
        <v>0.11505088866787233</v>
      </c>
      <c r="F185" s="16">
        <v>5.3939535404720802E-3</v>
      </c>
      <c r="G185" s="16">
        <v>1.338810194528676E-2</v>
      </c>
      <c r="H185" s="16">
        <v>6.84886881184191E-2</v>
      </c>
      <c r="I185" s="16">
        <v>2.9410122101886896E-3</v>
      </c>
      <c r="J185" s="16">
        <v>1.5768725620119298E-3</v>
      </c>
      <c r="K185" s="16">
        <v>0.11505088866787233</v>
      </c>
      <c r="L185" s="16">
        <v>5.3939535404720802E-3</v>
      </c>
      <c r="M185" s="16">
        <v>1.338810194528676E-2</v>
      </c>
      <c r="N185" s="16">
        <v>6.84886881184191E-2</v>
      </c>
      <c r="O185" s="16">
        <v>2.9410122101886896E-3</v>
      </c>
      <c r="P185" s="16">
        <v>2.1355272127125204E-5</v>
      </c>
      <c r="Q185" s="16">
        <v>5.9074833377453524E-5</v>
      </c>
      <c r="R185" s="16">
        <v>9.9090406889296302E-6</v>
      </c>
      <c r="S185" s="16">
        <v>1.8726078407033877E-5</v>
      </c>
      <c r="T185" s="16">
        <v>3.3494660527584433E-5</v>
      </c>
      <c r="U185" s="16">
        <v>5.5681029718345892E-6</v>
      </c>
      <c r="V185" s="16">
        <v>2.1355272127125204E-5</v>
      </c>
      <c r="W185" s="16">
        <v>5.9074833377453524E-5</v>
      </c>
      <c r="X185" s="16">
        <v>9.9090406889296302E-6</v>
      </c>
      <c r="Y185" s="16">
        <v>1.8726078407033877E-5</v>
      </c>
      <c r="Z185" s="16">
        <v>3.3494660527584433E-5</v>
      </c>
      <c r="AA185" s="54">
        <v>5.5681029718345892E-6</v>
      </c>
      <c r="AB185" s="42">
        <v>1.5982278341390549E-3</v>
      </c>
      <c r="AC185" s="42">
        <v>0.11510996350124979</v>
      </c>
      <c r="AD185" s="42">
        <v>5.4038625811610097E-3</v>
      </c>
      <c r="AE185" s="42">
        <v>1.3406828023693794E-2</v>
      </c>
      <c r="AF185" s="42">
        <v>6.8522182778946686E-2</v>
      </c>
      <c r="AG185" s="42">
        <v>2.9465803131605243E-3</v>
      </c>
      <c r="AH185" s="42">
        <v>1.5982278341390549E-3</v>
      </c>
      <c r="AI185" s="42">
        <v>0.11510996350124979</v>
      </c>
      <c r="AJ185" s="42">
        <v>5.4038625811610097E-3</v>
      </c>
      <c r="AK185" s="42">
        <v>1.3406828023693794E-2</v>
      </c>
      <c r="AL185" s="42">
        <v>6.8522182778946686E-2</v>
      </c>
      <c r="AM185" s="42">
        <v>2.9465803131605243E-3</v>
      </c>
    </row>
    <row r="186" spans="1:39" x14ac:dyDescent="0.25">
      <c r="A186" s="53" t="s">
        <v>58</v>
      </c>
      <c r="B186" s="53" t="str">
        <f>VLOOKUP(A186,'TRI Releases'!$A$3:$Q$118,2,FALSE)</f>
        <v>70669GRGGL1600V</v>
      </c>
      <c r="C186" s="53" t="str">
        <f>VLOOKUP(B186,'AERMOD-Modeled-Air-Conc.'!$A$5:$B$3136,2,FALSE)</f>
        <v>Manufacturing</v>
      </c>
      <c r="D186" s="16">
        <v>0.11505088866787233</v>
      </c>
      <c r="E186" s="16">
        <v>5.3939535404720802E-3</v>
      </c>
      <c r="F186" s="16">
        <v>1.338810194528676E-2</v>
      </c>
      <c r="G186" s="16">
        <v>6.84886881184191E-2</v>
      </c>
      <c r="H186" s="16">
        <v>2.9410122101886896E-3</v>
      </c>
      <c r="I186" s="16">
        <v>7.7410107589676548E-3</v>
      </c>
      <c r="J186" s="16">
        <v>0.11505088866787233</v>
      </c>
      <c r="K186" s="16">
        <v>5.3939535404720802E-3</v>
      </c>
      <c r="L186" s="16">
        <v>1.338810194528676E-2</v>
      </c>
      <c r="M186" s="16">
        <v>6.84886881184191E-2</v>
      </c>
      <c r="N186" s="16">
        <v>2.9410122101886896E-3</v>
      </c>
      <c r="O186" s="16">
        <v>7.7410107589676548E-3</v>
      </c>
      <c r="P186" s="16">
        <v>5.9074833377453524E-5</v>
      </c>
      <c r="Q186" s="16">
        <v>9.9090406889296302E-6</v>
      </c>
      <c r="R186" s="16">
        <v>1.8726078407033877E-5</v>
      </c>
      <c r="S186" s="16">
        <v>3.3494660527584433E-5</v>
      </c>
      <c r="T186" s="16">
        <v>5.5681029718345892E-6</v>
      </c>
      <c r="U186" s="16">
        <v>1.0677636063562602E-5</v>
      </c>
      <c r="V186" s="16">
        <v>5.9074833377453524E-5</v>
      </c>
      <c r="W186" s="16">
        <v>9.9090406889296302E-6</v>
      </c>
      <c r="X186" s="16">
        <v>1.8726078407033877E-5</v>
      </c>
      <c r="Y186" s="16">
        <v>3.3494660527584433E-5</v>
      </c>
      <c r="Z186" s="16">
        <v>5.5681029718345892E-6</v>
      </c>
      <c r="AA186" s="54">
        <v>1.0677636063562602E-5</v>
      </c>
      <c r="AB186" s="42">
        <v>0.11510996350124979</v>
      </c>
      <c r="AC186" s="42">
        <v>5.4038625811610097E-3</v>
      </c>
      <c r="AD186" s="42">
        <v>1.3406828023693794E-2</v>
      </c>
      <c r="AE186" s="42">
        <v>6.8522182778946686E-2</v>
      </c>
      <c r="AF186" s="42">
        <v>2.9465803131605243E-3</v>
      </c>
      <c r="AG186" s="42">
        <v>7.7516883950312174E-3</v>
      </c>
      <c r="AH186" s="42">
        <v>0.11510996350124979</v>
      </c>
      <c r="AI186" s="42">
        <v>5.4038625811610097E-3</v>
      </c>
      <c r="AJ186" s="42">
        <v>1.3406828023693794E-2</v>
      </c>
      <c r="AK186" s="42">
        <v>6.8522182778946686E-2</v>
      </c>
      <c r="AL186" s="42">
        <v>2.9465803131605243E-3</v>
      </c>
      <c r="AM186" s="42">
        <v>7.7516883950312174E-3</v>
      </c>
    </row>
    <row r="187" spans="1:39" hidden="1" x14ac:dyDescent="0.25">
      <c r="A187" s="53"/>
      <c r="B187" s="53"/>
      <c r="C187" s="53"/>
      <c r="D187" s="16">
        <v>5.3939535404720802E-3</v>
      </c>
      <c r="E187" s="16">
        <v>1.338810194528676E-2</v>
      </c>
      <c r="F187" s="16">
        <v>6.84886881184191E-2</v>
      </c>
      <c r="G187" s="16">
        <v>2.9410122101886896E-3</v>
      </c>
      <c r="H187" s="16">
        <v>7.7410107589676548E-3</v>
      </c>
      <c r="I187" s="16">
        <v>0.10226745659366429</v>
      </c>
      <c r="J187" s="16">
        <v>5.3939535404720802E-3</v>
      </c>
      <c r="K187" s="16">
        <v>1.338810194528676E-2</v>
      </c>
      <c r="L187" s="16">
        <v>6.84886881184191E-2</v>
      </c>
      <c r="M187" s="16">
        <v>2.9410122101886896E-3</v>
      </c>
      <c r="N187" s="16">
        <v>7.7410107589676548E-3</v>
      </c>
      <c r="O187" s="16">
        <v>0.10226745659366429</v>
      </c>
      <c r="P187" s="16">
        <v>9.9090406889296302E-6</v>
      </c>
      <c r="Q187" s="16">
        <v>1.8726078407033877E-5</v>
      </c>
      <c r="R187" s="16">
        <v>3.3494660527584433E-5</v>
      </c>
      <c r="S187" s="16">
        <v>5.5681029718345892E-6</v>
      </c>
      <c r="T187" s="16">
        <v>1.0677636063562602E-5</v>
      </c>
      <c r="U187" s="16">
        <v>5.9074833377453524E-5</v>
      </c>
      <c r="V187" s="16">
        <v>9.9090406889296302E-6</v>
      </c>
      <c r="W187" s="16">
        <v>1.8726078407033877E-5</v>
      </c>
      <c r="X187" s="16">
        <v>3.3494660527584433E-5</v>
      </c>
      <c r="Y187" s="16">
        <v>5.5681029718345892E-6</v>
      </c>
      <c r="Z187" s="16">
        <v>1.0677636063562602E-5</v>
      </c>
      <c r="AA187" s="54">
        <v>5.9074833377453524E-5</v>
      </c>
      <c r="AB187" s="42">
        <v>5.4038625811610097E-3</v>
      </c>
      <c r="AC187" s="42">
        <v>1.3406828023693794E-2</v>
      </c>
      <c r="AD187" s="42">
        <v>6.8522182778946686E-2</v>
      </c>
      <c r="AE187" s="42">
        <v>2.9465803131605243E-3</v>
      </c>
      <c r="AF187" s="42">
        <v>7.7516883950312174E-3</v>
      </c>
      <c r="AG187" s="42">
        <v>0.10232653142704175</v>
      </c>
      <c r="AH187" s="42">
        <v>5.4038625811610097E-3</v>
      </c>
      <c r="AI187" s="42">
        <v>1.3406828023693794E-2</v>
      </c>
      <c r="AJ187" s="42">
        <v>6.8522182778946686E-2</v>
      </c>
      <c r="AK187" s="42">
        <v>2.9465803131605243E-3</v>
      </c>
      <c r="AL187" s="42">
        <v>7.7516883950312174E-3</v>
      </c>
      <c r="AM187" s="42">
        <v>0.10232653142704175</v>
      </c>
    </row>
    <row r="188" spans="1:39" hidden="1" x14ac:dyDescent="0.25">
      <c r="A188" s="53"/>
      <c r="B188" s="53"/>
      <c r="C188" s="53"/>
      <c r="D188" s="16">
        <v>1.338810194528676E-2</v>
      </c>
      <c r="E188" s="16">
        <v>6.84886881184191E-2</v>
      </c>
      <c r="F188" s="16">
        <v>2.9410122101886896E-3</v>
      </c>
      <c r="G188" s="16">
        <v>7.7410107589676548E-3</v>
      </c>
      <c r="H188" s="16">
        <v>0.10226745659366429</v>
      </c>
      <c r="I188" s="16">
        <v>4.7946253693085155E-3</v>
      </c>
      <c r="J188" s="16">
        <v>1.338810194528676E-2</v>
      </c>
      <c r="K188" s="16">
        <v>6.84886881184191E-2</v>
      </c>
      <c r="L188" s="16">
        <v>2.9410122101886896E-3</v>
      </c>
      <c r="M188" s="16">
        <v>7.7410107589676548E-3</v>
      </c>
      <c r="N188" s="16">
        <v>0.10226745659366429</v>
      </c>
      <c r="O188" s="16">
        <v>4.7946253693085155E-3</v>
      </c>
      <c r="P188" s="16">
        <v>1.8726078407033877E-5</v>
      </c>
      <c r="Q188" s="16">
        <v>3.3494660527584433E-5</v>
      </c>
      <c r="R188" s="16">
        <v>5.5681029718345892E-6</v>
      </c>
      <c r="S188" s="16">
        <v>1.0677636063562602E-5</v>
      </c>
      <c r="T188" s="16">
        <v>5.9074833377453524E-5</v>
      </c>
      <c r="U188" s="16">
        <v>9.9090406889296302E-6</v>
      </c>
      <c r="V188" s="16">
        <v>1.8726078407033877E-5</v>
      </c>
      <c r="W188" s="16">
        <v>3.3494660527584433E-5</v>
      </c>
      <c r="X188" s="16">
        <v>5.5681029718345892E-6</v>
      </c>
      <c r="Y188" s="16">
        <v>1.0677636063562602E-5</v>
      </c>
      <c r="Z188" s="16">
        <v>5.9074833377453524E-5</v>
      </c>
      <c r="AA188" s="54">
        <v>9.9090406889296302E-6</v>
      </c>
      <c r="AB188" s="42">
        <v>1.3406828023693794E-2</v>
      </c>
      <c r="AC188" s="42">
        <v>6.8522182778946686E-2</v>
      </c>
      <c r="AD188" s="42">
        <v>2.9465803131605243E-3</v>
      </c>
      <c r="AE188" s="42">
        <v>7.7516883950312174E-3</v>
      </c>
      <c r="AF188" s="42">
        <v>0.10232653142704175</v>
      </c>
      <c r="AG188" s="42">
        <v>4.8045344099974449E-3</v>
      </c>
      <c r="AH188" s="42">
        <v>1.3406828023693794E-2</v>
      </c>
      <c r="AI188" s="42">
        <v>6.8522182778946686E-2</v>
      </c>
      <c r="AJ188" s="42">
        <v>2.9465803131605243E-3</v>
      </c>
      <c r="AK188" s="42">
        <v>7.7516883950312174E-3</v>
      </c>
      <c r="AL188" s="42">
        <v>0.10232653142704175</v>
      </c>
      <c r="AM188" s="42">
        <v>4.8045344099974449E-3</v>
      </c>
    </row>
    <row r="189" spans="1:39" hidden="1" x14ac:dyDescent="0.25">
      <c r="A189" s="53"/>
      <c r="B189" s="53"/>
      <c r="C189" s="53"/>
      <c r="D189" s="16">
        <v>6.84886881184191E-2</v>
      </c>
      <c r="E189" s="16">
        <v>2.9410122101886896E-3</v>
      </c>
      <c r="F189" s="16">
        <v>7.7410107589676548E-3</v>
      </c>
      <c r="G189" s="16">
        <v>0.10226745659366429</v>
      </c>
      <c r="H189" s="16">
        <v>4.7946253693085155E-3</v>
      </c>
      <c r="I189" s="16">
        <v>1.1900535062477119E-2</v>
      </c>
      <c r="J189" s="16">
        <v>6.84886881184191E-2</v>
      </c>
      <c r="K189" s="16">
        <v>2.9410122101886896E-3</v>
      </c>
      <c r="L189" s="16">
        <v>7.7410107589676548E-3</v>
      </c>
      <c r="M189" s="16">
        <v>0.10226745659366429</v>
      </c>
      <c r="N189" s="16">
        <v>4.7946253693085155E-3</v>
      </c>
      <c r="O189" s="16">
        <v>1.1900535062477119E-2</v>
      </c>
      <c r="P189" s="16">
        <v>3.3494660527584433E-5</v>
      </c>
      <c r="Q189" s="16">
        <v>5.5681029718345892E-6</v>
      </c>
      <c r="R189" s="16">
        <v>1.0677636063562602E-5</v>
      </c>
      <c r="S189" s="16">
        <v>5.9074833377453524E-5</v>
      </c>
      <c r="T189" s="16">
        <v>9.9090406889296302E-6</v>
      </c>
      <c r="U189" s="16">
        <v>1.8726078407033877E-5</v>
      </c>
      <c r="V189" s="16">
        <v>3.3494660527584433E-5</v>
      </c>
      <c r="W189" s="16">
        <v>5.5681029718345892E-6</v>
      </c>
      <c r="X189" s="16">
        <v>1.0677636063562602E-5</v>
      </c>
      <c r="Y189" s="16">
        <v>5.9074833377453524E-5</v>
      </c>
      <c r="Z189" s="16">
        <v>9.9090406889296302E-6</v>
      </c>
      <c r="AA189" s="54">
        <v>1.8726078407033877E-5</v>
      </c>
      <c r="AB189" s="42">
        <v>6.8522182778946686E-2</v>
      </c>
      <c r="AC189" s="42">
        <v>2.9465803131605243E-3</v>
      </c>
      <c r="AD189" s="42">
        <v>7.7516883950312174E-3</v>
      </c>
      <c r="AE189" s="42">
        <v>0.10232653142704175</v>
      </c>
      <c r="AF189" s="42">
        <v>4.8045344099974449E-3</v>
      </c>
      <c r="AG189" s="42">
        <v>1.1919261140884154E-2</v>
      </c>
      <c r="AH189" s="42">
        <v>6.8522182778946686E-2</v>
      </c>
      <c r="AI189" s="42">
        <v>2.9465803131605243E-3</v>
      </c>
      <c r="AJ189" s="42">
        <v>7.7516883950312174E-3</v>
      </c>
      <c r="AK189" s="42">
        <v>0.10232653142704175</v>
      </c>
      <c r="AL189" s="42">
        <v>4.8045344099974449E-3</v>
      </c>
      <c r="AM189" s="42">
        <v>1.1919261140884154E-2</v>
      </c>
    </row>
    <row r="190" spans="1:39" hidden="1" x14ac:dyDescent="0.25">
      <c r="A190" s="53"/>
      <c r="B190" s="53"/>
      <c r="C190" s="53"/>
      <c r="D190" s="16">
        <v>2.9410122101886896E-3</v>
      </c>
      <c r="E190" s="16">
        <v>7.7410107589676548E-3</v>
      </c>
      <c r="F190" s="16">
        <v>0.10226745659366429</v>
      </c>
      <c r="G190" s="16">
        <v>4.7946253693085155E-3</v>
      </c>
      <c r="H190" s="16">
        <v>1.1900535062477119E-2</v>
      </c>
      <c r="I190" s="16">
        <v>6.0878833883039211E-2</v>
      </c>
      <c r="J190" s="16">
        <v>2.9410122101886896E-3</v>
      </c>
      <c r="K190" s="16">
        <v>7.7410107589676548E-3</v>
      </c>
      <c r="L190" s="16">
        <v>0.10226745659366429</v>
      </c>
      <c r="M190" s="16">
        <v>4.7946253693085155E-3</v>
      </c>
      <c r="N190" s="16">
        <v>1.1900535062477119E-2</v>
      </c>
      <c r="O190" s="16">
        <v>6.0878833883039211E-2</v>
      </c>
      <c r="P190" s="16">
        <v>5.5681029718345892E-6</v>
      </c>
      <c r="Q190" s="16">
        <v>1.0677636063562602E-5</v>
      </c>
      <c r="R190" s="16">
        <v>5.9074833377453524E-5</v>
      </c>
      <c r="S190" s="16">
        <v>9.9090406889296302E-6</v>
      </c>
      <c r="T190" s="16">
        <v>1.8726078407033877E-5</v>
      </c>
      <c r="U190" s="16">
        <v>3.3494660527584433E-5</v>
      </c>
      <c r="V190" s="16">
        <v>5.5681029718345892E-6</v>
      </c>
      <c r="W190" s="16">
        <v>1.0677636063562602E-5</v>
      </c>
      <c r="X190" s="16">
        <v>5.9074833377453524E-5</v>
      </c>
      <c r="Y190" s="16">
        <v>9.9090406889296302E-6</v>
      </c>
      <c r="Z190" s="16">
        <v>1.8726078407033877E-5</v>
      </c>
      <c r="AA190" s="54">
        <v>3.3494660527584433E-5</v>
      </c>
      <c r="AB190" s="42">
        <v>2.9465803131605243E-3</v>
      </c>
      <c r="AC190" s="42">
        <v>7.7516883950312174E-3</v>
      </c>
      <c r="AD190" s="42">
        <v>0.10232653142704175</v>
      </c>
      <c r="AE190" s="42">
        <v>4.8045344099974449E-3</v>
      </c>
      <c r="AF190" s="42">
        <v>1.1919261140884154E-2</v>
      </c>
      <c r="AG190" s="42">
        <v>6.0912328543566797E-2</v>
      </c>
      <c r="AH190" s="42">
        <v>2.9465803131605243E-3</v>
      </c>
      <c r="AI190" s="42">
        <v>7.7516883950312174E-3</v>
      </c>
      <c r="AJ190" s="42">
        <v>0.10232653142704175</v>
      </c>
      <c r="AK190" s="42">
        <v>4.8045344099974449E-3</v>
      </c>
      <c r="AL190" s="42">
        <v>1.1919261140884154E-2</v>
      </c>
      <c r="AM190" s="42">
        <v>6.0912328543566797E-2</v>
      </c>
    </row>
    <row r="191" spans="1:39" hidden="1" x14ac:dyDescent="0.25">
      <c r="A191" s="53"/>
      <c r="B191" s="53"/>
      <c r="C191" s="53"/>
      <c r="D191" s="16">
        <v>7.7410107589676548E-3</v>
      </c>
      <c r="E191" s="16">
        <v>0.10226745659366429</v>
      </c>
      <c r="F191" s="16">
        <v>4.7946253693085155E-3</v>
      </c>
      <c r="G191" s="16">
        <v>1.1900535062477119E-2</v>
      </c>
      <c r="H191" s="16">
        <v>6.0878833883039211E-2</v>
      </c>
      <c r="I191" s="16">
        <v>2.6142330757232797E-3</v>
      </c>
      <c r="J191" s="16">
        <v>7.7410107589676548E-3</v>
      </c>
      <c r="K191" s="16">
        <v>0.10226745659366429</v>
      </c>
      <c r="L191" s="16">
        <v>4.7946253693085155E-3</v>
      </c>
      <c r="M191" s="16">
        <v>1.1900535062477119E-2</v>
      </c>
      <c r="N191" s="16">
        <v>6.0878833883039211E-2</v>
      </c>
      <c r="O191" s="16">
        <v>2.6142330757232797E-3</v>
      </c>
      <c r="P191" s="16">
        <v>1.0677636063562602E-5</v>
      </c>
      <c r="Q191" s="16">
        <v>5.9074833377453524E-5</v>
      </c>
      <c r="R191" s="16">
        <v>9.9090406889296302E-6</v>
      </c>
      <c r="S191" s="16">
        <v>1.8726078407033877E-5</v>
      </c>
      <c r="T191" s="16">
        <v>3.3494660527584433E-5</v>
      </c>
      <c r="U191" s="16">
        <v>5.5681029718345892E-6</v>
      </c>
      <c r="V191" s="16">
        <v>1.0677636063562602E-5</v>
      </c>
      <c r="W191" s="16">
        <v>5.9074833377453524E-5</v>
      </c>
      <c r="X191" s="16">
        <v>9.9090406889296302E-6</v>
      </c>
      <c r="Y191" s="16">
        <v>1.8726078407033877E-5</v>
      </c>
      <c r="Z191" s="16">
        <v>3.3494660527584433E-5</v>
      </c>
      <c r="AA191" s="54">
        <v>5.5681029718345892E-6</v>
      </c>
      <c r="AB191" s="42">
        <v>7.7516883950312174E-3</v>
      </c>
      <c r="AC191" s="42">
        <v>0.10232653142704175</v>
      </c>
      <c r="AD191" s="42">
        <v>4.8045344099974449E-3</v>
      </c>
      <c r="AE191" s="42">
        <v>1.1919261140884154E-2</v>
      </c>
      <c r="AF191" s="42">
        <v>6.0912328543566797E-2</v>
      </c>
      <c r="AG191" s="42">
        <v>2.6198011786951144E-3</v>
      </c>
      <c r="AH191" s="42">
        <v>7.7516883950312174E-3</v>
      </c>
      <c r="AI191" s="42">
        <v>0.10232653142704175</v>
      </c>
      <c r="AJ191" s="42">
        <v>4.8045344099974449E-3</v>
      </c>
      <c r="AK191" s="42">
        <v>1.1919261140884154E-2</v>
      </c>
      <c r="AL191" s="42">
        <v>6.0912328543566797E-2</v>
      </c>
      <c r="AM191" s="42">
        <v>2.6198011786951144E-3</v>
      </c>
    </row>
    <row r="192" spans="1:39" x14ac:dyDescent="0.25">
      <c r="A192" s="53" t="s">
        <v>59</v>
      </c>
      <c r="B192" s="53" t="str">
        <f>VLOOKUP(A192,'TRI Releases'!$A$3:$Q$118,2,FALSE)</f>
        <v>70669GRGGL1600V</v>
      </c>
      <c r="C192" s="53" t="str">
        <f>VLOOKUP(B192,'AERMOD-Modeled-Air-Conc.'!$A$5:$B$3136,2,FALSE)</f>
        <v>Manufacturing</v>
      </c>
      <c r="D192" s="16">
        <v>0.10226745659366429</v>
      </c>
      <c r="E192" s="16">
        <v>4.7946253693085155E-3</v>
      </c>
      <c r="F192" s="16">
        <v>1.1900535062477119E-2</v>
      </c>
      <c r="G192" s="16">
        <v>6.0878833883039211E-2</v>
      </c>
      <c r="H192" s="16">
        <v>2.6142330757232797E-3</v>
      </c>
      <c r="I192" s="16">
        <v>6.8808984524156942E-3</v>
      </c>
      <c r="J192" s="16">
        <v>0.10226745659366429</v>
      </c>
      <c r="K192" s="16">
        <v>4.7946253693085155E-3</v>
      </c>
      <c r="L192" s="16">
        <v>1.1900535062477119E-2</v>
      </c>
      <c r="M192" s="16">
        <v>6.0878833883039211E-2</v>
      </c>
      <c r="N192" s="16">
        <v>2.6142330757232797E-3</v>
      </c>
      <c r="O192" s="16">
        <v>6.8808984524156942E-3</v>
      </c>
      <c r="P192" s="16">
        <v>5.9074833377453524E-5</v>
      </c>
      <c r="Q192" s="16">
        <v>9.9090406889296302E-6</v>
      </c>
      <c r="R192" s="16">
        <v>1.8726078407033877E-5</v>
      </c>
      <c r="S192" s="16">
        <v>3.3494660527584433E-5</v>
      </c>
      <c r="T192" s="16">
        <v>5.5681029718345892E-6</v>
      </c>
      <c r="U192" s="16">
        <v>1.0677636063562602E-5</v>
      </c>
      <c r="V192" s="16">
        <v>5.9074833377453524E-5</v>
      </c>
      <c r="W192" s="16">
        <v>9.9090406889296302E-6</v>
      </c>
      <c r="X192" s="16">
        <v>1.8726078407033877E-5</v>
      </c>
      <c r="Y192" s="16">
        <v>3.3494660527584433E-5</v>
      </c>
      <c r="Z192" s="16">
        <v>5.5681029718345892E-6</v>
      </c>
      <c r="AA192" s="54">
        <v>1.0677636063562602E-5</v>
      </c>
      <c r="AB192" s="42">
        <v>0.10232653142704175</v>
      </c>
      <c r="AC192" s="42">
        <v>4.8045344099974449E-3</v>
      </c>
      <c r="AD192" s="42">
        <v>1.1919261140884154E-2</v>
      </c>
      <c r="AE192" s="42">
        <v>6.0912328543566797E-2</v>
      </c>
      <c r="AF192" s="42">
        <v>2.6198011786951144E-3</v>
      </c>
      <c r="AG192" s="42">
        <v>6.8915760884792569E-3</v>
      </c>
      <c r="AH192" s="42">
        <v>0.10232653142704175</v>
      </c>
      <c r="AI192" s="42">
        <v>4.8045344099974449E-3</v>
      </c>
      <c r="AJ192" s="42">
        <v>1.1919261140884154E-2</v>
      </c>
      <c r="AK192" s="42">
        <v>6.0912328543566797E-2</v>
      </c>
      <c r="AL192" s="42">
        <v>2.6198011786951144E-3</v>
      </c>
      <c r="AM192" s="42">
        <v>6.8915760884792569E-3</v>
      </c>
    </row>
    <row r="193" spans="1:39" hidden="1" x14ac:dyDescent="0.25">
      <c r="A193" s="53"/>
      <c r="B193" s="53"/>
      <c r="C193" s="53"/>
      <c r="D193" s="16">
        <v>4.7946253693085155E-3</v>
      </c>
      <c r="E193" s="16">
        <v>1.1900535062477119E-2</v>
      </c>
      <c r="F193" s="16">
        <v>6.0878833883039211E-2</v>
      </c>
      <c r="G193" s="16">
        <v>2.6142330757232797E-3</v>
      </c>
      <c r="H193" s="16">
        <v>6.8808984524156942E-3</v>
      </c>
      <c r="I193" s="16">
        <v>8.9484024519456265E-2</v>
      </c>
      <c r="J193" s="16">
        <v>4.7946253693085155E-3</v>
      </c>
      <c r="K193" s="16">
        <v>1.1900535062477119E-2</v>
      </c>
      <c r="L193" s="16">
        <v>6.0878833883039211E-2</v>
      </c>
      <c r="M193" s="16">
        <v>2.6142330757232797E-3</v>
      </c>
      <c r="N193" s="16">
        <v>6.8808984524156942E-3</v>
      </c>
      <c r="O193" s="16">
        <v>8.9484024519456265E-2</v>
      </c>
      <c r="P193" s="16">
        <v>9.9090406889296302E-6</v>
      </c>
      <c r="Q193" s="16">
        <v>1.8726078407033877E-5</v>
      </c>
      <c r="R193" s="16">
        <v>3.3494660527584433E-5</v>
      </c>
      <c r="S193" s="16">
        <v>5.5681029718345892E-6</v>
      </c>
      <c r="T193" s="16">
        <v>1.0677636063562602E-5</v>
      </c>
      <c r="U193" s="16">
        <v>5.9074833377453524E-5</v>
      </c>
      <c r="V193" s="16">
        <v>9.9090406889296302E-6</v>
      </c>
      <c r="W193" s="16">
        <v>1.8726078407033877E-5</v>
      </c>
      <c r="X193" s="16">
        <v>3.3494660527584433E-5</v>
      </c>
      <c r="Y193" s="16">
        <v>5.5681029718345892E-6</v>
      </c>
      <c r="Z193" s="16">
        <v>1.0677636063562602E-5</v>
      </c>
      <c r="AA193" s="54">
        <v>5.9074833377453524E-5</v>
      </c>
      <c r="AB193" s="42">
        <v>4.8045344099974449E-3</v>
      </c>
      <c r="AC193" s="42">
        <v>1.1919261140884154E-2</v>
      </c>
      <c r="AD193" s="42">
        <v>6.0912328543566797E-2</v>
      </c>
      <c r="AE193" s="42">
        <v>2.6198011786951144E-3</v>
      </c>
      <c r="AF193" s="42">
        <v>6.8915760884792569E-3</v>
      </c>
      <c r="AG193" s="42">
        <v>8.9543099352833722E-2</v>
      </c>
      <c r="AH193" s="42">
        <v>4.8045344099974449E-3</v>
      </c>
      <c r="AI193" s="42">
        <v>1.1919261140884154E-2</v>
      </c>
      <c r="AJ193" s="42">
        <v>6.0912328543566797E-2</v>
      </c>
      <c r="AK193" s="42">
        <v>2.6198011786951144E-3</v>
      </c>
      <c r="AL193" s="42">
        <v>6.8915760884792569E-3</v>
      </c>
      <c r="AM193" s="42">
        <v>8.9543099352833722E-2</v>
      </c>
    </row>
    <row r="194" spans="1:39" hidden="1" x14ac:dyDescent="0.25">
      <c r="A194" s="53"/>
      <c r="B194" s="53"/>
      <c r="C194" s="53"/>
      <c r="D194" s="16">
        <v>1.1900535062477119E-2</v>
      </c>
      <c r="E194" s="16">
        <v>6.0878833883039211E-2</v>
      </c>
      <c r="F194" s="16">
        <v>2.6142330757232797E-3</v>
      </c>
      <c r="G194" s="16">
        <v>6.8808984524156942E-3</v>
      </c>
      <c r="H194" s="16">
        <v>8.9484024519456265E-2</v>
      </c>
      <c r="I194" s="16">
        <v>4.1952971981449516E-3</v>
      </c>
      <c r="J194" s="16">
        <v>1.1900535062477119E-2</v>
      </c>
      <c r="K194" s="16">
        <v>6.0878833883039211E-2</v>
      </c>
      <c r="L194" s="16">
        <v>2.6142330757232797E-3</v>
      </c>
      <c r="M194" s="16">
        <v>6.8808984524156942E-3</v>
      </c>
      <c r="N194" s="16">
        <v>8.9484024519456265E-2</v>
      </c>
      <c r="O194" s="16">
        <v>4.1952971981449516E-3</v>
      </c>
      <c r="P194" s="16">
        <v>1.8726078407033877E-5</v>
      </c>
      <c r="Q194" s="16">
        <v>3.3494660527584433E-5</v>
      </c>
      <c r="R194" s="16">
        <v>5.5681029718345892E-6</v>
      </c>
      <c r="S194" s="16">
        <v>1.0677636063562602E-5</v>
      </c>
      <c r="T194" s="16">
        <v>5.9074833377453524E-5</v>
      </c>
      <c r="U194" s="16">
        <v>9.9090406889296302E-6</v>
      </c>
      <c r="V194" s="16">
        <v>1.8726078407033877E-5</v>
      </c>
      <c r="W194" s="16">
        <v>3.3494660527584433E-5</v>
      </c>
      <c r="X194" s="16">
        <v>5.5681029718345892E-6</v>
      </c>
      <c r="Y194" s="16">
        <v>1.0677636063562602E-5</v>
      </c>
      <c r="Z194" s="16">
        <v>5.9074833377453524E-5</v>
      </c>
      <c r="AA194" s="54">
        <v>9.9090406889296302E-6</v>
      </c>
      <c r="AB194" s="42">
        <v>1.1919261140884154E-2</v>
      </c>
      <c r="AC194" s="42">
        <v>6.0912328543566797E-2</v>
      </c>
      <c r="AD194" s="42">
        <v>2.6198011786951144E-3</v>
      </c>
      <c r="AE194" s="42">
        <v>6.8915760884792569E-3</v>
      </c>
      <c r="AF194" s="42">
        <v>8.9543099352833722E-2</v>
      </c>
      <c r="AG194" s="42">
        <v>4.205206238833881E-3</v>
      </c>
      <c r="AH194" s="42">
        <v>1.1919261140884154E-2</v>
      </c>
      <c r="AI194" s="42">
        <v>6.0912328543566797E-2</v>
      </c>
      <c r="AJ194" s="42">
        <v>2.6198011786951144E-3</v>
      </c>
      <c r="AK194" s="42">
        <v>6.8915760884792569E-3</v>
      </c>
      <c r="AL194" s="42">
        <v>8.9543099352833722E-2</v>
      </c>
      <c r="AM194" s="42">
        <v>4.205206238833881E-3</v>
      </c>
    </row>
    <row r="195" spans="1:39" hidden="1" x14ac:dyDescent="0.25">
      <c r="A195" s="53"/>
      <c r="B195" s="53"/>
      <c r="C195" s="53"/>
      <c r="D195" s="16">
        <v>6.0878833883039211E-2</v>
      </c>
      <c r="E195" s="16">
        <v>2.6142330757232797E-3</v>
      </c>
      <c r="F195" s="16">
        <v>6.8808984524156942E-3</v>
      </c>
      <c r="G195" s="16">
        <v>8.9484024519456265E-2</v>
      </c>
      <c r="H195" s="16">
        <v>4.1952971981449516E-3</v>
      </c>
      <c r="I195" s="16">
        <v>1.041296817966748E-2</v>
      </c>
      <c r="J195" s="16">
        <v>6.0878833883039211E-2</v>
      </c>
      <c r="K195" s="16">
        <v>2.6142330757232797E-3</v>
      </c>
      <c r="L195" s="16">
        <v>6.8808984524156942E-3</v>
      </c>
      <c r="M195" s="16">
        <v>8.9484024519456265E-2</v>
      </c>
      <c r="N195" s="16">
        <v>4.1952971981449516E-3</v>
      </c>
      <c r="O195" s="16">
        <v>1.041296817966748E-2</v>
      </c>
      <c r="P195" s="16">
        <v>3.3494660527584433E-5</v>
      </c>
      <c r="Q195" s="16">
        <v>5.5681029718345892E-6</v>
      </c>
      <c r="R195" s="16">
        <v>1.0677636063562602E-5</v>
      </c>
      <c r="S195" s="16">
        <v>5.9074833377453524E-5</v>
      </c>
      <c r="T195" s="16">
        <v>9.9090406889296302E-6</v>
      </c>
      <c r="U195" s="16">
        <v>1.8726078407033877E-5</v>
      </c>
      <c r="V195" s="16">
        <v>3.3494660527584433E-5</v>
      </c>
      <c r="W195" s="16">
        <v>5.5681029718345892E-6</v>
      </c>
      <c r="X195" s="16">
        <v>1.0677636063562602E-5</v>
      </c>
      <c r="Y195" s="16">
        <v>5.9074833377453524E-5</v>
      </c>
      <c r="Z195" s="16">
        <v>9.9090406889296302E-6</v>
      </c>
      <c r="AA195" s="54">
        <v>1.8726078407033877E-5</v>
      </c>
      <c r="AB195" s="42">
        <v>6.0912328543566797E-2</v>
      </c>
      <c r="AC195" s="42">
        <v>2.6198011786951144E-3</v>
      </c>
      <c r="AD195" s="42">
        <v>6.8915760884792569E-3</v>
      </c>
      <c r="AE195" s="42">
        <v>8.9543099352833722E-2</v>
      </c>
      <c r="AF195" s="42">
        <v>4.205206238833881E-3</v>
      </c>
      <c r="AG195" s="42">
        <v>1.0431694258074515E-2</v>
      </c>
      <c r="AH195" s="42">
        <v>6.0912328543566797E-2</v>
      </c>
      <c r="AI195" s="42">
        <v>2.6198011786951144E-3</v>
      </c>
      <c r="AJ195" s="42">
        <v>6.8915760884792569E-3</v>
      </c>
      <c r="AK195" s="42">
        <v>8.9543099352833722E-2</v>
      </c>
      <c r="AL195" s="42">
        <v>4.205206238833881E-3</v>
      </c>
      <c r="AM195" s="42">
        <v>1.0431694258074515E-2</v>
      </c>
    </row>
    <row r="196" spans="1:39" hidden="1" x14ac:dyDescent="0.25">
      <c r="A196" s="53"/>
      <c r="B196" s="53"/>
      <c r="C196" s="53"/>
      <c r="D196" s="16">
        <v>2.6142330757232797E-3</v>
      </c>
      <c r="E196" s="16">
        <v>6.8808984524156942E-3</v>
      </c>
      <c r="F196" s="16">
        <v>8.9484024519456265E-2</v>
      </c>
      <c r="G196" s="16">
        <v>4.1952971981449516E-3</v>
      </c>
      <c r="H196" s="16">
        <v>1.041296817966748E-2</v>
      </c>
      <c r="I196" s="16">
        <v>5.3268979647659309E-2</v>
      </c>
      <c r="J196" s="16">
        <v>2.6142330757232797E-3</v>
      </c>
      <c r="K196" s="16">
        <v>6.8808984524156942E-3</v>
      </c>
      <c r="L196" s="16">
        <v>8.9484024519456265E-2</v>
      </c>
      <c r="M196" s="16">
        <v>4.1952971981449516E-3</v>
      </c>
      <c r="N196" s="16">
        <v>1.041296817966748E-2</v>
      </c>
      <c r="O196" s="16">
        <v>5.3268979647659309E-2</v>
      </c>
      <c r="P196" s="16">
        <v>5.5681029718345892E-6</v>
      </c>
      <c r="Q196" s="16">
        <v>1.0677636063562602E-5</v>
      </c>
      <c r="R196" s="16">
        <v>5.9074833377453524E-5</v>
      </c>
      <c r="S196" s="16">
        <v>9.9090406889296302E-6</v>
      </c>
      <c r="T196" s="16">
        <v>1.8726078407033877E-5</v>
      </c>
      <c r="U196" s="16">
        <v>3.3494660527584433E-5</v>
      </c>
      <c r="V196" s="16">
        <v>5.5681029718345892E-6</v>
      </c>
      <c r="W196" s="16">
        <v>1.0677636063562602E-5</v>
      </c>
      <c r="X196" s="16">
        <v>5.9074833377453524E-5</v>
      </c>
      <c r="Y196" s="16">
        <v>9.9090406889296302E-6</v>
      </c>
      <c r="Z196" s="16">
        <v>1.8726078407033877E-5</v>
      </c>
      <c r="AA196" s="54">
        <v>3.3494660527584433E-5</v>
      </c>
      <c r="AB196" s="42">
        <v>2.6198011786951144E-3</v>
      </c>
      <c r="AC196" s="42">
        <v>6.8915760884792569E-3</v>
      </c>
      <c r="AD196" s="42">
        <v>8.9543099352833722E-2</v>
      </c>
      <c r="AE196" s="42">
        <v>4.205206238833881E-3</v>
      </c>
      <c r="AF196" s="42">
        <v>1.0431694258074515E-2</v>
      </c>
      <c r="AG196" s="42">
        <v>5.3302474308186895E-2</v>
      </c>
      <c r="AH196" s="42">
        <v>2.6198011786951144E-3</v>
      </c>
      <c r="AI196" s="42">
        <v>6.8915760884792569E-3</v>
      </c>
      <c r="AJ196" s="42">
        <v>8.9543099352833722E-2</v>
      </c>
      <c r="AK196" s="42">
        <v>4.205206238833881E-3</v>
      </c>
      <c r="AL196" s="42">
        <v>1.0431694258074515E-2</v>
      </c>
      <c r="AM196" s="42">
        <v>5.3302474308186895E-2</v>
      </c>
    </row>
    <row r="197" spans="1:39" hidden="1" x14ac:dyDescent="0.25">
      <c r="A197" s="53"/>
      <c r="B197" s="53"/>
      <c r="C197" s="53"/>
      <c r="D197" s="16">
        <v>6.8808984524156942E-3</v>
      </c>
      <c r="E197" s="16">
        <v>8.9484024519456265E-2</v>
      </c>
      <c r="F197" s="16">
        <v>4.1952971981449516E-3</v>
      </c>
      <c r="G197" s="16">
        <v>1.041296817966748E-2</v>
      </c>
      <c r="H197" s="16">
        <v>5.3268979647659309E-2</v>
      </c>
      <c r="I197" s="16">
        <v>2.2874539412578699E-3</v>
      </c>
      <c r="J197" s="16">
        <v>6.8808984524156942E-3</v>
      </c>
      <c r="K197" s="16">
        <v>8.9484024519456265E-2</v>
      </c>
      <c r="L197" s="16">
        <v>4.1952971981449516E-3</v>
      </c>
      <c r="M197" s="16">
        <v>1.041296817966748E-2</v>
      </c>
      <c r="N197" s="16">
        <v>5.3268979647659309E-2</v>
      </c>
      <c r="O197" s="16">
        <v>2.2874539412578699E-3</v>
      </c>
      <c r="P197" s="16">
        <v>1.0677636063562602E-5</v>
      </c>
      <c r="Q197" s="16">
        <v>5.9074833377453524E-5</v>
      </c>
      <c r="R197" s="16">
        <v>9.9090406889296302E-6</v>
      </c>
      <c r="S197" s="16">
        <v>1.8726078407033877E-5</v>
      </c>
      <c r="T197" s="16">
        <v>3.3494660527584433E-5</v>
      </c>
      <c r="U197" s="16">
        <v>5.5681029718345892E-6</v>
      </c>
      <c r="V197" s="16">
        <v>1.0677636063562602E-5</v>
      </c>
      <c r="W197" s="16">
        <v>5.9074833377453524E-5</v>
      </c>
      <c r="X197" s="16">
        <v>9.9090406889296302E-6</v>
      </c>
      <c r="Y197" s="16">
        <v>1.8726078407033877E-5</v>
      </c>
      <c r="Z197" s="16">
        <v>3.3494660527584433E-5</v>
      </c>
      <c r="AA197" s="54">
        <v>5.5681029718345892E-6</v>
      </c>
      <c r="AB197" s="42">
        <v>6.8915760884792569E-3</v>
      </c>
      <c r="AC197" s="42">
        <v>8.9543099352833722E-2</v>
      </c>
      <c r="AD197" s="42">
        <v>4.205206238833881E-3</v>
      </c>
      <c r="AE197" s="42">
        <v>1.0431694258074515E-2</v>
      </c>
      <c r="AF197" s="42">
        <v>5.3302474308186895E-2</v>
      </c>
      <c r="AG197" s="42">
        <v>2.2930220442297046E-3</v>
      </c>
      <c r="AH197" s="42">
        <v>6.8915760884792569E-3</v>
      </c>
      <c r="AI197" s="42">
        <v>8.9543099352833722E-2</v>
      </c>
      <c r="AJ197" s="42">
        <v>4.205206238833881E-3</v>
      </c>
      <c r="AK197" s="42">
        <v>1.0431694258074515E-2</v>
      </c>
      <c r="AL197" s="42">
        <v>5.3302474308186895E-2</v>
      </c>
      <c r="AM197" s="42">
        <v>2.2930220442297046E-3</v>
      </c>
    </row>
    <row r="198" spans="1:39" x14ac:dyDescent="0.25">
      <c r="A198" s="53" t="s">
        <v>60</v>
      </c>
      <c r="B198" s="53" t="str">
        <f>VLOOKUP(A198,'TRI Releases'!$A$3:$Q$118,2,FALSE)</f>
        <v>70669GRGGL1600V</v>
      </c>
      <c r="C198" s="53" t="str">
        <f>VLOOKUP(B198,'AERMOD-Modeled-Air-Conc.'!$A$5:$B$3136,2,FALSE)</f>
        <v>Manufacturing</v>
      </c>
      <c r="D198" s="16">
        <v>8.9484024519456265E-2</v>
      </c>
      <c r="E198" s="16">
        <v>4.1952971981449516E-3</v>
      </c>
      <c r="F198" s="16">
        <v>1.041296817966748E-2</v>
      </c>
      <c r="G198" s="16">
        <v>5.3268979647659309E-2</v>
      </c>
      <c r="H198" s="16">
        <v>2.2874539412578699E-3</v>
      </c>
      <c r="I198" s="16">
        <v>6.0207861458637327E-3</v>
      </c>
      <c r="J198" s="16">
        <v>8.9484024519456265E-2</v>
      </c>
      <c r="K198" s="16">
        <v>4.1952971981449516E-3</v>
      </c>
      <c r="L198" s="16">
        <v>1.041296817966748E-2</v>
      </c>
      <c r="M198" s="16">
        <v>5.3268979647659309E-2</v>
      </c>
      <c r="N198" s="16">
        <v>2.2874539412578699E-3</v>
      </c>
      <c r="O198" s="16">
        <v>6.0207861458637327E-3</v>
      </c>
      <c r="P198" s="16">
        <v>5.9074833377453524E-5</v>
      </c>
      <c r="Q198" s="16">
        <v>9.9090406889296302E-6</v>
      </c>
      <c r="R198" s="16">
        <v>1.8726078407033877E-5</v>
      </c>
      <c r="S198" s="16">
        <v>3.3494660527584433E-5</v>
      </c>
      <c r="T198" s="16">
        <v>5.5681029718345892E-6</v>
      </c>
      <c r="U198" s="16">
        <v>1.0677636063562602E-5</v>
      </c>
      <c r="V198" s="16">
        <v>5.9074833377453524E-5</v>
      </c>
      <c r="W198" s="16">
        <v>9.9090406889296302E-6</v>
      </c>
      <c r="X198" s="16">
        <v>1.8726078407033877E-5</v>
      </c>
      <c r="Y198" s="16">
        <v>3.3494660527584433E-5</v>
      </c>
      <c r="Z198" s="16">
        <v>5.5681029718345892E-6</v>
      </c>
      <c r="AA198" s="54">
        <v>1.0677636063562602E-5</v>
      </c>
      <c r="AB198" s="42">
        <v>8.9543099352833722E-2</v>
      </c>
      <c r="AC198" s="42">
        <v>4.205206238833881E-3</v>
      </c>
      <c r="AD198" s="42">
        <v>1.0431694258074515E-2</v>
      </c>
      <c r="AE198" s="42">
        <v>5.3302474308186895E-2</v>
      </c>
      <c r="AF198" s="42">
        <v>2.2930220442297046E-3</v>
      </c>
      <c r="AG198" s="42">
        <v>6.0314637819272954E-3</v>
      </c>
      <c r="AH198" s="42">
        <v>8.9543099352833722E-2</v>
      </c>
      <c r="AI198" s="42">
        <v>4.205206238833881E-3</v>
      </c>
      <c r="AJ198" s="42">
        <v>1.0431694258074515E-2</v>
      </c>
      <c r="AK198" s="42">
        <v>5.3302474308186895E-2</v>
      </c>
      <c r="AL198" s="42">
        <v>2.2930220442297046E-3</v>
      </c>
      <c r="AM198" s="42">
        <v>6.0314637819272954E-3</v>
      </c>
    </row>
    <row r="199" spans="1:39" hidden="1" x14ac:dyDescent="0.25">
      <c r="A199" s="53"/>
      <c r="B199" s="53"/>
      <c r="C199" s="53"/>
      <c r="D199" s="16">
        <v>4.1952971981449516E-3</v>
      </c>
      <c r="E199" s="16">
        <v>1.041296817966748E-2</v>
      </c>
      <c r="F199" s="16">
        <v>5.3268979647659309E-2</v>
      </c>
      <c r="G199" s="16">
        <v>2.2874539412578699E-3</v>
      </c>
      <c r="H199" s="16">
        <v>6.0207861458637327E-3</v>
      </c>
      <c r="I199" s="16">
        <v>5.9862986198934216E-2</v>
      </c>
      <c r="J199" s="16">
        <v>4.1952971981449516E-3</v>
      </c>
      <c r="K199" s="16">
        <v>1.041296817966748E-2</v>
      </c>
      <c r="L199" s="16">
        <v>5.3268979647659309E-2</v>
      </c>
      <c r="M199" s="16">
        <v>2.2874539412578699E-3</v>
      </c>
      <c r="N199" s="16">
        <v>6.0207861458637327E-3</v>
      </c>
      <c r="O199" s="16">
        <v>5.9862986198934216E-2</v>
      </c>
      <c r="P199" s="16">
        <v>9.9090406889296302E-6</v>
      </c>
      <c r="Q199" s="16">
        <v>1.8726078407033877E-5</v>
      </c>
      <c r="R199" s="16">
        <v>3.3494660527584433E-5</v>
      </c>
      <c r="S199" s="16">
        <v>5.5681029718345892E-6</v>
      </c>
      <c r="T199" s="16">
        <v>1.0677636063562602E-5</v>
      </c>
      <c r="U199" s="16">
        <v>4.3630984080204959E-5</v>
      </c>
      <c r="V199" s="16">
        <v>9.9090406889296302E-6</v>
      </c>
      <c r="W199" s="16">
        <v>1.8726078407033877E-5</v>
      </c>
      <c r="X199" s="16">
        <v>3.3494660527584433E-5</v>
      </c>
      <c r="Y199" s="16">
        <v>5.5681029718345892E-6</v>
      </c>
      <c r="Z199" s="16">
        <v>1.0677636063562602E-5</v>
      </c>
      <c r="AA199" s="54">
        <v>4.3630984080204959E-5</v>
      </c>
      <c r="AB199" s="42">
        <v>4.205206238833881E-3</v>
      </c>
      <c r="AC199" s="42">
        <v>1.0431694258074515E-2</v>
      </c>
      <c r="AD199" s="42">
        <v>5.3302474308186895E-2</v>
      </c>
      <c r="AE199" s="42">
        <v>2.2930220442297046E-3</v>
      </c>
      <c r="AF199" s="42">
        <v>6.0314637819272954E-3</v>
      </c>
      <c r="AG199" s="42">
        <v>5.9906617183014418E-2</v>
      </c>
      <c r="AH199" s="42">
        <v>4.205206238833881E-3</v>
      </c>
      <c r="AI199" s="42">
        <v>1.0431694258074515E-2</v>
      </c>
      <c r="AJ199" s="42">
        <v>5.3302474308186895E-2</v>
      </c>
      <c r="AK199" s="42">
        <v>2.2930220442297046E-3</v>
      </c>
      <c r="AL199" s="42">
        <v>6.0314637819272954E-3</v>
      </c>
      <c r="AM199" s="42">
        <v>5.9906617183014418E-2</v>
      </c>
    </row>
    <row r="200" spans="1:39" hidden="1" x14ac:dyDescent="0.25">
      <c r="A200" s="53"/>
      <c r="B200" s="53"/>
      <c r="C200" s="53"/>
      <c r="D200" s="16">
        <v>1.041296817966748E-2</v>
      </c>
      <c r="E200" s="16">
        <v>5.3268979647659309E-2</v>
      </c>
      <c r="F200" s="16">
        <v>2.2874539412578699E-3</v>
      </c>
      <c r="G200" s="16">
        <v>6.0207861458637327E-3</v>
      </c>
      <c r="H200" s="16">
        <v>5.9862986198934216E-2</v>
      </c>
      <c r="I200" s="16">
        <v>2.8065682072488068E-3</v>
      </c>
      <c r="J200" s="16">
        <v>1.041296817966748E-2</v>
      </c>
      <c r="K200" s="16">
        <v>5.3268979647659309E-2</v>
      </c>
      <c r="L200" s="16">
        <v>2.2874539412578699E-3</v>
      </c>
      <c r="M200" s="16">
        <v>6.0207861458637327E-3</v>
      </c>
      <c r="N200" s="16">
        <v>5.9862986198934216E-2</v>
      </c>
      <c r="O200" s="16">
        <v>2.8065682072488068E-3</v>
      </c>
      <c r="P200" s="16">
        <v>1.8726078407033877E-5</v>
      </c>
      <c r="Q200" s="16">
        <v>3.3494660527584433E-5</v>
      </c>
      <c r="R200" s="16">
        <v>5.5681029718345892E-6</v>
      </c>
      <c r="S200" s="16">
        <v>1.0677636063562602E-5</v>
      </c>
      <c r="T200" s="16">
        <v>4.3630984080204959E-5</v>
      </c>
      <c r="U200" s="16">
        <v>7.3185343373951695E-6</v>
      </c>
      <c r="V200" s="16">
        <v>1.8726078407033877E-5</v>
      </c>
      <c r="W200" s="16">
        <v>3.3494660527584433E-5</v>
      </c>
      <c r="X200" s="16">
        <v>5.5681029718345892E-6</v>
      </c>
      <c r="Y200" s="16">
        <v>1.0677636063562602E-5</v>
      </c>
      <c r="Z200" s="16">
        <v>4.3630984080204959E-5</v>
      </c>
      <c r="AA200" s="54">
        <v>7.3185343373951695E-6</v>
      </c>
      <c r="AB200" s="42">
        <v>1.0431694258074515E-2</v>
      </c>
      <c r="AC200" s="42">
        <v>5.3302474308186895E-2</v>
      </c>
      <c r="AD200" s="42">
        <v>2.2930220442297046E-3</v>
      </c>
      <c r="AE200" s="42">
        <v>6.0314637819272954E-3</v>
      </c>
      <c r="AF200" s="42">
        <v>5.9906617183014418E-2</v>
      </c>
      <c r="AG200" s="42">
        <v>2.813886741586202E-3</v>
      </c>
      <c r="AH200" s="42">
        <v>1.0431694258074515E-2</v>
      </c>
      <c r="AI200" s="42">
        <v>5.3302474308186895E-2</v>
      </c>
      <c r="AJ200" s="42">
        <v>2.2930220442297046E-3</v>
      </c>
      <c r="AK200" s="42">
        <v>6.0314637819272954E-3</v>
      </c>
      <c r="AL200" s="42">
        <v>5.9906617183014418E-2</v>
      </c>
      <c r="AM200" s="42">
        <v>2.813886741586202E-3</v>
      </c>
    </row>
    <row r="201" spans="1:39" hidden="1" x14ac:dyDescent="0.25">
      <c r="A201" s="53"/>
      <c r="B201" s="53"/>
      <c r="C201" s="53"/>
      <c r="D201" s="16">
        <v>5.3268979647659309E-2</v>
      </c>
      <c r="E201" s="16">
        <v>2.2874539412578699E-3</v>
      </c>
      <c r="F201" s="16">
        <v>6.0207861458637327E-3</v>
      </c>
      <c r="G201" s="16">
        <v>5.9862986198934216E-2</v>
      </c>
      <c r="H201" s="16">
        <v>2.8065682072488068E-3</v>
      </c>
      <c r="I201" s="16">
        <v>6.966063202642858E-3</v>
      </c>
      <c r="J201" s="16">
        <v>5.3268979647659309E-2</v>
      </c>
      <c r="K201" s="16">
        <v>2.2874539412578699E-3</v>
      </c>
      <c r="L201" s="16">
        <v>6.0207861458637327E-3</v>
      </c>
      <c r="M201" s="16">
        <v>5.9862986198934216E-2</v>
      </c>
      <c r="N201" s="16">
        <v>2.8065682072488068E-3</v>
      </c>
      <c r="O201" s="16">
        <v>6.966063202642858E-3</v>
      </c>
      <c r="P201" s="16">
        <v>3.3494660527584433E-5</v>
      </c>
      <c r="Q201" s="16">
        <v>5.5681029718345892E-6</v>
      </c>
      <c r="R201" s="16">
        <v>1.0677636063562602E-5</v>
      </c>
      <c r="S201" s="16">
        <v>4.3630984080204959E-5</v>
      </c>
      <c r="T201" s="16">
        <v>7.3185343373951695E-6</v>
      </c>
      <c r="U201" s="16">
        <v>1.3830546480623592E-5</v>
      </c>
      <c r="V201" s="16">
        <v>3.3494660527584433E-5</v>
      </c>
      <c r="W201" s="16">
        <v>5.5681029718345892E-6</v>
      </c>
      <c r="X201" s="16">
        <v>1.0677636063562602E-5</v>
      </c>
      <c r="Y201" s="16">
        <v>4.3630984080204959E-5</v>
      </c>
      <c r="Z201" s="16">
        <v>7.3185343373951695E-6</v>
      </c>
      <c r="AA201" s="54">
        <v>1.3830546480623592E-5</v>
      </c>
      <c r="AB201" s="42">
        <v>5.3302474308186895E-2</v>
      </c>
      <c r="AC201" s="42">
        <v>2.2930220442297046E-3</v>
      </c>
      <c r="AD201" s="42">
        <v>6.0314637819272954E-3</v>
      </c>
      <c r="AE201" s="42">
        <v>5.9906617183014418E-2</v>
      </c>
      <c r="AF201" s="42">
        <v>2.813886741586202E-3</v>
      </c>
      <c r="AG201" s="42">
        <v>6.9798937491234812E-3</v>
      </c>
      <c r="AH201" s="42">
        <v>5.3302474308186895E-2</v>
      </c>
      <c r="AI201" s="42">
        <v>2.2930220442297046E-3</v>
      </c>
      <c r="AJ201" s="42">
        <v>6.0314637819272954E-3</v>
      </c>
      <c r="AK201" s="42">
        <v>5.9906617183014418E-2</v>
      </c>
      <c r="AL201" s="42">
        <v>2.813886741586202E-3</v>
      </c>
      <c r="AM201" s="42">
        <v>6.9798937491234812E-3</v>
      </c>
    </row>
    <row r="202" spans="1:39" hidden="1" x14ac:dyDescent="0.25">
      <c r="A202" s="53"/>
      <c r="B202" s="53"/>
      <c r="C202" s="53"/>
      <c r="D202" s="16">
        <v>2.2874539412578699E-3</v>
      </c>
      <c r="E202" s="16">
        <v>6.0207861458637327E-3</v>
      </c>
      <c r="F202" s="16">
        <v>5.9862986198934216E-2</v>
      </c>
      <c r="G202" s="16">
        <v>2.8065682072488068E-3</v>
      </c>
      <c r="H202" s="16">
        <v>6.966063202642858E-3</v>
      </c>
      <c r="I202" s="16">
        <v>3.5635860262250456E-2</v>
      </c>
      <c r="J202" s="16">
        <v>2.2874539412578699E-3</v>
      </c>
      <c r="K202" s="16">
        <v>6.0207861458637327E-3</v>
      </c>
      <c r="L202" s="16">
        <v>5.9862986198934216E-2</v>
      </c>
      <c r="M202" s="16">
        <v>2.8065682072488068E-3</v>
      </c>
      <c r="N202" s="16">
        <v>6.966063202642858E-3</v>
      </c>
      <c r="O202" s="16">
        <v>3.5635860262250456E-2</v>
      </c>
      <c r="P202" s="16">
        <v>5.5681029718345892E-6</v>
      </c>
      <c r="Q202" s="16">
        <v>1.0677636063562602E-5</v>
      </c>
      <c r="R202" s="16">
        <v>4.3630984080204959E-5</v>
      </c>
      <c r="S202" s="16">
        <v>7.3185343373951695E-6</v>
      </c>
      <c r="T202" s="16">
        <v>1.3830546480623592E-5</v>
      </c>
      <c r="U202" s="16">
        <v>2.4738199275373075E-5</v>
      </c>
      <c r="V202" s="16">
        <v>5.5681029718345892E-6</v>
      </c>
      <c r="W202" s="16">
        <v>1.0677636063562602E-5</v>
      </c>
      <c r="X202" s="16">
        <v>4.3630984080204959E-5</v>
      </c>
      <c r="Y202" s="16">
        <v>7.3185343373951695E-6</v>
      </c>
      <c r="Z202" s="16">
        <v>1.3830546480623592E-5</v>
      </c>
      <c r="AA202" s="54">
        <v>2.4738199275373075E-5</v>
      </c>
      <c r="AB202" s="42">
        <v>2.2930220442297046E-3</v>
      </c>
      <c r="AC202" s="42">
        <v>6.0314637819272954E-3</v>
      </c>
      <c r="AD202" s="42">
        <v>5.9906617183014418E-2</v>
      </c>
      <c r="AE202" s="42">
        <v>2.813886741586202E-3</v>
      </c>
      <c r="AF202" s="42">
        <v>6.9798937491234812E-3</v>
      </c>
      <c r="AG202" s="42">
        <v>3.5660598461525826E-2</v>
      </c>
      <c r="AH202" s="42">
        <v>2.2930220442297046E-3</v>
      </c>
      <c r="AI202" s="42">
        <v>6.0314637819272954E-3</v>
      </c>
      <c r="AJ202" s="42">
        <v>5.9906617183014418E-2</v>
      </c>
      <c r="AK202" s="42">
        <v>2.813886741586202E-3</v>
      </c>
      <c r="AL202" s="42">
        <v>6.9798937491234812E-3</v>
      </c>
      <c r="AM202" s="42">
        <v>3.5660598461525826E-2</v>
      </c>
    </row>
    <row r="203" spans="1:39" hidden="1" x14ac:dyDescent="0.25">
      <c r="A203" s="53"/>
      <c r="B203" s="53"/>
      <c r="C203" s="53"/>
      <c r="D203" s="16">
        <v>6.0207861458637327E-3</v>
      </c>
      <c r="E203" s="16">
        <v>5.9862986198934216E-2</v>
      </c>
      <c r="F203" s="16">
        <v>2.8065682072488068E-3</v>
      </c>
      <c r="G203" s="16">
        <v>6.966063202642858E-3</v>
      </c>
      <c r="H203" s="16">
        <v>3.5635860262250456E-2</v>
      </c>
      <c r="I203" s="16">
        <v>1.53026000396802E-3</v>
      </c>
      <c r="J203" s="16">
        <v>6.0207861458637327E-3</v>
      </c>
      <c r="K203" s="16">
        <v>5.9862986198934216E-2</v>
      </c>
      <c r="L203" s="16">
        <v>2.8065682072488068E-3</v>
      </c>
      <c r="M203" s="16">
        <v>6.966063202642858E-3</v>
      </c>
      <c r="N203" s="16">
        <v>3.5635860262250456E-2</v>
      </c>
      <c r="O203" s="16">
        <v>1.53026000396802E-3</v>
      </c>
      <c r="P203" s="16">
        <v>1.0677636063562602E-5</v>
      </c>
      <c r="Q203" s="16">
        <v>4.3630984080204959E-5</v>
      </c>
      <c r="R203" s="16">
        <v>7.3185343373951695E-6</v>
      </c>
      <c r="S203" s="16">
        <v>1.3830546480623592E-5</v>
      </c>
      <c r="T203" s="16">
        <v>2.4738199275373075E-5</v>
      </c>
      <c r="U203" s="16">
        <v>4.1124417663406892E-6</v>
      </c>
      <c r="V203" s="16">
        <v>1.0677636063562602E-5</v>
      </c>
      <c r="W203" s="16">
        <v>4.3630984080204959E-5</v>
      </c>
      <c r="X203" s="16">
        <v>7.3185343373951695E-6</v>
      </c>
      <c r="Y203" s="16">
        <v>1.3830546480623592E-5</v>
      </c>
      <c r="Z203" s="16">
        <v>2.4738199275373075E-5</v>
      </c>
      <c r="AA203" s="54">
        <v>4.1124417663406892E-6</v>
      </c>
      <c r="AB203" s="42">
        <v>6.0314637819272954E-3</v>
      </c>
      <c r="AC203" s="42">
        <v>5.9906617183014418E-2</v>
      </c>
      <c r="AD203" s="42">
        <v>2.813886741586202E-3</v>
      </c>
      <c r="AE203" s="42">
        <v>6.9798937491234812E-3</v>
      </c>
      <c r="AF203" s="42">
        <v>3.5660598461525826E-2</v>
      </c>
      <c r="AG203" s="42">
        <v>1.5343724457343607E-3</v>
      </c>
      <c r="AH203" s="42">
        <v>6.0314637819272954E-3</v>
      </c>
      <c r="AI203" s="42">
        <v>5.9906617183014418E-2</v>
      </c>
      <c r="AJ203" s="42">
        <v>2.813886741586202E-3</v>
      </c>
      <c r="AK203" s="42">
        <v>6.9798937491234812E-3</v>
      </c>
      <c r="AL203" s="42">
        <v>3.5660598461525826E-2</v>
      </c>
      <c r="AM203" s="42">
        <v>1.5343724457343607E-3</v>
      </c>
    </row>
    <row r="204" spans="1:39" x14ac:dyDescent="0.25">
      <c r="A204" s="53" t="s">
        <v>61</v>
      </c>
      <c r="B204" s="53" t="str">
        <f>VLOOKUP(A204,'TRI Releases'!$A$3:$Q$118,2,FALSE)</f>
        <v>70669GRGGL1600V</v>
      </c>
      <c r="C204" s="53" t="str">
        <f>VLOOKUP(B204,'AERMOD-Modeled-Air-Conc.'!$A$5:$B$3136,2,FALSE)</f>
        <v>Manufacturing</v>
      </c>
      <c r="D204" s="16">
        <v>5.9862986198934216E-2</v>
      </c>
      <c r="E204" s="16">
        <v>2.8065682072488068E-3</v>
      </c>
      <c r="F204" s="16">
        <v>6.966063202642858E-3</v>
      </c>
      <c r="G204" s="16">
        <v>3.5635860262250456E-2</v>
      </c>
      <c r="H204" s="16">
        <v>1.53026000396802E-3</v>
      </c>
      <c r="I204" s="16">
        <v>4.0277830583961872E-3</v>
      </c>
      <c r="J204" s="16">
        <v>5.9862986198934216E-2</v>
      </c>
      <c r="K204" s="16">
        <v>2.8065682072488068E-3</v>
      </c>
      <c r="L204" s="16">
        <v>6.966063202642858E-3</v>
      </c>
      <c r="M204" s="16">
        <v>3.5635860262250456E-2</v>
      </c>
      <c r="N204" s="16">
        <v>1.53026000396802E-3</v>
      </c>
      <c r="O204" s="16">
        <v>4.0277830583961872E-3</v>
      </c>
      <c r="P204" s="16">
        <v>4.3630984080204959E-5</v>
      </c>
      <c r="Q204" s="16">
        <v>7.3185343373951695E-6</v>
      </c>
      <c r="R204" s="16">
        <v>1.3830546480623592E-5</v>
      </c>
      <c r="S204" s="16">
        <v>2.4738199275373075E-5</v>
      </c>
      <c r="T204" s="16">
        <v>4.1124417663406892E-6</v>
      </c>
      <c r="U204" s="16">
        <v>7.8861969212312359E-6</v>
      </c>
      <c r="V204" s="16">
        <v>4.3630984080204959E-5</v>
      </c>
      <c r="W204" s="16">
        <v>7.3185343373951695E-6</v>
      </c>
      <c r="X204" s="16">
        <v>1.3830546480623592E-5</v>
      </c>
      <c r="Y204" s="16">
        <v>2.4738199275373075E-5</v>
      </c>
      <c r="Z204" s="16">
        <v>4.1124417663406892E-6</v>
      </c>
      <c r="AA204" s="54">
        <v>7.8861969212312359E-6</v>
      </c>
      <c r="AB204" s="42">
        <v>5.9906617183014418E-2</v>
      </c>
      <c r="AC204" s="42">
        <v>2.813886741586202E-3</v>
      </c>
      <c r="AD204" s="42">
        <v>6.9798937491234812E-3</v>
      </c>
      <c r="AE204" s="42">
        <v>3.5660598461525826E-2</v>
      </c>
      <c r="AF204" s="42">
        <v>1.5343724457343607E-3</v>
      </c>
      <c r="AG204" s="42">
        <v>4.0356692553174187E-3</v>
      </c>
      <c r="AH204" s="42">
        <v>5.9906617183014418E-2</v>
      </c>
      <c r="AI204" s="42">
        <v>2.813886741586202E-3</v>
      </c>
      <c r="AJ204" s="42">
        <v>6.9798937491234812E-3</v>
      </c>
      <c r="AK204" s="42">
        <v>3.5660598461525826E-2</v>
      </c>
      <c r="AL204" s="42">
        <v>1.5343724457343607E-3</v>
      </c>
      <c r="AM204" s="42">
        <v>4.0356692553174187E-3</v>
      </c>
    </row>
    <row r="205" spans="1:39" hidden="1" x14ac:dyDescent="0.25">
      <c r="A205" s="53"/>
      <c r="B205" s="53"/>
      <c r="C205" s="53"/>
      <c r="D205" s="16">
        <v>2.8065682072488068E-3</v>
      </c>
      <c r="E205" s="16">
        <v>6.966063202642858E-3</v>
      </c>
      <c r="F205" s="16">
        <v>3.5635860262250456E-2</v>
      </c>
      <c r="G205" s="16">
        <v>1.53026000396802E-3</v>
      </c>
      <c r="H205" s="16">
        <v>4.0277830583961872E-3</v>
      </c>
      <c r="I205" s="16">
        <v>10.226745659366429</v>
      </c>
      <c r="J205" s="16">
        <v>2.8065682072488068E-3</v>
      </c>
      <c r="K205" s="16">
        <v>6.966063202642858E-3</v>
      </c>
      <c r="L205" s="16">
        <v>3.5635860262250456E-2</v>
      </c>
      <c r="M205" s="16">
        <v>1.53026000396802E-3</v>
      </c>
      <c r="N205" s="16">
        <v>4.0277830583961872E-3</v>
      </c>
      <c r="O205" s="16">
        <v>10.226745659366429</v>
      </c>
      <c r="P205" s="16">
        <v>7.3185343373951695E-6</v>
      </c>
      <c r="Q205" s="16">
        <v>1.3830546480623592E-5</v>
      </c>
      <c r="R205" s="16">
        <v>2.4738199275373075E-5</v>
      </c>
      <c r="S205" s="16">
        <v>4.1124417663406892E-6</v>
      </c>
      <c r="T205" s="16">
        <v>7.8861969212312359E-6</v>
      </c>
      <c r="U205" s="16">
        <v>7.0889800052944221E-2</v>
      </c>
      <c r="V205" s="16">
        <v>7.3185343373951695E-6</v>
      </c>
      <c r="W205" s="16">
        <v>1.3830546480623592E-5</v>
      </c>
      <c r="X205" s="16">
        <v>2.4738199275373075E-5</v>
      </c>
      <c r="Y205" s="16">
        <v>4.1124417663406892E-6</v>
      </c>
      <c r="Z205" s="16">
        <v>7.8861969212312359E-6</v>
      </c>
      <c r="AA205" s="54">
        <v>7.0889800052944221E-2</v>
      </c>
      <c r="AB205" s="42">
        <v>2.813886741586202E-3</v>
      </c>
      <c r="AC205" s="42">
        <v>6.9798937491234812E-3</v>
      </c>
      <c r="AD205" s="42">
        <v>3.5660598461525826E-2</v>
      </c>
      <c r="AE205" s="42">
        <v>1.5343724457343607E-3</v>
      </c>
      <c r="AF205" s="42">
        <v>4.0356692553174187E-3</v>
      </c>
      <c r="AG205" s="42">
        <v>10.297635459419373</v>
      </c>
      <c r="AH205" s="42">
        <v>2.813886741586202E-3</v>
      </c>
      <c r="AI205" s="42">
        <v>6.9798937491234812E-3</v>
      </c>
      <c r="AJ205" s="42">
        <v>3.5660598461525826E-2</v>
      </c>
      <c r="AK205" s="42">
        <v>1.5343724457343607E-3</v>
      </c>
      <c r="AL205" s="42">
        <v>4.0356692553174187E-3</v>
      </c>
      <c r="AM205" s="42">
        <v>10.297635459419373</v>
      </c>
    </row>
    <row r="206" spans="1:39" hidden="1" x14ac:dyDescent="0.25">
      <c r="A206" s="53"/>
      <c r="B206" s="53"/>
      <c r="C206" s="53"/>
      <c r="D206" s="16">
        <v>6.966063202642858E-3</v>
      </c>
      <c r="E206" s="16">
        <v>3.5635860262250456E-2</v>
      </c>
      <c r="F206" s="16">
        <v>1.53026000396802E-3</v>
      </c>
      <c r="G206" s="16">
        <v>4.0277830583961872E-3</v>
      </c>
      <c r="H206" s="16">
        <v>10.226745659366429</v>
      </c>
      <c r="I206" s="16">
        <v>0.47946253693085156</v>
      </c>
      <c r="J206" s="16">
        <v>6.966063202642858E-3</v>
      </c>
      <c r="K206" s="16">
        <v>3.5635860262250456E-2</v>
      </c>
      <c r="L206" s="16">
        <v>1.53026000396802E-3</v>
      </c>
      <c r="M206" s="16">
        <v>4.0277830583961872E-3</v>
      </c>
      <c r="N206" s="16">
        <v>10.226745659366429</v>
      </c>
      <c r="O206" s="16">
        <v>0.47946253693085156</v>
      </c>
      <c r="P206" s="16">
        <v>1.3830546480623592E-5</v>
      </c>
      <c r="Q206" s="16">
        <v>2.4738199275373075E-5</v>
      </c>
      <c r="R206" s="16">
        <v>4.1124417663406892E-6</v>
      </c>
      <c r="S206" s="16">
        <v>7.8861969212312359E-6</v>
      </c>
      <c r="T206" s="16">
        <v>7.0889800052944221E-2</v>
      </c>
      <c r="U206" s="16">
        <v>1.1890848826715554E-2</v>
      </c>
      <c r="V206" s="16">
        <v>1.3830546480623592E-5</v>
      </c>
      <c r="W206" s="16">
        <v>2.4738199275373075E-5</v>
      </c>
      <c r="X206" s="16">
        <v>4.1124417663406892E-6</v>
      </c>
      <c r="Y206" s="16">
        <v>7.8861969212312359E-6</v>
      </c>
      <c r="Z206" s="16">
        <v>7.0889800052944221E-2</v>
      </c>
      <c r="AA206" s="54">
        <v>1.1890848826715554E-2</v>
      </c>
      <c r="AB206" s="42">
        <v>6.9798937491234812E-3</v>
      </c>
      <c r="AC206" s="42">
        <v>3.5660598461525826E-2</v>
      </c>
      <c r="AD206" s="42">
        <v>1.5343724457343607E-3</v>
      </c>
      <c r="AE206" s="42">
        <v>4.0356692553174187E-3</v>
      </c>
      <c r="AF206" s="42">
        <v>10.297635459419373</v>
      </c>
      <c r="AG206" s="42">
        <v>0.4913533857575671</v>
      </c>
      <c r="AH206" s="42">
        <v>6.9798937491234812E-3</v>
      </c>
      <c r="AI206" s="42">
        <v>3.5660598461525826E-2</v>
      </c>
      <c r="AJ206" s="42">
        <v>1.5343724457343607E-3</v>
      </c>
      <c r="AK206" s="42">
        <v>4.0356692553174187E-3</v>
      </c>
      <c r="AL206" s="42">
        <v>10.297635459419373</v>
      </c>
      <c r="AM206" s="42">
        <v>0.4913533857575671</v>
      </c>
    </row>
    <row r="207" spans="1:39" hidden="1" x14ac:dyDescent="0.25">
      <c r="A207" s="53"/>
      <c r="B207" s="53"/>
      <c r="C207" s="53"/>
      <c r="D207" s="16">
        <v>3.5635860262250456E-2</v>
      </c>
      <c r="E207" s="16">
        <v>1.53026000396802E-3</v>
      </c>
      <c r="F207" s="16">
        <v>4.0277830583961872E-3</v>
      </c>
      <c r="G207" s="16">
        <v>10.226745659366429</v>
      </c>
      <c r="H207" s="16">
        <v>0.47946253693085156</v>
      </c>
      <c r="I207" s="16">
        <v>1.190053506247712</v>
      </c>
      <c r="J207" s="16">
        <v>3.5635860262250456E-2</v>
      </c>
      <c r="K207" s="16">
        <v>1.53026000396802E-3</v>
      </c>
      <c r="L207" s="16">
        <v>4.0277830583961872E-3</v>
      </c>
      <c r="M207" s="16">
        <v>10.226745659366429</v>
      </c>
      <c r="N207" s="16">
        <v>0.47946253693085156</v>
      </c>
      <c r="O207" s="16">
        <v>1.190053506247712</v>
      </c>
      <c r="P207" s="16">
        <v>2.4738199275373075E-5</v>
      </c>
      <c r="Q207" s="16">
        <v>4.1124417663406892E-6</v>
      </c>
      <c r="R207" s="16">
        <v>7.8861969212312359E-6</v>
      </c>
      <c r="S207" s="16">
        <v>7.0889800052944221E-2</v>
      </c>
      <c r="T207" s="16">
        <v>1.1890848826715554E-2</v>
      </c>
      <c r="U207" s="16">
        <v>2.247129408844065E-2</v>
      </c>
      <c r="V207" s="16">
        <v>2.4738199275373075E-5</v>
      </c>
      <c r="W207" s="16">
        <v>4.1124417663406892E-6</v>
      </c>
      <c r="X207" s="16">
        <v>7.8861969212312359E-6</v>
      </c>
      <c r="Y207" s="16">
        <v>7.0889800052944221E-2</v>
      </c>
      <c r="Z207" s="16">
        <v>1.1890848826715554E-2</v>
      </c>
      <c r="AA207" s="54">
        <v>2.247129408844065E-2</v>
      </c>
      <c r="AB207" s="42">
        <v>3.5660598461525826E-2</v>
      </c>
      <c r="AC207" s="42">
        <v>1.5343724457343607E-3</v>
      </c>
      <c r="AD207" s="42">
        <v>4.0356692553174187E-3</v>
      </c>
      <c r="AE207" s="42">
        <v>10.297635459419373</v>
      </c>
      <c r="AF207" s="42">
        <v>0.4913533857575671</v>
      </c>
      <c r="AG207" s="42">
        <v>1.2125248003361526</v>
      </c>
      <c r="AH207" s="42">
        <v>3.5660598461525826E-2</v>
      </c>
      <c r="AI207" s="42">
        <v>1.5343724457343607E-3</v>
      </c>
      <c r="AJ207" s="42">
        <v>4.0356692553174187E-3</v>
      </c>
      <c r="AK207" s="42">
        <v>10.297635459419373</v>
      </c>
      <c r="AL207" s="42">
        <v>0.4913533857575671</v>
      </c>
      <c r="AM207" s="42">
        <v>1.2125248003361526</v>
      </c>
    </row>
    <row r="208" spans="1:39" hidden="1" x14ac:dyDescent="0.25">
      <c r="A208" s="53"/>
      <c r="B208" s="53"/>
      <c r="C208" s="53"/>
      <c r="D208" s="16">
        <v>1.53026000396802E-3</v>
      </c>
      <c r="E208" s="16">
        <v>4.0277830583961872E-3</v>
      </c>
      <c r="F208" s="16">
        <v>10.226745659366429</v>
      </c>
      <c r="G208" s="16">
        <v>0.47946253693085156</v>
      </c>
      <c r="H208" s="16">
        <v>1.190053506247712</v>
      </c>
      <c r="I208" s="16">
        <v>6.0878833883039212</v>
      </c>
      <c r="J208" s="16">
        <v>1.53026000396802E-3</v>
      </c>
      <c r="K208" s="16">
        <v>4.0277830583961872E-3</v>
      </c>
      <c r="L208" s="16">
        <v>10.226745659366429</v>
      </c>
      <c r="M208" s="16">
        <v>0.47946253693085156</v>
      </c>
      <c r="N208" s="16">
        <v>1.190053506247712</v>
      </c>
      <c r="O208" s="16">
        <v>6.0878833883039212</v>
      </c>
      <c r="P208" s="16">
        <v>4.1124417663406892E-6</v>
      </c>
      <c r="Q208" s="16">
        <v>7.8861969212312359E-6</v>
      </c>
      <c r="R208" s="16">
        <v>7.0889800052944221E-2</v>
      </c>
      <c r="S208" s="16">
        <v>1.1890848826715554E-2</v>
      </c>
      <c r="T208" s="16">
        <v>2.247129408844065E-2</v>
      </c>
      <c r="U208" s="16">
        <v>4.0193592633101308E-2</v>
      </c>
      <c r="V208" s="16">
        <v>4.1124417663406892E-6</v>
      </c>
      <c r="W208" s="16">
        <v>7.8861969212312359E-6</v>
      </c>
      <c r="X208" s="16">
        <v>7.0889800052944221E-2</v>
      </c>
      <c r="Y208" s="16">
        <v>1.1890848826715554E-2</v>
      </c>
      <c r="Z208" s="16">
        <v>2.247129408844065E-2</v>
      </c>
      <c r="AA208" s="54">
        <v>4.0193592633101308E-2</v>
      </c>
      <c r="AB208" s="42">
        <v>1.5343724457343607E-3</v>
      </c>
      <c r="AC208" s="42">
        <v>4.0356692553174187E-3</v>
      </c>
      <c r="AD208" s="42">
        <v>10.297635459419373</v>
      </c>
      <c r="AE208" s="42">
        <v>0.4913533857575671</v>
      </c>
      <c r="AF208" s="42">
        <v>1.2125248003361526</v>
      </c>
      <c r="AG208" s="42">
        <v>6.1280769809370224</v>
      </c>
      <c r="AH208" s="42">
        <v>1.5343724457343607E-3</v>
      </c>
      <c r="AI208" s="42">
        <v>4.0356692553174187E-3</v>
      </c>
      <c r="AJ208" s="42">
        <v>10.297635459419373</v>
      </c>
      <c r="AK208" s="42">
        <v>0.4913533857575671</v>
      </c>
      <c r="AL208" s="42">
        <v>1.2125248003361526</v>
      </c>
      <c r="AM208" s="42">
        <v>6.1280769809370224</v>
      </c>
    </row>
    <row r="209" spans="1:39" hidden="1" x14ac:dyDescent="0.25">
      <c r="A209" s="53"/>
      <c r="B209" s="53"/>
      <c r="C209" s="53"/>
      <c r="D209" s="16">
        <v>4.0277830583961872E-3</v>
      </c>
      <c r="E209" s="16">
        <v>10.226745659366429</v>
      </c>
      <c r="F209" s="16">
        <v>0.47946253693085156</v>
      </c>
      <c r="G209" s="16">
        <v>1.190053506247712</v>
      </c>
      <c r="H209" s="16">
        <v>6.0878833883039212</v>
      </c>
      <c r="I209" s="16">
        <v>0.26142330757232796</v>
      </c>
      <c r="J209" s="16">
        <v>4.0277830583961872E-3</v>
      </c>
      <c r="K209" s="16">
        <v>10.226745659366429</v>
      </c>
      <c r="L209" s="16">
        <v>0.47946253693085156</v>
      </c>
      <c r="M209" s="16">
        <v>1.190053506247712</v>
      </c>
      <c r="N209" s="16">
        <v>6.0878833883039212</v>
      </c>
      <c r="O209" s="16">
        <v>0.26142330757232796</v>
      </c>
      <c r="P209" s="16">
        <v>7.8861969212312359E-6</v>
      </c>
      <c r="Q209" s="16">
        <v>7.0889800052944221E-2</v>
      </c>
      <c r="R209" s="16">
        <v>1.1890848826715554E-2</v>
      </c>
      <c r="S209" s="16">
        <v>2.247129408844065E-2</v>
      </c>
      <c r="T209" s="16">
        <v>4.0193592633101308E-2</v>
      </c>
      <c r="U209" s="16">
        <v>6.6817235662015055E-3</v>
      </c>
      <c r="V209" s="16">
        <v>7.8861969212312359E-6</v>
      </c>
      <c r="W209" s="16">
        <v>7.0889800052944221E-2</v>
      </c>
      <c r="X209" s="16">
        <v>1.1890848826715554E-2</v>
      </c>
      <c r="Y209" s="16">
        <v>2.247129408844065E-2</v>
      </c>
      <c r="Z209" s="16">
        <v>4.0193592633101308E-2</v>
      </c>
      <c r="AA209" s="54">
        <v>6.6817235662015055E-3</v>
      </c>
      <c r="AB209" s="42">
        <v>4.0356692553174187E-3</v>
      </c>
      <c r="AC209" s="42">
        <v>10.297635459419373</v>
      </c>
      <c r="AD209" s="42">
        <v>0.4913533857575671</v>
      </c>
      <c r="AE209" s="42">
        <v>1.2125248003361526</v>
      </c>
      <c r="AF209" s="42">
        <v>6.1280769809370224</v>
      </c>
      <c r="AG209" s="42">
        <v>0.26810503113852946</v>
      </c>
      <c r="AH209" s="42">
        <v>4.0356692553174187E-3</v>
      </c>
      <c r="AI209" s="42">
        <v>10.297635459419373</v>
      </c>
      <c r="AJ209" s="42">
        <v>0.4913533857575671</v>
      </c>
      <c r="AK209" s="42">
        <v>1.2125248003361526</v>
      </c>
      <c r="AL209" s="42">
        <v>6.1280769809370224</v>
      </c>
      <c r="AM209" s="42">
        <v>0.26810503113852946</v>
      </c>
    </row>
    <row r="210" spans="1:39" x14ac:dyDescent="0.25">
      <c r="A210" s="53" t="s">
        <v>62</v>
      </c>
      <c r="B210" s="53" t="str">
        <f>VLOOKUP(A210,'TRI Releases'!$A$3:$Q$118,2,FALSE)</f>
        <v>70669PPGNDCOLUM</v>
      </c>
      <c r="C210" s="53" t="str">
        <f>VLOOKUP(B210,'AERMOD-Modeled-Air-Conc.'!$A$5:$B$3136,2,FALSE)</f>
        <v>Manufacturing</v>
      </c>
      <c r="D210" s="16">
        <v>10.226745659366429</v>
      </c>
      <c r="E210" s="16">
        <v>0.47946253693085156</v>
      </c>
      <c r="F210" s="16">
        <v>1.190053506247712</v>
      </c>
      <c r="G210" s="16">
        <v>6.0878833883039212</v>
      </c>
      <c r="H210" s="16">
        <v>0.26142330757232796</v>
      </c>
      <c r="I210" s="16">
        <v>0.68808984524156935</v>
      </c>
      <c r="J210" s="16">
        <v>10.226745659366429</v>
      </c>
      <c r="K210" s="16">
        <v>0.47946253693085156</v>
      </c>
      <c r="L210" s="16">
        <v>1.190053506247712</v>
      </c>
      <c r="M210" s="16">
        <v>6.0878833883039212</v>
      </c>
      <c r="N210" s="16">
        <v>0.26142330757232796</v>
      </c>
      <c r="O210" s="16">
        <v>0.68808984524156935</v>
      </c>
      <c r="P210" s="16">
        <v>7.0889800052944221E-2</v>
      </c>
      <c r="Q210" s="16">
        <v>1.1890848826715554E-2</v>
      </c>
      <c r="R210" s="16">
        <v>2.247129408844065E-2</v>
      </c>
      <c r="S210" s="16">
        <v>4.0193592633101308E-2</v>
      </c>
      <c r="T210" s="16">
        <v>6.6817235662015055E-3</v>
      </c>
      <c r="U210" s="16">
        <v>1.2813163276275118E-2</v>
      </c>
      <c r="V210" s="16">
        <v>7.0889800052944221E-2</v>
      </c>
      <c r="W210" s="16">
        <v>1.1890848826715554E-2</v>
      </c>
      <c r="X210" s="16">
        <v>2.247129408844065E-2</v>
      </c>
      <c r="Y210" s="16">
        <v>4.0193592633101308E-2</v>
      </c>
      <c r="Z210" s="16">
        <v>6.6817235662015055E-3</v>
      </c>
      <c r="AA210" s="54">
        <v>1.2813163276275118E-2</v>
      </c>
      <c r="AB210" s="42">
        <v>10.297635459419373</v>
      </c>
      <c r="AC210" s="42">
        <v>0.4913533857575671</v>
      </c>
      <c r="AD210" s="42">
        <v>1.2125248003361526</v>
      </c>
      <c r="AE210" s="42">
        <v>6.1280769809370224</v>
      </c>
      <c r="AF210" s="42">
        <v>0.26810503113852946</v>
      </c>
      <c r="AG210" s="42">
        <v>0.70090300851784448</v>
      </c>
      <c r="AH210" s="42">
        <v>10.297635459419373</v>
      </c>
      <c r="AI210" s="42">
        <v>0.4913533857575671</v>
      </c>
      <c r="AJ210" s="42">
        <v>1.2125248003361526</v>
      </c>
      <c r="AK210" s="42">
        <v>6.1280769809370224</v>
      </c>
      <c r="AL210" s="42">
        <v>0.26810503113852946</v>
      </c>
      <c r="AM210" s="42">
        <v>0.70090300851784448</v>
      </c>
    </row>
    <row r="211" spans="1:39" hidden="1" x14ac:dyDescent="0.25">
      <c r="A211" s="53"/>
      <c r="B211" s="53"/>
      <c r="C211" s="53"/>
      <c r="D211" s="16">
        <v>0.47946253693085156</v>
      </c>
      <c r="E211" s="16">
        <v>1.190053506247712</v>
      </c>
      <c r="F211" s="16">
        <v>6.0878833883039212</v>
      </c>
      <c r="G211" s="16">
        <v>0.26142330757232796</v>
      </c>
      <c r="H211" s="16">
        <v>0.68808984524156935</v>
      </c>
      <c r="I211" s="16">
        <v>9.1614596531824279</v>
      </c>
      <c r="J211" s="16">
        <v>0.47946253693085156</v>
      </c>
      <c r="K211" s="16">
        <v>1.190053506247712</v>
      </c>
      <c r="L211" s="16">
        <v>6.0878833883039212</v>
      </c>
      <c r="M211" s="16">
        <v>0.26142330757232796</v>
      </c>
      <c r="N211" s="16">
        <v>0.68808984524156935</v>
      </c>
      <c r="O211" s="16">
        <v>9.1614596531824279</v>
      </c>
      <c r="P211" s="16">
        <v>1.1890848826715554E-2</v>
      </c>
      <c r="Q211" s="16">
        <v>2.247129408844065E-2</v>
      </c>
      <c r="R211" s="16">
        <v>4.0193592633101308E-2</v>
      </c>
      <c r="S211" s="16">
        <v>6.6817235662015055E-3</v>
      </c>
      <c r="T211" s="16">
        <v>1.2813163276275118E-2</v>
      </c>
      <c r="U211" s="16">
        <v>4.8441363369511901E-2</v>
      </c>
      <c r="V211" s="16">
        <v>1.1890848826715554E-2</v>
      </c>
      <c r="W211" s="16">
        <v>2.247129408844065E-2</v>
      </c>
      <c r="X211" s="16">
        <v>4.0193592633101308E-2</v>
      </c>
      <c r="Y211" s="16">
        <v>6.6817235662015055E-3</v>
      </c>
      <c r="Z211" s="16">
        <v>1.2813163276275118E-2</v>
      </c>
      <c r="AA211" s="54">
        <v>4.8441363369511901E-2</v>
      </c>
      <c r="AB211" s="42">
        <v>0.4913533857575671</v>
      </c>
      <c r="AC211" s="42">
        <v>1.2125248003361526</v>
      </c>
      <c r="AD211" s="42">
        <v>6.1280769809370224</v>
      </c>
      <c r="AE211" s="42">
        <v>0.26810503113852946</v>
      </c>
      <c r="AF211" s="42">
        <v>0.70090300851784448</v>
      </c>
      <c r="AG211" s="42">
        <v>9.2099010165519406</v>
      </c>
      <c r="AH211" s="42">
        <v>0.4913533857575671</v>
      </c>
      <c r="AI211" s="42">
        <v>1.2125248003361526</v>
      </c>
      <c r="AJ211" s="42">
        <v>6.1280769809370224</v>
      </c>
      <c r="AK211" s="42">
        <v>0.26810503113852946</v>
      </c>
      <c r="AL211" s="42">
        <v>0.70090300851784448</v>
      </c>
      <c r="AM211" s="42">
        <v>9.2099010165519406</v>
      </c>
    </row>
    <row r="212" spans="1:39" hidden="1" x14ac:dyDescent="0.25">
      <c r="A212" s="53"/>
      <c r="B212" s="53"/>
      <c r="C212" s="53"/>
      <c r="D212" s="16">
        <v>1.190053506247712</v>
      </c>
      <c r="E212" s="16">
        <v>6.0878833883039212</v>
      </c>
      <c r="F212" s="16">
        <v>0.26142330757232796</v>
      </c>
      <c r="G212" s="16">
        <v>0.68808984524156935</v>
      </c>
      <c r="H212" s="16">
        <v>9.1614596531824279</v>
      </c>
      <c r="I212" s="16">
        <v>0.42951852266722129</v>
      </c>
      <c r="J212" s="16">
        <v>1.190053506247712</v>
      </c>
      <c r="K212" s="16">
        <v>6.0878833883039212</v>
      </c>
      <c r="L212" s="16">
        <v>0.26142330757232796</v>
      </c>
      <c r="M212" s="16">
        <v>0.68808984524156935</v>
      </c>
      <c r="N212" s="16">
        <v>9.1614596531824279</v>
      </c>
      <c r="O212" s="16">
        <v>0.42951852266722129</v>
      </c>
      <c r="P212" s="16">
        <v>2.247129408844065E-2</v>
      </c>
      <c r="Q212" s="16">
        <v>4.0193592633101308E-2</v>
      </c>
      <c r="R212" s="16">
        <v>6.6817235662015055E-3</v>
      </c>
      <c r="S212" s="16">
        <v>1.2813163276275118E-2</v>
      </c>
      <c r="T212" s="16">
        <v>4.8441363369511901E-2</v>
      </c>
      <c r="U212" s="16">
        <v>8.1254133649222987E-3</v>
      </c>
      <c r="V212" s="16">
        <v>2.247129408844065E-2</v>
      </c>
      <c r="W212" s="16">
        <v>4.0193592633101308E-2</v>
      </c>
      <c r="X212" s="16">
        <v>6.6817235662015055E-3</v>
      </c>
      <c r="Y212" s="16">
        <v>1.2813163276275118E-2</v>
      </c>
      <c r="Z212" s="16">
        <v>4.8441363369511901E-2</v>
      </c>
      <c r="AA212" s="54">
        <v>8.1254133649222987E-3</v>
      </c>
      <c r="AB212" s="42">
        <v>1.2125248003361526</v>
      </c>
      <c r="AC212" s="42">
        <v>6.1280769809370224</v>
      </c>
      <c r="AD212" s="42">
        <v>0.26810503113852946</v>
      </c>
      <c r="AE212" s="42">
        <v>0.70090300851784448</v>
      </c>
      <c r="AF212" s="42">
        <v>9.2099010165519406</v>
      </c>
      <c r="AG212" s="42">
        <v>0.43764393603214358</v>
      </c>
      <c r="AH212" s="42">
        <v>1.2125248003361526</v>
      </c>
      <c r="AI212" s="42">
        <v>6.1280769809370224</v>
      </c>
      <c r="AJ212" s="42">
        <v>0.26810503113852946</v>
      </c>
      <c r="AK212" s="42">
        <v>0.70090300851784448</v>
      </c>
      <c r="AL212" s="42">
        <v>9.2099010165519406</v>
      </c>
      <c r="AM212" s="42">
        <v>0.43764393603214358</v>
      </c>
    </row>
    <row r="213" spans="1:39" hidden="1" x14ac:dyDescent="0.25">
      <c r="A213" s="53"/>
      <c r="B213" s="53"/>
      <c r="C213" s="53"/>
      <c r="D213" s="16">
        <v>6.0878833883039212</v>
      </c>
      <c r="E213" s="16">
        <v>0.26142330757232796</v>
      </c>
      <c r="F213" s="16">
        <v>0.68808984524156935</v>
      </c>
      <c r="G213" s="16">
        <v>9.1614596531824279</v>
      </c>
      <c r="H213" s="16">
        <v>0.42951852266722129</v>
      </c>
      <c r="I213" s="16">
        <v>1.0660895993469088</v>
      </c>
      <c r="J213" s="16">
        <v>6.0878833883039212</v>
      </c>
      <c r="K213" s="16">
        <v>0.26142330757232796</v>
      </c>
      <c r="L213" s="16">
        <v>0.68808984524156935</v>
      </c>
      <c r="M213" s="16">
        <v>9.1614596531824279</v>
      </c>
      <c r="N213" s="16">
        <v>0.42951852266722129</v>
      </c>
      <c r="O213" s="16">
        <v>1.0660895993469088</v>
      </c>
      <c r="P213" s="16">
        <v>4.0193592633101308E-2</v>
      </c>
      <c r="Q213" s="16">
        <v>6.6817235662015055E-3</v>
      </c>
      <c r="R213" s="16">
        <v>1.2813163276275118E-2</v>
      </c>
      <c r="S213" s="16">
        <v>4.8441363369511901E-2</v>
      </c>
      <c r="T213" s="16">
        <v>8.1254133649222987E-3</v>
      </c>
      <c r="U213" s="16">
        <v>1.5355384293767782E-2</v>
      </c>
      <c r="V213" s="16">
        <v>4.0193592633101308E-2</v>
      </c>
      <c r="W213" s="16">
        <v>6.6817235662015055E-3</v>
      </c>
      <c r="X213" s="16">
        <v>1.2813163276275118E-2</v>
      </c>
      <c r="Y213" s="16">
        <v>4.8441363369511901E-2</v>
      </c>
      <c r="Z213" s="16">
        <v>8.1254133649222987E-3</v>
      </c>
      <c r="AA213" s="54">
        <v>1.5355384293767782E-2</v>
      </c>
      <c r="AB213" s="42">
        <v>6.1280769809370224</v>
      </c>
      <c r="AC213" s="42">
        <v>0.26810503113852946</v>
      </c>
      <c r="AD213" s="42">
        <v>0.70090300851784448</v>
      </c>
      <c r="AE213" s="42">
        <v>9.2099010165519406</v>
      </c>
      <c r="AF213" s="42">
        <v>0.43764393603214358</v>
      </c>
      <c r="AG213" s="42">
        <v>1.0814449836406765</v>
      </c>
      <c r="AH213" s="42">
        <v>6.1280769809370224</v>
      </c>
      <c r="AI213" s="42">
        <v>0.26810503113852946</v>
      </c>
      <c r="AJ213" s="42">
        <v>0.70090300851784448</v>
      </c>
      <c r="AK213" s="42">
        <v>9.2099010165519406</v>
      </c>
      <c r="AL213" s="42">
        <v>0.43764393603214358</v>
      </c>
      <c r="AM213" s="42">
        <v>1.0814449836406765</v>
      </c>
    </row>
    <row r="214" spans="1:39" hidden="1" x14ac:dyDescent="0.25">
      <c r="A214" s="53"/>
      <c r="B214" s="53"/>
      <c r="C214" s="53"/>
      <c r="D214" s="16">
        <v>0.26142330757232796</v>
      </c>
      <c r="E214" s="16">
        <v>0.68808984524156935</v>
      </c>
      <c r="F214" s="16">
        <v>9.1614596531824279</v>
      </c>
      <c r="G214" s="16">
        <v>0.42951852266722129</v>
      </c>
      <c r="H214" s="16">
        <v>1.0660895993469088</v>
      </c>
      <c r="I214" s="16">
        <v>5.4537288686889296</v>
      </c>
      <c r="J214" s="16">
        <v>0.26142330757232796</v>
      </c>
      <c r="K214" s="16">
        <v>0.68808984524156935</v>
      </c>
      <c r="L214" s="16">
        <v>9.1614596531824279</v>
      </c>
      <c r="M214" s="16">
        <v>0.42951852266722129</v>
      </c>
      <c r="N214" s="16">
        <v>1.0660895993469088</v>
      </c>
      <c r="O214" s="16">
        <v>5.4537288686889296</v>
      </c>
      <c r="P214" s="16">
        <v>6.6817235662015055E-3</v>
      </c>
      <c r="Q214" s="16">
        <v>1.2813163276275118E-2</v>
      </c>
      <c r="R214" s="16">
        <v>4.8441363369511901E-2</v>
      </c>
      <c r="S214" s="16">
        <v>8.1254133649222987E-3</v>
      </c>
      <c r="T214" s="16">
        <v>1.5355384293767782E-2</v>
      </c>
      <c r="U214" s="16">
        <v>2.7465621632619241E-2</v>
      </c>
      <c r="V214" s="16">
        <v>6.6817235662015055E-3</v>
      </c>
      <c r="W214" s="16">
        <v>1.2813163276275118E-2</v>
      </c>
      <c r="X214" s="16">
        <v>4.8441363369511901E-2</v>
      </c>
      <c r="Y214" s="16">
        <v>8.1254133649222987E-3</v>
      </c>
      <c r="Z214" s="16">
        <v>1.5355384293767782E-2</v>
      </c>
      <c r="AA214" s="54">
        <v>2.7465621632619241E-2</v>
      </c>
      <c r="AB214" s="42">
        <v>0.26810503113852946</v>
      </c>
      <c r="AC214" s="42">
        <v>0.70090300851784448</v>
      </c>
      <c r="AD214" s="42">
        <v>9.2099010165519406</v>
      </c>
      <c r="AE214" s="42">
        <v>0.43764393603214358</v>
      </c>
      <c r="AF214" s="42">
        <v>1.0814449836406765</v>
      </c>
      <c r="AG214" s="42">
        <v>5.481194490321549</v>
      </c>
      <c r="AH214" s="42">
        <v>0.26810503113852946</v>
      </c>
      <c r="AI214" s="42">
        <v>0.70090300851784448</v>
      </c>
      <c r="AJ214" s="42">
        <v>9.2099010165519406</v>
      </c>
      <c r="AK214" s="42">
        <v>0.43764393603214358</v>
      </c>
      <c r="AL214" s="42">
        <v>1.0814449836406765</v>
      </c>
      <c r="AM214" s="42">
        <v>5.481194490321549</v>
      </c>
    </row>
    <row r="215" spans="1:39" hidden="1" x14ac:dyDescent="0.25">
      <c r="A215" s="53"/>
      <c r="B215" s="53"/>
      <c r="C215" s="53"/>
      <c r="D215" s="16">
        <v>0.68808984524156935</v>
      </c>
      <c r="E215" s="16">
        <v>9.1614596531824279</v>
      </c>
      <c r="F215" s="16">
        <v>0.42951852266722129</v>
      </c>
      <c r="G215" s="16">
        <v>1.0660895993469088</v>
      </c>
      <c r="H215" s="16">
        <v>5.4537288686889296</v>
      </c>
      <c r="I215" s="16">
        <v>0.23419171303354383</v>
      </c>
      <c r="J215" s="16">
        <v>0.68808984524156935</v>
      </c>
      <c r="K215" s="16">
        <v>9.1614596531824279</v>
      </c>
      <c r="L215" s="16">
        <v>0.42951852266722129</v>
      </c>
      <c r="M215" s="16">
        <v>1.0660895993469088</v>
      </c>
      <c r="N215" s="16">
        <v>5.4537288686889296</v>
      </c>
      <c r="O215" s="16">
        <v>0.23419171303354383</v>
      </c>
      <c r="P215" s="16">
        <v>1.2813163276275118E-2</v>
      </c>
      <c r="Q215" s="16">
        <v>4.8441363369511901E-2</v>
      </c>
      <c r="R215" s="16">
        <v>8.1254133649222987E-3</v>
      </c>
      <c r="S215" s="16">
        <v>1.5355384293767782E-2</v>
      </c>
      <c r="T215" s="16">
        <v>2.7465621632619241E-2</v>
      </c>
      <c r="U215" s="16">
        <v>4.5658444369043646E-3</v>
      </c>
      <c r="V215" s="16">
        <v>1.2813163276275118E-2</v>
      </c>
      <c r="W215" s="16">
        <v>4.8441363369511901E-2</v>
      </c>
      <c r="X215" s="16">
        <v>8.1254133649222987E-3</v>
      </c>
      <c r="Y215" s="16">
        <v>1.5355384293767782E-2</v>
      </c>
      <c r="Z215" s="16">
        <v>2.7465621632619241E-2</v>
      </c>
      <c r="AA215" s="54">
        <v>4.5658444369043646E-3</v>
      </c>
      <c r="AB215" s="42">
        <v>0.70090300851784448</v>
      </c>
      <c r="AC215" s="42">
        <v>9.2099010165519406</v>
      </c>
      <c r="AD215" s="42">
        <v>0.43764393603214358</v>
      </c>
      <c r="AE215" s="42">
        <v>1.0814449836406765</v>
      </c>
      <c r="AF215" s="42">
        <v>5.481194490321549</v>
      </c>
      <c r="AG215" s="42">
        <v>0.23875755747044819</v>
      </c>
      <c r="AH215" s="42">
        <v>0.70090300851784448</v>
      </c>
      <c r="AI215" s="42">
        <v>9.2099010165519406</v>
      </c>
      <c r="AJ215" s="42">
        <v>0.43764393603214358</v>
      </c>
      <c r="AK215" s="42">
        <v>1.0814449836406765</v>
      </c>
      <c r="AL215" s="42">
        <v>5.481194490321549</v>
      </c>
      <c r="AM215" s="42">
        <v>0.23875755747044819</v>
      </c>
    </row>
    <row r="216" spans="1:39" x14ac:dyDescent="0.25">
      <c r="A216" s="53" t="s">
        <v>65</v>
      </c>
      <c r="B216" s="53" t="str">
        <f>VLOOKUP(A216,'TRI Releases'!$A$3:$Q$118,2,FALSE)</f>
        <v>70669PPGNDCOLUM</v>
      </c>
      <c r="C216" s="53" t="str">
        <f>VLOOKUP(B216,'AERMOD-Modeled-Air-Conc.'!$A$5:$B$3136,2,FALSE)</f>
        <v>Manufacturing</v>
      </c>
      <c r="D216" s="16">
        <v>9.1614596531824279</v>
      </c>
      <c r="E216" s="16">
        <v>0.42951852266722129</v>
      </c>
      <c r="F216" s="16">
        <v>1.0660895993469088</v>
      </c>
      <c r="G216" s="16">
        <v>5.4537288686889296</v>
      </c>
      <c r="H216" s="16">
        <v>0.23419171303354383</v>
      </c>
      <c r="I216" s="16">
        <v>0.61641381969557263</v>
      </c>
      <c r="J216" s="16">
        <v>9.1614596531824279</v>
      </c>
      <c r="K216" s="16">
        <v>0.42951852266722129</v>
      </c>
      <c r="L216" s="16">
        <v>1.0660895993469088</v>
      </c>
      <c r="M216" s="16">
        <v>5.4537288686889296</v>
      </c>
      <c r="N216" s="16">
        <v>0.23419171303354383</v>
      </c>
      <c r="O216" s="16">
        <v>0.61641381969557263</v>
      </c>
      <c r="P216" s="16">
        <v>4.8441363369511901E-2</v>
      </c>
      <c r="Q216" s="16">
        <v>8.1254133649222987E-3</v>
      </c>
      <c r="R216" s="16">
        <v>1.5355384293767782E-2</v>
      </c>
      <c r="S216" s="16">
        <v>2.7465621632619241E-2</v>
      </c>
      <c r="T216" s="16">
        <v>4.5658444369043646E-3</v>
      </c>
      <c r="U216" s="16">
        <v>8.7556615721213361E-3</v>
      </c>
      <c r="V216" s="16">
        <v>4.8441363369511901E-2</v>
      </c>
      <c r="W216" s="16">
        <v>8.1254133649222987E-3</v>
      </c>
      <c r="X216" s="16">
        <v>1.5355384293767782E-2</v>
      </c>
      <c r="Y216" s="16">
        <v>2.7465621632619241E-2</v>
      </c>
      <c r="Z216" s="16">
        <v>4.5658444369043646E-3</v>
      </c>
      <c r="AA216" s="54">
        <v>8.7556615721213361E-3</v>
      </c>
      <c r="AB216" s="42">
        <v>9.2099010165519406</v>
      </c>
      <c r="AC216" s="42">
        <v>0.43764393603214358</v>
      </c>
      <c r="AD216" s="42">
        <v>1.0814449836406765</v>
      </c>
      <c r="AE216" s="42">
        <v>5.481194490321549</v>
      </c>
      <c r="AF216" s="42">
        <v>0.23875755747044819</v>
      </c>
      <c r="AG216" s="42">
        <v>0.625169481267694</v>
      </c>
      <c r="AH216" s="42">
        <v>9.2099010165519406</v>
      </c>
      <c r="AI216" s="42">
        <v>0.43764393603214358</v>
      </c>
      <c r="AJ216" s="42">
        <v>1.0814449836406765</v>
      </c>
      <c r="AK216" s="42">
        <v>5.481194490321549</v>
      </c>
      <c r="AL216" s="42">
        <v>0.23875755747044819</v>
      </c>
      <c r="AM216" s="42">
        <v>0.625169481267694</v>
      </c>
    </row>
    <row r="217" spans="1:39" hidden="1" x14ac:dyDescent="0.25">
      <c r="A217" s="53"/>
      <c r="B217" s="53"/>
      <c r="C217" s="53"/>
      <c r="D217" s="16">
        <v>0.42951852266722129</v>
      </c>
      <c r="E217" s="16">
        <v>1.0660895993469088</v>
      </c>
      <c r="F217" s="16">
        <v>5.4537288686889296</v>
      </c>
      <c r="G217" s="16">
        <v>0.23419171303354383</v>
      </c>
      <c r="H217" s="16">
        <v>0.61641381969557263</v>
      </c>
      <c r="I217" s="16">
        <v>9.1614596531824279</v>
      </c>
      <c r="J217" s="16">
        <v>0.42951852266722129</v>
      </c>
      <c r="K217" s="16">
        <v>1.0660895993469088</v>
      </c>
      <c r="L217" s="16">
        <v>5.4537288686889296</v>
      </c>
      <c r="M217" s="16">
        <v>0.23419171303354383</v>
      </c>
      <c r="N217" s="16">
        <v>0.61641381969557263</v>
      </c>
      <c r="O217" s="16">
        <v>9.1614596531824279</v>
      </c>
      <c r="P217" s="16">
        <v>8.1254133649222987E-3</v>
      </c>
      <c r="Q217" s="16">
        <v>1.5355384293767782E-2</v>
      </c>
      <c r="R217" s="16">
        <v>2.7465621632619241E-2</v>
      </c>
      <c r="S217" s="16">
        <v>4.5658444369043646E-3</v>
      </c>
      <c r="T217" s="16">
        <v>8.7556615721213361E-3</v>
      </c>
      <c r="U217" s="16">
        <v>6.4982316715198885E-2</v>
      </c>
      <c r="V217" s="16">
        <v>8.1254133649222987E-3</v>
      </c>
      <c r="W217" s="16">
        <v>1.5355384293767782E-2</v>
      </c>
      <c r="X217" s="16">
        <v>2.7465621632619241E-2</v>
      </c>
      <c r="Y217" s="16">
        <v>4.5658444369043646E-3</v>
      </c>
      <c r="Z217" s="16">
        <v>8.7556615721213361E-3</v>
      </c>
      <c r="AA217" s="54">
        <v>6.4982316715198885E-2</v>
      </c>
      <c r="AB217" s="42">
        <v>0.43764393603214358</v>
      </c>
      <c r="AC217" s="42">
        <v>1.0814449836406765</v>
      </c>
      <c r="AD217" s="42">
        <v>5.481194490321549</v>
      </c>
      <c r="AE217" s="42">
        <v>0.23875755747044819</v>
      </c>
      <c r="AF217" s="42">
        <v>0.625169481267694</v>
      </c>
      <c r="AG217" s="42">
        <v>9.2264419698976265</v>
      </c>
      <c r="AH217" s="42">
        <v>0.43764393603214358</v>
      </c>
      <c r="AI217" s="42">
        <v>1.0814449836406765</v>
      </c>
      <c r="AJ217" s="42">
        <v>5.481194490321549</v>
      </c>
      <c r="AK217" s="42">
        <v>0.23875755747044819</v>
      </c>
      <c r="AL217" s="42">
        <v>0.625169481267694</v>
      </c>
      <c r="AM217" s="42">
        <v>9.2264419698976265</v>
      </c>
    </row>
    <row r="218" spans="1:39" hidden="1" x14ac:dyDescent="0.25">
      <c r="A218" s="53"/>
      <c r="B218" s="53"/>
      <c r="C218" s="53"/>
      <c r="D218" s="16">
        <v>1.0660895993469088</v>
      </c>
      <c r="E218" s="16">
        <v>5.4537288686889296</v>
      </c>
      <c r="F218" s="16">
        <v>0.23419171303354383</v>
      </c>
      <c r="G218" s="16">
        <v>0.61641381969557263</v>
      </c>
      <c r="H218" s="16">
        <v>9.1614596531824279</v>
      </c>
      <c r="I218" s="16">
        <v>0.42951852266722129</v>
      </c>
      <c r="J218" s="16">
        <v>1.0660895993469088</v>
      </c>
      <c r="K218" s="16">
        <v>5.4537288686889296</v>
      </c>
      <c r="L218" s="16">
        <v>0.23419171303354383</v>
      </c>
      <c r="M218" s="16">
        <v>0.61641381969557263</v>
      </c>
      <c r="N218" s="16">
        <v>9.1614596531824279</v>
      </c>
      <c r="O218" s="16">
        <v>0.42951852266722129</v>
      </c>
      <c r="P218" s="16">
        <v>1.5355384293767782E-2</v>
      </c>
      <c r="Q218" s="16">
        <v>2.7465621632619241E-2</v>
      </c>
      <c r="R218" s="16">
        <v>4.5658444369043646E-3</v>
      </c>
      <c r="S218" s="16">
        <v>8.7556615721213361E-3</v>
      </c>
      <c r="T218" s="16">
        <v>6.4982316715198885E-2</v>
      </c>
      <c r="U218" s="16">
        <v>1.0899944757822595E-2</v>
      </c>
      <c r="V218" s="16">
        <v>1.5355384293767782E-2</v>
      </c>
      <c r="W218" s="16">
        <v>2.7465621632619241E-2</v>
      </c>
      <c r="X218" s="16">
        <v>4.5658444369043646E-3</v>
      </c>
      <c r="Y218" s="16">
        <v>8.7556615721213361E-3</v>
      </c>
      <c r="Z218" s="16">
        <v>6.4982316715198885E-2</v>
      </c>
      <c r="AA218" s="54">
        <v>1.0899944757822595E-2</v>
      </c>
      <c r="AB218" s="42">
        <v>1.0814449836406765</v>
      </c>
      <c r="AC218" s="42">
        <v>5.481194490321549</v>
      </c>
      <c r="AD218" s="42">
        <v>0.23875755747044819</v>
      </c>
      <c r="AE218" s="42">
        <v>0.625169481267694</v>
      </c>
      <c r="AF218" s="42">
        <v>9.2264419698976265</v>
      </c>
      <c r="AG218" s="42">
        <v>0.44041846742504387</v>
      </c>
      <c r="AH218" s="42">
        <v>1.0814449836406765</v>
      </c>
      <c r="AI218" s="42">
        <v>5.481194490321549</v>
      </c>
      <c r="AJ218" s="42">
        <v>0.23875755747044819</v>
      </c>
      <c r="AK218" s="42">
        <v>0.625169481267694</v>
      </c>
      <c r="AL218" s="42">
        <v>9.2264419698976265</v>
      </c>
      <c r="AM218" s="42">
        <v>0.44041846742504387</v>
      </c>
    </row>
    <row r="219" spans="1:39" hidden="1" x14ac:dyDescent="0.25">
      <c r="A219" s="53"/>
      <c r="B219" s="53"/>
      <c r="C219" s="53"/>
      <c r="D219" s="16">
        <v>5.4537288686889296</v>
      </c>
      <c r="E219" s="16">
        <v>0.23419171303354383</v>
      </c>
      <c r="F219" s="16">
        <v>0.61641381969557263</v>
      </c>
      <c r="G219" s="16">
        <v>9.1614596531824279</v>
      </c>
      <c r="H219" s="16">
        <v>0.42951852266722129</v>
      </c>
      <c r="I219" s="16">
        <v>1.0660895993469088</v>
      </c>
      <c r="J219" s="16">
        <v>5.4537288686889296</v>
      </c>
      <c r="K219" s="16">
        <v>0.23419171303354383</v>
      </c>
      <c r="L219" s="16">
        <v>0.61641381969557263</v>
      </c>
      <c r="M219" s="16">
        <v>9.1614596531824279</v>
      </c>
      <c r="N219" s="16">
        <v>0.42951852266722129</v>
      </c>
      <c r="O219" s="16">
        <v>1.0660895993469088</v>
      </c>
      <c r="P219" s="16">
        <v>2.7465621632619241E-2</v>
      </c>
      <c r="Q219" s="16">
        <v>4.5658444369043646E-3</v>
      </c>
      <c r="R219" s="16">
        <v>8.7556615721213361E-3</v>
      </c>
      <c r="S219" s="16">
        <v>6.4982316715198885E-2</v>
      </c>
      <c r="T219" s="16">
        <v>1.0899944757822595E-2</v>
      </c>
      <c r="U219" s="16">
        <v>2.0598686247737266E-2</v>
      </c>
      <c r="V219" s="16">
        <v>2.7465621632619241E-2</v>
      </c>
      <c r="W219" s="16">
        <v>4.5658444369043646E-3</v>
      </c>
      <c r="X219" s="16">
        <v>8.7556615721213361E-3</v>
      </c>
      <c r="Y219" s="16">
        <v>6.4982316715198885E-2</v>
      </c>
      <c r="Z219" s="16">
        <v>1.0899944757822595E-2</v>
      </c>
      <c r="AA219" s="54">
        <v>2.0598686247737266E-2</v>
      </c>
      <c r="AB219" s="42">
        <v>5.481194490321549</v>
      </c>
      <c r="AC219" s="42">
        <v>0.23875755747044819</v>
      </c>
      <c r="AD219" s="42">
        <v>0.625169481267694</v>
      </c>
      <c r="AE219" s="42">
        <v>9.2264419698976265</v>
      </c>
      <c r="AF219" s="42">
        <v>0.44041846742504387</v>
      </c>
      <c r="AG219" s="42">
        <v>1.086688285594646</v>
      </c>
      <c r="AH219" s="42">
        <v>5.481194490321549</v>
      </c>
      <c r="AI219" s="42">
        <v>0.23875755747044819</v>
      </c>
      <c r="AJ219" s="42">
        <v>0.625169481267694</v>
      </c>
      <c r="AK219" s="42">
        <v>9.2264419698976265</v>
      </c>
      <c r="AL219" s="42">
        <v>0.44041846742504387</v>
      </c>
      <c r="AM219" s="42">
        <v>1.086688285594646</v>
      </c>
    </row>
    <row r="220" spans="1:39" hidden="1" x14ac:dyDescent="0.25">
      <c r="A220" s="53"/>
      <c r="B220" s="53"/>
      <c r="C220" s="53"/>
      <c r="D220" s="16">
        <v>0.23419171303354383</v>
      </c>
      <c r="E220" s="16">
        <v>0.61641381969557263</v>
      </c>
      <c r="F220" s="16">
        <v>9.1614596531824279</v>
      </c>
      <c r="G220" s="16">
        <v>0.42951852266722129</v>
      </c>
      <c r="H220" s="16">
        <v>1.0660895993469088</v>
      </c>
      <c r="I220" s="16">
        <v>5.4537288686889296</v>
      </c>
      <c r="J220" s="16">
        <v>0.23419171303354383</v>
      </c>
      <c r="K220" s="16">
        <v>0.61641381969557263</v>
      </c>
      <c r="L220" s="16">
        <v>9.1614596531824279</v>
      </c>
      <c r="M220" s="16">
        <v>0.42951852266722129</v>
      </c>
      <c r="N220" s="16">
        <v>1.0660895993469088</v>
      </c>
      <c r="O220" s="16">
        <v>5.4537288686889296</v>
      </c>
      <c r="P220" s="16">
        <v>4.5658444369043646E-3</v>
      </c>
      <c r="Q220" s="16">
        <v>8.7556615721213361E-3</v>
      </c>
      <c r="R220" s="16">
        <v>6.4982316715198885E-2</v>
      </c>
      <c r="S220" s="16">
        <v>1.0899944757822595E-2</v>
      </c>
      <c r="T220" s="16">
        <v>2.0598686247737266E-2</v>
      </c>
      <c r="U220" s="16">
        <v>3.6844126580342876E-2</v>
      </c>
      <c r="V220" s="16">
        <v>4.5658444369043646E-3</v>
      </c>
      <c r="W220" s="16">
        <v>8.7556615721213361E-3</v>
      </c>
      <c r="X220" s="16">
        <v>6.4982316715198885E-2</v>
      </c>
      <c r="Y220" s="16">
        <v>1.0899944757822595E-2</v>
      </c>
      <c r="Z220" s="16">
        <v>2.0598686247737266E-2</v>
      </c>
      <c r="AA220" s="54">
        <v>3.6844126580342876E-2</v>
      </c>
      <c r="AB220" s="42">
        <v>0.23875755747044819</v>
      </c>
      <c r="AC220" s="42">
        <v>0.625169481267694</v>
      </c>
      <c r="AD220" s="42">
        <v>9.2264419698976265</v>
      </c>
      <c r="AE220" s="42">
        <v>0.44041846742504387</v>
      </c>
      <c r="AF220" s="42">
        <v>1.086688285594646</v>
      </c>
      <c r="AG220" s="42">
        <v>5.4905729952692726</v>
      </c>
      <c r="AH220" s="42">
        <v>0.23875755747044819</v>
      </c>
      <c r="AI220" s="42">
        <v>0.625169481267694</v>
      </c>
      <c r="AJ220" s="42">
        <v>9.2264419698976265</v>
      </c>
      <c r="AK220" s="42">
        <v>0.44041846742504387</v>
      </c>
      <c r="AL220" s="42">
        <v>1.086688285594646</v>
      </c>
      <c r="AM220" s="42">
        <v>5.4905729952692726</v>
      </c>
    </row>
    <row r="221" spans="1:39" hidden="1" x14ac:dyDescent="0.25">
      <c r="A221" s="53"/>
      <c r="B221" s="53"/>
      <c r="C221" s="53"/>
      <c r="D221" s="16">
        <v>0.61641381969557263</v>
      </c>
      <c r="E221" s="16">
        <v>9.1614596531824279</v>
      </c>
      <c r="F221" s="16">
        <v>0.42951852266722129</v>
      </c>
      <c r="G221" s="16">
        <v>1.0660895993469088</v>
      </c>
      <c r="H221" s="16">
        <v>5.4537288686889296</v>
      </c>
      <c r="I221" s="16">
        <v>0.23419171303354383</v>
      </c>
      <c r="J221" s="16">
        <v>0.61641381969557263</v>
      </c>
      <c r="K221" s="16">
        <v>9.1614596531824279</v>
      </c>
      <c r="L221" s="16">
        <v>0.42951852266722129</v>
      </c>
      <c r="M221" s="16">
        <v>1.0660895993469088</v>
      </c>
      <c r="N221" s="16">
        <v>5.4537288686889296</v>
      </c>
      <c r="O221" s="16">
        <v>0.23419171303354383</v>
      </c>
      <c r="P221" s="16">
        <v>8.7556615721213361E-3</v>
      </c>
      <c r="Q221" s="16">
        <v>6.4982316715198885E-2</v>
      </c>
      <c r="R221" s="16">
        <v>1.0899944757822595E-2</v>
      </c>
      <c r="S221" s="16">
        <v>2.0598686247737266E-2</v>
      </c>
      <c r="T221" s="16">
        <v>3.6844126580342876E-2</v>
      </c>
      <c r="U221" s="16">
        <v>6.1249132690180475E-3</v>
      </c>
      <c r="V221" s="16">
        <v>8.7556615721213361E-3</v>
      </c>
      <c r="W221" s="16">
        <v>6.4982316715198885E-2</v>
      </c>
      <c r="X221" s="16">
        <v>1.0899944757822595E-2</v>
      </c>
      <c r="Y221" s="16">
        <v>2.0598686247737266E-2</v>
      </c>
      <c r="Z221" s="16">
        <v>3.6844126580342876E-2</v>
      </c>
      <c r="AA221" s="54">
        <v>6.1249132690180475E-3</v>
      </c>
      <c r="AB221" s="42">
        <v>0.625169481267694</v>
      </c>
      <c r="AC221" s="42">
        <v>9.2264419698976265</v>
      </c>
      <c r="AD221" s="42">
        <v>0.44041846742504387</v>
      </c>
      <c r="AE221" s="42">
        <v>1.086688285594646</v>
      </c>
      <c r="AF221" s="42">
        <v>5.4905729952692726</v>
      </c>
      <c r="AG221" s="42">
        <v>0.24031662630256187</v>
      </c>
      <c r="AH221" s="42">
        <v>0.625169481267694</v>
      </c>
      <c r="AI221" s="42">
        <v>9.2264419698976265</v>
      </c>
      <c r="AJ221" s="42">
        <v>0.44041846742504387</v>
      </c>
      <c r="AK221" s="42">
        <v>1.086688285594646</v>
      </c>
      <c r="AL221" s="42">
        <v>5.4905729952692726</v>
      </c>
      <c r="AM221" s="42">
        <v>0.24031662630256187</v>
      </c>
    </row>
    <row r="222" spans="1:39" x14ac:dyDescent="0.25">
      <c r="A222" s="53" t="s">
        <v>66</v>
      </c>
      <c r="B222" s="53" t="str">
        <f>VLOOKUP(A222,'TRI Releases'!$A$3:$Q$118,2,FALSE)</f>
        <v>70669PPGNDCOLUM</v>
      </c>
      <c r="C222" s="53" t="str">
        <f>VLOOKUP(B222,'AERMOD-Modeled-Air-Conc.'!$A$5:$B$3136,2,FALSE)</f>
        <v>Manufacturing</v>
      </c>
      <c r="D222" s="16">
        <v>9.1614596531824279</v>
      </c>
      <c r="E222" s="16">
        <v>0.42951852266722129</v>
      </c>
      <c r="F222" s="16">
        <v>1.0660895993469088</v>
      </c>
      <c r="G222" s="16">
        <v>5.4537288686889296</v>
      </c>
      <c r="H222" s="16">
        <v>0.23419171303354383</v>
      </c>
      <c r="I222" s="16">
        <v>0.61641381969557263</v>
      </c>
      <c r="J222" s="16">
        <v>9.1614596531824279</v>
      </c>
      <c r="K222" s="16">
        <v>0.42951852266722129</v>
      </c>
      <c r="L222" s="16">
        <v>1.0660895993469088</v>
      </c>
      <c r="M222" s="16">
        <v>5.4537288686889296</v>
      </c>
      <c r="N222" s="16">
        <v>0.23419171303354383</v>
      </c>
      <c r="O222" s="16">
        <v>0.61641381969557263</v>
      </c>
      <c r="P222" s="16">
        <v>6.4982316715198885E-2</v>
      </c>
      <c r="Q222" s="16">
        <v>1.0899944757822595E-2</v>
      </c>
      <c r="R222" s="16">
        <v>2.0598686247737266E-2</v>
      </c>
      <c r="S222" s="16">
        <v>3.6844126580342876E-2</v>
      </c>
      <c r="T222" s="16">
        <v>6.1249132690180475E-3</v>
      </c>
      <c r="U222" s="16">
        <v>1.1745399669918864E-2</v>
      </c>
      <c r="V222" s="16">
        <v>6.4982316715198885E-2</v>
      </c>
      <c r="W222" s="16">
        <v>1.0899944757822595E-2</v>
      </c>
      <c r="X222" s="16">
        <v>2.0598686247737266E-2</v>
      </c>
      <c r="Y222" s="16">
        <v>3.6844126580342876E-2</v>
      </c>
      <c r="Z222" s="16">
        <v>6.1249132690180475E-3</v>
      </c>
      <c r="AA222" s="54">
        <v>1.1745399669918864E-2</v>
      </c>
      <c r="AB222" s="42">
        <v>9.2264419698976265</v>
      </c>
      <c r="AC222" s="42">
        <v>0.44041846742504387</v>
      </c>
      <c r="AD222" s="42">
        <v>1.086688285594646</v>
      </c>
      <c r="AE222" s="42">
        <v>5.4905729952692726</v>
      </c>
      <c r="AF222" s="42">
        <v>0.24031662630256187</v>
      </c>
      <c r="AG222" s="42">
        <v>0.62815921936549146</v>
      </c>
      <c r="AH222" s="42">
        <v>9.2264419698976265</v>
      </c>
      <c r="AI222" s="42">
        <v>0.44041846742504387</v>
      </c>
      <c r="AJ222" s="42">
        <v>1.086688285594646</v>
      </c>
      <c r="AK222" s="42">
        <v>5.4905729952692726</v>
      </c>
      <c r="AL222" s="42">
        <v>0.24031662630256187</v>
      </c>
      <c r="AM222" s="42">
        <v>0.62815921936549146</v>
      </c>
    </row>
    <row r="223" spans="1:39" hidden="1" x14ac:dyDescent="0.25">
      <c r="A223" s="53"/>
      <c r="B223" s="53"/>
      <c r="C223" s="53"/>
      <c r="D223" s="16">
        <v>0.42951852266722129</v>
      </c>
      <c r="E223" s="16">
        <v>1.0660895993469088</v>
      </c>
      <c r="F223" s="16">
        <v>5.4537288686889296</v>
      </c>
      <c r="G223" s="16">
        <v>0.23419171303354383</v>
      </c>
      <c r="H223" s="16">
        <v>0.61641381969557263</v>
      </c>
      <c r="I223" s="16">
        <v>10.865917263076831</v>
      </c>
      <c r="J223" s="16">
        <v>0.42951852266722129</v>
      </c>
      <c r="K223" s="16">
        <v>1.0660895993469088</v>
      </c>
      <c r="L223" s="16">
        <v>5.4537288686889296</v>
      </c>
      <c r="M223" s="16">
        <v>0.23419171303354383</v>
      </c>
      <c r="N223" s="16">
        <v>0.61641381969557263</v>
      </c>
      <c r="O223" s="16">
        <v>10.865917263076831</v>
      </c>
      <c r="P223" s="16">
        <v>1.0899944757822595E-2</v>
      </c>
      <c r="Q223" s="16">
        <v>2.0598686247737266E-2</v>
      </c>
      <c r="R223" s="16">
        <v>3.6844126580342876E-2</v>
      </c>
      <c r="S223" s="16">
        <v>6.1249132690180475E-3</v>
      </c>
      <c r="T223" s="16">
        <v>1.1745399669918864E-2</v>
      </c>
      <c r="U223" s="16">
        <v>5.3758098373482693E-2</v>
      </c>
      <c r="V223" s="16">
        <v>1.0899944757822595E-2</v>
      </c>
      <c r="W223" s="16">
        <v>2.0598686247737266E-2</v>
      </c>
      <c r="X223" s="16">
        <v>3.6844126580342876E-2</v>
      </c>
      <c r="Y223" s="16">
        <v>6.1249132690180475E-3</v>
      </c>
      <c r="Z223" s="16">
        <v>1.1745399669918864E-2</v>
      </c>
      <c r="AA223" s="54">
        <v>5.3758098373482693E-2</v>
      </c>
      <c r="AB223" s="42">
        <v>0.44041846742504387</v>
      </c>
      <c r="AC223" s="42">
        <v>1.086688285594646</v>
      </c>
      <c r="AD223" s="42">
        <v>5.4905729952692726</v>
      </c>
      <c r="AE223" s="42">
        <v>0.24031662630256187</v>
      </c>
      <c r="AF223" s="42">
        <v>0.62815921936549146</v>
      </c>
      <c r="AG223" s="42">
        <v>10.919675361450313</v>
      </c>
      <c r="AH223" s="42">
        <v>0.44041846742504387</v>
      </c>
      <c r="AI223" s="42">
        <v>1.086688285594646</v>
      </c>
      <c r="AJ223" s="42">
        <v>5.4905729952692726</v>
      </c>
      <c r="AK223" s="42">
        <v>0.24031662630256187</v>
      </c>
      <c r="AL223" s="42">
        <v>0.62815921936549146</v>
      </c>
      <c r="AM223" s="42">
        <v>10.919675361450313</v>
      </c>
    </row>
    <row r="224" spans="1:39" hidden="1" x14ac:dyDescent="0.25">
      <c r="A224" s="53"/>
      <c r="B224" s="53"/>
      <c r="C224" s="53"/>
      <c r="D224" s="16">
        <v>1.0660895993469088</v>
      </c>
      <c r="E224" s="16">
        <v>5.4537288686889296</v>
      </c>
      <c r="F224" s="16">
        <v>0.23419171303354383</v>
      </c>
      <c r="G224" s="16">
        <v>0.61641381969557263</v>
      </c>
      <c r="H224" s="16">
        <v>10.865917263076831</v>
      </c>
      <c r="I224" s="16">
        <v>0.50942894548902984</v>
      </c>
      <c r="J224" s="16">
        <v>1.0660895993469088</v>
      </c>
      <c r="K224" s="16">
        <v>5.4537288686889296</v>
      </c>
      <c r="L224" s="16">
        <v>0.23419171303354383</v>
      </c>
      <c r="M224" s="16">
        <v>0.61641381969557263</v>
      </c>
      <c r="N224" s="16">
        <v>10.865917263076831</v>
      </c>
      <c r="O224" s="16">
        <v>0.50942894548902984</v>
      </c>
      <c r="P224" s="16">
        <v>2.0598686247737266E-2</v>
      </c>
      <c r="Q224" s="16">
        <v>3.6844126580342876E-2</v>
      </c>
      <c r="R224" s="16">
        <v>6.1249132690180475E-3</v>
      </c>
      <c r="S224" s="16">
        <v>1.1745399669918864E-2</v>
      </c>
      <c r="T224" s="16">
        <v>5.3758098373482693E-2</v>
      </c>
      <c r="U224" s="16">
        <v>9.0172270269259606E-3</v>
      </c>
      <c r="V224" s="16">
        <v>2.0598686247737266E-2</v>
      </c>
      <c r="W224" s="16">
        <v>3.6844126580342876E-2</v>
      </c>
      <c r="X224" s="16">
        <v>6.1249132690180475E-3</v>
      </c>
      <c r="Y224" s="16">
        <v>1.1745399669918864E-2</v>
      </c>
      <c r="Z224" s="16">
        <v>5.3758098373482693E-2</v>
      </c>
      <c r="AA224" s="54">
        <v>9.0172270269259606E-3</v>
      </c>
      <c r="AB224" s="42">
        <v>1.086688285594646</v>
      </c>
      <c r="AC224" s="42">
        <v>5.4905729952692726</v>
      </c>
      <c r="AD224" s="42">
        <v>0.24031662630256187</v>
      </c>
      <c r="AE224" s="42">
        <v>0.62815921936549146</v>
      </c>
      <c r="AF224" s="42">
        <v>10.919675361450313</v>
      </c>
      <c r="AG224" s="42">
        <v>0.51844617251595582</v>
      </c>
      <c r="AH224" s="42">
        <v>1.086688285594646</v>
      </c>
      <c r="AI224" s="42">
        <v>5.4905729952692726</v>
      </c>
      <c r="AJ224" s="42">
        <v>0.24031662630256187</v>
      </c>
      <c r="AK224" s="42">
        <v>0.62815921936549146</v>
      </c>
      <c r="AL224" s="42">
        <v>10.919675361450313</v>
      </c>
      <c r="AM224" s="42">
        <v>0.51844617251595582</v>
      </c>
    </row>
    <row r="225" spans="1:39" hidden="1" x14ac:dyDescent="0.25">
      <c r="A225" s="53"/>
      <c r="B225" s="53"/>
      <c r="C225" s="53"/>
      <c r="D225" s="16">
        <v>5.4537288686889296</v>
      </c>
      <c r="E225" s="16">
        <v>0.23419171303354383</v>
      </c>
      <c r="F225" s="16">
        <v>0.61641381969557263</v>
      </c>
      <c r="G225" s="16">
        <v>10.865917263076831</v>
      </c>
      <c r="H225" s="16">
        <v>0.50942894548902984</v>
      </c>
      <c r="I225" s="16">
        <v>1.2644318503881939</v>
      </c>
      <c r="J225" s="16">
        <v>5.4537288686889296</v>
      </c>
      <c r="K225" s="16">
        <v>0.23419171303354383</v>
      </c>
      <c r="L225" s="16">
        <v>0.61641381969557263</v>
      </c>
      <c r="M225" s="16">
        <v>10.865917263076831</v>
      </c>
      <c r="N225" s="16">
        <v>0.50942894548902984</v>
      </c>
      <c r="O225" s="16">
        <v>1.2644318503881939</v>
      </c>
      <c r="P225" s="16">
        <v>3.6844126580342876E-2</v>
      </c>
      <c r="Q225" s="16">
        <v>6.1249132690180475E-3</v>
      </c>
      <c r="R225" s="16">
        <v>1.1745399669918864E-2</v>
      </c>
      <c r="S225" s="16">
        <v>5.3758098373482693E-2</v>
      </c>
      <c r="T225" s="16">
        <v>9.0172270269259606E-3</v>
      </c>
      <c r="U225" s="16">
        <v>1.7040731350400823E-2</v>
      </c>
      <c r="V225" s="16">
        <v>3.6844126580342876E-2</v>
      </c>
      <c r="W225" s="16">
        <v>6.1249132690180475E-3</v>
      </c>
      <c r="X225" s="16">
        <v>1.1745399669918864E-2</v>
      </c>
      <c r="Y225" s="16">
        <v>5.3758098373482693E-2</v>
      </c>
      <c r="Z225" s="16">
        <v>9.0172270269259606E-3</v>
      </c>
      <c r="AA225" s="54">
        <v>1.7040731350400823E-2</v>
      </c>
      <c r="AB225" s="42">
        <v>5.4905729952692726</v>
      </c>
      <c r="AC225" s="42">
        <v>0.24031662630256187</v>
      </c>
      <c r="AD225" s="42">
        <v>0.62815921936549146</v>
      </c>
      <c r="AE225" s="42">
        <v>10.919675361450313</v>
      </c>
      <c r="AF225" s="42">
        <v>0.51844617251595582</v>
      </c>
      <c r="AG225" s="42">
        <v>1.2814725817385948</v>
      </c>
      <c r="AH225" s="42">
        <v>5.4905729952692726</v>
      </c>
      <c r="AI225" s="42">
        <v>0.24031662630256187</v>
      </c>
      <c r="AJ225" s="42">
        <v>0.62815921936549146</v>
      </c>
      <c r="AK225" s="42">
        <v>10.919675361450313</v>
      </c>
      <c r="AL225" s="42">
        <v>0.51844617251595582</v>
      </c>
      <c r="AM225" s="42">
        <v>1.2814725817385948</v>
      </c>
    </row>
    <row r="226" spans="1:39" hidden="1" x14ac:dyDescent="0.25">
      <c r="A226" s="53"/>
      <c r="B226" s="53"/>
      <c r="C226" s="53"/>
      <c r="D226" s="16">
        <v>0.23419171303354383</v>
      </c>
      <c r="E226" s="16">
        <v>0.61641381969557263</v>
      </c>
      <c r="F226" s="16">
        <v>10.865917263076831</v>
      </c>
      <c r="G226" s="16">
        <v>0.50942894548902984</v>
      </c>
      <c r="H226" s="16">
        <v>1.2644318503881939</v>
      </c>
      <c r="I226" s="16">
        <v>6.4683761000729163</v>
      </c>
      <c r="J226" s="16">
        <v>0.23419171303354383</v>
      </c>
      <c r="K226" s="16">
        <v>0.61641381969557263</v>
      </c>
      <c r="L226" s="16">
        <v>10.865917263076831</v>
      </c>
      <c r="M226" s="16">
        <v>0.50942894548902984</v>
      </c>
      <c r="N226" s="16">
        <v>1.2644318503881939</v>
      </c>
      <c r="O226" s="16">
        <v>6.4683761000729163</v>
      </c>
      <c r="P226" s="16">
        <v>6.1249132690180475E-3</v>
      </c>
      <c r="Q226" s="16">
        <v>1.1745399669918864E-2</v>
      </c>
      <c r="R226" s="16">
        <v>5.3758098373482693E-2</v>
      </c>
      <c r="S226" s="16">
        <v>9.0172270269259606E-3</v>
      </c>
      <c r="T226" s="16">
        <v>1.7040731350400823E-2</v>
      </c>
      <c r="U226" s="16">
        <v>3.0480141080101827E-2</v>
      </c>
      <c r="V226" s="16">
        <v>6.1249132690180475E-3</v>
      </c>
      <c r="W226" s="16">
        <v>1.1745399669918864E-2</v>
      </c>
      <c r="X226" s="16">
        <v>5.3758098373482693E-2</v>
      </c>
      <c r="Y226" s="16">
        <v>9.0172270269259606E-3</v>
      </c>
      <c r="Z226" s="16">
        <v>1.7040731350400823E-2</v>
      </c>
      <c r="AA226" s="54">
        <v>3.0480141080101827E-2</v>
      </c>
      <c r="AB226" s="42">
        <v>0.24031662630256187</v>
      </c>
      <c r="AC226" s="42">
        <v>0.62815921936549146</v>
      </c>
      <c r="AD226" s="42">
        <v>10.919675361450313</v>
      </c>
      <c r="AE226" s="42">
        <v>0.51844617251595582</v>
      </c>
      <c r="AF226" s="42">
        <v>1.2814725817385948</v>
      </c>
      <c r="AG226" s="42">
        <v>6.4988562411530184</v>
      </c>
      <c r="AH226" s="42">
        <v>0.24031662630256187</v>
      </c>
      <c r="AI226" s="42">
        <v>0.62815921936549146</v>
      </c>
      <c r="AJ226" s="42">
        <v>10.919675361450313</v>
      </c>
      <c r="AK226" s="42">
        <v>0.51844617251595582</v>
      </c>
      <c r="AL226" s="42">
        <v>1.2814725817385948</v>
      </c>
      <c r="AM226" s="42">
        <v>6.4988562411530184</v>
      </c>
    </row>
    <row r="227" spans="1:39" hidden="1" x14ac:dyDescent="0.25">
      <c r="A227" s="53"/>
      <c r="B227" s="53"/>
      <c r="C227" s="53"/>
      <c r="D227" s="16">
        <v>0.61641381969557263</v>
      </c>
      <c r="E227" s="16">
        <v>10.865917263076831</v>
      </c>
      <c r="F227" s="16">
        <v>0.50942894548902984</v>
      </c>
      <c r="G227" s="16">
        <v>1.2644318503881939</v>
      </c>
      <c r="H227" s="16">
        <v>6.4683761000729163</v>
      </c>
      <c r="I227" s="16">
        <v>0.27776226429559842</v>
      </c>
      <c r="J227" s="16">
        <v>0.61641381969557263</v>
      </c>
      <c r="K227" s="16">
        <v>10.865917263076831</v>
      </c>
      <c r="L227" s="16">
        <v>0.50942894548902984</v>
      </c>
      <c r="M227" s="16">
        <v>1.2644318503881939</v>
      </c>
      <c r="N227" s="16">
        <v>6.4683761000729163</v>
      </c>
      <c r="O227" s="16">
        <v>0.27776226429559842</v>
      </c>
      <c r="P227" s="16">
        <v>1.1745399669918864E-2</v>
      </c>
      <c r="Q227" s="16">
        <v>5.3758098373482693E-2</v>
      </c>
      <c r="R227" s="16">
        <v>9.0172270269259606E-3</v>
      </c>
      <c r="S227" s="16">
        <v>1.7040731350400823E-2</v>
      </c>
      <c r="T227" s="16">
        <v>3.0480141080101827E-2</v>
      </c>
      <c r="U227" s="16">
        <v>5.0669737043694749E-3</v>
      </c>
      <c r="V227" s="16">
        <v>1.1745399669918864E-2</v>
      </c>
      <c r="W227" s="16">
        <v>5.3758098373482693E-2</v>
      </c>
      <c r="X227" s="16">
        <v>9.0172270269259606E-3</v>
      </c>
      <c r="Y227" s="16">
        <v>1.7040731350400823E-2</v>
      </c>
      <c r="Z227" s="16">
        <v>3.0480141080101827E-2</v>
      </c>
      <c r="AA227" s="54">
        <v>5.0669737043694749E-3</v>
      </c>
      <c r="AB227" s="42">
        <v>0.62815921936549146</v>
      </c>
      <c r="AC227" s="42">
        <v>10.919675361450313</v>
      </c>
      <c r="AD227" s="42">
        <v>0.51844617251595582</v>
      </c>
      <c r="AE227" s="42">
        <v>1.2814725817385948</v>
      </c>
      <c r="AF227" s="42">
        <v>6.4988562411530184</v>
      </c>
      <c r="AG227" s="42">
        <v>0.2828292379999679</v>
      </c>
      <c r="AH227" s="42">
        <v>0.62815921936549146</v>
      </c>
      <c r="AI227" s="42">
        <v>10.919675361450313</v>
      </c>
      <c r="AJ227" s="42">
        <v>0.51844617251595582</v>
      </c>
      <c r="AK227" s="42">
        <v>1.2814725817385948</v>
      </c>
      <c r="AL227" s="42">
        <v>6.4988562411530184</v>
      </c>
      <c r="AM227" s="42">
        <v>0.2828292379999679</v>
      </c>
    </row>
    <row r="228" spans="1:39" x14ac:dyDescent="0.25">
      <c r="A228" s="53" t="s">
        <v>67</v>
      </c>
      <c r="B228" s="53" t="str">
        <f>VLOOKUP(A228,'TRI Releases'!$A$3:$Q$118,2,FALSE)</f>
        <v>70669PPGNDCOLUM</v>
      </c>
      <c r="C228" s="53" t="str">
        <f>VLOOKUP(B228,'AERMOD-Modeled-Air-Conc.'!$A$5:$B$3136,2,FALSE)</f>
        <v>Manufacturing</v>
      </c>
      <c r="D228" s="16">
        <v>10.865917263076831</v>
      </c>
      <c r="E228" s="16">
        <v>0.50942894548902984</v>
      </c>
      <c r="F228" s="16">
        <v>1.2644318503881939</v>
      </c>
      <c r="G228" s="16">
        <v>6.4683761000729163</v>
      </c>
      <c r="H228" s="16">
        <v>0.27776226429559842</v>
      </c>
      <c r="I228" s="16">
        <v>0.73109546056916752</v>
      </c>
      <c r="J228" s="16">
        <v>10.865917263076831</v>
      </c>
      <c r="K228" s="16">
        <v>0.50942894548902984</v>
      </c>
      <c r="L228" s="16">
        <v>1.2644318503881939</v>
      </c>
      <c r="M228" s="16">
        <v>6.4683761000729163</v>
      </c>
      <c r="N228" s="16">
        <v>0.27776226429559842</v>
      </c>
      <c r="O228" s="16">
        <v>0.73109546056916752</v>
      </c>
      <c r="P228" s="16">
        <v>5.3758098373482693E-2</v>
      </c>
      <c r="Q228" s="16">
        <v>9.0172270269259606E-3</v>
      </c>
      <c r="R228" s="16">
        <v>1.7040731350400823E-2</v>
      </c>
      <c r="S228" s="16">
        <v>3.0480141080101827E-2</v>
      </c>
      <c r="T228" s="16">
        <v>5.0669737043694749E-3</v>
      </c>
      <c r="U228" s="16">
        <v>9.7166488178419639E-3</v>
      </c>
      <c r="V228" s="16">
        <v>5.3758098373482693E-2</v>
      </c>
      <c r="W228" s="16">
        <v>9.0172270269259606E-3</v>
      </c>
      <c r="X228" s="16">
        <v>1.7040731350400823E-2</v>
      </c>
      <c r="Y228" s="16">
        <v>3.0480141080101827E-2</v>
      </c>
      <c r="Z228" s="16">
        <v>5.0669737043694749E-3</v>
      </c>
      <c r="AA228" s="54">
        <v>9.7166488178419639E-3</v>
      </c>
      <c r="AB228" s="42">
        <v>10.919675361450313</v>
      </c>
      <c r="AC228" s="42">
        <v>0.51844617251595582</v>
      </c>
      <c r="AD228" s="42">
        <v>1.2814725817385948</v>
      </c>
      <c r="AE228" s="42">
        <v>6.4988562411530184</v>
      </c>
      <c r="AF228" s="42">
        <v>0.2828292379999679</v>
      </c>
      <c r="AG228" s="42">
        <v>0.74081210938700948</v>
      </c>
      <c r="AH228" s="42">
        <v>10.919675361450313</v>
      </c>
      <c r="AI228" s="42">
        <v>0.51844617251595582</v>
      </c>
      <c r="AJ228" s="42">
        <v>1.2814725817385948</v>
      </c>
      <c r="AK228" s="42">
        <v>6.4988562411530184</v>
      </c>
      <c r="AL228" s="42">
        <v>0.2828292379999679</v>
      </c>
      <c r="AM228" s="42">
        <v>0.74081210938700948</v>
      </c>
    </row>
    <row r="229" spans="1:39" hidden="1" x14ac:dyDescent="0.25">
      <c r="A229" s="53"/>
      <c r="B229" s="53"/>
      <c r="C229" s="53"/>
      <c r="D229" s="16">
        <v>0.50942894548902984</v>
      </c>
      <c r="E229" s="16">
        <v>1.2644318503881939</v>
      </c>
      <c r="F229" s="16">
        <v>6.4683761000729163</v>
      </c>
      <c r="G229" s="16">
        <v>0.27776226429559842</v>
      </c>
      <c r="H229" s="16">
        <v>0.73109546056916752</v>
      </c>
      <c r="I229" s="16">
        <v>7.6700592445248237</v>
      </c>
      <c r="J229" s="16">
        <v>0.50942894548902984</v>
      </c>
      <c r="K229" s="16">
        <v>1.2644318503881939</v>
      </c>
      <c r="L229" s="16">
        <v>6.4683761000729163</v>
      </c>
      <c r="M229" s="16">
        <v>0.27776226429559842</v>
      </c>
      <c r="N229" s="16">
        <v>0.73109546056916752</v>
      </c>
      <c r="O229" s="16">
        <v>7.6700592445248237</v>
      </c>
      <c r="P229" s="16">
        <v>9.0172270269259606E-3</v>
      </c>
      <c r="Q229" s="16">
        <v>1.7040731350400823E-2</v>
      </c>
      <c r="R229" s="16">
        <v>3.0480141080101827E-2</v>
      </c>
      <c r="S229" s="16">
        <v>5.0669737043694749E-3</v>
      </c>
      <c r="T229" s="16">
        <v>9.7166488178419639E-3</v>
      </c>
      <c r="U229" s="16">
        <v>6.4982316715198885E-2</v>
      </c>
      <c r="V229" s="16">
        <v>9.0172270269259606E-3</v>
      </c>
      <c r="W229" s="16">
        <v>1.7040731350400823E-2</v>
      </c>
      <c r="X229" s="16">
        <v>3.0480141080101827E-2</v>
      </c>
      <c r="Y229" s="16">
        <v>5.0669737043694749E-3</v>
      </c>
      <c r="Z229" s="16">
        <v>9.7166488178419639E-3</v>
      </c>
      <c r="AA229" s="54">
        <v>6.4982316715198885E-2</v>
      </c>
      <c r="AB229" s="42">
        <v>0.51844617251595582</v>
      </c>
      <c r="AC229" s="42">
        <v>1.2814725817385948</v>
      </c>
      <c r="AD229" s="42">
        <v>6.4988562411530184</v>
      </c>
      <c r="AE229" s="42">
        <v>0.2828292379999679</v>
      </c>
      <c r="AF229" s="42">
        <v>0.74081210938700948</v>
      </c>
      <c r="AG229" s="42">
        <v>7.7350415612400223</v>
      </c>
      <c r="AH229" s="42">
        <v>0.51844617251595582</v>
      </c>
      <c r="AI229" s="42">
        <v>1.2814725817385948</v>
      </c>
      <c r="AJ229" s="42">
        <v>6.4988562411530184</v>
      </c>
      <c r="AK229" s="42">
        <v>0.2828292379999679</v>
      </c>
      <c r="AL229" s="42">
        <v>0.74081210938700948</v>
      </c>
      <c r="AM229" s="42">
        <v>7.7350415612400223</v>
      </c>
    </row>
    <row r="230" spans="1:39" hidden="1" x14ac:dyDescent="0.25">
      <c r="A230" s="53"/>
      <c r="B230" s="53"/>
      <c r="C230" s="53"/>
      <c r="D230" s="16">
        <v>1.2644318503881939</v>
      </c>
      <c r="E230" s="16">
        <v>6.4683761000729163</v>
      </c>
      <c r="F230" s="16">
        <v>0.27776226429559842</v>
      </c>
      <c r="G230" s="16">
        <v>0.73109546056916752</v>
      </c>
      <c r="H230" s="16">
        <v>7.6700592445248237</v>
      </c>
      <c r="I230" s="16">
        <v>0.35959690269813877</v>
      </c>
      <c r="J230" s="16">
        <v>1.2644318503881939</v>
      </c>
      <c r="K230" s="16">
        <v>6.4683761000729163</v>
      </c>
      <c r="L230" s="16">
        <v>0.27776226429559842</v>
      </c>
      <c r="M230" s="16">
        <v>0.73109546056916752</v>
      </c>
      <c r="N230" s="16">
        <v>7.6700592445248237</v>
      </c>
      <c r="O230" s="16">
        <v>0.35959690269813877</v>
      </c>
      <c r="P230" s="16">
        <v>1.7040731350400823E-2</v>
      </c>
      <c r="Q230" s="16">
        <v>3.0480141080101827E-2</v>
      </c>
      <c r="R230" s="16">
        <v>5.0669737043694749E-3</v>
      </c>
      <c r="S230" s="16">
        <v>9.7166488178419639E-3</v>
      </c>
      <c r="T230" s="16">
        <v>6.4982316715198885E-2</v>
      </c>
      <c r="U230" s="16">
        <v>1.0899944757822595E-2</v>
      </c>
      <c r="V230" s="16">
        <v>1.7040731350400823E-2</v>
      </c>
      <c r="W230" s="16">
        <v>3.0480141080101827E-2</v>
      </c>
      <c r="X230" s="16">
        <v>5.0669737043694749E-3</v>
      </c>
      <c r="Y230" s="16">
        <v>9.7166488178419639E-3</v>
      </c>
      <c r="Z230" s="16">
        <v>6.4982316715198885E-2</v>
      </c>
      <c r="AA230" s="54">
        <v>1.0899944757822595E-2</v>
      </c>
      <c r="AB230" s="42">
        <v>1.2814725817385948</v>
      </c>
      <c r="AC230" s="42">
        <v>6.4988562411530184</v>
      </c>
      <c r="AD230" s="42">
        <v>0.2828292379999679</v>
      </c>
      <c r="AE230" s="42">
        <v>0.74081210938700948</v>
      </c>
      <c r="AF230" s="42">
        <v>7.7350415612400223</v>
      </c>
      <c r="AG230" s="42">
        <v>0.37049684745596134</v>
      </c>
      <c r="AH230" s="42">
        <v>1.2814725817385948</v>
      </c>
      <c r="AI230" s="42">
        <v>6.4988562411530184</v>
      </c>
      <c r="AJ230" s="42">
        <v>0.2828292379999679</v>
      </c>
      <c r="AK230" s="42">
        <v>0.74081210938700948</v>
      </c>
      <c r="AL230" s="42">
        <v>7.7350415612400223</v>
      </c>
      <c r="AM230" s="42">
        <v>0.37049684745596134</v>
      </c>
    </row>
    <row r="231" spans="1:39" hidden="1" x14ac:dyDescent="0.25">
      <c r="A231" s="53"/>
      <c r="B231" s="53"/>
      <c r="C231" s="53"/>
      <c r="D231" s="16">
        <v>6.4683761000729163</v>
      </c>
      <c r="E231" s="16">
        <v>0.27776226429559842</v>
      </c>
      <c r="F231" s="16">
        <v>0.73109546056916752</v>
      </c>
      <c r="G231" s="16">
        <v>7.6700592445248237</v>
      </c>
      <c r="H231" s="16">
        <v>0.35959690269813877</v>
      </c>
      <c r="I231" s="16">
        <v>0.89254012968578411</v>
      </c>
      <c r="J231" s="16">
        <v>6.4683761000729163</v>
      </c>
      <c r="K231" s="16">
        <v>0.27776226429559842</v>
      </c>
      <c r="L231" s="16">
        <v>0.73109546056916752</v>
      </c>
      <c r="M231" s="16">
        <v>7.6700592445248237</v>
      </c>
      <c r="N231" s="16">
        <v>0.35959690269813877</v>
      </c>
      <c r="O231" s="16">
        <v>0.89254012968578411</v>
      </c>
      <c r="P231" s="16">
        <v>3.0480141080101827E-2</v>
      </c>
      <c r="Q231" s="16">
        <v>5.0669737043694749E-3</v>
      </c>
      <c r="R231" s="16">
        <v>9.7166488178419639E-3</v>
      </c>
      <c r="S231" s="16">
        <v>6.4982316715198885E-2</v>
      </c>
      <c r="T231" s="16">
        <v>1.0899944757822595E-2</v>
      </c>
      <c r="U231" s="16">
        <v>2.0598686247737266E-2</v>
      </c>
      <c r="V231" s="16">
        <v>3.0480141080101827E-2</v>
      </c>
      <c r="W231" s="16">
        <v>5.0669737043694749E-3</v>
      </c>
      <c r="X231" s="16">
        <v>9.7166488178419639E-3</v>
      </c>
      <c r="Y231" s="16">
        <v>6.4982316715198885E-2</v>
      </c>
      <c r="Z231" s="16">
        <v>1.0899944757822595E-2</v>
      </c>
      <c r="AA231" s="54">
        <v>2.0598686247737266E-2</v>
      </c>
      <c r="AB231" s="42">
        <v>6.4988562411530184</v>
      </c>
      <c r="AC231" s="42">
        <v>0.2828292379999679</v>
      </c>
      <c r="AD231" s="42">
        <v>0.74081210938700948</v>
      </c>
      <c r="AE231" s="42">
        <v>7.7350415612400223</v>
      </c>
      <c r="AF231" s="42">
        <v>0.37049684745596134</v>
      </c>
      <c r="AG231" s="42">
        <v>0.91313881593352142</v>
      </c>
      <c r="AH231" s="42">
        <v>6.4988562411530184</v>
      </c>
      <c r="AI231" s="42">
        <v>0.2828292379999679</v>
      </c>
      <c r="AJ231" s="42">
        <v>0.74081210938700948</v>
      </c>
      <c r="AK231" s="42">
        <v>7.7350415612400223</v>
      </c>
      <c r="AL231" s="42">
        <v>0.37049684745596134</v>
      </c>
      <c r="AM231" s="42">
        <v>0.91313881593352142</v>
      </c>
    </row>
    <row r="232" spans="1:39" hidden="1" x14ac:dyDescent="0.25">
      <c r="A232" s="53"/>
      <c r="B232" s="53"/>
      <c r="C232" s="53"/>
      <c r="D232" s="16">
        <v>0.27776226429559842</v>
      </c>
      <c r="E232" s="16">
        <v>0.73109546056916752</v>
      </c>
      <c r="F232" s="16">
        <v>7.6700592445248237</v>
      </c>
      <c r="G232" s="16">
        <v>0.35959690269813877</v>
      </c>
      <c r="H232" s="16">
        <v>0.89254012968578411</v>
      </c>
      <c r="I232" s="16">
        <v>4.5659125412279415</v>
      </c>
      <c r="J232" s="16">
        <v>0.27776226429559842</v>
      </c>
      <c r="K232" s="16">
        <v>0.73109546056916752</v>
      </c>
      <c r="L232" s="16">
        <v>7.6700592445248237</v>
      </c>
      <c r="M232" s="16">
        <v>0.35959690269813877</v>
      </c>
      <c r="N232" s="16">
        <v>0.89254012968578411</v>
      </c>
      <c r="O232" s="16">
        <v>4.5659125412279415</v>
      </c>
      <c r="P232" s="16">
        <v>5.0669737043694749E-3</v>
      </c>
      <c r="Q232" s="16">
        <v>9.7166488178419639E-3</v>
      </c>
      <c r="R232" s="16">
        <v>6.4982316715198885E-2</v>
      </c>
      <c r="S232" s="16">
        <v>1.0899944757822595E-2</v>
      </c>
      <c r="T232" s="16">
        <v>2.0598686247737266E-2</v>
      </c>
      <c r="U232" s="16">
        <v>3.6844126580342876E-2</v>
      </c>
      <c r="V232" s="16">
        <v>5.0669737043694749E-3</v>
      </c>
      <c r="W232" s="16">
        <v>9.7166488178419639E-3</v>
      </c>
      <c r="X232" s="16">
        <v>6.4982316715198885E-2</v>
      </c>
      <c r="Y232" s="16">
        <v>1.0899944757822595E-2</v>
      </c>
      <c r="Z232" s="16">
        <v>2.0598686247737266E-2</v>
      </c>
      <c r="AA232" s="54">
        <v>3.6844126580342876E-2</v>
      </c>
      <c r="AB232" s="42">
        <v>0.2828292379999679</v>
      </c>
      <c r="AC232" s="42">
        <v>0.74081210938700948</v>
      </c>
      <c r="AD232" s="42">
        <v>7.7350415612400223</v>
      </c>
      <c r="AE232" s="42">
        <v>0.37049684745596134</v>
      </c>
      <c r="AF232" s="42">
        <v>0.91313881593352142</v>
      </c>
      <c r="AG232" s="42">
        <v>4.6027566678082845</v>
      </c>
      <c r="AH232" s="42">
        <v>0.2828292379999679</v>
      </c>
      <c r="AI232" s="42">
        <v>0.74081210938700948</v>
      </c>
      <c r="AJ232" s="42">
        <v>7.7350415612400223</v>
      </c>
      <c r="AK232" s="42">
        <v>0.37049684745596134</v>
      </c>
      <c r="AL232" s="42">
        <v>0.91313881593352142</v>
      </c>
      <c r="AM232" s="42">
        <v>4.6027566678082845</v>
      </c>
    </row>
    <row r="233" spans="1:39" hidden="1" x14ac:dyDescent="0.25">
      <c r="A233" s="53"/>
      <c r="B233" s="53"/>
      <c r="C233" s="53"/>
      <c r="D233" s="16">
        <v>0.73109546056916752</v>
      </c>
      <c r="E233" s="16">
        <v>7.6700592445248237</v>
      </c>
      <c r="F233" s="16">
        <v>0.35959690269813877</v>
      </c>
      <c r="G233" s="16">
        <v>0.89254012968578411</v>
      </c>
      <c r="H233" s="16">
        <v>4.5659125412279415</v>
      </c>
      <c r="I233" s="16">
        <v>0.19606748067924598</v>
      </c>
      <c r="J233" s="16">
        <v>0.73109546056916752</v>
      </c>
      <c r="K233" s="16">
        <v>7.6700592445248237</v>
      </c>
      <c r="L233" s="16">
        <v>0.35959690269813877</v>
      </c>
      <c r="M233" s="16">
        <v>0.89254012968578411</v>
      </c>
      <c r="N233" s="16">
        <v>4.5659125412279415</v>
      </c>
      <c r="O233" s="16">
        <v>0.19606748067924598</v>
      </c>
      <c r="P233" s="16">
        <v>9.7166488178419639E-3</v>
      </c>
      <c r="Q233" s="16">
        <v>6.4982316715198885E-2</v>
      </c>
      <c r="R233" s="16">
        <v>1.0899944757822595E-2</v>
      </c>
      <c r="S233" s="16">
        <v>2.0598686247737266E-2</v>
      </c>
      <c r="T233" s="16">
        <v>3.6844126580342876E-2</v>
      </c>
      <c r="U233" s="16">
        <v>6.1249132690180475E-3</v>
      </c>
      <c r="V233" s="16">
        <v>9.7166488178419639E-3</v>
      </c>
      <c r="W233" s="16">
        <v>6.4982316715198885E-2</v>
      </c>
      <c r="X233" s="16">
        <v>1.0899944757822595E-2</v>
      </c>
      <c r="Y233" s="16">
        <v>2.0598686247737266E-2</v>
      </c>
      <c r="Z233" s="16">
        <v>3.6844126580342876E-2</v>
      </c>
      <c r="AA233" s="54">
        <v>6.1249132690180475E-3</v>
      </c>
      <c r="AB233" s="42">
        <v>0.74081210938700948</v>
      </c>
      <c r="AC233" s="42">
        <v>7.7350415612400223</v>
      </c>
      <c r="AD233" s="42">
        <v>0.37049684745596134</v>
      </c>
      <c r="AE233" s="42">
        <v>0.91313881593352142</v>
      </c>
      <c r="AF233" s="42">
        <v>4.6027566678082845</v>
      </c>
      <c r="AG233" s="42">
        <v>0.20219239394826402</v>
      </c>
      <c r="AH233" s="42">
        <v>0.74081210938700948</v>
      </c>
      <c r="AI233" s="42">
        <v>7.7350415612400223</v>
      </c>
      <c r="AJ233" s="42">
        <v>0.37049684745596134</v>
      </c>
      <c r="AK233" s="42">
        <v>0.91313881593352142</v>
      </c>
      <c r="AL233" s="42">
        <v>4.6027566678082845</v>
      </c>
      <c r="AM233" s="42">
        <v>0.20219239394826402</v>
      </c>
    </row>
    <row r="234" spans="1:39" x14ac:dyDescent="0.25">
      <c r="A234" s="53" t="s">
        <v>68</v>
      </c>
      <c r="B234" s="53" t="str">
        <f>VLOOKUP(A234,'TRI Releases'!$A$3:$Q$118,2,FALSE)</f>
        <v>70669PPGNDCOLUM</v>
      </c>
      <c r="C234" s="53" t="str">
        <f>VLOOKUP(B234,'AERMOD-Modeled-Air-Conc.'!$A$5:$B$3136,2,FALSE)</f>
        <v>Manufacturing</v>
      </c>
      <c r="D234" s="16">
        <v>7.6700592445248237</v>
      </c>
      <c r="E234" s="16">
        <v>0.35959690269813877</v>
      </c>
      <c r="F234" s="16">
        <v>0.89254012968578411</v>
      </c>
      <c r="G234" s="16">
        <v>4.5659125412279415</v>
      </c>
      <c r="H234" s="16">
        <v>0.19606748067924598</v>
      </c>
      <c r="I234" s="16">
        <v>0.51606738393117713</v>
      </c>
      <c r="J234" s="16">
        <v>7.6700592445248237</v>
      </c>
      <c r="K234" s="16">
        <v>0.35959690269813877</v>
      </c>
      <c r="L234" s="16">
        <v>0.89254012968578411</v>
      </c>
      <c r="M234" s="16">
        <v>4.5659125412279415</v>
      </c>
      <c r="N234" s="16">
        <v>0.19606748067924598</v>
      </c>
      <c r="O234" s="16">
        <v>0.51606738393117713</v>
      </c>
      <c r="P234" s="16">
        <v>6.4982316715198885E-2</v>
      </c>
      <c r="Q234" s="16">
        <v>1.0899944757822595E-2</v>
      </c>
      <c r="R234" s="16">
        <v>2.0598686247737266E-2</v>
      </c>
      <c r="S234" s="16">
        <v>3.6844126580342876E-2</v>
      </c>
      <c r="T234" s="16">
        <v>6.1249132690180475E-3</v>
      </c>
      <c r="U234" s="16">
        <v>1.1745399669918864E-2</v>
      </c>
      <c r="V234" s="16">
        <v>6.4982316715198885E-2</v>
      </c>
      <c r="W234" s="16">
        <v>1.0899944757822595E-2</v>
      </c>
      <c r="X234" s="16">
        <v>2.0598686247737266E-2</v>
      </c>
      <c r="Y234" s="16">
        <v>3.6844126580342876E-2</v>
      </c>
      <c r="Z234" s="16">
        <v>6.1249132690180475E-3</v>
      </c>
      <c r="AA234" s="54">
        <v>1.1745399669918864E-2</v>
      </c>
      <c r="AB234" s="42">
        <v>7.7350415612400223</v>
      </c>
      <c r="AC234" s="42">
        <v>0.37049684745596134</v>
      </c>
      <c r="AD234" s="42">
        <v>0.91313881593352142</v>
      </c>
      <c r="AE234" s="42">
        <v>4.6027566678082845</v>
      </c>
      <c r="AF234" s="42">
        <v>0.20219239394826402</v>
      </c>
      <c r="AG234" s="42">
        <v>0.52781278360109596</v>
      </c>
      <c r="AH234" s="42">
        <v>7.7350415612400223</v>
      </c>
      <c r="AI234" s="42">
        <v>0.37049684745596134</v>
      </c>
      <c r="AJ234" s="42">
        <v>0.91313881593352142</v>
      </c>
      <c r="AK234" s="42">
        <v>4.6027566678082845</v>
      </c>
      <c r="AL234" s="42">
        <v>0.20219239394826402</v>
      </c>
      <c r="AM234" s="42">
        <v>0.52781278360109596</v>
      </c>
    </row>
    <row r="235" spans="1:39" hidden="1" x14ac:dyDescent="0.25">
      <c r="A235" s="53"/>
      <c r="B235" s="53"/>
      <c r="C235" s="53"/>
      <c r="D235" s="16">
        <v>0.35959690269813877</v>
      </c>
      <c r="E235" s="16">
        <v>0.89254012968578411</v>
      </c>
      <c r="F235" s="16">
        <v>4.5659125412279415</v>
      </c>
      <c r="G235" s="16">
        <v>0.19606748067924598</v>
      </c>
      <c r="H235" s="16">
        <v>0.51606738393117713</v>
      </c>
      <c r="I235" s="16">
        <v>17.47069050141765</v>
      </c>
      <c r="J235" s="16">
        <v>0.35959690269813877</v>
      </c>
      <c r="K235" s="16">
        <v>0.89254012968578411</v>
      </c>
      <c r="L235" s="16">
        <v>4.5659125412279415</v>
      </c>
      <c r="M235" s="16">
        <v>0.19606748067924598</v>
      </c>
      <c r="N235" s="16">
        <v>0.51606738393117713</v>
      </c>
      <c r="O235" s="16">
        <v>17.47069050141765</v>
      </c>
      <c r="P235" s="16">
        <v>1.0899944757822595E-2</v>
      </c>
      <c r="Q235" s="16">
        <v>2.0598686247737266E-2</v>
      </c>
      <c r="R235" s="16">
        <v>3.6844126580342876E-2</v>
      </c>
      <c r="S235" s="16">
        <v>6.1249132690180475E-3</v>
      </c>
      <c r="T235" s="16">
        <v>1.1745399669918864E-2</v>
      </c>
      <c r="U235" s="16">
        <v>5.0804356704610032E-2</v>
      </c>
      <c r="V235" s="16">
        <v>1.0899944757822595E-2</v>
      </c>
      <c r="W235" s="16">
        <v>2.0598686247737266E-2</v>
      </c>
      <c r="X235" s="16">
        <v>3.6844126580342876E-2</v>
      </c>
      <c r="Y235" s="16">
        <v>6.1249132690180475E-3</v>
      </c>
      <c r="Z235" s="16">
        <v>1.1745399669918864E-2</v>
      </c>
      <c r="AA235" s="54">
        <v>5.0804356704610032E-2</v>
      </c>
      <c r="AB235" s="42">
        <v>0.37049684745596134</v>
      </c>
      <c r="AC235" s="42">
        <v>0.91313881593352142</v>
      </c>
      <c r="AD235" s="42">
        <v>4.6027566678082845</v>
      </c>
      <c r="AE235" s="42">
        <v>0.20219239394826402</v>
      </c>
      <c r="AF235" s="42">
        <v>0.52781278360109596</v>
      </c>
      <c r="AG235" s="42">
        <v>17.52149485812226</v>
      </c>
      <c r="AH235" s="42">
        <v>0.37049684745596134</v>
      </c>
      <c r="AI235" s="42">
        <v>0.91313881593352142</v>
      </c>
      <c r="AJ235" s="42">
        <v>4.6027566678082845</v>
      </c>
      <c r="AK235" s="42">
        <v>0.20219239394826402</v>
      </c>
      <c r="AL235" s="42">
        <v>0.52781278360109596</v>
      </c>
      <c r="AM235" s="42">
        <v>17.52149485812226</v>
      </c>
    </row>
    <row r="236" spans="1:39" hidden="1" x14ac:dyDescent="0.25">
      <c r="A236" s="53"/>
      <c r="B236" s="53"/>
      <c r="C236" s="53"/>
      <c r="D236" s="16">
        <v>0.89254012968578411</v>
      </c>
      <c r="E236" s="16">
        <v>4.5659125412279415</v>
      </c>
      <c r="F236" s="16">
        <v>0.19606748067924598</v>
      </c>
      <c r="G236" s="16">
        <v>0.51606738393117713</v>
      </c>
      <c r="H236" s="16">
        <v>17.47069050141765</v>
      </c>
      <c r="I236" s="16">
        <v>0.81908183392353817</v>
      </c>
      <c r="J236" s="16">
        <v>0.89254012968578411</v>
      </c>
      <c r="K236" s="16">
        <v>4.5659125412279415</v>
      </c>
      <c r="L236" s="16">
        <v>0.19606748067924598</v>
      </c>
      <c r="M236" s="16">
        <v>0.51606738393117713</v>
      </c>
      <c r="N236" s="16">
        <v>17.47069050141765</v>
      </c>
      <c r="O236" s="16">
        <v>0.81908183392353817</v>
      </c>
      <c r="P236" s="16">
        <v>2.0598686247737266E-2</v>
      </c>
      <c r="Q236" s="16">
        <v>3.6844126580342876E-2</v>
      </c>
      <c r="R236" s="16">
        <v>6.1249132690180475E-3</v>
      </c>
      <c r="S236" s="16">
        <v>1.1745399669918864E-2</v>
      </c>
      <c r="T236" s="16">
        <v>5.0804356704610032E-2</v>
      </c>
      <c r="U236" s="16">
        <v>8.5217749924794816E-3</v>
      </c>
      <c r="V236" s="16">
        <v>2.0598686247737266E-2</v>
      </c>
      <c r="W236" s="16">
        <v>3.6844126580342876E-2</v>
      </c>
      <c r="X236" s="16">
        <v>6.1249132690180475E-3</v>
      </c>
      <c r="Y236" s="16">
        <v>1.1745399669918864E-2</v>
      </c>
      <c r="Z236" s="16">
        <v>5.0804356704610032E-2</v>
      </c>
      <c r="AA236" s="54">
        <v>8.5217749924794816E-3</v>
      </c>
      <c r="AB236" s="42">
        <v>0.91313881593352142</v>
      </c>
      <c r="AC236" s="42">
        <v>4.6027566678082845</v>
      </c>
      <c r="AD236" s="42">
        <v>0.20219239394826402</v>
      </c>
      <c r="AE236" s="42">
        <v>0.52781278360109596</v>
      </c>
      <c r="AF236" s="42">
        <v>17.52149485812226</v>
      </c>
      <c r="AG236" s="42">
        <v>0.8276036089160177</v>
      </c>
      <c r="AH236" s="42">
        <v>0.91313881593352142</v>
      </c>
      <c r="AI236" s="42">
        <v>4.6027566678082845</v>
      </c>
      <c r="AJ236" s="42">
        <v>0.20219239394826402</v>
      </c>
      <c r="AK236" s="42">
        <v>0.52781278360109596</v>
      </c>
      <c r="AL236" s="42">
        <v>17.52149485812226</v>
      </c>
      <c r="AM236" s="42">
        <v>0.8276036089160177</v>
      </c>
    </row>
    <row r="237" spans="1:39" hidden="1" x14ac:dyDescent="0.25">
      <c r="A237" s="53"/>
      <c r="B237" s="53"/>
      <c r="C237" s="53"/>
      <c r="D237" s="16">
        <v>4.5659125412279415</v>
      </c>
      <c r="E237" s="16">
        <v>0.19606748067924598</v>
      </c>
      <c r="F237" s="16">
        <v>0.51606738393117713</v>
      </c>
      <c r="G237" s="16">
        <v>17.47069050141765</v>
      </c>
      <c r="H237" s="16">
        <v>0.81908183392353817</v>
      </c>
      <c r="I237" s="16">
        <v>2.0330080731731748</v>
      </c>
      <c r="J237" s="16">
        <v>4.5659125412279415</v>
      </c>
      <c r="K237" s="16">
        <v>0.19606748067924598</v>
      </c>
      <c r="L237" s="16">
        <v>0.51606738393117713</v>
      </c>
      <c r="M237" s="16">
        <v>17.47069050141765</v>
      </c>
      <c r="N237" s="16">
        <v>0.81908183392353817</v>
      </c>
      <c r="O237" s="16">
        <v>2.0330080731731748</v>
      </c>
      <c r="P237" s="16">
        <v>3.6844126580342876E-2</v>
      </c>
      <c r="Q237" s="16">
        <v>6.1249132690180475E-3</v>
      </c>
      <c r="R237" s="16">
        <v>1.1745399669918864E-2</v>
      </c>
      <c r="S237" s="16">
        <v>5.0804356704610032E-2</v>
      </c>
      <c r="T237" s="16">
        <v>8.5217749924794816E-3</v>
      </c>
      <c r="U237" s="16">
        <v>1.6104427430049133E-2</v>
      </c>
      <c r="V237" s="16">
        <v>3.6844126580342876E-2</v>
      </c>
      <c r="W237" s="16">
        <v>6.1249132690180475E-3</v>
      </c>
      <c r="X237" s="16">
        <v>1.1745399669918864E-2</v>
      </c>
      <c r="Y237" s="16">
        <v>5.0804356704610032E-2</v>
      </c>
      <c r="Z237" s="16">
        <v>8.5217749924794816E-3</v>
      </c>
      <c r="AA237" s="54">
        <v>1.6104427430049133E-2</v>
      </c>
      <c r="AB237" s="42">
        <v>4.6027566678082845</v>
      </c>
      <c r="AC237" s="42">
        <v>0.20219239394826402</v>
      </c>
      <c r="AD237" s="42">
        <v>0.52781278360109596</v>
      </c>
      <c r="AE237" s="42">
        <v>17.52149485812226</v>
      </c>
      <c r="AF237" s="42">
        <v>0.8276036089160177</v>
      </c>
      <c r="AG237" s="42">
        <v>2.0491125006032238</v>
      </c>
      <c r="AH237" s="42">
        <v>4.6027566678082845</v>
      </c>
      <c r="AI237" s="42">
        <v>0.20219239394826402</v>
      </c>
      <c r="AJ237" s="42">
        <v>0.52781278360109596</v>
      </c>
      <c r="AK237" s="42">
        <v>17.52149485812226</v>
      </c>
      <c r="AL237" s="42">
        <v>0.8276036089160177</v>
      </c>
      <c r="AM237" s="42">
        <v>2.0491125006032238</v>
      </c>
    </row>
    <row r="238" spans="1:39" hidden="1" x14ac:dyDescent="0.25">
      <c r="A238" s="53"/>
      <c r="B238" s="53"/>
      <c r="C238" s="53"/>
      <c r="D238" s="16">
        <v>0.19606748067924598</v>
      </c>
      <c r="E238" s="16">
        <v>0.51606738393117713</v>
      </c>
      <c r="F238" s="16">
        <v>17.47069050141765</v>
      </c>
      <c r="G238" s="16">
        <v>0.81908183392353817</v>
      </c>
      <c r="H238" s="16">
        <v>2.0330080731731748</v>
      </c>
      <c r="I238" s="16">
        <v>10.400134121685864</v>
      </c>
      <c r="J238" s="16">
        <v>0.19606748067924598</v>
      </c>
      <c r="K238" s="16">
        <v>0.51606738393117713</v>
      </c>
      <c r="L238" s="16">
        <v>17.47069050141765</v>
      </c>
      <c r="M238" s="16">
        <v>0.81908183392353817</v>
      </c>
      <c r="N238" s="16">
        <v>2.0330080731731748</v>
      </c>
      <c r="O238" s="16">
        <v>10.400134121685864</v>
      </c>
      <c r="P238" s="16">
        <v>6.1249132690180475E-3</v>
      </c>
      <c r="Q238" s="16">
        <v>1.1745399669918864E-2</v>
      </c>
      <c r="R238" s="16">
        <v>5.0804356704610032E-2</v>
      </c>
      <c r="S238" s="16">
        <v>8.5217749924794816E-3</v>
      </c>
      <c r="T238" s="16">
        <v>1.6104427430049133E-2</v>
      </c>
      <c r="U238" s="16">
        <v>2.8805408053722611E-2</v>
      </c>
      <c r="V238" s="16">
        <v>6.1249132690180475E-3</v>
      </c>
      <c r="W238" s="16">
        <v>1.1745399669918864E-2</v>
      </c>
      <c r="X238" s="16">
        <v>5.0804356704610032E-2</v>
      </c>
      <c r="Y238" s="16">
        <v>8.5217749924794816E-3</v>
      </c>
      <c r="Z238" s="16">
        <v>1.6104427430049133E-2</v>
      </c>
      <c r="AA238" s="54">
        <v>2.8805408053722611E-2</v>
      </c>
      <c r="AB238" s="42">
        <v>0.20219239394826402</v>
      </c>
      <c r="AC238" s="42">
        <v>0.52781278360109596</v>
      </c>
      <c r="AD238" s="42">
        <v>17.52149485812226</v>
      </c>
      <c r="AE238" s="42">
        <v>0.8276036089160177</v>
      </c>
      <c r="AF238" s="42">
        <v>2.0491125006032238</v>
      </c>
      <c r="AG238" s="42">
        <v>10.428939529739587</v>
      </c>
      <c r="AH238" s="42">
        <v>0.20219239394826402</v>
      </c>
      <c r="AI238" s="42">
        <v>0.52781278360109596</v>
      </c>
      <c r="AJ238" s="42">
        <v>17.52149485812226</v>
      </c>
      <c r="AK238" s="42">
        <v>0.8276036089160177</v>
      </c>
      <c r="AL238" s="42">
        <v>2.0491125006032238</v>
      </c>
      <c r="AM238" s="42">
        <v>10.428939529739587</v>
      </c>
    </row>
    <row r="239" spans="1:39" hidden="1" x14ac:dyDescent="0.25">
      <c r="A239" s="53"/>
      <c r="B239" s="53"/>
      <c r="C239" s="53"/>
      <c r="D239" s="16">
        <v>0.51606738393117713</v>
      </c>
      <c r="E239" s="16">
        <v>17.47069050141765</v>
      </c>
      <c r="F239" s="16">
        <v>0.81908183392353817</v>
      </c>
      <c r="G239" s="16">
        <v>2.0330080731731748</v>
      </c>
      <c r="H239" s="16">
        <v>10.400134121685864</v>
      </c>
      <c r="I239" s="16">
        <v>0.44659815043606033</v>
      </c>
      <c r="J239" s="16">
        <v>0.51606738393117713</v>
      </c>
      <c r="K239" s="16">
        <v>17.47069050141765</v>
      </c>
      <c r="L239" s="16">
        <v>0.81908183392353817</v>
      </c>
      <c r="M239" s="16">
        <v>2.0330080731731748</v>
      </c>
      <c r="N239" s="16">
        <v>10.400134121685864</v>
      </c>
      <c r="O239" s="16">
        <v>0.44659815043606033</v>
      </c>
      <c r="P239" s="16">
        <v>1.1745399669918864E-2</v>
      </c>
      <c r="Q239" s="16">
        <v>5.0804356704610032E-2</v>
      </c>
      <c r="R239" s="16">
        <v>8.5217749924794816E-3</v>
      </c>
      <c r="S239" s="16">
        <v>1.6104427430049133E-2</v>
      </c>
      <c r="T239" s="16">
        <v>2.8805408053722611E-2</v>
      </c>
      <c r="U239" s="16">
        <v>4.7885685557777467E-3</v>
      </c>
      <c r="V239" s="16">
        <v>1.1745399669918864E-2</v>
      </c>
      <c r="W239" s="16">
        <v>5.0804356704610032E-2</v>
      </c>
      <c r="X239" s="16">
        <v>8.5217749924794816E-3</v>
      </c>
      <c r="Y239" s="16">
        <v>1.6104427430049133E-2</v>
      </c>
      <c r="Z239" s="16">
        <v>2.8805408053722611E-2</v>
      </c>
      <c r="AA239" s="54">
        <v>4.7885685557777467E-3</v>
      </c>
      <c r="AB239" s="42">
        <v>0.52781278360109596</v>
      </c>
      <c r="AC239" s="42">
        <v>17.52149485812226</v>
      </c>
      <c r="AD239" s="42">
        <v>0.8276036089160177</v>
      </c>
      <c r="AE239" s="42">
        <v>2.0491125006032238</v>
      </c>
      <c r="AF239" s="42">
        <v>10.428939529739587</v>
      </c>
      <c r="AG239" s="42">
        <v>0.45138671899183808</v>
      </c>
      <c r="AH239" s="42">
        <v>0.52781278360109596</v>
      </c>
      <c r="AI239" s="42">
        <v>17.52149485812226</v>
      </c>
      <c r="AJ239" s="42">
        <v>0.8276036089160177</v>
      </c>
      <c r="AK239" s="42">
        <v>2.0491125006032238</v>
      </c>
      <c r="AL239" s="42">
        <v>10.428939529739587</v>
      </c>
      <c r="AM239" s="42">
        <v>0.45138671899183808</v>
      </c>
    </row>
    <row r="240" spans="1:39" x14ac:dyDescent="0.25">
      <c r="A240" s="53" t="s">
        <v>69</v>
      </c>
      <c r="B240" s="53" t="str">
        <f>VLOOKUP(A240,'TRI Releases'!$A$3:$Q$118,2,FALSE)</f>
        <v>70669PPGNDCOLUM</v>
      </c>
      <c r="C240" s="53" t="str">
        <f>VLOOKUP(B240,'AERMOD-Modeled-Air-Conc.'!$A$5:$B$3136,2,FALSE)</f>
        <v>Manufacturing</v>
      </c>
      <c r="D240" s="16">
        <v>17.47069050141765</v>
      </c>
      <c r="E240" s="16">
        <v>0.81908183392353817</v>
      </c>
      <c r="F240" s="16">
        <v>2.0330080731731748</v>
      </c>
      <c r="G240" s="16">
        <v>10.400134121685864</v>
      </c>
      <c r="H240" s="16">
        <v>0.44659815043606033</v>
      </c>
      <c r="I240" s="16">
        <v>1.1754868189543477</v>
      </c>
      <c r="J240" s="16">
        <v>17.47069050141765</v>
      </c>
      <c r="K240" s="16">
        <v>0.81908183392353817</v>
      </c>
      <c r="L240" s="16">
        <v>2.0330080731731748</v>
      </c>
      <c r="M240" s="16">
        <v>10.400134121685864</v>
      </c>
      <c r="N240" s="16">
        <v>0.44659815043606033</v>
      </c>
      <c r="O240" s="16">
        <v>1.1754868189543477</v>
      </c>
      <c r="P240" s="16">
        <v>5.0804356704610032E-2</v>
      </c>
      <c r="Q240" s="16">
        <v>8.5217749924794816E-3</v>
      </c>
      <c r="R240" s="16">
        <v>1.6104427430049133E-2</v>
      </c>
      <c r="S240" s="16">
        <v>2.8805408053722611E-2</v>
      </c>
      <c r="T240" s="16">
        <v>4.7885685557777467E-3</v>
      </c>
      <c r="U240" s="16">
        <v>9.1827670146638375E-3</v>
      </c>
      <c r="V240" s="16">
        <v>5.0804356704610032E-2</v>
      </c>
      <c r="W240" s="16">
        <v>8.5217749924794816E-3</v>
      </c>
      <c r="X240" s="16">
        <v>1.6104427430049133E-2</v>
      </c>
      <c r="Y240" s="16">
        <v>2.8805408053722611E-2</v>
      </c>
      <c r="Z240" s="16">
        <v>4.7885685557777467E-3</v>
      </c>
      <c r="AA240" s="54">
        <v>9.1827670146638375E-3</v>
      </c>
      <c r="AB240" s="42">
        <v>17.52149485812226</v>
      </c>
      <c r="AC240" s="42">
        <v>0.8276036089160177</v>
      </c>
      <c r="AD240" s="42">
        <v>2.0491125006032238</v>
      </c>
      <c r="AE240" s="42">
        <v>10.428939529739587</v>
      </c>
      <c r="AF240" s="42">
        <v>0.45138671899183808</v>
      </c>
      <c r="AG240" s="42">
        <v>1.1846695859690115</v>
      </c>
      <c r="AH240" s="42">
        <v>17.52149485812226</v>
      </c>
      <c r="AI240" s="42">
        <v>0.8276036089160177</v>
      </c>
      <c r="AJ240" s="42">
        <v>2.0491125006032238</v>
      </c>
      <c r="AK240" s="42">
        <v>10.428939529739587</v>
      </c>
      <c r="AL240" s="42">
        <v>0.45138671899183808</v>
      </c>
      <c r="AM240" s="42">
        <v>1.1846695859690115</v>
      </c>
    </row>
    <row r="241" spans="1:39" hidden="1" x14ac:dyDescent="0.25">
      <c r="A241" s="53"/>
      <c r="B241" s="53"/>
      <c r="C241" s="53"/>
      <c r="D241" s="16">
        <v>0.81908183392353817</v>
      </c>
      <c r="E241" s="16">
        <v>2.0330080731731748</v>
      </c>
      <c r="F241" s="16">
        <v>10.400134121685864</v>
      </c>
      <c r="G241" s="16">
        <v>0.44659815043606033</v>
      </c>
      <c r="H241" s="16">
        <v>1.1754868189543477</v>
      </c>
      <c r="I241" s="16">
        <v>10.759388662458433</v>
      </c>
      <c r="J241" s="16">
        <v>0.81908183392353817</v>
      </c>
      <c r="K241" s="16">
        <v>2.0330080731731748</v>
      </c>
      <c r="L241" s="16">
        <v>10.400134121685864</v>
      </c>
      <c r="M241" s="16">
        <v>0.44659815043606033</v>
      </c>
      <c r="N241" s="16">
        <v>1.1754868189543477</v>
      </c>
      <c r="O241" s="16">
        <v>10.759388662458433</v>
      </c>
      <c r="P241" s="16">
        <v>8.5217749924794816E-3</v>
      </c>
      <c r="Q241" s="16">
        <v>1.6104427430049133E-2</v>
      </c>
      <c r="R241" s="16">
        <v>2.8805408053722611E-2</v>
      </c>
      <c r="S241" s="16">
        <v>4.7885685557777467E-3</v>
      </c>
      <c r="T241" s="16">
        <v>9.1827670146638375E-3</v>
      </c>
      <c r="U241" s="16">
        <v>5.8976375321824433E-2</v>
      </c>
      <c r="V241" s="16">
        <v>8.5217749924794816E-3</v>
      </c>
      <c r="W241" s="16">
        <v>1.6104427430049133E-2</v>
      </c>
      <c r="X241" s="16">
        <v>2.8805408053722611E-2</v>
      </c>
      <c r="Y241" s="16">
        <v>4.7885685557777467E-3</v>
      </c>
      <c r="Z241" s="16">
        <v>9.1827670146638375E-3</v>
      </c>
      <c r="AA241" s="54">
        <v>5.8976375321824433E-2</v>
      </c>
      <c r="AB241" s="42">
        <v>0.8276036089160177</v>
      </c>
      <c r="AC241" s="42">
        <v>2.0491125006032238</v>
      </c>
      <c r="AD241" s="42">
        <v>10.428939529739587</v>
      </c>
      <c r="AE241" s="42">
        <v>0.45138671899183808</v>
      </c>
      <c r="AF241" s="42">
        <v>1.1846695859690115</v>
      </c>
      <c r="AG241" s="42">
        <v>10.818365037780257</v>
      </c>
      <c r="AH241" s="42">
        <v>0.8276036089160177</v>
      </c>
      <c r="AI241" s="42">
        <v>2.0491125006032238</v>
      </c>
      <c r="AJ241" s="42">
        <v>10.428939529739587</v>
      </c>
      <c r="AK241" s="42">
        <v>0.45138671899183808</v>
      </c>
      <c r="AL241" s="42">
        <v>1.1846695859690115</v>
      </c>
      <c r="AM241" s="42">
        <v>10.818365037780257</v>
      </c>
    </row>
    <row r="242" spans="1:39" hidden="1" x14ac:dyDescent="0.25">
      <c r="A242" s="53"/>
      <c r="B242" s="53"/>
      <c r="C242" s="53"/>
      <c r="D242" s="16">
        <v>2.0330080731731748</v>
      </c>
      <c r="E242" s="16">
        <v>10.400134121685864</v>
      </c>
      <c r="F242" s="16">
        <v>0.44659815043606033</v>
      </c>
      <c r="G242" s="16">
        <v>1.1754868189543477</v>
      </c>
      <c r="H242" s="16">
        <v>10.759388662458433</v>
      </c>
      <c r="I242" s="16">
        <v>0.50443454406266686</v>
      </c>
      <c r="J242" s="16">
        <v>2.0330080731731748</v>
      </c>
      <c r="K242" s="16">
        <v>10.400134121685864</v>
      </c>
      <c r="L242" s="16">
        <v>0.44659815043606033</v>
      </c>
      <c r="M242" s="16">
        <v>1.1754868189543477</v>
      </c>
      <c r="N242" s="16">
        <v>10.759388662458433</v>
      </c>
      <c r="O242" s="16">
        <v>0.50443454406266686</v>
      </c>
      <c r="P242" s="16">
        <v>1.6104427430049133E-2</v>
      </c>
      <c r="Q242" s="16">
        <v>2.8805408053722611E-2</v>
      </c>
      <c r="R242" s="16">
        <v>4.7885685557777467E-3</v>
      </c>
      <c r="S242" s="16">
        <v>9.1827670146638375E-3</v>
      </c>
      <c r="T242" s="16">
        <v>5.8976375321824433E-2</v>
      </c>
      <c r="U242" s="16">
        <v>9.8925256211147474E-3</v>
      </c>
      <c r="V242" s="16">
        <v>1.6104427430049133E-2</v>
      </c>
      <c r="W242" s="16">
        <v>2.8805408053722611E-2</v>
      </c>
      <c r="X242" s="16">
        <v>4.7885685557777467E-3</v>
      </c>
      <c r="Y242" s="16">
        <v>9.1827670146638375E-3</v>
      </c>
      <c r="Z242" s="16">
        <v>5.8976375321824433E-2</v>
      </c>
      <c r="AA242" s="54">
        <v>9.8925256211147474E-3</v>
      </c>
      <c r="AB242" s="42">
        <v>2.0491125006032238</v>
      </c>
      <c r="AC242" s="42">
        <v>10.428939529739587</v>
      </c>
      <c r="AD242" s="42">
        <v>0.45138671899183808</v>
      </c>
      <c r="AE242" s="42">
        <v>1.1846695859690115</v>
      </c>
      <c r="AF242" s="42">
        <v>10.818365037780257</v>
      </c>
      <c r="AG242" s="42">
        <v>0.51432706968378161</v>
      </c>
      <c r="AH242" s="42">
        <v>2.0491125006032238</v>
      </c>
      <c r="AI242" s="42">
        <v>10.428939529739587</v>
      </c>
      <c r="AJ242" s="42">
        <v>0.45138671899183808</v>
      </c>
      <c r="AK242" s="42">
        <v>1.1846695859690115</v>
      </c>
      <c r="AL242" s="42">
        <v>10.818365037780257</v>
      </c>
      <c r="AM242" s="42">
        <v>0.51432706968378161</v>
      </c>
    </row>
    <row r="243" spans="1:39" hidden="1" x14ac:dyDescent="0.25">
      <c r="A243" s="53"/>
      <c r="B243" s="53"/>
      <c r="C243" s="53"/>
      <c r="D243" s="16">
        <v>10.400134121685864</v>
      </c>
      <c r="E243" s="16">
        <v>0.44659815043606033</v>
      </c>
      <c r="F243" s="16">
        <v>1.1754868189543477</v>
      </c>
      <c r="G243" s="16">
        <v>10.759388662458433</v>
      </c>
      <c r="H243" s="16">
        <v>0.50443454406266686</v>
      </c>
      <c r="I243" s="16">
        <v>1.2520354596981138</v>
      </c>
      <c r="J243" s="16">
        <v>10.400134121685864</v>
      </c>
      <c r="K243" s="16">
        <v>0.44659815043606033</v>
      </c>
      <c r="L243" s="16">
        <v>1.1754868189543477</v>
      </c>
      <c r="M243" s="16">
        <v>10.759388662458433</v>
      </c>
      <c r="N243" s="16">
        <v>0.50443454406266686</v>
      </c>
      <c r="O243" s="16">
        <v>1.2520354596981138</v>
      </c>
      <c r="P243" s="16">
        <v>2.8805408053722611E-2</v>
      </c>
      <c r="Q243" s="16">
        <v>4.7885685557777467E-3</v>
      </c>
      <c r="R243" s="16">
        <v>9.1827670146638375E-3</v>
      </c>
      <c r="S243" s="16">
        <v>5.8976375321824433E-2</v>
      </c>
      <c r="T243" s="16">
        <v>9.8925256211147474E-3</v>
      </c>
      <c r="U243" s="16">
        <v>1.8694868276355487E-2</v>
      </c>
      <c r="V243" s="16">
        <v>2.8805408053722611E-2</v>
      </c>
      <c r="W243" s="16">
        <v>4.7885685557777467E-3</v>
      </c>
      <c r="X243" s="16">
        <v>9.1827670146638375E-3</v>
      </c>
      <c r="Y243" s="16">
        <v>5.8976375321824433E-2</v>
      </c>
      <c r="Z243" s="16">
        <v>9.8925256211147474E-3</v>
      </c>
      <c r="AA243" s="54">
        <v>1.8694868276355487E-2</v>
      </c>
      <c r="AB243" s="42">
        <v>10.428939529739587</v>
      </c>
      <c r="AC243" s="42">
        <v>0.45138671899183808</v>
      </c>
      <c r="AD243" s="42">
        <v>1.1846695859690115</v>
      </c>
      <c r="AE243" s="42">
        <v>10.818365037780257</v>
      </c>
      <c r="AF243" s="42">
        <v>0.51432706968378161</v>
      </c>
      <c r="AG243" s="42">
        <v>1.2707303279744693</v>
      </c>
      <c r="AH243" s="42">
        <v>10.428939529739587</v>
      </c>
      <c r="AI243" s="42">
        <v>0.45138671899183808</v>
      </c>
      <c r="AJ243" s="42">
        <v>1.1846695859690115</v>
      </c>
      <c r="AK243" s="42">
        <v>10.818365037780257</v>
      </c>
      <c r="AL243" s="42">
        <v>0.51432706968378161</v>
      </c>
      <c r="AM243" s="42">
        <v>1.2707303279744693</v>
      </c>
    </row>
    <row r="244" spans="1:39" hidden="1" x14ac:dyDescent="0.25">
      <c r="A244" s="53"/>
      <c r="B244" s="53"/>
      <c r="C244" s="53"/>
      <c r="D244" s="16">
        <v>0.44659815043606033</v>
      </c>
      <c r="E244" s="16">
        <v>1.1754868189543477</v>
      </c>
      <c r="F244" s="16">
        <v>10.759388662458433</v>
      </c>
      <c r="G244" s="16">
        <v>0.50443454406266686</v>
      </c>
      <c r="H244" s="16">
        <v>1.2520354596981138</v>
      </c>
      <c r="I244" s="16">
        <v>6.4049606481114179</v>
      </c>
      <c r="J244" s="16">
        <v>0.44659815043606033</v>
      </c>
      <c r="K244" s="16">
        <v>1.1754868189543477</v>
      </c>
      <c r="L244" s="16">
        <v>10.759388662458433</v>
      </c>
      <c r="M244" s="16">
        <v>0.50443454406266686</v>
      </c>
      <c r="N244" s="16">
        <v>1.2520354596981138</v>
      </c>
      <c r="O244" s="16">
        <v>6.4049606481114179</v>
      </c>
      <c r="P244" s="16">
        <v>4.7885685557777467E-3</v>
      </c>
      <c r="Q244" s="16">
        <v>9.1827670146638375E-3</v>
      </c>
      <c r="R244" s="16">
        <v>5.8976375321824433E-2</v>
      </c>
      <c r="S244" s="16">
        <v>9.8925256211147474E-3</v>
      </c>
      <c r="T244" s="16">
        <v>1.8694868276355487E-2</v>
      </c>
      <c r="U244" s="16">
        <v>3.3438836093371789E-2</v>
      </c>
      <c r="V244" s="16">
        <v>4.7885685557777467E-3</v>
      </c>
      <c r="W244" s="16">
        <v>9.1827670146638375E-3</v>
      </c>
      <c r="X244" s="16">
        <v>5.8976375321824433E-2</v>
      </c>
      <c r="Y244" s="16">
        <v>9.8925256211147474E-3</v>
      </c>
      <c r="Z244" s="16">
        <v>1.8694868276355487E-2</v>
      </c>
      <c r="AA244" s="54">
        <v>3.3438836093371789E-2</v>
      </c>
      <c r="AB244" s="42">
        <v>0.45138671899183808</v>
      </c>
      <c r="AC244" s="42">
        <v>1.1846695859690115</v>
      </c>
      <c r="AD244" s="42">
        <v>10.818365037780257</v>
      </c>
      <c r="AE244" s="42">
        <v>0.51432706968378161</v>
      </c>
      <c r="AF244" s="42">
        <v>1.2707303279744693</v>
      </c>
      <c r="AG244" s="42">
        <v>6.4383994842047896</v>
      </c>
      <c r="AH244" s="42">
        <v>0.45138671899183808</v>
      </c>
      <c r="AI244" s="42">
        <v>1.1846695859690115</v>
      </c>
      <c r="AJ244" s="42">
        <v>10.818365037780257</v>
      </c>
      <c r="AK244" s="42">
        <v>0.51432706968378161</v>
      </c>
      <c r="AL244" s="42">
        <v>1.2707303279744693</v>
      </c>
      <c r="AM244" s="42">
        <v>6.4383994842047896</v>
      </c>
    </row>
    <row r="245" spans="1:39" hidden="1" x14ac:dyDescent="0.25">
      <c r="A245" s="53"/>
      <c r="B245" s="53"/>
      <c r="C245" s="53"/>
      <c r="D245" s="16">
        <v>1.1754868189543477</v>
      </c>
      <c r="E245" s="16">
        <v>10.759388662458433</v>
      </c>
      <c r="F245" s="16">
        <v>0.50443454406266686</v>
      </c>
      <c r="G245" s="16">
        <v>1.2520354596981138</v>
      </c>
      <c r="H245" s="16">
        <v>6.4049606481114179</v>
      </c>
      <c r="I245" s="16">
        <v>0.27503910484172006</v>
      </c>
      <c r="J245" s="16">
        <v>1.1754868189543477</v>
      </c>
      <c r="K245" s="16">
        <v>10.759388662458433</v>
      </c>
      <c r="L245" s="16">
        <v>0.50443454406266686</v>
      </c>
      <c r="M245" s="16">
        <v>1.2520354596981138</v>
      </c>
      <c r="N245" s="16">
        <v>6.4049606481114179</v>
      </c>
      <c r="O245" s="16">
        <v>0.27503910484172006</v>
      </c>
      <c r="P245" s="16">
        <v>9.1827670146638375E-3</v>
      </c>
      <c r="Q245" s="16">
        <v>5.8976375321824433E-2</v>
      </c>
      <c r="R245" s="16">
        <v>9.8925256211147474E-3</v>
      </c>
      <c r="S245" s="16">
        <v>1.8694868276355487E-2</v>
      </c>
      <c r="T245" s="16">
        <v>3.3438836093371789E-2</v>
      </c>
      <c r="U245" s="16">
        <v>5.5588228002148646E-3</v>
      </c>
      <c r="V245" s="16">
        <v>9.1827670146638375E-3</v>
      </c>
      <c r="W245" s="16">
        <v>5.8976375321824433E-2</v>
      </c>
      <c r="X245" s="16">
        <v>9.8925256211147474E-3</v>
      </c>
      <c r="Y245" s="16">
        <v>1.8694868276355487E-2</v>
      </c>
      <c r="Z245" s="16">
        <v>3.3438836093371789E-2</v>
      </c>
      <c r="AA245" s="54">
        <v>5.5588228002148646E-3</v>
      </c>
      <c r="AB245" s="42">
        <v>1.1846695859690115</v>
      </c>
      <c r="AC245" s="42">
        <v>10.818365037780257</v>
      </c>
      <c r="AD245" s="42">
        <v>0.51432706968378161</v>
      </c>
      <c r="AE245" s="42">
        <v>1.2707303279744693</v>
      </c>
      <c r="AF245" s="42">
        <v>6.4383994842047896</v>
      </c>
      <c r="AG245" s="42">
        <v>0.28059792764193492</v>
      </c>
      <c r="AH245" s="42">
        <v>1.1846695859690115</v>
      </c>
      <c r="AI245" s="42">
        <v>10.818365037780257</v>
      </c>
      <c r="AJ245" s="42">
        <v>0.51432706968378161</v>
      </c>
      <c r="AK245" s="42">
        <v>1.2707303279744693</v>
      </c>
      <c r="AL245" s="42">
        <v>6.4383994842047896</v>
      </c>
      <c r="AM245" s="42">
        <v>0.28059792764193492</v>
      </c>
    </row>
    <row r="246" spans="1:39" x14ac:dyDescent="0.25">
      <c r="A246" s="53" t="s">
        <v>70</v>
      </c>
      <c r="B246" s="53" t="str">
        <f>VLOOKUP(A246,'TRI Releases'!$A$3:$Q$118,2,FALSE)</f>
        <v>70669PPGNDCOLUM</v>
      </c>
      <c r="C246" s="53" t="str">
        <f>VLOOKUP(B246,'AERMOD-Modeled-Air-Conc.'!$A$5:$B$3136,2,FALSE)</f>
        <v>Manufacturing</v>
      </c>
      <c r="D246" s="16">
        <v>10.759388662458433</v>
      </c>
      <c r="E246" s="16">
        <v>0.50443454406266686</v>
      </c>
      <c r="F246" s="16">
        <v>1.2520354596981138</v>
      </c>
      <c r="G246" s="16">
        <v>6.4049606481114179</v>
      </c>
      <c r="H246" s="16">
        <v>0.27503910484172006</v>
      </c>
      <c r="I246" s="16">
        <v>0.72392785801456783</v>
      </c>
      <c r="J246" s="16">
        <v>10.759388662458433</v>
      </c>
      <c r="K246" s="16">
        <v>0.50443454406266686</v>
      </c>
      <c r="L246" s="16">
        <v>1.2520354596981138</v>
      </c>
      <c r="M246" s="16">
        <v>6.4049606481114179</v>
      </c>
      <c r="N246" s="16">
        <v>0.27503910484172006</v>
      </c>
      <c r="O246" s="16">
        <v>0.72392785801456783</v>
      </c>
      <c r="P246" s="16">
        <v>5.8976375321824433E-2</v>
      </c>
      <c r="Q246" s="16">
        <v>9.8925256211147474E-3</v>
      </c>
      <c r="R246" s="16">
        <v>1.8694868276355487E-2</v>
      </c>
      <c r="S246" s="16">
        <v>3.3438836093371789E-2</v>
      </c>
      <c r="T246" s="16">
        <v>5.5588228002148646E-3</v>
      </c>
      <c r="U246" s="16">
        <v>1.0659840003456662E-2</v>
      </c>
      <c r="V246" s="16">
        <v>5.8976375321824433E-2</v>
      </c>
      <c r="W246" s="16">
        <v>9.8925256211147474E-3</v>
      </c>
      <c r="X246" s="16">
        <v>1.8694868276355487E-2</v>
      </c>
      <c r="Y246" s="16">
        <v>3.3438836093371789E-2</v>
      </c>
      <c r="Z246" s="16">
        <v>5.5588228002148646E-3</v>
      </c>
      <c r="AA246" s="54">
        <v>1.0659840003456662E-2</v>
      </c>
      <c r="AB246" s="42">
        <v>10.818365037780257</v>
      </c>
      <c r="AC246" s="42">
        <v>0.51432706968378161</v>
      </c>
      <c r="AD246" s="42">
        <v>1.2707303279744693</v>
      </c>
      <c r="AE246" s="42">
        <v>6.4383994842047896</v>
      </c>
      <c r="AF246" s="42">
        <v>0.28059792764193492</v>
      </c>
      <c r="AG246" s="42">
        <v>0.73458769801802448</v>
      </c>
      <c r="AH246" s="42">
        <v>10.818365037780257</v>
      </c>
      <c r="AI246" s="42">
        <v>0.51432706968378161</v>
      </c>
      <c r="AJ246" s="42">
        <v>1.2707303279744693</v>
      </c>
      <c r="AK246" s="42">
        <v>6.4383994842047896</v>
      </c>
      <c r="AL246" s="42">
        <v>0.28059792764193492</v>
      </c>
      <c r="AM246" s="42">
        <v>0.73458769801802448</v>
      </c>
    </row>
    <row r="247" spans="1:39" hidden="1" x14ac:dyDescent="0.25">
      <c r="A247" s="53"/>
      <c r="B247" s="53"/>
      <c r="C247" s="53"/>
      <c r="D247" s="16">
        <v>0.50443454406266686</v>
      </c>
      <c r="E247" s="16">
        <v>1.2520354596981138</v>
      </c>
      <c r="F247" s="16">
        <v>6.4049606481114179</v>
      </c>
      <c r="G247" s="16">
        <v>0.27503910484172006</v>
      </c>
      <c r="H247" s="16">
        <v>0.72392785801456783</v>
      </c>
      <c r="I247" s="16">
        <v>1.2783432074208036E-2</v>
      </c>
      <c r="J247" s="16">
        <v>0.50443454406266686</v>
      </c>
      <c r="K247" s="16">
        <v>1.2520354596981138</v>
      </c>
      <c r="L247" s="16">
        <v>6.4049606481114179</v>
      </c>
      <c r="M247" s="16">
        <v>0.27503910484172006</v>
      </c>
      <c r="N247" s="16">
        <v>0.72392785801456783</v>
      </c>
      <c r="O247" s="16">
        <v>1.2783432074208036E-2</v>
      </c>
      <c r="P247" s="16">
        <v>9.8925256211147474E-3</v>
      </c>
      <c r="Q247" s="16">
        <v>1.8694868276355487E-2</v>
      </c>
      <c r="R247" s="16">
        <v>3.3438836093371789E-2</v>
      </c>
      <c r="S247" s="16">
        <v>5.5588228002148646E-3</v>
      </c>
      <c r="T247" s="16">
        <v>1.0659840003456662E-2</v>
      </c>
      <c r="U247" s="16">
        <v>6.4982316715198867E-3</v>
      </c>
      <c r="V247" s="16">
        <v>9.8925256211147474E-3</v>
      </c>
      <c r="W247" s="16">
        <v>1.8694868276355487E-2</v>
      </c>
      <c r="X247" s="16">
        <v>3.3438836093371789E-2</v>
      </c>
      <c r="Y247" s="16">
        <v>5.5588228002148646E-3</v>
      </c>
      <c r="Z247" s="16">
        <v>1.0659840003456662E-2</v>
      </c>
      <c r="AA247" s="54">
        <v>6.4982316715198867E-3</v>
      </c>
      <c r="AB247" s="42">
        <v>0.51432706968378161</v>
      </c>
      <c r="AC247" s="42">
        <v>1.2707303279744693</v>
      </c>
      <c r="AD247" s="42">
        <v>6.4383994842047896</v>
      </c>
      <c r="AE247" s="42">
        <v>0.28059792764193492</v>
      </c>
      <c r="AF247" s="42">
        <v>0.73458769801802448</v>
      </c>
      <c r="AG247" s="42">
        <v>1.9281663745727921E-2</v>
      </c>
      <c r="AH247" s="42">
        <v>0.51432706968378161</v>
      </c>
      <c r="AI247" s="42">
        <v>1.2707303279744693</v>
      </c>
      <c r="AJ247" s="42">
        <v>6.4383994842047896</v>
      </c>
      <c r="AK247" s="42">
        <v>0.28059792764193492</v>
      </c>
      <c r="AL247" s="42">
        <v>0.73458769801802448</v>
      </c>
      <c r="AM247" s="42">
        <v>1.9281663745727921E-2</v>
      </c>
    </row>
    <row r="248" spans="1:39" hidden="1" x14ac:dyDescent="0.25">
      <c r="A248" s="53"/>
      <c r="B248" s="53"/>
      <c r="C248" s="53"/>
      <c r="D248" s="16">
        <v>1.2520354596981138</v>
      </c>
      <c r="E248" s="16">
        <v>6.4049606481114179</v>
      </c>
      <c r="F248" s="16">
        <v>0.27503910484172006</v>
      </c>
      <c r="G248" s="16">
        <v>0.72392785801456783</v>
      </c>
      <c r="H248" s="16">
        <v>1.2783432074208036E-2</v>
      </c>
      <c r="I248" s="16">
        <v>5.9932817116356443E-4</v>
      </c>
      <c r="J248" s="16">
        <v>1.2520354596981138</v>
      </c>
      <c r="K248" s="16">
        <v>6.4049606481114179</v>
      </c>
      <c r="L248" s="16">
        <v>0.27503910484172006</v>
      </c>
      <c r="M248" s="16">
        <v>0.72392785801456783</v>
      </c>
      <c r="N248" s="16">
        <v>1.2783432074208036E-2</v>
      </c>
      <c r="O248" s="16">
        <v>5.9932817116356443E-4</v>
      </c>
      <c r="P248" s="16">
        <v>1.8694868276355487E-2</v>
      </c>
      <c r="Q248" s="16">
        <v>3.3438836093371789E-2</v>
      </c>
      <c r="R248" s="16">
        <v>5.5588228002148646E-3</v>
      </c>
      <c r="S248" s="16">
        <v>1.0659840003456662E-2</v>
      </c>
      <c r="T248" s="16">
        <v>6.4982316715198867E-3</v>
      </c>
      <c r="U248" s="16">
        <v>1.0899944757822592E-3</v>
      </c>
      <c r="V248" s="16">
        <v>1.8694868276355487E-2</v>
      </c>
      <c r="W248" s="16">
        <v>3.3438836093371789E-2</v>
      </c>
      <c r="X248" s="16">
        <v>5.5588228002148646E-3</v>
      </c>
      <c r="Y248" s="16">
        <v>1.0659840003456662E-2</v>
      </c>
      <c r="Z248" s="16">
        <v>6.4982316715198867E-3</v>
      </c>
      <c r="AA248" s="54">
        <v>1.0899944757822592E-3</v>
      </c>
      <c r="AB248" s="42">
        <v>1.2707303279744693</v>
      </c>
      <c r="AC248" s="42">
        <v>6.4383994842047896</v>
      </c>
      <c r="AD248" s="42">
        <v>0.28059792764193492</v>
      </c>
      <c r="AE248" s="42">
        <v>0.73458769801802448</v>
      </c>
      <c r="AF248" s="42">
        <v>1.9281663745727921E-2</v>
      </c>
      <c r="AG248" s="42">
        <v>1.6893226469458238E-3</v>
      </c>
      <c r="AH248" s="42">
        <v>1.2707303279744693</v>
      </c>
      <c r="AI248" s="42">
        <v>6.4383994842047896</v>
      </c>
      <c r="AJ248" s="42">
        <v>0.28059792764193492</v>
      </c>
      <c r="AK248" s="42">
        <v>0.73458769801802448</v>
      </c>
      <c r="AL248" s="42">
        <v>1.9281663745727921E-2</v>
      </c>
      <c r="AM248" s="42">
        <v>1.6893226469458238E-3</v>
      </c>
    </row>
    <row r="249" spans="1:39" hidden="1" x14ac:dyDescent="0.25">
      <c r="A249" s="53"/>
      <c r="B249" s="53"/>
      <c r="C249" s="53"/>
      <c r="D249" s="16">
        <v>6.4049606481114179</v>
      </c>
      <c r="E249" s="16">
        <v>0.27503910484172006</v>
      </c>
      <c r="F249" s="16">
        <v>0.72392785801456783</v>
      </c>
      <c r="G249" s="16">
        <v>1.2783432074208036E-2</v>
      </c>
      <c r="H249" s="16">
        <v>5.9932817116356443E-4</v>
      </c>
      <c r="I249" s="16">
        <v>1.4875668828096399E-3</v>
      </c>
      <c r="J249" s="16">
        <v>6.4049606481114179</v>
      </c>
      <c r="K249" s="16">
        <v>0.27503910484172006</v>
      </c>
      <c r="L249" s="16">
        <v>0.72392785801456783</v>
      </c>
      <c r="M249" s="16">
        <v>1.2783432074208036E-2</v>
      </c>
      <c r="N249" s="16">
        <v>5.9932817116356443E-4</v>
      </c>
      <c r="O249" s="16">
        <v>1.4875668828096399E-3</v>
      </c>
      <c r="P249" s="16">
        <v>3.3438836093371789E-2</v>
      </c>
      <c r="Q249" s="16">
        <v>5.5588228002148646E-3</v>
      </c>
      <c r="R249" s="16">
        <v>1.0659840003456662E-2</v>
      </c>
      <c r="S249" s="16">
        <v>6.4982316715198867E-3</v>
      </c>
      <c r="T249" s="16">
        <v>1.0899944757822592E-3</v>
      </c>
      <c r="U249" s="16">
        <v>2.0598686247737261E-3</v>
      </c>
      <c r="V249" s="16">
        <v>3.3438836093371789E-2</v>
      </c>
      <c r="W249" s="16">
        <v>5.5588228002148646E-3</v>
      </c>
      <c r="X249" s="16">
        <v>1.0659840003456662E-2</v>
      </c>
      <c r="Y249" s="16">
        <v>6.4982316715198867E-3</v>
      </c>
      <c r="Z249" s="16">
        <v>1.0899944757822592E-3</v>
      </c>
      <c r="AA249" s="54">
        <v>2.0598686247737261E-3</v>
      </c>
      <c r="AB249" s="42">
        <v>6.4383994842047896</v>
      </c>
      <c r="AC249" s="42">
        <v>0.28059792764193492</v>
      </c>
      <c r="AD249" s="42">
        <v>0.73458769801802448</v>
      </c>
      <c r="AE249" s="42">
        <v>1.9281663745727921E-2</v>
      </c>
      <c r="AF249" s="42">
        <v>1.6893226469458238E-3</v>
      </c>
      <c r="AG249" s="42">
        <v>3.5474355075833658E-3</v>
      </c>
      <c r="AH249" s="42">
        <v>6.4383994842047896</v>
      </c>
      <c r="AI249" s="42">
        <v>0.28059792764193492</v>
      </c>
      <c r="AJ249" s="42">
        <v>0.73458769801802448</v>
      </c>
      <c r="AK249" s="42">
        <v>1.9281663745727921E-2</v>
      </c>
      <c r="AL249" s="42">
        <v>1.6893226469458238E-3</v>
      </c>
      <c r="AM249" s="42">
        <v>3.5474355075833658E-3</v>
      </c>
    </row>
    <row r="250" spans="1:39" hidden="1" x14ac:dyDescent="0.25">
      <c r="A250" s="53"/>
      <c r="B250" s="53"/>
      <c r="C250" s="53"/>
      <c r="D250" s="16">
        <v>0.27503910484172006</v>
      </c>
      <c r="E250" s="16">
        <v>0.72392785801456783</v>
      </c>
      <c r="F250" s="16">
        <v>1.2783432074208036E-2</v>
      </c>
      <c r="G250" s="16">
        <v>5.9932817116356443E-4</v>
      </c>
      <c r="H250" s="16">
        <v>1.4875668828096399E-3</v>
      </c>
      <c r="I250" s="16">
        <v>7.6098542353799014E-3</v>
      </c>
      <c r="J250" s="16">
        <v>0.27503910484172006</v>
      </c>
      <c r="K250" s="16">
        <v>0.72392785801456783</v>
      </c>
      <c r="L250" s="16">
        <v>1.2783432074208036E-2</v>
      </c>
      <c r="M250" s="16">
        <v>5.9932817116356443E-4</v>
      </c>
      <c r="N250" s="16">
        <v>1.4875668828096399E-3</v>
      </c>
      <c r="O250" s="16">
        <v>7.6098542353799014E-3</v>
      </c>
      <c r="P250" s="16">
        <v>5.5588228002148646E-3</v>
      </c>
      <c r="Q250" s="16">
        <v>1.0659840003456662E-2</v>
      </c>
      <c r="R250" s="16">
        <v>6.4982316715198867E-3</v>
      </c>
      <c r="S250" s="16">
        <v>1.0899944757822592E-3</v>
      </c>
      <c r="T250" s="16">
        <v>2.0598686247737261E-3</v>
      </c>
      <c r="U250" s="16">
        <v>3.684412658034287E-3</v>
      </c>
      <c r="V250" s="16">
        <v>5.5588228002148646E-3</v>
      </c>
      <c r="W250" s="16">
        <v>1.0659840003456662E-2</v>
      </c>
      <c r="X250" s="16">
        <v>6.4982316715198867E-3</v>
      </c>
      <c r="Y250" s="16">
        <v>1.0899944757822592E-3</v>
      </c>
      <c r="Z250" s="16">
        <v>2.0598686247737261E-3</v>
      </c>
      <c r="AA250" s="54">
        <v>3.684412658034287E-3</v>
      </c>
      <c r="AB250" s="42">
        <v>0.28059792764193492</v>
      </c>
      <c r="AC250" s="42">
        <v>0.73458769801802448</v>
      </c>
      <c r="AD250" s="42">
        <v>1.9281663745727921E-2</v>
      </c>
      <c r="AE250" s="42">
        <v>1.6893226469458238E-3</v>
      </c>
      <c r="AF250" s="42">
        <v>3.5474355075833658E-3</v>
      </c>
      <c r="AG250" s="42">
        <v>1.1294266893414189E-2</v>
      </c>
      <c r="AH250" s="42">
        <v>0.28059792764193492</v>
      </c>
      <c r="AI250" s="42">
        <v>0.73458769801802448</v>
      </c>
      <c r="AJ250" s="42">
        <v>1.9281663745727921E-2</v>
      </c>
      <c r="AK250" s="42">
        <v>1.6893226469458238E-3</v>
      </c>
      <c r="AL250" s="42">
        <v>3.5474355075833658E-3</v>
      </c>
      <c r="AM250" s="42">
        <v>1.1294266893414189E-2</v>
      </c>
    </row>
    <row r="251" spans="1:39" hidden="1" x14ac:dyDescent="0.25">
      <c r="A251" s="53"/>
      <c r="B251" s="53"/>
      <c r="C251" s="53"/>
      <c r="D251" s="16">
        <v>0.72392785801456783</v>
      </c>
      <c r="E251" s="16">
        <v>1.2783432074208036E-2</v>
      </c>
      <c r="F251" s="16">
        <v>5.9932817116356443E-4</v>
      </c>
      <c r="G251" s="16">
        <v>1.4875668828096399E-3</v>
      </c>
      <c r="H251" s="16">
        <v>7.6098542353799014E-3</v>
      </c>
      <c r="I251" s="16">
        <v>3.2677913446540997E-4</v>
      </c>
      <c r="J251" s="16">
        <v>0.72392785801456783</v>
      </c>
      <c r="K251" s="16">
        <v>1.2783432074208036E-2</v>
      </c>
      <c r="L251" s="16">
        <v>5.9932817116356443E-4</v>
      </c>
      <c r="M251" s="16">
        <v>1.4875668828096399E-3</v>
      </c>
      <c r="N251" s="16">
        <v>7.6098542353799014E-3</v>
      </c>
      <c r="O251" s="16">
        <v>3.2677913446540997E-4</v>
      </c>
      <c r="P251" s="16">
        <v>1.0659840003456662E-2</v>
      </c>
      <c r="Q251" s="16">
        <v>6.4982316715198867E-3</v>
      </c>
      <c r="R251" s="16">
        <v>1.0899944757822592E-3</v>
      </c>
      <c r="S251" s="16">
        <v>2.0598686247737261E-3</v>
      </c>
      <c r="T251" s="16">
        <v>3.684412658034287E-3</v>
      </c>
      <c r="U251" s="16">
        <v>6.1249132690180473E-4</v>
      </c>
      <c r="V251" s="16">
        <v>1.0659840003456662E-2</v>
      </c>
      <c r="W251" s="16">
        <v>6.4982316715198867E-3</v>
      </c>
      <c r="X251" s="16">
        <v>1.0899944757822592E-3</v>
      </c>
      <c r="Y251" s="16">
        <v>2.0598686247737261E-3</v>
      </c>
      <c r="Z251" s="16">
        <v>3.684412658034287E-3</v>
      </c>
      <c r="AA251" s="54">
        <v>6.1249132690180473E-4</v>
      </c>
      <c r="AB251" s="42">
        <v>0.73458769801802448</v>
      </c>
      <c r="AC251" s="42">
        <v>1.9281663745727921E-2</v>
      </c>
      <c r="AD251" s="42">
        <v>1.6893226469458238E-3</v>
      </c>
      <c r="AE251" s="42">
        <v>3.5474355075833658E-3</v>
      </c>
      <c r="AF251" s="42">
        <v>1.1294266893414189E-2</v>
      </c>
      <c r="AG251" s="42">
        <v>9.3927046136721469E-4</v>
      </c>
      <c r="AH251" s="42">
        <v>0.73458769801802448</v>
      </c>
      <c r="AI251" s="42">
        <v>1.9281663745727921E-2</v>
      </c>
      <c r="AJ251" s="42">
        <v>1.6893226469458238E-3</v>
      </c>
      <c r="AK251" s="42">
        <v>3.5474355075833658E-3</v>
      </c>
      <c r="AL251" s="42">
        <v>1.1294266893414189E-2</v>
      </c>
      <c r="AM251" s="42">
        <v>9.3927046136721469E-4</v>
      </c>
    </row>
    <row r="252" spans="1:39" x14ac:dyDescent="0.25">
      <c r="A252" s="53" t="s">
        <v>71</v>
      </c>
      <c r="B252" s="53" t="str">
        <f>VLOOKUP(A252,'TRI Releases'!$A$3:$Q$118,2,FALSE)</f>
        <v>70734BRDNCLOUIS</v>
      </c>
      <c r="C252" s="53" t="str">
        <f>VLOOKUP(B252,'AERMOD-Modeled-Air-Conc.'!$A$5:$B$3136,2,FALSE)</f>
        <v>Manufacturing</v>
      </c>
      <c r="D252" s="16">
        <v>1.2783432074208036E-2</v>
      </c>
      <c r="E252" s="16">
        <v>5.9932817116356443E-4</v>
      </c>
      <c r="F252" s="16">
        <v>1.4875668828096399E-3</v>
      </c>
      <c r="G252" s="16">
        <v>7.6098542353799014E-3</v>
      </c>
      <c r="H252" s="16">
        <v>3.2677913446540997E-4</v>
      </c>
      <c r="I252" s="16">
        <v>8.6011230655196177E-4</v>
      </c>
      <c r="J252" s="16">
        <v>1.2783432074208036E-2</v>
      </c>
      <c r="K252" s="16">
        <v>5.9932817116356443E-4</v>
      </c>
      <c r="L252" s="16">
        <v>1.4875668828096399E-3</v>
      </c>
      <c r="M252" s="16">
        <v>7.6098542353799014E-3</v>
      </c>
      <c r="N252" s="16">
        <v>3.2677913446540997E-4</v>
      </c>
      <c r="O252" s="16">
        <v>8.6011230655196177E-4</v>
      </c>
      <c r="P252" s="16">
        <v>6.4982316715198867E-3</v>
      </c>
      <c r="Q252" s="16">
        <v>1.0899944757822592E-3</v>
      </c>
      <c r="R252" s="16">
        <v>2.0598686247737261E-3</v>
      </c>
      <c r="S252" s="16">
        <v>3.684412658034287E-3</v>
      </c>
      <c r="T252" s="16">
        <v>6.1249132690180473E-4</v>
      </c>
      <c r="U252" s="16">
        <v>1.1745399669918859E-3</v>
      </c>
      <c r="V252" s="16">
        <v>6.4982316715198867E-3</v>
      </c>
      <c r="W252" s="16">
        <v>1.0899944757822592E-3</v>
      </c>
      <c r="X252" s="16">
        <v>2.0598686247737261E-3</v>
      </c>
      <c r="Y252" s="16">
        <v>3.684412658034287E-3</v>
      </c>
      <c r="Z252" s="16">
        <v>6.1249132690180473E-4</v>
      </c>
      <c r="AA252" s="54">
        <v>1.1745399669918859E-3</v>
      </c>
      <c r="AB252" s="42">
        <v>1.9281663745727921E-2</v>
      </c>
      <c r="AC252" s="42">
        <v>1.6893226469458238E-3</v>
      </c>
      <c r="AD252" s="42">
        <v>3.5474355075833658E-3</v>
      </c>
      <c r="AE252" s="42">
        <v>1.1294266893414189E-2</v>
      </c>
      <c r="AF252" s="42">
        <v>9.3927046136721469E-4</v>
      </c>
      <c r="AG252" s="42">
        <v>2.0346522735438478E-3</v>
      </c>
      <c r="AH252" s="42">
        <v>1.9281663745727921E-2</v>
      </c>
      <c r="AI252" s="42">
        <v>1.6893226469458238E-3</v>
      </c>
      <c r="AJ252" s="42">
        <v>3.5474355075833658E-3</v>
      </c>
      <c r="AK252" s="42">
        <v>1.1294266893414189E-2</v>
      </c>
      <c r="AL252" s="42">
        <v>9.3927046136721469E-4</v>
      </c>
      <c r="AM252" s="42">
        <v>2.0346522735438478E-3</v>
      </c>
    </row>
    <row r="253" spans="1:39" hidden="1" x14ac:dyDescent="0.25">
      <c r="A253" s="53"/>
      <c r="B253" s="53"/>
      <c r="C253" s="53"/>
      <c r="D253" s="16">
        <v>5.9932817116356443E-4</v>
      </c>
      <c r="E253" s="16">
        <v>1.4875668828096399E-3</v>
      </c>
      <c r="F253" s="16">
        <v>7.6098542353799014E-3</v>
      </c>
      <c r="G253" s="16">
        <v>3.2677913446540997E-4</v>
      </c>
      <c r="H253" s="16">
        <v>8.6011230655196177E-4</v>
      </c>
      <c r="I253" s="16">
        <v>1.2783432074208036E-2</v>
      </c>
      <c r="J253" s="16">
        <v>5.9932817116356443E-4</v>
      </c>
      <c r="K253" s="16">
        <v>1.4875668828096399E-3</v>
      </c>
      <c r="L253" s="16">
        <v>7.6098542353799014E-3</v>
      </c>
      <c r="M253" s="16">
        <v>3.2677913446540997E-4</v>
      </c>
      <c r="N253" s="16">
        <v>8.6011230655196177E-4</v>
      </c>
      <c r="O253" s="16">
        <v>1.2783432074208036E-2</v>
      </c>
      <c r="P253" s="16">
        <v>1.0899944757822592E-3</v>
      </c>
      <c r="Q253" s="16">
        <v>2.0598686247737261E-3</v>
      </c>
      <c r="R253" s="16">
        <v>3.684412658034287E-3</v>
      </c>
      <c r="S253" s="16">
        <v>6.1249132690180473E-4</v>
      </c>
      <c r="T253" s="16">
        <v>1.1745399669918859E-3</v>
      </c>
      <c r="U253" s="16">
        <v>5.9074833377453515E-3</v>
      </c>
      <c r="V253" s="16">
        <v>1.0899944757822592E-3</v>
      </c>
      <c r="W253" s="16">
        <v>2.0598686247737261E-3</v>
      </c>
      <c r="X253" s="16">
        <v>3.684412658034287E-3</v>
      </c>
      <c r="Y253" s="16">
        <v>6.1249132690180473E-4</v>
      </c>
      <c r="Z253" s="16">
        <v>1.1745399669918859E-3</v>
      </c>
      <c r="AA253" s="54">
        <v>5.9074833377453515E-3</v>
      </c>
      <c r="AB253" s="42">
        <v>1.6893226469458238E-3</v>
      </c>
      <c r="AC253" s="42">
        <v>3.5474355075833658E-3</v>
      </c>
      <c r="AD253" s="42">
        <v>1.1294266893414189E-2</v>
      </c>
      <c r="AE253" s="42">
        <v>9.3927046136721469E-4</v>
      </c>
      <c r="AF253" s="42">
        <v>2.0346522735438478E-3</v>
      </c>
      <c r="AG253" s="42">
        <v>1.8690915411953387E-2</v>
      </c>
      <c r="AH253" s="42">
        <v>1.6893226469458238E-3</v>
      </c>
      <c r="AI253" s="42">
        <v>3.5474355075833658E-3</v>
      </c>
      <c r="AJ253" s="42">
        <v>1.1294266893414189E-2</v>
      </c>
      <c r="AK253" s="42">
        <v>9.3927046136721469E-4</v>
      </c>
      <c r="AL253" s="42">
        <v>2.0346522735438478E-3</v>
      </c>
      <c r="AM253" s="42">
        <v>1.8690915411953387E-2</v>
      </c>
    </row>
    <row r="254" spans="1:39" hidden="1" x14ac:dyDescent="0.25">
      <c r="A254" s="53"/>
      <c r="B254" s="53"/>
      <c r="C254" s="53"/>
      <c r="D254" s="16">
        <v>1.4875668828096399E-3</v>
      </c>
      <c r="E254" s="16">
        <v>7.6098542353799014E-3</v>
      </c>
      <c r="F254" s="16">
        <v>3.2677913446540997E-4</v>
      </c>
      <c r="G254" s="16">
        <v>8.6011230655196177E-4</v>
      </c>
      <c r="H254" s="16">
        <v>1.2783432074208036E-2</v>
      </c>
      <c r="I254" s="16">
        <v>5.9932817116356443E-4</v>
      </c>
      <c r="J254" s="16">
        <v>1.4875668828096399E-3</v>
      </c>
      <c r="K254" s="16">
        <v>7.6098542353799014E-3</v>
      </c>
      <c r="L254" s="16">
        <v>3.2677913446540997E-4</v>
      </c>
      <c r="M254" s="16">
        <v>8.6011230655196177E-4</v>
      </c>
      <c r="N254" s="16">
        <v>1.2783432074208036E-2</v>
      </c>
      <c r="O254" s="16">
        <v>5.9932817116356443E-4</v>
      </c>
      <c r="P254" s="16">
        <v>2.0598686247737261E-3</v>
      </c>
      <c r="Q254" s="16">
        <v>3.684412658034287E-3</v>
      </c>
      <c r="R254" s="16">
        <v>6.1249132690180473E-4</v>
      </c>
      <c r="S254" s="16">
        <v>1.1745399669918859E-3</v>
      </c>
      <c r="T254" s="16">
        <v>5.9074833377453515E-3</v>
      </c>
      <c r="U254" s="16">
        <v>9.9090406889296287E-4</v>
      </c>
      <c r="V254" s="16">
        <v>2.0598686247737261E-3</v>
      </c>
      <c r="W254" s="16">
        <v>3.684412658034287E-3</v>
      </c>
      <c r="X254" s="16">
        <v>6.1249132690180473E-4</v>
      </c>
      <c r="Y254" s="16">
        <v>1.1745399669918859E-3</v>
      </c>
      <c r="Z254" s="16">
        <v>5.9074833377453515E-3</v>
      </c>
      <c r="AA254" s="54">
        <v>9.9090406889296287E-4</v>
      </c>
      <c r="AB254" s="42">
        <v>3.5474355075833658E-3</v>
      </c>
      <c r="AC254" s="42">
        <v>1.1294266893414189E-2</v>
      </c>
      <c r="AD254" s="42">
        <v>9.3927046136721469E-4</v>
      </c>
      <c r="AE254" s="42">
        <v>2.0346522735438478E-3</v>
      </c>
      <c r="AF254" s="42">
        <v>1.8690915411953387E-2</v>
      </c>
      <c r="AG254" s="42">
        <v>1.5902322400565272E-3</v>
      </c>
      <c r="AH254" s="42">
        <v>3.5474355075833658E-3</v>
      </c>
      <c r="AI254" s="42">
        <v>1.1294266893414189E-2</v>
      </c>
      <c r="AJ254" s="42">
        <v>9.3927046136721469E-4</v>
      </c>
      <c r="AK254" s="42">
        <v>2.0346522735438478E-3</v>
      </c>
      <c r="AL254" s="42">
        <v>1.8690915411953387E-2</v>
      </c>
      <c r="AM254" s="42">
        <v>1.5902322400565272E-3</v>
      </c>
    </row>
    <row r="255" spans="1:39" hidden="1" x14ac:dyDescent="0.25">
      <c r="A255" s="53"/>
      <c r="B255" s="53"/>
      <c r="C255" s="53"/>
      <c r="D255" s="16">
        <v>7.6098542353799014E-3</v>
      </c>
      <c r="E255" s="16">
        <v>3.2677913446540997E-4</v>
      </c>
      <c r="F255" s="16">
        <v>8.6011230655196177E-4</v>
      </c>
      <c r="G255" s="16">
        <v>1.2783432074208036E-2</v>
      </c>
      <c r="H255" s="16">
        <v>5.9932817116356443E-4</v>
      </c>
      <c r="I255" s="16">
        <v>1.4875668828096399E-3</v>
      </c>
      <c r="J255" s="16">
        <v>7.6098542353799014E-3</v>
      </c>
      <c r="K255" s="16">
        <v>3.2677913446540997E-4</v>
      </c>
      <c r="L255" s="16">
        <v>8.6011230655196177E-4</v>
      </c>
      <c r="M255" s="16">
        <v>1.2783432074208036E-2</v>
      </c>
      <c r="N255" s="16">
        <v>5.9932817116356443E-4</v>
      </c>
      <c r="O255" s="16">
        <v>1.4875668828096399E-3</v>
      </c>
      <c r="P255" s="16">
        <v>3.684412658034287E-3</v>
      </c>
      <c r="Q255" s="16">
        <v>6.1249132690180473E-4</v>
      </c>
      <c r="R255" s="16">
        <v>1.1745399669918859E-3</v>
      </c>
      <c r="S255" s="16">
        <v>5.9074833377453515E-3</v>
      </c>
      <c r="T255" s="16">
        <v>9.9090406889296287E-4</v>
      </c>
      <c r="U255" s="16">
        <v>1.8726078407033874E-3</v>
      </c>
      <c r="V255" s="16">
        <v>3.684412658034287E-3</v>
      </c>
      <c r="W255" s="16">
        <v>6.1249132690180473E-4</v>
      </c>
      <c r="X255" s="16">
        <v>1.1745399669918859E-3</v>
      </c>
      <c r="Y255" s="16">
        <v>5.9074833377453515E-3</v>
      </c>
      <c r="Z255" s="16">
        <v>9.9090406889296287E-4</v>
      </c>
      <c r="AA255" s="54">
        <v>1.8726078407033874E-3</v>
      </c>
      <c r="AB255" s="42">
        <v>1.1294266893414189E-2</v>
      </c>
      <c r="AC255" s="42">
        <v>9.3927046136721469E-4</v>
      </c>
      <c r="AD255" s="42">
        <v>2.0346522735438478E-3</v>
      </c>
      <c r="AE255" s="42">
        <v>1.8690915411953387E-2</v>
      </c>
      <c r="AF255" s="42">
        <v>1.5902322400565272E-3</v>
      </c>
      <c r="AG255" s="42">
        <v>3.3601747235130273E-3</v>
      </c>
      <c r="AH255" s="42">
        <v>1.1294266893414189E-2</v>
      </c>
      <c r="AI255" s="42">
        <v>9.3927046136721469E-4</v>
      </c>
      <c r="AJ255" s="42">
        <v>2.0346522735438478E-3</v>
      </c>
      <c r="AK255" s="42">
        <v>1.8690915411953387E-2</v>
      </c>
      <c r="AL255" s="42">
        <v>1.5902322400565272E-3</v>
      </c>
      <c r="AM255" s="42">
        <v>3.3601747235130273E-3</v>
      </c>
    </row>
    <row r="256" spans="1:39" hidden="1" x14ac:dyDescent="0.25">
      <c r="A256" s="53"/>
      <c r="B256" s="53"/>
      <c r="C256" s="53"/>
      <c r="D256" s="16">
        <v>3.2677913446540997E-4</v>
      </c>
      <c r="E256" s="16">
        <v>8.6011230655196177E-4</v>
      </c>
      <c r="F256" s="16">
        <v>1.2783432074208036E-2</v>
      </c>
      <c r="G256" s="16">
        <v>5.9932817116356443E-4</v>
      </c>
      <c r="H256" s="16">
        <v>1.4875668828096399E-3</v>
      </c>
      <c r="I256" s="16">
        <v>7.6098542353799014E-3</v>
      </c>
      <c r="J256" s="16">
        <v>3.2677913446540997E-4</v>
      </c>
      <c r="K256" s="16">
        <v>8.6011230655196177E-4</v>
      </c>
      <c r="L256" s="16">
        <v>1.2783432074208036E-2</v>
      </c>
      <c r="M256" s="16">
        <v>5.9932817116356443E-4</v>
      </c>
      <c r="N256" s="16">
        <v>1.4875668828096399E-3</v>
      </c>
      <c r="O256" s="16">
        <v>7.6098542353799014E-3</v>
      </c>
      <c r="P256" s="16">
        <v>6.1249132690180473E-4</v>
      </c>
      <c r="Q256" s="16">
        <v>1.1745399669918859E-3</v>
      </c>
      <c r="R256" s="16">
        <v>5.9074833377453515E-3</v>
      </c>
      <c r="S256" s="16">
        <v>9.9090406889296287E-4</v>
      </c>
      <c r="T256" s="16">
        <v>1.8726078407033874E-3</v>
      </c>
      <c r="U256" s="16">
        <v>3.3494660527584427E-3</v>
      </c>
      <c r="V256" s="16">
        <v>6.1249132690180473E-4</v>
      </c>
      <c r="W256" s="16">
        <v>1.1745399669918859E-3</v>
      </c>
      <c r="X256" s="16">
        <v>5.9074833377453515E-3</v>
      </c>
      <c r="Y256" s="16">
        <v>9.9090406889296287E-4</v>
      </c>
      <c r="Z256" s="16">
        <v>1.8726078407033874E-3</v>
      </c>
      <c r="AA256" s="54">
        <v>3.3494660527584427E-3</v>
      </c>
      <c r="AB256" s="42">
        <v>9.3927046136721469E-4</v>
      </c>
      <c r="AC256" s="42">
        <v>2.0346522735438478E-3</v>
      </c>
      <c r="AD256" s="42">
        <v>1.8690915411953387E-2</v>
      </c>
      <c r="AE256" s="42">
        <v>1.5902322400565272E-3</v>
      </c>
      <c r="AF256" s="42">
        <v>3.3601747235130273E-3</v>
      </c>
      <c r="AG256" s="42">
        <v>1.0959320288138345E-2</v>
      </c>
      <c r="AH256" s="42">
        <v>9.3927046136721469E-4</v>
      </c>
      <c r="AI256" s="42">
        <v>2.0346522735438478E-3</v>
      </c>
      <c r="AJ256" s="42">
        <v>1.8690915411953387E-2</v>
      </c>
      <c r="AK256" s="42">
        <v>1.5902322400565272E-3</v>
      </c>
      <c r="AL256" s="42">
        <v>3.3601747235130273E-3</v>
      </c>
      <c r="AM256" s="42">
        <v>1.0959320288138345E-2</v>
      </c>
    </row>
    <row r="257" spans="1:39" hidden="1" x14ac:dyDescent="0.25">
      <c r="A257" s="53"/>
      <c r="B257" s="53"/>
      <c r="C257" s="53"/>
      <c r="D257" s="16">
        <v>8.6011230655196177E-4</v>
      </c>
      <c r="E257" s="16">
        <v>1.2783432074208036E-2</v>
      </c>
      <c r="F257" s="16">
        <v>5.9932817116356443E-4</v>
      </c>
      <c r="G257" s="16">
        <v>1.4875668828096399E-3</v>
      </c>
      <c r="H257" s="16">
        <v>7.6098542353799014E-3</v>
      </c>
      <c r="I257" s="16">
        <v>3.2677913446540997E-4</v>
      </c>
      <c r="J257" s="16">
        <v>8.6011230655196177E-4</v>
      </c>
      <c r="K257" s="16">
        <v>1.2783432074208036E-2</v>
      </c>
      <c r="L257" s="16">
        <v>5.9932817116356443E-4</v>
      </c>
      <c r="M257" s="16">
        <v>1.4875668828096399E-3</v>
      </c>
      <c r="N257" s="16">
        <v>7.6098542353799014E-3</v>
      </c>
      <c r="O257" s="16">
        <v>3.2677913446540997E-4</v>
      </c>
      <c r="P257" s="16">
        <v>1.1745399669918859E-3</v>
      </c>
      <c r="Q257" s="16">
        <v>5.9074833377453515E-3</v>
      </c>
      <c r="R257" s="16">
        <v>9.9090406889296287E-4</v>
      </c>
      <c r="S257" s="16">
        <v>1.8726078407033874E-3</v>
      </c>
      <c r="T257" s="16">
        <v>3.3494660527584427E-3</v>
      </c>
      <c r="U257" s="16">
        <v>5.5681029718345886E-4</v>
      </c>
      <c r="V257" s="16">
        <v>1.1745399669918859E-3</v>
      </c>
      <c r="W257" s="16">
        <v>5.9074833377453515E-3</v>
      </c>
      <c r="X257" s="16">
        <v>9.9090406889296287E-4</v>
      </c>
      <c r="Y257" s="16">
        <v>1.8726078407033874E-3</v>
      </c>
      <c r="Z257" s="16">
        <v>3.3494660527584427E-3</v>
      </c>
      <c r="AA257" s="54">
        <v>5.5681029718345886E-4</v>
      </c>
      <c r="AB257" s="42">
        <v>2.0346522735438478E-3</v>
      </c>
      <c r="AC257" s="42">
        <v>1.8690915411953387E-2</v>
      </c>
      <c r="AD257" s="42">
        <v>1.5902322400565272E-3</v>
      </c>
      <c r="AE257" s="42">
        <v>3.3601747235130273E-3</v>
      </c>
      <c r="AF257" s="42">
        <v>1.0959320288138345E-2</v>
      </c>
      <c r="AG257" s="42">
        <v>8.8358943164886883E-4</v>
      </c>
      <c r="AH257" s="42">
        <v>2.0346522735438478E-3</v>
      </c>
      <c r="AI257" s="42">
        <v>1.8690915411953387E-2</v>
      </c>
      <c r="AJ257" s="42">
        <v>1.5902322400565272E-3</v>
      </c>
      <c r="AK257" s="42">
        <v>3.3601747235130273E-3</v>
      </c>
      <c r="AL257" s="42">
        <v>1.0959320288138345E-2</v>
      </c>
      <c r="AM257" s="42">
        <v>8.8358943164886883E-4</v>
      </c>
    </row>
    <row r="258" spans="1:39" x14ac:dyDescent="0.25">
      <c r="A258" s="53" t="s">
        <v>74</v>
      </c>
      <c r="B258" s="53" t="str">
        <f>VLOOKUP(A258,'TRI Releases'!$A$3:$Q$118,2,FALSE)</f>
        <v>70734BRDNCLOUIS</v>
      </c>
      <c r="C258" s="53" t="str">
        <f>VLOOKUP(B258,'AERMOD-Modeled-Air-Conc.'!$A$5:$B$3136,2,FALSE)</f>
        <v>Manufacturing</v>
      </c>
      <c r="D258" s="16">
        <v>1.2783432074208036E-2</v>
      </c>
      <c r="E258" s="16">
        <v>5.9932817116356443E-4</v>
      </c>
      <c r="F258" s="16">
        <v>1.4875668828096399E-3</v>
      </c>
      <c r="G258" s="16">
        <v>7.6098542353799014E-3</v>
      </c>
      <c r="H258" s="16">
        <v>3.2677913446540997E-4</v>
      </c>
      <c r="I258" s="16">
        <v>8.6011230655196177E-4</v>
      </c>
      <c r="J258" s="16">
        <v>1.2783432074208036E-2</v>
      </c>
      <c r="K258" s="16">
        <v>5.9932817116356443E-4</v>
      </c>
      <c r="L258" s="16">
        <v>1.4875668828096399E-3</v>
      </c>
      <c r="M258" s="16">
        <v>7.6098542353799014E-3</v>
      </c>
      <c r="N258" s="16">
        <v>3.2677913446540997E-4</v>
      </c>
      <c r="O258" s="16">
        <v>8.6011230655196177E-4</v>
      </c>
      <c r="P258" s="16">
        <v>5.9074833377453515E-3</v>
      </c>
      <c r="Q258" s="16">
        <v>9.9090406889296287E-4</v>
      </c>
      <c r="R258" s="16">
        <v>1.8726078407033874E-3</v>
      </c>
      <c r="S258" s="16">
        <v>3.3494660527584427E-3</v>
      </c>
      <c r="T258" s="16">
        <v>5.5681029718345886E-4</v>
      </c>
      <c r="U258" s="16">
        <v>1.0677636063562601E-3</v>
      </c>
      <c r="V258" s="16">
        <v>5.9074833377453515E-3</v>
      </c>
      <c r="W258" s="16">
        <v>9.9090406889296287E-4</v>
      </c>
      <c r="X258" s="16">
        <v>1.8726078407033874E-3</v>
      </c>
      <c r="Y258" s="16">
        <v>3.3494660527584427E-3</v>
      </c>
      <c r="Z258" s="16">
        <v>5.5681029718345886E-4</v>
      </c>
      <c r="AA258" s="54">
        <v>1.0677636063562601E-3</v>
      </c>
      <c r="AB258" s="42">
        <v>1.8690915411953387E-2</v>
      </c>
      <c r="AC258" s="42">
        <v>1.5902322400565272E-3</v>
      </c>
      <c r="AD258" s="42">
        <v>3.3601747235130273E-3</v>
      </c>
      <c r="AE258" s="42">
        <v>1.0959320288138345E-2</v>
      </c>
      <c r="AF258" s="42">
        <v>8.8358943164886883E-4</v>
      </c>
      <c r="AG258" s="42">
        <v>1.927875912908222E-3</v>
      </c>
      <c r="AH258" s="42">
        <v>1.8690915411953387E-2</v>
      </c>
      <c r="AI258" s="42">
        <v>1.5902322400565272E-3</v>
      </c>
      <c r="AJ258" s="42">
        <v>3.3601747235130273E-3</v>
      </c>
      <c r="AK258" s="42">
        <v>1.0959320288138345E-2</v>
      </c>
      <c r="AL258" s="42">
        <v>8.8358943164886883E-4</v>
      </c>
      <c r="AM258" s="42">
        <v>1.927875912908222E-3</v>
      </c>
    </row>
    <row r="259" spans="1:39" hidden="1" x14ac:dyDescent="0.25">
      <c r="A259" s="53"/>
      <c r="B259" s="53"/>
      <c r="C259" s="53"/>
      <c r="D259" s="16">
        <v>5.9932817116356443E-4</v>
      </c>
      <c r="E259" s="16">
        <v>1.4875668828096399E-3</v>
      </c>
      <c r="F259" s="16">
        <v>7.6098542353799014E-3</v>
      </c>
      <c r="G259" s="16">
        <v>3.2677913446540997E-4</v>
      </c>
      <c r="H259" s="16">
        <v>8.6011230655196177E-4</v>
      </c>
      <c r="I259" s="16">
        <v>1.2783432074208036E-2</v>
      </c>
      <c r="J259" s="16">
        <v>5.9932817116356443E-4</v>
      </c>
      <c r="K259" s="16">
        <v>1.4875668828096399E-3</v>
      </c>
      <c r="L259" s="16">
        <v>7.6098542353799014E-3</v>
      </c>
      <c r="M259" s="16">
        <v>3.2677913446540997E-4</v>
      </c>
      <c r="N259" s="16">
        <v>8.6011230655196177E-4</v>
      </c>
      <c r="O259" s="16">
        <v>1.2783432074208036E-2</v>
      </c>
      <c r="P259" s="16">
        <v>9.9090406889296287E-4</v>
      </c>
      <c r="Q259" s="16">
        <v>1.8726078407033874E-3</v>
      </c>
      <c r="R259" s="16">
        <v>3.3494660527584427E-3</v>
      </c>
      <c r="S259" s="16">
        <v>5.5681029718345886E-4</v>
      </c>
      <c r="T259" s="16">
        <v>1.0677636063562601E-3</v>
      </c>
      <c r="U259" s="16">
        <v>1.7722450013236055E-2</v>
      </c>
      <c r="V259" s="16">
        <v>9.9090406889296287E-4</v>
      </c>
      <c r="W259" s="16">
        <v>1.8726078407033874E-3</v>
      </c>
      <c r="X259" s="16">
        <v>3.3494660527584427E-3</v>
      </c>
      <c r="Y259" s="16">
        <v>5.5681029718345886E-4</v>
      </c>
      <c r="Z259" s="16">
        <v>1.0677636063562601E-3</v>
      </c>
      <c r="AA259" s="54">
        <v>1.7722450013236055E-2</v>
      </c>
      <c r="AB259" s="42">
        <v>1.5902322400565272E-3</v>
      </c>
      <c r="AC259" s="42">
        <v>3.3601747235130273E-3</v>
      </c>
      <c r="AD259" s="42">
        <v>1.0959320288138345E-2</v>
      </c>
      <c r="AE259" s="42">
        <v>8.8358943164886883E-4</v>
      </c>
      <c r="AF259" s="42">
        <v>1.927875912908222E-3</v>
      </c>
      <c r="AG259" s="42">
        <v>3.0505882087444092E-2</v>
      </c>
      <c r="AH259" s="42">
        <v>1.5902322400565272E-3</v>
      </c>
      <c r="AI259" s="42">
        <v>3.3601747235130273E-3</v>
      </c>
      <c r="AJ259" s="42">
        <v>1.0959320288138345E-2</v>
      </c>
      <c r="AK259" s="42">
        <v>8.8358943164886883E-4</v>
      </c>
      <c r="AL259" s="42">
        <v>1.927875912908222E-3</v>
      </c>
      <c r="AM259" s="42">
        <v>3.0505882087444092E-2</v>
      </c>
    </row>
    <row r="260" spans="1:39" hidden="1" x14ac:dyDescent="0.25">
      <c r="A260" s="53"/>
      <c r="B260" s="53"/>
      <c r="C260" s="53"/>
      <c r="D260" s="16">
        <v>1.4875668828096399E-3</v>
      </c>
      <c r="E260" s="16">
        <v>7.6098542353799014E-3</v>
      </c>
      <c r="F260" s="16">
        <v>3.2677913446540997E-4</v>
      </c>
      <c r="G260" s="16">
        <v>8.6011230655196177E-4</v>
      </c>
      <c r="H260" s="16">
        <v>1.2783432074208036E-2</v>
      </c>
      <c r="I260" s="16">
        <v>5.9932817116356443E-4</v>
      </c>
      <c r="J260" s="16">
        <v>1.4875668828096399E-3</v>
      </c>
      <c r="K260" s="16">
        <v>7.6098542353799014E-3</v>
      </c>
      <c r="L260" s="16">
        <v>3.2677913446540997E-4</v>
      </c>
      <c r="M260" s="16">
        <v>8.6011230655196177E-4</v>
      </c>
      <c r="N260" s="16">
        <v>1.2783432074208036E-2</v>
      </c>
      <c r="O260" s="16">
        <v>5.9932817116356443E-4</v>
      </c>
      <c r="P260" s="16">
        <v>1.8726078407033874E-3</v>
      </c>
      <c r="Q260" s="16">
        <v>3.3494660527584427E-3</v>
      </c>
      <c r="R260" s="16">
        <v>5.5681029718345886E-4</v>
      </c>
      <c r="S260" s="16">
        <v>1.0677636063562601E-3</v>
      </c>
      <c r="T260" s="16">
        <v>1.7722450013236055E-2</v>
      </c>
      <c r="U260" s="16">
        <v>2.9727122066788886E-3</v>
      </c>
      <c r="V260" s="16">
        <v>1.8726078407033874E-3</v>
      </c>
      <c r="W260" s="16">
        <v>3.3494660527584427E-3</v>
      </c>
      <c r="X260" s="16">
        <v>5.5681029718345886E-4</v>
      </c>
      <c r="Y260" s="16">
        <v>1.0677636063562601E-3</v>
      </c>
      <c r="Z260" s="16">
        <v>1.7722450013236055E-2</v>
      </c>
      <c r="AA260" s="54">
        <v>2.9727122066788886E-3</v>
      </c>
      <c r="AB260" s="42">
        <v>3.3601747235130273E-3</v>
      </c>
      <c r="AC260" s="42">
        <v>1.0959320288138345E-2</v>
      </c>
      <c r="AD260" s="42">
        <v>8.8358943164886883E-4</v>
      </c>
      <c r="AE260" s="42">
        <v>1.927875912908222E-3</v>
      </c>
      <c r="AF260" s="42">
        <v>3.0505882087444092E-2</v>
      </c>
      <c r="AG260" s="42">
        <v>3.5720403778424529E-3</v>
      </c>
      <c r="AH260" s="42">
        <v>3.3601747235130273E-3</v>
      </c>
      <c r="AI260" s="42">
        <v>1.0959320288138345E-2</v>
      </c>
      <c r="AJ260" s="42">
        <v>8.8358943164886883E-4</v>
      </c>
      <c r="AK260" s="42">
        <v>1.927875912908222E-3</v>
      </c>
      <c r="AL260" s="42">
        <v>3.0505882087444092E-2</v>
      </c>
      <c r="AM260" s="42">
        <v>3.5720403778424529E-3</v>
      </c>
    </row>
    <row r="261" spans="1:39" hidden="1" x14ac:dyDescent="0.25">
      <c r="A261" s="53"/>
      <c r="B261" s="53"/>
      <c r="C261" s="53"/>
      <c r="D261" s="16">
        <v>7.6098542353799014E-3</v>
      </c>
      <c r="E261" s="16">
        <v>3.2677913446540997E-4</v>
      </c>
      <c r="F261" s="16">
        <v>8.6011230655196177E-4</v>
      </c>
      <c r="G261" s="16">
        <v>1.2783432074208036E-2</v>
      </c>
      <c r="H261" s="16">
        <v>5.9932817116356443E-4</v>
      </c>
      <c r="I261" s="16">
        <v>1.4875668828096399E-3</v>
      </c>
      <c r="J261" s="16">
        <v>7.6098542353799014E-3</v>
      </c>
      <c r="K261" s="16">
        <v>3.2677913446540997E-4</v>
      </c>
      <c r="L261" s="16">
        <v>8.6011230655196177E-4</v>
      </c>
      <c r="M261" s="16">
        <v>1.2783432074208036E-2</v>
      </c>
      <c r="N261" s="16">
        <v>5.9932817116356443E-4</v>
      </c>
      <c r="O261" s="16">
        <v>1.4875668828096399E-3</v>
      </c>
      <c r="P261" s="16">
        <v>3.3494660527584427E-3</v>
      </c>
      <c r="Q261" s="16">
        <v>5.5681029718345886E-4</v>
      </c>
      <c r="R261" s="16">
        <v>1.0677636063562601E-3</v>
      </c>
      <c r="S261" s="16">
        <v>1.7722450013236055E-2</v>
      </c>
      <c r="T261" s="16">
        <v>2.9727122066788886E-3</v>
      </c>
      <c r="U261" s="16">
        <v>5.6178235221101625E-3</v>
      </c>
      <c r="V261" s="16">
        <v>3.3494660527584427E-3</v>
      </c>
      <c r="W261" s="16">
        <v>5.5681029718345886E-4</v>
      </c>
      <c r="X261" s="16">
        <v>1.0677636063562601E-3</v>
      </c>
      <c r="Y261" s="16">
        <v>1.7722450013236055E-2</v>
      </c>
      <c r="Z261" s="16">
        <v>2.9727122066788886E-3</v>
      </c>
      <c r="AA261" s="54">
        <v>5.6178235221101625E-3</v>
      </c>
      <c r="AB261" s="42">
        <v>1.0959320288138345E-2</v>
      </c>
      <c r="AC261" s="42">
        <v>8.8358943164886883E-4</v>
      </c>
      <c r="AD261" s="42">
        <v>1.927875912908222E-3</v>
      </c>
      <c r="AE261" s="42">
        <v>3.0505882087444092E-2</v>
      </c>
      <c r="AF261" s="42">
        <v>3.5720403778424529E-3</v>
      </c>
      <c r="AG261" s="42">
        <v>7.1053904049198022E-3</v>
      </c>
      <c r="AH261" s="42">
        <v>1.0959320288138345E-2</v>
      </c>
      <c r="AI261" s="42">
        <v>8.8358943164886883E-4</v>
      </c>
      <c r="AJ261" s="42">
        <v>1.927875912908222E-3</v>
      </c>
      <c r="AK261" s="42">
        <v>3.0505882087444092E-2</v>
      </c>
      <c r="AL261" s="42">
        <v>3.5720403778424529E-3</v>
      </c>
      <c r="AM261" s="42">
        <v>7.1053904049198022E-3</v>
      </c>
    </row>
    <row r="262" spans="1:39" hidden="1" x14ac:dyDescent="0.25">
      <c r="A262" s="53"/>
      <c r="B262" s="53"/>
      <c r="C262" s="53"/>
      <c r="D262" s="16">
        <v>3.2677913446540997E-4</v>
      </c>
      <c r="E262" s="16">
        <v>8.6011230655196177E-4</v>
      </c>
      <c r="F262" s="16">
        <v>1.2783432074208036E-2</v>
      </c>
      <c r="G262" s="16">
        <v>5.9932817116356443E-4</v>
      </c>
      <c r="H262" s="16">
        <v>1.4875668828096399E-3</v>
      </c>
      <c r="I262" s="16">
        <v>7.6098542353799014E-3</v>
      </c>
      <c r="J262" s="16">
        <v>3.2677913446540997E-4</v>
      </c>
      <c r="K262" s="16">
        <v>8.6011230655196177E-4</v>
      </c>
      <c r="L262" s="16">
        <v>1.2783432074208036E-2</v>
      </c>
      <c r="M262" s="16">
        <v>5.9932817116356443E-4</v>
      </c>
      <c r="N262" s="16">
        <v>1.4875668828096399E-3</v>
      </c>
      <c r="O262" s="16">
        <v>7.6098542353799014E-3</v>
      </c>
      <c r="P262" s="16">
        <v>5.5681029718345886E-4</v>
      </c>
      <c r="Q262" s="16">
        <v>1.0677636063562601E-3</v>
      </c>
      <c r="R262" s="16">
        <v>1.7722450013236055E-2</v>
      </c>
      <c r="S262" s="16">
        <v>2.9727122066788886E-3</v>
      </c>
      <c r="T262" s="16">
        <v>5.6178235221101625E-3</v>
      </c>
      <c r="U262" s="16">
        <v>1.0048398158275327E-2</v>
      </c>
      <c r="V262" s="16">
        <v>5.5681029718345886E-4</v>
      </c>
      <c r="W262" s="16">
        <v>1.0677636063562601E-3</v>
      </c>
      <c r="X262" s="16">
        <v>1.7722450013236055E-2</v>
      </c>
      <c r="Y262" s="16">
        <v>2.9727122066788886E-3</v>
      </c>
      <c r="Z262" s="16">
        <v>5.6178235221101625E-3</v>
      </c>
      <c r="AA262" s="54">
        <v>1.0048398158275327E-2</v>
      </c>
      <c r="AB262" s="42">
        <v>8.8358943164886883E-4</v>
      </c>
      <c r="AC262" s="42">
        <v>1.927875912908222E-3</v>
      </c>
      <c r="AD262" s="42">
        <v>3.0505882087444092E-2</v>
      </c>
      <c r="AE262" s="42">
        <v>3.5720403778424529E-3</v>
      </c>
      <c r="AF262" s="42">
        <v>7.1053904049198022E-3</v>
      </c>
      <c r="AG262" s="42">
        <v>1.7658252393655229E-2</v>
      </c>
      <c r="AH262" s="42">
        <v>8.8358943164886883E-4</v>
      </c>
      <c r="AI262" s="42">
        <v>1.927875912908222E-3</v>
      </c>
      <c r="AJ262" s="42">
        <v>3.0505882087444092E-2</v>
      </c>
      <c r="AK262" s="42">
        <v>3.5720403778424529E-3</v>
      </c>
      <c r="AL262" s="42">
        <v>7.1053904049198022E-3</v>
      </c>
      <c r="AM262" s="42">
        <v>1.7658252393655229E-2</v>
      </c>
    </row>
    <row r="263" spans="1:39" hidden="1" x14ac:dyDescent="0.25">
      <c r="A263" s="53"/>
      <c r="B263" s="53"/>
      <c r="C263" s="53"/>
      <c r="D263" s="16">
        <v>8.6011230655196177E-4</v>
      </c>
      <c r="E263" s="16">
        <v>1.2783432074208036E-2</v>
      </c>
      <c r="F263" s="16">
        <v>5.9932817116356443E-4</v>
      </c>
      <c r="G263" s="16">
        <v>1.4875668828096399E-3</v>
      </c>
      <c r="H263" s="16">
        <v>7.6098542353799014E-3</v>
      </c>
      <c r="I263" s="16">
        <v>3.2677913446540997E-4</v>
      </c>
      <c r="J263" s="16">
        <v>8.6011230655196177E-4</v>
      </c>
      <c r="K263" s="16">
        <v>1.2783432074208036E-2</v>
      </c>
      <c r="L263" s="16">
        <v>5.9932817116356443E-4</v>
      </c>
      <c r="M263" s="16">
        <v>1.4875668828096399E-3</v>
      </c>
      <c r="N263" s="16">
        <v>7.6098542353799014E-3</v>
      </c>
      <c r="O263" s="16">
        <v>3.2677913446540997E-4</v>
      </c>
      <c r="P263" s="16">
        <v>1.0677636063562601E-3</v>
      </c>
      <c r="Q263" s="16">
        <v>1.7722450013236055E-2</v>
      </c>
      <c r="R263" s="16">
        <v>2.9727122066788886E-3</v>
      </c>
      <c r="S263" s="16">
        <v>5.6178235221101625E-3</v>
      </c>
      <c r="T263" s="16">
        <v>1.0048398158275327E-2</v>
      </c>
      <c r="U263" s="16">
        <v>1.6704308915503764E-3</v>
      </c>
      <c r="V263" s="16">
        <v>1.0677636063562601E-3</v>
      </c>
      <c r="W263" s="16">
        <v>1.7722450013236055E-2</v>
      </c>
      <c r="X263" s="16">
        <v>2.9727122066788886E-3</v>
      </c>
      <c r="Y263" s="16">
        <v>5.6178235221101625E-3</v>
      </c>
      <c r="Z263" s="16">
        <v>1.0048398158275327E-2</v>
      </c>
      <c r="AA263" s="54">
        <v>1.6704308915503764E-3</v>
      </c>
      <c r="AB263" s="42">
        <v>1.927875912908222E-3</v>
      </c>
      <c r="AC263" s="42">
        <v>3.0505882087444092E-2</v>
      </c>
      <c r="AD263" s="42">
        <v>3.5720403778424529E-3</v>
      </c>
      <c r="AE263" s="42">
        <v>7.1053904049198022E-3</v>
      </c>
      <c r="AF263" s="42">
        <v>1.7658252393655229E-2</v>
      </c>
      <c r="AG263" s="42">
        <v>1.9972100260157864E-3</v>
      </c>
      <c r="AH263" s="42">
        <v>1.927875912908222E-3</v>
      </c>
      <c r="AI263" s="42">
        <v>3.0505882087444092E-2</v>
      </c>
      <c r="AJ263" s="42">
        <v>3.5720403778424529E-3</v>
      </c>
      <c r="AK263" s="42">
        <v>7.1053904049198022E-3</v>
      </c>
      <c r="AL263" s="42">
        <v>1.7658252393655229E-2</v>
      </c>
      <c r="AM263" s="42">
        <v>1.9972100260157864E-3</v>
      </c>
    </row>
    <row r="264" spans="1:39" x14ac:dyDescent="0.25">
      <c r="A264" s="53" t="s">
        <v>75</v>
      </c>
      <c r="B264" s="53" t="str">
        <f>VLOOKUP(A264,'TRI Releases'!$A$3:$Q$118,2,FALSE)</f>
        <v>70734BRDNCLOUIS</v>
      </c>
      <c r="C264" s="53" t="str">
        <f>VLOOKUP(B264,'AERMOD-Modeled-Air-Conc.'!$A$5:$B$3136,2,FALSE)</f>
        <v>Manufacturing</v>
      </c>
      <c r="D264" s="16">
        <v>1.2783432074208036E-2</v>
      </c>
      <c r="E264" s="16">
        <v>5.9932817116356443E-4</v>
      </c>
      <c r="F264" s="16">
        <v>1.4875668828096399E-3</v>
      </c>
      <c r="G264" s="16">
        <v>7.6098542353799014E-3</v>
      </c>
      <c r="H264" s="16">
        <v>3.2677913446540997E-4</v>
      </c>
      <c r="I264" s="16">
        <v>8.6011230655196177E-4</v>
      </c>
      <c r="J264" s="16">
        <v>1.2783432074208036E-2</v>
      </c>
      <c r="K264" s="16">
        <v>5.9932817116356443E-4</v>
      </c>
      <c r="L264" s="16">
        <v>1.4875668828096399E-3</v>
      </c>
      <c r="M264" s="16">
        <v>7.6098542353799014E-3</v>
      </c>
      <c r="N264" s="16">
        <v>3.2677913446540997E-4</v>
      </c>
      <c r="O264" s="16">
        <v>8.6011230655196177E-4</v>
      </c>
      <c r="P264" s="16">
        <v>1.7722450013236055E-2</v>
      </c>
      <c r="Q264" s="16">
        <v>2.9727122066788886E-3</v>
      </c>
      <c r="R264" s="16">
        <v>5.6178235221101625E-3</v>
      </c>
      <c r="S264" s="16">
        <v>1.0048398158275327E-2</v>
      </c>
      <c r="T264" s="16">
        <v>1.6704308915503764E-3</v>
      </c>
      <c r="U264" s="16">
        <v>3.2032908190687795E-3</v>
      </c>
      <c r="V264" s="16">
        <v>1.7722450013236055E-2</v>
      </c>
      <c r="W264" s="16">
        <v>2.9727122066788886E-3</v>
      </c>
      <c r="X264" s="16">
        <v>5.6178235221101625E-3</v>
      </c>
      <c r="Y264" s="16">
        <v>1.0048398158275327E-2</v>
      </c>
      <c r="Z264" s="16">
        <v>1.6704308915503764E-3</v>
      </c>
      <c r="AA264" s="54">
        <v>3.2032908190687795E-3</v>
      </c>
      <c r="AB264" s="42">
        <v>3.0505882087444092E-2</v>
      </c>
      <c r="AC264" s="42">
        <v>3.5720403778424529E-3</v>
      </c>
      <c r="AD264" s="42">
        <v>7.1053904049198022E-3</v>
      </c>
      <c r="AE264" s="42">
        <v>1.7658252393655229E-2</v>
      </c>
      <c r="AF264" s="42">
        <v>1.9972100260157864E-3</v>
      </c>
      <c r="AG264" s="42">
        <v>4.0634031256207414E-3</v>
      </c>
      <c r="AH264" s="42">
        <v>3.0505882087444092E-2</v>
      </c>
      <c r="AI264" s="42">
        <v>3.5720403778424529E-3</v>
      </c>
      <c r="AJ264" s="42">
        <v>7.1053904049198022E-3</v>
      </c>
      <c r="AK264" s="42">
        <v>1.7658252393655229E-2</v>
      </c>
      <c r="AL264" s="42">
        <v>1.9972100260157864E-3</v>
      </c>
      <c r="AM264" s="42">
        <v>4.0634031256207414E-3</v>
      </c>
    </row>
    <row r="265" spans="1:39" hidden="1" x14ac:dyDescent="0.25">
      <c r="A265" s="53"/>
      <c r="B265" s="53"/>
      <c r="C265" s="53"/>
      <c r="D265" s="16">
        <v>5.9932817116356443E-4</v>
      </c>
      <c r="E265" s="16">
        <v>1.4875668828096399E-3</v>
      </c>
      <c r="F265" s="16">
        <v>7.6098542353799014E-3</v>
      </c>
      <c r="G265" s="16">
        <v>3.2677913446540997E-4</v>
      </c>
      <c r="H265" s="16">
        <v>8.6011230655196177E-4</v>
      </c>
      <c r="I265" s="16">
        <v>1.0652860061840031E-2</v>
      </c>
      <c r="J265" s="16">
        <v>5.9932817116356443E-4</v>
      </c>
      <c r="K265" s="16">
        <v>1.4875668828096399E-3</v>
      </c>
      <c r="L265" s="16">
        <v>7.6098542353799014E-3</v>
      </c>
      <c r="M265" s="16">
        <v>3.2677913446540997E-4</v>
      </c>
      <c r="N265" s="16">
        <v>8.6011230655196177E-4</v>
      </c>
      <c r="O265" s="16">
        <v>1.0652860061840031E-2</v>
      </c>
      <c r="P265" s="16">
        <v>2.9727122066788886E-3</v>
      </c>
      <c r="Q265" s="16">
        <v>5.6178235221101625E-3</v>
      </c>
      <c r="R265" s="16">
        <v>1.0048398158275327E-2</v>
      </c>
      <c r="S265" s="16">
        <v>1.6704308915503764E-3</v>
      </c>
      <c r="T265" s="16">
        <v>3.2032908190687795E-3</v>
      </c>
      <c r="U265" s="16">
        <v>7.088980005294422E-3</v>
      </c>
      <c r="V265" s="16">
        <v>2.9727122066788886E-3</v>
      </c>
      <c r="W265" s="16">
        <v>5.6178235221101625E-3</v>
      </c>
      <c r="X265" s="16">
        <v>1.0048398158275327E-2</v>
      </c>
      <c r="Y265" s="16">
        <v>1.6704308915503764E-3</v>
      </c>
      <c r="Z265" s="16">
        <v>3.2032908190687795E-3</v>
      </c>
      <c r="AA265" s="54">
        <v>7.088980005294422E-3</v>
      </c>
      <c r="AB265" s="42">
        <v>3.5720403778424529E-3</v>
      </c>
      <c r="AC265" s="42">
        <v>7.1053904049198022E-3</v>
      </c>
      <c r="AD265" s="42">
        <v>1.7658252393655229E-2</v>
      </c>
      <c r="AE265" s="42">
        <v>1.9972100260157864E-3</v>
      </c>
      <c r="AF265" s="42">
        <v>4.0634031256207414E-3</v>
      </c>
      <c r="AG265" s="42">
        <v>1.7741840067134453E-2</v>
      </c>
      <c r="AH265" s="42">
        <v>3.5720403778424529E-3</v>
      </c>
      <c r="AI265" s="42">
        <v>7.1053904049198022E-3</v>
      </c>
      <c r="AJ265" s="42">
        <v>1.7658252393655229E-2</v>
      </c>
      <c r="AK265" s="42">
        <v>1.9972100260157864E-3</v>
      </c>
      <c r="AL265" s="42">
        <v>4.0634031256207414E-3</v>
      </c>
      <c r="AM265" s="42">
        <v>1.7741840067134453E-2</v>
      </c>
    </row>
    <row r="266" spans="1:39" hidden="1" x14ac:dyDescent="0.25">
      <c r="A266" s="53"/>
      <c r="B266" s="53"/>
      <c r="C266" s="53"/>
      <c r="D266" s="16">
        <v>1.4875668828096399E-3</v>
      </c>
      <c r="E266" s="16">
        <v>7.6098542353799014E-3</v>
      </c>
      <c r="F266" s="16">
        <v>3.2677913446540997E-4</v>
      </c>
      <c r="G266" s="16">
        <v>8.6011230655196177E-4</v>
      </c>
      <c r="H266" s="16">
        <v>1.0652860061840031E-2</v>
      </c>
      <c r="I266" s="16">
        <v>4.9944014263630378E-4</v>
      </c>
      <c r="J266" s="16">
        <v>1.4875668828096399E-3</v>
      </c>
      <c r="K266" s="16">
        <v>7.6098542353799014E-3</v>
      </c>
      <c r="L266" s="16">
        <v>3.2677913446540997E-4</v>
      </c>
      <c r="M266" s="16">
        <v>8.6011230655196177E-4</v>
      </c>
      <c r="N266" s="16">
        <v>1.0652860061840031E-2</v>
      </c>
      <c r="O266" s="16">
        <v>4.9944014263630378E-4</v>
      </c>
      <c r="P266" s="16">
        <v>5.6178235221101625E-3</v>
      </c>
      <c r="Q266" s="16">
        <v>1.0048398158275327E-2</v>
      </c>
      <c r="R266" s="16">
        <v>1.6704308915503764E-3</v>
      </c>
      <c r="S266" s="16">
        <v>3.2032908190687795E-3</v>
      </c>
      <c r="T266" s="16">
        <v>7.088980005294422E-3</v>
      </c>
      <c r="U266" s="16">
        <v>1.1890848826715556E-3</v>
      </c>
      <c r="V266" s="16">
        <v>5.6178235221101625E-3</v>
      </c>
      <c r="W266" s="16">
        <v>1.0048398158275327E-2</v>
      </c>
      <c r="X266" s="16">
        <v>1.6704308915503764E-3</v>
      </c>
      <c r="Y266" s="16">
        <v>3.2032908190687795E-3</v>
      </c>
      <c r="Z266" s="16">
        <v>7.088980005294422E-3</v>
      </c>
      <c r="AA266" s="54">
        <v>1.1890848826715556E-3</v>
      </c>
      <c r="AB266" s="42">
        <v>7.1053904049198022E-3</v>
      </c>
      <c r="AC266" s="42">
        <v>1.7658252393655229E-2</v>
      </c>
      <c r="AD266" s="42">
        <v>1.9972100260157864E-3</v>
      </c>
      <c r="AE266" s="42">
        <v>4.0634031256207414E-3</v>
      </c>
      <c r="AF266" s="42">
        <v>1.7741840067134453E-2</v>
      </c>
      <c r="AG266" s="42">
        <v>1.6885250253078593E-3</v>
      </c>
      <c r="AH266" s="42">
        <v>7.1053904049198022E-3</v>
      </c>
      <c r="AI266" s="42">
        <v>1.7658252393655229E-2</v>
      </c>
      <c r="AJ266" s="42">
        <v>1.9972100260157864E-3</v>
      </c>
      <c r="AK266" s="42">
        <v>4.0634031256207414E-3</v>
      </c>
      <c r="AL266" s="42">
        <v>1.7741840067134453E-2</v>
      </c>
      <c r="AM266" s="42">
        <v>1.6885250253078593E-3</v>
      </c>
    </row>
    <row r="267" spans="1:39" hidden="1" x14ac:dyDescent="0.25">
      <c r="A267" s="53"/>
      <c r="B267" s="53"/>
      <c r="C267" s="53"/>
      <c r="D267" s="16">
        <v>7.6098542353799014E-3</v>
      </c>
      <c r="E267" s="16">
        <v>3.2677913446540997E-4</v>
      </c>
      <c r="F267" s="16">
        <v>8.6011230655196177E-4</v>
      </c>
      <c r="G267" s="16">
        <v>1.0652860061840031E-2</v>
      </c>
      <c r="H267" s="16">
        <v>4.9944014263630378E-4</v>
      </c>
      <c r="I267" s="16">
        <v>1.2396390690080333E-3</v>
      </c>
      <c r="J267" s="16">
        <v>7.6098542353799014E-3</v>
      </c>
      <c r="K267" s="16">
        <v>3.2677913446540997E-4</v>
      </c>
      <c r="L267" s="16">
        <v>8.6011230655196177E-4</v>
      </c>
      <c r="M267" s="16">
        <v>1.0652860061840031E-2</v>
      </c>
      <c r="N267" s="16">
        <v>4.9944014263630378E-4</v>
      </c>
      <c r="O267" s="16">
        <v>1.2396390690080333E-3</v>
      </c>
      <c r="P267" s="16">
        <v>1.0048398158275327E-2</v>
      </c>
      <c r="Q267" s="16">
        <v>1.6704308915503764E-3</v>
      </c>
      <c r="R267" s="16">
        <v>3.2032908190687795E-3</v>
      </c>
      <c r="S267" s="16">
        <v>7.088980005294422E-3</v>
      </c>
      <c r="T267" s="16">
        <v>1.1890848826715556E-3</v>
      </c>
      <c r="U267" s="16">
        <v>2.247129408844065E-3</v>
      </c>
      <c r="V267" s="16">
        <v>1.0048398158275327E-2</v>
      </c>
      <c r="W267" s="16">
        <v>1.6704308915503764E-3</v>
      </c>
      <c r="X267" s="16">
        <v>3.2032908190687795E-3</v>
      </c>
      <c r="Y267" s="16">
        <v>7.088980005294422E-3</v>
      </c>
      <c r="Z267" s="16">
        <v>1.1890848826715556E-3</v>
      </c>
      <c r="AA267" s="54">
        <v>2.247129408844065E-3</v>
      </c>
      <c r="AB267" s="42">
        <v>1.7658252393655229E-2</v>
      </c>
      <c r="AC267" s="42">
        <v>1.9972100260157864E-3</v>
      </c>
      <c r="AD267" s="42">
        <v>4.0634031256207414E-3</v>
      </c>
      <c r="AE267" s="42">
        <v>1.7741840067134453E-2</v>
      </c>
      <c r="AF267" s="42">
        <v>1.6885250253078593E-3</v>
      </c>
      <c r="AG267" s="42">
        <v>3.4867684778520985E-3</v>
      </c>
      <c r="AH267" s="42">
        <v>1.7658252393655229E-2</v>
      </c>
      <c r="AI267" s="42">
        <v>1.9972100260157864E-3</v>
      </c>
      <c r="AJ267" s="42">
        <v>4.0634031256207414E-3</v>
      </c>
      <c r="AK267" s="42">
        <v>1.7741840067134453E-2</v>
      </c>
      <c r="AL267" s="42">
        <v>1.6885250253078593E-3</v>
      </c>
      <c r="AM267" s="42">
        <v>3.4867684778520985E-3</v>
      </c>
    </row>
    <row r="268" spans="1:39" hidden="1" x14ac:dyDescent="0.25">
      <c r="A268" s="53"/>
      <c r="B268" s="53"/>
      <c r="C268" s="53"/>
      <c r="D268" s="16">
        <v>3.2677913446540997E-4</v>
      </c>
      <c r="E268" s="16">
        <v>8.6011230655196177E-4</v>
      </c>
      <c r="F268" s="16">
        <v>1.0652860061840031E-2</v>
      </c>
      <c r="G268" s="16">
        <v>4.9944014263630378E-4</v>
      </c>
      <c r="H268" s="16">
        <v>1.2396390690080333E-3</v>
      </c>
      <c r="I268" s="16">
        <v>6.341545196149918E-3</v>
      </c>
      <c r="J268" s="16">
        <v>3.2677913446540997E-4</v>
      </c>
      <c r="K268" s="16">
        <v>8.6011230655196177E-4</v>
      </c>
      <c r="L268" s="16">
        <v>1.0652860061840031E-2</v>
      </c>
      <c r="M268" s="16">
        <v>4.9944014263630378E-4</v>
      </c>
      <c r="N268" s="16">
        <v>1.2396390690080333E-3</v>
      </c>
      <c r="O268" s="16">
        <v>6.341545196149918E-3</v>
      </c>
      <c r="P268" s="16">
        <v>1.6704308915503764E-3</v>
      </c>
      <c r="Q268" s="16">
        <v>3.2032908190687795E-3</v>
      </c>
      <c r="R268" s="16">
        <v>7.088980005294422E-3</v>
      </c>
      <c r="S268" s="16">
        <v>1.1890848826715556E-3</v>
      </c>
      <c r="T268" s="16">
        <v>2.247129408844065E-3</v>
      </c>
      <c r="U268" s="16">
        <v>4.0193592633101316E-3</v>
      </c>
      <c r="V268" s="16">
        <v>1.6704308915503764E-3</v>
      </c>
      <c r="W268" s="16">
        <v>3.2032908190687795E-3</v>
      </c>
      <c r="X268" s="16">
        <v>7.088980005294422E-3</v>
      </c>
      <c r="Y268" s="16">
        <v>1.1890848826715556E-3</v>
      </c>
      <c r="Z268" s="16">
        <v>2.247129408844065E-3</v>
      </c>
      <c r="AA268" s="54">
        <v>4.0193592633101316E-3</v>
      </c>
      <c r="AB268" s="42">
        <v>1.9972100260157864E-3</v>
      </c>
      <c r="AC268" s="42">
        <v>4.0634031256207414E-3</v>
      </c>
      <c r="AD268" s="42">
        <v>1.7741840067134453E-2</v>
      </c>
      <c r="AE268" s="42">
        <v>1.6885250253078593E-3</v>
      </c>
      <c r="AF268" s="42">
        <v>3.4867684778520985E-3</v>
      </c>
      <c r="AG268" s="42">
        <v>1.0360904459460051E-2</v>
      </c>
      <c r="AH268" s="42">
        <v>1.9972100260157864E-3</v>
      </c>
      <c r="AI268" s="42">
        <v>4.0634031256207414E-3</v>
      </c>
      <c r="AJ268" s="42">
        <v>1.7741840067134453E-2</v>
      </c>
      <c r="AK268" s="42">
        <v>1.6885250253078593E-3</v>
      </c>
      <c r="AL268" s="42">
        <v>3.4867684778520985E-3</v>
      </c>
      <c r="AM268" s="42">
        <v>1.0360904459460051E-2</v>
      </c>
    </row>
    <row r="269" spans="1:39" hidden="1" x14ac:dyDescent="0.25">
      <c r="A269" s="53"/>
      <c r="B269" s="53"/>
      <c r="C269" s="53"/>
      <c r="D269" s="16">
        <v>8.6011230655196177E-4</v>
      </c>
      <c r="E269" s="16">
        <v>1.0652860061840031E-2</v>
      </c>
      <c r="F269" s="16">
        <v>4.9944014263630378E-4</v>
      </c>
      <c r="G269" s="16">
        <v>1.2396390690080333E-3</v>
      </c>
      <c r="H269" s="16">
        <v>6.341545196149918E-3</v>
      </c>
      <c r="I269" s="16">
        <v>2.7231594538784166E-4</v>
      </c>
      <c r="J269" s="16">
        <v>8.6011230655196177E-4</v>
      </c>
      <c r="K269" s="16">
        <v>1.0652860061840031E-2</v>
      </c>
      <c r="L269" s="16">
        <v>4.9944014263630378E-4</v>
      </c>
      <c r="M269" s="16">
        <v>1.2396390690080333E-3</v>
      </c>
      <c r="N269" s="16">
        <v>6.341545196149918E-3</v>
      </c>
      <c r="O269" s="16">
        <v>2.7231594538784166E-4</v>
      </c>
      <c r="P269" s="16">
        <v>3.2032908190687795E-3</v>
      </c>
      <c r="Q269" s="16">
        <v>7.088980005294422E-3</v>
      </c>
      <c r="R269" s="16">
        <v>1.1890848826715556E-3</v>
      </c>
      <c r="S269" s="16">
        <v>2.247129408844065E-3</v>
      </c>
      <c r="T269" s="16">
        <v>4.0193592633101316E-3</v>
      </c>
      <c r="U269" s="16">
        <v>6.6817235662015059E-4</v>
      </c>
      <c r="V269" s="16">
        <v>3.2032908190687795E-3</v>
      </c>
      <c r="W269" s="16">
        <v>7.088980005294422E-3</v>
      </c>
      <c r="X269" s="16">
        <v>1.1890848826715556E-3</v>
      </c>
      <c r="Y269" s="16">
        <v>2.247129408844065E-3</v>
      </c>
      <c r="Z269" s="16">
        <v>4.0193592633101316E-3</v>
      </c>
      <c r="AA269" s="54">
        <v>6.6817235662015059E-4</v>
      </c>
      <c r="AB269" s="42">
        <v>4.0634031256207414E-3</v>
      </c>
      <c r="AC269" s="42">
        <v>1.7741840067134453E-2</v>
      </c>
      <c r="AD269" s="42">
        <v>1.6885250253078593E-3</v>
      </c>
      <c r="AE269" s="42">
        <v>3.4867684778520985E-3</v>
      </c>
      <c r="AF269" s="42">
        <v>1.0360904459460051E-2</v>
      </c>
      <c r="AG269" s="42">
        <v>9.4048830200799225E-4</v>
      </c>
      <c r="AH269" s="42">
        <v>4.0634031256207414E-3</v>
      </c>
      <c r="AI269" s="42">
        <v>1.7741840067134453E-2</v>
      </c>
      <c r="AJ269" s="42">
        <v>1.6885250253078593E-3</v>
      </c>
      <c r="AK269" s="42">
        <v>3.4867684778520985E-3</v>
      </c>
      <c r="AL269" s="42">
        <v>1.0360904459460051E-2</v>
      </c>
      <c r="AM269" s="42">
        <v>9.4048830200799225E-4</v>
      </c>
    </row>
    <row r="270" spans="1:39" x14ac:dyDescent="0.25">
      <c r="A270" s="53" t="s">
        <v>76</v>
      </c>
      <c r="B270" s="53" t="str">
        <f>VLOOKUP(A270,'TRI Releases'!$A$3:$Q$118,2,FALSE)</f>
        <v>70734BRDNCLOUIS</v>
      </c>
      <c r="C270" s="53" t="str">
        <f>VLOOKUP(B270,'AERMOD-Modeled-Air-Conc.'!$A$5:$B$3136,2,FALSE)</f>
        <v>Manufacturing</v>
      </c>
      <c r="D270" s="16">
        <v>1.0652860061840031E-2</v>
      </c>
      <c r="E270" s="16">
        <v>4.9944014263630378E-4</v>
      </c>
      <c r="F270" s="16">
        <v>1.2396390690080333E-3</v>
      </c>
      <c r="G270" s="16">
        <v>6.341545196149918E-3</v>
      </c>
      <c r="H270" s="16">
        <v>2.7231594538784166E-4</v>
      </c>
      <c r="I270" s="16">
        <v>7.1676025545996816E-4</v>
      </c>
      <c r="J270" s="16">
        <v>1.0652860061840031E-2</v>
      </c>
      <c r="K270" s="16">
        <v>4.9944014263630378E-4</v>
      </c>
      <c r="L270" s="16">
        <v>1.2396390690080333E-3</v>
      </c>
      <c r="M270" s="16">
        <v>6.341545196149918E-3</v>
      </c>
      <c r="N270" s="16">
        <v>2.7231594538784166E-4</v>
      </c>
      <c r="O270" s="16">
        <v>7.1676025545996816E-4</v>
      </c>
      <c r="P270" s="16">
        <v>7.088980005294422E-3</v>
      </c>
      <c r="Q270" s="16">
        <v>1.1890848826715556E-3</v>
      </c>
      <c r="R270" s="16">
        <v>2.247129408844065E-3</v>
      </c>
      <c r="S270" s="16">
        <v>4.0193592633101316E-3</v>
      </c>
      <c r="T270" s="16">
        <v>6.6817235662015059E-4</v>
      </c>
      <c r="U270" s="16">
        <v>1.2813163276275119E-3</v>
      </c>
      <c r="V270" s="16">
        <v>7.088980005294422E-3</v>
      </c>
      <c r="W270" s="16">
        <v>1.1890848826715556E-3</v>
      </c>
      <c r="X270" s="16">
        <v>2.247129408844065E-3</v>
      </c>
      <c r="Y270" s="16">
        <v>4.0193592633101316E-3</v>
      </c>
      <c r="Z270" s="16">
        <v>6.6817235662015059E-4</v>
      </c>
      <c r="AA270" s="54">
        <v>1.2813163276275119E-3</v>
      </c>
      <c r="AB270" s="42">
        <v>1.7741840067134453E-2</v>
      </c>
      <c r="AC270" s="42">
        <v>1.6885250253078593E-3</v>
      </c>
      <c r="AD270" s="42">
        <v>3.4867684778520985E-3</v>
      </c>
      <c r="AE270" s="42">
        <v>1.0360904459460051E-2</v>
      </c>
      <c r="AF270" s="42">
        <v>9.4048830200799225E-4</v>
      </c>
      <c r="AG270" s="42">
        <v>1.9980765830874799E-3</v>
      </c>
      <c r="AH270" s="42">
        <v>1.7741840067134453E-2</v>
      </c>
      <c r="AI270" s="42">
        <v>1.6885250253078593E-3</v>
      </c>
      <c r="AJ270" s="42">
        <v>3.4867684778520985E-3</v>
      </c>
      <c r="AK270" s="42">
        <v>1.0360904459460051E-2</v>
      </c>
      <c r="AL270" s="42">
        <v>9.4048830200799225E-4</v>
      </c>
      <c r="AM270" s="42">
        <v>1.9980765830874799E-3</v>
      </c>
    </row>
    <row r="271" spans="1:39" hidden="1" x14ac:dyDescent="0.25">
      <c r="A271" s="53"/>
      <c r="B271" s="53"/>
      <c r="C271" s="53"/>
      <c r="D271" s="16">
        <v>4.9944014263630378E-4</v>
      </c>
      <c r="E271" s="16">
        <v>1.2396390690080333E-3</v>
      </c>
      <c r="F271" s="16">
        <v>6.341545196149918E-3</v>
      </c>
      <c r="G271" s="16">
        <v>2.7231594538784166E-4</v>
      </c>
      <c r="H271" s="16">
        <v>7.1676025545996816E-4</v>
      </c>
      <c r="I271" s="16">
        <v>1.0652860061840031E-2</v>
      </c>
      <c r="J271" s="16">
        <v>4.9944014263630378E-4</v>
      </c>
      <c r="K271" s="16">
        <v>1.2396390690080333E-3</v>
      </c>
      <c r="L271" s="16">
        <v>6.341545196149918E-3</v>
      </c>
      <c r="M271" s="16">
        <v>2.7231594538784166E-4</v>
      </c>
      <c r="N271" s="16">
        <v>7.1676025545996816E-4</v>
      </c>
      <c r="O271" s="16">
        <v>1.0652860061840031E-2</v>
      </c>
      <c r="P271" s="16">
        <v>1.1890848826715556E-3</v>
      </c>
      <c r="Q271" s="16">
        <v>2.247129408844065E-3</v>
      </c>
      <c r="R271" s="16">
        <v>4.0193592633101316E-3</v>
      </c>
      <c r="S271" s="16">
        <v>6.6817235662015059E-4</v>
      </c>
      <c r="T271" s="16">
        <v>1.2813163276275119E-3</v>
      </c>
      <c r="U271" s="16">
        <v>5.9074833377453515E-3</v>
      </c>
      <c r="V271" s="16">
        <v>1.1890848826715556E-3</v>
      </c>
      <c r="W271" s="16">
        <v>2.247129408844065E-3</v>
      </c>
      <c r="X271" s="16">
        <v>4.0193592633101316E-3</v>
      </c>
      <c r="Y271" s="16">
        <v>6.6817235662015059E-4</v>
      </c>
      <c r="Z271" s="16">
        <v>1.2813163276275119E-3</v>
      </c>
      <c r="AA271" s="54">
        <v>5.9074833377453515E-3</v>
      </c>
      <c r="AB271" s="42">
        <v>1.6885250253078593E-3</v>
      </c>
      <c r="AC271" s="42">
        <v>3.4867684778520985E-3</v>
      </c>
      <c r="AD271" s="42">
        <v>1.0360904459460051E-2</v>
      </c>
      <c r="AE271" s="42">
        <v>9.4048830200799225E-4</v>
      </c>
      <c r="AF271" s="42">
        <v>1.9980765830874799E-3</v>
      </c>
      <c r="AG271" s="42">
        <v>1.6560343399585384E-2</v>
      </c>
      <c r="AH271" s="42">
        <v>1.6885250253078593E-3</v>
      </c>
      <c r="AI271" s="42">
        <v>3.4867684778520985E-3</v>
      </c>
      <c r="AJ271" s="42">
        <v>1.0360904459460051E-2</v>
      </c>
      <c r="AK271" s="42">
        <v>9.4048830200799225E-4</v>
      </c>
      <c r="AL271" s="42">
        <v>1.9980765830874799E-3</v>
      </c>
      <c r="AM271" s="42">
        <v>1.6560343399585384E-2</v>
      </c>
    </row>
    <row r="272" spans="1:39" hidden="1" x14ac:dyDescent="0.25">
      <c r="A272" s="53"/>
      <c r="B272" s="53"/>
      <c r="C272" s="53"/>
      <c r="D272" s="16">
        <v>1.2396390690080333E-3</v>
      </c>
      <c r="E272" s="16">
        <v>6.341545196149918E-3</v>
      </c>
      <c r="F272" s="16">
        <v>2.7231594538784166E-4</v>
      </c>
      <c r="G272" s="16">
        <v>7.1676025545996816E-4</v>
      </c>
      <c r="H272" s="16">
        <v>1.0652860061840031E-2</v>
      </c>
      <c r="I272" s="16">
        <v>4.9944014263630378E-4</v>
      </c>
      <c r="J272" s="16">
        <v>1.2396390690080333E-3</v>
      </c>
      <c r="K272" s="16">
        <v>6.341545196149918E-3</v>
      </c>
      <c r="L272" s="16">
        <v>2.7231594538784166E-4</v>
      </c>
      <c r="M272" s="16">
        <v>7.1676025545996816E-4</v>
      </c>
      <c r="N272" s="16">
        <v>1.0652860061840031E-2</v>
      </c>
      <c r="O272" s="16">
        <v>4.9944014263630378E-4</v>
      </c>
      <c r="P272" s="16">
        <v>2.247129408844065E-3</v>
      </c>
      <c r="Q272" s="16">
        <v>4.0193592633101316E-3</v>
      </c>
      <c r="R272" s="16">
        <v>6.6817235662015059E-4</v>
      </c>
      <c r="S272" s="16">
        <v>1.2813163276275119E-3</v>
      </c>
      <c r="T272" s="16">
        <v>5.9074833377453515E-3</v>
      </c>
      <c r="U272" s="16">
        <v>9.9090406889296287E-4</v>
      </c>
      <c r="V272" s="16">
        <v>2.247129408844065E-3</v>
      </c>
      <c r="W272" s="16">
        <v>4.0193592633101316E-3</v>
      </c>
      <c r="X272" s="16">
        <v>6.6817235662015059E-4</v>
      </c>
      <c r="Y272" s="16">
        <v>1.2813163276275119E-3</v>
      </c>
      <c r="Z272" s="16">
        <v>5.9074833377453515E-3</v>
      </c>
      <c r="AA272" s="54">
        <v>9.9090406889296287E-4</v>
      </c>
      <c r="AB272" s="42">
        <v>3.4867684778520985E-3</v>
      </c>
      <c r="AC272" s="42">
        <v>1.0360904459460051E-2</v>
      </c>
      <c r="AD272" s="42">
        <v>9.4048830200799225E-4</v>
      </c>
      <c r="AE272" s="42">
        <v>1.9980765830874799E-3</v>
      </c>
      <c r="AF272" s="42">
        <v>1.6560343399585384E-2</v>
      </c>
      <c r="AG272" s="42">
        <v>1.4903442115292665E-3</v>
      </c>
      <c r="AH272" s="42">
        <v>3.4867684778520985E-3</v>
      </c>
      <c r="AI272" s="42">
        <v>1.0360904459460051E-2</v>
      </c>
      <c r="AJ272" s="42">
        <v>9.4048830200799225E-4</v>
      </c>
      <c r="AK272" s="42">
        <v>1.9980765830874799E-3</v>
      </c>
      <c r="AL272" s="42">
        <v>1.6560343399585384E-2</v>
      </c>
      <c r="AM272" s="42">
        <v>1.4903442115292665E-3</v>
      </c>
    </row>
    <row r="273" spans="1:39" hidden="1" x14ac:dyDescent="0.25">
      <c r="A273" s="53"/>
      <c r="B273" s="53"/>
      <c r="C273" s="53"/>
      <c r="D273" s="16">
        <v>6.341545196149918E-3</v>
      </c>
      <c r="E273" s="16">
        <v>2.7231594538784166E-4</v>
      </c>
      <c r="F273" s="16">
        <v>7.1676025545996816E-4</v>
      </c>
      <c r="G273" s="16">
        <v>1.0652860061840031E-2</v>
      </c>
      <c r="H273" s="16">
        <v>4.9944014263630378E-4</v>
      </c>
      <c r="I273" s="16">
        <v>1.2396390690080333E-3</v>
      </c>
      <c r="J273" s="16">
        <v>6.341545196149918E-3</v>
      </c>
      <c r="K273" s="16">
        <v>2.7231594538784166E-4</v>
      </c>
      <c r="L273" s="16">
        <v>7.1676025545996816E-4</v>
      </c>
      <c r="M273" s="16">
        <v>1.0652860061840031E-2</v>
      </c>
      <c r="N273" s="16">
        <v>4.9944014263630378E-4</v>
      </c>
      <c r="O273" s="16">
        <v>1.2396390690080333E-3</v>
      </c>
      <c r="P273" s="16">
        <v>4.0193592633101316E-3</v>
      </c>
      <c r="Q273" s="16">
        <v>6.6817235662015059E-4</v>
      </c>
      <c r="R273" s="16">
        <v>1.2813163276275119E-3</v>
      </c>
      <c r="S273" s="16">
        <v>5.9074833377453515E-3</v>
      </c>
      <c r="T273" s="16">
        <v>9.9090406889296287E-4</v>
      </c>
      <c r="U273" s="16">
        <v>1.8726078407033874E-3</v>
      </c>
      <c r="V273" s="16">
        <v>4.0193592633101316E-3</v>
      </c>
      <c r="W273" s="16">
        <v>6.6817235662015059E-4</v>
      </c>
      <c r="X273" s="16">
        <v>1.2813163276275119E-3</v>
      </c>
      <c r="Y273" s="16">
        <v>5.9074833377453515E-3</v>
      </c>
      <c r="Z273" s="16">
        <v>9.9090406889296287E-4</v>
      </c>
      <c r="AA273" s="54">
        <v>1.8726078407033874E-3</v>
      </c>
      <c r="AB273" s="42">
        <v>1.0360904459460051E-2</v>
      </c>
      <c r="AC273" s="42">
        <v>9.4048830200799225E-4</v>
      </c>
      <c r="AD273" s="42">
        <v>1.9980765830874799E-3</v>
      </c>
      <c r="AE273" s="42">
        <v>1.6560343399585384E-2</v>
      </c>
      <c r="AF273" s="42">
        <v>1.4903442115292665E-3</v>
      </c>
      <c r="AG273" s="42">
        <v>3.1122469097114207E-3</v>
      </c>
      <c r="AH273" s="42">
        <v>1.0360904459460051E-2</v>
      </c>
      <c r="AI273" s="42">
        <v>9.4048830200799225E-4</v>
      </c>
      <c r="AJ273" s="42">
        <v>1.9980765830874799E-3</v>
      </c>
      <c r="AK273" s="42">
        <v>1.6560343399585384E-2</v>
      </c>
      <c r="AL273" s="42">
        <v>1.4903442115292665E-3</v>
      </c>
      <c r="AM273" s="42">
        <v>3.1122469097114207E-3</v>
      </c>
    </row>
    <row r="274" spans="1:39" hidden="1" x14ac:dyDescent="0.25">
      <c r="A274" s="53"/>
      <c r="B274" s="53"/>
      <c r="C274" s="53"/>
      <c r="D274" s="16">
        <v>2.7231594538784166E-4</v>
      </c>
      <c r="E274" s="16">
        <v>7.1676025545996816E-4</v>
      </c>
      <c r="F274" s="16">
        <v>1.0652860061840031E-2</v>
      </c>
      <c r="G274" s="16">
        <v>4.9944014263630378E-4</v>
      </c>
      <c r="H274" s="16">
        <v>1.2396390690080333E-3</v>
      </c>
      <c r="I274" s="16">
        <v>6.341545196149918E-3</v>
      </c>
      <c r="J274" s="16">
        <v>2.7231594538784166E-4</v>
      </c>
      <c r="K274" s="16">
        <v>7.1676025545996816E-4</v>
      </c>
      <c r="L274" s="16">
        <v>1.0652860061840031E-2</v>
      </c>
      <c r="M274" s="16">
        <v>4.9944014263630378E-4</v>
      </c>
      <c r="N274" s="16">
        <v>1.2396390690080333E-3</v>
      </c>
      <c r="O274" s="16">
        <v>6.341545196149918E-3</v>
      </c>
      <c r="P274" s="16">
        <v>6.6817235662015059E-4</v>
      </c>
      <c r="Q274" s="16">
        <v>1.2813163276275119E-3</v>
      </c>
      <c r="R274" s="16">
        <v>5.9074833377453515E-3</v>
      </c>
      <c r="S274" s="16">
        <v>9.9090406889296287E-4</v>
      </c>
      <c r="T274" s="16">
        <v>1.8726078407033874E-3</v>
      </c>
      <c r="U274" s="16">
        <v>3.3494660527584427E-3</v>
      </c>
      <c r="V274" s="16">
        <v>6.6817235662015059E-4</v>
      </c>
      <c r="W274" s="16">
        <v>1.2813163276275119E-3</v>
      </c>
      <c r="X274" s="16">
        <v>5.9074833377453515E-3</v>
      </c>
      <c r="Y274" s="16">
        <v>9.9090406889296287E-4</v>
      </c>
      <c r="Z274" s="16">
        <v>1.8726078407033874E-3</v>
      </c>
      <c r="AA274" s="54">
        <v>3.3494660527584427E-3</v>
      </c>
      <c r="AB274" s="42">
        <v>9.4048830200799225E-4</v>
      </c>
      <c r="AC274" s="42">
        <v>1.9980765830874799E-3</v>
      </c>
      <c r="AD274" s="42">
        <v>1.6560343399585384E-2</v>
      </c>
      <c r="AE274" s="42">
        <v>1.4903442115292665E-3</v>
      </c>
      <c r="AF274" s="42">
        <v>3.1122469097114207E-3</v>
      </c>
      <c r="AG274" s="42">
        <v>9.6910112489083603E-3</v>
      </c>
      <c r="AH274" s="42">
        <v>9.4048830200799225E-4</v>
      </c>
      <c r="AI274" s="42">
        <v>1.9980765830874799E-3</v>
      </c>
      <c r="AJ274" s="42">
        <v>1.6560343399585384E-2</v>
      </c>
      <c r="AK274" s="42">
        <v>1.4903442115292665E-3</v>
      </c>
      <c r="AL274" s="42">
        <v>3.1122469097114207E-3</v>
      </c>
      <c r="AM274" s="42">
        <v>9.6910112489083603E-3</v>
      </c>
    </row>
    <row r="275" spans="1:39" hidden="1" x14ac:dyDescent="0.25">
      <c r="A275" s="53"/>
      <c r="B275" s="53"/>
      <c r="C275" s="53"/>
      <c r="D275" s="16">
        <v>7.1676025545996816E-4</v>
      </c>
      <c r="E275" s="16">
        <v>1.0652860061840031E-2</v>
      </c>
      <c r="F275" s="16">
        <v>4.9944014263630378E-4</v>
      </c>
      <c r="G275" s="16">
        <v>1.2396390690080333E-3</v>
      </c>
      <c r="H275" s="16">
        <v>6.341545196149918E-3</v>
      </c>
      <c r="I275" s="16">
        <v>2.7231594538784166E-4</v>
      </c>
      <c r="J275" s="16">
        <v>7.1676025545996816E-4</v>
      </c>
      <c r="K275" s="16">
        <v>1.0652860061840031E-2</v>
      </c>
      <c r="L275" s="16">
        <v>4.9944014263630378E-4</v>
      </c>
      <c r="M275" s="16">
        <v>1.2396390690080333E-3</v>
      </c>
      <c r="N275" s="16">
        <v>6.341545196149918E-3</v>
      </c>
      <c r="O275" s="16">
        <v>2.7231594538784166E-4</v>
      </c>
      <c r="P275" s="16">
        <v>1.2813163276275119E-3</v>
      </c>
      <c r="Q275" s="16">
        <v>5.9074833377453515E-3</v>
      </c>
      <c r="R275" s="16">
        <v>9.9090406889296287E-4</v>
      </c>
      <c r="S275" s="16">
        <v>1.8726078407033874E-3</v>
      </c>
      <c r="T275" s="16">
        <v>3.3494660527584427E-3</v>
      </c>
      <c r="U275" s="16">
        <v>5.5681029718345886E-4</v>
      </c>
      <c r="V275" s="16">
        <v>1.2813163276275119E-3</v>
      </c>
      <c r="W275" s="16">
        <v>5.9074833377453515E-3</v>
      </c>
      <c r="X275" s="16">
        <v>9.9090406889296287E-4</v>
      </c>
      <c r="Y275" s="16">
        <v>1.8726078407033874E-3</v>
      </c>
      <c r="Z275" s="16">
        <v>3.3494660527584427E-3</v>
      </c>
      <c r="AA275" s="54">
        <v>5.5681029718345886E-4</v>
      </c>
      <c r="AB275" s="42">
        <v>1.9980765830874799E-3</v>
      </c>
      <c r="AC275" s="42">
        <v>1.6560343399585384E-2</v>
      </c>
      <c r="AD275" s="42">
        <v>1.4903442115292665E-3</v>
      </c>
      <c r="AE275" s="42">
        <v>3.1122469097114207E-3</v>
      </c>
      <c r="AF275" s="42">
        <v>9.6910112489083603E-3</v>
      </c>
      <c r="AG275" s="42">
        <v>8.2912624257130052E-4</v>
      </c>
      <c r="AH275" s="42">
        <v>1.9980765830874799E-3</v>
      </c>
      <c r="AI275" s="42">
        <v>1.6560343399585384E-2</v>
      </c>
      <c r="AJ275" s="42">
        <v>1.4903442115292665E-3</v>
      </c>
      <c r="AK275" s="42">
        <v>3.1122469097114207E-3</v>
      </c>
      <c r="AL275" s="42">
        <v>9.6910112489083603E-3</v>
      </c>
      <c r="AM275" s="42">
        <v>8.2912624257130052E-4</v>
      </c>
    </row>
    <row r="276" spans="1:39" x14ac:dyDescent="0.25">
      <c r="A276" s="53" t="s">
        <v>77</v>
      </c>
      <c r="B276" s="53" t="str">
        <f>VLOOKUP(A276,'TRI Releases'!$A$3:$Q$118,2,FALSE)</f>
        <v>70734BRDNCLOUIS</v>
      </c>
      <c r="C276" s="53" t="str">
        <f>VLOOKUP(B276,'AERMOD-Modeled-Air-Conc.'!$A$5:$B$3136,2,FALSE)</f>
        <v>Manufacturing</v>
      </c>
      <c r="D276" s="16">
        <v>1.0652860061840031E-2</v>
      </c>
      <c r="E276" s="16">
        <v>4.9944014263630378E-4</v>
      </c>
      <c r="F276" s="16">
        <v>1.2396390690080333E-3</v>
      </c>
      <c r="G276" s="16">
        <v>6.341545196149918E-3</v>
      </c>
      <c r="H276" s="16">
        <v>2.7231594538784166E-4</v>
      </c>
      <c r="I276" s="16">
        <v>7.1676025545996816E-4</v>
      </c>
      <c r="J276" s="16">
        <v>1.0652860061840031E-2</v>
      </c>
      <c r="K276" s="16">
        <v>4.9944014263630378E-4</v>
      </c>
      <c r="L276" s="16">
        <v>1.2396390690080333E-3</v>
      </c>
      <c r="M276" s="16">
        <v>6.341545196149918E-3</v>
      </c>
      <c r="N276" s="16">
        <v>2.7231594538784166E-4</v>
      </c>
      <c r="O276" s="16">
        <v>7.1676025545996816E-4</v>
      </c>
      <c r="P276" s="16">
        <v>5.9074833377453515E-3</v>
      </c>
      <c r="Q276" s="16">
        <v>9.9090406889296287E-4</v>
      </c>
      <c r="R276" s="16">
        <v>1.8726078407033874E-3</v>
      </c>
      <c r="S276" s="16">
        <v>3.3494660527584427E-3</v>
      </c>
      <c r="T276" s="16">
        <v>5.5681029718345886E-4</v>
      </c>
      <c r="U276" s="16">
        <v>1.0677636063562601E-3</v>
      </c>
      <c r="V276" s="16">
        <v>5.9074833377453515E-3</v>
      </c>
      <c r="W276" s="16">
        <v>9.9090406889296287E-4</v>
      </c>
      <c r="X276" s="16">
        <v>1.8726078407033874E-3</v>
      </c>
      <c r="Y276" s="16">
        <v>3.3494660527584427E-3</v>
      </c>
      <c r="Z276" s="16">
        <v>5.5681029718345886E-4</v>
      </c>
      <c r="AA276" s="54">
        <v>1.0677636063562601E-3</v>
      </c>
      <c r="AB276" s="42">
        <v>1.6560343399585384E-2</v>
      </c>
      <c r="AC276" s="42">
        <v>1.4903442115292665E-3</v>
      </c>
      <c r="AD276" s="42">
        <v>3.1122469097114207E-3</v>
      </c>
      <c r="AE276" s="42">
        <v>9.6910112489083603E-3</v>
      </c>
      <c r="AF276" s="42">
        <v>8.2912624257130052E-4</v>
      </c>
      <c r="AG276" s="42">
        <v>1.7845238618162283E-3</v>
      </c>
      <c r="AH276" s="42">
        <v>1.6560343399585384E-2</v>
      </c>
      <c r="AI276" s="42">
        <v>1.4903442115292665E-3</v>
      </c>
      <c r="AJ276" s="42">
        <v>3.1122469097114207E-3</v>
      </c>
      <c r="AK276" s="42">
        <v>9.6910112489083603E-3</v>
      </c>
      <c r="AL276" s="42">
        <v>8.2912624257130052E-4</v>
      </c>
      <c r="AM276" s="42">
        <v>1.7845238618162283E-3</v>
      </c>
    </row>
    <row r="277" spans="1:39" hidden="1" x14ac:dyDescent="0.25">
      <c r="A277" s="53"/>
      <c r="B277" s="53"/>
      <c r="C277" s="53"/>
      <c r="D277" s="16">
        <v>4.9944014263630378E-4</v>
      </c>
      <c r="E277" s="16">
        <v>1.2396390690080333E-3</v>
      </c>
      <c r="F277" s="16">
        <v>6.341545196149918E-3</v>
      </c>
      <c r="G277" s="16">
        <v>2.7231594538784166E-4</v>
      </c>
      <c r="H277" s="16">
        <v>7.1676025545996816E-4</v>
      </c>
      <c r="I277" s="16">
        <v>1.0652860061840031E-2</v>
      </c>
      <c r="J277" s="16">
        <v>4.9944014263630378E-4</v>
      </c>
      <c r="K277" s="16">
        <v>1.2396390690080333E-3</v>
      </c>
      <c r="L277" s="16">
        <v>6.341545196149918E-3</v>
      </c>
      <c r="M277" s="16">
        <v>2.7231594538784166E-4</v>
      </c>
      <c r="N277" s="16">
        <v>7.1676025545996816E-4</v>
      </c>
      <c r="O277" s="16">
        <v>1.0652860061840031E-2</v>
      </c>
      <c r="P277" s="16">
        <v>9.9090406889296287E-4</v>
      </c>
      <c r="Q277" s="16">
        <v>1.8726078407033874E-3</v>
      </c>
      <c r="R277" s="16">
        <v>3.3494660527584427E-3</v>
      </c>
      <c r="S277" s="16">
        <v>5.5681029718345886E-4</v>
      </c>
      <c r="T277" s="16">
        <v>1.0677636063562601E-3</v>
      </c>
      <c r="U277" s="16">
        <v>5.9074833377453515E-3</v>
      </c>
      <c r="V277" s="16">
        <v>9.9090406889296287E-4</v>
      </c>
      <c r="W277" s="16">
        <v>1.8726078407033874E-3</v>
      </c>
      <c r="X277" s="16">
        <v>3.3494660527584427E-3</v>
      </c>
      <c r="Y277" s="16">
        <v>5.5681029718345886E-4</v>
      </c>
      <c r="Z277" s="16">
        <v>1.0677636063562601E-3</v>
      </c>
      <c r="AA277" s="54">
        <v>5.9074833377453515E-3</v>
      </c>
      <c r="AB277" s="42">
        <v>1.4903442115292665E-3</v>
      </c>
      <c r="AC277" s="42">
        <v>3.1122469097114207E-3</v>
      </c>
      <c r="AD277" s="42">
        <v>9.6910112489083603E-3</v>
      </c>
      <c r="AE277" s="42">
        <v>8.2912624257130052E-4</v>
      </c>
      <c r="AF277" s="42">
        <v>1.7845238618162283E-3</v>
      </c>
      <c r="AG277" s="42">
        <v>1.6560343399585384E-2</v>
      </c>
      <c r="AH277" s="42">
        <v>1.4903442115292665E-3</v>
      </c>
      <c r="AI277" s="42">
        <v>3.1122469097114207E-3</v>
      </c>
      <c r="AJ277" s="42">
        <v>9.6910112489083603E-3</v>
      </c>
      <c r="AK277" s="42">
        <v>8.2912624257130052E-4</v>
      </c>
      <c r="AL277" s="42">
        <v>1.7845238618162283E-3</v>
      </c>
      <c r="AM277" s="42">
        <v>1.6560343399585384E-2</v>
      </c>
    </row>
    <row r="278" spans="1:39" hidden="1" x14ac:dyDescent="0.25">
      <c r="A278" s="53"/>
      <c r="B278" s="53"/>
      <c r="C278" s="53"/>
      <c r="D278" s="16">
        <v>1.2396390690080333E-3</v>
      </c>
      <c r="E278" s="16">
        <v>6.341545196149918E-3</v>
      </c>
      <c r="F278" s="16">
        <v>2.7231594538784166E-4</v>
      </c>
      <c r="G278" s="16">
        <v>7.1676025545996816E-4</v>
      </c>
      <c r="H278" s="16">
        <v>1.0652860061840031E-2</v>
      </c>
      <c r="I278" s="16">
        <v>4.9944014263630378E-4</v>
      </c>
      <c r="J278" s="16">
        <v>1.2396390690080333E-3</v>
      </c>
      <c r="K278" s="16">
        <v>6.341545196149918E-3</v>
      </c>
      <c r="L278" s="16">
        <v>2.7231594538784166E-4</v>
      </c>
      <c r="M278" s="16">
        <v>7.1676025545996816E-4</v>
      </c>
      <c r="N278" s="16">
        <v>1.0652860061840031E-2</v>
      </c>
      <c r="O278" s="16">
        <v>4.9944014263630378E-4</v>
      </c>
      <c r="P278" s="16">
        <v>1.8726078407033874E-3</v>
      </c>
      <c r="Q278" s="16">
        <v>3.3494660527584427E-3</v>
      </c>
      <c r="R278" s="16">
        <v>5.5681029718345886E-4</v>
      </c>
      <c r="S278" s="16">
        <v>1.0677636063562601E-3</v>
      </c>
      <c r="T278" s="16">
        <v>5.9074833377453515E-3</v>
      </c>
      <c r="U278" s="16">
        <v>9.9090406889296287E-4</v>
      </c>
      <c r="V278" s="16">
        <v>1.8726078407033874E-3</v>
      </c>
      <c r="W278" s="16">
        <v>3.3494660527584427E-3</v>
      </c>
      <c r="X278" s="16">
        <v>5.5681029718345886E-4</v>
      </c>
      <c r="Y278" s="16">
        <v>1.0677636063562601E-3</v>
      </c>
      <c r="Z278" s="16">
        <v>5.9074833377453515E-3</v>
      </c>
      <c r="AA278" s="54">
        <v>9.9090406889296287E-4</v>
      </c>
      <c r="AB278" s="42">
        <v>3.1122469097114207E-3</v>
      </c>
      <c r="AC278" s="42">
        <v>9.6910112489083603E-3</v>
      </c>
      <c r="AD278" s="42">
        <v>8.2912624257130052E-4</v>
      </c>
      <c r="AE278" s="42">
        <v>1.7845238618162283E-3</v>
      </c>
      <c r="AF278" s="42">
        <v>1.6560343399585384E-2</v>
      </c>
      <c r="AG278" s="42">
        <v>1.4903442115292665E-3</v>
      </c>
      <c r="AH278" s="42">
        <v>3.1122469097114207E-3</v>
      </c>
      <c r="AI278" s="42">
        <v>9.6910112489083603E-3</v>
      </c>
      <c r="AJ278" s="42">
        <v>8.2912624257130052E-4</v>
      </c>
      <c r="AK278" s="42">
        <v>1.7845238618162283E-3</v>
      </c>
      <c r="AL278" s="42">
        <v>1.6560343399585384E-2</v>
      </c>
      <c r="AM278" s="42">
        <v>1.4903442115292665E-3</v>
      </c>
    </row>
    <row r="279" spans="1:39" hidden="1" x14ac:dyDescent="0.25">
      <c r="A279" s="53"/>
      <c r="B279" s="53"/>
      <c r="C279" s="53"/>
      <c r="D279" s="16">
        <v>6.341545196149918E-3</v>
      </c>
      <c r="E279" s="16">
        <v>2.7231594538784166E-4</v>
      </c>
      <c r="F279" s="16">
        <v>7.1676025545996816E-4</v>
      </c>
      <c r="G279" s="16">
        <v>1.0652860061840031E-2</v>
      </c>
      <c r="H279" s="16">
        <v>4.9944014263630378E-4</v>
      </c>
      <c r="I279" s="16">
        <v>1.2396390690080333E-3</v>
      </c>
      <c r="J279" s="16">
        <v>6.341545196149918E-3</v>
      </c>
      <c r="K279" s="16">
        <v>2.7231594538784166E-4</v>
      </c>
      <c r="L279" s="16">
        <v>7.1676025545996816E-4</v>
      </c>
      <c r="M279" s="16">
        <v>1.0652860061840031E-2</v>
      </c>
      <c r="N279" s="16">
        <v>4.9944014263630378E-4</v>
      </c>
      <c r="O279" s="16">
        <v>1.2396390690080333E-3</v>
      </c>
      <c r="P279" s="16">
        <v>3.3494660527584427E-3</v>
      </c>
      <c r="Q279" s="16">
        <v>5.5681029718345886E-4</v>
      </c>
      <c r="R279" s="16">
        <v>1.0677636063562601E-3</v>
      </c>
      <c r="S279" s="16">
        <v>5.9074833377453515E-3</v>
      </c>
      <c r="T279" s="16">
        <v>9.9090406889296287E-4</v>
      </c>
      <c r="U279" s="16">
        <v>1.8726078407033874E-3</v>
      </c>
      <c r="V279" s="16">
        <v>3.3494660527584427E-3</v>
      </c>
      <c r="W279" s="16">
        <v>5.5681029718345886E-4</v>
      </c>
      <c r="X279" s="16">
        <v>1.0677636063562601E-3</v>
      </c>
      <c r="Y279" s="16">
        <v>5.9074833377453515E-3</v>
      </c>
      <c r="Z279" s="16">
        <v>9.9090406889296287E-4</v>
      </c>
      <c r="AA279" s="54">
        <v>1.8726078407033874E-3</v>
      </c>
      <c r="AB279" s="42">
        <v>9.6910112489083603E-3</v>
      </c>
      <c r="AC279" s="42">
        <v>8.2912624257130052E-4</v>
      </c>
      <c r="AD279" s="42">
        <v>1.7845238618162283E-3</v>
      </c>
      <c r="AE279" s="42">
        <v>1.6560343399585384E-2</v>
      </c>
      <c r="AF279" s="42">
        <v>1.4903442115292665E-3</v>
      </c>
      <c r="AG279" s="42">
        <v>3.1122469097114207E-3</v>
      </c>
      <c r="AH279" s="42">
        <v>9.6910112489083603E-3</v>
      </c>
      <c r="AI279" s="42">
        <v>8.2912624257130052E-4</v>
      </c>
      <c r="AJ279" s="42">
        <v>1.7845238618162283E-3</v>
      </c>
      <c r="AK279" s="42">
        <v>1.6560343399585384E-2</v>
      </c>
      <c r="AL279" s="42">
        <v>1.4903442115292665E-3</v>
      </c>
      <c r="AM279" s="42">
        <v>3.1122469097114207E-3</v>
      </c>
    </row>
    <row r="280" spans="1:39" hidden="1" x14ac:dyDescent="0.25">
      <c r="A280" s="53"/>
      <c r="B280" s="53"/>
      <c r="C280" s="53"/>
      <c r="D280" s="16">
        <v>2.7231594538784166E-4</v>
      </c>
      <c r="E280" s="16">
        <v>7.1676025545996816E-4</v>
      </c>
      <c r="F280" s="16">
        <v>1.0652860061840031E-2</v>
      </c>
      <c r="G280" s="16">
        <v>4.9944014263630378E-4</v>
      </c>
      <c r="H280" s="16">
        <v>1.2396390690080333E-3</v>
      </c>
      <c r="I280" s="16">
        <v>6.341545196149918E-3</v>
      </c>
      <c r="J280" s="16">
        <v>2.7231594538784166E-4</v>
      </c>
      <c r="K280" s="16">
        <v>7.1676025545996816E-4</v>
      </c>
      <c r="L280" s="16">
        <v>1.0652860061840031E-2</v>
      </c>
      <c r="M280" s="16">
        <v>4.9944014263630378E-4</v>
      </c>
      <c r="N280" s="16">
        <v>1.2396390690080333E-3</v>
      </c>
      <c r="O280" s="16">
        <v>6.341545196149918E-3</v>
      </c>
      <c r="P280" s="16">
        <v>5.5681029718345886E-4</v>
      </c>
      <c r="Q280" s="16">
        <v>1.0677636063562601E-3</v>
      </c>
      <c r="R280" s="16">
        <v>5.9074833377453515E-3</v>
      </c>
      <c r="S280" s="16">
        <v>9.9090406889296287E-4</v>
      </c>
      <c r="T280" s="16">
        <v>1.8726078407033874E-3</v>
      </c>
      <c r="U280" s="16">
        <v>3.3494660527584427E-3</v>
      </c>
      <c r="V280" s="16">
        <v>5.5681029718345886E-4</v>
      </c>
      <c r="W280" s="16">
        <v>1.0677636063562601E-3</v>
      </c>
      <c r="X280" s="16">
        <v>5.9074833377453515E-3</v>
      </c>
      <c r="Y280" s="16">
        <v>9.9090406889296287E-4</v>
      </c>
      <c r="Z280" s="16">
        <v>1.8726078407033874E-3</v>
      </c>
      <c r="AA280" s="54">
        <v>3.3494660527584427E-3</v>
      </c>
      <c r="AB280" s="42">
        <v>8.2912624257130052E-4</v>
      </c>
      <c r="AC280" s="42">
        <v>1.7845238618162283E-3</v>
      </c>
      <c r="AD280" s="42">
        <v>1.6560343399585384E-2</v>
      </c>
      <c r="AE280" s="42">
        <v>1.4903442115292665E-3</v>
      </c>
      <c r="AF280" s="42">
        <v>3.1122469097114207E-3</v>
      </c>
      <c r="AG280" s="42">
        <v>9.6910112489083603E-3</v>
      </c>
      <c r="AH280" s="42">
        <v>8.2912624257130052E-4</v>
      </c>
      <c r="AI280" s="42">
        <v>1.7845238618162283E-3</v>
      </c>
      <c r="AJ280" s="42">
        <v>1.6560343399585384E-2</v>
      </c>
      <c r="AK280" s="42">
        <v>1.4903442115292665E-3</v>
      </c>
      <c r="AL280" s="42">
        <v>3.1122469097114207E-3</v>
      </c>
      <c r="AM280" s="42">
        <v>9.6910112489083603E-3</v>
      </c>
    </row>
    <row r="281" spans="1:39" hidden="1" x14ac:dyDescent="0.25">
      <c r="A281" s="53"/>
      <c r="B281" s="53"/>
      <c r="C281" s="53"/>
      <c r="D281" s="16">
        <v>7.1676025545996816E-4</v>
      </c>
      <c r="E281" s="16">
        <v>1.0652860061840031E-2</v>
      </c>
      <c r="F281" s="16">
        <v>4.9944014263630378E-4</v>
      </c>
      <c r="G281" s="16">
        <v>1.2396390690080333E-3</v>
      </c>
      <c r="H281" s="16">
        <v>6.341545196149918E-3</v>
      </c>
      <c r="I281" s="16">
        <v>2.7231594538784166E-4</v>
      </c>
      <c r="J281" s="16">
        <v>7.1676025545996816E-4</v>
      </c>
      <c r="K281" s="16">
        <v>1.0652860061840031E-2</v>
      </c>
      <c r="L281" s="16">
        <v>4.9944014263630378E-4</v>
      </c>
      <c r="M281" s="16">
        <v>1.2396390690080333E-3</v>
      </c>
      <c r="N281" s="16">
        <v>6.341545196149918E-3</v>
      </c>
      <c r="O281" s="16">
        <v>2.7231594538784166E-4</v>
      </c>
      <c r="P281" s="16">
        <v>1.0677636063562601E-3</v>
      </c>
      <c r="Q281" s="16">
        <v>5.9074833377453515E-3</v>
      </c>
      <c r="R281" s="16">
        <v>9.9090406889296287E-4</v>
      </c>
      <c r="S281" s="16">
        <v>1.8726078407033874E-3</v>
      </c>
      <c r="T281" s="16">
        <v>3.3494660527584427E-3</v>
      </c>
      <c r="U281" s="16">
        <v>5.5681029718345886E-4</v>
      </c>
      <c r="V281" s="16">
        <v>1.0677636063562601E-3</v>
      </c>
      <c r="W281" s="16">
        <v>5.9074833377453515E-3</v>
      </c>
      <c r="X281" s="16">
        <v>9.9090406889296287E-4</v>
      </c>
      <c r="Y281" s="16">
        <v>1.8726078407033874E-3</v>
      </c>
      <c r="Z281" s="16">
        <v>3.3494660527584427E-3</v>
      </c>
      <c r="AA281" s="54">
        <v>5.5681029718345886E-4</v>
      </c>
      <c r="AB281" s="42">
        <v>1.7845238618162283E-3</v>
      </c>
      <c r="AC281" s="42">
        <v>1.6560343399585384E-2</v>
      </c>
      <c r="AD281" s="42">
        <v>1.4903442115292665E-3</v>
      </c>
      <c r="AE281" s="42">
        <v>3.1122469097114207E-3</v>
      </c>
      <c r="AF281" s="42">
        <v>9.6910112489083603E-3</v>
      </c>
      <c r="AG281" s="42">
        <v>8.2912624257130052E-4</v>
      </c>
      <c r="AH281" s="42">
        <v>1.7845238618162283E-3</v>
      </c>
      <c r="AI281" s="42">
        <v>1.6560343399585384E-2</v>
      </c>
      <c r="AJ281" s="42">
        <v>1.4903442115292665E-3</v>
      </c>
      <c r="AK281" s="42">
        <v>3.1122469097114207E-3</v>
      </c>
      <c r="AL281" s="42">
        <v>9.6910112489083603E-3</v>
      </c>
      <c r="AM281" s="42">
        <v>8.2912624257130052E-4</v>
      </c>
    </row>
    <row r="282" spans="1:39" x14ac:dyDescent="0.25">
      <c r="A282" s="53" t="s">
        <v>78</v>
      </c>
      <c r="B282" s="53" t="str">
        <f>VLOOKUP(A282,'TRI Releases'!$A$3:$Q$118,2,FALSE)</f>
        <v>70734BRDNCLOUIS</v>
      </c>
      <c r="C282" s="53" t="str">
        <f>VLOOKUP(B282,'AERMOD-Modeled-Air-Conc.'!$A$5:$B$3136,2,FALSE)</f>
        <v>Manufacturing</v>
      </c>
      <c r="D282" s="16">
        <v>1.0652860061840031E-2</v>
      </c>
      <c r="E282" s="16">
        <v>4.9944014263630378E-4</v>
      </c>
      <c r="F282" s="16">
        <v>1.2396390690080333E-3</v>
      </c>
      <c r="G282" s="16">
        <v>6.341545196149918E-3</v>
      </c>
      <c r="H282" s="16">
        <v>2.7231594538784166E-4</v>
      </c>
      <c r="I282" s="16">
        <v>7.1676025545996816E-4</v>
      </c>
      <c r="J282" s="16">
        <v>1.0652860061840031E-2</v>
      </c>
      <c r="K282" s="16">
        <v>4.9944014263630378E-4</v>
      </c>
      <c r="L282" s="16">
        <v>1.2396390690080333E-3</v>
      </c>
      <c r="M282" s="16">
        <v>6.341545196149918E-3</v>
      </c>
      <c r="N282" s="16">
        <v>2.7231594538784166E-4</v>
      </c>
      <c r="O282" s="16">
        <v>7.1676025545996816E-4</v>
      </c>
      <c r="P282" s="16">
        <v>5.9074833377453515E-3</v>
      </c>
      <c r="Q282" s="16">
        <v>9.9090406889296287E-4</v>
      </c>
      <c r="R282" s="16">
        <v>1.8726078407033874E-3</v>
      </c>
      <c r="S282" s="16">
        <v>3.3494660527584427E-3</v>
      </c>
      <c r="T282" s="16">
        <v>5.5681029718345886E-4</v>
      </c>
      <c r="U282" s="16">
        <v>1.0677636063562601E-3</v>
      </c>
      <c r="V282" s="16">
        <v>5.9074833377453515E-3</v>
      </c>
      <c r="W282" s="16">
        <v>9.9090406889296287E-4</v>
      </c>
      <c r="X282" s="16">
        <v>1.8726078407033874E-3</v>
      </c>
      <c r="Y282" s="16">
        <v>3.3494660527584427E-3</v>
      </c>
      <c r="Z282" s="16">
        <v>5.5681029718345886E-4</v>
      </c>
      <c r="AA282" s="54">
        <v>1.0677636063562601E-3</v>
      </c>
      <c r="AB282" s="42">
        <v>1.6560343399585384E-2</v>
      </c>
      <c r="AC282" s="42">
        <v>1.4903442115292665E-3</v>
      </c>
      <c r="AD282" s="42">
        <v>3.1122469097114207E-3</v>
      </c>
      <c r="AE282" s="42">
        <v>9.6910112489083603E-3</v>
      </c>
      <c r="AF282" s="42">
        <v>8.2912624257130052E-4</v>
      </c>
      <c r="AG282" s="42">
        <v>1.7845238618162283E-3</v>
      </c>
      <c r="AH282" s="42">
        <v>1.6560343399585384E-2</v>
      </c>
      <c r="AI282" s="42">
        <v>1.4903442115292665E-3</v>
      </c>
      <c r="AJ282" s="42">
        <v>3.1122469097114207E-3</v>
      </c>
      <c r="AK282" s="42">
        <v>9.6910112489083603E-3</v>
      </c>
      <c r="AL282" s="42">
        <v>8.2912624257130052E-4</v>
      </c>
      <c r="AM282" s="42">
        <v>1.7845238618162283E-3</v>
      </c>
    </row>
    <row r="283" spans="1:39" hidden="1" x14ac:dyDescent="0.25">
      <c r="A283" s="53"/>
      <c r="B283" s="53"/>
      <c r="C283" s="53"/>
      <c r="D283" s="16">
        <v>4.9944014263630378E-4</v>
      </c>
      <c r="E283" s="16">
        <v>1.2396390690080333E-3</v>
      </c>
      <c r="F283" s="16">
        <v>6.341545196149918E-3</v>
      </c>
      <c r="G283" s="16">
        <v>2.7231594538784166E-4</v>
      </c>
      <c r="H283" s="16">
        <v>7.1676025545996816E-4</v>
      </c>
      <c r="I283" s="16">
        <v>1.1718146068024035E-2</v>
      </c>
      <c r="J283" s="16">
        <v>4.9944014263630378E-4</v>
      </c>
      <c r="K283" s="16">
        <v>1.2396390690080333E-3</v>
      </c>
      <c r="L283" s="16">
        <v>6.341545196149918E-3</v>
      </c>
      <c r="M283" s="16">
        <v>2.7231594538784166E-4</v>
      </c>
      <c r="N283" s="16">
        <v>7.1676025545996816E-4</v>
      </c>
      <c r="O283" s="16">
        <v>1.1718146068024035E-2</v>
      </c>
      <c r="P283" s="16">
        <v>9.9090406889296287E-4</v>
      </c>
      <c r="Q283" s="16">
        <v>1.8726078407033874E-3</v>
      </c>
      <c r="R283" s="16">
        <v>3.3494660527584427E-3</v>
      </c>
      <c r="S283" s="16">
        <v>5.5681029718345886E-4</v>
      </c>
      <c r="T283" s="16">
        <v>1.0677636063562601E-3</v>
      </c>
      <c r="U283" s="16">
        <v>8.1720186172144042E-3</v>
      </c>
      <c r="V283" s="16">
        <v>9.9090406889296287E-4</v>
      </c>
      <c r="W283" s="16">
        <v>1.8726078407033874E-3</v>
      </c>
      <c r="X283" s="16">
        <v>3.3494660527584427E-3</v>
      </c>
      <c r="Y283" s="16">
        <v>5.5681029718345886E-4</v>
      </c>
      <c r="Z283" s="16">
        <v>1.0677636063562601E-3</v>
      </c>
      <c r="AA283" s="54">
        <v>8.1720186172144042E-3</v>
      </c>
      <c r="AB283" s="42">
        <v>1.4903442115292665E-3</v>
      </c>
      <c r="AC283" s="42">
        <v>3.1122469097114207E-3</v>
      </c>
      <c r="AD283" s="42">
        <v>9.6910112489083603E-3</v>
      </c>
      <c r="AE283" s="42">
        <v>8.2912624257130052E-4</v>
      </c>
      <c r="AF283" s="42">
        <v>1.7845238618162283E-3</v>
      </c>
      <c r="AG283" s="42">
        <v>1.9890164685238437E-2</v>
      </c>
      <c r="AH283" s="42">
        <v>1.4903442115292665E-3</v>
      </c>
      <c r="AI283" s="42">
        <v>3.1122469097114207E-3</v>
      </c>
      <c r="AJ283" s="42">
        <v>9.6910112489083603E-3</v>
      </c>
      <c r="AK283" s="42">
        <v>8.2912624257130052E-4</v>
      </c>
      <c r="AL283" s="42">
        <v>1.7845238618162283E-3</v>
      </c>
      <c r="AM283" s="42">
        <v>1.9890164685238437E-2</v>
      </c>
    </row>
    <row r="284" spans="1:39" hidden="1" x14ac:dyDescent="0.25">
      <c r="A284" s="53"/>
      <c r="B284" s="53"/>
      <c r="C284" s="53"/>
      <c r="D284" s="16">
        <v>1.2396390690080333E-3</v>
      </c>
      <c r="E284" s="16">
        <v>6.341545196149918E-3</v>
      </c>
      <c r="F284" s="16">
        <v>2.7231594538784166E-4</v>
      </c>
      <c r="G284" s="16">
        <v>7.1676025545996816E-4</v>
      </c>
      <c r="H284" s="16">
        <v>1.1718146068024035E-2</v>
      </c>
      <c r="I284" s="16">
        <v>5.4938415689993411E-4</v>
      </c>
      <c r="J284" s="16">
        <v>1.2396390690080333E-3</v>
      </c>
      <c r="K284" s="16">
        <v>6.341545196149918E-3</v>
      </c>
      <c r="L284" s="16">
        <v>2.7231594538784166E-4</v>
      </c>
      <c r="M284" s="16">
        <v>7.1676025545996816E-4</v>
      </c>
      <c r="N284" s="16">
        <v>1.1718146068024035E-2</v>
      </c>
      <c r="O284" s="16">
        <v>5.4938415689993411E-4</v>
      </c>
      <c r="P284" s="16">
        <v>1.8726078407033874E-3</v>
      </c>
      <c r="Q284" s="16">
        <v>3.3494660527584427E-3</v>
      </c>
      <c r="R284" s="16">
        <v>5.5681029718345886E-4</v>
      </c>
      <c r="S284" s="16">
        <v>1.0677636063562601E-3</v>
      </c>
      <c r="T284" s="16">
        <v>8.1720186172144042E-3</v>
      </c>
      <c r="U284" s="16">
        <v>1.3707506286352656E-3</v>
      </c>
      <c r="V284" s="16">
        <v>1.8726078407033874E-3</v>
      </c>
      <c r="W284" s="16">
        <v>3.3494660527584427E-3</v>
      </c>
      <c r="X284" s="16">
        <v>5.5681029718345886E-4</v>
      </c>
      <c r="Y284" s="16">
        <v>1.0677636063562601E-3</v>
      </c>
      <c r="Z284" s="16">
        <v>8.1720186172144042E-3</v>
      </c>
      <c r="AA284" s="54">
        <v>1.3707506286352656E-3</v>
      </c>
      <c r="AB284" s="42">
        <v>3.1122469097114207E-3</v>
      </c>
      <c r="AC284" s="42">
        <v>9.6910112489083603E-3</v>
      </c>
      <c r="AD284" s="42">
        <v>8.2912624257130052E-4</v>
      </c>
      <c r="AE284" s="42">
        <v>1.7845238618162283E-3</v>
      </c>
      <c r="AF284" s="42">
        <v>1.9890164685238437E-2</v>
      </c>
      <c r="AG284" s="42">
        <v>1.9201347855351998E-3</v>
      </c>
      <c r="AH284" s="42">
        <v>3.1122469097114207E-3</v>
      </c>
      <c r="AI284" s="42">
        <v>9.6910112489083603E-3</v>
      </c>
      <c r="AJ284" s="42">
        <v>8.2912624257130052E-4</v>
      </c>
      <c r="AK284" s="42">
        <v>1.7845238618162283E-3</v>
      </c>
      <c r="AL284" s="42">
        <v>1.9890164685238437E-2</v>
      </c>
      <c r="AM284" s="42">
        <v>1.9201347855351998E-3</v>
      </c>
    </row>
    <row r="285" spans="1:39" hidden="1" x14ac:dyDescent="0.25">
      <c r="A285" s="53"/>
      <c r="B285" s="53"/>
      <c r="C285" s="53"/>
      <c r="D285" s="16">
        <v>6.341545196149918E-3</v>
      </c>
      <c r="E285" s="16">
        <v>2.7231594538784166E-4</v>
      </c>
      <c r="F285" s="16">
        <v>7.1676025545996816E-4</v>
      </c>
      <c r="G285" s="16">
        <v>1.1718146068024035E-2</v>
      </c>
      <c r="H285" s="16">
        <v>5.4938415689993411E-4</v>
      </c>
      <c r="I285" s="16">
        <v>1.3636029759088366E-3</v>
      </c>
      <c r="J285" s="16">
        <v>6.341545196149918E-3</v>
      </c>
      <c r="K285" s="16">
        <v>2.7231594538784166E-4</v>
      </c>
      <c r="L285" s="16">
        <v>7.1676025545996816E-4</v>
      </c>
      <c r="M285" s="16">
        <v>1.1718146068024035E-2</v>
      </c>
      <c r="N285" s="16">
        <v>5.4938415689993411E-4</v>
      </c>
      <c r="O285" s="16">
        <v>1.3636029759088366E-3</v>
      </c>
      <c r="P285" s="16">
        <v>3.3494660527584427E-3</v>
      </c>
      <c r="Q285" s="16">
        <v>5.5681029718345886E-4</v>
      </c>
      <c r="R285" s="16">
        <v>1.0677636063562601E-3</v>
      </c>
      <c r="S285" s="16">
        <v>8.1720186172144042E-3</v>
      </c>
      <c r="T285" s="16">
        <v>1.3707506286352656E-3</v>
      </c>
      <c r="U285" s="16">
        <v>2.590440846306353E-3</v>
      </c>
      <c r="V285" s="16">
        <v>3.3494660527584427E-3</v>
      </c>
      <c r="W285" s="16">
        <v>5.5681029718345886E-4</v>
      </c>
      <c r="X285" s="16">
        <v>1.0677636063562601E-3</v>
      </c>
      <c r="Y285" s="16">
        <v>8.1720186172144042E-3</v>
      </c>
      <c r="Z285" s="16">
        <v>1.3707506286352656E-3</v>
      </c>
      <c r="AA285" s="54">
        <v>2.590440846306353E-3</v>
      </c>
      <c r="AB285" s="42">
        <v>9.6910112489083603E-3</v>
      </c>
      <c r="AC285" s="42">
        <v>8.2912624257130052E-4</v>
      </c>
      <c r="AD285" s="42">
        <v>1.7845238618162283E-3</v>
      </c>
      <c r="AE285" s="42">
        <v>1.9890164685238437E-2</v>
      </c>
      <c r="AF285" s="42">
        <v>1.9201347855351998E-3</v>
      </c>
      <c r="AG285" s="42">
        <v>3.9540438222151891E-3</v>
      </c>
      <c r="AH285" s="42">
        <v>9.6910112489083603E-3</v>
      </c>
      <c r="AI285" s="42">
        <v>8.2912624257130052E-4</v>
      </c>
      <c r="AJ285" s="42">
        <v>1.7845238618162283E-3</v>
      </c>
      <c r="AK285" s="42">
        <v>1.9890164685238437E-2</v>
      </c>
      <c r="AL285" s="42">
        <v>1.9201347855351998E-3</v>
      </c>
      <c r="AM285" s="42">
        <v>3.9540438222151891E-3</v>
      </c>
    </row>
    <row r="286" spans="1:39" hidden="1" x14ac:dyDescent="0.25">
      <c r="A286" s="53"/>
      <c r="B286" s="53"/>
      <c r="C286" s="53"/>
      <c r="D286" s="16">
        <v>2.7231594538784166E-4</v>
      </c>
      <c r="E286" s="16">
        <v>7.1676025545996816E-4</v>
      </c>
      <c r="F286" s="16">
        <v>1.1718146068024035E-2</v>
      </c>
      <c r="G286" s="16">
        <v>5.4938415689993411E-4</v>
      </c>
      <c r="H286" s="16">
        <v>1.3636029759088366E-3</v>
      </c>
      <c r="I286" s="16">
        <v>6.9756997157649093E-3</v>
      </c>
      <c r="J286" s="16">
        <v>2.7231594538784166E-4</v>
      </c>
      <c r="K286" s="16">
        <v>7.1676025545996816E-4</v>
      </c>
      <c r="L286" s="16">
        <v>1.1718146068024035E-2</v>
      </c>
      <c r="M286" s="16">
        <v>5.4938415689993411E-4</v>
      </c>
      <c r="N286" s="16">
        <v>1.3636029759088366E-3</v>
      </c>
      <c r="O286" s="16">
        <v>6.9756997157649093E-3</v>
      </c>
      <c r="P286" s="16">
        <v>5.5681029718345886E-4</v>
      </c>
      <c r="Q286" s="16">
        <v>1.0677636063562601E-3</v>
      </c>
      <c r="R286" s="16">
        <v>8.1720186172144042E-3</v>
      </c>
      <c r="S286" s="16">
        <v>1.3707506286352656E-3</v>
      </c>
      <c r="T286" s="16">
        <v>2.590440846306353E-3</v>
      </c>
      <c r="U286" s="16">
        <v>4.63342803964918E-3</v>
      </c>
      <c r="V286" s="16">
        <v>5.5681029718345886E-4</v>
      </c>
      <c r="W286" s="16">
        <v>1.0677636063562601E-3</v>
      </c>
      <c r="X286" s="16">
        <v>8.1720186172144042E-3</v>
      </c>
      <c r="Y286" s="16">
        <v>1.3707506286352656E-3</v>
      </c>
      <c r="Z286" s="16">
        <v>2.590440846306353E-3</v>
      </c>
      <c r="AA286" s="54">
        <v>4.63342803964918E-3</v>
      </c>
      <c r="AB286" s="42">
        <v>8.2912624257130052E-4</v>
      </c>
      <c r="AC286" s="42">
        <v>1.7845238618162283E-3</v>
      </c>
      <c r="AD286" s="42">
        <v>1.9890164685238437E-2</v>
      </c>
      <c r="AE286" s="42">
        <v>1.9201347855351998E-3</v>
      </c>
      <c r="AF286" s="42">
        <v>3.9540438222151891E-3</v>
      </c>
      <c r="AG286" s="42">
        <v>1.1609127755414089E-2</v>
      </c>
      <c r="AH286" s="42">
        <v>8.2912624257130052E-4</v>
      </c>
      <c r="AI286" s="42">
        <v>1.7845238618162283E-3</v>
      </c>
      <c r="AJ286" s="42">
        <v>1.9890164685238437E-2</v>
      </c>
      <c r="AK286" s="42">
        <v>1.9201347855351998E-3</v>
      </c>
      <c r="AL286" s="42">
        <v>3.9540438222151891E-3</v>
      </c>
      <c r="AM286" s="42">
        <v>1.1609127755414089E-2</v>
      </c>
    </row>
    <row r="287" spans="1:39" hidden="1" x14ac:dyDescent="0.25">
      <c r="A287" s="53"/>
      <c r="B287" s="53"/>
      <c r="C287" s="53"/>
      <c r="D287" s="16">
        <v>7.1676025545996816E-4</v>
      </c>
      <c r="E287" s="16">
        <v>1.1718146068024035E-2</v>
      </c>
      <c r="F287" s="16">
        <v>5.4938415689993411E-4</v>
      </c>
      <c r="G287" s="16">
        <v>1.3636029759088366E-3</v>
      </c>
      <c r="H287" s="16">
        <v>6.9756997157649093E-3</v>
      </c>
      <c r="I287" s="16">
        <v>2.9954753992662581E-4</v>
      </c>
      <c r="J287" s="16">
        <v>7.1676025545996816E-4</v>
      </c>
      <c r="K287" s="16">
        <v>1.1718146068024035E-2</v>
      </c>
      <c r="L287" s="16">
        <v>5.4938415689993411E-4</v>
      </c>
      <c r="M287" s="16">
        <v>1.3636029759088366E-3</v>
      </c>
      <c r="N287" s="16">
        <v>6.9756997157649093E-3</v>
      </c>
      <c r="O287" s="16">
        <v>2.9954753992662581E-4</v>
      </c>
      <c r="P287" s="16">
        <v>1.0677636063562601E-3</v>
      </c>
      <c r="Q287" s="16">
        <v>8.1720186172144042E-3</v>
      </c>
      <c r="R287" s="16">
        <v>1.3707506286352656E-3</v>
      </c>
      <c r="S287" s="16">
        <v>2.590440846306353E-3</v>
      </c>
      <c r="T287" s="16">
        <v>4.63342803964918E-3</v>
      </c>
      <c r="U287" s="16">
        <v>7.7025424443711806E-4</v>
      </c>
      <c r="V287" s="16">
        <v>1.0677636063562601E-3</v>
      </c>
      <c r="W287" s="16">
        <v>8.1720186172144042E-3</v>
      </c>
      <c r="X287" s="16">
        <v>1.3707506286352656E-3</v>
      </c>
      <c r="Y287" s="16">
        <v>2.590440846306353E-3</v>
      </c>
      <c r="Z287" s="16">
        <v>4.63342803964918E-3</v>
      </c>
      <c r="AA287" s="54">
        <v>7.7025424443711806E-4</v>
      </c>
      <c r="AB287" s="42">
        <v>1.7845238618162283E-3</v>
      </c>
      <c r="AC287" s="42">
        <v>1.9890164685238437E-2</v>
      </c>
      <c r="AD287" s="42">
        <v>1.9201347855351998E-3</v>
      </c>
      <c r="AE287" s="42">
        <v>3.9540438222151891E-3</v>
      </c>
      <c r="AF287" s="42">
        <v>1.1609127755414089E-2</v>
      </c>
      <c r="AG287" s="42">
        <v>1.0698017843637439E-3</v>
      </c>
      <c r="AH287" s="42">
        <v>1.7845238618162283E-3</v>
      </c>
      <c r="AI287" s="42">
        <v>1.9890164685238437E-2</v>
      </c>
      <c r="AJ287" s="42">
        <v>1.9201347855351998E-3</v>
      </c>
      <c r="AK287" s="42">
        <v>3.9540438222151891E-3</v>
      </c>
      <c r="AL287" s="42">
        <v>1.1609127755414089E-2</v>
      </c>
      <c r="AM287" s="42">
        <v>1.0698017843637439E-3</v>
      </c>
    </row>
    <row r="288" spans="1:39" x14ac:dyDescent="0.25">
      <c r="A288" s="53" t="s">
        <v>79</v>
      </c>
      <c r="B288" s="53" t="str">
        <f>VLOOKUP(A288,'TRI Releases'!$A$3:$Q$118,2,FALSE)</f>
        <v>70734BRDNCLOUIS</v>
      </c>
      <c r="C288" s="53" t="str">
        <f>VLOOKUP(B288,'AERMOD-Modeled-Air-Conc.'!$A$5:$B$3136,2,FALSE)</f>
        <v>Manufacturing</v>
      </c>
      <c r="D288" s="16">
        <v>1.1718146068024035E-2</v>
      </c>
      <c r="E288" s="16">
        <v>5.4938415689993411E-4</v>
      </c>
      <c r="F288" s="16">
        <v>1.3636029759088366E-3</v>
      </c>
      <c r="G288" s="16">
        <v>6.9756997157649093E-3</v>
      </c>
      <c r="H288" s="16">
        <v>2.9954753992662581E-4</v>
      </c>
      <c r="I288" s="16">
        <v>7.8843628100596491E-4</v>
      </c>
      <c r="J288" s="16">
        <v>1.1718146068024035E-2</v>
      </c>
      <c r="K288" s="16">
        <v>5.4938415689993411E-4</v>
      </c>
      <c r="L288" s="16">
        <v>1.3636029759088366E-3</v>
      </c>
      <c r="M288" s="16">
        <v>6.9756997157649093E-3</v>
      </c>
      <c r="N288" s="16">
        <v>2.9954753992662581E-4</v>
      </c>
      <c r="O288" s="16">
        <v>7.8843628100596491E-4</v>
      </c>
      <c r="P288" s="16">
        <v>8.1720186172144042E-3</v>
      </c>
      <c r="Q288" s="16">
        <v>1.3707506286352656E-3</v>
      </c>
      <c r="R288" s="16">
        <v>2.590440846306353E-3</v>
      </c>
      <c r="S288" s="16">
        <v>4.63342803964918E-3</v>
      </c>
      <c r="T288" s="16">
        <v>7.7025424443711806E-4</v>
      </c>
      <c r="U288" s="16">
        <v>1.4770729887928265E-3</v>
      </c>
      <c r="V288" s="16">
        <v>8.1720186172144042E-3</v>
      </c>
      <c r="W288" s="16">
        <v>1.3707506286352656E-3</v>
      </c>
      <c r="X288" s="16">
        <v>2.590440846306353E-3</v>
      </c>
      <c r="Y288" s="16">
        <v>4.63342803964918E-3</v>
      </c>
      <c r="Z288" s="16">
        <v>7.7025424443711806E-4</v>
      </c>
      <c r="AA288" s="54">
        <v>1.4770729887928265E-3</v>
      </c>
      <c r="AB288" s="42">
        <v>1.9890164685238437E-2</v>
      </c>
      <c r="AC288" s="42">
        <v>1.9201347855351998E-3</v>
      </c>
      <c r="AD288" s="42">
        <v>3.9540438222151891E-3</v>
      </c>
      <c r="AE288" s="42">
        <v>1.1609127755414089E-2</v>
      </c>
      <c r="AF288" s="42">
        <v>1.0698017843637439E-3</v>
      </c>
      <c r="AG288" s="42">
        <v>2.2655092697987916E-3</v>
      </c>
      <c r="AH288" s="42">
        <v>1.9890164685238437E-2</v>
      </c>
      <c r="AI288" s="42">
        <v>1.9201347855351998E-3</v>
      </c>
      <c r="AJ288" s="42">
        <v>3.9540438222151891E-3</v>
      </c>
      <c r="AK288" s="42">
        <v>1.1609127755414089E-2</v>
      </c>
      <c r="AL288" s="42">
        <v>1.0698017843637439E-3</v>
      </c>
      <c r="AM288" s="42">
        <v>2.2655092697987916E-3</v>
      </c>
    </row>
    <row r="289" spans="1:39" hidden="1" x14ac:dyDescent="0.25">
      <c r="A289" s="53"/>
      <c r="B289" s="53"/>
      <c r="C289" s="53"/>
      <c r="D289" s="16">
        <v>5.4938415689993411E-4</v>
      </c>
      <c r="E289" s="16">
        <v>1.3636029759088366E-3</v>
      </c>
      <c r="F289" s="16">
        <v>6.9756997157649093E-3</v>
      </c>
      <c r="G289" s="16">
        <v>2.9954753992662581E-4</v>
      </c>
      <c r="H289" s="16">
        <v>7.8843628100596491E-4</v>
      </c>
      <c r="I289" s="16">
        <v>4.6659527070859338E-2</v>
      </c>
      <c r="J289" s="16">
        <v>5.4938415689993411E-4</v>
      </c>
      <c r="K289" s="16">
        <v>1.3636029759088366E-3</v>
      </c>
      <c r="L289" s="16">
        <v>6.9756997157649093E-3</v>
      </c>
      <c r="M289" s="16">
        <v>2.9954753992662581E-4</v>
      </c>
      <c r="N289" s="16">
        <v>7.8843628100596491E-4</v>
      </c>
      <c r="O289" s="16">
        <v>4.6659527070859338E-2</v>
      </c>
      <c r="P289" s="16">
        <v>1.3707506286352656E-3</v>
      </c>
      <c r="Q289" s="16">
        <v>2.590440846306353E-3</v>
      </c>
      <c r="R289" s="16">
        <v>4.63342803964918E-3</v>
      </c>
      <c r="S289" s="16">
        <v>7.7025424443711806E-4</v>
      </c>
      <c r="T289" s="16">
        <v>1.4770729887928265E-3</v>
      </c>
      <c r="U289" s="16">
        <v>7.1303323886586405E-3</v>
      </c>
      <c r="V289" s="16">
        <v>1.3707506286352656E-3</v>
      </c>
      <c r="W289" s="16">
        <v>2.590440846306353E-3</v>
      </c>
      <c r="X289" s="16">
        <v>4.63342803964918E-3</v>
      </c>
      <c r="Y289" s="16">
        <v>7.7025424443711806E-4</v>
      </c>
      <c r="Z289" s="16">
        <v>1.4770729887928265E-3</v>
      </c>
      <c r="AA289" s="54">
        <v>7.1303323886586405E-3</v>
      </c>
      <c r="AB289" s="42">
        <v>1.9201347855351998E-3</v>
      </c>
      <c r="AC289" s="42">
        <v>3.9540438222151891E-3</v>
      </c>
      <c r="AD289" s="42">
        <v>1.1609127755414089E-2</v>
      </c>
      <c r="AE289" s="42">
        <v>1.0698017843637439E-3</v>
      </c>
      <c r="AF289" s="42">
        <v>2.2655092697987916E-3</v>
      </c>
      <c r="AG289" s="42">
        <v>5.3789859459517982E-2</v>
      </c>
      <c r="AH289" s="42">
        <v>1.9201347855351998E-3</v>
      </c>
      <c r="AI289" s="42">
        <v>3.9540438222151891E-3</v>
      </c>
      <c r="AJ289" s="42">
        <v>1.1609127755414089E-2</v>
      </c>
      <c r="AK289" s="42">
        <v>1.0698017843637439E-3</v>
      </c>
      <c r="AL289" s="42">
        <v>2.2655092697987916E-3</v>
      </c>
      <c r="AM289" s="42">
        <v>5.3789859459517982E-2</v>
      </c>
    </row>
    <row r="290" spans="1:39" hidden="1" x14ac:dyDescent="0.25">
      <c r="A290" s="53"/>
      <c r="B290" s="53"/>
      <c r="C290" s="53"/>
      <c r="D290" s="16">
        <v>1.3636029759088366E-3</v>
      </c>
      <c r="E290" s="16">
        <v>6.9756997157649093E-3</v>
      </c>
      <c r="F290" s="16">
        <v>2.9954753992662581E-4</v>
      </c>
      <c r="G290" s="16">
        <v>7.8843628100596491E-4</v>
      </c>
      <c r="H290" s="16">
        <v>4.6659527070859338E-2</v>
      </c>
      <c r="I290" s="16">
        <v>2.1875478247470105E-3</v>
      </c>
      <c r="J290" s="16">
        <v>1.3636029759088366E-3</v>
      </c>
      <c r="K290" s="16">
        <v>6.9756997157649093E-3</v>
      </c>
      <c r="L290" s="16">
        <v>2.9954753992662581E-4</v>
      </c>
      <c r="M290" s="16">
        <v>7.8843628100596491E-4</v>
      </c>
      <c r="N290" s="16">
        <v>4.6659527070859338E-2</v>
      </c>
      <c r="O290" s="16">
        <v>2.1875478247470105E-3</v>
      </c>
      <c r="P290" s="16">
        <v>2.590440846306353E-3</v>
      </c>
      <c r="Q290" s="16">
        <v>4.63342803964918E-3</v>
      </c>
      <c r="R290" s="16">
        <v>7.7025424443711806E-4</v>
      </c>
      <c r="S290" s="16">
        <v>1.4770729887928265E-3</v>
      </c>
      <c r="T290" s="16">
        <v>7.1303323886586405E-3</v>
      </c>
      <c r="U290" s="16">
        <v>1.1960212111538065E-3</v>
      </c>
      <c r="V290" s="16">
        <v>2.590440846306353E-3</v>
      </c>
      <c r="W290" s="16">
        <v>4.63342803964918E-3</v>
      </c>
      <c r="X290" s="16">
        <v>7.7025424443711806E-4</v>
      </c>
      <c r="Y290" s="16">
        <v>1.4770729887928265E-3</v>
      </c>
      <c r="Z290" s="16">
        <v>7.1303323886586405E-3</v>
      </c>
      <c r="AA290" s="54">
        <v>1.1960212111538065E-3</v>
      </c>
      <c r="AB290" s="42">
        <v>3.9540438222151891E-3</v>
      </c>
      <c r="AC290" s="42">
        <v>1.1609127755414089E-2</v>
      </c>
      <c r="AD290" s="42">
        <v>1.0698017843637439E-3</v>
      </c>
      <c r="AE290" s="42">
        <v>2.2655092697987916E-3</v>
      </c>
      <c r="AF290" s="42">
        <v>5.3789859459517982E-2</v>
      </c>
      <c r="AG290" s="42">
        <v>3.3835690359008169E-3</v>
      </c>
      <c r="AH290" s="42">
        <v>3.9540438222151891E-3</v>
      </c>
      <c r="AI290" s="42">
        <v>1.1609127755414089E-2</v>
      </c>
      <c r="AJ290" s="42">
        <v>1.0698017843637439E-3</v>
      </c>
      <c r="AK290" s="42">
        <v>2.2655092697987916E-3</v>
      </c>
      <c r="AL290" s="42">
        <v>5.3789859459517982E-2</v>
      </c>
      <c r="AM290" s="42">
        <v>3.3835690359008169E-3</v>
      </c>
    </row>
    <row r="291" spans="1:39" hidden="1" x14ac:dyDescent="0.25">
      <c r="A291" s="53"/>
      <c r="B291" s="53"/>
      <c r="C291" s="53"/>
      <c r="D291" s="16">
        <v>6.9756997157649093E-3</v>
      </c>
      <c r="E291" s="16">
        <v>2.9954753992662581E-4</v>
      </c>
      <c r="F291" s="16">
        <v>7.8843628100596491E-4</v>
      </c>
      <c r="G291" s="16">
        <v>4.6659527070859338E-2</v>
      </c>
      <c r="H291" s="16">
        <v>2.1875478247470105E-3</v>
      </c>
      <c r="I291" s="16">
        <v>5.4296191222551861E-3</v>
      </c>
      <c r="J291" s="16">
        <v>6.9756997157649093E-3</v>
      </c>
      <c r="K291" s="16">
        <v>2.9954753992662581E-4</v>
      </c>
      <c r="L291" s="16">
        <v>7.8843628100596491E-4</v>
      </c>
      <c r="M291" s="16">
        <v>4.6659527070859338E-2</v>
      </c>
      <c r="N291" s="16">
        <v>2.1875478247470105E-3</v>
      </c>
      <c r="O291" s="16">
        <v>5.4296191222551861E-3</v>
      </c>
      <c r="P291" s="16">
        <v>4.63342803964918E-3</v>
      </c>
      <c r="Q291" s="16">
        <v>7.7025424443711806E-4</v>
      </c>
      <c r="R291" s="16">
        <v>1.4770729887928265E-3</v>
      </c>
      <c r="S291" s="16">
        <v>7.1303323886586405E-3</v>
      </c>
      <c r="T291" s="16">
        <v>1.1960212111538065E-3</v>
      </c>
      <c r="U291" s="16">
        <v>2.2602376637289889E-3</v>
      </c>
      <c r="V291" s="16">
        <v>4.63342803964918E-3</v>
      </c>
      <c r="W291" s="16">
        <v>7.7025424443711806E-4</v>
      </c>
      <c r="X291" s="16">
        <v>1.4770729887928265E-3</v>
      </c>
      <c r="Y291" s="16">
        <v>7.1303323886586405E-3</v>
      </c>
      <c r="Z291" s="16">
        <v>1.1960212111538065E-3</v>
      </c>
      <c r="AA291" s="54">
        <v>2.2602376637289889E-3</v>
      </c>
      <c r="AB291" s="42">
        <v>1.1609127755414089E-2</v>
      </c>
      <c r="AC291" s="42">
        <v>1.0698017843637439E-3</v>
      </c>
      <c r="AD291" s="42">
        <v>2.2655092697987916E-3</v>
      </c>
      <c r="AE291" s="42">
        <v>5.3789859459517982E-2</v>
      </c>
      <c r="AF291" s="42">
        <v>3.3835690359008169E-3</v>
      </c>
      <c r="AG291" s="42">
        <v>7.6898567859841754E-3</v>
      </c>
      <c r="AH291" s="42">
        <v>1.1609127755414089E-2</v>
      </c>
      <c r="AI291" s="42">
        <v>1.0698017843637439E-3</v>
      </c>
      <c r="AJ291" s="42">
        <v>2.2655092697987916E-3</v>
      </c>
      <c r="AK291" s="42">
        <v>5.3789859459517982E-2</v>
      </c>
      <c r="AL291" s="42">
        <v>3.3835690359008169E-3</v>
      </c>
      <c r="AM291" s="42">
        <v>7.6898567859841754E-3</v>
      </c>
    </row>
    <row r="292" spans="1:39" hidden="1" x14ac:dyDescent="0.25">
      <c r="A292" s="53"/>
      <c r="B292" s="53"/>
      <c r="C292" s="53"/>
      <c r="D292" s="16">
        <v>2.9954753992662581E-4</v>
      </c>
      <c r="E292" s="16">
        <v>7.8843628100596491E-4</v>
      </c>
      <c r="F292" s="16">
        <v>4.6659527070859338E-2</v>
      </c>
      <c r="G292" s="16">
        <v>2.1875478247470105E-3</v>
      </c>
      <c r="H292" s="16">
        <v>5.4296191222551861E-3</v>
      </c>
      <c r="I292" s="16">
        <v>2.777596795913664E-2</v>
      </c>
      <c r="J292" s="16">
        <v>2.9954753992662581E-4</v>
      </c>
      <c r="K292" s="16">
        <v>7.8843628100596491E-4</v>
      </c>
      <c r="L292" s="16">
        <v>4.6659527070859338E-2</v>
      </c>
      <c r="M292" s="16">
        <v>2.1875478247470105E-3</v>
      </c>
      <c r="N292" s="16">
        <v>5.4296191222551861E-3</v>
      </c>
      <c r="O292" s="16">
        <v>2.777596795913664E-2</v>
      </c>
      <c r="P292" s="16">
        <v>7.7025424443711806E-4</v>
      </c>
      <c r="Q292" s="16">
        <v>1.4770729887928265E-3</v>
      </c>
      <c r="R292" s="16">
        <v>7.1303323886586405E-3</v>
      </c>
      <c r="S292" s="16">
        <v>1.1960212111538065E-3</v>
      </c>
      <c r="T292" s="16">
        <v>2.2602376637289889E-3</v>
      </c>
      <c r="U292" s="16">
        <v>4.042805525679441E-3</v>
      </c>
      <c r="V292" s="16">
        <v>7.7025424443711806E-4</v>
      </c>
      <c r="W292" s="16">
        <v>1.4770729887928265E-3</v>
      </c>
      <c r="X292" s="16">
        <v>7.1303323886586405E-3</v>
      </c>
      <c r="Y292" s="16">
        <v>1.1960212111538065E-3</v>
      </c>
      <c r="Z292" s="16">
        <v>2.2602376637289889E-3</v>
      </c>
      <c r="AA292" s="54">
        <v>4.042805525679441E-3</v>
      </c>
      <c r="AB292" s="42">
        <v>1.0698017843637439E-3</v>
      </c>
      <c r="AC292" s="42">
        <v>2.2655092697987916E-3</v>
      </c>
      <c r="AD292" s="42">
        <v>5.3789859459517982E-2</v>
      </c>
      <c r="AE292" s="42">
        <v>3.3835690359008169E-3</v>
      </c>
      <c r="AF292" s="42">
        <v>7.6898567859841754E-3</v>
      </c>
      <c r="AG292" s="42">
        <v>3.1818773484816085E-2</v>
      </c>
      <c r="AH292" s="42">
        <v>1.0698017843637439E-3</v>
      </c>
      <c r="AI292" s="42">
        <v>2.2655092697987916E-3</v>
      </c>
      <c r="AJ292" s="42">
        <v>5.3789859459517982E-2</v>
      </c>
      <c r="AK292" s="42">
        <v>3.3835690359008169E-3</v>
      </c>
      <c r="AL292" s="42">
        <v>7.6898567859841754E-3</v>
      </c>
      <c r="AM292" s="42">
        <v>3.1818773484816085E-2</v>
      </c>
    </row>
    <row r="293" spans="1:39" hidden="1" x14ac:dyDescent="0.25">
      <c r="A293" s="53"/>
      <c r="B293" s="53"/>
      <c r="C293" s="53"/>
      <c r="D293" s="16">
        <v>7.8843628100596491E-4</v>
      </c>
      <c r="E293" s="16">
        <v>4.6659527070859338E-2</v>
      </c>
      <c r="F293" s="16">
        <v>2.1875478247470105E-3</v>
      </c>
      <c r="G293" s="16">
        <v>5.4296191222551861E-3</v>
      </c>
      <c r="H293" s="16">
        <v>2.777596795913664E-2</v>
      </c>
      <c r="I293" s="16">
        <v>1.1927438407987462E-3</v>
      </c>
      <c r="J293" s="16">
        <v>7.8843628100596491E-4</v>
      </c>
      <c r="K293" s="16">
        <v>4.6659527070859338E-2</v>
      </c>
      <c r="L293" s="16">
        <v>2.1875478247470105E-3</v>
      </c>
      <c r="M293" s="16">
        <v>5.4296191222551861E-3</v>
      </c>
      <c r="N293" s="16">
        <v>2.777596795913664E-2</v>
      </c>
      <c r="O293" s="16">
        <v>1.1927438407987462E-3</v>
      </c>
      <c r="P293" s="16">
        <v>1.4770729887928265E-3</v>
      </c>
      <c r="Q293" s="16">
        <v>7.1303323886586405E-3</v>
      </c>
      <c r="R293" s="16">
        <v>1.1960212111538065E-3</v>
      </c>
      <c r="S293" s="16">
        <v>2.2602376637289889E-3</v>
      </c>
      <c r="T293" s="16">
        <v>4.042805525679441E-3</v>
      </c>
      <c r="U293" s="16">
        <v>6.7207002870043491E-4</v>
      </c>
      <c r="V293" s="16">
        <v>1.4770729887928265E-3</v>
      </c>
      <c r="W293" s="16">
        <v>7.1303323886586405E-3</v>
      </c>
      <c r="X293" s="16">
        <v>1.1960212111538065E-3</v>
      </c>
      <c r="Y293" s="16">
        <v>2.2602376637289889E-3</v>
      </c>
      <c r="Z293" s="16">
        <v>4.042805525679441E-3</v>
      </c>
      <c r="AA293" s="54">
        <v>6.7207002870043491E-4</v>
      </c>
      <c r="AB293" s="42">
        <v>2.2655092697987916E-3</v>
      </c>
      <c r="AC293" s="42">
        <v>5.3789859459517982E-2</v>
      </c>
      <c r="AD293" s="42">
        <v>3.3835690359008169E-3</v>
      </c>
      <c r="AE293" s="42">
        <v>7.6898567859841754E-3</v>
      </c>
      <c r="AF293" s="42">
        <v>3.1818773484816085E-2</v>
      </c>
      <c r="AG293" s="42">
        <v>1.8648138694991811E-3</v>
      </c>
      <c r="AH293" s="42">
        <v>2.2655092697987916E-3</v>
      </c>
      <c r="AI293" s="42">
        <v>5.3789859459517982E-2</v>
      </c>
      <c r="AJ293" s="42">
        <v>3.3835690359008169E-3</v>
      </c>
      <c r="AK293" s="42">
        <v>7.6898567859841754E-3</v>
      </c>
      <c r="AL293" s="42">
        <v>3.1818773484816085E-2</v>
      </c>
      <c r="AM293" s="42">
        <v>1.8648138694991811E-3</v>
      </c>
    </row>
    <row r="294" spans="1:39" x14ac:dyDescent="0.25">
      <c r="A294" s="53" t="s">
        <v>80</v>
      </c>
      <c r="B294" s="53" t="str">
        <f>VLOOKUP(A294,'TRI Releases'!$A$3:$Q$118,2,FALSE)</f>
        <v>70734VLCNMASHLA</v>
      </c>
      <c r="C294" s="53" t="str">
        <f>VLOOKUP(B294,'AERMOD-Modeled-Air-Conc.'!$A$5:$B$3136,2,FALSE)</f>
        <v>Manufacturing</v>
      </c>
      <c r="D294" s="16">
        <v>4.6659527070859338E-2</v>
      </c>
      <c r="E294" s="16">
        <v>2.1875478247470105E-3</v>
      </c>
      <c r="F294" s="16">
        <v>5.4296191222551861E-3</v>
      </c>
      <c r="G294" s="16">
        <v>2.777596795913664E-2</v>
      </c>
      <c r="H294" s="16">
        <v>1.1927438407987462E-3</v>
      </c>
      <c r="I294" s="16">
        <v>3.1394099189146606E-3</v>
      </c>
      <c r="J294" s="16">
        <v>4.6659527070859338E-2</v>
      </c>
      <c r="K294" s="16">
        <v>2.1875478247470105E-3</v>
      </c>
      <c r="L294" s="16">
        <v>5.4296191222551861E-3</v>
      </c>
      <c r="M294" s="16">
        <v>2.777596795913664E-2</v>
      </c>
      <c r="N294" s="16">
        <v>1.1927438407987462E-3</v>
      </c>
      <c r="O294" s="16">
        <v>3.1394099189146606E-3</v>
      </c>
      <c r="P294" s="16">
        <v>7.1303323886586405E-3</v>
      </c>
      <c r="Q294" s="16">
        <v>1.1960212111538065E-3</v>
      </c>
      <c r="R294" s="16">
        <v>2.2602376637289889E-3</v>
      </c>
      <c r="S294" s="16">
        <v>4.042805525679441E-3</v>
      </c>
      <c r="T294" s="16">
        <v>6.7207002870043491E-4</v>
      </c>
      <c r="U294" s="16">
        <v>1.2887906728720061E-3</v>
      </c>
      <c r="V294" s="16">
        <v>7.1303323886586405E-3</v>
      </c>
      <c r="W294" s="16">
        <v>1.1960212111538065E-3</v>
      </c>
      <c r="X294" s="16">
        <v>2.2602376637289889E-3</v>
      </c>
      <c r="Y294" s="16">
        <v>4.042805525679441E-3</v>
      </c>
      <c r="Z294" s="16">
        <v>6.7207002870043491E-4</v>
      </c>
      <c r="AA294" s="54">
        <v>1.2887906728720061E-3</v>
      </c>
      <c r="AB294" s="42">
        <v>5.3789859459517982E-2</v>
      </c>
      <c r="AC294" s="42">
        <v>3.3835690359008169E-3</v>
      </c>
      <c r="AD294" s="42">
        <v>7.6898567859841754E-3</v>
      </c>
      <c r="AE294" s="42">
        <v>3.1818773484816085E-2</v>
      </c>
      <c r="AF294" s="42">
        <v>1.8648138694991811E-3</v>
      </c>
      <c r="AG294" s="42">
        <v>4.4282005917866667E-3</v>
      </c>
      <c r="AH294" s="42">
        <v>5.3789859459517982E-2</v>
      </c>
      <c r="AI294" s="42">
        <v>3.3835690359008169E-3</v>
      </c>
      <c r="AJ294" s="42">
        <v>7.6898567859841754E-3</v>
      </c>
      <c r="AK294" s="42">
        <v>3.1818773484816085E-2</v>
      </c>
      <c r="AL294" s="42">
        <v>1.8648138694991811E-3</v>
      </c>
      <c r="AM294" s="42">
        <v>4.4282005917866667E-3</v>
      </c>
    </row>
    <row r="295" spans="1:39" hidden="1" x14ac:dyDescent="0.25">
      <c r="A295" s="53"/>
      <c r="B295" s="53"/>
      <c r="C295" s="53"/>
      <c r="D295" s="16">
        <v>2.1875478247470105E-3</v>
      </c>
      <c r="E295" s="16">
        <v>5.4296191222551861E-3</v>
      </c>
      <c r="F295" s="16">
        <v>2.777596795913664E-2</v>
      </c>
      <c r="G295" s="16">
        <v>1.1927438407987462E-3</v>
      </c>
      <c r="H295" s="16">
        <v>3.1394099189146606E-3</v>
      </c>
      <c r="I295" s="16">
        <v>3.4834852402216912E-2</v>
      </c>
      <c r="J295" s="16">
        <v>2.1875478247470105E-3</v>
      </c>
      <c r="K295" s="16">
        <v>5.4296191222551861E-3</v>
      </c>
      <c r="L295" s="16">
        <v>2.777596795913664E-2</v>
      </c>
      <c r="M295" s="16">
        <v>1.1927438407987462E-3</v>
      </c>
      <c r="N295" s="16">
        <v>3.1394099189146606E-3</v>
      </c>
      <c r="O295" s="16">
        <v>3.4834852402216912E-2</v>
      </c>
      <c r="P295" s="16">
        <v>1.1960212111538065E-3</v>
      </c>
      <c r="Q295" s="16">
        <v>2.2602376637289889E-3</v>
      </c>
      <c r="R295" s="16">
        <v>4.042805525679441E-3</v>
      </c>
      <c r="S295" s="16">
        <v>6.7207002870043491E-4</v>
      </c>
      <c r="T295" s="16">
        <v>1.2887906728720061E-3</v>
      </c>
      <c r="U295" s="16">
        <v>1.0940659141504392E-2</v>
      </c>
      <c r="V295" s="16">
        <v>1.1960212111538065E-3</v>
      </c>
      <c r="W295" s="16">
        <v>2.2602376637289889E-3</v>
      </c>
      <c r="X295" s="16">
        <v>4.042805525679441E-3</v>
      </c>
      <c r="Y295" s="16">
        <v>6.7207002870043491E-4</v>
      </c>
      <c r="Z295" s="16">
        <v>1.2887906728720061E-3</v>
      </c>
      <c r="AA295" s="54">
        <v>1.0940659141504392E-2</v>
      </c>
      <c r="AB295" s="42">
        <v>3.3835690359008169E-3</v>
      </c>
      <c r="AC295" s="42">
        <v>7.6898567859841754E-3</v>
      </c>
      <c r="AD295" s="42">
        <v>3.1818773484816085E-2</v>
      </c>
      <c r="AE295" s="42">
        <v>1.8648138694991811E-3</v>
      </c>
      <c r="AF295" s="42">
        <v>4.4282005917866667E-3</v>
      </c>
      <c r="AG295" s="42">
        <v>4.5775511543721302E-2</v>
      </c>
      <c r="AH295" s="42">
        <v>3.3835690359008169E-3</v>
      </c>
      <c r="AI295" s="42">
        <v>7.6898567859841754E-3</v>
      </c>
      <c r="AJ295" s="42">
        <v>3.1818773484816085E-2</v>
      </c>
      <c r="AK295" s="42">
        <v>1.8648138694991811E-3</v>
      </c>
      <c r="AL295" s="42">
        <v>4.4282005917866667E-3</v>
      </c>
      <c r="AM295" s="42">
        <v>4.5775511543721302E-2</v>
      </c>
    </row>
    <row r="296" spans="1:39" hidden="1" x14ac:dyDescent="0.25">
      <c r="A296" s="53"/>
      <c r="B296" s="53"/>
      <c r="C296" s="53"/>
      <c r="D296" s="16">
        <v>5.4296191222551861E-3</v>
      </c>
      <c r="E296" s="16">
        <v>2.777596795913664E-2</v>
      </c>
      <c r="F296" s="16">
        <v>1.1927438407987462E-3</v>
      </c>
      <c r="G296" s="16">
        <v>3.1394099189146606E-3</v>
      </c>
      <c r="H296" s="16">
        <v>3.4834852402216912E-2</v>
      </c>
      <c r="I296" s="16">
        <v>1.6331692664207137E-3</v>
      </c>
      <c r="J296" s="16">
        <v>5.4296191222551861E-3</v>
      </c>
      <c r="K296" s="16">
        <v>2.777596795913664E-2</v>
      </c>
      <c r="L296" s="16">
        <v>1.1927438407987462E-3</v>
      </c>
      <c r="M296" s="16">
        <v>3.1394099189146606E-3</v>
      </c>
      <c r="N296" s="16">
        <v>3.4834852402216912E-2</v>
      </c>
      <c r="O296" s="16">
        <v>1.6331692664207137E-3</v>
      </c>
      <c r="P296" s="16">
        <v>2.2602376637289889E-3</v>
      </c>
      <c r="Q296" s="16">
        <v>4.042805525679441E-3</v>
      </c>
      <c r="R296" s="16">
        <v>6.7207002870043491E-4</v>
      </c>
      <c r="S296" s="16">
        <v>1.2887906728720061E-3</v>
      </c>
      <c r="T296" s="16">
        <v>1.0940659141504392E-2</v>
      </c>
      <c r="U296" s="16">
        <v>1.8351543355897674E-3</v>
      </c>
      <c r="V296" s="16">
        <v>2.2602376637289889E-3</v>
      </c>
      <c r="W296" s="16">
        <v>4.042805525679441E-3</v>
      </c>
      <c r="X296" s="16">
        <v>6.7207002870043491E-4</v>
      </c>
      <c r="Y296" s="16">
        <v>1.2887906728720061E-3</v>
      </c>
      <c r="Z296" s="16">
        <v>1.0940659141504392E-2</v>
      </c>
      <c r="AA296" s="54">
        <v>1.8351543355897674E-3</v>
      </c>
      <c r="AB296" s="42">
        <v>7.6898567859841754E-3</v>
      </c>
      <c r="AC296" s="42">
        <v>3.1818773484816085E-2</v>
      </c>
      <c r="AD296" s="42">
        <v>1.8648138694991811E-3</v>
      </c>
      <c r="AE296" s="42">
        <v>4.4282005917866667E-3</v>
      </c>
      <c r="AF296" s="42">
        <v>4.5775511543721302E-2</v>
      </c>
      <c r="AG296" s="42">
        <v>3.4683236020104811E-3</v>
      </c>
      <c r="AH296" s="42">
        <v>7.6898567859841754E-3</v>
      </c>
      <c r="AI296" s="42">
        <v>3.1818773484816085E-2</v>
      </c>
      <c r="AJ296" s="42">
        <v>1.8648138694991811E-3</v>
      </c>
      <c r="AK296" s="42">
        <v>4.4282005917866667E-3</v>
      </c>
      <c r="AL296" s="42">
        <v>4.5775511543721302E-2</v>
      </c>
      <c r="AM296" s="42">
        <v>3.4683236020104811E-3</v>
      </c>
    </row>
    <row r="297" spans="1:39" hidden="1" x14ac:dyDescent="0.25">
      <c r="A297" s="53"/>
      <c r="B297" s="53"/>
      <c r="C297" s="53"/>
      <c r="D297" s="16">
        <v>2.777596795913664E-2</v>
      </c>
      <c r="E297" s="16">
        <v>1.1927438407987462E-3</v>
      </c>
      <c r="F297" s="16">
        <v>3.1394099189146606E-3</v>
      </c>
      <c r="G297" s="16">
        <v>3.4834852402216912E-2</v>
      </c>
      <c r="H297" s="16">
        <v>1.6331692664207137E-3</v>
      </c>
      <c r="I297" s="16">
        <v>4.0536197556562698E-3</v>
      </c>
      <c r="J297" s="16">
        <v>2.777596795913664E-2</v>
      </c>
      <c r="K297" s="16">
        <v>1.1927438407987462E-3</v>
      </c>
      <c r="L297" s="16">
        <v>3.1394099189146606E-3</v>
      </c>
      <c r="M297" s="16">
        <v>3.4834852402216912E-2</v>
      </c>
      <c r="N297" s="16">
        <v>1.6331692664207137E-3</v>
      </c>
      <c r="O297" s="16">
        <v>4.0536197556562698E-3</v>
      </c>
      <c r="P297" s="16">
        <v>4.042805525679441E-3</v>
      </c>
      <c r="Q297" s="16">
        <v>6.7207002870043491E-4</v>
      </c>
      <c r="R297" s="16">
        <v>1.2887906728720061E-3</v>
      </c>
      <c r="S297" s="16">
        <v>1.0940659141504392E-2</v>
      </c>
      <c r="T297" s="16">
        <v>1.8351543355897674E-3</v>
      </c>
      <c r="U297" s="16">
        <v>3.468069720982674E-3</v>
      </c>
      <c r="V297" s="16">
        <v>4.042805525679441E-3</v>
      </c>
      <c r="W297" s="16">
        <v>6.7207002870043491E-4</v>
      </c>
      <c r="X297" s="16">
        <v>1.2887906728720061E-3</v>
      </c>
      <c r="Y297" s="16">
        <v>1.0940659141504392E-2</v>
      </c>
      <c r="Z297" s="16">
        <v>1.8351543355897674E-3</v>
      </c>
      <c r="AA297" s="54">
        <v>3.468069720982674E-3</v>
      </c>
      <c r="AB297" s="42">
        <v>3.1818773484816085E-2</v>
      </c>
      <c r="AC297" s="42">
        <v>1.8648138694991811E-3</v>
      </c>
      <c r="AD297" s="42">
        <v>4.4282005917866667E-3</v>
      </c>
      <c r="AE297" s="42">
        <v>4.5775511543721302E-2</v>
      </c>
      <c r="AF297" s="42">
        <v>3.4683236020104811E-3</v>
      </c>
      <c r="AG297" s="42">
        <v>7.5216894766389434E-3</v>
      </c>
      <c r="AH297" s="42">
        <v>3.1818773484816085E-2</v>
      </c>
      <c r="AI297" s="42">
        <v>1.8648138694991811E-3</v>
      </c>
      <c r="AJ297" s="42">
        <v>4.4282005917866667E-3</v>
      </c>
      <c r="AK297" s="42">
        <v>4.5775511543721302E-2</v>
      </c>
      <c r="AL297" s="42">
        <v>3.4683236020104811E-3</v>
      </c>
      <c r="AM297" s="42">
        <v>7.5216894766389434E-3</v>
      </c>
    </row>
    <row r="298" spans="1:39" hidden="1" x14ac:dyDescent="0.25">
      <c r="A298" s="53"/>
      <c r="B298" s="53"/>
      <c r="C298" s="53"/>
      <c r="D298" s="16">
        <v>1.1927438407987462E-3</v>
      </c>
      <c r="E298" s="16">
        <v>3.1394099189146606E-3</v>
      </c>
      <c r="F298" s="16">
        <v>3.4834852402216912E-2</v>
      </c>
      <c r="G298" s="16">
        <v>1.6331692664207137E-3</v>
      </c>
      <c r="H298" s="16">
        <v>4.0536197556562698E-3</v>
      </c>
      <c r="I298" s="16">
        <v>2.0736852791410236E-2</v>
      </c>
      <c r="J298" s="16">
        <v>1.1927438407987462E-3</v>
      </c>
      <c r="K298" s="16">
        <v>3.1394099189146606E-3</v>
      </c>
      <c r="L298" s="16">
        <v>3.4834852402216912E-2</v>
      </c>
      <c r="M298" s="16">
        <v>1.6331692664207137E-3</v>
      </c>
      <c r="N298" s="16">
        <v>4.0536197556562698E-3</v>
      </c>
      <c r="O298" s="16">
        <v>2.0736852791410236E-2</v>
      </c>
      <c r="P298" s="16">
        <v>6.7207002870043491E-4</v>
      </c>
      <c r="Q298" s="16">
        <v>1.2887906728720061E-3</v>
      </c>
      <c r="R298" s="16">
        <v>1.0940659141504392E-2</v>
      </c>
      <c r="S298" s="16">
        <v>1.8351543355897674E-3</v>
      </c>
      <c r="T298" s="16">
        <v>3.468069720982674E-3</v>
      </c>
      <c r="U298" s="16">
        <v>6.2032111297086363E-3</v>
      </c>
      <c r="V298" s="16">
        <v>6.7207002870043491E-4</v>
      </c>
      <c r="W298" s="16">
        <v>1.2887906728720061E-3</v>
      </c>
      <c r="X298" s="16">
        <v>1.0940659141504392E-2</v>
      </c>
      <c r="Y298" s="16">
        <v>1.8351543355897674E-3</v>
      </c>
      <c r="Z298" s="16">
        <v>3.468069720982674E-3</v>
      </c>
      <c r="AA298" s="54">
        <v>6.2032111297086363E-3</v>
      </c>
      <c r="AB298" s="42">
        <v>1.8648138694991811E-3</v>
      </c>
      <c r="AC298" s="42">
        <v>4.4282005917866667E-3</v>
      </c>
      <c r="AD298" s="42">
        <v>4.5775511543721302E-2</v>
      </c>
      <c r="AE298" s="42">
        <v>3.4683236020104811E-3</v>
      </c>
      <c r="AF298" s="42">
        <v>7.5216894766389434E-3</v>
      </c>
      <c r="AG298" s="42">
        <v>2.6940063921118872E-2</v>
      </c>
      <c r="AH298" s="42">
        <v>1.8648138694991811E-3</v>
      </c>
      <c r="AI298" s="42">
        <v>4.4282005917866667E-3</v>
      </c>
      <c r="AJ298" s="42">
        <v>4.5775511543721302E-2</v>
      </c>
      <c r="AK298" s="42">
        <v>3.4683236020104811E-3</v>
      </c>
      <c r="AL298" s="42">
        <v>7.5216894766389434E-3</v>
      </c>
      <c r="AM298" s="42">
        <v>2.6940063921118872E-2</v>
      </c>
    </row>
    <row r="299" spans="1:39" hidden="1" x14ac:dyDescent="0.25">
      <c r="A299" s="53"/>
      <c r="B299" s="53"/>
      <c r="C299" s="53"/>
      <c r="D299" s="16">
        <v>3.1394099189146606E-3</v>
      </c>
      <c r="E299" s="16">
        <v>3.4834852402216912E-2</v>
      </c>
      <c r="F299" s="16">
        <v>1.6331692664207137E-3</v>
      </c>
      <c r="G299" s="16">
        <v>4.0536197556562698E-3</v>
      </c>
      <c r="H299" s="16">
        <v>2.0736852791410236E-2</v>
      </c>
      <c r="I299" s="16">
        <v>8.9047314141824227E-4</v>
      </c>
      <c r="J299" s="16">
        <v>3.1394099189146606E-3</v>
      </c>
      <c r="K299" s="16">
        <v>3.4834852402216912E-2</v>
      </c>
      <c r="L299" s="16">
        <v>1.6331692664207137E-3</v>
      </c>
      <c r="M299" s="16">
        <v>4.0536197556562698E-3</v>
      </c>
      <c r="N299" s="16">
        <v>2.0736852791410236E-2</v>
      </c>
      <c r="O299" s="16">
        <v>8.9047314141824227E-4</v>
      </c>
      <c r="P299" s="16">
        <v>1.2887906728720061E-3</v>
      </c>
      <c r="Q299" s="16">
        <v>1.0940659141504392E-2</v>
      </c>
      <c r="R299" s="16">
        <v>1.8351543355897674E-3</v>
      </c>
      <c r="S299" s="16">
        <v>3.468069720982674E-3</v>
      </c>
      <c r="T299" s="16">
        <v>6.2032111297086363E-3</v>
      </c>
      <c r="U299" s="16">
        <v>1.031212670383766E-3</v>
      </c>
      <c r="V299" s="16">
        <v>1.2887906728720061E-3</v>
      </c>
      <c r="W299" s="16">
        <v>1.0940659141504392E-2</v>
      </c>
      <c r="X299" s="16">
        <v>1.8351543355897674E-3</v>
      </c>
      <c r="Y299" s="16">
        <v>3.468069720982674E-3</v>
      </c>
      <c r="Z299" s="16">
        <v>6.2032111297086363E-3</v>
      </c>
      <c r="AA299" s="54">
        <v>1.031212670383766E-3</v>
      </c>
      <c r="AB299" s="42">
        <v>4.4282005917866667E-3</v>
      </c>
      <c r="AC299" s="42">
        <v>4.5775511543721302E-2</v>
      </c>
      <c r="AD299" s="42">
        <v>3.4683236020104811E-3</v>
      </c>
      <c r="AE299" s="42">
        <v>7.5216894766389434E-3</v>
      </c>
      <c r="AF299" s="42">
        <v>2.6940063921118872E-2</v>
      </c>
      <c r="AG299" s="42">
        <v>1.9216858118020082E-3</v>
      </c>
      <c r="AH299" s="42">
        <v>4.4282005917866667E-3</v>
      </c>
      <c r="AI299" s="42">
        <v>4.5775511543721302E-2</v>
      </c>
      <c r="AJ299" s="42">
        <v>3.4683236020104811E-3</v>
      </c>
      <c r="AK299" s="42">
        <v>7.5216894766389434E-3</v>
      </c>
      <c r="AL299" s="42">
        <v>2.6940063921118872E-2</v>
      </c>
      <c r="AM299" s="42">
        <v>1.9216858118020082E-3</v>
      </c>
    </row>
    <row r="300" spans="1:39" x14ac:dyDescent="0.25">
      <c r="A300" s="53" t="s">
        <v>83</v>
      </c>
      <c r="B300" s="53" t="str">
        <f>VLOOKUP(A300,'TRI Releases'!$A$3:$Q$118,2,FALSE)</f>
        <v>70734VLCNMASHLA</v>
      </c>
      <c r="C300" s="53" t="str">
        <f>VLOOKUP(B300,'AERMOD-Modeled-Air-Conc.'!$A$5:$B$3136,2,FALSE)</f>
        <v>Manufacturing</v>
      </c>
      <c r="D300" s="16">
        <v>3.4834852402216912E-2</v>
      </c>
      <c r="E300" s="16">
        <v>1.6331692664207137E-3</v>
      </c>
      <c r="F300" s="16">
        <v>4.0536197556562698E-3</v>
      </c>
      <c r="G300" s="16">
        <v>2.0736852791410236E-2</v>
      </c>
      <c r="H300" s="16">
        <v>8.9047314141824227E-4</v>
      </c>
      <c r="I300" s="16">
        <v>2.3438060353540963E-3</v>
      </c>
      <c r="J300" s="16">
        <v>3.4834852402216912E-2</v>
      </c>
      <c r="K300" s="16">
        <v>1.6331692664207137E-3</v>
      </c>
      <c r="L300" s="16">
        <v>4.0536197556562698E-3</v>
      </c>
      <c r="M300" s="16">
        <v>2.0736852791410236E-2</v>
      </c>
      <c r="N300" s="16">
        <v>8.9047314141824227E-4</v>
      </c>
      <c r="O300" s="16">
        <v>2.3438060353540963E-3</v>
      </c>
      <c r="P300" s="16">
        <v>1.0940659141504392E-2</v>
      </c>
      <c r="Q300" s="16">
        <v>1.8351543355897674E-3</v>
      </c>
      <c r="R300" s="16">
        <v>3.468069720982674E-3</v>
      </c>
      <c r="S300" s="16">
        <v>6.2032111297086363E-3</v>
      </c>
      <c r="T300" s="16">
        <v>1.031212670383766E-3</v>
      </c>
      <c r="U300" s="16">
        <v>1.9774981989717937E-3</v>
      </c>
      <c r="V300" s="16">
        <v>1.0940659141504392E-2</v>
      </c>
      <c r="W300" s="16">
        <v>1.8351543355897674E-3</v>
      </c>
      <c r="X300" s="16">
        <v>3.468069720982674E-3</v>
      </c>
      <c r="Y300" s="16">
        <v>6.2032111297086363E-3</v>
      </c>
      <c r="Z300" s="16">
        <v>1.031212670383766E-3</v>
      </c>
      <c r="AA300" s="54">
        <v>1.9774981989717937E-3</v>
      </c>
      <c r="AB300" s="42">
        <v>4.5775511543721302E-2</v>
      </c>
      <c r="AC300" s="42">
        <v>3.4683236020104811E-3</v>
      </c>
      <c r="AD300" s="42">
        <v>7.5216894766389434E-3</v>
      </c>
      <c r="AE300" s="42">
        <v>2.6940063921118872E-2</v>
      </c>
      <c r="AF300" s="42">
        <v>1.9216858118020082E-3</v>
      </c>
      <c r="AG300" s="42">
        <v>4.3213042343258901E-3</v>
      </c>
      <c r="AH300" s="42">
        <v>4.5775511543721302E-2</v>
      </c>
      <c r="AI300" s="42">
        <v>3.4683236020104811E-3</v>
      </c>
      <c r="AJ300" s="42">
        <v>7.5216894766389434E-3</v>
      </c>
      <c r="AK300" s="42">
        <v>2.6940063921118872E-2</v>
      </c>
      <c r="AL300" s="42">
        <v>1.9216858118020082E-3</v>
      </c>
      <c r="AM300" s="42">
        <v>4.3213042343258901E-3</v>
      </c>
    </row>
    <row r="301" spans="1:39" hidden="1" x14ac:dyDescent="0.25">
      <c r="A301" s="53"/>
      <c r="B301" s="53"/>
      <c r="C301" s="53"/>
      <c r="D301" s="16">
        <v>1.6331692664207137E-3</v>
      </c>
      <c r="E301" s="16">
        <v>4.0536197556562698E-3</v>
      </c>
      <c r="F301" s="16">
        <v>2.0736852791410236E-2</v>
      </c>
      <c r="G301" s="16">
        <v>8.9047314141824227E-4</v>
      </c>
      <c r="H301" s="16">
        <v>2.3438060353540963E-3</v>
      </c>
      <c r="I301" s="16">
        <v>4.0747189736538118E-2</v>
      </c>
      <c r="J301" s="16">
        <v>1.6331692664207137E-3</v>
      </c>
      <c r="K301" s="16">
        <v>4.0536197556562698E-3</v>
      </c>
      <c r="L301" s="16">
        <v>2.0736852791410236E-2</v>
      </c>
      <c r="M301" s="16">
        <v>8.9047314141824227E-4</v>
      </c>
      <c r="N301" s="16">
        <v>2.3438060353540963E-3</v>
      </c>
      <c r="O301" s="16">
        <v>4.0747189736538118E-2</v>
      </c>
      <c r="P301" s="16">
        <v>1.8351543355897674E-3</v>
      </c>
      <c r="Q301" s="16">
        <v>3.468069720982674E-3</v>
      </c>
      <c r="R301" s="16">
        <v>6.2032111297086363E-3</v>
      </c>
      <c r="S301" s="16">
        <v>1.031212670383766E-3</v>
      </c>
      <c r="T301" s="16">
        <v>1.9774981989717937E-3</v>
      </c>
      <c r="U301" s="16">
        <v>9.0354957650815165E-3</v>
      </c>
      <c r="V301" s="16">
        <v>1.8351543355897674E-3</v>
      </c>
      <c r="W301" s="16">
        <v>3.468069720982674E-3</v>
      </c>
      <c r="X301" s="16">
        <v>6.2032111297086363E-3</v>
      </c>
      <c r="Y301" s="16">
        <v>1.031212670383766E-3</v>
      </c>
      <c r="Z301" s="16">
        <v>1.9774981989717937E-3</v>
      </c>
      <c r="AA301" s="54">
        <v>9.0354957650815165E-3</v>
      </c>
      <c r="AB301" s="42">
        <v>3.4683236020104811E-3</v>
      </c>
      <c r="AC301" s="42">
        <v>7.5216894766389434E-3</v>
      </c>
      <c r="AD301" s="42">
        <v>2.6940063921118872E-2</v>
      </c>
      <c r="AE301" s="42">
        <v>1.9216858118020082E-3</v>
      </c>
      <c r="AF301" s="42">
        <v>4.3213042343258901E-3</v>
      </c>
      <c r="AG301" s="42">
        <v>4.9782685501619635E-2</v>
      </c>
      <c r="AH301" s="42">
        <v>3.4683236020104811E-3</v>
      </c>
      <c r="AI301" s="42">
        <v>7.5216894766389434E-3</v>
      </c>
      <c r="AJ301" s="42">
        <v>2.6940063921118872E-2</v>
      </c>
      <c r="AK301" s="42">
        <v>1.9216858118020082E-3</v>
      </c>
      <c r="AL301" s="42">
        <v>4.3213042343258901E-3</v>
      </c>
      <c r="AM301" s="42">
        <v>4.9782685501619635E-2</v>
      </c>
    </row>
    <row r="302" spans="1:39" hidden="1" x14ac:dyDescent="0.25">
      <c r="A302" s="53"/>
      <c r="B302" s="53"/>
      <c r="C302" s="53"/>
      <c r="D302" s="16">
        <v>4.0536197556562698E-3</v>
      </c>
      <c r="E302" s="16">
        <v>2.0736852791410236E-2</v>
      </c>
      <c r="F302" s="16">
        <v>8.9047314141824227E-4</v>
      </c>
      <c r="G302" s="16">
        <v>2.3438060353540963E-3</v>
      </c>
      <c r="H302" s="16">
        <v>4.0747189736538118E-2</v>
      </c>
      <c r="I302" s="16">
        <v>1.9103585455838617E-3</v>
      </c>
      <c r="J302" s="16">
        <v>4.0536197556562698E-3</v>
      </c>
      <c r="K302" s="16">
        <v>2.0736852791410236E-2</v>
      </c>
      <c r="L302" s="16">
        <v>8.9047314141824227E-4</v>
      </c>
      <c r="M302" s="16">
        <v>2.3438060353540963E-3</v>
      </c>
      <c r="N302" s="16">
        <v>4.0747189736538118E-2</v>
      </c>
      <c r="O302" s="16">
        <v>1.9103585455838617E-3</v>
      </c>
      <c r="P302" s="16">
        <v>3.468069720982674E-3</v>
      </c>
      <c r="Q302" s="16">
        <v>6.2032111297086363E-3</v>
      </c>
      <c r="R302" s="16">
        <v>1.031212670383766E-3</v>
      </c>
      <c r="S302" s="16">
        <v>1.9774981989717937E-3</v>
      </c>
      <c r="T302" s="16">
        <v>9.0354957650815165E-3</v>
      </c>
      <c r="U302" s="16">
        <v>1.5155877733717868E-3</v>
      </c>
      <c r="V302" s="16">
        <v>3.468069720982674E-3</v>
      </c>
      <c r="W302" s="16">
        <v>6.2032111297086363E-3</v>
      </c>
      <c r="X302" s="16">
        <v>1.031212670383766E-3</v>
      </c>
      <c r="Y302" s="16">
        <v>1.9774981989717937E-3</v>
      </c>
      <c r="Z302" s="16">
        <v>9.0354957650815165E-3</v>
      </c>
      <c r="AA302" s="54">
        <v>1.5155877733717868E-3</v>
      </c>
      <c r="AB302" s="42">
        <v>7.5216894766389434E-3</v>
      </c>
      <c r="AC302" s="42">
        <v>2.6940063921118872E-2</v>
      </c>
      <c r="AD302" s="42">
        <v>1.9216858118020082E-3</v>
      </c>
      <c r="AE302" s="42">
        <v>4.3213042343258901E-3</v>
      </c>
      <c r="AF302" s="42">
        <v>4.9782685501619635E-2</v>
      </c>
      <c r="AG302" s="42">
        <v>3.4259463189556484E-3</v>
      </c>
      <c r="AH302" s="42">
        <v>7.5216894766389434E-3</v>
      </c>
      <c r="AI302" s="42">
        <v>2.6940063921118872E-2</v>
      </c>
      <c r="AJ302" s="42">
        <v>1.9216858118020082E-3</v>
      </c>
      <c r="AK302" s="42">
        <v>4.3213042343258901E-3</v>
      </c>
      <c r="AL302" s="42">
        <v>4.9782685501619635E-2</v>
      </c>
      <c r="AM302" s="42">
        <v>3.4259463189556484E-3</v>
      </c>
    </row>
    <row r="303" spans="1:39" hidden="1" x14ac:dyDescent="0.25">
      <c r="A303" s="53"/>
      <c r="B303" s="53"/>
      <c r="C303" s="53"/>
      <c r="D303" s="16">
        <v>2.0736852791410236E-2</v>
      </c>
      <c r="E303" s="16">
        <v>8.9047314141824227E-4</v>
      </c>
      <c r="F303" s="16">
        <v>2.3438060353540963E-3</v>
      </c>
      <c r="G303" s="16">
        <v>4.0747189736538118E-2</v>
      </c>
      <c r="H303" s="16">
        <v>1.9103585455838617E-3</v>
      </c>
      <c r="I303" s="16">
        <v>4.7416194389557275E-3</v>
      </c>
      <c r="J303" s="16">
        <v>2.0736852791410236E-2</v>
      </c>
      <c r="K303" s="16">
        <v>8.9047314141824227E-4</v>
      </c>
      <c r="L303" s="16">
        <v>2.3438060353540963E-3</v>
      </c>
      <c r="M303" s="16">
        <v>4.0747189736538118E-2</v>
      </c>
      <c r="N303" s="16">
        <v>1.9103585455838617E-3</v>
      </c>
      <c r="O303" s="16">
        <v>4.7416194389557275E-3</v>
      </c>
      <c r="P303" s="16">
        <v>6.2032111297086363E-3</v>
      </c>
      <c r="Q303" s="16">
        <v>1.031212670383766E-3</v>
      </c>
      <c r="R303" s="16">
        <v>1.9774981989717937E-3</v>
      </c>
      <c r="S303" s="16">
        <v>9.0354957650815165E-3</v>
      </c>
      <c r="T303" s="16">
        <v>1.5155877733717868E-3</v>
      </c>
      <c r="U303" s="16">
        <v>2.8641536923558314E-3</v>
      </c>
      <c r="V303" s="16">
        <v>6.2032111297086363E-3</v>
      </c>
      <c r="W303" s="16">
        <v>1.031212670383766E-3</v>
      </c>
      <c r="X303" s="16">
        <v>1.9774981989717937E-3</v>
      </c>
      <c r="Y303" s="16">
        <v>9.0354957650815165E-3</v>
      </c>
      <c r="Z303" s="16">
        <v>1.5155877733717868E-3</v>
      </c>
      <c r="AA303" s="54">
        <v>2.8641536923558314E-3</v>
      </c>
      <c r="AB303" s="42">
        <v>2.6940063921118872E-2</v>
      </c>
      <c r="AC303" s="42">
        <v>1.9216858118020082E-3</v>
      </c>
      <c r="AD303" s="42">
        <v>4.3213042343258901E-3</v>
      </c>
      <c r="AE303" s="42">
        <v>4.9782685501619635E-2</v>
      </c>
      <c r="AF303" s="42">
        <v>3.4259463189556484E-3</v>
      </c>
      <c r="AG303" s="42">
        <v>7.6057731313115585E-3</v>
      </c>
      <c r="AH303" s="42">
        <v>2.6940063921118872E-2</v>
      </c>
      <c r="AI303" s="42">
        <v>1.9216858118020082E-3</v>
      </c>
      <c r="AJ303" s="42">
        <v>4.3213042343258901E-3</v>
      </c>
      <c r="AK303" s="42">
        <v>4.9782685501619635E-2</v>
      </c>
      <c r="AL303" s="42">
        <v>3.4259463189556484E-3</v>
      </c>
      <c r="AM303" s="42">
        <v>7.6057731313115585E-3</v>
      </c>
    </row>
    <row r="304" spans="1:39" hidden="1" x14ac:dyDescent="0.25">
      <c r="A304" s="53"/>
      <c r="B304" s="53"/>
      <c r="C304" s="53"/>
      <c r="D304" s="16">
        <v>8.9047314141824227E-4</v>
      </c>
      <c r="E304" s="16">
        <v>2.3438060353540963E-3</v>
      </c>
      <c r="F304" s="16">
        <v>4.0747189736538118E-2</v>
      </c>
      <c r="G304" s="16">
        <v>1.9103585455838617E-3</v>
      </c>
      <c r="H304" s="16">
        <v>4.7416194389557275E-3</v>
      </c>
      <c r="I304" s="16">
        <v>2.4256410375273433E-2</v>
      </c>
      <c r="J304" s="16">
        <v>8.9047314141824227E-4</v>
      </c>
      <c r="K304" s="16">
        <v>2.3438060353540963E-3</v>
      </c>
      <c r="L304" s="16">
        <v>4.0747189736538118E-2</v>
      </c>
      <c r="M304" s="16">
        <v>1.9103585455838617E-3</v>
      </c>
      <c r="N304" s="16">
        <v>4.7416194389557275E-3</v>
      </c>
      <c r="O304" s="16">
        <v>2.4256410375273433E-2</v>
      </c>
      <c r="P304" s="16">
        <v>1.031212670383766E-3</v>
      </c>
      <c r="Q304" s="16">
        <v>1.9774981989717937E-3</v>
      </c>
      <c r="R304" s="16">
        <v>9.0354957650815165E-3</v>
      </c>
      <c r="S304" s="16">
        <v>1.5155877733717868E-3</v>
      </c>
      <c r="T304" s="16">
        <v>2.8641536923558314E-3</v>
      </c>
      <c r="U304" s="16">
        <v>5.1230083276940378E-3</v>
      </c>
      <c r="V304" s="16">
        <v>1.031212670383766E-3</v>
      </c>
      <c r="W304" s="16">
        <v>1.9774981989717937E-3</v>
      </c>
      <c r="X304" s="16">
        <v>9.0354957650815165E-3</v>
      </c>
      <c r="Y304" s="16">
        <v>1.5155877733717868E-3</v>
      </c>
      <c r="Z304" s="16">
        <v>2.8641536923558314E-3</v>
      </c>
      <c r="AA304" s="54">
        <v>5.1230083276940378E-3</v>
      </c>
      <c r="AB304" s="42">
        <v>1.9216858118020082E-3</v>
      </c>
      <c r="AC304" s="42">
        <v>4.3213042343258901E-3</v>
      </c>
      <c r="AD304" s="42">
        <v>4.9782685501619635E-2</v>
      </c>
      <c r="AE304" s="42">
        <v>3.4259463189556484E-3</v>
      </c>
      <c r="AF304" s="42">
        <v>7.6057731313115585E-3</v>
      </c>
      <c r="AG304" s="42">
        <v>2.937941870296747E-2</v>
      </c>
      <c r="AH304" s="42">
        <v>1.9216858118020082E-3</v>
      </c>
      <c r="AI304" s="42">
        <v>4.3213042343258901E-3</v>
      </c>
      <c r="AJ304" s="42">
        <v>4.9782685501619635E-2</v>
      </c>
      <c r="AK304" s="42">
        <v>3.4259463189556484E-3</v>
      </c>
      <c r="AL304" s="42">
        <v>7.6057731313115585E-3</v>
      </c>
      <c r="AM304" s="42">
        <v>2.937941870296747E-2</v>
      </c>
    </row>
    <row r="305" spans="1:39" hidden="1" x14ac:dyDescent="0.25">
      <c r="A305" s="53"/>
      <c r="B305" s="53"/>
      <c r="C305" s="53"/>
      <c r="D305" s="16">
        <v>2.3438060353540963E-3</v>
      </c>
      <c r="E305" s="16">
        <v>4.0747189736538118E-2</v>
      </c>
      <c r="F305" s="16">
        <v>1.9103585455838617E-3</v>
      </c>
      <c r="G305" s="16">
        <v>4.7416194389557275E-3</v>
      </c>
      <c r="H305" s="16">
        <v>2.4256410375273433E-2</v>
      </c>
      <c r="I305" s="16">
        <v>1.0416084911084942E-3</v>
      </c>
      <c r="J305" s="16">
        <v>2.3438060353540963E-3</v>
      </c>
      <c r="K305" s="16">
        <v>4.0747189736538118E-2</v>
      </c>
      <c r="L305" s="16">
        <v>1.9103585455838617E-3</v>
      </c>
      <c r="M305" s="16">
        <v>4.7416194389557275E-3</v>
      </c>
      <c r="N305" s="16">
        <v>2.4256410375273433E-2</v>
      </c>
      <c r="O305" s="16">
        <v>1.0416084911084942E-3</v>
      </c>
      <c r="P305" s="16">
        <v>1.9774981989717937E-3</v>
      </c>
      <c r="Q305" s="16">
        <v>9.0354957650815165E-3</v>
      </c>
      <c r="R305" s="16">
        <v>1.5155877733717868E-3</v>
      </c>
      <c r="S305" s="16">
        <v>2.8641536923558314E-3</v>
      </c>
      <c r="T305" s="16">
        <v>5.1230083276940378E-3</v>
      </c>
      <c r="U305" s="16">
        <v>8.5164134954210033E-4</v>
      </c>
      <c r="V305" s="16">
        <v>1.9774981989717937E-3</v>
      </c>
      <c r="W305" s="16">
        <v>9.0354957650815165E-3</v>
      </c>
      <c r="X305" s="16">
        <v>1.5155877733717868E-3</v>
      </c>
      <c r="Y305" s="16">
        <v>2.8641536923558314E-3</v>
      </c>
      <c r="Z305" s="16">
        <v>5.1230083276940378E-3</v>
      </c>
      <c r="AA305" s="54">
        <v>8.5164134954210033E-4</v>
      </c>
      <c r="AB305" s="42">
        <v>4.3213042343258901E-3</v>
      </c>
      <c r="AC305" s="42">
        <v>4.9782685501619635E-2</v>
      </c>
      <c r="AD305" s="42">
        <v>3.4259463189556484E-3</v>
      </c>
      <c r="AE305" s="42">
        <v>7.6057731313115585E-3</v>
      </c>
      <c r="AF305" s="42">
        <v>2.937941870296747E-2</v>
      </c>
      <c r="AG305" s="42">
        <v>1.8932498406505946E-3</v>
      </c>
      <c r="AH305" s="42">
        <v>4.3213042343258901E-3</v>
      </c>
      <c r="AI305" s="42">
        <v>4.9782685501619635E-2</v>
      </c>
      <c r="AJ305" s="42">
        <v>3.4259463189556484E-3</v>
      </c>
      <c r="AK305" s="42">
        <v>7.6057731313115585E-3</v>
      </c>
      <c r="AL305" s="42">
        <v>2.937941870296747E-2</v>
      </c>
      <c r="AM305" s="42">
        <v>1.8932498406505946E-3</v>
      </c>
    </row>
    <row r="306" spans="1:39" x14ac:dyDescent="0.25">
      <c r="A306" s="53" t="s">
        <v>84</v>
      </c>
      <c r="B306" s="53" t="str">
        <f>VLOOKUP(A306,'TRI Releases'!$A$3:$Q$118,2,FALSE)</f>
        <v>70734VLCNMASHLA</v>
      </c>
      <c r="C306" s="53" t="str">
        <f>VLOOKUP(B306,'AERMOD-Modeled-Air-Conc.'!$A$5:$B$3136,2,FALSE)</f>
        <v>Manufacturing</v>
      </c>
      <c r="D306" s="16">
        <v>4.0747189736538118E-2</v>
      </c>
      <c r="E306" s="16">
        <v>1.9103585455838617E-3</v>
      </c>
      <c r="F306" s="16">
        <v>4.7416194389557275E-3</v>
      </c>
      <c r="G306" s="16">
        <v>2.4256410375273433E-2</v>
      </c>
      <c r="H306" s="16">
        <v>1.0416084911084942E-3</v>
      </c>
      <c r="I306" s="16">
        <v>2.7416079771343783E-3</v>
      </c>
      <c r="J306" s="16">
        <v>4.0747189736538118E-2</v>
      </c>
      <c r="K306" s="16">
        <v>1.9103585455838617E-3</v>
      </c>
      <c r="L306" s="16">
        <v>4.7416194389557275E-3</v>
      </c>
      <c r="M306" s="16">
        <v>2.4256410375273433E-2</v>
      </c>
      <c r="N306" s="16">
        <v>1.0416084911084942E-3</v>
      </c>
      <c r="O306" s="16">
        <v>2.7416079771343783E-3</v>
      </c>
      <c r="P306" s="16">
        <v>9.0354957650815165E-3</v>
      </c>
      <c r="Q306" s="16">
        <v>1.5155877733717868E-3</v>
      </c>
      <c r="R306" s="16">
        <v>2.8641536923558314E-3</v>
      </c>
      <c r="S306" s="16">
        <v>5.1230083276940378E-3</v>
      </c>
      <c r="T306" s="16">
        <v>8.5164134954210033E-4</v>
      </c>
      <c r="U306" s="16">
        <v>1.6331444359218997E-3</v>
      </c>
      <c r="V306" s="16">
        <v>9.0354957650815165E-3</v>
      </c>
      <c r="W306" s="16">
        <v>1.5155877733717868E-3</v>
      </c>
      <c r="X306" s="16">
        <v>2.8641536923558314E-3</v>
      </c>
      <c r="Y306" s="16">
        <v>5.1230083276940378E-3</v>
      </c>
      <c r="Z306" s="16">
        <v>8.5164134954210033E-4</v>
      </c>
      <c r="AA306" s="54">
        <v>1.6331444359218997E-3</v>
      </c>
      <c r="AB306" s="42">
        <v>4.9782685501619635E-2</v>
      </c>
      <c r="AC306" s="42">
        <v>3.4259463189556484E-3</v>
      </c>
      <c r="AD306" s="42">
        <v>7.6057731313115585E-3</v>
      </c>
      <c r="AE306" s="42">
        <v>2.937941870296747E-2</v>
      </c>
      <c r="AF306" s="42">
        <v>1.8932498406505946E-3</v>
      </c>
      <c r="AG306" s="42">
        <v>4.3747524130562775E-3</v>
      </c>
      <c r="AH306" s="42">
        <v>4.9782685501619635E-2</v>
      </c>
      <c r="AI306" s="42">
        <v>3.4259463189556484E-3</v>
      </c>
      <c r="AJ306" s="42">
        <v>7.6057731313115585E-3</v>
      </c>
      <c r="AK306" s="42">
        <v>2.937941870296747E-2</v>
      </c>
      <c r="AL306" s="42">
        <v>1.8932498406505946E-3</v>
      </c>
      <c r="AM306" s="42">
        <v>4.3747524130562775E-3</v>
      </c>
    </row>
    <row r="307" spans="1:39" hidden="1" x14ac:dyDescent="0.25">
      <c r="A307" s="53"/>
      <c r="B307" s="53"/>
      <c r="C307" s="53"/>
      <c r="D307" s="16">
        <v>1.9103585455838617E-3</v>
      </c>
      <c r="E307" s="16">
        <v>4.7416194389557275E-3</v>
      </c>
      <c r="F307" s="16">
        <v>2.4256410375273433E-2</v>
      </c>
      <c r="G307" s="16">
        <v>1.0416084911084942E-3</v>
      </c>
      <c r="H307" s="16">
        <v>2.7416079771343783E-3</v>
      </c>
      <c r="I307" s="16">
        <v>0.19388205312548856</v>
      </c>
      <c r="J307" s="16">
        <v>1.9103585455838617E-3</v>
      </c>
      <c r="K307" s="16">
        <v>4.7416194389557275E-3</v>
      </c>
      <c r="L307" s="16">
        <v>2.4256410375273433E-2</v>
      </c>
      <c r="M307" s="16">
        <v>1.0416084911084942E-3</v>
      </c>
      <c r="N307" s="16">
        <v>2.7416079771343783E-3</v>
      </c>
      <c r="O307" s="16">
        <v>0.19388205312548856</v>
      </c>
      <c r="P307" s="16">
        <v>1.5155877733717868E-3</v>
      </c>
      <c r="Q307" s="16">
        <v>2.8641536923558314E-3</v>
      </c>
      <c r="R307" s="16">
        <v>5.1230083276940378E-3</v>
      </c>
      <c r="S307" s="16">
        <v>8.5164134954210033E-4</v>
      </c>
      <c r="T307" s="16">
        <v>1.6331444359218997E-3</v>
      </c>
      <c r="U307" s="16">
        <v>3.4204328525545592E-2</v>
      </c>
      <c r="V307" s="16">
        <v>1.5155877733717868E-3</v>
      </c>
      <c r="W307" s="16">
        <v>2.8641536923558314E-3</v>
      </c>
      <c r="X307" s="16">
        <v>5.1230083276940378E-3</v>
      </c>
      <c r="Y307" s="16">
        <v>8.5164134954210033E-4</v>
      </c>
      <c r="Z307" s="16">
        <v>1.6331444359218997E-3</v>
      </c>
      <c r="AA307" s="54">
        <v>3.4204328525545592E-2</v>
      </c>
      <c r="AB307" s="42">
        <v>3.4259463189556484E-3</v>
      </c>
      <c r="AC307" s="42">
        <v>7.6057731313115585E-3</v>
      </c>
      <c r="AD307" s="42">
        <v>2.937941870296747E-2</v>
      </c>
      <c r="AE307" s="42">
        <v>1.8932498406505946E-3</v>
      </c>
      <c r="AF307" s="42">
        <v>4.3747524130562775E-3</v>
      </c>
      <c r="AG307" s="42">
        <v>0.22808638165103415</v>
      </c>
      <c r="AH307" s="42">
        <v>3.4259463189556484E-3</v>
      </c>
      <c r="AI307" s="42">
        <v>7.6057731313115585E-3</v>
      </c>
      <c r="AJ307" s="42">
        <v>2.937941870296747E-2</v>
      </c>
      <c r="AK307" s="42">
        <v>1.8932498406505946E-3</v>
      </c>
      <c r="AL307" s="42">
        <v>4.3747524130562775E-3</v>
      </c>
      <c r="AM307" s="42">
        <v>0.22808638165103415</v>
      </c>
    </row>
    <row r="308" spans="1:39" hidden="1" x14ac:dyDescent="0.25">
      <c r="A308" s="53"/>
      <c r="B308" s="53"/>
      <c r="C308" s="53"/>
      <c r="D308" s="16">
        <v>4.7416194389557275E-3</v>
      </c>
      <c r="E308" s="16">
        <v>2.4256410375273433E-2</v>
      </c>
      <c r="F308" s="16">
        <v>1.0416084911084942E-3</v>
      </c>
      <c r="G308" s="16">
        <v>2.7416079771343783E-3</v>
      </c>
      <c r="H308" s="16">
        <v>0.19388205312548856</v>
      </c>
      <c r="I308" s="16">
        <v>9.0898105959807286E-3</v>
      </c>
      <c r="J308" s="16">
        <v>4.7416194389557275E-3</v>
      </c>
      <c r="K308" s="16">
        <v>2.4256410375273433E-2</v>
      </c>
      <c r="L308" s="16">
        <v>1.0416084911084942E-3</v>
      </c>
      <c r="M308" s="16">
        <v>2.7416079771343783E-3</v>
      </c>
      <c r="N308" s="16">
        <v>0.19388205312548856</v>
      </c>
      <c r="O308" s="16">
        <v>9.0898105959807286E-3</v>
      </c>
      <c r="P308" s="16">
        <v>2.8641536923558314E-3</v>
      </c>
      <c r="Q308" s="16">
        <v>5.1230083276940378E-3</v>
      </c>
      <c r="R308" s="16">
        <v>8.5164134954210033E-4</v>
      </c>
      <c r="S308" s="16">
        <v>1.6331444359218997E-3</v>
      </c>
      <c r="T308" s="16">
        <v>3.4204328525545592E-2</v>
      </c>
      <c r="U308" s="16">
        <v>5.7373345588902563E-3</v>
      </c>
      <c r="V308" s="16">
        <v>2.8641536923558314E-3</v>
      </c>
      <c r="W308" s="16">
        <v>5.1230083276940378E-3</v>
      </c>
      <c r="X308" s="16">
        <v>8.5164134954210033E-4</v>
      </c>
      <c r="Y308" s="16">
        <v>1.6331444359218997E-3</v>
      </c>
      <c r="Z308" s="16">
        <v>3.4204328525545592E-2</v>
      </c>
      <c r="AA308" s="54">
        <v>5.7373345588902563E-3</v>
      </c>
      <c r="AB308" s="42">
        <v>7.6057731313115585E-3</v>
      </c>
      <c r="AC308" s="42">
        <v>2.937941870296747E-2</v>
      </c>
      <c r="AD308" s="42">
        <v>1.8932498406505946E-3</v>
      </c>
      <c r="AE308" s="42">
        <v>4.3747524130562775E-3</v>
      </c>
      <c r="AF308" s="42">
        <v>0.22808638165103415</v>
      </c>
      <c r="AG308" s="42">
        <v>1.4827145154870984E-2</v>
      </c>
      <c r="AH308" s="42">
        <v>7.6057731313115585E-3</v>
      </c>
      <c r="AI308" s="42">
        <v>2.937941870296747E-2</v>
      </c>
      <c r="AJ308" s="42">
        <v>1.8932498406505946E-3</v>
      </c>
      <c r="AK308" s="42">
        <v>4.3747524130562775E-3</v>
      </c>
      <c r="AL308" s="42">
        <v>0.22808638165103415</v>
      </c>
      <c r="AM308" s="42">
        <v>1.4827145154870984E-2</v>
      </c>
    </row>
    <row r="309" spans="1:39" hidden="1" x14ac:dyDescent="0.25">
      <c r="A309" s="53"/>
      <c r="B309" s="53"/>
      <c r="C309" s="53"/>
      <c r="D309" s="16">
        <v>2.4256410375273433E-2</v>
      </c>
      <c r="E309" s="16">
        <v>1.0416084911084942E-3</v>
      </c>
      <c r="F309" s="16">
        <v>2.7416079771343783E-3</v>
      </c>
      <c r="G309" s="16">
        <v>0.19388205312548856</v>
      </c>
      <c r="H309" s="16">
        <v>9.0898105959807286E-3</v>
      </c>
      <c r="I309" s="16">
        <v>2.2561431055946209E-2</v>
      </c>
      <c r="J309" s="16">
        <v>2.4256410375273433E-2</v>
      </c>
      <c r="K309" s="16">
        <v>1.0416084911084942E-3</v>
      </c>
      <c r="L309" s="16">
        <v>2.7416079771343783E-3</v>
      </c>
      <c r="M309" s="16">
        <v>0.19388205312548856</v>
      </c>
      <c r="N309" s="16">
        <v>9.0898105959807286E-3</v>
      </c>
      <c r="O309" s="16">
        <v>2.2561431055946209E-2</v>
      </c>
      <c r="P309" s="16">
        <v>5.1230083276940378E-3</v>
      </c>
      <c r="Q309" s="16">
        <v>8.5164134954210033E-4</v>
      </c>
      <c r="R309" s="16">
        <v>1.6331444359218997E-3</v>
      </c>
      <c r="S309" s="16">
        <v>3.4204328525545592E-2</v>
      </c>
      <c r="T309" s="16">
        <v>5.7373345588902563E-3</v>
      </c>
      <c r="U309" s="16">
        <v>1.0842399397672616E-2</v>
      </c>
      <c r="V309" s="16">
        <v>5.1230083276940378E-3</v>
      </c>
      <c r="W309" s="16">
        <v>8.5164134954210033E-4</v>
      </c>
      <c r="X309" s="16">
        <v>1.6331444359218997E-3</v>
      </c>
      <c r="Y309" s="16">
        <v>3.4204328525545592E-2</v>
      </c>
      <c r="Z309" s="16">
        <v>5.7373345588902563E-3</v>
      </c>
      <c r="AA309" s="54">
        <v>1.0842399397672616E-2</v>
      </c>
      <c r="AB309" s="42">
        <v>2.937941870296747E-2</v>
      </c>
      <c r="AC309" s="42">
        <v>1.8932498406505946E-3</v>
      </c>
      <c r="AD309" s="42">
        <v>4.3747524130562775E-3</v>
      </c>
      <c r="AE309" s="42">
        <v>0.22808638165103415</v>
      </c>
      <c r="AF309" s="42">
        <v>1.4827145154870984E-2</v>
      </c>
      <c r="AG309" s="42">
        <v>3.3403830453618825E-2</v>
      </c>
      <c r="AH309" s="42">
        <v>2.937941870296747E-2</v>
      </c>
      <c r="AI309" s="42">
        <v>1.8932498406505946E-3</v>
      </c>
      <c r="AJ309" s="42">
        <v>4.3747524130562775E-3</v>
      </c>
      <c r="AK309" s="42">
        <v>0.22808638165103415</v>
      </c>
      <c r="AL309" s="42">
        <v>1.4827145154870984E-2</v>
      </c>
      <c r="AM309" s="42">
        <v>3.3403830453618825E-2</v>
      </c>
    </row>
    <row r="310" spans="1:39" hidden="1" x14ac:dyDescent="0.25">
      <c r="A310" s="53"/>
      <c r="B310" s="53"/>
      <c r="C310" s="53"/>
      <c r="D310" s="16">
        <v>1.0416084911084942E-3</v>
      </c>
      <c r="E310" s="16">
        <v>2.7416079771343783E-3</v>
      </c>
      <c r="F310" s="16">
        <v>0.19388205312548856</v>
      </c>
      <c r="G310" s="16">
        <v>9.0898105959807286E-3</v>
      </c>
      <c r="H310" s="16">
        <v>2.2561431055946209E-2</v>
      </c>
      <c r="I310" s="16">
        <v>0.1154161225699285</v>
      </c>
      <c r="J310" s="16">
        <v>1.0416084911084942E-3</v>
      </c>
      <c r="K310" s="16">
        <v>2.7416079771343783E-3</v>
      </c>
      <c r="L310" s="16">
        <v>0.19388205312548856</v>
      </c>
      <c r="M310" s="16">
        <v>9.0898105959807286E-3</v>
      </c>
      <c r="N310" s="16">
        <v>2.2561431055946209E-2</v>
      </c>
      <c r="O310" s="16">
        <v>0.1154161225699285</v>
      </c>
      <c r="P310" s="16">
        <v>8.5164134954210033E-4</v>
      </c>
      <c r="Q310" s="16">
        <v>1.6331444359218997E-3</v>
      </c>
      <c r="R310" s="16">
        <v>3.4204328525545592E-2</v>
      </c>
      <c r="S310" s="16">
        <v>5.7373345588902563E-3</v>
      </c>
      <c r="T310" s="16">
        <v>1.0842399397672616E-2</v>
      </c>
      <c r="U310" s="16">
        <v>1.9393408445471386E-2</v>
      </c>
      <c r="V310" s="16">
        <v>8.5164134954210033E-4</v>
      </c>
      <c r="W310" s="16">
        <v>1.6331444359218997E-3</v>
      </c>
      <c r="X310" s="16">
        <v>3.4204328525545592E-2</v>
      </c>
      <c r="Y310" s="16">
        <v>5.7373345588902563E-3</v>
      </c>
      <c r="Z310" s="16">
        <v>1.0842399397672616E-2</v>
      </c>
      <c r="AA310" s="54">
        <v>1.9393408445471386E-2</v>
      </c>
      <c r="AB310" s="42">
        <v>1.8932498406505946E-3</v>
      </c>
      <c r="AC310" s="42">
        <v>4.3747524130562775E-3</v>
      </c>
      <c r="AD310" s="42">
        <v>0.22808638165103415</v>
      </c>
      <c r="AE310" s="42">
        <v>1.4827145154870984E-2</v>
      </c>
      <c r="AF310" s="42">
        <v>3.3403830453618825E-2</v>
      </c>
      <c r="AG310" s="42">
        <v>0.13480953101539989</v>
      </c>
      <c r="AH310" s="42">
        <v>1.8932498406505946E-3</v>
      </c>
      <c r="AI310" s="42">
        <v>4.3747524130562775E-3</v>
      </c>
      <c r="AJ310" s="42">
        <v>0.22808638165103415</v>
      </c>
      <c r="AK310" s="42">
        <v>1.4827145154870984E-2</v>
      </c>
      <c r="AL310" s="42">
        <v>3.3403830453618825E-2</v>
      </c>
      <c r="AM310" s="42">
        <v>0.13480953101539989</v>
      </c>
    </row>
    <row r="311" spans="1:39" hidden="1" x14ac:dyDescent="0.25">
      <c r="A311" s="53"/>
      <c r="B311" s="53"/>
      <c r="C311" s="53"/>
      <c r="D311" s="16">
        <v>2.7416079771343783E-3</v>
      </c>
      <c r="E311" s="16">
        <v>0.19388205312548856</v>
      </c>
      <c r="F311" s="16">
        <v>9.0898105959807286E-3</v>
      </c>
      <c r="G311" s="16">
        <v>2.2561431055946209E-2</v>
      </c>
      <c r="H311" s="16">
        <v>0.1154161225699285</v>
      </c>
      <c r="I311" s="16">
        <v>4.9561502060587173E-3</v>
      </c>
      <c r="J311" s="16">
        <v>2.7416079771343783E-3</v>
      </c>
      <c r="K311" s="16">
        <v>0.19388205312548856</v>
      </c>
      <c r="L311" s="16">
        <v>9.0898105959807286E-3</v>
      </c>
      <c r="M311" s="16">
        <v>2.2561431055946209E-2</v>
      </c>
      <c r="N311" s="16">
        <v>0.1154161225699285</v>
      </c>
      <c r="O311" s="16">
        <v>4.9561502060587173E-3</v>
      </c>
      <c r="P311" s="16">
        <v>1.6331444359218997E-3</v>
      </c>
      <c r="Q311" s="16">
        <v>3.4204328525545592E-2</v>
      </c>
      <c r="R311" s="16">
        <v>5.7373345588902563E-3</v>
      </c>
      <c r="S311" s="16">
        <v>1.0842399397672616E-2</v>
      </c>
      <c r="T311" s="16">
        <v>1.9393408445471386E-2</v>
      </c>
      <c r="U311" s="16">
        <v>3.223931620692227E-3</v>
      </c>
      <c r="V311" s="16">
        <v>1.6331444359218997E-3</v>
      </c>
      <c r="W311" s="16">
        <v>3.4204328525545592E-2</v>
      </c>
      <c r="X311" s="16">
        <v>5.7373345588902563E-3</v>
      </c>
      <c r="Y311" s="16">
        <v>1.0842399397672616E-2</v>
      </c>
      <c r="Z311" s="16">
        <v>1.9393408445471386E-2</v>
      </c>
      <c r="AA311" s="54">
        <v>3.223931620692227E-3</v>
      </c>
      <c r="AB311" s="42">
        <v>4.3747524130562775E-3</v>
      </c>
      <c r="AC311" s="42">
        <v>0.22808638165103415</v>
      </c>
      <c r="AD311" s="42">
        <v>1.4827145154870984E-2</v>
      </c>
      <c r="AE311" s="42">
        <v>3.3403830453618825E-2</v>
      </c>
      <c r="AF311" s="42">
        <v>0.13480953101539989</v>
      </c>
      <c r="AG311" s="42">
        <v>8.1800818267509443E-3</v>
      </c>
      <c r="AH311" s="42">
        <v>4.3747524130562775E-3</v>
      </c>
      <c r="AI311" s="42">
        <v>0.22808638165103415</v>
      </c>
      <c r="AJ311" s="42">
        <v>1.4827145154870984E-2</v>
      </c>
      <c r="AK311" s="42">
        <v>3.3403830453618825E-2</v>
      </c>
      <c r="AL311" s="42">
        <v>0.13480953101539989</v>
      </c>
      <c r="AM311" s="42">
        <v>8.1800818267509443E-3</v>
      </c>
    </row>
    <row r="312" spans="1:39" x14ac:dyDescent="0.25">
      <c r="A312" s="53" t="s">
        <v>85</v>
      </c>
      <c r="B312" s="53" t="str">
        <f>VLOOKUP(A312,'TRI Releases'!$A$3:$Q$118,2,FALSE)</f>
        <v>70764LLMNXHWY40</v>
      </c>
      <c r="C312" s="53" t="str">
        <f>VLOOKUP(B312,'AERMOD-Modeled-Air-Conc.'!$A$5:$B$3136,2,FALSE)</f>
        <v>Processing as a Reactant</v>
      </c>
      <c r="D312" s="16">
        <v>0.19388205312548856</v>
      </c>
      <c r="E312" s="16">
        <v>9.0898105959807286E-3</v>
      </c>
      <c r="F312" s="16">
        <v>2.2561431055946209E-2</v>
      </c>
      <c r="G312" s="16">
        <v>0.1154161225699285</v>
      </c>
      <c r="H312" s="16">
        <v>4.9561502060587173E-3</v>
      </c>
      <c r="I312" s="16">
        <v>1.3045036649371421E-2</v>
      </c>
      <c r="J312" s="16">
        <v>0.19388205312548856</v>
      </c>
      <c r="K312" s="16">
        <v>9.0898105959807286E-3</v>
      </c>
      <c r="L312" s="16">
        <v>2.2561431055946209E-2</v>
      </c>
      <c r="M312" s="16">
        <v>0.1154161225699285</v>
      </c>
      <c r="N312" s="16">
        <v>4.9561502060587173E-3</v>
      </c>
      <c r="O312" s="16">
        <v>1.3045036649371421E-2</v>
      </c>
      <c r="P312" s="16">
        <v>3.4204328525545592E-2</v>
      </c>
      <c r="Q312" s="16">
        <v>5.7373345588902563E-3</v>
      </c>
      <c r="R312" s="16">
        <v>1.0842399397672616E-2</v>
      </c>
      <c r="S312" s="16">
        <v>1.9393408445471386E-2</v>
      </c>
      <c r="T312" s="16">
        <v>3.223931620692227E-3</v>
      </c>
      <c r="U312" s="16">
        <v>6.1823512808027474E-3</v>
      </c>
      <c r="V312" s="16">
        <v>3.4204328525545592E-2</v>
      </c>
      <c r="W312" s="16">
        <v>5.7373345588902563E-3</v>
      </c>
      <c r="X312" s="16">
        <v>1.0842399397672616E-2</v>
      </c>
      <c r="Y312" s="16">
        <v>1.9393408445471386E-2</v>
      </c>
      <c r="Z312" s="16">
        <v>3.223931620692227E-3</v>
      </c>
      <c r="AA312" s="54">
        <v>6.1823512808027474E-3</v>
      </c>
      <c r="AB312" s="42">
        <v>0.22808638165103415</v>
      </c>
      <c r="AC312" s="42">
        <v>1.4827145154870984E-2</v>
      </c>
      <c r="AD312" s="42">
        <v>3.3403830453618825E-2</v>
      </c>
      <c r="AE312" s="42">
        <v>0.13480953101539989</v>
      </c>
      <c r="AF312" s="42">
        <v>8.1800818267509443E-3</v>
      </c>
      <c r="AG312" s="42">
        <v>1.9227387930174169E-2</v>
      </c>
      <c r="AH312" s="42">
        <v>0.22808638165103415</v>
      </c>
      <c r="AI312" s="42">
        <v>1.4827145154870984E-2</v>
      </c>
      <c r="AJ312" s="42">
        <v>3.3403830453618825E-2</v>
      </c>
      <c r="AK312" s="42">
        <v>0.13480953101539989</v>
      </c>
      <c r="AL312" s="42">
        <v>8.1800818267509443E-3</v>
      </c>
      <c r="AM312" s="42">
        <v>1.9227387930174169E-2</v>
      </c>
    </row>
    <row r="313" spans="1:39" hidden="1" x14ac:dyDescent="0.25">
      <c r="A313" s="53"/>
      <c r="B313" s="53"/>
      <c r="C313" s="53"/>
      <c r="D313" s="16">
        <v>9.0898105959807286E-3</v>
      </c>
      <c r="E313" s="16">
        <v>2.2561431055946209E-2</v>
      </c>
      <c r="F313" s="16">
        <v>0.1154161225699285</v>
      </c>
      <c r="G313" s="16">
        <v>4.9561502060587173E-3</v>
      </c>
      <c r="H313" s="16">
        <v>1.3045036649371421E-2</v>
      </c>
      <c r="I313" s="16">
        <v>0.19473428193043582</v>
      </c>
      <c r="J313" s="16">
        <v>9.0898105959807286E-3</v>
      </c>
      <c r="K313" s="16">
        <v>2.2561431055946209E-2</v>
      </c>
      <c r="L313" s="16">
        <v>0.1154161225699285</v>
      </c>
      <c r="M313" s="16">
        <v>4.9561502060587173E-3</v>
      </c>
      <c r="N313" s="16">
        <v>1.3045036649371421E-2</v>
      </c>
      <c r="O313" s="16">
        <v>0.19473428193043582</v>
      </c>
      <c r="P313" s="16">
        <v>5.7373345588902563E-3</v>
      </c>
      <c r="Q313" s="16">
        <v>1.0842399397672616E-2</v>
      </c>
      <c r="R313" s="16">
        <v>1.9393408445471386E-2</v>
      </c>
      <c r="S313" s="16">
        <v>3.223931620692227E-3</v>
      </c>
      <c r="T313" s="16">
        <v>6.1823512808027474E-3</v>
      </c>
      <c r="U313" s="16">
        <v>2.589249946933788E-2</v>
      </c>
      <c r="V313" s="16">
        <v>5.7373345588902563E-3</v>
      </c>
      <c r="W313" s="16">
        <v>1.0842399397672616E-2</v>
      </c>
      <c r="X313" s="16">
        <v>1.9393408445471386E-2</v>
      </c>
      <c r="Y313" s="16">
        <v>3.223931620692227E-3</v>
      </c>
      <c r="Z313" s="16">
        <v>6.1823512808027474E-3</v>
      </c>
      <c r="AA313" s="54">
        <v>2.589249946933788E-2</v>
      </c>
      <c r="AB313" s="42">
        <v>1.4827145154870984E-2</v>
      </c>
      <c r="AC313" s="42">
        <v>3.3403830453618825E-2</v>
      </c>
      <c r="AD313" s="42">
        <v>0.13480953101539989</v>
      </c>
      <c r="AE313" s="42">
        <v>8.1800818267509443E-3</v>
      </c>
      <c r="AF313" s="42">
        <v>1.9227387930174169E-2</v>
      </c>
      <c r="AG313" s="42">
        <v>0.22062678139977371</v>
      </c>
      <c r="AH313" s="42">
        <v>1.4827145154870984E-2</v>
      </c>
      <c r="AI313" s="42">
        <v>3.3403830453618825E-2</v>
      </c>
      <c r="AJ313" s="42">
        <v>0.13480953101539989</v>
      </c>
      <c r="AK313" s="42">
        <v>8.1800818267509443E-3</v>
      </c>
      <c r="AL313" s="42">
        <v>1.9227387930174169E-2</v>
      </c>
      <c r="AM313" s="42">
        <v>0.22062678139977371</v>
      </c>
    </row>
    <row r="314" spans="1:39" hidden="1" x14ac:dyDescent="0.25">
      <c r="A314" s="53"/>
      <c r="B314" s="53"/>
      <c r="C314" s="53"/>
      <c r="D314" s="16">
        <v>2.2561431055946209E-2</v>
      </c>
      <c r="E314" s="16">
        <v>0.1154161225699285</v>
      </c>
      <c r="F314" s="16">
        <v>4.9561502060587173E-3</v>
      </c>
      <c r="G314" s="16">
        <v>1.3045036649371421E-2</v>
      </c>
      <c r="H314" s="16">
        <v>0.19473428193043582</v>
      </c>
      <c r="I314" s="16">
        <v>9.1297658073916342E-3</v>
      </c>
      <c r="J314" s="16">
        <v>2.2561431055946209E-2</v>
      </c>
      <c r="K314" s="16">
        <v>0.1154161225699285</v>
      </c>
      <c r="L314" s="16">
        <v>4.9561502060587173E-3</v>
      </c>
      <c r="M314" s="16">
        <v>1.3045036649371421E-2</v>
      </c>
      <c r="N314" s="16">
        <v>0.19473428193043582</v>
      </c>
      <c r="O314" s="16">
        <v>9.1297658073916342E-3</v>
      </c>
      <c r="P314" s="16">
        <v>1.0842399397672616E-2</v>
      </c>
      <c r="Q314" s="16">
        <v>1.9393408445471386E-2</v>
      </c>
      <c r="R314" s="16">
        <v>3.223931620692227E-3</v>
      </c>
      <c r="S314" s="16">
        <v>6.1823512808027474E-3</v>
      </c>
      <c r="T314" s="16">
        <v>2.589249946933788E-2</v>
      </c>
      <c r="U314" s="16">
        <v>4.3431325339578575E-3</v>
      </c>
      <c r="V314" s="16">
        <v>1.0842399397672616E-2</v>
      </c>
      <c r="W314" s="16">
        <v>1.9393408445471386E-2</v>
      </c>
      <c r="X314" s="16">
        <v>3.223931620692227E-3</v>
      </c>
      <c r="Y314" s="16">
        <v>6.1823512808027474E-3</v>
      </c>
      <c r="Z314" s="16">
        <v>2.589249946933788E-2</v>
      </c>
      <c r="AA314" s="54">
        <v>4.3431325339578575E-3</v>
      </c>
      <c r="AB314" s="42">
        <v>3.3403830453618825E-2</v>
      </c>
      <c r="AC314" s="42">
        <v>0.13480953101539989</v>
      </c>
      <c r="AD314" s="42">
        <v>8.1800818267509443E-3</v>
      </c>
      <c r="AE314" s="42">
        <v>1.9227387930174169E-2</v>
      </c>
      <c r="AF314" s="42">
        <v>0.22062678139977371</v>
      </c>
      <c r="AG314" s="42">
        <v>1.3472898341349491E-2</v>
      </c>
      <c r="AH314" s="42">
        <v>3.3403830453618825E-2</v>
      </c>
      <c r="AI314" s="42">
        <v>0.13480953101539989</v>
      </c>
      <c r="AJ314" s="42">
        <v>8.1800818267509443E-3</v>
      </c>
      <c r="AK314" s="42">
        <v>1.9227387930174169E-2</v>
      </c>
      <c r="AL314" s="42">
        <v>0.22062678139977371</v>
      </c>
      <c r="AM314" s="42">
        <v>1.3472898341349491E-2</v>
      </c>
    </row>
    <row r="315" spans="1:39" hidden="1" x14ac:dyDescent="0.25">
      <c r="A315" s="53"/>
      <c r="B315" s="53"/>
      <c r="C315" s="53"/>
      <c r="D315" s="16">
        <v>0.1154161225699285</v>
      </c>
      <c r="E315" s="16">
        <v>4.9561502060587173E-3</v>
      </c>
      <c r="F315" s="16">
        <v>1.3045036649371421E-2</v>
      </c>
      <c r="G315" s="16">
        <v>0.19473428193043582</v>
      </c>
      <c r="H315" s="16">
        <v>9.1297658073916342E-3</v>
      </c>
      <c r="I315" s="16">
        <v>2.2660602181466854E-2</v>
      </c>
      <c r="J315" s="16">
        <v>0.1154161225699285</v>
      </c>
      <c r="K315" s="16">
        <v>4.9561502060587173E-3</v>
      </c>
      <c r="L315" s="16">
        <v>1.3045036649371421E-2</v>
      </c>
      <c r="M315" s="16">
        <v>0.19473428193043582</v>
      </c>
      <c r="N315" s="16">
        <v>9.1297658073916342E-3</v>
      </c>
      <c r="O315" s="16">
        <v>2.2660602181466854E-2</v>
      </c>
      <c r="P315" s="16">
        <v>1.9393408445471386E-2</v>
      </c>
      <c r="Q315" s="16">
        <v>3.223931620692227E-3</v>
      </c>
      <c r="R315" s="16">
        <v>6.1823512808027474E-3</v>
      </c>
      <c r="S315" s="16">
        <v>2.589249946933788E-2</v>
      </c>
      <c r="T315" s="16">
        <v>4.3431325339578575E-3</v>
      </c>
      <c r="U315" s="16">
        <v>8.2076401658029482E-3</v>
      </c>
      <c r="V315" s="16">
        <v>1.9393408445471386E-2</v>
      </c>
      <c r="W315" s="16">
        <v>3.223931620692227E-3</v>
      </c>
      <c r="X315" s="16">
        <v>6.1823512808027474E-3</v>
      </c>
      <c r="Y315" s="16">
        <v>2.589249946933788E-2</v>
      </c>
      <c r="Z315" s="16">
        <v>4.3431325339578575E-3</v>
      </c>
      <c r="AA315" s="54">
        <v>8.2076401658029482E-3</v>
      </c>
      <c r="AB315" s="42">
        <v>0.13480953101539989</v>
      </c>
      <c r="AC315" s="42">
        <v>8.1800818267509443E-3</v>
      </c>
      <c r="AD315" s="42">
        <v>1.9227387930174169E-2</v>
      </c>
      <c r="AE315" s="42">
        <v>0.22062678139977371</v>
      </c>
      <c r="AF315" s="42">
        <v>1.3472898341349491E-2</v>
      </c>
      <c r="AG315" s="42">
        <v>3.08682423472698E-2</v>
      </c>
      <c r="AH315" s="42">
        <v>0.13480953101539989</v>
      </c>
      <c r="AI315" s="42">
        <v>8.1800818267509443E-3</v>
      </c>
      <c r="AJ315" s="42">
        <v>1.9227387930174169E-2</v>
      </c>
      <c r="AK315" s="42">
        <v>0.22062678139977371</v>
      </c>
      <c r="AL315" s="42">
        <v>1.3472898341349491E-2</v>
      </c>
      <c r="AM315" s="42">
        <v>3.08682423472698E-2</v>
      </c>
    </row>
    <row r="316" spans="1:39" hidden="1" x14ac:dyDescent="0.25">
      <c r="A316" s="53"/>
      <c r="B316" s="53"/>
      <c r="C316" s="53"/>
      <c r="D316" s="16">
        <v>4.9561502060587173E-3</v>
      </c>
      <c r="E316" s="16">
        <v>1.3045036649371421E-2</v>
      </c>
      <c r="F316" s="16">
        <v>0.19473428193043582</v>
      </c>
      <c r="G316" s="16">
        <v>9.1297658073916342E-3</v>
      </c>
      <c r="H316" s="16">
        <v>2.2660602181466854E-2</v>
      </c>
      <c r="I316" s="16">
        <v>0.11592344618562052</v>
      </c>
      <c r="J316" s="16">
        <v>4.9561502060587173E-3</v>
      </c>
      <c r="K316" s="16">
        <v>1.3045036649371421E-2</v>
      </c>
      <c r="L316" s="16">
        <v>0.19473428193043582</v>
      </c>
      <c r="M316" s="16">
        <v>9.1297658073916342E-3</v>
      </c>
      <c r="N316" s="16">
        <v>2.2660602181466854E-2</v>
      </c>
      <c r="O316" s="16">
        <v>0.11592344618562052</v>
      </c>
      <c r="P316" s="16">
        <v>3.223931620692227E-3</v>
      </c>
      <c r="Q316" s="16">
        <v>6.1823512808027474E-3</v>
      </c>
      <c r="R316" s="16">
        <v>2.589249946933788E-2</v>
      </c>
      <c r="S316" s="16">
        <v>4.3431325339578575E-3</v>
      </c>
      <c r="T316" s="16">
        <v>8.2076401658029482E-3</v>
      </c>
      <c r="U316" s="16">
        <v>1.4680709709240259E-2</v>
      </c>
      <c r="V316" s="16">
        <v>3.223931620692227E-3</v>
      </c>
      <c r="W316" s="16">
        <v>6.1823512808027474E-3</v>
      </c>
      <c r="X316" s="16">
        <v>2.589249946933788E-2</v>
      </c>
      <c r="Y316" s="16">
        <v>4.3431325339578575E-3</v>
      </c>
      <c r="Z316" s="16">
        <v>8.2076401658029482E-3</v>
      </c>
      <c r="AA316" s="54">
        <v>1.4680709709240259E-2</v>
      </c>
      <c r="AB316" s="42">
        <v>8.1800818267509443E-3</v>
      </c>
      <c r="AC316" s="42">
        <v>1.9227387930174169E-2</v>
      </c>
      <c r="AD316" s="42">
        <v>0.22062678139977371</v>
      </c>
      <c r="AE316" s="42">
        <v>1.3472898341349491E-2</v>
      </c>
      <c r="AF316" s="42">
        <v>3.08682423472698E-2</v>
      </c>
      <c r="AG316" s="42">
        <v>0.13060415589486077</v>
      </c>
      <c r="AH316" s="42">
        <v>8.1800818267509443E-3</v>
      </c>
      <c r="AI316" s="42">
        <v>1.9227387930174169E-2</v>
      </c>
      <c r="AJ316" s="42">
        <v>0.22062678139977371</v>
      </c>
      <c r="AK316" s="42">
        <v>1.3472898341349491E-2</v>
      </c>
      <c r="AL316" s="42">
        <v>3.08682423472698E-2</v>
      </c>
      <c r="AM316" s="42">
        <v>0.13060415589486077</v>
      </c>
    </row>
    <row r="317" spans="1:39" hidden="1" x14ac:dyDescent="0.25">
      <c r="A317" s="53"/>
      <c r="B317" s="53"/>
      <c r="C317" s="53"/>
      <c r="D317" s="16">
        <v>1.3045036649371421E-2</v>
      </c>
      <c r="E317" s="16">
        <v>0.19473428193043582</v>
      </c>
      <c r="F317" s="16">
        <v>9.1297658073916342E-3</v>
      </c>
      <c r="G317" s="16">
        <v>2.2660602181466854E-2</v>
      </c>
      <c r="H317" s="16">
        <v>0.11592344618562052</v>
      </c>
      <c r="I317" s="16">
        <v>4.9779354816897456E-3</v>
      </c>
      <c r="J317" s="16">
        <v>1.3045036649371421E-2</v>
      </c>
      <c r="K317" s="16">
        <v>0.19473428193043582</v>
      </c>
      <c r="L317" s="16">
        <v>9.1297658073916342E-3</v>
      </c>
      <c r="M317" s="16">
        <v>2.2660602181466854E-2</v>
      </c>
      <c r="N317" s="16">
        <v>0.11592344618562052</v>
      </c>
      <c r="O317" s="16">
        <v>4.9779354816897456E-3</v>
      </c>
      <c r="P317" s="16">
        <v>6.1823512808027474E-3</v>
      </c>
      <c r="Q317" s="16">
        <v>2.589249946933788E-2</v>
      </c>
      <c r="R317" s="16">
        <v>4.3431325339578575E-3</v>
      </c>
      <c r="S317" s="16">
        <v>8.2076401658029482E-3</v>
      </c>
      <c r="T317" s="16">
        <v>1.4680709709240259E-2</v>
      </c>
      <c r="U317" s="16">
        <v>2.4404995325551003E-3</v>
      </c>
      <c r="V317" s="16">
        <v>6.1823512808027474E-3</v>
      </c>
      <c r="W317" s="16">
        <v>2.589249946933788E-2</v>
      </c>
      <c r="X317" s="16">
        <v>4.3431325339578575E-3</v>
      </c>
      <c r="Y317" s="16">
        <v>8.2076401658029482E-3</v>
      </c>
      <c r="Z317" s="16">
        <v>1.4680709709240259E-2</v>
      </c>
      <c r="AA317" s="54">
        <v>2.4404995325551003E-3</v>
      </c>
      <c r="AB317" s="42">
        <v>1.9227387930174169E-2</v>
      </c>
      <c r="AC317" s="42">
        <v>0.22062678139977371</v>
      </c>
      <c r="AD317" s="42">
        <v>1.3472898341349491E-2</v>
      </c>
      <c r="AE317" s="42">
        <v>3.08682423472698E-2</v>
      </c>
      <c r="AF317" s="42">
        <v>0.13060415589486077</v>
      </c>
      <c r="AG317" s="42">
        <v>7.4184350142448459E-3</v>
      </c>
      <c r="AH317" s="42">
        <v>1.9227387930174169E-2</v>
      </c>
      <c r="AI317" s="42">
        <v>0.22062678139977371</v>
      </c>
      <c r="AJ317" s="42">
        <v>1.3472898341349491E-2</v>
      </c>
      <c r="AK317" s="42">
        <v>3.08682423472698E-2</v>
      </c>
      <c r="AL317" s="42">
        <v>0.13060415589486077</v>
      </c>
      <c r="AM317" s="42">
        <v>7.4184350142448459E-3</v>
      </c>
    </row>
    <row r="318" spans="1:39" x14ac:dyDescent="0.25">
      <c r="A318" s="53" t="s">
        <v>88</v>
      </c>
      <c r="B318" s="53" t="str">
        <f>VLOOKUP(A318,'TRI Releases'!$A$3:$Q$118,2,FALSE)</f>
        <v>70764LLMNXHWY40</v>
      </c>
      <c r="C318" s="53" t="str">
        <f>VLOOKUP(B318,'AERMOD-Modeled-Air-Conc.'!$A$5:$B$3136,2,FALSE)</f>
        <v>Processing as a Reactant</v>
      </c>
      <c r="D318" s="16">
        <v>0.19473428193043582</v>
      </c>
      <c r="E318" s="16">
        <v>9.1297658073916342E-3</v>
      </c>
      <c r="F318" s="16">
        <v>2.2660602181466854E-2</v>
      </c>
      <c r="G318" s="16">
        <v>0.11592344618562052</v>
      </c>
      <c r="H318" s="16">
        <v>4.9779354816897456E-3</v>
      </c>
      <c r="I318" s="16">
        <v>1.3102377469808222E-2</v>
      </c>
      <c r="J318" s="16">
        <v>0.19473428193043582</v>
      </c>
      <c r="K318" s="16">
        <v>9.1297658073916342E-3</v>
      </c>
      <c r="L318" s="16">
        <v>2.2660602181466854E-2</v>
      </c>
      <c r="M318" s="16">
        <v>0.11592344618562052</v>
      </c>
      <c r="N318" s="16">
        <v>4.9779354816897456E-3</v>
      </c>
      <c r="O318" s="16">
        <v>1.3102377469808222E-2</v>
      </c>
      <c r="P318" s="16">
        <v>2.589249946933788E-2</v>
      </c>
      <c r="Q318" s="16">
        <v>4.3431325339578575E-3</v>
      </c>
      <c r="R318" s="16">
        <v>8.2076401658029482E-3</v>
      </c>
      <c r="S318" s="16">
        <v>1.4680709709240259E-2</v>
      </c>
      <c r="T318" s="16">
        <v>2.4404995325551003E-3</v>
      </c>
      <c r="U318" s="16">
        <v>4.6800078866594879E-3</v>
      </c>
      <c r="V318" s="16">
        <v>2.589249946933788E-2</v>
      </c>
      <c r="W318" s="16">
        <v>4.3431325339578575E-3</v>
      </c>
      <c r="X318" s="16">
        <v>8.2076401658029482E-3</v>
      </c>
      <c r="Y318" s="16">
        <v>1.4680709709240259E-2</v>
      </c>
      <c r="Z318" s="16">
        <v>2.4404995325551003E-3</v>
      </c>
      <c r="AA318" s="54">
        <v>4.6800078866594879E-3</v>
      </c>
      <c r="AB318" s="42">
        <v>0.22062678139977371</v>
      </c>
      <c r="AC318" s="42">
        <v>1.3472898341349491E-2</v>
      </c>
      <c r="AD318" s="42">
        <v>3.08682423472698E-2</v>
      </c>
      <c r="AE318" s="42">
        <v>0.13060415589486077</v>
      </c>
      <c r="AF318" s="42">
        <v>7.4184350142448459E-3</v>
      </c>
      <c r="AG318" s="42">
        <v>1.7782385356467711E-2</v>
      </c>
      <c r="AH318" s="42">
        <v>0.22062678139977371</v>
      </c>
      <c r="AI318" s="42">
        <v>1.3472898341349491E-2</v>
      </c>
      <c r="AJ318" s="42">
        <v>3.08682423472698E-2</v>
      </c>
      <c r="AK318" s="42">
        <v>0.13060415589486077</v>
      </c>
      <c r="AL318" s="42">
        <v>7.4184350142448459E-3</v>
      </c>
      <c r="AM318" s="42">
        <v>1.7782385356467711E-2</v>
      </c>
    </row>
    <row r="319" spans="1:39" hidden="1" x14ac:dyDescent="0.25">
      <c r="A319" s="53"/>
      <c r="B319" s="53"/>
      <c r="C319" s="53"/>
      <c r="D319" s="16">
        <v>9.1297658073916342E-3</v>
      </c>
      <c r="E319" s="16">
        <v>2.2660602181466854E-2</v>
      </c>
      <c r="F319" s="16">
        <v>0.11592344618562052</v>
      </c>
      <c r="G319" s="16">
        <v>4.9779354816897456E-3</v>
      </c>
      <c r="H319" s="16">
        <v>1.3102377469808222E-2</v>
      </c>
      <c r="I319" s="16">
        <v>0.19473428193043582</v>
      </c>
      <c r="J319" s="16">
        <v>9.1297658073916342E-3</v>
      </c>
      <c r="K319" s="16">
        <v>2.2660602181466854E-2</v>
      </c>
      <c r="L319" s="16">
        <v>0.11592344618562052</v>
      </c>
      <c r="M319" s="16">
        <v>4.9779354816897456E-3</v>
      </c>
      <c r="N319" s="16">
        <v>1.3102377469808222E-2</v>
      </c>
      <c r="O319" s="16">
        <v>0.19473428193043582</v>
      </c>
      <c r="P319" s="16">
        <v>4.3431325339578575E-3</v>
      </c>
      <c r="Q319" s="16">
        <v>8.2076401658029482E-3</v>
      </c>
      <c r="R319" s="16">
        <v>1.4680709709240259E-2</v>
      </c>
      <c r="S319" s="16">
        <v>2.4404995325551003E-3</v>
      </c>
      <c r="T319" s="16">
        <v>4.6800078866594879E-3</v>
      </c>
      <c r="U319" s="16">
        <v>3.5962395566858603E-2</v>
      </c>
      <c r="V319" s="16">
        <v>4.3431325339578575E-3</v>
      </c>
      <c r="W319" s="16">
        <v>8.2076401658029482E-3</v>
      </c>
      <c r="X319" s="16">
        <v>1.4680709709240259E-2</v>
      </c>
      <c r="Y319" s="16">
        <v>2.4404995325551003E-3</v>
      </c>
      <c r="Z319" s="16">
        <v>4.6800078866594879E-3</v>
      </c>
      <c r="AA319" s="54">
        <v>3.5962395566858603E-2</v>
      </c>
      <c r="AB319" s="42">
        <v>1.3472898341349491E-2</v>
      </c>
      <c r="AC319" s="42">
        <v>3.08682423472698E-2</v>
      </c>
      <c r="AD319" s="42">
        <v>0.13060415589486077</v>
      </c>
      <c r="AE319" s="42">
        <v>7.4184350142448459E-3</v>
      </c>
      <c r="AF319" s="42">
        <v>1.7782385356467711E-2</v>
      </c>
      <c r="AG319" s="42">
        <v>0.23069667749729442</v>
      </c>
      <c r="AH319" s="42">
        <v>1.3472898341349491E-2</v>
      </c>
      <c r="AI319" s="42">
        <v>3.08682423472698E-2</v>
      </c>
      <c r="AJ319" s="42">
        <v>0.13060415589486077</v>
      </c>
      <c r="AK319" s="42">
        <v>7.4184350142448459E-3</v>
      </c>
      <c r="AL319" s="42">
        <v>1.7782385356467711E-2</v>
      </c>
      <c r="AM319" s="42">
        <v>0.23069667749729442</v>
      </c>
    </row>
    <row r="320" spans="1:39" hidden="1" x14ac:dyDescent="0.25">
      <c r="A320" s="53"/>
      <c r="B320" s="53"/>
      <c r="C320" s="53"/>
      <c r="D320" s="16">
        <v>2.2660602181466854E-2</v>
      </c>
      <c r="E320" s="16">
        <v>0.11592344618562052</v>
      </c>
      <c r="F320" s="16">
        <v>4.9779354816897456E-3</v>
      </c>
      <c r="G320" s="16">
        <v>1.3102377469808222E-2</v>
      </c>
      <c r="H320" s="16">
        <v>0.19473428193043582</v>
      </c>
      <c r="I320" s="16">
        <v>9.1297658073916342E-3</v>
      </c>
      <c r="J320" s="16">
        <v>2.2660602181466854E-2</v>
      </c>
      <c r="K320" s="16">
        <v>0.11592344618562052</v>
      </c>
      <c r="L320" s="16">
        <v>4.9779354816897456E-3</v>
      </c>
      <c r="M320" s="16">
        <v>1.3102377469808222E-2</v>
      </c>
      <c r="N320" s="16">
        <v>0.19473428193043582</v>
      </c>
      <c r="O320" s="16">
        <v>9.1297658073916342E-3</v>
      </c>
      <c r="P320" s="16">
        <v>8.2076401658029482E-3</v>
      </c>
      <c r="Q320" s="16">
        <v>1.4680709709240259E-2</v>
      </c>
      <c r="R320" s="16">
        <v>2.4404995325551003E-3</v>
      </c>
      <c r="S320" s="16">
        <v>4.6800078866594879E-3</v>
      </c>
      <c r="T320" s="16">
        <v>3.5962395566858603E-2</v>
      </c>
      <c r="U320" s="16">
        <v>6.0322276097928016E-3</v>
      </c>
      <c r="V320" s="16">
        <v>8.2076401658029482E-3</v>
      </c>
      <c r="W320" s="16">
        <v>1.4680709709240259E-2</v>
      </c>
      <c r="X320" s="16">
        <v>2.4404995325551003E-3</v>
      </c>
      <c r="Y320" s="16">
        <v>4.6800078866594879E-3</v>
      </c>
      <c r="Z320" s="16">
        <v>3.5962395566858603E-2</v>
      </c>
      <c r="AA320" s="54">
        <v>6.0322276097928016E-3</v>
      </c>
      <c r="AB320" s="42">
        <v>3.08682423472698E-2</v>
      </c>
      <c r="AC320" s="42">
        <v>0.13060415589486077</v>
      </c>
      <c r="AD320" s="42">
        <v>7.4184350142448459E-3</v>
      </c>
      <c r="AE320" s="42">
        <v>1.7782385356467711E-2</v>
      </c>
      <c r="AF320" s="42">
        <v>0.23069667749729442</v>
      </c>
      <c r="AG320" s="42">
        <v>1.5161993417184435E-2</v>
      </c>
      <c r="AH320" s="42">
        <v>3.08682423472698E-2</v>
      </c>
      <c r="AI320" s="42">
        <v>0.13060415589486077</v>
      </c>
      <c r="AJ320" s="42">
        <v>7.4184350142448459E-3</v>
      </c>
      <c r="AK320" s="42">
        <v>1.7782385356467711E-2</v>
      </c>
      <c r="AL320" s="42">
        <v>0.23069667749729442</v>
      </c>
      <c r="AM320" s="42">
        <v>1.5161993417184435E-2</v>
      </c>
    </row>
    <row r="321" spans="1:39" hidden="1" x14ac:dyDescent="0.25">
      <c r="A321" s="53"/>
      <c r="B321" s="53"/>
      <c r="C321" s="53"/>
      <c r="D321" s="16">
        <v>0.11592344618562052</v>
      </c>
      <c r="E321" s="16">
        <v>4.9779354816897456E-3</v>
      </c>
      <c r="F321" s="16">
        <v>1.3102377469808222E-2</v>
      </c>
      <c r="G321" s="16">
        <v>0.19473428193043582</v>
      </c>
      <c r="H321" s="16">
        <v>9.1297658073916342E-3</v>
      </c>
      <c r="I321" s="16">
        <v>2.2660602181466854E-2</v>
      </c>
      <c r="J321" s="16">
        <v>0.11592344618562052</v>
      </c>
      <c r="K321" s="16">
        <v>4.9779354816897456E-3</v>
      </c>
      <c r="L321" s="16">
        <v>1.3102377469808222E-2</v>
      </c>
      <c r="M321" s="16">
        <v>0.19473428193043582</v>
      </c>
      <c r="N321" s="16">
        <v>9.1297658073916342E-3</v>
      </c>
      <c r="O321" s="16">
        <v>2.2660602181466854E-2</v>
      </c>
      <c r="P321" s="16">
        <v>1.4680709709240259E-2</v>
      </c>
      <c r="Q321" s="16">
        <v>2.4404995325551003E-3</v>
      </c>
      <c r="R321" s="16">
        <v>4.6800078866594879E-3</v>
      </c>
      <c r="S321" s="16">
        <v>3.5962395566858603E-2</v>
      </c>
      <c r="T321" s="16">
        <v>6.0322276097928016E-3</v>
      </c>
      <c r="U321" s="16">
        <v>1.1399687491065942E-2</v>
      </c>
      <c r="V321" s="16">
        <v>1.4680709709240259E-2</v>
      </c>
      <c r="W321" s="16">
        <v>2.4404995325551003E-3</v>
      </c>
      <c r="X321" s="16">
        <v>4.6800078866594879E-3</v>
      </c>
      <c r="Y321" s="16">
        <v>3.5962395566858603E-2</v>
      </c>
      <c r="Z321" s="16">
        <v>6.0322276097928016E-3</v>
      </c>
      <c r="AA321" s="54">
        <v>1.1399687491065942E-2</v>
      </c>
      <c r="AB321" s="42">
        <v>0.13060415589486077</v>
      </c>
      <c r="AC321" s="42">
        <v>7.4184350142448459E-3</v>
      </c>
      <c r="AD321" s="42">
        <v>1.7782385356467711E-2</v>
      </c>
      <c r="AE321" s="42">
        <v>0.23069667749729442</v>
      </c>
      <c r="AF321" s="42">
        <v>1.5161993417184435E-2</v>
      </c>
      <c r="AG321" s="42">
        <v>3.4060289672532794E-2</v>
      </c>
      <c r="AH321" s="42">
        <v>0.13060415589486077</v>
      </c>
      <c r="AI321" s="42">
        <v>7.4184350142448459E-3</v>
      </c>
      <c r="AJ321" s="42">
        <v>1.7782385356467711E-2</v>
      </c>
      <c r="AK321" s="42">
        <v>0.23069667749729442</v>
      </c>
      <c r="AL321" s="42">
        <v>1.5161993417184435E-2</v>
      </c>
      <c r="AM321" s="42">
        <v>3.4060289672532794E-2</v>
      </c>
    </row>
    <row r="322" spans="1:39" hidden="1" x14ac:dyDescent="0.25">
      <c r="A322" s="53"/>
      <c r="B322" s="53"/>
      <c r="C322" s="53"/>
      <c r="D322" s="16">
        <v>4.9779354816897456E-3</v>
      </c>
      <c r="E322" s="16">
        <v>1.3102377469808222E-2</v>
      </c>
      <c r="F322" s="16">
        <v>0.19473428193043582</v>
      </c>
      <c r="G322" s="16">
        <v>9.1297658073916342E-3</v>
      </c>
      <c r="H322" s="16">
        <v>2.2660602181466854E-2</v>
      </c>
      <c r="I322" s="16">
        <v>0.11592344618562052</v>
      </c>
      <c r="J322" s="16">
        <v>4.9779354816897456E-3</v>
      </c>
      <c r="K322" s="16">
        <v>1.3102377469808222E-2</v>
      </c>
      <c r="L322" s="16">
        <v>0.19473428193043582</v>
      </c>
      <c r="M322" s="16">
        <v>9.1297658073916342E-3</v>
      </c>
      <c r="N322" s="16">
        <v>2.2660602181466854E-2</v>
      </c>
      <c r="O322" s="16">
        <v>0.11592344618562052</v>
      </c>
      <c r="P322" s="16">
        <v>2.4404995325551003E-3</v>
      </c>
      <c r="Q322" s="16">
        <v>4.6800078866594879E-3</v>
      </c>
      <c r="R322" s="16">
        <v>3.5962395566858603E-2</v>
      </c>
      <c r="S322" s="16">
        <v>6.0322276097928016E-3</v>
      </c>
      <c r="T322" s="16">
        <v>1.1399687491065942E-2</v>
      </c>
      <c r="U322" s="16">
        <v>2.0390209542772299E-2</v>
      </c>
      <c r="V322" s="16">
        <v>2.4404995325551003E-3</v>
      </c>
      <c r="W322" s="16">
        <v>4.6800078866594879E-3</v>
      </c>
      <c r="X322" s="16">
        <v>3.5962395566858603E-2</v>
      </c>
      <c r="Y322" s="16">
        <v>6.0322276097928016E-3</v>
      </c>
      <c r="Z322" s="16">
        <v>1.1399687491065942E-2</v>
      </c>
      <c r="AA322" s="54">
        <v>2.0390209542772299E-2</v>
      </c>
      <c r="AB322" s="42">
        <v>7.4184350142448459E-3</v>
      </c>
      <c r="AC322" s="42">
        <v>1.7782385356467711E-2</v>
      </c>
      <c r="AD322" s="42">
        <v>0.23069667749729442</v>
      </c>
      <c r="AE322" s="42">
        <v>1.5161993417184435E-2</v>
      </c>
      <c r="AF322" s="42">
        <v>3.4060289672532794E-2</v>
      </c>
      <c r="AG322" s="42">
        <v>0.13631365572839282</v>
      </c>
      <c r="AH322" s="42">
        <v>7.4184350142448459E-3</v>
      </c>
      <c r="AI322" s="42">
        <v>1.7782385356467711E-2</v>
      </c>
      <c r="AJ322" s="42">
        <v>0.23069667749729442</v>
      </c>
      <c r="AK322" s="42">
        <v>1.5161993417184435E-2</v>
      </c>
      <c r="AL322" s="42">
        <v>3.4060289672532794E-2</v>
      </c>
      <c r="AM322" s="42">
        <v>0.13631365572839282</v>
      </c>
    </row>
    <row r="323" spans="1:39" hidden="1" x14ac:dyDescent="0.25">
      <c r="A323" s="53"/>
      <c r="B323" s="53"/>
      <c r="C323" s="53"/>
      <c r="D323" s="16">
        <v>1.3102377469808222E-2</v>
      </c>
      <c r="E323" s="16">
        <v>0.19473428193043582</v>
      </c>
      <c r="F323" s="16">
        <v>9.1297658073916342E-3</v>
      </c>
      <c r="G323" s="16">
        <v>2.2660602181466854E-2</v>
      </c>
      <c r="H323" s="16">
        <v>0.11592344618562052</v>
      </c>
      <c r="I323" s="16">
        <v>4.9779354816897456E-3</v>
      </c>
      <c r="J323" s="16">
        <v>1.3102377469808222E-2</v>
      </c>
      <c r="K323" s="16">
        <v>0.19473428193043582</v>
      </c>
      <c r="L323" s="16">
        <v>9.1297658073916342E-3</v>
      </c>
      <c r="M323" s="16">
        <v>2.2660602181466854E-2</v>
      </c>
      <c r="N323" s="16">
        <v>0.11592344618562052</v>
      </c>
      <c r="O323" s="16">
        <v>4.9779354816897456E-3</v>
      </c>
      <c r="P323" s="16">
        <v>4.6800078866594879E-3</v>
      </c>
      <c r="Q323" s="16">
        <v>3.5962395566858603E-2</v>
      </c>
      <c r="R323" s="16">
        <v>6.0322276097928016E-3</v>
      </c>
      <c r="S323" s="16">
        <v>1.1399687491065942E-2</v>
      </c>
      <c r="T323" s="16">
        <v>2.0390209542772299E-2</v>
      </c>
      <c r="U323" s="16">
        <v>3.3896383651340241E-3</v>
      </c>
      <c r="V323" s="16">
        <v>4.6800078866594879E-3</v>
      </c>
      <c r="W323" s="16">
        <v>3.5962395566858603E-2</v>
      </c>
      <c r="X323" s="16">
        <v>6.0322276097928016E-3</v>
      </c>
      <c r="Y323" s="16">
        <v>1.1399687491065942E-2</v>
      </c>
      <c r="Z323" s="16">
        <v>2.0390209542772299E-2</v>
      </c>
      <c r="AA323" s="54">
        <v>3.3896383651340241E-3</v>
      </c>
      <c r="AB323" s="42">
        <v>1.7782385356467711E-2</v>
      </c>
      <c r="AC323" s="42">
        <v>0.23069667749729442</v>
      </c>
      <c r="AD323" s="42">
        <v>1.5161993417184435E-2</v>
      </c>
      <c r="AE323" s="42">
        <v>3.4060289672532794E-2</v>
      </c>
      <c r="AF323" s="42">
        <v>0.13631365572839282</v>
      </c>
      <c r="AG323" s="42">
        <v>8.3675738468237705E-3</v>
      </c>
      <c r="AH323" s="42">
        <v>1.7782385356467711E-2</v>
      </c>
      <c r="AI323" s="42">
        <v>0.23069667749729442</v>
      </c>
      <c r="AJ323" s="42">
        <v>1.5161993417184435E-2</v>
      </c>
      <c r="AK323" s="42">
        <v>3.4060289672532794E-2</v>
      </c>
      <c r="AL323" s="42">
        <v>0.13631365572839282</v>
      </c>
      <c r="AM323" s="42">
        <v>8.3675738468237705E-3</v>
      </c>
    </row>
    <row r="324" spans="1:39" x14ac:dyDescent="0.25">
      <c r="A324" s="53" t="s">
        <v>89</v>
      </c>
      <c r="B324" s="53" t="str">
        <f>VLOOKUP(A324,'TRI Releases'!$A$3:$Q$118,2,FALSE)</f>
        <v>70764LLMNXHWY40</v>
      </c>
      <c r="C324" s="53" t="str">
        <f>VLOOKUP(B324,'AERMOD-Modeled-Air-Conc.'!$A$5:$B$3136,2,FALSE)</f>
        <v>Processing as a Reactant</v>
      </c>
      <c r="D324" s="16">
        <v>0.19473428193043582</v>
      </c>
      <c r="E324" s="16">
        <v>9.1297658073916342E-3</v>
      </c>
      <c r="F324" s="16">
        <v>2.2660602181466854E-2</v>
      </c>
      <c r="G324" s="16">
        <v>0.11592344618562052</v>
      </c>
      <c r="H324" s="16">
        <v>4.9779354816897456E-3</v>
      </c>
      <c r="I324" s="16">
        <v>1.3102377469808222E-2</v>
      </c>
      <c r="J324" s="16">
        <v>0.19473428193043582</v>
      </c>
      <c r="K324" s="16">
        <v>9.1297658073916342E-3</v>
      </c>
      <c r="L324" s="16">
        <v>2.2660602181466854E-2</v>
      </c>
      <c r="M324" s="16">
        <v>0.11592344618562052</v>
      </c>
      <c r="N324" s="16">
        <v>4.9779354816897456E-3</v>
      </c>
      <c r="O324" s="16">
        <v>1.3102377469808222E-2</v>
      </c>
      <c r="P324" s="16">
        <v>3.5962395566858603E-2</v>
      </c>
      <c r="Q324" s="16">
        <v>6.0322276097928016E-3</v>
      </c>
      <c r="R324" s="16">
        <v>1.1399687491065942E-2</v>
      </c>
      <c r="S324" s="16">
        <v>2.0390209542772299E-2</v>
      </c>
      <c r="T324" s="16">
        <v>3.3896383651340241E-3</v>
      </c>
      <c r="U324" s="16">
        <v>6.5001177300543691E-3</v>
      </c>
      <c r="V324" s="16">
        <v>3.5962395566858603E-2</v>
      </c>
      <c r="W324" s="16">
        <v>6.0322276097928016E-3</v>
      </c>
      <c r="X324" s="16">
        <v>1.1399687491065942E-2</v>
      </c>
      <c r="Y324" s="16">
        <v>2.0390209542772299E-2</v>
      </c>
      <c r="Z324" s="16">
        <v>3.3896383651340241E-3</v>
      </c>
      <c r="AA324" s="54">
        <v>6.5001177300543691E-3</v>
      </c>
      <c r="AB324" s="42">
        <v>0.23069667749729442</v>
      </c>
      <c r="AC324" s="42">
        <v>1.5161993417184435E-2</v>
      </c>
      <c r="AD324" s="42">
        <v>3.4060289672532794E-2</v>
      </c>
      <c r="AE324" s="42">
        <v>0.13631365572839282</v>
      </c>
      <c r="AF324" s="42">
        <v>8.3675738468237705E-3</v>
      </c>
      <c r="AG324" s="42">
        <v>1.9602495199862589E-2</v>
      </c>
      <c r="AH324" s="42">
        <v>0.23069667749729442</v>
      </c>
      <c r="AI324" s="42">
        <v>1.5161993417184435E-2</v>
      </c>
      <c r="AJ324" s="42">
        <v>3.4060289672532794E-2</v>
      </c>
      <c r="AK324" s="42">
        <v>0.13631365572839282</v>
      </c>
      <c r="AL324" s="42">
        <v>8.3675738468237705E-3</v>
      </c>
      <c r="AM324" s="42">
        <v>1.9602495199862589E-2</v>
      </c>
    </row>
    <row r="325" spans="1:39" hidden="1" x14ac:dyDescent="0.25">
      <c r="A325" s="53"/>
      <c r="B325" s="53"/>
      <c r="C325" s="53"/>
      <c r="D325" s="16">
        <v>9.1297658073916342E-3</v>
      </c>
      <c r="E325" s="16">
        <v>2.2660602181466854E-2</v>
      </c>
      <c r="F325" s="16">
        <v>0.11592344618562052</v>
      </c>
      <c r="G325" s="16">
        <v>4.9779354816897456E-3</v>
      </c>
      <c r="H325" s="16">
        <v>1.3102377469808222E-2</v>
      </c>
      <c r="I325" s="16">
        <v>0.2002737691625926</v>
      </c>
      <c r="J325" s="16">
        <v>9.1297658073916342E-3</v>
      </c>
      <c r="K325" s="16">
        <v>2.2660602181466854E-2</v>
      </c>
      <c r="L325" s="16">
        <v>0.11592344618562052</v>
      </c>
      <c r="M325" s="16">
        <v>4.9779354816897456E-3</v>
      </c>
      <c r="N325" s="16">
        <v>1.3102377469808222E-2</v>
      </c>
      <c r="O325" s="16">
        <v>0.2002737691625926</v>
      </c>
      <c r="P325" s="16">
        <v>6.0322276097928016E-3</v>
      </c>
      <c r="Q325" s="16">
        <v>1.1399687491065942E-2</v>
      </c>
      <c r="R325" s="16">
        <v>2.0390209542772299E-2</v>
      </c>
      <c r="S325" s="16">
        <v>3.3896383651340241E-3</v>
      </c>
      <c r="T325" s="16">
        <v>6.5001177300543691E-3</v>
      </c>
      <c r="U325" s="16">
        <v>3.3436355691638699E-2</v>
      </c>
      <c r="V325" s="16">
        <v>6.0322276097928016E-3</v>
      </c>
      <c r="W325" s="16">
        <v>1.1399687491065942E-2</v>
      </c>
      <c r="X325" s="16">
        <v>2.0390209542772299E-2</v>
      </c>
      <c r="Y325" s="16">
        <v>3.3896383651340241E-3</v>
      </c>
      <c r="Z325" s="16">
        <v>6.5001177300543691E-3</v>
      </c>
      <c r="AA325" s="54">
        <v>3.3436355691638699E-2</v>
      </c>
      <c r="AB325" s="42">
        <v>1.5161993417184435E-2</v>
      </c>
      <c r="AC325" s="42">
        <v>3.4060289672532794E-2</v>
      </c>
      <c r="AD325" s="42">
        <v>0.13631365572839282</v>
      </c>
      <c r="AE325" s="42">
        <v>8.3675738468237705E-3</v>
      </c>
      <c r="AF325" s="42">
        <v>1.9602495199862589E-2</v>
      </c>
      <c r="AG325" s="42">
        <v>0.23371012485423129</v>
      </c>
      <c r="AH325" s="42">
        <v>1.5161993417184435E-2</v>
      </c>
      <c r="AI325" s="42">
        <v>3.4060289672532794E-2</v>
      </c>
      <c r="AJ325" s="42">
        <v>0.13631365572839282</v>
      </c>
      <c r="AK325" s="42">
        <v>8.3675738468237705E-3</v>
      </c>
      <c r="AL325" s="42">
        <v>1.9602495199862589E-2</v>
      </c>
      <c r="AM325" s="42">
        <v>0.23371012485423129</v>
      </c>
    </row>
    <row r="326" spans="1:39" hidden="1" x14ac:dyDescent="0.25">
      <c r="A326" s="53"/>
      <c r="B326" s="53"/>
      <c r="C326" s="53"/>
      <c r="D326" s="16">
        <v>2.2660602181466854E-2</v>
      </c>
      <c r="E326" s="16">
        <v>0.11592344618562052</v>
      </c>
      <c r="F326" s="16">
        <v>4.9779354816897456E-3</v>
      </c>
      <c r="G326" s="16">
        <v>1.3102377469808222E-2</v>
      </c>
      <c r="H326" s="16">
        <v>0.2002737691625926</v>
      </c>
      <c r="I326" s="16">
        <v>9.3894746815625114E-3</v>
      </c>
      <c r="J326" s="16">
        <v>2.2660602181466854E-2</v>
      </c>
      <c r="K326" s="16">
        <v>0.11592344618562052</v>
      </c>
      <c r="L326" s="16">
        <v>4.9779354816897456E-3</v>
      </c>
      <c r="M326" s="16">
        <v>1.3102377469808222E-2</v>
      </c>
      <c r="N326" s="16">
        <v>0.2002737691625926</v>
      </c>
      <c r="O326" s="16">
        <v>9.3894746815625114E-3</v>
      </c>
      <c r="P326" s="16">
        <v>1.1399687491065942E-2</v>
      </c>
      <c r="Q326" s="16">
        <v>2.0390209542772299E-2</v>
      </c>
      <c r="R326" s="16">
        <v>3.3896383651340241E-3</v>
      </c>
      <c r="S326" s="16">
        <v>6.5001177300543691E-3</v>
      </c>
      <c r="T326" s="16">
        <v>3.3436355691638699E-2</v>
      </c>
      <c r="U326" s="16">
        <v>5.608517029934171E-3</v>
      </c>
      <c r="V326" s="16">
        <v>1.1399687491065942E-2</v>
      </c>
      <c r="W326" s="16">
        <v>2.0390209542772299E-2</v>
      </c>
      <c r="X326" s="16">
        <v>3.3896383651340241E-3</v>
      </c>
      <c r="Y326" s="16">
        <v>6.5001177300543691E-3</v>
      </c>
      <c r="Z326" s="16">
        <v>3.3436355691638699E-2</v>
      </c>
      <c r="AA326" s="54">
        <v>5.608517029934171E-3</v>
      </c>
      <c r="AB326" s="42">
        <v>3.4060289672532794E-2</v>
      </c>
      <c r="AC326" s="42">
        <v>0.13631365572839282</v>
      </c>
      <c r="AD326" s="42">
        <v>8.3675738468237705E-3</v>
      </c>
      <c r="AE326" s="42">
        <v>1.9602495199862589E-2</v>
      </c>
      <c r="AF326" s="42">
        <v>0.23371012485423129</v>
      </c>
      <c r="AG326" s="42">
        <v>1.4997991711496683E-2</v>
      </c>
      <c r="AH326" s="42">
        <v>3.4060289672532794E-2</v>
      </c>
      <c r="AI326" s="42">
        <v>0.13631365572839282</v>
      </c>
      <c r="AJ326" s="42">
        <v>8.3675738468237705E-3</v>
      </c>
      <c r="AK326" s="42">
        <v>1.9602495199862589E-2</v>
      </c>
      <c r="AL326" s="42">
        <v>0.23371012485423129</v>
      </c>
      <c r="AM326" s="42">
        <v>1.4997991711496683E-2</v>
      </c>
    </row>
    <row r="327" spans="1:39" hidden="1" x14ac:dyDescent="0.25">
      <c r="A327" s="53"/>
      <c r="B327" s="53"/>
      <c r="C327" s="53"/>
      <c r="D327" s="16">
        <v>0.11592344618562052</v>
      </c>
      <c r="E327" s="16">
        <v>4.9779354816897456E-3</v>
      </c>
      <c r="F327" s="16">
        <v>1.3102377469808222E-2</v>
      </c>
      <c r="G327" s="16">
        <v>0.2002737691625926</v>
      </c>
      <c r="H327" s="16">
        <v>9.3894746815625114E-3</v>
      </c>
      <c r="I327" s="16">
        <v>2.330521449735103E-2</v>
      </c>
      <c r="J327" s="16">
        <v>0.11592344618562052</v>
      </c>
      <c r="K327" s="16">
        <v>4.9779354816897456E-3</v>
      </c>
      <c r="L327" s="16">
        <v>1.3102377469808222E-2</v>
      </c>
      <c r="M327" s="16">
        <v>0.2002737691625926</v>
      </c>
      <c r="N327" s="16">
        <v>9.3894746815625114E-3</v>
      </c>
      <c r="O327" s="16">
        <v>2.330521449735103E-2</v>
      </c>
      <c r="P327" s="16">
        <v>2.0390209542772299E-2</v>
      </c>
      <c r="Q327" s="16">
        <v>3.3896383651340241E-3</v>
      </c>
      <c r="R327" s="16">
        <v>6.5001177300543691E-3</v>
      </c>
      <c r="S327" s="16">
        <v>3.3436355691638699E-2</v>
      </c>
      <c r="T327" s="16">
        <v>5.608517029934171E-3</v>
      </c>
      <c r="U327" s="16">
        <v>1.0598960378381175E-2</v>
      </c>
      <c r="V327" s="16">
        <v>2.0390209542772299E-2</v>
      </c>
      <c r="W327" s="16">
        <v>3.3896383651340241E-3</v>
      </c>
      <c r="X327" s="16">
        <v>6.5001177300543691E-3</v>
      </c>
      <c r="Y327" s="16">
        <v>3.3436355691638699E-2</v>
      </c>
      <c r="Z327" s="16">
        <v>5.608517029934171E-3</v>
      </c>
      <c r="AA327" s="54">
        <v>1.0598960378381175E-2</v>
      </c>
      <c r="AB327" s="42">
        <v>0.13631365572839282</v>
      </c>
      <c r="AC327" s="42">
        <v>8.3675738468237705E-3</v>
      </c>
      <c r="AD327" s="42">
        <v>1.9602495199862589E-2</v>
      </c>
      <c r="AE327" s="42">
        <v>0.23371012485423129</v>
      </c>
      <c r="AF327" s="42">
        <v>1.4997991711496683E-2</v>
      </c>
      <c r="AG327" s="42">
        <v>3.3904174875732204E-2</v>
      </c>
      <c r="AH327" s="42">
        <v>0.13631365572839282</v>
      </c>
      <c r="AI327" s="42">
        <v>8.3675738468237705E-3</v>
      </c>
      <c r="AJ327" s="42">
        <v>1.9602495199862589E-2</v>
      </c>
      <c r="AK327" s="42">
        <v>0.23371012485423129</v>
      </c>
      <c r="AL327" s="42">
        <v>1.4997991711496683E-2</v>
      </c>
      <c r="AM327" s="42">
        <v>3.3904174875732204E-2</v>
      </c>
    </row>
    <row r="328" spans="1:39" hidden="1" x14ac:dyDescent="0.25">
      <c r="A328" s="53"/>
      <c r="B328" s="53"/>
      <c r="C328" s="53"/>
      <c r="D328" s="16">
        <v>4.9779354816897456E-3</v>
      </c>
      <c r="E328" s="16">
        <v>1.3102377469808222E-2</v>
      </c>
      <c r="F328" s="16">
        <v>0.2002737691625926</v>
      </c>
      <c r="G328" s="16">
        <v>9.3894746815625114E-3</v>
      </c>
      <c r="H328" s="16">
        <v>2.330521449735103E-2</v>
      </c>
      <c r="I328" s="16">
        <v>0.11922104968761846</v>
      </c>
      <c r="J328" s="16">
        <v>4.9779354816897456E-3</v>
      </c>
      <c r="K328" s="16">
        <v>1.3102377469808222E-2</v>
      </c>
      <c r="L328" s="16">
        <v>0.2002737691625926</v>
      </c>
      <c r="M328" s="16">
        <v>9.3894746815625114E-3</v>
      </c>
      <c r="N328" s="16">
        <v>2.330521449735103E-2</v>
      </c>
      <c r="O328" s="16">
        <v>0.11922104968761846</v>
      </c>
      <c r="P328" s="16">
        <v>3.3896383651340241E-3</v>
      </c>
      <c r="Q328" s="16">
        <v>6.5001177300543691E-3</v>
      </c>
      <c r="R328" s="16">
        <v>3.3436355691638699E-2</v>
      </c>
      <c r="S328" s="16">
        <v>5.608517029934171E-3</v>
      </c>
      <c r="T328" s="16">
        <v>1.0598960378381175E-2</v>
      </c>
      <c r="U328" s="16">
        <v>1.8957977858612789E-2</v>
      </c>
      <c r="V328" s="16">
        <v>3.3896383651340241E-3</v>
      </c>
      <c r="W328" s="16">
        <v>6.5001177300543691E-3</v>
      </c>
      <c r="X328" s="16">
        <v>3.3436355691638699E-2</v>
      </c>
      <c r="Y328" s="16">
        <v>5.608517029934171E-3</v>
      </c>
      <c r="Z328" s="16">
        <v>1.0598960378381175E-2</v>
      </c>
      <c r="AA328" s="54">
        <v>1.8957977858612789E-2</v>
      </c>
      <c r="AB328" s="42">
        <v>8.3675738468237705E-3</v>
      </c>
      <c r="AC328" s="42">
        <v>1.9602495199862589E-2</v>
      </c>
      <c r="AD328" s="42">
        <v>0.23371012485423129</v>
      </c>
      <c r="AE328" s="42">
        <v>1.4997991711496683E-2</v>
      </c>
      <c r="AF328" s="42">
        <v>3.3904174875732204E-2</v>
      </c>
      <c r="AG328" s="42">
        <v>0.13817902754623124</v>
      </c>
      <c r="AH328" s="42">
        <v>8.3675738468237705E-3</v>
      </c>
      <c r="AI328" s="42">
        <v>1.9602495199862589E-2</v>
      </c>
      <c r="AJ328" s="42">
        <v>0.23371012485423129</v>
      </c>
      <c r="AK328" s="42">
        <v>1.4997991711496683E-2</v>
      </c>
      <c r="AL328" s="42">
        <v>3.3904174875732204E-2</v>
      </c>
      <c r="AM328" s="42">
        <v>0.13817902754623124</v>
      </c>
    </row>
    <row r="329" spans="1:39" hidden="1" x14ac:dyDescent="0.25">
      <c r="A329" s="53"/>
      <c r="B329" s="53"/>
      <c r="C329" s="53"/>
      <c r="D329" s="16">
        <v>1.3102377469808222E-2</v>
      </c>
      <c r="E329" s="16">
        <v>0.2002737691625926</v>
      </c>
      <c r="F329" s="16">
        <v>9.3894746815625114E-3</v>
      </c>
      <c r="G329" s="16">
        <v>2.330521449735103E-2</v>
      </c>
      <c r="H329" s="16">
        <v>0.11922104968761846</v>
      </c>
      <c r="I329" s="16">
        <v>5.1195397732914233E-3</v>
      </c>
      <c r="J329" s="16">
        <v>1.3102377469808222E-2</v>
      </c>
      <c r="K329" s="16">
        <v>0.2002737691625926</v>
      </c>
      <c r="L329" s="16">
        <v>9.3894746815625114E-3</v>
      </c>
      <c r="M329" s="16">
        <v>2.330521449735103E-2</v>
      </c>
      <c r="N329" s="16">
        <v>0.11922104968761846</v>
      </c>
      <c r="O329" s="16">
        <v>5.1195397732914233E-3</v>
      </c>
      <c r="P329" s="16">
        <v>6.5001177300543691E-3</v>
      </c>
      <c r="Q329" s="16">
        <v>3.3436355691638699E-2</v>
      </c>
      <c r="R329" s="16">
        <v>5.608517029934171E-3</v>
      </c>
      <c r="S329" s="16">
        <v>1.0598960378381175E-2</v>
      </c>
      <c r="T329" s="16">
        <v>1.8957977858612789E-2</v>
      </c>
      <c r="U329" s="16">
        <v>3.1515462820583778E-3</v>
      </c>
      <c r="V329" s="16">
        <v>6.5001177300543691E-3</v>
      </c>
      <c r="W329" s="16">
        <v>3.3436355691638699E-2</v>
      </c>
      <c r="X329" s="16">
        <v>5.608517029934171E-3</v>
      </c>
      <c r="Y329" s="16">
        <v>1.0598960378381175E-2</v>
      </c>
      <c r="Z329" s="16">
        <v>1.8957977858612789E-2</v>
      </c>
      <c r="AA329" s="54">
        <v>3.1515462820583778E-3</v>
      </c>
      <c r="AB329" s="42">
        <v>1.9602495199862589E-2</v>
      </c>
      <c r="AC329" s="42">
        <v>0.23371012485423129</v>
      </c>
      <c r="AD329" s="42">
        <v>1.4997991711496683E-2</v>
      </c>
      <c r="AE329" s="42">
        <v>3.3904174875732204E-2</v>
      </c>
      <c r="AF329" s="42">
        <v>0.13817902754623124</v>
      </c>
      <c r="AG329" s="42">
        <v>8.2710860553498015E-3</v>
      </c>
      <c r="AH329" s="42">
        <v>1.9602495199862589E-2</v>
      </c>
      <c r="AI329" s="42">
        <v>0.23371012485423129</v>
      </c>
      <c r="AJ329" s="42">
        <v>1.4997991711496683E-2</v>
      </c>
      <c r="AK329" s="42">
        <v>3.3904174875732204E-2</v>
      </c>
      <c r="AL329" s="42">
        <v>0.13817902754623124</v>
      </c>
      <c r="AM329" s="42">
        <v>8.2710860553498015E-3</v>
      </c>
    </row>
    <row r="330" spans="1:39" x14ac:dyDescent="0.25">
      <c r="A330" s="53" t="s">
        <v>90</v>
      </c>
      <c r="B330" s="53" t="str">
        <f>VLOOKUP(A330,'TRI Releases'!$A$3:$Q$118,2,FALSE)</f>
        <v>70764LLMNXHWY40</v>
      </c>
      <c r="C330" s="53" t="str">
        <f>VLOOKUP(B330,'AERMOD-Modeled-Air-Conc.'!$A$5:$B$3136,2,FALSE)</f>
        <v>Processing as a Reactant</v>
      </c>
      <c r="D330" s="16">
        <v>0.2002737691625926</v>
      </c>
      <c r="E330" s="16">
        <v>9.3894746815625114E-3</v>
      </c>
      <c r="F330" s="16">
        <v>2.330521449735103E-2</v>
      </c>
      <c r="G330" s="16">
        <v>0.11922104968761846</v>
      </c>
      <c r="H330" s="16">
        <v>5.1195397732914233E-3</v>
      </c>
      <c r="I330" s="16">
        <v>1.3475092802647403E-2</v>
      </c>
      <c r="J330" s="16">
        <v>0.2002737691625926</v>
      </c>
      <c r="K330" s="16">
        <v>9.3894746815625114E-3</v>
      </c>
      <c r="L330" s="16">
        <v>2.330521449735103E-2</v>
      </c>
      <c r="M330" s="16">
        <v>0.11922104968761846</v>
      </c>
      <c r="N330" s="16">
        <v>5.1195397732914233E-3</v>
      </c>
      <c r="O330" s="16">
        <v>1.3475092802647403E-2</v>
      </c>
      <c r="P330" s="16">
        <v>3.3436355691638699E-2</v>
      </c>
      <c r="Q330" s="16">
        <v>5.608517029934171E-3</v>
      </c>
      <c r="R330" s="16">
        <v>1.0598960378381175E-2</v>
      </c>
      <c r="S330" s="16">
        <v>1.8957977858612789E-2</v>
      </c>
      <c r="T330" s="16">
        <v>3.1515462820583778E-3</v>
      </c>
      <c r="U330" s="16">
        <v>6.0435420119764327E-3</v>
      </c>
      <c r="V330" s="16">
        <v>3.3436355691638699E-2</v>
      </c>
      <c r="W330" s="16">
        <v>5.608517029934171E-3</v>
      </c>
      <c r="X330" s="16">
        <v>1.0598960378381175E-2</v>
      </c>
      <c r="Y330" s="16">
        <v>1.8957977858612789E-2</v>
      </c>
      <c r="Z330" s="16">
        <v>3.1515462820583778E-3</v>
      </c>
      <c r="AA330" s="54">
        <v>6.0435420119764327E-3</v>
      </c>
      <c r="AB330" s="42">
        <v>0.23371012485423129</v>
      </c>
      <c r="AC330" s="42">
        <v>1.4997991711496683E-2</v>
      </c>
      <c r="AD330" s="42">
        <v>3.3904174875732204E-2</v>
      </c>
      <c r="AE330" s="42">
        <v>0.13817902754623124</v>
      </c>
      <c r="AF330" s="42">
        <v>8.2710860553498015E-3</v>
      </c>
      <c r="AG330" s="42">
        <v>1.9518634814623834E-2</v>
      </c>
      <c r="AH330" s="42">
        <v>0.23371012485423129</v>
      </c>
      <c r="AI330" s="42">
        <v>1.4997991711496683E-2</v>
      </c>
      <c r="AJ330" s="42">
        <v>3.3904174875732204E-2</v>
      </c>
      <c r="AK330" s="42">
        <v>0.13817902754623124</v>
      </c>
      <c r="AL330" s="42">
        <v>8.2710860553498015E-3</v>
      </c>
      <c r="AM330" s="42">
        <v>1.9518634814623834E-2</v>
      </c>
    </row>
    <row r="331" spans="1:39" hidden="1" x14ac:dyDescent="0.25">
      <c r="A331" s="53"/>
      <c r="B331" s="53"/>
      <c r="C331" s="53"/>
      <c r="D331" s="16">
        <v>9.3894746815625114E-3</v>
      </c>
      <c r="E331" s="16">
        <v>2.330521449735103E-2</v>
      </c>
      <c r="F331" s="16">
        <v>0.11922104968761846</v>
      </c>
      <c r="G331" s="16">
        <v>5.1195397732914233E-3</v>
      </c>
      <c r="H331" s="16">
        <v>1.3475092802647403E-2</v>
      </c>
      <c r="I331" s="16">
        <v>0.1981431971502246</v>
      </c>
      <c r="J331" s="16">
        <v>9.3894746815625114E-3</v>
      </c>
      <c r="K331" s="16">
        <v>2.330521449735103E-2</v>
      </c>
      <c r="L331" s="16">
        <v>0.11922104968761846</v>
      </c>
      <c r="M331" s="16">
        <v>5.1195397732914233E-3</v>
      </c>
      <c r="N331" s="16">
        <v>1.3475092802647403E-2</v>
      </c>
      <c r="O331" s="16">
        <v>0.1981431971502246</v>
      </c>
      <c r="P331" s="16">
        <v>5.608517029934171E-3</v>
      </c>
      <c r="Q331" s="16">
        <v>1.0598960378381175E-2</v>
      </c>
      <c r="R331" s="16">
        <v>1.8957977858612789E-2</v>
      </c>
      <c r="S331" s="16">
        <v>3.1515462820583778E-3</v>
      </c>
      <c r="T331" s="16">
        <v>6.0435420119764327E-3</v>
      </c>
      <c r="U331" s="16">
        <v>2.7883321354158063E-2</v>
      </c>
      <c r="V331" s="16">
        <v>5.608517029934171E-3</v>
      </c>
      <c r="W331" s="16">
        <v>1.0598960378381175E-2</v>
      </c>
      <c r="X331" s="16">
        <v>1.8957977858612789E-2</v>
      </c>
      <c r="Y331" s="16">
        <v>3.1515462820583778E-3</v>
      </c>
      <c r="Z331" s="16">
        <v>6.0435420119764327E-3</v>
      </c>
      <c r="AA331" s="54">
        <v>2.7883321354158063E-2</v>
      </c>
      <c r="AB331" s="42">
        <v>1.4997991711496683E-2</v>
      </c>
      <c r="AC331" s="42">
        <v>3.3904174875732204E-2</v>
      </c>
      <c r="AD331" s="42">
        <v>0.13817902754623124</v>
      </c>
      <c r="AE331" s="42">
        <v>8.2710860553498015E-3</v>
      </c>
      <c r="AF331" s="42">
        <v>1.9518634814623834E-2</v>
      </c>
      <c r="AG331" s="42">
        <v>0.22602651850438266</v>
      </c>
      <c r="AH331" s="42">
        <v>1.4997991711496683E-2</v>
      </c>
      <c r="AI331" s="42">
        <v>3.3904174875732204E-2</v>
      </c>
      <c r="AJ331" s="42">
        <v>0.13817902754623124</v>
      </c>
      <c r="AK331" s="42">
        <v>8.2710860553498015E-3</v>
      </c>
      <c r="AL331" s="42">
        <v>1.9518634814623834E-2</v>
      </c>
      <c r="AM331" s="42">
        <v>0.22602651850438266</v>
      </c>
    </row>
    <row r="332" spans="1:39" hidden="1" x14ac:dyDescent="0.25">
      <c r="A332" s="53"/>
      <c r="B332" s="53"/>
      <c r="C332" s="53"/>
      <c r="D332" s="16">
        <v>2.330521449735103E-2</v>
      </c>
      <c r="E332" s="16">
        <v>0.11922104968761846</v>
      </c>
      <c r="F332" s="16">
        <v>5.1195397732914233E-3</v>
      </c>
      <c r="G332" s="16">
        <v>1.3475092802647403E-2</v>
      </c>
      <c r="H332" s="16">
        <v>0.1981431971502246</v>
      </c>
      <c r="I332" s="16">
        <v>9.2895866530352499E-3</v>
      </c>
      <c r="J332" s="16">
        <v>2.330521449735103E-2</v>
      </c>
      <c r="K332" s="16">
        <v>0.11922104968761846</v>
      </c>
      <c r="L332" s="16">
        <v>5.1195397732914233E-3</v>
      </c>
      <c r="M332" s="16">
        <v>1.3475092802647403E-2</v>
      </c>
      <c r="N332" s="16">
        <v>0.1981431971502246</v>
      </c>
      <c r="O332" s="16">
        <v>9.2895866530352499E-3</v>
      </c>
      <c r="P332" s="16">
        <v>1.0598960378381175E-2</v>
      </c>
      <c r="Q332" s="16">
        <v>1.8957977858612789E-2</v>
      </c>
      <c r="R332" s="16">
        <v>3.1515462820583778E-3</v>
      </c>
      <c r="S332" s="16">
        <v>6.0435420119764327E-3</v>
      </c>
      <c r="T332" s="16">
        <v>2.7883321354158063E-2</v>
      </c>
      <c r="U332" s="16">
        <v>4.6770672051747852E-3</v>
      </c>
      <c r="V332" s="16">
        <v>1.0598960378381175E-2</v>
      </c>
      <c r="W332" s="16">
        <v>1.8957977858612789E-2</v>
      </c>
      <c r="X332" s="16">
        <v>3.1515462820583778E-3</v>
      </c>
      <c r="Y332" s="16">
        <v>6.0435420119764327E-3</v>
      </c>
      <c r="Z332" s="16">
        <v>2.7883321354158063E-2</v>
      </c>
      <c r="AA332" s="54">
        <v>4.6770672051747852E-3</v>
      </c>
      <c r="AB332" s="42">
        <v>3.3904174875732204E-2</v>
      </c>
      <c r="AC332" s="42">
        <v>0.13817902754623124</v>
      </c>
      <c r="AD332" s="42">
        <v>8.2710860553498015E-3</v>
      </c>
      <c r="AE332" s="42">
        <v>1.9518634814623834E-2</v>
      </c>
      <c r="AF332" s="42">
        <v>0.22602651850438266</v>
      </c>
      <c r="AG332" s="42">
        <v>1.3966653858210035E-2</v>
      </c>
      <c r="AH332" s="42">
        <v>3.3904174875732204E-2</v>
      </c>
      <c r="AI332" s="42">
        <v>0.13817902754623124</v>
      </c>
      <c r="AJ332" s="42">
        <v>8.2710860553498015E-3</v>
      </c>
      <c r="AK332" s="42">
        <v>1.9518634814623834E-2</v>
      </c>
      <c r="AL332" s="42">
        <v>0.22602651850438266</v>
      </c>
      <c r="AM332" s="42">
        <v>1.3966653858210035E-2</v>
      </c>
    </row>
    <row r="333" spans="1:39" hidden="1" x14ac:dyDescent="0.25">
      <c r="A333" s="53"/>
      <c r="B333" s="53"/>
      <c r="C333" s="53"/>
      <c r="D333" s="16">
        <v>0.11922104968761846</v>
      </c>
      <c r="E333" s="16">
        <v>5.1195397732914233E-3</v>
      </c>
      <c r="F333" s="16">
        <v>1.3475092802647403E-2</v>
      </c>
      <c r="G333" s="16">
        <v>0.1981431971502246</v>
      </c>
      <c r="H333" s="16">
        <v>9.2895866530352499E-3</v>
      </c>
      <c r="I333" s="16">
        <v>2.3057286683549422E-2</v>
      </c>
      <c r="J333" s="16">
        <v>0.11922104968761846</v>
      </c>
      <c r="K333" s="16">
        <v>5.1195397732914233E-3</v>
      </c>
      <c r="L333" s="16">
        <v>1.3475092802647403E-2</v>
      </c>
      <c r="M333" s="16">
        <v>0.1981431971502246</v>
      </c>
      <c r="N333" s="16">
        <v>9.2895866530352499E-3</v>
      </c>
      <c r="O333" s="16">
        <v>2.3057286683549422E-2</v>
      </c>
      <c r="P333" s="16">
        <v>1.8957977858612789E-2</v>
      </c>
      <c r="Q333" s="16">
        <v>3.1515462820583778E-3</v>
      </c>
      <c r="R333" s="16">
        <v>6.0435420119764327E-3</v>
      </c>
      <c r="S333" s="16">
        <v>2.7883321354158063E-2</v>
      </c>
      <c r="T333" s="16">
        <v>4.6770672051747852E-3</v>
      </c>
      <c r="U333" s="16">
        <v>8.8387090081199892E-3</v>
      </c>
      <c r="V333" s="16">
        <v>1.8957977858612789E-2</v>
      </c>
      <c r="W333" s="16">
        <v>3.1515462820583778E-3</v>
      </c>
      <c r="X333" s="16">
        <v>6.0435420119764327E-3</v>
      </c>
      <c r="Y333" s="16">
        <v>2.7883321354158063E-2</v>
      </c>
      <c r="Z333" s="16">
        <v>4.6770672051747852E-3</v>
      </c>
      <c r="AA333" s="54">
        <v>8.8387090081199892E-3</v>
      </c>
      <c r="AB333" s="42">
        <v>0.13817902754623124</v>
      </c>
      <c r="AC333" s="42">
        <v>8.2710860553498015E-3</v>
      </c>
      <c r="AD333" s="42">
        <v>1.9518634814623834E-2</v>
      </c>
      <c r="AE333" s="42">
        <v>0.22602651850438266</v>
      </c>
      <c r="AF333" s="42">
        <v>1.3966653858210035E-2</v>
      </c>
      <c r="AG333" s="42">
        <v>3.1895995691669413E-2</v>
      </c>
      <c r="AH333" s="42">
        <v>0.13817902754623124</v>
      </c>
      <c r="AI333" s="42">
        <v>8.2710860553498015E-3</v>
      </c>
      <c r="AJ333" s="42">
        <v>1.9518634814623834E-2</v>
      </c>
      <c r="AK333" s="42">
        <v>0.22602651850438266</v>
      </c>
      <c r="AL333" s="42">
        <v>1.3966653858210035E-2</v>
      </c>
      <c r="AM333" s="42">
        <v>3.1895995691669413E-2</v>
      </c>
    </row>
    <row r="334" spans="1:39" hidden="1" x14ac:dyDescent="0.25">
      <c r="A334" s="53"/>
      <c r="B334" s="53"/>
      <c r="C334" s="53"/>
      <c r="D334" s="16">
        <v>5.1195397732914233E-3</v>
      </c>
      <c r="E334" s="16">
        <v>1.3475092802647403E-2</v>
      </c>
      <c r="F334" s="16">
        <v>0.1981431971502246</v>
      </c>
      <c r="G334" s="16">
        <v>9.2895866530352499E-3</v>
      </c>
      <c r="H334" s="16">
        <v>2.3057286683549422E-2</v>
      </c>
      <c r="I334" s="16">
        <v>0.11795274064838848</v>
      </c>
      <c r="J334" s="16">
        <v>5.1195397732914233E-3</v>
      </c>
      <c r="K334" s="16">
        <v>1.3475092802647403E-2</v>
      </c>
      <c r="L334" s="16">
        <v>0.1981431971502246</v>
      </c>
      <c r="M334" s="16">
        <v>9.2895866530352499E-3</v>
      </c>
      <c r="N334" s="16">
        <v>2.3057286683549422E-2</v>
      </c>
      <c r="O334" s="16">
        <v>0.11795274064838848</v>
      </c>
      <c r="P334" s="16">
        <v>3.1515462820583778E-3</v>
      </c>
      <c r="Q334" s="16">
        <v>6.0435420119764327E-3</v>
      </c>
      <c r="R334" s="16">
        <v>2.7883321354158063E-2</v>
      </c>
      <c r="S334" s="16">
        <v>4.6770672051747852E-3</v>
      </c>
      <c r="T334" s="16">
        <v>8.8387090081199892E-3</v>
      </c>
      <c r="U334" s="16">
        <v>1.5809479769019853E-2</v>
      </c>
      <c r="V334" s="16">
        <v>3.1515462820583778E-3</v>
      </c>
      <c r="W334" s="16">
        <v>6.0435420119764327E-3</v>
      </c>
      <c r="X334" s="16">
        <v>2.7883321354158063E-2</v>
      </c>
      <c r="Y334" s="16">
        <v>4.6770672051747852E-3</v>
      </c>
      <c r="Z334" s="16">
        <v>8.8387090081199892E-3</v>
      </c>
      <c r="AA334" s="54">
        <v>1.5809479769019853E-2</v>
      </c>
      <c r="AB334" s="42">
        <v>8.2710860553498015E-3</v>
      </c>
      <c r="AC334" s="42">
        <v>1.9518634814623834E-2</v>
      </c>
      <c r="AD334" s="42">
        <v>0.22602651850438266</v>
      </c>
      <c r="AE334" s="42">
        <v>1.3966653858210035E-2</v>
      </c>
      <c r="AF334" s="42">
        <v>3.1895995691669413E-2</v>
      </c>
      <c r="AG334" s="42">
        <v>0.13376222041740835</v>
      </c>
      <c r="AH334" s="42">
        <v>8.2710860553498015E-3</v>
      </c>
      <c r="AI334" s="42">
        <v>1.9518634814623834E-2</v>
      </c>
      <c r="AJ334" s="42">
        <v>0.22602651850438266</v>
      </c>
      <c r="AK334" s="42">
        <v>1.3966653858210035E-2</v>
      </c>
      <c r="AL334" s="42">
        <v>3.1895995691669413E-2</v>
      </c>
      <c r="AM334" s="42">
        <v>0.13376222041740835</v>
      </c>
    </row>
    <row r="335" spans="1:39" hidden="1" x14ac:dyDescent="0.25">
      <c r="A335" s="53"/>
      <c r="B335" s="53"/>
      <c r="C335" s="53"/>
      <c r="D335" s="16">
        <v>1.3475092802647403E-2</v>
      </c>
      <c r="E335" s="16">
        <v>0.1981431971502246</v>
      </c>
      <c r="F335" s="16">
        <v>9.2895866530352499E-3</v>
      </c>
      <c r="G335" s="16">
        <v>2.3057286683549422E-2</v>
      </c>
      <c r="H335" s="16">
        <v>0.11795274064838848</v>
      </c>
      <c r="I335" s="16">
        <v>5.0650765842138543E-3</v>
      </c>
      <c r="J335" s="16">
        <v>1.3475092802647403E-2</v>
      </c>
      <c r="K335" s="16">
        <v>0.1981431971502246</v>
      </c>
      <c r="L335" s="16">
        <v>9.2895866530352499E-3</v>
      </c>
      <c r="M335" s="16">
        <v>2.3057286683549422E-2</v>
      </c>
      <c r="N335" s="16">
        <v>0.11795274064838848</v>
      </c>
      <c r="O335" s="16">
        <v>5.0650765842138543E-3</v>
      </c>
      <c r="P335" s="16">
        <v>6.0435420119764327E-3</v>
      </c>
      <c r="Q335" s="16">
        <v>2.7883321354158063E-2</v>
      </c>
      <c r="R335" s="16">
        <v>4.6770672051747852E-3</v>
      </c>
      <c r="S335" s="16">
        <v>8.8387090081199892E-3</v>
      </c>
      <c r="T335" s="16">
        <v>1.5809479769019853E-2</v>
      </c>
      <c r="U335" s="16">
        <v>2.6281446027059258E-3</v>
      </c>
      <c r="V335" s="16">
        <v>6.0435420119764327E-3</v>
      </c>
      <c r="W335" s="16">
        <v>2.7883321354158063E-2</v>
      </c>
      <c r="X335" s="16">
        <v>4.6770672051747852E-3</v>
      </c>
      <c r="Y335" s="16">
        <v>8.8387090081199892E-3</v>
      </c>
      <c r="Z335" s="16">
        <v>1.5809479769019853E-2</v>
      </c>
      <c r="AA335" s="54">
        <v>2.6281446027059258E-3</v>
      </c>
      <c r="AB335" s="42">
        <v>1.9518634814623834E-2</v>
      </c>
      <c r="AC335" s="42">
        <v>0.22602651850438266</v>
      </c>
      <c r="AD335" s="42">
        <v>1.3966653858210035E-2</v>
      </c>
      <c r="AE335" s="42">
        <v>3.1895995691669413E-2</v>
      </c>
      <c r="AF335" s="42">
        <v>0.13376222041740835</v>
      </c>
      <c r="AG335" s="42">
        <v>7.6932211869197801E-3</v>
      </c>
      <c r="AH335" s="42">
        <v>1.9518634814623834E-2</v>
      </c>
      <c r="AI335" s="42">
        <v>0.22602651850438266</v>
      </c>
      <c r="AJ335" s="42">
        <v>1.3966653858210035E-2</v>
      </c>
      <c r="AK335" s="42">
        <v>3.1895995691669413E-2</v>
      </c>
      <c r="AL335" s="42">
        <v>0.13376222041740835</v>
      </c>
      <c r="AM335" s="42">
        <v>7.6932211869197801E-3</v>
      </c>
    </row>
    <row r="336" spans="1:39" x14ac:dyDescent="0.25">
      <c r="A336" s="53" t="s">
        <v>91</v>
      </c>
      <c r="B336" s="53" t="str">
        <f>VLOOKUP(A336,'TRI Releases'!$A$3:$Q$118,2,FALSE)</f>
        <v>70764LLMNXHWY40</v>
      </c>
      <c r="C336" s="53" t="str">
        <f>VLOOKUP(B336,'AERMOD-Modeled-Air-Conc.'!$A$5:$B$3136,2,FALSE)</f>
        <v>Processing as a Reactant</v>
      </c>
      <c r="D336" s="16">
        <v>0.1981431971502246</v>
      </c>
      <c r="E336" s="16">
        <v>9.2895866530352499E-3</v>
      </c>
      <c r="F336" s="16">
        <v>2.3057286683549422E-2</v>
      </c>
      <c r="G336" s="16">
        <v>0.11795274064838848</v>
      </c>
      <c r="H336" s="16">
        <v>5.0650765842138543E-3</v>
      </c>
      <c r="I336" s="16">
        <v>1.333174075155541E-2</v>
      </c>
      <c r="J336" s="16">
        <v>0.1981431971502246</v>
      </c>
      <c r="K336" s="16">
        <v>9.2895866530352499E-3</v>
      </c>
      <c r="L336" s="16">
        <v>2.3057286683549422E-2</v>
      </c>
      <c r="M336" s="16">
        <v>0.11795274064838848</v>
      </c>
      <c r="N336" s="16">
        <v>5.0650765842138543E-3</v>
      </c>
      <c r="O336" s="16">
        <v>1.333174075155541E-2</v>
      </c>
      <c r="P336" s="16">
        <v>2.7883321354158063E-2</v>
      </c>
      <c r="Q336" s="16">
        <v>4.6770672051747852E-3</v>
      </c>
      <c r="R336" s="16">
        <v>8.8387090081199892E-3</v>
      </c>
      <c r="S336" s="16">
        <v>1.5809479769019853E-2</v>
      </c>
      <c r="T336" s="16">
        <v>2.6281446027059258E-3</v>
      </c>
      <c r="U336" s="16">
        <v>5.0398442220015473E-3</v>
      </c>
      <c r="V336" s="16">
        <v>2.7883321354158063E-2</v>
      </c>
      <c r="W336" s="16">
        <v>4.6770672051747852E-3</v>
      </c>
      <c r="X336" s="16">
        <v>8.8387090081199892E-3</v>
      </c>
      <c r="Y336" s="16">
        <v>1.5809479769019853E-2</v>
      </c>
      <c r="Z336" s="16">
        <v>2.6281446027059258E-3</v>
      </c>
      <c r="AA336" s="54">
        <v>5.0398442220015473E-3</v>
      </c>
      <c r="AB336" s="42">
        <v>0.22602651850438266</v>
      </c>
      <c r="AC336" s="42">
        <v>1.3966653858210035E-2</v>
      </c>
      <c r="AD336" s="42">
        <v>3.1895995691669413E-2</v>
      </c>
      <c r="AE336" s="42">
        <v>0.13376222041740835</v>
      </c>
      <c r="AF336" s="42">
        <v>7.6932211869197801E-3</v>
      </c>
      <c r="AG336" s="42">
        <v>1.8371584973556957E-2</v>
      </c>
      <c r="AH336" s="42">
        <v>0.22602651850438266</v>
      </c>
      <c r="AI336" s="42">
        <v>1.3966653858210035E-2</v>
      </c>
      <c r="AJ336" s="42">
        <v>3.1895995691669413E-2</v>
      </c>
      <c r="AK336" s="42">
        <v>0.13376222041740835</v>
      </c>
      <c r="AL336" s="42">
        <v>7.6932211869197801E-3</v>
      </c>
      <c r="AM336" s="42">
        <v>1.8371584973556957E-2</v>
      </c>
    </row>
    <row r="337" spans="1:39" hidden="1" x14ac:dyDescent="0.25">
      <c r="A337" s="53"/>
      <c r="B337" s="53"/>
      <c r="C337" s="53"/>
      <c r="D337" s="16">
        <v>9.2895866530352499E-3</v>
      </c>
      <c r="E337" s="16">
        <v>2.3057286683549422E-2</v>
      </c>
      <c r="F337" s="16">
        <v>0.11795274064838848</v>
      </c>
      <c r="G337" s="16">
        <v>5.0650765842138543E-3</v>
      </c>
      <c r="H337" s="16">
        <v>1.333174075155541E-2</v>
      </c>
      <c r="I337" s="16">
        <v>0.35793609807782506</v>
      </c>
      <c r="J337" s="16">
        <v>9.2895866530352499E-3</v>
      </c>
      <c r="K337" s="16">
        <v>2.3057286683549422E-2</v>
      </c>
      <c r="L337" s="16">
        <v>0.11795274064838848</v>
      </c>
      <c r="M337" s="16">
        <v>5.0650765842138543E-3</v>
      </c>
      <c r="N337" s="16">
        <v>1.333174075155541E-2</v>
      </c>
      <c r="O337" s="16">
        <v>0.35793609807782506</v>
      </c>
      <c r="P337" s="16">
        <v>4.6770672051747852E-3</v>
      </c>
      <c r="Q337" s="16">
        <v>8.8387090081199892E-3</v>
      </c>
      <c r="R337" s="16">
        <v>1.5809479769019853E-2</v>
      </c>
      <c r="S337" s="16">
        <v>2.6281446027059258E-3</v>
      </c>
      <c r="T337" s="16">
        <v>5.0398442220015473E-3</v>
      </c>
      <c r="U337" s="16">
        <v>1.831319834701059E-3</v>
      </c>
      <c r="V337" s="16">
        <v>4.6770672051747852E-3</v>
      </c>
      <c r="W337" s="16">
        <v>8.8387090081199892E-3</v>
      </c>
      <c r="X337" s="16">
        <v>1.5809479769019853E-2</v>
      </c>
      <c r="Y337" s="16">
        <v>2.6281446027059258E-3</v>
      </c>
      <c r="Z337" s="16">
        <v>5.0398442220015473E-3</v>
      </c>
      <c r="AA337" s="54">
        <v>1.831319834701059E-3</v>
      </c>
      <c r="AB337" s="42">
        <v>1.3966653858210035E-2</v>
      </c>
      <c r="AC337" s="42">
        <v>3.1895995691669413E-2</v>
      </c>
      <c r="AD337" s="42">
        <v>0.13376222041740835</v>
      </c>
      <c r="AE337" s="42">
        <v>7.6932211869197801E-3</v>
      </c>
      <c r="AF337" s="42">
        <v>1.8371584973556957E-2</v>
      </c>
      <c r="AG337" s="42">
        <v>0.35976741791252614</v>
      </c>
      <c r="AH337" s="42">
        <v>1.3966653858210035E-2</v>
      </c>
      <c r="AI337" s="42">
        <v>3.1895995691669413E-2</v>
      </c>
      <c r="AJ337" s="42">
        <v>0.13376222041740835</v>
      </c>
      <c r="AK337" s="42">
        <v>7.6932211869197801E-3</v>
      </c>
      <c r="AL337" s="42">
        <v>1.8371584973556957E-2</v>
      </c>
      <c r="AM337" s="42">
        <v>0.35976741791252614</v>
      </c>
    </row>
    <row r="338" spans="1:39" hidden="1" x14ac:dyDescent="0.25">
      <c r="A338" s="53"/>
      <c r="B338" s="53"/>
      <c r="C338" s="53"/>
      <c r="D338" s="16">
        <v>2.3057286683549422E-2</v>
      </c>
      <c r="E338" s="16">
        <v>0.11795274064838848</v>
      </c>
      <c r="F338" s="16">
        <v>5.0650765842138543E-3</v>
      </c>
      <c r="G338" s="16">
        <v>1.333174075155541E-2</v>
      </c>
      <c r="H338" s="16">
        <v>0.35793609807782506</v>
      </c>
      <c r="I338" s="16">
        <v>1.6781188792579806E-2</v>
      </c>
      <c r="J338" s="16">
        <v>2.3057286683549422E-2</v>
      </c>
      <c r="K338" s="16">
        <v>0.11795274064838848</v>
      </c>
      <c r="L338" s="16">
        <v>5.0650765842138543E-3</v>
      </c>
      <c r="M338" s="16">
        <v>1.333174075155541E-2</v>
      </c>
      <c r="N338" s="16">
        <v>0.35793609807782506</v>
      </c>
      <c r="O338" s="16">
        <v>1.6781188792579806E-2</v>
      </c>
      <c r="P338" s="16">
        <v>8.8387090081199892E-3</v>
      </c>
      <c r="Q338" s="16">
        <v>1.5809479769019853E-2</v>
      </c>
      <c r="R338" s="16">
        <v>2.6281446027059258E-3</v>
      </c>
      <c r="S338" s="16">
        <v>5.0398442220015473E-3</v>
      </c>
      <c r="T338" s="16">
        <v>1.831319834701059E-3</v>
      </c>
      <c r="U338" s="16">
        <v>3.0718026135681851E-4</v>
      </c>
      <c r="V338" s="16">
        <v>8.8387090081199892E-3</v>
      </c>
      <c r="W338" s="16">
        <v>1.5809479769019853E-2</v>
      </c>
      <c r="X338" s="16">
        <v>2.6281446027059258E-3</v>
      </c>
      <c r="Y338" s="16">
        <v>5.0398442220015473E-3</v>
      </c>
      <c r="Z338" s="16">
        <v>1.831319834701059E-3</v>
      </c>
      <c r="AA338" s="54">
        <v>3.0718026135681851E-4</v>
      </c>
      <c r="AB338" s="42">
        <v>3.1895995691669413E-2</v>
      </c>
      <c r="AC338" s="42">
        <v>0.13376222041740835</v>
      </c>
      <c r="AD338" s="42">
        <v>7.6932211869197801E-3</v>
      </c>
      <c r="AE338" s="42">
        <v>1.8371584973556957E-2</v>
      </c>
      <c r="AF338" s="42">
        <v>0.35976741791252614</v>
      </c>
      <c r="AG338" s="42">
        <v>1.7088369053936625E-2</v>
      </c>
      <c r="AH338" s="42">
        <v>3.1895995691669413E-2</v>
      </c>
      <c r="AI338" s="42">
        <v>0.13376222041740835</v>
      </c>
      <c r="AJ338" s="42">
        <v>7.6932211869197801E-3</v>
      </c>
      <c r="AK338" s="42">
        <v>1.8371584973556957E-2</v>
      </c>
      <c r="AL338" s="42">
        <v>0.35976741791252614</v>
      </c>
      <c r="AM338" s="42">
        <v>1.7088369053936625E-2</v>
      </c>
    </row>
    <row r="339" spans="1:39" hidden="1" x14ac:dyDescent="0.25">
      <c r="A339" s="53"/>
      <c r="B339" s="53"/>
      <c r="C339" s="53"/>
      <c r="D339" s="16">
        <v>0.11795274064838848</v>
      </c>
      <c r="E339" s="16">
        <v>5.0650765842138543E-3</v>
      </c>
      <c r="F339" s="16">
        <v>1.333174075155541E-2</v>
      </c>
      <c r="G339" s="16">
        <v>0.35793609807782506</v>
      </c>
      <c r="H339" s="16">
        <v>1.6781188792579806E-2</v>
      </c>
      <c r="I339" s="16">
        <v>4.1651872718669922E-2</v>
      </c>
      <c r="J339" s="16">
        <v>0.11795274064838848</v>
      </c>
      <c r="K339" s="16">
        <v>5.0650765842138543E-3</v>
      </c>
      <c r="L339" s="16">
        <v>1.333174075155541E-2</v>
      </c>
      <c r="M339" s="16">
        <v>0.35793609807782506</v>
      </c>
      <c r="N339" s="16">
        <v>1.6781188792579806E-2</v>
      </c>
      <c r="O339" s="16">
        <v>4.1651872718669922E-2</v>
      </c>
      <c r="P339" s="16">
        <v>1.5809479769019853E-2</v>
      </c>
      <c r="Q339" s="16">
        <v>2.6281446027059258E-3</v>
      </c>
      <c r="R339" s="16">
        <v>5.0398442220015473E-3</v>
      </c>
      <c r="S339" s="16">
        <v>1.831319834701059E-3</v>
      </c>
      <c r="T339" s="16">
        <v>3.0718026135681851E-4</v>
      </c>
      <c r="U339" s="16">
        <v>5.8050843061805009E-4</v>
      </c>
      <c r="V339" s="16">
        <v>1.5809479769019853E-2</v>
      </c>
      <c r="W339" s="16">
        <v>2.6281446027059258E-3</v>
      </c>
      <c r="X339" s="16">
        <v>5.0398442220015473E-3</v>
      </c>
      <c r="Y339" s="16">
        <v>1.831319834701059E-3</v>
      </c>
      <c r="Z339" s="16">
        <v>3.0718026135681851E-4</v>
      </c>
      <c r="AA339" s="54">
        <v>5.8050843061805009E-4</v>
      </c>
      <c r="AB339" s="42">
        <v>0.13376222041740835</v>
      </c>
      <c r="AC339" s="42">
        <v>7.6932211869197801E-3</v>
      </c>
      <c r="AD339" s="42">
        <v>1.8371584973556957E-2</v>
      </c>
      <c r="AE339" s="42">
        <v>0.35976741791252614</v>
      </c>
      <c r="AF339" s="42">
        <v>1.7088369053936625E-2</v>
      </c>
      <c r="AG339" s="42">
        <v>4.223238114928797E-2</v>
      </c>
      <c r="AH339" s="42">
        <v>0.13376222041740835</v>
      </c>
      <c r="AI339" s="42">
        <v>7.6932211869197801E-3</v>
      </c>
      <c r="AJ339" s="42">
        <v>1.8371584973556957E-2</v>
      </c>
      <c r="AK339" s="42">
        <v>0.35976741791252614</v>
      </c>
      <c r="AL339" s="42">
        <v>1.7088369053936625E-2</v>
      </c>
      <c r="AM339" s="42">
        <v>4.223238114928797E-2</v>
      </c>
    </row>
    <row r="340" spans="1:39" hidden="1" x14ac:dyDescent="0.25">
      <c r="A340" s="53"/>
      <c r="B340" s="53"/>
      <c r="C340" s="53"/>
      <c r="D340" s="16">
        <v>5.0650765842138543E-3</v>
      </c>
      <c r="E340" s="16">
        <v>1.333174075155541E-2</v>
      </c>
      <c r="F340" s="16">
        <v>0.35793609807782506</v>
      </c>
      <c r="G340" s="16">
        <v>1.6781188792579806E-2</v>
      </c>
      <c r="H340" s="16">
        <v>4.1651872718669922E-2</v>
      </c>
      <c r="I340" s="16">
        <v>0.21307591859063724</v>
      </c>
      <c r="J340" s="16">
        <v>5.0650765842138543E-3</v>
      </c>
      <c r="K340" s="16">
        <v>1.333174075155541E-2</v>
      </c>
      <c r="L340" s="16">
        <v>0.35793609807782506</v>
      </c>
      <c r="M340" s="16">
        <v>1.6781188792579806E-2</v>
      </c>
      <c r="N340" s="16">
        <v>4.1651872718669922E-2</v>
      </c>
      <c r="O340" s="16">
        <v>0.21307591859063724</v>
      </c>
      <c r="P340" s="16">
        <v>2.6281446027059258E-3</v>
      </c>
      <c r="Q340" s="16">
        <v>5.0398442220015473E-3</v>
      </c>
      <c r="R340" s="16">
        <v>1.831319834701059E-3</v>
      </c>
      <c r="S340" s="16">
        <v>3.0718026135681851E-4</v>
      </c>
      <c r="T340" s="16">
        <v>5.8050843061805009E-4</v>
      </c>
      <c r="U340" s="16">
        <v>1.0383344763551174E-3</v>
      </c>
      <c r="V340" s="16">
        <v>2.6281446027059258E-3</v>
      </c>
      <c r="W340" s="16">
        <v>5.0398442220015473E-3</v>
      </c>
      <c r="X340" s="16">
        <v>1.831319834701059E-3</v>
      </c>
      <c r="Y340" s="16">
        <v>3.0718026135681851E-4</v>
      </c>
      <c r="Z340" s="16">
        <v>5.8050843061805009E-4</v>
      </c>
      <c r="AA340" s="54">
        <v>1.0383344763551174E-3</v>
      </c>
      <c r="AB340" s="42">
        <v>7.6932211869197801E-3</v>
      </c>
      <c r="AC340" s="42">
        <v>1.8371584973556957E-2</v>
      </c>
      <c r="AD340" s="42">
        <v>0.35976741791252614</v>
      </c>
      <c r="AE340" s="42">
        <v>1.7088369053936625E-2</v>
      </c>
      <c r="AF340" s="42">
        <v>4.223238114928797E-2</v>
      </c>
      <c r="AG340" s="42">
        <v>0.21411425306699236</v>
      </c>
      <c r="AH340" s="42">
        <v>7.6932211869197801E-3</v>
      </c>
      <c r="AI340" s="42">
        <v>1.8371584973556957E-2</v>
      </c>
      <c r="AJ340" s="42">
        <v>0.35976741791252614</v>
      </c>
      <c r="AK340" s="42">
        <v>1.7088369053936625E-2</v>
      </c>
      <c r="AL340" s="42">
        <v>4.223238114928797E-2</v>
      </c>
      <c r="AM340" s="42">
        <v>0.21411425306699236</v>
      </c>
    </row>
    <row r="341" spans="1:39" hidden="1" x14ac:dyDescent="0.25">
      <c r="A341" s="53"/>
      <c r="B341" s="53"/>
      <c r="C341" s="53"/>
      <c r="D341" s="16">
        <v>1.333174075155541E-2</v>
      </c>
      <c r="E341" s="16">
        <v>0.35793609807782506</v>
      </c>
      <c r="F341" s="16">
        <v>1.6781188792579806E-2</v>
      </c>
      <c r="G341" s="16">
        <v>4.1651872718669922E-2</v>
      </c>
      <c r="H341" s="16">
        <v>0.21307591859063724</v>
      </c>
      <c r="I341" s="16">
        <v>9.1498157650314795E-3</v>
      </c>
      <c r="J341" s="16">
        <v>1.333174075155541E-2</v>
      </c>
      <c r="K341" s="16">
        <v>0.35793609807782506</v>
      </c>
      <c r="L341" s="16">
        <v>1.6781188792579806E-2</v>
      </c>
      <c r="M341" s="16">
        <v>4.1651872718669922E-2</v>
      </c>
      <c r="N341" s="16">
        <v>0.21307591859063724</v>
      </c>
      <c r="O341" s="16">
        <v>9.1498157650314795E-3</v>
      </c>
      <c r="P341" s="16">
        <v>5.0398442220015473E-3</v>
      </c>
      <c r="Q341" s="16">
        <v>1.831319834701059E-3</v>
      </c>
      <c r="R341" s="16">
        <v>3.0718026135681851E-4</v>
      </c>
      <c r="S341" s="16">
        <v>5.8050843061805009E-4</v>
      </c>
      <c r="T341" s="16">
        <v>1.0383344763551174E-3</v>
      </c>
      <c r="U341" s="16">
        <v>1.7261119212687222E-4</v>
      </c>
      <c r="V341" s="16">
        <v>5.0398442220015473E-3</v>
      </c>
      <c r="W341" s="16">
        <v>1.831319834701059E-3</v>
      </c>
      <c r="X341" s="16">
        <v>3.0718026135681851E-4</v>
      </c>
      <c r="Y341" s="16">
        <v>5.8050843061805009E-4</v>
      </c>
      <c r="Z341" s="16">
        <v>1.0383344763551174E-3</v>
      </c>
      <c r="AA341" s="54">
        <v>1.7261119212687222E-4</v>
      </c>
      <c r="AB341" s="42">
        <v>1.8371584973556957E-2</v>
      </c>
      <c r="AC341" s="42">
        <v>0.35976741791252614</v>
      </c>
      <c r="AD341" s="42">
        <v>1.7088369053936625E-2</v>
      </c>
      <c r="AE341" s="42">
        <v>4.223238114928797E-2</v>
      </c>
      <c r="AF341" s="42">
        <v>0.21411425306699236</v>
      </c>
      <c r="AG341" s="42">
        <v>9.3224269571583526E-3</v>
      </c>
      <c r="AH341" s="42">
        <v>1.8371584973556957E-2</v>
      </c>
      <c r="AI341" s="42">
        <v>0.35976741791252614</v>
      </c>
      <c r="AJ341" s="42">
        <v>1.7088369053936625E-2</v>
      </c>
      <c r="AK341" s="42">
        <v>4.223238114928797E-2</v>
      </c>
      <c r="AL341" s="42">
        <v>0.21411425306699236</v>
      </c>
      <c r="AM341" s="42">
        <v>9.3224269571583526E-3</v>
      </c>
    </row>
    <row r="342" spans="1:39" x14ac:dyDescent="0.25">
      <c r="A342" s="53" t="s">
        <v>92</v>
      </c>
      <c r="B342" s="53" t="str">
        <f>VLOOKUP(A342,'TRI Releases'!$A$3:$Q$118,2,FALSE)</f>
        <v>70764LLMNXHWY40</v>
      </c>
      <c r="C342" s="53" t="str">
        <f>VLOOKUP(B342,'AERMOD-Modeled-Air-Conc.'!$A$5:$B$3136,2,FALSE)</f>
        <v>Processing as a Reactant</v>
      </c>
      <c r="D342" s="16">
        <v>0.35793609807782506</v>
      </c>
      <c r="E342" s="16">
        <v>1.6781188792579806E-2</v>
      </c>
      <c r="F342" s="16">
        <v>4.1651872718669922E-2</v>
      </c>
      <c r="G342" s="16">
        <v>0.21307591859063724</v>
      </c>
      <c r="H342" s="16">
        <v>9.1498157650314795E-3</v>
      </c>
      <c r="I342" s="16">
        <v>2.4083144583454931E-2</v>
      </c>
      <c r="J342" s="16">
        <v>0.35793609807782506</v>
      </c>
      <c r="K342" s="16">
        <v>1.6781188792579806E-2</v>
      </c>
      <c r="L342" s="16">
        <v>4.1651872718669922E-2</v>
      </c>
      <c r="M342" s="16">
        <v>0.21307591859063724</v>
      </c>
      <c r="N342" s="16">
        <v>9.1498157650314795E-3</v>
      </c>
      <c r="O342" s="16">
        <v>2.4083144583454931E-2</v>
      </c>
      <c r="P342" s="16">
        <v>1.831319834701059E-3</v>
      </c>
      <c r="Q342" s="16">
        <v>3.0718026135681851E-4</v>
      </c>
      <c r="R342" s="16">
        <v>5.8050843061805009E-4</v>
      </c>
      <c r="S342" s="16">
        <v>1.0383344763551174E-3</v>
      </c>
      <c r="T342" s="16">
        <v>1.7261119212687222E-4</v>
      </c>
      <c r="U342" s="16">
        <v>3.310067179704406E-4</v>
      </c>
      <c r="V342" s="16">
        <v>1.831319834701059E-3</v>
      </c>
      <c r="W342" s="16">
        <v>3.0718026135681851E-4</v>
      </c>
      <c r="X342" s="16">
        <v>5.8050843061805009E-4</v>
      </c>
      <c r="Y342" s="16">
        <v>1.0383344763551174E-3</v>
      </c>
      <c r="Z342" s="16">
        <v>1.7261119212687222E-4</v>
      </c>
      <c r="AA342" s="54">
        <v>3.310067179704406E-4</v>
      </c>
      <c r="AB342" s="42">
        <v>0.35976741791252614</v>
      </c>
      <c r="AC342" s="42">
        <v>1.7088369053936625E-2</v>
      </c>
      <c r="AD342" s="42">
        <v>4.223238114928797E-2</v>
      </c>
      <c r="AE342" s="42">
        <v>0.21411425306699236</v>
      </c>
      <c r="AF342" s="42">
        <v>9.3224269571583526E-3</v>
      </c>
      <c r="AG342" s="42">
        <v>2.4414151301425373E-2</v>
      </c>
      <c r="AH342" s="42">
        <v>0.35976741791252614</v>
      </c>
      <c r="AI342" s="42">
        <v>1.7088369053936625E-2</v>
      </c>
      <c r="AJ342" s="42">
        <v>4.223238114928797E-2</v>
      </c>
      <c r="AK342" s="42">
        <v>0.21411425306699236</v>
      </c>
      <c r="AL342" s="42">
        <v>9.3224269571583526E-3</v>
      </c>
      <c r="AM342" s="42">
        <v>2.4414151301425373E-2</v>
      </c>
    </row>
    <row r="343" spans="1:39" hidden="1" x14ac:dyDescent="0.25">
      <c r="A343" s="53"/>
      <c r="B343" s="53"/>
      <c r="C343" s="53"/>
      <c r="D343" s="16">
        <v>1.6781188792579806E-2</v>
      </c>
      <c r="E343" s="16">
        <v>4.1651872718669922E-2</v>
      </c>
      <c r="F343" s="16">
        <v>0.21307591859063724</v>
      </c>
      <c r="G343" s="16">
        <v>9.1498157650314795E-3</v>
      </c>
      <c r="H343" s="16">
        <v>2.4083144583454931E-2</v>
      </c>
      <c r="I343" s="16">
        <v>0.22328394689616704</v>
      </c>
      <c r="J343" s="16">
        <v>1.6781188792579806E-2</v>
      </c>
      <c r="K343" s="16">
        <v>4.1651872718669922E-2</v>
      </c>
      <c r="L343" s="16">
        <v>0.21307591859063724</v>
      </c>
      <c r="M343" s="16">
        <v>9.1498157650314795E-3</v>
      </c>
      <c r="N343" s="16">
        <v>2.4083144583454931E-2</v>
      </c>
      <c r="O343" s="16">
        <v>0.22328394689616704</v>
      </c>
      <c r="P343" s="16">
        <v>3.0718026135681851E-4</v>
      </c>
      <c r="Q343" s="16">
        <v>5.8050843061805009E-4</v>
      </c>
      <c r="R343" s="16">
        <v>1.0383344763551174E-3</v>
      </c>
      <c r="S343" s="16">
        <v>1.7261119212687222E-4</v>
      </c>
      <c r="T343" s="16">
        <v>3.310067179704406E-4</v>
      </c>
      <c r="U343" s="16">
        <v>2.6535036740373313E-2</v>
      </c>
      <c r="V343" s="16">
        <v>3.0718026135681851E-4</v>
      </c>
      <c r="W343" s="16">
        <v>5.8050843061805009E-4</v>
      </c>
      <c r="X343" s="16">
        <v>1.0383344763551174E-3</v>
      </c>
      <c r="Y343" s="16">
        <v>1.7261119212687222E-4</v>
      </c>
      <c r="Z343" s="16">
        <v>3.310067179704406E-4</v>
      </c>
      <c r="AA343" s="54">
        <v>2.6535036740373313E-2</v>
      </c>
      <c r="AB343" s="42">
        <v>1.7088369053936625E-2</v>
      </c>
      <c r="AC343" s="42">
        <v>4.223238114928797E-2</v>
      </c>
      <c r="AD343" s="42">
        <v>0.21411425306699236</v>
      </c>
      <c r="AE343" s="42">
        <v>9.3224269571583526E-3</v>
      </c>
      <c r="AF343" s="42">
        <v>2.4414151301425373E-2</v>
      </c>
      <c r="AG343" s="42">
        <v>0.24981898363654034</v>
      </c>
      <c r="AH343" s="42">
        <v>1.7088369053936625E-2</v>
      </c>
      <c r="AI343" s="42">
        <v>4.223238114928797E-2</v>
      </c>
      <c r="AJ343" s="42">
        <v>0.21411425306699236</v>
      </c>
      <c r="AK343" s="42">
        <v>9.3224269571583526E-3</v>
      </c>
      <c r="AL343" s="42">
        <v>2.4414151301425373E-2</v>
      </c>
      <c r="AM343" s="42">
        <v>0.24981898363654034</v>
      </c>
    </row>
    <row r="344" spans="1:39" hidden="1" x14ac:dyDescent="0.25">
      <c r="A344" s="53"/>
      <c r="B344" s="53"/>
      <c r="C344" s="53"/>
      <c r="D344" s="16">
        <v>4.1651872718669922E-2</v>
      </c>
      <c r="E344" s="16">
        <v>0.21307591859063724</v>
      </c>
      <c r="F344" s="16">
        <v>9.1498157650314795E-3</v>
      </c>
      <c r="G344" s="16">
        <v>2.4083144583454931E-2</v>
      </c>
      <c r="H344" s="16">
        <v>0.22328394689616704</v>
      </c>
      <c r="I344" s="16">
        <v>1.0468265389656926E-2</v>
      </c>
      <c r="J344" s="16">
        <v>4.1651872718669922E-2</v>
      </c>
      <c r="K344" s="16">
        <v>0.21307591859063724</v>
      </c>
      <c r="L344" s="16">
        <v>9.1498157650314795E-3</v>
      </c>
      <c r="M344" s="16">
        <v>2.4083144583454931E-2</v>
      </c>
      <c r="N344" s="16">
        <v>0.22328394689616704</v>
      </c>
      <c r="O344" s="16">
        <v>1.0468265389656926E-2</v>
      </c>
      <c r="P344" s="16">
        <v>5.8050843061805009E-4</v>
      </c>
      <c r="Q344" s="16">
        <v>1.0383344763551174E-3</v>
      </c>
      <c r="R344" s="16">
        <v>1.7261119212687222E-4</v>
      </c>
      <c r="S344" s="16">
        <v>3.310067179704406E-4</v>
      </c>
      <c r="T344" s="16">
        <v>2.6535036740373313E-2</v>
      </c>
      <c r="U344" s="16">
        <v>4.4509098665177814E-3</v>
      </c>
      <c r="V344" s="16">
        <v>5.8050843061805009E-4</v>
      </c>
      <c r="W344" s="16">
        <v>1.0383344763551174E-3</v>
      </c>
      <c r="X344" s="16">
        <v>1.7261119212687222E-4</v>
      </c>
      <c r="Y344" s="16">
        <v>3.310067179704406E-4</v>
      </c>
      <c r="Z344" s="16">
        <v>2.6535036740373313E-2</v>
      </c>
      <c r="AA344" s="54">
        <v>4.4509098665177814E-3</v>
      </c>
      <c r="AB344" s="42">
        <v>4.223238114928797E-2</v>
      </c>
      <c r="AC344" s="42">
        <v>0.21411425306699236</v>
      </c>
      <c r="AD344" s="42">
        <v>9.3224269571583526E-3</v>
      </c>
      <c r="AE344" s="42">
        <v>2.4414151301425373E-2</v>
      </c>
      <c r="AF344" s="42">
        <v>0.24981898363654034</v>
      </c>
      <c r="AG344" s="42">
        <v>1.4919175256174706E-2</v>
      </c>
      <c r="AH344" s="42">
        <v>4.223238114928797E-2</v>
      </c>
      <c r="AI344" s="42">
        <v>0.21411425306699236</v>
      </c>
      <c r="AJ344" s="42">
        <v>9.3224269571583526E-3</v>
      </c>
      <c r="AK344" s="42">
        <v>2.4414151301425373E-2</v>
      </c>
      <c r="AL344" s="42">
        <v>0.24981898363654034</v>
      </c>
      <c r="AM344" s="42">
        <v>1.4919175256174706E-2</v>
      </c>
    </row>
    <row r="345" spans="1:39" hidden="1" x14ac:dyDescent="0.25">
      <c r="A345" s="53"/>
      <c r="B345" s="53"/>
      <c r="C345" s="53"/>
      <c r="D345" s="16">
        <v>0.21307591859063724</v>
      </c>
      <c r="E345" s="16">
        <v>9.1498157650314795E-3</v>
      </c>
      <c r="F345" s="16">
        <v>2.4083144583454931E-2</v>
      </c>
      <c r="G345" s="16">
        <v>0.22328394689616704</v>
      </c>
      <c r="H345" s="16">
        <v>1.0468265389656926E-2</v>
      </c>
      <c r="I345" s="16">
        <v>2.5982834886408377E-2</v>
      </c>
      <c r="J345" s="16">
        <v>0.21307591859063724</v>
      </c>
      <c r="K345" s="16">
        <v>9.1498157650314795E-3</v>
      </c>
      <c r="L345" s="16">
        <v>2.4083144583454931E-2</v>
      </c>
      <c r="M345" s="16">
        <v>0.22328394689616704</v>
      </c>
      <c r="N345" s="16">
        <v>1.0468265389656926E-2</v>
      </c>
      <c r="O345" s="16">
        <v>2.5982834886408377E-2</v>
      </c>
      <c r="P345" s="16">
        <v>1.0383344763551174E-3</v>
      </c>
      <c r="Q345" s="16">
        <v>1.7261119212687222E-4</v>
      </c>
      <c r="R345" s="16">
        <v>3.310067179704406E-4</v>
      </c>
      <c r="S345" s="16">
        <v>2.6535036740373313E-2</v>
      </c>
      <c r="T345" s="16">
        <v>4.4509098665177814E-3</v>
      </c>
      <c r="U345" s="16">
        <v>8.41131747861012E-3</v>
      </c>
      <c r="V345" s="16">
        <v>1.0383344763551174E-3</v>
      </c>
      <c r="W345" s="16">
        <v>1.7261119212687222E-4</v>
      </c>
      <c r="X345" s="16">
        <v>3.310067179704406E-4</v>
      </c>
      <c r="Y345" s="16">
        <v>2.6535036740373313E-2</v>
      </c>
      <c r="Z345" s="16">
        <v>4.4509098665177814E-3</v>
      </c>
      <c r="AA345" s="54">
        <v>8.41131747861012E-3</v>
      </c>
      <c r="AB345" s="42">
        <v>0.21411425306699236</v>
      </c>
      <c r="AC345" s="42">
        <v>9.3224269571583526E-3</v>
      </c>
      <c r="AD345" s="42">
        <v>2.4414151301425373E-2</v>
      </c>
      <c r="AE345" s="42">
        <v>0.24981898363654034</v>
      </c>
      <c r="AF345" s="42">
        <v>1.4919175256174706E-2</v>
      </c>
      <c r="AG345" s="42">
        <v>3.4394152365018499E-2</v>
      </c>
      <c r="AH345" s="42">
        <v>0.21411425306699236</v>
      </c>
      <c r="AI345" s="42">
        <v>9.3224269571583526E-3</v>
      </c>
      <c r="AJ345" s="42">
        <v>2.4414151301425373E-2</v>
      </c>
      <c r="AK345" s="42">
        <v>0.24981898363654034</v>
      </c>
      <c r="AL345" s="42">
        <v>1.4919175256174706E-2</v>
      </c>
      <c r="AM345" s="42">
        <v>3.4394152365018499E-2</v>
      </c>
    </row>
    <row r="346" spans="1:39" hidden="1" x14ac:dyDescent="0.25">
      <c r="A346" s="53"/>
      <c r="B346" s="53"/>
      <c r="C346" s="53"/>
      <c r="D346" s="16">
        <v>9.1498157650314795E-3</v>
      </c>
      <c r="E346" s="16">
        <v>2.4083144583454931E-2</v>
      </c>
      <c r="F346" s="16">
        <v>0.22328394689616704</v>
      </c>
      <c r="G346" s="16">
        <v>1.0468265389656926E-2</v>
      </c>
      <c r="H346" s="16">
        <v>2.5982834886408377E-2</v>
      </c>
      <c r="I346" s="16">
        <v>0.13291878731130227</v>
      </c>
      <c r="J346" s="16">
        <v>9.1498157650314795E-3</v>
      </c>
      <c r="K346" s="16">
        <v>2.4083144583454931E-2</v>
      </c>
      <c r="L346" s="16">
        <v>0.22328394689616704</v>
      </c>
      <c r="M346" s="16">
        <v>1.0468265389656926E-2</v>
      </c>
      <c r="N346" s="16">
        <v>2.5982834886408377E-2</v>
      </c>
      <c r="O346" s="16">
        <v>0.13291878731130227</v>
      </c>
      <c r="P346" s="16">
        <v>1.7261119212687222E-4</v>
      </c>
      <c r="Q346" s="16">
        <v>3.310067179704406E-4</v>
      </c>
      <c r="R346" s="16">
        <v>2.6535036740373313E-2</v>
      </c>
      <c r="S346" s="16">
        <v>4.4509098665177814E-3</v>
      </c>
      <c r="T346" s="16">
        <v>8.41131747861012E-3</v>
      </c>
      <c r="U346" s="16">
        <v>1.5045019966911948E-2</v>
      </c>
      <c r="V346" s="16">
        <v>1.7261119212687222E-4</v>
      </c>
      <c r="W346" s="16">
        <v>3.310067179704406E-4</v>
      </c>
      <c r="X346" s="16">
        <v>2.6535036740373313E-2</v>
      </c>
      <c r="Y346" s="16">
        <v>4.4509098665177814E-3</v>
      </c>
      <c r="Z346" s="16">
        <v>8.41131747861012E-3</v>
      </c>
      <c r="AA346" s="54">
        <v>1.5045019966911948E-2</v>
      </c>
      <c r="AB346" s="42">
        <v>9.3224269571583526E-3</v>
      </c>
      <c r="AC346" s="42">
        <v>2.4414151301425373E-2</v>
      </c>
      <c r="AD346" s="42">
        <v>0.24981898363654034</v>
      </c>
      <c r="AE346" s="42">
        <v>1.4919175256174706E-2</v>
      </c>
      <c r="AF346" s="42">
        <v>3.4394152365018499E-2</v>
      </c>
      <c r="AG346" s="42">
        <v>0.14796380727821423</v>
      </c>
      <c r="AH346" s="42">
        <v>9.3224269571583526E-3</v>
      </c>
      <c r="AI346" s="42">
        <v>2.4414151301425373E-2</v>
      </c>
      <c r="AJ346" s="42">
        <v>0.24981898363654034</v>
      </c>
      <c r="AK346" s="42">
        <v>1.4919175256174706E-2</v>
      </c>
      <c r="AL346" s="42">
        <v>3.4394152365018499E-2</v>
      </c>
      <c r="AM346" s="42">
        <v>0.14796380727821423</v>
      </c>
    </row>
    <row r="347" spans="1:39" hidden="1" x14ac:dyDescent="0.25">
      <c r="A347" s="53"/>
      <c r="B347" s="53"/>
      <c r="C347" s="53"/>
      <c r="D347" s="16">
        <v>2.4083144583454931E-2</v>
      </c>
      <c r="E347" s="16">
        <v>0.22328394689616704</v>
      </c>
      <c r="F347" s="16">
        <v>1.0468265389656926E-2</v>
      </c>
      <c r="G347" s="16">
        <v>2.5982834886408377E-2</v>
      </c>
      <c r="H347" s="16">
        <v>0.13291878731130227</v>
      </c>
      <c r="I347" s="16">
        <v>5.7077422153291599E-3</v>
      </c>
      <c r="J347" s="16">
        <v>2.4083144583454931E-2</v>
      </c>
      <c r="K347" s="16">
        <v>0.22328394689616704</v>
      </c>
      <c r="L347" s="16">
        <v>1.0468265389656926E-2</v>
      </c>
      <c r="M347" s="16">
        <v>2.5982834886408377E-2</v>
      </c>
      <c r="N347" s="16">
        <v>0.13291878731130227</v>
      </c>
      <c r="O347" s="16">
        <v>5.7077422153291599E-3</v>
      </c>
      <c r="P347" s="16">
        <v>3.310067179704406E-4</v>
      </c>
      <c r="Q347" s="16">
        <v>2.6535036740373313E-2</v>
      </c>
      <c r="R347" s="16">
        <v>4.4509098665177814E-3</v>
      </c>
      <c r="S347" s="16">
        <v>8.41131747861012E-3</v>
      </c>
      <c r="T347" s="16">
        <v>1.5045019966911948E-2</v>
      </c>
      <c r="U347" s="16">
        <v>2.5010619325454208E-3</v>
      </c>
      <c r="V347" s="16">
        <v>3.310067179704406E-4</v>
      </c>
      <c r="W347" s="16">
        <v>2.6535036740373313E-2</v>
      </c>
      <c r="X347" s="16">
        <v>4.4509098665177814E-3</v>
      </c>
      <c r="Y347" s="16">
        <v>8.41131747861012E-3</v>
      </c>
      <c r="Z347" s="16">
        <v>1.5045019966911948E-2</v>
      </c>
      <c r="AA347" s="54">
        <v>2.5010619325454208E-3</v>
      </c>
      <c r="AB347" s="42">
        <v>2.4414151301425373E-2</v>
      </c>
      <c r="AC347" s="42">
        <v>0.24981898363654034</v>
      </c>
      <c r="AD347" s="42">
        <v>1.4919175256174706E-2</v>
      </c>
      <c r="AE347" s="42">
        <v>3.4394152365018499E-2</v>
      </c>
      <c r="AF347" s="42">
        <v>0.14796380727821423</v>
      </c>
      <c r="AG347" s="42">
        <v>8.2088041478745807E-3</v>
      </c>
      <c r="AH347" s="42">
        <v>2.4414151301425373E-2</v>
      </c>
      <c r="AI347" s="42">
        <v>0.24981898363654034</v>
      </c>
      <c r="AJ347" s="42">
        <v>1.4919175256174706E-2</v>
      </c>
      <c r="AK347" s="42">
        <v>3.4394152365018499E-2</v>
      </c>
      <c r="AL347" s="42">
        <v>0.14796380727821423</v>
      </c>
      <c r="AM347" s="42">
        <v>8.2088041478745807E-3</v>
      </c>
    </row>
    <row r="348" spans="1:39" x14ac:dyDescent="0.25">
      <c r="A348" s="53" t="s">
        <v>93</v>
      </c>
      <c r="B348" s="53" t="str">
        <f>VLOOKUP(A348,'TRI Releases'!$A$3:$Q$118,2,FALSE)</f>
        <v>70764LLMNXHWY40</v>
      </c>
      <c r="C348" s="53" t="str">
        <f>VLOOKUP(B348,'AERMOD-Modeled-Air-Conc.'!$A$5:$B$3136,2,FALSE)</f>
        <v>Processing as a Reactant</v>
      </c>
      <c r="D348" s="16">
        <v>0.22328394689616704</v>
      </c>
      <c r="E348" s="16">
        <v>1.0468265389656926E-2</v>
      </c>
      <c r="F348" s="16">
        <v>2.5982834886408377E-2</v>
      </c>
      <c r="G348" s="16">
        <v>0.13291878731130227</v>
      </c>
      <c r="H348" s="16">
        <v>5.7077422153291599E-3</v>
      </c>
      <c r="I348" s="16">
        <v>1.5023294954440932E-2</v>
      </c>
      <c r="J348" s="16">
        <v>0.22328394689616704</v>
      </c>
      <c r="K348" s="16">
        <v>1.0468265389656926E-2</v>
      </c>
      <c r="L348" s="16">
        <v>2.5982834886408377E-2</v>
      </c>
      <c r="M348" s="16">
        <v>0.13291878731130227</v>
      </c>
      <c r="N348" s="16">
        <v>5.7077422153291599E-3</v>
      </c>
      <c r="O348" s="16">
        <v>1.5023294954440932E-2</v>
      </c>
      <c r="P348" s="16">
        <v>2.6535036740373313E-2</v>
      </c>
      <c r="Q348" s="16">
        <v>4.4509098665177814E-3</v>
      </c>
      <c r="R348" s="16">
        <v>8.41131747861012E-3</v>
      </c>
      <c r="S348" s="16">
        <v>1.5045019966911948E-2</v>
      </c>
      <c r="T348" s="16">
        <v>2.5010619325454208E-3</v>
      </c>
      <c r="U348" s="16">
        <v>4.7961449749108374E-3</v>
      </c>
      <c r="V348" s="16">
        <v>2.6535036740373313E-2</v>
      </c>
      <c r="W348" s="16">
        <v>4.4509098665177814E-3</v>
      </c>
      <c r="X348" s="16">
        <v>8.41131747861012E-3</v>
      </c>
      <c r="Y348" s="16">
        <v>1.5045019966911948E-2</v>
      </c>
      <c r="Z348" s="16">
        <v>2.5010619325454208E-3</v>
      </c>
      <c r="AA348" s="54">
        <v>4.7961449749108374E-3</v>
      </c>
      <c r="AB348" s="42">
        <v>0.24981898363654034</v>
      </c>
      <c r="AC348" s="42">
        <v>1.4919175256174706E-2</v>
      </c>
      <c r="AD348" s="42">
        <v>3.4394152365018499E-2</v>
      </c>
      <c r="AE348" s="42">
        <v>0.14796380727821423</v>
      </c>
      <c r="AF348" s="42">
        <v>8.2088041478745807E-3</v>
      </c>
      <c r="AG348" s="42">
        <v>1.981943992935177E-2</v>
      </c>
      <c r="AH348" s="42">
        <v>0.24981898363654034</v>
      </c>
      <c r="AI348" s="42">
        <v>1.4919175256174706E-2</v>
      </c>
      <c r="AJ348" s="42">
        <v>3.4394152365018499E-2</v>
      </c>
      <c r="AK348" s="42">
        <v>0.14796380727821423</v>
      </c>
      <c r="AL348" s="42">
        <v>8.2088041478745807E-3</v>
      </c>
      <c r="AM348" s="42">
        <v>1.981943992935177E-2</v>
      </c>
    </row>
    <row r="349" spans="1:39" hidden="1" x14ac:dyDescent="0.25">
      <c r="A349" s="53"/>
      <c r="B349" s="53"/>
      <c r="C349" s="53"/>
      <c r="D349" s="16">
        <v>1.0468265389656926E-2</v>
      </c>
      <c r="E349" s="16">
        <v>2.5982834886408377E-2</v>
      </c>
      <c r="F349" s="16">
        <v>0.13291878731130227</v>
      </c>
      <c r="G349" s="16">
        <v>5.7077422153291599E-3</v>
      </c>
      <c r="H349" s="16">
        <v>1.5023294954440932E-2</v>
      </c>
      <c r="I349" s="16">
        <v>6.1786588358672186E-2</v>
      </c>
      <c r="J349" s="16">
        <v>1.0468265389656926E-2</v>
      </c>
      <c r="K349" s="16">
        <v>2.5982834886408377E-2</v>
      </c>
      <c r="L349" s="16">
        <v>0.13291878731130227</v>
      </c>
      <c r="M349" s="16">
        <v>5.7077422153291599E-3</v>
      </c>
      <c r="N349" s="16">
        <v>1.5023294954440932E-2</v>
      </c>
      <c r="O349" s="16">
        <v>6.1786588358672186E-2</v>
      </c>
      <c r="P349" s="16">
        <v>4.4509098665177814E-3</v>
      </c>
      <c r="Q349" s="16">
        <v>8.41131747861012E-3</v>
      </c>
      <c r="R349" s="16">
        <v>1.5045019966911948E-2</v>
      </c>
      <c r="S349" s="16">
        <v>2.5010619325454208E-3</v>
      </c>
      <c r="T349" s="16">
        <v>4.7961449749108374E-3</v>
      </c>
      <c r="U349" s="16">
        <v>1.2996463343039773E-2</v>
      </c>
      <c r="V349" s="16">
        <v>4.4509098665177814E-3</v>
      </c>
      <c r="W349" s="16">
        <v>8.41131747861012E-3</v>
      </c>
      <c r="X349" s="16">
        <v>1.5045019966911948E-2</v>
      </c>
      <c r="Y349" s="16">
        <v>2.5010619325454208E-3</v>
      </c>
      <c r="Z349" s="16">
        <v>4.7961449749108374E-3</v>
      </c>
      <c r="AA349" s="54">
        <v>1.2996463343039773E-2</v>
      </c>
      <c r="AB349" s="42">
        <v>1.4919175256174706E-2</v>
      </c>
      <c r="AC349" s="42">
        <v>3.4394152365018499E-2</v>
      </c>
      <c r="AD349" s="42">
        <v>0.14796380727821423</v>
      </c>
      <c r="AE349" s="42">
        <v>8.2088041478745807E-3</v>
      </c>
      <c r="AF349" s="42">
        <v>1.981943992935177E-2</v>
      </c>
      <c r="AG349" s="42">
        <v>7.4783051701711956E-2</v>
      </c>
      <c r="AH349" s="42">
        <v>1.4919175256174706E-2</v>
      </c>
      <c r="AI349" s="42">
        <v>3.4394152365018499E-2</v>
      </c>
      <c r="AJ349" s="42">
        <v>0.14796380727821423</v>
      </c>
      <c r="AK349" s="42">
        <v>8.2088041478745807E-3</v>
      </c>
      <c r="AL349" s="42">
        <v>1.981943992935177E-2</v>
      </c>
      <c r="AM349" s="42">
        <v>7.4783051701711956E-2</v>
      </c>
    </row>
    <row r="350" spans="1:39" hidden="1" x14ac:dyDescent="0.25">
      <c r="A350" s="53"/>
      <c r="B350" s="53"/>
      <c r="C350" s="53"/>
      <c r="D350" s="16">
        <v>2.5982834886408377E-2</v>
      </c>
      <c r="E350" s="16">
        <v>0.13291878731130227</v>
      </c>
      <c r="F350" s="16">
        <v>5.7077422153291599E-3</v>
      </c>
      <c r="G350" s="16">
        <v>1.5023294954440932E-2</v>
      </c>
      <c r="H350" s="16">
        <v>6.1786588358672186E-2</v>
      </c>
      <c r="I350" s="16">
        <v>2.8967528272905618E-3</v>
      </c>
      <c r="J350" s="16">
        <v>2.5982834886408377E-2</v>
      </c>
      <c r="K350" s="16">
        <v>0.13291878731130227</v>
      </c>
      <c r="L350" s="16">
        <v>5.7077422153291599E-3</v>
      </c>
      <c r="M350" s="16">
        <v>1.5023294954440932E-2</v>
      </c>
      <c r="N350" s="16">
        <v>6.1786588358672186E-2</v>
      </c>
      <c r="O350" s="16">
        <v>2.8967528272905618E-3</v>
      </c>
      <c r="P350" s="16">
        <v>8.41131747861012E-3</v>
      </c>
      <c r="Q350" s="16">
        <v>1.5045019966911948E-2</v>
      </c>
      <c r="R350" s="16">
        <v>2.5010619325454208E-3</v>
      </c>
      <c r="S350" s="16">
        <v>4.7961449749108374E-3</v>
      </c>
      <c r="T350" s="16">
        <v>1.2996463343039773E-2</v>
      </c>
      <c r="U350" s="16">
        <v>2.1799889515645185E-3</v>
      </c>
      <c r="V350" s="16">
        <v>8.41131747861012E-3</v>
      </c>
      <c r="W350" s="16">
        <v>1.5045019966911948E-2</v>
      </c>
      <c r="X350" s="16">
        <v>2.5010619325454208E-3</v>
      </c>
      <c r="Y350" s="16">
        <v>4.7961449749108374E-3</v>
      </c>
      <c r="Z350" s="16">
        <v>1.2996463343039773E-2</v>
      </c>
      <c r="AA350" s="54">
        <v>2.1799889515645185E-3</v>
      </c>
      <c r="AB350" s="42">
        <v>3.4394152365018499E-2</v>
      </c>
      <c r="AC350" s="42">
        <v>0.14796380727821423</v>
      </c>
      <c r="AD350" s="42">
        <v>8.2088041478745807E-3</v>
      </c>
      <c r="AE350" s="42">
        <v>1.981943992935177E-2</v>
      </c>
      <c r="AF350" s="42">
        <v>7.4783051701711956E-2</v>
      </c>
      <c r="AG350" s="42">
        <v>5.0767417788550803E-3</v>
      </c>
      <c r="AH350" s="42">
        <v>3.4394152365018499E-2</v>
      </c>
      <c r="AI350" s="42">
        <v>0.14796380727821423</v>
      </c>
      <c r="AJ350" s="42">
        <v>8.2088041478745807E-3</v>
      </c>
      <c r="AK350" s="42">
        <v>1.981943992935177E-2</v>
      </c>
      <c r="AL350" s="42">
        <v>7.4783051701711956E-2</v>
      </c>
      <c r="AM350" s="42">
        <v>5.0767417788550803E-3</v>
      </c>
    </row>
    <row r="351" spans="1:39" hidden="1" x14ac:dyDescent="0.25">
      <c r="A351" s="53"/>
      <c r="B351" s="53"/>
      <c r="C351" s="53"/>
      <c r="D351" s="16">
        <v>0.13291878731130227</v>
      </c>
      <c r="E351" s="16">
        <v>5.7077422153291599E-3</v>
      </c>
      <c r="F351" s="16">
        <v>1.5023294954440932E-2</v>
      </c>
      <c r="G351" s="16">
        <v>6.1786588358672186E-2</v>
      </c>
      <c r="H351" s="16">
        <v>2.8967528272905618E-3</v>
      </c>
      <c r="I351" s="16">
        <v>7.189906600246594E-3</v>
      </c>
      <c r="J351" s="16">
        <v>0.13291878731130227</v>
      </c>
      <c r="K351" s="16">
        <v>5.7077422153291599E-3</v>
      </c>
      <c r="L351" s="16">
        <v>1.5023294954440932E-2</v>
      </c>
      <c r="M351" s="16">
        <v>6.1786588358672186E-2</v>
      </c>
      <c r="N351" s="16">
        <v>2.8967528272905618E-3</v>
      </c>
      <c r="O351" s="16">
        <v>7.189906600246594E-3</v>
      </c>
      <c r="P351" s="16">
        <v>1.5045019966911948E-2</v>
      </c>
      <c r="Q351" s="16">
        <v>2.5010619325454208E-3</v>
      </c>
      <c r="R351" s="16">
        <v>4.7961449749108374E-3</v>
      </c>
      <c r="S351" s="16">
        <v>1.2996463343039773E-2</v>
      </c>
      <c r="T351" s="16">
        <v>2.1799889515645185E-3</v>
      </c>
      <c r="U351" s="16">
        <v>4.1197372495474522E-3</v>
      </c>
      <c r="V351" s="16">
        <v>1.5045019966911948E-2</v>
      </c>
      <c r="W351" s="16">
        <v>2.5010619325454208E-3</v>
      </c>
      <c r="X351" s="16">
        <v>4.7961449749108374E-3</v>
      </c>
      <c r="Y351" s="16">
        <v>1.2996463343039773E-2</v>
      </c>
      <c r="Z351" s="16">
        <v>2.1799889515645185E-3</v>
      </c>
      <c r="AA351" s="54">
        <v>4.1197372495474522E-3</v>
      </c>
      <c r="AB351" s="42">
        <v>0.14796380727821423</v>
      </c>
      <c r="AC351" s="42">
        <v>8.2088041478745807E-3</v>
      </c>
      <c r="AD351" s="42">
        <v>1.981943992935177E-2</v>
      </c>
      <c r="AE351" s="42">
        <v>7.4783051701711956E-2</v>
      </c>
      <c r="AF351" s="42">
        <v>5.0767417788550803E-3</v>
      </c>
      <c r="AG351" s="42">
        <v>1.1309643849794045E-2</v>
      </c>
      <c r="AH351" s="42">
        <v>0.14796380727821423</v>
      </c>
      <c r="AI351" s="42">
        <v>8.2088041478745807E-3</v>
      </c>
      <c r="AJ351" s="42">
        <v>1.981943992935177E-2</v>
      </c>
      <c r="AK351" s="42">
        <v>7.4783051701711956E-2</v>
      </c>
      <c r="AL351" s="42">
        <v>5.0767417788550803E-3</v>
      </c>
      <c r="AM351" s="42">
        <v>1.1309643849794045E-2</v>
      </c>
    </row>
    <row r="352" spans="1:39" hidden="1" x14ac:dyDescent="0.25">
      <c r="A352" s="53"/>
      <c r="B352" s="53"/>
      <c r="C352" s="53"/>
      <c r="D352" s="16">
        <v>5.7077422153291599E-3</v>
      </c>
      <c r="E352" s="16">
        <v>1.5023294954440932E-2</v>
      </c>
      <c r="F352" s="16">
        <v>6.1786588358672186E-2</v>
      </c>
      <c r="G352" s="16">
        <v>2.8967528272905618E-3</v>
      </c>
      <c r="H352" s="16">
        <v>7.189906600246594E-3</v>
      </c>
      <c r="I352" s="16">
        <v>3.6780962137669522E-2</v>
      </c>
      <c r="J352" s="16">
        <v>5.7077422153291599E-3</v>
      </c>
      <c r="K352" s="16">
        <v>1.5023294954440932E-2</v>
      </c>
      <c r="L352" s="16">
        <v>6.1786588358672186E-2</v>
      </c>
      <c r="M352" s="16">
        <v>2.8967528272905618E-3</v>
      </c>
      <c r="N352" s="16">
        <v>7.189906600246594E-3</v>
      </c>
      <c r="O352" s="16">
        <v>3.6780962137669522E-2</v>
      </c>
      <c r="P352" s="16">
        <v>2.5010619325454208E-3</v>
      </c>
      <c r="Q352" s="16">
        <v>4.7961449749108374E-3</v>
      </c>
      <c r="R352" s="16">
        <v>1.2996463343039773E-2</v>
      </c>
      <c r="S352" s="16">
        <v>2.1799889515645185E-3</v>
      </c>
      <c r="T352" s="16">
        <v>4.1197372495474522E-3</v>
      </c>
      <c r="U352" s="16">
        <v>7.3688253160685739E-3</v>
      </c>
      <c r="V352" s="16">
        <v>2.5010619325454208E-3</v>
      </c>
      <c r="W352" s="16">
        <v>4.7961449749108374E-3</v>
      </c>
      <c r="X352" s="16">
        <v>1.2996463343039773E-2</v>
      </c>
      <c r="Y352" s="16">
        <v>2.1799889515645185E-3</v>
      </c>
      <c r="Z352" s="16">
        <v>4.1197372495474522E-3</v>
      </c>
      <c r="AA352" s="54">
        <v>7.3688253160685739E-3</v>
      </c>
      <c r="AB352" s="42">
        <v>8.2088041478745807E-3</v>
      </c>
      <c r="AC352" s="42">
        <v>1.981943992935177E-2</v>
      </c>
      <c r="AD352" s="42">
        <v>7.4783051701711956E-2</v>
      </c>
      <c r="AE352" s="42">
        <v>5.0767417788550803E-3</v>
      </c>
      <c r="AF352" s="42">
        <v>1.1309643849794045E-2</v>
      </c>
      <c r="AG352" s="42">
        <v>4.4149787453738099E-2</v>
      </c>
      <c r="AH352" s="42">
        <v>8.2088041478745807E-3</v>
      </c>
      <c r="AI352" s="42">
        <v>1.981943992935177E-2</v>
      </c>
      <c r="AJ352" s="42">
        <v>7.4783051701711956E-2</v>
      </c>
      <c r="AK352" s="42">
        <v>5.0767417788550803E-3</v>
      </c>
      <c r="AL352" s="42">
        <v>1.1309643849794045E-2</v>
      </c>
      <c r="AM352" s="42">
        <v>4.4149787453738099E-2</v>
      </c>
    </row>
    <row r="353" spans="1:39" hidden="1" x14ac:dyDescent="0.25">
      <c r="A353" s="53"/>
      <c r="B353" s="53"/>
      <c r="C353" s="53"/>
      <c r="D353" s="16">
        <v>1.5023294954440932E-2</v>
      </c>
      <c r="E353" s="16">
        <v>6.1786588358672186E-2</v>
      </c>
      <c r="F353" s="16">
        <v>2.8967528272905618E-3</v>
      </c>
      <c r="G353" s="16">
        <v>7.189906600246594E-3</v>
      </c>
      <c r="H353" s="16">
        <v>3.6780962137669522E-2</v>
      </c>
      <c r="I353" s="16">
        <v>1.5794324832494814E-3</v>
      </c>
      <c r="J353" s="16">
        <v>1.5023294954440932E-2</v>
      </c>
      <c r="K353" s="16">
        <v>6.1786588358672186E-2</v>
      </c>
      <c r="L353" s="16">
        <v>2.8967528272905618E-3</v>
      </c>
      <c r="M353" s="16">
        <v>7.189906600246594E-3</v>
      </c>
      <c r="N353" s="16">
        <v>3.6780962137669522E-2</v>
      </c>
      <c r="O353" s="16">
        <v>1.5794324832494814E-3</v>
      </c>
      <c r="P353" s="16">
        <v>4.7961449749108374E-3</v>
      </c>
      <c r="Q353" s="16">
        <v>1.2996463343039773E-2</v>
      </c>
      <c r="R353" s="16">
        <v>2.1799889515645185E-3</v>
      </c>
      <c r="S353" s="16">
        <v>4.1197372495474522E-3</v>
      </c>
      <c r="T353" s="16">
        <v>7.3688253160685739E-3</v>
      </c>
      <c r="U353" s="16">
        <v>1.2249826538036095E-3</v>
      </c>
      <c r="V353" s="16">
        <v>4.7961449749108374E-3</v>
      </c>
      <c r="W353" s="16">
        <v>1.2996463343039773E-2</v>
      </c>
      <c r="X353" s="16">
        <v>2.1799889515645185E-3</v>
      </c>
      <c r="Y353" s="16">
        <v>4.1197372495474522E-3</v>
      </c>
      <c r="Z353" s="16">
        <v>7.3688253160685739E-3</v>
      </c>
      <c r="AA353" s="54">
        <v>1.2249826538036095E-3</v>
      </c>
      <c r="AB353" s="42">
        <v>1.981943992935177E-2</v>
      </c>
      <c r="AC353" s="42">
        <v>7.4783051701711956E-2</v>
      </c>
      <c r="AD353" s="42">
        <v>5.0767417788550803E-3</v>
      </c>
      <c r="AE353" s="42">
        <v>1.1309643849794045E-2</v>
      </c>
      <c r="AF353" s="42">
        <v>4.4149787453738099E-2</v>
      </c>
      <c r="AG353" s="42">
        <v>2.8044151370530909E-3</v>
      </c>
      <c r="AH353" s="42">
        <v>1.981943992935177E-2</v>
      </c>
      <c r="AI353" s="42">
        <v>7.4783051701711956E-2</v>
      </c>
      <c r="AJ353" s="42">
        <v>5.0767417788550803E-3</v>
      </c>
      <c r="AK353" s="42">
        <v>1.1309643849794045E-2</v>
      </c>
      <c r="AL353" s="42">
        <v>4.4149787453738099E-2</v>
      </c>
      <c r="AM353" s="42">
        <v>2.8044151370530909E-3</v>
      </c>
    </row>
    <row r="354" spans="1:39" x14ac:dyDescent="0.25">
      <c r="A354" s="53" t="s">
        <v>94</v>
      </c>
      <c r="B354" s="53" t="str">
        <f>VLOOKUP(A354,'TRI Releases'!$A$3:$Q$118,2,FALSE)</f>
        <v>70765GRGGLHIGHW</v>
      </c>
      <c r="C354" s="53" t="str">
        <f>VLOOKUP(B354,'AERMOD-Modeled-Air-Conc.'!$A$5:$B$3136,2,FALSE)</f>
        <v>Manufacturing</v>
      </c>
      <c r="D354" s="16">
        <v>6.1786588358672186E-2</v>
      </c>
      <c r="E354" s="16">
        <v>2.8967528272905618E-3</v>
      </c>
      <c r="F354" s="16">
        <v>7.189906600246594E-3</v>
      </c>
      <c r="G354" s="16">
        <v>3.6780962137669522E-2</v>
      </c>
      <c r="H354" s="16">
        <v>1.5794324832494814E-3</v>
      </c>
      <c r="I354" s="16">
        <v>4.1572094816678153E-3</v>
      </c>
      <c r="J354" s="16">
        <v>6.1786588358672186E-2</v>
      </c>
      <c r="K354" s="16">
        <v>2.8967528272905618E-3</v>
      </c>
      <c r="L354" s="16">
        <v>7.189906600246594E-3</v>
      </c>
      <c r="M354" s="16">
        <v>3.6780962137669522E-2</v>
      </c>
      <c r="N354" s="16">
        <v>1.5794324832494814E-3</v>
      </c>
      <c r="O354" s="16">
        <v>4.1572094816678153E-3</v>
      </c>
      <c r="P354" s="16">
        <v>1.2996463343039773E-2</v>
      </c>
      <c r="Q354" s="16">
        <v>2.1799889515645185E-3</v>
      </c>
      <c r="R354" s="16">
        <v>4.1197372495474522E-3</v>
      </c>
      <c r="S354" s="16">
        <v>7.3688253160685739E-3</v>
      </c>
      <c r="T354" s="16">
        <v>1.2249826538036095E-3</v>
      </c>
      <c r="U354" s="16">
        <v>2.3490799339837718E-3</v>
      </c>
      <c r="V354" s="16">
        <v>1.2996463343039773E-2</v>
      </c>
      <c r="W354" s="16">
        <v>2.1799889515645185E-3</v>
      </c>
      <c r="X354" s="16">
        <v>4.1197372495474522E-3</v>
      </c>
      <c r="Y354" s="16">
        <v>7.3688253160685739E-3</v>
      </c>
      <c r="Z354" s="16">
        <v>1.2249826538036095E-3</v>
      </c>
      <c r="AA354" s="54">
        <v>2.3490799339837718E-3</v>
      </c>
      <c r="AB354" s="42">
        <v>7.4783051701711956E-2</v>
      </c>
      <c r="AC354" s="42">
        <v>5.0767417788550803E-3</v>
      </c>
      <c r="AD354" s="42">
        <v>1.1309643849794045E-2</v>
      </c>
      <c r="AE354" s="42">
        <v>4.4149787453738099E-2</v>
      </c>
      <c r="AF354" s="42">
        <v>2.8044151370530909E-3</v>
      </c>
      <c r="AG354" s="42">
        <v>6.5062894156515871E-3</v>
      </c>
      <c r="AH354" s="42">
        <v>7.4783051701711956E-2</v>
      </c>
      <c r="AI354" s="42">
        <v>5.0767417788550803E-3</v>
      </c>
      <c r="AJ354" s="42">
        <v>1.1309643849794045E-2</v>
      </c>
      <c r="AK354" s="42">
        <v>4.4149787453738099E-2</v>
      </c>
      <c r="AL354" s="42">
        <v>2.8044151370530909E-3</v>
      </c>
      <c r="AM354" s="42">
        <v>6.5062894156515871E-3</v>
      </c>
    </row>
    <row r="355" spans="1:39" hidden="1" x14ac:dyDescent="0.25">
      <c r="A355" s="53"/>
      <c r="B355" s="53"/>
      <c r="C355" s="53"/>
      <c r="D355" s="16">
        <v>2.8967528272905618E-3</v>
      </c>
      <c r="E355" s="16">
        <v>7.189906600246594E-3</v>
      </c>
      <c r="F355" s="16">
        <v>3.6780962137669522E-2</v>
      </c>
      <c r="G355" s="16">
        <v>1.5794324832494814E-3</v>
      </c>
      <c r="H355" s="16">
        <v>4.1572094816678153E-3</v>
      </c>
      <c r="I355" s="16">
        <v>2.9828008173152093E-2</v>
      </c>
      <c r="J355" s="16">
        <v>2.8967528272905618E-3</v>
      </c>
      <c r="K355" s="16">
        <v>7.189906600246594E-3</v>
      </c>
      <c r="L355" s="16">
        <v>3.6780962137669522E-2</v>
      </c>
      <c r="M355" s="16">
        <v>1.5794324832494814E-3</v>
      </c>
      <c r="N355" s="16">
        <v>4.1572094816678153E-3</v>
      </c>
      <c r="O355" s="16">
        <v>2.9828008173152093E-2</v>
      </c>
      <c r="P355" s="16">
        <v>2.1799889515645185E-3</v>
      </c>
      <c r="Q355" s="16">
        <v>4.1197372495474522E-3</v>
      </c>
      <c r="R355" s="16">
        <v>7.3688253160685739E-3</v>
      </c>
      <c r="S355" s="16">
        <v>1.2249826538036095E-3</v>
      </c>
      <c r="T355" s="16">
        <v>2.3490799339837718E-3</v>
      </c>
      <c r="U355" s="16">
        <v>1.1342368008471075E-2</v>
      </c>
      <c r="V355" s="16">
        <v>2.1799889515645185E-3</v>
      </c>
      <c r="W355" s="16">
        <v>4.1197372495474522E-3</v>
      </c>
      <c r="X355" s="16">
        <v>7.3688253160685739E-3</v>
      </c>
      <c r="Y355" s="16">
        <v>1.2249826538036095E-3</v>
      </c>
      <c r="Z355" s="16">
        <v>2.3490799339837718E-3</v>
      </c>
      <c r="AA355" s="54">
        <v>1.1342368008471075E-2</v>
      </c>
      <c r="AB355" s="42">
        <v>5.0767417788550803E-3</v>
      </c>
      <c r="AC355" s="42">
        <v>1.1309643849794045E-2</v>
      </c>
      <c r="AD355" s="42">
        <v>4.4149787453738099E-2</v>
      </c>
      <c r="AE355" s="42">
        <v>2.8044151370530909E-3</v>
      </c>
      <c r="AF355" s="42">
        <v>6.5062894156515871E-3</v>
      </c>
      <c r="AG355" s="42">
        <v>4.1170376181623169E-2</v>
      </c>
      <c r="AH355" s="42">
        <v>5.0767417788550803E-3</v>
      </c>
      <c r="AI355" s="42">
        <v>1.1309643849794045E-2</v>
      </c>
      <c r="AJ355" s="42">
        <v>4.4149787453738099E-2</v>
      </c>
      <c r="AK355" s="42">
        <v>2.8044151370530909E-3</v>
      </c>
      <c r="AL355" s="42">
        <v>6.5062894156515871E-3</v>
      </c>
      <c r="AM355" s="42">
        <v>4.1170376181623169E-2</v>
      </c>
    </row>
    <row r="356" spans="1:39" hidden="1" x14ac:dyDescent="0.25">
      <c r="A356" s="53"/>
      <c r="B356" s="53"/>
      <c r="C356" s="53"/>
      <c r="D356" s="16">
        <v>7.189906600246594E-3</v>
      </c>
      <c r="E356" s="16">
        <v>3.6780962137669522E-2</v>
      </c>
      <c r="F356" s="16">
        <v>1.5794324832494814E-3</v>
      </c>
      <c r="G356" s="16">
        <v>4.1572094816678153E-3</v>
      </c>
      <c r="H356" s="16">
        <v>2.9828008173152093E-2</v>
      </c>
      <c r="I356" s="16">
        <v>1.3984323993816508E-3</v>
      </c>
      <c r="J356" s="16">
        <v>7.189906600246594E-3</v>
      </c>
      <c r="K356" s="16">
        <v>3.6780962137669522E-2</v>
      </c>
      <c r="L356" s="16">
        <v>1.5794324832494814E-3</v>
      </c>
      <c r="M356" s="16">
        <v>4.1572094816678153E-3</v>
      </c>
      <c r="N356" s="16">
        <v>2.9828008173152093E-2</v>
      </c>
      <c r="O356" s="16">
        <v>1.3984323993816508E-3</v>
      </c>
      <c r="P356" s="16">
        <v>4.1197372495474522E-3</v>
      </c>
      <c r="Q356" s="16">
        <v>7.3688253160685739E-3</v>
      </c>
      <c r="R356" s="16">
        <v>1.2249826538036095E-3</v>
      </c>
      <c r="S356" s="16">
        <v>2.3490799339837718E-3</v>
      </c>
      <c r="T356" s="16">
        <v>1.1342368008471075E-2</v>
      </c>
      <c r="U356" s="16">
        <v>1.9025358122744887E-3</v>
      </c>
      <c r="V356" s="16">
        <v>4.1197372495474522E-3</v>
      </c>
      <c r="W356" s="16">
        <v>7.3688253160685739E-3</v>
      </c>
      <c r="X356" s="16">
        <v>1.2249826538036095E-3</v>
      </c>
      <c r="Y356" s="16">
        <v>2.3490799339837718E-3</v>
      </c>
      <c r="Z356" s="16">
        <v>1.1342368008471075E-2</v>
      </c>
      <c r="AA356" s="54">
        <v>1.9025358122744887E-3</v>
      </c>
      <c r="AB356" s="42">
        <v>1.1309643849794045E-2</v>
      </c>
      <c r="AC356" s="42">
        <v>4.4149787453738099E-2</v>
      </c>
      <c r="AD356" s="42">
        <v>2.8044151370530909E-3</v>
      </c>
      <c r="AE356" s="42">
        <v>6.5062894156515871E-3</v>
      </c>
      <c r="AF356" s="42">
        <v>4.1170376181623169E-2</v>
      </c>
      <c r="AG356" s="42">
        <v>3.3009682116561393E-3</v>
      </c>
      <c r="AH356" s="42">
        <v>1.1309643849794045E-2</v>
      </c>
      <c r="AI356" s="42">
        <v>4.4149787453738099E-2</v>
      </c>
      <c r="AJ356" s="42">
        <v>2.8044151370530909E-3</v>
      </c>
      <c r="AK356" s="42">
        <v>6.5062894156515871E-3</v>
      </c>
      <c r="AL356" s="42">
        <v>4.1170376181623169E-2</v>
      </c>
      <c r="AM356" s="42">
        <v>3.3009682116561393E-3</v>
      </c>
    </row>
    <row r="357" spans="1:39" hidden="1" x14ac:dyDescent="0.25">
      <c r="A357" s="53"/>
      <c r="B357" s="53"/>
      <c r="C357" s="53"/>
      <c r="D357" s="16">
        <v>3.6780962137669522E-2</v>
      </c>
      <c r="E357" s="16">
        <v>1.5794324832494814E-3</v>
      </c>
      <c r="F357" s="16">
        <v>4.1572094816678153E-3</v>
      </c>
      <c r="G357" s="16">
        <v>2.9828008173152093E-2</v>
      </c>
      <c r="H357" s="16">
        <v>1.3984323993816508E-3</v>
      </c>
      <c r="I357" s="16">
        <v>3.4709893932224939E-3</v>
      </c>
      <c r="J357" s="16">
        <v>3.6780962137669522E-2</v>
      </c>
      <c r="K357" s="16">
        <v>1.5794324832494814E-3</v>
      </c>
      <c r="L357" s="16">
        <v>4.1572094816678153E-3</v>
      </c>
      <c r="M357" s="16">
        <v>2.9828008173152093E-2</v>
      </c>
      <c r="N357" s="16">
        <v>1.3984323993816508E-3</v>
      </c>
      <c r="O357" s="16">
        <v>3.4709893932224939E-3</v>
      </c>
      <c r="P357" s="16">
        <v>7.3688253160685739E-3</v>
      </c>
      <c r="Q357" s="16">
        <v>1.2249826538036095E-3</v>
      </c>
      <c r="R357" s="16">
        <v>2.3490799339837718E-3</v>
      </c>
      <c r="S357" s="16">
        <v>1.1342368008471075E-2</v>
      </c>
      <c r="T357" s="16">
        <v>1.9025358122744887E-3</v>
      </c>
      <c r="U357" s="16">
        <v>3.5954070541505036E-3</v>
      </c>
      <c r="V357" s="16">
        <v>7.3688253160685739E-3</v>
      </c>
      <c r="W357" s="16">
        <v>1.2249826538036095E-3</v>
      </c>
      <c r="X357" s="16">
        <v>2.3490799339837718E-3</v>
      </c>
      <c r="Y357" s="16">
        <v>1.1342368008471075E-2</v>
      </c>
      <c r="Z357" s="16">
        <v>1.9025358122744887E-3</v>
      </c>
      <c r="AA357" s="54">
        <v>3.5954070541505036E-3</v>
      </c>
      <c r="AB357" s="42">
        <v>4.4149787453738099E-2</v>
      </c>
      <c r="AC357" s="42">
        <v>2.8044151370530909E-3</v>
      </c>
      <c r="AD357" s="42">
        <v>6.5062894156515871E-3</v>
      </c>
      <c r="AE357" s="42">
        <v>4.1170376181623169E-2</v>
      </c>
      <c r="AF357" s="42">
        <v>3.3009682116561393E-3</v>
      </c>
      <c r="AG357" s="42">
        <v>7.0663964473729971E-3</v>
      </c>
      <c r="AH357" s="42">
        <v>4.4149787453738099E-2</v>
      </c>
      <c r="AI357" s="42">
        <v>2.8044151370530909E-3</v>
      </c>
      <c r="AJ357" s="42">
        <v>6.5062894156515871E-3</v>
      </c>
      <c r="AK357" s="42">
        <v>4.1170376181623169E-2</v>
      </c>
      <c r="AL357" s="42">
        <v>3.3009682116561393E-3</v>
      </c>
      <c r="AM357" s="42">
        <v>7.0663964473729971E-3</v>
      </c>
    </row>
    <row r="358" spans="1:39" hidden="1" x14ac:dyDescent="0.25">
      <c r="A358" s="53"/>
      <c r="B358" s="53"/>
      <c r="C358" s="53"/>
      <c r="D358" s="16">
        <v>1.5794324832494814E-3</v>
      </c>
      <c r="E358" s="16">
        <v>4.1572094816678153E-3</v>
      </c>
      <c r="F358" s="16">
        <v>2.9828008173152093E-2</v>
      </c>
      <c r="G358" s="16">
        <v>1.3984323993816508E-3</v>
      </c>
      <c r="H358" s="16">
        <v>3.4709893932224939E-3</v>
      </c>
      <c r="I358" s="16">
        <v>1.7756326549219773E-2</v>
      </c>
      <c r="J358" s="16">
        <v>1.5794324832494814E-3</v>
      </c>
      <c r="K358" s="16">
        <v>4.1572094816678153E-3</v>
      </c>
      <c r="L358" s="16">
        <v>2.9828008173152093E-2</v>
      </c>
      <c r="M358" s="16">
        <v>1.3984323993816508E-3</v>
      </c>
      <c r="N358" s="16">
        <v>3.4709893932224939E-3</v>
      </c>
      <c r="O358" s="16">
        <v>1.7756326549219773E-2</v>
      </c>
      <c r="P358" s="16">
        <v>1.2249826538036095E-3</v>
      </c>
      <c r="Q358" s="16">
        <v>2.3490799339837718E-3</v>
      </c>
      <c r="R358" s="16">
        <v>1.1342368008471075E-2</v>
      </c>
      <c r="S358" s="16">
        <v>1.9025358122744887E-3</v>
      </c>
      <c r="T358" s="16">
        <v>3.5954070541505036E-3</v>
      </c>
      <c r="U358" s="16">
        <v>6.4309748212962098E-3</v>
      </c>
      <c r="V358" s="16">
        <v>1.2249826538036095E-3</v>
      </c>
      <c r="W358" s="16">
        <v>2.3490799339837718E-3</v>
      </c>
      <c r="X358" s="16">
        <v>1.1342368008471075E-2</v>
      </c>
      <c r="Y358" s="16">
        <v>1.9025358122744887E-3</v>
      </c>
      <c r="Z358" s="16">
        <v>3.5954070541505036E-3</v>
      </c>
      <c r="AA358" s="54">
        <v>6.4309748212962098E-3</v>
      </c>
      <c r="AB358" s="42">
        <v>2.8044151370530909E-3</v>
      </c>
      <c r="AC358" s="42">
        <v>6.5062894156515871E-3</v>
      </c>
      <c r="AD358" s="42">
        <v>4.1170376181623169E-2</v>
      </c>
      <c r="AE358" s="42">
        <v>3.3009682116561393E-3</v>
      </c>
      <c r="AF358" s="42">
        <v>7.0663964473729971E-3</v>
      </c>
      <c r="AG358" s="42">
        <v>2.4187301370515984E-2</v>
      </c>
      <c r="AH358" s="42">
        <v>2.8044151370530909E-3</v>
      </c>
      <c r="AI358" s="42">
        <v>6.5062894156515871E-3</v>
      </c>
      <c r="AJ358" s="42">
        <v>4.1170376181623169E-2</v>
      </c>
      <c r="AK358" s="42">
        <v>3.3009682116561393E-3</v>
      </c>
      <c r="AL358" s="42">
        <v>7.0663964473729971E-3</v>
      </c>
      <c r="AM358" s="42">
        <v>2.4187301370515984E-2</v>
      </c>
    </row>
    <row r="359" spans="1:39" hidden="1" x14ac:dyDescent="0.25">
      <c r="A359" s="53"/>
      <c r="B359" s="53"/>
      <c r="C359" s="53"/>
      <c r="D359" s="16">
        <v>4.1572094816678153E-3</v>
      </c>
      <c r="E359" s="16">
        <v>2.9828008173152093E-2</v>
      </c>
      <c r="F359" s="16">
        <v>1.3984323993816508E-3</v>
      </c>
      <c r="G359" s="16">
        <v>3.4709893932224939E-3</v>
      </c>
      <c r="H359" s="16">
        <v>1.7756326549219773E-2</v>
      </c>
      <c r="I359" s="16">
        <v>7.6248464708595666E-4</v>
      </c>
      <c r="J359" s="16">
        <v>4.1572094816678153E-3</v>
      </c>
      <c r="K359" s="16">
        <v>2.9828008173152093E-2</v>
      </c>
      <c r="L359" s="16">
        <v>1.3984323993816508E-3</v>
      </c>
      <c r="M359" s="16">
        <v>3.4709893932224939E-3</v>
      </c>
      <c r="N359" s="16">
        <v>1.7756326549219773E-2</v>
      </c>
      <c r="O359" s="16">
        <v>7.6248464708595666E-4</v>
      </c>
      <c r="P359" s="16">
        <v>2.3490799339837718E-3</v>
      </c>
      <c r="Q359" s="16">
        <v>1.1342368008471075E-2</v>
      </c>
      <c r="R359" s="16">
        <v>1.9025358122744887E-3</v>
      </c>
      <c r="S359" s="16">
        <v>3.5954070541505036E-3</v>
      </c>
      <c r="T359" s="16">
        <v>6.4309748212962098E-3</v>
      </c>
      <c r="U359" s="16">
        <v>1.0690757705922411E-3</v>
      </c>
      <c r="V359" s="16">
        <v>2.3490799339837718E-3</v>
      </c>
      <c r="W359" s="16">
        <v>1.1342368008471075E-2</v>
      </c>
      <c r="X359" s="16">
        <v>1.9025358122744887E-3</v>
      </c>
      <c r="Y359" s="16">
        <v>3.5954070541505036E-3</v>
      </c>
      <c r="Z359" s="16">
        <v>6.4309748212962098E-3</v>
      </c>
      <c r="AA359" s="54">
        <v>1.0690757705922411E-3</v>
      </c>
      <c r="AB359" s="42">
        <v>6.5062894156515871E-3</v>
      </c>
      <c r="AC359" s="42">
        <v>4.1170376181623169E-2</v>
      </c>
      <c r="AD359" s="42">
        <v>3.3009682116561393E-3</v>
      </c>
      <c r="AE359" s="42">
        <v>7.0663964473729971E-3</v>
      </c>
      <c r="AF359" s="42">
        <v>2.4187301370515984E-2</v>
      </c>
      <c r="AG359" s="42">
        <v>1.8315604176781979E-3</v>
      </c>
      <c r="AH359" s="42">
        <v>6.5062894156515871E-3</v>
      </c>
      <c r="AI359" s="42">
        <v>4.1170376181623169E-2</v>
      </c>
      <c r="AJ359" s="42">
        <v>3.3009682116561393E-3</v>
      </c>
      <c r="AK359" s="42">
        <v>7.0663964473729971E-3</v>
      </c>
      <c r="AL359" s="42">
        <v>2.4187301370515984E-2</v>
      </c>
      <c r="AM359" s="42">
        <v>1.8315604176781979E-3</v>
      </c>
    </row>
    <row r="360" spans="1:39" x14ac:dyDescent="0.25">
      <c r="A360" s="53" t="s">
        <v>97</v>
      </c>
      <c r="B360" s="53" t="str">
        <f>VLOOKUP(A360,'TRI Releases'!$A$3:$Q$118,2,FALSE)</f>
        <v>70765GRGGLHIGHW</v>
      </c>
      <c r="C360" s="53" t="str">
        <f>VLOOKUP(B360,'AERMOD-Modeled-Air-Conc.'!$A$5:$B$3136,2,FALSE)</f>
        <v>Manufacturing</v>
      </c>
      <c r="D360" s="16">
        <v>2.9828008173152093E-2</v>
      </c>
      <c r="E360" s="16">
        <v>1.3984323993816508E-3</v>
      </c>
      <c r="F360" s="16">
        <v>3.4709893932224939E-3</v>
      </c>
      <c r="G360" s="16">
        <v>1.7756326549219773E-2</v>
      </c>
      <c r="H360" s="16">
        <v>7.6248464708595666E-4</v>
      </c>
      <c r="I360" s="16">
        <v>2.0069287152879112E-3</v>
      </c>
      <c r="J360" s="16">
        <v>2.9828008173152093E-2</v>
      </c>
      <c r="K360" s="16">
        <v>1.3984323993816508E-3</v>
      </c>
      <c r="L360" s="16">
        <v>3.4709893932224939E-3</v>
      </c>
      <c r="M360" s="16">
        <v>1.7756326549219773E-2</v>
      </c>
      <c r="N360" s="16">
        <v>7.6248464708595666E-4</v>
      </c>
      <c r="O360" s="16">
        <v>2.0069287152879112E-3</v>
      </c>
      <c r="P360" s="16">
        <v>1.1342368008471075E-2</v>
      </c>
      <c r="Q360" s="16">
        <v>1.9025358122744887E-3</v>
      </c>
      <c r="R360" s="16">
        <v>3.5954070541505036E-3</v>
      </c>
      <c r="S360" s="16">
        <v>6.4309748212962098E-3</v>
      </c>
      <c r="T360" s="16">
        <v>1.0690757705922411E-3</v>
      </c>
      <c r="U360" s="16">
        <v>2.0501061242040194E-3</v>
      </c>
      <c r="V360" s="16">
        <v>1.1342368008471075E-2</v>
      </c>
      <c r="W360" s="16">
        <v>1.9025358122744887E-3</v>
      </c>
      <c r="X360" s="16">
        <v>3.5954070541505036E-3</v>
      </c>
      <c r="Y360" s="16">
        <v>6.4309748212962098E-3</v>
      </c>
      <c r="Z360" s="16">
        <v>1.0690757705922411E-3</v>
      </c>
      <c r="AA360" s="54">
        <v>2.0501061242040194E-3</v>
      </c>
      <c r="AB360" s="42">
        <v>4.1170376181623169E-2</v>
      </c>
      <c r="AC360" s="42">
        <v>3.3009682116561393E-3</v>
      </c>
      <c r="AD360" s="42">
        <v>7.0663964473729971E-3</v>
      </c>
      <c r="AE360" s="42">
        <v>2.4187301370515984E-2</v>
      </c>
      <c r="AF360" s="42">
        <v>1.8315604176781979E-3</v>
      </c>
      <c r="AG360" s="42">
        <v>4.0570348394919301E-3</v>
      </c>
      <c r="AH360" s="42">
        <v>4.1170376181623169E-2</v>
      </c>
      <c r="AI360" s="42">
        <v>3.3009682116561393E-3</v>
      </c>
      <c r="AJ360" s="42">
        <v>7.0663964473729971E-3</v>
      </c>
      <c r="AK360" s="42">
        <v>2.4187301370515984E-2</v>
      </c>
      <c r="AL360" s="42">
        <v>1.8315604176781979E-3</v>
      </c>
      <c r="AM360" s="42">
        <v>4.0570348394919301E-3</v>
      </c>
    </row>
    <row r="361" spans="1:39" hidden="1" x14ac:dyDescent="0.25">
      <c r="A361" s="53"/>
      <c r="B361" s="53"/>
      <c r="C361" s="53"/>
      <c r="D361" s="16">
        <v>1.3984323993816508E-3</v>
      </c>
      <c r="E361" s="16">
        <v>3.4709893932224939E-3</v>
      </c>
      <c r="F361" s="16">
        <v>1.7756326549219773E-2</v>
      </c>
      <c r="G361" s="16">
        <v>7.6248464708595666E-4</v>
      </c>
      <c r="H361" s="16">
        <v>2.0069287152879112E-3</v>
      </c>
      <c r="I361" s="16">
        <v>1.704457609894405E-2</v>
      </c>
      <c r="J361" s="16">
        <v>1.3984323993816508E-3</v>
      </c>
      <c r="K361" s="16">
        <v>3.4709893932224939E-3</v>
      </c>
      <c r="L361" s="16">
        <v>1.7756326549219773E-2</v>
      </c>
      <c r="M361" s="16">
        <v>7.6248464708595666E-4</v>
      </c>
      <c r="N361" s="16">
        <v>2.0069287152879112E-3</v>
      </c>
      <c r="O361" s="16">
        <v>1.704457609894405E-2</v>
      </c>
      <c r="P361" s="16">
        <v>1.9025358122744887E-3</v>
      </c>
      <c r="Q361" s="16">
        <v>3.5954070541505036E-3</v>
      </c>
      <c r="R361" s="16">
        <v>6.4309748212962098E-3</v>
      </c>
      <c r="S361" s="16">
        <v>1.0690757705922411E-3</v>
      </c>
      <c r="T361" s="16">
        <v>2.0501061242040194E-3</v>
      </c>
      <c r="U361" s="16">
        <v>1.1165143508338717E-2</v>
      </c>
      <c r="V361" s="16">
        <v>1.9025358122744887E-3</v>
      </c>
      <c r="W361" s="16">
        <v>3.5954070541505036E-3</v>
      </c>
      <c r="X361" s="16">
        <v>6.4309748212962098E-3</v>
      </c>
      <c r="Y361" s="16">
        <v>1.0690757705922411E-3</v>
      </c>
      <c r="Z361" s="16">
        <v>2.0501061242040194E-3</v>
      </c>
      <c r="AA361" s="54">
        <v>1.1165143508338717E-2</v>
      </c>
      <c r="AB361" s="42">
        <v>3.3009682116561393E-3</v>
      </c>
      <c r="AC361" s="42">
        <v>7.0663964473729971E-3</v>
      </c>
      <c r="AD361" s="42">
        <v>2.4187301370515984E-2</v>
      </c>
      <c r="AE361" s="42">
        <v>1.8315604176781979E-3</v>
      </c>
      <c r="AF361" s="42">
        <v>4.0570348394919301E-3</v>
      </c>
      <c r="AG361" s="42">
        <v>2.8209719607282767E-2</v>
      </c>
      <c r="AH361" s="42">
        <v>3.3009682116561393E-3</v>
      </c>
      <c r="AI361" s="42">
        <v>7.0663964473729971E-3</v>
      </c>
      <c r="AJ361" s="42">
        <v>2.4187301370515984E-2</v>
      </c>
      <c r="AK361" s="42">
        <v>1.8315604176781979E-3</v>
      </c>
      <c r="AL361" s="42">
        <v>4.0570348394919301E-3</v>
      </c>
      <c r="AM361" s="42">
        <v>2.8209719607282767E-2</v>
      </c>
    </row>
    <row r="362" spans="1:39" hidden="1" x14ac:dyDescent="0.25">
      <c r="A362" s="53"/>
      <c r="B362" s="53"/>
      <c r="C362" s="53"/>
      <c r="D362" s="16">
        <v>3.4709893932224939E-3</v>
      </c>
      <c r="E362" s="16">
        <v>1.7756326549219773E-2</v>
      </c>
      <c r="F362" s="16">
        <v>7.6248464708595666E-4</v>
      </c>
      <c r="G362" s="16">
        <v>2.0069287152879112E-3</v>
      </c>
      <c r="H362" s="16">
        <v>1.704457609894405E-2</v>
      </c>
      <c r="I362" s="16">
        <v>7.9910422821808606E-4</v>
      </c>
      <c r="J362" s="16">
        <v>3.4709893932224939E-3</v>
      </c>
      <c r="K362" s="16">
        <v>1.7756326549219773E-2</v>
      </c>
      <c r="L362" s="16">
        <v>7.6248464708595666E-4</v>
      </c>
      <c r="M362" s="16">
        <v>2.0069287152879112E-3</v>
      </c>
      <c r="N362" s="16">
        <v>1.704457609894405E-2</v>
      </c>
      <c r="O362" s="16">
        <v>7.9910422821808606E-4</v>
      </c>
      <c r="P362" s="16">
        <v>3.5954070541505036E-3</v>
      </c>
      <c r="Q362" s="16">
        <v>6.4309748212962098E-3</v>
      </c>
      <c r="R362" s="16">
        <v>1.0690757705922411E-3</v>
      </c>
      <c r="S362" s="16">
        <v>2.0501061242040194E-3</v>
      </c>
      <c r="T362" s="16">
        <v>1.1165143508338717E-2</v>
      </c>
      <c r="U362" s="16">
        <v>1.8728086902077003E-3</v>
      </c>
      <c r="V362" s="16">
        <v>3.5954070541505036E-3</v>
      </c>
      <c r="W362" s="16">
        <v>6.4309748212962098E-3</v>
      </c>
      <c r="X362" s="16">
        <v>1.0690757705922411E-3</v>
      </c>
      <c r="Y362" s="16">
        <v>2.0501061242040194E-3</v>
      </c>
      <c r="Z362" s="16">
        <v>1.1165143508338717E-2</v>
      </c>
      <c r="AA362" s="54">
        <v>1.8728086902077003E-3</v>
      </c>
      <c r="AB362" s="42">
        <v>7.0663964473729971E-3</v>
      </c>
      <c r="AC362" s="42">
        <v>2.4187301370515984E-2</v>
      </c>
      <c r="AD362" s="42">
        <v>1.8315604176781979E-3</v>
      </c>
      <c r="AE362" s="42">
        <v>4.0570348394919301E-3</v>
      </c>
      <c r="AF362" s="42">
        <v>2.8209719607282767E-2</v>
      </c>
      <c r="AG362" s="42">
        <v>2.6719129184257862E-3</v>
      </c>
      <c r="AH362" s="42">
        <v>7.0663964473729971E-3</v>
      </c>
      <c r="AI362" s="42">
        <v>2.4187301370515984E-2</v>
      </c>
      <c r="AJ362" s="42">
        <v>1.8315604176781979E-3</v>
      </c>
      <c r="AK362" s="42">
        <v>4.0570348394919301E-3</v>
      </c>
      <c r="AL362" s="42">
        <v>2.8209719607282767E-2</v>
      </c>
      <c r="AM362" s="42">
        <v>2.6719129184257862E-3</v>
      </c>
    </row>
    <row r="363" spans="1:39" hidden="1" x14ac:dyDescent="0.25">
      <c r="A363" s="53"/>
      <c r="B363" s="53"/>
      <c r="C363" s="53"/>
      <c r="D363" s="16">
        <v>1.7756326549219773E-2</v>
      </c>
      <c r="E363" s="16">
        <v>7.6248464708595666E-4</v>
      </c>
      <c r="F363" s="16">
        <v>2.0069287152879112E-3</v>
      </c>
      <c r="G363" s="16">
        <v>1.704457609894405E-2</v>
      </c>
      <c r="H363" s="16">
        <v>7.9910422821808606E-4</v>
      </c>
      <c r="I363" s="16">
        <v>1.9834225104128534E-3</v>
      </c>
      <c r="J363" s="16">
        <v>1.7756326549219773E-2</v>
      </c>
      <c r="K363" s="16">
        <v>7.6248464708595666E-4</v>
      </c>
      <c r="L363" s="16">
        <v>2.0069287152879112E-3</v>
      </c>
      <c r="M363" s="16">
        <v>1.704457609894405E-2</v>
      </c>
      <c r="N363" s="16">
        <v>7.9910422821808606E-4</v>
      </c>
      <c r="O363" s="16">
        <v>1.9834225104128534E-3</v>
      </c>
      <c r="P363" s="16">
        <v>6.4309748212962098E-3</v>
      </c>
      <c r="Q363" s="16">
        <v>1.0690757705922411E-3</v>
      </c>
      <c r="R363" s="16">
        <v>2.0501061242040194E-3</v>
      </c>
      <c r="S363" s="16">
        <v>1.1165143508338717E-2</v>
      </c>
      <c r="T363" s="16">
        <v>1.8728086902077003E-3</v>
      </c>
      <c r="U363" s="16">
        <v>3.5392288189294032E-3</v>
      </c>
      <c r="V363" s="16">
        <v>6.4309748212962098E-3</v>
      </c>
      <c r="W363" s="16">
        <v>1.0690757705922411E-3</v>
      </c>
      <c r="X363" s="16">
        <v>2.0501061242040194E-3</v>
      </c>
      <c r="Y363" s="16">
        <v>1.1165143508338717E-2</v>
      </c>
      <c r="Z363" s="16">
        <v>1.8728086902077003E-3</v>
      </c>
      <c r="AA363" s="54">
        <v>3.5392288189294032E-3</v>
      </c>
      <c r="AB363" s="42">
        <v>2.4187301370515984E-2</v>
      </c>
      <c r="AC363" s="42">
        <v>1.8315604176781979E-3</v>
      </c>
      <c r="AD363" s="42">
        <v>4.0570348394919301E-3</v>
      </c>
      <c r="AE363" s="42">
        <v>2.8209719607282767E-2</v>
      </c>
      <c r="AF363" s="42">
        <v>2.6719129184257862E-3</v>
      </c>
      <c r="AG363" s="42">
        <v>5.5226513293422565E-3</v>
      </c>
      <c r="AH363" s="42">
        <v>2.4187301370515984E-2</v>
      </c>
      <c r="AI363" s="42">
        <v>1.8315604176781979E-3</v>
      </c>
      <c r="AJ363" s="42">
        <v>4.0570348394919301E-3</v>
      </c>
      <c r="AK363" s="42">
        <v>2.8209719607282767E-2</v>
      </c>
      <c r="AL363" s="42">
        <v>2.6719129184257862E-3</v>
      </c>
      <c r="AM363" s="42">
        <v>5.5226513293422565E-3</v>
      </c>
    </row>
    <row r="364" spans="1:39" hidden="1" x14ac:dyDescent="0.25">
      <c r="A364" s="53"/>
      <c r="B364" s="53"/>
      <c r="C364" s="53"/>
      <c r="D364" s="16">
        <v>7.6248464708595666E-4</v>
      </c>
      <c r="E364" s="16">
        <v>2.0069287152879112E-3</v>
      </c>
      <c r="F364" s="16">
        <v>1.704457609894405E-2</v>
      </c>
      <c r="G364" s="16">
        <v>7.9910422821808606E-4</v>
      </c>
      <c r="H364" s="16">
        <v>1.9834225104128534E-3</v>
      </c>
      <c r="I364" s="16">
        <v>1.0146472313839869E-2</v>
      </c>
      <c r="J364" s="16">
        <v>7.6248464708595666E-4</v>
      </c>
      <c r="K364" s="16">
        <v>2.0069287152879112E-3</v>
      </c>
      <c r="L364" s="16">
        <v>1.704457609894405E-2</v>
      </c>
      <c r="M364" s="16">
        <v>7.9910422821808606E-4</v>
      </c>
      <c r="N364" s="16">
        <v>1.9834225104128534E-3</v>
      </c>
      <c r="O364" s="16">
        <v>1.0146472313839869E-2</v>
      </c>
      <c r="P364" s="16">
        <v>1.0690757705922411E-3</v>
      </c>
      <c r="Q364" s="16">
        <v>2.0501061242040194E-3</v>
      </c>
      <c r="R364" s="16">
        <v>1.1165143508338717E-2</v>
      </c>
      <c r="S364" s="16">
        <v>1.8728086902077003E-3</v>
      </c>
      <c r="T364" s="16">
        <v>3.5392288189294032E-3</v>
      </c>
      <c r="U364" s="16">
        <v>6.3304908397134587E-3</v>
      </c>
      <c r="V364" s="16">
        <v>1.0690757705922411E-3</v>
      </c>
      <c r="W364" s="16">
        <v>2.0501061242040194E-3</v>
      </c>
      <c r="X364" s="16">
        <v>1.1165143508338717E-2</v>
      </c>
      <c r="Y364" s="16">
        <v>1.8728086902077003E-3</v>
      </c>
      <c r="Z364" s="16">
        <v>3.5392288189294032E-3</v>
      </c>
      <c r="AA364" s="54">
        <v>6.3304908397134587E-3</v>
      </c>
      <c r="AB364" s="42">
        <v>1.8315604176781979E-3</v>
      </c>
      <c r="AC364" s="42">
        <v>4.0570348394919301E-3</v>
      </c>
      <c r="AD364" s="42">
        <v>2.8209719607282767E-2</v>
      </c>
      <c r="AE364" s="42">
        <v>2.6719129184257862E-3</v>
      </c>
      <c r="AF364" s="42">
        <v>5.5226513293422565E-3</v>
      </c>
      <c r="AG364" s="42">
        <v>1.6476963153553327E-2</v>
      </c>
      <c r="AH364" s="42">
        <v>1.8315604176781979E-3</v>
      </c>
      <c r="AI364" s="42">
        <v>4.0570348394919301E-3</v>
      </c>
      <c r="AJ364" s="42">
        <v>2.8209719607282767E-2</v>
      </c>
      <c r="AK364" s="42">
        <v>2.6719129184257862E-3</v>
      </c>
      <c r="AL364" s="42">
        <v>5.5226513293422565E-3</v>
      </c>
      <c r="AM364" s="42">
        <v>1.6476963153553327E-2</v>
      </c>
    </row>
    <row r="365" spans="1:39" hidden="1" x14ac:dyDescent="0.25">
      <c r="A365" s="53"/>
      <c r="B365" s="53"/>
      <c r="C365" s="53"/>
      <c r="D365" s="16">
        <v>2.0069287152879112E-3</v>
      </c>
      <c r="E365" s="16">
        <v>1.704457609894405E-2</v>
      </c>
      <c r="F365" s="16">
        <v>7.9910422821808606E-4</v>
      </c>
      <c r="G365" s="16">
        <v>1.9834225104128534E-3</v>
      </c>
      <c r="H365" s="16">
        <v>1.0146472313839869E-2</v>
      </c>
      <c r="I365" s="16">
        <v>4.3570551262054664E-4</v>
      </c>
      <c r="J365" s="16">
        <v>2.0069287152879112E-3</v>
      </c>
      <c r="K365" s="16">
        <v>1.704457609894405E-2</v>
      </c>
      <c r="L365" s="16">
        <v>7.9910422821808606E-4</v>
      </c>
      <c r="M365" s="16">
        <v>1.9834225104128534E-3</v>
      </c>
      <c r="N365" s="16">
        <v>1.0146472313839869E-2</v>
      </c>
      <c r="O365" s="16">
        <v>4.3570551262054664E-4</v>
      </c>
      <c r="P365" s="16">
        <v>2.0501061242040194E-3</v>
      </c>
      <c r="Q365" s="16">
        <v>1.1165143508338717E-2</v>
      </c>
      <c r="R365" s="16">
        <v>1.8728086902077003E-3</v>
      </c>
      <c r="S365" s="16">
        <v>3.5392288189294032E-3</v>
      </c>
      <c r="T365" s="16">
        <v>6.3304908397134587E-3</v>
      </c>
      <c r="U365" s="16">
        <v>1.0523714616767375E-3</v>
      </c>
      <c r="V365" s="16">
        <v>2.0501061242040194E-3</v>
      </c>
      <c r="W365" s="16">
        <v>1.1165143508338717E-2</v>
      </c>
      <c r="X365" s="16">
        <v>1.8728086902077003E-3</v>
      </c>
      <c r="Y365" s="16">
        <v>3.5392288189294032E-3</v>
      </c>
      <c r="Z365" s="16">
        <v>6.3304908397134587E-3</v>
      </c>
      <c r="AA365" s="54">
        <v>1.0523714616767375E-3</v>
      </c>
      <c r="AB365" s="42">
        <v>4.0570348394919301E-3</v>
      </c>
      <c r="AC365" s="42">
        <v>2.8209719607282767E-2</v>
      </c>
      <c r="AD365" s="42">
        <v>2.6719129184257862E-3</v>
      </c>
      <c r="AE365" s="42">
        <v>5.5226513293422565E-3</v>
      </c>
      <c r="AF365" s="42">
        <v>1.6476963153553327E-2</v>
      </c>
      <c r="AG365" s="42">
        <v>1.4880769742972842E-3</v>
      </c>
      <c r="AH365" s="42">
        <v>4.0570348394919301E-3</v>
      </c>
      <c r="AI365" s="42">
        <v>2.8209719607282767E-2</v>
      </c>
      <c r="AJ365" s="42">
        <v>2.6719129184257862E-3</v>
      </c>
      <c r="AK365" s="42">
        <v>5.5226513293422565E-3</v>
      </c>
      <c r="AL365" s="42">
        <v>1.6476963153553327E-2</v>
      </c>
      <c r="AM365" s="42">
        <v>1.4880769742972842E-3</v>
      </c>
    </row>
    <row r="366" spans="1:39" x14ac:dyDescent="0.25">
      <c r="A366" s="53" t="s">
        <v>98</v>
      </c>
      <c r="B366" s="53" t="str">
        <f>VLOOKUP(A366,'TRI Releases'!$A$3:$Q$118,2,FALSE)</f>
        <v>70765GRGGLHIGHW</v>
      </c>
      <c r="C366" s="53" t="str">
        <f>VLOOKUP(B366,'AERMOD-Modeled-Air-Conc.'!$A$5:$B$3136,2,FALSE)</f>
        <v>Manufacturing</v>
      </c>
      <c r="D366" s="16">
        <v>1.704457609894405E-2</v>
      </c>
      <c r="E366" s="16">
        <v>7.9910422821808606E-4</v>
      </c>
      <c r="F366" s="16">
        <v>1.9834225104128534E-3</v>
      </c>
      <c r="G366" s="16">
        <v>1.0146472313839869E-2</v>
      </c>
      <c r="H366" s="16">
        <v>4.3570551262054664E-4</v>
      </c>
      <c r="I366" s="16">
        <v>1.1468164087359491E-3</v>
      </c>
      <c r="J366" s="16">
        <v>1.704457609894405E-2</v>
      </c>
      <c r="K366" s="16">
        <v>7.9910422821808606E-4</v>
      </c>
      <c r="L366" s="16">
        <v>1.9834225104128534E-3</v>
      </c>
      <c r="M366" s="16">
        <v>1.0146472313839869E-2</v>
      </c>
      <c r="N366" s="16">
        <v>4.3570551262054664E-4</v>
      </c>
      <c r="O366" s="16">
        <v>1.1468164087359491E-3</v>
      </c>
      <c r="P366" s="16">
        <v>1.1165143508338717E-2</v>
      </c>
      <c r="Q366" s="16">
        <v>1.8728086902077003E-3</v>
      </c>
      <c r="R366" s="16">
        <v>3.5392288189294032E-3</v>
      </c>
      <c r="S366" s="16">
        <v>6.3304908397134587E-3</v>
      </c>
      <c r="T366" s="16">
        <v>1.0523714616767375E-3</v>
      </c>
      <c r="U366" s="16">
        <v>2.0180732160133318E-3</v>
      </c>
      <c r="V366" s="16">
        <v>1.1165143508338717E-2</v>
      </c>
      <c r="W366" s="16">
        <v>1.8728086902077003E-3</v>
      </c>
      <c r="X366" s="16">
        <v>3.5392288189294032E-3</v>
      </c>
      <c r="Y366" s="16">
        <v>6.3304908397134587E-3</v>
      </c>
      <c r="Z366" s="16">
        <v>1.0523714616767375E-3</v>
      </c>
      <c r="AA366" s="54">
        <v>2.0180732160133318E-3</v>
      </c>
      <c r="AB366" s="42">
        <v>2.8209719607282767E-2</v>
      </c>
      <c r="AC366" s="42">
        <v>2.6719129184257862E-3</v>
      </c>
      <c r="AD366" s="42">
        <v>5.5226513293422565E-3</v>
      </c>
      <c r="AE366" s="42">
        <v>1.6476963153553327E-2</v>
      </c>
      <c r="AF366" s="42">
        <v>1.4880769742972842E-3</v>
      </c>
      <c r="AG366" s="42">
        <v>3.1648896247492807E-3</v>
      </c>
      <c r="AH366" s="42">
        <v>2.8209719607282767E-2</v>
      </c>
      <c r="AI366" s="42">
        <v>2.6719129184257862E-3</v>
      </c>
      <c r="AJ366" s="42">
        <v>5.5226513293422565E-3</v>
      </c>
      <c r="AK366" s="42">
        <v>1.6476963153553327E-2</v>
      </c>
      <c r="AL366" s="42">
        <v>1.4880769742972842E-3</v>
      </c>
      <c r="AM366" s="42">
        <v>3.1648896247492807E-3</v>
      </c>
    </row>
    <row r="367" spans="1:39" hidden="1" x14ac:dyDescent="0.25">
      <c r="A367" s="53"/>
      <c r="B367" s="53"/>
      <c r="C367" s="53"/>
      <c r="D367" s="16">
        <v>7.9910422821808606E-4</v>
      </c>
      <c r="E367" s="16">
        <v>1.9834225104128534E-3</v>
      </c>
      <c r="F367" s="16">
        <v>1.0146472313839869E-2</v>
      </c>
      <c r="G367" s="16">
        <v>4.3570551262054664E-4</v>
      </c>
      <c r="H367" s="16">
        <v>1.1468164087359491E-3</v>
      </c>
      <c r="I367" s="16">
        <v>8.5222880494720248E-3</v>
      </c>
      <c r="J367" s="16">
        <v>7.9910422821808606E-4</v>
      </c>
      <c r="K367" s="16">
        <v>1.9834225104128534E-3</v>
      </c>
      <c r="L367" s="16">
        <v>1.0146472313839869E-2</v>
      </c>
      <c r="M367" s="16">
        <v>4.3570551262054664E-4</v>
      </c>
      <c r="N367" s="16">
        <v>1.1468164087359491E-3</v>
      </c>
      <c r="O367" s="16">
        <v>8.5222880494720248E-3</v>
      </c>
      <c r="P367" s="16">
        <v>1.8728086902077003E-3</v>
      </c>
      <c r="Q367" s="16">
        <v>3.5392288189294032E-3</v>
      </c>
      <c r="R367" s="16">
        <v>6.3304908397134587E-3</v>
      </c>
      <c r="S367" s="16">
        <v>1.0523714616767375E-3</v>
      </c>
      <c r="T367" s="16">
        <v>2.0180732160133318E-3</v>
      </c>
      <c r="U367" s="16">
        <v>1.1755891842113252E-2</v>
      </c>
      <c r="V367" s="16">
        <v>1.8728086902077003E-3</v>
      </c>
      <c r="W367" s="16">
        <v>3.5392288189294032E-3</v>
      </c>
      <c r="X367" s="16">
        <v>6.3304908397134587E-3</v>
      </c>
      <c r="Y367" s="16">
        <v>1.0523714616767375E-3</v>
      </c>
      <c r="Z367" s="16">
        <v>2.0180732160133318E-3</v>
      </c>
      <c r="AA367" s="54">
        <v>1.1755891842113252E-2</v>
      </c>
      <c r="AB367" s="42">
        <v>2.6719129184257862E-3</v>
      </c>
      <c r="AC367" s="42">
        <v>5.5226513293422565E-3</v>
      </c>
      <c r="AD367" s="42">
        <v>1.6476963153553327E-2</v>
      </c>
      <c r="AE367" s="42">
        <v>1.4880769742972842E-3</v>
      </c>
      <c r="AF367" s="42">
        <v>3.1648896247492807E-3</v>
      </c>
      <c r="AG367" s="42">
        <v>2.0278179891585278E-2</v>
      </c>
      <c r="AH367" s="42">
        <v>2.6719129184257862E-3</v>
      </c>
      <c r="AI367" s="42">
        <v>5.5226513293422565E-3</v>
      </c>
      <c r="AJ367" s="42">
        <v>1.6476963153553327E-2</v>
      </c>
      <c r="AK367" s="42">
        <v>1.4880769742972842E-3</v>
      </c>
      <c r="AL367" s="42">
        <v>3.1648896247492807E-3</v>
      </c>
      <c r="AM367" s="42">
        <v>2.0278179891585278E-2</v>
      </c>
    </row>
    <row r="368" spans="1:39" hidden="1" x14ac:dyDescent="0.25">
      <c r="A368" s="53"/>
      <c r="B368" s="53"/>
      <c r="C368" s="53"/>
      <c r="D368" s="16">
        <v>1.9834225104128534E-3</v>
      </c>
      <c r="E368" s="16">
        <v>1.0146472313839869E-2</v>
      </c>
      <c r="F368" s="16">
        <v>4.3570551262054664E-4</v>
      </c>
      <c r="G368" s="16">
        <v>1.1468164087359491E-3</v>
      </c>
      <c r="H368" s="16">
        <v>8.5222880494720248E-3</v>
      </c>
      <c r="I368" s="16">
        <v>3.9955211410904303E-4</v>
      </c>
      <c r="J368" s="16">
        <v>1.9834225104128534E-3</v>
      </c>
      <c r="K368" s="16">
        <v>1.0146472313839869E-2</v>
      </c>
      <c r="L368" s="16">
        <v>4.3570551262054664E-4</v>
      </c>
      <c r="M368" s="16">
        <v>1.1468164087359491E-3</v>
      </c>
      <c r="N368" s="16">
        <v>8.5222880494720248E-3</v>
      </c>
      <c r="O368" s="16">
        <v>3.9955211410904303E-4</v>
      </c>
      <c r="P368" s="16">
        <v>3.5392288189294032E-3</v>
      </c>
      <c r="Q368" s="16">
        <v>6.3304908397134587E-3</v>
      </c>
      <c r="R368" s="16">
        <v>1.0523714616767375E-3</v>
      </c>
      <c r="S368" s="16">
        <v>2.0180732160133318E-3</v>
      </c>
      <c r="T368" s="16">
        <v>1.1755891842113252E-2</v>
      </c>
      <c r="U368" s="16">
        <v>1.9718990970969967E-3</v>
      </c>
      <c r="V368" s="16">
        <v>3.5392288189294032E-3</v>
      </c>
      <c r="W368" s="16">
        <v>6.3304908397134587E-3</v>
      </c>
      <c r="X368" s="16">
        <v>1.0523714616767375E-3</v>
      </c>
      <c r="Y368" s="16">
        <v>2.0180732160133318E-3</v>
      </c>
      <c r="Z368" s="16">
        <v>1.1755891842113252E-2</v>
      </c>
      <c r="AA368" s="54">
        <v>1.9718990970969967E-3</v>
      </c>
      <c r="AB368" s="42">
        <v>5.5226513293422565E-3</v>
      </c>
      <c r="AC368" s="42">
        <v>1.6476963153553327E-2</v>
      </c>
      <c r="AD368" s="42">
        <v>1.4880769742972842E-3</v>
      </c>
      <c r="AE368" s="42">
        <v>3.1648896247492807E-3</v>
      </c>
      <c r="AF368" s="42">
        <v>2.0278179891585278E-2</v>
      </c>
      <c r="AG368" s="42">
        <v>2.3714512112060398E-3</v>
      </c>
      <c r="AH368" s="42">
        <v>5.5226513293422565E-3</v>
      </c>
      <c r="AI368" s="42">
        <v>1.6476963153553327E-2</v>
      </c>
      <c r="AJ368" s="42">
        <v>1.4880769742972842E-3</v>
      </c>
      <c r="AK368" s="42">
        <v>3.1648896247492807E-3</v>
      </c>
      <c r="AL368" s="42">
        <v>2.0278179891585278E-2</v>
      </c>
      <c r="AM368" s="42">
        <v>2.3714512112060398E-3</v>
      </c>
    </row>
    <row r="369" spans="1:39" hidden="1" x14ac:dyDescent="0.25">
      <c r="A369" s="53"/>
      <c r="B369" s="53"/>
      <c r="C369" s="53"/>
      <c r="D369" s="16">
        <v>1.0146472313839869E-2</v>
      </c>
      <c r="E369" s="16">
        <v>4.3570551262054664E-4</v>
      </c>
      <c r="F369" s="16">
        <v>1.1468164087359491E-3</v>
      </c>
      <c r="G369" s="16">
        <v>8.5222880494720248E-3</v>
      </c>
      <c r="H369" s="16">
        <v>3.9955211410904303E-4</v>
      </c>
      <c r="I369" s="16">
        <v>9.9171125520642668E-4</v>
      </c>
      <c r="J369" s="16">
        <v>1.0146472313839869E-2</v>
      </c>
      <c r="K369" s="16">
        <v>4.3570551262054664E-4</v>
      </c>
      <c r="L369" s="16">
        <v>1.1468164087359491E-3</v>
      </c>
      <c r="M369" s="16">
        <v>8.5222880494720248E-3</v>
      </c>
      <c r="N369" s="16">
        <v>3.9955211410904303E-4</v>
      </c>
      <c r="O369" s="16">
        <v>9.9171125520642668E-4</v>
      </c>
      <c r="P369" s="16">
        <v>6.3304908397134587E-3</v>
      </c>
      <c r="Q369" s="16">
        <v>1.0523714616767375E-3</v>
      </c>
      <c r="R369" s="16">
        <v>2.0180732160133318E-3</v>
      </c>
      <c r="S369" s="16">
        <v>1.1755891842113252E-2</v>
      </c>
      <c r="T369" s="16">
        <v>1.9718990970969967E-3</v>
      </c>
      <c r="U369" s="16">
        <v>3.7264896029997416E-3</v>
      </c>
      <c r="V369" s="16">
        <v>6.3304908397134587E-3</v>
      </c>
      <c r="W369" s="16">
        <v>1.0523714616767375E-3</v>
      </c>
      <c r="X369" s="16">
        <v>2.0180732160133318E-3</v>
      </c>
      <c r="Y369" s="16">
        <v>1.1755891842113252E-2</v>
      </c>
      <c r="Z369" s="16">
        <v>1.9718990970969967E-3</v>
      </c>
      <c r="AA369" s="54">
        <v>3.7264896029997416E-3</v>
      </c>
      <c r="AB369" s="42">
        <v>1.6476963153553327E-2</v>
      </c>
      <c r="AC369" s="42">
        <v>1.4880769742972842E-3</v>
      </c>
      <c r="AD369" s="42">
        <v>3.1648896247492807E-3</v>
      </c>
      <c r="AE369" s="42">
        <v>2.0278179891585278E-2</v>
      </c>
      <c r="AF369" s="42">
        <v>2.3714512112060398E-3</v>
      </c>
      <c r="AG369" s="42">
        <v>4.7182008582061681E-3</v>
      </c>
      <c r="AH369" s="42">
        <v>1.6476963153553327E-2</v>
      </c>
      <c r="AI369" s="42">
        <v>1.4880769742972842E-3</v>
      </c>
      <c r="AJ369" s="42">
        <v>3.1648896247492807E-3</v>
      </c>
      <c r="AK369" s="42">
        <v>2.0278179891585278E-2</v>
      </c>
      <c r="AL369" s="42">
        <v>2.3714512112060398E-3</v>
      </c>
      <c r="AM369" s="42">
        <v>4.7182008582061681E-3</v>
      </c>
    </row>
    <row r="370" spans="1:39" hidden="1" x14ac:dyDescent="0.25">
      <c r="A370" s="53"/>
      <c r="B370" s="53"/>
      <c r="C370" s="53"/>
      <c r="D370" s="16">
        <v>4.3570551262054664E-4</v>
      </c>
      <c r="E370" s="16">
        <v>1.1468164087359491E-3</v>
      </c>
      <c r="F370" s="16">
        <v>8.5222880494720248E-3</v>
      </c>
      <c r="G370" s="16">
        <v>3.9955211410904303E-4</v>
      </c>
      <c r="H370" s="16">
        <v>9.9171125520642668E-4</v>
      </c>
      <c r="I370" s="16">
        <v>5.0732361569199346E-3</v>
      </c>
      <c r="J370" s="16">
        <v>4.3570551262054664E-4</v>
      </c>
      <c r="K370" s="16">
        <v>1.1468164087359491E-3</v>
      </c>
      <c r="L370" s="16">
        <v>8.5222880494720248E-3</v>
      </c>
      <c r="M370" s="16">
        <v>3.9955211410904303E-4</v>
      </c>
      <c r="N370" s="16">
        <v>9.9171125520642668E-4</v>
      </c>
      <c r="O370" s="16">
        <v>5.0732361569199346E-3</v>
      </c>
      <c r="P370" s="16">
        <v>1.0523714616767375E-3</v>
      </c>
      <c r="Q370" s="16">
        <v>2.0180732160133318E-3</v>
      </c>
      <c r="R370" s="16">
        <v>1.1755891842113252E-2</v>
      </c>
      <c r="S370" s="16">
        <v>1.9718990970969967E-3</v>
      </c>
      <c r="T370" s="16">
        <v>3.7264896029997416E-3</v>
      </c>
      <c r="U370" s="16">
        <v>6.6654374449893021E-3</v>
      </c>
      <c r="V370" s="16">
        <v>1.0523714616767375E-3</v>
      </c>
      <c r="W370" s="16">
        <v>2.0180732160133318E-3</v>
      </c>
      <c r="X370" s="16">
        <v>1.1755891842113252E-2</v>
      </c>
      <c r="Y370" s="16">
        <v>1.9718990970969967E-3</v>
      </c>
      <c r="Z370" s="16">
        <v>3.7264896029997416E-3</v>
      </c>
      <c r="AA370" s="54">
        <v>6.6654374449893021E-3</v>
      </c>
      <c r="AB370" s="42">
        <v>1.4880769742972842E-3</v>
      </c>
      <c r="AC370" s="42">
        <v>3.1648896247492807E-3</v>
      </c>
      <c r="AD370" s="42">
        <v>2.0278179891585278E-2</v>
      </c>
      <c r="AE370" s="42">
        <v>2.3714512112060398E-3</v>
      </c>
      <c r="AF370" s="42">
        <v>4.7182008582061681E-3</v>
      </c>
      <c r="AG370" s="42">
        <v>1.1738673601909236E-2</v>
      </c>
      <c r="AH370" s="42">
        <v>1.4880769742972842E-3</v>
      </c>
      <c r="AI370" s="42">
        <v>3.1648896247492807E-3</v>
      </c>
      <c r="AJ370" s="42">
        <v>2.0278179891585278E-2</v>
      </c>
      <c r="AK370" s="42">
        <v>2.3714512112060398E-3</v>
      </c>
      <c r="AL370" s="42">
        <v>4.7182008582061681E-3</v>
      </c>
      <c r="AM370" s="42">
        <v>1.1738673601909236E-2</v>
      </c>
    </row>
    <row r="371" spans="1:39" hidden="1" x14ac:dyDescent="0.25">
      <c r="A371" s="53"/>
      <c r="B371" s="53"/>
      <c r="C371" s="53"/>
      <c r="D371" s="16">
        <v>1.1468164087359491E-3</v>
      </c>
      <c r="E371" s="16">
        <v>8.5222880494720248E-3</v>
      </c>
      <c r="F371" s="16">
        <v>3.9955211410904303E-4</v>
      </c>
      <c r="G371" s="16">
        <v>9.9171125520642668E-4</v>
      </c>
      <c r="H371" s="16">
        <v>5.0732361569199346E-3</v>
      </c>
      <c r="I371" s="16">
        <v>2.1785275631027332E-4</v>
      </c>
      <c r="J371" s="16">
        <v>1.1468164087359491E-3</v>
      </c>
      <c r="K371" s="16">
        <v>8.5222880494720248E-3</v>
      </c>
      <c r="L371" s="16">
        <v>3.9955211410904303E-4</v>
      </c>
      <c r="M371" s="16">
        <v>9.9171125520642668E-4</v>
      </c>
      <c r="N371" s="16">
        <v>5.0732361569199346E-3</v>
      </c>
      <c r="O371" s="16">
        <v>2.1785275631027332E-4</v>
      </c>
      <c r="P371" s="16">
        <v>2.0180732160133318E-3</v>
      </c>
      <c r="Q371" s="16">
        <v>1.1755891842113252E-2</v>
      </c>
      <c r="R371" s="16">
        <v>1.9718990970969967E-3</v>
      </c>
      <c r="S371" s="16">
        <v>3.7264896029997416E-3</v>
      </c>
      <c r="T371" s="16">
        <v>6.6654374449893021E-3</v>
      </c>
      <c r="U371" s="16">
        <v>1.1080524913950833E-3</v>
      </c>
      <c r="V371" s="16">
        <v>2.0180732160133318E-3</v>
      </c>
      <c r="W371" s="16">
        <v>1.1755891842113252E-2</v>
      </c>
      <c r="X371" s="16">
        <v>1.9718990970969967E-3</v>
      </c>
      <c r="Y371" s="16">
        <v>3.7264896029997416E-3</v>
      </c>
      <c r="Z371" s="16">
        <v>6.6654374449893021E-3</v>
      </c>
      <c r="AA371" s="54">
        <v>1.1080524913950833E-3</v>
      </c>
      <c r="AB371" s="42">
        <v>3.1648896247492807E-3</v>
      </c>
      <c r="AC371" s="42">
        <v>2.0278179891585278E-2</v>
      </c>
      <c r="AD371" s="42">
        <v>2.3714512112060398E-3</v>
      </c>
      <c r="AE371" s="42">
        <v>4.7182008582061681E-3</v>
      </c>
      <c r="AF371" s="42">
        <v>1.1738673601909236E-2</v>
      </c>
      <c r="AG371" s="42">
        <v>1.3259052477053565E-3</v>
      </c>
      <c r="AH371" s="42">
        <v>3.1648896247492807E-3</v>
      </c>
      <c r="AI371" s="42">
        <v>2.0278179891585278E-2</v>
      </c>
      <c r="AJ371" s="42">
        <v>2.3714512112060398E-3</v>
      </c>
      <c r="AK371" s="42">
        <v>4.7182008582061681E-3</v>
      </c>
      <c r="AL371" s="42">
        <v>1.1738673601909236E-2</v>
      </c>
      <c r="AM371" s="42">
        <v>1.3259052477053565E-3</v>
      </c>
    </row>
    <row r="372" spans="1:39" x14ac:dyDescent="0.25">
      <c r="A372" s="53" t="s">
        <v>99</v>
      </c>
      <c r="B372" s="53" t="str">
        <f>VLOOKUP(A372,'TRI Releases'!$A$3:$Q$118,2,FALSE)</f>
        <v>70765GRGGLHIGHW</v>
      </c>
      <c r="C372" s="53" t="str">
        <f>VLOOKUP(B372,'AERMOD-Modeled-Air-Conc.'!$A$5:$B$3136,2,FALSE)</f>
        <v>Manufacturing</v>
      </c>
      <c r="D372" s="16">
        <v>8.5222880494720248E-3</v>
      </c>
      <c r="E372" s="16">
        <v>3.9955211410904303E-4</v>
      </c>
      <c r="F372" s="16">
        <v>9.9171125520642668E-4</v>
      </c>
      <c r="G372" s="16">
        <v>5.0732361569199346E-3</v>
      </c>
      <c r="H372" s="16">
        <v>2.1785275631027332E-4</v>
      </c>
      <c r="I372" s="16">
        <v>5.7340820436797455E-4</v>
      </c>
      <c r="J372" s="16">
        <v>8.5222880494720248E-3</v>
      </c>
      <c r="K372" s="16">
        <v>3.9955211410904303E-4</v>
      </c>
      <c r="L372" s="16">
        <v>9.9171125520642668E-4</v>
      </c>
      <c r="M372" s="16">
        <v>5.0732361569199346E-3</v>
      </c>
      <c r="N372" s="16">
        <v>2.1785275631027332E-4</v>
      </c>
      <c r="O372" s="16">
        <v>5.7340820436797455E-4</v>
      </c>
      <c r="P372" s="16">
        <v>1.1755891842113252E-2</v>
      </c>
      <c r="Q372" s="16">
        <v>1.9718990970969967E-3</v>
      </c>
      <c r="R372" s="16">
        <v>3.7264896029997416E-3</v>
      </c>
      <c r="S372" s="16">
        <v>6.6654374449893021E-3</v>
      </c>
      <c r="T372" s="16">
        <v>1.1080524913950833E-3</v>
      </c>
      <c r="U372" s="16">
        <v>2.124849576648958E-3</v>
      </c>
      <c r="V372" s="16">
        <v>1.1755891842113252E-2</v>
      </c>
      <c r="W372" s="16">
        <v>1.9718990970969967E-3</v>
      </c>
      <c r="X372" s="16">
        <v>3.7264896029997416E-3</v>
      </c>
      <c r="Y372" s="16">
        <v>6.6654374449893021E-3</v>
      </c>
      <c r="Z372" s="16">
        <v>1.1080524913950833E-3</v>
      </c>
      <c r="AA372" s="54">
        <v>2.124849576648958E-3</v>
      </c>
      <c r="AB372" s="42">
        <v>2.0278179891585278E-2</v>
      </c>
      <c r="AC372" s="42">
        <v>2.3714512112060398E-3</v>
      </c>
      <c r="AD372" s="42">
        <v>4.7182008582061681E-3</v>
      </c>
      <c r="AE372" s="42">
        <v>1.1738673601909236E-2</v>
      </c>
      <c r="AF372" s="42">
        <v>1.3259052477053565E-3</v>
      </c>
      <c r="AG372" s="42">
        <v>2.6982577810169325E-3</v>
      </c>
      <c r="AH372" s="42">
        <v>2.0278179891585278E-2</v>
      </c>
      <c r="AI372" s="42">
        <v>2.3714512112060398E-3</v>
      </c>
      <c r="AJ372" s="42">
        <v>4.7182008582061681E-3</v>
      </c>
      <c r="AK372" s="42">
        <v>1.1738673601909236E-2</v>
      </c>
      <c r="AL372" s="42">
        <v>1.3259052477053565E-3</v>
      </c>
      <c r="AM372" s="42">
        <v>2.6982577810169325E-3</v>
      </c>
    </row>
    <row r="373" spans="1:39" hidden="1" x14ac:dyDescent="0.25">
      <c r="A373" s="53"/>
      <c r="B373" s="53"/>
      <c r="C373" s="53"/>
      <c r="D373" s="16">
        <v>3.9955211410904303E-4</v>
      </c>
      <c r="E373" s="16">
        <v>9.9171125520642668E-4</v>
      </c>
      <c r="F373" s="16">
        <v>5.0732361569199346E-3</v>
      </c>
      <c r="G373" s="16">
        <v>2.1785275631027332E-4</v>
      </c>
      <c r="H373" s="16">
        <v>5.7340820436797455E-4</v>
      </c>
      <c r="I373" s="16">
        <v>4.0480868234992119E-2</v>
      </c>
      <c r="J373" s="16">
        <v>3.9955211410904303E-4</v>
      </c>
      <c r="K373" s="16">
        <v>9.9171125520642668E-4</v>
      </c>
      <c r="L373" s="16">
        <v>5.0732361569199346E-3</v>
      </c>
      <c r="M373" s="16">
        <v>2.1785275631027332E-4</v>
      </c>
      <c r="N373" s="16">
        <v>5.7340820436797455E-4</v>
      </c>
      <c r="O373" s="16">
        <v>4.0480868234992119E-2</v>
      </c>
      <c r="P373" s="16">
        <v>1.9718990970969967E-3</v>
      </c>
      <c r="Q373" s="16">
        <v>3.7264896029997416E-3</v>
      </c>
      <c r="R373" s="16">
        <v>6.6654374449893021E-3</v>
      </c>
      <c r="S373" s="16">
        <v>1.1080524913950833E-3</v>
      </c>
      <c r="T373" s="16">
        <v>2.124849576648958E-3</v>
      </c>
      <c r="U373" s="16">
        <v>9.6882726739023779E-3</v>
      </c>
      <c r="V373" s="16">
        <v>1.9718990970969967E-3</v>
      </c>
      <c r="W373" s="16">
        <v>3.7264896029997416E-3</v>
      </c>
      <c r="X373" s="16">
        <v>6.6654374449893021E-3</v>
      </c>
      <c r="Y373" s="16">
        <v>1.1080524913950833E-3</v>
      </c>
      <c r="Z373" s="16">
        <v>2.124849576648958E-3</v>
      </c>
      <c r="AA373" s="54">
        <v>9.6882726739023779E-3</v>
      </c>
      <c r="AB373" s="42">
        <v>2.3714512112060398E-3</v>
      </c>
      <c r="AC373" s="42">
        <v>4.7182008582061681E-3</v>
      </c>
      <c r="AD373" s="42">
        <v>1.1738673601909236E-2</v>
      </c>
      <c r="AE373" s="42">
        <v>1.3259052477053565E-3</v>
      </c>
      <c r="AF373" s="42">
        <v>2.6982577810169325E-3</v>
      </c>
      <c r="AG373" s="42">
        <v>5.0169140908894495E-2</v>
      </c>
      <c r="AH373" s="42">
        <v>2.3714512112060398E-3</v>
      </c>
      <c r="AI373" s="42">
        <v>4.7182008582061681E-3</v>
      </c>
      <c r="AJ373" s="42">
        <v>1.1738673601909236E-2</v>
      </c>
      <c r="AK373" s="42">
        <v>1.3259052477053565E-3</v>
      </c>
      <c r="AL373" s="42">
        <v>2.6982577810169325E-3</v>
      </c>
      <c r="AM373" s="42">
        <v>5.0169140908894495E-2</v>
      </c>
    </row>
    <row r="374" spans="1:39" hidden="1" x14ac:dyDescent="0.25">
      <c r="A374" s="53"/>
      <c r="B374" s="53"/>
      <c r="C374" s="53"/>
      <c r="D374" s="16">
        <v>9.9171125520642668E-4</v>
      </c>
      <c r="E374" s="16">
        <v>5.0732361569199346E-3</v>
      </c>
      <c r="F374" s="16">
        <v>2.1785275631027332E-4</v>
      </c>
      <c r="G374" s="16">
        <v>5.7340820436797455E-4</v>
      </c>
      <c r="H374" s="16">
        <v>4.0480868234992119E-2</v>
      </c>
      <c r="I374" s="16">
        <v>1.8978725420179543E-3</v>
      </c>
      <c r="J374" s="16">
        <v>9.9171125520642668E-4</v>
      </c>
      <c r="K374" s="16">
        <v>5.0732361569199346E-3</v>
      </c>
      <c r="L374" s="16">
        <v>2.1785275631027332E-4</v>
      </c>
      <c r="M374" s="16">
        <v>5.7340820436797455E-4</v>
      </c>
      <c r="N374" s="16">
        <v>4.0480868234992119E-2</v>
      </c>
      <c r="O374" s="16">
        <v>1.8978725420179543E-3</v>
      </c>
      <c r="P374" s="16">
        <v>3.7264896029997416E-3</v>
      </c>
      <c r="Q374" s="16">
        <v>6.6654374449893021E-3</v>
      </c>
      <c r="R374" s="16">
        <v>1.1080524913950833E-3</v>
      </c>
      <c r="S374" s="16">
        <v>2.124849576648958E-3</v>
      </c>
      <c r="T374" s="16">
        <v>9.6882726739023779E-3</v>
      </c>
      <c r="U374" s="16">
        <v>1.6250826729844593E-3</v>
      </c>
      <c r="V374" s="16">
        <v>3.7264896029997416E-3</v>
      </c>
      <c r="W374" s="16">
        <v>6.6654374449893021E-3</v>
      </c>
      <c r="X374" s="16">
        <v>1.1080524913950833E-3</v>
      </c>
      <c r="Y374" s="16">
        <v>2.124849576648958E-3</v>
      </c>
      <c r="Z374" s="16">
        <v>9.6882726739023779E-3</v>
      </c>
      <c r="AA374" s="54">
        <v>1.6250826729844593E-3</v>
      </c>
      <c r="AB374" s="42">
        <v>4.7182008582061681E-3</v>
      </c>
      <c r="AC374" s="42">
        <v>1.1738673601909236E-2</v>
      </c>
      <c r="AD374" s="42">
        <v>1.3259052477053565E-3</v>
      </c>
      <c r="AE374" s="42">
        <v>2.6982577810169325E-3</v>
      </c>
      <c r="AF374" s="42">
        <v>5.0169140908894495E-2</v>
      </c>
      <c r="AG374" s="42">
        <v>3.5229552150024138E-3</v>
      </c>
      <c r="AH374" s="42">
        <v>4.7182008582061681E-3</v>
      </c>
      <c r="AI374" s="42">
        <v>1.1738673601909236E-2</v>
      </c>
      <c r="AJ374" s="42">
        <v>1.3259052477053565E-3</v>
      </c>
      <c r="AK374" s="42">
        <v>2.6982577810169325E-3</v>
      </c>
      <c r="AL374" s="42">
        <v>5.0169140908894495E-2</v>
      </c>
      <c r="AM374" s="42">
        <v>3.5229552150024138E-3</v>
      </c>
    </row>
    <row r="375" spans="1:39" hidden="1" x14ac:dyDescent="0.25">
      <c r="A375" s="53"/>
      <c r="B375" s="53"/>
      <c r="C375" s="53"/>
      <c r="D375" s="16">
        <v>5.0732361569199346E-3</v>
      </c>
      <c r="E375" s="16">
        <v>2.1785275631027332E-4</v>
      </c>
      <c r="F375" s="16">
        <v>5.7340820436797455E-4</v>
      </c>
      <c r="G375" s="16">
        <v>4.0480868234992119E-2</v>
      </c>
      <c r="H375" s="16">
        <v>1.8978725420179543E-3</v>
      </c>
      <c r="I375" s="16">
        <v>4.710628462230527E-3</v>
      </c>
      <c r="J375" s="16">
        <v>5.0732361569199346E-3</v>
      </c>
      <c r="K375" s="16">
        <v>2.1785275631027332E-4</v>
      </c>
      <c r="L375" s="16">
        <v>5.7340820436797455E-4</v>
      </c>
      <c r="M375" s="16">
        <v>4.0480868234992119E-2</v>
      </c>
      <c r="N375" s="16">
        <v>1.8978725420179543E-3</v>
      </c>
      <c r="O375" s="16">
        <v>4.710628462230527E-3</v>
      </c>
      <c r="P375" s="16">
        <v>6.6654374449893021E-3</v>
      </c>
      <c r="Q375" s="16">
        <v>1.1080524913950833E-3</v>
      </c>
      <c r="R375" s="16">
        <v>2.124849576648958E-3</v>
      </c>
      <c r="S375" s="16">
        <v>9.6882726739023779E-3</v>
      </c>
      <c r="T375" s="16">
        <v>1.6250826729844593E-3</v>
      </c>
      <c r="U375" s="16">
        <v>3.0710768587535555E-3</v>
      </c>
      <c r="V375" s="16">
        <v>6.6654374449893021E-3</v>
      </c>
      <c r="W375" s="16">
        <v>1.1080524913950833E-3</v>
      </c>
      <c r="X375" s="16">
        <v>2.124849576648958E-3</v>
      </c>
      <c r="Y375" s="16">
        <v>9.6882726739023779E-3</v>
      </c>
      <c r="Z375" s="16">
        <v>1.6250826729844593E-3</v>
      </c>
      <c r="AA375" s="54">
        <v>3.0710768587535555E-3</v>
      </c>
      <c r="AB375" s="42">
        <v>1.1738673601909236E-2</v>
      </c>
      <c r="AC375" s="42">
        <v>1.3259052477053565E-3</v>
      </c>
      <c r="AD375" s="42">
        <v>2.6982577810169325E-3</v>
      </c>
      <c r="AE375" s="42">
        <v>5.0169140908894495E-2</v>
      </c>
      <c r="AF375" s="42">
        <v>3.5229552150024138E-3</v>
      </c>
      <c r="AG375" s="42">
        <v>7.7817053209840829E-3</v>
      </c>
      <c r="AH375" s="42">
        <v>1.1738673601909236E-2</v>
      </c>
      <c r="AI375" s="42">
        <v>1.3259052477053565E-3</v>
      </c>
      <c r="AJ375" s="42">
        <v>2.6982577810169325E-3</v>
      </c>
      <c r="AK375" s="42">
        <v>5.0169140908894495E-2</v>
      </c>
      <c r="AL375" s="42">
        <v>3.5229552150024138E-3</v>
      </c>
      <c r="AM375" s="42">
        <v>7.7817053209840829E-3</v>
      </c>
    </row>
    <row r="376" spans="1:39" hidden="1" x14ac:dyDescent="0.25">
      <c r="A376" s="53"/>
      <c r="B376" s="53"/>
      <c r="C376" s="53"/>
      <c r="D376" s="16">
        <v>2.1785275631027332E-4</v>
      </c>
      <c r="E376" s="16">
        <v>5.7340820436797455E-4</v>
      </c>
      <c r="F376" s="16">
        <v>4.0480868234992119E-2</v>
      </c>
      <c r="G376" s="16">
        <v>1.8978725420179543E-3</v>
      </c>
      <c r="H376" s="16">
        <v>4.710628462230527E-3</v>
      </c>
      <c r="I376" s="16">
        <v>2.4097871745369686E-2</v>
      </c>
      <c r="J376" s="16">
        <v>2.1785275631027332E-4</v>
      </c>
      <c r="K376" s="16">
        <v>5.7340820436797455E-4</v>
      </c>
      <c r="L376" s="16">
        <v>4.0480868234992119E-2</v>
      </c>
      <c r="M376" s="16">
        <v>1.8978725420179543E-3</v>
      </c>
      <c r="N376" s="16">
        <v>4.710628462230527E-3</v>
      </c>
      <c r="O376" s="16">
        <v>2.4097871745369686E-2</v>
      </c>
      <c r="P376" s="16">
        <v>1.1080524913950833E-3</v>
      </c>
      <c r="Q376" s="16">
        <v>2.124849576648958E-3</v>
      </c>
      <c r="R376" s="16">
        <v>9.6882726739023779E-3</v>
      </c>
      <c r="S376" s="16">
        <v>1.6250826729844593E-3</v>
      </c>
      <c r="T376" s="16">
        <v>3.0710768587535555E-3</v>
      </c>
      <c r="U376" s="16">
        <v>5.4931243265238464E-3</v>
      </c>
      <c r="V376" s="16">
        <v>1.1080524913950833E-3</v>
      </c>
      <c r="W376" s="16">
        <v>2.124849576648958E-3</v>
      </c>
      <c r="X376" s="16">
        <v>9.6882726739023779E-3</v>
      </c>
      <c r="Y376" s="16">
        <v>1.6250826729844593E-3</v>
      </c>
      <c r="Z376" s="16">
        <v>3.0710768587535555E-3</v>
      </c>
      <c r="AA376" s="54">
        <v>5.4931243265238464E-3</v>
      </c>
      <c r="AB376" s="42">
        <v>1.3259052477053565E-3</v>
      </c>
      <c r="AC376" s="42">
        <v>2.6982577810169325E-3</v>
      </c>
      <c r="AD376" s="42">
        <v>5.0169140908894495E-2</v>
      </c>
      <c r="AE376" s="42">
        <v>3.5229552150024138E-3</v>
      </c>
      <c r="AF376" s="42">
        <v>7.7817053209840829E-3</v>
      </c>
      <c r="AG376" s="42">
        <v>2.9590996071893534E-2</v>
      </c>
      <c r="AH376" s="42">
        <v>1.3259052477053565E-3</v>
      </c>
      <c r="AI376" s="42">
        <v>2.6982577810169325E-3</v>
      </c>
      <c r="AJ376" s="42">
        <v>5.0169140908894495E-2</v>
      </c>
      <c r="AK376" s="42">
        <v>3.5229552150024138E-3</v>
      </c>
      <c r="AL376" s="42">
        <v>7.7817053209840829E-3</v>
      </c>
      <c r="AM376" s="42">
        <v>2.9590996071893534E-2</v>
      </c>
    </row>
    <row r="377" spans="1:39" hidden="1" x14ac:dyDescent="0.25">
      <c r="A377" s="53"/>
      <c r="B377" s="53"/>
      <c r="C377" s="53"/>
      <c r="D377" s="16">
        <v>5.7340820436797455E-4</v>
      </c>
      <c r="E377" s="16">
        <v>4.0480868234992119E-2</v>
      </c>
      <c r="F377" s="16">
        <v>1.8978725420179543E-3</v>
      </c>
      <c r="G377" s="16">
        <v>4.710628462230527E-3</v>
      </c>
      <c r="H377" s="16">
        <v>2.4097871745369686E-2</v>
      </c>
      <c r="I377" s="16">
        <v>1.0348005924737981E-3</v>
      </c>
      <c r="J377" s="16">
        <v>5.7340820436797455E-4</v>
      </c>
      <c r="K377" s="16">
        <v>4.0480868234992119E-2</v>
      </c>
      <c r="L377" s="16">
        <v>1.8978725420179543E-3</v>
      </c>
      <c r="M377" s="16">
        <v>4.710628462230527E-3</v>
      </c>
      <c r="N377" s="16">
        <v>2.4097871745369686E-2</v>
      </c>
      <c r="O377" s="16">
        <v>1.0348005924737981E-3</v>
      </c>
      <c r="P377" s="16">
        <v>2.124849576648958E-3</v>
      </c>
      <c r="Q377" s="16">
        <v>9.6882726739023779E-3</v>
      </c>
      <c r="R377" s="16">
        <v>1.6250826729844593E-3</v>
      </c>
      <c r="S377" s="16">
        <v>3.0710768587535555E-3</v>
      </c>
      <c r="T377" s="16">
        <v>5.4931243265238464E-3</v>
      </c>
      <c r="U377" s="16">
        <v>9.1316888738087268E-4</v>
      </c>
      <c r="V377" s="16">
        <v>2.124849576648958E-3</v>
      </c>
      <c r="W377" s="16">
        <v>9.6882726739023779E-3</v>
      </c>
      <c r="X377" s="16">
        <v>1.6250826729844593E-3</v>
      </c>
      <c r="Y377" s="16">
        <v>3.0710768587535555E-3</v>
      </c>
      <c r="Z377" s="16">
        <v>5.4931243265238464E-3</v>
      </c>
      <c r="AA377" s="54">
        <v>9.1316888738087268E-4</v>
      </c>
      <c r="AB377" s="42">
        <v>2.6982577810169325E-3</v>
      </c>
      <c r="AC377" s="42">
        <v>5.0169140908894495E-2</v>
      </c>
      <c r="AD377" s="42">
        <v>3.5229552150024138E-3</v>
      </c>
      <c r="AE377" s="42">
        <v>7.7817053209840829E-3</v>
      </c>
      <c r="AF377" s="42">
        <v>2.9590996071893534E-2</v>
      </c>
      <c r="AG377" s="42">
        <v>1.9479694798546707E-3</v>
      </c>
      <c r="AH377" s="42">
        <v>2.6982577810169325E-3</v>
      </c>
      <c r="AI377" s="42">
        <v>5.0169140908894495E-2</v>
      </c>
      <c r="AJ377" s="42">
        <v>3.5229552150024138E-3</v>
      </c>
      <c r="AK377" s="42">
        <v>7.7817053209840829E-3</v>
      </c>
      <c r="AL377" s="42">
        <v>2.9590996071893534E-2</v>
      </c>
      <c r="AM377" s="42">
        <v>1.9479694798546707E-3</v>
      </c>
    </row>
    <row r="378" spans="1:39" x14ac:dyDescent="0.25">
      <c r="A378" s="53" t="s">
        <v>100</v>
      </c>
      <c r="B378" s="53" t="str">
        <f>VLOOKUP(A378,'TRI Releases'!$A$3:$Q$118,2,FALSE)</f>
        <v>70765GRGGLHIGHW</v>
      </c>
      <c r="C378" s="53" t="str">
        <f>VLOOKUP(B378,'AERMOD-Modeled-Air-Conc.'!$A$5:$B$3136,2,FALSE)</f>
        <v>Manufacturing</v>
      </c>
      <c r="D378" s="16">
        <v>4.0480868234992119E-2</v>
      </c>
      <c r="E378" s="16">
        <v>1.8978725420179543E-3</v>
      </c>
      <c r="F378" s="16">
        <v>4.710628462230527E-3</v>
      </c>
      <c r="G378" s="16">
        <v>2.4097871745369686E-2</v>
      </c>
      <c r="H378" s="16">
        <v>1.0348005924737981E-3</v>
      </c>
      <c r="I378" s="16">
        <v>2.7236889707478785E-3</v>
      </c>
      <c r="J378" s="16">
        <v>4.0480868234992119E-2</v>
      </c>
      <c r="K378" s="16">
        <v>1.8978725420179543E-3</v>
      </c>
      <c r="L378" s="16">
        <v>4.710628462230527E-3</v>
      </c>
      <c r="M378" s="16">
        <v>2.4097871745369686E-2</v>
      </c>
      <c r="N378" s="16">
        <v>1.0348005924737981E-3</v>
      </c>
      <c r="O378" s="16">
        <v>2.7236889707478785E-3</v>
      </c>
      <c r="P378" s="16">
        <v>9.6882726739023779E-3</v>
      </c>
      <c r="Q378" s="16">
        <v>1.6250826729844593E-3</v>
      </c>
      <c r="R378" s="16">
        <v>3.0710768587535555E-3</v>
      </c>
      <c r="S378" s="16">
        <v>5.4931243265238464E-3</v>
      </c>
      <c r="T378" s="16">
        <v>9.1316888738087268E-4</v>
      </c>
      <c r="U378" s="16">
        <v>1.7511323144242667E-3</v>
      </c>
      <c r="V378" s="16">
        <v>9.6882726739023779E-3</v>
      </c>
      <c r="W378" s="16">
        <v>1.6250826729844593E-3</v>
      </c>
      <c r="X378" s="16">
        <v>3.0710768587535555E-3</v>
      </c>
      <c r="Y378" s="16">
        <v>5.4931243265238464E-3</v>
      </c>
      <c r="Z378" s="16">
        <v>9.1316888738087268E-4</v>
      </c>
      <c r="AA378" s="54">
        <v>1.7511323144242667E-3</v>
      </c>
      <c r="AB378" s="42">
        <v>5.0169140908894495E-2</v>
      </c>
      <c r="AC378" s="42">
        <v>3.5229552150024138E-3</v>
      </c>
      <c r="AD378" s="42">
        <v>7.7817053209840829E-3</v>
      </c>
      <c r="AE378" s="42">
        <v>2.9590996071893534E-2</v>
      </c>
      <c r="AF378" s="42">
        <v>1.9479694798546707E-3</v>
      </c>
      <c r="AG378" s="42">
        <v>4.4748212851721449E-3</v>
      </c>
      <c r="AH378" s="42">
        <v>5.0169140908894495E-2</v>
      </c>
      <c r="AI378" s="42">
        <v>3.5229552150024138E-3</v>
      </c>
      <c r="AJ378" s="42">
        <v>7.7817053209840829E-3</v>
      </c>
      <c r="AK378" s="42">
        <v>2.9590996071893534E-2</v>
      </c>
      <c r="AL378" s="42">
        <v>1.9479694798546707E-3</v>
      </c>
      <c r="AM378" s="42">
        <v>4.4748212851721449E-3</v>
      </c>
    </row>
    <row r="379" spans="1:39" hidden="1" x14ac:dyDescent="0.25">
      <c r="A379" s="53"/>
      <c r="B379" s="53"/>
      <c r="C379" s="53"/>
      <c r="D379" s="16">
        <v>1.8978725420179543E-3</v>
      </c>
      <c r="E379" s="16">
        <v>4.710628462230527E-3</v>
      </c>
      <c r="F379" s="16">
        <v>2.4097871745369686E-2</v>
      </c>
      <c r="G379" s="16">
        <v>1.0348005924737981E-3</v>
      </c>
      <c r="H379" s="16">
        <v>2.7236889707478785E-3</v>
      </c>
      <c r="I379" s="16">
        <v>4.4742012259728133E-2</v>
      </c>
      <c r="J379" s="16">
        <v>1.8978725420179543E-3</v>
      </c>
      <c r="K379" s="16">
        <v>4.710628462230527E-3</v>
      </c>
      <c r="L379" s="16">
        <v>2.4097871745369686E-2</v>
      </c>
      <c r="M379" s="16">
        <v>1.0348005924737981E-3</v>
      </c>
      <c r="N379" s="16">
        <v>2.7236889707478785E-3</v>
      </c>
      <c r="O379" s="16">
        <v>4.4742012259728133E-2</v>
      </c>
      <c r="P379" s="16">
        <v>1.6250826729844593E-3</v>
      </c>
      <c r="Q379" s="16">
        <v>3.0710768587535555E-3</v>
      </c>
      <c r="R379" s="16">
        <v>5.4931243265238464E-3</v>
      </c>
      <c r="S379" s="16">
        <v>9.1316888738087268E-4</v>
      </c>
      <c r="T379" s="16">
        <v>1.7511323144242667E-3</v>
      </c>
      <c r="U379" s="16">
        <v>7.088980005294422E-3</v>
      </c>
      <c r="V379" s="16">
        <v>1.6250826729844593E-3</v>
      </c>
      <c r="W379" s="16">
        <v>3.0710768587535555E-3</v>
      </c>
      <c r="X379" s="16">
        <v>5.4931243265238464E-3</v>
      </c>
      <c r="Y379" s="16">
        <v>9.1316888738087268E-4</v>
      </c>
      <c r="Z379" s="16">
        <v>1.7511323144242667E-3</v>
      </c>
      <c r="AA379" s="54">
        <v>7.088980005294422E-3</v>
      </c>
      <c r="AB379" s="42">
        <v>3.5229552150024138E-3</v>
      </c>
      <c r="AC379" s="42">
        <v>7.7817053209840829E-3</v>
      </c>
      <c r="AD379" s="42">
        <v>2.9590996071893534E-2</v>
      </c>
      <c r="AE379" s="42">
        <v>1.9479694798546707E-3</v>
      </c>
      <c r="AF379" s="42">
        <v>4.4748212851721449E-3</v>
      </c>
      <c r="AG379" s="42">
        <v>5.1830992265022552E-2</v>
      </c>
      <c r="AH379" s="42">
        <v>3.5229552150024138E-3</v>
      </c>
      <c r="AI379" s="42">
        <v>7.7817053209840829E-3</v>
      </c>
      <c r="AJ379" s="42">
        <v>2.9590996071893534E-2</v>
      </c>
      <c r="AK379" s="42">
        <v>1.9479694798546707E-3</v>
      </c>
      <c r="AL379" s="42">
        <v>4.4748212851721449E-3</v>
      </c>
      <c r="AM379" s="42">
        <v>5.1830992265022552E-2</v>
      </c>
    </row>
    <row r="380" spans="1:39" hidden="1" x14ac:dyDescent="0.25">
      <c r="A380" s="53"/>
      <c r="B380" s="53"/>
      <c r="C380" s="53"/>
      <c r="D380" s="16">
        <v>4.710628462230527E-3</v>
      </c>
      <c r="E380" s="16">
        <v>2.4097871745369686E-2</v>
      </c>
      <c r="F380" s="16">
        <v>1.0348005924737981E-3</v>
      </c>
      <c r="G380" s="16">
        <v>2.7236889707478785E-3</v>
      </c>
      <c r="H380" s="16">
        <v>4.4742012259728133E-2</v>
      </c>
      <c r="I380" s="16">
        <v>2.0976485990724758E-3</v>
      </c>
      <c r="J380" s="16">
        <v>4.710628462230527E-3</v>
      </c>
      <c r="K380" s="16">
        <v>2.4097871745369686E-2</v>
      </c>
      <c r="L380" s="16">
        <v>1.0348005924737981E-3</v>
      </c>
      <c r="M380" s="16">
        <v>2.7236889707478785E-3</v>
      </c>
      <c r="N380" s="16">
        <v>4.4742012259728133E-2</v>
      </c>
      <c r="O380" s="16">
        <v>2.0976485990724758E-3</v>
      </c>
      <c r="P380" s="16">
        <v>3.0710768587535555E-3</v>
      </c>
      <c r="Q380" s="16">
        <v>5.4931243265238464E-3</v>
      </c>
      <c r="R380" s="16">
        <v>9.1316888738087268E-4</v>
      </c>
      <c r="S380" s="16">
        <v>1.7511323144242667E-3</v>
      </c>
      <c r="T380" s="16">
        <v>7.088980005294422E-3</v>
      </c>
      <c r="U380" s="16">
        <v>1.1890848826715556E-3</v>
      </c>
      <c r="V380" s="16">
        <v>3.0710768587535555E-3</v>
      </c>
      <c r="W380" s="16">
        <v>5.4931243265238464E-3</v>
      </c>
      <c r="X380" s="16">
        <v>9.1316888738087268E-4</v>
      </c>
      <c r="Y380" s="16">
        <v>1.7511323144242667E-3</v>
      </c>
      <c r="Z380" s="16">
        <v>7.088980005294422E-3</v>
      </c>
      <c r="AA380" s="54">
        <v>1.1890848826715556E-3</v>
      </c>
      <c r="AB380" s="42">
        <v>7.7817053209840829E-3</v>
      </c>
      <c r="AC380" s="42">
        <v>2.9590996071893534E-2</v>
      </c>
      <c r="AD380" s="42">
        <v>1.9479694798546707E-3</v>
      </c>
      <c r="AE380" s="42">
        <v>4.4748212851721449E-3</v>
      </c>
      <c r="AF380" s="42">
        <v>5.1830992265022552E-2</v>
      </c>
      <c r="AG380" s="42">
        <v>3.2867334817440314E-3</v>
      </c>
      <c r="AH380" s="42">
        <v>7.7817053209840829E-3</v>
      </c>
      <c r="AI380" s="42">
        <v>2.9590996071893534E-2</v>
      </c>
      <c r="AJ380" s="42">
        <v>1.9479694798546707E-3</v>
      </c>
      <c r="AK380" s="42">
        <v>4.4748212851721449E-3</v>
      </c>
      <c r="AL380" s="42">
        <v>5.1830992265022552E-2</v>
      </c>
      <c r="AM380" s="42">
        <v>3.2867334817440314E-3</v>
      </c>
    </row>
    <row r="381" spans="1:39" hidden="1" x14ac:dyDescent="0.25">
      <c r="A381" s="53"/>
      <c r="B381" s="53"/>
      <c r="C381" s="53"/>
      <c r="D381" s="16">
        <v>2.4097871745369686E-2</v>
      </c>
      <c r="E381" s="16">
        <v>1.0348005924737981E-3</v>
      </c>
      <c r="F381" s="16">
        <v>2.7236889707478785E-3</v>
      </c>
      <c r="G381" s="16">
        <v>4.4742012259728133E-2</v>
      </c>
      <c r="H381" s="16">
        <v>2.0976485990724758E-3</v>
      </c>
      <c r="I381" s="16">
        <v>5.2064840898337402E-3</v>
      </c>
      <c r="J381" s="16">
        <v>2.4097871745369686E-2</v>
      </c>
      <c r="K381" s="16">
        <v>1.0348005924737981E-3</v>
      </c>
      <c r="L381" s="16">
        <v>2.7236889707478785E-3</v>
      </c>
      <c r="M381" s="16">
        <v>4.4742012259728133E-2</v>
      </c>
      <c r="N381" s="16">
        <v>2.0976485990724758E-3</v>
      </c>
      <c r="O381" s="16">
        <v>5.2064840898337402E-3</v>
      </c>
      <c r="P381" s="16">
        <v>5.4931243265238464E-3</v>
      </c>
      <c r="Q381" s="16">
        <v>9.1316888738087268E-4</v>
      </c>
      <c r="R381" s="16">
        <v>1.7511323144242667E-3</v>
      </c>
      <c r="S381" s="16">
        <v>7.088980005294422E-3</v>
      </c>
      <c r="T381" s="16">
        <v>1.1890848826715556E-3</v>
      </c>
      <c r="U381" s="16">
        <v>2.247129408844065E-3</v>
      </c>
      <c r="V381" s="16">
        <v>5.4931243265238464E-3</v>
      </c>
      <c r="W381" s="16">
        <v>9.1316888738087268E-4</v>
      </c>
      <c r="X381" s="16">
        <v>1.7511323144242667E-3</v>
      </c>
      <c r="Y381" s="16">
        <v>7.088980005294422E-3</v>
      </c>
      <c r="Z381" s="16">
        <v>1.1890848826715556E-3</v>
      </c>
      <c r="AA381" s="54">
        <v>2.247129408844065E-3</v>
      </c>
      <c r="AB381" s="42">
        <v>2.9590996071893534E-2</v>
      </c>
      <c r="AC381" s="42">
        <v>1.9479694798546707E-3</v>
      </c>
      <c r="AD381" s="42">
        <v>4.4748212851721449E-3</v>
      </c>
      <c r="AE381" s="42">
        <v>5.1830992265022552E-2</v>
      </c>
      <c r="AF381" s="42">
        <v>3.2867334817440314E-3</v>
      </c>
      <c r="AG381" s="42">
        <v>7.4536134986778052E-3</v>
      </c>
      <c r="AH381" s="42">
        <v>2.9590996071893534E-2</v>
      </c>
      <c r="AI381" s="42">
        <v>1.9479694798546707E-3</v>
      </c>
      <c r="AJ381" s="42">
        <v>4.4748212851721449E-3</v>
      </c>
      <c r="AK381" s="42">
        <v>5.1830992265022552E-2</v>
      </c>
      <c r="AL381" s="42">
        <v>3.2867334817440314E-3</v>
      </c>
      <c r="AM381" s="42">
        <v>7.4536134986778052E-3</v>
      </c>
    </row>
    <row r="382" spans="1:39" hidden="1" x14ac:dyDescent="0.25">
      <c r="A382" s="53"/>
      <c r="B382" s="53"/>
      <c r="C382" s="53"/>
      <c r="D382" s="16">
        <v>1.0348005924737981E-3</v>
      </c>
      <c r="E382" s="16">
        <v>2.7236889707478785E-3</v>
      </c>
      <c r="F382" s="16">
        <v>4.4742012259728133E-2</v>
      </c>
      <c r="G382" s="16">
        <v>2.0976485990724758E-3</v>
      </c>
      <c r="H382" s="16">
        <v>5.2064840898337402E-3</v>
      </c>
      <c r="I382" s="16">
        <v>2.6634489823829655E-2</v>
      </c>
      <c r="J382" s="16">
        <v>1.0348005924737981E-3</v>
      </c>
      <c r="K382" s="16">
        <v>2.7236889707478785E-3</v>
      </c>
      <c r="L382" s="16">
        <v>4.4742012259728133E-2</v>
      </c>
      <c r="M382" s="16">
        <v>2.0976485990724758E-3</v>
      </c>
      <c r="N382" s="16">
        <v>5.2064840898337402E-3</v>
      </c>
      <c r="O382" s="16">
        <v>2.6634489823829655E-2</v>
      </c>
      <c r="P382" s="16">
        <v>9.1316888738087268E-4</v>
      </c>
      <c r="Q382" s="16">
        <v>1.7511323144242667E-3</v>
      </c>
      <c r="R382" s="16">
        <v>7.088980005294422E-3</v>
      </c>
      <c r="S382" s="16">
        <v>1.1890848826715556E-3</v>
      </c>
      <c r="T382" s="16">
        <v>2.247129408844065E-3</v>
      </c>
      <c r="U382" s="16">
        <v>4.0193592633101316E-3</v>
      </c>
      <c r="V382" s="16">
        <v>9.1316888738087268E-4</v>
      </c>
      <c r="W382" s="16">
        <v>1.7511323144242667E-3</v>
      </c>
      <c r="X382" s="16">
        <v>7.088980005294422E-3</v>
      </c>
      <c r="Y382" s="16">
        <v>1.1890848826715556E-3</v>
      </c>
      <c r="Z382" s="16">
        <v>2.247129408844065E-3</v>
      </c>
      <c r="AA382" s="54">
        <v>4.0193592633101316E-3</v>
      </c>
      <c r="AB382" s="42">
        <v>1.9479694798546707E-3</v>
      </c>
      <c r="AC382" s="42">
        <v>4.4748212851721449E-3</v>
      </c>
      <c r="AD382" s="42">
        <v>5.1830992265022552E-2</v>
      </c>
      <c r="AE382" s="42">
        <v>3.2867334817440314E-3</v>
      </c>
      <c r="AF382" s="42">
        <v>7.4536134986778052E-3</v>
      </c>
      <c r="AG382" s="42">
        <v>3.0653849087139785E-2</v>
      </c>
      <c r="AH382" s="42">
        <v>1.9479694798546707E-3</v>
      </c>
      <c r="AI382" s="42">
        <v>4.4748212851721449E-3</v>
      </c>
      <c r="AJ382" s="42">
        <v>5.1830992265022552E-2</v>
      </c>
      <c r="AK382" s="42">
        <v>3.2867334817440314E-3</v>
      </c>
      <c r="AL382" s="42">
        <v>7.4536134986778052E-3</v>
      </c>
      <c r="AM382" s="42">
        <v>3.0653849087139785E-2</v>
      </c>
    </row>
    <row r="383" spans="1:39" hidden="1" x14ac:dyDescent="0.25">
      <c r="A383" s="53"/>
      <c r="B383" s="53"/>
      <c r="C383" s="53"/>
      <c r="D383" s="16">
        <v>2.7236889707478785E-3</v>
      </c>
      <c r="E383" s="16">
        <v>4.4742012259728133E-2</v>
      </c>
      <c r="F383" s="16">
        <v>2.0976485990724758E-3</v>
      </c>
      <c r="G383" s="16">
        <v>5.2064840898337402E-3</v>
      </c>
      <c r="H383" s="16">
        <v>2.6634489823829655E-2</v>
      </c>
      <c r="I383" s="16">
        <v>1.1437269706289349E-3</v>
      </c>
      <c r="J383" s="16">
        <v>2.7236889707478785E-3</v>
      </c>
      <c r="K383" s="16">
        <v>4.4742012259728133E-2</v>
      </c>
      <c r="L383" s="16">
        <v>2.0976485990724758E-3</v>
      </c>
      <c r="M383" s="16">
        <v>5.2064840898337402E-3</v>
      </c>
      <c r="N383" s="16">
        <v>2.6634489823829655E-2</v>
      </c>
      <c r="O383" s="16">
        <v>1.1437269706289349E-3</v>
      </c>
      <c r="P383" s="16">
        <v>1.7511323144242667E-3</v>
      </c>
      <c r="Q383" s="16">
        <v>7.088980005294422E-3</v>
      </c>
      <c r="R383" s="16">
        <v>1.1890848826715556E-3</v>
      </c>
      <c r="S383" s="16">
        <v>2.247129408844065E-3</v>
      </c>
      <c r="T383" s="16">
        <v>4.0193592633101316E-3</v>
      </c>
      <c r="U383" s="16">
        <v>6.6817235662015059E-4</v>
      </c>
      <c r="V383" s="16">
        <v>1.7511323144242667E-3</v>
      </c>
      <c r="W383" s="16">
        <v>7.088980005294422E-3</v>
      </c>
      <c r="X383" s="16">
        <v>1.1890848826715556E-3</v>
      </c>
      <c r="Y383" s="16">
        <v>2.247129408844065E-3</v>
      </c>
      <c r="Z383" s="16">
        <v>4.0193592633101316E-3</v>
      </c>
      <c r="AA383" s="54">
        <v>6.6817235662015059E-4</v>
      </c>
      <c r="AB383" s="42">
        <v>4.4748212851721449E-3</v>
      </c>
      <c r="AC383" s="42">
        <v>5.1830992265022552E-2</v>
      </c>
      <c r="AD383" s="42">
        <v>3.2867334817440314E-3</v>
      </c>
      <c r="AE383" s="42">
        <v>7.4536134986778052E-3</v>
      </c>
      <c r="AF383" s="42">
        <v>3.0653849087139785E-2</v>
      </c>
      <c r="AG383" s="42">
        <v>1.8118993272490855E-3</v>
      </c>
      <c r="AH383" s="42">
        <v>4.4748212851721449E-3</v>
      </c>
      <c r="AI383" s="42">
        <v>5.1830992265022552E-2</v>
      </c>
      <c r="AJ383" s="42">
        <v>3.2867334817440314E-3</v>
      </c>
      <c r="AK383" s="42">
        <v>7.4536134986778052E-3</v>
      </c>
      <c r="AL383" s="42">
        <v>3.0653849087139785E-2</v>
      </c>
      <c r="AM383" s="42">
        <v>1.8118993272490855E-3</v>
      </c>
    </row>
    <row r="384" spans="1:39" x14ac:dyDescent="0.25">
      <c r="A384" s="53" t="s">
        <v>101</v>
      </c>
      <c r="B384" s="53" t="str">
        <f>VLOOKUP(A384,'TRI Releases'!$A$3:$Q$118,2,FALSE)</f>
        <v>70765GRGGLHIGHW</v>
      </c>
      <c r="C384" s="53" t="str">
        <f>VLOOKUP(B384,'AERMOD-Modeled-Air-Conc.'!$A$5:$B$3136,2,FALSE)</f>
        <v>Manufacturing</v>
      </c>
      <c r="D384" s="16">
        <v>4.4742012259728133E-2</v>
      </c>
      <c r="E384" s="16">
        <v>2.0976485990724758E-3</v>
      </c>
      <c r="F384" s="16">
        <v>5.2064840898337402E-3</v>
      </c>
      <c r="G384" s="16">
        <v>2.6634489823829655E-2</v>
      </c>
      <c r="H384" s="16">
        <v>1.1437269706289349E-3</v>
      </c>
      <c r="I384" s="16">
        <v>3.0103930729318664E-3</v>
      </c>
      <c r="J384" s="16">
        <v>4.4742012259728133E-2</v>
      </c>
      <c r="K384" s="16">
        <v>2.0976485990724758E-3</v>
      </c>
      <c r="L384" s="16">
        <v>5.2064840898337402E-3</v>
      </c>
      <c r="M384" s="16">
        <v>2.6634489823829655E-2</v>
      </c>
      <c r="N384" s="16">
        <v>1.1437269706289349E-3</v>
      </c>
      <c r="O384" s="16">
        <v>3.0103930729318664E-3</v>
      </c>
      <c r="P384" s="16">
        <v>7.088980005294422E-3</v>
      </c>
      <c r="Q384" s="16">
        <v>1.1890848826715556E-3</v>
      </c>
      <c r="R384" s="16">
        <v>2.247129408844065E-3</v>
      </c>
      <c r="S384" s="16">
        <v>4.0193592633101316E-3</v>
      </c>
      <c r="T384" s="16">
        <v>6.6817235662015059E-4</v>
      </c>
      <c r="U384" s="16">
        <v>1.2813163276275119E-3</v>
      </c>
      <c r="V384" s="16">
        <v>7.088980005294422E-3</v>
      </c>
      <c r="W384" s="16">
        <v>1.1890848826715556E-3</v>
      </c>
      <c r="X384" s="16">
        <v>2.247129408844065E-3</v>
      </c>
      <c r="Y384" s="16">
        <v>4.0193592633101316E-3</v>
      </c>
      <c r="Z384" s="16">
        <v>6.6817235662015059E-4</v>
      </c>
      <c r="AA384" s="54">
        <v>1.2813163276275119E-3</v>
      </c>
      <c r="AB384" s="42">
        <v>5.1830992265022552E-2</v>
      </c>
      <c r="AC384" s="42">
        <v>3.2867334817440314E-3</v>
      </c>
      <c r="AD384" s="42">
        <v>7.4536134986778052E-3</v>
      </c>
      <c r="AE384" s="42">
        <v>3.0653849087139785E-2</v>
      </c>
      <c r="AF384" s="42">
        <v>1.8118993272490855E-3</v>
      </c>
      <c r="AG384" s="42">
        <v>4.2917094005593785E-3</v>
      </c>
      <c r="AH384" s="42">
        <v>5.1830992265022552E-2</v>
      </c>
      <c r="AI384" s="42">
        <v>3.2867334817440314E-3</v>
      </c>
      <c r="AJ384" s="42">
        <v>7.4536134986778052E-3</v>
      </c>
      <c r="AK384" s="42">
        <v>3.0653849087139785E-2</v>
      </c>
      <c r="AL384" s="42">
        <v>1.8118993272490855E-3</v>
      </c>
      <c r="AM384" s="42">
        <v>4.2917094005593785E-3</v>
      </c>
    </row>
    <row r="385" spans="1:39" hidden="1" x14ac:dyDescent="0.25">
      <c r="A385" s="53"/>
      <c r="B385" s="53"/>
      <c r="C385" s="53"/>
      <c r="D385" s="16">
        <v>2.0976485990724758E-3</v>
      </c>
      <c r="E385" s="16">
        <v>5.2064840898337402E-3</v>
      </c>
      <c r="F385" s="16">
        <v>2.6634489823829655E-2</v>
      </c>
      <c r="G385" s="16">
        <v>1.1437269706289349E-3</v>
      </c>
      <c r="H385" s="16">
        <v>3.0103930729318664E-3</v>
      </c>
      <c r="I385" s="16">
        <v>3.3734056862493436E-2</v>
      </c>
      <c r="J385" s="16">
        <v>2.0976485990724758E-3</v>
      </c>
      <c r="K385" s="16">
        <v>5.2064840898337402E-3</v>
      </c>
      <c r="L385" s="16">
        <v>2.6634489823829655E-2</v>
      </c>
      <c r="M385" s="16">
        <v>1.1437269706289349E-3</v>
      </c>
      <c r="N385" s="16">
        <v>3.0103930729318664E-3</v>
      </c>
      <c r="O385" s="16">
        <v>3.3734056862493436E-2</v>
      </c>
      <c r="P385" s="16">
        <v>1.1890848826715556E-3</v>
      </c>
      <c r="Q385" s="16">
        <v>2.247129408844065E-3</v>
      </c>
      <c r="R385" s="16">
        <v>4.0193592633101316E-3</v>
      </c>
      <c r="S385" s="16">
        <v>6.6817235662015059E-4</v>
      </c>
      <c r="T385" s="16">
        <v>1.2813163276275119E-3</v>
      </c>
      <c r="U385" s="16">
        <v>1.0672853230193268E-2</v>
      </c>
      <c r="V385" s="16">
        <v>1.1890848826715556E-3</v>
      </c>
      <c r="W385" s="16">
        <v>2.247129408844065E-3</v>
      </c>
      <c r="X385" s="16">
        <v>4.0193592633101316E-3</v>
      </c>
      <c r="Y385" s="16">
        <v>6.6817235662015059E-4</v>
      </c>
      <c r="Z385" s="16">
        <v>1.2813163276275119E-3</v>
      </c>
      <c r="AA385" s="54">
        <v>1.0672853230193268E-2</v>
      </c>
      <c r="AB385" s="42">
        <v>3.2867334817440314E-3</v>
      </c>
      <c r="AC385" s="42">
        <v>7.4536134986778052E-3</v>
      </c>
      <c r="AD385" s="42">
        <v>3.0653849087139785E-2</v>
      </c>
      <c r="AE385" s="42">
        <v>1.8118993272490855E-3</v>
      </c>
      <c r="AF385" s="42">
        <v>4.2917094005593785E-3</v>
      </c>
      <c r="AG385" s="42">
        <v>4.4406910092686706E-2</v>
      </c>
      <c r="AH385" s="42">
        <v>3.2867334817440314E-3</v>
      </c>
      <c r="AI385" s="42">
        <v>7.4536134986778052E-3</v>
      </c>
      <c r="AJ385" s="42">
        <v>3.0653849087139785E-2</v>
      </c>
      <c r="AK385" s="42">
        <v>1.8118993272490855E-3</v>
      </c>
      <c r="AL385" s="42">
        <v>4.2917094005593785E-3</v>
      </c>
      <c r="AM385" s="42">
        <v>4.4406910092686706E-2</v>
      </c>
    </row>
    <row r="386" spans="1:39" hidden="1" x14ac:dyDescent="0.25">
      <c r="A386" s="53"/>
      <c r="B386" s="53"/>
      <c r="C386" s="53"/>
      <c r="D386" s="16">
        <v>5.2064840898337402E-3</v>
      </c>
      <c r="E386" s="16">
        <v>2.6634489823829655E-2</v>
      </c>
      <c r="F386" s="16">
        <v>1.1437269706289349E-3</v>
      </c>
      <c r="G386" s="16">
        <v>3.0103930729318664E-3</v>
      </c>
      <c r="H386" s="16">
        <v>3.3734056862493436E-2</v>
      </c>
      <c r="I386" s="16">
        <v>1.5815604516816288E-3</v>
      </c>
      <c r="J386" s="16">
        <v>5.2064840898337402E-3</v>
      </c>
      <c r="K386" s="16">
        <v>2.6634489823829655E-2</v>
      </c>
      <c r="L386" s="16">
        <v>1.1437269706289349E-3</v>
      </c>
      <c r="M386" s="16">
        <v>3.0103930729318664E-3</v>
      </c>
      <c r="N386" s="16">
        <v>3.3734056862493436E-2</v>
      </c>
      <c r="O386" s="16">
        <v>1.5815604516816288E-3</v>
      </c>
      <c r="P386" s="16">
        <v>2.247129408844065E-3</v>
      </c>
      <c r="Q386" s="16">
        <v>4.0193592633101316E-3</v>
      </c>
      <c r="R386" s="16">
        <v>6.6817235662015059E-4</v>
      </c>
      <c r="S386" s="16">
        <v>1.2813163276275119E-3</v>
      </c>
      <c r="T386" s="16">
        <v>1.0672853230193268E-2</v>
      </c>
      <c r="U386" s="16">
        <v>1.7902333511332863E-3</v>
      </c>
      <c r="V386" s="16">
        <v>2.247129408844065E-3</v>
      </c>
      <c r="W386" s="16">
        <v>4.0193592633101316E-3</v>
      </c>
      <c r="X386" s="16">
        <v>6.6817235662015059E-4</v>
      </c>
      <c r="Y386" s="16">
        <v>1.2813163276275119E-3</v>
      </c>
      <c r="Z386" s="16">
        <v>1.0672853230193268E-2</v>
      </c>
      <c r="AA386" s="54">
        <v>1.7902333511332863E-3</v>
      </c>
      <c r="AB386" s="42">
        <v>7.4536134986778052E-3</v>
      </c>
      <c r="AC386" s="42">
        <v>3.0653849087139785E-2</v>
      </c>
      <c r="AD386" s="42">
        <v>1.8118993272490855E-3</v>
      </c>
      <c r="AE386" s="42">
        <v>4.2917094005593785E-3</v>
      </c>
      <c r="AF386" s="42">
        <v>4.4406910092686706E-2</v>
      </c>
      <c r="AG386" s="42">
        <v>3.3717938028149149E-3</v>
      </c>
      <c r="AH386" s="42">
        <v>7.4536134986778052E-3</v>
      </c>
      <c r="AI386" s="42">
        <v>3.0653849087139785E-2</v>
      </c>
      <c r="AJ386" s="42">
        <v>1.8118993272490855E-3</v>
      </c>
      <c r="AK386" s="42">
        <v>4.2917094005593785E-3</v>
      </c>
      <c r="AL386" s="42">
        <v>4.4406910092686706E-2</v>
      </c>
      <c r="AM386" s="42">
        <v>3.3717938028149149E-3</v>
      </c>
    </row>
    <row r="387" spans="1:39" hidden="1" x14ac:dyDescent="0.25">
      <c r="A387" s="53"/>
      <c r="B387" s="53"/>
      <c r="C387" s="53"/>
      <c r="D387" s="16">
        <v>2.6634489823829655E-2</v>
      </c>
      <c r="E387" s="16">
        <v>1.1437269706289349E-3</v>
      </c>
      <c r="F387" s="16">
        <v>3.0103930729318664E-3</v>
      </c>
      <c r="G387" s="16">
        <v>3.3734056862493436E-2</v>
      </c>
      <c r="H387" s="16">
        <v>1.5815604516816288E-3</v>
      </c>
      <c r="I387" s="16">
        <v>3.9255237185254399E-3</v>
      </c>
      <c r="J387" s="16">
        <v>2.6634489823829655E-2</v>
      </c>
      <c r="K387" s="16">
        <v>1.1437269706289349E-3</v>
      </c>
      <c r="L387" s="16">
        <v>3.0103930729318664E-3</v>
      </c>
      <c r="M387" s="16">
        <v>3.3734056862493436E-2</v>
      </c>
      <c r="N387" s="16">
        <v>1.5815604516816288E-3</v>
      </c>
      <c r="O387" s="16">
        <v>3.9255237185254399E-3</v>
      </c>
      <c r="P387" s="16">
        <v>4.0193592633101316E-3</v>
      </c>
      <c r="Q387" s="16">
        <v>6.6817235662015059E-4</v>
      </c>
      <c r="R387" s="16">
        <v>1.2813163276275119E-3</v>
      </c>
      <c r="S387" s="16">
        <v>1.0672853230193268E-2</v>
      </c>
      <c r="T387" s="16">
        <v>1.7902333511332863E-3</v>
      </c>
      <c r="U387" s="16">
        <v>3.3831781655374532E-3</v>
      </c>
      <c r="V387" s="16">
        <v>4.0193592633101316E-3</v>
      </c>
      <c r="W387" s="16">
        <v>6.6817235662015059E-4</v>
      </c>
      <c r="X387" s="16">
        <v>1.2813163276275119E-3</v>
      </c>
      <c r="Y387" s="16">
        <v>1.0672853230193268E-2</v>
      </c>
      <c r="Z387" s="16">
        <v>1.7902333511332863E-3</v>
      </c>
      <c r="AA387" s="54">
        <v>3.3831781655374532E-3</v>
      </c>
      <c r="AB387" s="42">
        <v>3.0653849087139785E-2</v>
      </c>
      <c r="AC387" s="42">
        <v>1.8118993272490855E-3</v>
      </c>
      <c r="AD387" s="42">
        <v>4.2917094005593785E-3</v>
      </c>
      <c r="AE387" s="42">
        <v>4.4406910092686706E-2</v>
      </c>
      <c r="AF387" s="42">
        <v>3.3717938028149149E-3</v>
      </c>
      <c r="AG387" s="42">
        <v>7.3087018840628931E-3</v>
      </c>
      <c r="AH387" s="42">
        <v>3.0653849087139785E-2</v>
      </c>
      <c r="AI387" s="42">
        <v>1.8118993272490855E-3</v>
      </c>
      <c r="AJ387" s="42">
        <v>4.2917094005593785E-3</v>
      </c>
      <c r="AK387" s="42">
        <v>4.4406910092686706E-2</v>
      </c>
      <c r="AL387" s="42">
        <v>3.3717938028149149E-3</v>
      </c>
      <c r="AM387" s="42">
        <v>7.3087018840628931E-3</v>
      </c>
    </row>
    <row r="388" spans="1:39" hidden="1" x14ac:dyDescent="0.25">
      <c r="A388" s="53"/>
      <c r="B388" s="53"/>
      <c r="C388" s="53"/>
      <c r="D388" s="16">
        <v>1.1437269706289349E-3</v>
      </c>
      <c r="E388" s="16">
        <v>3.0103930729318664E-3</v>
      </c>
      <c r="F388" s="16">
        <v>3.3734056862493436E-2</v>
      </c>
      <c r="G388" s="16">
        <v>1.5815604516816288E-3</v>
      </c>
      <c r="H388" s="16">
        <v>3.9255237185254399E-3</v>
      </c>
      <c r="I388" s="16">
        <v>2.0081559787808078E-2</v>
      </c>
      <c r="J388" s="16">
        <v>1.1437269706289349E-3</v>
      </c>
      <c r="K388" s="16">
        <v>3.0103930729318664E-3</v>
      </c>
      <c r="L388" s="16">
        <v>3.3734056862493436E-2</v>
      </c>
      <c r="M388" s="16">
        <v>1.5815604516816288E-3</v>
      </c>
      <c r="N388" s="16">
        <v>3.9255237185254399E-3</v>
      </c>
      <c r="O388" s="16">
        <v>2.0081559787808078E-2</v>
      </c>
      <c r="P388" s="16">
        <v>6.6817235662015059E-4</v>
      </c>
      <c r="Q388" s="16">
        <v>1.2813163276275119E-3</v>
      </c>
      <c r="R388" s="16">
        <v>1.0672853230193268E-2</v>
      </c>
      <c r="S388" s="16">
        <v>1.7902333511332863E-3</v>
      </c>
      <c r="T388" s="16">
        <v>3.3831781655374532E-3</v>
      </c>
      <c r="U388" s="16">
        <v>6.0513686686502529E-3</v>
      </c>
      <c r="V388" s="16">
        <v>6.6817235662015059E-4</v>
      </c>
      <c r="W388" s="16">
        <v>1.2813163276275119E-3</v>
      </c>
      <c r="X388" s="16">
        <v>1.0672853230193268E-2</v>
      </c>
      <c r="Y388" s="16">
        <v>1.7902333511332863E-3</v>
      </c>
      <c r="Z388" s="16">
        <v>3.3831781655374532E-3</v>
      </c>
      <c r="AA388" s="54">
        <v>6.0513686686502529E-3</v>
      </c>
      <c r="AB388" s="42">
        <v>1.8118993272490855E-3</v>
      </c>
      <c r="AC388" s="42">
        <v>4.2917094005593785E-3</v>
      </c>
      <c r="AD388" s="42">
        <v>4.4406910092686706E-2</v>
      </c>
      <c r="AE388" s="42">
        <v>3.3717938028149149E-3</v>
      </c>
      <c r="AF388" s="42">
        <v>7.3087018840628931E-3</v>
      </c>
      <c r="AG388" s="42">
        <v>2.6132928456458329E-2</v>
      </c>
      <c r="AH388" s="42">
        <v>1.8118993272490855E-3</v>
      </c>
      <c r="AI388" s="42">
        <v>4.2917094005593785E-3</v>
      </c>
      <c r="AJ388" s="42">
        <v>4.4406910092686706E-2</v>
      </c>
      <c r="AK388" s="42">
        <v>3.3717938028149149E-3</v>
      </c>
      <c r="AL388" s="42">
        <v>7.3087018840628931E-3</v>
      </c>
      <c r="AM388" s="42">
        <v>2.6132928456458329E-2</v>
      </c>
    </row>
    <row r="389" spans="1:39" hidden="1" x14ac:dyDescent="0.25">
      <c r="A389" s="53"/>
      <c r="B389" s="53"/>
      <c r="C389" s="53"/>
      <c r="D389" s="16">
        <v>3.0103930729318664E-3</v>
      </c>
      <c r="E389" s="16">
        <v>3.3734056862493436E-2</v>
      </c>
      <c r="F389" s="16">
        <v>1.5815604516816288E-3</v>
      </c>
      <c r="G389" s="16">
        <v>3.9255237185254399E-3</v>
      </c>
      <c r="H389" s="16">
        <v>2.0081559787808078E-2</v>
      </c>
      <c r="I389" s="16">
        <v>8.6233382706149867E-4</v>
      </c>
      <c r="J389" s="16">
        <v>3.0103930729318664E-3</v>
      </c>
      <c r="K389" s="16">
        <v>3.3734056862493436E-2</v>
      </c>
      <c r="L389" s="16">
        <v>1.5815604516816288E-3</v>
      </c>
      <c r="M389" s="16">
        <v>3.9255237185254399E-3</v>
      </c>
      <c r="N389" s="16">
        <v>2.0081559787808078E-2</v>
      </c>
      <c r="O389" s="16">
        <v>8.6233382706149867E-4</v>
      </c>
      <c r="P389" s="16">
        <v>1.2813163276275119E-3</v>
      </c>
      <c r="Q389" s="16">
        <v>1.0672853230193268E-2</v>
      </c>
      <c r="R389" s="16">
        <v>1.7902333511332863E-3</v>
      </c>
      <c r="S389" s="16">
        <v>3.3831781655374532E-3</v>
      </c>
      <c r="T389" s="16">
        <v>6.0513686686502529E-3</v>
      </c>
      <c r="U389" s="16">
        <v>1.0059706035781156E-3</v>
      </c>
      <c r="V389" s="16">
        <v>1.2813163276275119E-3</v>
      </c>
      <c r="W389" s="16">
        <v>1.0672853230193268E-2</v>
      </c>
      <c r="X389" s="16">
        <v>1.7902333511332863E-3</v>
      </c>
      <c r="Y389" s="16">
        <v>3.3831781655374532E-3</v>
      </c>
      <c r="Z389" s="16">
        <v>6.0513686686502529E-3</v>
      </c>
      <c r="AA389" s="54">
        <v>1.0059706035781156E-3</v>
      </c>
      <c r="AB389" s="42">
        <v>4.2917094005593785E-3</v>
      </c>
      <c r="AC389" s="42">
        <v>4.4406910092686706E-2</v>
      </c>
      <c r="AD389" s="42">
        <v>3.3717938028149149E-3</v>
      </c>
      <c r="AE389" s="42">
        <v>7.3087018840628931E-3</v>
      </c>
      <c r="AF389" s="42">
        <v>2.6132928456458329E-2</v>
      </c>
      <c r="AG389" s="42">
        <v>1.8683044306396141E-3</v>
      </c>
      <c r="AH389" s="42">
        <v>4.2917094005593785E-3</v>
      </c>
      <c r="AI389" s="42">
        <v>4.4406910092686706E-2</v>
      </c>
      <c r="AJ389" s="42">
        <v>3.3717938028149149E-3</v>
      </c>
      <c r="AK389" s="42">
        <v>7.3087018840628931E-3</v>
      </c>
      <c r="AL389" s="42">
        <v>2.6132928456458329E-2</v>
      </c>
      <c r="AM389" s="42">
        <v>1.8683044306396141E-3</v>
      </c>
    </row>
    <row r="390" spans="1:39" x14ac:dyDescent="0.25">
      <c r="A390" s="53" t="s">
        <v>102</v>
      </c>
      <c r="B390" s="53" t="str">
        <f>VLOOKUP(A390,'TRI Releases'!$A$3:$Q$118,2,FALSE)</f>
        <v>70765GRGGLHIGHW</v>
      </c>
      <c r="C390" s="53" t="str">
        <f>VLOOKUP(B390,'AERMOD-Modeled-Air-Conc.'!$A$5:$B$3136,2,FALSE)</f>
        <v>Manufacturing</v>
      </c>
      <c r="D390" s="16">
        <v>3.3734056862493436E-2</v>
      </c>
      <c r="E390" s="16">
        <v>1.5815604516816288E-3</v>
      </c>
      <c r="F390" s="16">
        <v>3.9255237185254399E-3</v>
      </c>
      <c r="G390" s="16">
        <v>2.0081559787808078E-2</v>
      </c>
      <c r="H390" s="16">
        <v>8.6233382706149867E-4</v>
      </c>
      <c r="I390" s="16">
        <v>2.2697408089565664E-3</v>
      </c>
      <c r="J390" s="16">
        <v>3.3734056862493436E-2</v>
      </c>
      <c r="K390" s="16">
        <v>1.5815604516816288E-3</v>
      </c>
      <c r="L390" s="16">
        <v>3.9255237185254399E-3</v>
      </c>
      <c r="M390" s="16">
        <v>2.0081559787808078E-2</v>
      </c>
      <c r="N390" s="16">
        <v>8.6233382706149867E-4</v>
      </c>
      <c r="O390" s="16">
        <v>2.2697408089565664E-3</v>
      </c>
      <c r="P390" s="16">
        <v>1.0672853230193268E-2</v>
      </c>
      <c r="Q390" s="16">
        <v>1.7902333511332863E-3</v>
      </c>
      <c r="R390" s="16">
        <v>3.3831781655374532E-3</v>
      </c>
      <c r="S390" s="16">
        <v>6.0513686686502529E-3</v>
      </c>
      <c r="T390" s="16">
        <v>1.0059706035781156E-3</v>
      </c>
      <c r="U390" s="16">
        <v>1.929092915483643E-3</v>
      </c>
      <c r="V390" s="16">
        <v>1.0672853230193268E-2</v>
      </c>
      <c r="W390" s="16">
        <v>1.7902333511332863E-3</v>
      </c>
      <c r="X390" s="16">
        <v>3.3831781655374532E-3</v>
      </c>
      <c r="Y390" s="16">
        <v>6.0513686686502529E-3</v>
      </c>
      <c r="Z390" s="16">
        <v>1.0059706035781156E-3</v>
      </c>
      <c r="AA390" s="54">
        <v>1.929092915483643E-3</v>
      </c>
      <c r="AB390" s="42">
        <v>4.4406910092686706E-2</v>
      </c>
      <c r="AC390" s="42">
        <v>3.3717938028149149E-3</v>
      </c>
      <c r="AD390" s="42">
        <v>7.3087018840628931E-3</v>
      </c>
      <c r="AE390" s="42">
        <v>2.6132928456458329E-2</v>
      </c>
      <c r="AF390" s="42">
        <v>1.8683044306396141E-3</v>
      </c>
      <c r="AG390" s="42">
        <v>4.1988337244402091E-3</v>
      </c>
      <c r="AH390" s="42">
        <v>4.4406910092686706E-2</v>
      </c>
      <c r="AI390" s="42">
        <v>3.3717938028149149E-3</v>
      </c>
      <c r="AJ390" s="42">
        <v>7.3087018840628931E-3</v>
      </c>
      <c r="AK390" s="42">
        <v>2.6132928456458329E-2</v>
      </c>
      <c r="AL390" s="42">
        <v>1.8683044306396141E-3</v>
      </c>
      <c r="AM390" s="42">
        <v>4.1988337244402091E-3</v>
      </c>
    </row>
    <row r="391" spans="1:39" hidden="1" x14ac:dyDescent="0.25">
      <c r="A391" s="53"/>
      <c r="B391" s="53"/>
      <c r="C391" s="53"/>
      <c r="D391" s="16">
        <v>1.5815604516816288E-3</v>
      </c>
      <c r="E391" s="16">
        <v>3.9255237185254399E-3</v>
      </c>
      <c r="F391" s="16">
        <v>2.0081559787808078E-2</v>
      </c>
      <c r="G391" s="16">
        <v>8.6233382706149867E-4</v>
      </c>
      <c r="H391" s="16">
        <v>2.2697408089565664E-3</v>
      </c>
      <c r="I391" s="16">
        <v>0</v>
      </c>
      <c r="J391" s="16">
        <v>1.5815604516816288E-3</v>
      </c>
      <c r="K391" s="16">
        <v>3.9255237185254399E-3</v>
      </c>
      <c r="L391" s="16">
        <v>2.0081559787808078E-2</v>
      </c>
      <c r="M391" s="16">
        <v>8.6233382706149867E-4</v>
      </c>
      <c r="N391" s="16">
        <v>2.2697408089565664E-3</v>
      </c>
      <c r="O391" s="16">
        <v>0</v>
      </c>
      <c r="P391" s="16">
        <v>1.7902333511332863E-3</v>
      </c>
      <c r="Q391" s="16">
        <v>3.3831781655374532E-3</v>
      </c>
      <c r="R391" s="16">
        <v>6.0513686686502529E-3</v>
      </c>
      <c r="S391" s="16">
        <v>1.0059706035781156E-3</v>
      </c>
      <c r="T391" s="16">
        <v>1.929092915483643E-3</v>
      </c>
      <c r="U391" s="16">
        <v>7.0889800052944217E-4</v>
      </c>
      <c r="V391" s="16">
        <v>1.7902333511332863E-3</v>
      </c>
      <c r="W391" s="16">
        <v>3.3831781655374532E-3</v>
      </c>
      <c r="X391" s="16">
        <v>6.0513686686502529E-3</v>
      </c>
      <c r="Y391" s="16">
        <v>1.0059706035781156E-3</v>
      </c>
      <c r="Z391" s="16">
        <v>1.929092915483643E-3</v>
      </c>
      <c r="AA391" s="54">
        <v>7.0889800052944217E-4</v>
      </c>
      <c r="AB391" s="42">
        <v>3.3717938028149149E-3</v>
      </c>
      <c r="AC391" s="42">
        <v>7.3087018840628931E-3</v>
      </c>
      <c r="AD391" s="42">
        <v>2.6132928456458329E-2</v>
      </c>
      <c r="AE391" s="42">
        <v>1.8683044306396141E-3</v>
      </c>
      <c r="AF391" s="42">
        <v>4.1988337244402091E-3</v>
      </c>
      <c r="AG391" s="42">
        <v>7.0889800052944217E-4</v>
      </c>
      <c r="AH391" s="42">
        <v>3.3717938028149149E-3</v>
      </c>
      <c r="AI391" s="42">
        <v>7.3087018840628931E-3</v>
      </c>
      <c r="AJ391" s="42">
        <v>2.6132928456458329E-2</v>
      </c>
      <c r="AK391" s="42">
        <v>1.8683044306396141E-3</v>
      </c>
      <c r="AL391" s="42">
        <v>4.1988337244402091E-3</v>
      </c>
      <c r="AM391" s="42">
        <v>7.0889800052944217E-4</v>
      </c>
    </row>
    <row r="392" spans="1:39" hidden="1" x14ac:dyDescent="0.25">
      <c r="A392" s="53"/>
      <c r="B392" s="53"/>
      <c r="C392" s="53"/>
      <c r="D392" s="16">
        <v>3.9255237185254399E-3</v>
      </c>
      <c r="E392" s="16">
        <v>2.0081559787808078E-2</v>
      </c>
      <c r="F392" s="16">
        <v>8.6233382706149867E-4</v>
      </c>
      <c r="G392" s="16">
        <v>2.2697408089565664E-3</v>
      </c>
      <c r="H392" s="16">
        <v>0</v>
      </c>
      <c r="I392" s="16">
        <v>0</v>
      </c>
      <c r="J392" s="16">
        <v>3.9255237185254399E-3</v>
      </c>
      <c r="K392" s="16">
        <v>2.0081559787808078E-2</v>
      </c>
      <c r="L392" s="16">
        <v>8.6233382706149867E-4</v>
      </c>
      <c r="M392" s="16">
        <v>2.2697408089565664E-3</v>
      </c>
      <c r="N392" s="16">
        <v>0</v>
      </c>
      <c r="O392" s="16">
        <v>0</v>
      </c>
      <c r="P392" s="16">
        <v>3.3831781655374532E-3</v>
      </c>
      <c r="Q392" s="16">
        <v>6.0513686686502529E-3</v>
      </c>
      <c r="R392" s="16">
        <v>1.0059706035781156E-3</v>
      </c>
      <c r="S392" s="16">
        <v>1.929092915483643E-3</v>
      </c>
      <c r="T392" s="16">
        <v>7.0889800052944217E-4</v>
      </c>
      <c r="U392" s="16">
        <v>1.1890848826715554E-4</v>
      </c>
      <c r="V392" s="16">
        <v>3.3831781655374532E-3</v>
      </c>
      <c r="W392" s="16">
        <v>6.0513686686502529E-3</v>
      </c>
      <c r="X392" s="16">
        <v>1.0059706035781156E-3</v>
      </c>
      <c r="Y392" s="16">
        <v>1.929092915483643E-3</v>
      </c>
      <c r="Z392" s="16">
        <v>7.0889800052944217E-4</v>
      </c>
      <c r="AA392" s="54">
        <v>1.1890848826715554E-4</v>
      </c>
      <c r="AB392" s="42">
        <v>7.3087018840628931E-3</v>
      </c>
      <c r="AC392" s="42">
        <v>2.6132928456458329E-2</v>
      </c>
      <c r="AD392" s="42">
        <v>1.8683044306396141E-3</v>
      </c>
      <c r="AE392" s="42">
        <v>4.1988337244402091E-3</v>
      </c>
      <c r="AF392" s="42">
        <v>7.0889800052944217E-4</v>
      </c>
      <c r="AG392" s="42">
        <v>1.1890848826715554E-4</v>
      </c>
      <c r="AH392" s="42">
        <v>7.3087018840628931E-3</v>
      </c>
      <c r="AI392" s="42">
        <v>2.6132928456458329E-2</v>
      </c>
      <c r="AJ392" s="42">
        <v>1.8683044306396141E-3</v>
      </c>
      <c r="AK392" s="42">
        <v>4.1988337244402091E-3</v>
      </c>
      <c r="AL392" s="42">
        <v>7.0889800052944217E-4</v>
      </c>
      <c r="AM392" s="42">
        <v>1.1890848826715554E-4</v>
      </c>
    </row>
    <row r="393" spans="1:39" hidden="1" x14ac:dyDescent="0.25">
      <c r="A393" s="53"/>
      <c r="B393" s="53"/>
      <c r="C393" s="53"/>
      <c r="D393" s="16">
        <v>2.0081559787808078E-2</v>
      </c>
      <c r="E393" s="16">
        <v>8.6233382706149867E-4</v>
      </c>
      <c r="F393" s="16">
        <v>2.2697408089565664E-3</v>
      </c>
      <c r="G393" s="16">
        <v>0</v>
      </c>
      <c r="H393" s="16">
        <v>0</v>
      </c>
      <c r="I393" s="16">
        <v>0</v>
      </c>
      <c r="J393" s="16">
        <v>2.0081559787808078E-2</v>
      </c>
      <c r="K393" s="16">
        <v>8.6233382706149867E-4</v>
      </c>
      <c r="L393" s="16">
        <v>2.2697408089565664E-3</v>
      </c>
      <c r="M393" s="16">
        <v>0</v>
      </c>
      <c r="N393" s="16">
        <v>0</v>
      </c>
      <c r="O393" s="16">
        <v>0</v>
      </c>
      <c r="P393" s="16">
        <v>6.0513686686502529E-3</v>
      </c>
      <c r="Q393" s="16">
        <v>1.0059706035781156E-3</v>
      </c>
      <c r="R393" s="16">
        <v>1.929092915483643E-3</v>
      </c>
      <c r="S393" s="16">
        <v>7.0889800052944217E-4</v>
      </c>
      <c r="T393" s="16">
        <v>1.1890848826715554E-4</v>
      </c>
      <c r="U393" s="16">
        <v>2.2471294088440648E-4</v>
      </c>
      <c r="V393" s="16">
        <v>6.0513686686502529E-3</v>
      </c>
      <c r="W393" s="16">
        <v>1.0059706035781156E-3</v>
      </c>
      <c r="X393" s="16">
        <v>1.929092915483643E-3</v>
      </c>
      <c r="Y393" s="16">
        <v>7.0889800052944217E-4</v>
      </c>
      <c r="Z393" s="16">
        <v>1.1890848826715554E-4</v>
      </c>
      <c r="AA393" s="54">
        <v>2.2471294088440648E-4</v>
      </c>
      <c r="AB393" s="42">
        <v>2.6132928456458329E-2</v>
      </c>
      <c r="AC393" s="42">
        <v>1.8683044306396141E-3</v>
      </c>
      <c r="AD393" s="42">
        <v>4.1988337244402091E-3</v>
      </c>
      <c r="AE393" s="42">
        <v>7.0889800052944217E-4</v>
      </c>
      <c r="AF393" s="42">
        <v>1.1890848826715554E-4</v>
      </c>
      <c r="AG393" s="42">
        <v>2.2471294088440648E-4</v>
      </c>
      <c r="AH393" s="42">
        <v>2.6132928456458329E-2</v>
      </c>
      <c r="AI393" s="42">
        <v>1.8683044306396141E-3</v>
      </c>
      <c r="AJ393" s="42">
        <v>4.1988337244402091E-3</v>
      </c>
      <c r="AK393" s="42">
        <v>7.0889800052944217E-4</v>
      </c>
      <c r="AL393" s="42">
        <v>1.1890848826715554E-4</v>
      </c>
      <c r="AM393" s="42">
        <v>2.2471294088440648E-4</v>
      </c>
    </row>
    <row r="394" spans="1:39" hidden="1" x14ac:dyDescent="0.25">
      <c r="A394" s="53"/>
      <c r="B394" s="53"/>
      <c r="C394" s="53"/>
      <c r="D394" s="16">
        <v>8.6233382706149867E-4</v>
      </c>
      <c r="E394" s="16">
        <v>2.2697408089565664E-3</v>
      </c>
      <c r="F394" s="16">
        <v>0</v>
      </c>
      <c r="G394" s="16">
        <v>0</v>
      </c>
      <c r="H394" s="16">
        <v>0</v>
      </c>
      <c r="I394" s="16">
        <v>0</v>
      </c>
      <c r="J394" s="16">
        <v>8.6233382706149867E-4</v>
      </c>
      <c r="K394" s="16">
        <v>2.2697408089565664E-3</v>
      </c>
      <c r="L394" s="16">
        <v>0</v>
      </c>
      <c r="M394" s="16">
        <v>0</v>
      </c>
      <c r="N394" s="16">
        <v>0</v>
      </c>
      <c r="O394" s="16">
        <v>0</v>
      </c>
      <c r="P394" s="16">
        <v>1.0059706035781156E-3</v>
      </c>
      <c r="Q394" s="16">
        <v>1.929092915483643E-3</v>
      </c>
      <c r="R394" s="16">
        <v>7.0889800052944217E-4</v>
      </c>
      <c r="S394" s="16">
        <v>1.1890848826715554E-4</v>
      </c>
      <c r="T394" s="16">
        <v>2.2471294088440648E-4</v>
      </c>
      <c r="U394" s="16">
        <v>4.0193592633101311E-4</v>
      </c>
      <c r="V394" s="16">
        <v>1.0059706035781156E-3</v>
      </c>
      <c r="W394" s="16">
        <v>1.929092915483643E-3</v>
      </c>
      <c r="X394" s="16">
        <v>7.0889800052944217E-4</v>
      </c>
      <c r="Y394" s="16">
        <v>1.1890848826715554E-4</v>
      </c>
      <c r="Z394" s="16">
        <v>2.2471294088440648E-4</v>
      </c>
      <c r="AA394" s="54">
        <v>4.0193592633101311E-4</v>
      </c>
      <c r="AB394" s="42">
        <v>1.8683044306396141E-3</v>
      </c>
      <c r="AC394" s="42">
        <v>4.1988337244402091E-3</v>
      </c>
      <c r="AD394" s="42">
        <v>7.0889800052944217E-4</v>
      </c>
      <c r="AE394" s="42">
        <v>1.1890848826715554E-4</v>
      </c>
      <c r="AF394" s="42">
        <v>2.2471294088440648E-4</v>
      </c>
      <c r="AG394" s="42">
        <v>4.0193592633101311E-4</v>
      </c>
      <c r="AH394" s="42">
        <v>1.8683044306396141E-3</v>
      </c>
      <c r="AI394" s="42">
        <v>4.1988337244402091E-3</v>
      </c>
      <c r="AJ394" s="42">
        <v>7.0889800052944217E-4</v>
      </c>
      <c r="AK394" s="42">
        <v>1.1890848826715554E-4</v>
      </c>
      <c r="AL394" s="42">
        <v>2.2471294088440648E-4</v>
      </c>
      <c r="AM394" s="42">
        <v>4.0193592633101311E-4</v>
      </c>
    </row>
    <row r="395" spans="1:39" hidden="1" x14ac:dyDescent="0.25">
      <c r="A395" s="53"/>
      <c r="B395" s="53"/>
      <c r="C395" s="53"/>
      <c r="D395" s="16">
        <v>2.2697408089565664E-3</v>
      </c>
      <c r="E395" s="16">
        <v>0</v>
      </c>
      <c r="F395" s="16">
        <v>0</v>
      </c>
      <c r="G395" s="16">
        <v>0</v>
      </c>
      <c r="H395" s="16">
        <v>0</v>
      </c>
      <c r="I395" s="16">
        <v>0</v>
      </c>
      <c r="J395" s="16">
        <v>2.2697408089565664E-3</v>
      </c>
      <c r="K395" s="16">
        <v>0</v>
      </c>
      <c r="L395" s="16">
        <v>0</v>
      </c>
      <c r="M395" s="16">
        <v>0</v>
      </c>
      <c r="N395" s="16">
        <v>0</v>
      </c>
      <c r="O395" s="16">
        <v>0</v>
      </c>
      <c r="P395" s="16">
        <v>1.929092915483643E-3</v>
      </c>
      <c r="Q395" s="16">
        <v>7.0889800052944217E-4</v>
      </c>
      <c r="R395" s="16">
        <v>1.1890848826715554E-4</v>
      </c>
      <c r="S395" s="16">
        <v>2.2471294088440648E-4</v>
      </c>
      <c r="T395" s="16">
        <v>4.0193592633101311E-4</v>
      </c>
      <c r="U395" s="16">
        <v>6.681723566201507E-5</v>
      </c>
      <c r="V395" s="16">
        <v>1.929092915483643E-3</v>
      </c>
      <c r="W395" s="16">
        <v>7.0889800052944217E-4</v>
      </c>
      <c r="X395" s="16">
        <v>1.1890848826715554E-4</v>
      </c>
      <c r="Y395" s="16">
        <v>2.2471294088440648E-4</v>
      </c>
      <c r="Z395" s="16">
        <v>4.0193592633101311E-4</v>
      </c>
      <c r="AA395" s="54">
        <v>6.681723566201507E-5</v>
      </c>
      <c r="AB395" s="42">
        <v>4.1988337244402091E-3</v>
      </c>
      <c r="AC395" s="42">
        <v>7.0889800052944217E-4</v>
      </c>
      <c r="AD395" s="42">
        <v>1.1890848826715554E-4</v>
      </c>
      <c r="AE395" s="42">
        <v>2.2471294088440648E-4</v>
      </c>
      <c r="AF395" s="42">
        <v>4.0193592633101311E-4</v>
      </c>
      <c r="AG395" s="42">
        <v>6.681723566201507E-5</v>
      </c>
      <c r="AH395" s="42">
        <v>4.1988337244402091E-3</v>
      </c>
      <c r="AI395" s="42">
        <v>7.0889800052944217E-4</v>
      </c>
      <c r="AJ395" s="42">
        <v>1.1890848826715554E-4</v>
      </c>
      <c r="AK395" s="42">
        <v>2.2471294088440648E-4</v>
      </c>
      <c r="AL395" s="42">
        <v>4.0193592633101311E-4</v>
      </c>
      <c r="AM395" s="42">
        <v>6.681723566201507E-5</v>
      </c>
    </row>
    <row r="396" spans="1:39" x14ac:dyDescent="0.25">
      <c r="A396" s="53" t="s">
        <v>103</v>
      </c>
      <c r="B396" s="53" t="str">
        <f>VLOOKUP(A396,'TRI Releases'!$A$3:$Q$118,2,FALSE)</f>
        <v>70765THDWCHIGHW</v>
      </c>
      <c r="C396" s="53" t="str">
        <f>VLOOKUP(B396,'AERMOD-Modeled-Air-Conc.'!$A$5:$B$3136,2,FALSE)</f>
        <v>Processing as a Reactant</v>
      </c>
      <c r="D396" s="16">
        <v>0</v>
      </c>
      <c r="E396" s="16">
        <v>0</v>
      </c>
      <c r="F396" s="16">
        <v>0</v>
      </c>
      <c r="G396" s="16">
        <v>0</v>
      </c>
      <c r="H396" s="16">
        <v>0</v>
      </c>
      <c r="I396" s="16">
        <v>0</v>
      </c>
      <c r="J396" s="16">
        <v>0</v>
      </c>
      <c r="K396" s="16">
        <v>0</v>
      </c>
      <c r="L396" s="16">
        <v>0</v>
      </c>
      <c r="M396" s="16">
        <v>0</v>
      </c>
      <c r="N396" s="16">
        <v>0</v>
      </c>
      <c r="O396" s="16">
        <v>0</v>
      </c>
      <c r="P396" s="16">
        <v>7.0889800052944217E-4</v>
      </c>
      <c r="Q396" s="16">
        <v>1.1890848826715554E-4</v>
      </c>
      <c r="R396" s="16">
        <v>2.2471294088440648E-4</v>
      </c>
      <c r="S396" s="16">
        <v>4.0193592633101311E-4</v>
      </c>
      <c r="T396" s="16">
        <v>6.681723566201507E-5</v>
      </c>
      <c r="U396" s="16">
        <v>1.2813163276275121E-4</v>
      </c>
      <c r="V396" s="16">
        <v>7.0889800052944217E-4</v>
      </c>
      <c r="W396" s="16">
        <v>1.1890848826715554E-4</v>
      </c>
      <c r="X396" s="16">
        <v>2.2471294088440648E-4</v>
      </c>
      <c r="Y396" s="16">
        <v>4.0193592633101311E-4</v>
      </c>
      <c r="Z396" s="16">
        <v>6.681723566201507E-5</v>
      </c>
      <c r="AA396" s="54">
        <v>1.2813163276275121E-4</v>
      </c>
      <c r="AB396" s="42">
        <v>7.0889800052944217E-4</v>
      </c>
      <c r="AC396" s="42">
        <v>1.1890848826715554E-4</v>
      </c>
      <c r="AD396" s="42">
        <v>2.2471294088440648E-4</v>
      </c>
      <c r="AE396" s="42">
        <v>4.0193592633101311E-4</v>
      </c>
      <c r="AF396" s="42">
        <v>6.681723566201507E-5</v>
      </c>
      <c r="AG396" s="42">
        <v>1.2813163276275121E-4</v>
      </c>
      <c r="AH396" s="42">
        <v>7.0889800052944217E-4</v>
      </c>
      <c r="AI396" s="42">
        <v>1.1890848826715554E-4</v>
      </c>
      <c r="AJ396" s="42">
        <v>2.2471294088440648E-4</v>
      </c>
      <c r="AK396" s="42">
        <v>4.0193592633101311E-4</v>
      </c>
      <c r="AL396" s="42">
        <v>6.681723566201507E-5</v>
      </c>
      <c r="AM396" s="42">
        <v>1.2813163276275121E-4</v>
      </c>
    </row>
    <row r="397" spans="1:39" hidden="1" x14ac:dyDescent="0.25">
      <c r="A397" s="53"/>
      <c r="B397" s="53"/>
      <c r="C397" s="53"/>
      <c r="D397" s="16">
        <v>0</v>
      </c>
      <c r="E397" s="16">
        <v>0</v>
      </c>
      <c r="F397" s="16">
        <v>0</v>
      </c>
      <c r="G397" s="16">
        <v>0</v>
      </c>
      <c r="H397" s="16">
        <v>0</v>
      </c>
      <c r="I397" s="16">
        <v>0</v>
      </c>
      <c r="J397" s="16">
        <v>0</v>
      </c>
      <c r="K397" s="16">
        <v>0</v>
      </c>
      <c r="L397" s="16">
        <v>0</v>
      </c>
      <c r="M397" s="16">
        <v>0</v>
      </c>
      <c r="N397" s="16">
        <v>0</v>
      </c>
      <c r="O397" s="16">
        <v>0</v>
      </c>
      <c r="P397" s="16">
        <v>1.1890848826715554E-4</v>
      </c>
      <c r="Q397" s="16">
        <v>2.2471294088440648E-4</v>
      </c>
      <c r="R397" s="16">
        <v>4.0193592633101311E-4</v>
      </c>
      <c r="S397" s="16">
        <v>6.681723566201507E-5</v>
      </c>
      <c r="T397" s="16">
        <v>1.2813163276275121E-4</v>
      </c>
      <c r="U397" s="16">
        <v>0</v>
      </c>
      <c r="V397" s="16">
        <v>1.1890848826715554E-4</v>
      </c>
      <c r="W397" s="16">
        <v>2.2471294088440648E-4</v>
      </c>
      <c r="X397" s="16">
        <v>4.0193592633101311E-4</v>
      </c>
      <c r="Y397" s="16">
        <v>6.681723566201507E-5</v>
      </c>
      <c r="Z397" s="16">
        <v>1.2813163276275121E-4</v>
      </c>
      <c r="AA397" s="54">
        <v>0</v>
      </c>
      <c r="AB397" s="42">
        <v>1.1890848826715554E-4</v>
      </c>
      <c r="AC397" s="42">
        <v>2.2471294088440648E-4</v>
      </c>
      <c r="AD397" s="42">
        <v>4.0193592633101311E-4</v>
      </c>
      <c r="AE397" s="42">
        <v>6.681723566201507E-5</v>
      </c>
      <c r="AF397" s="42">
        <v>1.2813163276275121E-4</v>
      </c>
      <c r="AG397" s="42">
        <v>0</v>
      </c>
      <c r="AH397" s="42">
        <v>1.1890848826715554E-4</v>
      </c>
      <c r="AI397" s="42">
        <v>2.2471294088440648E-4</v>
      </c>
      <c r="AJ397" s="42">
        <v>4.0193592633101311E-4</v>
      </c>
      <c r="AK397" s="42">
        <v>6.681723566201507E-5</v>
      </c>
      <c r="AL397" s="42">
        <v>1.2813163276275121E-4</v>
      </c>
      <c r="AM397" s="42">
        <v>0</v>
      </c>
    </row>
    <row r="398" spans="1:39" hidden="1" x14ac:dyDescent="0.25">
      <c r="A398" s="53"/>
      <c r="B398" s="53"/>
      <c r="C398" s="53"/>
      <c r="D398" s="16">
        <v>0</v>
      </c>
      <c r="E398" s="16">
        <v>0</v>
      </c>
      <c r="F398" s="16">
        <v>0</v>
      </c>
      <c r="G398" s="16">
        <v>0</v>
      </c>
      <c r="H398" s="16">
        <v>0</v>
      </c>
      <c r="I398" s="16">
        <v>0</v>
      </c>
      <c r="J398" s="16">
        <v>0</v>
      </c>
      <c r="K398" s="16">
        <v>0</v>
      </c>
      <c r="L398" s="16">
        <v>0</v>
      </c>
      <c r="M398" s="16">
        <v>0</v>
      </c>
      <c r="N398" s="16">
        <v>0</v>
      </c>
      <c r="O398" s="16">
        <v>0</v>
      </c>
      <c r="P398" s="16">
        <v>2.2471294088440648E-4</v>
      </c>
      <c r="Q398" s="16">
        <v>4.0193592633101311E-4</v>
      </c>
      <c r="R398" s="16">
        <v>6.681723566201507E-5</v>
      </c>
      <c r="S398" s="16">
        <v>1.2813163276275121E-4</v>
      </c>
      <c r="T398" s="16">
        <v>0</v>
      </c>
      <c r="U398" s="16">
        <v>0</v>
      </c>
      <c r="V398" s="16">
        <v>2.2471294088440648E-4</v>
      </c>
      <c r="W398" s="16">
        <v>4.0193592633101311E-4</v>
      </c>
      <c r="X398" s="16">
        <v>6.681723566201507E-5</v>
      </c>
      <c r="Y398" s="16">
        <v>1.2813163276275121E-4</v>
      </c>
      <c r="Z398" s="16">
        <v>0</v>
      </c>
      <c r="AA398" s="54">
        <v>0</v>
      </c>
      <c r="AB398" s="42">
        <v>2.2471294088440648E-4</v>
      </c>
      <c r="AC398" s="42">
        <v>4.0193592633101311E-4</v>
      </c>
      <c r="AD398" s="42">
        <v>6.681723566201507E-5</v>
      </c>
      <c r="AE398" s="42">
        <v>1.2813163276275121E-4</v>
      </c>
      <c r="AF398" s="42">
        <v>0</v>
      </c>
      <c r="AG398" s="42">
        <v>0</v>
      </c>
      <c r="AH398" s="42">
        <v>2.2471294088440648E-4</v>
      </c>
      <c r="AI398" s="42">
        <v>4.0193592633101311E-4</v>
      </c>
      <c r="AJ398" s="42">
        <v>6.681723566201507E-5</v>
      </c>
      <c r="AK398" s="42">
        <v>1.2813163276275121E-4</v>
      </c>
      <c r="AL398" s="42">
        <v>0</v>
      </c>
      <c r="AM398" s="42">
        <v>0</v>
      </c>
    </row>
    <row r="399" spans="1:39" hidden="1" x14ac:dyDescent="0.25">
      <c r="A399" s="53"/>
      <c r="B399" s="53"/>
      <c r="C399" s="53"/>
      <c r="D399" s="16">
        <v>0</v>
      </c>
      <c r="E399" s="16">
        <v>0</v>
      </c>
      <c r="F399" s="16">
        <v>0</v>
      </c>
      <c r="G399" s="16">
        <v>0</v>
      </c>
      <c r="H399" s="16">
        <v>0</v>
      </c>
      <c r="I399" s="16">
        <v>0</v>
      </c>
      <c r="J399" s="16">
        <v>0</v>
      </c>
      <c r="K399" s="16">
        <v>0</v>
      </c>
      <c r="L399" s="16">
        <v>0</v>
      </c>
      <c r="M399" s="16">
        <v>0</v>
      </c>
      <c r="N399" s="16">
        <v>0</v>
      </c>
      <c r="O399" s="16">
        <v>0</v>
      </c>
      <c r="P399" s="16">
        <v>4.0193592633101311E-4</v>
      </c>
      <c r="Q399" s="16">
        <v>6.681723566201507E-5</v>
      </c>
      <c r="R399" s="16">
        <v>1.2813163276275121E-4</v>
      </c>
      <c r="S399" s="16">
        <v>0</v>
      </c>
      <c r="T399" s="16">
        <v>0</v>
      </c>
      <c r="U399" s="16">
        <v>0</v>
      </c>
      <c r="V399" s="16">
        <v>4.0193592633101311E-4</v>
      </c>
      <c r="W399" s="16">
        <v>6.681723566201507E-5</v>
      </c>
      <c r="X399" s="16">
        <v>1.2813163276275121E-4</v>
      </c>
      <c r="Y399" s="16">
        <v>0</v>
      </c>
      <c r="Z399" s="16">
        <v>0</v>
      </c>
      <c r="AA399" s="54">
        <v>0</v>
      </c>
      <c r="AB399" s="42">
        <v>4.0193592633101311E-4</v>
      </c>
      <c r="AC399" s="42">
        <v>6.681723566201507E-5</v>
      </c>
      <c r="AD399" s="42">
        <v>1.2813163276275121E-4</v>
      </c>
      <c r="AE399" s="42">
        <v>0</v>
      </c>
      <c r="AF399" s="42">
        <v>0</v>
      </c>
      <c r="AG399" s="42">
        <v>0</v>
      </c>
      <c r="AH399" s="42">
        <v>4.0193592633101311E-4</v>
      </c>
      <c r="AI399" s="42">
        <v>6.681723566201507E-5</v>
      </c>
      <c r="AJ399" s="42">
        <v>1.2813163276275121E-4</v>
      </c>
      <c r="AK399" s="42">
        <v>0</v>
      </c>
      <c r="AL399" s="42">
        <v>0</v>
      </c>
      <c r="AM399" s="42">
        <v>0</v>
      </c>
    </row>
    <row r="400" spans="1:39" hidden="1" x14ac:dyDescent="0.25">
      <c r="A400" s="53"/>
      <c r="B400" s="53"/>
      <c r="C400" s="53"/>
      <c r="D400" s="16">
        <v>0</v>
      </c>
      <c r="E400" s="16">
        <v>0</v>
      </c>
      <c r="F400" s="16">
        <v>0</v>
      </c>
      <c r="G400" s="16">
        <v>0</v>
      </c>
      <c r="H400" s="16">
        <v>0</v>
      </c>
      <c r="I400" s="16">
        <v>0</v>
      </c>
      <c r="J400" s="16">
        <v>0</v>
      </c>
      <c r="K400" s="16">
        <v>0</v>
      </c>
      <c r="L400" s="16">
        <v>0</v>
      </c>
      <c r="M400" s="16">
        <v>0</v>
      </c>
      <c r="N400" s="16">
        <v>0</v>
      </c>
      <c r="O400" s="16">
        <v>0</v>
      </c>
      <c r="P400" s="16">
        <v>6.681723566201507E-5</v>
      </c>
      <c r="Q400" s="16">
        <v>1.2813163276275121E-4</v>
      </c>
      <c r="R400" s="16">
        <v>0</v>
      </c>
      <c r="S400" s="16">
        <v>0</v>
      </c>
      <c r="T400" s="16">
        <v>0</v>
      </c>
      <c r="U400" s="16">
        <v>0</v>
      </c>
      <c r="V400" s="16">
        <v>6.681723566201507E-5</v>
      </c>
      <c r="W400" s="16">
        <v>1.2813163276275121E-4</v>
      </c>
      <c r="X400" s="16">
        <v>0</v>
      </c>
      <c r="Y400" s="16">
        <v>0</v>
      </c>
      <c r="Z400" s="16">
        <v>0</v>
      </c>
      <c r="AA400" s="54">
        <v>0</v>
      </c>
      <c r="AB400" s="42">
        <v>6.681723566201507E-5</v>
      </c>
      <c r="AC400" s="42">
        <v>1.2813163276275121E-4</v>
      </c>
      <c r="AD400" s="42">
        <v>0</v>
      </c>
      <c r="AE400" s="42">
        <v>0</v>
      </c>
      <c r="AF400" s="42">
        <v>0</v>
      </c>
      <c r="AG400" s="42">
        <v>0</v>
      </c>
      <c r="AH400" s="42">
        <v>6.681723566201507E-5</v>
      </c>
      <c r="AI400" s="42">
        <v>1.2813163276275121E-4</v>
      </c>
      <c r="AJ400" s="42">
        <v>0</v>
      </c>
      <c r="AK400" s="42">
        <v>0</v>
      </c>
      <c r="AL400" s="42">
        <v>0</v>
      </c>
      <c r="AM400" s="42">
        <v>0</v>
      </c>
    </row>
    <row r="401" spans="1:39" hidden="1" x14ac:dyDescent="0.25">
      <c r="A401" s="53"/>
      <c r="B401" s="53"/>
      <c r="C401" s="53"/>
      <c r="D401" s="16">
        <v>0</v>
      </c>
      <c r="E401" s="16">
        <v>0</v>
      </c>
      <c r="F401" s="16">
        <v>0</v>
      </c>
      <c r="G401" s="16">
        <v>0</v>
      </c>
      <c r="H401" s="16">
        <v>0</v>
      </c>
      <c r="I401" s="16">
        <v>0</v>
      </c>
      <c r="J401" s="16">
        <v>0</v>
      </c>
      <c r="K401" s="16">
        <v>0</v>
      </c>
      <c r="L401" s="16">
        <v>0</v>
      </c>
      <c r="M401" s="16">
        <v>0</v>
      </c>
      <c r="N401" s="16">
        <v>0</v>
      </c>
      <c r="O401" s="16">
        <v>0</v>
      </c>
      <c r="P401" s="16">
        <v>1.2813163276275121E-4</v>
      </c>
      <c r="Q401" s="16">
        <v>0</v>
      </c>
      <c r="R401" s="16">
        <v>0</v>
      </c>
      <c r="S401" s="16">
        <v>0</v>
      </c>
      <c r="T401" s="16">
        <v>0</v>
      </c>
      <c r="U401" s="16">
        <v>0</v>
      </c>
      <c r="V401" s="16">
        <v>1.2813163276275121E-4</v>
      </c>
      <c r="W401" s="16">
        <v>0</v>
      </c>
      <c r="X401" s="16">
        <v>0</v>
      </c>
      <c r="Y401" s="16">
        <v>0</v>
      </c>
      <c r="Z401" s="16">
        <v>0</v>
      </c>
      <c r="AA401" s="54">
        <v>0</v>
      </c>
      <c r="AB401" s="42">
        <v>1.2813163276275121E-4</v>
      </c>
      <c r="AC401" s="42">
        <v>0</v>
      </c>
      <c r="AD401" s="42">
        <v>0</v>
      </c>
      <c r="AE401" s="42">
        <v>0</v>
      </c>
      <c r="AF401" s="42">
        <v>0</v>
      </c>
      <c r="AG401" s="42">
        <v>0</v>
      </c>
      <c r="AH401" s="42">
        <v>1.2813163276275121E-4</v>
      </c>
      <c r="AI401" s="42">
        <v>0</v>
      </c>
      <c r="AJ401" s="42">
        <v>0</v>
      </c>
      <c r="AK401" s="42">
        <v>0</v>
      </c>
      <c r="AL401" s="42">
        <v>0</v>
      </c>
      <c r="AM401" s="42">
        <v>0</v>
      </c>
    </row>
    <row r="402" spans="1:39" x14ac:dyDescent="0.25">
      <c r="A402" s="53" t="s">
        <v>106</v>
      </c>
      <c r="B402" s="53" t="str">
        <f>VLOOKUP(A402,'TRI Releases'!$A$3:$Q$118,2,FALSE)</f>
        <v>70765THDWCHIGHW</v>
      </c>
      <c r="C402" s="53" t="str">
        <f>VLOOKUP(B402,'AERMOD-Modeled-Air-Conc.'!$A$5:$B$3136,2,FALSE)</f>
        <v>Processing as a Reactant</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54">
        <v>0</v>
      </c>
      <c r="AB402" s="42">
        <v>0</v>
      </c>
      <c r="AC402" s="42">
        <v>0</v>
      </c>
      <c r="AD402" s="42">
        <v>0</v>
      </c>
      <c r="AE402" s="42">
        <v>0</v>
      </c>
      <c r="AF402" s="42">
        <v>0</v>
      </c>
      <c r="AG402" s="42">
        <v>0</v>
      </c>
      <c r="AH402" s="42">
        <v>0</v>
      </c>
      <c r="AI402" s="42">
        <v>0</v>
      </c>
      <c r="AJ402" s="42">
        <v>0</v>
      </c>
      <c r="AK402" s="42">
        <v>0</v>
      </c>
      <c r="AL402" s="42">
        <v>0</v>
      </c>
      <c r="AM402" s="42">
        <v>0</v>
      </c>
    </row>
    <row r="403" spans="1:39" hidden="1" x14ac:dyDescent="0.25">
      <c r="A403" s="53"/>
      <c r="B403" s="53"/>
      <c r="C403" s="53"/>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54">
        <v>0</v>
      </c>
      <c r="AB403" s="42">
        <v>0</v>
      </c>
      <c r="AC403" s="42">
        <v>0</v>
      </c>
      <c r="AD403" s="42">
        <v>0</v>
      </c>
      <c r="AE403" s="42">
        <v>0</v>
      </c>
      <c r="AF403" s="42">
        <v>0</v>
      </c>
      <c r="AG403" s="42">
        <v>0</v>
      </c>
      <c r="AH403" s="42">
        <v>0</v>
      </c>
      <c r="AI403" s="42">
        <v>0</v>
      </c>
      <c r="AJ403" s="42">
        <v>0</v>
      </c>
      <c r="AK403" s="42">
        <v>0</v>
      </c>
      <c r="AL403" s="42">
        <v>0</v>
      </c>
      <c r="AM403" s="42">
        <v>0</v>
      </c>
    </row>
    <row r="404" spans="1:39" hidden="1" x14ac:dyDescent="0.25">
      <c r="A404" s="53"/>
      <c r="B404" s="53"/>
      <c r="C404" s="53"/>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54">
        <v>0</v>
      </c>
      <c r="AB404" s="42">
        <v>0</v>
      </c>
      <c r="AC404" s="42">
        <v>0</v>
      </c>
      <c r="AD404" s="42">
        <v>0</v>
      </c>
      <c r="AE404" s="42">
        <v>0</v>
      </c>
      <c r="AF404" s="42">
        <v>0</v>
      </c>
      <c r="AG404" s="42">
        <v>0</v>
      </c>
      <c r="AH404" s="42">
        <v>0</v>
      </c>
      <c r="AI404" s="42">
        <v>0</v>
      </c>
      <c r="AJ404" s="42">
        <v>0</v>
      </c>
      <c r="AK404" s="42">
        <v>0</v>
      </c>
      <c r="AL404" s="42">
        <v>0</v>
      </c>
      <c r="AM404" s="42">
        <v>0</v>
      </c>
    </row>
    <row r="405" spans="1:39" hidden="1" x14ac:dyDescent="0.25">
      <c r="A405" s="53"/>
      <c r="B405" s="53"/>
      <c r="C405" s="53"/>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54">
        <v>0</v>
      </c>
      <c r="AB405" s="42">
        <v>0</v>
      </c>
      <c r="AC405" s="42">
        <v>0</v>
      </c>
      <c r="AD405" s="42">
        <v>0</v>
      </c>
      <c r="AE405" s="42">
        <v>0</v>
      </c>
      <c r="AF405" s="42">
        <v>0</v>
      </c>
      <c r="AG405" s="42">
        <v>0</v>
      </c>
      <c r="AH405" s="42">
        <v>0</v>
      </c>
      <c r="AI405" s="42">
        <v>0</v>
      </c>
      <c r="AJ405" s="42">
        <v>0</v>
      </c>
      <c r="AK405" s="42">
        <v>0</v>
      </c>
      <c r="AL405" s="42">
        <v>0</v>
      </c>
      <c r="AM405" s="42">
        <v>0</v>
      </c>
    </row>
    <row r="406" spans="1:39" hidden="1" x14ac:dyDescent="0.25">
      <c r="A406" s="53"/>
      <c r="B406" s="53"/>
      <c r="C406" s="53"/>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54">
        <v>0</v>
      </c>
      <c r="AB406" s="42">
        <v>0</v>
      </c>
      <c r="AC406" s="42">
        <v>0</v>
      </c>
      <c r="AD406" s="42">
        <v>0</v>
      </c>
      <c r="AE406" s="42">
        <v>0</v>
      </c>
      <c r="AF406" s="42">
        <v>0</v>
      </c>
      <c r="AG406" s="42">
        <v>0</v>
      </c>
      <c r="AH406" s="42">
        <v>0</v>
      </c>
      <c r="AI406" s="42">
        <v>0</v>
      </c>
      <c r="AJ406" s="42">
        <v>0</v>
      </c>
      <c r="AK406" s="42">
        <v>0</v>
      </c>
      <c r="AL406" s="42">
        <v>0</v>
      </c>
      <c r="AM406" s="42">
        <v>0</v>
      </c>
    </row>
    <row r="407" spans="1:39" hidden="1" x14ac:dyDescent="0.25">
      <c r="A407" s="53"/>
      <c r="B407" s="53"/>
      <c r="C407" s="53"/>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54">
        <v>0</v>
      </c>
      <c r="AB407" s="42">
        <v>0</v>
      </c>
      <c r="AC407" s="42">
        <v>0</v>
      </c>
      <c r="AD407" s="42">
        <v>0</v>
      </c>
      <c r="AE407" s="42">
        <v>0</v>
      </c>
      <c r="AF407" s="42">
        <v>0</v>
      </c>
      <c r="AG407" s="42">
        <v>0</v>
      </c>
      <c r="AH407" s="42">
        <v>0</v>
      </c>
      <c r="AI407" s="42">
        <v>0</v>
      </c>
      <c r="AJ407" s="42">
        <v>0</v>
      </c>
      <c r="AK407" s="42">
        <v>0</v>
      </c>
      <c r="AL407" s="42">
        <v>0</v>
      </c>
      <c r="AM407" s="42">
        <v>0</v>
      </c>
    </row>
    <row r="408" spans="1:39" x14ac:dyDescent="0.25">
      <c r="A408" s="53" t="s">
        <v>107</v>
      </c>
      <c r="B408" s="53" t="str">
        <f>VLOOKUP(A408,'TRI Releases'!$A$3:$Q$118,2,FALSE)</f>
        <v>70765THDWCHIGHW</v>
      </c>
      <c r="C408" s="53" t="str">
        <f>VLOOKUP(B408,'AERMOD-Modeled-Air-Conc.'!$A$5:$B$3136,2,FALSE)</f>
        <v>Processing as a Reactant</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54">
        <v>0</v>
      </c>
      <c r="AB408" s="42">
        <v>0</v>
      </c>
      <c r="AC408" s="42">
        <v>0</v>
      </c>
      <c r="AD408" s="42">
        <v>0</v>
      </c>
      <c r="AE408" s="42">
        <v>0</v>
      </c>
      <c r="AF408" s="42">
        <v>0</v>
      </c>
      <c r="AG408" s="42">
        <v>0</v>
      </c>
      <c r="AH408" s="42">
        <v>0</v>
      </c>
      <c r="AI408" s="42">
        <v>0</v>
      </c>
      <c r="AJ408" s="42">
        <v>0</v>
      </c>
      <c r="AK408" s="42">
        <v>0</v>
      </c>
      <c r="AL408" s="42">
        <v>0</v>
      </c>
      <c r="AM408" s="42">
        <v>0</v>
      </c>
    </row>
    <row r="409" spans="1:39" hidden="1" x14ac:dyDescent="0.25">
      <c r="A409" s="53"/>
      <c r="B409" s="53"/>
      <c r="C409" s="53"/>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2.3629933350981409E-4</v>
      </c>
      <c r="V409" s="16">
        <v>0</v>
      </c>
      <c r="W409" s="16">
        <v>0</v>
      </c>
      <c r="X409" s="16">
        <v>0</v>
      </c>
      <c r="Y409" s="16">
        <v>0</v>
      </c>
      <c r="Z409" s="16">
        <v>0</v>
      </c>
      <c r="AA409" s="54">
        <v>2.3629933350981409E-4</v>
      </c>
      <c r="AB409" s="42">
        <v>0</v>
      </c>
      <c r="AC409" s="42">
        <v>0</v>
      </c>
      <c r="AD409" s="42">
        <v>0</v>
      </c>
      <c r="AE409" s="42">
        <v>0</v>
      </c>
      <c r="AF409" s="42">
        <v>0</v>
      </c>
      <c r="AG409" s="42">
        <v>2.3629933350981409E-4</v>
      </c>
      <c r="AH409" s="42">
        <v>0</v>
      </c>
      <c r="AI409" s="42">
        <v>0</v>
      </c>
      <c r="AJ409" s="42">
        <v>0</v>
      </c>
      <c r="AK409" s="42">
        <v>0</v>
      </c>
      <c r="AL409" s="42">
        <v>0</v>
      </c>
      <c r="AM409" s="42">
        <v>2.3629933350981409E-4</v>
      </c>
    </row>
    <row r="410" spans="1:39" hidden="1" x14ac:dyDescent="0.25">
      <c r="A410" s="53"/>
      <c r="B410" s="53"/>
      <c r="C410" s="53"/>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2.3629933350981409E-4</v>
      </c>
      <c r="U410" s="16">
        <v>3.9636162755718521E-5</v>
      </c>
      <c r="V410" s="16">
        <v>0</v>
      </c>
      <c r="W410" s="16">
        <v>0</v>
      </c>
      <c r="X410" s="16">
        <v>0</v>
      </c>
      <c r="Y410" s="16">
        <v>0</v>
      </c>
      <c r="Z410" s="16">
        <v>2.3629933350981409E-4</v>
      </c>
      <c r="AA410" s="54">
        <v>3.9636162755718521E-5</v>
      </c>
      <c r="AB410" s="42">
        <v>0</v>
      </c>
      <c r="AC410" s="42">
        <v>0</v>
      </c>
      <c r="AD410" s="42">
        <v>0</v>
      </c>
      <c r="AE410" s="42">
        <v>0</v>
      </c>
      <c r="AF410" s="42">
        <v>2.3629933350981409E-4</v>
      </c>
      <c r="AG410" s="42">
        <v>3.9636162755718521E-5</v>
      </c>
      <c r="AH410" s="42">
        <v>0</v>
      </c>
      <c r="AI410" s="42">
        <v>0</v>
      </c>
      <c r="AJ410" s="42">
        <v>0</v>
      </c>
      <c r="AK410" s="42">
        <v>0</v>
      </c>
      <c r="AL410" s="42">
        <v>2.3629933350981409E-4</v>
      </c>
      <c r="AM410" s="42">
        <v>3.9636162755718521E-5</v>
      </c>
    </row>
    <row r="411" spans="1:39" hidden="1" x14ac:dyDescent="0.25">
      <c r="A411" s="53"/>
      <c r="B411" s="53"/>
      <c r="C411" s="53"/>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2.3629933350981409E-4</v>
      </c>
      <c r="T411" s="16">
        <v>3.9636162755718521E-5</v>
      </c>
      <c r="U411" s="16">
        <v>7.4904313628135506E-5</v>
      </c>
      <c r="V411" s="16">
        <v>0</v>
      </c>
      <c r="W411" s="16">
        <v>0</v>
      </c>
      <c r="X411" s="16">
        <v>0</v>
      </c>
      <c r="Y411" s="16">
        <v>2.3629933350981409E-4</v>
      </c>
      <c r="Z411" s="16">
        <v>3.9636162755718521E-5</v>
      </c>
      <c r="AA411" s="54">
        <v>7.4904313628135506E-5</v>
      </c>
      <c r="AB411" s="42">
        <v>0</v>
      </c>
      <c r="AC411" s="42">
        <v>0</v>
      </c>
      <c r="AD411" s="42">
        <v>0</v>
      </c>
      <c r="AE411" s="42">
        <v>2.3629933350981409E-4</v>
      </c>
      <c r="AF411" s="42">
        <v>3.9636162755718521E-5</v>
      </c>
      <c r="AG411" s="42">
        <v>7.4904313628135506E-5</v>
      </c>
      <c r="AH411" s="42">
        <v>0</v>
      </c>
      <c r="AI411" s="42">
        <v>0</v>
      </c>
      <c r="AJ411" s="42">
        <v>0</v>
      </c>
      <c r="AK411" s="42">
        <v>2.3629933350981409E-4</v>
      </c>
      <c r="AL411" s="42">
        <v>3.9636162755718521E-5</v>
      </c>
      <c r="AM411" s="42">
        <v>7.4904313628135506E-5</v>
      </c>
    </row>
    <row r="412" spans="1:39" hidden="1" x14ac:dyDescent="0.25">
      <c r="A412" s="53"/>
      <c r="B412" s="53"/>
      <c r="C412" s="53"/>
      <c r="D412" s="16">
        <v>0</v>
      </c>
      <c r="E412" s="16">
        <v>0</v>
      </c>
      <c r="F412" s="16">
        <v>0</v>
      </c>
      <c r="G412" s="16">
        <v>0</v>
      </c>
      <c r="H412" s="16">
        <v>0</v>
      </c>
      <c r="I412" s="16">
        <v>0</v>
      </c>
      <c r="J412" s="16">
        <v>0</v>
      </c>
      <c r="K412" s="16">
        <v>0</v>
      </c>
      <c r="L412" s="16">
        <v>0</v>
      </c>
      <c r="M412" s="16">
        <v>0</v>
      </c>
      <c r="N412" s="16">
        <v>0</v>
      </c>
      <c r="O412" s="16">
        <v>0</v>
      </c>
      <c r="P412" s="16">
        <v>0</v>
      </c>
      <c r="Q412" s="16">
        <v>0</v>
      </c>
      <c r="R412" s="16">
        <v>2.3629933350981409E-4</v>
      </c>
      <c r="S412" s="16">
        <v>3.9636162755718521E-5</v>
      </c>
      <c r="T412" s="16">
        <v>7.4904313628135506E-5</v>
      </c>
      <c r="U412" s="16">
        <v>1.3397864211033773E-4</v>
      </c>
      <c r="V412" s="16">
        <v>0</v>
      </c>
      <c r="W412" s="16">
        <v>0</v>
      </c>
      <c r="X412" s="16">
        <v>2.3629933350981409E-4</v>
      </c>
      <c r="Y412" s="16">
        <v>3.9636162755718521E-5</v>
      </c>
      <c r="Z412" s="16">
        <v>7.4904313628135506E-5</v>
      </c>
      <c r="AA412" s="54">
        <v>1.3397864211033773E-4</v>
      </c>
      <c r="AB412" s="42">
        <v>0</v>
      </c>
      <c r="AC412" s="42">
        <v>0</v>
      </c>
      <c r="AD412" s="42">
        <v>2.3629933350981409E-4</v>
      </c>
      <c r="AE412" s="42">
        <v>3.9636162755718521E-5</v>
      </c>
      <c r="AF412" s="42">
        <v>7.4904313628135506E-5</v>
      </c>
      <c r="AG412" s="42">
        <v>1.3397864211033773E-4</v>
      </c>
      <c r="AH412" s="42">
        <v>0</v>
      </c>
      <c r="AI412" s="42">
        <v>0</v>
      </c>
      <c r="AJ412" s="42">
        <v>2.3629933350981409E-4</v>
      </c>
      <c r="AK412" s="42">
        <v>3.9636162755718521E-5</v>
      </c>
      <c r="AL412" s="42">
        <v>7.4904313628135506E-5</v>
      </c>
      <c r="AM412" s="42">
        <v>1.3397864211033773E-4</v>
      </c>
    </row>
    <row r="413" spans="1:39" hidden="1" x14ac:dyDescent="0.25">
      <c r="A413" s="53"/>
      <c r="B413" s="53"/>
      <c r="C413" s="53"/>
      <c r="D413" s="16">
        <v>0</v>
      </c>
      <c r="E413" s="16">
        <v>0</v>
      </c>
      <c r="F413" s="16">
        <v>0</v>
      </c>
      <c r="G413" s="16">
        <v>0</v>
      </c>
      <c r="H413" s="16">
        <v>0</v>
      </c>
      <c r="I413" s="16">
        <v>0</v>
      </c>
      <c r="J413" s="16">
        <v>0</v>
      </c>
      <c r="K413" s="16">
        <v>0</v>
      </c>
      <c r="L413" s="16">
        <v>0</v>
      </c>
      <c r="M413" s="16">
        <v>0</v>
      </c>
      <c r="N413" s="16">
        <v>0</v>
      </c>
      <c r="O413" s="16">
        <v>0</v>
      </c>
      <c r="P413" s="16">
        <v>0</v>
      </c>
      <c r="Q413" s="16">
        <v>2.3629933350981409E-4</v>
      </c>
      <c r="R413" s="16">
        <v>3.9636162755718521E-5</v>
      </c>
      <c r="S413" s="16">
        <v>7.4904313628135506E-5</v>
      </c>
      <c r="T413" s="16">
        <v>1.3397864211033773E-4</v>
      </c>
      <c r="U413" s="16">
        <v>2.2272411887338357E-5</v>
      </c>
      <c r="V413" s="16">
        <v>0</v>
      </c>
      <c r="W413" s="16">
        <v>2.3629933350981409E-4</v>
      </c>
      <c r="X413" s="16">
        <v>3.9636162755718521E-5</v>
      </c>
      <c r="Y413" s="16">
        <v>7.4904313628135506E-5</v>
      </c>
      <c r="Z413" s="16">
        <v>1.3397864211033773E-4</v>
      </c>
      <c r="AA413" s="54">
        <v>2.2272411887338357E-5</v>
      </c>
      <c r="AB413" s="42">
        <v>0</v>
      </c>
      <c r="AC413" s="42">
        <v>2.3629933350981409E-4</v>
      </c>
      <c r="AD413" s="42">
        <v>3.9636162755718521E-5</v>
      </c>
      <c r="AE413" s="42">
        <v>7.4904313628135506E-5</v>
      </c>
      <c r="AF413" s="42">
        <v>1.3397864211033773E-4</v>
      </c>
      <c r="AG413" s="42">
        <v>2.2272411887338357E-5</v>
      </c>
      <c r="AH413" s="42">
        <v>0</v>
      </c>
      <c r="AI413" s="42">
        <v>2.3629933350981409E-4</v>
      </c>
      <c r="AJ413" s="42">
        <v>3.9636162755718521E-5</v>
      </c>
      <c r="AK413" s="42">
        <v>7.4904313628135506E-5</v>
      </c>
      <c r="AL413" s="42">
        <v>1.3397864211033773E-4</v>
      </c>
      <c r="AM413" s="42">
        <v>2.2272411887338357E-5</v>
      </c>
    </row>
    <row r="414" spans="1:39" x14ac:dyDescent="0.25">
      <c r="A414" s="53" t="s">
        <v>108</v>
      </c>
      <c r="B414" s="53" t="str">
        <f>VLOOKUP(A414,'TRI Releases'!$A$3:$Q$118,2,FALSE)</f>
        <v>70765THDWCHIGHW</v>
      </c>
      <c r="C414" s="53" t="str">
        <f>VLOOKUP(B414,'AERMOD-Modeled-Air-Conc.'!$A$5:$B$3136,2,FALSE)</f>
        <v>Processing as a Reactant</v>
      </c>
      <c r="D414" s="16">
        <v>0</v>
      </c>
      <c r="E414" s="16">
        <v>0</v>
      </c>
      <c r="F414" s="16">
        <v>0</v>
      </c>
      <c r="G414" s="16">
        <v>0</v>
      </c>
      <c r="H414" s="16">
        <v>0</v>
      </c>
      <c r="I414" s="16">
        <v>0</v>
      </c>
      <c r="J414" s="16">
        <v>0</v>
      </c>
      <c r="K414" s="16">
        <v>0</v>
      </c>
      <c r="L414" s="16">
        <v>0</v>
      </c>
      <c r="M414" s="16">
        <v>0</v>
      </c>
      <c r="N414" s="16">
        <v>0</v>
      </c>
      <c r="O414" s="16">
        <v>0</v>
      </c>
      <c r="P414" s="16">
        <v>2.3629933350981409E-4</v>
      </c>
      <c r="Q414" s="16">
        <v>3.9636162755718521E-5</v>
      </c>
      <c r="R414" s="16">
        <v>7.4904313628135506E-5</v>
      </c>
      <c r="S414" s="16">
        <v>1.3397864211033773E-4</v>
      </c>
      <c r="T414" s="16">
        <v>2.2272411887338357E-5</v>
      </c>
      <c r="U414" s="16">
        <v>4.2710544254250408E-5</v>
      </c>
      <c r="V414" s="16">
        <v>2.3629933350981409E-4</v>
      </c>
      <c r="W414" s="16">
        <v>3.9636162755718521E-5</v>
      </c>
      <c r="X414" s="16">
        <v>7.4904313628135506E-5</v>
      </c>
      <c r="Y414" s="16">
        <v>1.3397864211033773E-4</v>
      </c>
      <c r="Z414" s="16">
        <v>2.2272411887338357E-5</v>
      </c>
      <c r="AA414" s="54">
        <v>4.2710544254250408E-5</v>
      </c>
      <c r="AB414" s="42">
        <v>2.3629933350981409E-4</v>
      </c>
      <c r="AC414" s="42">
        <v>3.9636162755718521E-5</v>
      </c>
      <c r="AD414" s="42">
        <v>7.4904313628135506E-5</v>
      </c>
      <c r="AE414" s="42">
        <v>1.3397864211033773E-4</v>
      </c>
      <c r="AF414" s="42">
        <v>2.2272411887338357E-5</v>
      </c>
      <c r="AG414" s="42">
        <v>4.2710544254250408E-5</v>
      </c>
      <c r="AH414" s="42">
        <v>2.3629933350981409E-4</v>
      </c>
      <c r="AI414" s="42">
        <v>3.9636162755718521E-5</v>
      </c>
      <c r="AJ414" s="42">
        <v>7.4904313628135506E-5</v>
      </c>
      <c r="AK414" s="42">
        <v>1.3397864211033773E-4</v>
      </c>
      <c r="AL414" s="42">
        <v>2.2272411887338357E-5</v>
      </c>
      <c r="AM414" s="42">
        <v>4.2710544254250408E-5</v>
      </c>
    </row>
    <row r="415" spans="1:39" hidden="1" x14ac:dyDescent="0.25">
      <c r="A415" s="53"/>
      <c r="B415" s="53"/>
      <c r="C415" s="53"/>
      <c r="D415" s="16">
        <v>0</v>
      </c>
      <c r="E415" s="16">
        <v>0</v>
      </c>
      <c r="F415" s="16">
        <v>0</v>
      </c>
      <c r="G415" s="16">
        <v>0</v>
      </c>
      <c r="H415" s="16">
        <v>0</v>
      </c>
      <c r="I415" s="16">
        <v>0.50281499491884951</v>
      </c>
      <c r="J415" s="16">
        <v>0</v>
      </c>
      <c r="K415" s="16">
        <v>0</v>
      </c>
      <c r="L415" s="16">
        <v>0</v>
      </c>
      <c r="M415" s="16">
        <v>0</v>
      </c>
      <c r="N415" s="16">
        <v>0</v>
      </c>
      <c r="O415" s="16">
        <v>0.50281499491884951</v>
      </c>
      <c r="P415" s="16">
        <v>3.9636162755718521E-5</v>
      </c>
      <c r="Q415" s="16">
        <v>7.4904313628135506E-5</v>
      </c>
      <c r="R415" s="16">
        <v>1.3397864211033773E-4</v>
      </c>
      <c r="S415" s="16">
        <v>2.2272411887338357E-5</v>
      </c>
      <c r="T415" s="16">
        <v>4.2710544254250408E-5</v>
      </c>
      <c r="U415" s="16">
        <v>1.3587211676814308E-3</v>
      </c>
      <c r="V415" s="16">
        <v>3.9636162755718521E-5</v>
      </c>
      <c r="W415" s="16">
        <v>7.4904313628135506E-5</v>
      </c>
      <c r="X415" s="16">
        <v>1.3397864211033773E-4</v>
      </c>
      <c r="Y415" s="16">
        <v>2.2272411887338357E-5</v>
      </c>
      <c r="Z415" s="16">
        <v>4.2710544254250408E-5</v>
      </c>
      <c r="AA415" s="54">
        <v>1.3587211676814308E-3</v>
      </c>
      <c r="AB415" s="42">
        <v>3.9636162755718521E-5</v>
      </c>
      <c r="AC415" s="42">
        <v>7.4904313628135506E-5</v>
      </c>
      <c r="AD415" s="42">
        <v>1.3397864211033773E-4</v>
      </c>
      <c r="AE415" s="42">
        <v>2.2272411887338357E-5</v>
      </c>
      <c r="AF415" s="42">
        <v>4.2710544254250408E-5</v>
      </c>
      <c r="AG415" s="42">
        <v>0.50417371608653094</v>
      </c>
      <c r="AH415" s="42">
        <v>3.9636162755718521E-5</v>
      </c>
      <c r="AI415" s="42">
        <v>7.4904313628135506E-5</v>
      </c>
      <c r="AJ415" s="42">
        <v>1.3397864211033773E-4</v>
      </c>
      <c r="AK415" s="42">
        <v>2.2272411887338357E-5</v>
      </c>
      <c r="AL415" s="42">
        <v>4.2710544254250408E-5</v>
      </c>
      <c r="AM415" s="42">
        <v>0.50417371608653094</v>
      </c>
    </row>
    <row r="416" spans="1:39" hidden="1" x14ac:dyDescent="0.25">
      <c r="A416" s="53"/>
      <c r="B416" s="53"/>
      <c r="C416" s="53"/>
      <c r="D416" s="16">
        <v>0</v>
      </c>
      <c r="E416" s="16">
        <v>0</v>
      </c>
      <c r="F416" s="16">
        <v>0</v>
      </c>
      <c r="G416" s="16">
        <v>0</v>
      </c>
      <c r="H416" s="16">
        <v>0.50281499491884951</v>
      </c>
      <c r="I416" s="16">
        <v>2.3573574732433541E-2</v>
      </c>
      <c r="J416" s="16">
        <v>0</v>
      </c>
      <c r="K416" s="16">
        <v>0</v>
      </c>
      <c r="L416" s="16">
        <v>0</v>
      </c>
      <c r="M416" s="16">
        <v>0</v>
      </c>
      <c r="N416" s="16">
        <v>0.50281499491884951</v>
      </c>
      <c r="O416" s="16">
        <v>2.3573574732433541E-2</v>
      </c>
      <c r="P416" s="16">
        <v>7.4904313628135506E-5</v>
      </c>
      <c r="Q416" s="16">
        <v>1.3397864211033773E-4</v>
      </c>
      <c r="R416" s="16">
        <v>2.2272411887338357E-5</v>
      </c>
      <c r="S416" s="16">
        <v>4.2710544254250408E-5</v>
      </c>
      <c r="T416" s="16">
        <v>1.3587211676814308E-3</v>
      </c>
      <c r="U416" s="16">
        <v>2.2790793584538145E-4</v>
      </c>
      <c r="V416" s="16">
        <v>7.4904313628135506E-5</v>
      </c>
      <c r="W416" s="16">
        <v>1.3397864211033773E-4</v>
      </c>
      <c r="X416" s="16">
        <v>2.2272411887338357E-5</v>
      </c>
      <c r="Y416" s="16">
        <v>4.2710544254250408E-5</v>
      </c>
      <c r="Z416" s="16">
        <v>1.3587211676814308E-3</v>
      </c>
      <c r="AA416" s="54">
        <v>2.2790793584538145E-4</v>
      </c>
      <c r="AB416" s="42">
        <v>7.4904313628135506E-5</v>
      </c>
      <c r="AC416" s="42">
        <v>1.3397864211033773E-4</v>
      </c>
      <c r="AD416" s="42">
        <v>2.2272411887338357E-5</v>
      </c>
      <c r="AE416" s="42">
        <v>4.2710544254250408E-5</v>
      </c>
      <c r="AF416" s="42">
        <v>0.50417371608653094</v>
      </c>
      <c r="AG416" s="42">
        <v>2.3801482668278921E-2</v>
      </c>
      <c r="AH416" s="42">
        <v>7.4904313628135506E-5</v>
      </c>
      <c r="AI416" s="42">
        <v>1.3397864211033773E-4</v>
      </c>
      <c r="AJ416" s="42">
        <v>2.2272411887338357E-5</v>
      </c>
      <c r="AK416" s="42">
        <v>4.2710544254250408E-5</v>
      </c>
      <c r="AL416" s="42">
        <v>0.50417371608653094</v>
      </c>
      <c r="AM416" s="42">
        <v>2.3801482668278921E-2</v>
      </c>
    </row>
    <row r="417" spans="1:39" hidden="1" x14ac:dyDescent="0.25">
      <c r="A417" s="53"/>
      <c r="B417" s="53"/>
      <c r="C417" s="53"/>
      <c r="D417" s="16">
        <v>0</v>
      </c>
      <c r="E417" s="16">
        <v>0</v>
      </c>
      <c r="F417" s="16">
        <v>0</v>
      </c>
      <c r="G417" s="16">
        <v>0.50281499491884951</v>
      </c>
      <c r="H417" s="16">
        <v>2.3573574732433541E-2</v>
      </c>
      <c r="I417" s="16">
        <v>5.8510964057179177E-2</v>
      </c>
      <c r="J417" s="16">
        <v>0</v>
      </c>
      <c r="K417" s="16">
        <v>0</v>
      </c>
      <c r="L417" s="16">
        <v>0</v>
      </c>
      <c r="M417" s="16">
        <v>0.50281499491884951</v>
      </c>
      <c r="N417" s="16">
        <v>2.3573574732433541E-2</v>
      </c>
      <c r="O417" s="16">
        <v>5.8510964057179177E-2</v>
      </c>
      <c r="P417" s="16">
        <v>1.3397864211033773E-4</v>
      </c>
      <c r="Q417" s="16">
        <v>2.2272411887338357E-5</v>
      </c>
      <c r="R417" s="16">
        <v>4.2710544254250408E-5</v>
      </c>
      <c r="S417" s="16">
        <v>1.3587211676814308E-3</v>
      </c>
      <c r="T417" s="16">
        <v>2.2790793584538145E-4</v>
      </c>
      <c r="U417" s="16">
        <v>4.3069980336177906E-4</v>
      </c>
      <c r="V417" s="16">
        <v>1.3397864211033773E-4</v>
      </c>
      <c r="W417" s="16">
        <v>2.2272411887338357E-5</v>
      </c>
      <c r="X417" s="16">
        <v>4.2710544254250408E-5</v>
      </c>
      <c r="Y417" s="16">
        <v>1.3587211676814308E-3</v>
      </c>
      <c r="Z417" s="16">
        <v>2.2790793584538145E-4</v>
      </c>
      <c r="AA417" s="54">
        <v>4.3069980336177906E-4</v>
      </c>
      <c r="AB417" s="42">
        <v>1.3397864211033773E-4</v>
      </c>
      <c r="AC417" s="42">
        <v>2.2272411887338357E-5</v>
      </c>
      <c r="AD417" s="42">
        <v>4.2710544254250408E-5</v>
      </c>
      <c r="AE417" s="42">
        <v>0.50417371608653094</v>
      </c>
      <c r="AF417" s="42">
        <v>2.3801482668278921E-2</v>
      </c>
      <c r="AG417" s="42">
        <v>5.8941663860540956E-2</v>
      </c>
      <c r="AH417" s="42">
        <v>1.3397864211033773E-4</v>
      </c>
      <c r="AI417" s="42">
        <v>2.2272411887338357E-5</v>
      </c>
      <c r="AJ417" s="42">
        <v>4.2710544254250408E-5</v>
      </c>
      <c r="AK417" s="42">
        <v>0.50417371608653094</v>
      </c>
      <c r="AL417" s="42">
        <v>2.3801482668278921E-2</v>
      </c>
      <c r="AM417" s="42">
        <v>5.8941663860540956E-2</v>
      </c>
    </row>
    <row r="418" spans="1:39" hidden="1" x14ac:dyDescent="0.25">
      <c r="A418" s="53"/>
      <c r="B418" s="53"/>
      <c r="C418" s="53"/>
      <c r="D418" s="16">
        <v>0</v>
      </c>
      <c r="E418" s="16">
        <v>0</v>
      </c>
      <c r="F418" s="16">
        <v>0.50281499491884951</v>
      </c>
      <c r="G418" s="16">
        <v>2.3573574732433541E-2</v>
      </c>
      <c r="H418" s="16">
        <v>5.8510964057179177E-2</v>
      </c>
      <c r="I418" s="16">
        <v>0.29932093325827613</v>
      </c>
      <c r="J418" s="16">
        <v>0</v>
      </c>
      <c r="K418" s="16">
        <v>0</v>
      </c>
      <c r="L418" s="16">
        <v>0.50281499491884951</v>
      </c>
      <c r="M418" s="16">
        <v>2.3573574732433541E-2</v>
      </c>
      <c r="N418" s="16">
        <v>5.8510964057179177E-2</v>
      </c>
      <c r="O418" s="16">
        <v>0.29932093325827613</v>
      </c>
      <c r="P418" s="16">
        <v>2.2272411887338357E-5</v>
      </c>
      <c r="Q418" s="16">
        <v>4.2710544254250408E-5</v>
      </c>
      <c r="R418" s="16">
        <v>1.3587211676814308E-3</v>
      </c>
      <c r="S418" s="16">
        <v>2.2790793584538145E-4</v>
      </c>
      <c r="T418" s="16">
        <v>4.3069980336177906E-4</v>
      </c>
      <c r="U418" s="16">
        <v>7.7037719213444175E-4</v>
      </c>
      <c r="V418" s="16">
        <v>2.2272411887338357E-5</v>
      </c>
      <c r="W418" s="16">
        <v>4.2710544254250408E-5</v>
      </c>
      <c r="X418" s="16">
        <v>1.3587211676814308E-3</v>
      </c>
      <c r="Y418" s="16">
        <v>2.2790793584538145E-4</v>
      </c>
      <c r="Z418" s="16">
        <v>4.3069980336177906E-4</v>
      </c>
      <c r="AA418" s="54">
        <v>7.7037719213444175E-4</v>
      </c>
      <c r="AB418" s="42">
        <v>2.2272411887338357E-5</v>
      </c>
      <c r="AC418" s="42">
        <v>4.2710544254250408E-5</v>
      </c>
      <c r="AD418" s="42">
        <v>0.50417371608653094</v>
      </c>
      <c r="AE418" s="42">
        <v>2.3801482668278921E-2</v>
      </c>
      <c r="AF418" s="42">
        <v>5.8941663860540956E-2</v>
      </c>
      <c r="AG418" s="42">
        <v>0.3000913104504106</v>
      </c>
      <c r="AH418" s="42">
        <v>2.2272411887338357E-5</v>
      </c>
      <c r="AI418" s="42">
        <v>4.2710544254250408E-5</v>
      </c>
      <c r="AJ418" s="42">
        <v>0.50417371608653094</v>
      </c>
      <c r="AK418" s="42">
        <v>2.3801482668278921E-2</v>
      </c>
      <c r="AL418" s="42">
        <v>5.8941663860540956E-2</v>
      </c>
      <c r="AM418" s="42">
        <v>0.3000913104504106</v>
      </c>
    </row>
    <row r="419" spans="1:39" hidden="1" x14ac:dyDescent="0.25">
      <c r="A419" s="53"/>
      <c r="B419" s="53"/>
      <c r="C419" s="53"/>
      <c r="D419" s="16">
        <v>0</v>
      </c>
      <c r="E419" s="16">
        <v>0.50281499491884951</v>
      </c>
      <c r="F419" s="16">
        <v>2.3573574732433541E-2</v>
      </c>
      <c r="G419" s="16">
        <v>5.8510964057179177E-2</v>
      </c>
      <c r="H419" s="16">
        <v>0.29932093325827613</v>
      </c>
      <c r="I419" s="16">
        <v>1.2853312622306125E-2</v>
      </c>
      <c r="J419" s="16">
        <v>0</v>
      </c>
      <c r="K419" s="16">
        <v>0.50281499491884951</v>
      </c>
      <c r="L419" s="16">
        <v>2.3573574732433541E-2</v>
      </c>
      <c r="M419" s="16">
        <v>5.8510964057179177E-2</v>
      </c>
      <c r="N419" s="16">
        <v>0.29932093325827613</v>
      </c>
      <c r="O419" s="16">
        <v>1.2853312622306125E-2</v>
      </c>
      <c r="P419" s="16">
        <v>4.2710544254250408E-5</v>
      </c>
      <c r="Q419" s="16">
        <v>1.3587211676814308E-3</v>
      </c>
      <c r="R419" s="16">
        <v>2.2790793584538145E-4</v>
      </c>
      <c r="S419" s="16">
        <v>4.3069980336177906E-4</v>
      </c>
      <c r="T419" s="16">
        <v>7.7037719213444175E-4</v>
      </c>
      <c r="U419" s="16">
        <v>1.2806636835219551E-4</v>
      </c>
      <c r="V419" s="16">
        <v>4.2710544254250408E-5</v>
      </c>
      <c r="W419" s="16">
        <v>1.3587211676814308E-3</v>
      </c>
      <c r="X419" s="16">
        <v>2.2790793584538145E-4</v>
      </c>
      <c r="Y419" s="16">
        <v>4.3069980336177906E-4</v>
      </c>
      <c r="Z419" s="16">
        <v>7.7037719213444175E-4</v>
      </c>
      <c r="AA419" s="54">
        <v>1.2806636835219551E-4</v>
      </c>
      <c r="AB419" s="42">
        <v>4.2710544254250408E-5</v>
      </c>
      <c r="AC419" s="42">
        <v>0.50417371608653094</v>
      </c>
      <c r="AD419" s="42">
        <v>2.3801482668278921E-2</v>
      </c>
      <c r="AE419" s="42">
        <v>5.8941663860540956E-2</v>
      </c>
      <c r="AF419" s="42">
        <v>0.3000913104504106</v>
      </c>
      <c r="AG419" s="42">
        <v>1.2981378990658321E-2</v>
      </c>
      <c r="AH419" s="42">
        <v>4.2710544254250408E-5</v>
      </c>
      <c r="AI419" s="42">
        <v>0.50417371608653094</v>
      </c>
      <c r="AJ419" s="42">
        <v>2.3801482668278921E-2</v>
      </c>
      <c r="AK419" s="42">
        <v>5.8941663860540956E-2</v>
      </c>
      <c r="AL419" s="42">
        <v>0.3000913104504106</v>
      </c>
      <c r="AM419" s="42">
        <v>1.2981378990658321E-2</v>
      </c>
    </row>
    <row r="420" spans="1:39" x14ac:dyDescent="0.25">
      <c r="A420" s="53" t="s">
        <v>109</v>
      </c>
      <c r="B420" s="53" t="str">
        <f>VLOOKUP(A420,'TRI Releases'!$A$3:$Q$118,2,FALSE)</f>
        <v>7076WBLCBP21255</v>
      </c>
      <c r="C420" s="53" t="str">
        <f>VLOOKUP(B420,'AERMOD-Modeled-Air-Conc.'!$A$5:$B$3136,2,FALSE)</f>
        <v>Manufacturing</v>
      </c>
      <c r="D420" s="16">
        <v>0.50281499491884951</v>
      </c>
      <c r="E420" s="16">
        <v>2.3573574732433541E-2</v>
      </c>
      <c r="F420" s="16">
        <v>5.8510964057179177E-2</v>
      </c>
      <c r="G420" s="16">
        <v>0.29932093325827613</v>
      </c>
      <c r="H420" s="16">
        <v>1.2853312622306125E-2</v>
      </c>
      <c r="I420" s="16">
        <v>3.38310840577105E-2</v>
      </c>
      <c r="J420" s="16">
        <v>0.50281499491884951</v>
      </c>
      <c r="K420" s="16">
        <v>2.3573574732433541E-2</v>
      </c>
      <c r="L420" s="16">
        <v>5.8510964057179177E-2</v>
      </c>
      <c r="M420" s="16">
        <v>0.29932093325827613</v>
      </c>
      <c r="N420" s="16">
        <v>1.2853312622306125E-2</v>
      </c>
      <c r="O420" s="16">
        <v>3.38310840577105E-2</v>
      </c>
      <c r="P420" s="16">
        <v>1.3587211676814308E-3</v>
      </c>
      <c r="Q420" s="16">
        <v>2.2790793584538145E-4</v>
      </c>
      <c r="R420" s="16">
        <v>4.3069980336177906E-4</v>
      </c>
      <c r="S420" s="16">
        <v>7.7037719213444175E-4</v>
      </c>
      <c r="T420" s="16">
        <v>1.2806636835219551E-4</v>
      </c>
      <c r="U420" s="16">
        <v>2.4558562946193975E-4</v>
      </c>
      <c r="V420" s="16">
        <v>1.3587211676814308E-3</v>
      </c>
      <c r="W420" s="16">
        <v>2.2790793584538145E-4</v>
      </c>
      <c r="X420" s="16">
        <v>4.3069980336177906E-4</v>
      </c>
      <c r="Y420" s="16">
        <v>7.7037719213444175E-4</v>
      </c>
      <c r="Z420" s="16">
        <v>1.2806636835219551E-4</v>
      </c>
      <c r="AA420" s="54">
        <v>2.4558562946193975E-4</v>
      </c>
      <c r="AB420" s="42">
        <v>0.50417371608653094</v>
      </c>
      <c r="AC420" s="42">
        <v>2.3801482668278921E-2</v>
      </c>
      <c r="AD420" s="42">
        <v>5.8941663860540956E-2</v>
      </c>
      <c r="AE420" s="42">
        <v>0.3000913104504106</v>
      </c>
      <c r="AF420" s="42">
        <v>1.2981378990658321E-2</v>
      </c>
      <c r="AG420" s="42">
        <v>3.4076669687172441E-2</v>
      </c>
      <c r="AH420" s="42">
        <v>0.50417371608653094</v>
      </c>
      <c r="AI420" s="42">
        <v>2.3801482668278921E-2</v>
      </c>
      <c r="AJ420" s="42">
        <v>5.8941663860540956E-2</v>
      </c>
      <c r="AK420" s="42">
        <v>0.3000913104504106</v>
      </c>
      <c r="AL420" s="42">
        <v>1.2981378990658321E-2</v>
      </c>
      <c r="AM420" s="42">
        <v>3.4076669687172441E-2</v>
      </c>
    </row>
    <row r="421" spans="1:39" hidden="1" x14ac:dyDescent="0.25">
      <c r="A421" s="53"/>
      <c r="B421" s="53"/>
      <c r="C421" s="53"/>
      <c r="D421" s="16">
        <v>2.3573574732433541E-2</v>
      </c>
      <c r="E421" s="16">
        <v>5.8510964057179177E-2</v>
      </c>
      <c r="F421" s="16">
        <v>0.29932093325827613</v>
      </c>
      <c r="G421" s="16">
        <v>1.2853312622306125E-2</v>
      </c>
      <c r="H421" s="16">
        <v>3.38310840577105E-2</v>
      </c>
      <c r="I421" s="16">
        <v>0</v>
      </c>
      <c r="J421" s="16">
        <v>2.3573574732433541E-2</v>
      </c>
      <c r="K421" s="16">
        <v>5.8510964057179177E-2</v>
      </c>
      <c r="L421" s="16">
        <v>0.29932093325827613</v>
      </c>
      <c r="M421" s="16">
        <v>1.2853312622306125E-2</v>
      </c>
      <c r="N421" s="16">
        <v>3.38310840577105E-2</v>
      </c>
      <c r="O421" s="16">
        <v>0</v>
      </c>
      <c r="P421" s="16">
        <v>2.2790793584538145E-4</v>
      </c>
      <c r="Q421" s="16">
        <v>4.3069980336177906E-4</v>
      </c>
      <c r="R421" s="16">
        <v>7.7037719213444175E-4</v>
      </c>
      <c r="S421" s="16">
        <v>1.2806636835219551E-4</v>
      </c>
      <c r="T421" s="16">
        <v>2.4558562946193975E-4</v>
      </c>
      <c r="U421" s="16">
        <v>7.8746752892145555E-2</v>
      </c>
      <c r="V421" s="16">
        <v>2.2790793584538145E-4</v>
      </c>
      <c r="W421" s="16">
        <v>4.3069980336177906E-4</v>
      </c>
      <c r="X421" s="16">
        <v>7.7037719213444175E-4</v>
      </c>
      <c r="Y421" s="16">
        <v>1.2806636835219551E-4</v>
      </c>
      <c r="Z421" s="16">
        <v>2.4558562946193975E-4</v>
      </c>
      <c r="AA421" s="54">
        <v>7.8746752892145555E-2</v>
      </c>
      <c r="AB421" s="42">
        <v>2.3801482668278921E-2</v>
      </c>
      <c r="AC421" s="42">
        <v>5.8941663860540956E-2</v>
      </c>
      <c r="AD421" s="42">
        <v>0.3000913104504106</v>
      </c>
      <c r="AE421" s="42">
        <v>1.2981378990658321E-2</v>
      </c>
      <c r="AF421" s="42">
        <v>3.4076669687172441E-2</v>
      </c>
      <c r="AG421" s="42">
        <v>7.8746752892145555E-2</v>
      </c>
      <c r="AH421" s="42">
        <v>2.3801482668278921E-2</v>
      </c>
      <c r="AI421" s="42">
        <v>5.8941663860540956E-2</v>
      </c>
      <c r="AJ421" s="42">
        <v>0.3000913104504106</v>
      </c>
      <c r="AK421" s="42">
        <v>1.2981378990658321E-2</v>
      </c>
      <c r="AL421" s="42">
        <v>3.4076669687172441E-2</v>
      </c>
      <c r="AM421" s="42">
        <v>7.8746752892145555E-2</v>
      </c>
    </row>
    <row r="422" spans="1:39" hidden="1" x14ac:dyDescent="0.25">
      <c r="A422" s="53"/>
      <c r="B422" s="53"/>
      <c r="C422" s="53"/>
      <c r="D422" s="16">
        <v>5.8510964057179177E-2</v>
      </c>
      <c r="E422" s="16">
        <v>0.29932093325827613</v>
      </c>
      <c r="F422" s="16">
        <v>1.2853312622306125E-2</v>
      </c>
      <c r="G422" s="16">
        <v>3.38310840577105E-2</v>
      </c>
      <c r="H422" s="16">
        <v>0</v>
      </c>
      <c r="I422" s="16">
        <v>0</v>
      </c>
      <c r="J422" s="16">
        <v>5.8510964057179177E-2</v>
      </c>
      <c r="K422" s="16">
        <v>0.29932093325827613</v>
      </c>
      <c r="L422" s="16">
        <v>1.2853312622306125E-2</v>
      </c>
      <c r="M422" s="16">
        <v>3.38310840577105E-2</v>
      </c>
      <c r="N422" s="16">
        <v>0</v>
      </c>
      <c r="O422" s="16">
        <v>0</v>
      </c>
      <c r="P422" s="16">
        <v>4.3069980336177906E-4</v>
      </c>
      <c r="Q422" s="16">
        <v>7.7037719213444175E-4</v>
      </c>
      <c r="R422" s="16">
        <v>1.2806636835219551E-4</v>
      </c>
      <c r="S422" s="16">
        <v>2.4558562946193975E-4</v>
      </c>
      <c r="T422" s="16">
        <v>7.8746752892145555E-2</v>
      </c>
      <c r="U422" s="16">
        <v>1.3208751238343199E-2</v>
      </c>
      <c r="V422" s="16">
        <v>4.3069980336177906E-4</v>
      </c>
      <c r="W422" s="16">
        <v>7.7037719213444175E-4</v>
      </c>
      <c r="X422" s="16">
        <v>1.2806636835219551E-4</v>
      </c>
      <c r="Y422" s="16">
        <v>2.4558562946193975E-4</v>
      </c>
      <c r="Z422" s="16">
        <v>7.8746752892145555E-2</v>
      </c>
      <c r="AA422" s="54">
        <v>1.3208751238343199E-2</v>
      </c>
      <c r="AB422" s="42">
        <v>5.8941663860540956E-2</v>
      </c>
      <c r="AC422" s="42">
        <v>0.3000913104504106</v>
      </c>
      <c r="AD422" s="42">
        <v>1.2981378990658321E-2</v>
      </c>
      <c r="AE422" s="42">
        <v>3.4076669687172441E-2</v>
      </c>
      <c r="AF422" s="42">
        <v>7.8746752892145555E-2</v>
      </c>
      <c r="AG422" s="42">
        <v>1.3208751238343199E-2</v>
      </c>
      <c r="AH422" s="42">
        <v>5.8941663860540956E-2</v>
      </c>
      <c r="AI422" s="42">
        <v>0.3000913104504106</v>
      </c>
      <c r="AJ422" s="42">
        <v>1.2981378990658321E-2</v>
      </c>
      <c r="AK422" s="42">
        <v>3.4076669687172441E-2</v>
      </c>
      <c r="AL422" s="42">
        <v>7.8746752892145555E-2</v>
      </c>
      <c r="AM422" s="42">
        <v>1.3208751238343199E-2</v>
      </c>
    </row>
    <row r="423" spans="1:39" hidden="1" x14ac:dyDescent="0.25">
      <c r="A423" s="53"/>
      <c r="B423" s="53"/>
      <c r="C423" s="53"/>
      <c r="D423" s="16">
        <v>0.29932093325827613</v>
      </c>
      <c r="E423" s="16">
        <v>1.2853312622306125E-2</v>
      </c>
      <c r="F423" s="16">
        <v>3.38310840577105E-2</v>
      </c>
      <c r="G423" s="16">
        <v>0</v>
      </c>
      <c r="H423" s="16">
        <v>0</v>
      </c>
      <c r="I423" s="16">
        <v>0</v>
      </c>
      <c r="J423" s="16">
        <v>0.29932093325827613</v>
      </c>
      <c r="K423" s="16">
        <v>1.2853312622306125E-2</v>
      </c>
      <c r="L423" s="16">
        <v>3.38310840577105E-2</v>
      </c>
      <c r="M423" s="16">
        <v>0</v>
      </c>
      <c r="N423" s="16">
        <v>0</v>
      </c>
      <c r="O423" s="16">
        <v>0</v>
      </c>
      <c r="P423" s="16">
        <v>7.7037719213444175E-4</v>
      </c>
      <c r="Q423" s="16">
        <v>1.2806636835219551E-4</v>
      </c>
      <c r="R423" s="16">
        <v>2.4558562946193975E-4</v>
      </c>
      <c r="S423" s="16">
        <v>7.8746752892145555E-2</v>
      </c>
      <c r="T423" s="16">
        <v>1.3208751238343199E-2</v>
      </c>
      <c r="U423" s="16">
        <v>2.4961862516576158E-2</v>
      </c>
      <c r="V423" s="16">
        <v>7.7037719213444175E-4</v>
      </c>
      <c r="W423" s="16">
        <v>1.2806636835219551E-4</v>
      </c>
      <c r="X423" s="16">
        <v>2.4558562946193975E-4</v>
      </c>
      <c r="Y423" s="16">
        <v>7.8746752892145555E-2</v>
      </c>
      <c r="Z423" s="16">
        <v>1.3208751238343199E-2</v>
      </c>
      <c r="AA423" s="54">
        <v>2.4961862516576158E-2</v>
      </c>
      <c r="AB423" s="42">
        <v>0.3000913104504106</v>
      </c>
      <c r="AC423" s="42">
        <v>1.2981378990658321E-2</v>
      </c>
      <c r="AD423" s="42">
        <v>3.4076669687172441E-2</v>
      </c>
      <c r="AE423" s="42">
        <v>7.8746752892145555E-2</v>
      </c>
      <c r="AF423" s="42">
        <v>1.3208751238343199E-2</v>
      </c>
      <c r="AG423" s="42">
        <v>2.4961862516576158E-2</v>
      </c>
      <c r="AH423" s="42">
        <v>0.3000913104504106</v>
      </c>
      <c r="AI423" s="42">
        <v>1.2981378990658321E-2</v>
      </c>
      <c r="AJ423" s="42">
        <v>3.4076669687172441E-2</v>
      </c>
      <c r="AK423" s="42">
        <v>7.8746752892145555E-2</v>
      </c>
      <c r="AL423" s="42">
        <v>1.3208751238343199E-2</v>
      </c>
      <c r="AM423" s="42">
        <v>2.4961862516576158E-2</v>
      </c>
    </row>
    <row r="424" spans="1:39" hidden="1" x14ac:dyDescent="0.25">
      <c r="A424" s="53"/>
      <c r="B424" s="53"/>
      <c r="C424" s="53"/>
      <c r="D424" s="16">
        <v>1.2853312622306125E-2</v>
      </c>
      <c r="E424" s="16">
        <v>3.38310840577105E-2</v>
      </c>
      <c r="F424" s="16">
        <v>0</v>
      </c>
      <c r="G424" s="16">
        <v>0</v>
      </c>
      <c r="H424" s="16">
        <v>0</v>
      </c>
      <c r="I424" s="16">
        <v>0</v>
      </c>
      <c r="J424" s="16">
        <v>1.2853312622306125E-2</v>
      </c>
      <c r="K424" s="16">
        <v>3.38310840577105E-2</v>
      </c>
      <c r="L424" s="16">
        <v>0</v>
      </c>
      <c r="M424" s="16">
        <v>0</v>
      </c>
      <c r="N424" s="16">
        <v>0</v>
      </c>
      <c r="O424" s="16">
        <v>0</v>
      </c>
      <c r="P424" s="16">
        <v>1.2806636835219551E-4</v>
      </c>
      <c r="Q424" s="16">
        <v>2.4558562946193975E-4</v>
      </c>
      <c r="R424" s="16">
        <v>7.8746752892145555E-2</v>
      </c>
      <c r="S424" s="16">
        <v>1.3208751238343199E-2</v>
      </c>
      <c r="T424" s="16">
        <v>2.4961862516576158E-2</v>
      </c>
      <c r="U424" s="16">
        <v>4.4648382483270049E-2</v>
      </c>
      <c r="V424" s="16">
        <v>1.2806636835219551E-4</v>
      </c>
      <c r="W424" s="16">
        <v>2.4558562946193975E-4</v>
      </c>
      <c r="X424" s="16">
        <v>7.8746752892145555E-2</v>
      </c>
      <c r="Y424" s="16">
        <v>1.3208751238343199E-2</v>
      </c>
      <c r="Z424" s="16">
        <v>2.4961862516576158E-2</v>
      </c>
      <c r="AA424" s="54">
        <v>4.4648382483270049E-2</v>
      </c>
      <c r="AB424" s="42">
        <v>1.2981378990658321E-2</v>
      </c>
      <c r="AC424" s="42">
        <v>3.4076669687172441E-2</v>
      </c>
      <c r="AD424" s="42">
        <v>7.8746752892145555E-2</v>
      </c>
      <c r="AE424" s="42">
        <v>1.3208751238343199E-2</v>
      </c>
      <c r="AF424" s="42">
        <v>2.4961862516576158E-2</v>
      </c>
      <c r="AG424" s="42">
        <v>4.4648382483270049E-2</v>
      </c>
      <c r="AH424" s="42">
        <v>1.2981378990658321E-2</v>
      </c>
      <c r="AI424" s="42">
        <v>3.4076669687172441E-2</v>
      </c>
      <c r="AJ424" s="42">
        <v>7.8746752892145555E-2</v>
      </c>
      <c r="AK424" s="42">
        <v>1.3208751238343199E-2</v>
      </c>
      <c r="AL424" s="42">
        <v>2.4961862516576158E-2</v>
      </c>
      <c r="AM424" s="42">
        <v>4.4648382483270049E-2</v>
      </c>
    </row>
    <row r="425" spans="1:39" hidden="1" x14ac:dyDescent="0.25">
      <c r="A425" s="53"/>
      <c r="B425" s="53"/>
      <c r="C425" s="53"/>
      <c r="D425" s="16">
        <v>3.38310840577105E-2</v>
      </c>
      <c r="E425" s="16">
        <v>0</v>
      </c>
      <c r="F425" s="16">
        <v>0</v>
      </c>
      <c r="G425" s="16">
        <v>0</v>
      </c>
      <c r="H425" s="16">
        <v>0</v>
      </c>
      <c r="I425" s="16">
        <v>0</v>
      </c>
      <c r="J425" s="16">
        <v>3.38310840577105E-2</v>
      </c>
      <c r="K425" s="16">
        <v>0</v>
      </c>
      <c r="L425" s="16">
        <v>0</v>
      </c>
      <c r="M425" s="16">
        <v>0</v>
      </c>
      <c r="N425" s="16">
        <v>0</v>
      </c>
      <c r="O425" s="16">
        <v>0</v>
      </c>
      <c r="P425" s="16">
        <v>2.4558562946193975E-4</v>
      </c>
      <c r="Q425" s="16">
        <v>7.8746752892145555E-2</v>
      </c>
      <c r="R425" s="16">
        <v>1.3208751238343199E-2</v>
      </c>
      <c r="S425" s="16">
        <v>2.4961862516576158E-2</v>
      </c>
      <c r="T425" s="16">
        <v>4.4648382483270049E-2</v>
      </c>
      <c r="U425" s="16">
        <v>7.4222812614555076E-3</v>
      </c>
      <c r="V425" s="16">
        <v>2.4558562946193975E-4</v>
      </c>
      <c r="W425" s="16">
        <v>7.8746752892145555E-2</v>
      </c>
      <c r="X425" s="16">
        <v>1.3208751238343199E-2</v>
      </c>
      <c r="Y425" s="16">
        <v>2.4961862516576158E-2</v>
      </c>
      <c r="Z425" s="16">
        <v>4.4648382483270049E-2</v>
      </c>
      <c r="AA425" s="54">
        <v>7.4222812614555076E-3</v>
      </c>
      <c r="AB425" s="42">
        <v>3.4076669687172441E-2</v>
      </c>
      <c r="AC425" s="42">
        <v>7.8746752892145555E-2</v>
      </c>
      <c r="AD425" s="42">
        <v>1.3208751238343199E-2</v>
      </c>
      <c r="AE425" s="42">
        <v>2.4961862516576158E-2</v>
      </c>
      <c r="AF425" s="42">
        <v>4.4648382483270049E-2</v>
      </c>
      <c r="AG425" s="42">
        <v>7.4222812614555076E-3</v>
      </c>
      <c r="AH425" s="42">
        <v>3.4076669687172441E-2</v>
      </c>
      <c r="AI425" s="42">
        <v>7.8746752892145555E-2</v>
      </c>
      <c r="AJ425" s="42">
        <v>1.3208751238343199E-2</v>
      </c>
      <c r="AK425" s="42">
        <v>2.4961862516576158E-2</v>
      </c>
      <c r="AL425" s="42">
        <v>4.4648382483270049E-2</v>
      </c>
      <c r="AM425" s="42">
        <v>7.4222812614555076E-3</v>
      </c>
    </row>
    <row r="426" spans="1:39" x14ac:dyDescent="0.25">
      <c r="A426" s="53" t="s">
        <v>112</v>
      </c>
      <c r="B426" s="53" t="str">
        <f>VLOOKUP(A426,'TRI Releases'!$A$3:$Q$118,2,FALSE)</f>
        <v>70805FRMSPGULFS</v>
      </c>
      <c r="C426" s="53" t="str">
        <f>VLOOKUP(B426,'AERMOD-Modeled-Air-Conc.'!$A$5:$B$3136,2,FALSE)</f>
        <v>Processing as a Reactant</v>
      </c>
      <c r="D426" s="16">
        <v>0</v>
      </c>
      <c r="E426" s="16">
        <v>0</v>
      </c>
      <c r="F426" s="16">
        <v>0</v>
      </c>
      <c r="G426" s="16">
        <v>0</v>
      </c>
      <c r="H426" s="16">
        <v>0</v>
      </c>
      <c r="I426" s="16">
        <v>0</v>
      </c>
      <c r="J426" s="16">
        <v>0</v>
      </c>
      <c r="K426" s="16">
        <v>0</v>
      </c>
      <c r="L426" s="16">
        <v>0</v>
      </c>
      <c r="M426" s="16">
        <v>0</v>
      </c>
      <c r="N426" s="16">
        <v>0</v>
      </c>
      <c r="O426" s="16">
        <v>0</v>
      </c>
      <c r="P426" s="16">
        <v>7.8746752892145555E-2</v>
      </c>
      <c r="Q426" s="16">
        <v>1.3208751238343199E-2</v>
      </c>
      <c r="R426" s="16">
        <v>2.4961862516576158E-2</v>
      </c>
      <c r="S426" s="16">
        <v>4.4648382483270049E-2</v>
      </c>
      <c r="T426" s="16">
        <v>7.4222812614555076E-3</v>
      </c>
      <c r="U426" s="16">
        <v>1.4233288872728948E-2</v>
      </c>
      <c r="V426" s="16">
        <v>7.8746752892145555E-2</v>
      </c>
      <c r="W426" s="16">
        <v>1.3208751238343199E-2</v>
      </c>
      <c r="X426" s="16">
        <v>2.4961862516576158E-2</v>
      </c>
      <c r="Y426" s="16">
        <v>4.4648382483270049E-2</v>
      </c>
      <c r="Z426" s="16">
        <v>7.4222812614555076E-3</v>
      </c>
      <c r="AA426" s="54">
        <v>1.4233288872728948E-2</v>
      </c>
      <c r="AB426" s="42">
        <v>7.8746752892145555E-2</v>
      </c>
      <c r="AC426" s="42">
        <v>1.3208751238343199E-2</v>
      </c>
      <c r="AD426" s="42">
        <v>2.4961862516576158E-2</v>
      </c>
      <c r="AE426" s="42">
        <v>4.4648382483270049E-2</v>
      </c>
      <c r="AF426" s="42">
        <v>7.4222812614555076E-3</v>
      </c>
      <c r="AG426" s="42">
        <v>1.4233288872728948E-2</v>
      </c>
      <c r="AH426" s="42">
        <v>7.8746752892145555E-2</v>
      </c>
      <c r="AI426" s="42">
        <v>1.3208751238343199E-2</v>
      </c>
      <c r="AJ426" s="42">
        <v>2.4961862516576158E-2</v>
      </c>
      <c r="AK426" s="42">
        <v>4.4648382483270049E-2</v>
      </c>
      <c r="AL426" s="42">
        <v>7.4222812614555076E-3</v>
      </c>
      <c r="AM426" s="42">
        <v>1.4233288872728948E-2</v>
      </c>
    </row>
    <row r="427" spans="1:39" hidden="1" x14ac:dyDescent="0.25">
      <c r="A427" s="53"/>
      <c r="B427" s="53"/>
      <c r="C427" s="53"/>
      <c r="D427" s="16">
        <v>0</v>
      </c>
      <c r="E427" s="16">
        <v>0</v>
      </c>
      <c r="F427" s="16">
        <v>0</v>
      </c>
      <c r="G427" s="16">
        <v>0</v>
      </c>
      <c r="H427" s="16">
        <v>0</v>
      </c>
      <c r="I427" s="16">
        <v>0</v>
      </c>
      <c r="J427" s="16">
        <v>0</v>
      </c>
      <c r="K427" s="16">
        <v>0</v>
      </c>
      <c r="L427" s="16">
        <v>0</v>
      </c>
      <c r="M427" s="16">
        <v>0</v>
      </c>
      <c r="N427" s="16">
        <v>0</v>
      </c>
      <c r="O427" s="16">
        <v>0</v>
      </c>
      <c r="P427" s="16">
        <v>1.3208751238343199E-2</v>
      </c>
      <c r="Q427" s="16">
        <v>2.4961862516576158E-2</v>
      </c>
      <c r="R427" s="16">
        <v>4.4648382483270049E-2</v>
      </c>
      <c r="S427" s="16">
        <v>7.4222812614555076E-3</v>
      </c>
      <c r="T427" s="16">
        <v>1.4233288872728948E-2</v>
      </c>
      <c r="U427" s="16">
        <v>7.9632875392807348E-2</v>
      </c>
      <c r="V427" s="16">
        <v>1.3208751238343199E-2</v>
      </c>
      <c r="W427" s="16">
        <v>2.4961862516576158E-2</v>
      </c>
      <c r="X427" s="16">
        <v>4.4648382483270049E-2</v>
      </c>
      <c r="Y427" s="16">
        <v>7.4222812614555076E-3</v>
      </c>
      <c r="Z427" s="16">
        <v>1.4233288872728948E-2</v>
      </c>
      <c r="AA427" s="54">
        <v>7.9632875392807348E-2</v>
      </c>
      <c r="AB427" s="42">
        <v>1.3208751238343199E-2</v>
      </c>
      <c r="AC427" s="42">
        <v>2.4961862516576158E-2</v>
      </c>
      <c r="AD427" s="42">
        <v>4.4648382483270049E-2</v>
      </c>
      <c r="AE427" s="42">
        <v>7.4222812614555076E-3</v>
      </c>
      <c r="AF427" s="42">
        <v>1.4233288872728948E-2</v>
      </c>
      <c r="AG427" s="42">
        <v>7.9632875392807348E-2</v>
      </c>
      <c r="AH427" s="42">
        <v>1.3208751238343199E-2</v>
      </c>
      <c r="AI427" s="42">
        <v>2.4961862516576158E-2</v>
      </c>
      <c r="AJ427" s="42">
        <v>4.4648382483270049E-2</v>
      </c>
      <c r="AK427" s="42">
        <v>7.4222812614555076E-3</v>
      </c>
      <c r="AL427" s="42">
        <v>1.4233288872728948E-2</v>
      </c>
      <c r="AM427" s="42">
        <v>7.9632875392807348E-2</v>
      </c>
    </row>
    <row r="428" spans="1:39" hidden="1" x14ac:dyDescent="0.25">
      <c r="A428" s="53"/>
      <c r="B428" s="53"/>
      <c r="C428" s="53"/>
      <c r="D428" s="16">
        <v>0</v>
      </c>
      <c r="E428" s="16">
        <v>0</v>
      </c>
      <c r="F428" s="16">
        <v>0</v>
      </c>
      <c r="G428" s="16">
        <v>0</v>
      </c>
      <c r="H428" s="16">
        <v>0</v>
      </c>
      <c r="I428" s="16">
        <v>0</v>
      </c>
      <c r="J428" s="16">
        <v>0</v>
      </c>
      <c r="K428" s="16">
        <v>0</v>
      </c>
      <c r="L428" s="16">
        <v>0</v>
      </c>
      <c r="M428" s="16">
        <v>0</v>
      </c>
      <c r="N428" s="16">
        <v>0</v>
      </c>
      <c r="O428" s="16">
        <v>0</v>
      </c>
      <c r="P428" s="16">
        <v>2.4961862516576158E-2</v>
      </c>
      <c r="Q428" s="16">
        <v>4.4648382483270049E-2</v>
      </c>
      <c r="R428" s="16">
        <v>7.4222812614555076E-3</v>
      </c>
      <c r="S428" s="16">
        <v>1.4233288872728948E-2</v>
      </c>
      <c r="T428" s="16">
        <v>7.9632875392807348E-2</v>
      </c>
      <c r="U428" s="16">
        <v>1.3357386848677141E-2</v>
      </c>
      <c r="V428" s="16">
        <v>2.4961862516576158E-2</v>
      </c>
      <c r="W428" s="16">
        <v>4.4648382483270049E-2</v>
      </c>
      <c r="X428" s="16">
        <v>7.4222812614555076E-3</v>
      </c>
      <c r="Y428" s="16">
        <v>1.4233288872728948E-2</v>
      </c>
      <c r="Z428" s="16">
        <v>7.9632875392807348E-2</v>
      </c>
      <c r="AA428" s="54">
        <v>1.3357386848677141E-2</v>
      </c>
      <c r="AB428" s="42">
        <v>2.4961862516576158E-2</v>
      </c>
      <c r="AC428" s="42">
        <v>4.4648382483270049E-2</v>
      </c>
      <c r="AD428" s="42">
        <v>7.4222812614555076E-3</v>
      </c>
      <c r="AE428" s="42">
        <v>1.4233288872728948E-2</v>
      </c>
      <c r="AF428" s="42">
        <v>7.9632875392807348E-2</v>
      </c>
      <c r="AG428" s="42">
        <v>1.3357386848677141E-2</v>
      </c>
      <c r="AH428" s="42">
        <v>2.4961862516576158E-2</v>
      </c>
      <c r="AI428" s="42">
        <v>4.4648382483270049E-2</v>
      </c>
      <c r="AJ428" s="42">
        <v>7.4222812614555076E-3</v>
      </c>
      <c r="AK428" s="42">
        <v>1.4233288872728948E-2</v>
      </c>
      <c r="AL428" s="42">
        <v>7.9632875392807348E-2</v>
      </c>
      <c r="AM428" s="42">
        <v>1.3357386848677141E-2</v>
      </c>
    </row>
    <row r="429" spans="1:39" hidden="1" x14ac:dyDescent="0.25">
      <c r="A429" s="53"/>
      <c r="B429" s="53"/>
      <c r="C429" s="53"/>
      <c r="D429" s="16">
        <v>0</v>
      </c>
      <c r="E429" s="16">
        <v>0</v>
      </c>
      <c r="F429" s="16">
        <v>0</v>
      </c>
      <c r="G429" s="16">
        <v>0</v>
      </c>
      <c r="H429" s="16">
        <v>0</v>
      </c>
      <c r="I429" s="16">
        <v>0</v>
      </c>
      <c r="J429" s="16">
        <v>0</v>
      </c>
      <c r="K429" s="16">
        <v>0</v>
      </c>
      <c r="L429" s="16">
        <v>0</v>
      </c>
      <c r="M429" s="16">
        <v>0</v>
      </c>
      <c r="N429" s="16">
        <v>0</v>
      </c>
      <c r="O429" s="16">
        <v>0</v>
      </c>
      <c r="P429" s="16">
        <v>4.4648382483270049E-2</v>
      </c>
      <c r="Q429" s="16">
        <v>7.4222812614555076E-3</v>
      </c>
      <c r="R429" s="16">
        <v>1.4233288872728948E-2</v>
      </c>
      <c r="S429" s="16">
        <v>7.9632875392807348E-2</v>
      </c>
      <c r="T429" s="16">
        <v>1.3357386848677141E-2</v>
      </c>
      <c r="U429" s="16">
        <v>2.5242753692681665E-2</v>
      </c>
      <c r="V429" s="16">
        <v>4.4648382483270049E-2</v>
      </c>
      <c r="W429" s="16">
        <v>7.4222812614555076E-3</v>
      </c>
      <c r="X429" s="16">
        <v>1.4233288872728948E-2</v>
      </c>
      <c r="Y429" s="16">
        <v>7.9632875392807348E-2</v>
      </c>
      <c r="Z429" s="16">
        <v>1.3357386848677141E-2</v>
      </c>
      <c r="AA429" s="54">
        <v>2.5242753692681665E-2</v>
      </c>
      <c r="AB429" s="42">
        <v>4.4648382483270049E-2</v>
      </c>
      <c r="AC429" s="42">
        <v>7.4222812614555076E-3</v>
      </c>
      <c r="AD429" s="42">
        <v>1.4233288872728948E-2</v>
      </c>
      <c r="AE429" s="42">
        <v>7.9632875392807348E-2</v>
      </c>
      <c r="AF429" s="42">
        <v>1.3357386848677141E-2</v>
      </c>
      <c r="AG429" s="42">
        <v>2.5242753692681665E-2</v>
      </c>
      <c r="AH429" s="42">
        <v>4.4648382483270049E-2</v>
      </c>
      <c r="AI429" s="42">
        <v>7.4222812614555076E-3</v>
      </c>
      <c r="AJ429" s="42">
        <v>1.4233288872728948E-2</v>
      </c>
      <c r="AK429" s="42">
        <v>7.9632875392807348E-2</v>
      </c>
      <c r="AL429" s="42">
        <v>1.3357386848677141E-2</v>
      </c>
      <c r="AM429" s="42">
        <v>2.5242753692681665E-2</v>
      </c>
    </row>
    <row r="430" spans="1:39" hidden="1" x14ac:dyDescent="0.25">
      <c r="A430" s="53"/>
      <c r="B430" s="53"/>
      <c r="C430" s="53"/>
      <c r="D430" s="16">
        <v>0</v>
      </c>
      <c r="E430" s="16">
        <v>0</v>
      </c>
      <c r="F430" s="16">
        <v>0</v>
      </c>
      <c r="G430" s="16">
        <v>0</v>
      </c>
      <c r="H430" s="16">
        <v>0</v>
      </c>
      <c r="I430" s="16">
        <v>0</v>
      </c>
      <c r="J430" s="16">
        <v>0</v>
      </c>
      <c r="K430" s="16">
        <v>0</v>
      </c>
      <c r="L430" s="16">
        <v>0</v>
      </c>
      <c r="M430" s="16">
        <v>0</v>
      </c>
      <c r="N430" s="16">
        <v>0</v>
      </c>
      <c r="O430" s="16">
        <v>0</v>
      </c>
      <c r="P430" s="16">
        <v>7.4222812614555076E-3</v>
      </c>
      <c r="Q430" s="16">
        <v>1.4233288872728948E-2</v>
      </c>
      <c r="R430" s="16">
        <v>7.9632875392807348E-2</v>
      </c>
      <c r="S430" s="16">
        <v>1.3357386848677141E-2</v>
      </c>
      <c r="T430" s="16">
        <v>2.5242753692681665E-2</v>
      </c>
      <c r="U430" s="16">
        <v>4.5150802391183811E-2</v>
      </c>
      <c r="V430" s="16">
        <v>7.4222812614555076E-3</v>
      </c>
      <c r="W430" s="16">
        <v>1.4233288872728948E-2</v>
      </c>
      <c r="X430" s="16">
        <v>7.9632875392807348E-2</v>
      </c>
      <c r="Y430" s="16">
        <v>1.3357386848677141E-2</v>
      </c>
      <c r="Z430" s="16">
        <v>2.5242753692681665E-2</v>
      </c>
      <c r="AA430" s="54">
        <v>4.5150802391183811E-2</v>
      </c>
      <c r="AB430" s="42">
        <v>7.4222812614555076E-3</v>
      </c>
      <c r="AC430" s="42">
        <v>1.4233288872728948E-2</v>
      </c>
      <c r="AD430" s="42">
        <v>7.9632875392807348E-2</v>
      </c>
      <c r="AE430" s="42">
        <v>1.3357386848677141E-2</v>
      </c>
      <c r="AF430" s="42">
        <v>2.5242753692681665E-2</v>
      </c>
      <c r="AG430" s="42">
        <v>4.5150802391183811E-2</v>
      </c>
      <c r="AH430" s="42">
        <v>7.4222812614555076E-3</v>
      </c>
      <c r="AI430" s="42">
        <v>1.4233288872728948E-2</v>
      </c>
      <c r="AJ430" s="42">
        <v>7.9632875392807348E-2</v>
      </c>
      <c r="AK430" s="42">
        <v>1.3357386848677141E-2</v>
      </c>
      <c r="AL430" s="42">
        <v>2.5242753692681665E-2</v>
      </c>
      <c r="AM430" s="42">
        <v>4.5150802391183811E-2</v>
      </c>
    </row>
    <row r="431" spans="1:39" hidden="1" x14ac:dyDescent="0.25">
      <c r="A431" s="53"/>
      <c r="B431" s="53"/>
      <c r="C431" s="53"/>
      <c r="D431" s="16">
        <v>0</v>
      </c>
      <c r="E431" s="16">
        <v>0</v>
      </c>
      <c r="F431" s="16">
        <v>0</v>
      </c>
      <c r="G431" s="16">
        <v>0</v>
      </c>
      <c r="H431" s="16">
        <v>0</v>
      </c>
      <c r="I431" s="16">
        <v>0</v>
      </c>
      <c r="J431" s="16">
        <v>0</v>
      </c>
      <c r="K431" s="16">
        <v>0</v>
      </c>
      <c r="L431" s="16">
        <v>0</v>
      </c>
      <c r="M431" s="16">
        <v>0</v>
      </c>
      <c r="N431" s="16">
        <v>0</v>
      </c>
      <c r="O431" s="16">
        <v>0</v>
      </c>
      <c r="P431" s="16">
        <v>1.4233288872728948E-2</v>
      </c>
      <c r="Q431" s="16">
        <v>7.9632875392807348E-2</v>
      </c>
      <c r="R431" s="16">
        <v>1.3357386848677141E-2</v>
      </c>
      <c r="S431" s="16">
        <v>2.5242753692681665E-2</v>
      </c>
      <c r="T431" s="16">
        <v>4.5150802391183811E-2</v>
      </c>
      <c r="U431" s="16">
        <v>7.5058028060330248E-3</v>
      </c>
      <c r="V431" s="16">
        <v>1.4233288872728948E-2</v>
      </c>
      <c r="W431" s="16">
        <v>7.9632875392807348E-2</v>
      </c>
      <c r="X431" s="16">
        <v>1.3357386848677141E-2</v>
      </c>
      <c r="Y431" s="16">
        <v>2.5242753692681665E-2</v>
      </c>
      <c r="Z431" s="16">
        <v>4.5150802391183811E-2</v>
      </c>
      <c r="AA431" s="54">
        <v>7.5058028060330248E-3</v>
      </c>
      <c r="AB431" s="42">
        <v>1.4233288872728948E-2</v>
      </c>
      <c r="AC431" s="42">
        <v>7.9632875392807348E-2</v>
      </c>
      <c r="AD431" s="42">
        <v>1.3357386848677141E-2</v>
      </c>
      <c r="AE431" s="42">
        <v>2.5242753692681665E-2</v>
      </c>
      <c r="AF431" s="42">
        <v>4.5150802391183811E-2</v>
      </c>
      <c r="AG431" s="42">
        <v>7.5058028060330248E-3</v>
      </c>
      <c r="AH431" s="42">
        <v>1.4233288872728948E-2</v>
      </c>
      <c r="AI431" s="42">
        <v>7.9632875392807348E-2</v>
      </c>
      <c r="AJ431" s="42">
        <v>1.3357386848677141E-2</v>
      </c>
      <c r="AK431" s="42">
        <v>2.5242753692681665E-2</v>
      </c>
      <c r="AL431" s="42">
        <v>4.5150802391183811E-2</v>
      </c>
      <c r="AM431" s="42">
        <v>7.5058028060330248E-3</v>
      </c>
    </row>
    <row r="432" spans="1:39" x14ac:dyDescent="0.25">
      <c r="A432" s="53" t="s">
        <v>115</v>
      </c>
      <c r="B432" s="53" t="str">
        <f>VLOOKUP(A432,'TRI Releases'!$A$3:$Q$118,2,FALSE)</f>
        <v>70805FRMSPGULFS</v>
      </c>
      <c r="C432" s="53" t="str">
        <f>VLOOKUP(B432,'AERMOD-Modeled-Air-Conc.'!$A$5:$B$3136,2,FALSE)</f>
        <v>Processing as a Reactant</v>
      </c>
      <c r="D432" s="16">
        <v>0</v>
      </c>
      <c r="E432" s="16">
        <v>0</v>
      </c>
      <c r="F432" s="16">
        <v>0</v>
      </c>
      <c r="G432" s="16">
        <v>0</v>
      </c>
      <c r="H432" s="16">
        <v>0</v>
      </c>
      <c r="I432" s="16">
        <v>0</v>
      </c>
      <c r="J432" s="16">
        <v>0</v>
      </c>
      <c r="K432" s="16">
        <v>0</v>
      </c>
      <c r="L432" s="16">
        <v>0</v>
      </c>
      <c r="M432" s="16">
        <v>0</v>
      </c>
      <c r="N432" s="16">
        <v>0</v>
      </c>
      <c r="O432" s="16">
        <v>0</v>
      </c>
      <c r="P432" s="16">
        <v>7.9632875392807348E-2</v>
      </c>
      <c r="Q432" s="16">
        <v>1.3357386848677141E-2</v>
      </c>
      <c r="R432" s="16">
        <v>2.5242753692681665E-2</v>
      </c>
      <c r="S432" s="16">
        <v>4.5150802391183811E-2</v>
      </c>
      <c r="T432" s="16">
        <v>7.5058028060330248E-3</v>
      </c>
      <c r="U432" s="16">
        <v>1.4393453413682384E-2</v>
      </c>
      <c r="V432" s="16">
        <v>7.9632875392807348E-2</v>
      </c>
      <c r="W432" s="16">
        <v>1.3357386848677141E-2</v>
      </c>
      <c r="X432" s="16">
        <v>2.5242753692681665E-2</v>
      </c>
      <c r="Y432" s="16">
        <v>4.5150802391183811E-2</v>
      </c>
      <c r="Z432" s="16">
        <v>7.5058028060330248E-3</v>
      </c>
      <c r="AA432" s="54">
        <v>1.4393453413682384E-2</v>
      </c>
      <c r="AB432" s="42">
        <v>7.9632875392807348E-2</v>
      </c>
      <c r="AC432" s="42">
        <v>1.3357386848677141E-2</v>
      </c>
      <c r="AD432" s="42">
        <v>2.5242753692681665E-2</v>
      </c>
      <c r="AE432" s="42">
        <v>4.5150802391183811E-2</v>
      </c>
      <c r="AF432" s="42">
        <v>7.5058028060330248E-3</v>
      </c>
      <c r="AG432" s="42">
        <v>1.4393453413682384E-2</v>
      </c>
      <c r="AH432" s="42">
        <v>7.9632875392807348E-2</v>
      </c>
      <c r="AI432" s="42">
        <v>1.3357386848677141E-2</v>
      </c>
      <c r="AJ432" s="42">
        <v>2.5242753692681665E-2</v>
      </c>
      <c r="AK432" s="42">
        <v>4.5150802391183811E-2</v>
      </c>
      <c r="AL432" s="42">
        <v>7.5058028060330248E-3</v>
      </c>
      <c r="AM432" s="42">
        <v>1.4393453413682384E-2</v>
      </c>
    </row>
    <row r="433" spans="1:39" hidden="1" x14ac:dyDescent="0.25">
      <c r="A433" s="53"/>
      <c r="B433" s="53"/>
      <c r="C433" s="53"/>
      <c r="D433" s="16">
        <v>0</v>
      </c>
      <c r="E433" s="16">
        <v>0</v>
      </c>
      <c r="F433" s="16">
        <v>0</v>
      </c>
      <c r="G433" s="16">
        <v>0</v>
      </c>
      <c r="H433" s="16">
        <v>0</v>
      </c>
      <c r="I433" s="16">
        <v>0</v>
      </c>
      <c r="J433" s="16">
        <v>0</v>
      </c>
      <c r="K433" s="16">
        <v>0</v>
      </c>
      <c r="L433" s="16">
        <v>0</v>
      </c>
      <c r="M433" s="16">
        <v>0</v>
      </c>
      <c r="N433" s="16">
        <v>0</v>
      </c>
      <c r="O433" s="16">
        <v>0</v>
      </c>
      <c r="P433" s="16">
        <v>1.3357386848677141E-2</v>
      </c>
      <c r="Q433" s="16">
        <v>2.5242753692681665E-2</v>
      </c>
      <c r="R433" s="16">
        <v>4.5150802391183811E-2</v>
      </c>
      <c r="S433" s="16">
        <v>7.5058028060330248E-3</v>
      </c>
      <c r="T433" s="16">
        <v>1.4393453413682384E-2</v>
      </c>
      <c r="U433" s="16">
        <v>7.7033582724199398E-2</v>
      </c>
      <c r="V433" s="16">
        <v>1.3357386848677141E-2</v>
      </c>
      <c r="W433" s="16">
        <v>2.5242753692681665E-2</v>
      </c>
      <c r="X433" s="16">
        <v>4.5150802391183811E-2</v>
      </c>
      <c r="Y433" s="16">
        <v>7.5058028060330248E-3</v>
      </c>
      <c r="Z433" s="16">
        <v>1.4393453413682384E-2</v>
      </c>
      <c r="AA433" s="54">
        <v>7.7033582724199398E-2</v>
      </c>
      <c r="AB433" s="42">
        <v>1.3357386848677141E-2</v>
      </c>
      <c r="AC433" s="42">
        <v>2.5242753692681665E-2</v>
      </c>
      <c r="AD433" s="42">
        <v>4.5150802391183811E-2</v>
      </c>
      <c r="AE433" s="42">
        <v>7.5058028060330248E-3</v>
      </c>
      <c r="AF433" s="42">
        <v>1.4393453413682384E-2</v>
      </c>
      <c r="AG433" s="42">
        <v>7.7033582724199398E-2</v>
      </c>
      <c r="AH433" s="42">
        <v>1.3357386848677141E-2</v>
      </c>
      <c r="AI433" s="42">
        <v>2.5242753692681665E-2</v>
      </c>
      <c r="AJ433" s="42">
        <v>4.5150802391183811E-2</v>
      </c>
      <c r="AK433" s="42">
        <v>7.5058028060330248E-3</v>
      </c>
      <c r="AL433" s="42">
        <v>1.4393453413682384E-2</v>
      </c>
      <c r="AM433" s="42">
        <v>7.7033582724199398E-2</v>
      </c>
    </row>
    <row r="434" spans="1:39" hidden="1" x14ac:dyDescent="0.25">
      <c r="A434" s="53"/>
      <c r="B434" s="53"/>
      <c r="C434" s="53"/>
      <c r="D434" s="16">
        <v>0</v>
      </c>
      <c r="E434" s="16">
        <v>0</v>
      </c>
      <c r="F434" s="16">
        <v>0</v>
      </c>
      <c r="G434" s="16">
        <v>0</v>
      </c>
      <c r="H434" s="16">
        <v>0</v>
      </c>
      <c r="I434" s="16">
        <v>0</v>
      </c>
      <c r="J434" s="16">
        <v>0</v>
      </c>
      <c r="K434" s="16">
        <v>0</v>
      </c>
      <c r="L434" s="16">
        <v>0</v>
      </c>
      <c r="M434" s="16">
        <v>0</v>
      </c>
      <c r="N434" s="16">
        <v>0</v>
      </c>
      <c r="O434" s="16">
        <v>0</v>
      </c>
      <c r="P434" s="16">
        <v>2.5242753692681665E-2</v>
      </c>
      <c r="Q434" s="16">
        <v>4.5150802391183811E-2</v>
      </c>
      <c r="R434" s="16">
        <v>7.5058028060330248E-3</v>
      </c>
      <c r="S434" s="16">
        <v>1.4393453413682384E-2</v>
      </c>
      <c r="T434" s="16">
        <v>7.7033582724199398E-2</v>
      </c>
      <c r="U434" s="16">
        <v>1.2921389058364237E-2</v>
      </c>
      <c r="V434" s="16">
        <v>2.5242753692681665E-2</v>
      </c>
      <c r="W434" s="16">
        <v>4.5150802391183811E-2</v>
      </c>
      <c r="X434" s="16">
        <v>7.5058028060330248E-3</v>
      </c>
      <c r="Y434" s="16">
        <v>1.4393453413682384E-2</v>
      </c>
      <c r="Z434" s="16">
        <v>7.7033582724199398E-2</v>
      </c>
      <c r="AA434" s="54">
        <v>1.2921389058364237E-2</v>
      </c>
      <c r="AB434" s="42">
        <v>2.5242753692681665E-2</v>
      </c>
      <c r="AC434" s="42">
        <v>4.5150802391183811E-2</v>
      </c>
      <c r="AD434" s="42">
        <v>7.5058028060330248E-3</v>
      </c>
      <c r="AE434" s="42">
        <v>1.4393453413682384E-2</v>
      </c>
      <c r="AF434" s="42">
        <v>7.7033582724199398E-2</v>
      </c>
      <c r="AG434" s="42">
        <v>1.2921389058364237E-2</v>
      </c>
      <c r="AH434" s="42">
        <v>2.5242753692681665E-2</v>
      </c>
      <c r="AI434" s="42">
        <v>4.5150802391183811E-2</v>
      </c>
      <c r="AJ434" s="42">
        <v>7.5058028060330248E-3</v>
      </c>
      <c r="AK434" s="42">
        <v>1.4393453413682384E-2</v>
      </c>
      <c r="AL434" s="42">
        <v>7.7033582724199398E-2</v>
      </c>
      <c r="AM434" s="42">
        <v>1.2921389058364237E-2</v>
      </c>
    </row>
    <row r="435" spans="1:39" hidden="1" x14ac:dyDescent="0.25">
      <c r="A435" s="53"/>
      <c r="B435" s="53"/>
      <c r="C435" s="53"/>
      <c r="D435" s="16">
        <v>0</v>
      </c>
      <c r="E435" s="16">
        <v>0</v>
      </c>
      <c r="F435" s="16">
        <v>0</v>
      </c>
      <c r="G435" s="16">
        <v>0</v>
      </c>
      <c r="H435" s="16">
        <v>0</v>
      </c>
      <c r="I435" s="16">
        <v>0</v>
      </c>
      <c r="J435" s="16">
        <v>0</v>
      </c>
      <c r="K435" s="16">
        <v>0</v>
      </c>
      <c r="L435" s="16">
        <v>0</v>
      </c>
      <c r="M435" s="16">
        <v>0</v>
      </c>
      <c r="N435" s="16">
        <v>0</v>
      </c>
      <c r="O435" s="16">
        <v>0</v>
      </c>
      <c r="P435" s="16">
        <v>4.5150802391183811E-2</v>
      </c>
      <c r="Q435" s="16">
        <v>7.5058028060330248E-3</v>
      </c>
      <c r="R435" s="16">
        <v>1.4393453413682384E-2</v>
      </c>
      <c r="S435" s="16">
        <v>7.7033582724199398E-2</v>
      </c>
      <c r="T435" s="16">
        <v>1.2921389058364237E-2</v>
      </c>
      <c r="U435" s="16">
        <v>2.4418806242772175E-2</v>
      </c>
      <c r="V435" s="16">
        <v>4.5150802391183811E-2</v>
      </c>
      <c r="W435" s="16">
        <v>7.5058028060330248E-3</v>
      </c>
      <c r="X435" s="16">
        <v>1.4393453413682384E-2</v>
      </c>
      <c r="Y435" s="16">
        <v>7.7033582724199398E-2</v>
      </c>
      <c r="Z435" s="16">
        <v>1.2921389058364237E-2</v>
      </c>
      <c r="AA435" s="54">
        <v>2.4418806242772175E-2</v>
      </c>
      <c r="AB435" s="42">
        <v>4.5150802391183811E-2</v>
      </c>
      <c r="AC435" s="42">
        <v>7.5058028060330248E-3</v>
      </c>
      <c r="AD435" s="42">
        <v>1.4393453413682384E-2</v>
      </c>
      <c r="AE435" s="42">
        <v>7.7033582724199398E-2</v>
      </c>
      <c r="AF435" s="42">
        <v>1.2921389058364237E-2</v>
      </c>
      <c r="AG435" s="42">
        <v>2.4418806242772175E-2</v>
      </c>
      <c r="AH435" s="42">
        <v>4.5150802391183811E-2</v>
      </c>
      <c r="AI435" s="42">
        <v>7.5058028060330248E-3</v>
      </c>
      <c r="AJ435" s="42">
        <v>1.4393453413682384E-2</v>
      </c>
      <c r="AK435" s="42">
        <v>7.7033582724199398E-2</v>
      </c>
      <c r="AL435" s="42">
        <v>1.2921389058364237E-2</v>
      </c>
      <c r="AM435" s="42">
        <v>2.4418806242772175E-2</v>
      </c>
    </row>
    <row r="436" spans="1:39" hidden="1" x14ac:dyDescent="0.25">
      <c r="A436" s="53"/>
      <c r="B436" s="53"/>
      <c r="C436" s="53"/>
      <c r="D436" s="16">
        <v>0</v>
      </c>
      <c r="E436" s="16">
        <v>0</v>
      </c>
      <c r="F436" s="16">
        <v>0</v>
      </c>
      <c r="G436" s="16">
        <v>0</v>
      </c>
      <c r="H436" s="16">
        <v>0</v>
      </c>
      <c r="I436" s="16">
        <v>0</v>
      </c>
      <c r="J436" s="16">
        <v>0</v>
      </c>
      <c r="K436" s="16">
        <v>0</v>
      </c>
      <c r="L436" s="16">
        <v>0</v>
      </c>
      <c r="M436" s="16">
        <v>0</v>
      </c>
      <c r="N436" s="16">
        <v>0</v>
      </c>
      <c r="O436" s="16">
        <v>0</v>
      </c>
      <c r="P436" s="16">
        <v>7.5058028060330248E-3</v>
      </c>
      <c r="Q436" s="16">
        <v>1.4393453413682384E-2</v>
      </c>
      <c r="R436" s="16">
        <v>7.7033582724199398E-2</v>
      </c>
      <c r="S436" s="16">
        <v>1.2921389058364237E-2</v>
      </c>
      <c r="T436" s="16">
        <v>2.4418806242772175E-2</v>
      </c>
      <c r="U436" s="16">
        <v>4.3677037327970097E-2</v>
      </c>
      <c r="V436" s="16">
        <v>7.5058028060330248E-3</v>
      </c>
      <c r="W436" s="16">
        <v>1.4393453413682384E-2</v>
      </c>
      <c r="X436" s="16">
        <v>7.7033582724199398E-2</v>
      </c>
      <c r="Y436" s="16">
        <v>1.2921389058364237E-2</v>
      </c>
      <c r="Z436" s="16">
        <v>2.4418806242772175E-2</v>
      </c>
      <c r="AA436" s="54">
        <v>4.3677037327970097E-2</v>
      </c>
      <c r="AB436" s="42">
        <v>7.5058028060330248E-3</v>
      </c>
      <c r="AC436" s="42">
        <v>1.4393453413682384E-2</v>
      </c>
      <c r="AD436" s="42">
        <v>7.7033582724199398E-2</v>
      </c>
      <c r="AE436" s="42">
        <v>1.2921389058364237E-2</v>
      </c>
      <c r="AF436" s="42">
        <v>2.4418806242772175E-2</v>
      </c>
      <c r="AG436" s="42">
        <v>4.3677037327970097E-2</v>
      </c>
      <c r="AH436" s="42">
        <v>7.5058028060330248E-3</v>
      </c>
      <c r="AI436" s="42">
        <v>1.4393453413682384E-2</v>
      </c>
      <c r="AJ436" s="42">
        <v>7.7033582724199398E-2</v>
      </c>
      <c r="AK436" s="42">
        <v>1.2921389058364237E-2</v>
      </c>
      <c r="AL436" s="42">
        <v>2.4418806242772175E-2</v>
      </c>
      <c r="AM436" s="42">
        <v>4.3677037327970097E-2</v>
      </c>
    </row>
    <row r="437" spans="1:39" hidden="1" x14ac:dyDescent="0.25">
      <c r="A437" s="53"/>
      <c r="B437" s="53"/>
      <c r="C437" s="53"/>
      <c r="D437" s="16">
        <v>0</v>
      </c>
      <c r="E437" s="16">
        <v>0</v>
      </c>
      <c r="F437" s="16">
        <v>0</v>
      </c>
      <c r="G437" s="16">
        <v>0</v>
      </c>
      <c r="H437" s="16">
        <v>0</v>
      </c>
      <c r="I437" s="16">
        <v>0</v>
      </c>
      <c r="J437" s="16">
        <v>0</v>
      </c>
      <c r="K437" s="16">
        <v>0</v>
      </c>
      <c r="L437" s="16">
        <v>0</v>
      </c>
      <c r="M437" s="16">
        <v>0</v>
      </c>
      <c r="N437" s="16">
        <v>0</v>
      </c>
      <c r="O437" s="16">
        <v>0</v>
      </c>
      <c r="P437" s="16">
        <v>1.4393453413682384E-2</v>
      </c>
      <c r="Q437" s="16">
        <v>7.7033582724199398E-2</v>
      </c>
      <c r="R437" s="16">
        <v>1.2921389058364237E-2</v>
      </c>
      <c r="S437" s="16">
        <v>2.4418806242772175E-2</v>
      </c>
      <c r="T437" s="16">
        <v>4.3677037327970097E-2</v>
      </c>
      <c r="U437" s="16">
        <v>7.2608062752723039E-3</v>
      </c>
      <c r="V437" s="16">
        <v>1.4393453413682384E-2</v>
      </c>
      <c r="W437" s="16">
        <v>7.7033582724199398E-2</v>
      </c>
      <c r="X437" s="16">
        <v>1.2921389058364237E-2</v>
      </c>
      <c r="Y437" s="16">
        <v>2.4418806242772175E-2</v>
      </c>
      <c r="Z437" s="16">
        <v>4.3677037327970097E-2</v>
      </c>
      <c r="AA437" s="54">
        <v>7.2608062752723039E-3</v>
      </c>
      <c r="AB437" s="42">
        <v>1.4393453413682384E-2</v>
      </c>
      <c r="AC437" s="42">
        <v>7.7033582724199398E-2</v>
      </c>
      <c r="AD437" s="42">
        <v>1.2921389058364237E-2</v>
      </c>
      <c r="AE437" s="42">
        <v>2.4418806242772175E-2</v>
      </c>
      <c r="AF437" s="42">
        <v>4.3677037327970097E-2</v>
      </c>
      <c r="AG437" s="42">
        <v>7.2608062752723039E-3</v>
      </c>
      <c r="AH437" s="42">
        <v>1.4393453413682384E-2</v>
      </c>
      <c r="AI437" s="42">
        <v>7.7033582724199398E-2</v>
      </c>
      <c r="AJ437" s="42">
        <v>1.2921389058364237E-2</v>
      </c>
      <c r="AK437" s="42">
        <v>2.4418806242772175E-2</v>
      </c>
      <c r="AL437" s="42">
        <v>4.3677037327970097E-2</v>
      </c>
      <c r="AM437" s="42">
        <v>7.2608062752723039E-3</v>
      </c>
    </row>
    <row r="438" spans="1:39" x14ac:dyDescent="0.25">
      <c r="A438" s="53" t="s">
        <v>116</v>
      </c>
      <c r="B438" s="53" t="str">
        <f>VLOOKUP(A438,'TRI Releases'!$A$3:$Q$118,2,FALSE)</f>
        <v>70805FRMSPGULFS</v>
      </c>
      <c r="C438" s="53" t="str">
        <f>VLOOKUP(B438,'AERMOD-Modeled-Air-Conc.'!$A$5:$B$3136,2,FALSE)</f>
        <v>Processing as a Reactant</v>
      </c>
      <c r="D438" s="16">
        <v>0</v>
      </c>
      <c r="E438" s="16">
        <v>0</v>
      </c>
      <c r="F438" s="16">
        <v>0</v>
      </c>
      <c r="G438" s="16">
        <v>0</v>
      </c>
      <c r="H438" s="16">
        <v>0</v>
      </c>
      <c r="I438" s="16">
        <v>0</v>
      </c>
      <c r="J438" s="16">
        <v>0</v>
      </c>
      <c r="K438" s="16">
        <v>0</v>
      </c>
      <c r="L438" s="16">
        <v>0</v>
      </c>
      <c r="M438" s="16">
        <v>0</v>
      </c>
      <c r="N438" s="16">
        <v>0</v>
      </c>
      <c r="O438" s="16">
        <v>0</v>
      </c>
      <c r="P438" s="16">
        <v>7.7033582724199398E-2</v>
      </c>
      <c r="Q438" s="16">
        <v>1.2921389058364237E-2</v>
      </c>
      <c r="R438" s="16">
        <v>2.4418806242772175E-2</v>
      </c>
      <c r="S438" s="16">
        <v>4.3677037327970097E-2</v>
      </c>
      <c r="T438" s="16">
        <v>7.2608062752723039E-3</v>
      </c>
      <c r="U438" s="16">
        <v>1.3923637426885632E-2</v>
      </c>
      <c r="V438" s="16">
        <v>7.7033582724199398E-2</v>
      </c>
      <c r="W438" s="16">
        <v>1.2921389058364237E-2</v>
      </c>
      <c r="X438" s="16">
        <v>2.4418806242772175E-2</v>
      </c>
      <c r="Y438" s="16">
        <v>4.3677037327970097E-2</v>
      </c>
      <c r="Z438" s="16">
        <v>7.2608062752723039E-3</v>
      </c>
      <c r="AA438" s="54">
        <v>1.3923637426885632E-2</v>
      </c>
      <c r="AB438" s="42">
        <v>7.7033582724199398E-2</v>
      </c>
      <c r="AC438" s="42">
        <v>1.2921389058364237E-2</v>
      </c>
      <c r="AD438" s="42">
        <v>2.4418806242772175E-2</v>
      </c>
      <c r="AE438" s="42">
        <v>4.3677037327970097E-2</v>
      </c>
      <c r="AF438" s="42">
        <v>7.2608062752723039E-3</v>
      </c>
      <c r="AG438" s="42">
        <v>1.3923637426885632E-2</v>
      </c>
      <c r="AH438" s="42">
        <v>7.7033582724199398E-2</v>
      </c>
      <c r="AI438" s="42">
        <v>1.2921389058364237E-2</v>
      </c>
      <c r="AJ438" s="42">
        <v>2.4418806242772175E-2</v>
      </c>
      <c r="AK438" s="42">
        <v>4.3677037327970097E-2</v>
      </c>
      <c r="AL438" s="42">
        <v>7.2608062752723039E-3</v>
      </c>
      <c r="AM438" s="42">
        <v>1.3923637426885632E-2</v>
      </c>
    </row>
    <row r="439" spans="1:39" hidden="1" x14ac:dyDescent="0.25">
      <c r="A439" s="53"/>
      <c r="B439" s="53"/>
      <c r="C439" s="53"/>
      <c r="D439" s="16">
        <v>0</v>
      </c>
      <c r="E439" s="16">
        <v>0</v>
      </c>
      <c r="F439" s="16">
        <v>0</v>
      </c>
      <c r="G439" s="16">
        <v>0</v>
      </c>
      <c r="H439" s="16">
        <v>0</v>
      </c>
      <c r="I439" s="16">
        <v>0</v>
      </c>
      <c r="J439" s="16">
        <v>0</v>
      </c>
      <c r="K439" s="16">
        <v>0</v>
      </c>
      <c r="L439" s="16">
        <v>0</v>
      </c>
      <c r="M439" s="16">
        <v>0</v>
      </c>
      <c r="N439" s="16">
        <v>0</v>
      </c>
      <c r="O439" s="16">
        <v>0</v>
      </c>
      <c r="P439" s="16">
        <v>1.2921389058364237E-2</v>
      </c>
      <c r="Q439" s="16">
        <v>2.4418806242772175E-2</v>
      </c>
      <c r="R439" s="16">
        <v>4.3677037327970097E-2</v>
      </c>
      <c r="S439" s="16">
        <v>7.2608062752723039E-3</v>
      </c>
      <c r="T439" s="16">
        <v>1.3923637426885632E-2</v>
      </c>
      <c r="U439" s="16">
        <v>7.9396576059297536E-2</v>
      </c>
      <c r="V439" s="16">
        <v>1.2921389058364237E-2</v>
      </c>
      <c r="W439" s="16">
        <v>2.4418806242772175E-2</v>
      </c>
      <c r="X439" s="16">
        <v>4.3677037327970097E-2</v>
      </c>
      <c r="Y439" s="16">
        <v>7.2608062752723039E-3</v>
      </c>
      <c r="Z439" s="16">
        <v>1.3923637426885632E-2</v>
      </c>
      <c r="AA439" s="54">
        <v>7.9396576059297536E-2</v>
      </c>
      <c r="AB439" s="42">
        <v>1.2921389058364237E-2</v>
      </c>
      <c r="AC439" s="42">
        <v>2.4418806242772175E-2</v>
      </c>
      <c r="AD439" s="42">
        <v>4.3677037327970097E-2</v>
      </c>
      <c r="AE439" s="42">
        <v>7.2608062752723039E-3</v>
      </c>
      <c r="AF439" s="42">
        <v>1.3923637426885632E-2</v>
      </c>
      <c r="AG439" s="42">
        <v>7.9396576059297536E-2</v>
      </c>
      <c r="AH439" s="42">
        <v>1.2921389058364237E-2</v>
      </c>
      <c r="AI439" s="42">
        <v>2.4418806242772175E-2</v>
      </c>
      <c r="AJ439" s="42">
        <v>4.3677037327970097E-2</v>
      </c>
      <c r="AK439" s="42">
        <v>7.2608062752723039E-3</v>
      </c>
      <c r="AL439" s="42">
        <v>1.3923637426885632E-2</v>
      </c>
      <c r="AM439" s="42">
        <v>7.9396576059297536E-2</v>
      </c>
    </row>
    <row r="440" spans="1:39" hidden="1" x14ac:dyDescent="0.25">
      <c r="A440" s="53"/>
      <c r="B440" s="53"/>
      <c r="C440" s="53"/>
      <c r="D440" s="16">
        <v>0</v>
      </c>
      <c r="E440" s="16">
        <v>0</v>
      </c>
      <c r="F440" s="16">
        <v>0</v>
      </c>
      <c r="G440" s="16">
        <v>0</v>
      </c>
      <c r="H440" s="16">
        <v>0</v>
      </c>
      <c r="I440" s="16">
        <v>0</v>
      </c>
      <c r="J440" s="16">
        <v>0</v>
      </c>
      <c r="K440" s="16">
        <v>0</v>
      </c>
      <c r="L440" s="16">
        <v>0</v>
      </c>
      <c r="M440" s="16">
        <v>0</v>
      </c>
      <c r="N440" s="16">
        <v>0</v>
      </c>
      <c r="O440" s="16">
        <v>0</v>
      </c>
      <c r="P440" s="16">
        <v>2.4418806242772175E-2</v>
      </c>
      <c r="Q440" s="16">
        <v>4.3677037327970097E-2</v>
      </c>
      <c r="R440" s="16">
        <v>7.2608062752723039E-3</v>
      </c>
      <c r="S440" s="16">
        <v>1.3923637426885632E-2</v>
      </c>
      <c r="T440" s="16">
        <v>7.9396576059297536E-2</v>
      </c>
      <c r="U440" s="16">
        <v>1.3317750685921424E-2</v>
      </c>
      <c r="V440" s="16">
        <v>2.4418806242772175E-2</v>
      </c>
      <c r="W440" s="16">
        <v>4.3677037327970097E-2</v>
      </c>
      <c r="X440" s="16">
        <v>7.2608062752723039E-3</v>
      </c>
      <c r="Y440" s="16">
        <v>1.3923637426885632E-2</v>
      </c>
      <c r="Z440" s="16">
        <v>7.9396576059297536E-2</v>
      </c>
      <c r="AA440" s="54">
        <v>1.3317750685921424E-2</v>
      </c>
      <c r="AB440" s="42">
        <v>2.4418806242772175E-2</v>
      </c>
      <c r="AC440" s="42">
        <v>4.3677037327970097E-2</v>
      </c>
      <c r="AD440" s="42">
        <v>7.2608062752723039E-3</v>
      </c>
      <c r="AE440" s="42">
        <v>1.3923637426885632E-2</v>
      </c>
      <c r="AF440" s="42">
        <v>7.9396576059297536E-2</v>
      </c>
      <c r="AG440" s="42">
        <v>1.3317750685921424E-2</v>
      </c>
      <c r="AH440" s="42">
        <v>2.4418806242772175E-2</v>
      </c>
      <c r="AI440" s="42">
        <v>4.3677037327970097E-2</v>
      </c>
      <c r="AJ440" s="42">
        <v>7.2608062752723039E-3</v>
      </c>
      <c r="AK440" s="42">
        <v>1.3923637426885632E-2</v>
      </c>
      <c r="AL440" s="42">
        <v>7.9396576059297536E-2</v>
      </c>
      <c r="AM440" s="42">
        <v>1.3317750685921424E-2</v>
      </c>
    </row>
    <row r="441" spans="1:39" hidden="1" x14ac:dyDescent="0.25">
      <c r="A441" s="53"/>
      <c r="B441" s="53"/>
      <c r="C441" s="53"/>
      <c r="D441" s="16">
        <v>0</v>
      </c>
      <c r="E441" s="16">
        <v>0</v>
      </c>
      <c r="F441" s="16">
        <v>0</v>
      </c>
      <c r="G441" s="16">
        <v>0</v>
      </c>
      <c r="H441" s="16">
        <v>0</v>
      </c>
      <c r="I441" s="16">
        <v>0</v>
      </c>
      <c r="J441" s="16">
        <v>0</v>
      </c>
      <c r="K441" s="16">
        <v>0</v>
      </c>
      <c r="L441" s="16">
        <v>0</v>
      </c>
      <c r="M441" s="16">
        <v>0</v>
      </c>
      <c r="N441" s="16">
        <v>0</v>
      </c>
      <c r="O441" s="16">
        <v>0</v>
      </c>
      <c r="P441" s="16">
        <v>4.3677037327970097E-2</v>
      </c>
      <c r="Q441" s="16">
        <v>7.2608062752723039E-3</v>
      </c>
      <c r="R441" s="16">
        <v>1.3923637426885632E-2</v>
      </c>
      <c r="S441" s="16">
        <v>7.9396576059297536E-2</v>
      </c>
      <c r="T441" s="16">
        <v>1.3317750685921424E-2</v>
      </c>
      <c r="U441" s="16">
        <v>2.5167849379053531E-2</v>
      </c>
      <c r="V441" s="16">
        <v>4.3677037327970097E-2</v>
      </c>
      <c r="W441" s="16">
        <v>7.2608062752723039E-3</v>
      </c>
      <c r="X441" s="16">
        <v>1.3923637426885632E-2</v>
      </c>
      <c r="Y441" s="16">
        <v>7.9396576059297536E-2</v>
      </c>
      <c r="Z441" s="16">
        <v>1.3317750685921424E-2</v>
      </c>
      <c r="AA441" s="54">
        <v>2.5167849379053531E-2</v>
      </c>
      <c r="AB441" s="42">
        <v>4.3677037327970097E-2</v>
      </c>
      <c r="AC441" s="42">
        <v>7.2608062752723039E-3</v>
      </c>
      <c r="AD441" s="42">
        <v>1.3923637426885632E-2</v>
      </c>
      <c r="AE441" s="42">
        <v>7.9396576059297536E-2</v>
      </c>
      <c r="AF441" s="42">
        <v>1.3317750685921424E-2</v>
      </c>
      <c r="AG441" s="42">
        <v>2.5167849379053531E-2</v>
      </c>
      <c r="AH441" s="42">
        <v>4.3677037327970097E-2</v>
      </c>
      <c r="AI441" s="42">
        <v>7.2608062752723039E-3</v>
      </c>
      <c r="AJ441" s="42">
        <v>1.3923637426885632E-2</v>
      </c>
      <c r="AK441" s="42">
        <v>7.9396576059297536E-2</v>
      </c>
      <c r="AL441" s="42">
        <v>1.3317750685921424E-2</v>
      </c>
      <c r="AM441" s="42">
        <v>2.5167849379053531E-2</v>
      </c>
    </row>
    <row r="442" spans="1:39" hidden="1" x14ac:dyDescent="0.25">
      <c r="A442" s="53"/>
      <c r="B442" s="53"/>
      <c r="C442" s="53"/>
      <c r="D442" s="16">
        <v>0</v>
      </c>
      <c r="E442" s="16">
        <v>0</v>
      </c>
      <c r="F442" s="16">
        <v>0</v>
      </c>
      <c r="G442" s="16">
        <v>0</v>
      </c>
      <c r="H442" s="16">
        <v>0</v>
      </c>
      <c r="I442" s="16">
        <v>0</v>
      </c>
      <c r="J442" s="16">
        <v>0</v>
      </c>
      <c r="K442" s="16">
        <v>0</v>
      </c>
      <c r="L442" s="16">
        <v>0</v>
      </c>
      <c r="M442" s="16">
        <v>0</v>
      </c>
      <c r="N442" s="16">
        <v>0</v>
      </c>
      <c r="O442" s="16">
        <v>0</v>
      </c>
      <c r="P442" s="16">
        <v>7.2608062752723039E-3</v>
      </c>
      <c r="Q442" s="16">
        <v>1.3923637426885632E-2</v>
      </c>
      <c r="R442" s="16">
        <v>7.9396576059297536E-2</v>
      </c>
      <c r="S442" s="16">
        <v>1.3317750685921424E-2</v>
      </c>
      <c r="T442" s="16">
        <v>2.5167849379053531E-2</v>
      </c>
      <c r="U442" s="16">
        <v>4.5016823749073474E-2</v>
      </c>
      <c r="V442" s="16">
        <v>7.2608062752723039E-3</v>
      </c>
      <c r="W442" s="16">
        <v>1.3923637426885632E-2</v>
      </c>
      <c r="X442" s="16">
        <v>7.9396576059297536E-2</v>
      </c>
      <c r="Y442" s="16">
        <v>1.3317750685921424E-2</v>
      </c>
      <c r="Z442" s="16">
        <v>2.5167849379053531E-2</v>
      </c>
      <c r="AA442" s="54">
        <v>4.5016823749073474E-2</v>
      </c>
      <c r="AB442" s="42">
        <v>7.2608062752723039E-3</v>
      </c>
      <c r="AC442" s="42">
        <v>1.3923637426885632E-2</v>
      </c>
      <c r="AD442" s="42">
        <v>7.9396576059297536E-2</v>
      </c>
      <c r="AE442" s="42">
        <v>1.3317750685921424E-2</v>
      </c>
      <c r="AF442" s="42">
        <v>2.5167849379053531E-2</v>
      </c>
      <c r="AG442" s="42">
        <v>4.5016823749073474E-2</v>
      </c>
      <c r="AH442" s="42">
        <v>7.2608062752723039E-3</v>
      </c>
      <c r="AI442" s="42">
        <v>1.3923637426885632E-2</v>
      </c>
      <c r="AJ442" s="42">
        <v>7.9396576059297536E-2</v>
      </c>
      <c r="AK442" s="42">
        <v>1.3317750685921424E-2</v>
      </c>
      <c r="AL442" s="42">
        <v>2.5167849379053531E-2</v>
      </c>
      <c r="AM442" s="42">
        <v>4.5016823749073474E-2</v>
      </c>
    </row>
    <row r="443" spans="1:39" hidden="1" x14ac:dyDescent="0.25">
      <c r="A443" s="53"/>
      <c r="B443" s="53"/>
      <c r="C443" s="53"/>
      <c r="D443" s="16">
        <v>0</v>
      </c>
      <c r="E443" s="16">
        <v>0</v>
      </c>
      <c r="F443" s="16">
        <v>0</v>
      </c>
      <c r="G443" s="16">
        <v>0</v>
      </c>
      <c r="H443" s="16">
        <v>0</v>
      </c>
      <c r="I443" s="16">
        <v>0</v>
      </c>
      <c r="J443" s="16">
        <v>0</v>
      </c>
      <c r="K443" s="16">
        <v>0</v>
      </c>
      <c r="L443" s="16">
        <v>0</v>
      </c>
      <c r="M443" s="16">
        <v>0</v>
      </c>
      <c r="N443" s="16">
        <v>0</v>
      </c>
      <c r="O443" s="16">
        <v>0</v>
      </c>
      <c r="P443" s="16">
        <v>1.3923637426885632E-2</v>
      </c>
      <c r="Q443" s="16">
        <v>7.9396576059297536E-2</v>
      </c>
      <c r="R443" s="16">
        <v>1.3317750685921424E-2</v>
      </c>
      <c r="S443" s="16">
        <v>2.5167849379053531E-2</v>
      </c>
      <c r="T443" s="16">
        <v>4.5016823749073474E-2</v>
      </c>
      <c r="U443" s="16">
        <v>7.4835303941456878E-3</v>
      </c>
      <c r="V443" s="16">
        <v>1.3923637426885632E-2</v>
      </c>
      <c r="W443" s="16">
        <v>7.9396576059297536E-2</v>
      </c>
      <c r="X443" s="16">
        <v>1.3317750685921424E-2</v>
      </c>
      <c r="Y443" s="16">
        <v>2.5167849379053531E-2</v>
      </c>
      <c r="Z443" s="16">
        <v>4.5016823749073474E-2</v>
      </c>
      <c r="AA443" s="54">
        <v>7.4835303941456878E-3</v>
      </c>
      <c r="AB443" s="42">
        <v>1.3923637426885632E-2</v>
      </c>
      <c r="AC443" s="42">
        <v>7.9396576059297536E-2</v>
      </c>
      <c r="AD443" s="42">
        <v>1.3317750685921424E-2</v>
      </c>
      <c r="AE443" s="42">
        <v>2.5167849379053531E-2</v>
      </c>
      <c r="AF443" s="42">
        <v>4.5016823749073474E-2</v>
      </c>
      <c r="AG443" s="42">
        <v>7.4835303941456878E-3</v>
      </c>
      <c r="AH443" s="42">
        <v>1.3923637426885632E-2</v>
      </c>
      <c r="AI443" s="42">
        <v>7.9396576059297536E-2</v>
      </c>
      <c r="AJ443" s="42">
        <v>1.3317750685921424E-2</v>
      </c>
      <c r="AK443" s="42">
        <v>2.5167849379053531E-2</v>
      </c>
      <c r="AL443" s="42">
        <v>4.5016823749073474E-2</v>
      </c>
      <c r="AM443" s="42">
        <v>7.4835303941456878E-3</v>
      </c>
    </row>
    <row r="444" spans="1:39" x14ac:dyDescent="0.25">
      <c r="A444" s="53" t="s">
        <v>117</v>
      </c>
      <c r="B444" s="53" t="str">
        <f>VLOOKUP(A444,'TRI Releases'!$A$3:$Q$118,2,FALSE)</f>
        <v>70805FRMSPGULFS</v>
      </c>
      <c r="C444" s="53" t="str">
        <f>VLOOKUP(B444,'AERMOD-Modeled-Air-Conc.'!$A$5:$B$3136,2,FALSE)</f>
        <v>Processing as a Reactant</v>
      </c>
      <c r="D444" s="16">
        <v>0</v>
      </c>
      <c r="E444" s="16">
        <v>0</v>
      </c>
      <c r="F444" s="16">
        <v>0</v>
      </c>
      <c r="G444" s="16">
        <v>0</v>
      </c>
      <c r="H444" s="16">
        <v>0</v>
      </c>
      <c r="I444" s="16">
        <v>0</v>
      </c>
      <c r="J444" s="16">
        <v>0</v>
      </c>
      <c r="K444" s="16">
        <v>0</v>
      </c>
      <c r="L444" s="16">
        <v>0</v>
      </c>
      <c r="M444" s="16">
        <v>0</v>
      </c>
      <c r="N444" s="16">
        <v>0</v>
      </c>
      <c r="O444" s="16">
        <v>0</v>
      </c>
      <c r="P444" s="16">
        <v>7.9396576059297536E-2</v>
      </c>
      <c r="Q444" s="16">
        <v>1.3317750685921424E-2</v>
      </c>
      <c r="R444" s="16">
        <v>2.5167849379053531E-2</v>
      </c>
      <c r="S444" s="16">
        <v>4.5016823749073474E-2</v>
      </c>
      <c r="T444" s="16">
        <v>7.4835303941456878E-3</v>
      </c>
      <c r="U444" s="16">
        <v>1.4350742869428137E-2</v>
      </c>
      <c r="V444" s="16">
        <v>7.9396576059297536E-2</v>
      </c>
      <c r="W444" s="16">
        <v>1.3317750685921424E-2</v>
      </c>
      <c r="X444" s="16">
        <v>2.5167849379053531E-2</v>
      </c>
      <c r="Y444" s="16">
        <v>4.5016823749073474E-2</v>
      </c>
      <c r="Z444" s="16">
        <v>7.4835303941456878E-3</v>
      </c>
      <c r="AA444" s="54">
        <v>1.4350742869428137E-2</v>
      </c>
      <c r="AB444" s="42">
        <v>7.9396576059297536E-2</v>
      </c>
      <c r="AC444" s="42">
        <v>1.3317750685921424E-2</v>
      </c>
      <c r="AD444" s="42">
        <v>2.5167849379053531E-2</v>
      </c>
      <c r="AE444" s="42">
        <v>4.5016823749073474E-2</v>
      </c>
      <c r="AF444" s="42">
        <v>7.4835303941456878E-3</v>
      </c>
      <c r="AG444" s="42">
        <v>1.4350742869428137E-2</v>
      </c>
      <c r="AH444" s="42">
        <v>7.9396576059297536E-2</v>
      </c>
      <c r="AI444" s="42">
        <v>1.3317750685921424E-2</v>
      </c>
      <c r="AJ444" s="42">
        <v>2.5167849379053531E-2</v>
      </c>
      <c r="AK444" s="42">
        <v>4.5016823749073474E-2</v>
      </c>
      <c r="AL444" s="42">
        <v>7.4835303941456878E-3</v>
      </c>
      <c r="AM444" s="42">
        <v>1.4350742869428137E-2</v>
      </c>
    </row>
    <row r="445" spans="1:39" hidden="1" x14ac:dyDescent="0.25">
      <c r="A445" s="53"/>
      <c r="B445" s="53"/>
      <c r="C445" s="53"/>
      <c r="D445" s="16">
        <v>0</v>
      </c>
      <c r="E445" s="16">
        <v>0</v>
      </c>
      <c r="F445" s="16">
        <v>0</v>
      </c>
      <c r="G445" s="16">
        <v>0</v>
      </c>
      <c r="H445" s="16">
        <v>0</v>
      </c>
      <c r="I445" s="16">
        <v>0</v>
      </c>
      <c r="J445" s="16">
        <v>0</v>
      </c>
      <c r="K445" s="16">
        <v>0</v>
      </c>
      <c r="L445" s="16">
        <v>0</v>
      </c>
      <c r="M445" s="16">
        <v>0</v>
      </c>
      <c r="N445" s="16">
        <v>0</v>
      </c>
      <c r="O445" s="16">
        <v>0</v>
      </c>
      <c r="P445" s="16">
        <v>1.3317750685921424E-2</v>
      </c>
      <c r="Q445" s="16">
        <v>2.5167849379053531E-2</v>
      </c>
      <c r="R445" s="16">
        <v>4.5016823749073474E-2</v>
      </c>
      <c r="S445" s="16">
        <v>7.4835303941456878E-3</v>
      </c>
      <c r="T445" s="16">
        <v>1.4350742869428137E-2</v>
      </c>
      <c r="U445" s="16">
        <v>7.8746752892145555E-2</v>
      </c>
      <c r="V445" s="16">
        <v>1.3317750685921424E-2</v>
      </c>
      <c r="W445" s="16">
        <v>2.5167849379053531E-2</v>
      </c>
      <c r="X445" s="16">
        <v>4.5016823749073474E-2</v>
      </c>
      <c r="Y445" s="16">
        <v>7.4835303941456878E-3</v>
      </c>
      <c r="Z445" s="16">
        <v>1.4350742869428137E-2</v>
      </c>
      <c r="AA445" s="54">
        <v>7.8746752892145555E-2</v>
      </c>
      <c r="AB445" s="42">
        <v>1.3317750685921424E-2</v>
      </c>
      <c r="AC445" s="42">
        <v>2.5167849379053531E-2</v>
      </c>
      <c r="AD445" s="42">
        <v>4.5016823749073474E-2</v>
      </c>
      <c r="AE445" s="42">
        <v>7.4835303941456878E-3</v>
      </c>
      <c r="AF445" s="42">
        <v>1.4350742869428137E-2</v>
      </c>
      <c r="AG445" s="42">
        <v>7.8746752892145555E-2</v>
      </c>
      <c r="AH445" s="42">
        <v>1.3317750685921424E-2</v>
      </c>
      <c r="AI445" s="42">
        <v>2.5167849379053531E-2</v>
      </c>
      <c r="AJ445" s="42">
        <v>4.5016823749073474E-2</v>
      </c>
      <c r="AK445" s="42">
        <v>7.4835303941456878E-3</v>
      </c>
      <c r="AL445" s="42">
        <v>1.4350742869428137E-2</v>
      </c>
      <c r="AM445" s="42">
        <v>7.8746752892145555E-2</v>
      </c>
    </row>
    <row r="446" spans="1:39" hidden="1" x14ac:dyDescent="0.25">
      <c r="A446" s="53"/>
      <c r="B446" s="53"/>
      <c r="C446" s="53"/>
      <c r="D446" s="16">
        <v>0</v>
      </c>
      <c r="E446" s="16">
        <v>0</v>
      </c>
      <c r="F446" s="16">
        <v>0</v>
      </c>
      <c r="G446" s="16">
        <v>0</v>
      </c>
      <c r="H446" s="16">
        <v>0</v>
      </c>
      <c r="I446" s="16">
        <v>0</v>
      </c>
      <c r="J446" s="16">
        <v>0</v>
      </c>
      <c r="K446" s="16">
        <v>0</v>
      </c>
      <c r="L446" s="16">
        <v>0</v>
      </c>
      <c r="M446" s="16">
        <v>0</v>
      </c>
      <c r="N446" s="16">
        <v>0</v>
      </c>
      <c r="O446" s="16">
        <v>0</v>
      </c>
      <c r="P446" s="16">
        <v>2.5167849379053531E-2</v>
      </c>
      <c r="Q446" s="16">
        <v>4.5016823749073474E-2</v>
      </c>
      <c r="R446" s="16">
        <v>7.4835303941456878E-3</v>
      </c>
      <c r="S446" s="16">
        <v>1.4350742869428137E-2</v>
      </c>
      <c r="T446" s="16">
        <v>7.8746752892145555E-2</v>
      </c>
      <c r="U446" s="16">
        <v>1.3208751238343199E-2</v>
      </c>
      <c r="V446" s="16">
        <v>2.5167849379053531E-2</v>
      </c>
      <c r="W446" s="16">
        <v>4.5016823749073474E-2</v>
      </c>
      <c r="X446" s="16">
        <v>7.4835303941456878E-3</v>
      </c>
      <c r="Y446" s="16">
        <v>1.4350742869428137E-2</v>
      </c>
      <c r="Z446" s="16">
        <v>7.8746752892145555E-2</v>
      </c>
      <c r="AA446" s="54">
        <v>1.3208751238343199E-2</v>
      </c>
      <c r="AB446" s="42">
        <v>2.5167849379053531E-2</v>
      </c>
      <c r="AC446" s="42">
        <v>4.5016823749073474E-2</v>
      </c>
      <c r="AD446" s="42">
        <v>7.4835303941456878E-3</v>
      </c>
      <c r="AE446" s="42">
        <v>1.4350742869428137E-2</v>
      </c>
      <c r="AF446" s="42">
        <v>7.8746752892145555E-2</v>
      </c>
      <c r="AG446" s="42">
        <v>1.3208751238343199E-2</v>
      </c>
      <c r="AH446" s="42">
        <v>2.5167849379053531E-2</v>
      </c>
      <c r="AI446" s="42">
        <v>4.5016823749073474E-2</v>
      </c>
      <c r="AJ446" s="42">
        <v>7.4835303941456878E-3</v>
      </c>
      <c r="AK446" s="42">
        <v>1.4350742869428137E-2</v>
      </c>
      <c r="AL446" s="42">
        <v>7.8746752892145555E-2</v>
      </c>
      <c r="AM446" s="42">
        <v>1.3208751238343199E-2</v>
      </c>
    </row>
    <row r="447" spans="1:39" hidden="1" x14ac:dyDescent="0.25">
      <c r="A447" s="53"/>
      <c r="B447" s="53"/>
      <c r="C447" s="53"/>
      <c r="D447" s="16">
        <v>0</v>
      </c>
      <c r="E447" s="16">
        <v>0</v>
      </c>
      <c r="F447" s="16">
        <v>0</v>
      </c>
      <c r="G447" s="16">
        <v>0</v>
      </c>
      <c r="H447" s="16">
        <v>0</v>
      </c>
      <c r="I447" s="16">
        <v>0</v>
      </c>
      <c r="J447" s="16">
        <v>0</v>
      </c>
      <c r="K447" s="16">
        <v>0</v>
      </c>
      <c r="L447" s="16">
        <v>0</v>
      </c>
      <c r="M447" s="16">
        <v>0</v>
      </c>
      <c r="N447" s="16">
        <v>0</v>
      </c>
      <c r="O447" s="16">
        <v>0</v>
      </c>
      <c r="P447" s="16">
        <v>4.5016823749073474E-2</v>
      </c>
      <c r="Q447" s="16">
        <v>7.4835303941456878E-3</v>
      </c>
      <c r="R447" s="16">
        <v>1.4350742869428137E-2</v>
      </c>
      <c r="S447" s="16">
        <v>7.8746752892145555E-2</v>
      </c>
      <c r="T447" s="16">
        <v>1.3208751238343199E-2</v>
      </c>
      <c r="U447" s="16">
        <v>2.4961862516576158E-2</v>
      </c>
      <c r="V447" s="16">
        <v>4.5016823749073474E-2</v>
      </c>
      <c r="W447" s="16">
        <v>7.4835303941456878E-3</v>
      </c>
      <c r="X447" s="16">
        <v>1.4350742869428137E-2</v>
      </c>
      <c r="Y447" s="16">
        <v>7.8746752892145555E-2</v>
      </c>
      <c r="Z447" s="16">
        <v>1.3208751238343199E-2</v>
      </c>
      <c r="AA447" s="54">
        <v>2.4961862516576158E-2</v>
      </c>
      <c r="AB447" s="42">
        <v>4.5016823749073474E-2</v>
      </c>
      <c r="AC447" s="42">
        <v>7.4835303941456878E-3</v>
      </c>
      <c r="AD447" s="42">
        <v>1.4350742869428137E-2</v>
      </c>
      <c r="AE447" s="42">
        <v>7.8746752892145555E-2</v>
      </c>
      <c r="AF447" s="42">
        <v>1.3208751238343199E-2</v>
      </c>
      <c r="AG447" s="42">
        <v>2.4961862516576158E-2</v>
      </c>
      <c r="AH447" s="42">
        <v>4.5016823749073474E-2</v>
      </c>
      <c r="AI447" s="42">
        <v>7.4835303941456878E-3</v>
      </c>
      <c r="AJ447" s="42">
        <v>1.4350742869428137E-2</v>
      </c>
      <c r="AK447" s="42">
        <v>7.8746752892145555E-2</v>
      </c>
      <c r="AL447" s="42">
        <v>1.3208751238343199E-2</v>
      </c>
      <c r="AM447" s="42">
        <v>2.4961862516576158E-2</v>
      </c>
    </row>
    <row r="448" spans="1:39" hidden="1" x14ac:dyDescent="0.25">
      <c r="A448" s="53"/>
      <c r="B448" s="53"/>
      <c r="C448" s="53"/>
      <c r="D448" s="16">
        <v>0</v>
      </c>
      <c r="E448" s="16">
        <v>0</v>
      </c>
      <c r="F448" s="16">
        <v>0</v>
      </c>
      <c r="G448" s="16">
        <v>0</v>
      </c>
      <c r="H448" s="16">
        <v>0</v>
      </c>
      <c r="I448" s="16">
        <v>0</v>
      </c>
      <c r="J448" s="16">
        <v>0</v>
      </c>
      <c r="K448" s="16">
        <v>0</v>
      </c>
      <c r="L448" s="16">
        <v>0</v>
      </c>
      <c r="M448" s="16">
        <v>0</v>
      </c>
      <c r="N448" s="16">
        <v>0</v>
      </c>
      <c r="O448" s="16">
        <v>0</v>
      </c>
      <c r="P448" s="16">
        <v>7.4835303941456878E-3</v>
      </c>
      <c r="Q448" s="16">
        <v>1.4350742869428137E-2</v>
      </c>
      <c r="R448" s="16">
        <v>7.8746752892145555E-2</v>
      </c>
      <c r="S448" s="16">
        <v>1.3208751238343199E-2</v>
      </c>
      <c r="T448" s="16">
        <v>2.4961862516576158E-2</v>
      </c>
      <c r="U448" s="16">
        <v>4.4648382483270049E-2</v>
      </c>
      <c r="V448" s="16">
        <v>7.4835303941456878E-3</v>
      </c>
      <c r="W448" s="16">
        <v>1.4350742869428137E-2</v>
      </c>
      <c r="X448" s="16">
        <v>7.8746752892145555E-2</v>
      </c>
      <c r="Y448" s="16">
        <v>1.3208751238343199E-2</v>
      </c>
      <c r="Z448" s="16">
        <v>2.4961862516576158E-2</v>
      </c>
      <c r="AA448" s="54">
        <v>4.4648382483270049E-2</v>
      </c>
      <c r="AB448" s="42">
        <v>7.4835303941456878E-3</v>
      </c>
      <c r="AC448" s="42">
        <v>1.4350742869428137E-2</v>
      </c>
      <c r="AD448" s="42">
        <v>7.8746752892145555E-2</v>
      </c>
      <c r="AE448" s="42">
        <v>1.3208751238343199E-2</v>
      </c>
      <c r="AF448" s="42">
        <v>2.4961862516576158E-2</v>
      </c>
      <c r="AG448" s="42">
        <v>4.4648382483270049E-2</v>
      </c>
      <c r="AH448" s="42">
        <v>7.4835303941456878E-3</v>
      </c>
      <c r="AI448" s="42">
        <v>1.4350742869428137E-2</v>
      </c>
      <c r="AJ448" s="42">
        <v>7.8746752892145555E-2</v>
      </c>
      <c r="AK448" s="42">
        <v>1.3208751238343199E-2</v>
      </c>
      <c r="AL448" s="42">
        <v>2.4961862516576158E-2</v>
      </c>
      <c r="AM448" s="42">
        <v>4.4648382483270049E-2</v>
      </c>
    </row>
    <row r="449" spans="1:39" hidden="1" x14ac:dyDescent="0.25">
      <c r="A449" s="53"/>
      <c r="B449" s="53"/>
      <c r="C449" s="53"/>
      <c r="D449" s="16">
        <v>0</v>
      </c>
      <c r="E449" s="16">
        <v>0</v>
      </c>
      <c r="F449" s="16">
        <v>0</v>
      </c>
      <c r="G449" s="16">
        <v>0</v>
      </c>
      <c r="H449" s="16">
        <v>0</v>
      </c>
      <c r="I449" s="16">
        <v>0</v>
      </c>
      <c r="J449" s="16">
        <v>0</v>
      </c>
      <c r="K449" s="16">
        <v>0</v>
      </c>
      <c r="L449" s="16">
        <v>0</v>
      </c>
      <c r="M449" s="16">
        <v>0</v>
      </c>
      <c r="N449" s="16">
        <v>0</v>
      </c>
      <c r="O449" s="16">
        <v>0</v>
      </c>
      <c r="P449" s="16">
        <v>1.4350742869428137E-2</v>
      </c>
      <c r="Q449" s="16">
        <v>7.8746752892145555E-2</v>
      </c>
      <c r="R449" s="16">
        <v>1.3208751238343199E-2</v>
      </c>
      <c r="S449" s="16">
        <v>2.4961862516576158E-2</v>
      </c>
      <c r="T449" s="16">
        <v>4.4648382483270049E-2</v>
      </c>
      <c r="U449" s="16">
        <v>7.4222812614555076E-3</v>
      </c>
      <c r="V449" s="16">
        <v>1.4350742869428137E-2</v>
      </c>
      <c r="W449" s="16">
        <v>7.8746752892145555E-2</v>
      </c>
      <c r="X449" s="16">
        <v>1.3208751238343199E-2</v>
      </c>
      <c r="Y449" s="16">
        <v>2.4961862516576158E-2</v>
      </c>
      <c r="Z449" s="16">
        <v>4.4648382483270049E-2</v>
      </c>
      <c r="AA449" s="54">
        <v>7.4222812614555076E-3</v>
      </c>
      <c r="AB449" s="42">
        <v>1.4350742869428137E-2</v>
      </c>
      <c r="AC449" s="42">
        <v>7.8746752892145555E-2</v>
      </c>
      <c r="AD449" s="42">
        <v>1.3208751238343199E-2</v>
      </c>
      <c r="AE449" s="42">
        <v>2.4961862516576158E-2</v>
      </c>
      <c r="AF449" s="42">
        <v>4.4648382483270049E-2</v>
      </c>
      <c r="AG449" s="42">
        <v>7.4222812614555076E-3</v>
      </c>
      <c r="AH449" s="42">
        <v>1.4350742869428137E-2</v>
      </c>
      <c r="AI449" s="42">
        <v>7.8746752892145555E-2</v>
      </c>
      <c r="AJ449" s="42">
        <v>1.3208751238343199E-2</v>
      </c>
      <c r="AK449" s="42">
        <v>2.4961862516576158E-2</v>
      </c>
      <c r="AL449" s="42">
        <v>4.4648382483270049E-2</v>
      </c>
      <c r="AM449" s="42">
        <v>7.4222812614555076E-3</v>
      </c>
    </row>
    <row r="450" spans="1:39" x14ac:dyDescent="0.25">
      <c r="A450" s="53" t="s">
        <v>118</v>
      </c>
      <c r="B450" s="53" t="str">
        <f>VLOOKUP(A450,'TRI Releases'!$A$3:$Q$118,2,FALSE)</f>
        <v>70805FRMSPGULFS</v>
      </c>
      <c r="C450" s="53" t="str">
        <f>VLOOKUP(B450,'AERMOD-Modeled-Air-Conc.'!$A$5:$B$3136,2,FALSE)</f>
        <v>Processing as a Reactant</v>
      </c>
      <c r="D450" s="16">
        <v>0</v>
      </c>
      <c r="E450" s="16">
        <v>0</v>
      </c>
      <c r="F450" s="16">
        <v>0</v>
      </c>
      <c r="G450" s="16">
        <v>0</v>
      </c>
      <c r="H450" s="16">
        <v>0</v>
      </c>
      <c r="I450" s="16">
        <v>0</v>
      </c>
      <c r="J450" s="16">
        <v>0</v>
      </c>
      <c r="K450" s="16">
        <v>0</v>
      </c>
      <c r="L450" s="16">
        <v>0</v>
      </c>
      <c r="M450" s="16">
        <v>0</v>
      </c>
      <c r="N450" s="16">
        <v>0</v>
      </c>
      <c r="O450" s="16">
        <v>0</v>
      </c>
      <c r="P450" s="16">
        <v>7.8746752892145555E-2</v>
      </c>
      <c r="Q450" s="16">
        <v>1.3208751238343199E-2</v>
      </c>
      <c r="R450" s="16">
        <v>2.4961862516576158E-2</v>
      </c>
      <c r="S450" s="16">
        <v>4.4648382483270049E-2</v>
      </c>
      <c r="T450" s="16">
        <v>7.4222812614555076E-3</v>
      </c>
      <c r="U450" s="16">
        <v>1.4233288872728948E-2</v>
      </c>
      <c r="V450" s="16">
        <v>7.8746752892145555E-2</v>
      </c>
      <c r="W450" s="16">
        <v>1.3208751238343199E-2</v>
      </c>
      <c r="X450" s="16">
        <v>2.4961862516576158E-2</v>
      </c>
      <c r="Y450" s="16">
        <v>4.4648382483270049E-2</v>
      </c>
      <c r="Z450" s="16">
        <v>7.4222812614555076E-3</v>
      </c>
      <c r="AA450" s="54">
        <v>1.4233288872728948E-2</v>
      </c>
      <c r="AB450" s="42">
        <v>7.8746752892145555E-2</v>
      </c>
      <c r="AC450" s="42">
        <v>1.3208751238343199E-2</v>
      </c>
      <c r="AD450" s="42">
        <v>2.4961862516576158E-2</v>
      </c>
      <c r="AE450" s="42">
        <v>4.4648382483270049E-2</v>
      </c>
      <c r="AF450" s="42">
        <v>7.4222812614555076E-3</v>
      </c>
      <c r="AG450" s="42">
        <v>1.4233288872728948E-2</v>
      </c>
      <c r="AH450" s="42">
        <v>7.8746752892145555E-2</v>
      </c>
      <c r="AI450" s="42">
        <v>1.3208751238343199E-2</v>
      </c>
      <c r="AJ450" s="42">
        <v>2.4961862516576158E-2</v>
      </c>
      <c r="AK450" s="42">
        <v>4.4648382483270049E-2</v>
      </c>
      <c r="AL450" s="42">
        <v>7.4222812614555076E-3</v>
      </c>
      <c r="AM450" s="42">
        <v>1.4233288872728948E-2</v>
      </c>
    </row>
    <row r="451" spans="1:39" hidden="1" x14ac:dyDescent="0.25">
      <c r="A451" s="53"/>
      <c r="B451" s="53"/>
      <c r="C451" s="53"/>
      <c r="D451" s="16">
        <v>0</v>
      </c>
      <c r="E451" s="16">
        <v>0</v>
      </c>
      <c r="F451" s="16">
        <v>0</v>
      </c>
      <c r="G451" s="16">
        <v>0</v>
      </c>
      <c r="H451" s="16">
        <v>0</v>
      </c>
      <c r="I451" s="16">
        <v>0</v>
      </c>
      <c r="J451" s="16">
        <v>0</v>
      </c>
      <c r="K451" s="16">
        <v>0</v>
      </c>
      <c r="L451" s="16">
        <v>0</v>
      </c>
      <c r="M451" s="16">
        <v>0</v>
      </c>
      <c r="N451" s="16">
        <v>0</v>
      </c>
      <c r="O451" s="16">
        <v>0</v>
      </c>
      <c r="P451" s="16">
        <v>1.3208751238343199E-2</v>
      </c>
      <c r="Q451" s="16">
        <v>2.4961862516576158E-2</v>
      </c>
      <c r="R451" s="16">
        <v>4.4648382483270049E-2</v>
      </c>
      <c r="S451" s="16">
        <v>7.4222812614555076E-3</v>
      </c>
      <c r="T451" s="16">
        <v>1.4233288872728948E-2</v>
      </c>
      <c r="U451" s="16">
        <v>8.0459923060091684E-2</v>
      </c>
      <c r="V451" s="16">
        <v>1.3208751238343199E-2</v>
      </c>
      <c r="W451" s="16">
        <v>2.4961862516576158E-2</v>
      </c>
      <c r="X451" s="16">
        <v>4.4648382483270049E-2</v>
      </c>
      <c r="Y451" s="16">
        <v>7.4222812614555076E-3</v>
      </c>
      <c r="Z451" s="16">
        <v>1.4233288872728948E-2</v>
      </c>
      <c r="AA451" s="54">
        <v>8.0459923060091684E-2</v>
      </c>
      <c r="AB451" s="42">
        <v>1.3208751238343199E-2</v>
      </c>
      <c r="AC451" s="42">
        <v>2.4961862516576158E-2</v>
      </c>
      <c r="AD451" s="42">
        <v>4.4648382483270049E-2</v>
      </c>
      <c r="AE451" s="42">
        <v>7.4222812614555076E-3</v>
      </c>
      <c r="AF451" s="42">
        <v>1.4233288872728948E-2</v>
      </c>
      <c r="AG451" s="42">
        <v>8.0459923060091684E-2</v>
      </c>
      <c r="AH451" s="42">
        <v>1.3208751238343199E-2</v>
      </c>
      <c r="AI451" s="42">
        <v>2.4961862516576158E-2</v>
      </c>
      <c r="AJ451" s="42">
        <v>4.4648382483270049E-2</v>
      </c>
      <c r="AK451" s="42">
        <v>7.4222812614555076E-3</v>
      </c>
      <c r="AL451" s="42">
        <v>1.4233288872728948E-2</v>
      </c>
      <c r="AM451" s="42">
        <v>8.0459923060091684E-2</v>
      </c>
    </row>
    <row r="452" spans="1:39" hidden="1" x14ac:dyDescent="0.25">
      <c r="A452" s="53"/>
      <c r="B452" s="53"/>
      <c r="C452" s="53"/>
      <c r="D452" s="16">
        <v>0</v>
      </c>
      <c r="E452" s="16">
        <v>0</v>
      </c>
      <c r="F452" s="16">
        <v>0</v>
      </c>
      <c r="G452" s="16">
        <v>0</v>
      </c>
      <c r="H452" s="16">
        <v>0</v>
      </c>
      <c r="I452" s="16">
        <v>0</v>
      </c>
      <c r="J452" s="16">
        <v>0</v>
      </c>
      <c r="K452" s="16">
        <v>0</v>
      </c>
      <c r="L452" s="16">
        <v>0</v>
      </c>
      <c r="M452" s="16">
        <v>0</v>
      </c>
      <c r="N452" s="16">
        <v>0</v>
      </c>
      <c r="O452" s="16">
        <v>0</v>
      </c>
      <c r="P452" s="16">
        <v>2.4961862516576158E-2</v>
      </c>
      <c r="Q452" s="16">
        <v>4.4648382483270049E-2</v>
      </c>
      <c r="R452" s="16">
        <v>7.4222812614555076E-3</v>
      </c>
      <c r="S452" s="16">
        <v>1.4233288872728948E-2</v>
      </c>
      <c r="T452" s="16">
        <v>8.0459923060091684E-2</v>
      </c>
      <c r="U452" s="16">
        <v>1.3496113418322154E-2</v>
      </c>
      <c r="V452" s="16">
        <v>2.4961862516576158E-2</v>
      </c>
      <c r="W452" s="16">
        <v>4.4648382483270049E-2</v>
      </c>
      <c r="X452" s="16">
        <v>7.4222812614555076E-3</v>
      </c>
      <c r="Y452" s="16">
        <v>1.4233288872728948E-2</v>
      </c>
      <c r="Z452" s="16">
        <v>8.0459923060091684E-2</v>
      </c>
      <c r="AA452" s="54">
        <v>1.3496113418322154E-2</v>
      </c>
      <c r="AB452" s="42">
        <v>2.4961862516576158E-2</v>
      </c>
      <c r="AC452" s="42">
        <v>4.4648382483270049E-2</v>
      </c>
      <c r="AD452" s="42">
        <v>7.4222812614555076E-3</v>
      </c>
      <c r="AE452" s="42">
        <v>1.4233288872728948E-2</v>
      </c>
      <c r="AF452" s="42">
        <v>8.0459923060091684E-2</v>
      </c>
      <c r="AG452" s="42">
        <v>1.3496113418322154E-2</v>
      </c>
      <c r="AH452" s="42">
        <v>2.4961862516576158E-2</v>
      </c>
      <c r="AI452" s="42">
        <v>4.4648382483270049E-2</v>
      </c>
      <c r="AJ452" s="42">
        <v>7.4222812614555076E-3</v>
      </c>
      <c r="AK452" s="42">
        <v>1.4233288872728948E-2</v>
      </c>
      <c r="AL452" s="42">
        <v>8.0459923060091684E-2</v>
      </c>
      <c r="AM452" s="42">
        <v>1.3496113418322154E-2</v>
      </c>
    </row>
    <row r="453" spans="1:39" hidden="1" x14ac:dyDescent="0.25">
      <c r="A453" s="53"/>
      <c r="B453" s="53"/>
      <c r="C453" s="53"/>
      <c r="D453" s="16">
        <v>0</v>
      </c>
      <c r="E453" s="16">
        <v>0</v>
      </c>
      <c r="F453" s="16">
        <v>0</v>
      </c>
      <c r="G453" s="16">
        <v>0</v>
      </c>
      <c r="H453" s="16">
        <v>0</v>
      </c>
      <c r="I453" s="16">
        <v>0</v>
      </c>
      <c r="J453" s="16">
        <v>0</v>
      </c>
      <c r="K453" s="16">
        <v>0</v>
      </c>
      <c r="L453" s="16">
        <v>0</v>
      </c>
      <c r="M453" s="16">
        <v>0</v>
      </c>
      <c r="N453" s="16">
        <v>0</v>
      </c>
      <c r="O453" s="16">
        <v>0</v>
      </c>
      <c r="P453" s="16">
        <v>4.4648382483270049E-2</v>
      </c>
      <c r="Q453" s="16">
        <v>7.4222812614555076E-3</v>
      </c>
      <c r="R453" s="16">
        <v>1.4233288872728948E-2</v>
      </c>
      <c r="S453" s="16">
        <v>8.0459923060091684E-2</v>
      </c>
      <c r="T453" s="16">
        <v>1.3496113418322154E-2</v>
      </c>
      <c r="U453" s="16">
        <v>2.5504918790380134E-2</v>
      </c>
      <c r="V453" s="16">
        <v>4.4648382483270049E-2</v>
      </c>
      <c r="W453" s="16">
        <v>7.4222812614555076E-3</v>
      </c>
      <c r="X453" s="16">
        <v>1.4233288872728948E-2</v>
      </c>
      <c r="Y453" s="16">
        <v>8.0459923060091684E-2</v>
      </c>
      <c r="Z453" s="16">
        <v>1.3496113418322154E-2</v>
      </c>
      <c r="AA453" s="54">
        <v>2.5504918790380134E-2</v>
      </c>
      <c r="AB453" s="42">
        <v>4.4648382483270049E-2</v>
      </c>
      <c r="AC453" s="42">
        <v>7.4222812614555076E-3</v>
      </c>
      <c r="AD453" s="42">
        <v>1.4233288872728948E-2</v>
      </c>
      <c r="AE453" s="42">
        <v>8.0459923060091684E-2</v>
      </c>
      <c r="AF453" s="42">
        <v>1.3496113418322154E-2</v>
      </c>
      <c r="AG453" s="42">
        <v>2.5504918790380134E-2</v>
      </c>
      <c r="AH453" s="42">
        <v>4.4648382483270049E-2</v>
      </c>
      <c r="AI453" s="42">
        <v>7.4222812614555076E-3</v>
      </c>
      <c r="AJ453" s="42">
        <v>1.4233288872728948E-2</v>
      </c>
      <c r="AK453" s="42">
        <v>8.0459923060091684E-2</v>
      </c>
      <c r="AL453" s="42">
        <v>1.3496113418322154E-2</v>
      </c>
      <c r="AM453" s="42">
        <v>2.5504918790380134E-2</v>
      </c>
    </row>
    <row r="454" spans="1:39" hidden="1" x14ac:dyDescent="0.25">
      <c r="A454" s="53"/>
      <c r="B454" s="53"/>
      <c r="C454" s="53"/>
      <c r="D454" s="16">
        <v>0</v>
      </c>
      <c r="E454" s="16">
        <v>0</v>
      </c>
      <c r="F454" s="16">
        <v>0</v>
      </c>
      <c r="G454" s="16">
        <v>0</v>
      </c>
      <c r="H454" s="16">
        <v>0</v>
      </c>
      <c r="I454" s="16">
        <v>0</v>
      </c>
      <c r="J454" s="16">
        <v>0</v>
      </c>
      <c r="K454" s="16">
        <v>0</v>
      </c>
      <c r="L454" s="16">
        <v>0</v>
      </c>
      <c r="M454" s="16">
        <v>0</v>
      </c>
      <c r="N454" s="16">
        <v>0</v>
      </c>
      <c r="O454" s="16">
        <v>0</v>
      </c>
      <c r="P454" s="16">
        <v>7.4222812614555076E-3</v>
      </c>
      <c r="Q454" s="16">
        <v>1.4233288872728948E-2</v>
      </c>
      <c r="R454" s="16">
        <v>8.0459923060091684E-2</v>
      </c>
      <c r="S454" s="16">
        <v>1.3496113418322154E-2</v>
      </c>
      <c r="T454" s="16">
        <v>2.5504918790380134E-2</v>
      </c>
      <c r="U454" s="16">
        <v>4.5619727638569987E-2</v>
      </c>
      <c r="V454" s="16">
        <v>7.4222812614555076E-3</v>
      </c>
      <c r="W454" s="16">
        <v>1.4233288872728948E-2</v>
      </c>
      <c r="X454" s="16">
        <v>8.0459923060091684E-2</v>
      </c>
      <c r="Y454" s="16">
        <v>1.3496113418322154E-2</v>
      </c>
      <c r="Z454" s="16">
        <v>2.5504918790380134E-2</v>
      </c>
      <c r="AA454" s="54">
        <v>4.5619727638569987E-2</v>
      </c>
      <c r="AB454" s="42">
        <v>7.4222812614555076E-3</v>
      </c>
      <c r="AC454" s="42">
        <v>1.4233288872728948E-2</v>
      </c>
      <c r="AD454" s="42">
        <v>8.0459923060091684E-2</v>
      </c>
      <c r="AE454" s="42">
        <v>1.3496113418322154E-2</v>
      </c>
      <c r="AF454" s="42">
        <v>2.5504918790380134E-2</v>
      </c>
      <c r="AG454" s="42">
        <v>4.5619727638569987E-2</v>
      </c>
      <c r="AH454" s="42">
        <v>7.4222812614555076E-3</v>
      </c>
      <c r="AI454" s="42">
        <v>1.4233288872728948E-2</v>
      </c>
      <c r="AJ454" s="42">
        <v>8.0459923060091684E-2</v>
      </c>
      <c r="AK454" s="42">
        <v>1.3496113418322154E-2</v>
      </c>
      <c r="AL454" s="42">
        <v>2.5504918790380134E-2</v>
      </c>
      <c r="AM454" s="42">
        <v>4.5619727638569987E-2</v>
      </c>
    </row>
    <row r="455" spans="1:39" hidden="1" x14ac:dyDescent="0.25">
      <c r="A455" s="53"/>
      <c r="B455" s="53"/>
      <c r="C455" s="53"/>
      <c r="D455" s="16">
        <v>0</v>
      </c>
      <c r="E455" s="16">
        <v>0</v>
      </c>
      <c r="F455" s="16">
        <v>0</v>
      </c>
      <c r="G455" s="16">
        <v>0</v>
      </c>
      <c r="H455" s="16">
        <v>0</v>
      </c>
      <c r="I455" s="16">
        <v>0</v>
      </c>
      <c r="J455" s="16">
        <v>0</v>
      </c>
      <c r="K455" s="16">
        <v>0</v>
      </c>
      <c r="L455" s="16">
        <v>0</v>
      </c>
      <c r="M455" s="16">
        <v>0</v>
      </c>
      <c r="N455" s="16">
        <v>0</v>
      </c>
      <c r="O455" s="16">
        <v>0</v>
      </c>
      <c r="P455" s="16">
        <v>1.4233288872728948E-2</v>
      </c>
      <c r="Q455" s="16">
        <v>8.0459923060091684E-2</v>
      </c>
      <c r="R455" s="16">
        <v>1.3496113418322154E-2</v>
      </c>
      <c r="S455" s="16">
        <v>2.5504918790380134E-2</v>
      </c>
      <c r="T455" s="16">
        <v>4.5619727638569987E-2</v>
      </c>
      <c r="U455" s="16">
        <v>7.5837562476387087E-3</v>
      </c>
      <c r="V455" s="16">
        <v>1.4233288872728948E-2</v>
      </c>
      <c r="W455" s="16">
        <v>8.0459923060091684E-2</v>
      </c>
      <c r="X455" s="16">
        <v>1.3496113418322154E-2</v>
      </c>
      <c r="Y455" s="16">
        <v>2.5504918790380134E-2</v>
      </c>
      <c r="Z455" s="16">
        <v>4.5619727638569987E-2</v>
      </c>
      <c r="AA455" s="54">
        <v>7.5837562476387087E-3</v>
      </c>
      <c r="AB455" s="42">
        <v>1.4233288872728948E-2</v>
      </c>
      <c r="AC455" s="42">
        <v>8.0459923060091684E-2</v>
      </c>
      <c r="AD455" s="42">
        <v>1.3496113418322154E-2</v>
      </c>
      <c r="AE455" s="42">
        <v>2.5504918790380134E-2</v>
      </c>
      <c r="AF455" s="42">
        <v>4.5619727638569987E-2</v>
      </c>
      <c r="AG455" s="42">
        <v>7.5837562476387087E-3</v>
      </c>
      <c r="AH455" s="42">
        <v>1.4233288872728948E-2</v>
      </c>
      <c r="AI455" s="42">
        <v>8.0459923060091684E-2</v>
      </c>
      <c r="AJ455" s="42">
        <v>1.3496113418322154E-2</v>
      </c>
      <c r="AK455" s="42">
        <v>2.5504918790380134E-2</v>
      </c>
      <c r="AL455" s="42">
        <v>4.5619727638569987E-2</v>
      </c>
      <c r="AM455" s="42">
        <v>7.5837562476387087E-3</v>
      </c>
    </row>
    <row r="456" spans="1:39" x14ac:dyDescent="0.25">
      <c r="A456" s="53" t="s">
        <v>119</v>
      </c>
      <c r="B456" s="53" t="str">
        <f>VLOOKUP(A456,'TRI Releases'!$A$3:$Q$118,2,FALSE)</f>
        <v>70805FRMSPGULFS</v>
      </c>
      <c r="C456" s="53" t="str">
        <f>VLOOKUP(B456,'AERMOD-Modeled-Air-Conc.'!$A$5:$B$3136,2,FALSE)</f>
        <v>Processing as a Reactant</v>
      </c>
      <c r="D456" s="16">
        <v>0</v>
      </c>
      <c r="E456" s="16">
        <v>0</v>
      </c>
      <c r="F456" s="16">
        <v>0</v>
      </c>
      <c r="G456" s="16">
        <v>0</v>
      </c>
      <c r="H456" s="16">
        <v>0</v>
      </c>
      <c r="I456" s="16">
        <v>0</v>
      </c>
      <c r="J456" s="16">
        <v>0</v>
      </c>
      <c r="K456" s="16">
        <v>0</v>
      </c>
      <c r="L456" s="16">
        <v>0</v>
      </c>
      <c r="M456" s="16">
        <v>0</v>
      </c>
      <c r="N456" s="16">
        <v>0</v>
      </c>
      <c r="O456" s="16">
        <v>0</v>
      </c>
      <c r="P456" s="16">
        <v>8.0459923060091684E-2</v>
      </c>
      <c r="Q456" s="16">
        <v>1.3496113418322154E-2</v>
      </c>
      <c r="R456" s="16">
        <v>2.5504918790380134E-2</v>
      </c>
      <c r="S456" s="16">
        <v>4.5619727638569987E-2</v>
      </c>
      <c r="T456" s="16">
        <v>7.5837562476387087E-3</v>
      </c>
      <c r="U456" s="16">
        <v>1.454294031857226E-2</v>
      </c>
      <c r="V456" s="16">
        <v>8.0459923060091684E-2</v>
      </c>
      <c r="W456" s="16">
        <v>1.3496113418322154E-2</v>
      </c>
      <c r="X456" s="16">
        <v>2.5504918790380134E-2</v>
      </c>
      <c r="Y456" s="16">
        <v>4.5619727638569987E-2</v>
      </c>
      <c r="Z456" s="16">
        <v>7.5837562476387087E-3</v>
      </c>
      <c r="AA456" s="54">
        <v>1.454294031857226E-2</v>
      </c>
      <c r="AB456" s="42">
        <v>8.0459923060091684E-2</v>
      </c>
      <c r="AC456" s="42">
        <v>1.3496113418322154E-2</v>
      </c>
      <c r="AD456" s="42">
        <v>2.5504918790380134E-2</v>
      </c>
      <c r="AE456" s="42">
        <v>4.5619727638569987E-2</v>
      </c>
      <c r="AF456" s="42">
        <v>7.5837562476387087E-3</v>
      </c>
      <c r="AG456" s="42">
        <v>1.454294031857226E-2</v>
      </c>
      <c r="AH456" s="42">
        <v>8.0459923060091684E-2</v>
      </c>
      <c r="AI456" s="42">
        <v>1.3496113418322154E-2</v>
      </c>
      <c r="AJ456" s="42">
        <v>2.5504918790380134E-2</v>
      </c>
      <c r="AK456" s="42">
        <v>4.5619727638569987E-2</v>
      </c>
      <c r="AL456" s="42">
        <v>7.5837562476387087E-3</v>
      </c>
      <c r="AM456" s="42">
        <v>1.454294031857226E-2</v>
      </c>
    </row>
    <row r="457" spans="1:39" hidden="1" x14ac:dyDescent="0.25">
      <c r="A457" s="53"/>
      <c r="B457" s="53"/>
      <c r="C457" s="53"/>
      <c r="D457" s="16">
        <v>0</v>
      </c>
      <c r="E457" s="16">
        <v>0</v>
      </c>
      <c r="F457" s="16">
        <v>0</v>
      </c>
      <c r="G457" s="16">
        <v>0</v>
      </c>
      <c r="H457" s="16">
        <v>0</v>
      </c>
      <c r="I457" s="16">
        <v>0</v>
      </c>
      <c r="J457" s="16">
        <v>0</v>
      </c>
      <c r="K457" s="16">
        <v>0</v>
      </c>
      <c r="L457" s="16">
        <v>0</v>
      </c>
      <c r="M457" s="16">
        <v>0</v>
      </c>
      <c r="N457" s="16">
        <v>0</v>
      </c>
      <c r="O457" s="16">
        <v>0</v>
      </c>
      <c r="P457" s="16">
        <v>1.3496113418322154E-2</v>
      </c>
      <c r="Q457" s="16">
        <v>2.5504918790380134E-2</v>
      </c>
      <c r="R457" s="16">
        <v>4.5619727638569987E-2</v>
      </c>
      <c r="S457" s="16">
        <v>7.5837562476387087E-3</v>
      </c>
      <c r="T457" s="16">
        <v>1.454294031857226E-2</v>
      </c>
      <c r="U457" s="16">
        <v>7.9002743836781172E-2</v>
      </c>
      <c r="V457" s="16">
        <v>1.3496113418322154E-2</v>
      </c>
      <c r="W457" s="16">
        <v>2.5504918790380134E-2</v>
      </c>
      <c r="X457" s="16">
        <v>4.5619727638569987E-2</v>
      </c>
      <c r="Y457" s="16">
        <v>7.5837562476387087E-3</v>
      </c>
      <c r="Z457" s="16">
        <v>1.454294031857226E-2</v>
      </c>
      <c r="AA457" s="54">
        <v>7.9002743836781172E-2</v>
      </c>
      <c r="AB457" s="42">
        <v>1.3496113418322154E-2</v>
      </c>
      <c r="AC457" s="42">
        <v>2.5504918790380134E-2</v>
      </c>
      <c r="AD457" s="42">
        <v>4.5619727638569987E-2</v>
      </c>
      <c r="AE457" s="42">
        <v>7.5837562476387087E-3</v>
      </c>
      <c r="AF457" s="42">
        <v>1.454294031857226E-2</v>
      </c>
      <c r="AG457" s="42">
        <v>7.9002743836781172E-2</v>
      </c>
      <c r="AH457" s="42">
        <v>1.3496113418322154E-2</v>
      </c>
      <c r="AI457" s="42">
        <v>2.5504918790380134E-2</v>
      </c>
      <c r="AJ457" s="42">
        <v>4.5619727638569987E-2</v>
      </c>
      <c r="AK457" s="42">
        <v>7.5837562476387087E-3</v>
      </c>
      <c r="AL457" s="42">
        <v>1.454294031857226E-2</v>
      </c>
      <c r="AM457" s="42">
        <v>7.9002743836781172E-2</v>
      </c>
    </row>
    <row r="458" spans="1:39" hidden="1" x14ac:dyDescent="0.25">
      <c r="A458" s="53"/>
      <c r="B458" s="53"/>
      <c r="C458" s="53"/>
      <c r="D458" s="16">
        <v>0</v>
      </c>
      <c r="E458" s="16">
        <v>0</v>
      </c>
      <c r="F458" s="16">
        <v>0</v>
      </c>
      <c r="G458" s="16">
        <v>0</v>
      </c>
      <c r="H458" s="16">
        <v>0</v>
      </c>
      <c r="I458" s="16">
        <v>0</v>
      </c>
      <c r="J458" s="16">
        <v>0</v>
      </c>
      <c r="K458" s="16">
        <v>0</v>
      </c>
      <c r="L458" s="16">
        <v>0</v>
      </c>
      <c r="M458" s="16">
        <v>0</v>
      </c>
      <c r="N458" s="16">
        <v>0</v>
      </c>
      <c r="O458" s="16">
        <v>0</v>
      </c>
      <c r="P458" s="16">
        <v>2.5504918790380134E-2</v>
      </c>
      <c r="Q458" s="16">
        <v>4.5619727638569987E-2</v>
      </c>
      <c r="R458" s="16">
        <v>7.5837562476387087E-3</v>
      </c>
      <c r="S458" s="16">
        <v>1.454294031857226E-2</v>
      </c>
      <c r="T458" s="16">
        <v>7.9002743836781172E-2</v>
      </c>
      <c r="U458" s="16">
        <v>1.325169041466189E-2</v>
      </c>
      <c r="V458" s="16">
        <v>2.5504918790380134E-2</v>
      </c>
      <c r="W458" s="16">
        <v>4.5619727638569987E-2</v>
      </c>
      <c r="X458" s="16">
        <v>7.5837562476387087E-3</v>
      </c>
      <c r="Y458" s="16">
        <v>1.454294031857226E-2</v>
      </c>
      <c r="Z458" s="16">
        <v>7.9002743836781172E-2</v>
      </c>
      <c r="AA458" s="54">
        <v>1.325169041466189E-2</v>
      </c>
      <c r="AB458" s="42">
        <v>2.5504918790380134E-2</v>
      </c>
      <c r="AC458" s="42">
        <v>4.5619727638569987E-2</v>
      </c>
      <c r="AD458" s="42">
        <v>7.5837562476387087E-3</v>
      </c>
      <c r="AE458" s="42">
        <v>1.454294031857226E-2</v>
      </c>
      <c r="AF458" s="42">
        <v>7.9002743836781172E-2</v>
      </c>
      <c r="AG458" s="42">
        <v>1.325169041466189E-2</v>
      </c>
      <c r="AH458" s="42">
        <v>2.5504918790380134E-2</v>
      </c>
      <c r="AI458" s="42">
        <v>4.5619727638569987E-2</v>
      </c>
      <c r="AJ458" s="42">
        <v>7.5837562476387087E-3</v>
      </c>
      <c r="AK458" s="42">
        <v>1.454294031857226E-2</v>
      </c>
      <c r="AL458" s="42">
        <v>7.9002743836781172E-2</v>
      </c>
      <c r="AM458" s="42">
        <v>1.325169041466189E-2</v>
      </c>
    </row>
    <row r="459" spans="1:39" hidden="1" x14ac:dyDescent="0.25">
      <c r="A459" s="53"/>
      <c r="B459" s="53"/>
      <c r="C459" s="53"/>
      <c r="D459" s="16">
        <v>0</v>
      </c>
      <c r="E459" s="16">
        <v>0</v>
      </c>
      <c r="F459" s="16">
        <v>0</v>
      </c>
      <c r="G459" s="16">
        <v>0</v>
      </c>
      <c r="H459" s="16">
        <v>0</v>
      </c>
      <c r="I459" s="16">
        <v>0</v>
      </c>
      <c r="J459" s="16">
        <v>0</v>
      </c>
      <c r="K459" s="16">
        <v>0</v>
      </c>
      <c r="L459" s="16">
        <v>0</v>
      </c>
      <c r="M459" s="16">
        <v>0</v>
      </c>
      <c r="N459" s="16">
        <v>0</v>
      </c>
      <c r="O459" s="16">
        <v>0</v>
      </c>
      <c r="P459" s="16">
        <v>4.5619727638569987E-2</v>
      </c>
      <c r="Q459" s="16">
        <v>7.5837562476387087E-3</v>
      </c>
      <c r="R459" s="16">
        <v>1.454294031857226E-2</v>
      </c>
      <c r="S459" s="16">
        <v>7.9002743836781172E-2</v>
      </c>
      <c r="T459" s="16">
        <v>1.325169041466189E-2</v>
      </c>
      <c r="U459" s="16">
        <v>2.5043008856339966E-2</v>
      </c>
      <c r="V459" s="16">
        <v>4.5619727638569987E-2</v>
      </c>
      <c r="W459" s="16">
        <v>7.5837562476387087E-3</v>
      </c>
      <c r="X459" s="16">
        <v>1.454294031857226E-2</v>
      </c>
      <c r="Y459" s="16">
        <v>7.9002743836781172E-2</v>
      </c>
      <c r="Z459" s="16">
        <v>1.325169041466189E-2</v>
      </c>
      <c r="AA459" s="54">
        <v>2.5043008856339966E-2</v>
      </c>
      <c r="AB459" s="42">
        <v>4.5619727638569987E-2</v>
      </c>
      <c r="AC459" s="42">
        <v>7.5837562476387087E-3</v>
      </c>
      <c r="AD459" s="42">
        <v>1.454294031857226E-2</v>
      </c>
      <c r="AE459" s="42">
        <v>7.9002743836781172E-2</v>
      </c>
      <c r="AF459" s="42">
        <v>1.325169041466189E-2</v>
      </c>
      <c r="AG459" s="42">
        <v>2.5043008856339966E-2</v>
      </c>
      <c r="AH459" s="42">
        <v>4.5619727638569987E-2</v>
      </c>
      <c r="AI459" s="42">
        <v>7.5837562476387087E-3</v>
      </c>
      <c r="AJ459" s="42">
        <v>1.454294031857226E-2</v>
      </c>
      <c r="AK459" s="42">
        <v>7.9002743836781172E-2</v>
      </c>
      <c r="AL459" s="42">
        <v>1.325169041466189E-2</v>
      </c>
      <c r="AM459" s="42">
        <v>2.5043008856339966E-2</v>
      </c>
    </row>
    <row r="460" spans="1:39" hidden="1" x14ac:dyDescent="0.25">
      <c r="A460" s="53"/>
      <c r="B460" s="53"/>
      <c r="C460" s="53"/>
      <c r="D460" s="16">
        <v>0</v>
      </c>
      <c r="E460" s="16">
        <v>0</v>
      </c>
      <c r="F460" s="16">
        <v>0</v>
      </c>
      <c r="G460" s="16">
        <v>0</v>
      </c>
      <c r="H460" s="16">
        <v>0</v>
      </c>
      <c r="I460" s="16">
        <v>0</v>
      </c>
      <c r="J460" s="16">
        <v>0</v>
      </c>
      <c r="K460" s="16">
        <v>0</v>
      </c>
      <c r="L460" s="16">
        <v>0</v>
      </c>
      <c r="M460" s="16">
        <v>0</v>
      </c>
      <c r="N460" s="16">
        <v>0</v>
      </c>
      <c r="O460" s="16">
        <v>0</v>
      </c>
      <c r="P460" s="16">
        <v>7.5837562476387087E-3</v>
      </c>
      <c r="Q460" s="16">
        <v>1.454294031857226E-2</v>
      </c>
      <c r="R460" s="16">
        <v>7.9002743836781172E-2</v>
      </c>
      <c r="S460" s="16">
        <v>1.325169041466189E-2</v>
      </c>
      <c r="T460" s="16">
        <v>2.5043008856339966E-2</v>
      </c>
      <c r="U460" s="16">
        <v>4.4793526012222903E-2</v>
      </c>
      <c r="V460" s="16">
        <v>7.5837562476387087E-3</v>
      </c>
      <c r="W460" s="16">
        <v>1.454294031857226E-2</v>
      </c>
      <c r="X460" s="16">
        <v>7.9002743836781172E-2</v>
      </c>
      <c r="Y460" s="16">
        <v>1.325169041466189E-2</v>
      </c>
      <c r="Z460" s="16">
        <v>2.5043008856339966E-2</v>
      </c>
      <c r="AA460" s="54">
        <v>4.4793526012222903E-2</v>
      </c>
      <c r="AB460" s="42">
        <v>7.5837562476387087E-3</v>
      </c>
      <c r="AC460" s="42">
        <v>1.454294031857226E-2</v>
      </c>
      <c r="AD460" s="42">
        <v>7.9002743836781172E-2</v>
      </c>
      <c r="AE460" s="42">
        <v>1.325169041466189E-2</v>
      </c>
      <c r="AF460" s="42">
        <v>2.5043008856339966E-2</v>
      </c>
      <c r="AG460" s="42">
        <v>4.4793526012222903E-2</v>
      </c>
      <c r="AH460" s="42">
        <v>7.5837562476387087E-3</v>
      </c>
      <c r="AI460" s="42">
        <v>1.454294031857226E-2</v>
      </c>
      <c r="AJ460" s="42">
        <v>7.9002743836781172E-2</v>
      </c>
      <c r="AK460" s="42">
        <v>1.325169041466189E-2</v>
      </c>
      <c r="AL460" s="42">
        <v>2.5043008856339966E-2</v>
      </c>
      <c r="AM460" s="42">
        <v>4.4793526012222903E-2</v>
      </c>
    </row>
    <row r="461" spans="1:39" hidden="1" x14ac:dyDescent="0.25">
      <c r="A461" s="53"/>
      <c r="B461" s="53"/>
      <c r="C461" s="53"/>
      <c r="D461" s="16">
        <v>0</v>
      </c>
      <c r="E461" s="16">
        <v>0</v>
      </c>
      <c r="F461" s="16">
        <v>0</v>
      </c>
      <c r="G461" s="16">
        <v>0</v>
      </c>
      <c r="H461" s="16">
        <v>0</v>
      </c>
      <c r="I461" s="16">
        <v>0</v>
      </c>
      <c r="J461" s="16">
        <v>0</v>
      </c>
      <c r="K461" s="16">
        <v>0</v>
      </c>
      <c r="L461" s="16">
        <v>0</v>
      </c>
      <c r="M461" s="16">
        <v>0</v>
      </c>
      <c r="N461" s="16">
        <v>0</v>
      </c>
      <c r="O461" s="16">
        <v>0</v>
      </c>
      <c r="P461" s="16">
        <v>1.454294031857226E-2</v>
      </c>
      <c r="Q461" s="16">
        <v>7.9002743836781172E-2</v>
      </c>
      <c r="R461" s="16">
        <v>1.325169041466189E-2</v>
      </c>
      <c r="S461" s="16">
        <v>2.5043008856339966E-2</v>
      </c>
      <c r="T461" s="16">
        <v>4.4793526012222903E-2</v>
      </c>
      <c r="U461" s="16">
        <v>7.4464097076667899E-3</v>
      </c>
      <c r="V461" s="16">
        <v>1.454294031857226E-2</v>
      </c>
      <c r="W461" s="16">
        <v>7.9002743836781172E-2</v>
      </c>
      <c r="X461" s="16">
        <v>1.325169041466189E-2</v>
      </c>
      <c r="Y461" s="16">
        <v>2.5043008856339966E-2</v>
      </c>
      <c r="Z461" s="16">
        <v>4.4793526012222903E-2</v>
      </c>
      <c r="AA461" s="54">
        <v>7.4464097076667899E-3</v>
      </c>
      <c r="AB461" s="42">
        <v>1.454294031857226E-2</v>
      </c>
      <c r="AC461" s="42">
        <v>7.9002743836781172E-2</v>
      </c>
      <c r="AD461" s="42">
        <v>1.325169041466189E-2</v>
      </c>
      <c r="AE461" s="42">
        <v>2.5043008856339966E-2</v>
      </c>
      <c r="AF461" s="42">
        <v>4.4793526012222903E-2</v>
      </c>
      <c r="AG461" s="42">
        <v>7.4464097076667899E-3</v>
      </c>
      <c r="AH461" s="42">
        <v>1.454294031857226E-2</v>
      </c>
      <c r="AI461" s="42">
        <v>7.9002743836781172E-2</v>
      </c>
      <c r="AJ461" s="42">
        <v>1.325169041466189E-2</v>
      </c>
      <c r="AK461" s="42">
        <v>2.5043008856339966E-2</v>
      </c>
      <c r="AL461" s="42">
        <v>4.4793526012222903E-2</v>
      </c>
      <c r="AM461" s="42">
        <v>7.4464097076667899E-3</v>
      </c>
    </row>
    <row r="462" spans="1:39" x14ac:dyDescent="0.25">
      <c r="A462" s="53" t="s">
        <v>120</v>
      </c>
      <c r="B462" s="53" t="str">
        <f>VLOOKUP(A462,'TRI Releases'!$A$3:$Q$118,2,FALSE)</f>
        <v>70805FRMSPGULFS</v>
      </c>
      <c r="C462" s="53" t="str">
        <f>VLOOKUP(B462,'AERMOD-Modeled-Air-Conc.'!$A$5:$B$3136,2,FALSE)</f>
        <v>Processing as a Reactant</v>
      </c>
      <c r="D462" s="16">
        <v>0</v>
      </c>
      <c r="E462" s="16">
        <v>0</v>
      </c>
      <c r="F462" s="16">
        <v>0</v>
      </c>
      <c r="G462" s="16">
        <v>0</v>
      </c>
      <c r="H462" s="16">
        <v>0</v>
      </c>
      <c r="I462" s="16">
        <v>0</v>
      </c>
      <c r="J462" s="16">
        <v>0</v>
      </c>
      <c r="K462" s="16">
        <v>0</v>
      </c>
      <c r="L462" s="16">
        <v>0</v>
      </c>
      <c r="M462" s="16">
        <v>0</v>
      </c>
      <c r="N462" s="16">
        <v>0</v>
      </c>
      <c r="O462" s="16">
        <v>0</v>
      </c>
      <c r="P462" s="16">
        <v>7.9002743836781172E-2</v>
      </c>
      <c r="Q462" s="16">
        <v>1.325169041466189E-2</v>
      </c>
      <c r="R462" s="16">
        <v>2.5043008856339966E-2</v>
      </c>
      <c r="S462" s="16">
        <v>4.4793526012222903E-2</v>
      </c>
      <c r="T462" s="16">
        <v>7.4464097076667899E-3</v>
      </c>
      <c r="U462" s="16">
        <v>1.4279558629004383E-2</v>
      </c>
      <c r="V462" s="16">
        <v>7.9002743836781172E-2</v>
      </c>
      <c r="W462" s="16">
        <v>1.325169041466189E-2</v>
      </c>
      <c r="X462" s="16">
        <v>2.5043008856339966E-2</v>
      </c>
      <c r="Y462" s="16">
        <v>4.4793526012222903E-2</v>
      </c>
      <c r="Z462" s="16">
        <v>7.4464097076667899E-3</v>
      </c>
      <c r="AA462" s="54">
        <v>1.4279558629004383E-2</v>
      </c>
      <c r="AB462" s="42">
        <v>7.9002743836781172E-2</v>
      </c>
      <c r="AC462" s="42">
        <v>1.325169041466189E-2</v>
      </c>
      <c r="AD462" s="42">
        <v>2.5043008856339966E-2</v>
      </c>
      <c r="AE462" s="42">
        <v>4.4793526012222903E-2</v>
      </c>
      <c r="AF462" s="42">
        <v>7.4464097076667899E-3</v>
      </c>
      <c r="AG462" s="42">
        <v>1.4279558629004383E-2</v>
      </c>
      <c r="AH462" s="42">
        <v>7.9002743836781172E-2</v>
      </c>
      <c r="AI462" s="42">
        <v>1.325169041466189E-2</v>
      </c>
      <c r="AJ462" s="42">
        <v>2.5043008856339966E-2</v>
      </c>
      <c r="AK462" s="42">
        <v>4.4793526012222903E-2</v>
      </c>
      <c r="AL462" s="42">
        <v>7.4464097076667899E-3</v>
      </c>
      <c r="AM462" s="42">
        <v>1.4279558629004383E-2</v>
      </c>
    </row>
    <row r="463" spans="1:39" hidden="1" x14ac:dyDescent="0.25">
      <c r="A463" s="53"/>
      <c r="B463" s="53"/>
      <c r="C463" s="53"/>
      <c r="D463" s="16">
        <v>0</v>
      </c>
      <c r="E463" s="16">
        <v>0</v>
      </c>
      <c r="F463" s="16">
        <v>0</v>
      </c>
      <c r="G463" s="16">
        <v>0</v>
      </c>
      <c r="H463" s="16">
        <v>0</v>
      </c>
      <c r="I463" s="16">
        <v>0.63917160371040183</v>
      </c>
      <c r="J463" s="16">
        <v>0</v>
      </c>
      <c r="K463" s="16">
        <v>0</v>
      </c>
      <c r="L463" s="16">
        <v>0</v>
      </c>
      <c r="M463" s="16">
        <v>0</v>
      </c>
      <c r="N463" s="16">
        <v>0</v>
      </c>
      <c r="O463" s="16">
        <v>0.63917160371040183</v>
      </c>
      <c r="P463" s="16">
        <v>1.325169041466189E-2</v>
      </c>
      <c r="Q463" s="16">
        <v>2.5043008856339966E-2</v>
      </c>
      <c r="R463" s="16">
        <v>4.4793526012222903E-2</v>
      </c>
      <c r="S463" s="16">
        <v>7.4464097076667899E-3</v>
      </c>
      <c r="T463" s="16">
        <v>1.4279558629004383E-2</v>
      </c>
      <c r="U463" s="16">
        <v>1.7131701679461522E-3</v>
      </c>
      <c r="V463" s="16">
        <v>1.325169041466189E-2</v>
      </c>
      <c r="W463" s="16">
        <v>2.5043008856339966E-2</v>
      </c>
      <c r="X463" s="16">
        <v>4.4793526012222903E-2</v>
      </c>
      <c r="Y463" s="16">
        <v>7.4464097076667899E-3</v>
      </c>
      <c r="Z463" s="16">
        <v>1.4279558629004383E-2</v>
      </c>
      <c r="AA463" s="54">
        <v>1.7131701679461522E-3</v>
      </c>
      <c r="AB463" s="42">
        <v>1.325169041466189E-2</v>
      </c>
      <c r="AC463" s="42">
        <v>2.5043008856339966E-2</v>
      </c>
      <c r="AD463" s="42">
        <v>4.4793526012222903E-2</v>
      </c>
      <c r="AE463" s="42">
        <v>7.4464097076667899E-3</v>
      </c>
      <c r="AF463" s="42">
        <v>1.4279558629004383E-2</v>
      </c>
      <c r="AG463" s="42">
        <v>0.64088477387834797</v>
      </c>
      <c r="AH463" s="42">
        <v>1.325169041466189E-2</v>
      </c>
      <c r="AI463" s="42">
        <v>2.5043008856339966E-2</v>
      </c>
      <c r="AJ463" s="42">
        <v>4.4793526012222903E-2</v>
      </c>
      <c r="AK463" s="42">
        <v>7.4464097076667899E-3</v>
      </c>
      <c r="AL463" s="42">
        <v>1.4279558629004383E-2</v>
      </c>
      <c r="AM463" s="42">
        <v>0.64088477387834797</v>
      </c>
    </row>
    <row r="464" spans="1:39" hidden="1" x14ac:dyDescent="0.25">
      <c r="A464" s="53"/>
      <c r="B464" s="53"/>
      <c r="C464" s="53"/>
      <c r="D464" s="16">
        <v>0</v>
      </c>
      <c r="E464" s="16">
        <v>0</v>
      </c>
      <c r="F464" s="16">
        <v>0</v>
      </c>
      <c r="G464" s="16">
        <v>0</v>
      </c>
      <c r="H464" s="16">
        <v>0.63917160371040183</v>
      </c>
      <c r="I464" s="16">
        <v>2.9966408558178222E-2</v>
      </c>
      <c r="J464" s="16">
        <v>0</v>
      </c>
      <c r="K464" s="16">
        <v>0</v>
      </c>
      <c r="L464" s="16">
        <v>0</v>
      </c>
      <c r="M464" s="16">
        <v>0</v>
      </c>
      <c r="N464" s="16">
        <v>0.63917160371040183</v>
      </c>
      <c r="O464" s="16">
        <v>2.9966408558178222E-2</v>
      </c>
      <c r="P464" s="16">
        <v>2.5043008856339966E-2</v>
      </c>
      <c r="Q464" s="16">
        <v>4.4793526012222903E-2</v>
      </c>
      <c r="R464" s="16">
        <v>7.4464097076667899E-3</v>
      </c>
      <c r="S464" s="16">
        <v>1.4279558629004383E-2</v>
      </c>
      <c r="T464" s="16">
        <v>1.7131701679461522E-3</v>
      </c>
      <c r="U464" s="16">
        <v>2.873621799789593E-4</v>
      </c>
      <c r="V464" s="16">
        <v>2.5043008856339966E-2</v>
      </c>
      <c r="W464" s="16">
        <v>4.4793526012222903E-2</v>
      </c>
      <c r="X464" s="16">
        <v>7.4464097076667899E-3</v>
      </c>
      <c r="Y464" s="16">
        <v>1.4279558629004383E-2</v>
      </c>
      <c r="Z464" s="16">
        <v>1.7131701679461522E-3</v>
      </c>
      <c r="AA464" s="54">
        <v>2.873621799789593E-4</v>
      </c>
      <c r="AB464" s="42">
        <v>2.5043008856339966E-2</v>
      </c>
      <c r="AC464" s="42">
        <v>4.4793526012222903E-2</v>
      </c>
      <c r="AD464" s="42">
        <v>7.4464097076667899E-3</v>
      </c>
      <c r="AE464" s="42">
        <v>1.4279558629004383E-2</v>
      </c>
      <c r="AF464" s="42">
        <v>0.64088477387834797</v>
      </c>
      <c r="AG464" s="42">
        <v>3.025377073815718E-2</v>
      </c>
      <c r="AH464" s="42">
        <v>2.5043008856339966E-2</v>
      </c>
      <c r="AI464" s="42">
        <v>4.4793526012222903E-2</v>
      </c>
      <c r="AJ464" s="42">
        <v>7.4464097076667899E-3</v>
      </c>
      <c r="AK464" s="42">
        <v>1.4279558629004383E-2</v>
      </c>
      <c r="AL464" s="42">
        <v>0.64088477387834797</v>
      </c>
      <c r="AM464" s="42">
        <v>3.025377073815718E-2</v>
      </c>
    </row>
    <row r="465" spans="1:39" hidden="1" x14ac:dyDescent="0.25">
      <c r="A465" s="53"/>
      <c r="B465" s="53"/>
      <c r="C465" s="53"/>
      <c r="D465" s="16">
        <v>0</v>
      </c>
      <c r="E465" s="16">
        <v>0</v>
      </c>
      <c r="F465" s="16">
        <v>0</v>
      </c>
      <c r="G465" s="16">
        <v>0.63917160371040183</v>
      </c>
      <c r="H465" s="16">
        <v>2.9966408558178222E-2</v>
      </c>
      <c r="I465" s="16">
        <v>7.4378344140482E-2</v>
      </c>
      <c r="J465" s="16">
        <v>0</v>
      </c>
      <c r="K465" s="16">
        <v>0</v>
      </c>
      <c r="L465" s="16">
        <v>0</v>
      </c>
      <c r="M465" s="16">
        <v>0.63917160371040183</v>
      </c>
      <c r="N465" s="16">
        <v>2.9966408558178222E-2</v>
      </c>
      <c r="O465" s="16">
        <v>7.4378344140482E-2</v>
      </c>
      <c r="P465" s="16">
        <v>4.4793526012222903E-2</v>
      </c>
      <c r="Q465" s="16">
        <v>7.4464097076667899E-3</v>
      </c>
      <c r="R465" s="16">
        <v>1.4279558629004383E-2</v>
      </c>
      <c r="S465" s="16">
        <v>1.7131701679461522E-3</v>
      </c>
      <c r="T465" s="16">
        <v>2.873621799789593E-4</v>
      </c>
      <c r="U465" s="16">
        <v>5.430562738039824E-4</v>
      </c>
      <c r="V465" s="16">
        <v>4.4793526012222903E-2</v>
      </c>
      <c r="W465" s="16">
        <v>7.4464097076667899E-3</v>
      </c>
      <c r="X465" s="16">
        <v>1.4279558629004383E-2</v>
      </c>
      <c r="Y465" s="16">
        <v>1.7131701679461522E-3</v>
      </c>
      <c r="Z465" s="16">
        <v>2.873621799789593E-4</v>
      </c>
      <c r="AA465" s="54">
        <v>5.430562738039824E-4</v>
      </c>
      <c r="AB465" s="42">
        <v>4.4793526012222903E-2</v>
      </c>
      <c r="AC465" s="42">
        <v>7.4464097076667899E-3</v>
      </c>
      <c r="AD465" s="42">
        <v>1.4279558629004383E-2</v>
      </c>
      <c r="AE465" s="42">
        <v>0.64088477387834797</v>
      </c>
      <c r="AF465" s="42">
        <v>3.025377073815718E-2</v>
      </c>
      <c r="AG465" s="42">
        <v>7.492140041428598E-2</v>
      </c>
      <c r="AH465" s="42">
        <v>4.4793526012222903E-2</v>
      </c>
      <c r="AI465" s="42">
        <v>7.4464097076667899E-3</v>
      </c>
      <c r="AJ465" s="42">
        <v>1.4279558629004383E-2</v>
      </c>
      <c r="AK465" s="42">
        <v>0.64088477387834797</v>
      </c>
      <c r="AL465" s="42">
        <v>3.025377073815718E-2</v>
      </c>
      <c r="AM465" s="42">
        <v>7.492140041428598E-2</v>
      </c>
    </row>
    <row r="466" spans="1:39" hidden="1" x14ac:dyDescent="0.25">
      <c r="A466" s="53"/>
      <c r="B466" s="53"/>
      <c r="C466" s="53"/>
      <c r="D466" s="16">
        <v>0</v>
      </c>
      <c r="E466" s="16">
        <v>0</v>
      </c>
      <c r="F466" s="16">
        <v>0.63917160371040183</v>
      </c>
      <c r="G466" s="16">
        <v>2.9966408558178222E-2</v>
      </c>
      <c r="H466" s="16">
        <v>7.4378344140482E-2</v>
      </c>
      <c r="I466" s="16">
        <v>0.38049271176899507</v>
      </c>
      <c r="J466" s="16">
        <v>0</v>
      </c>
      <c r="K466" s="16">
        <v>0</v>
      </c>
      <c r="L466" s="16">
        <v>0.63917160371040183</v>
      </c>
      <c r="M466" s="16">
        <v>2.9966408558178222E-2</v>
      </c>
      <c r="N466" s="16">
        <v>7.4378344140482E-2</v>
      </c>
      <c r="O466" s="16">
        <v>0.38049271176899507</v>
      </c>
      <c r="P466" s="16">
        <v>7.4464097076667899E-3</v>
      </c>
      <c r="Q466" s="16">
        <v>1.4279558629004383E-2</v>
      </c>
      <c r="R466" s="16">
        <v>1.7131701679461522E-3</v>
      </c>
      <c r="S466" s="16">
        <v>2.873621799789593E-4</v>
      </c>
      <c r="T466" s="16">
        <v>5.430562738039824E-4</v>
      </c>
      <c r="U466" s="16">
        <v>9.7134515529994855E-4</v>
      </c>
      <c r="V466" s="16">
        <v>7.4464097076667899E-3</v>
      </c>
      <c r="W466" s="16">
        <v>1.4279558629004383E-2</v>
      </c>
      <c r="X466" s="16">
        <v>1.7131701679461522E-3</v>
      </c>
      <c r="Y466" s="16">
        <v>2.873621799789593E-4</v>
      </c>
      <c r="Z466" s="16">
        <v>5.430562738039824E-4</v>
      </c>
      <c r="AA466" s="54">
        <v>9.7134515529994855E-4</v>
      </c>
      <c r="AB466" s="42">
        <v>7.4464097076667899E-3</v>
      </c>
      <c r="AC466" s="42">
        <v>1.4279558629004383E-2</v>
      </c>
      <c r="AD466" s="42">
        <v>0.64088477387834797</v>
      </c>
      <c r="AE466" s="42">
        <v>3.025377073815718E-2</v>
      </c>
      <c r="AF466" s="42">
        <v>7.492140041428598E-2</v>
      </c>
      <c r="AG466" s="42">
        <v>0.38146405692429503</v>
      </c>
      <c r="AH466" s="42">
        <v>7.4464097076667899E-3</v>
      </c>
      <c r="AI466" s="42">
        <v>1.4279558629004383E-2</v>
      </c>
      <c r="AJ466" s="42">
        <v>0.64088477387834797</v>
      </c>
      <c r="AK466" s="42">
        <v>3.025377073815718E-2</v>
      </c>
      <c r="AL466" s="42">
        <v>7.492140041428598E-2</v>
      </c>
      <c r="AM466" s="42">
        <v>0.38146405692429503</v>
      </c>
    </row>
    <row r="467" spans="1:39" hidden="1" x14ac:dyDescent="0.25">
      <c r="A467" s="53"/>
      <c r="B467" s="53"/>
      <c r="C467" s="53"/>
      <c r="D467" s="16">
        <v>0</v>
      </c>
      <c r="E467" s="16">
        <v>0.63917160371040183</v>
      </c>
      <c r="F467" s="16">
        <v>2.9966408558178222E-2</v>
      </c>
      <c r="G467" s="16">
        <v>7.4378344140482E-2</v>
      </c>
      <c r="H467" s="16">
        <v>0.38049271176899507</v>
      </c>
      <c r="I467" s="16">
        <v>1.6338956723270497E-2</v>
      </c>
      <c r="J467" s="16">
        <v>0</v>
      </c>
      <c r="K467" s="16">
        <v>0.63917160371040183</v>
      </c>
      <c r="L467" s="16">
        <v>2.9966408558178222E-2</v>
      </c>
      <c r="M467" s="16">
        <v>7.4378344140482E-2</v>
      </c>
      <c r="N467" s="16">
        <v>0.38049271176899507</v>
      </c>
      <c r="O467" s="16">
        <v>1.6338956723270497E-2</v>
      </c>
      <c r="P467" s="16">
        <v>1.4279558629004383E-2</v>
      </c>
      <c r="Q467" s="16">
        <v>1.7131701679461522E-3</v>
      </c>
      <c r="R467" s="16">
        <v>2.873621799789593E-4</v>
      </c>
      <c r="S467" s="16">
        <v>5.430562738039824E-4</v>
      </c>
      <c r="T467" s="16">
        <v>9.7134515529994855E-4</v>
      </c>
      <c r="U467" s="16">
        <v>1.614749861832031E-4</v>
      </c>
      <c r="V467" s="16">
        <v>1.4279558629004383E-2</v>
      </c>
      <c r="W467" s="16">
        <v>1.7131701679461522E-3</v>
      </c>
      <c r="X467" s="16">
        <v>2.873621799789593E-4</v>
      </c>
      <c r="Y467" s="16">
        <v>5.430562738039824E-4</v>
      </c>
      <c r="Z467" s="16">
        <v>9.7134515529994855E-4</v>
      </c>
      <c r="AA467" s="54">
        <v>1.614749861832031E-4</v>
      </c>
      <c r="AB467" s="42">
        <v>1.4279558629004383E-2</v>
      </c>
      <c r="AC467" s="42">
        <v>0.64088477387834797</v>
      </c>
      <c r="AD467" s="42">
        <v>3.025377073815718E-2</v>
      </c>
      <c r="AE467" s="42">
        <v>7.492140041428598E-2</v>
      </c>
      <c r="AF467" s="42">
        <v>0.38146405692429503</v>
      </c>
      <c r="AG467" s="42">
        <v>1.65004317094537E-2</v>
      </c>
      <c r="AH467" s="42">
        <v>1.4279558629004383E-2</v>
      </c>
      <c r="AI467" s="42">
        <v>0.64088477387834797</v>
      </c>
      <c r="AJ467" s="42">
        <v>3.025377073815718E-2</v>
      </c>
      <c r="AK467" s="42">
        <v>7.492140041428598E-2</v>
      </c>
      <c r="AL467" s="42">
        <v>0.38146405692429503</v>
      </c>
      <c r="AM467" s="42">
        <v>1.65004317094537E-2</v>
      </c>
    </row>
    <row r="468" spans="1:39" x14ac:dyDescent="0.25">
      <c r="A468" s="53" t="s">
        <v>121</v>
      </c>
      <c r="B468" s="53" t="str">
        <f>VLOOKUP(A468,'TRI Releases'!$A$3:$Q$118,2,FALSE)</f>
        <v>71836SHGRVPOBOX</v>
      </c>
      <c r="C468" s="53" t="str">
        <f>VLOOKUP(B468,'AERMOD-Modeled-Air-Conc.'!$A$5:$B$3136,2,FALSE)</f>
        <v>Waste Handling, Disposal, Treatment, and Recycling</v>
      </c>
      <c r="D468" s="16">
        <v>0.63917160371040183</v>
      </c>
      <c r="E468" s="16">
        <v>2.9966408558178222E-2</v>
      </c>
      <c r="F468" s="16">
        <v>7.4378344140482E-2</v>
      </c>
      <c r="G468" s="16">
        <v>0.38049271176899507</v>
      </c>
      <c r="H468" s="16">
        <v>1.6338956723270497E-2</v>
      </c>
      <c r="I468" s="16">
        <v>4.3005615327598085E-2</v>
      </c>
      <c r="J468" s="16">
        <v>0.63917160371040183</v>
      </c>
      <c r="K468" s="16">
        <v>2.9966408558178222E-2</v>
      </c>
      <c r="L468" s="16">
        <v>7.4378344140482E-2</v>
      </c>
      <c r="M468" s="16">
        <v>0.38049271176899507</v>
      </c>
      <c r="N468" s="16">
        <v>1.6338956723270497E-2</v>
      </c>
      <c r="O468" s="16">
        <v>4.3005615327598085E-2</v>
      </c>
      <c r="P468" s="16">
        <v>1.7131701679461522E-3</v>
      </c>
      <c r="Q468" s="16">
        <v>2.873621799789593E-4</v>
      </c>
      <c r="R468" s="16">
        <v>5.430562738039824E-4</v>
      </c>
      <c r="S468" s="16">
        <v>9.7134515529994855E-4</v>
      </c>
      <c r="T468" s="16">
        <v>1.614749861832031E-4</v>
      </c>
      <c r="U468" s="16">
        <v>3.0965144584331543E-4</v>
      </c>
      <c r="V468" s="16">
        <v>1.7131701679461522E-3</v>
      </c>
      <c r="W468" s="16">
        <v>2.873621799789593E-4</v>
      </c>
      <c r="X468" s="16">
        <v>5.430562738039824E-4</v>
      </c>
      <c r="Y468" s="16">
        <v>9.7134515529994855E-4</v>
      </c>
      <c r="Z468" s="16">
        <v>1.614749861832031E-4</v>
      </c>
      <c r="AA468" s="54">
        <v>3.0965144584331543E-4</v>
      </c>
      <c r="AB468" s="42">
        <v>0.64088477387834797</v>
      </c>
      <c r="AC468" s="42">
        <v>3.025377073815718E-2</v>
      </c>
      <c r="AD468" s="42">
        <v>7.492140041428598E-2</v>
      </c>
      <c r="AE468" s="42">
        <v>0.38146405692429503</v>
      </c>
      <c r="AF468" s="42">
        <v>1.65004317094537E-2</v>
      </c>
      <c r="AG468" s="42">
        <v>4.3315266773441399E-2</v>
      </c>
      <c r="AH468" s="42">
        <v>0.64088477387834797</v>
      </c>
      <c r="AI468" s="42">
        <v>3.025377073815718E-2</v>
      </c>
      <c r="AJ468" s="42">
        <v>7.492140041428598E-2</v>
      </c>
      <c r="AK468" s="42">
        <v>0.38146405692429503</v>
      </c>
      <c r="AL468" s="42">
        <v>1.65004317094537E-2</v>
      </c>
      <c r="AM468" s="42">
        <v>4.3315266773441399E-2</v>
      </c>
    </row>
    <row r="469" spans="1:39" hidden="1" x14ac:dyDescent="0.25">
      <c r="A469" s="53"/>
      <c r="B469" s="53"/>
      <c r="C469" s="53"/>
      <c r="D469" s="16">
        <v>2.9966408558178222E-2</v>
      </c>
      <c r="E469" s="16">
        <v>7.4378344140482E-2</v>
      </c>
      <c r="F469" s="16">
        <v>0.38049271176899507</v>
      </c>
      <c r="G469" s="16">
        <v>1.6338956723270497E-2</v>
      </c>
      <c r="H469" s="16">
        <v>4.3005615327598085E-2</v>
      </c>
      <c r="I469" s="16">
        <v>9.50235117516131E-3</v>
      </c>
      <c r="J469" s="16">
        <v>2.9966408558178222E-2</v>
      </c>
      <c r="K469" s="16">
        <v>7.4378344140482E-2</v>
      </c>
      <c r="L469" s="16">
        <v>0.38049271176899507</v>
      </c>
      <c r="M469" s="16">
        <v>1.6338956723270497E-2</v>
      </c>
      <c r="N469" s="16">
        <v>4.3005615327598085E-2</v>
      </c>
      <c r="O469" s="16">
        <v>9.50235117516131E-3</v>
      </c>
      <c r="P469" s="16">
        <v>2.873621799789593E-4</v>
      </c>
      <c r="Q469" s="16">
        <v>5.430562738039824E-4</v>
      </c>
      <c r="R469" s="16">
        <v>9.7134515529994855E-4</v>
      </c>
      <c r="S469" s="16">
        <v>1.614749861832031E-4</v>
      </c>
      <c r="T469" s="16">
        <v>3.0965144584331543E-4</v>
      </c>
      <c r="U469" s="16">
        <v>2.3039185017206878E-5</v>
      </c>
      <c r="V469" s="16">
        <v>2.873621799789593E-4</v>
      </c>
      <c r="W469" s="16">
        <v>5.430562738039824E-4</v>
      </c>
      <c r="X469" s="16">
        <v>9.7134515529994855E-4</v>
      </c>
      <c r="Y469" s="16">
        <v>1.614749861832031E-4</v>
      </c>
      <c r="Z469" s="16">
        <v>3.0965144584331543E-4</v>
      </c>
      <c r="AA469" s="54">
        <v>2.3039185017206878E-5</v>
      </c>
      <c r="AB469" s="42">
        <v>3.025377073815718E-2</v>
      </c>
      <c r="AC469" s="42">
        <v>7.492140041428598E-2</v>
      </c>
      <c r="AD469" s="42">
        <v>0.38146405692429503</v>
      </c>
      <c r="AE469" s="42">
        <v>1.65004317094537E-2</v>
      </c>
      <c r="AF469" s="42">
        <v>4.3315266773441399E-2</v>
      </c>
      <c r="AG469" s="42">
        <v>9.5253903601785171E-3</v>
      </c>
      <c r="AH469" s="42">
        <v>3.025377073815718E-2</v>
      </c>
      <c r="AI469" s="42">
        <v>7.492140041428598E-2</v>
      </c>
      <c r="AJ469" s="42">
        <v>0.38146405692429503</v>
      </c>
      <c r="AK469" s="42">
        <v>1.65004317094537E-2</v>
      </c>
      <c r="AL469" s="42">
        <v>4.3315266773441399E-2</v>
      </c>
      <c r="AM469" s="42">
        <v>9.5253903601785171E-3</v>
      </c>
    </row>
    <row r="470" spans="1:39" hidden="1" x14ac:dyDescent="0.25">
      <c r="A470" s="53"/>
      <c r="B470" s="53"/>
      <c r="C470" s="53"/>
      <c r="D470" s="16">
        <v>7.4378344140482E-2</v>
      </c>
      <c r="E470" s="16">
        <v>0.38049271176899507</v>
      </c>
      <c r="F470" s="16">
        <v>1.6338956723270497E-2</v>
      </c>
      <c r="G470" s="16">
        <v>4.3005615327598085E-2</v>
      </c>
      <c r="H470" s="16">
        <v>9.50235117516131E-3</v>
      </c>
      <c r="I470" s="16">
        <v>4.4550060723158309E-4</v>
      </c>
      <c r="J470" s="16">
        <v>7.4378344140482E-2</v>
      </c>
      <c r="K470" s="16">
        <v>0.38049271176899507</v>
      </c>
      <c r="L470" s="16">
        <v>1.6338956723270497E-2</v>
      </c>
      <c r="M470" s="16">
        <v>4.3005615327598085E-2</v>
      </c>
      <c r="N470" s="16">
        <v>9.50235117516131E-3</v>
      </c>
      <c r="O470" s="16">
        <v>4.4550060723158309E-4</v>
      </c>
      <c r="P470" s="16">
        <v>5.430562738039824E-4</v>
      </c>
      <c r="Q470" s="16">
        <v>9.7134515529994855E-4</v>
      </c>
      <c r="R470" s="16">
        <v>1.614749861832031E-4</v>
      </c>
      <c r="S470" s="16">
        <v>3.0965144584331543E-4</v>
      </c>
      <c r="T470" s="16">
        <v>2.3039185017206878E-5</v>
      </c>
      <c r="U470" s="16">
        <v>3.8645258686825563E-6</v>
      </c>
      <c r="V470" s="16">
        <v>5.430562738039824E-4</v>
      </c>
      <c r="W470" s="16">
        <v>9.7134515529994855E-4</v>
      </c>
      <c r="X470" s="16">
        <v>1.614749861832031E-4</v>
      </c>
      <c r="Y470" s="16">
        <v>3.0965144584331543E-4</v>
      </c>
      <c r="Z470" s="16">
        <v>2.3039185017206878E-5</v>
      </c>
      <c r="AA470" s="54">
        <v>3.8645258686825563E-6</v>
      </c>
      <c r="AB470" s="42">
        <v>7.492140041428598E-2</v>
      </c>
      <c r="AC470" s="42">
        <v>0.38146405692429503</v>
      </c>
      <c r="AD470" s="42">
        <v>1.65004317094537E-2</v>
      </c>
      <c r="AE470" s="42">
        <v>4.3315266773441399E-2</v>
      </c>
      <c r="AF470" s="42">
        <v>9.5253903601785171E-3</v>
      </c>
      <c r="AG470" s="42">
        <v>4.4936513310026564E-4</v>
      </c>
      <c r="AH470" s="42">
        <v>7.492140041428598E-2</v>
      </c>
      <c r="AI470" s="42">
        <v>0.38146405692429503</v>
      </c>
      <c r="AJ470" s="42">
        <v>1.65004317094537E-2</v>
      </c>
      <c r="AK470" s="42">
        <v>4.3315266773441399E-2</v>
      </c>
      <c r="AL470" s="42">
        <v>9.5253903601785171E-3</v>
      </c>
      <c r="AM470" s="42">
        <v>4.4936513310026564E-4</v>
      </c>
    </row>
    <row r="471" spans="1:39" hidden="1" x14ac:dyDescent="0.25">
      <c r="A471" s="53"/>
      <c r="B471" s="53"/>
      <c r="C471" s="53"/>
      <c r="D471" s="16">
        <v>0.38049271176899507</v>
      </c>
      <c r="E471" s="16">
        <v>1.6338956723270497E-2</v>
      </c>
      <c r="F471" s="16">
        <v>4.3005615327598085E-2</v>
      </c>
      <c r="G471" s="16">
        <v>9.50235117516131E-3</v>
      </c>
      <c r="H471" s="16">
        <v>4.4550060723158309E-4</v>
      </c>
      <c r="I471" s="16">
        <v>1.105758049555166E-3</v>
      </c>
      <c r="J471" s="16">
        <v>0.38049271176899507</v>
      </c>
      <c r="K471" s="16">
        <v>1.6338956723270497E-2</v>
      </c>
      <c r="L471" s="16">
        <v>4.3005615327598085E-2</v>
      </c>
      <c r="M471" s="16">
        <v>9.50235117516131E-3</v>
      </c>
      <c r="N471" s="16">
        <v>4.4550060723158309E-4</v>
      </c>
      <c r="O471" s="16">
        <v>1.105758049555166E-3</v>
      </c>
      <c r="P471" s="16">
        <v>9.7134515529994855E-4</v>
      </c>
      <c r="Q471" s="16">
        <v>1.614749861832031E-4</v>
      </c>
      <c r="R471" s="16">
        <v>3.0965144584331543E-4</v>
      </c>
      <c r="S471" s="16">
        <v>2.3039185017206878E-5</v>
      </c>
      <c r="T471" s="16">
        <v>3.8645258686825563E-6</v>
      </c>
      <c r="U471" s="16">
        <v>7.3031705787432134E-6</v>
      </c>
      <c r="V471" s="16">
        <v>9.7134515529994855E-4</v>
      </c>
      <c r="W471" s="16">
        <v>1.614749861832031E-4</v>
      </c>
      <c r="X471" s="16">
        <v>3.0965144584331543E-4</v>
      </c>
      <c r="Y471" s="16">
        <v>2.3039185017206878E-5</v>
      </c>
      <c r="Z471" s="16">
        <v>3.8645258686825563E-6</v>
      </c>
      <c r="AA471" s="54">
        <v>7.3031705787432134E-6</v>
      </c>
      <c r="AB471" s="42">
        <v>0.38146405692429503</v>
      </c>
      <c r="AC471" s="42">
        <v>1.65004317094537E-2</v>
      </c>
      <c r="AD471" s="42">
        <v>4.3315266773441399E-2</v>
      </c>
      <c r="AE471" s="42">
        <v>9.5253903601785171E-3</v>
      </c>
      <c r="AF471" s="42">
        <v>4.4936513310026564E-4</v>
      </c>
      <c r="AG471" s="42">
        <v>1.1130612201339092E-3</v>
      </c>
      <c r="AH471" s="42">
        <v>0.38146405692429503</v>
      </c>
      <c r="AI471" s="42">
        <v>1.65004317094537E-2</v>
      </c>
      <c r="AJ471" s="42">
        <v>4.3315266773441399E-2</v>
      </c>
      <c r="AK471" s="42">
        <v>9.5253903601785171E-3</v>
      </c>
      <c r="AL471" s="42">
        <v>4.4936513310026564E-4</v>
      </c>
      <c r="AM471" s="42">
        <v>1.1130612201339092E-3</v>
      </c>
    </row>
    <row r="472" spans="1:39" hidden="1" x14ac:dyDescent="0.25">
      <c r="A472" s="53"/>
      <c r="B472" s="53"/>
      <c r="C472" s="53"/>
      <c r="D472" s="16">
        <v>1.6338956723270497E-2</v>
      </c>
      <c r="E472" s="16">
        <v>4.3005615327598085E-2</v>
      </c>
      <c r="F472" s="16">
        <v>9.50235117516131E-3</v>
      </c>
      <c r="G472" s="16">
        <v>4.4550060723158309E-4</v>
      </c>
      <c r="H472" s="16">
        <v>1.105758049555166E-3</v>
      </c>
      <c r="I472" s="16">
        <v>5.656658314965729E-3</v>
      </c>
      <c r="J472" s="16">
        <v>1.6338956723270497E-2</v>
      </c>
      <c r="K472" s="16">
        <v>4.3005615327598085E-2</v>
      </c>
      <c r="L472" s="16">
        <v>9.50235117516131E-3</v>
      </c>
      <c r="M472" s="16">
        <v>4.4550060723158309E-4</v>
      </c>
      <c r="N472" s="16">
        <v>1.105758049555166E-3</v>
      </c>
      <c r="O472" s="16">
        <v>5.656658314965729E-3</v>
      </c>
      <c r="P472" s="16">
        <v>1.614749861832031E-4</v>
      </c>
      <c r="Q472" s="16">
        <v>3.0965144584331543E-4</v>
      </c>
      <c r="R472" s="16">
        <v>2.3039185017206878E-5</v>
      </c>
      <c r="S472" s="16">
        <v>3.8645258686825563E-6</v>
      </c>
      <c r="T472" s="16">
        <v>7.3031705787432134E-6</v>
      </c>
      <c r="U472" s="16">
        <v>1.3062917605757931E-5</v>
      </c>
      <c r="V472" s="16">
        <v>1.614749861832031E-4</v>
      </c>
      <c r="W472" s="16">
        <v>3.0965144584331543E-4</v>
      </c>
      <c r="X472" s="16">
        <v>2.3039185017206878E-5</v>
      </c>
      <c r="Y472" s="16">
        <v>3.8645258686825563E-6</v>
      </c>
      <c r="Z472" s="16">
        <v>7.3031705787432134E-6</v>
      </c>
      <c r="AA472" s="54">
        <v>1.3062917605757931E-5</v>
      </c>
      <c r="AB472" s="42">
        <v>1.65004317094537E-2</v>
      </c>
      <c r="AC472" s="42">
        <v>4.3315266773441399E-2</v>
      </c>
      <c r="AD472" s="42">
        <v>9.5253903601785171E-3</v>
      </c>
      <c r="AE472" s="42">
        <v>4.4936513310026564E-4</v>
      </c>
      <c r="AF472" s="42">
        <v>1.1130612201339092E-3</v>
      </c>
      <c r="AG472" s="42">
        <v>5.6697212325714872E-3</v>
      </c>
      <c r="AH472" s="42">
        <v>1.65004317094537E-2</v>
      </c>
      <c r="AI472" s="42">
        <v>4.3315266773441399E-2</v>
      </c>
      <c r="AJ472" s="42">
        <v>9.5253903601785171E-3</v>
      </c>
      <c r="AK472" s="42">
        <v>4.4936513310026564E-4</v>
      </c>
      <c r="AL472" s="42">
        <v>1.1130612201339092E-3</v>
      </c>
      <c r="AM472" s="42">
        <v>5.6697212325714872E-3</v>
      </c>
    </row>
    <row r="473" spans="1:39" hidden="1" x14ac:dyDescent="0.25">
      <c r="A473" s="53"/>
      <c r="B473" s="53"/>
      <c r="C473" s="53"/>
      <c r="D473" s="16">
        <v>4.3005615327598085E-2</v>
      </c>
      <c r="E473" s="16">
        <v>9.50235117516131E-3</v>
      </c>
      <c r="F473" s="16">
        <v>4.4550060723158309E-4</v>
      </c>
      <c r="G473" s="16">
        <v>1.105758049555166E-3</v>
      </c>
      <c r="H473" s="16">
        <v>5.656658314965729E-3</v>
      </c>
      <c r="I473" s="16">
        <v>2.4290582328595481E-4</v>
      </c>
      <c r="J473" s="16">
        <v>4.3005615327598085E-2</v>
      </c>
      <c r="K473" s="16">
        <v>9.50235117516131E-3</v>
      </c>
      <c r="L473" s="16">
        <v>4.4550060723158309E-4</v>
      </c>
      <c r="M473" s="16">
        <v>1.105758049555166E-3</v>
      </c>
      <c r="N473" s="16">
        <v>5.656658314965729E-3</v>
      </c>
      <c r="O473" s="16">
        <v>2.4290582328595481E-4</v>
      </c>
      <c r="P473" s="16">
        <v>3.0965144584331543E-4</v>
      </c>
      <c r="Q473" s="16">
        <v>2.3039185017206878E-5</v>
      </c>
      <c r="R473" s="16">
        <v>3.8645258686825563E-6</v>
      </c>
      <c r="S473" s="16">
        <v>7.3031705787432134E-6</v>
      </c>
      <c r="T473" s="16">
        <v>1.3062917605757931E-5</v>
      </c>
      <c r="U473" s="16">
        <v>2.1715601590154902E-6</v>
      </c>
      <c r="V473" s="16">
        <v>3.0965144584331543E-4</v>
      </c>
      <c r="W473" s="16">
        <v>2.3039185017206878E-5</v>
      </c>
      <c r="X473" s="16">
        <v>3.8645258686825563E-6</v>
      </c>
      <c r="Y473" s="16">
        <v>7.3031705787432134E-6</v>
      </c>
      <c r="Z473" s="16">
        <v>1.3062917605757931E-5</v>
      </c>
      <c r="AA473" s="54">
        <v>2.1715601590154902E-6</v>
      </c>
      <c r="AB473" s="42">
        <v>4.3315266773441399E-2</v>
      </c>
      <c r="AC473" s="42">
        <v>9.5253903601785171E-3</v>
      </c>
      <c r="AD473" s="42">
        <v>4.4936513310026564E-4</v>
      </c>
      <c r="AE473" s="42">
        <v>1.1130612201339092E-3</v>
      </c>
      <c r="AF473" s="42">
        <v>5.6697212325714872E-3</v>
      </c>
      <c r="AG473" s="42">
        <v>2.4507738344497029E-4</v>
      </c>
      <c r="AH473" s="42">
        <v>4.3315266773441399E-2</v>
      </c>
      <c r="AI473" s="42">
        <v>9.5253903601785171E-3</v>
      </c>
      <c r="AJ473" s="42">
        <v>4.4936513310026564E-4</v>
      </c>
      <c r="AK473" s="42">
        <v>1.1130612201339092E-3</v>
      </c>
      <c r="AL473" s="42">
        <v>5.6697212325714872E-3</v>
      </c>
      <c r="AM473" s="42">
        <v>2.4507738344497029E-4</v>
      </c>
    </row>
    <row r="474" spans="1:39" x14ac:dyDescent="0.25">
      <c r="A474" s="53" t="s">
        <v>124</v>
      </c>
      <c r="B474" s="53" t="str">
        <f>VLOOKUP(A474,'TRI Releases'!$A$3:$Q$118,2,FALSE)</f>
        <v>77536CCDNTTIDAL</v>
      </c>
      <c r="C474" s="53" t="str">
        <f>VLOOKUP(B474,'AERMOD-Modeled-Air-Conc.'!$A$5:$B$3136,2,FALSE)</f>
        <v>Manufacturing</v>
      </c>
      <c r="D474" s="16">
        <v>9.50235117516131E-3</v>
      </c>
      <c r="E474" s="16">
        <v>4.4550060723158309E-4</v>
      </c>
      <c r="F474" s="16">
        <v>1.105758049555166E-3</v>
      </c>
      <c r="G474" s="16">
        <v>5.656658314965729E-3</v>
      </c>
      <c r="H474" s="16">
        <v>2.4290582328595481E-4</v>
      </c>
      <c r="I474" s="16">
        <v>6.3935014787029187E-4</v>
      </c>
      <c r="J474" s="16">
        <v>9.50235117516131E-3</v>
      </c>
      <c r="K474" s="16">
        <v>4.4550060723158309E-4</v>
      </c>
      <c r="L474" s="16">
        <v>1.105758049555166E-3</v>
      </c>
      <c r="M474" s="16">
        <v>5.656658314965729E-3</v>
      </c>
      <c r="N474" s="16">
        <v>2.4290582328595481E-4</v>
      </c>
      <c r="O474" s="16">
        <v>6.3935014787029187E-4</v>
      </c>
      <c r="P474" s="16">
        <v>2.3039185017206878E-5</v>
      </c>
      <c r="Q474" s="16">
        <v>3.8645258686825563E-6</v>
      </c>
      <c r="R474" s="16">
        <v>7.3031705787432134E-6</v>
      </c>
      <c r="S474" s="16">
        <v>1.3062917605757931E-5</v>
      </c>
      <c r="T474" s="16">
        <v>2.1715601590154902E-6</v>
      </c>
      <c r="U474" s="16">
        <v>4.1642780647894154E-6</v>
      </c>
      <c r="V474" s="16">
        <v>2.3039185017206878E-5</v>
      </c>
      <c r="W474" s="16">
        <v>3.8645258686825563E-6</v>
      </c>
      <c r="X474" s="16">
        <v>7.3031705787432134E-6</v>
      </c>
      <c r="Y474" s="16">
        <v>1.3062917605757931E-5</v>
      </c>
      <c r="Z474" s="16">
        <v>2.1715601590154902E-6</v>
      </c>
      <c r="AA474" s="54">
        <v>4.1642780647894154E-6</v>
      </c>
      <c r="AB474" s="42">
        <v>9.5253903601785171E-3</v>
      </c>
      <c r="AC474" s="42">
        <v>4.4936513310026564E-4</v>
      </c>
      <c r="AD474" s="42">
        <v>1.1130612201339092E-3</v>
      </c>
      <c r="AE474" s="42">
        <v>5.6697212325714872E-3</v>
      </c>
      <c r="AF474" s="42">
        <v>2.4507738344497029E-4</v>
      </c>
      <c r="AG474" s="42">
        <v>6.4351442593508124E-4</v>
      </c>
      <c r="AH474" s="42">
        <v>9.5253903601785171E-3</v>
      </c>
      <c r="AI474" s="42">
        <v>4.4936513310026564E-4</v>
      </c>
      <c r="AJ474" s="42">
        <v>1.1130612201339092E-3</v>
      </c>
      <c r="AK474" s="42">
        <v>5.6697212325714872E-3</v>
      </c>
      <c r="AL474" s="42">
        <v>2.4507738344497029E-4</v>
      </c>
      <c r="AM474" s="42">
        <v>6.4351442593508124E-4</v>
      </c>
    </row>
    <row r="475" spans="1:39" hidden="1" x14ac:dyDescent="0.25">
      <c r="A475" s="53"/>
      <c r="B475" s="53"/>
      <c r="C475" s="53"/>
      <c r="D475" s="16">
        <v>4.4550060723158309E-4</v>
      </c>
      <c r="E475" s="16">
        <v>1.105758049555166E-3</v>
      </c>
      <c r="F475" s="16">
        <v>5.656658314965729E-3</v>
      </c>
      <c r="G475" s="16">
        <v>2.4290582328595481E-4</v>
      </c>
      <c r="H475" s="16">
        <v>6.3935014787029187E-4</v>
      </c>
      <c r="I475" s="16">
        <v>4.4955069460964926E-3</v>
      </c>
      <c r="J475" s="16">
        <v>4.4550060723158309E-4</v>
      </c>
      <c r="K475" s="16">
        <v>1.105758049555166E-3</v>
      </c>
      <c r="L475" s="16">
        <v>5.656658314965729E-3</v>
      </c>
      <c r="M475" s="16">
        <v>2.4290582328595481E-4</v>
      </c>
      <c r="N475" s="16">
        <v>6.3935014787029187E-4</v>
      </c>
      <c r="O475" s="16">
        <v>4.4955069460964926E-3</v>
      </c>
      <c r="P475" s="16">
        <v>3.8645258686825563E-6</v>
      </c>
      <c r="Q475" s="16">
        <v>7.3031705787432134E-6</v>
      </c>
      <c r="R475" s="16">
        <v>1.3062917605757931E-5</v>
      </c>
      <c r="S475" s="16">
        <v>2.1715601590154902E-6</v>
      </c>
      <c r="T475" s="16">
        <v>4.1642780647894154E-6</v>
      </c>
      <c r="U475" s="16">
        <v>2.3629933350981413E-5</v>
      </c>
      <c r="V475" s="16">
        <v>3.8645258686825563E-6</v>
      </c>
      <c r="W475" s="16">
        <v>7.3031705787432134E-6</v>
      </c>
      <c r="X475" s="16">
        <v>1.3062917605757931E-5</v>
      </c>
      <c r="Y475" s="16">
        <v>2.1715601590154902E-6</v>
      </c>
      <c r="Z475" s="16">
        <v>4.1642780647894154E-6</v>
      </c>
      <c r="AA475" s="54">
        <v>2.3629933350981413E-5</v>
      </c>
      <c r="AB475" s="42">
        <v>4.4936513310026564E-4</v>
      </c>
      <c r="AC475" s="42">
        <v>1.1130612201339092E-3</v>
      </c>
      <c r="AD475" s="42">
        <v>5.6697212325714872E-3</v>
      </c>
      <c r="AE475" s="42">
        <v>2.4507738344497029E-4</v>
      </c>
      <c r="AF475" s="42">
        <v>6.4351442593508124E-4</v>
      </c>
      <c r="AG475" s="42">
        <v>4.519136879447474E-3</v>
      </c>
      <c r="AH475" s="42">
        <v>4.4936513310026564E-4</v>
      </c>
      <c r="AI475" s="42">
        <v>1.1130612201339092E-3</v>
      </c>
      <c r="AJ475" s="42">
        <v>5.6697212325714872E-3</v>
      </c>
      <c r="AK475" s="42">
        <v>2.4507738344497029E-4</v>
      </c>
      <c r="AL475" s="42">
        <v>6.4351442593508124E-4</v>
      </c>
      <c r="AM475" s="42">
        <v>4.519136879447474E-3</v>
      </c>
    </row>
    <row r="476" spans="1:39" hidden="1" x14ac:dyDescent="0.25">
      <c r="A476" s="53"/>
      <c r="B476" s="53"/>
      <c r="C476" s="53"/>
      <c r="D476" s="16">
        <v>1.105758049555166E-3</v>
      </c>
      <c r="E476" s="16">
        <v>5.656658314965729E-3</v>
      </c>
      <c r="F476" s="16">
        <v>2.4290582328595481E-4</v>
      </c>
      <c r="G476" s="16">
        <v>6.3935014787029187E-4</v>
      </c>
      <c r="H476" s="16">
        <v>4.4955069460964926E-3</v>
      </c>
      <c r="I476" s="16">
        <v>2.1076374019252017E-4</v>
      </c>
      <c r="J476" s="16">
        <v>1.105758049555166E-3</v>
      </c>
      <c r="K476" s="16">
        <v>5.656658314965729E-3</v>
      </c>
      <c r="L476" s="16">
        <v>2.4290582328595481E-4</v>
      </c>
      <c r="M476" s="16">
        <v>6.3935014787029187E-4</v>
      </c>
      <c r="N476" s="16">
        <v>4.4955069460964926E-3</v>
      </c>
      <c r="O476" s="16">
        <v>2.1076374019252017E-4</v>
      </c>
      <c r="P476" s="16">
        <v>7.3031705787432134E-6</v>
      </c>
      <c r="Q476" s="16">
        <v>1.3062917605757931E-5</v>
      </c>
      <c r="R476" s="16">
        <v>2.1715601590154902E-6</v>
      </c>
      <c r="S476" s="16">
        <v>4.1642780647894154E-6</v>
      </c>
      <c r="T476" s="16">
        <v>2.3629933350981413E-5</v>
      </c>
      <c r="U476" s="16">
        <v>3.9636162755718526E-6</v>
      </c>
      <c r="V476" s="16">
        <v>7.3031705787432134E-6</v>
      </c>
      <c r="W476" s="16">
        <v>1.3062917605757931E-5</v>
      </c>
      <c r="X476" s="16">
        <v>2.1715601590154902E-6</v>
      </c>
      <c r="Y476" s="16">
        <v>4.1642780647894154E-6</v>
      </c>
      <c r="Z476" s="16">
        <v>2.3629933350981413E-5</v>
      </c>
      <c r="AA476" s="54">
        <v>3.9636162755718526E-6</v>
      </c>
      <c r="AB476" s="42">
        <v>1.1130612201339092E-3</v>
      </c>
      <c r="AC476" s="42">
        <v>5.6697212325714872E-3</v>
      </c>
      <c r="AD476" s="42">
        <v>2.4507738344497029E-4</v>
      </c>
      <c r="AE476" s="42">
        <v>6.4351442593508124E-4</v>
      </c>
      <c r="AF476" s="42">
        <v>4.519136879447474E-3</v>
      </c>
      <c r="AG476" s="42">
        <v>2.1472735646809203E-4</v>
      </c>
      <c r="AH476" s="42">
        <v>1.1130612201339092E-3</v>
      </c>
      <c r="AI476" s="42">
        <v>5.6697212325714872E-3</v>
      </c>
      <c r="AJ476" s="42">
        <v>2.4507738344497029E-4</v>
      </c>
      <c r="AK476" s="42">
        <v>6.4351442593508124E-4</v>
      </c>
      <c r="AL476" s="42">
        <v>4.519136879447474E-3</v>
      </c>
      <c r="AM476" s="42">
        <v>2.1472735646809203E-4</v>
      </c>
    </row>
    <row r="477" spans="1:39" hidden="1" x14ac:dyDescent="0.25">
      <c r="A477" s="53"/>
      <c r="B477" s="53"/>
      <c r="C477" s="53"/>
      <c r="D477" s="16">
        <v>5.656658314965729E-3</v>
      </c>
      <c r="E477" s="16">
        <v>2.4290582328595481E-4</v>
      </c>
      <c r="F477" s="16">
        <v>6.3935014787029187E-4</v>
      </c>
      <c r="G477" s="16">
        <v>4.4955069460964926E-3</v>
      </c>
      <c r="H477" s="16">
        <v>2.1076374019252017E-4</v>
      </c>
      <c r="I477" s="16">
        <v>5.2312768712139003E-4</v>
      </c>
      <c r="J477" s="16">
        <v>5.656658314965729E-3</v>
      </c>
      <c r="K477" s="16">
        <v>2.4290582328595481E-4</v>
      </c>
      <c r="L477" s="16">
        <v>6.3935014787029187E-4</v>
      </c>
      <c r="M477" s="16">
        <v>4.4955069460964926E-3</v>
      </c>
      <c r="N477" s="16">
        <v>2.1076374019252017E-4</v>
      </c>
      <c r="O477" s="16">
        <v>5.2312768712139003E-4</v>
      </c>
      <c r="P477" s="16">
        <v>1.3062917605757931E-5</v>
      </c>
      <c r="Q477" s="16">
        <v>2.1715601590154902E-6</v>
      </c>
      <c r="R477" s="16">
        <v>4.1642780647894154E-6</v>
      </c>
      <c r="S477" s="16">
        <v>2.3629933350981413E-5</v>
      </c>
      <c r="T477" s="16">
        <v>3.9636162755718526E-6</v>
      </c>
      <c r="U477" s="16">
        <v>7.4904313628135509E-6</v>
      </c>
      <c r="V477" s="16">
        <v>1.3062917605757931E-5</v>
      </c>
      <c r="W477" s="16">
        <v>2.1715601590154902E-6</v>
      </c>
      <c r="X477" s="16">
        <v>4.1642780647894154E-6</v>
      </c>
      <c r="Y477" s="16">
        <v>2.3629933350981413E-5</v>
      </c>
      <c r="Z477" s="16">
        <v>3.9636162755718526E-6</v>
      </c>
      <c r="AA477" s="54">
        <v>7.4904313628135509E-6</v>
      </c>
      <c r="AB477" s="42">
        <v>5.6697212325714872E-3</v>
      </c>
      <c r="AC477" s="42">
        <v>2.4507738344497029E-4</v>
      </c>
      <c r="AD477" s="42">
        <v>6.4351442593508124E-4</v>
      </c>
      <c r="AE477" s="42">
        <v>4.519136879447474E-3</v>
      </c>
      <c r="AF477" s="42">
        <v>2.1472735646809203E-4</v>
      </c>
      <c r="AG477" s="42">
        <v>5.3061811848420363E-4</v>
      </c>
      <c r="AH477" s="42">
        <v>5.6697212325714872E-3</v>
      </c>
      <c r="AI477" s="42">
        <v>2.4507738344497029E-4</v>
      </c>
      <c r="AJ477" s="42">
        <v>6.4351442593508124E-4</v>
      </c>
      <c r="AK477" s="42">
        <v>4.519136879447474E-3</v>
      </c>
      <c r="AL477" s="42">
        <v>2.1472735646809203E-4</v>
      </c>
      <c r="AM477" s="42">
        <v>5.3061811848420363E-4</v>
      </c>
    </row>
    <row r="478" spans="1:39" hidden="1" x14ac:dyDescent="0.25">
      <c r="A478" s="53"/>
      <c r="B478" s="53"/>
      <c r="C478" s="53"/>
      <c r="D478" s="16">
        <v>2.4290582328595481E-4</v>
      </c>
      <c r="E478" s="16">
        <v>6.3935014787029187E-4</v>
      </c>
      <c r="F478" s="16">
        <v>4.4955069460964926E-3</v>
      </c>
      <c r="G478" s="16">
        <v>2.1076374019252017E-4</v>
      </c>
      <c r="H478" s="16">
        <v>5.2312768712139003E-4</v>
      </c>
      <c r="I478" s="16">
        <v>2.6761320727752649E-3</v>
      </c>
      <c r="J478" s="16">
        <v>2.4290582328595481E-4</v>
      </c>
      <c r="K478" s="16">
        <v>6.3935014787029187E-4</v>
      </c>
      <c r="L478" s="16">
        <v>4.4955069460964926E-3</v>
      </c>
      <c r="M478" s="16">
        <v>2.1076374019252017E-4</v>
      </c>
      <c r="N478" s="16">
        <v>5.2312768712139003E-4</v>
      </c>
      <c r="O478" s="16">
        <v>2.6761320727752649E-3</v>
      </c>
      <c r="P478" s="16">
        <v>2.1715601590154902E-6</v>
      </c>
      <c r="Q478" s="16">
        <v>4.1642780647894154E-6</v>
      </c>
      <c r="R478" s="16">
        <v>2.3629933350981413E-5</v>
      </c>
      <c r="S478" s="16">
        <v>3.9636162755718526E-6</v>
      </c>
      <c r="T478" s="16">
        <v>7.4904313628135509E-6</v>
      </c>
      <c r="U478" s="16">
        <v>1.3397864211033772E-5</v>
      </c>
      <c r="V478" s="16">
        <v>2.1715601590154902E-6</v>
      </c>
      <c r="W478" s="16">
        <v>4.1642780647894154E-6</v>
      </c>
      <c r="X478" s="16">
        <v>2.3629933350981413E-5</v>
      </c>
      <c r="Y478" s="16">
        <v>3.9636162755718526E-6</v>
      </c>
      <c r="Z478" s="16">
        <v>7.4904313628135509E-6</v>
      </c>
      <c r="AA478" s="54">
        <v>1.3397864211033772E-5</v>
      </c>
      <c r="AB478" s="42">
        <v>2.4507738344497029E-4</v>
      </c>
      <c r="AC478" s="42">
        <v>6.4351442593508124E-4</v>
      </c>
      <c r="AD478" s="42">
        <v>4.519136879447474E-3</v>
      </c>
      <c r="AE478" s="42">
        <v>2.1472735646809203E-4</v>
      </c>
      <c r="AF478" s="42">
        <v>5.3061811848420363E-4</v>
      </c>
      <c r="AG478" s="42">
        <v>2.6895299369862988E-3</v>
      </c>
      <c r="AH478" s="42">
        <v>2.4507738344497029E-4</v>
      </c>
      <c r="AI478" s="42">
        <v>6.4351442593508124E-4</v>
      </c>
      <c r="AJ478" s="42">
        <v>4.519136879447474E-3</v>
      </c>
      <c r="AK478" s="42">
        <v>2.1472735646809203E-4</v>
      </c>
      <c r="AL478" s="42">
        <v>5.3061811848420363E-4</v>
      </c>
      <c r="AM478" s="42">
        <v>2.6895299369862988E-3</v>
      </c>
    </row>
    <row r="479" spans="1:39" hidden="1" x14ac:dyDescent="0.25">
      <c r="A479" s="53"/>
      <c r="B479" s="53"/>
      <c r="C479" s="53"/>
      <c r="D479" s="16">
        <v>6.3935014787029187E-4</v>
      </c>
      <c r="E479" s="16">
        <v>4.4955069460964926E-3</v>
      </c>
      <c r="F479" s="16">
        <v>2.1076374019252017E-4</v>
      </c>
      <c r="G479" s="16">
        <v>5.2312768712139003E-4</v>
      </c>
      <c r="H479" s="16">
        <v>2.6761320727752649E-3</v>
      </c>
      <c r="I479" s="16">
        <v>1.1491732895366915E-4</v>
      </c>
      <c r="J479" s="16">
        <v>6.3935014787029187E-4</v>
      </c>
      <c r="K479" s="16">
        <v>4.4955069460964926E-3</v>
      </c>
      <c r="L479" s="16">
        <v>2.1076374019252017E-4</v>
      </c>
      <c r="M479" s="16">
        <v>5.2312768712139003E-4</v>
      </c>
      <c r="N479" s="16">
        <v>2.6761320727752649E-3</v>
      </c>
      <c r="O479" s="16">
        <v>1.1491732895366915E-4</v>
      </c>
      <c r="P479" s="16">
        <v>4.1642780647894154E-6</v>
      </c>
      <c r="Q479" s="16">
        <v>2.3629933350981413E-5</v>
      </c>
      <c r="R479" s="16">
        <v>3.9636162755718526E-6</v>
      </c>
      <c r="S479" s="16">
        <v>7.4904313628135509E-6</v>
      </c>
      <c r="T479" s="16">
        <v>1.3397864211033772E-5</v>
      </c>
      <c r="U479" s="16">
        <v>2.2272411887338358E-6</v>
      </c>
      <c r="V479" s="16">
        <v>4.1642780647894154E-6</v>
      </c>
      <c r="W479" s="16">
        <v>2.3629933350981413E-5</v>
      </c>
      <c r="X479" s="16">
        <v>3.9636162755718526E-6</v>
      </c>
      <c r="Y479" s="16">
        <v>7.4904313628135509E-6</v>
      </c>
      <c r="Z479" s="16">
        <v>1.3397864211033772E-5</v>
      </c>
      <c r="AA479" s="54">
        <v>2.2272411887338358E-6</v>
      </c>
      <c r="AB479" s="42">
        <v>6.4351442593508124E-4</v>
      </c>
      <c r="AC479" s="42">
        <v>4.519136879447474E-3</v>
      </c>
      <c r="AD479" s="42">
        <v>2.1472735646809203E-4</v>
      </c>
      <c r="AE479" s="42">
        <v>5.3061811848420363E-4</v>
      </c>
      <c r="AF479" s="42">
        <v>2.6895299369862988E-3</v>
      </c>
      <c r="AG479" s="42">
        <v>1.1714457014240299E-4</v>
      </c>
      <c r="AH479" s="42">
        <v>6.4351442593508124E-4</v>
      </c>
      <c r="AI479" s="42">
        <v>4.519136879447474E-3</v>
      </c>
      <c r="AJ479" s="42">
        <v>2.1472735646809203E-4</v>
      </c>
      <c r="AK479" s="42">
        <v>5.3061811848420363E-4</v>
      </c>
      <c r="AL479" s="42">
        <v>2.6895299369862988E-3</v>
      </c>
      <c r="AM479" s="42">
        <v>1.1714457014240299E-4</v>
      </c>
    </row>
    <row r="480" spans="1:39" x14ac:dyDescent="0.25">
      <c r="A480" s="53" t="s">
        <v>127</v>
      </c>
      <c r="B480" s="53" t="str">
        <f>VLOOKUP(A480,'TRI Releases'!$A$3:$Q$118,2,FALSE)</f>
        <v>77536CCDNTTIDAL</v>
      </c>
      <c r="C480" s="53" t="str">
        <f>VLOOKUP(B480,'AERMOD-Modeled-Air-Conc.'!$A$5:$B$3136,2,FALSE)</f>
        <v>Manufacturing</v>
      </c>
      <c r="D480" s="16">
        <v>4.4955069460964926E-3</v>
      </c>
      <c r="E480" s="16">
        <v>2.1076374019252017E-4</v>
      </c>
      <c r="F480" s="16">
        <v>5.2312768712139003E-4</v>
      </c>
      <c r="G480" s="16">
        <v>2.6761320727752649E-3</v>
      </c>
      <c r="H480" s="16">
        <v>1.1491732895366915E-4</v>
      </c>
      <c r="I480" s="16">
        <v>3.0247282780410654E-4</v>
      </c>
      <c r="J480" s="16">
        <v>4.4955069460964926E-3</v>
      </c>
      <c r="K480" s="16">
        <v>2.1076374019252017E-4</v>
      </c>
      <c r="L480" s="16">
        <v>5.2312768712139003E-4</v>
      </c>
      <c r="M480" s="16">
        <v>2.6761320727752649E-3</v>
      </c>
      <c r="N480" s="16">
        <v>1.1491732895366915E-4</v>
      </c>
      <c r="O480" s="16">
        <v>3.0247282780410654E-4</v>
      </c>
      <c r="P480" s="16">
        <v>2.3629933350981413E-5</v>
      </c>
      <c r="Q480" s="16">
        <v>3.9636162755718526E-6</v>
      </c>
      <c r="R480" s="16">
        <v>7.4904313628135509E-6</v>
      </c>
      <c r="S480" s="16">
        <v>1.3397864211033772E-5</v>
      </c>
      <c r="T480" s="16">
        <v>2.2272411887338358E-6</v>
      </c>
      <c r="U480" s="16">
        <v>4.2710544254250409E-6</v>
      </c>
      <c r="V480" s="16">
        <v>2.3629933350981413E-5</v>
      </c>
      <c r="W480" s="16">
        <v>3.9636162755718526E-6</v>
      </c>
      <c r="X480" s="16">
        <v>7.4904313628135509E-6</v>
      </c>
      <c r="Y480" s="16">
        <v>1.3397864211033772E-5</v>
      </c>
      <c r="Z480" s="16">
        <v>2.2272411887338358E-6</v>
      </c>
      <c r="AA480" s="54">
        <v>4.2710544254250409E-6</v>
      </c>
      <c r="AB480" s="42">
        <v>4.519136879447474E-3</v>
      </c>
      <c r="AC480" s="42">
        <v>2.1472735646809203E-4</v>
      </c>
      <c r="AD480" s="42">
        <v>5.3061811848420363E-4</v>
      </c>
      <c r="AE480" s="42">
        <v>2.6895299369862988E-3</v>
      </c>
      <c r="AF480" s="42">
        <v>1.1714457014240299E-4</v>
      </c>
      <c r="AG480" s="42">
        <v>3.0674388222953156E-4</v>
      </c>
      <c r="AH480" s="42">
        <v>4.519136879447474E-3</v>
      </c>
      <c r="AI480" s="42">
        <v>2.1472735646809203E-4</v>
      </c>
      <c r="AJ480" s="42">
        <v>5.3061811848420363E-4</v>
      </c>
      <c r="AK480" s="42">
        <v>2.6895299369862988E-3</v>
      </c>
      <c r="AL480" s="42">
        <v>1.1714457014240299E-4</v>
      </c>
      <c r="AM480" s="42">
        <v>3.0674388222953156E-4</v>
      </c>
    </row>
    <row r="481" spans="1:39" hidden="1" x14ac:dyDescent="0.25">
      <c r="A481" s="53"/>
      <c r="B481" s="53"/>
      <c r="C481" s="53"/>
      <c r="D481" s="16">
        <v>2.1076374019252017E-4</v>
      </c>
      <c r="E481" s="16">
        <v>5.2312768712139003E-4</v>
      </c>
      <c r="F481" s="16">
        <v>2.6761320727752649E-3</v>
      </c>
      <c r="G481" s="16">
        <v>1.1491732895366915E-4</v>
      </c>
      <c r="H481" s="16">
        <v>3.0247282780410654E-4</v>
      </c>
      <c r="I481" s="16">
        <v>1.9601262513785661E-2</v>
      </c>
      <c r="J481" s="16">
        <v>2.1076374019252017E-4</v>
      </c>
      <c r="K481" s="16">
        <v>5.2312768712139003E-4</v>
      </c>
      <c r="L481" s="16">
        <v>2.6761320727752649E-3</v>
      </c>
      <c r="M481" s="16">
        <v>1.1491732895366915E-4</v>
      </c>
      <c r="N481" s="16">
        <v>3.0247282780410654E-4</v>
      </c>
      <c r="O481" s="16">
        <v>1.9601262513785661E-2</v>
      </c>
      <c r="P481" s="16">
        <v>3.9636162755718526E-6</v>
      </c>
      <c r="Q481" s="16">
        <v>7.4904313628135509E-6</v>
      </c>
      <c r="R481" s="16">
        <v>1.3397864211033772E-5</v>
      </c>
      <c r="S481" s="16">
        <v>2.2272411887338358E-6</v>
      </c>
      <c r="T481" s="16">
        <v>4.2710544254250409E-6</v>
      </c>
      <c r="U481" s="16">
        <v>2.3039185017206878E-5</v>
      </c>
      <c r="V481" s="16">
        <v>3.9636162755718526E-6</v>
      </c>
      <c r="W481" s="16">
        <v>7.4904313628135509E-6</v>
      </c>
      <c r="X481" s="16">
        <v>1.3397864211033772E-5</v>
      </c>
      <c r="Y481" s="16">
        <v>2.2272411887338358E-6</v>
      </c>
      <c r="Z481" s="16">
        <v>4.2710544254250409E-6</v>
      </c>
      <c r="AA481" s="54">
        <v>2.3039185017206878E-5</v>
      </c>
      <c r="AB481" s="42">
        <v>2.1472735646809203E-4</v>
      </c>
      <c r="AC481" s="42">
        <v>5.3061811848420363E-4</v>
      </c>
      <c r="AD481" s="42">
        <v>2.6895299369862988E-3</v>
      </c>
      <c r="AE481" s="42">
        <v>1.1714457014240299E-4</v>
      </c>
      <c r="AF481" s="42">
        <v>3.0674388222953156E-4</v>
      </c>
      <c r="AG481" s="42">
        <v>1.9624301698802867E-2</v>
      </c>
      <c r="AH481" s="42">
        <v>2.1472735646809203E-4</v>
      </c>
      <c r="AI481" s="42">
        <v>5.3061811848420363E-4</v>
      </c>
      <c r="AJ481" s="42">
        <v>2.6895299369862988E-3</v>
      </c>
      <c r="AK481" s="42">
        <v>1.1714457014240299E-4</v>
      </c>
      <c r="AL481" s="42">
        <v>3.0674388222953156E-4</v>
      </c>
      <c r="AM481" s="42">
        <v>1.9624301698802867E-2</v>
      </c>
    </row>
    <row r="482" spans="1:39" hidden="1" x14ac:dyDescent="0.25">
      <c r="A482" s="53"/>
      <c r="B482" s="53"/>
      <c r="C482" s="53"/>
      <c r="D482" s="16">
        <v>5.2312768712139003E-4</v>
      </c>
      <c r="E482" s="16">
        <v>2.6761320727752649E-3</v>
      </c>
      <c r="F482" s="16">
        <v>1.1491732895366915E-4</v>
      </c>
      <c r="G482" s="16">
        <v>3.0247282780410654E-4</v>
      </c>
      <c r="H482" s="16">
        <v>1.9601262513785661E-2</v>
      </c>
      <c r="I482" s="16">
        <v>9.1896986245079899E-4</v>
      </c>
      <c r="J482" s="16">
        <v>5.2312768712139003E-4</v>
      </c>
      <c r="K482" s="16">
        <v>2.6761320727752649E-3</v>
      </c>
      <c r="L482" s="16">
        <v>1.1491732895366915E-4</v>
      </c>
      <c r="M482" s="16">
        <v>3.0247282780410654E-4</v>
      </c>
      <c r="N482" s="16">
        <v>1.9601262513785661E-2</v>
      </c>
      <c r="O482" s="16">
        <v>9.1896986245079899E-4</v>
      </c>
      <c r="P482" s="16">
        <v>7.4904313628135509E-6</v>
      </c>
      <c r="Q482" s="16">
        <v>1.3397864211033772E-5</v>
      </c>
      <c r="R482" s="16">
        <v>2.2272411887338358E-6</v>
      </c>
      <c r="S482" s="16">
        <v>4.2710544254250409E-6</v>
      </c>
      <c r="T482" s="16">
        <v>2.3039185017206878E-5</v>
      </c>
      <c r="U482" s="16">
        <v>3.8645258686825563E-6</v>
      </c>
      <c r="V482" s="16">
        <v>7.4904313628135509E-6</v>
      </c>
      <c r="W482" s="16">
        <v>1.3397864211033772E-5</v>
      </c>
      <c r="X482" s="16">
        <v>2.2272411887338358E-6</v>
      </c>
      <c r="Y482" s="16">
        <v>4.2710544254250409E-6</v>
      </c>
      <c r="Z482" s="16">
        <v>2.3039185017206878E-5</v>
      </c>
      <c r="AA482" s="54">
        <v>3.8645258686825563E-6</v>
      </c>
      <c r="AB482" s="42">
        <v>5.3061811848420363E-4</v>
      </c>
      <c r="AC482" s="42">
        <v>2.6895299369862988E-3</v>
      </c>
      <c r="AD482" s="42">
        <v>1.1714457014240299E-4</v>
      </c>
      <c r="AE482" s="42">
        <v>3.0674388222953156E-4</v>
      </c>
      <c r="AF482" s="42">
        <v>1.9624301698802867E-2</v>
      </c>
      <c r="AG482" s="42">
        <v>9.2283438831948159E-4</v>
      </c>
      <c r="AH482" s="42">
        <v>5.3061811848420363E-4</v>
      </c>
      <c r="AI482" s="42">
        <v>2.6895299369862988E-3</v>
      </c>
      <c r="AJ482" s="42">
        <v>1.1714457014240299E-4</v>
      </c>
      <c r="AK482" s="42">
        <v>3.0674388222953156E-4</v>
      </c>
      <c r="AL482" s="42">
        <v>1.9624301698802867E-2</v>
      </c>
      <c r="AM482" s="42">
        <v>9.2283438831948159E-4</v>
      </c>
    </row>
    <row r="483" spans="1:39" hidden="1" x14ac:dyDescent="0.25">
      <c r="A483" s="53"/>
      <c r="B483" s="53"/>
      <c r="C483" s="53"/>
      <c r="D483" s="16">
        <v>2.6761320727752649E-3</v>
      </c>
      <c r="E483" s="16">
        <v>1.1491732895366915E-4</v>
      </c>
      <c r="F483" s="16">
        <v>3.0247282780410654E-4</v>
      </c>
      <c r="G483" s="16">
        <v>1.9601262513785661E-2</v>
      </c>
      <c r="H483" s="16">
        <v>9.1896986245079899E-4</v>
      </c>
      <c r="I483" s="16">
        <v>2.2809358869747818E-3</v>
      </c>
      <c r="J483" s="16">
        <v>2.6761320727752649E-3</v>
      </c>
      <c r="K483" s="16">
        <v>1.1491732895366915E-4</v>
      </c>
      <c r="L483" s="16">
        <v>3.0247282780410654E-4</v>
      </c>
      <c r="M483" s="16">
        <v>1.9601262513785661E-2</v>
      </c>
      <c r="N483" s="16">
        <v>9.1896986245079899E-4</v>
      </c>
      <c r="O483" s="16">
        <v>2.2809358869747818E-3</v>
      </c>
      <c r="P483" s="16">
        <v>1.3397864211033772E-5</v>
      </c>
      <c r="Q483" s="16">
        <v>2.2272411887338358E-6</v>
      </c>
      <c r="R483" s="16">
        <v>4.2710544254250409E-6</v>
      </c>
      <c r="S483" s="16">
        <v>2.3039185017206878E-5</v>
      </c>
      <c r="T483" s="16">
        <v>3.8645258686825563E-6</v>
      </c>
      <c r="U483" s="16">
        <v>7.3031705787432134E-6</v>
      </c>
      <c r="V483" s="16">
        <v>1.3397864211033772E-5</v>
      </c>
      <c r="W483" s="16">
        <v>2.2272411887338358E-6</v>
      </c>
      <c r="X483" s="16">
        <v>4.2710544254250409E-6</v>
      </c>
      <c r="Y483" s="16">
        <v>2.3039185017206878E-5</v>
      </c>
      <c r="Z483" s="16">
        <v>3.8645258686825563E-6</v>
      </c>
      <c r="AA483" s="54">
        <v>7.3031705787432134E-6</v>
      </c>
      <c r="AB483" s="42">
        <v>2.6895299369862988E-3</v>
      </c>
      <c r="AC483" s="42">
        <v>1.1714457014240299E-4</v>
      </c>
      <c r="AD483" s="42">
        <v>3.0674388222953156E-4</v>
      </c>
      <c r="AE483" s="42">
        <v>1.9624301698802867E-2</v>
      </c>
      <c r="AF483" s="42">
        <v>9.2283438831948159E-4</v>
      </c>
      <c r="AG483" s="42">
        <v>2.288239057553525E-3</v>
      </c>
      <c r="AH483" s="42">
        <v>2.6895299369862988E-3</v>
      </c>
      <c r="AI483" s="42">
        <v>1.1714457014240299E-4</v>
      </c>
      <c r="AJ483" s="42">
        <v>3.0674388222953156E-4</v>
      </c>
      <c r="AK483" s="42">
        <v>1.9624301698802867E-2</v>
      </c>
      <c r="AL483" s="42">
        <v>9.2283438831948159E-4</v>
      </c>
      <c r="AM483" s="42">
        <v>2.288239057553525E-3</v>
      </c>
    </row>
    <row r="484" spans="1:39" hidden="1" x14ac:dyDescent="0.25">
      <c r="A484" s="53"/>
      <c r="B484" s="53"/>
      <c r="C484" s="53"/>
      <c r="D484" s="16">
        <v>1.1491732895366915E-4</v>
      </c>
      <c r="E484" s="16">
        <v>3.0247282780410654E-4</v>
      </c>
      <c r="F484" s="16">
        <v>1.9601262513785661E-2</v>
      </c>
      <c r="G484" s="16">
        <v>9.1896986245079899E-4</v>
      </c>
      <c r="H484" s="16">
        <v>2.2809358869747818E-3</v>
      </c>
      <c r="I484" s="16">
        <v>1.1668443160915851E-2</v>
      </c>
      <c r="J484" s="16">
        <v>1.1491732895366915E-4</v>
      </c>
      <c r="K484" s="16">
        <v>3.0247282780410654E-4</v>
      </c>
      <c r="L484" s="16">
        <v>1.9601262513785661E-2</v>
      </c>
      <c r="M484" s="16">
        <v>9.1896986245079899E-4</v>
      </c>
      <c r="N484" s="16">
        <v>2.2809358869747818E-3</v>
      </c>
      <c r="O484" s="16">
        <v>1.1668443160915851E-2</v>
      </c>
      <c r="P484" s="16">
        <v>2.2272411887338358E-6</v>
      </c>
      <c r="Q484" s="16">
        <v>4.2710544254250409E-6</v>
      </c>
      <c r="R484" s="16">
        <v>2.3039185017206878E-5</v>
      </c>
      <c r="S484" s="16">
        <v>3.8645258686825563E-6</v>
      </c>
      <c r="T484" s="16">
        <v>7.3031705787432134E-6</v>
      </c>
      <c r="U484" s="16">
        <v>1.3062917605757931E-5</v>
      </c>
      <c r="V484" s="16">
        <v>2.2272411887338358E-6</v>
      </c>
      <c r="W484" s="16">
        <v>4.2710544254250409E-6</v>
      </c>
      <c r="X484" s="16">
        <v>2.3039185017206878E-5</v>
      </c>
      <c r="Y484" s="16">
        <v>3.8645258686825563E-6</v>
      </c>
      <c r="Z484" s="16">
        <v>7.3031705787432134E-6</v>
      </c>
      <c r="AA484" s="54">
        <v>1.3062917605757931E-5</v>
      </c>
      <c r="AB484" s="42">
        <v>1.1714457014240299E-4</v>
      </c>
      <c r="AC484" s="42">
        <v>3.0674388222953156E-4</v>
      </c>
      <c r="AD484" s="42">
        <v>1.9624301698802867E-2</v>
      </c>
      <c r="AE484" s="42">
        <v>9.2283438831948159E-4</v>
      </c>
      <c r="AF484" s="42">
        <v>2.288239057553525E-3</v>
      </c>
      <c r="AG484" s="42">
        <v>1.1681506078521609E-2</v>
      </c>
      <c r="AH484" s="42">
        <v>1.1714457014240299E-4</v>
      </c>
      <c r="AI484" s="42">
        <v>3.0674388222953156E-4</v>
      </c>
      <c r="AJ484" s="42">
        <v>1.9624301698802867E-2</v>
      </c>
      <c r="AK484" s="42">
        <v>9.2283438831948159E-4</v>
      </c>
      <c r="AL484" s="42">
        <v>2.288239057553525E-3</v>
      </c>
      <c r="AM484" s="42">
        <v>1.1681506078521609E-2</v>
      </c>
    </row>
    <row r="485" spans="1:39" hidden="1" x14ac:dyDescent="0.25">
      <c r="A485" s="53"/>
      <c r="B485" s="53"/>
      <c r="C485" s="53"/>
      <c r="D485" s="16">
        <v>3.0247282780410654E-4</v>
      </c>
      <c r="E485" s="16">
        <v>1.9601262513785661E-2</v>
      </c>
      <c r="F485" s="16">
        <v>9.1896986245079899E-4</v>
      </c>
      <c r="G485" s="16">
        <v>2.2809358869747818E-3</v>
      </c>
      <c r="H485" s="16">
        <v>1.1668443160915851E-2</v>
      </c>
      <c r="I485" s="16">
        <v>5.010613395136286E-4</v>
      </c>
      <c r="J485" s="16">
        <v>3.0247282780410654E-4</v>
      </c>
      <c r="K485" s="16">
        <v>1.9601262513785661E-2</v>
      </c>
      <c r="L485" s="16">
        <v>9.1896986245079899E-4</v>
      </c>
      <c r="M485" s="16">
        <v>2.2809358869747818E-3</v>
      </c>
      <c r="N485" s="16">
        <v>1.1668443160915851E-2</v>
      </c>
      <c r="O485" s="16">
        <v>5.010613395136286E-4</v>
      </c>
      <c r="P485" s="16">
        <v>4.2710544254250409E-6</v>
      </c>
      <c r="Q485" s="16">
        <v>2.3039185017206878E-5</v>
      </c>
      <c r="R485" s="16">
        <v>3.8645258686825563E-6</v>
      </c>
      <c r="S485" s="16">
        <v>7.3031705787432134E-6</v>
      </c>
      <c r="T485" s="16">
        <v>1.3062917605757931E-5</v>
      </c>
      <c r="U485" s="16">
        <v>2.1715601590154902E-6</v>
      </c>
      <c r="V485" s="16">
        <v>4.2710544254250409E-6</v>
      </c>
      <c r="W485" s="16">
        <v>2.3039185017206878E-5</v>
      </c>
      <c r="X485" s="16">
        <v>3.8645258686825563E-6</v>
      </c>
      <c r="Y485" s="16">
        <v>7.3031705787432134E-6</v>
      </c>
      <c r="Z485" s="16">
        <v>1.3062917605757931E-5</v>
      </c>
      <c r="AA485" s="54">
        <v>2.1715601590154902E-6</v>
      </c>
      <c r="AB485" s="42">
        <v>3.0674388222953156E-4</v>
      </c>
      <c r="AC485" s="42">
        <v>1.9624301698802867E-2</v>
      </c>
      <c r="AD485" s="42">
        <v>9.2283438831948159E-4</v>
      </c>
      <c r="AE485" s="42">
        <v>2.288239057553525E-3</v>
      </c>
      <c r="AF485" s="42">
        <v>1.1681506078521609E-2</v>
      </c>
      <c r="AG485" s="42">
        <v>5.0323289967264405E-4</v>
      </c>
      <c r="AH485" s="42">
        <v>3.0674388222953156E-4</v>
      </c>
      <c r="AI485" s="42">
        <v>1.9624301698802867E-2</v>
      </c>
      <c r="AJ485" s="42">
        <v>9.2283438831948159E-4</v>
      </c>
      <c r="AK485" s="42">
        <v>2.288239057553525E-3</v>
      </c>
      <c r="AL485" s="42">
        <v>1.1681506078521609E-2</v>
      </c>
      <c r="AM485" s="42">
        <v>5.0323289967264405E-4</v>
      </c>
    </row>
    <row r="486" spans="1:39" x14ac:dyDescent="0.25">
      <c r="A486" s="53" t="s">
        <v>128</v>
      </c>
      <c r="B486" s="53" t="str">
        <f>VLOOKUP(A486,'TRI Releases'!$A$3:$Q$118,2,FALSE)</f>
        <v>77536CCDNTTIDAL</v>
      </c>
      <c r="C486" s="53" t="str">
        <f>VLOOKUP(B486,'AERMOD-Modeled-Air-Conc.'!$A$5:$B$3136,2,FALSE)</f>
        <v>Manufacturing</v>
      </c>
      <c r="D486" s="16">
        <v>1.9601262513785661E-2</v>
      </c>
      <c r="E486" s="16">
        <v>9.1896986245079899E-4</v>
      </c>
      <c r="F486" s="16">
        <v>2.2809358869747818E-3</v>
      </c>
      <c r="G486" s="16">
        <v>1.1668443160915851E-2</v>
      </c>
      <c r="H486" s="16">
        <v>5.010613395136286E-4</v>
      </c>
      <c r="I486" s="16">
        <v>1.3188388700463415E-3</v>
      </c>
      <c r="J486" s="16">
        <v>1.9601262513785661E-2</v>
      </c>
      <c r="K486" s="16">
        <v>9.1896986245079899E-4</v>
      </c>
      <c r="L486" s="16">
        <v>2.2809358869747818E-3</v>
      </c>
      <c r="M486" s="16">
        <v>1.1668443160915851E-2</v>
      </c>
      <c r="N486" s="16">
        <v>5.010613395136286E-4</v>
      </c>
      <c r="O486" s="16">
        <v>1.3188388700463415E-3</v>
      </c>
      <c r="P486" s="16">
        <v>2.3039185017206878E-5</v>
      </c>
      <c r="Q486" s="16">
        <v>3.8645258686825563E-6</v>
      </c>
      <c r="R486" s="16">
        <v>7.3031705787432134E-6</v>
      </c>
      <c r="S486" s="16">
        <v>1.3062917605757931E-5</v>
      </c>
      <c r="T486" s="16">
        <v>2.1715601590154902E-6</v>
      </c>
      <c r="U486" s="16">
        <v>4.1642780647894154E-6</v>
      </c>
      <c r="V486" s="16">
        <v>2.3039185017206878E-5</v>
      </c>
      <c r="W486" s="16">
        <v>3.8645258686825563E-6</v>
      </c>
      <c r="X486" s="16">
        <v>7.3031705787432134E-6</v>
      </c>
      <c r="Y486" s="16">
        <v>1.3062917605757931E-5</v>
      </c>
      <c r="Z486" s="16">
        <v>2.1715601590154902E-6</v>
      </c>
      <c r="AA486" s="54">
        <v>4.1642780647894154E-6</v>
      </c>
      <c r="AB486" s="42">
        <v>1.9624301698802867E-2</v>
      </c>
      <c r="AC486" s="42">
        <v>9.2283438831948159E-4</v>
      </c>
      <c r="AD486" s="42">
        <v>2.288239057553525E-3</v>
      </c>
      <c r="AE486" s="42">
        <v>1.1681506078521609E-2</v>
      </c>
      <c r="AF486" s="42">
        <v>5.0323289967264405E-4</v>
      </c>
      <c r="AG486" s="42">
        <v>1.3230031481111309E-3</v>
      </c>
      <c r="AH486" s="42">
        <v>1.9624301698802867E-2</v>
      </c>
      <c r="AI486" s="42">
        <v>9.2283438831948159E-4</v>
      </c>
      <c r="AJ486" s="42">
        <v>2.288239057553525E-3</v>
      </c>
      <c r="AK486" s="42">
        <v>1.1681506078521609E-2</v>
      </c>
      <c r="AL486" s="42">
        <v>5.0323289967264405E-4</v>
      </c>
      <c r="AM486" s="42">
        <v>1.3230031481111309E-3</v>
      </c>
    </row>
    <row r="487" spans="1:39" hidden="1" x14ac:dyDescent="0.25">
      <c r="A487" s="53"/>
      <c r="B487" s="53"/>
      <c r="C487" s="53"/>
      <c r="D487" s="16">
        <v>9.1896986245079899E-4</v>
      </c>
      <c r="E487" s="16">
        <v>2.2809358869747818E-3</v>
      </c>
      <c r="F487" s="16">
        <v>1.1668443160915851E-2</v>
      </c>
      <c r="G487" s="16">
        <v>5.010613395136286E-4</v>
      </c>
      <c r="H487" s="16">
        <v>1.3188388700463415E-3</v>
      </c>
      <c r="I487" s="16">
        <v>3.8563353423860915E-3</v>
      </c>
      <c r="J487" s="16">
        <v>9.1896986245079899E-4</v>
      </c>
      <c r="K487" s="16">
        <v>2.2809358869747818E-3</v>
      </c>
      <c r="L487" s="16">
        <v>1.1668443160915851E-2</v>
      </c>
      <c r="M487" s="16">
        <v>5.010613395136286E-4</v>
      </c>
      <c r="N487" s="16">
        <v>1.3188388700463415E-3</v>
      </c>
      <c r="O487" s="16">
        <v>3.8563353423860915E-3</v>
      </c>
      <c r="P487" s="16">
        <v>3.8645258686825563E-6</v>
      </c>
      <c r="Q487" s="16">
        <v>7.3031705787432134E-6</v>
      </c>
      <c r="R487" s="16">
        <v>1.3062917605757931E-5</v>
      </c>
      <c r="S487" s="16">
        <v>2.1715601590154902E-6</v>
      </c>
      <c r="T487" s="16">
        <v>4.1642780647894154E-6</v>
      </c>
      <c r="U487" s="16">
        <v>2.1857688349657799E-5</v>
      </c>
      <c r="V487" s="16">
        <v>3.8645258686825563E-6</v>
      </c>
      <c r="W487" s="16">
        <v>7.3031705787432134E-6</v>
      </c>
      <c r="X487" s="16">
        <v>1.3062917605757931E-5</v>
      </c>
      <c r="Y487" s="16">
        <v>2.1715601590154902E-6</v>
      </c>
      <c r="Z487" s="16">
        <v>4.1642780647894154E-6</v>
      </c>
      <c r="AA487" s="54">
        <v>2.1857688349657799E-5</v>
      </c>
      <c r="AB487" s="42">
        <v>9.2283438831948159E-4</v>
      </c>
      <c r="AC487" s="42">
        <v>2.288239057553525E-3</v>
      </c>
      <c r="AD487" s="42">
        <v>1.1681506078521609E-2</v>
      </c>
      <c r="AE487" s="42">
        <v>5.0323289967264405E-4</v>
      </c>
      <c r="AF487" s="42">
        <v>1.3230031481111309E-3</v>
      </c>
      <c r="AG487" s="42">
        <v>3.8781930307357493E-3</v>
      </c>
      <c r="AH487" s="42">
        <v>9.2283438831948159E-4</v>
      </c>
      <c r="AI487" s="42">
        <v>2.288239057553525E-3</v>
      </c>
      <c r="AJ487" s="42">
        <v>1.1681506078521609E-2</v>
      </c>
      <c r="AK487" s="42">
        <v>5.0323289967264405E-4</v>
      </c>
      <c r="AL487" s="42">
        <v>1.3230031481111309E-3</v>
      </c>
      <c r="AM487" s="42">
        <v>3.8781930307357493E-3</v>
      </c>
    </row>
    <row r="488" spans="1:39" hidden="1" x14ac:dyDescent="0.25">
      <c r="A488" s="53"/>
      <c r="B488" s="53"/>
      <c r="C488" s="53"/>
      <c r="D488" s="16">
        <v>2.2809358869747818E-3</v>
      </c>
      <c r="E488" s="16">
        <v>1.1668443160915851E-2</v>
      </c>
      <c r="F488" s="16">
        <v>5.010613395136286E-4</v>
      </c>
      <c r="G488" s="16">
        <v>1.3188388700463415E-3</v>
      </c>
      <c r="H488" s="16">
        <v>3.8563353423860915E-3</v>
      </c>
      <c r="I488" s="16">
        <v>1.8079733163434196E-4</v>
      </c>
      <c r="J488" s="16">
        <v>2.2809358869747818E-3</v>
      </c>
      <c r="K488" s="16">
        <v>1.1668443160915851E-2</v>
      </c>
      <c r="L488" s="16">
        <v>5.010613395136286E-4</v>
      </c>
      <c r="M488" s="16">
        <v>1.3188388700463415E-3</v>
      </c>
      <c r="N488" s="16">
        <v>3.8563353423860915E-3</v>
      </c>
      <c r="O488" s="16">
        <v>1.8079733163434196E-4</v>
      </c>
      <c r="P488" s="16">
        <v>7.3031705787432134E-6</v>
      </c>
      <c r="Q488" s="16">
        <v>1.3062917605757931E-5</v>
      </c>
      <c r="R488" s="16">
        <v>2.1715601590154902E-6</v>
      </c>
      <c r="S488" s="16">
        <v>4.1642780647894154E-6</v>
      </c>
      <c r="T488" s="16">
        <v>2.1857688349657799E-5</v>
      </c>
      <c r="U488" s="16">
        <v>3.6663450549039626E-6</v>
      </c>
      <c r="V488" s="16">
        <v>7.3031705787432134E-6</v>
      </c>
      <c r="W488" s="16">
        <v>1.3062917605757931E-5</v>
      </c>
      <c r="X488" s="16">
        <v>2.1715601590154902E-6</v>
      </c>
      <c r="Y488" s="16">
        <v>4.1642780647894154E-6</v>
      </c>
      <c r="Z488" s="16">
        <v>2.1857688349657799E-5</v>
      </c>
      <c r="AA488" s="54">
        <v>3.6663450549039626E-6</v>
      </c>
      <c r="AB488" s="42">
        <v>2.288239057553525E-3</v>
      </c>
      <c r="AC488" s="42">
        <v>1.1681506078521609E-2</v>
      </c>
      <c r="AD488" s="42">
        <v>5.0323289967264405E-4</v>
      </c>
      <c r="AE488" s="42">
        <v>1.3230031481111309E-3</v>
      </c>
      <c r="AF488" s="42">
        <v>3.8781930307357493E-3</v>
      </c>
      <c r="AG488" s="42">
        <v>1.8446367668924592E-4</v>
      </c>
      <c r="AH488" s="42">
        <v>2.288239057553525E-3</v>
      </c>
      <c r="AI488" s="42">
        <v>1.1681506078521609E-2</v>
      </c>
      <c r="AJ488" s="42">
        <v>5.0323289967264405E-4</v>
      </c>
      <c r="AK488" s="42">
        <v>1.3230031481111309E-3</v>
      </c>
      <c r="AL488" s="42">
        <v>3.8781930307357493E-3</v>
      </c>
      <c r="AM488" s="42">
        <v>1.8446367668924592E-4</v>
      </c>
    </row>
    <row r="489" spans="1:39" hidden="1" x14ac:dyDescent="0.25">
      <c r="A489" s="53"/>
      <c r="B489" s="53"/>
      <c r="C489" s="53"/>
      <c r="D489" s="16">
        <v>1.1668443160915851E-2</v>
      </c>
      <c r="E489" s="16">
        <v>5.010613395136286E-4</v>
      </c>
      <c r="F489" s="16">
        <v>1.3188388700463415E-3</v>
      </c>
      <c r="G489" s="16">
        <v>3.8563353423860915E-3</v>
      </c>
      <c r="H489" s="16">
        <v>1.8079733163434196E-4</v>
      </c>
      <c r="I489" s="16">
        <v>4.4874934298090807E-4</v>
      </c>
      <c r="J489" s="16">
        <v>1.1668443160915851E-2</v>
      </c>
      <c r="K489" s="16">
        <v>5.010613395136286E-4</v>
      </c>
      <c r="L489" s="16">
        <v>1.3188388700463415E-3</v>
      </c>
      <c r="M489" s="16">
        <v>3.8563353423860915E-3</v>
      </c>
      <c r="N489" s="16">
        <v>1.8079733163434196E-4</v>
      </c>
      <c r="O489" s="16">
        <v>4.4874934298090807E-4</v>
      </c>
      <c r="P489" s="16">
        <v>1.3062917605757931E-5</v>
      </c>
      <c r="Q489" s="16">
        <v>2.1715601590154902E-6</v>
      </c>
      <c r="R489" s="16">
        <v>4.1642780647894154E-6</v>
      </c>
      <c r="S489" s="16">
        <v>2.1857688349657799E-5</v>
      </c>
      <c r="T489" s="16">
        <v>3.6663450549039626E-6</v>
      </c>
      <c r="U489" s="16">
        <v>6.9286490106025332E-6</v>
      </c>
      <c r="V489" s="16">
        <v>1.3062917605757931E-5</v>
      </c>
      <c r="W489" s="16">
        <v>2.1715601590154902E-6</v>
      </c>
      <c r="X489" s="16">
        <v>4.1642780647894154E-6</v>
      </c>
      <c r="Y489" s="16">
        <v>2.1857688349657799E-5</v>
      </c>
      <c r="Z489" s="16">
        <v>3.6663450549039626E-6</v>
      </c>
      <c r="AA489" s="54">
        <v>6.9286490106025332E-6</v>
      </c>
      <c r="AB489" s="42">
        <v>1.1681506078521609E-2</v>
      </c>
      <c r="AC489" s="42">
        <v>5.0323289967264405E-4</v>
      </c>
      <c r="AD489" s="42">
        <v>1.3230031481111309E-3</v>
      </c>
      <c r="AE489" s="42">
        <v>3.8781930307357493E-3</v>
      </c>
      <c r="AF489" s="42">
        <v>1.8446367668924592E-4</v>
      </c>
      <c r="AG489" s="42">
        <v>4.5567799199151062E-4</v>
      </c>
      <c r="AH489" s="42">
        <v>1.1681506078521609E-2</v>
      </c>
      <c r="AI489" s="42">
        <v>5.0323289967264405E-4</v>
      </c>
      <c r="AJ489" s="42">
        <v>1.3230031481111309E-3</v>
      </c>
      <c r="AK489" s="42">
        <v>3.8781930307357493E-3</v>
      </c>
      <c r="AL489" s="42">
        <v>1.8446367668924592E-4</v>
      </c>
      <c r="AM489" s="42">
        <v>4.5567799199151062E-4</v>
      </c>
    </row>
    <row r="490" spans="1:39" hidden="1" x14ac:dyDescent="0.25">
      <c r="A490" s="53"/>
      <c r="B490" s="53"/>
      <c r="C490" s="53"/>
      <c r="D490" s="16">
        <v>5.010613395136286E-4</v>
      </c>
      <c r="E490" s="16">
        <v>1.3188388700463415E-3</v>
      </c>
      <c r="F490" s="16">
        <v>3.8563353423860915E-3</v>
      </c>
      <c r="G490" s="16">
        <v>1.8079733163434196E-4</v>
      </c>
      <c r="H490" s="16">
        <v>4.4874934298090807E-4</v>
      </c>
      <c r="I490" s="16">
        <v>2.2956393610062704E-3</v>
      </c>
      <c r="J490" s="16">
        <v>5.010613395136286E-4</v>
      </c>
      <c r="K490" s="16">
        <v>1.3188388700463415E-3</v>
      </c>
      <c r="L490" s="16">
        <v>3.8563353423860915E-3</v>
      </c>
      <c r="M490" s="16">
        <v>1.8079733163434196E-4</v>
      </c>
      <c r="N490" s="16">
        <v>4.4874934298090807E-4</v>
      </c>
      <c r="O490" s="16">
        <v>2.2956393610062704E-3</v>
      </c>
      <c r="P490" s="16">
        <v>2.1715601590154902E-6</v>
      </c>
      <c r="Q490" s="16">
        <v>4.1642780647894154E-6</v>
      </c>
      <c r="R490" s="16">
        <v>2.1857688349657799E-5</v>
      </c>
      <c r="S490" s="16">
        <v>3.6663450549039626E-6</v>
      </c>
      <c r="T490" s="16">
        <v>6.9286490106025332E-6</v>
      </c>
      <c r="U490" s="16">
        <v>1.2393024395206238E-5</v>
      </c>
      <c r="V490" s="16">
        <v>2.1715601590154902E-6</v>
      </c>
      <c r="W490" s="16">
        <v>4.1642780647894154E-6</v>
      </c>
      <c r="X490" s="16">
        <v>2.1857688349657799E-5</v>
      </c>
      <c r="Y490" s="16">
        <v>3.6663450549039626E-6</v>
      </c>
      <c r="Z490" s="16">
        <v>6.9286490106025332E-6</v>
      </c>
      <c r="AA490" s="54">
        <v>1.2393024395206238E-5</v>
      </c>
      <c r="AB490" s="42">
        <v>5.0323289967264405E-4</v>
      </c>
      <c r="AC490" s="42">
        <v>1.3230031481111309E-3</v>
      </c>
      <c r="AD490" s="42">
        <v>3.8781930307357493E-3</v>
      </c>
      <c r="AE490" s="42">
        <v>1.8446367668924592E-4</v>
      </c>
      <c r="AF490" s="42">
        <v>4.5567799199151062E-4</v>
      </c>
      <c r="AG490" s="42">
        <v>2.3080323854014766E-3</v>
      </c>
      <c r="AH490" s="42">
        <v>5.0323289967264405E-4</v>
      </c>
      <c r="AI490" s="42">
        <v>1.3230031481111309E-3</v>
      </c>
      <c r="AJ490" s="42">
        <v>3.8781930307357493E-3</v>
      </c>
      <c r="AK490" s="42">
        <v>1.8446367668924592E-4</v>
      </c>
      <c r="AL490" s="42">
        <v>4.5567799199151062E-4</v>
      </c>
      <c r="AM490" s="42">
        <v>2.3080323854014766E-3</v>
      </c>
    </row>
    <row r="491" spans="1:39" hidden="1" x14ac:dyDescent="0.25">
      <c r="A491" s="53"/>
      <c r="B491" s="53"/>
      <c r="C491" s="53"/>
      <c r="D491" s="16">
        <v>1.3188388700463415E-3</v>
      </c>
      <c r="E491" s="16">
        <v>3.8563353423860915E-3</v>
      </c>
      <c r="F491" s="16">
        <v>1.8079733163434196E-4</v>
      </c>
      <c r="G491" s="16">
        <v>4.4874934298090807E-4</v>
      </c>
      <c r="H491" s="16">
        <v>2.2956393610062704E-3</v>
      </c>
      <c r="I491" s="16">
        <v>9.8578372230398675E-5</v>
      </c>
      <c r="J491" s="16">
        <v>1.3188388700463415E-3</v>
      </c>
      <c r="K491" s="16">
        <v>3.8563353423860915E-3</v>
      </c>
      <c r="L491" s="16">
        <v>1.8079733163434196E-4</v>
      </c>
      <c r="M491" s="16">
        <v>4.4874934298090807E-4</v>
      </c>
      <c r="N491" s="16">
        <v>2.2956393610062704E-3</v>
      </c>
      <c r="O491" s="16">
        <v>9.8578372230398675E-5</v>
      </c>
      <c r="P491" s="16">
        <v>4.1642780647894154E-6</v>
      </c>
      <c r="Q491" s="16">
        <v>2.1857688349657799E-5</v>
      </c>
      <c r="R491" s="16">
        <v>3.6663450549039626E-6</v>
      </c>
      <c r="S491" s="16">
        <v>6.9286490106025332E-6</v>
      </c>
      <c r="T491" s="16">
        <v>1.2393024395206238E-5</v>
      </c>
      <c r="U491" s="16">
        <v>2.0601980995787977E-6</v>
      </c>
      <c r="V491" s="16">
        <v>4.1642780647894154E-6</v>
      </c>
      <c r="W491" s="16">
        <v>2.1857688349657799E-5</v>
      </c>
      <c r="X491" s="16">
        <v>3.6663450549039626E-6</v>
      </c>
      <c r="Y491" s="16">
        <v>6.9286490106025332E-6</v>
      </c>
      <c r="Z491" s="16">
        <v>1.2393024395206238E-5</v>
      </c>
      <c r="AA491" s="54">
        <v>2.0601980995787977E-6</v>
      </c>
      <c r="AB491" s="42">
        <v>1.3230031481111309E-3</v>
      </c>
      <c r="AC491" s="42">
        <v>3.8781930307357493E-3</v>
      </c>
      <c r="AD491" s="42">
        <v>1.8446367668924592E-4</v>
      </c>
      <c r="AE491" s="42">
        <v>4.5567799199151062E-4</v>
      </c>
      <c r="AF491" s="42">
        <v>2.3080323854014766E-3</v>
      </c>
      <c r="AG491" s="42">
        <v>1.0063857032997747E-4</v>
      </c>
      <c r="AH491" s="42">
        <v>1.3230031481111309E-3</v>
      </c>
      <c r="AI491" s="42">
        <v>3.8781930307357493E-3</v>
      </c>
      <c r="AJ491" s="42">
        <v>1.8446367668924592E-4</v>
      </c>
      <c r="AK491" s="42">
        <v>4.5567799199151062E-4</v>
      </c>
      <c r="AL491" s="42">
        <v>2.3080323854014766E-3</v>
      </c>
      <c r="AM491" s="42">
        <v>1.0063857032997747E-4</v>
      </c>
    </row>
    <row r="492" spans="1:39" x14ac:dyDescent="0.25">
      <c r="A492" s="53" t="s">
        <v>129</v>
      </c>
      <c r="B492" s="53" t="str">
        <f>VLOOKUP(A492,'TRI Releases'!$A$3:$Q$118,2,FALSE)</f>
        <v>77536CCDNTTIDAL</v>
      </c>
      <c r="C492" s="53" t="str">
        <f>VLOOKUP(B492,'AERMOD-Modeled-Air-Conc.'!$A$5:$B$3136,2,FALSE)</f>
        <v>Manufacturing</v>
      </c>
      <c r="D492" s="16">
        <v>3.8563353423860915E-3</v>
      </c>
      <c r="E492" s="16">
        <v>1.8079733163434196E-4</v>
      </c>
      <c r="F492" s="16">
        <v>4.4874934298090807E-4</v>
      </c>
      <c r="G492" s="16">
        <v>2.2956393610062704E-3</v>
      </c>
      <c r="H492" s="16">
        <v>9.8578372230398675E-5</v>
      </c>
      <c r="I492" s="16">
        <v>2.5946721247650849E-4</v>
      </c>
      <c r="J492" s="16">
        <v>3.8563353423860915E-3</v>
      </c>
      <c r="K492" s="16">
        <v>1.8079733163434196E-4</v>
      </c>
      <c r="L492" s="16">
        <v>4.4874934298090807E-4</v>
      </c>
      <c r="M492" s="16">
        <v>2.2956393610062704E-3</v>
      </c>
      <c r="N492" s="16">
        <v>9.8578372230398675E-5</v>
      </c>
      <c r="O492" s="16">
        <v>2.5946721247650849E-4</v>
      </c>
      <c r="P492" s="16">
        <v>2.1857688349657799E-5</v>
      </c>
      <c r="Q492" s="16">
        <v>3.6663450549039626E-6</v>
      </c>
      <c r="R492" s="16">
        <v>6.9286490106025332E-6</v>
      </c>
      <c r="S492" s="16">
        <v>1.2393024395206238E-5</v>
      </c>
      <c r="T492" s="16">
        <v>2.0601980995787977E-6</v>
      </c>
      <c r="U492" s="16">
        <v>3.9507253435181617E-6</v>
      </c>
      <c r="V492" s="16">
        <v>2.1857688349657799E-5</v>
      </c>
      <c r="W492" s="16">
        <v>3.6663450549039626E-6</v>
      </c>
      <c r="X492" s="16">
        <v>6.9286490106025332E-6</v>
      </c>
      <c r="Y492" s="16">
        <v>1.2393024395206238E-5</v>
      </c>
      <c r="Z492" s="16">
        <v>2.0601980995787977E-6</v>
      </c>
      <c r="AA492" s="54">
        <v>3.9507253435181617E-6</v>
      </c>
      <c r="AB492" s="42">
        <v>3.8781930307357493E-3</v>
      </c>
      <c r="AC492" s="42">
        <v>1.8446367668924592E-4</v>
      </c>
      <c r="AD492" s="42">
        <v>4.5567799199151062E-4</v>
      </c>
      <c r="AE492" s="42">
        <v>2.3080323854014766E-3</v>
      </c>
      <c r="AF492" s="42">
        <v>1.0063857032997747E-4</v>
      </c>
      <c r="AG492" s="42">
        <v>2.6341793782002666E-4</v>
      </c>
      <c r="AH492" s="42">
        <v>3.8781930307357493E-3</v>
      </c>
      <c r="AI492" s="42">
        <v>1.8446367668924592E-4</v>
      </c>
      <c r="AJ492" s="42">
        <v>4.5567799199151062E-4</v>
      </c>
      <c r="AK492" s="42">
        <v>2.3080323854014766E-3</v>
      </c>
      <c r="AL492" s="42">
        <v>1.0063857032997747E-4</v>
      </c>
      <c r="AM492" s="42">
        <v>2.6341793782002666E-4</v>
      </c>
    </row>
    <row r="493" spans="1:39" hidden="1" x14ac:dyDescent="0.25">
      <c r="A493" s="53"/>
      <c r="B493" s="53"/>
      <c r="C493" s="53"/>
      <c r="D493" s="16">
        <v>1.8079733163434196E-4</v>
      </c>
      <c r="E493" s="16">
        <v>4.4874934298090807E-4</v>
      </c>
      <c r="F493" s="16">
        <v>2.2956393610062704E-3</v>
      </c>
      <c r="G493" s="16">
        <v>9.8578372230398675E-5</v>
      </c>
      <c r="H493" s="16">
        <v>2.5946721247650849E-4</v>
      </c>
      <c r="I493" s="16">
        <v>3.6858895813966508E-3</v>
      </c>
      <c r="J493" s="16">
        <v>1.8079733163434196E-4</v>
      </c>
      <c r="K493" s="16">
        <v>4.4874934298090807E-4</v>
      </c>
      <c r="L493" s="16">
        <v>2.2956393610062704E-3</v>
      </c>
      <c r="M493" s="16">
        <v>9.8578372230398675E-5</v>
      </c>
      <c r="N493" s="16">
        <v>2.5946721247650849E-4</v>
      </c>
      <c r="O493" s="16">
        <v>3.6858895813966508E-3</v>
      </c>
      <c r="P493" s="16">
        <v>3.6663450549039626E-6</v>
      </c>
      <c r="Q493" s="16">
        <v>6.9286490106025332E-6</v>
      </c>
      <c r="R493" s="16">
        <v>1.2393024395206238E-5</v>
      </c>
      <c r="S493" s="16">
        <v>2.0601980995787977E-6</v>
      </c>
      <c r="T493" s="16">
        <v>3.9507253435181617E-6</v>
      </c>
      <c r="U493" s="16">
        <v>2.1857688349657799E-5</v>
      </c>
      <c r="V493" s="16">
        <v>3.6663450549039626E-6</v>
      </c>
      <c r="W493" s="16">
        <v>6.9286490106025332E-6</v>
      </c>
      <c r="X493" s="16">
        <v>1.2393024395206238E-5</v>
      </c>
      <c r="Y493" s="16">
        <v>2.0601980995787977E-6</v>
      </c>
      <c r="Z493" s="16">
        <v>3.9507253435181617E-6</v>
      </c>
      <c r="AA493" s="54">
        <v>2.1857688349657799E-5</v>
      </c>
      <c r="AB493" s="42">
        <v>1.8446367668924592E-4</v>
      </c>
      <c r="AC493" s="42">
        <v>4.5567799199151062E-4</v>
      </c>
      <c r="AD493" s="42">
        <v>2.3080323854014766E-3</v>
      </c>
      <c r="AE493" s="42">
        <v>1.0063857032997747E-4</v>
      </c>
      <c r="AF493" s="42">
        <v>2.6341793782002666E-4</v>
      </c>
      <c r="AG493" s="42">
        <v>3.7077472697463086E-3</v>
      </c>
      <c r="AH493" s="42">
        <v>1.8446367668924592E-4</v>
      </c>
      <c r="AI493" s="42">
        <v>4.5567799199151062E-4</v>
      </c>
      <c r="AJ493" s="42">
        <v>2.3080323854014766E-3</v>
      </c>
      <c r="AK493" s="42">
        <v>1.0063857032997747E-4</v>
      </c>
      <c r="AL493" s="42">
        <v>2.6341793782002666E-4</v>
      </c>
      <c r="AM493" s="42">
        <v>3.7077472697463086E-3</v>
      </c>
    </row>
    <row r="494" spans="1:39" hidden="1" x14ac:dyDescent="0.25">
      <c r="A494" s="53"/>
      <c r="B494" s="53"/>
      <c r="C494" s="53"/>
      <c r="D494" s="16">
        <v>4.4874934298090807E-4</v>
      </c>
      <c r="E494" s="16">
        <v>2.2956393610062704E-3</v>
      </c>
      <c r="F494" s="16">
        <v>9.8578372230398675E-5</v>
      </c>
      <c r="G494" s="16">
        <v>2.5946721247650849E-4</v>
      </c>
      <c r="H494" s="16">
        <v>3.6858895813966508E-3</v>
      </c>
      <c r="I494" s="16">
        <v>1.7280628935216111E-4</v>
      </c>
      <c r="J494" s="16">
        <v>4.4874934298090807E-4</v>
      </c>
      <c r="K494" s="16">
        <v>2.2956393610062704E-3</v>
      </c>
      <c r="L494" s="16">
        <v>9.8578372230398675E-5</v>
      </c>
      <c r="M494" s="16">
        <v>2.5946721247650849E-4</v>
      </c>
      <c r="N494" s="16">
        <v>3.6858895813966508E-3</v>
      </c>
      <c r="O494" s="16">
        <v>1.7280628935216111E-4</v>
      </c>
      <c r="P494" s="16">
        <v>6.9286490106025332E-6</v>
      </c>
      <c r="Q494" s="16">
        <v>1.2393024395206238E-5</v>
      </c>
      <c r="R494" s="16">
        <v>2.0601980995787977E-6</v>
      </c>
      <c r="S494" s="16">
        <v>3.9507253435181617E-6</v>
      </c>
      <c r="T494" s="16">
        <v>2.1857688349657799E-5</v>
      </c>
      <c r="U494" s="16">
        <v>3.6663450549039626E-6</v>
      </c>
      <c r="V494" s="16">
        <v>6.9286490106025332E-6</v>
      </c>
      <c r="W494" s="16">
        <v>1.2393024395206238E-5</v>
      </c>
      <c r="X494" s="16">
        <v>2.0601980995787977E-6</v>
      </c>
      <c r="Y494" s="16">
        <v>3.9507253435181617E-6</v>
      </c>
      <c r="Z494" s="16">
        <v>2.1857688349657799E-5</v>
      </c>
      <c r="AA494" s="54">
        <v>3.6663450549039626E-6</v>
      </c>
      <c r="AB494" s="42">
        <v>4.5567799199151062E-4</v>
      </c>
      <c r="AC494" s="42">
        <v>2.3080323854014766E-3</v>
      </c>
      <c r="AD494" s="42">
        <v>1.0063857032997747E-4</v>
      </c>
      <c r="AE494" s="42">
        <v>2.6341793782002666E-4</v>
      </c>
      <c r="AF494" s="42">
        <v>3.7077472697463086E-3</v>
      </c>
      <c r="AG494" s="42">
        <v>1.7647263440706508E-4</v>
      </c>
      <c r="AH494" s="42">
        <v>4.5567799199151062E-4</v>
      </c>
      <c r="AI494" s="42">
        <v>2.3080323854014766E-3</v>
      </c>
      <c r="AJ494" s="42">
        <v>1.0063857032997747E-4</v>
      </c>
      <c r="AK494" s="42">
        <v>2.6341793782002666E-4</v>
      </c>
      <c r="AL494" s="42">
        <v>3.7077472697463086E-3</v>
      </c>
      <c r="AM494" s="42">
        <v>1.7647263440706508E-4</v>
      </c>
    </row>
    <row r="495" spans="1:39" hidden="1" x14ac:dyDescent="0.25">
      <c r="A495" s="53"/>
      <c r="B495" s="53"/>
      <c r="C495" s="53"/>
      <c r="D495" s="16">
        <v>2.2956393610062704E-3</v>
      </c>
      <c r="E495" s="16">
        <v>9.8578372230398675E-5</v>
      </c>
      <c r="F495" s="16">
        <v>2.5946721247650849E-4</v>
      </c>
      <c r="G495" s="16">
        <v>3.6858895813966508E-3</v>
      </c>
      <c r="H495" s="16">
        <v>1.7280628935216111E-4</v>
      </c>
      <c r="I495" s="16">
        <v>4.2891511787677955E-4</v>
      </c>
      <c r="J495" s="16">
        <v>2.2956393610062704E-3</v>
      </c>
      <c r="K495" s="16">
        <v>9.8578372230398675E-5</v>
      </c>
      <c r="L495" s="16">
        <v>2.5946721247650849E-4</v>
      </c>
      <c r="M495" s="16">
        <v>3.6858895813966508E-3</v>
      </c>
      <c r="N495" s="16">
        <v>1.7280628935216111E-4</v>
      </c>
      <c r="O495" s="16">
        <v>4.2891511787677955E-4</v>
      </c>
      <c r="P495" s="16">
        <v>1.2393024395206238E-5</v>
      </c>
      <c r="Q495" s="16">
        <v>2.0601980995787977E-6</v>
      </c>
      <c r="R495" s="16">
        <v>3.9507253435181617E-6</v>
      </c>
      <c r="S495" s="16">
        <v>2.1857688349657799E-5</v>
      </c>
      <c r="T495" s="16">
        <v>3.6663450549039626E-6</v>
      </c>
      <c r="U495" s="16">
        <v>6.9286490106025332E-6</v>
      </c>
      <c r="V495" s="16">
        <v>1.2393024395206238E-5</v>
      </c>
      <c r="W495" s="16">
        <v>2.0601980995787977E-6</v>
      </c>
      <c r="X495" s="16">
        <v>3.9507253435181617E-6</v>
      </c>
      <c r="Y495" s="16">
        <v>2.1857688349657799E-5</v>
      </c>
      <c r="Z495" s="16">
        <v>3.6663450549039626E-6</v>
      </c>
      <c r="AA495" s="54">
        <v>6.9286490106025332E-6</v>
      </c>
      <c r="AB495" s="42">
        <v>2.3080323854014766E-3</v>
      </c>
      <c r="AC495" s="42">
        <v>1.0063857032997747E-4</v>
      </c>
      <c r="AD495" s="42">
        <v>2.6341793782002666E-4</v>
      </c>
      <c r="AE495" s="42">
        <v>3.7077472697463086E-3</v>
      </c>
      <c r="AF495" s="42">
        <v>1.7647263440706508E-4</v>
      </c>
      <c r="AG495" s="42">
        <v>4.358437668873821E-4</v>
      </c>
      <c r="AH495" s="42">
        <v>2.3080323854014766E-3</v>
      </c>
      <c r="AI495" s="42">
        <v>1.0063857032997747E-4</v>
      </c>
      <c r="AJ495" s="42">
        <v>2.6341793782002666E-4</v>
      </c>
      <c r="AK495" s="42">
        <v>3.7077472697463086E-3</v>
      </c>
      <c r="AL495" s="42">
        <v>1.7647263440706508E-4</v>
      </c>
      <c r="AM495" s="42">
        <v>4.358437668873821E-4</v>
      </c>
    </row>
    <row r="496" spans="1:39" hidden="1" x14ac:dyDescent="0.25">
      <c r="A496" s="53"/>
      <c r="B496" s="53"/>
      <c r="C496" s="53"/>
      <c r="D496" s="16">
        <v>9.8578372230398675E-5</v>
      </c>
      <c r="E496" s="16">
        <v>2.5946721247650849E-4</v>
      </c>
      <c r="F496" s="16">
        <v>3.6858895813966508E-3</v>
      </c>
      <c r="G496" s="16">
        <v>1.7280628935216111E-4</v>
      </c>
      <c r="H496" s="16">
        <v>4.2891511787677955E-4</v>
      </c>
      <c r="I496" s="16">
        <v>2.1941746378678715E-3</v>
      </c>
      <c r="J496" s="16">
        <v>9.8578372230398675E-5</v>
      </c>
      <c r="K496" s="16">
        <v>2.5946721247650849E-4</v>
      </c>
      <c r="L496" s="16">
        <v>3.6858895813966508E-3</v>
      </c>
      <c r="M496" s="16">
        <v>1.7280628935216111E-4</v>
      </c>
      <c r="N496" s="16">
        <v>4.2891511787677955E-4</v>
      </c>
      <c r="O496" s="16">
        <v>2.1941746378678715E-3</v>
      </c>
      <c r="P496" s="16">
        <v>2.0601980995787977E-6</v>
      </c>
      <c r="Q496" s="16">
        <v>3.9507253435181617E-6</v>
      </c>
      <c r="R496" s="16">
        <v>2.1857688349657799E-5</v>
      </c>
      <c r="S496" s="16">
        <v>3.6663450549039626E-6</v>
      </c>
      <c r="T496" s="16">
        <v>6.9286490106025332E-6</v>
      </c>
      <c r="U496" s="16">
        <v>1.2393024395206238E-5</v>
      </c>
      <c r="V496" s="16">
        <v>2.0601980995787977E-6</v>
      </c>
      <c r="W496" s="16">
        <v>3.9507253435181617E-6</v>
      </c>
      <c r="X496" s="16">
        <v>2.1857688349657799E-5</v>
      </c>
      <c r="Y496" s="16">
        <v>3.6663450549039626E-6</v>
      </c>
      <c r="Z496" s="16">
        <v>6.9286490106025332E-6</v>
      </c>
      <c r="AA496" s="54">
        <v>1.2393024395206238E-5</v>
      </c>
      <c r="AB496" s="42">
        <v>1.0063857032997747E-4</v>
      </c>
      <c r="AC496" s="42">
        <v>2.6341793782002666E-4</v>
      </c>
      <c r="AD496" s="42">
        <v>3.7077472697463086E-3</v>
      </c>
      <c r="AE496" s="42">
        <v>1.7647263440706508E-4</v>
      </c>
      <c r="AF496" s="42">
        <v>4.358437668873821E-4</v>
      </c>
      <c r="AG496" s="42">
        <v>2.2065676622630777E-3</v>
      </c>
      <c r="AH496" s="42">
        <v>1.0063857032997747E-4</v>
      </c>
      <c r="AI496" s="42">
        <v>2.6341793782002666E-4</v>
      </c>
      <c r="AJ496" s="42">
        <v>3.7077472697463086E-3</v>
      </c>
      <c r="AK496" s="42">
        <v>1.7647263440706508E-4</v>
      </c>
      <c r="AL496" s="42">
        <v>4.358437668873821E-4</v>
      </c>
      <c r="AM496" s="42">
        <v>2.2065676622630777E-3</v>
      </c>
    </row>
    <row r="497" spans="1:39" hidden="1" x14ac:dyDescent="0.25">
      <c r="A497" s="53"/>
      <c r="B497" s="53"/>
      <c r="C497" s="53"/>
      <c r="D497" s="16">
        <v>2.5946721247650849E-4</v>
      </c>
      <c r="E497" s="16">
        <v>3.6858895813966508E-3</v>
      </c>
      <c r="F497" s="16">
        <v>1.7280628935216111E-4</v>
      </c>
      <c r="G497" s="16">
        <v>4.2891511787677955E-4</v>
      </c>
      <c r="H497" s="16">
        <v>2.1941746378678715E-3</v>
      </c>
      <c r="I497" s="16">
        <v>9.4221317104193196E-5</v>
      </c>
      <c r="J497" s="16">
        <v>2.5946721247650849E-4</v>
      </c>
      <c r="K497" s="16">
        <v>3.6858895813966508E-3</v>
      </c>
      <c r="L497" s="16">
        <v>1.7280628935216111E-4</v>
      </c>
      <c r="M497" s="16">
        <v>4.2891511787677955E-4</v>
      </c>
      <c r="N497" s="16">
        <v>2.1941746378678715E-3</v>
      </c>
      <c r="O497" s="16">
        <v>9.4221317104193196E-5</v>
      </c>
      <c r="P497" s="16">
        <v>3.9507253435181617E-6</v>
      </c>
      <c r="Q497" s="16">
        <v>2.1857688349657799E-5</v>
      </c>
      <c r="R497" s="16">
        <v>3.6663450549039626E-6</v>
      </c>
      <c r="S497" s="16">
        <v>6.9286490106025332E-6</v>
      </c>
      <c r="T497" s="16">
        <v>1.2393024395206238E-5</v>
      </c>
      <c r="U497" s="16">
        <v>2.0601980995787977E-6</v>
      </c>
      <c r="V497" s="16">
        <v>3.9507253435181617E-6</v>
      </c>
      <c r="W497" s="16">
        <v>2.1857688349657799E-5</v>
      </c>
      <c r="X497" s="16">
        <v>3.6663450549039626E-6</v>
      </c>
      <c r="Y497" s="16">
        <v>6.9286490106025332E-6</v>
      </c>
      <c r="Z497" s="16">
        <v>1.2393024395206238E-5</v>
      </c>
      <c r="AA497" s="54">
        <v>2.0601980995787977E-6</v>
      </c>
      <c r="AB497" s="42">
        <v>2.6341793782002666E-4</v>
      </c>
      <c r="AC497" s="42">
        <v>3.7077472697463086E-3</v>
      </c>
      <c r="AD497" s="42">
        <v>1.7647263440706508E-4</v>
      </c>
      <c r="AE497" s="42">
        <v>4.358437668873821E-4</v>
      </c>
      <c r="AF497" s="42">
        <v>2.2065676622630777E-3</v>
      </c>
      <c r="AG497" s="42">
        <v>9.6281515203771987E-5</v>
      </c>
      <c r="AH497" s="42">
        <v>2.6341793782002666E-4</v>
      </c>
      <c r="AI497" s="42">
        <v>3.7077472697463086E-3</v>
      </c>
      <c r="AJ497" s="42">
        <v>1.7647263440706508E-4</v>
      </c>
      <c r="AK497" s="42">
        <v>4.358437668873821E-4</v>
      </c>
      <c r="AL497" s="42">
        <v>2.2065676622630777E-3</v>
      </c>
      <c r="AM497" s="42">
        <v>9.6281515203771987E-5</v>
      </c>
    </row>
    <row r="498" spans="1:39" x14ac:dyDescent="0.25">
      <c r="A498" s="53" t="s">
        <v>130</v>
      </c>
      <c r="B498" s="53" t="str">
        <f>VLOOKUP(A498,'TRI Releases'!$A$3:$Q$118,2,FALSE)</f>
        <v>77536CCDNTTIDAL</v>
      </c>
      <c r="C498" s="53" t="str">
        <f>VLOOKUP(B498,'AERMOD-Modeled-Air-Conc.'!$A$5:$B$3136,2,FALSE)</f>
        <v>Manufacturing</v>
      </c>
      <c r="D498" s="16">
        <v>3.6858895813966508E-3</v>
      </c>
      <c r="E498" s="16">
        <v>1.7280628935216111E-4</v>
      </c>
      <c r="F498" s="16">
        <v>4.2891511787677955E-4</v>
      </c>
      <c r="G498" s="16">
        <v>2.1941746378678715E-3</v>
      </c>
      <c r="H498" s="16">
        <v>9.4221317104193196E-5</v>
      </c>
      <c r="I498" s="16">
        <v>2.4799904838914897E-4</v>
      </c>
      <c r="J498" s="16">
        <v>3.6858895813966508E-3</v>
      </c>
      <c r="K498" s="16">
        <v>1.7280628935216111E-4</v>
      </c>
      <c r="L498" s="16">
        <v>4.2891511787677955E-4</v>
      </c>
      <c r="M498" s="16">
        <v>2.1941746378678715E-3</v>
      </c>
      <c r="N498" s="16">
        <v>9.4221317104193196E-5</v>
      </c>
      <c r="O498" s="16">
        <v>2.4799904838914897E-4</v>
      </c>
      <c r="P498" s="16">
        <v>2.1857688349657799E-5</v>
      </c>
      <c r="Q498" s="16">
        <v>3.6663450549039626E-6</v>
      </c>
      <c r="R498" s="16">
        <v>6.9286490106025332E-6</v>
      </c>
      <c r="S498" s="16">
        <v>1.2393024395206238E-5</v>
      </c>
      <c r="T498" s="16">
        <v>2.0601980995787977E-6</v>
      </c>
      <c r="U498" s="16">
        <v>3.9507253435181617E-6</v>
      </c>
      <c r="V498" s="16">
        <v>2.1857688349657799E-5</v>
      </c>
      <c r="W498" s="16">
        <v>3.6663450549039626E-6</v>
      </c>
      <c r="X498" s="16">
        <v>6.9286490106025332E-6</v>
      </c>
      <c r="Y498" s="16">
        <v>1.2393024395206238E-5</v>
      </c>
      <c r="Z498" s="16">
        <v>2.0601980995787977E-6</v>
      </c>
      <c r="AA498" s="54">
        <v>3.9507253435181617E-6</v>
      </c>
      <c r="AB498" s="42">
        <v>3.7077472697463086E-3</v>
      </c>
      <c r="AC498" s="42">
        <v>1.7647263440706508E-4</v>
      </c>
      <c r="AD498" s="42">
        <v>4.358437668873821E-4</v>
      </c>
      <c r="AE498" s="42">
        <v>2.2065676622630777E-3</v>
      </c>
      <c r="AF498" s="42">
        <v>9.6281515203771987E-5</v>
      </c>
      <c r="AG498" s="42">
        <v>2.5194977373266714E-4</v>
      </c>
      <c r="AH498" s="42">
        <v>3.7077472697463086E-3</v>
      </c>
      <c r="AI498" s="42">
        <v>1.7647263440706508E-4</v>
      </c>
      <c r="AJ498" s="42">
        <v>4.358437668873821E-4</v>
      </c>
      <c r="AK498" s="42">
        <v>2.2065676622630777E-3</v>
      </c>
      <c r="AL498" s="42">
        <v>9.6281515203771987E-5</v>
      </c>
      <c r="AM498" s="42">
        <v>2.5194977373266714E-4</v>
      </c>
    </row>
    <row r="499" spans="1:39" hidden="1" x14ac:dyDescent="0.25">
      <c r="A499" s="53"/>
      <c r="B499" s="53"/>
      <c r="C499" s="53"/>
      <c r="D499" s="16">
        <v>1.7280628935216111E-4</v>
      </c>
      <c r="E499" s="16">
        <v>4.2891511787677955E-4</v>
      </c>
      <c r="F499" s="16">
        <v>2.1941746378678715E-3</v>
      </c>
      <c r="G499" s="16">
        <v>9.4221317104193196E-5</v>
      </c>
      <c r="H499" s="16">
        <v>2.4799904838914897E-4</v>
      </c>
      <c r="I499" s="16">
        <v>3.1532465783046491E-3</v>
      </c>
      <c r="J499" s="16">
        <v>1.7280628935216111E-4</v>
      </c>
      <c r="K499" s="16">
        <v>4.2891511787677955E-4</v>
      </c>
      <c r="L499" s="16">
        <v>2.1941746378678715E-3</v>
      </c>
      <c r="M499" s="16">
        <v>9.4221317104193196E-5</v>
      </c>
      <c r="N499" s="16">
        <v>2.4799904838914897E-4</v>
      </c>
      <c r="O499" s="16">
        <v>3.1532465783046491E-3</v>
      </c>
      <c r="P499" s="16">
        <v>3.6663450549039626E-6</v>
      </c>
      <c r="Q499" s="16">
        <v>6.9286490106025332E-6</v>
      </c>
      <c r="R499" s="16">
        <v>1.2393024395206238E-5</v>
      </c>
      <c r="S499" s="16">
        <v>2.0601980995787977E-6</v>
      </c>
      <c r="T499" s="16">
        <v>3.9507253435181617E-6</v>
      </c>
      <c r="U499" s="16">
        <v>2.1266940015883268E-5</v>
      </c>
      <c r="V499" s="16">
        <v>3.6663450549039626E-6</v>
      </c>
      <c r="W499" s="16">
        <v>6.9286490106025332E-6</v>
      </c>
      <c r="X499" s="16">
        <v>1.2393024395206238E-5</v>
      </c>
      <c r="Y499" s="16">
        <v>2.0601980995787977E-6</v>
      </c>
      <c r="Z499" s="16">
        <v>3.9507253435181617E-6</v>
      </c>
      <c r="AA499" s="54">
        <v>2.1266940015883268E-5</v>
      </c>
      <c r="AB499" s="42">
        <v>1.7647263440706508E-4</v>
      </c>
      <c r="AC499" s="42">
        <v>4.358437668873821E-4</v>
      </c>
      <c r="AD499" s="42">
        <v>2.2065676622630777E-3</v>
      </c>
      <c r="AE499" s="42">
        <v>9.6281515203771987E-5</v>
      </c>
      <c r="AF499" s="42">
        <v>2.5194977373266714E-4</v>
      </c>
      <c r="AG499" s="42">
        <v>3.1745135183205322E-3</v>
      </c>
      <c r="AH499" s="42">
        <v>1.7647263440706508E-4</v>
      </c>
      <c r="AI499" s="42">
        <v>4.358437668873821E-4</v>
      </c>
      <c r="AJ499" s="42">
        <v>2.2065676622630777E-3</v>
      </c>
      <c r="AK499" s="42">
        <v>9.6281515203771987E-5</v>
      </c>
      <c r="AL499" s="42">
        <v>2.5194977373266714E-4</v>
      </c>
      <c r="AM499" s="42">
        <v>3.1745135183205322E-3</v>
      </c>
    </row>
    <row r="500" spans="1:39" hidden="1" x14ac:dyDescent="0.25">
      <c r="A500" s="53"/>
      <c r="B500" s="53"/>
      <c r="C500" s="53"/>
      <c r="D500" s="16">
        <v>4.2891511787677955E-4</v>
      </c>
      <c r="E500" s="16">
        <v>2.1941746378678715E-3</v>
      </c>
      <c r="F500" s="16">
        <v>9.4221317104193196E-5</v>
      </c>
      <c r="G500" s="16">
        <v>2.4799904838914897E-4</v>
      </c>
      <c r="H500" s="16">
        <v>3.1532465783046491E-3</v>
      </c>
      <c r="I500" s="16">
        <v>1.478342822203459E-4</v>
      </c>
      <c r="J500" s="16">
        <v>4.2891511787677955E-4</v>
      </c>
      <c r="K500" s="16">
        <v>2.1941746378678715E-3</v>
      </c>
      <c r="L500" s="16">
        <v>9.4221317104193196E-5</v>
      </c>
      <c r="M500" s="16">
        <v>2.4799904838914897E-4</v>
      </c>
      <c r="N500" s="16">
        <v>3.1532465783046491E-3</v>
      </c>
      <c r="O500" s="16">
        <v>1.478342822203459E-4</v>
      </c>
      <c r="P500" s="16">
        <v>6.9286490106025332E-6</v>
      </c>
      <c r="Q500" s="16">
        <v>1.2393024395206238E-5</v>
      </c>
      <c r="R500" s="16">
        <v>2.0601980995787977E-6</v>
      </c>
      <c r="S500" s="16">
        <v>3.9507253435181617E-6</v>
      </c>
      <c r="T500" s="16">
        <v>2.1266940015883268E-5</v>
      </c>
      <c r="U500" s="16">
        <v>3.5672546480146667E-6</v>
      </c>
      <c r="V500" s="16">
        <v>6.9286490106025332E-6</v>
      </c>
      <c r="W500" s="16">
        <v>1.2393024395206238E-5</v>
      </c>
      <c r="X500" s="16">
        <v>2.0601980995787977E-6</v>
      </c>
      <c r="Y500" s="16">
        <v>3.9507253435181617E-6</v>
      </c>
      <c r="Z500" s="16">
        <v>2.1266940015883268E-5</v>
      </c>
      <c r="AA500" s="54">
        <v>3.5672546480146667E-6</v>
      </c>
      <c r="AB500" s="42">
        <v>4.358437668873821E-4</v>
      </c>
      <c r="AC500" s="42">
        <v>2.2065676622630777E-3</v>
      </c>
      <c r="AD500" s="42">
        <v>9.6281515203771987E-5</v>
      </c>
      <c r="AE500" s="42">
        <v>2.5194977373266714E-4</v>
      </c>
      <c r="AF500" s="42">
        <v>3.1745135183205322E-3</v>
      </c>
      <c r="AG500" s="42">
        <v>1.5140153686836057E-4</v>
      </c>
      <c r="AH500" s="42">
        <v>4.358437668873821E-4</v>
      </c>
      <c r="AI500" s="42">
        <v>2.2065676622630777E-3</v>
      </c>
      <c r="AJ500" s="42">
        <v>9.6281515203771987E-5</v>
      </c>
      <c r="AK500" s="42">
        <v>2.5194977373266714E-4</v>
      </c>
      <c r="AL500" s="42">
        <v>3.1745135183205322E-3</v>
      </c>
      <c r="AM500" s="42">
        <v>1.5140153686836057E-4</v>
      </c>
    </row>
    <row r="501" spans="1:39" hidden="1" x14ac:dyDescent="0.25">
      <c r="A501" s="53"/>
      <c r="B501" s="53"/>
      <c r="C501" s="53"/>
      <c r="D501" s="16">
        <v>2.1941746378678715E-3</v>
      </c>
      <c r="E501" s="16">
        <v>9.4221317104193196E-5</v>
      </c>
      <c r="F501" s="16">
        <v>2.4799904838914897E-4</v>
      </c>
      <c r="G501" s="16">
        <v>3.1532465783046491E-3</v>
      </c>
      <c r="H501" s="16">
        <v>1.478342822203459E-4</v>
      </c>
      <c r="I501" s="16">
        <v>3.6693316442637785E-4</v>
      </c>
      <c r="J501" s="16">
        <v>2.1941746378678715E-3</v>
      </c>
      <c r="K501" s="16">
        <v>9.4221317104193196E-5</v>
      </c>
      <c r="L501" s="16">
        <v>2.4799904838914897E-4</v>
      </c>
      <c r="M501" s="16">
        <v>3.1532465783046491E-3</v>
      </c>
      <c r="N501" s="16">
        <v>1.478342822203459E-4</v>
      </c>
      <c r="O501" s="16">
        <v>3.6693316442637785E-4</v>
      </c>
      <c r="P501" s="16">
        <v>1.2393024395206238E-5</v>
      </c>
      <c r="Q501" s="16">
        <v>2.0601980995787977E-6</v>
      </c>
      <c r="R501" s="16">
        <v>3.9507253435181617E-6</v>
      </c>
      <c r="S501" s="16">
        <v>2.1266940015883268E-5</v>
      </c>
      <c r="T501" s="16">
        <v>3.5672546480146667E-6</v>
      </c>
      <c r="U501" s="16">
        <v>6.7413882265321957E-6</v>
      </c>
      <c r="V501" s="16">
        <v>1.2393024395206238E-5</v>
      </c>
      <c r="W501" s="16">
        <v>2.0601980995787977E-6</v>
      </c>
      <c r="X501" s="16">
        <v>3.9507253435181617E-6</v>
      </c>
      <c r="Y501" s="16">
        <v>2.1266940015883268E-5</v>
      </c>
      <c r="Z501" s="16">
        <v>3.5672546480146667E-6</v>
      </c>
      <c r="AA501" s="54">
        <v>6.7413882265321957E-6</v>
      </c>
      <c r="AB501" s="42">
        <v>2.2065676622630777E-3</v>
      </c>
      <c r="AC501" s="42">
        <v>9.6281515203771987E-5</v>
      </c>
      <c r="AD501" s="42">
        <v>2.5194977373266714E-4</v>
      </c>
      <c r="AE501" s="42">
        <v>3.1745135183205322E-3</v>
      </c>
      <c r="AF501" s="42">
        <v>1.5140153686836057E-4</v>
      </c>
      <c r="AG501" s="42">
        <v>3.7367455265291004E-4</v>
      </c>
      <c r="AH501" s="42">
        <v>2.2065676622630777E-3</v>
      </c>
      <c r="AI501" s="42">
        <v>9.6281515203771987E-5</v>
      </c>
      <c r="AJ501" s="42">
        <v>2.5194977373266714E-4</v>
      </c>
      <c r="AK501" s="42">
        <v>3.1745135183205322E-3</v>
      </c>
      <c r="AL501" s="42">
        <v>1.5140153686836057E-4</v>
      </c>
      <c r="AM501" s="42">
        <v>3.7367455265291004E-4</v>
      </c>
    </row>
    <row r="502" spans="1:39" hidden="1" x14ac:dyDescent="0.25">
      <c r="A502" s="53"/>
      <c r="B502" s="53"/>
      <c r="C502" s="53"/>
      <c r="D502" s="16">
        <v>9.4221317104193196E-5</v>
      </c>
      <c r="E502" s="16">
        <v>2.4799904838914897E-4</v>
      </c>
      <c r="F502" s="16">
        <v>3.1532465783046491E-3</v>
      </c>
      <c r="G502" s="16">
        <v>1.478342822203459E-4</v>
      </c>
      <c r="H502" s="16">
        <v>3.6693316442637785E-4</v>
      </c>
      <c r="I502" s="16">
        <v>1.8770973780603754E-3</v>
      </c>
      <c r="J502" s="16">
        <v>9.4221317104193196E-5</v>
      </c>
      <c r="K502" s="16">
        <v>2.4799904838914897E-4</v>
      </c>
      <c r="L502" s="16">
        <v>3.1532465783046491E-3</v>
      </c>
      <c r="M502" s="16">
        <v>1.478342822203459E-4</v>
      </c>
      <c r="N502" s="16">
        <v>3.6693316442637785E-4</v>
      </c>
      <c r="O502" s="16">
        <v>1.8770973780603754E-3</v>
      </c>
      <c r="P502" s="16">
        <v>2.0601980995787977E-6</v>
      </c>
      <c r="Q502" s="16">
        <v>3.9507253435181617E-6</v>
      </c>
      <c r="R502" s="16">
        <v>2.1266940015883268E-5</v>
      </c>
      <c r="S502" s="16">
        <v>3.5672546480146667E-6</v>
      </c>
      <c r="T502" s="16">
        <v>6.7413882265321957E-6</v>
      </c>
      <c r="U502" s="16">
        <v>1.2058077789930395E-5</v>
      </c>
      <c r="V502" s="16">
        <v>2.0601980995787977E-6</v>
      </c>
      <c r="W502" s="16">
        <v>3.9507253435181617E-6</v>
      </c>
      <c r="X502" s="16">
        <v>2.1266940015883268E-5</v>
      </c>
      <c r="Y502" s="16">
        <v>3.5672546480146667E-6</v>
      </c>
      <c r="Z502" s="16">
        <v>6.7413882265321957E-6</v>
      </c>
      <c r="AA502" s="54">
        <v>1.2058077789930395E-5</v>
      </c>
      <c r="AB502" s="42">
        <v>9.6281515203771987E-5</v>
      </c>
      <c r="AC502" s="42">
        <v>2.5194977373266714E-4</v>
      </c>
      <c r="AD502" s="42">
        <v>3.1745135183205322E-3</v>
      </c>
      <c r="AE502" s="42">
        <v>1.5140153686836057E-4</v>
      </c>
      <c r="AF502" s="42">
        <v>3.7367455265291004E-4</v>
      </c>
      <c r="AG502" s="42">
        <v>1.8891554558503059E-3</v>
      </c>
      <c r="AH502" s="42">
        <v>9.6281515203771987E-5</v>
      </c>
      <c r="AI502" s="42">
        <v>2.5194977373266714E-4</v>
      </c>
      <c r="AJ502" s="42">
        <v>3.1745135183205322E-3</v>
      </c>
      <c r="AK502" s="42">
        <v>1.5140153686836057E-4</v>
      </c>
      <c r="AL502" s="42">
        <v>3.7367455265291004E-4</v>
      </c>
      <c r="AM502" s="42">
        <v>1.8891554558503059E-3</v>
      </c>
    </row>
    <row r="503" spans="1:39" hidden="1" x14ac:dyDescent="0.25">
      <c r="A503" s="53"/>
      <c r="B503" s="53"/>
      <c r="C503" s="53"/>
      <c r="D503" s="16">
        <v>2.4799904838914897E-4</v>
      </c>
      <c r="E503" s="16">
        <v>3.1532465783046491E-3</v>
      </c>
      <c r="F503" s="16">
        <v>1.478342822203459E-4</v>
      </c>
      <c r="G503" s="16">
        <v>3.6693316442637785E-4</v>
      </c>
      <c r="H503" s="16">
        <v>1.8770973780603754E-3</v>
      </c>
      <c r="I503" s="16">
        <v>8.0605519834801105E-5</v>
      </c>
      <c r="J503" s="16">
        <v>2.4799904838914897E-4</v>
      </c>
      <c r="K503" s="16">
        <v>3.1532465783046491E-3</v>
      </c>
      <c r="L503" s="16">
        <v>1.478342822203459E-4</v>
      </c>
      <c r="M503" s="16">
        <v>3.6693316442637785E-4</v>
      </c>
      <c r="N503" s="16">
        <v>1.8770973780603754E-3</v>
      </c>
      <c r="O503" s="16">
        <v>8.0605519834801105E-5</v>
      </c>
      <c r="P503" s="16">
        <v>3.9507253435181617E-6</v>
      </c>
      <c r="Q503" s="16">
        <v>2.1266940015883268E-5</v>
      </c>
      <c r="R503" s="16">
        <v>3.5672546480146667E-6</v>
      </c>
      <c r="S503" s="16">
        <v>6.7413882265321957E-6</v>
      </c>
      <c r="T503" s="16">
        <v>1.2058077789930395E-5</v>
      </c>
      <c r="U503" s="16">
        <v>2.0045170698604521E-6</v>
      </c>
      <c r="V503" s="16">
        <v>3.9507253435181617E-6</v>
      </c>
      <c r="W503" s="16">
        <v>2.1266940015883268E-5</v>
      </c>
      <c r="X503" s="16">
        <v>3.5672546480146667E-6</v>
      </c>
      <c r="Y503" s="16">
        <v>6.7413882265321957E-6</v>
      </c>
      <c r="Z503" s="16">
        <v>1.2058077789930395E-5</v>
      </c>
      <c r="AA503" s="54">
        <v>2.0045170698604521E-6</v>
      </c>
      <c r="AB503" s="42">
        <v>2.5194977373266714E-4</v>
      </c>
      <c r="AC503" s="42">
        <v>3.1745135183205322E-3</v>
      </c>
      <c r="AD503" s="42">
        <v>1.5140153686836057E-4</v>
      </c>
      <c r="AE503" s="42">
        <v>3.7367455265291004E-4</v>
      </c>
      <c r="AF503" s="42">
        <v>1.8891554558503059E-3</v>
      </c>
      <c r="AG503" s="42">
        <v>8.2610036904661561E-5</v>
      </c>
      <c r="AH503" s="42">
        <v>2.5194977373266714E-4</v>
      </c>
      <c r="AI503" s="42">
        <v>3.1745135183205322E-3</v>
      </c>
      <c r="AJ503" s="42">
        <v>1.5140153686836057E-4</v>
      </c>
      <c r="AK503" s="42">
        <v>3.7367455265291004E-4</v>
      </c>
      <c r="AL503" s="42">
        <v>1.8891554558503059E-3</v>
      </c>
      <c r="AM503" s="42">
        <v>8.2610036904661561E-5</v>
      </c>
    </row>
    <row r="504" spans="1:39" x14ac:dyDescent="0.25">
      <c r="A504" s="53" t="s">
        <v>131</v>
      </c>
      <c r="B504" s="53" t="str">
        <f>VLOOKUP(A504,'TRI Releases'!$A$3:$Q$118,2,FALSE)</f>
        <v>77536CCDNTTIDAL</v>
      </c>
      <c r="C504" s="53" t="str">
        <f>VLOOKUP(B504,'AERMOD-Modeled-Air-Conc.'!$A$5:$B$3136,2,FALSE)</f>
        <v>Manufacturing</v>
      </c>
      <c r="D504" s="16">
        <v>3.1532465783046491E-3</v>
      </c>
      <c r="E504" s="16">
        <v>1.478342822203459E-4</v>
      </c>
      <c r="F504" s="16">
        <v>3.6693316442637785E-4</v>
      </c>
      <c r="G504" s="16">
        <v>1.8770973780603754E-3</v>
      </c>
      <c r="H504" s="16">
        <v>8.0605519834801105E-5</v>
      </c>
      <c r="I504" s="16">
        <v>2.1216103561615054E-4</v>
      </c>
      <c r="J504" s="16">
        <v>3.1532465783046491E-3</v>
      </c>
      <c r="K504" s="16">
        <v>1.478342822203459E-4</v>
      </c>
      <c r="L504" s="16">
        <v>3.6693316442637785E-4</v>
      </c>
      <c r="M504" s="16">
        <v>1.8770973780603754E-3</v>
      </c>
      <c r="N504" s="16">
        <v>8.0605519834801105E-5</v>
      </c>
      <c r="O504" s="16">
        <v>2.1216103561615054E-4</v>
      </c>
      <c r="P504" s="16">
        <v>2.1266940015883268E-5</v>
      </c>
      <c r="Q504" s="16">
        <v>3.5672546480146667E-6</v>
      </c>
      <c r="R504" s="16">
        <v>6.7413882265321957E-6</v>
      </c>
      <c r="S504" s="16">
        <v>1.2058077789930395E-5</v>
      </c>
      <c r="T504" s="16">
        <v>2.0045170698604521E-6</v>
      </c>
      <c r="U504" s="16">
        <v>3.8439489828825361E-6</v>
      </c>
      <c r="V504" s="16">
        <v>2.1266940015883268E-5</v>
      </c>
      <c r="W504" s="16">
        <v>3.5672546480146667E-6</v>
      </c>
      <c r="X504" s="16">
        <v>6.7413882265321957E-6</v>
      </c>
      <c r="Y504" s="16">
        <v>1.2058077789930395E-5</v>
      </c>
      <c r="Z504" s="16">
        <v>2.0045170698604521E-6</v>
      </c>
      <c r="AA504" s="54">
        <v>3.8439489828825361E-6</v>
      </c>
      <c r="AB504" s="42">
        <v>3.1745135183205322E-3</v>
      </c>
      <c r="AC504" s="42">
        <v>1.5140153686836057E-4</v>
      </c>
      <c r="AD504" s="42">
        <v>3.7367455265291004E-4</v>
      </c>
      <c r="AE504" s="42">
        <v>1.8891554558503059E-3</v>
      </c>
      <c r="AF504" s="42">
        <v>8.2610036904661561E-5</v>
      </c>
      <c r="AG504" s="42">
        <v>2.1600498459903308E-4</v>
      </c>
      <c r="AH504" s="42">
        <v>3.1745135183205322E-3</v>
      </c>
      <c r="AI504" s="42">
        <v>1.5140153686836057E-4</v>
      </c>
      <c r="AJ504" s="42">
        <v>3.7367455265291004E-4</v>
      </c>
      <c r="AK504" s="42">
        <v>1.8891554558503059E-3</v>
      </c>
      <c r="AL504" s="42">
        <v>8.2610036904661561E-5</v>
      </c>
      <c r="AM504" s="42">
        <v>2.1600498459903308E-4</v>
      </c>
    </row>
    <row r="505" spans="1:39" hidden="1" x14ac:dyDescent="0.25">
      <c r="A505" s="53"/>
      <c r="B505" s="53"/>
      <c r="C505" s="53"/>
      <c r="D505" s="16">
        <v>1.478342822203459E-4</v>
      </c>
      <c r="E505" s="16">
        <v>3.6693316442637785E-4</v>
      </c>
      <c r="F505" s="16">
        <v>1.8770973780603754E-3</v>
      </c>
      <c r="G505" s="16">
        <v>8.0605519834801105E-5</v>
      </c>
      <c r="H505" s="16">
        <v>2.1216103561615054E-4</v>
      </c>
      <c r="I505" s="16">
        <v>7.3824320228551418E-3</v>
      </c>
      <c r="J505" s="16">
        <v>1.478342822203459E-4</v>
      </c>
      <c r="K505" s="16">
        <v>3.6693316442637785E-4</v>
      </c>
      <c r="L505" s="16">
        <v>1.8770973780603754E-3</v>
      </c>
      <c r="M505" s="16">
        <v>8.0605519834801105E-5</v>
      </c>
      <c r="N505" s="16">
        <v>2.1216103561615054E-4</v>
      </c>
      <c r="O505" s="16">
        <v>7.3824320228551418E-3</v>
      </c>
      <c r="P505" s="16">
        <v>3.5672546480146667E-6</v>
      </c>
      <c r="Q505" s="16">
        <v>6.7413882265321957E-6</v>
      </c>
      <c r="R505" s="16">
        <v>1.2058077789930395E-5</v>
      </c>
      <c r="S505" s="16">
        <v>2.0045170698604521E-6</v>
      </c>
      <c r="T505" s="16">
        <v>3.8439489828825361E-6</v>
      </c>
      <c r="U505" s="16">
        <v>2.244843668343234E-5</v>
      </c>
      <c r="V505" s="16">
        <v>3.5672546480146667E-6</v>
      </c>
      <c r="W505" s="16">
        <v>6.7413882265321957E-6</v>
      </c>
      <c r="X505" s="16">
        <v>1.2058077789930395E-5</v>
      </c>
      <c r="Y505" s="16">
        <v>2.0045170698604521E-6</v>
      </c>
      <c r="Z505" s="16">
        <v>3.8439489828825361E-6</v>
      </c>
      <c r="AA505" s="54">
        <v>2.244843668343234E-5</v>
      </c>
      <c r="AB505" s="42">
        <v>1.5140153686836057E-4</v>
      </c>
      <c r="AC505" s="42">
        <v>3.7367455265291004E-4</v>
      </c>
      <c r="AD505" s="42">
        <v>1.8891554558503059E-3</v>
      </c>
      <c r="AE505" s="42">
        <v>8.2610036904661561E-5</v>
      </c>
      <c r="AF505" s="42">
        <v>2.1600498459903308E-4</v>
      </c>
      <c r="AG505" s="42">
        <v>7.4048804595385738E-3</v>
      </c>
      <c r="AH505" s="42">
        <v>1.5140153686836057E-4</v>
      </c>
      <c r="AI505" s="42">
        <v>3.7367455265291004E-4</v>
      </c>
      <c r="AJ505" s="42">
        <v>1.8891554558503059E-3</v>
      </c>
      <c r="AK505" s="42">
        <v>8.2610036904661561E-5</v>
      </c>
      <c r="AL505" s="42">
        <v>2.1600498459903308E-4</v>
      </c>
      <c r="AM505" s="42">
        <v>7.4048804595385738E-3</v>
      </c>
    </row>
    <row r="506" spans="1:39" hidden="1" x14ac:dyDescent="0.25">
      <c r="A506" s="53"/>
      <c r="B506" s="53"/>
      <c r="C506" s="53"/>
      <c r="D506" s="16">
        <v>3.6693316442637785E-4</v>
      </c>
      <c r="E506" s="16">
        <v>1.8770973780603754E-3</v>
      </c>
      <c r="F506" s="16">
        <v>8.0605519834801105E-5</v>
      </c>
      <c r="G506" s="16">
        <v>2.1216103561615054E-4</v>
      </c>
      <c r="H506" s="16">
        <v>7.3824320228551418E-3</v>
      </c>
      <c r="I506" s="16">
        <v>3.4611201884695848E-4</v>
      </c>
      <c r="J506" s="16">
        <v>3.6693316442637785E-4</v>
      </c>
      <c r="K506" s="16">
        <v>1.8770973780603754E-3</v>
      </c>
      <c r="L506" s="16">
        <v>8.0605519834801105E-5</v>
      </c>
      <c r="M506" s="16">
        <v>2.1216103561615054E-4</v>
      </c>
      <c r="N506" s="16">
        <v>7.3824320228551418E-3</v>
      </c>
      <c r="O506" s="16">
        <v>3.4611201884695848E-4</v>
      </c>
      <c r="P506" s="16">
        <v>6.7413882265321957E-6</v>
      </c>
      <c r="Q506" s="16">
        <v>1.2058077789930395E-5</v>
      </c>
      <c r="R506" s="16">
        <v>2.0045170698604521E-6</v>
      </c>
      <c r="S506" s="16">
        <v>3.8439489828825361E-6</v>
      </c>
      <c r="T506" s="16">
        <v>2.244843668343234E-5</v>
      </c>
      <c r="U506" s="16">
        <v>3.7654354617932597E-6</v>
      </c>
      <c r="V506" s="16">
        <v>6.7413882265321957E-6</v>
      </c>
      <c r="W506" s="16">
        <v>1.2058077789930395E-5</v>
      </c>
      <c r="X506" s="16">
        <v>2.0045170698604521E-6</v>
      </c>
      <c r="Y506" s="16">
        <v>3.8439489828825361E-6</v>
      </c>
      <c r="Z506" s="16">
        <v>2.244843668343234E-5</v>
      </c>
      <c r="AA506" s="54">
        <v>3.7654354617932597E-6</v>
      </c>
      <c r="AB506" s="42">
        <v>3.7367455265291004E-4</v>
      </c>
      <c r="AC506" s="42">
        <v>1.8891554558503059E-3</v>
      </c>
      <c r="AD506" s="42">
        <v>8.2610036904661561E-5</v>
      </c>
      <c r="AE506" s="42">
        <v>2.1600498459903308E-4</v>
      </c>
      <c r="AF506" s="42">
        <v>7.4048804595385738E-3</v>
      </c>
      <c r="AG506" s="42">
        <v>3.4987745430875176E-4</v>
      </c>
      <c r="AH506" s="42">
        <v>3.7367455265291004E-4</v>
      </c>
      <c r="AI506" s="42">
        <v>1.8891554558503059E-3</v>
      </c>
      <c r="AJ506" s="42">
        <v>8.2610036904661561E-5</v>
      </c>
      <c r="AK506" s="42">
        <v>2.1600498459903308E-4</v>
      </c>
      <c r="AL506" s="42">
        <v>7.4048804595385738E-3</v>
      </c>
      <c r="AM506" s="42">
        <v>3.4987745430875176E-4</v>
      </c>
    </row>
    <row r="507" spans="1:39" hidden="1" x14ac:dyDescent="0.25">
      <c r="A507" s="53"/>
      <c r="B507" s="53"/>
      <c r="C507" s="53"/>
      <c r="D507" s="16">
        <v>1.8770973780603754E-3</v>
      </c>
      <c r="E507" s="16">
        <v>8.0605519834801105E-5</v>
      </c>
      <c r="F507" s="16">
        <v>2.1216103561615054E-4</v>
      </c>
      <c r="G507" s="16">
        <v>7.3824320228551418E-3</v>
      </c>
      <c r="H507" s="16">
        <v>3.4611201884695848E-4</v>
      </c>
      <c r="I507" s="16">
        <v>8.590698748225671E-4</v>
      </c>
      <c r="J507" s="16">
        <v>1.8770973780603754E-3</v>
      </c>
      <c r="K507" s="16">
        <v>8.0605519834801105E-5</v>
      </c>
      <c r="L507" s="16">
        <v>2.1216103561615054E-4</v>
      </c>
      <c r="M507" s="16">
        <v>7.3824320228551418E-3</v>
      </c>
      <c r="N507" s="16">
        <v>3.4611201884695848E-4</v>
      </c>
      <c r="O507" s="16">
        <v>8.590698748225671E-4</v>
      </c>
      <c r="P507" s="16">
        <v>1.2058077789930395E-5</v>
      </c>
      <c r="Q507" s="16">
        <v>2.0045170698604521E-6</v>
      </c>
      <c r="R507" s="16">
        <v>3.8439489828825361E-6</v>
      </c>
      <c r="S507" s="16">
        <v>2.244843668343234E-5</v>
      </c>
      <c r="T507" s="16">
        <v>3.7654354617932597E-6</v>
      </c>
      <c r="U507" s="16">
        <v>7.1159097946728733E-6</v>
      </c>
      <c r="V507" s="16">
        <v>1.2058077789930395E-5</v>
      </c>
      <c r="W507" s="16">
        <v>2.0045170698604521E-6</v>
      </c>
      <c r="X507" s="16">
        <v>3.8439489828825361E-6</v>
      </c>
      <c r="Y507" s="16">
        <v>2.244843668343234E-5</v>
      </c>
      <c r="Z507" s="16">
        <v>3.7654354617932597E-6</v>
      </c>
      <c r="AA507" s="54">
        <v>7.1159097946728733E-6</v>
      </c>
      <c r="AB507" s="42">
        <v>1.8891554558503059E-3</v>
      </c>
      <c r="AC507" s="42">
        <v>8.2610036904661561E-5</v>
      </c>
      <c r="AD507" s="42">
        <v>2.1600498459903308E-4</v>
      </c>
      <c r="AE507" s="42">
        <v>7.4048804595385738E-3</v>
      </c>
      <c r="AF507" s="42">
        <v>3.4987745430875176E-4</v>
      </c>
      <c r="AG507" s="42">
        <v>8.6618578461724E-4</v>
      </c>
      <c r="AH507" s="42">
        <v>1.8891554558503059E-3</v>
      </c>
      <c r="AI507" s="42">
        <v>8.2610036904661561E-5</v>
      </c>
      <c r="AJ507" s="42">
        <v>2.1600498459903308E-4</v>
      </c>
      <c r="AK507" s="42">
        <v>7.4048804595385738E-3</v>
      </c>
      <c r="AL507" s="42">
        <v>3.4987745430875176E-4</v>
      </c>
      <c r="AM507" s="42">
        <v>8.6618578461724E-4</v>
      </c>
    </row>
    <row r="508" spans="1:39" hidden="1" x14ac:dyDescent="0.25">
      <c r="A508" s="53"/>
      <c r="B508" s="53"/>
      <c r="C508" s="53"/>
      <c r="D508" s="16">
        <v>8.0605519834801105E-5</v>
      </c>
      <c r="E508" s="16">
        <v>2.1216103561615054E-4</v>
      </c>
      <c r="F508" s="16">
        <v>7.3824320228551418E-3</v>
      </c>
      <c r="G508" s="16">
        <v>3.4611201884695848E-4</v>
      </c>
      <c r="H508" s="16">
        <v>8.590698748225671E-4</v>
      </c>
      <c r="I508" s="16">
        <v>4.3946908209318934E-3</v>
      </c>
      <c r="J508" s="16">
        <v>8.0605519834801105E-5</v>
      </c>
      <c r="K508" s="16">
        <v>2.1216103561615054E-4</v>
      </c>
      <c r="L508" s="16">
        <v>7.3824320228551418E-3</v>
      </c>
      <c r="M508" s="16">
        <v>3.4611201884695848E-4</v>
      </c>
      <c r="N508" s="16">
        <v>8.590698748225671E-4</v>
      </c>
      <c r="O508" s="16">
        <v>4.3946908209318934E-3</v>
      </c>
      <c r="P508" s="16">
        <v>2.0045170698604521E-6</v>
      </c>
      <c r="Q508" s="16">
        <v>3.8439489828825361E-6</v>
      </c>
      <c r="R508" s="16">
        <v>2.244843668343234E-5</v>
      </c>
      <c r="S508" s="16">
        <v>3.7654354617932597E-6</v>
      </c>
      <c r="T508" s="16">
        <v>7.1159097946728733E-6</v>
      </c>
      <c r="U508" s="16">
        <v>1.2727971000482085E-5</v>
      </c>
      <c r="V508" s="16">
        <v>2.0045170698604521E-6</v>
      </c>
      <c r="W508" s="16">
        <v>3.8439489828825361E-6</v>
      </c>
      <c r="X508" s="16">
        <v>2.244843668343234E-5</v>
      </c>
      <c r="Y508" s="16">
        <v>3.7654354617932597E-6</v>
      </c>
      <c r="Z508" s="16">
        <v>7.1159097946728733E-6</v>
      </c>
      <c r="AA508" s="54">
        <v>1.2727971000482085E-5</v>
      </c>
      <c r="AB508" s="42">
        <v>8.2610036904661561E-5</v>
      </c>
      <c r="AC508" s="42">
        <v>2.1600498459903308E-4</v>
      </c>
      <c r="AD508" s="42">
        <v>7.4048804595385738E-3</v>
      </c>
      <c r="AE508" s="42">
        <v>3.4987745430875176E-4</v>
      </c>
      <c r="AF508" s="42">
        <v>8.6618578461724E-4</v>
      </c>
      <c r="AG508" s="42">
        <v>4.4074187919323753E-3</v>
      </c>
      <c r="AH508" s="42">
        <v>8.2610036904661561E-5</v>
      </c>
      <c r="AI508" s="42">
        <v>2.1600498459903308E-4</v>
      </c>
      <c r="AJ508" s="42">
        <v>7.4048804595385738E-3</v>
      </c>
      <c r="AK508" s="42">
        <v>3.4987745430875176E-4</v>
      </c>
      <c r="AL508" s="42">
        <v>8.6618578461724E-4</v>
      </c>
      <c r="AM508" s="42">
        <v>4.4074187919323753E-3</v>
      </c>
    </row>
    <row r="509" spans="1:39" hidden="1" x14ac:dyDescent="0.25">
      <c r="A509" s="53"/>
      <c r="B509" s="53"/>
      <c r="C509" s="53"/>
      <c r="D509" s="16">
        <v>2.1216103561615054E-4</v>
      </c>
      <c r="E509" s="16">
        <v>7.3824320228551418E-3</v>
      </c>
      <c r="F509" s="16">
        <v>3.4611201884695848E-4</v>
      </c>
      <c r="G509" s="16">
        <v>8.590698748225671E-4</v>
      </c>
      <c r="H509" s="16">
        <v>4.3946908209318934E-3</v>
      </c>
      <c r="I509" s="16">
        <v>1.8871495015377425E-4</v>
      </c>
      <c r="J509" s="16">
        <v>2.1216103561615054E-4</v>
      </c>
      <c r="K509" s="16">
        <v>7.3824320228551418E-3</v>
      </c>
      <c r="L509" s="16">
        <v>3.4611201884695848E-4</v>
      </c>
      <c r="M509" s="16">
        <v>8.590698748225671E-4</v>
      </c>
      <c r="N509" s="16">
        <v>4.3946908209318934E-3</v>
      </c>
      <c r="O509" s="16">
        <v>1.8871495015377425E-4</v>
      </c>
      <c r="P509" s="16">
        <v>3.8439489828825361E-6</v>
      </c>
      <c r="Q509" s="16">
        <v>2.244843668343234E-5</v>
      </c>
      <c r="R509" s="16">
        <v>3.7654354617932597E-6</v>
      </c>
      <c r="S509" s="16">
        <v>7.1159097946728733E-6</v>
      </c>
      <c r="T509" s="16">
        <v>1.2727971000482085E-5</v>
      </c>
      <c r="U509" s="16">
        <v>2.1158791292971442E-6</v>
      </c>
      <c r="V509" s="16">
        <v>3.8439489828825361E-6</v>
      </c>
      <c r="W509" s="16">
        <v>2.244843668343234E-5</v>
      </c>
      <c r="X509" s="16">
        <v>3.7654354617932597E-6</v>
      </c>
      <c r="Y509" s="16">
        <v>7.1159097946728733E-6</v>
      </c>
      <c r="Z509" s="16">
        <v>1.2727971000482085E-5</v>
      </c>
      <c r="AA509" s="54">
        <v>2.1158791292971442E-6</v>
      </c>
      <c r="AB509" s="42">
        <v>2.1600498459903308E-4</v>
      </c>
      <c r="AC509" s="42">
        <v>7.4048804595385738E-3</v>
      </c>
      <c r="AD509" s="42">
        <v>3.4987745430875176E-4</v>
      </c>
      <c r="AE509" s="42">
        <v>8.6618578461724E-4</v>
      </c>
      <c r="AF509" s="42">
        <v>4.4074187919323753E-3</v>
      </c>
      <c r="AG509" s="42">
        <v>1.908308292830714E-4</v>
      </c>
      <c r="AH509" s="42">
        <v>2.1600498459903308E-4</v>
      </c>
      <c r="AI509" s="42">
        <v>7.4048804595385738E-3</v>
      </c>
      <c r="AJ509" s="42">
        <v>3.4987745430875176E-4</v>
      </c>
      <c r="AK509" s="42">
        <v>8.6618578461724E-4</v>
      </c>
      <c r="AL509" s="42">
        <v>4.4074187919323753E-3</v>
      </c>
      <c r="AM509" s="42">
        <v>1.908308292830714E-4</v>
      </c>
    </row>
    <row r="510" spans="1:39" x14ac:dyDescent="0.25">
      <c r="A510" s="53" t="s">
        <v>132</v>
      </c>
      <c r="B510" s="53" t="str">
        <f>VLOOKUP(A510,'TRI Releases'!$A$3:$Q$118,2,FALSE)</f>
        <v>77536CCDNTTIDAL</v>
      </c>
      <c r="C510" s="53" t="str">
        <f>VLOOKUP(B510,'AERMOD-Modeled-Air-Conc.'!$A$5:$B$3136,2,FALSE)</f>
        <v>Manufacturing</v>
      </c>
      <c r="D510" s="16">
        <v>7.3824320228551418E-3</v>
      </c>
      <c r="E510" s="16">
        <v>3.4611201884695848E-4</v>
      </c>
      <c r="F510" s="16">
        <v>8.590698748225671E-4</v>
      </c>
      <c r="G510" s="16">
        <v>4.3946908209318934E-3</v>
      </c>
      <c r="H510" s="16">
        <v>1.8871495015377425E-4</v>
      </c>
      <c r="I510" s="16">
        <v>4.9671485703375786E-4</v>
      </c>
      <c r="J510" s="16">
        <v>7.3824320228551418E-3</v>
      </c>
      <c r="K510" s="16">
        <v>3.4611201884695848E-4</v>
      </c>
      <c r="L510" s="16">
        <v>8.590698748225671E-4</v>
      </c>
      <c r="M510" s="16">
        <v>4.3946908209318934E-3</v>
      </c>
      <c r="N510" s="16">
        <v>1.8871495015377425E-4</v>
      </c>
      <c r="O510" s="16">
        <v>4.9671485703375786E-4</v>
      </c>
      <c r="P510" s="16">
        <v>2.244843668343234E-5</v>
      </c>
      <c r="Q510" s="16">
        <v>3.7654354617932597E-6</v>
      </c>
      <c r="R510" s="16">
        <v>7.1159097946728733E-6</v>
      </c>
      <c r="S510" s="16">
        <v>1.2727971000482085E-5</v>
      </c>
      <c r="T510" s="16">
        <v>2.1158791292971442E-6</v>
      </c>
      <c r="U510" s="16">
        <v>4.0575017041537881E-6</v>
      </c>
      <c r="V510" s="16">
        <v>2.244843668343234E-5</v>
      </c>
      <c r="W510" s="16">
        <v>3.7654354617932597E-6</v>
      </c>
      <c r="X510" s="16">
        <v>7.1159097946728733E-6</v>
      </c>
      <c r="Y510" s="16">
        <v>1.2727971000482085E-5</v>
      </c>
      <c r="Z510" s="16">
        <v>2.1158791292971442E-6</v>
      </c>
      <c r="AA510" s="54">
        <v>4.0575017041537881E-6</v>
      </c>
      <c r="AB510" s="42">
        <v>7.4048804595385738E-3</v>
      </c>
      <c r="AC510" s="42">
        <v>3.4987745430875176E-4</v>
      </c>
      <c r="AD510" s="42">
        <v>8.6618578461724E-4</v>
      </c>
      <c r="AE510" s="42">
        <v>4.4074187919323753E-3</v>
      </c>
      <c r="AF510" s="42">
        <v>1.908308292830714E-4</v>
      </c>
      <c r="AG510" s="42">
        <v>5.0077235873791169E-4</v>
      </c>
      <c r="AH510" s="42">
        <v>7.4048804595385738E-3</v>
      </c>
      <c r="AI510" s="42">
        <v>3.4987745430875176E-4</v>
      </c>
      <c r="AJ510" s="42">
        <v>8.6618578461724E-4</v>
      </c>
      <c r="AK510" s="42">
        <v>4.4074187919323753E-3</v>
      </c>
      <c r="AL510" s="42">
        <v>1.908308292830714E-4</v>
      </c>
      <c r="AM510" s="42">
        <v>5.0077235873791169E-4</v>
      </c>
    </row>
    <row r="511" spans="1:39" hidden="1" x14ac:dyDescent="0.25">
      <c r="A511" s="53"/>
      <c r="B511" s="53"/>
      <c r="C511" s="53"/>
      <c r="D511" s="16">
        <v>3.4611201884695848E-4</v>
      </c>
      <c r="E511" s="16">
        <v>8.590698748225671E-4</v>
      </c>
      <c r="F511" s="16">
        <v>4.3946908209318934E-3</v>
      </c>
      <c r="G511" s="16">
        <v>1.8871495015377425E-4</v>
      </c>
      <c r="H511" s="16">
        <v>4.9671485703375786E-4</v>
      </c>
      <c r="I511" s="16">
        <v>2.06239370797223E-2</v>
      </c>
      <c r="J511" s="16">
        <v>3.4611201884695848E-4</v>
      </c>
      <c r="K511" s="16">
        <v>8.590698748225671E-4</v>
      </c>
      <c r="L511" s="16">
        <v>4.3946908209318934E-3</v>
      </c>
      <c r="M511" s="16">
        <v>1.8871495015377425E-4</v>
      </c>
      <c r="N511" s="16">
        <v>4.9671485703375786E-4</v>
      </c>
      <c r="O511" s="16">
        <v>2.06239370797223E-2</v>
      </c>
      <c r="P511" s="16">
        <v>3.7654354617932597E-6</v>
      </c>
      <c r="Q511" s="16">
        <v>7.1159097946728733E-6</v>
      </c>
      <c r="R511" s="16">
        <v>1.2727971000482085E-5</v>
      </c>
      <c r="S511" s="16">
        <v>2.1158791292971442E-6</v>
      </c>
      <c r="T511" s="16">
        <v>4.0575017041537881E-6</v>
      </c>
      <c r="U511" s="16">
        <v>3.36726550251485E-5</v>
      </c>
      <c r="V511" s="16">
        <v>3.7654354617932597E-6</v>
      </c>
      <c r="W511" s="16">
        <v>7.1159097946728733E-6</v>
      </c>
      <c r="X511" s="16">
        <v>1.2727971000482085E-5</v>
      </c>
      <c r="Y511" s="16">
        <v>2.1158791292971442E-6</v>
      </c>
      <c r="Z511" s="16">
        <v>4.0575017041537881E-6</v>
      </c>
      <c r="AA511" s="54">
        <v>3.36726550251485E-5</v>
      </c>
      <c r="AB511" s="42">
        <v>3.4987745430875176E-4</v>
      </c>
      <c r="AC511" s="42">
        <v>8.6618578461724E-4</v>
      </c>
      <c r="AD511" s="42">
        <v>4.4074187919323753E-3</v>
      </c>
      <c r="AE511" s="42">
        <v>1.908308292830714E-4</v>
      </c>
      <c r="AF511" s="42">
        <v>5.0077235873791169E-4</v>
      </c>
      <c r="AG511" s="42">
        <v>2.0657609734747447E-2</v>
      </c>
      <c r="AH511" s="42">
        <v>3.4987745430875176E-4</v>
      </c>
      <c r="AI511" s="42">
        <v>8.6618578461724E-4</v>
      </c>
      <c r="AJ511" s="42">
        <v>4.4074187919323753E-3</v>
      </c>
      <c r="AK511" s="42">
        <v>1.908308292830714E-4</v>
      </c>
      <c r="AL511" s="42">
        <v>5.0077235873791169E-4</v>
      </c>
      <c r="AM511" s="42">
        <v>2.0657609734747447E-2</v>
      </c>
    </row>
    <row r="512" spans="1:39" hidden="1" x14ac:dyDescent="0.25">
      <c r="A512" s="53"/>
      <c r="B512" s="53"/>
      <c r="C512" s="53"/>
      <c r="D512" s="16">
        <v>8.590698748225671E-4</v>
      </c>
      <c r="E512" s="16">
        <v>4.3946908209318934E-3</v>
      </c>
      <c r="F512" s="16">
        <v>1.8871495015377425E-4</v>
      </c>
      <c r="G512" s="16">
        <v>4.9671485703375786E-4</v>
      </c>
      <c r="H512" s="16">
        <v>2.06239370797223E-2</v>
      </c>
      <c r="I512" s="16">
        <v>9.6691611614388407E-4</v>
      </c>
      <c r="J512" s="16">
        <v>8.590698748225671E-4</v>
      </c>
      <c r="K512" s="16">
        <v>4.3946908209318934E-3</v>
      </c>
      <c r="L512" s="16">
        <v>1.8871495015377425E-4</v>
      </c>
      <c r="M512" s="16">
        <v>4.9671485703375786E-4</v>
      </c>
      <c r="N512" s="16">
        <v>2.06239370797223E-2</v>
      </c>
      <c r="O512" s="16">
        <v>9.6691611614388407E-4</v>
      </c>
      <c r="P512" s="16">
        <v>7.1159097946728733E-6</v>
      </c>
      <c r="Q512" s="16">
        <v>1.2727971000482085E-5</v>
      </c>
      <c r="R512" s="16">
        <v>2.1158791292971442E-6</v>
      </c>
      <c r="S512" s="16">
        <v>4.0575017041537881E-6</v>
      </c>
      <c r="T512" s="16">
        <v>3.36726550251485E-5</v>
      </c>
      <c r="U512" s="16">
        <v>5.648153192689888E-6</v>
      </c>
      <c r="V512" s="16">
        <v>7.1159097946728733E-6</v>
      </c>
      <c r="W512" s="16">
        <v>1.2727971000482085E-5</v>
      </c>
      <c r="X512" s="16">
        <v>2.1158791292971442E-6</v>
      </c>
      <c r="Y512" s="16">
        <v>4.0575017041537881E-6</v>
      </c>
      <c r="Z512" s="16">
        <v>3.36726550251485E-5</v>
      </c>
      <c r="AA512" s="54">
        <v>5.648153192689888E-6</v>
      </c>
      <c r="AB512" s="42">
        <v>8.6618578461724E-4</v>
      </c>
      <c r="AC512" s="42">
        <v>4.4074187919323753E-3</v>
      </c>
      <c r="AD512" s="42">
        <v>1.908308292830714E-4</v>
      </c>
      <c r="AE512" s="42">
        <v>5.0077235873791169E-4</v>
      </c>
      <c r="AF512" s="42">
        <v>2.0657609734747447E-2</v>
      </c>
      <c r="AG512" s="42">
        <v>9.7256426933657397E-4</v>
      </c>
      <c r="AH512" s="42">
        <v>8.6618578461724E-4</v>
      </c>
      <c r="AI512" s="42">
        <v>4.4074187919323753E-3</v>
      </c>
      <c r="AJ512" s="42">
        <v>1.908308292830714E-4</v>
      </c>
      <c r="AK512" s="42">
        <v>5.0077235873791169E-4</v>
      </c>
      <c r="AL512" s="42">
        <v>2.0657609734747447E-2</v>
      </c>
      <c r="AM512" s="42">
        <v>9.7256426933657397E-4</v>
      </c>
    </row>
    <row r="513" spans="1:39" hidden="1" x14ac:dyDescent="0.25">
      <c r="A513" s="53"/>
      <c r="B513" s="53"/>
      <c r="C513" s="53"/>
      <c r="D513" s="16">
        <v>4.3946908209318934E-3</v>
      </c>
      <c r="E513" s="16">
        <v>1.8871495015377425E-4</v>
      </c>
      <c r="F513" s="16">
        <v>4.9671485703375786E-4</v>
      </c>
      <c r="G513" s="16">
        <v>2.06239370797223E-2</v>
      </c>
      <c r="H513" s="16">
        <v>9.6691611614388407E-4</v>
      </c>
      <c r="I513" s="16">
        <v>2.3999412375995525E-3</v>
      </c>
      <c r="J513" s="16">
        <v>4.3946908209318934E-3</v>
      </c>
      <c r="K513" s="16">
        <v>1.8871495015377425E-4</v>
      </c>
      <c r="L513" s="16">
        <v>4.9671485703375786E-4</v>
      </c>
      <c r="M513" s="16">
        <v>2.06239370797223E-2</v>
      </c>
      <c r="N513" s="16">
        <v>9.6691611614388407E-4</v>
      </c>
      <c r="O513" s="16">
        <v>2.3999412375995525E-3</v>
      </c>
      <c r="P513" s="16">
        <v>1.2727971000482085E-5</v>
      </c>
      <c r="Q513" s="16">
        <v>2.1158791292971442E-6</v>
      </c>
      <c r="R513" s="16">
        <v>4.0575017041537881E-6</v>
      </c>
      <c r="S513" s="16">
        <v>3.36726550251485E-5</v>
      </c>
      <c r="T513" s="16">
        <v>5.648153192689888E-6</v>
      </c>
      <c r="U513" s="16">
        <v>1.0673864692009307E-5</v>
      </c>
      <c r="V513" s="16">
        <v>1.2727971000482085E-5</v>
      </c>
      <c r="W513" s="16">
        <v>2.1158791292971442E-6</v>
      </c>
      <c r="X513" s="16">
        <v>4.0575017041537881E-6</v>
      </c>
      <c r="Y513" s="16">
        <v>3.36726550251485E-5</v>
      </c>
      <c r="Z513" s="16">
        <v>5.648153192689888E-6</v>
      </c>
      <c r="AA513" s="54">
        <v>1.0673864692009307E-5</v>
      </c>
      <c r="AB513" s="42">
        <v>4.4074187919323753E-3</v>
      </c>
      <c r="AC513" s="42">
        <v>1.908308292830714E-4</v>
      </c>
      <c r="AD513" s="42">
        <v>5.0077235873791169E-4</v>
      </c>
      <c r="AE513" s="42">
        <v>2.0657609734747447E-2</v>
      </c>
      <c r="AF513" s="42">
        <v>9.7256426933657397E-4</v>
      </c>
      <c r="AG513" s="42">
        <v>2.410615102291562E-3</v>
      </c>
      <c r="AH513" s="42">
        <v>4.4074187919323753E-3</v>
      </c>
      <c r="AI513" s="42">
        <v>1.908308292830714E-4</v>
      </c>
      <c r="AJ513" s="42">
        <v>5.0077235873791169E-4</v>
      </c>
      <c r="AK513" s="42">
        <v>2.0657609734747447E-2</v>
      </c>
      <c r="AL513" s="42">
        <v>9.7256426933657397E-4</v>
      </c>
      <c r="AM513" s="42">
        <v>2.410615102291562E-3</v>
      </c>
    </row>
    <row r="514" spans="1:39" hidden="1" x14ac:dyDescent="0.25">
      <c r="A514" s="53"/>
      <c r="B514" s="53"/>
      <c r="C514" s="53"/>
      <c r="D514" s="16">
        <v>1.8871495015377425E-4</v>
      </c>
      <c r="E514" s="16">
        <v>4.9671485703375786E-4</v>
      </c>
      <c r="F514" s="16">
        <v>2.06239370797223E-2</v>
      </c>
      <c r="G514" s="16">
        <v>9.6691611614388407E-4</v>
      </c>
      <c r="H514" s="16">
        <v>2.3999412375995525E-3</v>
      </c>
      <c r="I514" s="16">
        <v>1.227723149974624E-2</v>
      </c>
      <c r="J514" s="16">
        <v>1.8871495015377425E-4</v>
      </c>
      <c r="K514" s="16">
        <v>4.9671485703375786E-4</v>
      </c>
      <c r="L514" s="16">
        <v>2.06239370797223E-2</v>
      </c>
      <c r="M514" s="16">
        <v>9.6691611614388407E-4</v>
      </c>
      <c r="N514" s="16">
        <v>2.3999412375995525E-3</v>
      </c>
      <c r="O514" s="16">
        <v>1.227723149974624E-2</v>
      </c>
      <c r="P514" s="16">
        <v>2.1158791292971442E-6</v>
      </c>
      <c r="Q514" s="16">
        <v>4.0575017041537881E-6</v>
      </c>
      <c r="R514" s="16">
        <v>3.36726550251485E-5</v>
      </c>
      <c r="S514" s="16">
        <v>5.648153192689888E-6</v>
      </c>
      <c r="T514" s="16">
        <v>1.0673864692009307E-5</v>
      </c>
      <c r="U514" s="16">
        <v>1.9091956500723123E-5</v>
      </c>
      <c r="V514" s="16">
        <v>2.1158791292971442E-6</v>
      </c>
      <c r="W514" s="16">
        <v>4.0575017041537881E-6</v>
      </c>
      <c r="X514" s="16">
        <v>3.36726550251485E-5</v>
      </c>
      <c r="Y514" s="16">
        <v>5.648153192689888E-6</v>
      </c>
      <c r="Z514" s="16">
        <v>1.0673864692009307E-5</v>
      </c>
      <c r="AA514" s="54">
        <v>1.9091956500723123E-5</v>
      </c>
      <c r="AB514" s="42">
        <v>1.908308292830714E-4</v>
      </c>
      <c r="AC514" s="42">
        <v>5.0077235873791169E-4</v>
      </c>
      <c r="AD514" s="42">
        <v>2.0657609734747447E-2</v>
      </c>
      <c r="AE514" s="42">
        <v>9.7256426933657397E-4</v>
      </c>
      <c r="AF514" s="42">
        <v>2.410615102291562E-3</v>
      </c>
      <c r="AG514" s="42">
        <v>1.2296323456246963E-2</v>
      </c>
      <c r="AH514" s="42">
        <v>1.908308292830714E-4</v>
      </c>
      <c r="AI514" s="42">
        <v>5.0077235873791169E-4</v>
      </c>
      <c r="AJ514" s="42">
        <v>2.0657609734747447E-2</v>
      </c>
      <c r="AK514" s="42">
        <v>9.7256426933657397E-4</v>
      </c>
      <c r="AL514" s="42">
        <v>2.410615102291562E-3</v>
      </c>
      <c r="AM514" s="42">
        <v>1.2296323456246963E-2</v>
      </c>
    </row>
    <row r="515" spans="1:39" hidden="1" x14ac:dyDescent="0.25">
      <c r="A515" s="53"/>
      <c r="B515" s="53"/>
      <c r="C515" s="53"/>
      <c r="D515" s="16">
        <v>4.9671485703375786E-4</v>
      </c>
      <c r="E515" s="16">
        <v>2.06239370797223E-2</v>
      </c>
      <c r="F515" s="16">
        <v>9.6691611614388407E-4</v>
      </c>
      <c r="G515" s="16">
        <v>2.3999412375995525E-3</v>
      </c>
      <c r="H515" s="16">
        <v>1.227723149974624E-2</v>
      </c>
      <c r="I515" s="16">
        <v>5.2720367027086134E-4</v>
      </c>
      <c r="J515" s="16">
        <v>4.9671485703375786E-4</v>
      </c>
      <c r="K515" s="16">
        <v>2.06239370797223E-2</v>
      </c>
      <c r="L515" s="16">
        <v>9.6691611614388407E-4</v>
      </c>
      <c r="M515" s="16">
        <v>2.3999412375995525E-3</v>
      </c>
      <c r="N515" s="16">
        <v>1.227723149974624E-2</v>
      </c>
      <c r="O515" s="16">
        <v>5.2720367027086134E-4</v>
      </c>
      <c r="P515" s="16">
        <v>4.0575017041537881E-6</v>
      </c>
      <c r="Q515" s="16">
        <v>3.36726550251485E-5</v>
      </c>
      <c r="R515" s="16">
        <v>5.648153192689888E-6</v>
      </c>
      <c r="S515" s="16">
        <v>1.0673864692009307E-5</v>
      </c>
      <c r="T515" s="16">
        <v>1.9091956500723123E-5</v>
      </c>
      <c r="U515" s="16">
        <v>3.1738186939457152E-6</v>
      </c>
      <c r="V515" s="16">
        <v>4.0575017041537881E-6</v>
      </c>
      <c r="W515" s="16">
        <v>3.36726550251485E-5</v>
      </c>
      <c r="X515" s="16">
        <v>5.648153192689888E-6</v>
      </c>
      <c r="Y515" s="16">
        <v>1.0673864692009307E-5</v>
      </c>
      <c r="Z515" s="16">
        <v>1.9091956500723123E-5</v>
      </c>
      <c r="AA515" s="54">
        <v>3.1738186939457152E-6</v>
      </c>
      <c r="AB515" s="42">
        <v>5.0077235873791169E-4</v>
      </c>
      <c r="AC515" s="42">
        <v>2.0657609734747447E-2</v>
      </c>
      <c r="AD515" s="42">
        <v>9.7256426933657397E-4</v>
      </c>
      <c r="AE515" s="42">
        <v>2.410615102291562E-3</v>
      </c>
      <c r="AF515" s="42">
        <v>1.2296323456246963E-2</v>
      </c>
      <c r="AG515" s="42">
        <v>5.3037748896480707E-4</v>
      </c>
      <c r="AH515" s="42">
        <v>5.0077235873791169E-4</v>
      </c>
      <c r="AI515" s="42">
        <v>2.0657609734747447E-2</v>
      </c>
      <c r="AJ515" s="42">
        <v>9.7256426933657397E-4</v>
      </c>
      <c r="AK515" s="42">
        <v>2.410615102291562E-3</v>
      </c>
      <c r="AL515" s="42">
        <v>1.2296323456246963E-2</v>
      </c>
      <c r="AM515" s="42">
        <v>5.3037748896480707E-4</v>
      </c>
    </row>
    <row r="516" spans="1:39" x14ac:dyDescent="0.25">
      <c r="A516" s="53" t="s">
        <v>133</v>
      </c>
      <c r="B516" s="53" t="str">
        <f>VLOOKUP(A516,'TRI Releases'!$A$3:$Q$118,2,FALSE)</f>
        <v>77536SFTYK2027B</v>
      </c>
      <c r="C516" s="53" t="str">
        <f>VLOOKUP(B516,'AERMOD-Modeled-Air-Conc.'!$A$5:$B$3136,2,FALSE)</f>
        <v>Waste Handling, Disposal, Treatment, and Recycling</v>
      </c>
      <c r="D516" s="16">
        <v>2.06239370797223E-2</v>
      </c>
      <c r="E516" s="16">
        <v>9.6691611614388407E-4</v>
      </c>
      <c r="F516" s="16">
        <v>2.3999412375995525E-3</v>
      </c>
      <c r="G516" s="16">
        <v>1.227723149974624E-2</v>
      </c>
      <c r="H516" s="16">
        <v>5.2720367027086134E-4</v>
      </c>
      <c r="I516" s="16">
        <v>1.3876478545704982E-3</v>
      </c>
      <c r="J516" s="16">
        <v>2.06239370797223E-2</v>
      </c>
      <c r="K516" s="16">
        <v>9.6691611614388407E-4</v>
      </c>
      <c r="L516" s="16">
        <v>2.3999412375995525E-3</v>
      </c>
      <c r="M516" s="16">
        <v>1.227723149974624E-2</v>
      </c>
      <c r="N516" s="16">
        <v>5.2720367027086134E-4</v>
      </c>
      <c r="O516" s="16">
        <v>1.3876478545704982E-3</v>
      </c>
      <c r="P516" s="16">
        <v>3.36726550251485E-5</v>
      </c>
      <c r="Q516" s="16">
        <v>5.648153192689888E-6</v>
      </c>
      <c r="R516" s="16">
        <v>1.0673864692009307E-5</v>
      </c>
      <c r="S516" s="16">
        <v>1.9091956500723123E-5</v>
      </c>
      <c r="T516" s="16">
        <v>3.1738186939457152E-6</v>
      </c>
      <c r="U516" s="16">
        <v>6.0862525562306817E-6</v>
      </c>
      <c r="V516" s="16">
        <v>3.36726550251485E-5</v>
      </c>
      <c r="W516" s="16">
        <v>5.648153192689888E-6</v>
      </c>
      <c r="X516" s="16">
        <v>1.0673864692009307E-5</v>
      </c>
      <c r="Y516" s="16">
        <v>1.9091956500723123E-5</v>
      </c>
      <c r="Z516" s="16">
        <v>3.1738186939457152E-6</v>
      </c>
      <c r="AA516" s="54">
        <v>6.0862525562306817E-6</v>
      </c>
      <c r="AB516" s="42">
        <v>2.0657609734747447E-2</v>
      </c>
      <c r="AC516" s="42">
        <v>9.7256426933657397E-4</v>
      </c>
      <c r="AD516" s="42">
        <v>2.410615102291562E-3</v>
      </c>
      <c r="AE516" s="42">
        <v>1.2296323456246963E-2</v>
      </c>
      <c r="AF516" s="42">
        <v>5.3037748896480707E-4</v>
      </c>
      <c r="AG516" s="42">
        <v>1.3937341071267289E-3</v>
      </c>
      <c r="AH516" s="42">
        <v>2.0657609734747447E-2</v>
      </c>
      <c r="AI516" s="42">
        <v>9.7256426933657397E-4</v>
      </c>
      <c r="AJ516" s="42">
        <v>2.410615102291562E-3</v>
      </c>
      <c r="AK516" s="42">
        <v>1.2296323456246963E-2</v>
      </c>
      <c r="AL516" s="42">
        <v>5.3037748896480707E-4</v>
      </c>
      <c r="AM516" s="42">
        <v>1.3937341071267289E-3</v>
      </c>
    </row>
    <row r="517" spans="1:39" hidden="1" x14ac:dyDescent="0.25">
      <c r="A517" s="53"/>
      <c r="B517" s="53"/>
      <c r="C517" s="53"/>
      <c r="D517" s="16">
        <v>9.6691611614388407E-4</v>
      </c>
      <c r="E517" s="16">
        <v>2.3999412375995525E-3</v>
      </c>
      <c r="F517" s="16">
        <v>1.227723149974624E-2</v>
      </c>
      <c r="G517" s="16">
        <v>5.2720367027086134E-4</v>
      </c>
      <c r="H517" s="16">
        <v>1.3876478545704982E-3</v>
      </c>
      <c r="I517" s="16">
        <v>4.6872584272096137E-3</v>
      </c>
      <c r="J517" s="16">
        <v>9.6691611614388407E-4</v>
      </c>
      <c r="K517" s="16">
        <v>2.3999412375995525E-3</v>
      </c>
      <c r="L517" s="16">
        <v>1.227723149974624E-2</v>
      </c>
      <c r="M517" s="16">
        <v>5.2720367027086134E-4</v>
      </c>
      <c r="N517" s="16">
        <v>1.3876478545704982E-3</v>
      </c>
      <c r="O517" s="16">
        <v>4.6872584272096137E-3</v>
      </c>
      <c r="P517" s="16">
        <v>5.648153192689888E-6</v>
      </c>
      <c r="Q517" s="16">
        <v>1.0673864692009307E-5</v>
      </c>
      <c r="R517" s="16">
        <v>1.9091956500723123E-5</v>
      </c>
      <c r="S517" s="16">
        <v>3.1738186939457152E-6</v>
      </c>
      <c r="T517" s="16">
        <v>6.0862525562306817E-6</v>
      </c>
      <c r="U517" s="16">
        <v>5.9074833377453532E-6</v>
      </c>
      <c r="V517" s="16">
        <v>5.648153192689888E-6</v>
      </c>
      <c r="W517" s="16">
        <v>1.0673864692009307E-5</v>
      </c>
      <c r="X517" s="16">
        <v>1.9091956500723123E-5</v>
      </c>
      <c r="Y517" s="16">
        <v>3.1738186939457152E-6</v>
      </c>
      <c r="Z517" s="16">
        <v>6.0862525562306817E-6</v>
      </c>
      <c r="AA517" s="54">
        <v>5.9074833377453532E-6</v>
      </c>
      <c r="AB517" s="42">
        <v>9.7256426933657397E-4</v>
      </c>
      <c r="AC517" s="42">
        <v>2.410615102291562E-3</v>
      </c>
      <c r="AD517" s="42">
        <v>1.2296323456246963E-2</v>
      </c>
      <c r="AE517" s="42">
        <v>5.3037748896480707E-4</v>
      </c>
      <c r="AF517" s="42">
        <v>1.3937341071267289E-3</v>
      </c>
      <c r="AG517" s="42">
        <v>4.6931659105473589E-3</v>
      </c>
      <c r="AH517" s="42">
        <v>9.7256426933657397E-4</v>
      </c>
      <c r="AI517" s="42">
        <v>2.410615102291562E-3</v>
      </c>
      <c r="AJ517" s="42">
        <v>1.2296323456246963E-2</v>
      </c>
      <c r="AK517" s="42">
        <v>5.3037748896480707E-4</v>
      </c>
      <c r="AL517" s="42">
        <v>1.3937341071267289E-3</v>
      </c>
      <c r="AM517" s="42">
        <v>4.6931659105473589E-3</v>
      </c>
    </row>
    <row r="518" spans="1:39" hidden="1" x14ac:dyDescent="0.25">
      <c r="A518" s="53"/>
      <c r="B518" s="53"/>
      <c r="C518" s="53"/>
      <c r="D518" s="16">
        <v>2.3999412375995525E-3</v>
      </c>
      <c r="E518" s="16">
        <v>1.227723149974624E-2</v>
      </c>
      <c r="F518" s="16">
        <v>5.2720367027086134E-4</v>
      </c>
      <c r="G518" s="16">
        <v>1.3876478545704982E-3</v>
      </c>
      <c r="H518" s="16">
        <v>4.6872584272096137E-3</v>
      </c>
      <c r="I518" s="16">
        <v>2.1975366275997366E-4</v>
      </c>
      <c r="J518" s="16">
        <v>2.3999412375995525E-3</v>
      </c>
      <c r="K518" s="16">
        <v>1.227723149974624E-2</v>
      </c>
      <c r="L518" s="16">
        <v>5.2720367027086134E-4</v>
      </c>
      <c r="M518" s="16">
        <v>1.3876478545704982E-3</v>
      </c>
      <c r="N518" s="16">
        <v>4.6872584272096137E-3</v>
      </c>
      <c r="O518" s="16">
        <v>2.1975366275997366E-4</v>
      </c>
      <c r="P518" s="16">
        <v>1.0673864692009307E-5</v>
      </c>
      <c r="Q518" s="16">
        <v>1.9091956500723123E-5</v>
      </c>
      <c r="R518" s="16">
        <v>3.1738186939457152E-6</v>
      </c>
      <c r="S518" s="16">
        <v>6.0862525562306817E-6</v>
      </c>
      <c r="T518" s="16">
        <v>5.9074833377453532E-6</v>
      </c>
      <c r="U518" s="16">
        <v>9.9090406889296315E-7</v>
      </c>
      <c r="V518" s="16">
        <v>1.0673864692009307E-5</v>
      </c>
      <c r="W518" s="16">
        <v>1.9091956500723123E-5</v>
      </c>
      <c r="X518" s="16">
        <v>3.1738186939457152E-6</v>
      </c>
      <c r="Y518" s="16">
        <v>6.0862525562306817E-6</v>
      </c>
      <c r="Z518" s="16">
        <v>5.9074833377453532E-6</v>
      </c>
      <c r="AA518" s="54">
        <v>9.9090406889296315E-7</v>
      </c>
      <c r="AB518" s="42">
        <v>2.410615102291562E-3</v>
      </c>
      <c r="AC518" s="42">
        <v>1.2296323456246963E-2</v>
      </c>
      <c r="AD518" s="42">
        <v>5.3037748896480707E-4</v>
      </c>
      <c r="AE518" s="42">
        <v>1.3937341071267289E-3</v>
      </c>
      <c r="AF518" s="42">
        <v>4.6931659105473589E-3</v>
      </c>
      <c r="AG518" s="42">
        <v>2.2074456682886663E-4</v>
      </c>
      <c r="AH518" s="42">
        <v>2.410615102291562E-3</v>
      </c>
      <c r="AI518" s="42">
        <v>1.2296323456246963E-2</v>
      </c>
      <c r="AJ518" s="42">
        <v>5.3037748896480707E-4</v>
      </c>
      <c r="AK518" s="42">
        <v>1.3937341071267289E-3</v>
      </c>
      <c r="AL518" s="42">
        <v>4.6931659105473589E-3</v>
      </c>
      <c r="AM518" s="42">
        <v>2.2074456682886663E-4</v>
      </c>
    </row>
    <row r="519" spans="1:39" hidden="1" x14ac:dyDescent="0.25">
      <c r="A519" s="53"/>
      <c r="B519" s="53"/>
      <c r="C519" s="53"/>
      <c r="D519" s="16">
        <v>1.227723149974624E-2</v>
      </c>
      <c r="E519" s="16">
        <v>5.2720367027086134E-4</v>
      </c>
      <c r="F519" s="16">
        <v>1.3876478545704982E-3</v>
      </c>
      <c r="G519" s="16">
        <v>4.6872584272096137E-3</v>
      </c>
      <c r="H519" s="16">
        <v>2.1975366275997366E-4</v>
      </c>
      <c r="I519" s="16">
        <v>5.4544119036353475E-4</v>
      </c>
      <c r="J519" s="16">
        <v>1.227723149974624E-2</v>
      </c>
      <c r="K519" s="16">
        <v>5.2720367027086134E-4</v>
      </c>
      <c r="L519" s="16">
        <v>1.3876478545704982E-3</v>
      </c>
      <c r="M519" s="16">
        <v>4.6872584272096137E-3</v>
      </c>
      <c r="N519" s="16">
        <v>2.1975366275997366E-4</v>
      </c>
      <c r="O519" s="16">
        <v>5.4544119036353475E-4</v>
      </c>
      <c r="P519" s="16">
        <v>1.9091956500723123E-5</v>
      </c>
      <c r="Q519" s="16">
        <v>3.1738186939457152E-6</v>
      </c>
      <c r="R519" s="16">
        <v>6.0862525562306817E-6</v>
      </c>
      <c r="S519" s="16">
        <v>5.9074833377453532E-6</v>
      </c>
      <c r="T519" s="16">
        <v>9.9090406889296315E-7</v>
      </c>
      <c r="U519" s="16">
        <v>1.8726078407033877E-6</v>
      </c>
      <c r="V519" s="16">
        <v>1.9091956500723123E-5</v>
      </c>
      <c r="W519" s="16">
        <v>3.1738186939457152E-6</v>
      </c>
      <c r="X519" s="16">
        <v>6.0862525562306817E-6</v>
      </c>
      <c r="Y519" s="16">
        <v>5.9074833377453532E-6</v>
      </c>
      <c r="Z519" s="16">
        <v>9.9090406889296315E-7</v>
      </c>
      <c r="AA519" s="54">
        <v>1.8726078407033877E-6</v>
      </c>
      <c r="AB519" s="42">
        <v>1.2296323456246963E-2</v>
      </c>
      <c r="AC519" s="42">
        <v>5.3037748896480707E-4</v>
      </c>
      <c r="AD519" s="42">
        <v>1.3937341071267289E-3</v>
      </c>
      <c r="AE519" s="42">
        <v>4.6931659105473589E-3</v>
      </c>
      <c r="AF519" s="42">
        <v>2.2074456682886663E-4</v>
      </c>
      <c r="AG519" s="42">
        <v>5.4731379820423818E-4</v>
      </c>
      <c r="AH519" s="42">
        <v>1.2296323456246963E-2</v>
      </c>
      <c r="AI519" s="42">
        <v>5.3037748896480707E-4</v>
      </c>
      <c r="AJ519" s="42">
        <v>1.3937341071267289E-3</v>
      </c>
      <c r="AK519" s="42">
        <v>4.6931659105473589E-3</v>
      </c>
      <c r="AL519" s="42">
        <v>2.2074456682886663E-4</v>
      </c>
      <c r="AM519" s="42">
        <v>5.4731379820423818E-4</v>
      </c>
    </row>
    <row r="520" spans="1:39" hidden="1" x14ac:dyDescent="0.25">
      <c r="A520" s="53"/>
      <c r="B520" s="53"/>
      <c r="C520" s="53"/>
      <c r="D520" s="16">
        <v>5.2720367027086134E-4</v>
      </c>
      <c r="E520" s="16">
        <v>1.3876478545704982E-3</v>
      </c>
      <c r="F520" s="16">
        <v>4.6872584272096137E-3</v>
      </c>
      <c r="G520" s="16">
        <v>2.1975366275997366E-4</v>
      </c>
      <c r="H520" s="16">
        <v>5.4544119036353475E-4</v>
      </c>
      <c r="I520" s="16">
        <v>2.7902798863059641E-3</v>
      </c>
      <c r="J520" s="16">
        <v>5.2720367027086134E-4</v>
      </c>
      <c r="K520" s="16">
        <v>1.3876478545704982E-3</v>
      </c>
      <c r="L520" s="16">
        <v>4.6872584272096137E-3</v>
      </c>
      <c r="M520" s="16">
        <v>2.1975366275997366E-4</v>
      </c>
      <c r="N520" s="16">
        <v>5.4544119036353475E-4</v>
      </c>
      <c r="O520" s="16">
        <v>2.7902798863059641E-3</v>
      </c>
      <c r="P520" s="16">
        <v>3.1738186939457152E-6</v>
      </c>
      <c r="Q520" s="16">
        <v>6.0862525562306817E-6</v>
      </c>
      <c r="R520" s="16">
        <v>5.9074833377453532E-6</v>
      </c>
      <c r="S520" s="16">
        <v>9.9090406889296315E-7</v>
      </c>
      <c r="T520" s="16">
        <v>1.8726078407033877E-6</v>
      </c>
      <c r="U520" s="16">
        <v>3.349466052758443E-6</v>
      </c>
      <c r="V520" s="16">
        <v>3.1738186939457152E-6</v>
      </c>
      <c r="W520" s="16">
        <v>6.0862525562306817E-6</v>
      </c>
      <c r="X520" s="16">
        <v>5.9074833377453532E-6</v>
      </c>
      <c r="Y520" s="16">
        <v>9.9090406889296315E-7</v>
      </c>
      <c r="Z520" s="16">
        <v>1.8726078407033877E-6</v>
      </c>
      <c r="AA520" s="54">
        <v>3.349466052758443E-6</v>
      </c>
      <c r="AB520" s="42">
        <v>5.3037748896480707E-4</v>
      </c>
      <c r="AC520" s="42">
        <v>1.3937341071267289E-3</v>
      </c>
      <c r="AD520" s="42">
        <v>4.6931659105473589E-3</v>
      </c>
      <c r="AE520" s="42">
        <v>2.2074456682886663E-4</v>
      </c>
      <c r="AF520" s="42">
        <v>5.4731379820423818E-4</v>
      </c>
      <c r="AG520" s="42">
        <v>2.7936293523587227E-3</v>
      </c>
      <c r="AH520" s="42">
        <v>5.3037748896480707E-4</v>
      </c>
      <c r="AI520" s="42">
        <v>1.3937341071267289E-3</v>
      </c>
      <c r="AJ520" s="42">
        <v>4.6931659105473589E-3</v>
      </c>
      <c r="AK520" s="42">
        <v>2.2074456682886663E-4</v>
      </c>
      <c r="AL520" s="42">
        <v>5.4731379820423818E-4</v>
      </c>
      <c r="AM520" s="42">
        <v>2.7936293523587227E-3</v>
      </c>
    </row>
    <row r="521" spans="1:39" hidden="1" x14ac:dyDescent="0.25">
      <c r="A521" s="53"/>
      <c r="B521" s="53"/>
      <c r="C521" s="53"/>
      <c r="D521" s="16">
        <v>1.3876478545704982E-3</v>
      </c>
      <c r="E521" s="16">
        <v>4.6872584272096137E-3</v>
      </c>
      <c r="F521" s="16">
        <v>2.1975366275997366E-4</v>
      </c>
      <c r="G521" s="16">
        <v>5.4544119036353475E-4</v>
      </c>
      <c r="H521" s="16">
        <v>2.7902798863059641E-3</v>
      </c>
      <c r="I521" s="16">
        <v>1.1981901597065032E-4</v>
      </c>
      <c r="J521" s="16">
        <v>1.3876478545704982E-3</v>
      </c>
      <c r="K521" s="16">
        <v>4.6872584272096137E-3</v>
      </c>
      <c r="L521" s="16">
        <v>2.1975366275997366E-4</v>
      </c>
      <c r="M521" s="16">
        <v>5.4544119036353475E-4</v>
      </c>
      <c r="N521" s="16">
        <v>2.7902798863059641E-3</v>
      </c>
      <c r="O521" s="16">
        <v>1.1981901597065032E-4</v>
      </c>
      <c r="P521" s="16">
        <v>6.0862525562306817E-6</v>
      </c>
      <c r="Q521" s="16">
        <v>5.9074833377453532E-6</v>
      </c>
      <c r="R521" s="16">
        <v>9.9090406889296315E-7</v>
      </c>
      <c r="S521" s="16">
        <v>1.8726078407033877E-6</v>
      </c>
      <c r="T521" s="16">
        <v>3.349466052758443E-6</v>
      </c>
      <c r="U521" s="16">
        <v>5.5681029718345896E-7</v>
      </c>
      <c r="V521" s="16">
        <v>6.0862525562306817E-6</v>
      </c>
      <c r="W521" s="16">
        <v>5.9074833377453532E-6</v>
      </c>
      <c r="X521" s="16">
        <v>9.9090406889296315E-7</v>
      </c>
      <c r="Y521" s="16">
        <v>1.8726078407033877E-6</v>
      </c>
      <c r="Z521" s="16">
        <v>3.349466052758443E-6</v>
      </c>
      <c r="AA521" s="54">
        <v>5.5681029718345896E-7</v>
      </c>
      <c r="AB521" s="42">
        <v>1.3937341071267289E-3</v>
      </c>
      <c r="AC521" s="42">
        <v>4.6931659105473589E-3</v>
      </c>
      <c r="AD521" s="42">
        <v>2.2074456682886663E-4</v>
      </c>
      <c r="AE521" s="42">
        <v>5.4731379820423818E-4</v>
      </c>
      <c r="AF521" s="42">
        <v>2.7936293523587227E-3</v>
      </c>
      <c r="AG521" s="42">
        <v>1.2037582626783379E-4</v>
      </c>
      <c r="AH521" s="42">
        <v>1.3937341071267289E-3</v>
      </c>
      <c r="AI521" s="42">
        <v>4.6931659105473589E-3</v>
      </c>
      <c r="AJ521" s="42">
        <v>2.2074456682886663E-4</v>
      </c>
      <c r="AK521" s="42">
        <v>5.4731379820423818E-4</v>
      </c>
      <c r="AL521" s="42">
        <v>2.7936293523587227E-3</v>
      </c>
      <c r="AM521" s="42">
        <v>1.2037582626783379E-4</v>
      </c>
    </row>
    <row r="522" spans="1:39" x14ac:dyDescent="0.25">
      <c r="A522" s="53" t="s">
        <v>136</v>
      </c>
      <c r="B522" s="53" t="str">
        <f>VLOOKUP(A522,'TRI Releases'!$A$3:$Q$118,2,FALSE)</f>
        <v>77536SFTYK2027B</v>
      </c>
      <c r="C522" s="53" t="str">
        <f>VLOOKUP(B522,'AERMOD-Modeled-Air-Conc.'!$A$5:$B$3136,2,FALSE)</f>
        <v>Waste Handling, Disposal, Treatment, and Recycling</v>
      </c>
      <c r="D522" s="16">
        <v>4.6872584272096137E-3</v>
      </c>
      <c r="E522" s="16">
        <v>2.1975366275997366E-4</v>
      </c>
      <c r="F522" s="16">
        <v>5.4544119036353475E-4</v>
      </c>
      <c r="G522" s="16">
        <v>2.7902798863059641E-3</v>
      </c>
      <c r="H522" s="16">
        <v>1.1981901597065032E-4</v>
      </c>
      <c r="I522" s="16">
        <v>3.1537451240238603E-4</v>
      </c>
      <c r="J522" s="16">
        <v>4.6872584272096137E-3</v>
      </c>
      <c r="K522" s="16">
        <v>2.1975366275997366E-4</v>
      </c>
      <c r="L522" s="16">
        <v>5.4544119036353475E-4</v>
      </c>
      <c r="M522" s="16">
        <v>2.7902798863059641E-3</v>
      </c>
      <c r="N522" s="16">
        <v>1.1981901597065032E-4</v>
      </c>
      <c r="O522" s="16">
        <v>3.1537451240238603E-4</v>
      </c>
      <c r="P522" s="16">
        <v>5.9074833377453532E-6</v>
      </c>
      <c r="Q522" s="16">
        <v>9.9090406889296315E-7</v>
      </c>
      <c r="R522" s="16">
        <v>1.8726078407033877E-6</v>
      </c>
      <c r="S522" s="16">
        <v>3.349466052758443E-6</v>
      </c>
      <c r="T522" s="16">
        <v>5.5681029718345896E-7</v>
      </c>
      <c r="U522" s="16">
        <v>1.0677636063562602E-6</v>
      </c>
      <c r="V522" s="16">
        <v>5.9074833377453532E-6</v>
      </c>
      <c r="W522" s="16">
        <v>9.9090406889296315E-7</v>
      </c>
      <c r="X522" s="16">
        <v>1.8726078407033877E-6</v>
      </c>
      <c r="Y522" s="16">
        <v>3.349466052758443E-6</v>
      </c>
      <c r="Z522" s="16">
        <v>5.5681029718345896E-7</v>
      </c>
      <c r="AA522" s="54">
        <v>1.0677636063562602E-6</v>
      </c>
      <c r="AB522" s="42">
        <v>4.6931659105473589E-3</v>
      </c>
      <c r="AC522" s="42">
        <v>2.2074456682886663E-4</v>
      </c>
      <c r="AD522" s="42">
        <v>5.4731379820423818E-4</v>
      </c>
      <c r="AE522" s="42">
        <v>2.7936293523587227E-3</v>
      </c>
      <c r="AF522" s="42">
        <v>1.2037582626783379E-4</v>
      </c>
      <c r="AG522" s="42">
        <v>3.1644227600874229E-4</v>
      </c>
      <c r="AH522" s="42">
        <v>4.6931659105473589E-3</v>
      </c>
      <c r="AI522" s="42">
        <v>2.2074456682886663E-4</v>
      </c>
      <c r="AJ522" s="42">
        <v>5.4731379820423818E-4</v>
      </c>
      <c r="AK522" s="42">
        <v>2.7936293523587227E-3</v>
      </c>
      <c r="AL522" s="42">
        <v>1.2037582626783379E-4</v>
      </c>
      <c r="AM522" s="42">
        <v>3.1644227600874229E-4</v>
      </c>
    </row>
    <row r="523" spans="1:39" hidden="1" x14ac:dyDescent="0.25">
      <c r="A523" s="53"/>
      <c r="B523" s="53"/>
      <c r="C523" s="53"/>
      <c r="D523" s="16">
        <v>2.1975366275997366E-4</v>
      </c>
      <c r="E523" s="16">
        <v>5.4544119036353475E-4</v>
      </c>
      <c r="F523" s="16">
        <v>2.7902798863059641E-3</v>
      </c>
      <c r="G523" s="16">
        <v>1.1981901597065032E-4</v>
      </c>
      <c r="H523" s="16">
        <v>3.1537451240238603E-4</v>
      </c>
      <c r="I523" s="16">
        <v>1.2655597753465954E-2</v>
      </c>
      <c r="J523" s="16">
        <v>2.1975366275997366E-4</v>
      </c>
      <c r="K523" s="16">
        <v>5.4544119036353475E-4</v>
      </c>
      <c r="L523" s="16">
        <v>2.7902798863059641E-3</v>
      </c>
      <c r="M523" s="16">
        <v>1.1981901597065032E-4</v>
      </c>
      <c r="N523" s="16">
        <v>3.1537451240238603E-4</v>
      </c>
      <c r="O523" s="16">
        <v>1.2655597753465954E-2</v>
      </c>
      <c r="P523" s="16">
        <v>9.9090406889296315E-7</v>
      </c>
      <c r="Q523" s="16">
        <v>1.8726078407033877E-6</v>
      </c>
      <c r="R523" s="16">
        <v>3.349466052758443E-6</v>
      </c>
      <c r="S523" s="16">
        <v>5.5681029718345896E-7</v>
      </c>
      <c r="T523" s="16">
        <v>1.0677636063562602E-6</v>
      </c>
      <c r="U523" s="16">
        <v>1.9790069181446926E-5</v>
      </c>
      <c r="V523" s="16">
        <v>9.9090406889296315E-7</v>
      </c>
      <c r="W523" s="16">
        <v>1.8726078407033877E-6</v>
      </c>
      <c r="X523" s="16">
        <v>3.349466052758443E-6</v>
      </c>
      <c r="Y523" s="16">
        <v>5.5681029718345896E-7</v>
      </c>
      <c r="Z523" s="16">
        <v>1.0677636063562602E-6</v>
      </c>
      <c r="AA523" s="54">
        <v>1.9790069181446926E-5</v>
      </c>
      <c r="AB523" s="42">
        <v>2.2074456682886663E-4</v>
      </c>
      <c r="AC523" s="42">
        <v>5.4731379820423818E-4</v>
      </c>
      <c r="AD523" s="42">
        <v>2.7936293523587227E-3</v>
      </c>
      <c r="AE523" s="42">
        <v>1.2037582626783379E-4</v>
      </c>
      <c r="AF523" s="42">
        <v>3.1644227600874229E-4</v>
      </c>
      <c r="AG523" s="42">
        <v>1.2675387822647401E-2</v>
      </c>
      <c r="AH523" s="42">
        <v>2.2074456682886663E-4</v>
      </c>
      <c r="AI523" s="42">
        <v>5.4731379820423818E-4</v>
      </c>
      <c r="AJ523" s="42">
        <v>2.7936293523587227E-3</v>
      </c>
      <c r="AK523" s="42">
        <v>1.2037582626783379E-4</v>
      </c>
      <c r="AL523" s="42">
        <v>3.1644227600874229E-4</v>
      </c>
      <c r="AM523" s="42">
        <v>1.2675387822647401E-2</v>
      </c>
    </row>
    <row r="524" spans="1:39" hidden="1" x14ac:dyDescent="0.25">
      <c r="A524" s="53"/>
      <c r="B524" s="53"/>
      <c r="C524" s="53"/>
      <c r="D524" s="16">
        <v>5.4544119036353475E-4</v>
      </c>
      <c r="E524" s="16">
        <v>2.7902798863059641E-3</v>
      </c>
      <c r="F524" s="16">
        <v>1.1981901597065032E-4</v>
      </c>
      <c r="G524" s="16">
        <v>3.1537451240238603E-4</v>
      </c>
      <c r="H524" s="16">
        <v>1.2655597753465954E-2</v>
      </c>
      <c r="I524" s="16">
        <v>5.9333488945192872E-4</v>
      </c>
      <c r="J524" s="16">
        <v>5.4544119036353475E-4</v>
      </c>
      <c r="K524" s="16">
        <v>2.7902798863059641E-3</v>
      </c>
      <c r="L524" s="16">
        <v>1.1981901597065032E-4</v>
      </c>
      <c r="M524" s="16">
        <v>3.1537451240238603E-4</v>
      </c>
      <c r="N524" s="16">
        <v>1.2655597753465954E-2</v>
      </c>
      <c r="O524" s="16">
        <v>5.9333488945192872E-4</v>
      </c>
      <c r="P524" s="16">
        <v>1.8726078407033877E-6</v>
      </c>
      <c r="Q524" s="16">
        <v>3.349466052758443E-6</v>
      </c>
      <c r="R524" s="16">
        <v>5.5681029718345896E-7</v>
      </c>
      <c r="S524" s="16">
        <v>1.0677636063562602E-6</v>
      </c>
      <c r="T524" s="16">
        <v>1.9790069181446926E-5</v>
      </c>
      <c r="U524" s="16">
        <v>3.3195286307914257E-6</v>
      </c>
      <c r="V524" s="16">
        <v>1.8726078407033877E-6</v>
      </c>
      <c r="W524" s="16">
        <v>3.349466052758443E-6</v>
      </c>
      <c r="X524" s="16">
        <v>5.5681029718345896E-7</v>
      </c>
      <c r="Y524" s="16">
        <v>1.0677636063562602E-6</v>
      </c>
      <c r="Z524" s="16">
        <v>1.9790069181446926E-5</v>
      </c>
      <c r="AA524" s="54">
        <v>3.3195286307914257E-6</v>
      </c>
      <c r="AB524" s="42">
        <v>5.4731379820423818E-4</v>
      </c>
      <c r="AC524" s="42">
        <v>2.7936293523587227E-3</v>
      </c>
      <c r="AD524" s="42">
        <v>1.2037582626783379E-4</v>
      </c>
      <c r="AE524" s="42">
        <v>3.1644227600874229E-4</v>
      </c>
      <c r="AF524" s="42">
        <v>1.2675387822647401E-2</v>
      </c>
      <c r="AG524" s="42">
        <v>5.9665441808272009E-4</v>
      </c>
      <c r="AH524" s="42">
        <v>5.4731379820423818E-4</v>
      </c>
      <c r="AI524" s="42">
        <v>2.7936293523587227E-3</v>
      </c>
      <c r="AJ524" s="42">
        <v>1.2037582626783379E-4</v>
      </c>
      <c r="AK524" s="42">
        <v>3.1644227600874229E-4</v>
      </c>
      <c r="AL524" s="42">
        <v>1.2675387822647401E-2</v>
      </c>
      <c r="AM524" s="42">
        <v>5.9665441808272009E-4</v>
      </c>
    </row>
    <row r="525" spans="1:39" hidden="1" x14ac:dyDescent="0.25">
      <c r="A525" s="53"/>
      <c r="B525" s="53"/>
      <c r="C525" s="53"/>
      <c r="D525" s="16">
        <v>2.7902798863059641E-3</v>
      </c>
      <c r="E525" s="16">
        <v>1.1981901597065032E-4</v>
      </c>
      <c r="F525" s="16">
        <v>3.1537451240238603E-4</v>
      </c>
      <c r="G525" s="16">
        <v>1.2655597753465954E-2</v>
      </c>
      <c r="H525" s="16">
        <v>5.9333488945192872E-4</v>
      </c>
      <c r="I525" s="16">
        <v>1.4726912139815434E-3</v>
      </c>
      <c r="J525" s="16">
        <v>2.7902798863059641E-3</v>
      </c>
      <c r="K525" s="16">
        <v>1.1981901597065032E-4</v>
      </c>
      <c r="L525" s="16">
        <v>3.1537451240238603E-4</v>
      </c>
      <c r="M525" s="16">
        <v>1.2655597753465954E-2</v>
      </c>
      <c r="N525" s="16">
        <v>5.9333488945192872E-4</v>
      </c>
      <c r="O525" s="16">
        <v>1.4726912139815434E-3</v>
      </c>
      <c r="P525" s="16">
        <v>3.349466052758443E-6</v>
      </c>
      <c r="Q525" s="16">
        <v>5.5681029718345896E-7</v>
      </c>
      <c r="R525" s="16">
        <v>1.0677636063562602E-6</v>
      </c>
      <c r="S525" s="16">
        <v>1.9790069181446926E-5</v>
      </c>
      <c r="T525" s="16">
        <v>3.3195286307914257E-6</v>
      </c>
      <c r="U525" s="16">
        <v>6.273236266356348E-6</v>
      </c>
      <c r="V525" s="16">
        <v>3.349466052758443E-6</v>
      </c>
      <c r="W525" s="16">
        <v>5.5681029718345896E-7</v>
      </c>
      <c r="X525" s="16">
        <v>1.0677636063562602E-6</v>
      </c>
      <c r="Y525" s="16">
        <v>1.9790069181446926E-5</v>
      </c>
      <c r="Z525" s="16">
        <v>3.3195286307914257E-6</v>
      </c>
      <c r="AA525" s="54">
        <v>6.273236266356348E-6</v>
      </c>
      <c r="AB525" s="42">
        <v>2.7936293523587227E-3</v>
      </c>
      <c r="AC525" s="42">
        <v>1.2037582626783379E-4</v>
      </c>
      <c r="AD525" s="42">
        <v>3.1644227600874229E-4</v>
      </c>
      <c r="AE525" s="42">
        <v>1.2675387822647401E-2</v>
      </c>
      <c r="AF525" s="42">
        <v>5.9665441808272009E-4</v>
      </c>
      <c r="AG525" s="42">
        <v>1.4789644502478997E-3</v>
      </c>
      <c r="AH525" s="42">
        <v>2.7936293523587227E-3</v>
      </c>
      <c r="AI525" s="42">
        <v>1.2037582626783379E-4</v>
      </c>
      <c r="AJ525" s="42">
        <v>3.1644227600874229E-4</v>
      </c>
      <c r="AK525" s="42">
        <v>1.2675387822647401E-2</v>
      </c>
      <c r="AL525" s="42">
        <v>5.9665441808272009E-4</v>
      </c>
      <c r="AM525" s="42">
        <v>1.4789644502478997E-3</v>
      </c>
    </row>
    <row r="526" spans="1:39" hidden="1" x14ac:dyDescent="0.25">
      <c r="A526" s="53"/>
      <c r="B526" s="53"/>
      <c r="C526" s="53"/>
      <c r="D526" s="16">
        <v>1.1981901597065032E-4</v>
      </c>
      <c r="E526" s="16">
        <v>3.1537451240238603E-4</v>
      </c>
      <c r="F526" s="16">
        <v>1.2655597753465954E-2</v>
      </c>
      <c r="G526" s="16">
        <v>5.9333488945192872E-4</v>
      </c>
      <c r="H526" s="16">
        <v>1.4726912139815434E-3</v>
      </c>
      <c r="I526" s="16">
        <v>7.5337556930261005E-3</v>
      </c>
      <c r="J526" s="16">
        <v>1.1981901597065032E-4</v>
      </c>
      <c r="K526" s="16">
        <v>3.1537451240238603E-4</v>
      </c>
      <c r="L526" s="16">
        <v>1.2655597753465954E-2</v>
      </c>
      <c r="M526" s="16">
        <v>5.9333488945192872E-4</v>
      </c>
      <c r="N526" s="16">
        <v>1.4726912139815434E-3</v>
      </c>
      <c r="O526" s="16">
        <v>7.5337556930261005E-3</v>
      </c>
      <c r="P526" s="16">
        <v>5.5681029718345896E-7</v>
      </c>
      <c r="Q526" s="16">
        <v>1.0677636063562602E-6</v>
      </c>
      <c r="R526" s="16">
        <v>1.9790069181446926E-5</v>
      </c>
      <c r="S526" s="16">
        <v>3.3195286307914257E-6</v>
      </c>
      <c r="T526" s="16">
        <v>6.273236266356348E-6</v>
      </c>
      <c r="U526" s="16">
        <v>1.1220711276740783E-5</v>
      </c>
      <c r="V526" s="16">
        <v>5.5681029718345896E-7</v>
      </c>
      <c r="W526" s="16">
        <v>1.0677636063562602E-6</v>
      </c>
      <c r="X526" s="16">
        <v>1.9790069181446926E-5</v>
      </c>
      <c r="Y526" s="16">
        <v>3.3195286307914257E-6</v>
      </c>
      <c r="Z526" s="16">
        <v>6.273236266356348E-6</v>
      </c>
      <c r="AA526" s="54">
        <v>1.1220711276740783E-5</v>
      </c>
      <c r="AB526" s="42">
        <v>1.2037582626783379E-4</v>
      </c>
      <c r="AC526" s="42">
        <v>3.1644227600874229E-4</v>
      </c>
      <c r="AD526" s="42">
        <v>1.2675387822647401E-2</v>
      </c>
      <c r="AE526" s="42">
        <v>5.9665441808272009E-4</v>
      </c>
      <c r="AF526" s="42">
        <v>1.4789644502478997E-3</v>
      </c>
      <c r="AG526" s="42">
        <v>7.5449764043028413E-3</v>
      </c>
      <c r="AH526" s="42">
        <v>1.2037582626783379E-4</v>
      </c>
      <c r="AI526" s="42">
        <v>3.1644227600874229E-4</v>
      </c>
      <c r="AJ526" s="42">
        <v>1.2675387822647401E-2</v>
      </c>
      <c r="AK526" s="42">
        <v>5.9665441808272009E-4</v>
      </c>
      <c r="AL526" s="42">
        <v>1.4789644502478997E-3</v>
      </c>
      <c r="AM526" s="42">
        <v>7.5449764043028413E-3</v>
      </c>
    </row>
    <row r="527" spans="1:39" hidden="1" x14ac:dyDescent="0.25">
      <c r="A527" s="53"/>
      <c r="B527" s="53"/>
      <c r="C527" s="53"/>
      <c r="D527" s="16">
        <v>3.1537451240238603E-4</v>
      </c>
      <c r="E527" s="16">
        <v>1.2655597753465954E-2</v>
      </c>
      <c r="F527" s="16">
        <v>5.9333488945192872E-4</v>
      </c>
      <c r="G527" s="16">
        <v>1.4726912139815434E-3</v>
      </c>
      <c r="H527" s="16">
        <v>7.5337556930261005E-3</v>
      </c>
      <c r="I527" s="16">
        <v>3.2351134312075578E-4</v>
      </c>
      <c r="J527" s="16">
        <v>3.1537451240238603E-4</v>
      </c>
      <c r="K527" s="16">
        <v>1.2655597753465954E-2</v>
      </c>
      <c r="L527" s="16">
        <v>5.9333488945192872E-4</v>
      </c>
      <c r="M527" s="16">
        <v>1.4726912139815434E-3</v>
      </c>
      <c r="N527" s="16">
        <v>7.5337556930261005E-3</v>
      </c>
      <c r="O527" s="16">
        <v>3.2351134312075578E-4</v>
      </c>
      <c r="P527" s="16">
        <v>1.0677636063562602E-6</v>
      </c>
      <c r="Q527" s="16">
        <v>1.9790069181446926E-5</v>
      </c>
      <c r="R527" s="16">
        <v>3.3195286307914257E-6</v>
      </c>
      <c r="S527" s="16">
        <v>6.273236266356348E-6</v>
      </c>
      <c r="T527" s="16">
        <v>1.1220711276740783E-5</v>
      </c>
      <c r="U527" s="16">
        <v>1.865314495564587E-6</v>
      </c>
      <c r="V527" s="16">
        <v>1.0677636063562602E-6</v>
      </c>
      <c r="W527" s="16">
        <v>1.9790069181446926E-5</v>
      </c>
      <c r="X527" s="16">
        <v>3.3195286307914257E-6</v>
      </c>
      <c r="Y527" s="16">
        <v>6.273236266356348E-6</v>
      </c>
      <c r="Z527" s="16">
        <v>1.1220711276740783E-5</v>
      </c>
      <c r="AA527" s="54">
        <v>1.865314495564587E-6</v>
      </c>
      <c r="AB527" s="42">
        <v>3.1644227600874229E-4</v>
      </c>
      <c r="AC527" s="42">
        <v>1.2675387822647401E-2</v>
      </c>
      <c r="AD527" s="42">
        <v>5.9665441808272009E-4</v>
      </c>
      <c r="AE527" s="42">
        <v>1.4789644502478997E-3</v>
      </c>
      <c r="AF527" s="42">
        <v>7.5449764043028413E-3</v>
      </c>
      <c r="AG527" s="42">
        <v>3.2537665761632039E-4</v>
      </c>
      <c r="AH527" s="42">
        <v>3.1644227600874229E-4</v>
      </c>
      <c r="AI527" s="42">
        <v>1.2675387822647401E-2</v>
      </c>
      <c r="AJ527" s="42">
        <v>5.9665441808272009E-4</v>
      </c>
      <c r="AK527" s="42">
        <v>1.4789644502478997E-3</v>
      </c>
      <c r="AL527" s="42">
        <v>7.5449764043028413E-3</v>
      </c>
      <c r="AM527" s="42">
        <v>3.2537665761632039E-4</v>
      </c>
    </row>
    <row r="528" spans="1:39" x14ac:dyDescent="0.25">
      <c r="A528" s="53" t="s">
        <v>137</v>
      </c>
      <c r="B528" s="53" t="str">
        <f>VLOOKUP(A528,'TRI Releases'!$A$3:$Q$118,2,FALSE)</f>
        <v>77536SFTYK2027B</v>
      </c>
      <c r="C528" s="53" t="str">
        <f>VLOOKUP(B528,'AERMOD-Modeled-Air-Conc.'!$A$5:$B$3136,2,FALSE)</f>
        <v>Waste Handling, Disposal, Treatment, and Recycling</v>
      </c>
      <c r="D528" s="16">
        <v>1.2655597753465954E-2</v>
      </c>
      <c r="E528" s="16">
        <v>5.9333488945192872E-4</v>
      </c>
      <c r="F528" s="16">
        <v>1.4726912139815434E-3</v>
      </c>
      <c r="G528" s="16">
        <v>7.5337556930261005E-3</v>
      </c>
      <c r="H528" s="16">
        <v>3.2351134312075578E-4</v>
      </c>
      <c r="I528" s="16">
        <v>8.5151118348644186E-4</v>
      </c>
      <c r="J528" s="16">
        <v>1.2655597753465954E-2</v>
      </c>
      <c r="K528" s="16">
        <v>5.9333488945192872E-4</v>
      </c>
      <c r="L528" s="16">
        <v>1.4726912139815434E-3</v>
      </c>
      <c r="M528" s="16">
        <v>7.5337556930261005E-3</v>
      </c>
      <c r="N528" s="16">
        <v>3.2351134312075578E-4</v>
      </c>
      <c r="O528" s="16">
        <v>8.5151118348644186E-4</v>
      </c>
      <c r="P528" s="16">
        <v>1.9790069181446926E-5</v>
      </c>
      <c r="Q528" s="16">
        <v>3.3195286307914257E-6</v>
      </c>
      <c r="R528" s="16">
        <v>6.273236266356348E-6</v>
      </c>
      <c r="S528" s="16">
        <v>1.1220711276740783E-5</v>
      </c>
      <c r="T528" s="16">
        <v>1.865314495564587E-6</v>
      </c>
      <c r="U528" s="16">
        <v>3.5770080812934709E-6</v>
      </c>
      <c r="V528" s="16">
        <v>1.9790069181446926E-5</v>
      </c>
      <c r="W528" s="16">
        <v>3.3195286307914257E-6</v>
      </c>
      <c r="X528" s="16">
        <v>6.273236266356348E-6</v>
      </c>
      <c r="Y528" s="16">
        <v>1.1220711276740783E-5</v>
      </c>
      <c r="Z528" s="16">
        <v>1.865314495564587E-6</v>
      </c>
      <c r="AA528" s="54">
        <v>3.5770080812934709E-6</v>
      </c>
      <c r="AB528" s="42">
        <v>1.2675387822647401E-2</v>
      </c>
      <c r="AC528" s="42">
        <v>5.9665441808272009E-4</v>
      </c>
      <c r="AD528" s="42">
        <v>1.4789644502478997E-3</v>
      </c>
      <c r="AE528" s="42">
        <v>7.5449764043028413E-3</v>
      </c>
      <c r="AF528" s="42">
        <v>3.2537665761632039E-4</v>
      </c>
      <c r="AG528" s="42">
        <v>8.5508819156773536E-4</v>
      </c>
      <c r="AH528" s="42">
        <v>1.2675387822647401E-2</v>
      </c>
      <c r="AI528" s="42">
        <v>5.9665441808272009E-4</v>
      </c>
      <c r="AJ528" s="42">
        <v>1.4789644502478997E-3</v>
      </c>
      <c r="AK528" s="42">
        <v>7.5449764043028413E-3</v>
      </c>
      <c r="AL528" s="42">
        <v>3.2537665761632039E-4</v>
      </c>
      <c r="AM528" s="42">
        <v>8.5508819156773536E-4</v>
      </c>
    </row>
    <row r="529" spans="1:39" hidden="1" x14ac:dyDescent="0.25">
      <c r="A529" s="53"/>
      <c r="B529" s="53"/>
      <c r="C529" s="53"/>
      <c r="D529" s="16">
        <v>5.9333488945192872E-4</v>
      </c>
      <c r="E529" s="16">
        <v>1.4726912139815434E-3</v>
      </c>
      <c r="F529" s="16">
        <v>7.5337556930261005E-3</v>
      </c>
      <c r="G529" s="16">
        <v>3.2351134312075578E-4</v>
      </c>
      <c r="H529" s="16">
        <v>8.5151118348644186E-4</v>
      </c>
      <c r="I529" s="16">
        <v>2.1305720123680062E-3</v>
      </c>
      <c r="J529" s="16">
        <v>5.9333488945192872E-4</v>
      </c>
      <c r="K529" s="16">
        <v>1.4726912139815434E-3</v>
      </c>
      <c r="L529" s="16">
        <v>7.5337556930261005E-3</v>
      </c>
      <c r="M529" s="16">
        <v>3.2351134312075578E-4</v>
      </c>
      <c r="N529" s="16">
        <v>8.5151118348644186E-4</v>
      </c>
      <c r="O529" s="16">
        <v>2.1305720123680062E-3</v>
      </c>
      <c r="P529" s="16">
        <v>3.3195286307914257E-6</v>
      </c>
      <c r="Q529" s="16">
        <v>6.273236266356348E-6</v>
      </c>
      <c r="R529" s="16">
        <v>1.1220711276740783E-5</v>
      </c>
      <c r="S529" s="16">
        <v>1.865314495564587E-6</v>
      </c>
      <c r="T529" s="16">
        <v>3.5770080812934709E-6</v>
      </c>
      <c r="U529" s="16">
        <v>0</v>
      </c>
      <c r="V529" s="16">
        <v>3.3195286307914257E-6</v>
      </c>
      <c r="W529" s="16">
        <v>6.273236266356348E-6</v>
      </c>
      <c r="X529" s="16">
        <v>1.1220711276740783E-5</v>
      </c>
      <c r="Y529" s="16">
        <v>1.865314495564587E-6</v>
      </c>
      <c r="Z529" s="16">
        <v>3.5770080812934709E-6</v>
      </c>
      <c r="AA529" s="54">
        <v>0</v>
      </c>
      <c r="AB529" s="42">
        <v>5.9665441808272009E-4</v>
      </c>
      <c r="AC529" s="42">
        <v>1.4789644502478997E-3</v>
      </c>
      <c r="AD529" s="42">
        <v>7.5449764043028413E-3</v>
      </c>
      <c r="AE529" s="42">
        <v>3.2537665761632039E-4</v>
      </c>
      <c r="AF529" s="42">
        <v>8.5508819156773536E-4</v>
      </c>
      <c r="AG529" s="42">
        <v>2.1305720123680062E-3</v>
      </c>
      <c r="AH529" s="42">
        <v>5.9665441808272009E-4</v>
      </c>
      <c r="AI529" s="42">
        <v>1.4789644502478997E-3</v>
      </c>
      <c r="AJ529" s="42">
        <v>7.5449764043028413E-3</v>
      </c>
      <c r="AK529" s="42">
        <v>3.2537665761632039E-4</v>
      </c>
      <c r="AL529" s="42">
        <v>8.5508819156773536E-4</v>
      </c>
      <c r="AM529" s="42">
        <v>2.1305720123680062E-3</v>
      </c>
    </row>
    <row r="530" spans="1:39" hidden="1" x14ac:dyDescent="0.25">
      <c r="A530" s="53"/>
      <c r="B530" s="53"/>
      <c r="C530" s="53"/>
      <c r="D530" s="16">
        <v>1.4726912139815434E-3</v>
      </c>
      <c r="E530" s="16">
        <v>7.5337556930261005E-3</v>
      </c>
      <c r="F530" s="16">
        <v>3.2351134312075578E-4</v>
      </c>
      <c r="G530" s="16">
        <v>8.5151118348644186E-4</v>
      </c>
      <c r="H530" s="16">
        <v>2.1305720123680062E-3</v>
      </c>
      <c r="I530" s="16">
        <v>9.9888028527260757E-5</v>
      </c>
      <c r="J530" s="16">
        <v>1.4726912139815434E-3</v>
      </c>
      <c r="K530" s="16">
        <v>7.5337556930261005E-3</v>
      </c>
      <c r="L530" s="16">
        <v>3.2351134312075578E-4</v>
      </c>
      <c r="M530" s="16">
        <v>8.5151118348644186E-4</v>
      </c>
      <c r="N530" s="16">
        <v>2.1305720123680062E-3</v>
      </c>
      <c r="O530" s="16">
        <v>9.9888028527260757E-5</v>
      </c>
      <c r="P530" s="16">
        <v>6.273236266356348E-6</v>
      </c>
      <c r="Q530" s="16">
        <v>1.1220711276740783E-5</v>
      </c>
      <c r="R530" s="16">
        <v>1.865314495564587E-6</v>
      </c>
      <c r="S530" s="16">
        <v>3.5770080812934709E-6</v>
      </c>
      <c r="T530" s="16">
        <v>0</v>
      </c>
      <c r="U530" s="16">
        <v>0</v>
      </c>
      <c r="V530" s="16">
        <v>6.273236266356348E-6</v>
      </c>
      <c r="W530" s="16">
        <v>1.1220711276740783E-5</v>
      </c>
      <c r="X530" s="16">
        <v>1.865314495564587E-6</v>
      </c>
      <c r="Y530" s="16">
        <v>3.5770080812934709E-6</v>
      </c>
      <c r="Z530" s="16">
        <v>0</v>
      </c>
      <c r="AA530" s="54">
        <v>0</v>
      </c>
      <c r="AB530" s="42">
        <v>1.4789644502478997E-3</v>
      </c>
      <c r="AC530" s="42">
        <v>7.5449764043028413E-3</v>
      </c>
      <c r="AD530" s="42">
        <v>3.2537665761632039E-4</v>
      </c>
      <c r="AE530" s="42">
        <v>8.5508819156773536E-4</v>
      </c>
      <c r="AF530" s="42">
        <v>2.1305720123680062E-3</v>
      </c>
      <c r="AG530" s="42">
        <v>9.9888028527260757E-5</v>
      </c>
      <c r="AH530" s="42">
        <v>1.4789644502478997E-3</v>
      </c>
      <c r="AI530" s="42">
        <v>7.5449764043028413E-3</v>
      </c>
      <c r="AJ530" s="42">
        <v>3.2537665761632039E-4</v>
      </c>
      <c r="AK530" s="42">
        <v>8.5508819156773536E-4</v>
      </c>
      <c r="AL530" s="42">
        <v>2.1305720123680062E-3</v>
      </c>
      <c r="AM530" s="42">
        <v>9.9888028527260757E-5</v>
      </c>
    </row>
    <row r="531" spans="1:39" hidden="1" x14ac:dyDescent="0.25">
      <c r="A531" s="53"/>
      <c r="B531" s="53"/>
      <c r="C531" s="53"/>
      <c r="D531" s="16">
        <v>7.5337556930261005E-3</v>
      </c>
      <c r="E531" s="16">
        <v>3.2351134312075578E-4</v>
      </c>
      <c r="F531" s="16">
        <v>8.5151118348644186E-4</v>
      </c>
      <c r="G531" s="16">
        <v>2.1305720123680062E-3</v>
      </c>
      <c r="H531" s="16">
        <v>9.9888028527260757E-5</v>
      </c>
      <c r="I531" s="16">
        <v>2.4792781380160667E-4</v>
      </c>
      <c r="J531" s="16">
        <v>7.5337556930261005E-3</v>
      </c>
      <c r="K531" s="16">
        <v>3.2351134312075578E-4</v>
      </c>
      <c r="L531" s="16">
        <v>8.5151118348644186E-4</v>
      </c>
      <c r="M531" s="16">
        <v>2.1305720123680062E-3</v>
      </c>
      <c r="N531" s="16">
        <v>9.9888028527260757E-5</v>
      </c>
      <c r="O531" s="16">
        <v>2.4792781380160667E-4</v>
      </c>
      <c r="P531" s="16">
        <v>1.1220711276740783E-5</v>
      </c>
      <c r="Q531" s="16">
        <v>1.865314495564587E-6</v>
      </c>
      <c r="R531" s="16">
        <v>3.5770080812934709E-6</v>
      </c>
      <c r="S531" s="16">
        <v>0</v>
      </c>
      <c r="T531" s="16">
        <v>0</v>
      </c>
      <c r="U531" s="16">
        <v>0</v>
      </c>
      <c r="V531" s="16">
        <v>1.1220711276740783E-5</v>
      </c>
      <c r="W531" s="16">
        <v>1.865314495564587E-6</v>
      </c>
      <c r="X531" s="16">
        <v>3.5770080812934709E-6</v>
      </c>
      <c r="Y531" s="16">
        <v>0</v>
      </c>
      <c r="Z531" s="16">
        <v>0</v>
      </c>
      <c r="AA531" s="54">
        <v>0</v>
      </c>
      <c r="AB531" s="42">
        <v>7.5449764043028413E-3</v>
      </c>
      <c r="AC531" s="42">
        <v>3.2537665761632039E-4</v>
      </c>
      <c r="AD531" s="42">
        <v>8.5508819156773536E-4</v>
      </c>
      <c r="AE531" s="42">
        <v>2.1305720123680062E-3</v>
      </c>
      <c r="AF531" s="42">
        <v>9.9888028527260757E-5</v>
      </c>
      <c r="AG531" s="42">
        <v>2.4792781380160667E-4</v>
      </c>
      <c r="AH531" s="42">
        <v>7.5449764043028413E-3</v>
      </c>
      <c r="AI531" s="42">
        <v>3.2537665761632039E-4</v>
      </c>
      <c r="AJ531" s="42">
        <v>8.5508819156773536E-4</v>
      </c>
      <c r="AK531" s="42">
        <v>2.1305720123680062E-3</v>
      </c>
      <c r="AL531" s="42">
        <v>9.9888028527260757E-5</v>
      </c>
      <c r="AM531" s="42">
        <v>2.4792781380160667E-4</v>
      </c>
    </row>
    <row r="532" spans="1:39" hidden="1" x14ac:dyDescent="0.25">
      <c r="A532" s="53"/>
      <c r="B532" s="53"/>
      <c r="C532" s="53"/>
      <c r="D532" s="16">
        <v>3.2351134312075578E-4</v>
      </c>
      <c r="E532" s="16">
        <v>8.5151118348644186E-4</v>
      </c>
      <c r="F532" s="16">
        <v>2.1305720123680062E-3</v>
      </c>
      <c r="G532" s="16">
        <v>9.9888028527260757E-5</v>
      </c>
      <c r="H532" s="16">
        <v>2.4792781380160667E-4</v>
      </c>
      <c r="I532" s="16">
        <v>1.2683090392299836E-3</v>
      </c>
      <c r="J532" s="16">
        <v>3.2351134312075578E-4</v>
      </c>
      <c r="K532" s="16">
        <v>8.5151118348644186E-4</v>
      </c>
      <c r="L532" s="16">
        <v>2.1305720123680062E-3</v>
      </c>
      <c r="M532" s="16">
        <v>9.9888028527260757E-5</v>
      </c>
      <c r="N532" s="16">
        <v>2.4792781380160667E-4</v>
      </c>
      <c r="O532" s="16">
        <v>1.2683090392299836E-3</v>
      </c>
      <c r="P532" s="16">
        <v>1.865314495564587E-6</v>
      </c>
      <c r="Q532" s="16">
        <v>3.5770080812934709E-6</v>
      </c>
      <c r="R532" s="16">
        <v>0</v>
      </c>
      <c r="S532" s="16">
        <v>0</v>
      </c>
      <c r="T532" s="16">
        <v>0</v>
      </c>
      <c r="U532" s="16">
        <v>0</v>
      </c>
      <c r="V532" s="16">
        <v>1.865314495564587E-6</v>
      </c>
      <c r="W532" s="16">
        <v>3.5770080812934709E-6</v>
      </c>
      <c r="X532" s="16">
        <v>0</v>
      </c>
      <c r="Y532" s="16">
        <v>0</v>
      </c>
      <c r="Z532" s="16">
        <v>0</v>
      </c>
      <c r="AA532" s="54">
        <v>0</v>
      </c>
      <c r="AB532" s="42">
        <v>3.2537665761632039E-4</v>
      </c>
      <c r="AC532" s="42">
        <v>8.5508819156773536E-4</v>
      </c>
      <c r="AD532" s="42">
        <v>2.1305720123680062E-3</v>
      </c>
      <c r="AE532" s="42">
        <v>9.9888028527260757E-5</v>
      </c>
      <c r="AF532" s="42">
        <v>2.4792781380160667E-4</v>
      </c>
      <c r="AG532" s="42">
        <v>1.2683090392299836E-3</v>
      </c>
      <c r="AH532" s="42">
        <v>3.2537665761632039E-4</v>
      </c>
      <c r="AI532" s="42">
        <v>8.5508819156773536E-4</v>
      </c>
      <c r="AJ532" s="42">
        <v>2.1305720123680062E-3</v>
      </c>
      <c r="AK532" s="42">
        <v>9.9888028527260757E-5</v>
      </c>
      <c r="AL532" s="42">
        <v>2.4792781380160667E-4</v>
      </c>
      <c r="AM532" s="42">
        <v>1.2683090392299836E-3</v>
      </c>
    </row>
    <row r="533" spans="1:39" hidden="1" x14ac:dyDescent="0.25">
      <c r="A533" s="53"/>
      <c r="B533" s="53"/>
      <c r="C533" s="53"/>
      <c r="D533" s="16">
        <v>8.5151118348644186E-4</v>
      </c>
      <c r="E533" s="16">
        <v>2.1305720123680062E-3</v>
      </c>
      <c r="F533" s="16">
        <v>9.9888028527260757E-5</v>
      </c>
      <c r="G533" s="16">
        <v>2.4792781380160667E-4</v>
      </c>
      <c r="H533" s="16">
        <v>1.2683090392299836E-3</v>
      </c>
      <c r="I533" s="16">
        <v>5.446318907756833E-5</v>
      </c>
      <c r="J533" s="16">
        <v>8.5151118348644186E-4</v>
      </c>
      <c r="K533" s="16">
        <v>2.1305720123680062E-3</v>
      </c>
      <c r="L533" s="16">
        <v>9.9888028527260757E-5</v>
      </c>
      <c r="M533" s="16">
        <v>2.4792781380160667E-4</v>
      </c>
      <c r="N533" s="16">
        <v>1.2683090392299836E-3</v>
      </c>
      <c r="O533" s="16">
        <v>5.446318907756833E-5</v>
      </c>
      <c r="P533" s="16">
        <v>3.5770080812934709E-6</v>
      </c>
      <c r="Q533" s="16">
        <v>0</v>
      </c>
      <c r="R533" s="16">
        <v>0</v>
      </c>
      <c r="S533" s="16">
        <v>0</v>
      </c>
      <c r="T533" s="16">
        <v>0</v>
      </c>
      <c r="U533" s="16">
        <v>0</v>
      </c>
      <c r="V533" s="16">
        <v>3.5770080812934709E-6</v>
      </c>
      <c r="W533" s="16">
        <v>0</v>
      </c>
      <c r="X533" s="16">
        <v>0</v>
      </c>
      <c r="Y533" s="16">
        <v>0</v>
      </c>
      <c r="Z533" s="16">
        <v>0</v>
      </c>
      <c r="AA533" s="54">
        <v>0</v>
      </c>
      <c r="AB533" s="42">
        <v>8.5508819156773536E-4</v>
      </c>
      <c r="AC533" s="42">
        <v>2.1305720123680062E-3</v>
      </c>
      <c r="AD533" s="42">
        <v>9.9888028527260757E-5</v>
      </c>
      <c r="AE533" s="42">
        <v>2.4792781380160667E-4</v>
      </c>
      <c r="AF533" s="42">
        <v>1.2683090392299836E-3</v>
      </c>
      <c r="AG533" s="42">
        <v>5.446318907756833E-5</v>
      </c>
      <c r="AH533" s="42">
        <v>8.5508819156773536E-4</v>
      </c>
      <c r="AI533" s="42">
        <v>2.1305720123680062E-3</v>
      </c>
      <c r="AJ533" s="42">
        <v>9.9888028527260757E-5</v>
      </c>
      <c r="AK533" s="42">
        <v>2.4792781380160667E-4</v>
      </c>
      <c r="AL533" s="42">
        <v>1.2683090392299836E-3</v>
      </c>
      <c r="AM533" s="42">
        <v>5.446318907756833E-5</v>
      </c>
    </row>
    <row r="534" spans="1:39" x14ac:dyDescent="0.25">
      <c r="A534" s="53" t="s">
        <v>138</v>
      </c>
      <c r="B534" s="53" t="str">
        <f>VLOOKUP(A534,'TRI Releases'!$A$3:$Q$118,2,FALSE)</f>
        <v>77541THDWCBUILD</v>
      </c>
      <c r="C534" s="53" t="str">
        <f>VLOOKUP(B534,'AERMOD-Modeled-Air-Conc.'!$A$5:$B$3136,2,FALSE)</f>
        <v>Processing as a Reactant</v>
      </c>
      <c r="D534" s="16">
        <v>2.1305720123680062E-3</v>
      </c>
      <c r="E534" s="16">
        <v>9.9888028527260757E-5</v>
      </c>
      <c r="F534" s="16">
        <v>2.4792781380160667E-4</v>
      </c>
      <c r="G534" s="16">
        <v>1.2683090392299836E-3</v>
      </c>
      <c r="H534" s="16">
        <v>5.446318907756833E-5</v>
      </c>
      <c r="I534" s="16">
        <v>1.4335205109199364E-4</v>
      </c>
      <c r="J534" s="16">
        <v>2.1305720123680062E-3</v>
      </c>
      <c r="K534" s="16">
        <v>9.9888028527260757E-5</v>
      </c>
      <c r="L534" s="16">
        <v>2.4792781380160667E-4</v>
      </c>
      <c r="M534" s="16">
        <v>1.2683090392299836E-3</v>
      </c>
      <c r="N534" s="16">
        <v>5.446318907756833E-5</v>
      </c>
      <c r="O534" s="16">
        <v>1.4335205109199364E-4</v>
      </c>
      <c r="P534" s="16">
        <v>0</v>
      </c>
      <c r="Q534" s="16">
        <v>0</v>
      </c>
      <c r="R534" s="16">
        <v>0</v>
      </c>
      <c r="S534" s="16">
        <v>0</v>
      </c>
      <c r="T534" s="16">
        <v>0</v>
      </c>
      <c r="U534" s="16">
        <v>0</v>
      </c>
      <c r="V534" s="16">
        <v>0</v>
      </c>
      <c r="W534" s="16">
        <v>0</v>
      </c>
      <c r="X534" s="16">
        <v>0</v>
      </c>
      <c r="Y534" s="16">
        <v>0</v>
      </c>
      <c r="Z534" s="16">
        <v>0</v>
      </c>
      <c r="AA534" s="54">
        <v>0</v>
      </c>
      <c r="AB534" s="42">
        <v>2.1305720123680062E-3</v>
      </c>
      <c r="AC534" s="42">
        <v>9.9888028527260757E-5</v>
      </c>
      <c r="AD534" s="42">
        <v>2.4792781380160667E-4</v>
      </c>
      <c r="AE534" s="42">
        <v>1.2683090392299836E-3</v>
      </c>
      <c r="AF534" s="42">
        <v>5.446318907756833E-5</v>
      </c>
      <c r="AG534" s="42">
        <v>1.4335205109199364E-4</v>
      </c>
      <c r="AH534" s="42">
        <v>2.1305720123680062E-3</v>
      </c>
      <c r="AI534" s="42">
        <v>9.9888028527260757E-5</v>
      </c>
      <c r="AJ534" s="42">
        <v>2.4792781380160667E-4</v>
      </c>
      <c r="AK534" s="42">
        <v>1.2683090392299836E-3</v>
      </c>
      <c r="AL534" s="42">
        <v>5.446318907756833E-5</v>
      </c>
      <c r="AM534" s="42">
        <v>1.4335205109199364E-4</v>
      </c>
    </row>
    <row r="535" spans="1:39" hidden="1" x14ac:dyDescent="0.25">
      <c r="A535" s="53"/>
      <c r="B535" s="53"/>
      <c r="C535" s="53"/>
      <c r="D535" s="16">
        <v>9.9888028527260757E-5</v>
      </c>
      <c r="E535" s="16">
        <v>2.4792781380160667E-4</v>
      </c>
      <c r="F535" s="16">
        <v>1.2683090392299836E-3</v>
      </c>
      <c r="G535" s="16">
        <v>5.446318907756833E-5</v>
      </c>
      <c r="H535" s="16">
        <v>1.4335205109199364E-4</v>
      </c>
      <c r="I535" s="16">
        <v>1.0652860061840031E-2</v>
      </c>
      <c r="J535" s="16">
        <v>9.9888028527260757E-5</v>
      </c>
      <c r="K535" s="16">
        <v>2.4792781380160667E-4</v>
      </c>
      <c r="L535" s="16">
        <v>1.2683090392299836E-3</v>
      </c>
      <c r="M535" s="16">
        <v>5.446318907756833E-5</v>
      </c>
      <c r="N535" s="16">
        <v>1.4335205109199364E-4</v>
      </c>
      <c r="O535" s="16">
        <v>1.0652860061840031E-2</v>
      </c>
      <c r="P535" s="16">
        <v>0</v>
      </c>
      <c r="Q535" s="16">
        <v>0</v>
      </c>
      <c r="R535" s="16">
        <v>0</v>
      </c>
      <c r="S535" s="16">
        <v>0</v>
      </c>
      <c r="T535" s="16">
        <v>0</v>
      </c>
      <c r="U535" s="16">
        <v>0</v>
      </c>
      <c r="V535" s="16">
        <v>0</v>
      </c>
      <c r="W535" s="16">
        <v>0</v>
      </c>
      <c r="X535" s="16">
        <v>0</v>
      </c>
      <c r="Y535" s="16">
        <v>0</v>
      </c>
      <c r="Z535" s="16">
        <v>0</v>
      </c>
      <c r="AA535" s="54">
        <v>0</v>
      </c>
      <c r="AB535" s="42">
        <v>9.9888028527260757E-5</v>
      </c>
      <c r="AC535" s="42">
        <v>2.4792781380160667E-4</v>
      </c>
      <c r="AD535" s="42">
        <v>1.2683090392299836E-3</v>
      </c>
      <c r="AE535" s="42">
        <v>5.446318907756833E-5</v>
      </c>
      <c r="AF535" s="42">
        <v>1.4335205109199364E-4</v>
      </c>
      <c r="AG535" s="42">
        <v>1.0652860061840031E-2</v>
      </c>
      <c r="AH535" s="42">
        <v>9.9888028527260757E-5</v>
      </c>
      <c r="AI535" s="42">
        <v>2.4792781380160667E-4</v>
      </c>
      <c r="AJ535" s="42">
        <v>1.2683090392299836E-3</v>
      </c>
      <c r="AK535" s="42">
        <v>5.446318907756833E-5</v>
      </c>
      <c r="AL535" s="42">
        <v>1.4335205109199364E-4</v>
      </c>
      <c r="AM535" s="42">
        <v>1.0652860061840031E-2</v>
      </c>
    </row>
    <row r="536" spans="1:39" hidden="1" x14ac:dyDescent="0.25">
      <c r="A536" s="53"/>
      <c r="B536" s="53"/>
      <c r="C536" s="53"/>
      <c r="D536" s="16">
        <v>2.4792781380160667E-4</v>
      </c>
      <c r="E536" s="16">
        <v>1.2683090392299836E-3</v>
      </c>
      <c r="F536" s="16">
        <v>5.446318907756833E-5</v>
      </c>
      <c r="G536" s="16">
        <v>1.4335205109199364E-4</v>
      </c>
      <c r="H536" s="16">
        <v>1.0652860061840031E-2</v>
      </c>
      <c r="I536" s="16">
        <v>4.9944014263630378E-4</v>
      </c>
      <c r="J536" s="16">
        <v>2.4792781380160667E-4</v>
      </c>
      <c r="K536" s="16">
        <v>1.2683090392299836E-3</v>
      </c>
      <c r="L536" s="16">
        <v>5.446318907756833E-5</v>
      </c>
      <c r="M536" s="16">
        <v>1.4335205109199364E-4</v>
      </c>
      <c r="N536" s="16">
        <v>1.0652860061840031E-2</v>
      </c>
      <c r="O536" s="16">
        <v>4.9944014263630378E-4</v>
      </c>
      <c r="P536" s="16">
        <v>0</v>
      </c>
      <c r="Q536" s="16">
        <v>0</v>
      </c>
      <c r="R536" s="16">
        <v>0</v>
      </c>
      <c r="S536" s="16">
        <v>0</v>
      </c>
      <c r="T536" s="16">
        <v>0</v>
      </c>
      <c r="U536" s="16">
        <v>0</v>
      </c>
      <c r="V536" s="16">
        <v>0</v>
      </c>
      <c r="W536" s="16">
        <v>0</v>
      </c>
      <c r="X536" s="16">
        <v>0</v>
      </c>
      <c r="Y536" s="16">
        <v>0</v>
      </c>
      <c r="Z536" s="16">
        <v>0</v>
      </c>
      <c r="AA536" s="54">
        <v>0</v>
      </c>
      <c r="AB536" s="42">
        <v>2.4792781380160667E-4</v>
      </c>
      <c r="AC536" s="42">
        <v>1.2683090392299836E-3</v>
      </c>
      <c r="AD536" s="42">
        <v>5.446318907756833E-5</v>
      </c>
      <c r="AE536" s="42">
        <v>1.4335205109199364E-4</v>
      </c>
      <c r="AF536" s="42">
        <v>1.0652860061840031E-2</v>
      </c>
      <c r="AG536" s="42">
        <v>4.9944014263630378E-4</v>
      </c>
      <c r="AH536" s="42">
        <v>2.4792781380160667E-4</v>
      </c>
      <c r="AI536" s="42">
        <v>1.2683090392299836E-3</v>
      </c>
      <c r="AJ536" s="42">
        <v>5.446318907756833E-5</v>
      </c>
      <c r="AK536" s="42">
        <v>1.4335205109199364E-4</v>
      </c>
      <c r="AL536" s="42">
        <v>1.0652860061840031E-2</v>
      </c>
      <c r="AM536" s="42">
        <v>4.9944014263630378E-4</v>
      </c>
    </row>
    <row r="537" spans="1:39" hidden="1" x14ac:dyDescent="0.25">
      <c r="A537" s="53"/>
      <c r="B537" s="53"/>
      <c r="C537" s="53"/>
      <c r="D537" s="16">
        <v>1.2683090392299836E-3</v>
      </c>
      <c r="E537" s="16">
        <v>5.446318907756833E-5</v>
      </c>
      <c r="F537" s="16">
        <v>1.4335205109199364E-4</v>
      </c>
      <c r="G537" s="16">
        <v>1.0652860061840031E-2</v>
      </c>
      <c r="H537" s="16">
        <v>4.9944014263630378E-4</v>
      </c>
      <c r="I537" s="16">
        <v>1.2396390690080333E-3</v>
      </c>
      <c r="J537" s="16">
        <v>1.2683090392299836E-3</v>
      </c>
      <c r="K537" s="16">
        <v>5.446318907756833E-5</v>
      </c>
      <c r="L537" s="16">
        <v>1.4335205109199364E-4</v>
      </c>
      <c r="M537" s="16">
        <v>1.0652860061840031E-2</v>
      </c>
      <c r="N537" s="16">
        <v>4.9944014263630378E-4</v>
      </c>
      <c r="O537" s="16">
        <v>1.2396390690080333E-3</v>
      </c>
      <c r="P537" s="16">
        <v>0</v>
      </c>
      <c r="Q537" s="16">
        <v>0</v>
      </c>
      <c r="R537" s="16">
        <v>0</v>
      </c>
      <c r="S537" s="16">
        <v>0</v>
      </c>
      <c r="T537" s="16">
        <v>0</v>
      </c>
      <c r="U537" s="16">
        <v>0</v>
      </c>
      <c r="V537" s="16">
        <v>0</v>
      </c>
      <c r="W537" s="16">
        <v>0</v>
      </c>
      <c r="X537" s="16">
        <v>0</v>
      </c>
      <c r="Y537" s="16">
        <v>0</v>
      </c>
      <c r="Z537" s="16">
        <v>0</v>
      </c>
      <c r="AA537" s="54">
        <v>0</v>
      </c>
      <c r="AB537" s="42">
        <v>1.2683090392299836E-3</v>
      </c>
      <c r="AC537" s="42">
        <v>5.446318907756833E-5</v>
      </c>
      <c r="AD537" s="42">
        <v>1.4335205109199364E-4</v>
      </c>
      <c r="AE537" s="42">
        <v>1.0652860061840031E-2</v>
      </c>
      <c r="AF537" s="42">
        <v>4.9944014263630378E-4</v>
      </c>
      <c r="AG537" s="42">
        <v>1.2396390690080333E-3</v>
      </c>
      <c r="AH537" s="42">
        <v>1.2683090392299836E-3</v>
      </c>
      <c r="AI537" s="42">
        <v>5.446318907756833E-5</v>
      </c>
      <c r="AJ537" s="42">
        <v>1.4335205109199364E-4</v>
      </c>
      <c r="AK537" s="42">
        <v>1.0652860061840031E-2</v>
      </c>
      <c r="AL537" s="42">
        <v>4.9944014263630378E-4</v>
      </c>
      <c r="AM537" s="42">
        <v>1.2396390690080333E-3</v>
      </c>
    </row>
    <row r="538" spans="1:39" hidden="1" x14ac:dyDescent="0.25">
      <c r="A538" s="53"/>
      <c r="B538" s="53"/>
      <c r="C538" s="53"/>
      <c r="D538" s="16">
        <v>5.446318907756833E-5</v>
      </c>
      <c r="E538" s="16">
        <v>1.4335205109199364E-4</v>
      </c>
      <c r="F538" s="16">
        <v>1.0652860061840031E-2</v>
      </c>
      <c r="G538" s="16">
        <v>4.9944014263630378E-4</v>
      </c>
      <c r="H538" s="16">
        <v>1.2396390690080333E-3</v>
      </c>
      <c r="I538" s="16">
        <v>6.341545196149918E-3</v>
      </c>
      <c r="J538" s="16">
        <v>5.446318907756833E-5</v>
      </c>
      <c r="K538" s="16">
        <v>1.4335205109199364E-4</v>
      </c>
      <c r="L538" s="16">
        <v>1.0652860061840031E-2</v>
      </c>
      <c r="M538" s="16">
        <v>4.9944014263630378E-4</v>
      </c>
      <c r="N538" s="16">
        <v>1.2396390690080333E-3</v>
      </c>
      <c r="O538" s="16">
        <v>6.341545196149918E-3</v>
      </c>
      <c r="P538" s="16">
        <v>0</v>
      </c>
      <c r="Q538" s="16">
        <v>0</v>
      </c>
      <c r="R538" s="16">
        <v>0</v>
      </c>
      <c r="S538" s="16">
        <v>0</v>
      </c>
      <c r="T538" s="16">
        <v>0</v>
      </c>
      <c r="U538" s="16">
        <v>0</v>
      </c>
      <c r="V538" s="16">
        <v>0</v>
      </c>
      <c r="W538" s="16">
        <v>0</v>
      </c>
      <c r="X538" s="16">
        <v>0</v>
      </c>
      <c r="Y538" s="16">
        <v>0</v>
      </c>
      <c r="Z538" s="16">
        <v>0</v>
      </c>
      <c r="AA538" s="54">
        <v>0</v>
      </c>
      <c r="AB538" s="42">
        <v>5.446318907756833E-5</v>
      </c>
      <c r="AC538" s="42">
        <v>1.4335205109199364E-4</v>
      </c>
      <c r="AD538" s="42">
        <v>1.0652860061840031E-2</v>
      </c>
      <c r="AE538" s="42">
        <v>4.9944014263630378E-4</v>
      </c>
      <c r="AF538" s="42">
        <v>1.2396390690080333E-3</v>
      </c>
      <c r="AG538" s="42">
        <v>6.341545196149918E-3</v>
      </c>
      <c r="AH538" s="42">
        <v>5.446318907756833E-5</v>
      </c>
      <c r="AI538" s="42">
        <v>1.4335205109199364E-4</v>
      </c>
      <c r="AJ538" s="42">
        <v>1.0652860061840031E-2</v>
      </c>
      <c r="AK538" s="42">
        <v>4.9944014263630378E-4</v>
      </c>
      <c r="AL538" s="42">
        <v>1.2396390690080333E-3</v>
      </c>
      <c r="AM538" s="42">
        <v>6.341545196149918E-3</v>
      </c>
    </row>
    <row r="539" spans="1:39" hidden="1" x14ac:dyDescent="0.25">
      <c r="A539" s="53"/>
      <c r="B539" s="53"/>
      <c r="C539" s="53"/>
      <c r="D539" s="16">
        <v>1.4335205109199364E-4</v>
      </c>
      <c r="E539" s="16">
        <v>1.0652860061840031E-2</v>
      </c>
      <c r="F539" s="16">
        <v>4.9944014263630378E-4</v>
      </c>
      <c r="G539" s="16">
        <v>1.2396390690080333E-3</v>
      </c>
      <c r="H539" s="16">
        <v>6.341545196149918E-3</v>
      </c>
      <c r="I539" s="16">
        <v>2.7231594538784166E-4</v>
      </c>
      <c r="J539" s="16">
        <v>1.4335205109199364E-4</v>
      </c>
      <c r="K539" s="16">
        <v>1.0652860061840031E-2</v>
      </c>
      <c r="L539" s="16">
        <v>4.9944014263630378E-4</v>
      </c>
      <c r="M539" s="16">
        <v>1.2396390690080333E-3</v>
      </c>
      <c r="N539" s="16">
        <v>6.341545196149918E-3</v>
      </c>
      <c r="O539" s="16">
        <v>2.7231594538784166E-4</v>
      </c>
      <c r="P539" s="16">
        <v>0</v>
      </c>
      <c r="Q539" s="16">
        <v>0</v>
      </c>
      <c r="R539" s="16">
        <v>0</v>
      </c>
      <c r="S539" s="16">
        <v>0</v>
      </c>
      <c r="T539" s="16">
        <v>0</v>
      </c>
      <c r="U539" s="16">
        <v>0</v>
      </c>
      <c r="V539" s="16">
        <v>0</v>
      </c>
      <c r="W539" s="16">
        <v>0</v>
      </c>
      <c r="X539" s="16">
        <v>0</v>
      </c>
      <c r="Y539" s="16">
        <v>0</v>
      </c>
      <c r="Z539" s="16">
        <v>0</v>
      </c>
      <c r="AA539" s="54">
        <v>0</v>
      </c>
      <c r="AB539" s="42">
        <v>1.4335205109199364E-4</v>
      </c>
      <c r="AC539" s="42">
        <v>1.0652860061840031E-2</v>
      </c>
      <c r="AD539" s="42">
        <v>4.9944014263630378E-4</v>
      </c>
      <c r="AE539" s="42">
        <v>1.2396390690080333E-3</v>
      </c>
      <c r="AF539" s="42">
        <v>6.341545196149918E-3</v>
      </c>
      <c r="AG539" s="42">
        <v>2.7231594538784166E-4</v>
      </c>
      <c r="AH539" s="42">
        <v>1.4335205109199364E-4</v>
      </c>
      <c r="AI539" s="42">
        <v>1.0652860061840031E-2</v>
      </c>
      <c r="AJ539" s="42">
        <v>4.9944014263630378E-4</v>
      </c>
      <c r="AK539" s="42">
        <v>1.2396390690080333E-3</v>
      </c>
      <c r="AL539" s="42">
        <v>6.341545196149918E-3</v>
      </c>
      <c r="AM539" s="42">
        <v>2.7231594538784166E-4</v>
      </c>
    </row>
    <row r="540" spans="1:39" x14ac:dyDescent="0.25">
      <c r="A540" s="53" t="s">
        <v>141</v>
      </c>
      <c r="B540" s="53" t="str">
        <f>VLOOKUP(A540,'TRI Releases'!$A$3:$Q$118,2,FALSE)</f>
        <v>7754WBLCBP231NB</v>
      </c>
      <c r="C540" s="53" t="str">
        <f>VLOOKUP(B540,'AERMOD-Modeled-Air-Conc.'!$A$5:$B$3136,2,FALSE)</f>
        <v>Manufacturing</v>
      </c>
      <c r="D540" s="16">
        <v>1.0652860061840031E-2</v>
      </c>
      <c r="E540" s="16">
        <v>4.9944014263630378E-4</v>
      </c>
      <c r="F540" s="16">
        <v>1.2396390690080333E-3</v>
      </c>
      <c r="G540" s="16">
        <v>6.341545196149918E-3</v>
      </c>
      <c r="H540" s="16">
        <v>2.7231594538784166E-4</v>
      </c>
      <c r="I540" s="16">
        <v>7.1676025545996816E-4</v>
      </c>
      <c r="J540" s="16">
        <v>1.0652860061840031E-2</v>
      </c>
      <c r="K540" s="16">
        <v>4.9944014263630378E-4</v>
      </c>
      <c r="L540" s="16">
        <v>1.2396390690080333E-3</v>
      </c>
      <c r="M540" s="16">
        <v>6.341545196149918E-3</v>
      </c>
      <c r="N540" s="16">
        <v>2.7231594538784166E-4</v>
      </c>
      <c r="O540" s="16">
        <v>7.1676025545996816E-4</v>
      </c>
      <c r="P540" s="16">
        <v>0</v>
      </c>
      <c r="Q540" s="16">
        <v>0</v>
      </c>
      <c r="R540" s="16">
        <v>0</v>
      </c>
      <c r="S540" s="16">
        <v>0</v>
      </c>
      <c r="T540" s="16">
        <v>0</v>
      </c>
      <c r="U540" s="16">
        <v>0</v>
      </c>
      <c r="V540" s="16">
        <v>0</v>
      </c>
      <c r="W540" s="16">
        <v>0</v>
      </c>
      <c r="X540" s="16">
        <v>0</v>
      </c>
      <c r="Y540" s="16">
        <v>0</v>
      </c>
      <c r="Z540" s="16">
        <v>0</v>
      </c>
      <c r="AA540" s="54">
        <v>0</v>
      </c>
      <c r="AB540" s="42">
        <v>1.0652860061840031E-2</v>
      </c>
      <c r="AC540" s="42">
        <v>4.9944014263630378E-4</v>
      </c>
      <c r="AD540" s="42">
        <v>1.2396390690080333E-3</v>
      </c>
      <c r="AE540" s="42">
        <v>6.341545196149918E-3</v>
      </c>
      <c r="AF540" s="42">
        <v>2.7231594538784166E-4</v>
      </c>
      <c r="AG540" s="42">
        <v>7.1676025545996816E-4</v>
      </c>
      <c r="AH540" s="42">
        <v>1.0652860061840031E-2</v>
      </c>
      <c r="AI540" s="42">
        <v>4.9944014263630378E-4</v>
      </c>
      <c r="AJ540" s="42">
        <v>1.2396390690080333E-3</v>
      </c>
      <c r="AK540" s="42">
        <v>6.341545196149918E-3</v>
      </c>
      <c r="AL540" s="42">
        <v>2.7231594538784166E-4</v>
      </c>
      <c r="AM540" s="42">
        <v>7.1676025545996816E-4</v>
      </c>
    </row>
    <row r="541" spans="1:39" hidden="1" x14ac:dyDescent="0.25">
      <c r="A541" s="53"/>
      <c r="B541" s="53"/>
      <c r="C541" s="53"/>
      <c r="D541" s="16">
        <v>4.9944014263630378E-4</v>
      </c>
      <c r="E541" s="16">
        <v>1.2396390690080333E-3</v>
      </c>
      <c r="F541" s="16">
        <v>6.341545196149918E-3</v>
      </c>
      <c r="G541" s="16">
        <v>2.7231594538784166E-4</v>
      </c>
      <c r="H541" s="16">
        <v>7.1676025545996816E-4</v>
      </c>
      <c r="I541" s="16">
        <v>1.2783432074208036E-2</v>
      </c>
      <c r="J541" s="16">
        <v>4.9944014263630378E-4</v>
      </c>
      <c r="K541" s="16">
        <v>1.2396390690080333E-3</v>
      </c>
      <c r="L541" s="16">
        <v>6.341545196149918E-3</v>
      </c>
      <c r="M541" s="16">
        <v>2.7231594538784166E-4</v>
      </c>
      <c r="N541" s="16">
        <v>7.1676025545996816E-4</v>
      </c>
      <c r="O541" s="16">
        <v>1.2783432074208036E-2</v>
      </c>
      <c r="P541" s="16">
        <v>0</v>
      </c>
      <c r="Q541" s="16">
        <v>0</v>
      </c>
      <c r="R541" s="16">
        <v>0</v>
      </c>
      <c r="S541" s="16">
        <v>0</v>
      </c>
      <c r="T541" s="16">
        <v>0</v>
      </c>
      <c r="U541" s="16">
        <v>0</v>
      </c>
      <c r="V541" s="16">
        <v>0</v>
      </c>
      <c r="W541" s="16">
        <v>0</v>
      </c>
      <c r="X541" s="16">
        <v>0</v>
      </c>
      <c r="Y541" s="16">
        <v>0</v>
      </c>
      <c r="Z541" s="16">
        <v>0</v>
      </c>
      <c r="AA541" s="54">
        <v>0</v>
      </c>
      <c r="AB541" s="42">
        <v>4.9944014263630378E-4</v>
      </c>
      <c r="AC541" s="42">
        <v>1.2396390690080333E-3</v>
      </c>
      <c r="AD541" s="42">
        <v>6.341545196149918E-3</v>
      </c>
      <c r="AE541" s="42">
        <v>2.7231594538784166E-4</v>
      </c>
      <c r="AF541" s="42">
        <v>7.1676025545996816E-4</v>
      </c>
      <c r="AG541" s="42">
        <v>1.2783432074208036E-2</v>
      </c>
      <c r="AH541" s="42">
        <v>4.9944014263630378E-4</v>
      </c>
      <c r="AI541" s="42">
        <v>1.2396390690080333E-3</v>
      </c>
      <c r="AJ541" s="42">
        <v>6.341545196149918E-3</v>
      </c>
      <c r="AK541" s="42">
        <v>2.7231594538784166E-4</v>
      </c>
      <c r="AL541" s="42">
        <v>7.1676025545996816E-4</v>
      </c>
      <c r="AM541" s="42">
        <v>1.2783432074208036E-2</v>
      </c>
    </row>
    <row r="542" spans="1:39" hidden="1" x14ac:dyDescent="0.25">
      <c r="A542" s="53"/>
      <c r="B542" s="53"/>
      <c r="C542" s="53"/>
      <c r="D542" s="16">
        <v>1.2396390690080333E-3</v>
      </c>
      <c r="E542" s="16">
        <v>6.341545196149918E-3</v>
      </c>
      <c r="F542" s="16">
        <v>2.7231594538784166E-4</v>
      </c>
      <c r="G542" s="16">
        <v>7.1676025545996816E-4</v>
      </c>
      <c r="H542" s="16">
        <v>1.2783432074208036E-2</v>
      </c>
      <c r="I542" s="16">
        <v>5.9932817116356443E-4</v>
      </c>
      <c r="J542" s="16">
        <v>1.2396390690080333E-3</v>
      </c>
      <c r="K542" s="16">
        <v>6.341545196149918E-3</v>
      </c>
      <c r="L542" s="16">
        <v>2.7231594538784166E-4</v>
      </c>
      <c r="M542" s="16">
        <v>7.1676025545996816E-4</v>
      </c>
      <c r="N542" s="16">
        <v>1.2783432074208036E-2</v>
      </c>
      <c r="O542" s="16">
        <v>5.9932817116356443E-4</v>
      </c>
      <c r="P542" s="16">
        <v>0</v>
      </c>
      <c r="Q542" s="16">
        <v>0</v>
      </c>
      <c r="R542" s="16">
        <v>0</v>
      </c>
      <c r="S542" s="16">
        <v>0</v>
      </c>
      <c r="T542" s="16">
        <v>0</v>
      </c>
      <c r="U542" s="16">
        <v>0</v>
      </c>
      <c r="V542" s="16">
        <v>0</v>
      </c>
      <c r="W542" s="16">
        <v>0</v>
      </c>
      <c r="X542" s="16">
        <v>0</v>
      </c>
      <c r="Y542" s="16">
        <v>0</v>
      </c>
      <c r="Z542" s="16">
        <v>0</v>
      </c>
      <c r="AA542" s="54">
        <v>0</v>
      </c>
      <c r="AB542" s="42">
        <v>1.2396390690080333E-3</v>
      </c>
      <c r="AC542" s="42">
        <v>6.341545196149918E-3</v>
      </c>
      <c r="AD542" s="42">
        <v>2.7231594538784166E-4</v>
      </c>
      <c r="AE542" s="42">
        <v>7.1676025545996816E-4</v>
      </c>
      <c r="AF542" s="42">
        <v>1.2783432074208036E-2</v>
      </c>
      <c r="AG542" s="42">
        <v>5.9932817116356443E-4</v>
      </c>
      <c r="AH542" s="42">
        <v>1.2396390690080333E-3</v>
      </c>
      <c r="AI542" s="42">
        <v>6.341545196149918E-3</v>
      </c>
      <c r="AJ542" s="42">
        <v>2.7231594538784166E-4</v>
      </c>
      <c r="AK542" s="42">
        <v>7.1676025545996816E-4</v>
      </c>
      <c r="AL542" s="42">
        <v>1.2783432074208036E-2</v>
      </c>
      <c r="AM542" s="42">
        <v>5.9932817116356443E-4</v>
      </c>
    </row>
    <row r="543" spans="1:39" hidden="1" x14ac:dyDescent="0.25">
      <c r="A543" s="53"/>
      <c r="B543" s="53"/>
      <c r="C543" s="53"/>
      <c r="D543" s="16">
        <v>6.341545196149918E-3</v>
      </c>
      <c r="E543" s="16">
        <v>2.7231594538784166E-4</v>
      </c>
      <c r="F543" s="16">
        <v>7.1676025545996816E-4</v>
      </c>
      <c r="G543" s="16">
        <v>1.2783432074208036E-2</v>
      </c>
      <c r="H543" s="16">
        <v>5.9932817116356443E-4</v>
      </c>
      <c r="I543" s="16">
        <v>1.4875668828096399E-3</v>
      </c>
      <c r="J543" s="16">
        <v>6.341545196149918E-3</v>
      </c>
      <c r="K543" s="16">
        <v>2.7231594538784166E-4</v>
      </c>
      <c r="L543" s="16">
        <v>7.1676025545996816E-4</v>
      </c>
      <c r="M543" s="16">
        <v>1.2783432074208036E-2</v>
      </c>
      <c r="N543" s="16">
        <v>5.9932817116356443E-4</v>
      </c>
      <c r="O543" s="16">
        <v>1.4875668828096399E-3</v>
      </c>
      <c r="P543" s="16">
        <v>0</v>
      </c>
      <c r="Q543" s="16">
        <v>0</v>
      </c>
      <c r="R543" s="16">
        <v>0</v>
      </c>
      <c r="S543" s="16">
        <v>0</v>
      </c>
      <c r="T543" s="16">
        <v>0</v>
      </c>
      <c r="U543" s="16">
        <v>0</v>
      </c>
      <c r="V543" s="16">
        <v>0</v>
      </c>
      <c r="W543" s="16">
        <v>0</v>
      </c>
      <c r="X543" s="16">
        <v>0</v>
      </c>
      <c r="Y543" s="16">
        <v>0</v>
      </c>
      <c r="Z543" s="16">
        <v>0</v>
      </c>
      <c r="AA543" s="54">
        <v>0</v>
      </c>
      <c r="AB543" s="42">
        <v>6.341545196149918E-3</v>
      </c>
      <c r="AC543" s="42">
        <v>2.7231594538784166E-4</v>
      </c>
      <c r="AD543" s="42">
        <v>7.1676025545996816E-4</v>
      </c>
      <c r="AE543" s="42">
        <v>1.2783432074208036E-2</v>
      </c>
      <c r="AF543" s="42">
        <v>5.9932817116356443E-4</v>
      </c>
      <c r="AG543" s="42">
        <v>1.4875668828096399E-3</v>
      </c>
      <c r="AH543" s="42">
        <v>6.341545196149918E-3</v>
      </c>
      <c r="AI543" s="42">
        <v>2.7231594538784166E-4</v>
      </c>
      <c r="AJ543" s="42">
        <v>7.1676025545996816E-4</v>
      </c>
      <c r="AK543" s="42">
        <v>1.2783432074208036E-2</v>
      </c>
      <c r="AL543" s="42">
        <v>5.9932817116356443E-4</v>
      </c>
      <c r="AM543" s="42">
        <v>1.4875668828096399E-3</v>
      </c>
    </row>
    <row r="544" spans="1:39" hidden="1" x14ac:dyDescent="0.25">
      <c r="A544" s="53"/>
      <c r="B544" s="53"/>
      <c r="C544" s="53"/>
      <c r="D544" s="16">
        <v>2.7231594538784166E-4</v>
      </c>
      <c r="E544" s="16">
        <v>7.1676025545996816E-4</v>
      </c>
      <c r="F544" s="16">
        <v>1.2783432074208036E-2</v>
      </c>
      <c r="G544" s="16">
        <v>5.9932817116356443E-4</v>
      </c>
      <c r="H544" s="16">
        <v>1.4875668828096399E-3</v>
      </c>
      <c r="I544" s="16">
        <v>7.6098542353799014E-3</v>
      </c>
      <c r="J544" s="16">
        <v>2.7231594538784166E-4</v>
      </c>
      <c r="K544" s="16">
        <v>7.1676025545996816E-4</v>
      </c>
      <c r="L544" s="16">
        <v>1.2783432074208036E-2</v>
      </c>
      <c r="M544" s="16">
        <v>5.9932817116356443E-4</v>
      </c>
      <c r="N544" s="16">
        <v>1.4875668828096399E-3</v>
      </c>
      <c r="O544" s="16">
        <v>7.6098542353799014E-3</v>
      </c>
      <c r="P544" s="16">
        <v>0</v>
      </c>
      <c r="Q544" s="16">
        <v>0</v>
      </c>
      <c r="R544" s="16">
        <v>0</v>
      </c>
      <c r="S544" s="16">
        <v>0</v>
      </c>
      <c r="T544" s="16">
        <v>0</v>
      </c>
      <c r="U544" s="16">
        <v>0</v>
      </c>
      <c r="V544" s="16">
        <v>0</v>
      </c>
      <c r="W544" s="16">
        <v>0</v>
      </c>
      <c r="X544" s="16">
        <v>0</v>
      </c>
      <c r="Y544" s="16">
        <v>0</v>
      </c>
      <c r="Z544" s="16">
        <v>0</v>
      </c>
      <c r="AA544" s="54">
        <v>0</v>
      </c>
      <c r="AB544" s="42">
        <v>2.7231594538784166E-4</v>
      </c>
      <c r="AC544" s="42">
        <v>7.1676025545996816E-4</v>
      </c>
      <c r="AD544" s="42">
        <v>1.2783432074208036E-2</v>
      </c>
      <c r="AE544" s="42">
        <v>5.9932817116356443E-4</v>
      </c>
      <c r="AF544" s="42">
        <v>1.4875668828096399E-3</v>
      </c>
      <c r="AG544" s="42">
        <v>7.6098542353799014E-3</v>
      </c>
      <c r="AH544" s="42">
        <v>2.7231594538784166E-4</v>
      </c>
      <c r="AI544" s="42">
        <v>7.1676025545996816E-4</v>
      </c>
      <c r="AJ544" s="42">
        <v>1.2783432074208036E-2</v>
      </c>
      <c r="AK544" s="42">
        <v>5.9932817116356443E-4</v>
      </c>
      <c r="AL544" s="42">
        <v>1.4875668828096399E-3</v>
      </c>
      <c r="AM544" s="42">
        <v>7.6098542353799014E-3</v>
      </c>
    </row>
    <row r="545" spans="1:39" hidden="1" x14ac:dyDescent="0.25">
      <c r="A545" s="53"/>
      <c r="B545" s="53"/>
      <c r="C545" s="53"/>
      <c r="D545" s="16">
        <v>7.1676025545996816E-4</v>
      </c>
      <c r="E545" s="16">
        <v>1.2783432074208036E-2</v>
      </c>
      <c r="F545" s="16">
        <v>5.9932817116356443E-4</v>
      </c>
      <c r="G545" s="16">
        <v>1.4875668828096399E-3</v>
      </c>
      <c r="H545" s="16">
        <v>7.6098542353799014E-3</v>
      </c>
      <c r="I545" s="16">
        <v>3.2677913446540997E-4</v>
      </c>
      <c r="J545" s="16">
        <v>7.1676025545996816E-4</v>
      </c>
      <c r="K545" s="16">
        <v>1.2783432074208036E-2</v>
      </c>
      <c r="L545" s="16">
        <v>5.9932817116356443E-4</v>
      </c>
      <c r="M545" s="16">
        <v>1.4875668828096399E-3</v>
      </c>
      <c r="N545" s="16">
        <v>7.6098542353799014E-3</v>
      </c>
      <c r="O545" s="16">
        <v>3.2677913446540997E-4</v>
      </c>
      <c r="P545" s="16">
        <v>0</v>
      </c>
      <c r="Q545" s="16">
        <v>0</v>
      </c>
      <c r="R545" s="16">
        <v>0</v>
      </c>
      <c r="S545" s="16">
        <v>0</v>
      </c>
      <c r="T545" s="16">
        <v>0</v>
      </c>
      <c r="U545" s="16">
        <v>0</v>
      </c>
      <c r="V545" s="16">
        <v>0</v>
      </c>
      <c r="W545" s="16">
        <v>0</v>
      </c>
      <c r="X545" s="16">
        <v>0</v>
      </c>
      <c r="Y545" s="16">
        <v>0</v>
      </c>
      <c r="Z545" s="16">
        <v>0</v>
      </c>
      <c r="AA545" s="54">
        <v>0</v>
      </c>
      <c r="AB545" s="42">
        <v>7.1676025545996816E-4</v>
      </c>
      <c r="AC545" s="42">
        <v>1.2783432074208036E-2</v>
      </c>
      <c r="AD545" s="42">
        <v>5.9932817116356443E-4</v>
      </c>
      <c r="AE545" s="42">
        <v>1.4875668828096399E-3</v>
      </c>
      <c r="AF545" s="42">
        <v>7.6098542353799014E-3</v>
      </c>
      <c r="AG545" s="42">
        <v>3.2677913446540997E-4</v>
      </c>
      <c r="AH545" s="42">
        <v>7.1676025545996816E-4</v>
      </c>
      <c r="AI545" s="42">
        <v>1.2783432074208036E-2</v>
      </c>
      <c r="AJ545" s="42">
        <v>5.9932817116356443E-4</v>
      </c>
      <c r="AK545" s="42">
        <v>1.4875668828096399E-3</v>
      </c>
      <c r="AL545" s="42">
        <v>7.6098542353799014E-3</v>
      </c>
      <c r="AM545" s="42">
        <v>3.2677913446540997E-4</v>
      </c>
    </row>
    <row r="546" spans="1:39" x14ac:dyDescent="0.25">
      <c r="A546" s="53" t="s">
        <v>144</v>
      </c>
      <c r="B546" s="53" t="str">
        <f>VLOOKUP(A546,'TRI Releases'!$A$3:$Q$118,2,FALSE)</f>
        <v>7754WBLCBP231NB</v>
      </c>
      <c r="C546" s="53" t="str">
        <f>VLOOKUP(B546,'AERMOD-Modeled-Air-Conc.'!$A$5:$B$3136,2,FALSE)</f>
        <v>Manufacturing</v>
      </c>
      <c r="D546" s="16">
        <v>1.2783432074208036E-2</v>
      </c>
      <c r="E546" s="16">
        <v>5.9932817116356443E-4</v>
      </c>
      <c r="F546" s="16">
        <v>1.4875668828096399E-3</v>
      </c>
      <c r="G546" s="16">
        <v>7.6098542353799014E-3</v>
      </c>
      <c r="H546" s="16">
        <v>3.2677913446540997E-4</v>
      </c>
      <c r="I546" s="16">
        <v>8.6011230655196177E-4</v>
      </c>
      <c r="J546" s="16">
        <v>1.2783432074208036E-2</v>
      </c>
      <c r="K546" s="16">
        <v>5.9932817116356443E-4</v>
      </c>
      <c r="L546" s="16">
        <v>1.4875668828096399E-3</v>
      </c>
      <c r="M546" s="16">
        <v>7.6098542353799014E-3</v>
      </c>
      <c r="N546" s="16">
        <v>3.2677913446540997E-4</v>
      </c>
      <c r="O546" s="16">
        <v>8.6011230655196177E-4</v>
      </c>
      <c r="P546" s="16">
        <v>0</v>
      </c>
      <c r="Q546" s="16">
        <v>0</v>
      </c>
      <c r="R546" s="16">
        <v>0</v>
      </c>
      <c r="S546" s="16">
        <v>0</v>
      </c>
      <c r="T546" s="16">
        <v>0</v>
      </c>
      <c r="U546" s="16">
        <v>0</v>
      </c>
      <c r="V546" s="16">
        <v>0</v>
      </c>
      <c r="W546" s="16">
        <v>0</v>
      </c>
      <c r="X546" s="16">
        <v>0</v>
      </c>
      <c r="Y546" s="16">
        <v>0</v>
      </c>
      <c r="Z546" s="16">
        <v>0</v>
      </c>
      <c r="AA546" s="54">
        <v>0</v>
      </c>
      <c r="AB546" s="42">
        <v>1.2783432074208036E-2</v>
      </c>
      <c r="AC546" s="42">
        <v>5.9932817116356443E-4</v>
      </c>
      <c r="AD546" s="42">
        <v>1.4875668828096399E-3</v>
      </c>
      <c r="AE546" s="42">
        <v>7.6098542353799014E-3</v>
      </c>
      <c r="AF546" s="42">
        <v>3.2677913446540997E-4</v>
      </c>
      <c r="AG546" s="42">
        <v>8.6011230655196177E-4</v>
      </c>
      <c r="AH546" s="42">
        <v>1.2783432074208036E-2</v>
      </c>
      <c r="AI546" s="42">
        <v>5.9932817116356443E-4</v>
      </c>
      <c r="AJ546" s="42">
        <v>1.4875668828096399E-3</v>
      </c>
      <c r="AK546" s="42">
        <v>7.6098542353799014E-3</v>
      </c>
      <c r="AL546" s="42">
        <v>3.2677913446540997E-4</v>
      </c>
      <c r="AM546" s="42">
        <v>8.6011230655196177E-4</v>
      </c>
    </row>
    <row r="547" spans="1:39" hidden="1" x14ac:dyDescent="0.25">
      <c r="A547" s="53"/>
      <c r="B547" s="53"/>
      <c r="C547" s="53"/>
      <c r="D547" s="16">
        <v>5.9932817116356443E-4</v>
      </c>
      <c r="E547" s="16">
        <v>1.4875668828096399E-3</v>
      </c>
      <c r="F547" s="16">
        <v>7.6098542353799014E-3</v>
      </c>
      <c r="G547" s="16">
        <v>3.2677913446540997E-4</v>
      </c>
      <c r="H547" s="16">
        <v>8.6011230655196177E-4</v>
      </c>
      <c r="I547" s="16">
        <v>1.4914004086576046E-2</v>
      </c>
      <c r="J547" s="16">
        <v>5.9932817116356443E-4</v>
      </c>
      <c r="K547" s="16">
        <v>1.4875668828096399E-3</v>
      </c>
      <c r="L547" s="16">
        <v>7.6098542353799014E-3</v>
      </c>
      <c r="M547" s="16">
        <v>3.2677913446540997E-4</v>
      </c>
      <c r="N547" s="16">
        <v>8.6011230655196177E-4</v>
      </c>
      <c r="O547" s="16">
        <v>1.4914004086576046E-2</v>
      </c>
      <c r="P547" s="16">
        <v>0</v>
      </c>
      <c r="Q547" s="16">
        <v>0</v>
      </c>
      <c r="R547" s="16">
        <v>0</v>
      </c>
      <c r="S547" s="16">
        <v>0</v>
      </c>
      <c r="T547" s="16">
        <v>0</v>
      </c>
      <c r="U547" s="16">
        <v>0</v>
      </c>
      <c r="V547" s="16">
        <v>0</v>
      </c>
      <c r="W547" s="16">
        <v>0</v>
      </c>
      <c r="X547" s="16">
        <v>0</v>
      </c>
      <c r="Y547" s="16">
        <v>0</v>
      </c>
      <c r="Z547" s="16">
        <v>0</v>
      </c>
      <c r="AA547" s="54">
        <v>0</v>
      </c>
      <c r="AB547" s="42">
        <v>5.9932817116356443E-4</v>
      </c>
      <c r="AC547" s="42">
        <v>1.4875668828096399E-3</v>
      </c>
      <c r="AD547" s="42">
        <v>7.6098542353799014E-3</v>
      </c>
      <c r="AE547" s="42">
        <v>3.2677913446540997E-4</v>
      </c>
      <c r="AF547" s="42">
        <v>8.6011230655196177E-4</v>
      </c>
      <c r="AG547" s="42">
        <v>1.4914004086576046E-2</v>
      </c>
      <c r="AH547" s="42">
        <v>5.9932817116356443E-4</v>
      </c>
      <c r="AI547" s="42">
        <v>1.4875668828096399E-3</v>
      </c>
      <c r="AJ547" s="42">
        <v>7.6098542353799014E-3</v>
      </c>
      <c r="AK547" s="42">
        <v>3.2677913446540997E-4</v>
      </c>
      <c r="AL547" s="42">
        <v>8.6011230655196177E-4</v>
      </c>
      <c r="AM547" s="42">
        <v>1.4914004086576046E-2</v>
      </c>
    </row>
    <row r="548" spans="1:39" hidden="1" x14ac:dyDescent="0.25">
      <c r="A548" s="53"/>
      <c r="B548" s="53"/>
      <c r="C548" s="53"/>
      <c r="D548" s="16">
        <v>1.4875668828096399E-3</v>
      </c>
      <c r="E548" s="16">
        <v>7.6098542353799014E-3</v>
      </c>
      <c r="F548" s="16">
        <v>3.2677913446540997E-4</v>
      </c>
      <c r="G548" s="16">
        <v>8.6011230655196177E-4</v>
      </c>
      <c r="H548" s="16">
        <v>1.4914004086576046E-2</v>
      </c>
      <c r="I548" s="16">
        <v>6.9921619969082541E-4</v>
      </c>
      <c r="J548" s="16">
        <v>1.4875668828096399E-3</v>
      </c>
      <c r="K548" s="16">
        <v>7.6098542353799014E-3</v>
      </c>
      <c r="L548" s="16">
        <v>3.2677913446540997E-4</v>
      </c>
      <c r="M548" s="16">
        <v>8.6011230655196177E-4</v>
      </c>
      <c r="N548" s="16">
        <v>1.4914004086576046E-2</v>
      </c>
      <c r="O548" s="16">
        <v>6.9921619969082541E-4</v>
      </c>
      <c r="P548" s="16">
        <v>0</v>
      </c>
      <c r="Q548" s="16">
        <v>0</v>
      </c>
      <c r="R548" s="16">
        <v>0</v>
      </c>
      <c r="S548" s="16">
        <v>0</v>
      </c>
      <c r="T548" s="16">
        <v>0</v>
      </c>
      <c r="U548" s="16">
        <v>0</v>
      </c>
      <c r="V548" s="16">
        <v>0</v>
      </c>
      <c r="W548" s="16">
        <v>0</v>
      </c>
      <c r="X548" s="16">
        <v>0</v>
      </c>
      <c r="Y548" s="16">
        <v>0</v>
      </c>
      <c r="Z548" s="16">
        <v>0</v>
      </c>
      <c r="AA548" s="54">
        <v>0</v>
      </c>
      <c r="AB548" s="42">
        <v>1.4875668828096399E-3</v>
      </c>
      <c r="AC548" s="42">
        <v>7.6098542353799014E-3</v>
      </c>
      <c r="AD548" s="42">
        <v>3.2677913446540997E-4</v>
      </c>
      <c r="AE548" s="42">
        <v>8.6011230655196177E-4</v>
      </c>
      <c r="AF548" s="42">
        <v>1.4914004086576046E-2</v>
      </c>
      <c r="AG548" s="42">
        <v>6.9921619969082541E-4</v>
      </c>
      <c r="AH548" s="42">
        <v>1.4875668828096399E-3</v>
      </c>
      <c r="AI548" s="42">
        <v>7.6098542353799014E-3</v>
      </c>
      <c r="AJ548" s="42">
        <v>3.2677913446540997E-4</v>
      </c>
      <c r="AK548" s="42">
        <v>8.6011230655196177E-4</v>
      </c>
      <c r="AL548" s="42">
        <v>1.4914004086576046E-2</v>
      </c>
      <c r="AM548" s="42">
        <v>6.9921619969082541E-4</v>
      </c>
    </row>
    <row r="549" spans="1:39" hidden="1" x14ac:dyDescent="0.25">
      <c r="A549" s="53"/>
      <c r="B549" s="53"/>
      <c r="C549" s="53"/>
      <c r="D549" s="16">
        <v>7.6098542353799014E-3</v>
      </c>
      <c r="E549" s="16">
        <v>3.2677913446540997E-4</v>
      </c>
      <c r="F549" s="16">
        <v>8.6011230655196177E-4</v>
      </c>
      <c r="G549" s="16">
        <v>1.4914004086576046E-2</v>
      </c>
      <c r="H549" s="16">
        <v>6.9921619969082541E-4</v>
      </c>
      <c r="I549" s="16">
        <v>1.735494696611247E-3</v>
      </c>
      <c r="J549" s="16">
        <v>7.6098542353799014E-3</v>
      </c>
      <c r="K549" s="16">
        <v>3.2677913446540997E-4</v>
      </c>
      <c r="L549" s="16">
        <v>8.6011230655196177E-4</v>
      </c>
      <c r="M549" s="16">
        <v>1.4914004086576046E-2</v>
      </c>
      <c r="N549" s="16">
        <v>6.9921619969082541E-4</v>
      </c>
      <c r="O549" s="16">
        <v>1.735494696611247E-3</v>
      </c>
      <c r="P549" s="16">
        <v>0</v>
      </c>
      <c r="Q549" s="16">
        <v>0</v>
      </c>
      <c r="R549" s="16">
        <v>0</v>
      </c>
      <c r="S549" s="16">
        <v>0</v>
      </c>
      <c r="T549" s="16">
        <v>0</v>
      </c>
      <c r="U549" s="16">
        <v>0</v>
      </c>
      <c r="V549" s="16">
        <v>0</v>
      </c>
      <c r="W549" s="16">
        <v>0</v>
      </c>
      <c r="X549" s="16">
        <v>0</v>
      </c>
      <c r="Y549" s="16">
        <v>0</v>
      </c>
      <c r="Z549" s="16">
        <v>0</v>
      </c>
      <c r="AA549" s="54">
        <v>0</v>
      </c>
      <c r="AB549" s="42">
        <v>7.6098542353799014E-3</v>
      </c>
      <c r="AC549" s="42">
        <v>3.2677913446540997E-4</v>
      </c>
      <c r="AD549" s="42">
        <v>8.6011230655196177E-4</v>
      </c>
      <c r="AE549" s="42">
        <v>1.4914004086576046E-2</v>
      </c>
      <c r="AF549" s="42">
        <v>6.9921619969082541E-4</v>
      </c>
      <c r="AG549" s="42">
        <v>1.735494696611247E-3</v>
      </c>
      <c r="AH549" s="42">
        <v>7.6098542353799014E-3</v>
      </c>
      <c r="AI549" s="42">
        <v>3.2677913446540997E-4</v>
      </c>
      <c r="AJ549" s="42">
        <v>8.6011230655196177E-4</v>
      </c>
      <c r="AK549" s="42">
        <v>1.4914004086576046E-2</v>
      </c>
      <c r="AL549" s="42">
        <v>6.9921619969082541E-4</v>
      </c>
      <c r="AM549" s="42">
        <v>1.735494696611247E-3</v>
      </c>
    </row>
    <row r="550" spans="1:39" hidden="1" x14ac:dyDescent="0.25">
      <c r="A550" s="53"/>
      <c r="B550" s="53"/>
      <c r="C550" s="53"/>
      <c r="D550" s="16">
        <v>3.2677913446540997E-4</v>
      </c>
      <c r="E550" s="16">
        <v>8.6011230655196177E-4</v>
      </c>
      <c r="F550" s="16">
        <v>1.4914004086576046E-2</v>
      </c>
      <c r="G550" s="16">
        <v>6.9921619969082541E-4</v>
      </c>
      <c r="H550" s="16">
        <v>1.735494696611247E-3</v>
      </c>
      <c r="I550" s="16">
        <v>8.8781632746098866E-3</v>
      </c>
      <c r="J550" s="16">
        <v>3.2677913446540997E-4</v>
      </c>
      <c r="K550" s="16">
        <v>8.6011230655196177E-4</v>
      </c>
      <c r="L550" s="16">
        <v>1.4914004086576046E-2</v>
      </c>
      <c r="M550" s="16">
        <v>6.9921619969082541E-4</v>
      </c>
      <c r="N550" s="16">
        <v>1.735494696611247E-3</v>
      </c>
      <c r="O550" s="16">
        <v>8.8781632746098866E-3</v>
      </c>
      <c r="P550" s="16">
        <v>0</v>
      </c>
      <c r="Q550" s="16">
        <v>0</v>
      </c>
      <c r="R550" s="16">
        <v>0</v>
      </c>
      <c r="S550" s="16">
        <v>0</v>
      </c>
      <c r="T550" s="16">
        <v>0</v>
      </c>
      <c r="U550" s="16">
        <v>0</v>
      </c>
      <c r="V550" s="16">
        <v>0</v>
      </c>
      <c r="W550" s="16">
        <v>0</v>
      </c>
      <c r="X550" s="16">
        <v>0</v>
      </c>
      <c r="Y550" s="16">
        <v>0</v>
      </c>
      <c r="Z550" s="16">
        <v>0</v>
      </c>
      <c r="AA550" s="54">
        <v>0</v>
      </c>
      <c r="AB550" s="42">
        <v>3.2677913446540997E-4</v>
      </c>
      <c r="AC550" s="42">
        <v>8.6011230655196177E-4</v>
      </c>
      <c r="AD550" s="42">
        <v>1.4914004086576046E-2</v>
      </c>
      <c r="AE550" s="42">
        <v>6.9921619969082541E-4</v>
      </c>
      <c r="AF550" s="42">
        <v>1.735494696611247E-3</v>
      </c>
      <c r="AG550" s="42">
        <v>8.8781632746098866E-3</v>
      </c>
      <c r="AH550" s="42">
        <v>3.2677913446540997E-4</v>
      </c>
      <c r="AI550" s="42">
        <v>8.6011230655196177E-4</v>
      </c>
      <c r="AJ550" s="42">
        <v>1.4914004086576046E-2</v>
      </c>
      <c r="AK550" s="42">
        <v>6.9921619969082541E-4</v>
      </c>
      <c r="AL550" s="42">
        <v>1.735494696611247E-3</v>
      </c>
      <c r="AM550" s="42">
        <v>8.8781632746098866E-3</v>
      </c>
    </row>
    <row r="551" spans="1:39" hidden="1" x14ac:dyDescent="0.25">
      <c r="A551" s="53"/>
      <c r="B551" s="53"/>
      <c r="C551" s="53"/>
      <c r="D551" s="16">
        <v>8.6011230655196177E-4</v>
      </c>
      <c r="E551" s="16">
        <v>1.4914004086576046E-2</v>
      </c>
      <c r="F551" s="16">
        <v>6.9921619969082541E-4</v>
      </c>
      <c r="G551" s="16">
        <v>1.735494696611247E-3</v>
      </c>
      <c r="H551" s="16">
        <v>8.8781632746098866E-3</v>
      </c>
      <c r="I551" s="16">
        <v>3.8124232354297833E-4</v>
      </c>
      <c r="J551" s="16">
        <v>8.6011230655196177E-4</v>
      </c>
      <c r="K551" s="16">
        <v>1.4914004086576046E-2</v>
      </c>
      <c r="L551" s="16">
        <v>6.9921619969082541E-4</v>
      </c>
      <c r="M551" s="16">
        <v>1.735494696611247E-3</v>
      </c>
      <c r="N551" s="16">
        <v>8.8781632746098866E-3</v>
      </c>
      <c r="O551" s="16">
        <v>3.8124232354297833E-4</v>
      </c>
      <c r="P551" s="16">
        <v>0</v>
      </c>
      <c r="Q551" s="16">
        <v>0</v>
      </c>
      <c r="R551" s="16">
        <v>0</v>
      </c>
      <c r="S551" s="16">
        <v>0</v>
      </c>
      <c r="T551" s="16">
        <v>0</v>
      </c>
      <c r="U551" s="16">
        <v>0</v>
      </c>
      <c r="V551" s="16">
        <v>0</v>
      </c>
      <c r="W551" s="16">
        <v>0</v>
      </c>
      <c r="X551" s="16">
        <v>0</v>
      </c>
      <c r="Y551" s="16">
        <v>0</v>
      </c>
      <c r="Z551" s="16">
        <v>0</v>
      </c>
      <c r="AA551" s="54">
        <v>0</v>
      </c>
      <c r="AB551" s="42">
        <v>8.6011230655196177E-4</v>
      </c>
      <c r="AC551" s="42">
        <v>1.4914004086576046E-2</v>
      </c>
      <c r="AD551" s="42">
        <v>6.9921619969082541E-4</v>
      </c>
      <c r="AE551" s="42">
        <v>1.735494696611247E-3</v>
      </c>
      <c r="AF551" s="42">
        <v>8.8781632746098866E-3</v>
      </c>
      <c r="AG551" s="42">
        <v>3.8124232354297833E-4</v>
      </c>
      <c r="AH551" s="42">
        <v>8.6011230655196177E-4</v>
      </c>
      <c r="AI551" s="42">
        <v>1.4914004086576046E-2</v>
      </c>
      <c r="AJ551" s="42">
        <v>6.9921619969082541E-4</v>
      </c>
      <c r="AK551" s="42">
        <v>1.735494696611247E-3</v>
      </c>
      <c r="AL551" s="42">
        <v>8.8781632746098866E-3</v>
      </c>
      <c r="AM551" s="42">
        <v>3.8124232354297833E-4</v>
      </c>
    </row>
    <row r="552" spans="1:39" x14ac:dyDescent="0.25">
      <c r="A552" s="53" t="s">
        <v>145</v>
      </c>
      <c r="B552" s="53" t="str">
        <f>VLOOKUP(A552,'TRI Releases'!$A$3:$Q$118,2,FALSE)</f>
        <v>7754WBLCBP231NB</v>
      </c>
      <c r="C552" s="53" t="str">
        <f>VLOOKUP(B552,'AERMOD-Modeled-Air-Conc.'!$A$5:$B$3136,2,FALSE)</f>
        <v>Manufacturing</v>
      </c>
      <c r="D552" s="16">
        <v>1.4914004086576046E-2</v>
      </c>
      <c r="E552" s="16">
        <v>6.9921619969082541E-4</v>
      </c>
      <c r="F552" s="16">
        <v>1.735494696611247E-3</v>
      </c>
      <c r="G552" s="16">
        <v>8.8781632746098866E-3</v>
      </c>
      <c r="H552" s="16">
        <v>3.8124232354297833E-4</v>
      </c>
      <c r="I552" s="16">
        <v>1.0034643576439556E-3</v>
      </c>
      <c r="J552" s="16">
        <v>1.4914004086576046E-2</v>
      </c>
      <c r="K552" s="16">
        <v>6.9921619969082541E-4</v>
      </c>
      <c r="L552" s="16">
        <v>1.735494696611247E-3</v>
      </c>
      <c r="M552" s="16">
        <v>8.8781632746098866E-3</v>
      </c>
      <c r="N552" s="16">
        <v>3.8124232354297833E-4</v>
      </c>
      <c r="O552" s="16">
        <v>1.0034643576439556E-3</v>
      </c>
      <c r="P552" s="16">
        <v>0</v>
      </c>
      <c r="Q552" s="16">
        <v>0</v>
      </c>
      <c r="R552" s="16">
        <v>0</v>
      </c>
      <c r="S552" s="16">
        <v>0</v>
      </c>
      <c r="T552" s="16">
        <v>0</v>
      </c>
      <c r="U552" s="16">
        <v>0</v>
      </c>
      <c r="V552" s="16">
        <v>0</v>
      </c>
      <c r="W552" s="16">
        <v>0</v>
      </c>
      <c r="X552" s="16">
        <v>0</v>
      </c>
      <c r="Y552" s="16">
        <v>0</v>
      </c>
      <c r="Z552" s="16">
        <v>0</v>
      </c>
      <c r="AA552" s="54">
        <v>0</v>
      </c>
      <c r="AB552" s="42">
        <v>1.4914004086576046E-2</v>
      </c>
      <c r="AC552" s="42">
        <v>6.9921619969082541E-4</v>
      </c>
      <c r="AD552" s="42">
        <v>1.735494696611247E-3</v>
      </c>
      <c r="AE552" s="42">
        <v>8.8781632746098866E-3</v>
      </c>
      <c r="AF552" s="42">
        <v>3.8124232354297833E-4</v>
      </c>
      <c r="AG552" s="42">
        <v>1.0034643576439556E-3</v>
      </c>
      <c r="AH552" s="42">
        <v>1.4914004086576046E-2</v>
      </c>
      <c r="AI552" s="42">
        <v>6.9921619969082541E-4</v>
      </c>
      <c r="AJ552" s="42">
        <v>1.735494696611247E-3</v>
      </c>
      <c r="AK552" s="42">
        <v>8.8781632746098866E-3</v>
      </c>
      <c r="AL552" s="42">
        <v>3.8124232354297833E-4</v>
      </c>
      <c r="AM552" s="42">
        <v>1.0034643576439556E-3</v>
      </c>
    </row>
    <row r="553" spans="1:39" hidden="1" x14ac:dyDescent="0.25">
      <c r="A553" s="53"/>
      <c r="B553" s="53"/>
      <c r="C553" s="53"/>
      <c r="D553" s="16">
        <v>6.9921619969082541E-4</v>
      </c>
      <c r="E553" s="16">
        <v>1.735494696611247E-3</v>
      </c>
      <c r="F553" s="16">
        <v>8.8781632746098866E-3</v>
      </c>
      <c r="G553" s="16">
        <v>3.8124232354297833E-4</v>
      </c>
      <c r="H553" s="16">
        <v>1.0034643576439556E-3</v>
      </c>
      <c r="I553" s="16">
        <v>3.6219724210256106E-2</v>
      </c>
      <c r="J553" s="16">
        <v>6.9921619969082541E-4</v>
      </c>
      <c r="K553" s="16">
        <v>1.735494696611247E-3</v>
      </c>
      <c r="L553" s="16">
        <v>8.8781632746098866E-3</v>
      </c>
      <c r="M553" s="16">
        <v>3.8124232354297833E-4</v>
      </c>
      <c r="N553" s="16">
        <v>1.0034643576439556E-3</v>
      </c>
      <c r="O553" s="16">
        <v>3.6219724210256106E-2</v>
      </c>
      <c r="P553" s="16">
        <v>0</v>
      </c>
      <c r="Q553" s="16">
        <v>0</v>
      </c>
      <c r="R553" s="16">
        <v>0</v>
      </c>
      <c r="S553" s="16">
        <v>0</v>
      </c>
      <c r="T553" s="16">
        <v>0</v>
      </c>
      <c r="U553" s="16">
        <v>0</v>
      </c>
      <c r="V553" s="16">
        <v>0</v>
      </c>
      <c r="W553" s="16">
        <v>0</v>
      </c>
      <c r="X553" s="16">
        <v>0</v>
      </c>
      <c r="Y553" s="16">
        <v>0</v>
      </c>
      <c r="Z553" s="16">
        <v>0</v>
      </c>
      <c r="AA553" s="54">
        <v>0</v>
      </c>
      <c r="AB553" s="42">
        <v>6.9921619969082541E-4</v>
      </c>
      <c r="AC553" s="42">
        <v>1.735494696611247E-3</v>
      </c>
      <c r="AD553" s="42">
        <v>8.8781632746098866E-3</v>
      </c>
      <c r="AE553" s="42">
        <v>3.8124232354297833E-4</v>
      </c>
      <c r="AF553" s="42">
        <v>1.0034643576439556E-3</v>
      </c>
      <c r="AG553" s="42">
        <v>3.6219724210256106E-2</v>
      </c>
      <c r="AH553" s="42">
        <v>6.9921619969082541E-4</v>
      </c>
      <c r="AI553" s="42">
        <v>1.735494696611247E-3</v>
      </c>
      <c r="AJ553" s="42">
        <v>8.8781632746098866E-3</v>
      </c>
      <c r="AK553" s="42">
        <v>3.8124232354297833E-4</v>
      </c>
      <c r="AL553" s="42">
        <v>1.0034643576439556E-3</v>
      </c>
      <c r="AM553" s="42">
        <v>3.6219724210256106E-2</v>
      </c>
    </row>
    <row r="554" spans="1:39" hidden="1" x14ac:dyDescent="0.25">
      <c r="A554" s="53"/>
      <c r="B554" s="53"/>
      <c r="C554" s="53"/>
      <c r="D554" s="16">
        <v>1.735494696611247E-3</v>
      </c>
      <c r="E554" s="16">
        <v>8.8781632746098866E-3</v>
      </c>
      <c r="F554" s="16">
        <v>3.8124232354297833E-4</v>
      </c>
      <c r="G554" s="16">
        <v>1.0034643576439556E-3</v>
      </c>
      <c r="H554" s="16">
        <v>3.6219724210256106E-2</v>
      </c>
      <c r="I554" s="16">
        <v>1.6980964849634328E-3</v>
      </c>
      <c r="J554" s="16">
        <v>1.735494696611247E-3</v>
      </c>
      <c r="K554" s="16">
        <v>8.8781632746098866E-3</v>
      </c>
      <c r="L554" s="16">
        <v>3.8124232354297833E-4</v>
      </c>
      <c r="M554" s="16">
        <v>1.0034643576439556E-3</v>
      </c>
      <c r="N554" s="16">
        <v>3.6219724210256106E-2</v>
      </c>
      <c r="O554" s="16">
        <v>1.6980964849634328E-3</v>
      </c>
      <c r="P554" s="16">
        <v>0</v>
      </c>
      <c r="Q554" s="16">
        <v>0</v>
      </c>
      <c r="R554" s="16">
        <v>0</v>
      </c>
      <c r="S554" s="16">
        <v>0</v>
      </c>
      <c r="T554" s="16">
        <v>0</v>
      </c>
      <c r="U554" s="16">
        <v>0</v>
      </c>
      <c r="V554" s="16">
        <v>0</v>
      </c>
      <c r="W554" s="16">
        <v>0</v>
      </c>
      <c r="X554" s="16">
        <v>0</v>
      </c>
      <c r="Y554" s="16">
        <v>0</v>
      </c>
      <c r="Z554" s="16">
        <v>0</v>
      </c>
      <c r="AA554" s="54">
        <v>0</v>
      </c>
      <c r="AB554" s="42">
        <v>1.735494696611247E-3</v>
      </c>
      <c r="AC554" s="42">
        <v>8.8781632746098866E-3</v>
      </c>
      <c r="AD554" s="42">
        <v>3.8124232354297833E-4</v>
      </c>
      <c r="AE554" s="42">
        <v>1.0034643576439556E-3</v>
      </c>
      <c r="AF554" s="42">
        <v>3.6219724210256106E-2</v>
      </c>
      <c r="AG554" s="42">
        <v>1.6980964849634328E-3</v>
      </c>
      <c r="AH554" s="42">
        <v>1.735494696611247E-3</v>
      </c>
      <c r="AI554" s="42">
        <v>8.8781632746098866E-3</v>
      </c>
      <c r="AJ554" s="42">
        <v>3.8124232354297833E-4</v>
      </c>
      <c r="AK554" s="42">
        <v>1.0034643576439556E-3</v>
      </c>
      <c r="AL554" s="42">
        <v>3.6219724210256106E-2</v>
      </c>
      <c r="AM554" s="42">
        <v>1.6980964849634328E-3</v>
      </c>
    </row>
    <row r="555" spans="1:39" hidden="1" x14ac:dyDescent="0.25">
      <c r="A555" s="53"/>
      <c r="B555" s="53"/>
      <c r="C555" s="53"/>
      <c r="D555" s="16">
        <v>8.8781632746098866E-3</v>
      </c>
      <c r="E555" s="16">
        <v>3.8124232354297833E-4</v>
      </c>
      <c r="F555" s="16">
        <v>1.0034643576439556E-3</v>
      </c>
      <c r="G555" s="16">
        <v>3.6219724210256106E-2</v>
      </c>
      <c r="H555" s="16">
        <v>1.6980964849634328E-3</v>
      </c>
      <c r="I555" s="16">
        <v>4.2147728346273138E-3</v>
      </c>
      <c r="J555" s="16">
        <v>8.8781632746098866E-3</v>
      </c>
      <c r="K555" s="16">
        <v>3.8124232354297833E-4</v>
      </c>
      <c r="L555" s="16">
        <v>1.0034643576439556E-3</v>
      </c>
      <c r="M555" s="16">
        <v>3.6219724210256106E-2</v>
      </c>
      <c r="N555" s="16">
        <v>1.6980964849634328E-3</v>
      </c>
      <c r="O555" s="16">
        <v>4.2147728346273138E-3</v>
      </c>
      <c r="P555" s="16">
        <v>0</v>
      </c>
      <c r="Q555" s="16">
        <v>0</v>
      </c>
      <c r="R555" s="16">
        <v>0</v>
      </c>
      <c r="S555" s="16">
        <v>0</v>
      </c>
      <c r="T555" s="16">
        <v>0</v>
      </c>
      <c r="U555" s="16">
        <v>0</v>
      </c>
      <c r="V555" s="16">
        <v>0</v>
      </c>
      <c r="W555" s="16">
        <v>0</v>
      </c>
      <c r="X555" s="16">
        <v>0</v>
      </c>
      <c r="Y555" s="16">
        <v>0</v>
      </c>
      <c r="Z555" s="16">
        <v>0</v>
      </c>
      <c r="AA555" s="54">
        <v>0</v>
      </c>
      <c r="AB555" s="42">
        <v>8.8781632746098866E-3</v>
      </c>
      <c r="AC555" s="42">
        <v>3.8124232354297833E-4</v>
      </c>
      <c r="AD555" s="42">
        <v>1.0034643576439556E-3</v>
      </c>
      <c r="AE555" s="42">
        <v>3.6219724210256106E-2</v>
      </c>
      <c r="AF555" s="42">
        <v>1.6980964849634328E-3</v>
      </c>
      <c r="AG555" s="42">
        <v>4.2147728346273138E-3</v>
      </c>
      <c r="AH555" s="42">
        <v>8.8781632746098866E-3</v>
      </c>
      <c r="AI555" s="42">
        <v>3.8124232354297833E-4</v>
      </c>
      <c r="AJ555" s="42">
        <v>1.0034643576439556E-3</v>
      </c>
      <c r="AK555" s="42">
        <v>3.6219724210256106E-2</v>
      </c>
      <c r="AL555" s="42">
        <v>1.6980964849634328E-3</v>
      </c>
      <c r="AM555" s="42">
        <v>4.2147728346273138E-3</v>
      </c>
    </row>
    <row r="556" spans="1:39" hidden="1" x14ac:dyDescent="0.25">
      <c r="A556" s="53"/>
      <c r="B556" s="53"/>
      <c r="C556" s="53"/>
      <c r="D556" s="16">
        <v>3.8124232354297833E-4</v>
      </c>
      <c r="E556" s="16">
        <v>1.0034643576439556E-3</v>
      </c>
      <c r="F556" s="16">
        <v>3.6219724210256106E-2</v>
      </c>
      <c r="G556" s="16">
        <v>1.6980964849634328E-3</v>
      </c>
      <c r="H556" s="16">
        <v>4.2147728346273138E-3</v>
      </c>
      <c r="I556" s="16">
        <v>2.1561253666909721E-2</v>
      </c>
      <c r="J556" s="16">
        <v>3.8124232354297833E-4</v>
      </c>
      <c r="K556" s="16">
        <v>1.0034643576439556E-3</v>
      </c>
      <c r="L556" s="16">
        <v>3.6219724210256106E-2</v>
      </c>
      <c r="M556" s="16">
        <v>1.6980964849634328E-3</v>
      </c>
      <c r="N556" s="16">
        <v>4.2147728346273138E-3</v>
      </c>
      <c r="O556" s="16">
        <v>2.1561253666909721E-2</v>
      </c>
      <c r="P556" s="16">
        <v>0</v>
      </c>
      <c r="Q556" s="16">
        <v>0</v>
      </c>
      <c r="R556" s="16">
        <v>0</v>
      </c>
      <c r="S556" s="16">
        <v>0</v>
      </c>
      <c r="T556" s="16">
        <v>0</v>
      </c>
      <c r="U556" s="16">
        <v>0</v>
      </c>
      <c r="V556" s="16">
        <v>0</v>
      </c>
      <c r="W556" s="16">
        <v>0</v>
      </c>
      <c r="X556" s="16">
        <v>0</v>
      </c>
      <c r="Y556" s="16">
        <v>0</v>
      </c>
      <c r="Z556" s="16">
        <v>0</v>
      </c>
      <c r="AA556" s="54">
        <v>0</v>
      </c>
      <c r="AB556" s="42">
        <v>3.8124232354297833E-4</v>
      </c>
      <c r="AC556" s="42">
        <v>1.0034643576439556E-3</v>
      </c>
      <c r="AD556" s="42">
        <v>3.6219724210256106E-2</v>
      </c>
      <c r="AE556" s="42">
        <v>1.6980964849634328E-3</v>
      </c>
      <c r="AF556" s="42">
        <v>4.2147728346273138E-3</v>
      </c>
      <c r="AG556" s="42">
        <v>2.1561253666909721E-2</v>
      </c>
      <c r="AH556" s="42">
        <v>3.8124232354297833E-4</v>
      </c>
      <c r="AI556" s="42">
        <v>1.0034643576439556E-3</v>
      </c>
      <c r="AJ556" s="42">
        <v>3.6219724210256106E-2</v>
      </c>
      <c r="AK556" s="42">
        <v>1.6980964849634328E-3</v>
      </c>
      <c r="AL556" s="42">
        <v>4.2147728346273138E-3</v>
      </c>
      <c r="AM556" s="42">
        <v>2.1561253666909721E-2</v>
      </c>
    </row>
    <row r="557" spans="1:39" hidden="1" x14ac:dyDescent="0.25">
      <c r="A557" s="53"/>
      <c r="B557" s="53"/>
      <c r="C557" s="53"/>
      <c r="D557" s="16">
        <v>1.0034643576439556E-3</v>
      </c>
      <c r="E557" s="16">
        <v>3.6219724210256106E-2</v>
      </c>
      <c r="F557" s="16">
        <v>1.6980964849634328E-3</v>
      </c>
      <c r="G557" s="16">
        <v>4.2147728346273138E-3</v>
      </c>
      <c r="H557" s="16">
        <v>2.1561253666909721E-2</v>
      </c>
      <c r="I557" s="16">
        <v>9.2587421431866148E-4</v>
      </c>
      <c r="J557" s="16">
        <v>1.0034643576439556E-3</v>
      </c>
      <c r="K557" s="16">
        <v>3.6219724210256106E-2</v>
      </c>
      <c r="L557" s="16">
        <v>1.6980964849634328E-3</v>
      </c>
      <c r="M557" s="16">
        <v>4.2147728346273138E-3</v>
      </c>
      <c r="N557" s="16">
        <v>2.1561253666909721E-2</v>
      </c>
      <c r="O557" s="16">
        <v>9.2587421431866148E-4</v>
      </c>
      <c r="P557" s="16">
        <v>0</v>
      </c>
      <c r="Q557" s="16">
        <v>0</v>
      </c>
      <c r="R557" s="16">
        <v>0</v>
      </c>
      <c r="S557" s="16">
        <v>0</v>
      </c>
      <c r="T557" s="16">
        <v>0</v>
      </c>
      <c r="U557" s="16">
        <v>0</v>
      </c>
      <c r="V557" s="16">
        <v>0</v>
      </c>
      <c r="W557" s="16">
        <v>0</v>
      </c>
      <c r="X557" s="16">
        <v>0</v>
      </c>
      <c r="Y557" s="16">
        <v>0</v>
      </c>
      <c r="Z557" s="16">
        <v>0</v>
      </c>
      <c r="AA557" s="54">
        <v>0</v>
      </c>
      <c r="AB557" s="42">
        <v>1.0034643576439556E-3</v>
      </c>
      <c r="AC557" s="42">
        <v>3.6219724210256106E-2</v>
      </c>
      <c r="AD557" s="42">
        <v>1.6980964849634328E-3</v>
      </c>
      <c r="AE557" s="42">
        <v>4.2147728346273138E-3</v>
      </c>
      <c r="AF557" s="42">
        <v>2.1561253666909721E-2</v>
      </c>
      <c r="AG557" s="42">
        <v>9.2587421431866148E-4</v>
      </c>
      <c r="AH557" s="42">
        <v>1.0034643576439556E-3</v>
      </c>
      <c r="AI557" s="42">
        <v>3.6219724210256106E-2</v>
      </c>
      <c r="AJ557" s="42">
        <v>1.6980964849634328E-3</v>
      </c>
      <c r="AK557" s="42">
        <v>4.2147728346273138E-3</v>
      </c>
      <c r="AL557" s="42">
        <v>2.1561253666909721E-2</v>
      </c>
      <c r="AM557" s="42">
        <v>9.2587421431866148E-4</v>
      </c>
    </row>
    <row r="558" spans="1:39" x14ac:dyDescent="0.25">
      <c r="A558" s="53" t="s">
        <v>146</v>
      </c>
      <c r="B558" s="53" t="str">
        <f>VLOOKUP(A558,'TRI Releases'!$A$3:$Q$118,2,FALSE)</f>
        <v>7754WBLCBP231NB</v>
      </c>
      <c r="C558" s="53" t="str">
        <f>VLOOKUP(B558,'AERMOD-Modeled-Air-Conc.'!$A$5:$B$3136,2,FALSE)</f>
        <v>Manufacturing</v>
      </c>
      <c r="D558" s="16">
        <v>3.6219724210256106E-2</v>
      </c>
      <c r="E558" s="16">
        <v>1.6980964849634328E-3</v>
      </c>
      <c r="F558" s="16">
        <v>4.2147728346273138E-3</v>
      </c>
      <c r="G558" s="16">
        <v>2.1561253666909721E-2</v>
      </c>
      <c r="H558" s="16">
        <v>9.2587421431866148E-4</v>
      </c>
      <c r="I558" s="16">
        <v>2.4369848685638919E-3</v>
      </c>
      <c r="J558" s="16">
        <v>3.6219724210256106E-2</v>
      </c>
      <c r="K558" s="16">
        <v>1.6980964849634328E-3</v>
      </c>
      <c r="L558" s="16">
        <v>4.2147728346273138E-3</v>
      </c>
      <c r="M558" s="16">
        <v>2.1561253666909721E-2</v>
      </c>
      <c r="N558" s="16">
        <v>9.2587421431866148E-4</v>
      </c>
      <c r="O558" s="16">
        <v>2.4369848685638919E-3</v>
      </c>
      <c r="P558" s="16">
        <v>0</v>
      </c>
      <c r="Q558" s="16">
        <v>0</v>
      </c>
      <c r="R558" s="16">
        <v>0</v>
      </c>
      <c r="S558" s="16">
        <v>0</v>
      </c>
      <c r="T558" s="16">
        <v>0</v>
      </c>
      <c r="U558" s="16">
        <v>0</v>
      </c>
      <c r="V558" s="16">
        <v>0</v>
      </c>
      <c r="W558" s="16">
        <v>0</v>
      </c>
      <c r="X558" s="16">
        <v>0</v>
      </c>
      <c r="Y558" s="16">
        <v>0</v>
      </c>
      <c r="Z558" s="16">
        <v>0</v>
      </c>
      <c r="AA558" s="54">
        <v>0</v>
      </c>
      <c r="AB558" s="42">
        <v>3.6219724210256106E-2</v>
      </c>
      <c r="AC558" s="42">
        <v>1.6980964849634328E-3</v>
      </c>
      <c r="AD558" s="42">
        <v>4.2147728346273138E-3</v>
      </c>
      <c r="AE558" s="42">
        <v>2.1561253666909721E-2</v>
      </c>
      <c r="AF558" s="42">
        <v>9.2587421431866148E-4</v>
      </c>
      <c r="AG558" s="42">
        <v>2.4369848685638919E-3</v>
      </c>
      <c r="AH558" s="42">
        <v>3.6219724210256106E-2</v>
      </c>
      <c r="AI558" s="42">
        <v>1.6980964849634328E-3</v>
      </c>
      <c r="AJ558" s="42">
        <v>4.2147728346273138E-3</v>
      </c>
      <c r="AK558" s="42">
        <v>2.1561253666909721E-2</v>
      </c>
      <c r="AL558" s="42">
        <v>9.2587421431866148E-4</v>
      </c>
      <c r="AM558" s="42">
        <v>2.4369848685638919E-3</v>
      </c>
    </row>
    <row r="559" spans="1:39" hidden="1" x14ac:dyDescent="0.25">
      <c r="A559" s="53"/>
      <c r="B559" s="53"/>
      <c r="C559" s="53"/>
      <c r="D559" s="16">
        <v>1.6980964849634328E-3</v>
      </c>
      <c r="E559" s="16">
        <v>4.2147728346273138E-3</v>
      </c>
      <c r="F559" s="16">
        <v>2.1561253666909721E-2</v>
      </c>
      <c r="G559" s="16">
        <v>9.2587421431866148E-4</v>
      </c>
      <c r="H559" s="16">
        <v>2.4369848685638919E-3</v>
      </c>
      <c r="I559" s="16">
        <v>1.704457609894405E-2</v>
      </c>
      <c r="J559" s="16">
        <v>1.6980964849634328E-3</v>
      </c>
      <c r="K559" s="16">
        <v>4.2147728346273138E-3</v>
      </c>
      <c r="L559" s="16">
        <v>2.1561253666909721E-2</v>
      </c>
      <c r="M559" s="16">
        <v>9.2587421431866148E-4</v>
      </c>
      <c r="N559" s="16">
        <v>2.4369848685638919E-3</v>
      </c>
      <c r="O559" s="16">
        <v>1.704457609894405E-2</v>
      </c>
      <c r="P559" s="16">
        <v>0</v>
      </c>
      <c r="Q559" s="16">
        <v>0</v>
      </c>
      <c r="R559" s="16">
        <v>0</v>
      </c>
      <c r="S559" s="16">
        <v>0</v>
      </c>
      <c r="T559" s="16">
        <v>0</v>
      </c>
      <c r="U559" s="16">
        <v>0</v>
      </c>
      <c r="V559" s="16">
        <v>0</v>
      </c>
      <c r="W559" s="16">
        <v>0</v>
      </c>
      <c r="X559" s="16">
        <v>0</v>
      </c>
      <c r="Y559" s="16">
        <v>0</v>
      </c>
      <c r="Z559" s="16">
        <v>0</v>
      </c>
      <c r="AA559" s="54">
        <v>0</v>
      </c>
      <c r="AB559" s="42">
        <v>1.6980964849634328E-3</v>
      </c>
      <c r="AC559" s="42">
        <v>4.2147728346273138E-3</v>
      </c>
      <c r="AD559" s="42">
        <v>2.1561253666909721E-2</v>
      </c>
      <c r="AE559" s="42">
        <v>9.2587421431866148E-4</v>
      </c>
      <c r="AF559" s="42">
        <v>2.4369848685638919E-3</v>
      </c>
      <c r="AG559" s="42">
        <v>1.704457609894405E-2</v>
      </c>
      <c r="AH559" s="42">
        <v>1.6980964849634328E-3</v>
      </c>
      <c r="AI559" s="42">
        <v>4.2147728346273138E-3</v>
      </c>
      <c r="AJ559" s="42">
        <v>2.1561253666909721E-2</v>
      </c>
      <c r="AK559" s="42">
        <v>9.2587421431866148E-4</v>
      </c>
      <c r="AL559" s="42">
        <v>2.4369848685638919E-3</v>
      </c>
      <c r="AM559" s="42">
        <v>1.704457609894405E-2</v>
      </c>
    </row>
    <row r="560" spans="1:39" hidden="1" x14ac:dyDescent="0.25">
      <c r="A560" s="53"/>
      <c r="B560" s="53"/>
      <c r="C560" s="53"/>
      <c r="D560" s="16">
        <v>4.2147728346273138E-3</v>
      </c>
      <c r="E560" s="16">
        <v>2.1561253666909721E-2</v>
      </c>
      <c r="F560" s="16">
        <v>9.2587421431866148E-4</v>
      </c>
      <c r="G560" s="16">
        <v>2.4369848685638919E-3</v>
      </c>
      <c r="H560" s="16">
        <v>1.704457609894405E-2</v>
      </c>
      <c r="I560" s="16">
        <v>7.9910422821808606E-4</v>
      </c>
      <c r="J560" s="16">
        <v>4.2147728346273138E-3</v>
      </c>
      <c r="K560" s="16">
        <v>2.1561253666909721E-2</v>
      </c>
      <c r="L560" s="16">
        <v>9.2587421431866148E-4</v>
      </c>
      <c r="M560" s="16">
        <v>2.4369848685638919E-3</v>
      </c>
      <c r="N560" s="16">
        <v>1.704457609894405E-2</v>
      </c>
      <c r="O560" s="16">
        <v>7.9910422821808606E-4</v>
      </c>
      <c r="P560" s="16">
        <v>0</v>
      </c>
      <c r="Q560" s="16">
        <v>0</v>
      </c>
      <c r="R560" s="16">
        <v>0</v>
      </c>
      <c r="S560" s="16">
        <v>0</v>
      </c>
      <c r="T560" s="16">
        <v>0</v>
      </c>
      <c r="U560" s="16">
        <v>0</v>
      </c>
      <c r="V560" s="16">
        <v>0</v>
      </c>
      <c r="W560" s="16">
        <v>0</v>
      </c>
      <c r="X560" s="16">
        <v>0</v>
      </c>
      <c r="Y560" s="16">
        <v>0</v>
      </c>
      <c r="Z560" s="16">
        <v>0</v>
      </c>
      <c r="AA560" s="54">
        <v>0</v>
      </c>
      <c r="AB560" s="42">
        <v>4.2147728346273138E-3</v>
      </c>
      <c r="AC560" s="42">
        <v>2.1561253666909721E-2</v>
      </c>
      <c r="AD560" s="42">
        <v>9.2587421431866148E-4</v>
      </c>
      <c r="AE560" s="42">
        <v>2.4369848685638919E-3</v>
      </c>
      <c r="AF560" s="42">
        <v>1.704457609894405E-2</v>
      </c>
      <c r="AG560" s="42">
        <v>7.9910422821808606E-4</v>
      </c>
      <c r="AH560" s="42">
        <v>4.2147728346273138E-3</v>
      </c>
      <c r="AI560" s="42">
        <v>2.1561253666909721E-2</v>
      </c>
      <c r="AJ560" s="42">
        <v>9.2587421431866148E-4</v>
      </c>
      <c r="AK560" s="42">
        <v>2.4369848685638919E-3</v>
      </c>
      <c r="AL560" s="42">
        <v>1.704457609894405E-2</v>
      </c>
      <c r="AM560" s="42">
        <v>7.9910422821808606E-4</v>
      </c>
    </row>
    <row r="561" spans="1:39" hidden="1" x14ac:dyDescent="0.25">
      <c r="A561" s="53"/>
      <c r="B561" s="53"/>
      <c r="C561" s="53"/>
      <c r="D561" s="16">
        <v>2.1561253666909721E-2</v>
      </c>
      <c r="E561" s="16">
        <v>9.2587421431866148E-4</v>
      </c>
      <c r="F561" s="16">
        <v>2.4369848685638919E-3</v>
      </c>
      <c r="G561" s="16">
        <v>1.704457609894405E-2</v>
      </c>
      <c r="H561" s="16">
        <v>7.9910422821808606E-4</v>
      </c>
      <c r="I561" s="16">
        <v>1.9834225104128534E-3</v>
      </c>
      <c r="J561" s="16">
        <v>2.1561253666909721E-2</v>
      </c>
      <c r="K561" s="16">
        <v>9.2587421431866148E-4</v>
      </c>
      <c r="L561" s="16">
        <v>2.4369848685638919E-3</v>
      </c>
      <c r="M561" s="16">
        <v>1.704457609894405E-2</v>
      </c>
      <c r="N561" s="16">
        <v>7.9910422821808606E-4</v>
      </c>
      <c r="O561" s="16">
        <v>1.9834225104128534E-3</v>
      </c>
      <c r="P561" s="16">
        <v>0</v>
      </c>
      <c r="Q561" s="16">
        <v>0</v>
      </c>
      <c r="R561" s="16">
        <v>0</v>
      </c>
      <c r="S561" s="16">
        <v>0</v>
      </c>
      <c r="T561" s="16">
        <v>0</v>
      </c>
      <c r="U561" s="16">
        <v>0</v>
      </c>
      <c r="V561" s="16">
        <v>0</v>
      </c>
      <c r="W561" s="16">
        <v>0</v>
      </c>
      <c r="X561" s="16">
        <v>0</v>
      </c>
      <c r="Y561" s="16">
        <v>0</v>
      </c>
      <c r="Z561" s="16">
        <v>0</v>
      </c>
      <c r="AA561" s="54">
        <v>0</v>
      </c>
      <c r="AB561" s="42">
        <v>2.1561253666909721E-2</v>
      </c>
      <c r="AC561" s="42">
        <v>9.2587421431866148E-4</v>
      </c>
      <c r="AD561" s="42">
        <v>2.4369848685638919E-3</v>
      </c>
      <c r="AE561" s="42">
        <v>1.704457609894405E-2</v>
      </c>
      <c r="AF561" s="42">
        <v>7.9910422821808606E-4</v>
      </c>
      <c r="AG561" s="42">
        <v>1.9834225104128534E-3</v>
      </c>
      <c r="AH561" s="42">
        <v>2.1561253666909721E-2</v>
      </c>
      <c r="AI561" s="42">
        <v>9.2587421431866148E-4</v>
      </c>
      <c r="AJ561" s="42">
        <v>2.4369848685638919E-3</v>
      </c>
      <c r="AK561" s="42">
        <v>1.704457609894405E-2</v>
      </c>
      <c r="AL561" s="42">
        <v>7.9910422821808606E-4</v>
      </c>
      <c r="AM561" s="42">
        <v>1.9834225104128534E-3</v>
      </c>
    </row>
    <row r="562" spans="1:39" hidden="1" x14ac:dyDescent="0.25">
      <c r="A562" s="53"/>
      <c r="B562" s="53"/>
      <c r="C562" s="53"/>
      <c r="D562" s="16">
        <v>9.2587421431866148E-4</v>
      </c>
      <c r="E562" s="16">
        <v>2.4369848685638919E-3</v>
      </c>
      <c r="F562" s="16">
        <v>1.704457609894405E-2</v>
      </c>
      <c r="G562" s="16">
        <v>7.9910422821808606E-4</v>
      </c>
      <c r="H562" s="16">
        <v>1.9834225104128534E-3</v>
      </c>
      <c r="I562" s="16">
        <v>1.0146472313839869E-2</v>
      </c>
      <c r="J562" s="16">
        <v>9.2587421431866148E-4</v>
      </c>
      <c r="K562" s="16">
        <v>2.4369848685638919E-3</v>
      </c>
      <c r="L562" s="16">
        <v>1.704457609894405E-2</v>
      </c>
      <c r="M562" s="16">
        <v>7.9910422821808606E-4</v>
      </c>
      <c r="N562" s="16">
        <v>1.9834225104128534E-3</v>
      </c>
      <c r="O562" s="16">
        <v>1.0146472313839869E-2</v>
      </c>
      <c r="P562" s="16">
        <v>0</v>
      </c>
      <c r="Q562" s="16">
        <v>0</v>
      </c>
      <c r="R562" s="16">
        <v>0</v>
      </c>
      <c r="S562" s="16">
        <v>0</v>
      </c>
      <c r="T562" s="16">
        <v>0</v>
      </c>
      <c r="U562" s="16">
        <v>0</v>
      </c>
      <c r="V562" s="16">
        <v>0</v>
      </c>
      <c r="W562" s="16">
        <v>0</v>
      </c>
      <c r="X562" s="16">
        <v>0</v>
      </c>
      <c r="Y562" s="16">
        <v>0</v>
      </c>
      <c r="Z562" s="16">
        <v>0</v>
      </c>
      <c r="AA562" s="54">
        <v>0</v>
      </c>
      <c r="AB562" s="42">
        <v>9.2587421431866148E-4</v>
      </c>
      <c r="AC562" s="42">
        <v>2.4369848685638919E-3</v>
      </c>
      <c r="AD562" s="42">
        <v>1.704457609894405E-2</v>
      </c>
      <c r="AE562" s="42">
        <v>7.9910422821808606E-4</v>
      </c>
      <c r="AF562" s="42">
        <v>1.9834225104128534E-3</v>
      </c>
      <c r="AG562" s="42">
        <v>1.0146472313839869E-2</v>
      </c>
      <c r="AH562" s="42">
        <v>9.2587421431866148E-4</v>
      </c>
      <c r="AI562" s="42">
        <v>2.4369848685638919E-3</v>
      </c>
      <c r="AJ562" s="42">
        <v>1.704457609894405E-2</v>
      </c>
      <c r="AK562" s="42">
        <v>7.9910422821808606E-4</v>
      </c>
      <c r="AL562" s="42">
        <v>1.9834225104128534E-3</v>
      </c>
      <c r="AM562" s="42">
        <v>1.0146472313839869E-2</v>
      </c>
    </row>
    <row r="563" spans="1:39" hidden="1" x14ac:dyDescent="0.25">
      <c r="A563" s="53"/>
      <c r="B563" s="53"/>
      <c r="C563" s="53"/>
      <c r="D563" s="16">
        <v>2.4369848685638919E-3</v>
      </c>
      <c r="E563" s="16">
        <v>1.704457609894405E-2</v>
      </c>
      <c r="F563" s="16">
        <v>7.9910422821808606E-4</v>
      </c>
      <c r="G563" s="16">
        <v>1.9834225104128534E-3</v>
      </c>
      <c r="H563" s="16">
        <v>1.0146472313839869E-2</v>
      </c>
      <c r="I563" s="16">
        <v>4.3570551262054664E-4</v>
      </c>
      <c r="J563" s="16">
        <v>2.4369848685638919E-3</v>
      </c>
      <c r="K563" s="16">
        <v>1.704457609894405E-2</v>
      </c>
      <c r="L563" s="16">
        <v>7.9910422821808606E-4</v>
      </c>
      <c r="M563" s="16">
        <v>1.9834225104128534E-3</v>
      </c>
      <c r="N563" s="16">
        <v>1.0146472313839869E-2</v>
      </c>
      <c r="O563" s="16">
        <v>4.3570551262054664E-4</v>
      </c>
      <c r="P563" s="16">
        <v>0</v>
      </c>
      <c r="Q563" s="16">
        <v>0</v>
      </c>
      <c r="R563" s="16">
        <v>0</v>
      </c>
      <c r="S563" s="16">
        <v>0</v>
      </c>
      <c r="T563" s="16">
        <v>0</v>
      </c>
      <c r="U563" s="16">
        <v>0</v>
      </c>
      <c r="V563" s="16">
        <v>0</v>
      </c>
      <c r="W563" s="16">
        <v>0</v>
      </c>
      <c r="X563" s="16">
        <v>0</v>
      </c>
      <c r="Y563" s="16">
        <v>0</v>
      </c>
      <c r="Z563" s="16">
        <v>0</v>
      </c>
      <c r="AA563" s="54">
        <v>0</v>
      </c>
      <c r="AB563" s="42">
        <v>2.4369848685638919E-3</v>
      </c>
      <c r="AC563" s="42">
        <v>1.704457609894405E-2</v>
      </c>
      <c r="AD563" s="42">
        <v>7.9910422821808606E-4</v>
      </c>
      <c r="AE563" s="42">
        <v>1.9834225104128534E-3</v>
      </c>
      <c r="AF563" s="42">
        <v>1.0146472313839869E-2</v>
      </c>
      <c r="AG563" s="42">
        <v>4.3570551262054664E-4</v>
      </c>
      <c r="AH563" s="42">
        <v>2.4369848685638919E-3</v>
      </c>
      <c r="AI563" s="42">
        <v>1.704457609894405E-2</v>
      </c>
      <c r="AJ563" s="42">
        <v>7.9910422821808606E-4</v>
      </c>
      <c r="AK563" s="42">
        <v>1.9834225104128534E-3</v>
      </c>
      <c r="AL563" s="42">
        <v>1.0146472313839869E-2</v>
      </c>
      <c r="AM563" s="42">
        <v>4.3570551262054664E-4</v>
      </c>
    </row>
    <row r="564" spans="1:39" x14ac:dyDescent="0.25">
      <c r="A564" s="53" t="s">
        <v>147</v>
      </c>
      <c r="B564" s="53" t="str">
        <f>VLOOKUP(A564,'TRI Releases'!$A$3:$Q$118,2,FALSE)</f>
        <v>7754WBLCBP231NB</v>
      </c>
      <c r="C564" s="53" t="str">
        <f>VLOOKUP(B564,'AERMOD-Modeled-Air-Conc.'!$A$5:$B$3136,2,FALSE)</f>
        <v>Manufacturing</v>
      </c>
      <c r="D564" s="16">
        <v>1.704457609894405E-2</v>
      </c>
      <c r="E564" s="16">
        <v>7.9910422821808606E-4</v>
      </c>
      <c r="F564" s="16">
        <v>1.9834225104128534E-3</v>
      </c>
      <c r="G564" s="16">
        <v>1.0146472313839869E-2</v>
      </c>
      <c r="H564" s="16">
        <v>4.3570551262054664E-4</v>
      </c>
      <c r="I564" s="16">
        <v>1.1468164087359491E-3</v>
      </c>
      <c r="J564" s="16">
        <v>1.704457609894405E-2</v>
      </c>
      <c r="K564" s="16">
        <v>7.9910422821808606E-4</v>
      </c>
      <c r="L564" s="16">
        <v>1.9834225104128534E-3</v>
      </c>
      <c r="M564" s="16">
        <v>1.0146472313839869E-2</v>
      </c>
      <c r="N564" s="16">
        <v>4.3570551262054664E-4</v>
      </c>
      <c r="O564" s="16">
        <v>1.1468164087359491E-3</v>
      </c>
      <c r="P564" s="16">
        <v>0</v>
      </c>
      <c r="Q564" s="16">
        <v>0</v>
      </c>
      <c r="R564" s="16">
        <v>0</v>
      </c>
      <c r="S564" s="16">
        <v>0</v>
      </c>
      <c r="T564" s="16">
        <v>0</v>
      </c>
      <c r="U564" s="16">
        <v>0</v>
      </c>
      <c r="V564" s="16">
        <v>0</v>
      </c>
      <c r="W564" s="16">
        <v>0</v>
      </c>
      <c r="X564" s="16">
        <v>0</v>
      </c>
      <c r="Y564" s="16">
        <v>0</v>
      </c>
      <c r="Z564" s="16">
        <v>0</v>
      </c>
      <c r="AA564" s="54">
        <v>0</v>
      </c>
      <c r="AB564" s="42">
        <v>1.704457609894405E-2</v>
      </c>
      <c r="AC564" s="42">
        <v>7.9910422821808606E-4</v>
      </c>
      <c r="AD564" s="42">
        <v>1.9834225104128534E-3</v>
      </c>
      <c r="AE564" s="42">
        <v>1.0146472313839869E-2</v>
      </c>
      <c r="AF564" s="42">
        <v>4.3570551262054664E-4</v>
      </c>
      <c r="AG564" s="42">
        <v>1.1468164087359491E-3</v>
      </c>
      <c r="AH564" s="42">
        <v>1.704457609894405E-2</v>
      </c>
      <c r="AI564" s="42">
        <v>7.9910422821808606E-4</v>
      </c>
      <c r="AJ564" s="42">
        <v>1.9834225104128534E-3</v>
      </c>
      <c r="AK564" s="42">
        <v>1.0146472313839869E-2</v>
      </c>
      <c r="AL564" s="42">
        <v>4.3570551262054664E-4</v>
      </c>
      <c r="AM564" s="42">
        <v>1.1468164087359491E-3</v>
      </c>
    </row>
    <row r="565" spans="1:39" hidden="1" x14ac:dyDescent="0.25">
      <c r="A565" s="53"/>
      <c r="B565" s="53"/>
      <c r="C565" s="53"/>
      <c r="D565" s="16">
        <v>7.9910422821808606E-4</v>
      </c>
      <c r="E565" s="16">
        <v>1.9834225104128534E-3</v>
      </c>
      <c r="F565" s="16">
        <v>1.0146472313839869E-2</v>
      </c>
      <c r="G565" s="16">
        <v>4.3570551262054664E-4</v>
      </c>
      <c r="H565" s="16">
        <v>1.1468164087359491E-3</v>
      </c>
      <c r="I565" s="16">
        <v>1.562419475736538E-2</v>
      </c>
      <c r="J565" s="16">
        <v>7.9910422821808606E-4</v>
      </c>
      <c r="K565" s="16">
        <v>1.9834225104128534E-3</v>
      </c>
      <c r="L565" s="16">
        <v>1.0146472313839869E-2</v>
      </c>
      <c r="M565" s="16">
        <v>4.3570551262054664E-4</v>
      </c>
      <c r="N565" s="16">
        <v>1.1468164087359491E-3</v>
      </c>
      <c r="O565" s="16">
        <v>1.562419475736538E-2</v>
      </c>
      <c r="P565" s="16">
        <v>0</v>
      </c>
      <c r="Q565" s="16">
        <v>0</v>
      </c>
      <c r="R565" s="16">
        <v>0</v>
      </c>
      <c r="S565" s="16">
        <v>0</v>
      </c>
      <c r="T565" s="16">
        <v>0</v>
      </c>
      <c r="U565" s="16">
        <v>0</v>
      </c>
      <c r="V565" s="16">
        <v>0</v>
      </c>
      <c r="W565" s="16">
        <v>0</v>
      </c>
      <c r="X565" s="16">
        <v>0</v>
      </c>
      <c r="Y565" s="16">
        <v>0</v>
      </c>
      <c r="Z565" s="16">
        <v>0</v>
      </c>
      <c r="AA565" s="54">
        <v>0</v>
      </c>
      <c r="AB565" s="42">
        <v>7.9910422821808606E-4</v>
      </c>
      <c r="AC565" s="42">
        <v>1.9834225104128534E-3</v>
      </c>
      <c r="AD565" s="42">
        <v>1.0146472313839869E-2</v>
      </c>
      <c r="AE565" s="42">
        <v>4.3570551262054664E-4</v>
      </c>
      <c r="AF565" s="42">
        <v>1.1468164087359491E-3</v>
      </c>
      <c r="AG565" s="42">
        <v>1.562419475736538E-2</v>
      </c>
      <c r="AH565" s="42">
        <v>7.9910422821808606E-4</v>
      </c>
      <c r="AI565" s="42">
        <v>1.9834225104128534E-3</v>
      </c>
      <c r="AJ565" s="42">
        <v>1.0146472313839869E-2</v>
      </c>
      <c r="AK565" s="42">
        <v>4.3570551262054664E-4</v>
      </c>
      <c r="AL565" s="42">
        <v>1.1468164087359491E-3</v>
      </c>
      <c r="AM565" s="42">
        <v>1.562419475736538E-2</v>
      </c>
    </row>
    <row r="566" spans="1:39" hidden="1" x14ac:dyDescent="0.25">
      <c r="A566" s="53"/>
      <c r="B566" s="53"/>
      <c r="C566" s="53"/>
      <c r="D566" s="16">
        <v>1.9834225104128534E-3</v>
      </c>
      <c r="E566" s="16">
        <v>1.0146472313839869E-2</v>
      </c>
      <c r="F566" s="16">
        <v>4.3570551262054664E-4</v>
      </c>
      <c r="G566" s="16">
        <v>1.1468164087359491E-3</v>
      </c>
      <c r="H566" s="16">
        <v>1.562419475736538E-2</v>
      </c>
      <c r="I566" s="16">
        <v>7.3251220919991222E-4</v>
      </c>
      <c r="J566" s="16">
        <v>1.9834225104128534E-3</v>
      </c>
      <c r="K566" s="16">
        <v>1.0146472313839869E-2</v>
      </c>
      <c r="L566" s="16">
        <v>4.3570551262054664E-4</v>
      </c>
      <c r="M566" s="16">
        <v>1.1468164087359491E-3</v>
      </c>
      <c r="N566" s="16">
        <v>1.562419475736538E-2</v>
      </c>
      <c r="O566" s="16">
        <v>7.3251220919991222E-4</v>
      </c>
      <c r="P566" s="16">
        <v>0</v>
      </c>
      <c r="Q566" s="16">
        <v>0</v>
      </c>
      <c r="R566" s="16">
        <v>0</v>
      </c>
      <c r="S566" s="16">
        <v>0</v>
      </c>
      <c r="T566" s="16">
        <v>0</v>
      </c>
      <c r="U566" s="16">
        <v>0</v>
      </c>
      <c r="V566" s="16">
        <v>0</v>
      </c>
      <c r="W566" s="16">
        <v>0</v>
      </c>
      <c r="X566" s="16">
        <v>0</v>
      </c>
      <c r="Y566" s="16">
        <v>0</v>
      </c>
      <c r="Z566" s="16">
        <v>0</v>
      </c>
      <c r="AA566" s="54">
        <v>0</v>
      </c>
      <c r="AB566" s="42">
        <v>1.9834225104128534E-3</v>
      </c>
      <c r="AC566" s="42">
        <v>1.0146472313839869E-2</v>
      </c>
      <c r="AD566" s="42">
        <v>4.3570551262054664E-4</v>
      </c>
      <c r="AE566" s="42">
        <v>1.1468164087359491E-3</v>
      </c>
      <c r="AF566" s="42">
        <v>1.562419475736538E-2</v>
      </c>
      <c r="AG566" s="42">
        <v>7.3251220919991222E-4</v>
      </c>
      <c r="AH566" s="42">
        <v>1.9834225104128534E-3</v>
      </c>
      <c r="AI566" s="42">
        <v>1.0146472313839869E-2</v>
      </c>
      <c r="AJ566" s="42">
        <v>4.3570551262054664E-4</v>
      </c>
      <c r="AK566" s="42">
        <v>1.1468164087359491E-3</v>
      </c>
      <c r="AL566" s="42">
        <v>1.562419475736538E-2</v>
      </c>
      <c r="AM566" s="42">
        <v>7.3251220919991222E-4</v>
      </c>
    </row>
    <row r="567" spans="1:39" hidden="1" x14ac:dyDescent="0.25">
      <c r="A567" s="53"/>
      <c r="B567" s="53"/>
      <c r="C567" s="53"/>
      <c r="D567" s="16">
        <v>1.0146472313839869E-2</v>
      </c>
      <c r="E567" s="16">
        <v>4.3570551262054664E-4</v>
      </c>
      <c r="F567" s="16">
        <v>1.1468164087359491E-3</v>
      </c>
      <c r="G567" s="16">
        <v>1.562419475736538E-2</v>
      </c>
      <c r="H567" s="16">
        <v>7.3251220919991222E-4</v>
      </c>
      <c r="I567" s="16">
        <v>1.8181373012117823E-3</v>
      </c>
      <c r="J567" s="16">
        <v>1.0146472313839869E-2</v>
      </c>
      <c r="K567" s="16">
        <v>4.3570551262054664E-4</v>
      </c>
      <c r="L567" s="16">
        <v>1.1468164087359491E-3</v>
      </c>
      <c r="M567" s="16">
        <v>1.562419475736538E-2</v>
      </c>
      <c r="N567" s="16">
        <v>7.3251220919991222E-4</v>
      </c>
      <c r="O567" s="16">
        <v>1.8181373012117823E-3</v>
      </c>
      <c r="P567" s="16">
        <v>0</v>
      </c>
      <c r="Q567" s="16">
        <v>0</v>
      </c>
      <c r="R567" s="16">
        <v>0</v>
      </c>
      <c r="S567" s="16">
        <v>0</v>
      </c>
      <c r="T567" s="16">
        <v>0</v>
      </c>
      <c r="U567" s="16">
        <v>0</v>
      </c>
      <c r="V567" s="16">
        <v>0</v>
      </c>
      <c r="W567" s="16">
        <v>0</v>
      </c>
      <c r="X567" s="16">
        <v>0</v>
      </c>
      <c r="Y567" s="16">
        <v>0</v>
      </c>
      <c r="Z567" s="16">
        <v>0</v>
      </c>
      <c r="AA567" s="54">
        <v>0</v>
      </c>
      <c r="AB567" s="42">
        <v>1.0146472313839869E-2</v>
      </c>
      <c r="AC567" s="42">
        <v>4.3570551262054664E-4</v>
      </c>
      <c r="AD567" s="42">
        <v>1.1468164087359491E-3</v>
      </c>
      <c r="AE567" s="42">
        <v>1.562419475736538E-2</v>
      </c>
      <c r="AF567" s="42">
        <v>7.3251220919991222E-4</v>
      </c>
      <c r="AG567" s="42">
        <v>1.8181373012117823E-3</v>
      </c>
      <c r="AH567" s="42">
        <v>1.0146472313839869E-2</v>
      </c>
      <c r="AI567" s="42">
        <v>4.3570551262054664E-4</v>
      </c>
      <c r="AJ567" s="42">
        <v>1.1468164087359491E-3</v>
      </c>
      <c r="AK567" s="42">
        <v>1.562419475736538E-2</v>
      </c>
      <c r="AL567" s="42">
        <v>7.3251220919991222E-4</v>
      </c>
      <c r="AM567" s="42">
        <v>1.8181373012117823E-3</v>
      </c>
    </row>
    <row r="568" spans="1:39" hidden="1" x14ac:dyDescent="0.25">
      <c r="A568" s="53"/>
      <c r="B568" s="53"/>
      <c r="C568" s="53"/>
      <c r="D568" s="16">
        <v>4.3570551262054664E-4</v>
      </c>
      <c r="E568" s="16">
        <v>1.1468164087359491E-3</v>
      </c>
      <c r="F568" s="16">
        <v>1.562419475736538E-2</v>
      </c>
      <c r="G568" s="16">
        <v>7.3251220919991222E-4</v>
      </c>
      <c r="H568" s="16">
        <v>1.8181373012117823E-3</v>
      </c>
      <c r="I568" s="16">
        <v>9.3009329543532124E-3</v>
      </c>
      <c r="J568" s="16">
        <v>4.3570551262054664E-4</v>
      </c>
      <c r="K568" s="16">
        <v>1.1468164087359491E-3</v>
      </c>
      <c r="L568" s="16">
        <v>1.562419475736538E-2</v>
      </c>
      <c r="M568" s="16">
        <v>7.3251220919991222E-4</v>
      </c>
      <c r="N568" s="16">
        <v>1.8181373012117823E-3</v>
      </c>
      <c r="O568" s="16">
        <v>9.3009329543532124E-3</v>
      </c>
      <c r="P568" s="16">
        <v>0</v>
      </c>
      <c r="Q568" s="16">
        <v>0</v>
      </c>
      <c r="R568" s="16">
        <v>0</v>
      </c>
      <c r="S568" s="16">
        <v>0</v>
      </c>
      <c r="T568" s="16">
        <v>0</v>
      </c>
      <c r="U568" s="16">
        <v>0</v>
      </c>
      <c r="V568" s="16">
        <v>0</v>
      </c>
      <c r="W568" s="16">
        <v>0</v>
      </c>
      <c r="X568" s="16">
        <v>0</v>
      </c>
      <c r="Y568" s="16">
        <v>0</v>
      </c>
      <c r="Z568" s="16">
        <v>0</v>
      </c>
      <c r="AA568" s="54">
        <v>0</v>
      </c>
      <c r="AB568" s="42">
        <v>4.3570551262054664E-4</v>
      </c>
      <c r="AC568" s="42">
        <v>1.1468164087359491E-3</v>
      </c>
      <c r="AD568" s="42">
        <v>1.562419475736538E-2</v>
      </c>
      <c r="AE568" s="42">
        <v>7.3251220919991222E-4</v>
      </c>
      <c r="AF568" s="42">
        <v>1.8181373012117823E-3</v>
      </c>
      <c r="AG568" s="42">
        <v>9.3009329543532124E-3</v>
      </c>
      <c r="AH568" s="42">
        <v>4.3570551262054664E-4</v>
      </c>
      <c r="AI568" s="42">
        <v>1.1468164087359491E-3</v>
      </c>
      <c r="AJ568" s="42">
        <v>1.562419475736538E-2</v>
      </c>
      <c r="AK568" s="42">
        <v>7.3251220919991222E-4</v>
      </c>
      <c r="AL568" s="42">
        <v>1.8181373012117823E-3</v>
      </c>
      <c r="AM568" s="42">
        <v>9.3009329543532124E-3</v>
      </c>
    </row>
    <row r="569" spans="1:39" hidden="1" x14ac:dyDescent="0.25">
      <c r="A569" s="53"/>
      <c r="B569" s="53"/>
      <c r="C569" s="53"/>
      <c r="D569" s="16">
        <v>1.1468164087359491E-3</v>
      </c>
      <c r="E569" s="16">
        <v>1.562419475736538E-2</v>
      </c>
      <c r="F569" s="16">
        <v>7.3251220919991222E-4</v>
      </c>
      <c r="G569" s="16">
        <v>1.8181373012117823E-3</v>
      </c>
      <c r="H569" s="16">
        <v>9.3009329543532124E-3</v>
      </c>
      <c r="I569" s="16">
        <v>3.9939671990216771E-4</v>
      </c>
      <c r="J569" s="16">
        <v>1.1468164087359491E-3</v>
      </c>
      <c r="K569" s="16">
        <v>1.562419475736538E-2</v>
      </c>
      <c r="L569" s="16">
        <v>7.3251220919991222E-4</v>
      </c>
      <c r="M569" s="16">
        <v>1.8181373012117823E-3</v>
      </c>
      <c r="N569" s="16">
        <v>9.3009329543532124E-3</v>
      </c>
      <c r="O569" s="16">
        <v>3.9939671990216771E-4</v>
      </c>
      <c r="P569" s="16">
        <v>0</v>
      </c>
      <c r="Q569" s="16">
        <v>0</v>
      </c>
      <c r="R569" s="16">
        <v>0</v>
      </c>
      <c r="S569" s="16">
        <v>0</v>
      </c>
      <c r="T569" s="16">
        <v>0</v>
      </c>
      <c r="U569" s="16">
        <v>0</v>
      </c>
      <c r="V569" s="16">
        <v>0</v>
      </c>
      <c r="W569" s="16">
        <v>0</v>
      </c>
      <c r="X569" s="16">
        <v>0</v>
      </c>
      <c r="Y569" s="16">
        <v>0</v>
      </c>
      <c r="Z569" s="16">
        <v>0</v>
      </c>
      <c r="AA569" s="54">
        <v>0</v>
      </c>
      <c r="AB569" s="42">
        <v>1.1468164087359491E-3</v>
      </c>
      <c r="AC569" s="42">
        <v>1.562419475736538E-2</v>
      </c>
      <c r="AD569" s="42">
        <v>7.3251220919991222E-4</v>
      </c>
      <c r="AE569" s="42">
        <v>1.8181373012117823E-3</v>
      </c>
      <c r="AF569" s="42">
        <v>9.3009329543532124E-3</v>
      </c>
      <c r="AG569" s="42">
        <v>3.9939671990216771E-4</v>
      </c>
      <c r="AH569" s="42">
        <v>1.1468164087359491E-3</v>
      </c>
      <c r="AI569" s="42">
        <v>1.562419475736538E-2</v>
      </c>
      <c r="AJ569" s="42">
        <v>7.3251220919991222E-4</v>
      </c>
      <c r="AK569" s="42">
        <v>1.8181373012117823E-3</v>
      </c>
      <c r="AL569" s="42">
        <v>9.3009329543532124E-3</v>
      </c>
      <c r="AM569" s="42">
        <v>3.9939671990216771E-4</v>
      </c>
    </row>
    <row r="570" spans="1:39" x14ac:dyDescent="0.25">
      <c r="A570" s="53" t="s">
        <v>148</v>
      </c>
      <c r="B570" s="53" t="str">
        <f>VLOOKUP(A570,'TRI Releases'!$A$3:$Q$118,2,FALSE)</f>
        <v>7754WBLCBP231NB</v>
      </c>
      <c r="C570" s="53" t="str">
        <f>VLOOKUP(B570,'AERMOD-Modeled-Air-Conc.'!$A$5:$B$3136,2,FALSE)</f>
        <v>Manufacturing</v>
      </c>
      <c r="D570" s="16">
        <v>1.562419475736538E-2</v>
      </c>
      <c r="E570" s="16">
        <v>7.3251220919991222E-4</v>
      </c>
      <c r="F570" s="16">
        <v>1.8181373012117823E-3</v>
      </c>
      <c r="G570" s="16">
        <v>9.3009329543532124E-3</v>
      </c>
      <c r="H570" s="16">
        <v>3.9939671990216771E-4</v>
      </c>
      <c r="I570" s="16">
        <v>1.05124837467462E-3</v>
      </c>
      <c r="J570" s="16">
        <v>1.562419475736538E-2</v>
      </c>
      <c r="K570" s="16">
        <v>7.3251220919991222E-4</v>
      </c>
      <c r="L570" s="16">
        <v>1.8181373012117823E-3</v>
      </c>
      <c r="M570" s="16">
        <v>9.3009329543532124E-3</v>
      </c>
      <c r="N570" s="16">
        <v>3.9939671990216771E-4</v>
      </c>
      <c r="O570" s="16">
        <v>1.05124837467462E-3</v>
      </c>
      <c r="P570" s="16">
        <v>0</v>
      </c>
      <c r="Q570" s="16">
        <v>0</v>
      </c>
      <c r="R570" s="16">
        <v>0</v>
      </c>
      <c r="S570" s="16">
        <v>0</v>
      </c>
      <c r="T570" s="16">
        <v>0</v>
      </c>
      <c r="U570" s="16">
        <v>0</v>
      </c>
      <c r="V570" s="16">
        <v>0</v>
      </c>
      <c r="W570" s="16">
        <v>0</v>
      </c>
      <c r="X570" s="16">
        <v>0</v>
      </c>
      <c r="Y570" s="16">
        <v>0</v>
      </c>
      <c r="Z570" s="16">
        <v>0</v>
      </c>
      <c r="AA570" s="54">
        <v>0</v>
      </c>
      <c r="AB570" s="42">
        <v>1.562419475736538E-2</v>
      </c>
      <c r="AC570" s="42">
        <v>7.3251220919991222E-4</v>
      </c>
      <c r="AD570" s="42">
        <v>1.8181373012117823E-3</v>
      </c>
      <c r="AE570" s="42">
        <v>9.3009329543532124E-3</v>
      </c>
      <c r="AF570" s="42">
        <v>3.9939671990216771E-4</v>
      </c>
      <c r="AG570" s="42">
        <v>1.05124837467462E-3</v>
      </c>
      <c r="AH570" s="42">
        <v>1.562419475736538E-2</v>
      </c>
      <c r="AI570" s="42">
        <v>7.3251220919991222E-4</v>
      </c>
      <c r="AJ570" s="42">
        <v>1.8181373012117823E-3</v>
      </c>
      <c r="AK570" s="42">
        <v>9.3009329543532124E-3</v>
      </c>
      <c r="AL570" s="42">
        <v>3.9939671990216771E-4</v>
      </c>
      <c r="AM570" s="42">
        <v>1.05124837467462E-3</v>
      </c>
    </row>
    <row r="571" spans="1:39" hidden="1" x14ac:dyDescent="0.25">
      <c r="A571" s="53"/>
      <c r="B571" s="53"/>
      <c r="C571" s="53"/>
      <c r="D571" s="16">
        <v>7.3251220919991222E-4</v>
      </c>
      <c r="E571" s="16">
        <v>1.8181373012117823E-3</v>
      </c>
      <c r="F571" s="16">
        <v>9.3009329543532124E-3</v>
      </c>
      <c r="G571" s="16">
        <v>3.9939671990216771E-4</v>
      </c>
      <c r="H571" s="16">
        <v>1.05124837467462E-3</v>
      </c>
      <c r="I571" s="16">
        <v>1.0652860061840031E-2</v>
      </c>
      <c r="J571" s="16">
        <v>7.3251220919991222E-4</v>
      </c>
      <c r="K571" s="16">
        <v>1.8181373012117823E-3</v>
      </c>
      <c r="L571" s="16">
        <v>9.3009329543532124E-3</v>
      </c>
      <c r="M571" s="16">
        <v>3.9939671990216771E-4</v>
      </c>
      <c r="N571" s="16">
        <v>1.05124837467462E-3</v>
      </c>
      <c r="O571" s="16">
        <v>1.0652860061840031E-2</v>
      </c>
      <c r="P571" s="16">
        <v>0</v>
      </c>
      <c r="Q571" s="16">
        <v>0</v>
      </c>
      <c r="R571" s="16">
        <v>0</v>
      </c>
      <c r="S571" s="16">
        <v>0</v>
      </c>
      <c r="T571" s="16">
        <v>0</v>
      </c>
      <c r="U571" s="16">
        <v>0</v>
      </c>
      <c r="V571" s="16">
        <v>0</v>
      </c>
      <c r="W571" s="16">
        <v>0</v>
      </c>
      <c r="X571" s="16">
        <v>0</v>
      </c>
      <c r="Y571" s="16">
        <v>0</v>
      </c>
      <c r="Z571" s="16">
        <v>0</v>
      </c>
      <c r="AA571" s="54">
        <v>0</v>
      </c>
      <c r="AB571" s="42">
        <v>7.3251220919991222E-4</v>
      </c>
      <c r="AC571" s="42">
        <v>1.8181373012117823E-3</v>
      </c>
      <c r="AD571" s="42">
        <v>9.3009329543532124E-3</v>
      </c>
      <c r="AE571" s="42">
        <v>3.9939671990216771E-4</v>
      </c>
      <c r="AF571" s="42">
        <v>1.05124837467462E-3</v>
      </c>
      <c r="AG571" s="42">
        <v>1.0652860061840031E-2</v>
      </c>
      <c r="AH571" s="42">
        <v>7.3251220919991222E-4</v>
      </c>
      <c r="AI571" s="42">
        <v>1.8181373012117823E-3</v>
      </c>
      <c r="AJ571" s="42">
        <v>9.3009329543532124E-3</v>
      </c>
      <c r="AK571" s="42">
        <v>3.9939671990216771E-4</v>
      </c>
      <c r="AL571" s="42">
        <v>1.05124837467462E-3</v>
      </c>
      <c r="AM571" s="42">
        <v>1.0652860061840031E-2</v>
      </c>
    </row>
    <row r="572" spans="1:39" hidden="1" x14ac:dyDescent="0.25">
      <c r="A572" s="53"/>
      <c r="B572" s="53"/>
      <c r="C572" s="53"/>
      <c r="D572" s="16">
        <v>1.8181373012117823E-3</v>
      </c>
      <c r="E572" s="16">
        <v>9.3009329543532124E-3</v>
      </c>
      <c r="F572" s="16">
        <v>3.9939671990216771E-4</v>
      </c>
      <c r="G572" s="16">
        <v>1.05124837467462E-3</v>
      </c>
      <c r="H572" s="16">
        <v>1.0652860061840031E-2</v>
      </c>
      <c r="I572" s="16">
        <v>4.9944014263630378E-4</v>
      </c>
      <c r="J572" s="16">
        <v>1.8181373012117823E-3</v>
      </c>
      <c r="K572" s="16">
        <v>9.3009329543532124E-3</v>
      </c>
      <c r="L572" s="16">
        <v>3.9939671990216771E-4</v>
      </c>
      <c r="M572" s="16">
        <v>1.05124837467462E-3</v>
      </c>
      <c r="N572" s="16">
        <v>1.0652860061840031E-2</v>
      </c>
      <c r="O572" s="16">
        <v>4.9944014263630378E-4</v>
      </c>
      <c r="P572" s="16">
        <v>0</v>
      </c>
      <c r="Q572" s="16">
        <v>0</v>
      </c>
      <c r="R572" s="16">
        <v>0</v>
      </c>
      <c r="S572" s="16">
        <v>0</v>
      </c>
      <c r="T572" s="16">
        <v>0</v>
      </c>
      <c r="U572" s="16">
        <v>0</v>
      </c>
      <c r="V572" s="16">
        <v>0</v>
      </c>
      <c r="W572" s="16">
        <v>0</v>
      </c>
      <c r="X572" s="16">
        <v>0</v>
      </c>
      <c r="Y572" s="16">
        <v>0</v>
      </c>
      <c r="Z572" s="16">
        <v>0</v>
      </c>
      <c r="AA572" s="54">
        <v>0</v>
      </c>
      <c r="AB572" s="42">
        <v>1.8181373012117823E-3</v>
      </c>
      <c r="AC572" s="42">
        <v>9.3009329543532124E-3</v>
      </c>
      <c r="AD572" s="42">
        <v>3.9939671990216771E-4</v>
      </c>
      <c r="AE572" s="42">
        <v>1.05124837467462E-3</v>
      </c>
      <c r="AF572" s="42">
        <v>1.0652860061840031E-2</v>
      </c>
      <c r="AG572" s="42">
        <v>4.9944014263630378E-4</v>
      </c>
      <c r="AH572" s="42">
        <v>1.8181373012117823E-3</v>
      </c>
      <c r="AI572" s="42">
        <v>9.3009329543532124E-3</v>
      </c>
      <c r="AJ572" s="42">
        <v>3.9939671990216771E-4</v>
      </c>
      <c r="AK572" s="42">
        <v>1.05124837467462E-3</v>
      </c>
      <c r="AL572" s="42">
        <v>1.0652860061840031E-2</v>
      </c>
      <c r="AM572" s="42">
        <v>4.9944014263630378E-4</v>
      </c>
    </row>
    <row r="573" spans="1:39" hidden="1" x14ac:dyDescent="0.25">
      <c r="A573" s="53"/>
      <c r="B573" s="53"/>
      <c r="C573" s="53"/>
      <c r="D573" s="16">
        <v>9.3009329543532124E-3</v>
      </c>
      <c r="E573" s="16">
        <v>3.9939671990216771E-4</v>
      </c>
      <c r="F573" s="16">
        <v>1.05124837467462E-3</v>
      </c>
      <c r="G573" s="16">
        <v>1.0652860061840031E-2</v>
      </c>
      <c r="H573" s="16">
        <v>4.9944014263630378E-4</v>
      </c>
      <c r="I573" s="16">
        <v>1.2396390690080333E-3</v>
      </c>
      <c r="J573" s="16">
        <v>9.3009329543532124E-3</v>
      </c>
      <c r="K573" s="16">
        <v>3.9939671990216771E-4</v>
      </c>
      <c r="L573" s="16">
        <v>1.05124837467462E-3</v>
      </c>
      <c r="M573" s="16">
        <v>1.0652860061840031E-2</v>
      </c>
      <c r="N573" s="16">
        <v>4.9944014263630378E-4</v>
      </c>
      <c r="O573" s="16">
        <v>1.2396390690080333E-3</v>
      </c>
      <c r="P573" s="16">
        <v>0</v>
      </c>
      <c r="Q573" s="16">
        <v>0</v>
      </c>
      <c r="R573" s="16">
        <v>0</v>
      </c>
      <c r="S573" s="16">
        <v>0</v>
      </c>
      <c r="T573" s="16">
        <v>0</v>
      </c>
      <c r="U573" s="16">
        <v>0</v>
      </c>
      <c r="V573" s="16">
        <v>0</v>
      </c>
      <c r="W573" s="16">
        <v>0</v>
      </c>
      <c r="X573" s="16">
        <v>0</v>
      </c>
      <c r="Y573" s="16">
        <v>0</v>
      </c>
      <c r="Z573" s="16">
        <v>0</v>
      </c>
      <c r="AA573" s="54">
        <v>0</v>
      </c>
      <c r="AB573" s="42">
        <v>9.3009329543532124E-3</v>
      </c>
      <c r="AC573" s="42">
        <v>3.9939671990216771E-4</v>
      </c>
      <c r="AD573" s="42">
        <v>1.05124837467462E-3</v>
      </c>
      <c r="AE573" s="42">
        <v>1.0652860061840031E-2</v>
      </c>
      <c r="AF573" s="42">
        <v>4.9944014263630378E-4</v>
      </c>
      <c r="AG573" s="42">
        <v>1.2396390690080333E-3</v>
      </c>
      <c r="AH573" s="42">
        <v>9.3009329543532124E-3</v>
      </c>
      <c r="AI573" s="42">
        <v>3.9939671990216771E-4</v>
      </c>
      <c r="AJ573" s="42">
        <v>1.05124837467462E-3</v>
      </c>
      <c r="AK573" s="42">
        <v>1.0652860061840031E-2</v>
      </c>
      <c r="AL573" s="42">
        <v>4.9944014263630378E-4</v>
      </c>
      <c r="AM573" s="42">
        <v>1.2396390690080333E-3</v>
      </c>
    </row>
    <row r="574" spans="1:39" hidden="1" x14ac:dyDescent="0.25">
      <c r="A574" s="53"/>
      <c r="B574" s="53"/>
      <c r="C574" s="53"/>
      <c r="D574" s="16">
        <v>3.9939671990216771E-4</v>
      </c>
      <c r="E574" s="16">
        <v>1.05124837467462E-3</v>
      </c>
      <c r="F574" s="16">
        <v>1.0652860061840031E-2</v>
      </c>
      <c r="G574" s="16">
        <v>4.9944014263630378E-4</v>
      </c>
      <c r="H574" s="16">
        <v>1.2396390690080333E-3</v>
      </c>
      <c r="I574" s="16">
        <v>6.341545196149918E-3</v>
      </c>
      <c r="J574" s="16">
        <v>3.9939671990216771E-4</v>
      </c>
      <c r="K574" s="16">
        <v>1.05124837467462E-3</v>
      </c>
      <c r="L574" s="16">
        <v>1.0652860061840031E-2</v>
      </c>
      <c r="M574" s="16">
        <v>4.9944014263630378E-4</v>
      </c>
      <c r="N574" s="16">
        <v>1.2396390690080333E-3</v>
      </c>
      <c r="O574" s="16">
        <v>6.341545196149918E-3</v>
      </c>
      <c r="P574" s="16">
        <v>0</v>
      </c>
      <c r="Q574" s="16">
        <v>0</v>
      </c>
      <c r="R574" s="16">
        <v>0</v>
      </c>
      <c r="S574" s="16">
        <v>0</v>
      </c>
      <c r="T574" s="16">
        <v>0</v>
      </c>
      <c r="U574" s="16">
        <v>0</v>
      </c>
      <c r="V574" s="16">
        <v>0</v>
      </c>
      <c r="W574" s="16">
        <v>0</v>
      </c>
      <c r="X574" s="16">
        <v>0</v>
      </c>
      <c r="Y574" s="16">
        <v>0</v>
      </c>
      <c r="Z574" s="16">
        <v>0</v>
      </c>
      <c r="AA574" s="54">
        <v>0</v>
      </c>
      <c r="AB574" s="42">
        <v>3.9939671990216771E-4</v>
      </c>
      <c r="AC574" s="42">
        <v>1.05124837467462E-3</v>
      </c>
      <c r="AD574" s="42">
        <v>1.0652860061840031E-2</v>
      </c>
      <c r="AE574" s="42">
        <v>4.9944014263630378E-4</v>
      </c>
      <c r="AF574" s="42">
        <v>1.2396390690080333E-3</v>
      </c>
      <c r="AG574" s="42">
        <v>6.341545196149918E-3</v>
      </c>
      <c r="AH574" s="42">
        <v>3.9939671990216771E-4</v>
      </c>
      <c r="AI574" s="42">
        <v>1.05124837467462E-3</v>
      </c>
      <c r="AJ574" s="42">
        <v>1.0652860061840031E-2</v>
      </c>
      <c r="AK574" s="42">
        <v>4.9944014263630378E-4</v>
      </c>
      <c r="AL574" s="42">
        <v>1.2396390690080333E-3</v>
      </c>
      <c r="AM574" s="42">
        <v>6.341545196149918E-3</v>
      </c>
    </row>
    <row r="575" spans="1:39" hidden="1" x14ac:dyDescent="0.25">
      <c r="A575" s="53"/>
      <c r="B575" s="53"/>
      <c r="C575" s="53"/>
      <c r="D575" s="16">
        <v>1.05124837467462E-3</v>
      </c>
      <c r="E575" s="16">
        <v>1.0652860061840031E-2</v>
      </c>
      <c r="F575" s="16">
        <v>4.9944014263630378E-4</v>
      </c>
      <c r="G575" s="16">
        <v>1.2396390690080333E-3</v>
      </c>
      <c r="H575" s="16">
        <v>6.341545196149918E-3</v>
      </c>
      <c r="I575" s="16">
        <v>2.7231594538784166E-4</v>
      </c>
      <c r="J575" s="16">
        <v>1.05124837467462E-3</v>
      </c>
      <c r="K575" s="16">
        <v>1.0652860061840031E-2</v>
      </c>
      <c r="L575" s="16">
        <v>4.9944014263630378E-4</v>
      </c>
      <c r="M575" s="16">
        <v>1.2396390690080333E-3</v>
      </c>
      <c r="N575" s="16">
        <v>6.341545196149918E-3</v>
      </c>
      <c r="O575" s="16">
        <v>2.7231594538784166E-4</v>
      </c>
      <c r="P575" s="16">
        <v>0</v>
      </c>
      <c r="Q575" s="16">
        <v>0</v>
      </c>
      <c r="R575" s="16">
        <v>0</v>
      </c>
      <c r="S575" s="16">
        <v>0</v>
      </c>
      <c r="T575" s="16">
        <v>0</v>
      </c>
      <c r="U575" s="16">
        <v>0</v>
      </c>
      <c r="V575" s="16">
        <v>0</v>
      </c>
      <c r="W575" s="16">
        <v>0</v>
      </c>
      <c r="X575" s="16">
        <v>0</v>
      </c>
      <c r="Y575" s="16">
        <v>0</v>
      </c>
      <c r="Z575" s="16">
        <v>0</v>
      </c>
      <c r="AA575" s="54">
        <v>0</v>
      </c>
      <c r="AB575" s="42">
        <v>1.05124837467462E-3</v>
      </c>
      <c r="AC575" s="42">
        <v>1.0652860061840031E-2</v>
      </c>
      <c r="AD575" s="42">
        <v>4.9944014263630378E-4</v>
      </c>
      <c r="AE575" s="42">
        <v>1.2396390690080333E-3</v>
      </c>
      <c r="AF575" s="42">
        <v>6.341545196149918E-3</v>
      </c>
      <c r="AG575" s="42">
        <v>2.7231594538784166E-4</v>
      </c>
      <c r="AH575" s="42">
        <v>1.05124837467462E-3</v>
      </c>
      <c r="AI575" s="42">
        <v>1.0652860061840031E-2</v>
      </c>
      <c r="AJ575" s="42">
        <v>4.9944014263630378E-4</v>
      </c>
      <c r="AK575" s="42">
        <v>1.2396390690080333E-3</v>
      </c>
      <c r="AL575" s="42">
        <v>6.341545196149918E-3</v>
      </c>
      <c r="AM575" s="42">
        <v>2.7231594538784166E-4</v>
      </c>
    </row>
    <row r="576" spans="1:39" x14ac:dyDescent="0.25">
      <c r="A576" s="53" t="s">
        <v>149</v>
      </c>
      <c r="B576" s="53" t="str">
        <f>VLOOKUP(A576,'TRI Releases'!$A$3:$Q$118,2,FALSE)</f>
        <v>7754WBLCBP231NB</v>
      </c>
      <c r="C576" s="53" t="str">
        <f>VLOOKUP(B576,'AERMOD-Modeled-Air-Conc.'!$A$5:$B$3136,2,FALSE)</f>
        <v>Manufacturing</v>
      </c>
      <c r="D576" s="16">
        <v>1.0652860061840031E-2</v>
      </c>
      <c r="E576" s="16">
        <v>4.9944014263630378E-4</v>
      </c>
      <c r="F576" s="16">
        <v>1.2396390690080333E-3</v>
      </c>
      <c r="G576" s="16">
        <v>6.341545196149918E-3</v>
      </c>
      <c r="H576" s="16">
        <v>2.7231594538784166E-4</v>
      </c>
      <c r="I576" s="16">
        <v>7.1676025545996816E-4</v>
      </c>
      <c r="J576" s="16">
        <v>1.0652860061840031E-2</v>
      </c>
      <c r="K576" s="16">
        <v>4.9944014263630378E-4</v>
      </c>
      <c r="L576" s="16">
        <v>1.2396390690080333E-3</v>
      </c>
      <c r="M576" s="16">
        <v>6.341545196149918E-3</v>
      </c>
      <c r="N576" s="16">
        <v>2.7231594538784166E-4</v>
      </c>
      <c r="O576" s="16">
        <v>7.1676025545996816E-4</v>
      </c>
      <c r="P576" s="16">
        <v>0</v>
      </c>
      <c r="Q576" s="16">
        <v>0</v>
      </c>
      <c r="R576" s="16">
        <v>0</v>
      </c>
      <c r="S576" s="16">
        <v>0</v>
      </c>
      <c r="T576" s="16">
        <v>0</v>
      </c>
      <c r="U576" s="16">
        <v>0</v>
      </c>
      <c r="V576" s="16">
        <v>0</v>
      </c>
      <c r="W576" s="16">
        <v>0</v>
      </c>
      <c r="X576" s="16">
        <v>0</v>
      </c>
      <c r="Y576" s="16">
        <v>0</v>
      </c>
      <c r="Z576" s="16">
        <v>0</v>
      </c>
      <c r="AA576" s="54">
        <v>0</v>
      </c>
      <c r="AB576" s="42">
        <v>1.0652860061840031E-2</v>
      </c>
      <c r="AC576" s="42">
        <v>4.9944014263630378E-4</v>
      </c>
      <c r="AD576" s="42">
        <v>1.2396390690080333E-3</v>
      </c>
      <c r="AE576" s="42">
        <v>6.341545196149918E-3</v>
      </c>
      <c r="AF576" s="42">
        <v>2.7231594538784166E-4</v>
      </c>
      <c r="AG576" s="42">
        <v>7.1676025545996816E-4</v>
      </c>
      <c r="AH576" s="42">
        <v>1.0652860061840031E-2</v>
      </c>
      <c r="AI576" s="42">
        <v>4.9944014263630378E-4</v>
      </c>
      <c r="AJ576" s="42">
        <v>1.2396390690080333E-3</v>
      </c>
      <c r="AK576" s="42">
        <v>6.341545196149918E-3</v>
      </c>
      <c r="AL576" s="42">
        <v>2.7231594538784166E-4</v>
      </c>
      <c r="AM576" s="42">
        <v>7.1676025545996816E-4</v>
      </c>
    </row>
    <row r="577" spans="1:39" hidden="1" x14ac:dyDescent="0.25">
      <c r="A577" s="53"/>
      <c r="B577" s="53"/>
      <c r="C577" s="53"/>
      <c r="D577" s="16">
        <v>4.9944014263630378E-4</v>
      </c>
      <c r="E577" s="16">
        <v>1.2396390690080333E-3</v>
      </c>
      <c r="F577" s="16">
        <v>6.341545196149918E-3</v>
      </c>
      <c r="G577" s="16">
        <v>2.7231594538784166E-4</v>
      </c>
      <c r="H577" s="16">
        <v>7.1676025545996816E-4</v>
      </c>
      <c r="I577" s="16">
        <v>0.24714635343468874</v>
      </c>
      <c r="J577" s="16">
        <v>4.9944014263630378E-4</v>
      </c>
      <c r="K577" s="16">
        <v>1.2396390690080333E-3</v>
      </c>
      <c r="L577" s="16">
        <v>6.341545196149918E-3</v>
      </c>
      <c r="M577" s="16">
        <v>2.7231594538784166E-4</v>
      </c>
      <c r="N577" s="16">
        <v>7.1676025545996816E-4</v>
      </c>
      <c r="O577" s="16">
        <v>0.24714635343468874</v>
      </c>
      <c r="P577" s="16">
        <v>0</v>
      </c>
      <c r="Q577" s="16">
        <v>0</v>
      </c>
      <c r="R577" s="16">
        <v>0</v>
      </c>
      <c r="S577" s="16">
        <v>0</v>
      </c>
      <c r="T577" s="16">
        <v>0</v>
      </c>
      <c r="U577" s="16">
        <v>3.9580138362893856E-3</v>
      </c>
      <c r="V577" s="16">
        <v>0</v>
      </c>
      <c r="W577" s="16">
        <v>0</v>
      </c>
      <c r="X577" s="16">
        <v>0</v>
      </c>
      <c r="Y577" s="16">
        <v>0</v>
      </c>
      <c r="Z577" s="16">
        <v>0</v>
      </c>
      <c r="AA577" s="54">
        <v>3.9580138362893856E-3</v>
      </c>
      <c r="AB577" s="42">
        <v>4.9944014263630378E-4</v>
      </c>
      <c r="AC577" s="42">
        <v>1.2396390690080333E-3</v>
      </c>
      <c r="AD577" s="42">
        <v>6.341545196149918E-3</v>
      </c>
      <c r="AE577" s="42">
        <v>2.7231594538784166E-4</v>
      </c>
      <c r="AF577" s="42">
        <v>7.1676025545996816E-4</v>
      </c>
      <c r="AG577" s="42">
        <v>0.25110436727097812</v>
      </c>
      <c r="AH577" s="42">
        <v>4.9944014263630378E-4</v>
      </c>
      <c r="AI577" s="42">
        <v>1.2396390690080333E-3</v>
      </c>
      <c r="AJ577" s="42">
        <v>6.341545196149918E-3</v>
      </c>
      <c r="AK577" s="42">
        <v>2.7231594538784166E-4</v>
      </c>
      <c r="AL577" s="42">
        <v>7.1676025545996816E-4</v>
      </c>
      <c r="AM577" s="42">
        <v>0.25110436727097812</v>
      </c>
    </row>
    <row r="578" spans="1:39" hidden="1" x14ac:dyDescent="0.25">
      <c r="A578" s="53"/>
      <c r="B578" s="53"/>
      <c r="C578" s="53"/>
      <c r="D578" s="16">
        <v>1.2396390690080333E-3</v>
      </c>
      <c r="E578" s="16">
        <v>6.341545196149918E-3</v>
      </c>
      <c r="F578" s="16">
        <v>2.7231594538784166E-4</v>
      </c>
      <c r="G578" s="16">
        <v>7.1676025545996816E-4</v>
      </c>
      <c r="H578" s="16">
        <v>0.24714635343468874</v>
      </c>
      <c r="I578" s="16">
        <v>1.1587011309162247E-2</v>
      </c>
      <c r="J578" s="16">
        <v>1.2396390690080333E-3</v>
      </c>
      <c r="K578" s="16">
        <v>6.341545196149918E-3</v>
      </c>
      <c r="L578" s="16">
        <v>2.7231594538784166E-4</v>
      </c>
      <c r="M578" s="16">
        <v>7.1676025545996816E-4</v>
      </c>
      <c r="N578" s="16">
        <v>0.24714635343468874</v>
      </c>
      <c r="O578" s="16">
        <v>1.1587011309162247E-2</v>
      </c>
      <c r="P578" s="16">
        <v>0</v>
      </c>
      <c r="Q578" s="16">
        <v>0</v>
      </c>
      <c r="R578" s="16">
        <v>0</v>
      </c>
      <c r="S578" s="16">
        <v>0</v>
      </c>
      <c r="T578" s="16">
        <v>3.9580138362893856E-3</v>
      </c>
      <c r="U578" s="16">
        <v>6.639057261582852E-4</v>
      </c>
      <c r="V578" s="16">
        <v>0</v>
      </c>
      <c r="W578" s="16">
        <v>0</v>
      </c>
      <c r="X578" s="16">
        <v>0</v>
      </c>
      <c r="Y578" s="16">
        <v>0</v>
      </c>
      <c r="Z578" s="16">
        <v>3.9580138362893856E-3</v>
      </c>
      <c r="AA578" s="54">
        <v>6.639057261582852E-4</v>
      </c>
      <c r="AB578" s="42">
        <v>1.2396390690080333E-3</v>
      </c>
      <c r="AC578" s="42">
        <v>6.341545196149918E-3</v>
      </c>
      <c r="AD578" s="42">
        <v>2.7231594538784166E-4</v>
      </c>
      <c r="AE578" s="42">
        <v>7.1676025545996816E-4</v>
      </c>
      <c r="AF578" s="42">
        <v>0.25110436727097812</v>
      </c>
      <c r="AG578" s="42">
        <v>1.2250917035320533E-2</v>
      </c>
      <c r="AH578" s="42">
        <v>1.2396390690080333E-3</v>
      </c>
      <c r="AI578" s="42">
        <v>6.341545196149918E-3</v>
      </c>
      <c r="AJ578" s="42">
        <v>2.7231594538784166E-4</v>
      </c>
      <c r="AK578" s="42">
        <v>7.1676025545996816E-4</v>
      </c>
      <c r="AL578" s="42">
        <v>0.25110436727097812</v>
      </c>
      <c r="AM578" s="42">
        <v>1.2250917035320533E-2</v>
      </c>
    </row>
    <row r="579" spans="1:39" hidden="1" x14ac:dyDescent="0.25">
      <c r="A579" s="53"/>
      <c r="B579" s="53"/>
      <c r="C579" s="53"/>
      <c r="D579" s="16">
        <v>6.341545196149918E-3</v>
      </c>
      <c r="E579" s="16">
        <v>2.7231594538784166E-4</v>
      </c>
      <c r="F579" s="16">
        <v>7.1676025545996816E-4</v>
      </c>
      <c r="G579" s="16">
        <v>0.24714635343468874</v>
      </c>
      <c r="H579" s="16">
        <v>1.1587011309162247E-2</v>
      </c>
      <c r="I579" s="16">
        <v>2.8759626400986376E-2</v>
      </c>
      <c r="J579" s="16">
        <v>6.341545196149918E-3</v>
      </c>
      <c r="K579" s="16">
        <v>2.7231594538784166E-4</v>
      </c>
      <c r="L579" s="16">
        <v>7.1676025545996816E-4</v>
      </c>
      <c r="M579" s="16">
        <v>0.24714635343468874</v>
      </c>
      <c r="N579" s="16">
        <v>1.1587011309162247E-2</v>
      </c>
      <c r="O579" s="16">
        <v>2.8759626400986376E-2</v>
      </c>
      <c r="P579" s="16">
        <v>0</v>
      </c>
      <c r="Q579" s="16">
        <v>0</v>
      </c>
      <c r="R579" s="16">
        <v>0</v>
      </c>
      <c r="S579" s="16">
        <v>3.9580138362893856E-3</v>
      </c>
      <c r="T579" s="16">
        <v>6.639057261582852E-4</v>
      </c>
      <c r="U579" s="16">
        <v>1.2546472532712696E-3</v>
      </c>
      <c r="V579" s="16">
        <v>0</v>
      </c>
      <c r="W579" s="16">
        <v>0</v>
      </c>
      <c r="X579" s="16">
        <v>0</v>
      </c>
      <c r="Y579" s="16">
        <v>3.9580138362893856E-3</v>
      </c>
      <c r="Z579" s="16">
        <v>6.639057261582852E-4</v>
      </c>
      <c r="AA579" s="54">
        <v>1.2546472532712696E-3</v>
      </c>
      <c r="AB579" s="42">
        <v>6.341545196149918E-3</v>
      </c>
      <c r="AC579" s="42">
        <v>2.7231594538784166E-4</v>
      </c>
      <c r="AD579" s="42">
        <v>7.1676025545996816E-4</v>
      </c>
      <c r="AE579" s="42">
        <v>0.25110436727097812</v>
      </c>
      <c r="AF579" s="42">
        <v>1.2250917035320533E-2</v>
      </c>
      <c r="AG579" s="42">
        <v>3.0014273654257646E-2</v>
      </c>
      <c r="AH579" s="42">
        <v>6.341545196149918E-3</v>
      </c>
      <c r="AI579" s="42">
        <v>2.7231594538784166E-4</v>
      </c>
      <c r="AJ579" s="42">
        <v>7.1676025545996816E-4</v>
      </c>
      <c r="AK579" s="42">
        <v>0.25110436727097812</v>
      </c>
      <c r="AL579" s="42">
        <v>1.2250917035320533E-2</v>
      </c>
      <c r="AM579" s="42">
        <v>3.0014273654257646E-2</v>
      </c>
    </row>
    <row r="580" spans="1:39" hidden="1" x14ac:dyDescent="0.25">
      <c r="A580" s="53"/>
      <c r="B580" s="53"/>
      <c r="C580" s="53"/>
      <c r="D580" s="16">
        <v>2.7231594538784166E-4</v>
      </c>
      <c r="E580" s="16">
        <v>7.1676025545996816E-4</v>
      </c>
      <c r="F580" s="16">
        <v>0.24714635343468874</v>
      </c>
      <c r="G580" s="16">
        <v>1.1587011309162247E-2</v>
      </c>
      <c r="H580" s="16">
        <v>2.8759626400986376E-2</v>
      </c>
      <c r="I580" s="16">
        <v>0.14712384855067809</v>
      </c>
      <c r="J580" s="16">
        <v>2.7231594538784166E-4</v>
      </c>
      <c r="K580" s="16">
        <v>7.1676025545996816E-4</v>
      </c>
      <c r="L580" s="16">
        <v>0.24714635343468874</v>
      </c>
      <c r="M580" s="16">
        <v>1.1587011309162247E-2</v>
      </c>
      <c r="N580" s="16">
        <v>2.8759626400986376E-2</v>
      </c>
      <c r="O580" s="16">
        <v>0.14712384855067809</v>
      </c>
      <c r="P580" s="16">
        <v>0</v>
      </c>
      <c r="Q580" s="16">
        <v>0</v>
      </c>
      <c r="R580" s="16">
        <v>3.9580138362893856E-3</v>
      </c>
      <c r="S580" s="16">
        <v>6.639057261582852E-4</v>
      </c>
      <c r="T580" s="16">
        <v>1.2546472532712696E-3</v>
      </c>
      <c r="U580" s="16">
        <v>2.2441422553481564E-3</v>
      </c>
      <c r="V580" s="16">
        <v>0</v>
      </c>
      <c r="W580" s="16">
        <v>0</v>
      </c>
      <c r="X580" s="16">
        <v>3.9580138362893856E-3</v>
      </c>
      <c r="Y580" s="16">
        <v>6.639057261582852E-4</v>
      </c>
      <c r="Z580" s="16">
        <v>1.2546472532712696E-3</v>
      </c>
      <c r="AA580" s="54">
        <v>2.2441422553481564E-3</v>
      </c>
      <c r="AB580" s="42">
        <v>2.7231594538784166E-4</v>
      </c>
      <c r="AC580" s="42">
        <v>7.1676025545996816E-4</v>
      </c>
      <c r="AD580" s="42">
        <v>0.25110436727097812</v>
      </c>
      <c r="AE580" s="42">
        <v>1.2250917035320533E-2</v>
      </c>
      <c r="AF580" s="42">
        <v>3.0014273654257646E-2</v>
      </c>
      <c r="AG580" s="42">
        <v>0.14936799080602625</v>
      </c>
      <c r="AH580" s="42">
        <v>2.7231594538784166E-4</v>
      </c>
      <c r="AI580" s="42">
        <v>7.1676025545996816E-4</v>
      </c>
      <c r="AJ580" s="42">
        <v>0.25110436727097812</v>
      </c>
      <c r="AK580" s="42">
        <v>1.2250917035320533E-2</v>
      </c>
      <c r="AL580" s="42">
        <v>3.0014273654257646E-2</v>
      </c>
      <c r="AM580" s="42">
        <v>0.14936799080602625</v>
      </c>
    </row>
    <row r="581" spans="1:39" hidden="1" x14ac:dyDescent="0.25">
      <c r="A581" s="53"/>
      <c r="B581" s="53"/>
      <c r="C581" s="53"/>
      <c r="D581" s="16">
        <v>7.1676025545996816E-4</v>
      </c>
      <c r="E581" s="16">
        <v>0.24714635343468874</v>
      </c>
      <c r="F581" s="16">
        <v>1.1587011309162247E-2</v>
      </c>
      <c r="G581" s="16">
        <v>2.8759626400986376E-2</v>
      </c>
      <c r="H581" s="16">
        <v>0.14712384855067809</v>
      </c>
      <c r="I581" s="16">
        <v>6.3177299329979257E-3</v>
      </c>
      <c r="J581" s="16">
        <v>7.1676025545996816E-4</v>
      </c>
      <c r="K581" s="16">
        <v>0.24714635343468874</v>
      </c>
      <c r="L581" s="16">
        <v>1.1587011309162247E-2</v>
      </c>
      <c r="M581" s="16">
        <v>2.8759626400986376E-2</v>
      </c>
      <c r="N581" s="16">
        <v>0.14712384855067809</v>
      </c>
      <c r="O581" s="16">
        <v>6.3177299329979257E-3</v>
      </c>
      <c r="P581" s="16">
        <v>0</v>
      </c>
      <c r="Q581" s="16">
        <v>3.9580138362893856E-3</v>
      </c>
      <c r="R581" s="16">
        <v>6.639057261582852E-4</v>
      </c>
      <c r="S581" s="16">
        <v>1.2546472532712696E-3</v>
      </c>
      <c r="T581" s="16">
        <v>2.2441422553481564E-3</v>
      </c>
      <c r="U581" s="16">
        <v>3.7306289911291743E-4</v>
      </c>
      <c r="V581" s="16">
        <v>0</v>
      </c>
      <c r="W581" s="16">
        <v>3.9580138362893856E-3</v>
      </c>
      <c r="X581" s="16">
        <v>6.639057261582852E-4</v>
      </c>
      <c r="Y581" s="16">
        <v>1.2546472532712696E-3</v>
      </c>
      <c r="Z581" s="16">
        <v>2.2441422553481564E-3</v>
      </c>
      <c r="AA581" s="54">
        <v>3.7306289911291743E-4</v>
      </c>
      <c r="AB581" s="42">
        <v>7.1676025545996816E-4</v>
      </c>
      <c r="AC581" s="42">
        <v>0.25110436727097812</v>
      </c>
      <c r="AD581" s="42">
        <v>1.2250917035320533E-2</v>
      </c>
      <c r="AE581" s="42">
        <v>3.0014273654257646E-2</v>
      </c>
      <c r="AF581" s="42">
        <v>0.14936799080602625</v>
      </c>
      <c r="AG581" s="42">
        <v>6.690792832110843E-3</v>
      </c>
      <c r="AH581" s="42">
        <v>7.1676025545996816E-4</v>
      </c>
      <c r="AI581" s="42">
        <v>0.25110436727097812</v>
      </c>
      <c r="AJ581" s="42">
        <v>1.2250917035320533E-2</v>
      </c>
      <c r="AK581" s="42">
        <v>3.0014273654257646E-2</v>
      </c>
      <c r="AL581" s="42">
        <v>0.14936799080602625</v>
      </c>
      <c r="AM581" s="42">
        <v>6.690792832110843E-3</v>
      </c>
    </row>
    <row r="582" spans="1:39" x14ac:dyDescent="0.25">
      <c r="A582" s="53" t="s">
        <v>151</v>
      </c>
      <c r="B582" s="53" t="str">
        <f>VLOOKUP(A582,'TRI Releases'!$A$3:$Q$118,2,FALSE)</f>
        <v>77571LPRTC2400M</v>
      </c>
      <c r="C582" s="53" t="str">
        <f>VLOOKUP(B582,'AERMOD-Modeled-Air-Conc.'!$A$5:$B$3136,2,FALSE)</f>
        <v>Manufacturing</v>
      </c>
      <c r="D582" s="16">
        <v>0.24714635343468874</v>
      </c>
      <c r="E582" s="16">
        <v>1.1587011309162247E-2</v>
      </c>
      <c r="F582" s="16">
        <v>2.8759626400986376E-2</v>
      </c>
      <c r="G582" s="16">
        <v>0.14712384855067809</v>
      </c>
      <c r="H582" s="16">
        <v>6.3177299329979257E-3</v>
      </c>
      <c r="I582" s="16">
        <v>1.6628837926671261E-2</v>
      </c>
      <c r="J582" s="16">
        <v>0.24714635343468874</v>
      </c>
      <c r="K582" s="16">
        <v>1.1587011309162247E-2</v>
      </c>
      <c r="L582" s="16">
        <v>2.8759626400986376E-2</v>
      </c>
      <c r="M582" s="16">
        <v>0.14712384855067809</v>
      </c>
      <c r="N582" s="16">
        <v>6.3177299329979257E-3</v>
      </c>
      <c r="O582" s="16">
        <v>1.6628837926671261E-2</v>
      </c>
      <c r="P582" s="16">
        <v>3.9580138362893856E-3</v>
      </c>
      <c r="Q582" s="16">
        <v>6.639057261582852E-4</v>
      </c>
      <c r="R582" s="16">
        <v>1.2546472532712696E-3</v>
      </c>
      <c r="S582" s="16">
        <v>2.2441422553481564E-3</v>
      </c>
      <c r="T582" s="16">
        <v>3.7306289911291743E-4</v>
      </c>
      <c r="U582" s="16">
        <v>7.154016162586942E-4</v>
      </c>
      <c r="V582" s="16">
        <v>3.9580138362893856E-3</v>
      </c>
      <c r="W582" s="16">
        <v>6.639057261582852E-4</v>
      </c>
      <c r="X582" s="16">
        <v>1.2546472532712696E-3</v>
      </c>
      <c r="Y582" s="16">
        <v>2.2441422553481564E-3</v>
      </c>
      <c r="Z582" s="16">
        <v>3.7306289911291743E-4</v>
      </c>
      <c r="AA582" s="54">
        <v>7.154016162586942E-4</v>
      </c>
      <c r="AB582" s="42">
        <v>0.25110436727097812</v>
      </c>
      <c r="AC582" s="42">
        <v>1.2250917035320533E-2</v>
      </c>
      <c r="AD582" s="42">
        <v>3.0014273654257646E-2</v>
      </c>
      <c r="AE582" s="42">
        <v>0.14936799080602625</v>
      </c>
      <c r="AF582" s="42">
        <v>6.690792832110843E-3</v>
      </c>
      <c r="AG582" s="42">
        <v>1.7344239542929955E-2</v>
      </c>
      <c r="AH582" s="42">
        <v>0.25110436727097812</v>
      </c>
      <c r="AI582" s="42">
        <v>1.2250917035320533E-2</v>
      </c>
      <c r="AJ582" s="42">
        <v>3.0014273654257646E-2</v>
      </c>
      <c r="AK582" s="42">
        <v>0.14936799080602625</v>
      </c>
      <c r="AL582" s="42">
        <v>6.690792832110843E-3</v>
      </c>
      <c r="AM582" s="42">
        <v>1.7344239542929955E-2</v>
      </c>
    </row>
    <row r="583" spans="1:39" hidden="1" x14ac:dyDescent="0.25">
      <c r="A583" s="53"/>
      <c r="B583" s="53"/>
      <c r="C583" s="53"/>
      <c r="D583" s="16">
        <v>1.1587011309162247E-2</v>
      </c>
      <c r="E583" s="16">
        <v>2.8759626400986376E-2</v>
      </c>
      <c r="F583" s="16">
        <v>0.14712384855067809</v>
      </c>
      <c r="G583" s="16">
        <v>6.3177299329979257E-3</v>
      </c>
      <c r="H583" s="16">
        <v>1.6628837926671261E-2</v>
      </c>
      <c r="I583" s="16">
        <v>0.30254122575625692</v>
      </c>
      <c r="J583" s="16">
        <v>1.1587011309162247E-2</v>
      </c>
      <c r="K583" s="16">
        <v>2.8759626400986376E-2</v>
      </c>
      <c r="L583" s="16">
        <v>0.14712384855067809</v>
      </c>
      <c r="M583" s="16">
        <v>6.3177299329979257E-3</v>
      </c>
      <c r="N583" s="16">
        <v>1.6628837926671261E-2</v>
      </c>
      <c r="O583" s="16">
        <v>0.30254122575625692</v>
      </c>
      <c r="P583" s="16">
        <v>6.639057261582852E-4</v>
      </c>
      <c r="Q583" s="16">
        <v>1.2546472532712696E-3</v>
      </c>
      <c r="R583" s="16">
        <v>2.2441422553481564E-3</v>
      </c>
      <c r="S583" s="16">
        <v>3.7306289911291743E-4</v>
      </c>
      <c r="T583" s="16">
        <v>7.154016162586942E-4</v>
      </c>
      <c r="U583" s="16">
        <v>2.7174423353628616E-3</v>
      </c>
      <c r="V583" s="16">
        <v>6.639057261582852E-4</v>
      </c>
      <c r="W583" s="16">
        <v>1.2546472532712696E-3</v>
      </c>
      <c r="X583" s="16">
        <v>2.2441422553481564E-3</v>
      </c>
      <c r="Y583" s="16">
        <v>3.7306289911291743E-4</v>
      </c>
      <c r="Z583" s="16">
        <v>7.154016162586942E-4</v>
      </c>
      <c r="AA583" s="54">
        <v>2.7174423353628616E-3</v>
      </c>
      <c r="AB583" s="42">
        <v>1.2250917035320533E-2</v>
      </c>
      <c r="AC583" s="42">
        <v>3.0014273654257646E-2</v>
      </c>
      <c r="AD583" s="42">
        <v>0.14936799080602625</v>
      </c>
      <c r="AE583" s="42">
        <v>6.690792832110843E-3</v>
      </c>
      <c r="AF583" s="42">
        <v>1.7344239542929955E-2</v>
      </c>
      <c r="AG583" s="42">
        <v>0.30525866809161978</v>
      </c>
      <c r="AH583" s="42">
        <v>1.2250917035320533E-2</v>
      </c>
      <c r="AI583" s="42">
        <v>3.0014273654257646E-2</v>
      </c>
      <c r="AJ583" s="42">
        <v>0.14936799080602625</v>
      </c>
      <c r="AK583" s="42">
        <v>6.690792832110843E-3</v>
      </c>
      <c r="AL583" s="42">
        <v>1.7344239542929955E-2</v>
      </c>
      <c r="AM583" s="42">
        <v>0.30525866809161978</v>
      </c>
    </row>
    <row r="584" spans="1:39" hidden="1" x14ac:dyDescent="0.25">
      <c r="A584" s="53"/>
      <c r="B584" s="53"/>
      <c r="C584" s="53"/>
      <c r="D584" s="16">
        <v>2.8759626400986376E-2</v>
      </c>
      <c r="E584" s="16">
        <v>0.14712384855067809</v>
      </c>
      <c r="F584" s="16">
        <v>6.3177299329979257E-3</v>
      </c>
      <c r="G584" s="16">
        <v>1.6628837926671261E-2</v>
      </c>
      <c r="H584" s="16">
        <v>0.30254122575625692</v>
      </c>
      <c r="I584" s="16">
        <v>1.4184100050871028E-2</v>
      </c>
      <c r="J584" s="16">
        <v>2.8759626400986376E-2</v>
      </c>
      <c r="K584" s="16">
        <v>0.14712384855067809</v>
      </c>
      <c r="L584" s="16">
        <v>6.3177299329979257E-3</v>
      </c>
      <c r="M584" s="16">
        <v>1.6628837926671261E-2</v>
      </c>
      <c r="N584" s="16">
        <v>0.30254122575625692</v>
      </c>
      <c r="O584" s="16">
        <v>1.4184100050871028E-2</v>
      </c>
      <c r="P584" s="16">
        <v>1.2546472532712696E-3</v>
      </c>
      <c r="Q584" s="16">
        <v>2.2441422553481564E-3</v>
      </c>
      <c r="R584" s="16">
        <v>3.7306289911291743E-4</v>
      </c>
      <c r="S584" s="16">
        <v>7.154016162586942E-4</v>
      </c>
      <c r="T584" s="16">
        <v>2.7174423353628616E-3</v>
      </c>
      <c r="U584" s="16">
        <v>4.5581587169076291E-4</v>
      </c>
      <c r="V584" s="16">
        <v>1.2546472532712696E-3</v>
      </c>
      <c r="W584" s="16">
        <v>2.2441422553481564E-3</v>
      </c>
      <c r="X584" s="16">
        <v>3.7306289911291743E-4</v>
      </c>
      <c r="Y584" s="16">
        <v>7.154016162586942E-4</v>
      </c>
      <c r="Z584" s="16">
        <v>2.7174423353628616E-3</v>
      </c>
      <c r="AA584" s="54">
        <v>4.5581587169076291E-4</v>
      </c>
      <c r="AB584" s="42">
        <v>3.0014273654257646E-2</v>
      </c>
      <c r="AC584" s="42">
        <v>0.14936799080602625</v>
      </c>
      <c r="AD584" s="42">
        <v>6.690792832110843E-3</v>
      </c>
      <c r="AE584" s="42">
        <v>1.7344239542929955E-2</v>
      </c>
      <c r="AF584" s="42">
        <v>0.30525866809161978</v>
      </c>
      <c r="AG584" s="42">
        <v>1.4639915922561791E-2</v>
      </c>
      <c r="AH584" s="42">
        <v>3.0014273654257646E-2</v>
      </c>
      <c r="AI584" s="42">
        <v>0.14936799080602625</v>
      </c>
      <c r="AJ584" s="42">
        <v>6.690792832110843E-3</v>
      </c>
      <c r="AK584" s="42">
        <v>1.7344239542929955E-2</v>
      </c>
      <c r="AL584" s="42">
        <v>0.30525866809161978</v>
      </c>
      <c r="AM584" s="42">
        <v>1.4639915922561791E-2</v>
      </c>
    </row>
    <row r="585" spans="1:39" hidden="1" x14ac:dyDescent="0.25">
      <c r="A585" s="53"/>
      <c r="B585" s="53"/>
      <c r="C585" s="53"/>
      <c r="D585" s="16">
        <v>0.14712384855067809</v>
      </c>
      <c r="E585" s="16">
        <v>6.3177299329979257E-3</v>
      </c>
      <c r="F585" s="16">
        <v>1.6628837926671261E-2</v>
      </c>
      <c r="G585" s="16">
        <v>0.30254122575625692</v>
      </c>
      <c r="H585" s="16">
        <v>1.4184100050871028E-2</v>
      </c>
      <c r="I585" s="16">
        <v>3.5205749559828151E-2</v>
      </c>
      <c r="J585" s="16">
        <v>0.14712384855067809</v>
      </c>
      <c r="K585" s="16">
        <v>6.3177299329979257E-3</v>
      </c>
      <c r="L585" s="16">
        <v>1.6628837926671261E-2</v>
      </c>
      <c r="M585" s="16">
        <v>0.30254122575625692</v>
      </c>
      <c r="N585" s="16">
        <v>1.4184100050871028E-2</v>
      </c>
      <c r="O585" s="16">
        <v>3.5205749559828151E-2</v>
      </c>
      <c r="P585" s="16">
        <v>2.2441422553481564E-3</v>
      </c>
      <c r="Q585" s="16">
        <v>3.7306289911291743E-4</v>
      </c>
      <c r="R585" s="16">
        <v>7.154016162586942E-4</v>
      </c>
      <c r="S585" s="16">
        <v>2.7174423353628616E-3</v>
      </c>
      <c r="T585" s="16">
        <v>4.5581587169076291E-4</v>
      </c>
      <c r="U585" s="16">
        <v>8.6139960672355811E-4</v>
      </c>
      <c r="V585" s="16">
        <v>2.2441422553481564E-3</v>
      </c>
      <c r="W585" s="16">
        <v>3.7306289911291743E-4</v>
      </c>
      <c r="X585" s="16">
        <v>7.154016162586942E-4</v>
      </c>
      <c r="Y585" s="16">
        <v>2.7174423353628616E-3</v>
      </c>
      <c r="Z585" s="16">
        <v>4.5581587169076291E-4</v>
      </c>
      <c r="AA585" s="54">
        <v>8.6139960672355811E-4</v>
      </c>
      <c r="AB585" s="42">
        <v>0.14936799080602625</v>
      </c>
      <c r="AC585" s="42">
        <v>6.690792832110843E-3</v>
      </c>
      <c r="AD585" s="42">
        <v>1.7344239542929955E-2</v>
      </c>
      <c r="AE585" s="42">
        <v>0.30525866809161978</v>
      </c>
      <c r="AF585" s="42">
        <v>1.4639915922561791E-2</v>
      </c>
      <c r="AG585" s="42">
        <v>3.606714916655171E-2</v>
      </c>
      <c r="AH585" s="42">
        <v>0.14936799080602625</v>
      </c>
      <c r="AI585" s="42">
        <v>6.690792832110843E-3</v>
      </c>
      <c r="AJ585" s="42">
        <v>1.7344239542929955E-2</v>
      </c>
      <c r="AK585" s="42">
        <v>0.30525866809161978</v>
      </c>
      <c r="AL585" s="42">
        <v>1.4639915922561791E-2</v>
      </c>
      <c r="AM585" s="42">
        <v>3.606714916655171E-2</v>
      </c>
    </row>
    <row r="586" spans="1:39" hidden="1" x14ac:dyDescent="0.25">
      <c r="A586" s="53"/>
      <c r="B586" s="53"/>
      <c r="C586" s="53"/>
      <c r="D586" s="16">
        <v>6.3177299329979257E-3</v>
      </c>
      <c r="E586" s="16">
        <v>1.6628837926671261E-2</v>
      </c>
      <c r="F586" s="16">
        <v>0.30254122575625692</v>
      </c>
      <c r="G586" s="16">
        <v>1.4184100050871028E-2</v>
      </c>
      <c r="H586" s="16">
        <v>3.5205749559828151E-2</v>
      </c>
      <c r="I586" s="16">
        <v>0.18009988357065765</v>
      </c>
      <c r="J586" s="16">
        <v>6.3177299329979257E-3</v>
      </c>
      <c r="K586" s="16">
        <v>1.6628837926671261E-2</v>
      </c>
      <c r="L586" s="16">
        <v>0.30254122575625692</v>
      </c>
      <c r="M586" s="16">
        <v>1.4184100050871028E-2</v>
      </c>
      <c r="N586" s="16">
        <v>3.5205749559828151E-2</v>
      </c>
      <c r="O586" s="16">
        <v>0.18009988357065765</v>
      </c>
      <c r="P586" s="16">
        <v>3.7306289911291743E-4</v>
      </c>
      <c r="Q586" s="16">
        <v>7.154016162586942E-4</v>
      </c>
      <c r="R586" s="16">
        <v>2.7174423353628616E-3</v>
      </c>
      <c r="S586" s="16">
        <v>4.5581587169076291E-4</v>
      </c>
      <c r="T586" s="16">
        <v>8.6139960672355811E-4</v>
      </c>
      <c r="U586" s="16">
        <v>1.5407543842688835E-3</v>
      </c>
      <c r="V586" s="16">
        <v>3.7306289911291743E-4</v>
      </c>
      <c r="W586" s="16">
        <v>7.154016162586942E-4</v>
      </c>
      <c r="X586" s="16">
        <v>2.7174423353628616E-3</v>
      </c>
      <c r="Y586" s="16">
        <v>4.5581587169076291E-4</v>
      </c>
      <c r="Z586" s="16">
        <v>8.6139960672355811E-4</v>
      </c>
      <c r="AA586" s="54">
        <v>1.5407543842688835E-3</v>
      </c>
      <c r="AB586" s="42">
        <v>6.690792832110843E-3</v>
      </c>
      <c r="AC586" s="42">
        <v>1.7344239542929955E-2</v>
      </c>
      <c r="AD586" s="42">
        <v>0.30525866809161978</v>
      </c>
      <c r="AE586" s="42">
        <v>1.4639915922561791E-2</v>
      </c>
      <c r="AF586" s="42">
        <v>3.606714916655171E-2</v>
      </c>
      <c r="AG586" s="42">
        <v>0.18164063795492652</v>
      </c>
      <c r="AH586" s="42">
        <v>6.690792832110843E-3</v>
      </c>
      <c r="AI586" s="42">
        <v>1.7344239542929955E-2</v>
      </c>
      <c r="AJ586" s="42">
        <v>0.30525866809161978</v>
      </c>
      <c r="AK586" s="42">
        <v>1.4639915922561791E-2</v>
      </c>
      <c r="AL586" s="42">
        <v>3.606714916655171E-2</v>
      </c>
      <c r="AM586" s="42">
        <v>0.18164063795492652</v>
      </c>
    </row>
    <row r="587" spans="1:39" hidden="1" x14ac:dyDescent="0.25">
      <c r="A587" s="53"/>
      <c r="B587" s="53"/>
      <c r="C587" s="53"/>
      <c r="D587" s="16">
        <v>1.6628837926671261E-2</v>
      </c>
      <c r="E587" s="16">
        <v>0.30254122575625692</v>
      </c>
      <c r="F587" s="16">
        <v>1.4184100050871028E-2</v>
      </c>
      <c r="G587" s="16">
        <v>3.5205749559828151E-2</v>
      </c>
      <c r="H587" s="16">
        <v>0.18009988357065765</v>
      </c>
      <c r="I587" s="16">
        <v>7.733772849014703E-3</v>
      </c>
      <c r="J587" s="16">
        <v>1.6628837926671261E-2</v>
      </c>
      <c r="K587" s="16">
        <v>0.30254122575625692</v>
      </c>
      <c r="L587" s="16">
        <v>1.4184100050871028E-2</v>
      </c>
      <c r="M587" s="16">
        <v>3.5205749559828151E-2</v>
      </c>
      <c r="N587" s="16">
        <v>0.18009988357065765</v>
      </c>
      <c r="O587" s="16">
        <v>7.733772849014703E-3</v>
      </c>
      <c r="P587" s="16">
        <v>7.154016162586942E-4</v>
      </c>
      <c r="Q587" s="16">
        <v>2.7174423353628616E-3</v>
      </c>
      <c r="R587" s="16">
        <v>4.5581587169076291E-4</v>
      </c>
      <c r="S587" s="16">
        <v>8.6139960672355811E-4</v>
      </c>
      <c r="T587" s="16">
        <v>1.5407543842688835E-3</v>
      </c>
      <c r="U587" s="16">
        <v>2.5613273670439102E-4</v>
      </c>
      <c r="V587" s="16">
        <v>7.154016162586942E-4</v>
      </c>
      <c r="W587" s="16">
        <v>2.7174423353628616E-3</v>
      </c>
      <c r="X587" s="16">
        <v>4.5581587169076291E-4</v>
      </c>
      <c r="Y587" s="16">
        <v>8.6139960672355811E-4</v>
      </c>
      <c r="Z587" s="16">
        <v>1.5407543842688835E-3</v>
      </c>
      <c r="AA587" s="54">
        <v>2.5613273670439102E-4</v>
      </c>
      <c r="AB587" s="42">
        <v>1.7344239542929955E-2</v>
      </c>
      <c r="AC587" s="42">
        <v>0.30525866809161978</v>
      </c>
      <c r="AD587" s="42">
        <v>1.4639915922561791E-2</v>
      </c>
      <c r="AE587" s="42">
        <v>3.606714916655171E-2</v>
      </c>
      <c r="AF587" s="42">
        <v>0.18164063795492652</v>
      </c>
      <c r="AG587" s="42">
        <v>7.9899055857190933E-3</v>
      </c>
      <c r="AH587" s="42">
        <v>1.7344239542929955E-2</v>
      </c>
      <c r="AI587" s="42">
        <v>0.30525866809161978</v>
      </c>
      <c r="AJ587" s="42">
        <v>1.4639915922561791E-2</v>
      </c>
      <c r="AK587" s="42">
        <v>3.606714916655171E-2</v>
      </c>
      <c r="AL587" s="42">
        <v>0.18164063795492652</v>
      </c>
      <c r="AM587" s="42">
        <v>7.9899055857190933E-3</v>
      </c>
    </row>
    <row r="588" spans="1:39" x14ac:dyDescent="0.25">
      <c r="A588" s="53" t="s">
        <v>154</v>
      </c>
      <c r="B588" s="53" t="str">
        <f>VLOOKUP(A588,'TRI Releases'!$A$3:$Q$118,2,FALSE)</f>
        <v>77571LPRTC2400M</v>
      </c>
      <c r="C588" s="53" t="str">
        <f>VLOOKUP(B588,'AERMOD-Modeled-Air-Conc.'!$A$5:$B$3136,2,FALSE)</f>
        <v>Manufacturing</v>
      </c>
      <c r="D588" s="16">
        <v>0.30254122575625692</v>
      </c>
      <c r="E588" s="16">
        <v>1.4184100050871028E-2</v>
      </c>
      <c r="F588" s="16">
        <v>3.5205749559828151E-2</v>
      </c>
      <c r="G588" s="16">
        <v>0.18009988357065765</v>
      </c>
      <c r="H588" s="16">
        <v>7.733772849014703E-3</v>
      </c>
      <c r="I588" s="16">
        <v>2.0355991255063099E-2</v>
      </c>
      <c r="J588" s="16">
        <v>0.30254122575625692</v>
      </c>
      <c r="K588" s="16">
        <v>1.4184100050871028E-2</v>
      </c>
      <c r="L588" s="16">
        <v>3.5205749559828151E-2</v>
      </c>
      <c r="M588" s="16">
        <v>0.18009988357065765</v>
      </c>
      <c r="N588" s="16">
        <v>7.733772849014703E-3</v>
      </c>
      <c r="O588" s="16">
        <v>2.0355991255063099E-2</v>
      </c>
      <c r="P588" s="16">
        <v>2.7174423353628616E-3</v>
      </c>
      <c r="Q588" s="16">
        <v>4.5581587169076291E-4</v>
      </c>
      <c r="R588" s="16">
        <v>8.6139960672355811E-4</v>
      </c>
      <c r="S588" s="16">
        <v>1.5407543842688835E-3</v>
      </c>
      <c r="T588" s="16">
        <v>2.5613273670439102E-4</v>
      </c>
      <c r="U588" s="16">
        <v>4.9117125892387951E-4</v>
      </c>
      <c r="V588" s="16">
        <v>2.7174423353628616E-3</v>
      </c>
      <c r="W588" s="16">
        <v>4.5581587169076291E-4</v>
      </c>
      <c r="X588" s="16">
        <v>8.6139960672355811E-4</v>
      </c>
      <c r="Y588" s="16">
        <v>1.5407543842688835E-3</v>
      </c>
      <c r="Z588" s="16">
        <v>2.5613273670439102E-4</v>
      </c>
      <c r="AA588" s="54">
        <v>4.9117125892387951E-4</v>
      </c>
      <c r="AB588" s="42">
        <v>0.30525866809161978</v>
      </c>
      <c r="AC588" s="42">
        <v>1.4639915922561791E-2</v>
      </c>
      <c r="AD588" s="42">
        <v>3.606714916655171E-2</v>
      </c>
      <c r="AE588" s="42">
        <v>0.18164063795492652</v>
      </c>
      <c r="AF588" s="42">
        <v>7.9899055857190933E-3</v>
      </c>
      <c r="AG588" s="42">
        <v>2.084716251398698E-2</v>
      </c>
      <c r="AH588" s="42">
        <v>0.30525866809161978</v>
      </c>
      <c r="AI588" s="42">
        <v>1.4639915922561791E-2</v>
      </c>
      <c r="AJ588" s="42">
        <v>3.606714916655171E-2</v>
      </c>
      <c r="AK588" s="42">
        <v>0.18164063795492652</v>
      </c>
      <c r="AL588" s="42">
        <v>7.9899055857190933E-3</v>
      </c>
      <c r="AM588" s="42">
        <v>2.084716251398698E-2</v>
      </c>
    </row>
    <row r="589" spans="1:39" hidden="1" x14ac:dyDescent="0.25">
      <c r="A589" s="53"/>
      <c r="B589" s="53"/>
      <c r="C589" s="53"/>
      <c r="D589" s="16">
        <v>1.4184100050871028E-2</v>
      </c>
      <c r="E589" s="16">
        <v>3.5205749559828151E-2</v>
      </c>
      <c r="F589" s="16">
        <v>0.18009988357065765</v>
      </c>
      <c r="G589" s="16">
        <v>7.733772849014703E-3</v>
      </c>
      <c r="H589" s="16">
        <v>2.0355991255063099E-2</v>
      </c>
      <c r="I589" s="16">
        <v>0.37071953015203313</v>
      </c>
      <c r="J589" s="16">
        <v>1.4184100050871028E-2</v>
      </c>
      <c r="K589" s="16">
        <v>3.5205749559828151E-2</v>
      </c>
      <c r="L589" s="16">
        <v>0.18009988357065765</v>
      </c>
      <c r="M589" s="16">
        <v>7.733772849014703E-3</v>
      </c>
      <c r="N589" s="16">
        <v>2.0355991255063099E-2</v>
      </c>
      <c r="O589" s="16">
        <v>0.37071953015203313</v>
      </c>
      <c r="P589" s="16">
        <v>4.5581587169076291E-4</v>
      </c>
      <c r="Q589" s="16">
        <v>8.6139960672355811E-4</v>
      </c>
      <c r="R589" s="16">
        <v>1.5407543842688835E-3</v>
      </c>
      <c r="S589" s="16">
        <v>2.5613273670439102E-4</v>
      </c>
      <c r="T589" s="16">
        <v>4.9117125892387951E-4</v>
      </c>
      <c r="U589" s="16">
        <v>3.9580138362893856E-3</v>
      </c>
      <c r="V589" s="16">
        <v>4.5581587169076291E-4</v>
      </c>
      <c r="W589" s="16">
        <v>8.6139960672355811E-4</v>
      </c>
      <c r="X589" s="16">
        <v>1.5407543842688835E-3</v>
      </c>
      <c r="Y589" s="16">
        <v>2.5613273670439102E-4</v>
      </c>
      <c r="Z589" s="16">
        <v>4.9117125892387951E-4</v>
      </c>
      <c r="AA589" s="54">
        <v>3.9580138362893856E-3</v>
      </c>
      <c r="AB589" s="42">
        <v>1.4639915922561791E-2</v>
      </c>
      <c r="AC589" s="42">
        <v>3.606714916655171E-2</v>
      </c>
      <c r="AD589" s="42">
        <v>0.18164063795492652</v>
      </c>
      <c r="AE589" s="42">
        <v>7.9899055857190933E-3</v>
      </c>
      <c r="AF589" s="42">
        <v>2.084716251398698E-2</v>
      </c>
      <c r="AG589" s="42">
        <v>0.37467754398832254</v>
      </c>
      <c r="AH589" s="42">
        <v>1.4639915922561791E-2</v>
      </c>
      <c r="AI589" s="42">
        <v>3.606714916655171E-2</v>
      </c>
      <c r="AJ589" s="42">
        <v>0.18164063795492652</v>
      </c>
      <c r="AK589" s="42">
        <v>7.9899055857190933E-3</v>
      </c>
      <c r="AL589" s="42">
        <v>2.084716251398698E-2</v>
      </c>
      <c r="AM589" s="42">
        <v>0.37467754398832254</v>
      </c>
    </row>
    <row r="590" spans="1:39" hidden="1" x14ac:dyDescent="0.25">
      <c r="A590" s="53"/>
      <c r="B590" s="53"/>
      <c r="C590" s="53"/>
      <c r="D590" s="16">
        <v>3.5205749559828151E-2</v>
      </c>
      <c r="E590" s="16">
        <v>0.18009988357065765</v>
      </c>
      <c r="F590" s="16">
        <v>7.733772849014703E-3</v>
      </c>
      <c r="G590" s="16">
        <v>2.0355991255063099E-2</v>
      </c>
      <c r="H590" s="16">
        <v>0.37071953015203313</v>
      </c>
      <c r="I590" s="16">
        <v>1.7380516963743372E-2</v>
      </c>
      <c r="J590" s="16">
        <v>3.5205749559828151E-2</v>
      </c>
      <c r="K590" s="16">
        <v>0.18009988357065765</v>
      </c>
      <c r="L590" s="16">
        <v>7.733772849014703E-3</v>
      </c>
      <c r="M590" s="16">
        <v>2.0355991255063099E-2</v>
      </c>
      <c r="N590" s="16">
        <v>0.37071953015203313</v>
      </c>
      <c r="O590" s="16">
        <v>1.7380516963743372E-2</v>
      </c>
      <c r="P590" s="16">
        <v>8.6139960672355811E-4</v>
      </c>
      <c r="Q590" s="16">
        <v>1.5407543842688835E-3</v>
      </c>
      <c r="R590" s="16">
        <v>2.5613273670439102E-4</v>
      </c>
      <c r="S590" s="16">
        <v>4.9117125892387951E-4</v>
      </c>
      <c r="T590" s="16">
        <v>3.9580138362893856E-3</v>
      </c>
      <c r="U590" s="16">
        <v>6.639057261582852E-4</v>
      </c>
      <c r="V590" s="16">
        <v>8.6139960672355811E-4</v>
      </c>
      <c r="W590" s="16">
        <v>1.5407543842688835E-3</v>
      </c>
      <c r="X590" s="16">
        <v>2.5613273670439102E-4</v>
      </c>
      <c r="Y590" s="16">
        <v>4.9117125892387951E-4</v>
      </c>
      <c r="Z590" s="16">
        <v>3.9580138362893856E-3</v>
      </c>
      <c r="AA590" s="54">
        <v>6.639057261582852E-4</v>
      </c>
      <c r="AB590" s="42">
        <v>3.606714916655171E-2</v>
      </c>
      <c r="AC590" s="42">
        <v>0.18164063795492652</v>
      </c>
      <c r="AD590" s="42">
        <v>7.9899055857190933E-3</v>
      </c>
      <c r="AE590" s="42">
        <v>2.084716251398698E-2</v>
      </c>
      <c r="AF590" s="42">
        <v>0.37467754398832254</v>
      </c>
      <c r="AG590" s="42">
        <v>1.8044422689901658E-2</v>
      </c>
      <c r="AH590" s="42">
        <v>3.606714916655171E-2</v>
      </c>
      <c r="AI590" s="42">
        <v>0.18164063795492652</v>
      </c>
      <c r="AJ590" s="42">
        <v>7.9899055857190933E-3</v>
      </c>
      <c r="AK590" s="42">
        <v>2.084716251398698E-2</v>
      </c>
      <c r="AL590" s="42">
        <v>0.37467754398832254</v>
      </c>
      <c r="AM590" s="42">
        <v>1.8044422689901658E-2</v>
      </c>
    </row>
    <row r="591" spans="1:39" hidden="1" x14ac:dyDescent="0.25">
      <c r="A591" s="53"/>
      <c r="B591" s="53"/>
      <c r="C591" s="53"/>
      <c r="D591" s="16">
        <v>0.18009988357065765</v>
      </c>
      <c r="E591" s="16">
        <v>7.733772849014703E-3</v>
      </c>
      <c r="F591" s="16">
        <v>2.0355991255063099E-2</v>
      </c>
      <c r="G591" s="16">
        <v>0.37071953015203313</v>
      </c>
      <c r="H591" s="16">
        <v>1.7380516963743372E-2</v>
      </c>
      <c r="I591" s="16">
        <v>4.3139439601479569E-2</v>
      </c>
      <c r="J591" s="16">
        <v>0.18009988357065765</v>
      </c>
      <c r="K591" s="16">
        <v>7.733772849014703E-3</v>
      </c>
      <c r="L591" s="16">
        <v>2.0355991255063099E-2</v>
      </c>
      <c r="M591" s="16">
        <v>0.37071953015203313</v>
      </c>
      <c r="N591" s="16">
        <v>1.7380516963743372E-2</v>
      </c>
      <c r="O591" s="16">
        <v>4.3139439601479569E-2</v>
      </c>
      <c r="P591" s="16">
        <v>1.5407543842688835E-3</v>
      </c>
      <c r="Q591" s="16">
        <v>2.5613273670439102E-4</v>
      </c>
      <c r="R591" s="16">
        <v>4.9117125892387951E-4</v>
      </c>
      <c r="S591" s="16">
        <v>3.9580138362893856E-3</v>
      </c>
      <c r="T591" s="16">
        <v>6.639057261582852E-4</v>
      </c>
      <c r="U591" s="16">
        <v>1.2546472532712696E-3</v>
      </c>
      <c r="V591" s="16">
        <v>1.5407543842688835E-3</v>
      </c>
      <c r="W591" s="16">
        <v>2.5613273670439102E-4</v>
      </c>
      <c r="X591" s="16">
        <v>4.9117125892387951E-4</v>
      </c>
      <c r="Y591" s="16">
        <v>3.9580138362893856E-3</v>
      </c>
      <c r="Z591" s="16">
        <v>6.639057261582852E-4</v>
      </c>
      <c r="AA591" s="54">
        <v>1.2546472532712696E-3</v>
      </c>
      <c r="AB591" s="42">
        <v>0.18164063795492652</v>
      </c>
      <c r="AC591" s="42">
        <v>7.9899055857190933E-3</v>
      </c>
      <c r="AD591" s="42">
        <v>2.084716251398698E-2</v>
      </c>
      <c r="AE591" s="42">
        <v>0.37467754398832254</v>
      </c>
      <c r="AF591" s="42">
        <v>1.8044422689901658E-2</v>
      </c>
      <c r="AG591" s="42">
        <v>4.4394086854750839E-2</v>
      </c>
      <c r="AH591" s="42">
        <v>0.18164063795492652</v>
      </c>
      <c r="AI591" s="42">
        <v>7.9899055857190933E-3</v>
      </c>
      <c r="AJ591" s="42">
        <v>2.084716251398698E-2</v>
      </c>
      <c r="AK591" s="42">
        <v>0.37467754398832254</v>
      </c>
      <c r="AL591" s="42">
        <v>1.8044422689901658E-2</v>
      </c>
      <c r="AM591" s="42">
        <v>4.4394086854750839E-2</v>
      </c>
    </row>
    <row r="592" spans="1:39" hidden="1" x14ac:dyDescent="0.25">
      <c r="A592" s="53"/>
      <c r="B592" s="53"/>
      <c r="C592" s="53"/>
      <c r="D592" s="16">
        <v>7.733772849014703E-3</v>
      </c>
      <c r="E592" s="16">
        <v>2.0355991255063099E-2</v>
      </c>
      <c r="F592" s="16">
        <v>0.37071953015203313</v>
      </c>
      <c r="G592" s="16">
        <v>1.7380516963743372E-2</v>
      </c>
      <c r="H592" s="16">
        <v>4.3139439601479569E-2</v>
      </c>
      <c r="I592" s="16">
        <v>0.22068577282601715</v>
      </c>
      <c r="J592" s="16">
        <v>7.733772849014703E-3</v>
      </c>
      <c r="K592" s="16">
        <v>2.0355991255063099E-2</v>
      </c>
      <c r="L592" s="16">
        <v>0.37071953015203313</v>
      </c>
      <c r="M592" s="16">
        <v>1.7380516963743372E-2</v>
      </c>
      <c r="N592" s="16">
        <v>4.3139439601479569E-2</v>
      </c>
      <c r="O592" s="16">
        <v>0.22068577282601715</v>
      </c>
      <c r="P592" s="16">
        <v>2.5613273670439102E-4</v>
      </c>
      <c r="Q592" s="16">
        <v>4.9117125892387951E-4</v>
      </c>
      <c r="R592" s="16">
        <v>3.9580138362893856E-3</v>
      </c>
      <c r="S592" s="16">
        <v>6.639057261582852E-4</v>
      </c>
      <c r="T592" s="16">
        <v>1.2546472532712696E-3</v>
      </c>
      <c r="U592" s="16">
        <v>2.2441422553481564E-3</v>
      </c>
      <c r="V592" s="16">
        <v>2.5613273670439102E-4</v>
      </c>
      <c r="W592" s="16">
        <v>4.9117125892387951E-4</v>
      </c>
      <c r="X592" s="16">
        <v>3.9580138362893856E-3</v>
      </c>
      <c r="Y592" s="16">
        <v>6.639057261582852E-4</v>
      </c>
      <c r="Z592" s="16">
        <v>1.2546472532712696E-3</v>
      </c>
      <c r="AA592" s="54">
        <v>2.2441422553481564E-3</v>
      </c>
      <c r="AB592" s="42">
        <v>7.9899055857190933E-3</v>
      </c>
      <c r="AC592" s="42">
        <v>2.084716251398698E-2</v>
      </c>
      <c r="AD592" s="42">
        <v>0.37467754398832254</v>
      </c>
      <c r="AE592" s="42">
        <v>1.8044422689901658E-2</v>
      </c>
      <c r="AF592" s="42">
        <v>4.4394086854750839E-2</v>
      </c>
      <c r="AG592" s="42">
        <v>0.22292991508136531</v>
      </c>
      <c r="AH592" s="42">
        <v>7.9899055857190933E-3</v>
      </c>
      <c r="AI592" s="42">
        <v>2.084716251398698E-2</v>
      </c>
      <c r="AJ592" s="42">
        <v>0.37467754398832254</v>
      </c>
      <c r="AK592" s="42">
        <v>1.8044422689901658E-2</v>
      </c>
      <c r="AL592" s="42">
        <v>4.4394086854750839E-2</v>
      </c>
      <c r="AM592" s="42">
        <v>0.22292991508136531</v>
      </c>
    </row>
    <row r="593" spans="1:39" hidden="1" x14ac:dyDescent="0.25">
      <c r="A593" s="53"/>
      <c r="B593" s="53"/>
      <c r="C593" s="53"/>
      <c r="D593" s="16">
        <v>2.0355991255063099E-2</v>
      </c>
      <c r="E593" s="16">
        <v>0.37071953015203313</v>
      </c>
      <c r="F593" s="16">
        <v>1.7380516963743372E-2</v>
      </c>
      <c r="G593" s="16">
        <v>4.3139439601479569E-2</v>
      </c>
      <c r="H593" s="16">
        <v>0.22068577282601715</v>
      </c>
      <c r="I593" s="16">
        <v>9.4765948994968898E-3</v>
      </c>
      <c r="J593" s="16">
        <v>2.0355991255063099E-2</v>
      </c>
      <c r="K593" s="16">
        <v>0.37071953015203313</v>
      </c>
      <c r="L593" s="16">
        <v>1.7380516963743372E-2</v>
      </c>
      <c r="M593" s="16">
        <v>4.3139439601479569E-2</v>
      </c>
      <c r="N593" s="16">
        <v>0.22068577282601715</v>
      </c>
      <c r="O593" s="16">
        <v>9.4765948994968898E-3</v>
      </c>
      <c r="P593" s="16">
        <v>4.9117125892387951E-4</v>
      </c>
      <c r="Q593" s="16">
        <v>3.9580138362893856E-3</v>
      </c>
      <c r="R593" s="16">
        <v>6.639057261582852E-4</v>
      </c>
      <c r="S593" s="16">
        <v>1.2546472532712696E-3</v>
      </c>
      <c r="T593" s="16">
        <v>2.2441422553481564E-3</v>
      </c>
      <c r="U593" s="16">
        <v>3.7306289911291743E-4</v>
      </c>
      <c r="V593" s="16">
        <v>4.9117125892387951E-4</v>
      </c>
      <c r="W593" s="16">
        <v>3.9580138362893856E-3</v>
      </c>
      <c r="X593" s="16">
        <v>6.639057261582852E-4</v>
      </c>
      <c r="Y593" s="16">
        <v>1.2546472532712696E-3</v>
      </c>
      <c r="Z593" s="16">
        <v>2.2441422553481564E-3</v>
      </c>
      <c r="AA593" s="54">
        <v>3.7306289911291743E-4</v>
      </c>
      <c r="AB593" s="42">
        <v>2.084716251398698E-2</v>
      </c>
      <c r="AC593" s="42">
        <v>0.37467754398832254</v>
      </c>
      <c r="AD593" s="42">
        <v>1.8044422689901658E-2</v>
      </c>
      <c r="AE593" s="42">
        <v>4.4394086854750839E-2</v>
      </c>
      <c r="AF593" s="42">
        <v>0.22292991508136531</v>
      </c>
      <c r="AG593" s="42">
        <v>9.849657798609808E-3</v>
      </c>
      <c r="AH593" s="42">
        <v>2.084716251398698E-2</v>
      </c>
      <c r="AI593" s="42">
        <v>0.37467754398832254</v>
      </c>
      <c r="AJ593" s="42">
        <v>1.8044422689901658E-2</v>
      </c>
      <c r="AK593" s="42">
        <v>4.4394086854750839E-2</v>
      </c>
      <c r="AL593" s="42">
        <v>0.22292991508136531</v>
      </c>
      <c r="AM593" s="42">
        <v>9.849657798609808E-3</v>
      </c>
    </row>
    <row r="594" spans="1:39" x14ac:dyDescent="0.25">
      <c r="A594" s="53" t="s">
        <v>155</v>
      </c>
      <c r="B594" s="53" t="str">
        <f>VLOOKUP(A594,'TRI Releases'!$A$3:$Q$118,2,FALSE)</f>
        <v>77571LPRTC2400M</v>
      </c>
      <c r="C594" s="53" t="str">
        <f>VLOOKUP(B594,'AERMOD-Modeled-Air-Conc.'!$A$5:$B$3136,2,FALSE)</f>
        <v>Manufacturing</v>
      </c>
      <c r="D594" s="16">
        <v>0.37071953015203313</v>
      </c>
      <c r="E594" s="16">
        <v>1.7380516963743372E-2</v>
      </c>
      <c r="F594" s="16">
        <v>4.3139439601479569E-2</v>
      </c>
      <c r="G594" s="16">
        <v>0.22068577282601715</v>
      </c>
      <c r="H594" s="16">
        <v>9.4765948994968898E-3</v>
      </c>
      <c r="I594" s="16">
        <v>2.4943256890006895E-2</v>
      </c>
      <c r="J594" s="16">
        <v>0.37071953015203313</v>
      </c>
      <c r="K594" s="16">
        <v>1.7380516963743372E-2</v>
      </c>
      <c r="L594" s="16">
        <v>4.3139439601479569E-2</v>
      </c>
      <c r="M594" s="16">
        <v>0.22068577282601715</v>
      </c>
      <c r="N594" s="16">
        <v>9.4765948994968898E-3</v>
      </c>
      <c r="O594" s="16">
        <v>2.4943256890006895E-2</v>
      </c>
      <c r="P594" s="16">
        <v>3.9580138362893856E-3</v>
      </c>
      <c r="Q594" s="16">
        <v>6.639057261582852E-4</v>
      </c>
      <c r="R594" s="16">
        <v>1.2546472532712696E-3</v>
      </c>
      <c r="S594" s="16">
        <v>2.2441422553481564E-3</v>
      </c>
      <c r="T594" s="16">
        <v>3.7306289911291743E-4</v>
      </c>
      <c r="U594" s="16">
        <v>7.154016162586942E-4</v>
      </c>
      <c r="V594" s="16">
        <v>3.9580138362893856E-3</v>
      </c>
      <c r="W594" s="16">
        <v>6.639057261582852E-4</v>
      </c>
      <c r="X594" s="16">
        <v>1.2546472532712696E-3</v>
      </c>
      <c r="Y594" s="16">
        <v>2.2441422553481564E-3</v>
      </c>
      <c r="Z594" s="16">
        <v>3.7306289911291743E-4</v>
      </c>
      <c r="AA594" s="54">
        <v>7.154016162586942E-4</v>
      </c>
      <c r="AB594" s="42">
        <v>0.37467754398832254</v>
      </c>
      <c r="AC594" s="42">
        <v>1.8044422689901658E-2</v>
      </c>
      <c r="AD594" s="42">
        <v>4.4394086854750839E-2</v>
      </c>
      <c r="AE594" s="42">
        <v>0.22292991508136531</v>
      </c>
      <c r="AF594" s="42">
        <v>9.849657798609808E-3</v>
      </c>
      <c r="AG594" s="42">
        <v>2.5658658506265589E-2</v>
      </c>
      <c r="AH594" s="42">
        <v>0.37467754398832254</v>
      </c>
      <c r="AI594" s="42">
        <v>1.8044422689901658E-2</v>
      </c>
      <c r="AJ594" s="42">
        <v>4.4394086854750839E-2</v>
      </c>
      <c r="AK594" s="42">
        <v>0.22292991508136531</v>
      </c>
      <c r="AL594" s="42">
        <v>9.849657798609808E-3</v>
      </c>
      <c r="AM594" s="42">
        <v>2.5658658506265589E-2</v>
      </c>
    </row>
    <row r="595" spans="1:39" hidden="1" x14ac:dyDescent="0.25">
      <c r="A595" s="53"/>
      <c r="B595" s="53"/>
      <c r="C595" s="53"/>
      <c r="D595" s="16">
        <v>1.7380516963743372E-2</v>
      </c>
      <c r="E595" s="16">
        <v>4.3139439601479569E-2</v>
      </c>
      <c r="F595" s="16">
        <v>0.22068577282601715</v>
      </c>
      <c r="G595" s="16">
        <v>9.4765948994968898E-3</v>
      </c>
      <c r="H595" s="16">
        <v>2.4943256890006895E-2</v>
      </c>
      <c r="I595" s="16">
        <v>0.30041065374388892</v>
      </c>
      <c r="J595" s="16">
        <v>1.7380516963743372E-2</v>
      </c>
      <c r="K595" s="16">
        <v>4.3139439601479569E-2</v>
      </c>
      <c r="L595" s="16">
        <v>0.22068577282601715</v>
      </c>
      <c r="M595" s="16">
        <v>9.4765948994968898E-3</v>
      </c>
      <c r="N595" s="16">
        <v>2.4943256890006895E-2</v>
      </c>
      <c r="O595" s="16">
        <v>0.30041065374388892</v>
      </c>
      <c r="P595" s="16">
        <v>6.639057261582852E-4</v>
      </c>
      <c r="Q595" s="16">
        <v>1.2546472532712696E-3</v>
      </c>
      <c r="R595" s="16">
        <v>2.2441422553481564E-3</v>
      </c>
      <c r="S595" s="16">
        <v>3.7306289911291743E-4</v>
      </c>
      <c r="T595" s="16">
        <v>7.154016162586942E-4</v>
      </c>
      <c r="U595" s="16">
        <v>6.2028575046326187E-3</v>
      </c>
      <c r="V595" s="16">
        <v>6.639057261582852E-4</v>
      </c>
      <c r="W595" s="16">
        <v>1.2546472532712696E-3</v>
      </c>
      <c r="X595" s="16">
        <v>2.2441422553481564E-3</v>
      </c>
      <c r="Y595" s="16">
        <v>3.7306289911291743E-4</v>
      </c>
      <c r="Z595" s="16">
        <v>7.154016162586942E-4</v>
      </c>
      <c r="AA595" s="54">
        <v>6.2028575046326187E-3</v>
      </c>
      <c r="AB595" s="42">
        <v>1.8044422689901658E-2</v>
      </c>
      <c r="AC595" s="42">
        <v>4.4394086854750839E-2</v>
      </c>
      <c r="AD595" s="42">
        <v>0.22292991508136531</v>
      </c>
      <c r="AE595" s="42">
        <v>9.849657798609808E-3</v>
      </c>
      <c r="AF595" s="42">
        <v>2.5658658506265589E-2</v>
      </c>
      <c r="AG595" s="42">
        <v>0.30661351124852154</v>
      </c>
      <c r="AH595" s="42">
        <v>1.8044422689901658E-2</v>
      </c>
      <c r="AI595" s="42">
        <v>4.4394086854750839E-2</v>
      </c>
      <c r="AJ595" s="42">
        <v>0.22292991508136531</v>
      </c>
      <c r="AK595" s="42">
        <v>9.849657798609808E-3</v>
      </c>
      <c r="AL595" s="42">
        <v>2.5658658506265589E-2</v>
      </c>
      <c r="AM595" s="42">
        <v>0.30661351124852154</v>
      </c>
    </row>
    <row r="596" spans="1:39" hidden="1" x14ac:dyDescent="0.25">
      <c r="A596" s="53"/>
      <c r="B596" s="53"/>
      <c r="C596" s="53"/>
      <c r="D596" s="16">
        <v>4.3139439601479569E-2</v>
      </c>
      <c r="E596" s="16">
        <v>0.22068577282601715</v>
      </c>
      <c r="F596" s="16">
        <v>9.4765948994968898E-3</v>
      </c>
      <c r="G596" s="16">
        <v>2.4943256890006895E-2</v>
      </c>
      <c r="H596" s="16">
        <v>0.30041065374388892</v>
      </c>
      <c r="I596" s="16">
        <v>1.4084212022343766E-2</v>
      </c>
      <c r="J596" s="16">
        <v>4.3139439601479569E-2</v>
      </c>
      <c r="K596" s="16">
        <v>0.22068577282601715</v>
      </c>
      <c r="L596" s="16">
        <v>9.4765948994968898E-3</v>
      </c>
      <c r="M596" s="16">
        <v>2.4943256890006895E-2</v>
      </c>
      <c r="N596" s="16">
        <v>0.30041065374388892</v>
      </c>
      <c r="O596" s="16">
        <v>1.4084212022343766E-2</v>
      </c>
      <c r="P596" s="16">
        <v>1.2546472532712696E-3</v>
      </c>
      <c r="Q596" s="16">
        <v>2.2441422553481564E-3</v>
      </c>
      <c r="R596" s="16">
        <v>3.7306289911291743E-4</v>
      </c>
      <c r="S596" s="16">
        <v>7.154016162586942E-4</v>
      </c>
      <c r="T596" s="16">
        <v>6.2028575046326187E-3</v>
      </c>
      <c r="U596" s="16">
        <v>1.0404492723376109E-3</v>
      </c>
      <c r="V596" s="16">
        <v>1.2546472532712696E-3</v>
      </c>
      <c r="W596" s="16">
        <v>2.2441422553481564E-3</v>
      </c>
      <c r="X596" s="16">
        <v>3.7306289911291743E-4</v>
      </c>
      <c r="Y596" s="16">
        <v>7.154016162586942E-4</v>
      </c>
      <c r="Z596" s="16">
        <v>6.2028575046326187E-3</v>
      </c>
      <c r="AA596" s="54">
        <v>1.0404492723376109E-3</v>
      </c>
      <c r="AB596" s="42">
        <v>4.4394086854750839E-2</v>
      </c>
      <c r="AC596" s="42">
        <v>0.22292991508136531</v>
      </c>
      <c r="AD596" s="42">
        <v>9.849657798609808E-3</v>
      </c>
      <c r="AE596" s="42">
        <v>2.5658658506265589E-2</v>
      </c>
      <c r="AF596" s="42">
        <v>0.30661351124852154</v>
      </c>
      <c r="AG596" s="42">
        <v>1.5124661294681378E-2</v>
      </c>
      <c r="AH596" s="42">
        <v>4.4394086854750839E-2</v>
      </c>
      <c r="AI596" s="42">
        <v>0.22292991508136531</v>
      </c>
      <c r="AJ596" s="42">
        <v>9.849657798609808E-3</v>
      </c>
      <c r="AK596" s="42">
        <v>2.5658658506265589E-2</v>
      </c>
      <c r="AL596" s="42">
        <v>0.30661351124852154</v>
      </c>
      <c r="AM596" s="42">
        <v>1.5124661294681378E-2</v>
      </c>
    </row>
    <row r="597" spans="1:39" hidden="1" x14ac:dyDescent="0.25">
      <c r="A597" s="53"/>
      <c r="B597" s="53"/>
      <c r="C597" s="53"/>
      <c r="D597" s="16">
        <v>0.22068577282601715</v>
      </c>
      <c r="E597" s="16">
        <v>9.4765948994968898E-3</v>
      </c>
      <c r="F597" s="16">
        <v>2.4943256890006895E-2</v>
      </c>
      <c r="G597" s="16">
        <v>0.30041065374388892</v>
      </c>
      <c r="H597" s="16">
        <v>1.4084212022343766E-2</v>
      </c>
      <c r="I597" s="16">
        <v>3.4957821746026546E-2</v>
      </c>
      <c r="J597" s="16">
        <v>0.22068577282601715</v>
      </c>
      <c r="K597" s="16">
        <v>9.4765948994968898E-3</v>
      </c>
      <c r="L597" s="16">
        <v>2.4943256890006895E-2</v>
      </c>
      <c r="M597" s="16">
        <v>0.30041065374388892</v>
      </c>
      <c r="N597" s="16">
        <v>1.4084212022343766E-2</v>
      </c>
      <c r="O597" s="16">
        <v>3.4957821746026546E-2</v>
      </c>
      <c r="P597" s="16">
        <v>2.2441422553481564E-3</v>
      </c>
      <c r="Q597" s="16">
        <v>3.7306289911291743E-4</v>
      </c>
      <c r="R597" s="16">
        <v>7.154016162586942E-4</v>
      </c>
      <c r="S597" s="16">
        <v>6.2028575046326187E-3</v>
      </c>
      <c r="T597" s="16">
        <v>1.0404492723376109E-3</v>
      </c>
      <c r="U597" s="16">
        <v>1.9662382327385567E-3</v>
      </c>
      <c r="V597" s="16">
        <v>2.2441422553481564E-3</v>
      </c>
      <c r="W597" s="16">
        <v>3.7306289911291743E-4</v>
      </c>
      <c r="X597" s="16">
        <v>7.154016162586942E-4</v>
      </c>
      <c r="Y597" s="16">
        <v>6.2028575046326187E-3</v>
      </c>
      <c r="Z597" s="16">
        <v>1.0404492723376109E-3</v>
      </c>
      <c r="AA597" s="54">
        <v>1.9662382327385567E-3</v>
      </c>
      <c r="AB597" s="42">
        <v>0.22292991508136531</v>
      </c>
      <c r="AC597" s="42">
        <v>9.849657798609808E-3</v>
      </c>
      <c r="AD597" s="42">
        <v>2.5658658506265589E-2</v>
      </c>
      <c r="AE597" s="42">
        <v>0.30661351124852154</v>
      </c>
      <c r="AF597" s="42">
        <v>1.5124661294681378E-2</v>
      </c>
      <c r="AG597" s="42">
        <v>3.6924059978765106E-2</v>
      </c>
      <c r="AH597" s="42">
        <v>0.22292991508136531</v>
      </c>
      <c r="AI597" s="42">
        <v>9.849657798609808E-3</v>
      </c>
      <c r="AJ597" s="42">
        <v>2.5658658506265589E-2</v>
      </c>
      <c r="AK597" s="42">
        <v>0.30661351124852154</v>
      </c>
      <c r="AL597" s="42">
        <v>1.5124661294681378E-2</v>
      </c>
      <c r="AM597" s="42">
        <v>3.6924059978765106E-2</v>
      </c>
    </row>
    <row r="598" spans="1:39" hidden="1" x14ac:dyDescent="0.25">
      <c r="A598" s="53"/>
      <c r="B598" s="53"/>
      <c r="C598" s="53"/>
      <c r="D598" s="16">
        <v>9.4765948994968898E-3</v>
      </c>
      <c r="E598" s="16">
        <v>2.4943256890006895E-2</v>
      </c>
      <c r="F598" s="16">
        <v>0.30041065374388892</v>
      </c>
      <c r="G598" s="16">
        <v>1.4084212022343766E-2</v>
      </c>
      <c r="H598" s="16">
        <v>3.4957821746026546E-2</v>
      </c>
      <c r="I598" s="16">
        <v>0.17883157453142767</v>
      </c>
      <c r="J598" s="16">
        <v>9.4765948994968898E-3</v>
      </c>
      <c r="K598" s="16">
        <v>2.4943256890006895E-2</v>
      </c>
      <c r="L598" s="16">
        <v>0.30041065374388892</v>
      </c>
      <c r="M598" s="16">
        <v>1.4084212022343766E-2</v>
      </c>
      <c r="N598" s="16">
        <v>3.4957821746026546E-2</v>
      </c>
      <c r="O598" s="16">
        <v>0.17883157453142767</v>
      </c>
      <c r="P598" s="16">
        <v>3.7306289911291743E-4</v>
      </c>
      <c r="Q598" s="16">
        <v>7.154016162586942E-4</v>
      </c>
      <c r="R598" s="16">
        <v>6.2028575046326187E-3</v>
      </c>
      <c r="S598" s="16">
        <v>1.0404492723376109E-3</v>
      </c>
      <c r="T598" s="16">
        <v>1.9662382327385567E-3</v>
      </c>
      <c r="U598" s="16">
        <v>3.5169393553963649E-3</v>
      </c>
      <c r="V598" s="16">
        <v>3.7306289911291743E-4</v>
      </c>
      <c r="W598" s="16">
        <v>7.154016162586942E-4</v>
      </c>
      <c r="X598" s="16">
        <v>6.2028575046326187E-3</v>
      </c>
      <c r="Y598" s="16">
        <v>1.0404492723376109E-3</v>
      </c>
      <c r="Z598" s="16">
        <v>1.9662382327385567E-3</v>
      </c>
      <c r="AA598" s="54">
        <v>3.5169393553963649E-3</v>
      </c>
      <c r="AB598" s="42">
        <v>9.849657798609808E-3</v>
      </c>
      <c r="AC598" s="42">
        <v>2.5658658506265589E-2</v>
      </c>
      <c r="AD598" s="42">
        <v>0.30661351124852154</v>
      </c>
      <c r="AE598" s="42">
        <v>1.5124661294681378E-2</v>
      </c>
      <c r="AF598" s="42">
        <v>3.6924059978765106E-2</v>
      </c>
      <c r="AG598" s="42">
        <v>0.18234851388682405</v>
      </c>
      <c r="AH598" s="42">
        <v>9.849657798609808E-3</v>
      </c>
      <c r="AI598" s="42">
        <v>2.5658658506265589E-2</v>
      </c>
      <c r="AJ598" s="42">
        <v>0.30661351124852154</v>
      </c>
      <c r="AK598" s="42">
        <v>1.5124661294681378E-2</v>
      </c>
      <c r="AL598" s="42">
        <v>3.6924059978765106E-2</v>
      </c>
      <c r="AM598" s="42">
        <v>0.18234851388682405</v>
      </c>
    </row>
    <row r="599" spans="1:39" hidden="1" x14ac:dyDescent="0.25">
      <c r="A599" s="53"/>
      <c r="B599" s="53"/>
      <c r="C599" s="53"/>
      <c r="D599" s="16">
        <v>2.4943256890006895E-2</v>
      </c>
      <c r="E599" s="16">
        <v>0.30041065374388892</v>
      </c>
      <c r="F599" s="16">
        <v>1.4084212022343766E-2</v>
      </c>
      <c r="G599" s="16">
        <v>3.4957821746026546E-2</v>
      </c>
      <c r="H599" s="16">
        <v>0.17883157453142767</v>
      </c>
      <c r="I599" s="16">
        <v>7.6793096599371349E-3</v>
      </c>
      <c r="J599" s="16">
        <v>2.4943256890006895E-2</v>
      </c>
      <c r="K599" s="16">
        <v>0.30041065374388892</v>
      </c>
      <c r="L599" s="16">
        <v>1.4084212022343766E-2</v>
      </c>
      <c r="M599" s="16">
        <v>3.4957821746026546E-2</v>
      </c>
      <c r="N599" s="16">
        <v>0.17883157453142767</v>
      </c>
      <c r="O599" s="16">
        <v>7.6793096599371349E-3</v>
      </c>
      <c r="P599" s="16">
        <v>7.154016162586942E-4</v>
      </c>
      <c r="Q599" s="16">
        <v>6.2028575046326187E-3</v>
      </c>
      <c r="R599" s="16">
        <v>1.0404492723376109E-3</v>
      </c>
      <c r="S599" s="16">
        <v>1.9662382327385567E-3</v>
      </c>
      <c r="T599" s="16">
        <v>3.5169393553963649E-3</v>
      </c>
      <c r="U599" s="16">
        <v>5.8465081204263174E-4</v>
      </c>
      <c r="V599" s="16">
        <v>7.154016162586942E-4</v>
      </c>
      <c r="W599" s="16">
        <v>6.2028575046326187E-3</v>
      </c>
      <c r="X599" s="16">
        <v>1.0404492723376109E-3</v>
      </c>
      <c r="Y599" s="16">
        <v>1.9662382327385567E-3</v>
      </c>
      <c r="Z599" s="16">
        <v>3.5169393553963649E-3</v>
      </c>
      <c r="AA599" s="54">
        <v>5.8465081204263174E-4</v>
      </c>
      <c r="AB599" s="42">
        <v>2.5658658506265589E-2</v>
      </c>
      <c r="AC599" s="42">
        <v>0.30661351124852154</v>
      </c>
      <c r="AD599" s="42">
        <v>1.5124661294681378E-2</v>
      </c>
      <c r="AE599" s="42">
        <v>3.6924059978765106E-2</v>
      </c>
      <c r="AF599" s="42">
        <v>0.18234851388682405</v>
      </c>
      <c r="AG599" s="42">
        <v>8.2639604719797668E-3</v>
      </c>
      <c r="AH599" s="42">
        <v>2.5658658506265589E-2</v>
      </c>
      <c r="AI599" s="42">
        <v>0.30661351124852154</v>
      </c>
      <c r="AJ599" s="42">
        <v>1.5124661294681378E-2</v>
      </c>
      <c r="AK599" s="42">
        <v>3.6924059978765106E-2</v>
      </c>
      <c r="AL599" s="42">
        <v>0.18234851388682405</v>
      </c>
      <c r="AM599" s="42">
        <v>8.2639604719797668E-3</v>
      </c>
    </row>
    <row r="600" spans="1:39" x14ac:dyDescent="0.25">
      <c r="A600" s="53" t="s">
        <v>156</v>
      </c>
      <c r="B600" s="53" t="str">
        <f>VLOOKUP(A600,'TRI Releases'!$A$3:$Q$118,2,FALSE)</f>
        <v>77571LPRTC2400M</v>
      </c>
      <c r="C600" s="53" t="str">
        <f>VLOOKUP(B600,'AERMOD-Modeled-Air-Conc.'!$A$5:$B$3136,2,FALSE)</f>
        <v>Manufacturing</v>
      </c>
      <c r="D600" s="16">
        <v>0.30041065374388892</v>
      </c>
      <c r="E600" s="16">
        <v>1.4084212022343766E-2</v>
      </c>
      <c r="F600" s="16">
        <v>3.4957821746026546E-2</v>
      </c>
      <c r="G600" s="16">
        <v>0.17883157453142767</v>
      </c>
      <c r="H600" s="16">
        <v>7.6793096599371349E-3</v>
      </c>
      <c r="I600" s="16">
        <v>2.0212639203971105E-2</v>
      </c>
      <c r="J600" s="16">
        <v>0.30041065374388892</v>
      </c>
      <c r="K600" s="16">
        <v>1.4084212022343766E-2</v>
      </c>
      <c r="L600" s="16">
        <v>3.4957821746026546E-2</v>
      </c>
      <c r="M600" s="16">
        <v>0.17883157453142767</v>
      </c>
      <c r="N600" s="16">
        <v>7.6793096599371349E-3</v>
      </c>
      <c r="O600" s="16">
        <v>2.0212639203971105E-2</v>
      </c>
      <c r="P600" s="16">
        <v>6.2028575046326187E-3</v>
      </c>
      <c r="Q600" s="16">
        <v>1.0404492723376109E-3</v>
      </c>
      <c r="R600" s="16">
        <v>1.9662382327385567E-3</v>
      </c>
      <c r="S600" s="16">
        <v>3.5169393553963649E-3</v>
      </c>
      <c r="T600" s="16">
        <v>5.8465081204263174E-4</v>
      </c>
      <c r="U600" s="16">
        <v>1.1211517866740728E-3</v>
      </c>
      <c r="V600" s="16">
        <v>6.2028575046326187E-3</v>
      </c>
      <c r="W600" s="16">
        <v>1.0404492723376109E-3</v>
      </c>
      <c r="X600" s="16">
        <v>1.9662382327385567E-3</v>
      </c>
      <c r="Y600" s="16">
        <v>3.5169393553963649E-3</v>
      </c>
      <c r="Z600" s="16">
        <v>5.8465081204263174E-4</v>
      </c>
      <c r="AA600" s="54">
        <v>1.1211517866740728E-3</v>
      </c>
      <c r="AB600" s="42">
        <v>0.30661351124852154</v>
      </c>
      <c r="AC600" s="42">
        <v>1.5124661294681378E-2</v>
      </c>
      <c r="AD600" s="42">
        <v>3.6924059978765106E-2</v>
      </c>
      <c r="AE600" s="42">
        <v>0.18234851388682405</v>
      </c>
      <c r="AF600" s="42">
        <v>8.2639604719797668E-3</v>
      </c>
      <c r="AG600" s="42">
        <v>2.1333790990645179E-2</v>
      </c>
      <c r="AH600" s="42">
        <v>0.30661351124852154</v>
      </c>
      <c r="AI600" s="42">
        <v>1.5124661294681378E-2</v>
      </c>
      <c r="AJ600" s="42">
        <v>3.6924059978765106E-2</v>
      </c>
      <c r="AK600" s="42">
        <v>0.18234851388682405</v>
      </c>
      <c r="AL600" s="42">
        <v>8.2639604719797668E-3</v>
      </c>
      <c r="AM600" s="42">
        <v>2.1333790990645179E-2</v>
      </c>
    </row>
    <row r="601" spans="1:39" hidden="1" x14ac:dyDescent="0.25">
      <c r="A601" s="53"/>
      <c r="B601" s="53"/>
      <c r="C601" s="53"/>
      <c r="D601" s="16">
        <v>1.4084212022343766E-2</v>
      </c>
      <c r="E601" s="16">
        <v>3.4957821746026546E-2</v>
      </c>
      <c r="F601" s="16">
        <v>0.17883157453142767</v>
      </c>
      <c r="G601" s="16">
        <v>7.6793096599371349E-3</v>
      </c>
      <c r="H601" s="16">
        <v>2.0212639203971105E-2</v>
      </c>
      <c r="I601" s="16">
        <v>0.26845207355836875</v>
      </c>
      <c r="J601" s="16">
        <v>1.4084212022343766E-2</v>
      </c>
      <c r="K601" s="16">
        <v>3.4957821746026546E-2</v>
      </c>
      <c r="L601" s="16">
        <v>0.17883157453142767</v>
      </c>
      <c r="M601" s="16">
        <v>7.6793096599371349E-3</v>
      </c>
      <c r="N601" s="16">
        <v>2.0212639203971105E-2</v>
      </c>
      <c r="O601" s="16">
        <v>0.26845207355836875</v>
      </c>
      <c r="P601" s="16">
        <v>1.0404492723376109E-3</v>
      </c>
      <c r="Q601" s="16">
        <v>1.9662382327385567E-3</v>
      </c>
      <c r="R601" s="16">
        <v>3.5169393553963649E-3</v>
      </c>
      <c r="S601" s="16">
        <v>5.8465081204263174E-4</v>
      </c>
      <c r="T601" s="16">
        <v>1.1211517866740728E-3</v>
      </c>
      <c r="U601" s="16">
        <v>4.6669118368188279E-3</v>
      </c>
      <c r="V601" s="16">
        <v>1.0404492723376109E-3</v>
      </c>
      <c r="W601" s="16">
        <v>1.9662382327385567E-3</v>
      </c>
      <c r="X601" s="16">
        <v>3.5169393553963649E-3</v>
      </c>
      <c r="Y601" s="16">
        <v>5.8465081204263174E-4</v>
      </c>
      <c r="Z601" s="16">
        <v>1.1211517866740728E-3</v>
      </c>
      <c r="AA601" s="54">
        <v>4.6669118368188279E-3</v>
      </c>
      <c r="AB601" s="42">
        <v>1.5124661294681378E-2</v>
      </c>
      <c r="AC601" s="42">
        <v>3.6924059978765106E-2</v>
      </c>
      <c r="AD601" s="42">
        <v>0.18234851388682405</v>
      </c>
      <c r="AE601" s="42">
        <v>8.2639604719797668E-3</v>
      </c>
      <c r="AF601" s="42">
        <v>2.1333790990645179E-2</v>
      </c>
      <c r="AG601" s="42">
        <v>0.27311898539518759</v>
      </c>
      <c r="AH601" s="42">
        <v>1.5124661294681378E-2</v>
      </c>
      <c r="AI601" s="42">
        <v>3.6924059978765106E-2</v>
      </c>
      <c r="AJ601" s="42">
        <v>0.18234851388682405</v>
      </c>
      <c r="AK601" s="42">
        <v>8.2639604719797668E-3</v>
      </c>
      <c r="AL601" s="42">
        <v>2.1333790990645179E-2</v>
      </c>
      <c r="AM601" s="42">
        <v>0.27311898539518759</v>
      </c>
    </row>
    <row r="602" spans="1:39" hidden="1" x14ac:dyDescent="0.25">
      <c r="A602" s="53"/>
      <c r="B602" s="53"/>
      <c r="C602" s="53"/>
      <c r="D602" s="16">
        <v>3.4957821746026546E-2</v>
      </c>
      <c r="E602" s="16">
        <v>0.17883157453142767</v>
      </c>
      <c r="F602" s="16">
        <v>7.6793096599371349E-3</v>
      </c>
      <c r="G602" s="16">
        <v>2.0212639203971105E-2</v>
      </c>
      <c r="H602" s="16">
        <v>0.26845207355836875</v>
      </c>
      <c r="I602" s="16">
        <v>1.2585891594434854E-2</v>
      </c>
      <c r="J602" s="16">
        <v>3.4957821746026546E-2</v>
      </c>
      <c r="K602" s="16">
        <v>0.17883157453142767</v>
      </c>
      <c r="L602" s="16">
        <v>7.6793096599371349E-3</v>
      </c>
      <c r="M602" s="16">
        <v>2.0212639203971105E-2</v>
      </c>
      <c r="N602" s="16">
        <v>0.26845207355836875</v>
      </c>
      <c r="O602" s="16">
        <v>1.2585891594434854E-2</v>
      </c>
      <c r="P602" s="16">
        <v>1.9662382327385567E-3</v>
      </c>
      <c r="Q602" s="16">
        <v>3.5169393553963649E-3</v>
      </c>
      <c r="R602" s="16">
        <v>5.8465081204263174E-4</v>
      </c>
      <c r="S602" s="16">
        <v>1.1211517866740728E-3</v>
      </c>
      <c r="T602" s="16">
        <v>4.6669118368188279E-3</v>
      </c>
      <c r="U602" s="16">
        <v>7.8281421442544079E-4</v>
      </c>
      <c r="V602" s="16">
        <v>1.9662382327385567E-3</v>
      </c>
      <c r="W602" s="16">
        <v>3.5169393553963649E-3</v>
      </c>
      <c r="X602" s="16">
        <v>5.8465081204263174E-4</v>
      </c>
      <c r="Y602" s="16">
        <v>1.1211517866740728E-3</v>
      </c>
      <c r="Z602" s="16">
        <v>4.6669118368188279E-3</v>
      </c>
      <c r="AA602" s="54">
        <v>7.8281421442544079E-4</v>
      </c>
      <c r="AB602" s="42">
        <v>3.6924059978765106E-2</v>
      </c>
      <c r="AC602" s="42">
        <v>0.18234851388682405</v>
      </c>
      <c r="AD602" s="42">
        <v>8.2639604719797668E-3</v>
      </c>
      <c r="AE602" s="42">
        <v>2.1333790990645179E-2</v>
      </c>
      <c r="AF602" s="42">
        <v>0.27311898539518759</v>
      </c>
      <c r="AG602" s="42">
        <v>1.3368705808860295E-2</v>
      </c>
      <c r="AH602" s="42">
        <v>3.6924059978765106E-2</v>
      </c>
      <c r="AI602" s="42">
        <v>0.18234851388682405</v>
      </c>
      <c r="AJ602" s="42">
        <v>8.2639604719797668E-3</v>
      </c>
      <c r="AK602" s="42">
        <v>2.1333790990645179E-2</v>
      </c>
      <c r="AL602" s="42">
        <v>0.27311898539518759</v>
      </c>
      <c r="AM602" s="42">
        <v>1.3368705808860295E-2</v>
      </c>
    </row>
    <row r="603" spans="1:39" hidden="1" x14ac:dyDescent="0.25">
      <c r="A603" s="53"/>
      <c r="B603" s="53"/>
      <c r="C603" s="53"/>
      <c r="D603" s="16">
        <v>0.17883157453142767</v>
      </c>
      <c r="E603" s="16">
        <v>7.6793096599371349E-3</v>
      </c>
      <c r="F603" s="16">
        <v>2.0212639203971105E-2</v>
      </c>
      <c r="G603" s="16">
        <v>0.26845207355836875</v>
      </c>
      <c r="H603" s="16">
        <v>1.2585891594434854E-2</v>
      </c>
      <c r="I603" s="16">
        <v>3.1238904539002438E-2</v>
      </c>
      <c r="J603" s="16">
        <v>0.17883157453142767</v>
      </c>
      <c r="K603" s="16">
        <v>7.6793096599371349E-3</v>
      </c>
      <c r="L603" s="16">
        <v>2.0212639203971105E-2</v>
      </c>
      <c r="M603" s="16">
        <v>0.26845207355836875</v>
      </c>
      <c r="N603" s="16">
        <v>1.2585891594434854E-2</v>
      </c>
      <c r="O603" s="16">
        <v>3.1238904539002438E-2</v>
      </c>
      <c r="P603" s="16">
        <v>3.5169393553963649E-3</v>
      </c>
      <c r="Q603" s="16">
        <v>5.8465081204263174E-4</v>
      </c>
      <c r="R603" s="16">
        <v>1.1211517866740728E-3</v>
      </c>
      <c r="S603" s="16">
        <v>4.6669118368188279E-3</v>
      </c>
      <c r="T603" s="16">
        <v>7.8281421442544079E-4</v>
      </c>
      <c r="U603" s="16">
        <v>1.4793601941556762E-3</v>
      </c>
      <c r="V603" s="16">
        <v>3.5169393553963649E-3</v>
      </c>
      <c r="W603" s="16">
        <v>5.8465081204263174E-4</v>
      </c>
      <c r="X603" s="16">
        <v>1.1211517866740728E-3</v>
      </c>
      <c r="Y603" s="16">
        <v>4.6669118368188279E-3</v>
      </c>
      <c r="Z603" s="16">
        <v>7.8281421442544079E-4</v>
      </c>
      <c r="AA603" s="54">
        <v>1.4793601941556762E-3</v>
      </c>
      <c r="AB603" s="42">
        <v>0.18234851388682405</v>
      </c>
      <c r="AC603" s="42">
        <v>8.2639604719797668E-3</v>
      </c>
      <c r="AD603" s="42">
        <v>2.1333790990645179E-2</v>
      </c>
      <c r="AE603" s="42">
        <v>0.27311898539518759</v>
      </c>
      <c r="AF603" s="42">
        <v>1.3368705808860295E-2</v>
      </c>
      <c r="AG603" s="42">
        <v>3.2718264733158114E-2</v>
      </c>
      <c r="AH603" s="42">
        <v>0.18234851388682405</v>
      </c>
      <c r="AI603" s="42">
        <v>8.2639604719797668E-3</v>
      </c>
      <c r="AJ603" s="42">
        <v>2.1333790990645179E-2</v>
      </c>
      <c r="AK603" s="42">
        <v>0.27311898539518759</v>
      </c>
      <c r="AL603" s="42">
        <v>1.3368705808860295E-2</v>
      </c>
      <c r="AM603" s="42">
        <v>3.2718264733158114E-2</v>
      </c>
    </row>
    <row r="604" spans="1:39" hidden="1" x14ac:dyDescent="0.25">
      <c r="A604" s="53"/>
      <c r="B604" s="53"/>
      <c r="C604" s="53"/>
      <c r="D604" s="16">
        <v>7.6793096599371349E-3</v>
      </c>
      <c r="E604" s="16">
        <v>2.0212639203971105E-2</v>
      </c>
      <c r="F604" s="16">
        <v>0.26845207355836875</v>
      </c>
      <c r="G604" s="16">
        <v>1.2585891594434854E-2</v>
      </c>
      <c r="H604" s="16">
        <v>3.1238904539002438E-2</v>
      </c>
      <c r="I604" s="16">
        <v>0.15980693894297793</v>
      </c>
      <c r="J604" s="16">
        <v>7.6793096599371349E-3</v>
      </c>
      <c r="K604" s="16">
        <v>2.0212639203971105E-2</v>
      </c>
      <c r="L604" s="16">
        <v>0.26845207355836875</v>
      </c>
      <c r="M604" s="16">
        <v>1.2585891594434854E-2</v>
      </c>
      <c r="N604" s="16">
        <v>3.1238904539002438E-2</v>
      </c>
      <c r="O604" s="16">
        <v>0.15980693894297793</v>
      </c>
      <c r="P604" s="16">
        <v>5.8465081204263174E-4</v>
      </c>
      <c r="Q604" s="16">
        <v>1.1211517866740728E-3</v>
      </c>
      <c r="R604" s="16">
        <v>4.6669118368188279E-3</v>
      </c>
      <c r="S604" s="16">
        <v>7.8281421442544079E-4</v>
      </c>
      <c r="T604" s="16">
        <v>1.4793601941556762E-3</v>
      </c>
      <c r="U604" s="16">
        <v>2.64607818167917E-3</v>
      </c>
      <c r="V604" s="16">
        <v>5.8465081204263174E-4</v>
      </c>
      <c r="W604" s="16">
        <v>1.1211517866740728E-3</v>
      </c>
      <c r="X604" s="16">
        <v>4.6669118368188279E-3</v>
      </c>
      <c r="Y604" s="16">
        <v>7.8281421442544079E-4</v>
      </c>
      <c r="Z604" s="16">
        <v>1.4793601941556762E-3</v>
      </c>
      <c r="AA604" s="54">
        <v>2.64607818167917E-3</v>
      </c>
      <c r="AB604" s="42">
        <v>8.2639604719797668E-3</v>
      </c>
      <c r="AC604" s="42">
        <v>2.1333790990645179E-2</v>
      </c>
      <c r="AD604" s="42">
        <v>0.27311898539518759</v>
      </c>
      <c r="AE604" s="42">
        <v>1.3368705808860295E-2</v>
      </c>
      <c r="AF604" s="42">
        <v>3.2718264733158114E-2</v>
      </c>
      <c r="AG604" s="42">
        <v>0.1624530171246571</v>
      </c>
      <c r="AH604" s="42">
        <v>8.2639604719797668E-3</v>
      </c>
      <c r="AI604" s="42">
        <v>2.1333790990645179E-2</v>
      </c>
      <c r="AJ604" s="42">
        <v>0.27311898539518759</v>
      </c>
      <c r="AK604" s="42">
        <v>1.3368705808860295E-2</v>
      </c>
      <c r="AL604" s="42">
        <v>3.2718264733158114E-2</v>
      </c>
      <c r="AM604" s="42">
        <v>0.1624530171246571</v>
      </c>
    </row>
    <row r="605" spans="1:39" hidden="1" x14ac:dyDescent="0.25">
      <c r="A605" s="53"/>
      <c r="B605" s="53"/>
      <c r="C605" s="53"/>
      <c r="D605" s="16">
        <v>2.0212639203971105E-2</v>
      </c>
      <c r="E605" s="16">
        <v>0.26845207355836875</v>
      </c>
      <c r="F605" s="16">
        <v>1.2585891594434854E-2</v>
      </c>
      <c r="G605" s="16">
        <v>3.1238904539002438E-2</v>
      </c>
      <c r="H605" s="16">
        <v>0.15980693894297793</v>
      </c>
      <c r="I605" s="16">
        <v>6.8623618237736075E-3</v>
      </c>
      <c r="J605" s="16">
        <v>2.0212639203971105E-2</v>
      </c>
      <c r="K605" s="16">
        <v>0.26845207355836875</v>
      </c>
      <c r="L605" s="16">
        <v>1.2585891594434854E-2</v>
      </c>
      <c r="M605" s="16">
        <v>3.1238904539002438E-2</v>
      </c>
      <c r="N605" s="16">
        <v>0.15980693894297793</v>
      </c>
      <c r="O605" s="16">
        <v>6.8623618237736075E-3</v>
      </c>
      <c r="P605" s="16">
        <v>1.1211517866740728E-3</v>
      </c>
      <c r="Q605" s="16">
        <v>4.6669118368188279E-3</v>
      </c>
      <c r="R605" s="16">
        <v>7.8281421442544079E-4</v>
      </c>
      <c r="S605" s="16">
        <v>1.4793601941556762E-3</v>
      </c>
      <c r="T605" s="16">
        <v>2.64607818167917E-3</v>
      </c>
      <c r="U605" s="16">
        <v>4.398801347749325E-4</v>
      </c>
      <c r="V605" s="16">
        <v>1.1211517866740728E-3</v>
      </c>
      <c r="W605" s="16">
        <v>4.6669118368188279E-3</v>
      </c>
      <c r="X605" s="16">
        <v>7.8281421442544079E-4</v>
      </c>
      <c r="Y605" s="16">
        <v>1.4793601941556762E-3</v>
      </c>
      <c r="Z605" s="16">
        <v>2.64607818167917E-3</v>
      </c>
      <c r="AA605" s="54">
        <v>4.398801347749325E-4</v>
      </c>
      <c r="AB605" s="42">
        <v>2.1333790990645179E-2</v>
      </c>
      <c r="AC605" s="42">
        <v>0.27311898539518759</v>
      </c>
      <c r="AD605" s="42">
        <v>1.3368705808860295E-2</v>
      </c>
      <c r="AE605" s="42">
        <v>3.2718264733158114E-2</v>
      </c>
      <c r="AF605" s="42">
        <v>0.1624530171246571</v>
      </c>
      <c r="AG605" s="42">
        <v>7.3022419585485401E-3</v>
      </c>
      <c r="AH605" s="42">
        <v>2.1333790990645179E-2</v>
      </c>
      <c r="AI605" s="42">
        <v>0.27311898539518759</v>
      </c>
      <c r="AJ605" s="42">
        <v>1.3368705808860295E-2</v>
      </c>
      <c r="AK605" s="42">
        <v>3.2718264733158114E-2</v>
      </c>
      <c r="AL605" s="42">
        <v>0.1624530171246571</v>
      </c>
      <c r="AM605" s="42">
        <v>7.3022419585485401E-3</v>
      </c>
    </row>
    <row r="606" spans="1:39" x14ac:dyDescent="0.25">
      <c r="A606" s="53" t="s">
        <v>157</v>
      </c>
      <c r="B606" s="53" t="str">
        <f>VLOOKUP(A606,'TRI Releases'!$A$3:$Q$118,2,FALSE)</f>
        <v>77571LPRTC2400M</v>
      </c>
      <c r="C606" s="53" t="str">
        <f>VLOOKUP(B606,'AERMOD-Modeled-Air-Conc.'!$A$5:$B$3136,2,FALSE)</f>
        <v>Manufacturing</v>
      </c>
      <c r="D606" s="16">
        <v>0.26845207355836875</v>
      </c>
      <c r="E606" s="16">
        <v>1.2585891594434854E-2</v>
      </c>
      <c r="F606" s="16">
        <v>3.1238904539002438E-2</v>
      </c>
      <c r="G606" s="16">
        <v>0.15980693894297793</v>
      </c>
      <c r="H606" s="16">
        <v>6.8623618237736075E-3</v>
      </c>
      <c r="I606" s="16">
        <v>1.8062358437591196E-2</v>
      </c>
      <c r="J606" s="16">
        <v>0.26845207355836875</v>
      </c>
      <c r="K606" s="16">
        <v>1.2585891594434854E-2</v>
      </c>
      <c r="L606" s="16">
        <v>3.1238904539002438E-2</v>
      </c>
      <c r="M606" s="16">
        <v>0.15980693894297793</v>
      </c>
      <c r="N606" s="16">
        <v>6.8623618237736075E-3</v>
      </c>
      <c r="O606" s="16">
        <v>1.8062358437591196E-2</v>
      </c>
      <c r="P606" s="16">
        <v>4.6669118368188279E-3</v>
      </c>
      <c r="Q606" s="16">
        <v>7.8281421442544079E-4</v>
      </c>
      <c r="R606" s="16">
        <v>1.4793601941556762E-3</v>
      </c>
      <c r="S606" s="16">
        <v>2.64607818167917E-3</v>
      </c>
      <c r="T606" s="16">
        <v>4.398801347749325E-4</v>
      </c>
      <c r="U606" s="16">
        <v>8.4353324902144543E-4</v>
      </c>
      <c r="V606" s="16">
        <v>4.6669118368188279E-3</v>
      </c>
      <c r="W606" s="16">
        <v>7.8281421442544079E-4</v>
      </c>
      <c r="X606" s="16">
        <v>1.4793601941556762E-3</v>
      </c>
      <c r="Y606" s="16">
        <v>2.64607818167917E-3</v>
      </c>
      <c r="Z606" s="16">
        <v>4.398801347749325E-4</v>
      </c>
      <c r="AA606" s="54">
        <v>8.4353324902144543E-4</v>
      </c>
      <c r="AB606" s="42">
        <v>0.27311898539518759</v>
      </c>
      <c r="AC606" s="42">
        <v>1.3368705808860295E-2</v>
      </c>
      <c r="AD606" s="42">
        <v>3.2718264733158114E-2</v>
      </c>
      <c r="AE606" s="42">
        <v>0.1624530171246571</v>
      </c>
      <c r="AF606" s="42">
        <v>7.3022419585485401E-3</v>
      </c>
      <c r="AG606" s="42">
        <v>1.8905891686612643E-2</v>
      </c>
      <c r="AH606" s="42">
        <v>0.27311898539518759</v>
      </c>
      <c r="AI606" s="42">
        <v>1.3368705808860295E-2</v>
      </c>
      <c r="AJ606" s="42">
        <v>3.2718264733158114E-2</v>
      </c>
      <c r="AK606" s="42">
        <v>0.1624530171246571</v>
      </c>
      <c r="AL606" s="42">
        <v>7.3022419585485401E-3</v>
      </c>
      <c r="AM606" s="42">
        <v>1.8905891686612643E-2</v>
      </c>
    </row>
    <row r="607" spans="1:39" hidden="1" x14ac:dyDescent="0.25">
      <c r="A607" s="53"/>
      <c r="B607" s="53"/>
      <c r="C607" s="53"/>
      <c r="D607" s="16">
        <v>1.2585891594434854E-2</v>
      </c>
      <c r="E607" s="16">
        <v>3.1238904539002438E-2</v>
      </c>
      <c r="F607" s="16">
        <v>0.15980693894297793</v>
      </c>
      <c r="G607" s="16">
        <v>6.8623618237736075E-3</v>
      </c>
      <c r="H607" s="16">
        <v>1.8062358437591196E-2</v>
      </c>
      <c r="I607" s="16">
        <v>0.33236923392940898</v>
      </c>
      <c r="J607" s="16">
        <v>1.2585891594434854E-2</v>
      </c>
      <c r="K607" s="16">
        <v>3.1238904539002438E-2</v>
      </c>
      <c r="L607" s="16">
        <v>0.15980693894297793</v>
      </c>
      <c r="M607" s="16">
        <v>6.8623618237736075E-3</v>
      </c>
      <c r="N607" s="16">
        <v>1.8062358437591196E-2</v>
      </c>
      <c r="O607" s="16">
        <v>0.33236923392940898</v>
      </c>
      <c r="P607" s="16">
        <v>7.8281421442544079E-4</v>
      </c>
      <c r="Q607" s="16">
        <v>1.4793601941556762E-3</v>
      </c>
      <c r="R607" s="16">
        <v>2.64607818167917E-3</v>
      </c>
      <c r="S607" s="16">
        <v>4.398801347749325E-4</v>
      </c>
      <c r="T607" s="16">
        <v>8.4353324902144543E-4</v>
      </c>
      <c r="U607" s="16">
        <v>4.4896873366864669E-3</v>
      </c>
      <c r="V607" s="16">
        <v>7.8281421442544079E-4</v>
      </c>
      <c r="W607" s="16">
        <v>1.4793601941556762E-3</v>
      </c>
      <c r="X607" s="16">
        <v>2.64607818167917E-3</v>
      </c>
      <c r="Y607" s="16">
        <v>4.398801347749325E-4</v>
      </c>
      <c r="Z607" s="16">
        <v>8.4353324902144543E-4</v>
      </c>
      <c r="AA607" s="54">
        <v>4.4896873366864669E-3</v>
      </c>
      <c r="AB607" s="42">
        <v>1.3368705808860295E-2</v>
      </c>
      <c r="AC607" s="42">
        <v>3.2718264733158114E-2</v>
      </c>
      <c r="AD607" s="42">
        <v>0.1624530171246571</v>
      </c>
      <c r="AE607" s="42">
        <v>7.3022419585485401E-3</v>
      </c>
      <c r="AF607" s="42">
        <v>1.8905891686612643E-2</v>
      </c>
      <c r="AG607" s="42">
        <v>0.33685892126609546</v>
      </c>
      <c r="AH607" s="42">
        <v>1.3368705808860295E-2</v>
      </c>
      <c r="AI607" s="42">
        <v>3.2718264733158114E-2</v>
      </c>
      <c r="AJ607" s="42">
        <v>0.1624530171246571</v>
      </c>
      <c r="AK607" s="42">
        <v>7.3022419585485401E-3</v>
      </c>
      <c r="AL607" s="42">
        <v>1.8905891686612643E-2</v>
      </c>
      <c r="AM607" s="42">
        <v>0.33685892126609546</v>
      </c>
    </row>
    <row r="608" spans="1:39" hidden="1" x14ac:dyDescent="0.25">
      <c r="A608" s="53"/>
      <c r="B608" s="53"/>
      <c r="C608" s="53"/>
      <c r="D608" s="16">
        <v>3.1238904539002438E-2</v>
      </c>
      <c r="E608" s="16">
        <v>0.15980693894297793</v>
      </c>
      <c r="F608" s="16">
        <v>6.8623618237736075E-3</v>
      </c>
      <c r="G608" s="16">
        <v>1.8062358437591196E-2</v>
      </c>
      <c r="H608" s="16">
        <v>0.33236923392940898</v>
      </c>
      <c r="I608" s="16">
        <v>1.5582532450252677E-2</v>
      </c>
      <c r="J608" s="16">
        <v>3.1238904539002438E-2</v>
      </c>
      <c r="K608" s="16">
        <v>0.15980693894297793</v>
      </c>
      <c r="L608" s="16">
        <v>6.8623618237736075E-3</v>
      </c>
      <c r="M608" s="16">
        <v>1.8062358437591196E-2</v>
      </c>
      <c r="N608" s="16">
        <v>0.33236923392940898</v>
      </c>
      <c r="O608" s="16">
        <v>1.5582532450252677E-2</v>
      </c>
      <c r="P608" s="16">
        <v>1.4793601941556762E-3</v>
      </c>
      <c r="Q608" s="16">
        <v>2.64607818167917E-3</v>
      </c>
      <c r="R608" s="16">
        <v>4.398801347749325E-4</v>
      </c>
      <c r="S608" s="16">
        <v>8.4353324902144543E-4</v>
      </c>
      <c r="T608" s="16">
        <v>4.4896873366864669E-3</v>
      </c>
      <c r="U608" s="16">
        <v>7.5308709235865181E-4</v>
      </c>
      <c r="V608" s="16">
        <v>1.4793601941556762E-3</v>
      </c>
      <c r="W608" s="16">
        <v>2.64607818167917E-3</v>
      </c>
      <c r="X608" s="16">
        <v>4.398801347749325E-4</v>
      </c>
      <c r="Y608" s="16">
        <v>8.4353324902144543E-4</v>
      </c>
      <c r="Z608" s="16">
        <v>4.4896873366864669E-3</v>
      </c>
      <c r="AA608" s="54">
        <v>7.5308709235865181E-4</v>
      </c>
      <c r="AB608" s="42">
        <v>3.2718264733158114E-2</v>
      </c>
      <c r="AC608" s="42">
        <v>0.1624530171246571</v>
      </c>
      <c r="AD608" s="42">
        <v>7.3022419585485401E-3</v>
      </c>
      <c r="AE608" s="42">
        <v>1.8905891686612643E-2</v>
      </c>
      <c r="AF608" s="42">
        <v>0.33685892126609546</v>
      </c>
      <c r="AG608" s="42">
        <v>1.633561954261133E-2</v>
      </c>
      <c r="AH608" s="42">
        <v>3.2718264733158114E-2</v>
      </c>
      <c r="AI608" s="42">
        <v>0.1624530171246571</v>
      </c>
      <c r="AJ608" s="42">
        <v>7.3022419585485401E-3</v>
      </c>
      <c r="AK608" s="42">
        <v>1.8905891686612643E-2</v>
      </c>
      <c r="AL608" s="42">
        <v>0.33685892126609546</v>
      </c>
      <c r="AM608" s="42">
        <v>1.633561954261133E-2</v>
      </c>
    </row>
    <row r="609" spans="1:39" hidden="1" x14ac:dyDescent="0.25">
      <c r="A609" s="53"/>
      <c r="B609" s="53"/>
      <c r="C609" s="53"/>
      <c r="D609" s="16">
        <v>0.15980693894297793</v>
      </c>
      <c r="E609" s="16">
        <v>6.8623618237736075E-3</v>
      </c>
      <c r="F609" s="16">
        <v>1.8062358437591196E-2</v>
      </c>
      <c r="G609" s="16">
        <v>0.33236923392940898</v>
      </c>
      <c r="H609" s="16">
        <v>1.5582532450252677E-2</v>
      </c>
      <c r="I609" s="16">
        <v>3.8676738953050641E-2</v>
      </c>
      <c r="J609" s="16">
        <v>0.15980693894297793</v>
      </c>
      <c r="K609" s="16">
        <v>6.8623618237736075E-3</v>
      </c>
      <c r="L609" s="16">
        <v>1.8062358437591196E-2</v>
      </c>
      <c r="M609" s="16">
        <v>0.33236923392940898</v>
      </c>
      <c r="N609" s="16">
        <v>1.5582532450252677E-2</v>
      </c>
      <c r="O609" s="16">
        <v>3.8676738953050641E-2</v>
      </c>
      <c r="P609" s="16">
        <v>2.64607818167917E-3</v>
      </c>
      <c r="Q609" s="16">
        <v>4.398801347749325E-4</v>
      </c>
      <c r="R609" s="16">
        <v>8.4353324902144543E-4</v>
      </c>
      <c r="S609" s="16">
        <v>4.4896873366864669E-3</v>
      </c>
      <c r="T609" s="16">
        <v>7.5308709235865181E-4</v>
      </c>
      <c r="U609" s="16">
        <v>1.4231819589345745E-3</v>
      </c>
      <c r="V609" s="16">
        <v>2.64607818167917E-3</v>
      </c>
      <c r="W609" s="16">
        <v>4.398801347749325E-4</v>
      </c>
      <c r="X609" s="16">
        <v>8.4353324902144543E-4</v>
      </c>
      <c r="Y609" s="16">
        <v>4.4896873366864669E-3</v>
      </c>
      <c r="Z609" s="16">
        <v>7.5308709235865181E-4</v>
      </c>
      <c r="AA609" s="54">
        <v>1.4231819589345745E-3</v>
      </c>
      <c r="AB609" s="42">
        <v>0.1624530171246571</v>
      </c>
      <c r="AC609" s="42">
        <v>7.3022419585485401E-3</v>
      </c>
      <c r="AD609" s="42">
        <v>1.8905891686612643E-2</v>
      </c>
      <c r="AE609" s="42">
        <v>0.33685892126609546</v>
      </c>
      <c r="AF609" s="42">
        <v>1.633561954261133E-2</v>
      </c>
      <c r="AG609" s="42">
        <v>4.0099920911985214E-2</v>
      </c>
      <c r="AH609" s="42">
        <v>0.1624530171246571</v>
      </c>
      <c r="AI609" s="42">
        <v>7.3022419585485401E-3</v>
      </c>
      <c r="AJ609" s="42">
        <v>1.8905891686612643E-2</v>
      </c>
      <c r="AK609" s="42">
        <v>0.33685892126609546</v>
      </c>
      <c r="AL609" s="42">
        <v>1.633561954261133E-2</v>
      </c>
      <c r="AM609" s="42">
        <v>4.0099920911985214E-2</v>
      </c>
    </row>
    <row r="610" spans="1:39" hidden="1" x14ac:dyDescent="0.25">
      <c r="A610" s="53"/>
      <c r="B610" s="53"/>
      <c r="C610" s="53"/>
      <c r="D610" s="16">
        <v>6.8623618237736075E-3</v>
      </c>
      <c r="E610" s="16">
        <v>1.8062358437591196E-2</v>
      </c>
      <c r="F610" s="16">
        <v>0.33236923392940898</v>
      </c>
      <c r="G610" s="16">
        <v>1.5582532450252677E-2</v>
      </c>
      <c r="H610" s="16">
        <v>3.8676738953050641E-2</v>
      </c>
      <c r="I610" s="16">
        <v>0.19785621011987742</v>
      </c>
      <c r="J610" s="16">
        <v>6.8623618237736075E-3</v>
      </c>
      <c r="K610" s="16">
        <v>1.8062358437591196E-2</v>
      </c>
      <c r="L610" s="16">
        <v>0.33236923392940898</v>
      </c>
      <c r="M610" s="16">
        <v>1.5582532450252677E-2</v>
      </c>
      <c r="N610" s="16">
        <v>3.8676738953050641E-2</v>
      </c>
      <c r="O610" s="16">
        <v>0.19785621011987742</v>
      </c>
      <c r="P610" s="16">
        <v>4.398801347749325E-4</v>
      </c>
      <c r="Q610" s="16">
        <v>8.4353324902144543E-4</v>
      </c>
      <c r="R610" s="16">
        <v>4.4896873366864669E-3</v>
      </c>
      <c r="S610" s="16">
        <v>7.5308709235865181E-4</v>
      </c>
      <c r="T610" s="16">
        <v>1.4231819589345745E-3</v>
      </c>
      <c r="U610" s="16">
        <v>2.5455942000964168E-3</v>
      </c>
      <c r="V610" s="16">
        <v>4.398801347749325E-4</v>
      </c>
      <c r="W610" s="16">
        <v>8.4353324902144543E-4</v>
      </c>
      <c r="X610" s="16">
        <v>4.4896873366864669E-3</v>
      </c>
      <c r="Y610" s="16">
        <v>7.5308709235865181E-4</v>
      </c>
      <c r="Z610" s="16">
        <v>1.4231819589345745E-3</v>
      </c>
      <c r="AA610" s="54">
        <v>2.5455942000964168E-3</v>
      </c>
      <c r="AB610" s="42">
        <v>7.3022419585485401E-3</v>
      </c>
      <c r="AC610" s="42">
        <v>1.8905891686612643E-2</v>
      </c>
      <c r="AD610" s="42">
        <v>0.33685892126609546</v>
      </c>
      <c r="AE610" s="42">
        <v>1.633561954261133E-2</v>
      </c>
      <c r="AF610" s="42">
        <v>4.0099920911985214E-2</v>
      </c>
      <c r="AG610" s="42">
        <v>0.20040180431997384</v>
      </c>
      <c r="AH610" s="42">
        <v>7.3022419585485401E-3</v>
      </c>
      <c r="AI610" s="42">
        <v>1.8905891686612643E-2</v>
      </c>
      <c r="AJ610" s="42">
        <v>0.33685892126609546</v>
      </c>
      <c r="AK610" s="42">
        <v>1.633561954261133E-2</v>
      </c>
      <c r="AL610" s="42">
        <v>4.0099920911985214E-2</v>
      </c>
      <c r="AM610" s="42">
        <v>0.20040180431997384</v>
      </c>
    </row>
    <row r="611" spans="1:39" hidden="1" x14ac:dyDescent="0.25">
      <c r="A611" s="53"/>
      <c r="B611" s="53"/>
      <c r="C611" s="53"/>
      <c r="D611" s="16">
        <v>1.8062358437591196E-2</v>
      </c>
      <c r="E611" s="16">
        <v>0.33236923392940898</v>
      </c>
      <c r="F611" s="16">
        <v>1.5582532450252677E-2</v>
      </c>
      <c r="G611" s="16">
        <v>3.8676738953050641E-2</v>
      </c>
      <c r="H611" s="16">
        <v>0.19785621011987742</v>
      </c>
      <c r="I611" s="16">
        <v>8.4962574961006589E-3</v>
      </c>
      <c r="J611" s="16">
        <v>1.8062358437591196E-2</v>
      </c>
      <c r="K611" s="16">
        <v>0.33236923392940898</v>
      </c>
      <c r="L611" s="16">
        <v>1.5582532450252677E-2</v>
      </c>
      <c r="M611" s="16">
        <v>3.8676738953050641E-2</v>
      </c>
      <c r="N611" s="16">
        <v>0.19785621011987742</v>
      </c>
      <c r="O611" s="16">
        <v>8.4962574961006589E-3</v>
      </c>
      <c r="P611" s="16">
        <v>8.4353324902144543E-4</v>
      </c>
      <c r="Q611" s="16">
        <v>4.4896873366864669E-3</v>
      </c>
      <c r="R611" s="16">
        <v>7.5308709235865181E-4</v>
      </c>
      <c r="S611" s="16">
        <v>1.4231819589345745E-3</v>
      </c>
      <c r="T611" s="16">
        <v>2.5455942000964168E-3</v>
      </c>
      <c r="U611" s="16">
        <v>4.2317582585942872E-4</v>
      </c>
      <c r="V611" s="16">
        <v>8.4353324902144543E-4</v>
      </c>
      <c r="W611" s="16">
        <v>4.4896873366864669E-3</v>
      </c>
      <c r="X611" s="16">
        <v>7.5308709235865181E-4</v>
      </c>
      <c r="Y611" s="16">
        <v>1.4231819589345745E-3</v>
      </c>
      <c r="Z611" s="16">
        <v>2.5455942000964168E-3</v>
      </c>
      <c r="AA611" s="54">
        <v>4.2317582585942872E-4</v>
      </c>
      <c r="AB611" s="42">
        <v>1.8905891686612643E-2</v>
      </c>
      <c r="AC611" s="42">
        <v>0.33685892126609546</v>
      </c>
      <c r="AD611" s="42">
        <v>1.633561954261133E-2</v>
      </c>
      <c r="AE611" s="42">
        <v>4.0099920911985214E-2</v>
      </c>
      <c r="AF611" s="42">
        <v>0.20040180431997384</v>
      </c>
      <c r="AG611" s="42">
        <v>8.919433321960088E-3</v>
      </c>
      <c r="AH611" s="42">
        <v>1.8905891686612643E-2</v>
      </c>
      <c r="AI611" s="42">
        <v>0.33685892126609546</v>
      </c>
      <c r="AJ611" s="42">
        <v>1.633561954261133E-2</v>
      </c>
      <c r="AK611" s="42">
        <v>4.0099920911985214E-2</v>
      </c>
      <c r="AL611" s="42">
        <v>0.20040180431997384</v>
      </c>
      <c r="AM611" s="42">
        <v>8.919433321960088E-3</v>
      </c>
    </row>
    <row r="612" spans="1:39" x14ac:dyDescent="0.25">
      <c r="A612" s="53" t="s">
        <v>158</v>
      </c>
      <c r="B612" s="53" t="str">
        <f>VLOOKUP(A612,'TRI Releases'!$A$3:$Q$118,2,FALSE)</f>
        <v>77571LPRTC2400M</v>
      </c>
      <c r="C612" s="53" t="str">
        <f>VLOOKUP(B612,'AERMOD-Modeled-Air-Conc.'!$A$5:$B$3136,2,FALSE)</f>
        <v>Manufacturing</v>
      </c>
      <c r="D612" s="16">
        <v>0.33236923392940898</v>
      </c>
      <c r="E612" s="16">
        <v>1.5582532450252677E-2</v>
      </c>
      <c r="F612" s="16">
        <v>3.8676738953050641E-2</v>
      </c>
      <c r="G612" s="16">
        <v>0.19785621011987742</v>
      </c>
      <c r="H612" s="16">
        <v>8.4962574961006589E-3</v>
      </c>
      <c r="I612" s="16">
        <v>2.2362919970351006E-2</v>
      </c>
      <c r="J612" s="16">
        <v>0.33236923392940898</v>
      </c>
      <c r="K612" s="16">
        <v>1.5582532450252677E-2</v>
      </c>
      <c r="L612" s="16">
        <v>3.8676738953050641E-2</v>
      </c>
      <c r="M612" s="16">
        <v>0.19785621011987742</v>
      </c>
      <c r="N612" s="16">
        <v>8.4962574961006589E-3</v>
      </c>
      <c r="O612" s="16">
        <v>2.2362919970351006E-2</v>
      </c>
      <c r="P612" s="16">
        <v>4.4896873366864669E-3</v>
      </c>
      <c r="Q612" s="16">
        <v>7.5308709235865181E-4</v>
      </c>
      <c r="R612" s="16">
        <v>1.4231819589345745E-3</v>
      </c>
      <c r="S612" s="16">
        <v>2.5455942000964168E-3</v>
      </c>
      <c r="T612" s="16">
        <v>4.2317582585942872E-4</v>
      </c>
      <c r="U612" s="16">
        <v>8.1150034083075754E-4</v>
      </c>
      <c r="V612" s="16">
        <v>4.4896873366864669E-3</v>
      </c>
      <c r="W612" s="16">
        <v>7.5308709235865181E-4</v>
      </c>
      <c r="X612" s="16">
        <v>1.4231819589345745E-3</v>
      </c>
      <c r="Y612" s="16">
        <v>2.5455942000964168E-3</v>
      </c>
      <c r="Z612" s="16">
        <v>4.2317582585942872E-4</v>
      </c>
      <c r="AA612" s="54">
        <v>8.1150034083075754E-4</v>
      </c>
      <c r="AB612" s="42">
        <v>0.33685892126609546</v>
      </c>
      <c r="AC612" s="42">
        <v>1.633561954261133E-2</v>
      </c>
      <c r="AD612" s="42">
        <v>4.0099920911985214E-2</v>
      </c>
      <c r="AE612" s="42">
        <v>0.20040180431997384</v>
      </c>
      <c r="AF612" s="42">
        <v>8.919433321960088E-3</v>
      </c>
      <c r="AG612" s="42">
        <v>2.3174420311181766E-2</v>
      </c>
      <c r="AH612" s="42">
        <v>0.33685892126609546</v>
      </c>
      <c r="AI612" s="42">
        <v>1.633561954261133E-2</v>
      </c>
      <c r="AJ612" s="42">
        <v>4.0099920911985214E-2</v>
      </c>
      <c r="AK612" s="42">
        <v>0.20040180431997384</v>
      </c>
      <c r="AL612" s="42">
        <v>8.919433321960088E-3</v>
      </c>
      <c r="AM612" s="42">
        <v>2.3174420311181766E-2</v>
      </c>
    </row>
    <row r="613" spans="1:39" hidden="1" x14ac:dyDescent="0.25">
      <c r="A613" s="53"/>
      <c r="B613" s="53"/>
      <c r="C613" s="53"/>
      <c r="D613" s="16">
        <v>1.5582532450252677E-2</v>
      </c>
      <c r="E613" s="16">
        <v>3.8676738953050641E-2</v>
      </c>
      <c r="F613" s="16">
        <v>0.19785621011987742</v>
      </c>
      <c r="G613" s="16">
        <v>8.4962574961006589E-3</v>
      </c>
      <c r="H613" s="16">
        <v>2.2362919970351006E-2</v>
      </c>
      <c r="I613" s="16">
        <v>0.30360651176244097</v>
      </c>
      <c r="J613" s="16">
        <v>1.5582532450252677E-2</v>
      </c>
      <c r="K613" s="16">
        <v>3.8676738953050641E-2</v>
      </c>
      <c r="L613" s="16">
        <v>0.19785621011987742</v>
      </c>
      <c r="M613" s="16">
        <v>8.4962574961006589E-3</v>
      </c>
      <c r="N613" s="16">
        <v>2.2362919970351006E-2</v>
      </c>
      <c r="O613" s="16">
        <v>0.30360651176244097</v>
      </c>
      <c r="P613" s="16">
        <v>7.5308709235865181E-4</v>
      </c>
      <c r="Q613" s="16">
        <v>1.4231819589345745E-3</v>
      </c>
      <c r="R613" s="16">
        <v>2.5455942000964168E-3</v>
      </c>
      <c r="S613" s="16">
        <v>4.2317582585942872E-4</v>
      </c>
      <c r="T613" s="16">
        <v>8.1150034083075754E-4</v>
      </c>
      <c r="U613" s="16">
        <v>4.3321544476799248E-3</v>
      </c>
      <c r="V613" s="16">
        <v>7.5308709235865181E-4</v>
      </c>
      <c r="W613" s="16">
        <v>1.4231819589345745E-3</v>
      </c>
      <c r="X613" s="16">
        <v>2.5455942000964168E-3</v>
      </c>
      <c r="Y613" s="16">
        <v>4.2317582585942872E-4</v>
      </c>
      <c r="Z613" s="16">
        <v>8.1150034083075754E-4</v>
      </c>
      <c r="AA613" s="54">
        <v>4.3321544476799248E-3</v>
      </c>
      <c r="AB613" s="42">
        <v>1.633561954261133E-2</v>
      </c>
      <c r="AC613" s="42">
        <v>4.0099920911985214E-2</v>
      </c>
      <c r="AD613" s="42">
        <v>0.20040180431997384</v>
      </c>
      <c r="AE613" s="42">
        <v>8.919433321960088E-3</v>
      </c>
      <c r="AF613" s="42">
        <v>2.3174420311181766E-2</v>
      </c>
      <c r="AG613" s="42">
        <v>0.30793866621012089</v>
      </c>
      <c r="AH613" s="42">
        <v>1.633561954261133E-2</v>
      </c>
      <c r="AI613" s="42">
        <v>4.0099920911985214E-2</v>
      </c>
      <c r="AJ613" s="42">
        <v>0.20040180431997384</v>
      </c>
      <c r="AK613" s="42">
        <v>8.919433321960088E-3</v>
      </c>
      <c r="AL613" s="42">
        <v>2.3174420311181766E-2</v>
      </c>
      <c r="AM613" s="42">
        <v>0.30793866621012089</v>
      </c>
    </row>
    <row r="614" spans="1:39" hidden="1" x14ac:dyDescent="0.25">
      <c r="A614" s="53"/>
      <c r="B614" s="53"/>
      <c r="C614" s="53"/>
      <c r="D614" s="16">
        <v>3.8676738953050641E-2</v>
      </c>
      <c r="E614" s="16">
        <v>0.19785621011987742</v>
      </c>
      <c r="F614" s="16">
        <v>8.4962574961006589E-3</v>
      </c>
      <c r="G614" s="16">
        <v>2.2362919970351006E-2</v>
      </c>
      <c r="H614" s="16">
        <v>0.30360651176244097</v>
      </c>
      <c r="I614" s="16">
        <v>1.4234044065134659E-2</v>
      </c>
      <c r="J614" s="16">
        <v>3.8676738953050641E-2</v>
      </c>
      <c r="K614" s="16">
        <v>0.19785621011987742</v>
      </c>
      <c r="L614" s="16">
        <v>8.4962574961006589E-3</v>
      </c>
      <c r="M614" s="16">
        <v>2.2362919970351006E-2</v>
      </c>
      <c r="N614" s="16">
        <v>0.30360651176244097</v>
      </c>
      <c r="O614" s="16">
        <v>1.4234044065134659E-2</v>
      </c>
      <c r="P614" s="16">
        <v>1.4231819589345745E-3</v>
      </c>
      <c r="Q614" s="16">
        <v>2.5455942000964168E-3</v>
      </c>
      <c r="R614" s="16">
        <v>4.2317582585942872E-4</v>
      </c>
      <c r="S614" s="16">
        <v>8.1150034083075754E-4</v>
      </c>
      <c r="T614" s="16">
        <v>4.3321544476799248E-3</v>
      </c>
      <c r="U614" s="16">
        <v>7.2666298385483949E-4</v>
      </c>
      <c r="V614" s="16">
        <v>1.4231819589345745E-3</v>
      </c>
      <c r="W614" s="16">
        <v>2.5455942000964168E-3</v>
      </c>
      <c r="X614" s="16">
        <v>4.2317582585942872E-4</v>
      </c>
      <c r="Y614" s="16">
        <v>8.1150034083075754E-4</v>
      </c>
      <c r="Z614" s="16">
        <v>4.3321544476799248E-3</v>
      </c>
      <c r="AA614" s="54">
        <v>7.2666298385483949E-4</v>
      </c>
      <c r="AB614" s="42">
        <v>4.0099920911985214E-2</v>
      </c>
      <c r="AC614" s="42">
        <v>0.20040180431997384</v>
      </c>
      <c r="AD614" s="42">
        <v>8.919433321960088E-3</v>
      </c>
      <c r="AE614" s="42">
        <v>2.3174420311181766E-2</v>
      </c>
      <c r="AF614" s="42">
        <v>0.30793866621012089</v>
      </c>
      <c r="AG614" s="42">
        <v>1.4960707048989498E-2</v>
      </c>
      <c r="AH614" s="42">
        <v>4.0099920911985214E-2</v>
      </c>
      <c r="AI614" s="42">
        <v>0.20040180431997384</v>
      </c>
      <c r="AJ614" s="42">
        <v>8.919433321960088E-3</v>
      </c>
      <c r="AK614" s="42">
        <v>2.3174420311181766E-2</v>
      </c>
      <c r="AL614" s="42">
        <v>0.30793866621012089</v>
      </c>
      <c r="AM614" s="42">
        <v>1.4960707048989498E-2</v>
      </c>
    </row>
    <row r="615" spans="1:39" hidden="1" x14ac:dyDescent="0.25">
      <c r="A615" s="53"/>
      <c r="B615" s="53"/>
      <c r="C615" s="53"/>
      <c r="D615" s="16">
        <v>0.19785621011987742</v>
      </c>
      <c r="E615" s="16">
        <v>8.4962574961006589E-3</v>
      </c>
      <c r="F615" s="16">
        <v>2.2362919970351006E-2</v>
      </c>
      <c r="G615" s="16">
        <v>0.30360651176244097</v>
      </c>
      <c r="H615" s="16">
        <v>1.4234044065134659E-2</v>
      </c>
      <c r="I615" s="16">
        <v>3.532971346672896E-2</v>
      </c>
      <c r="J615" s="16">
        <v>0.19785621011987742</v>
      </c>
      <c r="K615" s="16">
        <v>8.4962574961006589E-3</v>
      </c>
      <c r="L615" s="16">
        <v>2.2362919970351006E-2</v>
      </c>
      <c r="M615" s="16">
        <v>0.30360651176244097</v>
      </c>
      <c r="N615" s="16">
        <v>1.4234044065134659E-2</v>
      </c>
      <c r="O615" s="16">
        <v>3.532971346672896E-2</v>
      </c>
      <c r="P615" s="16">
        <v>2.5455942000964168E-3</v>
      </c>
      <c r="Q615" s="16">
        <v>4.2317582585942872E-4</v>
      </c>
      <c r="R615" s="16">
        <v>8.1150034083075754E-4</v>
      </c>
      <c r="S615" s="16">
        <v>4.3321544476799248E-3</v>
      </c>
      <c r="T615" s="16">
        <v>7.2666298385483949E-4</v>
      </c>
      <c r="U615" s="16">
        <v>1.3732457498491508E-3</v>
      </c>
      <c r="V615" s="16">
        <v>2.5455942000964168E-3</v>
      </c>
      <c r="W615" s="16">
        <v>4.2317582585942872E-4</v>
      </c>
      <c r="X615" s="16">
        <v>8.1150034083075754E-4</v>
      </c>
      <c r="Y615" s="16">
        <v>4.3321544476799248E-3</v>
      </c>
      <c r="Z615" s="16">
        <v>7.2666298385483949E-4</v>
      </c>
      <c r="AA615" s="54">
        <v>1.3732457498491508E-3</v>
      </c>
      <c r="AB615" s="42">
        <v>0.20040180431997384</v>
      </c>
      <c r="AC615" s="42">
        <v>8.919433321960088E-3</v>
      </c>
      <c r="AD615" s="42">
        <v>2.3174420311181766E-2</v>
      </c>
      <c r="AE615" s="42">
        <v>0.30793866621012089</v>
      </c>
      <c r="AF615" s="42">
        <v>1.4960707048989498E-2</v>
      </c>
      <c r="AG615" s="42">
        <v>3.670295921657811E-2</v>
      </c>
      <c r="AH615" s="42">
        <v>0.20040180431997384</v>
      </c>
      <c r="AI615" s="42">
        <v>8.919433321960088E-3</v>
      </c>
      <c r="AJ615" s="42">
        <v>2.3174420311181766E-2</v>
      </c>
      <c r="AK615" s="42">
        <v>0.30793866621012089</v>
      </c>
      <c r="AL615" s="42">
        <v>1.4960707048989498E-2</v>
      </c>
      <c r="AM615" s="42">
        <v>3.670295921657811E-2</v>
      </c>
    </row>
    <row r="616" spans="1:39" hidden="1" x14ac:dyDescent="0.25">
      <c r="A616" s="53"/>
      <c r="B616" s="53"/>
      <c r="C616" s="53"/>
      <c r="D616" s="16">
        <v>8.4962574961006589E-3</v>
      </c>
      <c r="E616" s="16">
        <v>2.2362919970351006E-2</v>
      </c>
      <c r="F616" s="16">
        <v>0.30360651176244097</v>
      </c>
      <c r="G616" s="16">
        <v>1.4234044065134659E-2</v>
      </c>
      <c r="H616" s="16">
        <v>3.532971346672896E-2</v>
      </c>
      <c r="I616" s="16">
        <v>0.18073403809027269</v>
      </c>
      <c r="J616" s="16">
        <v>8.4962574961006589E-3</v>
      </c>
      <c r="K616" s="16">
        <v>2.2362919970351006E-2</v>
      </c>
      <c r="L616" s="16">
        <v>0.30360651176244097</v>
      </c>
      <c r="M616" s="16">
        <v>1.4234044065134659E-2</v>
      </c>
      <c r="N616" s="16">
        <v>3.532971346672896E-2</v>
      </c>
      <c r="O616" s="16">
        <v>0.18073403809027269</v>
      </c>
      <c r="P616" s="16">
        <v>4.2317582585942872E-4</v>
      </c>
      <c r="Q616" s="16">
        <v>8.1150034083075754E-4</v>
      </c>
      <c r="R616" s="16">
        <v>4.3321544476799248E-3</v>
      </c>
      <c r="S616" s="16">
        <v>7.2666298385483949E-4</v>
      </c>
      <c r="T616" s="16">
        <v>1.3732457498491508E-3</v>
      </c>
      <c r="U616" s="16">
        <v>2.4562751053561916E-3</v>
      </c>
      <c r="V616" s="16">
        <v>4.2317582585942872E-4</v>
      </c>
      <c r="W616" s="16">
        <v>8.1150034083075754E-4</v>
      </c>
      <c r="X616" s="16">
        <v>4.3321544476799248E-3</v>
      </c>
      <c r="Y616" s="16">
        <v>7.2666298385483949E-4</v>
      </c>
      <c r="Z616" s="16">
        <v>1.3732457498491508E-3</v>
      </c>
      <c r="AA616" s="54">
        <v>2.4562751053561916E-3</v>
      </c>
      <c r="AB616" s="42">
        <v>8.919433321960088E-3</v>
      </c>
      <c r="AC616" s="42">
        <v>2.3174420311181766E-2</v>
      </c>
      <c r="AD616" s="42">
        <v>0.30793866621012089</v>
      </c>
      <c r="AE616" s="42">
        <v>1.4960707048989498E-2</v>
      </c>
      <c r="AF616" s="42">
        <v>3.670295921657811E-2</v>
      </c>
      <c r="AG616" s="42">
        <v>0.1831903131956289</v>
      </c>
      <c r="AH616" s="42">
        <v>8.919433321960088E-3</v>
      </c>
      <c r="AI616" s="42">
        <v>2.3174420311181766E-2</v>
      </c>
      <c r="AJ616" s="42">
        <v>0.30793866621012089</v>
      </c>
      <c r="AK616" s="42">
        <v>1.4960707048989498E-2</v>
      </c>
      <c r="AL616" s="42">
        <v>3.670295921657811E-2</v>
      </c>
      <c r="AM616" s="42">
        <v>0.1831903131956289</v>
      </c>
    </row>
    <row r="617" spans="1:39" hidden="1" x14ac:dyDescent="0.25">
      <c r="A617" s="53"/>
      <c r="B617" s="53"/>
      <c r="C617" s="53"/>
      <c r="D617" s="16">
        <v>2.2362919970351006E-2</v>
      </c>
      <c r="E617" s="16">
        <v>0.30360651176244097</v>
      </c>
      <c r="F617" s="16">
        <v>1.4234044065134659E-2</v>
      </c>
      <c r="G617" s="16">
        <v>3.532971346672896E-2</v>
      </c>
      <c r="H617" s="16">
        <v>0.18073403809027269</v>
      </c>
      <c r="I617" s="16">
        <v>7.7610044435534884E-3</v>
      </c>
      <c r="J617" s="16">
        <v>2.2362919970351006E-2</v>
      </c>
      <c r="K617" s="16">
        <v>0.30360651176244097</v>
      </c>
      <c r="L617" s="16">
        <v>1.4234044065134659E-2</v>
      </c>
      <c r="M617" s="16">
        <v>3.532971346672896E-2</v>
      </c>
      <c r="N617" s="16">
        <v>0.18073403809027269</v>
      </c>
      <c r="O617" s="16">
        <v>7.7610044435534884E-3</v>
      </c>
      <c r="P617" s="16">
        <v>8.1150034083075754E-4</v>
      </c>
      <c r="Q617" s="16">
        <v>4.3321544476799248E-3</v>
      </c>
      <c r="R617" s="16">
        <v>7.2666298385483949E-4</v>
      </c>
      <c r="S617" s="16">
        <v>1.3732457498491508E-3</v>
      </c>
      <c r="T617" s="16">
        <v>2.4562751053561916E-3</v>
      </c>
      <c r="U617" s="16">
        <v>4.0832755126786984E-4</v>
      </c>
      <c r="V617" s="16">
        <v>8.1150034083075754E-4</v>
      </c>
      <c r="W617" s="16">
        <v>4.3321544476799248E-3</v>
      </c>
      <c r="X617" s="16">
        <v>7.2666298385483949E-4</v>
      </c>
      <c r="Y617" s="16">
        <v>1.3732457498491508E-3</v>
      </c>
      <c r="Z617" s="16">
        <v>2.4562751053561916E-3</v>
      </c>
      <c r="AA617" s="54">
        <v>4.0832755126786984E-4</v>
      </c>
      <c r="AB617" s="42">
        <v>2.3174420311181766E-2</v>
      </c>
      <c r="AC617" s="42">
        <v>0.30793866621012089</v>
      </c>
      <c r="AD617" s="42">
        <v>1.4960707048989498E-2</v>
      </c>
      <c r="AE617" s="42">
        <v>3.670295921657811E-2</v>
      </c>
      <c r="AF617" s="42">
        <v>0.1831903131956289</v>
      </c>
      <c r="AG617" s="42">
        <v>8.1693319948213574E-3</v>
      </c>
      <c r="AH617" s="42">
        <v>2.3174420311181766E-2</v>
      </c>
      <c r="AI617" s="42">
        <v>0.30793866621012089</v>
      </c>
      <c r="AJ617" s="42">
        <v>1.4960707048989498E-2</v>
      </c>
      <c r="AK617" s="42">
        <v>3.670295921657811E-2</v>
      </c>
      <c r="AL617" s="42">
        <v>0.1831903131956289</v>
      </c>
      <c r="AM617" s="42">
        <v>8.1693319948213574E-3</v>
      </c>
    </row>
    <row r="618" spans="1:39" x14ac:dyDescent="0.25">
      <c r="A618" s="53" t="s">
        <v>159</v>
      </c>
      <c r="B618" s="53" t="str">
        <f>VLOOKUP(A618,'TRI Releases'!$A$3:$Q$118,2,FALSE)</f>
        <v>77571LPRTC2400M</v>
      </c>
      <c r="C618" s="53" t="str">
        <f>VLOOKUP(B618,'AERMOD-Modeled-Air-Conc.'!$A$5:$B$3136,2,FALSE)</f>
        <v>Manufacturing</v>
      </c>
      <c r="D618" s="16">
        <v>0.30360651176244097</v>
      </c>
      <c r="E618" s="16">
        <v>1.4234044065134659E-2</v>
      </c>
      <c r="F618" s="16">
        <v>3.532971346672896E-2</v>
      </c>
      <c r="G618" s="16">
        <v>0.18073403809027269</v>
      </c>
      <c r="H618" s="16">
        <v>7.7610044435534884E-3</v>
      </c>
      <c r="I618" s="16">
        <v>2.0427667280609099E-2</v>
      </c>
      <c r="J618" s="16">
        <v>0.30360651176244097</v>
      </c>
      <c r="K618" s="16">
        <v>1.4234044065134659E-2</v>
      </c>
      <c r="L618" s="16">
        <v>3.532971346672896E-2</v>
      </c>
      <c r="M618" s="16">
        <v>0.18073403809027269</v>
      </c>
      <c r="N618" s="16">
        <v>7.7610044435534884E-3</v>
      </c>
      <c r="O618" s="16">
        <v>2.0427667280609099E-2</v>
      </c>
      <c r="P618" s="16">
        <v>4.3321544476799248E-3</v>
      </c>
      <c r="Q618" s="16">
        <v>7.2666298385483949E-4</v>
      </c>
      <c r="R618" s="16">
        <v>1.3732457498491508E-3</v>
      </c>
      <c r="S618" s="16">
        <v>2.4562751053561916E-3</v>
      </c>
      <c r="T618" s="16">
        <v>4.0832755126786984E-4</v>
      </c>
      <c r="U618" s="16">
        <v>7.8302664466125746E-4</v>
      </c>
      <c r="V618" s="16">
        <v>4.3321544476799248E-3</v>
      </c>
      <c r="W618" s="16">
        <v>7.2666298385483949E-4</v>
      </c>
      <c r="X618" s="16">
        <v>1.3732457498491508E-3</v>
      </c>
      <c r="Y618" s="16">
        <v>2.4562751053561916E-3</v>
      </c>
      <c r="Z618" s="16">
        <v>4.0832755126786984E-4</v>
      </c>
      <c r="AA618" s="54">
        <v>7.8302664466125746E-4</v>
      </c>
      <c r="AB618" s="42">
        <v>0.30793866621012089</v>
      </c>
      <c r="AC618" s="42">
        <v>1.4960707048989498E-2</v>
      </c>
      <c r="AD618" s="42">
        <v>3.670295921657811E-2</v>
      </c>
      <c r="AE618" s="42">
        <v>0.1831903131956289</v>
      </c>
      <c r="AF618" s="42">
        <v>8.1693319948213574E-3</v>
      </c>
      <c r="AG618" s="42">
        <v>2.1210693925270356E-2</v>
      </c>
      <c r="AH618" s="42">
        <v>0.30793866621012089</v>
      </c>
      <c r="AI618" s="42">
        <v>1.4960707048989498E-2</v>
      </c>
      <c r="AJ618" s="42">
        <v>3.670295921657811E-2</v>
      </c>
      <c r="AK618" s="42">
        <v>0.1831903131956289</v>
      </c>
      <c r="AL618" s="42">
        <v>8.1693319948213574E-3</v>
      </c>
      <c r="AM618" s="42">
        <v>2.1210693925270356E-2</v>
      </c>
    </row>
    <row r="619" spans="1:39" hidden="1" x14ac:dyDescent="0.25">
      <c r="A619" s="53"/>
      <c r="B619" s="53"/>
      <c r="C619" s="53"/>
      <c r="D619" s="16">
        <v>1.4234044065134659E-2</v>
      </c>
      <c r="E619" s="16">
        <v>3.532971346672896E-2</v>
      </c>
      <c r="F619" s="16">
        <v>0.18073403809027269</v>
      </c>
      <c r="G619" s="16">
        <v>7.7610044435534884E-3</v>
      </c>
      <c r="H619" s="16">
        <v>2.0427667280609099E-2</v>
      </c>
      <c r="I619" s="16">
        <v>4.2611440247360124E-3</v>
      </c>
      <c r="J619" s="16">
        <v>1.4234044065134659E-2</v>
      </c>
      <c r="K619" s="16">
        <v>3.532971346672896E-2</v>
      </c>
      <c r="L619" s="16">
        <v>0.18073403809027269</v>
      </c>
      <c r="M619" s="16">
        <v>7.7610044435534884E-3</v>
      </c>
      <c r="N619" s="16">
        <v>2.0427667280609099E-2</v>
      </c>
      <c r="O619" s="16">
        <v>4.2611440247360124E-3</v>
      </c>
      <c r="P619" s="16">
        <v>7.2666298385483949E-4</v>
      </c>
      <c r="Q619" s="16">
        <v>1.3732457498491508E-3</v>
      </c>
      <c r="R619" s="16">
        <v>2.4562751053561916E-3</v>
      </c>
      <c r="S619" s="16">
        <v>4.0832755126786984E-4</v>
      </c>
      <c r="T619" s="16">
        <v>7.8302664466125746E-4</v>
      </c>
      <c r="U619" s="16">
        <v>0</v>
      </c>
      <c r="V619" s="16">
        <v>7.2666298385483949E-4</v>
      </c>
      <c r="W619" s="16">
        <v>1.3732457498491508E-3</v>
      </c>
      <c r="X619" s="16">
        <v>2.4562751053561916E-3</v>
      </c>
      <c r="Y619" s="16">
        <v>4.0832755126786984E-4</v>
      </c>
      <c r="Z619" s="16">
        <v>7.8302664466125746E-4</v>
      </c>
      <c r="AA619" s="54">
        <v>0</v>
      </c>
      <c r="AB619" s="42">
        <v>1.4960707048989498E-2</v>
      </c>
      <c r="AC619" s="42">
        <v>3.670295921657811E-2</v>
      </c>
      <c r="AD619" s="42">
        <v>0.1831903131956289</v>
      </c>
      <c r="AE619" s="42">
        <v>8.1693319948213574E-3</v>
      </c>
      <c r="AF619" s="42">
        <v>2.1210693925270356E-2</v>
      </c>
      <c r="AG619" s="42">
        <v>4.2611440247360124E-3</v>
      </c>
      <c r="AH619" s="42">
        <v>1.4960707048989498E-2</v>
      </c>
      <c r="AI619" s="42">
        <v>3.670295921657811E-2</v>
      </c>
      <c r="AJ619" s="42">
        <v>0.1831903131956289</v>
      </c>
      <c r="AK619" s="42">
        <v>8.1693319948213574E-3</v>
      </c>
      <c r="AL619" s="42">
        <v>2.1210693925270356E-2</v>
      </c>
      <c r="AM619" s="42">
        <v>4.2611440247360124E-3</v>
      </c>
    </row>
    <row r="620" spans="1:39" hidden="1" x14ac:dyDescent="0.25">
      <c r="A620" s="53"/>
      <c r="B620" s="53"/>
      <c r="C620" s="53"/>
      <c r="D620" s="16">
        <v>3.532971346672896E-2</v>
      </c>
      <c r="E620" s="16">
        <v>0.18073403809027269</v>
      </c>
      <c r="F620" s="16">
        <v>7.7610044435534884E-3</v>
      </c>
      <c r="G620" s="16">
        <v>2.0427667280609099E-2</v>
      </c>
      <c r="H620" s="16">
        <v>4.2611440247360124E-3</v>
      </c>
      <c r="I620" s="16">
        <v>1.9977605705452151E-4</v>
      </c>
      <c r="J620" s="16">
        <v>3.532971346672896E-2</v>
      </c>
      <c r="K620" s="16">
        <v>0.18073403809027269</v>
      </c>
      <c r="L620" s="16">
        <v>7.7610044435534884E-3</v>
      </c>
      <c r="M620" s="16">
        <v>2.0427667280609099E-2</v>
      </c>
      <c r="N620" s="16">
        <v>4.2611440247360124E-3</v>
      </c>
      <c r="O620" s="16">
        <v>1.9977605705452151E-4</v>
      </c>
      <c r="P620" s="16">
        <v>1.3732457498491508E-3</v>
      </c>
      <c r="Q620" s="16">
        <v>2.4562751053561916E-3</v>
      </c>
      <c r="R620" s="16">
        <v>4.0832755126786984E-4</v>
      </c>
      <c r="S620" s="16">
        <v>7.8302664466125746E-4</v>
      </c>
      <c r="T620" s="16">
        <v>0</v>
      </c>
      <c r="U620" s="16">
        <v>0</v>
      </c>
      <c r="V620" s="16">
        <v>1.3732457498491508E-3</v>
      </c>
      <c r="W620" s="16">
        <v>2.4562751053561916E-3</v>
      </c>
      <c r="X620" s="16">
        <v>4.0832755126786984E-4</v>
      </c>
      <c r="Y620" s="16">
        <v>7.8302664466125746E-4</v>
      </c>
      <c r="Z620" s="16">
        <v>0</v>
      </c>
      <c r="AA620" s="54">
        <v>0</v>
      </c>
      <c r="AB620" s="42">
        <v>3.670295921657811E-2</v>
      </c>
      <c r="AC620" s="42">
        <v>0.1831903131956289</v>
      </c>
      <c r="AD620" s="42">
        <v>8.1693319948213574E-3</v>
      </c>
      <c r="AE620" s="42">
        <v>2.1210693925270356E-2</v>
      </c>
      <c r="AF620" s="42">
        <v>4.2611440247360124E-3</v>
      </c>
      <c r="AG620" s="42">
        <v>1.9977605705452151E-4</v>
      </c>
      <c r="AH620" s="42">
        <v>3.670295921657811E-2</v>
      </c>
      <c r="AI620" s="42">
        <v>0.1831903131956289</v>
      </c>
      <c r="AJ620" s="42">
        <v>8.1693319948213574E-3</v>
      </c>
      <c r="AK620" s="42">
        <v>2.1210693925270356E-2</v>
      </c>
      <c r="AL620" s="42">
        <v>4.2611440247360124E-3</v>
      </c>
      <c r="AM620" s="42">
        <v>1.9977605705452151E-4</v>
      </c>
    </row>
    <row r="621" spans="1:39" hidden="1" x14ac:dyDescent="0.25">
      <c r="A621" s="53"/>
      <c r="B621" s="53"/>
      <c r="C621" s="53"/>
      <c r="D621" s="16">
        <v>0.18073403809027269</v>
      </c>
      <c r="E621" s="16">
        <v>7.7610044435534884E-3</v>
      </c>
      <c r="F621" s="16">
        <v>2.0427667280609099E-2</v>
      </c>
      <c r="G621" s="16">
        <v>4.2611440247360124E-3</v>
      </c>
      <c r="H621" s="16">
        <v>1.9977605705452151E-4</v>
      </c>
      <c r="I621" s="16">
        <v>4.9585562760321334E-4</v>
      </c>
      <c r="J621" s="16">
        <v>0.18073403809027269</v>
      </c>
      <c r="K621" s="16">
        <v>7.7610044435534884E-3</v>
      </c>
      <c r="L621" s="16">
        <v>2.0427667280609099E-2</v>
      </c>
      <c r="M621" s="16">
        <v>4.2611440247360124E-3</v>
      </c>
      <c r="N621" s="16">
        <v>1.9977605705452151E-4</v>
      </c>
      <c r="O621" s="16">
        <v>4.9585562760321334E-4</v>
      </c>
      <c r="P621" s="16">
        <v>2.4562751053561916E-3</v>
      </c>
      <c r="Q621" s="16">
        <v>4.0832755126786984E-4</v>
      </c>
      <c r="R621" s="16">
        <v>7.8302664466125746E-4</v>
      </c>
      <c r="S621" s="16">
        <v>0</v>
      </c>
      <c r="T621" s="16">
        <v>0</v>
      </c>
      <c r="U621" s="16">
        <v>0</v>
      </c>
      <c r="V621" s="16">
        <v>2.4562751053561916E-3</v>
      </c>
      <c r="W621" s="16">
        <v>4.0832755126786984E-4</v>
      </c>
      <c r="X621" s="16">
        <v>7.8302664466125746E-4</v>
      </c>
      <c r="Y621" s="16">
        <v>0</v>
      </c>
      <c r="Z621" s="16">
        <v>0</v>
      </c>
      <c r="AA621" s="54">
        <v>0</v>
      </c>
      <c r="AB621" s="42">
        <v>0.1831903131956289</v>
      </c>
      <c r="AC621" s="42">
        <v>8.1693319948213574E-3</v>
      </c>
      <c r="AD621" s="42">
        <v>2.1210693925270356E-2</v>
      </c>
      <c r="AE621" s="42">
        <v>4.2611440247360124E-3</v>
      </c>
      <c r="AF621" s="42">
        <v>1.9977605705452151E-4</v>
      </c>
      <c r="AG621" s="42">
        <v>4.9585562760321334E-4</v>
      </c>
      <c r="AH621" s="42">
        <v>0.1831903131956289</v>
      </c>
      <c r="AI621" s="42">
        <v>8.1693319948213574E-3</v>
      </c>
      <c r="AJ621" s="42">
        <v>2.1210693925270356E-2</v>
      </c>
      <c r="AK621" s="42">
        <v>4.2611440247360124E-3</v>
      </c>
      <c r="AL621" s="42">
        <v>1.9977605705452151E-4</v>
      </c>
      <c r="AM621" s="42">
        <v>4.9585562760321334E-4</v>
      </c>
    </row>
    <row r="622" spans="1:39" hidden="1" x14ac:dyDescent="0.25">
      <c r="A622" s="53"/>
      <c r="B622" s="53"/>
      <c r="C622" s="53"/>
      <c r="D622" s="16">
        <v>7.7610044435534884E-3</v>
      </c>
      <c r="E622" s="16">
        <v>2.0427667280609099E-2</v>
      </c>
      <c r="F622" s="16">
        <v>4.2611440247360124E-3</v>
      </c>
      <c r="G622" s="16">
        <v>1.9977605705452151E-4</v>
      </c>
      <c r="H622" s="16">
        <v>4.9585562760321334E-4</v>
      </c>
      <c r="I622" s="16">
        <v>2.5366180784599673E-3</v>
      </c>
      <c r="J622" s="16">
        <v>7.7610044435534884E-3</v>
      </c>
      <c r="K622" s="16">
        <v>2.0427667280609099E-2</v>
      </c>
      <c r="L622" s="16">
        <v>4.2611440247360124E-3</v>
      </c>
      <c r="M622" s="16">
        <v>1.9977605705452151E-4</v>
      </c>
      <c r="N622" s="16">
        <v>4.9585562760321334E-4</v>
      </c>
      <c r="O622" s="16">
        <v>2.5366180784599673E-3</v>
      </c>
      <c r="P622" s="16">
        <v>4.0832755126786984E-4</v>
      </c>
      <c r="Q622" s="16">
        <v>7.8302664466125746E-4</v>
      </c>
      <c r="R622" s="16">
        <v>0</v>
      </c>
      <c r="S622" s="16">
        <v>0</v>
      </c>
      <c r="T622" s="16">
        <v>0</v>
      </c>
      <c r="U622" s="16">
        <v>0</v>
      </c>
      <c r="V622" s="16">
        <v>4.0832755126786984E-4</v>
      </c>
      <c r="W622" s="16">
        <v>7.8302664466125746E-4</v>
      </c>
      <c r="X622" s="16">
        <v>0</v>
      </c>
      <c r="Y622" s="16">
        <v>0</v>
      </c>
      <c r="Z622" s="16">
        <v>0</v>
      </c>
      <c r="AA622" s="54">
        <v>0</v>
      </c>
      <c r="AB622" s="42">
        <v>8.1693319948213574E-3</v>
      </c>
      <c r="AC622" s="42">
        <v>2.1210693925270356E-2</v>
      </c>
      <c r="AD622" s="42">
        <v>4.2611440247360124E-3</v>
      </c>
      <c r="AE622" s="42">
        <v>1.9977605705452151E-4</v>
      </c>
      <c r="AF622" s="42">
        <v>4.9585562760321334E-4</v>
      </c>
      <c r="AG622" s="42">
        <v>2.5366180784599673E-3</v>
      </c>
      <c r="AH622" s="42">
        <v>8.1693319948213574E-3</v>
      </c>
      <c r="AI622" s="42">
        <v>2.1210693925270356E-2</v>
      </c>
      <c r="AJ622" s="42">
        <v>4.2611440247360124E-3</v>
      </c>
      <c r="AK622" s="42">
        <v>1.9977605705452151E-4</v>
      </c>
      <c r="AL622" s="42">
        <v>4.9585562760321334E-4</v>
      </c>
      <c r="AM622" s="42">
        <v>2.5366180784599673E-3</v>
      </c>
    </row>
    <row r="623" spans="1:39" hidden="1" x14ac:dyDescent="0.25">
      <c r="A623" s="53"/>
      <c r="B623" s="53"/>
      <c r="C623" s="53"/>
      <c r="D623" s="16">
        <v>2.0427667280609099E-2</v>
      </c>
      <c r="E623" s="16">
        <v>4.2611440247360124E-3</v>
      </c>
      <c r="F623" s="16">
        <v>1.9977605705452151E-4</v>
      </c>
      <c r="G623" s="16">
        <v>4.9585562760321334E-4</v>
      </c>
      <c r="H623" s="16">
        <v>2.5366180784599673E-3</v>
      </c>
      <c r="I623" s="16">
        <v>1.0892637815513666E-4</v>
      </c>
      <c r="J623" s="16">
        <v>2.0427667280609099E-2</v>
      </c>
      <c r="K623" s="16">
        <v>4.2611440247360124E-3</v>
      </c>
      <c r="L623" s="16">
        <v>1.9977605705452151E-4</v>
      </c>
      <c r="M623" s="16">
        <v>4.9585562760321334E-4</v>
      </c>
      <c r="N623" s="16">
        <v>2.5366180784599673E-3</v>
      </c>
      <c r="O623" s="16">
        <v>1.0892637815513666E-4</v>
      </c>
      <c r="P623" s="16">
        <v>7.8302664466125746E-4</v>
      </c>
      <c r="Q623" s="16">
        <v>0</v>
      </c>
      <c r="R623" s="16">
        <v>0</v>
      </c>
      <c r="S623" s="16">
        <v>0</v>
      </c>
      <c r="T623" s="16">
        <v>0</v>
      </c>
      <c r="U623" s="16">
        <v>0</v>
      </c>
      <c r="V623" s="16">
        <v>7.8302664466125746E-4</v>
      </c>
      <c r="W623" s="16">
        <v>0</v>
      </c>
      <c r="X623" s="16">
        <v>0</v>
      </c>
      <c r="Y623" s="16">
        <v>0</v>
      </c>
      <c r="Z623" s="16">
        <v>0</v>
      </c>
      <c r="AA623" s="54">
        <v>0</v>
      </c>
      <c r="AB623" s="42">
        <v>2.1210693925270356E-2</v>
      </c>
      <c r="AC623" s="42">
        <v>4.2611440247360124E-3</v>
      </c>
      <c r="AD623" s="42">
        <v>1.9977605705452151E-4</v>
      </c>
      <c r="AE623" s="42">
        <v>4.9585562760321334E-4</v>
      </c>
      <c r="AF623" s="42">
        <v>2.5366180784599673E-3</v>
      </c>
      <c r="AG623" s="42">
        <v>1.0892637815513666E-4</v>
      </c>
      <c r="AH623" s="42">
        <v>2.1210693925270356E-2</v>
      </c>
      <c r="AI623" s="42">
        <v>4.2611440247360124E-3</v>
      </c>
      <c r="AJ623" s="42">
        <v>1.9977605705452151E-4</v>
      </c>
      <c r="AK623" s="42">
        <v>4.9585562760321334E-4</v>
      </c>
      <c r="AL623" s="42">
        <v>2.5366180784599673E-3</v>
      </c>
      <c r="AM623" s="42">
        <v>1.0892637815513666E-4</v>
      </c>
    </row>
    <row r="624" spans="1:39" x14ac:dyDescent="0.25">
      <c r="A624" s="53" t="s">
        <v>160</v>
      </c>
      <c r="B624" s="53" t="str">
        <f>VLOOKUP(A624,'TRI Releases'!$A$3:$Q$118,2,FALSE)</f>
        <v>77643WSTMNHWY73</v>
      </c>
      <c r="C624" s="53" t="str">
        <f>VLOOKUP(B624,'AERMOD-Modeled-Air-Conc.'!$A$5:$B$3136,2,FALSE)</f>
        <v>Waste Handling, Disposal, Treatment, and Recycling</v>
      </c>
      <c r="D624" s="16">
        <v>4.2611440247360124E-3</v>
      </c>
      <c r="E624" s="16">
        <v>1.9977605705452151E-4</v>
      </c>
      <c r="F624" s="16">
        <v>4.9585562760321334E-4</v>
      </c>
      <c r="G624" s="16">
        <v>2.5366180784599673E-3</v>
      </c>
      <c r="H624" s="16">
        <v>1.0892637815513666E-4</v>
      </c>
      <c r="I624" s="16">
        <v>2.8670410218398728E-4</v>
      </c>
      <c r="J624" s="16">
        <v>4.2611440247360124E-3</v>
      </c>
      <c r="K624" s="16">
        <v>1.9977605705452151E-4</v>
      </c>
      <c r="L624" s="16">
        <v>4.9585562760321334E-4</v>
      </c>
      <c r="M624" s="16">
        <v>2.5366180784599673E-3</v>
      </c>
      <c r="N624" s="16">
        <v>1.0892637815513666E-4</v>
      </c>
      <c r="O624" s="16">
        <v>2.8670410218398728E-4</v>
      </c>
      <c r="P624" s="16">
        <v>0</v>
      </c>
      <c r="Q624" s="16">
        <v>0</v>
      </c>
      <c r="R624" s="16">
        <v>0</v>
      </c>
      <c r="S624" s="16">
        <v>0</v>
      </c>
      <c r="T624" s="16">
        <v>0</v>
      </c>
      <c r="U624" s="16">
        <v>0</v>
      </c>
      <c r="V624" s="16">
        <v>0</v>
      </c>
      <c r="W624" s="16">
        <v>0</v>
      </c>
      <c r="X624" s="16">
        <v>0</v>
      </c>
      <c r="Y624" s="16">
        <v>0</v>
      </c>
      <c r="Z624" s="16">
        <v>0</v>
      </c>
      <c r="AA624" s="54">
        <v>0</v>
      </c>
      <c r="AB624" s="42">
        <v>4.2611440247360124E-3</v>
      </c>
      <c r="AC624" s="42">
        <v>1.9977605705452151E-4</v>
      </c>
      <c r="AD624" s="42">
        <v>4.9585562760321334E-4</v>
      </c>
      <c r="AE624" s="42">
        <v>2.5366180784599673E-3</v>
      </c>
      <c r="AF624" s="42">
        <v>1.0892637815513666E-4</v>
      </c>
      <c r="AG624" s="42">
        <v>2.8670410218398728E-4</v>
      </c>
      <c r="AH624" s="42">
        <v>4.2611440247360124E-3</v>
      </c>
      <c r="AI624" s="42">
        <v>1.9977605705452151E-4</v>
      </c>
      <c r="AJ624" s="42">
        <v>4.9585562760321334E-4</v>
      </c>
      <c r="AK624" s="42">
        <v>2.5366180784599673E-3</v>
      </c>
      <c r="AL624" s="42">
        <v>1.0892637815513666E-4</v>
      </c>
      <c r="AM624" s="42">
        <v>2.8670410218398728E-4</v>
      </c>
    </row>
    <row r="625" spans="1:39" hidden="1" x14ac:dyDescent="0.25">
      <c r="A625" s="53"/>
      <c r="B625" s="53"/>
      <c r="C625" s="53"/>
      <c r="D625" s="16">
        <v>1.9977605705452151E-4</v>
      </c>
      <c r="E625" s="16">
        <v>4.9585562760321334E-4</v>
      </c>
      <c r="F625" s="16">
        <v>2.5366180784599673E-3</v>
      </c>
      <c r="G625" s="16">
        <v>1.0892637815513666E-4</v>
      </c>
      <c r="H625" s="16">
        <v>2.8670410218398728E-4</v>
      </c>
      <c r="I625" s="16">
        <v>1.4914004086576046E-2</v>
      </c>
      <c r="J625" s="16">
        <v>1.9977605705452151E-4</v>
      </c>
      <c r="K625" s="16">
        <v>4.9585562760321334E-4</v>
      </c>
      <c r="L625" s="16">
        <v>2.5366180784599673E-3</v>
      </c>
      <c r="M625" s="16">
        <v>1.0892637815513666E-4</v>
      </c>
      <c r="N625" s="16">
        <v>2.8670410218398728E-4</v>
      </c>
      <c r="O625" s="16">
        <v>1.4914004086576046E-2</v>
      </c>
      <c r="P625" s="16">
        <v>0</v>
      </c>
      <c r="Q625" s="16">
        <v>0</v>
      </c>
      <c r="R625" s="16">
        <v>0</v>
      </c>
      <c r="S625" s="16">
        <v>0</v>
      </c>
      <c r="T625" s="16">
        <v>0</v>
      </c>
      <c r="U625" s="16">
        <v>0</v>
      </c>
      <c r="V625" s="16">
        <v>0</v>
      </c>
      <c r="W625" s="16">
        <v>0</v>
      </c>
      <c r="X625" s="16">
        <v>0</v>
      </c>
      <c r="Y625" s="16">
        <v>0</v>
      </c>
      <c r="Z625" s="16">
        <v>0</v>
      </c>
      <c r="AA625" s="54">
        <v>0</v>
      </c>
      <c r="AB625" s="42">
        <v>1.9977605705452151E-4</v>
      </c>
      <c r="AC625" s="42">
        <v>4.9585562760321334E-4</v>
      </c>
      <c r="AD625" s="42">
        <v>2.5366180784599673E-3</v>
      </c>
      <c r="AE625" s="42">
        <v>1.0892637815513666E-4</v>
      </c>
      <c r="AF625" s="42">
        <v>2.8670410218398728E-4</v>
      </c>
      <c r="AG625" s="42">
        <v>1.4914004086576046E-2</v>
      </c>
      <c r="AH625" s="42">
        <v>1.9977605705452151E-4</v>
      </c>
      <c r="AI625" s="42">
        <v>4.9585562760321334E-4</v>
      </c>
      <c r="AJ625" s="42">
        <v>2.5366180784599673E-3</v>
      </c>
      <c r="AK625" s="42">
        <v>1.0892637815513666E-4</v>
      </c>
      <c r="AL625" s="42">
        <v>2.8670410218398728E-4</v>
      </c>
      <c r="AM625" s="42">
        <v>1.4914004086576046E-2</v>
      </c>
    </row>
    <row r="626" spans="1:39" hidden="1" x14ac:dyDescent="0.25">
      <c r="A626" s="53"/>
      <c r="B626" s="53"/>
      <c r="C626" s="53"/>
      <c r="D626" s="16">
        <v>4.9585562760321334E-4</v>
      </c>
      <c r="E626" s="16">
        <v>2.5366180784599673E-3</v>
      </c>
      <c r="F626" s="16">
        <v>1.0892637815513666E-4</v>
      </c>
      <c r="G626" s="16">
        <v>2.8670410218398728E-4</v>
      </c>
      <c r="H626" s="16">
        <v>1.4914004086576046E-2</v>
      </c>
      <c r="I626" s="16">
        <v>6.9921619969082541E-4</v>
      </c>
      <c r="J626" s="16">
        <v>4.9585562760321334E-4</v>
      </c>
      <c r="K626" s="16">
        <v>2.5366180784599673E-3</v>
      </c>
      <c r="L626" s="16">
        <v>1.0892637815513666E-4</v>
      </c>
      <c r="M626" s="16">
        <v>2.8670410218398728E-4</v>
      </c>
      <c r="N626" s="16">
        <v>1.4914004086576046E-2</v>
      </c>
      <c r="O626" s="16">
        <v>6.9921619969082541E-4</v>
      </c>
      <c r="P626" s="16">
        <v>0</v>
      </c>
      <c r="Q626" s="16">
        <v>0</v>
      </c>
      <c r="R626" s="16">
        <v>0</v>
      </c>
      <c r="S626" s="16">
        <v>0</v>
      </c>
      <c r="T626" s="16">
        <v>0</v>
      </c>
      <c r="U626" s="16">
        <v>0</v>
      </c>
      <c r="V626" s="16">
        <v>0</v>
      </c>
      <c r="W626" s="16">
        <v>0</v>
      </c>
      <c r="X626" s="16">
        <v>0</v>
      </c>
      <c r="Y626" s="16">
        <v>0</v>
      </c>
      <c r="Z626" s="16">
        <v>0</v>
      </c>
      <c r="AA626" s="54">
        <v>0</v>
      </c>
      <c r="AB626" s="42">
        <v>4.9585562760321334E-4</v>
      </c>
      <c r="AC626" s="42">
        <v>2.5366180784599673E-3</v>
      </c>
      <c r="AD626" s="42">
        <v>1.0892637815513666E-4</v>
      </c>
      <c r="AE626" s="42">
        <v>2.8670410218398728E-4</v>
      </c>
      <c r="AF626" s="42">
        <v>1.4914004086576046E-2</v>
      </c>
      <c r="AG626" s="42">
        <v>6.9921619969082541E-4</v>
      </c>
      <c r="AH626" s="42">
        <v>4.9585562760321334E-4</v>
      </c>
      <c r="AI626" s="42">
        <v>2.5366180784599673E-3</v>
      </c>
      <c r="AJ626" s="42">
        <v>1.0892637815513666E-4</v>
      </c>
      <c r="AK626" s="42">
        <v>2.8670410218398728E-4</v>
      </c>
      <c r="AL626" s="42">
        <v>1.4914004086576046E-2</v>
      </c>
      <c r="AM626" s="42">
        <v>6.9921619969082541E-4</v>
      </c>
    </row>
    <row r="627" spans="1:39" hidden="1" x14ac:dyDescent="0.25">
      <c r="A627" s="53"/>
      <c r="B627" s="53"/>
      <c r="C627" s="53"/>
      <c r="D627" s="16">
        <v>2.5366180784599673E-3</v>
      </c>
      <c r="E627" s="16">
        <v>1.0892637815513666E-4</v>
      </c>
      <c r="F627" s="16">
        <v>2.8670410218398728E-4</v>
      </c>
      <c r="G627" s="16">
        <v>1.4914004086576046E-2</v>
      </c>
      <c r="H627" s="16">
        <v>6.9921619969082541E-4</v>
      </c>
      <c r="I627" s="16">
        <v>1.735494696611247E-3</v>
      </c>
      <c r="J627" s="16">
        <v>2.5366180784599673E-3</v>
      </c>
      <c r="K627" s="16">
        <v>1.0892637815513666E-4</v>
      </c>
      <c r="L627" s="16">
        <v>2.8670410218398728E-4</v>
      </c>
      <c r="M627" s="16">
        <v>1.4914004086576046E-2</v>
      </c>
      <c r="N627" s="16">
        <v>6.9921619969082541E-4</v>
      </c>
      <c r="O627" s="16">
        <v>1.735494696611247E-3</v>
      </c>
      <c r="P627" s="16">
        <v>0</v>
      </c>
      <c r="Q627" s="16">
        <v>0</v>
      </c>
      <c r="R627" s="16">
        <v>0</v>
      </c>
      <c r="S627" s="16">
        <v>0</v>
      </c>
      <c r="T627" s="16">
        <v>0</v>
      </c>
      <c r="U627" s="16">
        <v>0</v>
      </c>
      <c r="V627" s="16">
        <v>0</v>
      </c>
      <c r="W627" s="16">
        <v>0</v>
      </c>
      <c r="X627" s="16">
        <v>0</v>
      </c>
      <c r="Y627" s="16">
        <v>0</v>
      </c>
      <c r="Z627" s="16">
        <v>0</v>
      </c>
      <c r="AA627" s="54">
        <v>0</v>
      </c>
      <c r="AB627" s="42">
        <v>2.5366180784599673E-3</v>
      </c>
      <c r="AC627" s="42">
        <v>1.0892637815513666E-4</v>
      </c>
      <c r="AD627" s="42">
        <v>2.8670410218398728E-4</v>
      </c>
      <c r="AE627" s="42">
        <v>1.4914004086576046E-2</v>
      </c>
      <c r="AF627" s="42">
        <v>6.9921619969082541E-4</v>
      </c>
      <c r="AG627" s="42">
        <v>1.735494696611247E-3</v>
      </c>
      <c r="AH627" s="42">
        <v>2.5366180784599673E-3</v>
      </c>
      <c r="AI627" s="42">
        <v>1.0892637815513666E-4</v>
      </c>
      <c r="AJ627" s="42">
        <v>2.8670410218398728E-4</v>
      </c>
      <c r="AK627" s="42">
        <v>1.4914004086576046E-2</v>
      </c>
      <c r="AL627" s="42">
        <v>6.9921619969082541E-4</v>
      </c>
      <c r="AM627" s="42">
        <v>1.735494696611247E-3</v>
      </c>
    </row>
    <row r="628" spans="1:39" hidden="1" x14ac:dyDescent="0.25">
      <c r="A628" s="53"/>
      <c r="B628" s="53"/>
      <c r="C628" s="53"/>
      <c r="D628" s="16">
        <v>1.0892637815513666E-4</v>
      </c>
      <c r="E628" s="16">
        <v>2.8670410218398728E-4</v>
      </c>
      <c r="F628" s="16">
        <v>1.4914004086576046E-2</v>
      </c>
      <c r="G628" s="16">
        <v>6.9921619969082541E-4</v>
      </c>
      <c r="H628" s="16">
        <v>1.735494696611247E-3</v>
      </c>
      <c r="I628" s="16">
        <v>8.8781632746098866E-3</v>
      </c>
      <c r="J628" s="16">
        <v>1.0892637815513666E-4</v>
      </c>
      <c r="K628" s="16">
        <v>2.8670410218398728E-4</v>
      </c>
      <c r="L628" s="16">
        <v>1.4914004086576046E-2</v>
      </c>
      <c r="M628" s="16">
        <v>6.9921619969082541E-4</v>
      </c>
      <c r="N628" s="16">
        <v>1.735494696611247E-3</v>
      </c>
      <c r="O628" s="16">
        <v>8.8781632746098866E-3</v>
      </c>
      <c r="P628" s="16">
        <v>0</v>
      </c>
      <c r="Q628" s="16">
        <v>0</v>
      </c>
      <c r="R628" s="16">
        <v>0</v>
      </c>
      <c r="S628" s="16">
        <v>0</v>
      </c>
      <c r="T628" s="16">
        <v>0</v>
      </c>
      <c r="U628" s="16">
        <v>0</v>
      </c>
      <c r="V628" s="16">
        <v>0</v>
      </c>
      <c r="W628" s="16">
        <v>0</v>
      </c>
      <c r="X628" s="16">
        <v>0</v>
      </c>
      <c r="Y628" s="16">
        <v>0</v>
      </c>
      <c r="Z628" s="16">
        <v>0</v>
      </c>
      <c r="AA628" s="54">
        <v>0</v>
      </c>
      <c r="AB628" s="42">
        <v>1.0892637815513666E-4</v>
      </c>
      <c r="AC628" s="42">
        <v>2.8670410218398728E-4</v>
      </c>
      <c r="AD628" s="42">
        <v>1.4914004086576046E-2</v>
      </c>
      <c r="AE628" s="42">
        <v>6.9921619969082541E-4</v>
      </c>
      <c r="AF628" s="42">
        <v>1.735494696611247E-3</v>
      </c>
      <c r="AG628" s="42">
        <v>8.8781632746098866E-3</v>
      </c>
      <c r="AH628" s="42">
        <v>1.0892637815513666E-4</v>
      </c>
      <c r="AI628" s="42">
        <v>2.8670410218398728E-4</v>
      </c>
      <c r="AJ628" s="42">
        <v>1.4914004086576046E-2</v>
      </c>
      <c r="AK628" s="42">
        <v>6.9921619969082541E-4</v>
      </c>
      <c r="AL628" s="42">
        <v>1.735494696611247E-3</v>
      </c>
      <c r="AM628" s="42">
        <v>8.8781632746098866E-3</v>
      </c>
    </row>
    <row r="629" spans="1:39" hidden="1" x14ac:dyDescent="0.25">
      <c r="A629" s="53"/>
      <c r="B629" s="53"/>
      <c r="C629" s="53"/>
      <c r="D629" s="16">
        <v>2.8670410218398728E-4</v>
      </c>
      <c r="E629" s="16">
        <v>1.4914004086576046E-2</v>
      </c>
      <c r="F629" s="16">
        <v>6.9921619969082541E-4</v>
      </c>
      <c r="G629" s="16">
        <v>1.735494696611247E-3</v>
      </c>
      <c r="H629" s="16">
        <v>8.8781632746098866E-3</v>
      </c>
      <c r="I629" s="16">
        <v>3.8124232354297833E-4</v>
      </c>
      <c r="J629" s="16">
        <v>2.8670410218398728E-4</v>
      </c>
      <c r="K629" s="16">
        <v>1.4914004086576046E-2</v>
      </c>
      <c r="L629" s="16">
        <v>6.9921619969082541E-4</v>
      </c>
      <c r="M629" s="16">
        <v>1.735494696611247E-3</v>
      </c>
      <c r="N629" s="16">
        <v>8.8781632746098866E-3</v>
      </c>
      <c r="O629" s="16">
        <v>3.8124232354297833E-4</v>
      </c>
      <c r="P629" s="16">
        <v>0</v>
      </c>
      <c r="Q629" s="16">
        <v>0</v>
      </c>
      <c r="R629" s="16">
        <v>0</v>
      </c>
      <c r="S629" s="16">
        <v>0</v>
      </c>
      <c r="T629" s="16">
        <v>0</v>
      </c>
      <c r="U629" s="16">
        <v>0</v>
      </c>
      <c r="V629" s="16">
        <v>0</v>
      </c>
      <c r="W629" s="16">
        <v>0</v>
      </c>
      <c r="X629" s="16">
        <v>0</v>
      </c>
      <c r="Y629" s="16">
        <v>0</v>
      </c>
      <c r="Z629" s="16">
        <v>0</v>
      </c>
      <c r="AA629" s="54">
        <v>0</v>
      </c>
      <c r="AB629" s="42">
        <v>2.8670410218398728E-4</v>
      </c>
      <c r="AC629" s="42">
        <v>1.4914004086576046E-2</v>
      </c>
      <c r="AD629" s="42">
        <v>6.9921619969082541E-4</v>
      </c>
      <c r="AE629" s="42">
        <v>1.735494696611247E-3</v>
      </c>
      <c r="AF629" s="42">
        <v>8.8781632746098866E-3</v>
      </c>
      <c r="AG629" s="42">
        <v>3.8124232354297833E-4</v>
      </c>
      <c r="AH629" s="42">
        <v>2.8670410218398728E-4</v>
      </c>
      <c r="AI629" s="42">
        <v>1.4914004086576046E-2</v>
      </c>
      <c r="AJ629" s="42">
        <v>6.9921619969082541E-4</v>
      </c>
      <c r="AK629" s="42">
        <v>1.735494696611247E-3</v>
      </c>
      <c r="AL629" s="42">
        <v>8.8781632746098866E-3</v>
      </c>
      <c r="AM629" s="42">
        <v>3.8124232354297833E-4</v>
      </c>
    </row>
    <row r="630" spans="1:39" x14ac:dyDescent="0.25">
      <c r="A630" s="53" t="s">
        <v>163</v>
      </c>
      <c r="B630" s="53" t="str">
        <f>VLOOKUP(A630,'TRI Releases'!$A$3:$Q$118,2,FALSE)</f>
        <v>77643WSTMNHWY73</v>
      </c>
      <c r="C630" s="53" t="str">
        <f>VLOOKUP(B630,'AERMOD-Modeled-Air-Conc.'!$A$5:$B$3136,2,FALSE)</f>
        <v>Waste Handling, Disposal, Treatment, and Recycling</v>
      </c>
      <c r="D630" s="16">
        <v>1.4914004086576046E-2</v>
      </c>
      <c r="E630" s="16">
        <v>6.9921619969082541E-4</v>
      </c>
      <c r="F630" s="16">
        <v>1.735494696611247E-3</v>
      </c>
      <c r="G630" s="16">
        <v>8.8781632746098866E-3</v>
      </c>
      <c r="H630" s="16">
        <v>3.8124232354297833E-4</v>
      </c>
      <c r="I630" s="16">
        <v>1.0034643576439556E-3</v>
      </c>
      <c r="J630" s="16">
        <v>1.4914004086576046E-2</v>
      </c>
      <c r="K630" s="16">
        <v>6.9921619969082541E-4</v>
      </c>
      <c r="L630" s="16">
        <v>1.735494696611247E-3</v>
      </c>
      <c r="M630" s="16">
        <v>8.8781632746098866E-3</v>
      </c>
      <c r="N630" s="16">
        <v>3.8124232354297833E-4</v>
      </c>
      <c r="O630" s="16">
        <v>1.0034643576439556E-3</v>
      </c>
      <c r="P630" s="16">
        <v>0</v>
      </c>
      <c r="Q630" s="16">
        <v>0</v>
      </c>
      <c r="R630" s="16">
        <v>0</v>
      </c>
      <c r="S630" s="16">
        <v>0</v>
      </c>
      <c r="T630" s="16">
        <v>0</v>
      </c>
      <c r="U630" s="16">
        <v>0</v>
      </c>
      <c r="V630" s="16">
        <v>0</v>
      </c>
      <c r="W630" s="16">
        <v>0</v>
      </c>
      <c r="X630" s="16">
        <v>0</v>
      </c>
      <c r="Y630" s="16">
        <v>0</v>
      </c>
      <c r="Z630" s="16">
        <v>0</v>
      </c>
      <c r="AA630" s="54">
        <v>0</v>
      </c>
      <c r="AB630" s="42">
        <v>1.4914004086576046E-2</v>
      </c>
      <c r="AC630" s="42">
        <v>6.9921619969082541E-4</v>
      </c>
      <c r="AD630" s="42">
        <v>1.735494696611247E-3</v>
      </c>
      <c r="AE630" s="42">
        <v>8.8781632746098866E-3</v>
      </c>
      <c r="AF630" s="42">
        <v>3.8124232354297833E-4</v>
      </c>
      <c r="AG630" s="42">
        <v>1.0034643576439556E-3</v>
      </c>
      <c r="AH630" s="42">
        <v>1.4914004086576046E-2</v>
      </c>
      <c r="AI630" s="42">
        <v>6.9921619969082541E-4</v>
      </c>
      <c r="AJ630" s="42">
        <v>1.735494696611247E-3</v>
      </c>
      <c r="AK630" s="42">
        <v>8.8781632746098866E-3</v>
      </c>
      <c r="AL630" s="42">
        <v>3.8124232354297833E-4</v>
      </c>
      <c r="AM630" s="42">
        <v>1.0034643576439556E-3</v>
      </c>
    </row>
    <row r="631" spans="1:39" hidden="1" x14ac:dyDescent="0.25">
      <c r="A631" s="53"/>
      <c r="B631" s="53"/>
      <c r="C631" s="53"/>
      <c r="D631" s="16">
        <v>6.9921619969082541E-4</v>
      </c>
      <c r="E631" s="16">
        <v>1.735494696611247E-3</v>
      </c>
      <c r="F631" s="16">
        <v>8.8781632746098866E-3</v>
      </c>
      <c r="G631" s="16">
        <v>3.8124232354297833E-4</v>
      </c>
      <c r="H631" s="16">
        <v>1.0034643576439556E-3</v>
      </c>
      <c r="I631" s="16">
        <v>6.3917160371040182E-3</v>
      </c>
      <c r="J631" s="16">
        <v>6.9921619969082541E-4</v>
      </c>
      <c r="K631" s="16">
        <v>1.735494696611247E-3</v>
      </c>
      <c r="L631" s="16">
        <v>8.8781632746098866E-3</v>
      </c>
      <c r="M631" s="16">
        <v>3.8124232354297833E-4</v>
      </c>
      <c r="N631" s="16">
        <v>1.0034643576439556E-3</v>
      </c>
      <c r="O631" s="16">
        <v>6.3917160371040182E-3</v>
      </c>
      <c r="P631" s="16">
        <v>0</v>
      </c>
      <c r="Q631" s="16">
        <v>0</v>
      </c>
      <c r="R631" s="16">
        <v>0</v>
      </c>
      <c r="S631" s="16">
        <v>0</v>
      </c>
      <c r="T631" s="16">
        <v>0</v>
      </c>
      <c r="U631" s="16">
        <v>0</v>
      </c>
      <c r="V631" s="16">
        <v>0</v>
      </c>
      <c r="W631" s="16">
        <v>0</v>
      </c>
      <c r="X631" s="16">
        <v>0</v>
      </c>
      <c r="Y631" s="16">
        <v>0</v>
      </c>
      <c r="Z631" s="16">
        <v>0</v>
      </c>
      <c r="AA631" s="54">
        <v>0</v>
      </c>
      <c r="AB631" s="42">
        <v>6.9921619969082541E-4</v>
      </c>
      <c r="AC631" s="42">
        <v>1.735494696611247E-3</v>
      </c>
      <c r="AD631" s="42">
        <v>8.8781632746098866E-3</v>
      </c>
      <c r="AE631" s="42">
        <v>3.8124232354297833E-4</v>
      </c>
      <c r="AF631" s="42">
        <v>1.0034643576439556E-3</v>
      </c>
      <c r="AG631" s="42">
        <v>6.3917160371040182E-3</v>
      </c>
      <c r="AH631" s="42">
        <v>6.9921619969082541E-4</v>
      </c>
      <c r="AI631" s="42">
        <v>1.735494696611247E-3</v>
      </c>
      <c r="AJ631" s="42">
        <v>8.8781632746098866E-3</v>
      </c>
      <c r="AK631" s="42">
        <v>3.8124232354297833E-4</v>
      </c>
      <c r="AL631" s="42">
        <v>1.0034643576439556E-3</v>
      </c>
      <c r="AM631" s="42">
        <v>6.3917160371040182E-3</v>
      </c>
    </row>
    <row r="632" spans="1:39" hidden="1" x14ac:dyDescent="0.25">
      <c r="A632" s="53"/>
      <c r="B632" s="53"/>
      <c r="C632" s="53"/>
      <c r="D632" s="16">
        <v>1.735494696611247E-3</v>
      </c>
      <c r="E632" s="16">
        <v>8.8781632746098866E-3</v>
      </c>
      <c r="F632" s="16">
        <v>3.8124232354297833E-4</v>
      </c>
      <c r="G632" s="16">
        <v>1.0034643576439556E-3</v>
      </c>
      <c r="H632" s="16">
        <v>6.3917160371040182E-3</v>
      </c>
      <c r="I632" s="16">
        <v>2.9966408558178222E-4</v>
      </c>
      <c r="J632" s="16">
        <v>1.735494696611247E-3</v>
      </c>
      <c r="K632" s="16">
        <v>8.8781632746098866E-3</v>
      </c>
      <c r="L632" s="16">
        <v>3.8124232354297833E-4</v>
      </c>
      <c r="M632" s="16">
        <v>1.0034643576439556E-3</v>
      </c>
      <c r="N632" s="16">
        <v>6.3917160371040182E-3</v>
      </c>
      <c r="O632" s="16">
        <v>2.9966408558178222E-4</v>
      </c>
      <c r="P632" s="16">
        <v>0</v>
      </c>
      <c r="Q632" s="16">
        <v>0</v>
      </c>
      <c r="R632" s="16">
        <v>0</v>
      </c>
      <c r="S632" s="16">
        <v>0</v>
      </c>
      <c r="T632" s="16">
        <v>0</v>
      </c>
      <c r="U632" s="16">
        <v>0</v>
      </c>
      <c r="V632" s="16">
        <v>0</v>
      </c>
      <c r="W632" s="16">
        <v>0</v>
      </c>
      <c r="X632" s="16">
        <v>0</v>
      </c>
      <c r="Y632" s="16">
        <v>0</v>
      </c>
      <c r="Z632" s="16">
        <v>0</v>
      </c>
      <c r="AA632" s="54">
        <v>0</v>
      </c>
      <c r="AB632" s="42">
        <v>1.735494696611247E-3</v>
      </c>
      <c r="AC632" s="42">
        <v>8.8781632746098866E-3</v>
      </c>
      <c r="AD632" s="42">
        <v>3.8124232354297833E-4</v>
      </c>
      <c r="AE632" s="42">
        <v>1.0034643576439556E-3</v>
      </c>
      <c r="AF632" s="42">
        <v>6.3917160371040182E-3</v>
      </c>
      <c r="AG632" s="42">
        <v>2.9966408558178222E-4</v>
      </c>
      <c r="AH632" s="42">
        <v>1.735494696611247E-3</v>
      </c>
      <c r="AI632" s="42">
        <v>8.8781632746098866E-3</v>
      </c>
      <c r="AJ632" s="42">
        <v>3.8124232354297833E-4</v>
      </c>
      <c r="AK632" s="42">
        <v>1.0034643576439556E-3</v>
      </c>
      <c r="AL632" s="42">
        <v>6.3917160371040182E-3</v>
      </c>
      <c r="AM632" s="42">
        <v>2.9966408558178222E-4</v>
      </c>
    </row>
    <row r="633" spans="1:39" hidden="1" x14ac:dyDescent="0.25">
      <c r="A633" s="53"/>
      <c r="B633" s="53"/>
      <c r="C633" s="53"/>
      <c r="D633" s="16">
        <v>8.8781632746098866E-3</v>
      </c>
      <c r="E633" s="16">
        <v>3.8124232354297833E-4</v>
      </c>
      <c r="F633" s="16">
        <v>1.0034643576439556E-3</v>
      </c>
      <c r="G633" s="16">
        <v>6.3917160371040182E-3</v>
      </c>
      <c r="H633" s="16">
        <v>2.9966408558178222E-4</v>
      </c>
      <c r="I633" s="16">
        <v>7.4378344140481995E-4</v>
      </c>
      <c r="J633" s="16">
        <v>8.8781632746098866E-3</v>
      </c>
      <c r="K633" s="16">
        <v>3.8124232354297833E-4</v>
      </c>
      <c r="L633" s="16">
        <v>1.0034643576439556E-3</v>
      </c>
      <c r="M633" s="16">
        <v>6.3917160371040182E-3</v>
      </c>
      <c r="N633" s="16">
        <v>2.9966408558178222E-4</v>
      </c>
      <c r="O633" s="16">
        <v>7.4378344140481995E-4</v>
      </c>
      <c r="P633" s="16">
        <v>0</v>
      </c>
      <c r="Q633" s="16">
        <v>0</v>
      </c>
      <c r="R633" s="16">
        <v>0</v>
      </c>
      <c r="S633" s="16">
        <v>0</v>
      </c>
      <c r="T633" s="16">
        <v>0</v>
      </c>
      <c r="U633" s="16">
        <v>0</v>
      </c>
      <c r="V633" s="16">
        <v>0</v>
      </c>
      <c r="W633" s="16">
        <v>0</v>
      </c>
      <c r="X633" s="16">
        <v>0</v>
      </c>
      <c r="Y633" s="16">
        <v>0</v>
      </c>
      <c r="Z633" s="16">
        <v>0</v>
      </c>
      <c r="AA633" s="54">
        <v>0</v>
      </c>
      <c r="AB633" s="42">
        <v>8.8781632746098866E-3</v>
      </c>
      <c r="AC633" s="42">
        <v>3.8124232354297833E-4</v>
      </c>
      <c r="AD633" s="42">
        <v>1.0034643576439556E-3</v>
      </c>
      <c r="AE633" s="42">
        <v>6.3917160371040182E-3</v>
      </c>
      <c r="AF633" s="42">
        <v>2.9966408558178222E-4</v>
      </c>
      <c r="AG633" s="42">
        <v>7.4378344140481995E-4</v>
      </c>
      <c r="AH633" s="42">
        <v>8.8781632746098866E-3</v>
      </c>
      <c r="AI633" s="42">
        <v>3.8124232354297833E-4</v>
      </c>
      <c r="AJ633" s="42">
        <v>1.0034643576439556E-3</v>
      </c>
      <c r="AK633" s="42">
        <v>6.3917160371040182E-3</v>
      </c>
      <c r="AL633" s="42">
        <v>2.9966408558178222E-4</v>
      </c>
      <c r="AM633" s="42">
        <v>7.4378344140481995E-4</v>
      </c>
    </row>
    <row r="634" spans="1:39" hidden="1" x14ac:dyDescent="0.25">
      <c r="A634" s="53"/>
      <c r="B634" s="53"/>
      <c r="C634" s="53"/>
      <c r="D634" s="16">
        <v>3.8124232354297833E-4</v>
      </c>
      <c r="E634" s="16">
        <v>1.0034643576439556E-3</v>
      </c>
      <c r="F634" s="16">
        <v>6.3917160371040182E-3</v>
      </c>
      <c r="G634" s="16">
        <v>2.9966408558178222E-4</v>
      </c>
      <c r="H634" s="16">
        <v>7.4378344140481995E-4</v>
      </c>
      <c r="I634" s="16">
        <v>3.8049271176899507E-3</v>
      </c>
      <c r="J634" s="16">
        <v>3.8124232354297833E-4</v>
      </c>
      <c r="K634" s="16">
        <v>1.0034643576439556E-3</v>
      </c>
      <c r="L634" s="16">
        <v>6.3917160371040182E-3</v>
      </c>
      <c r="M634" s="16">
        <v>2.9966408558178222E-4</v>
      </c>
      <c r="N634" s="16">
        <v>7.4378344140481995E-4</v>
      </c>
      <c r="O634" s="16">
        <v>3.8049271176899507E-3</v>
      </c>
      <c r="P634" s="16">
        <v>0</v>
      </c>
      <c r="Q634" s="16">
        <v>0</v>
      </c>
      <c r="R634" s="16">
        <v>0</v>
      </c>
      <c r="S634" s="16">
        <v>0</v>
      </c>
      <c r="T634" s="16">
        <v>0</v>
      </c>
      <c r="U634" s="16">
        <v>0</v>
      </c>
      <c r="V634" s="16">
        <v>0</v>
      </c>
      <c r="W634" s="16">
        <v>0</v>
      </c>
      <c r="X634" s="16">
        <v>0</v>
      </c>
      <c r="Y634" s="16">
        <v>0</v>
      </c>
      <c r="Z634" s="16">
        <v>0</v>
      </c>
      <c r="AA634" s="54">
        <v>0</v>
      </c>
      <c r="AB634" s="42">
        <v>3.8124232354297833E-4</v>
      </c>
      <c r="AC634" s="42">
        <v>1.0034643576439556E-3</v>
      </c>
      <c r="AD634" s="42">
        <v>6.3917160371040182E-3</v>
      </c>
      <c r="AE634" s="42">
        <v>2.9966408558178222E-4</v>
      </c>
      <c r="AF634" s="42">
        <v>7.4378344140481995E-4</v>
      </c>
      <c r="AG634" s="42">
        <v>3.8049271176899507E-3</v>
      </c>
      <c r="AH634" s="42">
        <v>3.8124232354297833E-4</v>
      </c>
      <c r="AI634" s="42">
        <v>1.0034643576439556E-3</v>
      </c>
      <c r="AJ634" s="42">
        <v>6.3917160371040182E-3</v>
      </c>
      <c r="AK634" s="42">
        <v>2.9966408558178222E-4</v>
      </c>
      <c r="AL634" s="42">
        <v>7.4378344140481995E-4</v>
      </c>
      <c r="AM634" s="42">
        <v>3.8049271176899507E-3</v>
      </c>
    </row>
    <row r="635" spans="1:39" hidden="1" x14ac:dyDescent="0.25">
      <c r="A635" s="53"/>
      <c r="B635" s="53"/>
      <c r="C635" s="53"/>
      <c r="D635" s="16">
        <v>1.0034643576439556E-3</v>
      </c>
      <c r="E635" s="16">
        <v>6.3917160371040182E-3</v>
      </c>
      <c r="F635" s="16">
        <v>2.9966408558178222E-4</v>
      </c>
      <c r="G635" s="16">
        <v>7.4378344140481995E-4</v>
      </c>
      <c r="H635" s="16">
        <v>3.8049271176899507E-3</v>
      </c>
      <c r="I635" s="16">
        <v>1.6338956723270498E-4</v>
      </c>
      <c r="J635" s="16">
        <v>1.0034643576439556E-3</v>
      </c>
      <c r="K635" s="16">
        <v>6.3917160371040182E-3</v>
      </c>
      <c r="L635" s="16">
        <v>2.9966408558178222E-4</v>
      </c>
      <c r="M635" s="16">
        <v>7.4378344140481995E-4</v>
      </c>
      <c r="N635" s="16">
        <v>3.8049271176899507E-3</v>
      </c>
      <c r="O635" s="16">
        <v>1.6338956723270498E-4</v>
      </c>
      <c r="P635" s="16">
        <v>0</v>
      </c>
      <c r="Q635" s="16">
        <v>0</v>
      </c>
      <c r="R635" s="16">
        <v>0</v>
      </c>
      <c r="S635" s="16">
        <v>0</v>
      </c>
      <c r="T635" s="16">
        <v>0</v>
      </c>
      <c r="U635" s="16">
        <v>0</v>
      </c>
      <c r="V635" s="16">
        <v>0</v>
      </c>
      <c r="W635" s="16">
        <v>0</v>
      </c>
      <c r="X635" s="16">
        <v>0</v>
      </c>
      <c r="Y635" s="16">
        <v>0</v>
      </c>
      <c r="Z635" s="16">
        <v>0</v>
      </c>
      <c r="AA635" s="54">
        <v>0</v>
      </c>
      <c r="AB635" s="42">
        <v>1.0034643576439556E-3</v>
      </c>
      <c r="AC635" s="42">
        <v>6.3917160371040182E-3</v>
      </c>
      <c r="AD635" s="42">
        <v>2.9966408558178222E-4</v>
      </c>
      <c r="AE635" s="42">
        <v>7.4378344140481995E-4</v>
      </c>
      <c r="AF635" s="42">
        <v>3.8049271176899507E-3</v>
      </c>
      <c r="AG635" s="42">
        <v>1.6338956723270498E-4</v>
      </c>
      <c r="AH635" s="42">
        <v>1.0034643576439556E-3</v>
      </c>
      <c r="AI635" s="42">
        <v>6.3917160371040182E-3</v>
      </c>
      <c r="AJ635" s="42">
        <v>2.9966408558178222E-4</v>
      </c>
      <c r="AK635" s="42">
        <v>7.4378344140481995E-4</v>
      </c>
      <c r="AL635" s="42">
        <v>3.8049271176899507E-3</v>
      </c>
      <c r="AM635" s="42">
        <v>1.6338956723270498E-4</v>
      </c>
    </row>
    <row r="636" spans="1:39" x14ac:dyDescent="0.25">
      <c r="A636" s="53" t="s">
        <v>164</v>
      </c>
      <c r="B636" s="53" t="str">
        <f>VLOOKUP(A636,'TRI Releases'!$A$3:$Q$118,2,FALSE)</f>
        <v>77643WSTMNHWY73</v>
      </c>
      <c r="C636" s="53" t="str">
        <f>VLOOKUP(B636,'AERMOD-Modeled-Air-Conc.'!$A$5:$B$3136,2,FALSE)</f>
        <v>Waste Handling, Disposal, Treatment, and Recycling</v>
      </c>
      <c r="D636" s="16">
        <v>6.3917160371040182E-3</v>
      </c>
      <c r="E636" s="16">
        <v>2.9966408558178222E-4</v>
      </c>
      <c r="F636" s="16">
        <v>7.4378344140481995E-4</v>
      </c>
      <c r="G636" s="16">
        <v>3.8049271176899507E-3</v>
      </c>
      <c r="H636" s="16">
        <v>1.6338956723270498E-4</v>
      </c>
      <c r="I636" s="16">
        <v>4.3005615327598089E-4</v>
      </c>
      <c r="J636" s="16">
        <v>6.3917160371040182E-3</v>
      </c>
      <c r="K636" s="16">
        <v>2.9966408558178222E-4</v>
      </c>
      <c r="L636" s="16">
        <v>7.4378344140481995E-4</v>
      </c>
      <c r="M636" s="16">
        <v>3.8049271176899507E-3</v>
      </c>
      <c r="N636" s="16">
        <v>1.6338956723270498E-4</v>
      </c>
      <c r="O636" s="16">
        <v>4.3005615327598089E-4</v>
      </c>
      <c r="P636" s="16">
        <v>0</v>
      </c>
      <c r="Q636" s="16">
        <v>0</v>
      </c>
      <c r="R636" s="16">
        <v>0</v>
      </c>
      <c r="S636" s="16">
        <v>0</v>
      </c>
      <c r="T636" s="16">
        <v>0</v>
      </c>
      <c r="U636" s="16">
        <v>0</v>
      </c>
      <c r="V636" s="16">
        <v>0</v>
      </c>
      <c r="W636" s="16">
        <v>0</v>
      </c>
      <c r="X636" s="16">
        <v>0</v>
      </c>
      <c r="Y636" s="16">
        <v>0</v>
      </c>
      <c r="Z636" s="16">
        <v>0</v>
      </c>
      <c r="AA636" s="54">
        <v>0</v>
      </c>
      <c r="AB636" s="42">
        <v>6.3917160371040182E-3</v>
      </c>
      <c r="AC636" s="42">
        <v>2.9966408558178222E-4</v>
      </c>
      <c r="AD636" s="42">
        <v>7.4378344140481995E-4</v>
      </c>
      <c r="AE636" s="42">
        <v>3.8049271176899507E-3</v>
      </c>
      <c r="AF636" s="42">
        <v>1.6338956723270498E-4</v>
      </c>
      <c r="AG636" s="42">
        <v>4.3005615327598089E-4</v>
      </c>
      <c r="AH636" s="42">
        <v>6.3917160371040182E-3</v>
      </c>
      <c r="AI636" s="42">
        <v>2.9966408558178222E-4</v>
      </c>
      <c r="AJ636" s="42">
        <v>7.4378344140481995E-4</v>
      </c>
      <c r="AK636" s="42">
        <v>3.8049271176899507E-3</v>
      </c>
      <c r="AL636" s="42">
        <v>1.6338956723270498E-4</v>
      </c>
      <c r="AM636" s="42">
        <v>4.3005615327598089E-4</v>
      </c>
    </row>
    <row r="637" spans="1:39" hidden="1" x14ac:dyDescent="0.25">
      <c r="A637" s="53"/>
      <c r="B637" s="53"/>
      <c r="C637" s="53"/>
      <c r="D637" s="16">
        <v>2.9966408558178222E-4</v>
      </c>
      <c r="E637" s="16">
        <v>7.4378344140481995E-4</v>
      </c>
      <c r="F637" s="16">
        <v>3.8049271176899507E-3</v>
      </c>
      <c r="G637" s="16">
        <v>1.6338956723270498E-4</v>
      </c>
      <c r="H637" s="16">
        <v>4.3005615327598089E-4</v>
      </c>
      <c r="I637" s="16">
        <v>8.5222880494720248E-3</v>
      </c>
      <c r="J637" s="16">
        <v>2.9966408558178222E-4</v>
      </c>
      <c r="K637" s="16">
        <v>7.4378344140481995E-4</v>
      </c>
      <c r="L637" s="16">
        <v>3.8049271176899507E-3</v>
      </c>
      <c r="M637" s="16">
        <v>1.6338956723270498E-4</v>
      </c>
      <c r="N637" s="16">
        <v>4.3005615327598089E-4</v>
      </c>
      <c r="O637" s="16">
        <v>8.5222880494720248E-3</v>
      </c>
      <c r="P637" s="16">
        <v>0</v>
      </c>
      <c r="Q637" s="16">
        <v>0</v>
      </c>
      <c r="R637" s="16">
        <v>0</v>
      </c>
      <c r="S637" s="16">
        <v>0</v>
      </c>
      <c r="T637" s="16">
        <v>0</v>
      </c>
      <c r="U637" s="16">
        <v>0</v>
      </c>
      <c r="V637" s="16">
        <v>0</v>
      </c>
      <c r="W637" s="16">
        <v>0</v>
      </c>
      <c r="X637" s="16">
        <v>0</v>
      </c>
      <c r="Y637" s="16">
        <v>0</v>
      </c>
      <c r="Z637" s="16">
        <v>0</v>
      </c>
      <c r="AA637" s="54">
        <v>0</v>
      </c>
      <c r="AB637" s="42">
        <v>2.9966408558178222E-4</v>
      </c>
      <c r="AC637" s="42">
        <v>7.4378344140481995E-4</v>
      </c>
      <c r="AD637" s="42">
        <v>3.8049271176899507E-3</v>
      </c>
      <c r="AE637" s="42">
        <v>1.6338956723270498E-4</v>
      </c>
      <c r="AF637" s="42">
        <v>4.3005615327598089E-4</v>
      </c>
      <c r="AG637" s="42">
        <v>8.5222880494720248E-3</v>
      </c>
      <c r="AH637" s="42">
        <v>2.9966408558178222E-4</v>
      </c>
      <c r="AI637" s="42">
        <v>7.4378344140481995E-4</v>
      </c>
      <c r="AJ637" s="42">
        <v>3.8049271176899507E-3</v>
      </c>
      <c r="AK637" s="42">
        <v>1.6338956723270498E-4</v>
      </c>
      <c r="AL637" s="42">
        <v>4.3005615327598089E-4</v>
      </c>
      <c r="AM637" s="42">
        <v>8.5222880494720248E-3</v>
      </c>
    </row>
    <row r="638" spans="1:39" hidden="1" x14ac:dyDescent="0.25">
      <c r="A638" s="53"/>
      <c r="B638" s="53"/>
      <c r="C638" s="53"/>
      <c r="D638" s="16">
        <v>7.4378344140481995E-4</v>
      </c>
      <c r="E638" s="16">
        <v>3.8049271176899507E-3</v>
      </c>
      <c r="F638" s="16">
        <v>1.6338956723270498E-4</v>
      </c>
      <c r="G638" s="16">
        <v>4.3005615327598089E-4</v>
      </c>
      <c r="H638" s="16">
        <v>8.5222880494720248E-3</v>
      </c>
      <c r="I638" s="16">
        <v>3.9955211410904303E-4</v>
      </c>
      <c r="J638" s="16">
        <v>7.4378344140481995E-4</v>
      </c>
      <c r="K638" s="16">
        <v>3.8049271176899507E-3</v>
      </c>
      <c r="L638" s="16">
        <v>1.6338956723270498E-4</v>
      </c>
      <c r="M638" s="16">
        <v>4.3005615327598089E-4</v>
      </c>
      <c r="N638" s="16">
        <v>8.5222880494720248E-3</v>
      </c>
      <c r="O638" s="16">
        <v>3.9955211410904303E-4</v>
      </c>
      <c r="P638" s="16">
        <v>0</v>
      </c>
      <c r="Q638" s="16">
        <v>0</v>
      </c>
      <c r="R638" s="16">
        <v>0</v>
      </c>
      <c r="S638" s="16">
        <v>0</v>
      </c>
      <c r="T638" s="16">
        <v>0</v>
      </c>
      <c r="U638" s="16">
        <v>0</v>
      </c>
      <c r="V638" s="16">
        <v>0</v>
      </c>
      <c r="W638" s="16">
        <v>0</v>
      </c>
      <c r="X638" s="16">
        <v>0</v>
      </c>
      <c r="Y638" s="16">
        <v>0</v>
      </c>
      <c r="Z638" s="16">
        <v>0</v>
      </c>
      <c r="AA638" s="54">
        <v>0</v>
      </c>
      <c r="AB638" s="42">
        <v>7.4378344140481995E-4</v>
      </c>
      <c r="AC638" s="42">
        <v>3.8049271176899507E-3</v>
      </c>
      <c r="AD638" s="42">
        <v>1.6338956723270498E-4</v>
      </c>
      <c r="AE638" s="42">
        <v>4.3005615327598089E-4</v>
      </c>
      <c r="AF638" s="42">
        <v>8.5222880494720248E-3</v>
      </c>
      <c r="AG638" s="42">
        <v>3.9955211410904303E-4</v>
      </c>
      <c r="AH638" s="42">
        <v>7.4378344140481995E-4</v>
      </c>
      <c r="AI638" s="42">
        <v>3.8049271176899507E-3</v>
      </c>
      <c r="AJ638" s="42">
        <v>1.6338956723270498E-4</v>
      </c>
      <c r="AK638" s="42">
        <v>4.3005615327598089E-4</v>
      </c>
      <c r="AL638" s="42">
        <v>8.5222880494720248E-3</v>
      </c>
      <c r="AM638" s="42">
        <v>3.9955211410904303E-4</v>
      </c>
    </row>
    <row r="639" spans="1:39" hidden="1" x14ac:dyDescent="0.25">
      <c r="A639" s="53"/>
      <c r="B639" s="53"/>
      <c r="C639" s="53"/>
      <c r="D639" s="16">
        <v>3.8049271176899507E-3</v>
      </c>
      <c r="E639" s="16">
        <v>1.6338956723270498E-4</v>
      </c>
      <c r="F639" s="16">
        <v>4.3005615327598089E-4</v>
      </c>
      <c r="G639" s="16">
        <v>8.5222880494720248E-3</v>
      </c>
      <c r="H639" s="16">
        <v>3.9955211410904303E-4</v>
      </c>
      <c r="I639" s="16">
        <v>9.9171125520642668E-4</v>
      </c>
      <c r="J639" s="16">
        <v>3.8049271176899507E-3</v>
      </c>
      <c r="K639" s="16">
        <v>1.6338956723270498E-4</v>
      </c>
      <c r="L639" s="16">
        <v>4.3005615327598089E-4</v>
      </c>
      <c r="M639" s="16">
        <v>8.5222880494720248E-3</v>
      </c>
      <c r="N639" s="16">
        <v>3.9955211410904303E-4</v>
      </c>
      <c r="O639" s="16">
        <v>9.9171125520642668E-4</v>
      </c>
      <c r="P639" s="16">
        <v>0</v>
      </c>
      <c r="Q639" s="16">
        <v>0</v>
      </c>
      <c r="R639" s="16">
        <v>0</v>
      </c>
      <c r="S639" s="16">
        <v>0</v>
      </c>
      <c r="T639" s="16">
        <v>0</v>
      </c>
      <c r="U639" s="16">
        <v>0</v>
      </c>
      <c r="V639" s="16">
        <v>0</v>
      </c>
      <c r="W639" s="16">
        <v>0</v>
      </c>
      <c r="X639" s="16">
        <v>0</v>
      </c>
      <c r="Y639" s="16">
        <v>0</v>
      </c>
      <c r="Z639" s="16">
        <v>0</v>
      </c>
      <c r="AA639" s="54">
        <v>0</v>
      </c>
      <c r="AB639" s="42">
        <v>3.8049271176899507E-3</v>
      </c>
      <c r="AC639" s="42">
        <v>1.6338956723270498E-4</v>
      </c>
      <c r="AD639" s="42">
        <v>4.3005615327598089E-4</v>
      </c>
      <c r="AE639" s="42">
        <v>8.5222880494720248E-3</v>
      </c>
      <c r="AF639" s="42">
        <v>3.9955211410904303E-4</v>
      </c>
      <c r="AG639" s="42">
        <v>9.9171125520642668E-4</v>
      </c>
      <c r="AH639" s="42">
        <v>3.8049271176899507E-3</v>
      </c>
      <c r="AI639" s="42">
        <v>1.6338956723270498E-4</v>
      </c>
      <c r="AJ639" s="42">
        <v>4.3005615327598089E-4</v>
      </c>
      <c r="AK639" s="42">
        <v>8.5222880494720248E-3</v>
      </c>
      <c r="AL639" s="42">
        <v>3.9955211410904303E-4</v>
      </c>
      <c r="AM639" s="42">
        <v>9.9171125520642668E-4</v>
      </c>
    </row>
    <row r="640" spans="1:39" hidden="1" x14ac:dyDescent="0.25">
      <c r="A640" s="53"/>
      <c r="B640" s="53"/>
      <c r="C640" s="53"/>
      <c r="D640" s="16">
        <v>1.6338956723270498E-4</v>
      </c>
      <c r="E640" s="16">
        <v>4.3005615327598089E-4</v>
      </c>
      <c r="F640" s="16">
        <v>8.5222880494720248E-3</v>
      </c>
      <c r="G640" s="16">
        <v>3.9955211410904303E-4</v>
      </c>
      <c r="H640" s="16">
        <v>9.9171125520642668E-4</v>
      </c>
      <c r="I640" s="16">
        <v>5.0732361569199346E-3</v>
      </c>
      <c r="J640" s="16">
        <v>1.6338956723270498E-4</v>
      </c>
      <c r="K640" s="16">
        <v>4.3005615327598089E-4</v>
      </c>
      <c r="L640" s="16">
        <v>8.5222880494720248E-3</v>
      </c>
      <c r="M640" s="16">
        <v>3.9955211410904303E-4</v>
      </c>
      <c r="N640" s="16">
        <v>9.9171125520642668E-4</v>
      </c>
      <c r="O640" s="16">
        <v>5.0732361569199346E-3</v>
      </c>
      <c r="P640" s="16">
        <v>0</v>
      </c>
      <c r="Q640" s="16">
        <v>0</v>
      </c>
      <c r="R640" s="16">
        <v>0</v>
      </c>
      <c r="S640" s="16">
        <v>0</v>
      </c>
      <c r="T640" s="16">
        <v>0</v>
      </c>
      <c r="U640" s="16">
        <v>0</v>
      </c>
      <c r="V640" s="16">
        <v>0</v>
      </c>
      <c r="W640" s="16">
        <v>0</v>
      </c>
      <c r="X640" s="16">
        <v>0</v>
      </c>
      <c r="Y640" s="16">
        <v>0</v>
      </c>
      <c r="Z640" s="16">
        <v>0</v>
      </c>
      <c r="AA640" s="54">
        <v>0</v>
      </c>
      <c r="AB640" s="42">
        <v>1.6338956723270498E-4</v>
      </c>
      <c r="AC640" s="42">
        <v>4.3005615327598089E-4</v>
      </c>
      <c r="AD640" s="42">
        <v>8.5222880494720248E-3</v>
      </c>
      <c r="AE640" s="42">
        <v>3.9955211410904303E-4</v>
      </c>
      <c r="AF640" s="42">
        <v>9.9171125520642668E-4</v>
      </c>
      <c r="AG640" s="42">
        <v>5.0732361569199346E-3</v>
      </c>
      <c r="AH640" s="42">
        <v>1.6338956723270498E-4</v>
      </c>
      <c r="AI640" s="42">
        <v>4.3005615327598089E-4</v>
      </c>
      <c r="AJ640" s="42">
        <v>8.5222880494720248E-3</v>
      </c>
      <c r="AK640" s="42">
        <v>3.9955211410904303E-4</v>
      </c>
      <c r="AL640" s="42">
        <v>9.9171125520642668E-4</v>
      </c>
      <c r="AM640" s="42">
        <v>5.0732361569199346E-3</v>
      </c>
    </row>
    <row r="641" spans="1:39" hidden="1" x14ac:dyDescent="0.25">
      <c r="A641" s="53"/>
      <c r="B641" s="53"/>
      <c r="C641" s="53"/>
      <c r="D641" s="16">
        <v>4.3005615327598089E-4</v>
      </c>
      <c r="E641" s="16">
        <v>8.5222880494720248E-3</v>
      </c>
      <c r="F641" s="16">
        <v>3.9955211410904303E-4</v>
      </c>
      <c r="G641" s="16">
        <v>9.9171125520642668E-4</v>
      </c>
      <c r="H641" s="16">
        <v>5.0732361569199346E-3</v>
      </c>
      <c r="I641" s="16">
        <v>2.1785275631027332E-4</v>
      </c>
      <c r="J641" s="16">
        <v>4.3005615327598089E-4</v>
      </c>
      <c r="K641" s="16">
        <v>8.5222880494720248E-3</v>
      </c>
      <c r="L641" s="16">
        <v>3.9955211410904303E-4</v>
      </c>
      <c r="M641" s="16">
        <v>9.9171125520642668E-4</v>
      </c>
      <c r="N641" s="16">
        <v>5.0732361569199346E-3</v>
      </c>
      <c r="O641" s="16">
        <v>2.1785275631027332E-4</v>
      </c>
      <c r="P641" s="16">
        <v>0</v>
      </c>
      <c r="Q641" s="16">
        <v>0</v>
      </c>
      <c r="R641" s="16">
        <v>0</v>
      </c>
      <c r="S641" s="16">
        <v>0</v>
      </c>
      <c r="T641" s="16">
        <v>0</v>
      </c>
      <c r="U641" s="16">
        <v>0</v>
      </c>
      <c r="V641" s="16">
        <v>0</v>
      </c>
      <c r="W641" s="16">
        <v>0</v>
      </c>
      <c r="X641" s="16">
        <v>0</v>
      </c>
      <c r="Y641" s="16">
        <v>0</v>
      </c>
      <c r="Z641" s="16">
        <v>0</v>
      </c>
      <c r="AA641" s="54">
        <v>0</v>
      </c>
      <c r="AB641" s="42">
        <v>4.3005615327598089E-4</v>
      </c>
      <c r="AC641" s="42">
        <v>8.5222880494720248E-3</v>
      </c>
      <c r="AD641" s="42">
        <v>3.9955211410904303E-4</v>
      </c>
      <c r="AE641" s="42">
        <v>9.9171125520642668E-4</v>
      </c>
      <c r="AF641" s="42">
        <v>5.0732361569199346E-3</v>
      </c>
      <c r="AG641" s="42">
        <v>2.1785275631027332E-4</v>
      </c>
      <c r="AH641" s="42">
        <v>4.3005615327598089E-4</v>
      </c>
      <c r="AI641" s="42">
        <v>8.5222880494720248E-3</v>
      </c>
      <c r="AJ641" s="42">
        <v>3.9955211410904303E-4</v>
      </c>
      <c r="AK641" s="42">
        <v>9.9171125520642668E-4</v>
      </c>
      <c r="AL641" s="42">
        <v>5.0732361569199346E-3</v>
      </c>
      <c r="AM641" s="42">
        <v>2.1785275631027332E-4</v>
      </c>
    </row>
    <row r="642" spans="1:39" x14ac:dyDescent="0.25">
      <c r="A642" s="53" t="s">
        <v>165</v>
      </c>
      <c r="B642" s="53" t="str">
        <f>VLOOKUP(A642,'TRI Releases'!$A$3:$Q$118,2,FALSE)</f>
        <v>77643WSTMNHWY73</v>
      </c>
      <c r="C642" s="53" t="str">
        <f>VLOOKUP(B642,'AERMOD-Modeled-Air-Conc.'!$A$5:$B$3136,2,FALSE)</f>
        <v>Waste Handling, Disposal, Treatment, and Recycling</v>
      </c>
      <c r="D642" s="16">
        <v>8.5222880494720248E-3</v>
      </c>
      <c r="E642" s="16">
        <v>3.9955211410904303E-4</v>
      </c>
      <c r="F642" s="16">
        <v>9.9171125520642668E-4</v>
      </c>
      <c r="G642" s="16">
        <v>5.0732361569199346E-3</v>
      </c>
      <c r="H642" s="16">
        <v>2.1785275631027332E-4</v>
      </c>
      <c r="I642" s="16">
        <v>5.7340820436797455E-4</v>
      </c>
      <c r="J642" s="16">
        <v>8.5222880494720248E-3</v>
      </c>
      <c r="K642" s="16">
        <v>3.9955211410904303E-4</v>
      </c>
      <c r="L642" s="16">
        <v>9.9171125520642668E-4</v>
      </c>
      <c r="M642" s="16">
        <v>5.0732361569199346E-3</v>
      </c>
      <c r="N642" s="16">
        <v>2.1785275631027332E-4</v>
      </c>
      <c r="O642" s="16">
        <v>5.7340820436797455E-4</v>
      </c>
      <c r="P642" s="16">
        <v>0</v>
      </c>
      <c r="Q642" s="16">
        <v>0</v>
      </c>
      <c r="R642" s="16">
        <v>0</v>
      </c>
      <c r="S642" s="16">
        <v>0</v>
      </c>
      <c r="T642" s="16">
        <v>0</v>
      </c>
      <c r="U642" s="16">
        <v>0</v>
      </c>
      <c r="V642" s="16">
        <v>0</v>
      </c>
      <c r="W642" s="16">
        <v>0</v>
      </c>
      <c r="X642" s="16">
        <v>0</v>
      </c>
      <c r="Y642" s="16">
        <v>0</v>
      </c>
      <c r="Z642" s="16">
        <v>0</v>
      </c>
      <c r="AA642" s="54">
        <v>0</v>
      </c>
      <c r="AB642" s="42">
        <v>8.5222880494720248E-3</v>
      </c>
      <c r="AC642" s="42">
        <v>3.9955211410904303E-4</v>
      </c>
      <c r="AD642" s="42">
        <v>9.9171125520642668E-4</v>
      </c>
      <c r="AE642" s="42">
        <v>5.0732361569199346E-3</v>
      </c>
      <c r="AF642" s="42">
        <v>2.1785275631027332E-4</v>
      </c>
      <c r="AG642" s="42">
        <v>5.7340820436797455E-4</v>
      </c>
      <c r="AH642" s="42">
        <v>8.5222880494720248E-3</v>
      </c>
      <c r="AI642" s="42">
        <v>3.9955211410904303E-4</v>
      </c>
      <c r="AJ642" s="42">
        <v>9.9171125520642668E-4</v>
      </c>
      <c r="AK642" s="42">
        <v>5.0732361569199346E-3</v>
      </c>
      <c r="AL642" s="42">
        <v>2.1785275631027332E-4</v>
      </c>
      <c r="AM642" s="42">
        <v>5.7340820436797455E-4</v>
      </c>
    </row>
    <row r="643" spans="1:39" hidden="1" x14ac:dyDescent="0.25">
      <c r="A643" s="53"/>
      <c r="B643" s="53"/>
      <c r="C643" s="53"/>
      <c r="D643" s="16">
        <v>3.9955211410904303E-4</v>
      </c>
      <c r="E643" s="16">
        <v>9.9171125520642668E-4</v>
      </c>
      <c r="F643" s="16">
        <v>5.0732361569199346E-3</v>
      </c>
      <c r="G643" s="16">
        <v>2.1785275631027332E-4</v>
      </c>
      <c r="H643" s="16">
        <v>5.7340820436797455E-4</v>
      </c>
      <c r="I643" s="16">
        <v>8.5222880494720248E-3</v>
      </c>
      <c r="J643" s="16">
        <v>3.9955211410904303E-4</v>
      </c>
      <c r="K643" s="16">
        <v>9.9171125520642668E-4</v>
      </c>
      <c r="L643" s="16">
        <v>5.0732361569199346E-3</v>
      </c>
      <c r="M643" s="16">
        <v>2.1785275631027332E-4</v>
      </c>
      <c r="N643" s="16">
        <v>5.7340820436797455E-4</v>
      </c>
      <c r="O643" s="16">
        <v>8.5222880494720248E-3</v>
      </c>
      <c r="P643" s="16">
        <v>0</v>
      </c>
      <c r="Q643" s="16">
        <v>0</v>
      </c>
      <c r="R643" s="16">
        <v>0</v>
      </c>
      <c r="S643" s="16">
        <v>0</v>
      </c>
      <c r="T643" s="16">
        <v>0</v>
      </c>
      <c r="U643" s="16">
        <v>0</v>
      </c>
      <c r="V643" s="16">
        <v>0</v>
      </c>
      <c r="W643" s="16">
        <v>0</v>
      </c>
      <c r="X643" s="16">
        <v>0</v>
      </c>
      <c r="Y643" s="16">
        <v>0</v>
      </c>
      <c r="Z643" s="16">
        <v>0</v>
      </c>
      <c r="AA643" s="54">
        <v>0</v>
      </c>
      <c r="AB643" s="42">
        <v>3.9955211410904303E-4</v>
      </c>
      <c r="AC643" s="42">
        <v>9.9171125520642668E-4</v>
      </c>
      <c r="AD643" s="42">
        <v>5.0732361569199346E-3</v>
      </c>
      <c r="AE643" s="42">
        <v>2.1785275631027332E-4</v>
      </c>
      <c r="AF643" s="42">
        <v>5.7340820436797455E-4</v>
      </c>
      <c r="AG643" s="42">
        <v>8.5222880494720248E-3</v>
      </c>
      <c r="AH643" s="42">
        <v>3.9955211410904303E-4</v>
      </c>
      <c r="AI643" s="42">
        <v>9.9171125520642668E-4</v>
      </c>
      <c r="AJ643" s="42">
        <v>5.0732361569199346E-3</v>
      </c>
      <c r="AK643" s="42">
        <v>2.1785275631027332E-4</v>
      </c>
      <c r="AL643" s="42">
        <v>5.7340820436797455E-4</v>
      </c>
      <c r="AM643" s="42">
        <v>8.5222880494720248E-3</v>
      </c>
    </row>
    <row r="644" spans="1:39" hidden="1" x14ac:dyDescent="0.25">
      <c r="A644" s="53"/>
      <c r="B644" s="53"/>
      <c r="C644" s="53"/>
      <c r="D644" s="16">
        <v>9.9171125520642668E-4</v>
      </c>
      <c r="E644" s="16">
        <v>5.0732361569199346E-3</v>
      </c>
      <c r="F644" s="16">
        <v>2.1785275631027332E-4</v>
      </c>
      <c r="G644" s="16">
        <v>5.7340820436797455E-4</v>
      </c>
      <c r="H644" s="16">
        <v>8.5222880494720248E-3</v>
      </c>
      <c r="I644" s="16">
        <v>3.9955211410904303E-4</v>
      </c>
      <c r="J644" s="16">
        <v>9.9171125520642668E-4</v>
      </c>
      <c r="K644" s="16">
        <v>5.0732361569199346E-3</v>
      </c>
      <c r="L644" s="16">
        <v>2.1785275631027332E-4</v>
      </c>
      <c r="M644" s="16">
        <v>5.7340820436797455E-4</v>
      </c>
      <c r="N644" s="16">
        <v>8.5222880494720248E-3</v>
      </c>
      <c r="O644" s="16">
        <v>3.9955211410904303E-4</v>
      </c>
      <c r="P644" s="16">
        <v>0</v>
      </c>
      <c r="Q644" s="16">
        <v>0</v>
      </c>
      <c r="R644" s="16">
        <v>0</v>
      </c>
      <c r="S644" s="16">
        <v>0</v>
      </c>
      <c r="T644" s="16">
        <v>0</v>
      </c>
      <c r="U644" s="16">
        <v>0</v>
      </c>
      <c r="V644" s="16">
        <v>0</v>
      </c>
      <c r="W644" s="16">
        <v>0</v>
      </c>
      <c r="X644" s="16">
        <v>0</v>
      </c>
      <c r="Y644" s="16">
        <v>0</v>
      </c>
      <c r="Z644" s="16">
        <v>0</v>
      </c>
      <c r="AA644" s="54">
        <v>0</v>
      </c>
      <c r="AB644" s="42">
        <v>9.9171125520642668E-4</v>
      </c>
      <c r="AC644" s="42">
        <v>5.0732361569199346E-3</v>
      </c>
      <c r="AD644" s="42">
        <v>2.1785275631027332E-4</v>
      </c>
      <c r="AE644" s="42">
        <v>5.7340820436797455E-4</v>
      </c>
      <c r="AF644" s="42">
        <v>8.5222880494720248E-3</v>
      </c>
      <c r="AG644" s="42">
        <v>3.9955211410904303E-4</v>
      </c>
      <c r="AH644" s="42">
        <v>9.9171125520642668E-4</v>
      </c>
      <c r="AI644" s="42">
        <v>5.0732361569199346E-3</v>
      </c>
      <c r="AJ644" s="42">
        <v>2.1785275631027332E-4</v>
      </c>
      <c r="AK644" s="42">
        <v>5.7340820436797455E-4</v>
      </c>
      <c r="AL644" s="42">
        <v>8.5222880494720248E-3</v>
      </c>
      <c r="AM644" s="42">
        <v>3.9955211410904303E-4</v>
      </c>
    </row>
    <row r="645" spans="1:39" hidden="1" x14ac:dyDescent="0.25">
      <c r="A645" s="53"/>
      <c r="B645" s="53"/>
      <c r="C645" s="53"/>
      <c r="D645" s="16">
        <v>5.0732361569199346E-3</v>
      </c>
      <c r="E645" s="16">
        <v>2.1785275631027332E-4</v>
      </c>
      <c r="F645" s="16">
        <v>5.7340820436797455E-4</v>
      </c>
      <c r="G645" s="16">
        <v>8.5222880494720248E-3</v>
      </c>
      <c r="H645" s="16">
        <v>3.9955211410904303E-4</v>
      </c>
      <c r="I645" s="16">
        <v>9.9171125520642668E-4</v>
      </c>
      <c r="J645" s="16">
        <v>5.0732361569199346E-3</v>
      </c>
      <c r="K645" s="16">
        <v>2.1785275631027332E-4</v>
      </c>
      <c r="L645" s="16">
        <v>5.7340820436797455E-4</v>
      </c>
      <c r="M645" s="16">
        <v>8.5222880494720248E-3</v>
      </c>
      <c r="N645" s="16">
        <v>3.9955211410904303E-4</v>
      </c>
      <c r="O645" s="16">
        <v>9.9171125520642668E-4</v>
      </c>
      <c r="P645" s="16">
        <v>0</v>
      </c>
      <c r="Q645" s="16">
        <v>0</v>
      </c>
      <c r="R645" s="16">
        <v>0</v>
      </c>
      <c r="S645" s="16">
        <v>0</v>
      </c>
      <c r="T645" s="16">
        <v>0</v>
      </c>
      <c r="U645" s="16">
        <v>0</v>
      </c>
      <c r="V645" s="16">
        <v>0</v>
      </c>
      <c r="W645" s="16">
        <v>0</v>
      </c>
      <c r="X645" s="16">
        <v>0</v>
      </c>
      <c r="Y645" s="16">
        <v>0</v>
      </c>
      <c r="Z645" s="16">
        <v>0</v>
      </c>
      <c r="AA645" s="54">
        <v>0</v>
      </c>
      <c r="AB645" s="42">
        <v>5.0732361569199346E-3</v>
      </c>
      <c r="AC645" s="42">
        <v>2.1785275631027332E-4</v>
      </c>
      <c r="AD645" s="42">
        <v>5.7340820436797455E-4</v>
      </c>
      <c r="AE645" s="42">
        <v>8.5222880494720248E-3</v>
      </c>
      <c r="AF645" s="42">
        <v>3.9955211410904303E-4</v>
      </c>
      <c r="AG645" s="42">
        <v>9.9171125520642668E-4</v>
      </c>
      <c r="AH645" s="42">
        <v>5.0732361569199346E-3</v>
      </c>
      <c r="AI645" s="42">
        <v>2.1785275631027332E-4</v>
      </c>
      <c r="AJ645" s="42">
        <v>5.7340820436797455E-4</v>
      </c>
      <c r="AK645" s="42">
        <v>8.5222880494720248E-3</v>
      </c>
      <c r="AL645" s="42">
        <v>3.9955211410904303E-4</v>
      </c>
      <c r="AM645" s="42">
        <v>9.9171125520642668E-4</v>
      </c>
    </row>
    <row r="646" spans="1:39" hidden="1" x14ac:dyDescent="0.25">
      <c r="A646" s="53"/>
      <c r="B646" s="53"/>
      <c r="C646" s="53"/>
      <c r="D646" s="16">
        <v>2.1785275631027332E-4</v>
      </c>
      <c r="E646" s="16">
        <v>5.7340820436797455E-4</v>
      </c>
      <c r="F646" s="16">
        <v>8.5222880494720248E-3</v>
      </c>
      <c r="G646" s="16">
        <v>3.9955211410904303E-4</v>
      </c>
      <c r="H646" s="16">
        <v>9.9171125520642668E-4</v>
      </c>
      <c r="I646" s="16">
        <v>5.0732361569199346E-3</v>
      </c>
      <c r="J646" s="16">
        <v>2.1785275631027332E-4</v>
      </c>
      <c r="K646" s="16">
        <v>5.7340820436797455E-4</v>
      </c>
      <c r="L646" s="16">
        <v>8.5222880494720248E-3</v>
      </c>
      <c r="M646" s="16">
        <v>3.9955211410904303E-4</v>
      </c>
      <c r="N646" s="16">
        <v>9.9171125520642668E-4</v>
      </c>
      <c r="O646" s="16">
        <v>5.0732361569199346E-3</v>
      </c>
      <c r="P646" s="16">
        <v>0</v>
      </c>
      <c r="Q646" s="16">
        <v>0</v>
      </c>
      <c r="R646" s="16">
        <v>0</v>
      </c>
      <c r="S646" s="16">
        <v>0</v>
      </c>
      <c r="T646" s="16">
        <v>0</v>
      </c>
      <c r="U646" s="16">
        <v>0</v>
      </c>
      <c r="V646" s="16">
        <v>0</v>
      </c>
      <c r="W646" s="16">
        <v>0</v>
      </c>
      <c r="X646" s="16">
        <v>0</v>
      </c>
      <c r="Y646" s="16">
        <v>0</v>
      </c>
      <c r="Z646" s="16">
        <v>0</v>
      </c>
      <c r="AA646" s="54">
        <v>0</v>
      </c>
      <c r="AB646" s="42">
        <v>2.1785275631027332E-4</v>
      </c>
      <c r="AC646" s="42">
        <v>5.7340820436797455E-4</v>
      </c>
      <c r="AD646" s="42">
        <v>8.5222880494720248E-3</v>
      </c>
      <c r="AE646" s="42">
        <v>3.9955211410904303E-4</v>
      </c>
      <c r="AF646" s="42">
        <v>9.9171125520642668E-4</v>
      </c>
      <c r="AG646" s="42">
        <v>5.0732361569199346E-3</v>
      </c>
      <c r="AH646" s="42">
        <v>2.1785275631027332E-4</v>
      </c>
      <c r="AI646" s="42">
        <v>5.7340820436797455E-4</v>
      </c>
      <c r="AJ646" s="42">
        <v>8.5222880494720248E-3</v>
      </c>
      <c r="AK646" s="42">
        <v>3.9955211410904303E-4</v>
      </c>
      <c r="AL646" s="42">
        <v>9.9171125520642668E-4</v>
      </c>
      <c r="AM646" s="42">
        <v>5.0732361569199346E-3</v>
      </c>
    </row>
    <row r="647" spans="1:39" hidden="1" x14ac:dyDescent="0.25">
      <c r="A647" s="53"/>
      <c r="B647" s="53"/>
      <c r="C647" s="53"/>
      <c r="D647" s="16">
        <v>5.7340820436797455E-4</v>
      </c>
      <c r="E647" s="16">
        <v>8.5222880494720248E-3</v>
      </c>
      <c r="F647" s="16">
        <v>3.9955211410904303E-4</v>
      </c>
      <c r="G647" s="16">
        <v>9.9171125520642668E-4</v>
      </c>
      <c r="H647" s="16">
        <v>5.0732361569199346E-3</v>
      </c>
      <c r="I647" s="16">
        <v>2.1785275631027332E-4</v>
      </c>
      <c r="J647" s="16">
        <v>5.7340820436797455E-4</v>
      </c>
      <c r="K647" s="16">
        <v>8.5222880494720248E-3</v>
      </c>
      <c r="L647" s="16">
        <v>3.9955211410904303E-4</v>
      </c>
      <c r="M647" s="16">
        <v>9.9171125520642668E-4</v>
      </c>
      <c r="N647" s="16">
        <v>5.0732361569199346E-3</v>
      </c>
      <c r="O647" s="16">
        <v>2.1785275631027332E-4</v>
      </c>
      <c r="P647" s="16">
        <v>0</v>
      </c>
      <c r="Q647" s="16">
        <v>0</v>
      </c>
      <c r="R647" s="16">
        <v>0</v>
      </c>
      <c r="S647" s="16">
        <v>0</v>
      </c>
      <c r="T647" s="16">
        <v>0</v>
      </c>
      <c r="U647" s="16">
        <v>0</v>
      </c>
      <c r="V647" s="16">
        <v>0</v>
      </c>
      <c r="W647" s="16">
        <v>0</v>
      </c>
      <c r="X647" s="16">
        <v>0</v>
      </c>
      <c r="Y647" s="16">
        <v>0</v>
      </c>
      <c r="Z647" s="16">
        <v>0</v>
      </c>
      <c r="AA647" s="54">
        <v>0</v>
      </c>
      <c r="AB647" s="42">
        <v>5.7340820436797455E-4</v>
      </c>
      <c r="AC647" s="42">
        <v>8.5222880494720248E-3</v>
      </c>
      <c r="AD647" s="42">
        <v>3.9955211410904303E-4</v>
      </c>
      <c r="AE647" s="42">
        <v>9.9171125520642668E-4</v>
      </c>
      <c r="AF647" s="42">
        <v>5.0732361569199346E-3</v>
      </c>
      <c r="AG647" s="42">
        <v>2.1785275631027332E-4</v>
      </c>
      <c r="AH647" s="42">
        <v>5.7340820436797455E-4</v>
      </c>
      <c r="AI647" s="42">
        <v>8.5222880494720248E-3</v>
      </c>
      <c r="AJ647" s="42">
        <v>3.9955211410904303E-4</v>
      </c>
      <c r="AK647" s="42">
        <v>9.9171125520642668E-4</v>
      </c>
      <c r="AL647" s="42">
        <v>5.0732361569199346E-3</v>
      </c>
      <c r="AM647" s="42">
        <v>2.1785275631027332E-4</v>
      </c>
    </row>
    <row r="648" spans="1:39" x14ac:dyDescent="0.25">
      <c r="A648" s="53" t="s">
        <v>166</v>
      </c>
      <c r="B648" s="53" t="str">
        <f>VLOOKUP(A648,'TRI Releases'!$A$3:$Q$118,2,FALSE)</f>
        <v>77643WSTMNHWY73</v>
      </c>
      <c r="C648" s="53" t="str">
        <f>VLOOKUP(B648,'AERMOD-Modeled-Air-Conc.'!$A$5:$B$3136,2,FALSE)</f>
        <v>Waste Handling, Disposal, Treatment, and Recycling</v>
      </c>
      <c r="D648" s="16">
        <v>8.5222880494720248E-3</v>
      </c>
      <c r="E648" s="16">
        <v>3.9955211410904303E-4</v>
      </c>
      <c r="F648" s="16">
        <v>9.9171125520642668E-4</v>
      </c>
      <c r="G648" s="16">
        <v>5.0732361569199346E-3</v>
      </c>
      <c r="H648" s="16">
        <v>2.1785275631027332E-4</v>
      </c>
      <c r="I648" s="16">
        <v>5.7340820436797455E-4</v>
      </c>
      <c r="J648" s="16">
        <v>8.5222880494720248E-3</v>
      </c>
      <c r="K648" s="16">
        <v>3.9955211410904303E-4</v>
      </c>
      <c r="L648" s="16">
        <v>9.9171125520642668E-4</v>
      </c>
      <c r="M648" s="16">
        <v>5.0732361569199346E-3</v>
      </c>
      <c r="N648" s="16">
        <v>2.1785275631027332E-4</v>
      </c>
      <c r="O648" s="16">
        <v>5.7340820436797455E-4</v>
      </c>
      <c r="P648" s="16">
        <v>0</v>
      </c>
      <c r="Q648" s="16">
        <v>0</v>
      </c>
      <c r="R648" s="16">
        <v>0</v>
      </c>
      <c r="S648" s="16">
        <v>0</v>
      </c>
      <c r="T648" s="16">
        <v>0</v>
      </c>
      <c r="U648" s="16">
        <v>0</v>
      </c>
      <c r="V648" s="16">
        <v>0</v>
      </c>
      <c r="W648" s="16">
        <v>0</v>
      </c>
      <c r="X648" s="16">
        <v>0</v>
      </c>
      <c r="Y648" s="16">
        <v>0</v>
      </c>
      <c r="Z648" s="16">
        <v>0</v>
      </c>
      <c r="AA648" s="54">
        <v>0</v>
      </c>
      <c r="AB648" s="42">
        <v>8.5222880494720248E-3</v>
      </c>
      <c r="AC648" s="42">
        <v>3.9955211410904303E-4</v>
      </c>
      <c r="AD648" s="42">
        <v>9.9171125520642668E-4</v>
      </c>
      <c r="AE648" s="42">
        <v>5.0732361569199346E-3</v>
      </c>
      <c r="AF648" s="42">
        <v>2.1785275631027332E-4</v>
      </c>
      <c r="AG648" s="42">
        <v>5.7340820436797455E-4</v>
      </c>
      <c r="AH648" s="42">
        <v>8.5222880494720248E-3</v>
      </c>
      <c r="AI648" s="42">
        <v>3.9955211410904303E-4</v>
      </c>
      <c r="AJ648" s="42">
        <v>9.9171125520642668E-4</v>
      </c>
      <c r="AK648" s="42">
        <v>5.0732361569199346E-3</v>
      </c>
      <c r="AL648" s="42">
        <v>2.1785275631027332E-4</v>
      </c>
      <c r="AM648" s="42">
        <v>5.7340820436797455E-4</v>
      </c>
    </row>
    <row r="649" spans="1:39" hidden="1" x14ac:dyDescent="0.25">
      <c r="A649" s="53"/>
      <c r="B649" s="53"/>
      <c r="C649" s="53"/>
      <c r="D649" s="16">
        <v>3.9955211410904303E-4</v>
      </c>
      <c r="E649" s="16">
        <v>9.9171125520642668E-4</v>
      </c>
      <c r="F649" s="16">
        <v>5.0732361569199346E-3</v>
      </c>
      <c r="G649" s="16">
        <v>2.1785275631027332E-4</v>
      </c>
      <c r="H649" s="16">
        <v>5.7340820436797455E-4</v>
      </c>
      <c r="I649" s="16">
        <v>0</v>
      </c>
      <c r="J649" s="16">
        <v>3.9955211410904303E-4</v>
      </c>
      <c r="K649" s="16">
        <v>9.9171125520642668E-4</v>
      </c>
      <c r="L649" s="16">
        <v>5.0732361569199346E-3</v>
      </c>
      <c r="M649" s="16">
        <v>2.1785275631027332E-4</v>
      </c>
      <c r="N649" s="16">
        <v>5.7340820436797455E-4</v>
      </c>
      <c r="O649" s="16">
        <v>0</v>
      </c>
      <c r="P649" s="16">
        <v>0</v>
      </c>
      <c r="Q649" s="16">
        <v>0</v>
      </c>
      <c r="R649" s="16">
        <v>0</v>
      </c>
      <c r="S649" s="16">
        <v>0</v>
      </c>
      <c r="T649" s="16">
        <v>0</v>
      </c>
      <c r="U649" s="16">
        <v>0</v>
      </c>
      <c r="V649" s="16">
        <v>0</v>
      </c>
      <c r="W649" s="16">
        <v>0</v>
      </c>
      <c r="X649" s="16">
        <v>0</v>
      </c>
      <c r="Y649" s="16">
        <v>0</v>
      </c>
      <c r="Z649" s="16">
        <v>0</v>
      </c>
      <c r="AA649" s="54">
        <v>0</v>
      </c>
      <c r="AB649" s="42">
        <v>3.9955211410904303E-4</v>
      </c>
      <c r="AC649" s="42">
        <v>9.9171125520642668E-4</v>
      </c>
      <c r="AD649" s="42">
        <v>5.0732361569199346E-3</v>
      </c>
      <c r="AE649" s="42">
        <v>2.1785275631027332E-4</v>
      </c>
      <c r="AF649" s="42">
        <v>5.7340820436797455E-4</v>
      </c>
      <c r="AG649" s="42">
        <v>0</v>
      </c>
      <c r="AH649" s="42">
        <v>3.9955211410904303E-4</v>
      </c>
      <c r="AI649" s="42">
        <v>9.9171125520642668E-4</v>
      </c>
      <c r="AJ649" s="42">
        <v>5.0732361569199346E-3</v>
      </c>
      <c r="AK649" s="42">
        <v>2.1785275631027332E-4</v>
      </c>
      <c r="AL649" s="42">
        <v>5.7340820436797455E-4</v>
      </c>
      <c r="AM649" s="42">
        <v>0</v>
      </c>
    </row>
    <row r="650" spans="1:39" hidden="1" x14ac:dyDescent="0.25">
      <c r="A650" s="53"/>
      <c r="B650" s="53"/>
      <c r="C650" s="53"/>
      <c r="D650" s="16">
        <v>9.9171125520642668E-4</v>
      </c>
      <c r="E650" s="16">
        <v>5.0732361569199346E-3</v>
      </c>
      <c r="F650" s="16">
        <v>2.1785275631027332E-4</v>
      </c>
      <c r="G650" s="16">
        <v>5.7340820436797455E-4</v>
      </c>
      <c r="H650" s="16">
        <v>0</v>
      </c>
      <c r="I650" s="16">
        <v>0</v>
      </c>
      <c r="J650" s="16">
        <v>9.9171125520642668E-4</v>
      </c>
      <c r="K650" s="16">
        <v>5.0732361569199346E-3</v>
      </c>
      <c r="L650" s="16">
        <v>2.1785275631027332E-4</v>
      </c>
      <c r="M650" s="16">
        <v>5.7340820436797455E-4</v>
      </c>
      <c r="N650" s="16">
        <v>0</v>
      </c>
      <c r="O650" s="16">
        <v>0</v>
      </c>
      <c r="P650" s="16">
        <v>0</v>
      </c>
      <c r="Q650" s="16">
        <v>0</v>
      </c>
      <c r="R650" s="16">
        <v>0</v>
      </c>
      <c r="S650" s="16">
        <v>0</v>
      </c>
      <c r="T650" s="16">
        <v>0</v>
      </c>
      <c r="U650" s="16">
        <v>0</v>
      </c>
      <c r="V650" s="16">
        <v>0</v>
      </c>
      <c r="W650" s="16">
        <v>0</v>
      </c>
      <c r="X650" s="16">
        <v>0</v>
      </c>
      <c r="Y650" s="16">
        <v>0</v>
      </c>
      <c r="Z650" s="16">
        <v>0</v>
      </c>
      <c r="AA650" s="54">
        <v>0</v>
      </c>
      <c r="AB650" s="42">
        <v>9.9171125520642668E-4</v>
      </c>
      <c r="AC650" s="42">
        <v>5.0732361569199346E-3</v>
      </c>
      <c r="AD650" s="42">
        <v>2.1785275631027332E-4</v>
      </c>
      <c r="AE650" s="42">
        <v>5.7340820436797455E-4</v>
      </c>
      <c r="AF650" s="42">
        <v>0</v>
      </c>
      <c r="AG650" s="42">
        <v>0</v>
      </c>
      <c r="AH650" s="42">
        <v>9.9171125520642668E-4</v>
      </c>
      <c r="AI650" s="42">
        <v>5.0732361569199346E-3</v>
      </c>
      <c r="AJ650" s="42">
        <v>2.1785275631027332E-4</v>
      </c>
      <c r="AK650" s="42">
        <v>5.7340820436797455E-4</v>
      </c>
      <c r="AL650" s="42">
        <v>0</v>
      </c>
      <c r="AM650" s="42">
        <v>0</v>
      </c>
    </row>
    <row r="651" spans="1:39" hidden="1" x14ac:dyDescent="0.25">
      <c r="A651" s="53"/>
      <c r="B651" s="53"/>
      <c r="C651" s="53"/>
      <c r="D651" s="16">
        <v>5.0732361569199346E-3</v>
      </c>
      <c r="E651" s="16">
        <v>2.1785275631027332E-4</v>
      </c>
      <c r="F651" s="16">
        <v>5.7340820436797455E-4</v>
      </c>
      <c r="G651" s="16">
        <v>0</v>
      </c>
      <c r="H651" s="16">
        <v>0</v>
      </c>
      <c r="I651" s="16">
        <v>0</v>
      </c>
      <c r="J651" s="16">
        <v>5.0732361569199346E-3</v>
      </c>
      <c r="K651" s="16">
        <v>2.1785275631027332E-4</v>
      </c>
      <c r="L651" s="16">
        <v>5.7340820436797455E-4</v>
      </c>
      <c r="M651" s="16">
        <v>0</v>
      </c>
      <c r="N651" s="16">
        <v>0</v>
      </c>
      <c r="O651" s="16">
        <v>0</v>
      </c>
      <c r="P651" s="16">
        <v>0</v>
      </c>
      <c r="Q651" s="16">
        <v>0</v>
      </c>
      <c r="R651" s="16">
        <v>0</v>
      </c>
      <c r="S651" s="16">
        <v>0</v>
      </c>
      <c r="T651" s="16">
        <v>0</v>
      </c>
      <c r="U651" s="16">
        <v>0</v>
      </c>
      <c r="V651" s="16">
        <v>0</v>
      </c>
      <c r="W651" s="16">
        <v>0</v>
      </c>
      <c r="X651" s="16">
        <v>0</v>
      </c>
      <c r="Y651" s="16">
        <v>0</v>
      </c>
      <c r="Z651" s="16">
        <v>0</v>
      </c>
      <c r="AA651" s="54">
        <v>0</v>
      </c>
      <c r="AB651" s="42">
        <v>5.0732361569199346E-3</v>
      </c>
      <c r="AC651" s="42">
        <v>2.1785275631027332E-4</v>
      </c>
      <c r="AD651" s="42">
        <v>5.7340820436797455E-4</v>
      </c>
      <c r="AE651" s="42">
        <v>0</v>
      </c>
      <c r="AF651" s="42">
        <v>0</v>
      </c>
      <c r="AG651" s="42">
        <v>0</v>
      </c>
      <c r="AH651" s="42">
        <v>5.0732361569199346E-3</v>
      </c>
      <c r="AI651" s="42">
        <v>2.1785275631027332E-4</v>
      </c>
      <c r="AJ651" s="42">
        <v>5.7340820436797455E-4</v>
      </c>
      <c r="AK651" s="42">
        <v>0</v>
      </c>
      <c r="AL651" s="42">
        <v>0</v>
      </c>
      <c r="AM651" s="42">
        <v>0</v>
      </c>
    </row>
    <row r="652" spans="1:39" hidden="1" x14ac:dyDescent="0.25">
      <c r="A652" s="53"/>
      <c r="B652" s="53"/>
      <c r="C652" s="53"/>
      <c r="D652" s="16">
        <v>2.1785275631027332E-4</v>
      </c>
      <c r="E652" s="16">
        <v>5.7340820436797455E-4</v>
      </c>
      <c r="F652" s="16">
        <v>0</v>
      </c>
      <c r="G652" s="16">
        <v>0</v>
      </c>
      <c r="H652" s="16">
        <v>0</v>
      </c>
      <c r="I652" s="16">
        <v>0</v>
      </c>
      <c r="J652" s="16">
        <v>2.1785275631027332E-4</v>
      </c>
      <c r="K652" s="16">
        <v>5.7340820436797455E-4</v>
      </c>
      <c r="L652" s="16">
        <v>0</v>
      </c>
      <c r="M652" s="16">
        <v>0</v>
      </c>
      <c r="N652" s="16">
        <v>0</v>
      </c>
      <c r="O652" s="16">
        <v>0</v>
      </c>
      <c r="P652" s="16">
        <v>0</v>
      </c>
      <c r="Q652" s="16">
        <v>0</v>
      </c>
      <c r="R652" s="16">
        <v>0</v>
      </c>
      <c r="S652" s="16">
        <v>0</v>
      </c>
      <c r="T652" s="16">
        <v>0</v>
      </c>
      <c r="U652" s="16">
        <v>0</v>
      </c>
      <c r="V652" s="16">
        <v>0</v>
      </c>
      <c r="W652" s="16">
        <v>0</v>
      </c>
      <c r="X652" s="16">
        <v>0</v>
      </c>
      <c r="Y652" s="16">
        <v>0</v>
      </c>
      <c r="Z652" s="16">
        <v>0</v>
      </c>
      <c r="AA652" s="54">
        <v>0</v>
      </c>
      <c r="AB652" s="42">
        <v>2.1785275631027332E-4</v>
      </c>
      <c r="AC652" s="42">
        <v>5.7340820436797455E-4</v>
      </c>
      <c r="AD652" s="42">
        <v>0</v>
      </c>
      <c r="AE652" s="42">
        <v>0</v>
      </c>
      <c r="AF652" s="42">
        <v>0</v>
      </c>
      <c r="AG652" s="42">
        <v>0</v>
      </c>
      <c r="AH652" s="42">
        <v>2.1785275631027332E-4</v>
      </c>
      <c r="AI652" s="42">
        <v>5.7340820436797455E-4</v>
      </c>
      <c r="AJ652" s="42">
        <v>0</v>
      </c>
      <c r="AK652" s="42">
        <v>0</v>
      </c>
      <c r="AL652" s="42">
        <v>0</v>
      </c>
      <c r="AM652" s="42">
        <v>0</v>
      </c>
    </row>
    <row r="653" spans="1:39" hidden="1" x14ac:dyDescent="0.25">
      <c r="A653" s="53"/>
      <c r="B653" s="53"/>
      <c r="C653" s="53"/>
      <c r="D653" s="16">
        <v>5.7340820436797455E-4</v>
      </c>
      <c r="E653" s="16">
        <v>0</v>
      </c>
      <c r="F653" s="16">
        <v>0</v>
      </c>
      <c r="G653" s="16">
        <v>0</v>
      </c>
      <c r="H653" s="16">
        <v>0</v>
      </c>
      <c r="I653" s="16">
        <v>0</v>
      </c>
      <c r="J653" s="16">
        <v>5.7340820436797455E-4</v>
      </c>
      <c r="K653" s="16">
        <v>0</v>
      </c>
      <c r="L653" s="16">
        <v>0</v>
      </c>
      <c r="M653" s="16">
        <v>0</v>
      </c>
      <c r="N653" s="16">
        <v>0</v>
      </c>
      <c r="O653" s="16">
        <v>0</v>
      </c>
      <c r="P653" s="16">
        <v>0</v>
      </c>
      <c r="Q653" s="16">
        <v>0</v>
      </c>
      <c r="R653" s="16">
        <v>0</v>
      </c>
      <c r="S653" s="16">
        <v>0</v>
      </c>
      <c r="T653" s="16">
        <v>0</v>
      </c>
      <c r="U653" s="16">
        <v>0</v>
      </c>
      <c r="V653" s="16">
        <v>0</v>
      </c>
      <c r="W653" s="16">
        <v>0</v>
      </c>
      <c r="X653" s="16">
        <v>0</v>
      </c>
      <c r="Y653" s="16">
        <v>0</v>
      </c>
      <c r="Z653" s="16">
        <v>0</v>
      </c>
      <c r="AA653" s="54">
        <v>0</v>
      </c>
      <c r="AB653" s="42">
        <v>5.7340820436797455E-4</v>
      </c>
      <c r="AC653" s="42">
        <v>0</v>
      </c>
      <c r="AD653" s="42">
        <v>0</v>
      </c>
      <c r="AE653" s="42">
        <v>0</v>
      </c>
      <c r="AF653" s="42">
        <v>0</v>
      </c>
      <c r="AG653" s="42">
        <v>0</v>
      </c>
      <c r="AH653" s="42">
        <v>5.7340820436797455E-4</v>
      </c>
      <c r="AI653" s="42">
        <v>0</v>
      </c>
      <c r="AJ653" s="42">
        <v>0</v>
      </c>
      <c r="AK653" s="42">
        <v>0</v>
      </c>
      <c r="AL653" s="42">
        <v>0</v>
      </c>
      <c r="AM653" s="42">
        <v>0</v>
      </c>
    </row>
    <row r="654" spans="1:39" x14ac:dyDescent="0.25">
      <c r="A654" s="53" t="s">
        <v>167</v>
      </c>
      <c r="B654" s="53" t="str">
        <f>VLOOKUP(A654,'TRI Releases'!$A$3:$Q$118,2,FALSE)</f>
        <v>77978FRMSPPOBOX</v>
      </c>
      <c r="C654" s="53" t="str">
        <f>VLOOKUP(B654,'AERMOD-Modeled-Air-Conc.'!$A$5:$B$3136,2,FALSE)</f>
        <v>Processing as a Reactant</v>
      </c>
      <c r="D654" s="16">
        <v>0</v>
      </c>
      <c r="E654" s="16">
        <v>0</v>
      </c>
      <c r="F654" s="16">
        <v>0</v>
      </c>
      <c r="G654" s="16">
        <v>0</v>
      </c>
      <c r="H654" s="16">
        <v>0</v>
      </c>
      <c r="I654" s="16">
        <v>0</v>
      </c>
      <c r="J654" s="16">
        <v>0</v>
      </c>
      <c r="K654" s="16">
        <v>0</v>
      </c>
      <c r="L654" s="16">
        <v>0</v>
      </c>
      <c r="M654" s="16">
        <v>0</v>
      </c>
      <c r="N654" s="16">
        <v>0</v>
      </c>
      <c r="O654" s="16">
        <v>0</v>
      </c>
      <c r="P654" s="16">
        <v>0</v>
      </c>
      <c r="Q654" s="16">
        <v>0</v>
      </c>
      <c r="R654" s="16">
        <v>0</v>
      </c>
      <c r="S654" s="16">
        <v>0</v>
      </c>
      <c r="T654" s="16">
        <v>0</v>
      </c>
      <c r="U654" s="16">
        <v>0</v>
      </c>
      <c r="V654" s="16">
        <v>0</v>
      </c>
      <c r="W654" s="16">
        <v>0</v>
      </c>
      <c r="X654" s="16">
        <v>0</v>
      </c>
      <c r="Y654" s="16">
        <v>0</v>
      </c>
      <c r="Z654" s="16">
        <v>0</v>
      </c>
      <c r="AA654" s="54">
        <v>0</v>
      </c>
      <c r="AB654" s="42">
        <v>0</v>
      </c>
      <c r="AC654" s="42">
        <v>0</v>
      </c>
      <c r="AD654" s="42">
        <v>0</v>
      </c>
      <c r="AE654" s="42">
        <v>0</v>
      </c>
      <c r="AF654" s="42">
        <v>0</v>
      </c>
      <c r="AG654" s="42">
        <v>0</v>
      </c>
      <c r="AH654" s="42">
        <v>0</v>
      </c>
      <c r="AI654" s="42">
        <v>0</v>
      </c>
      <c r="AJ654" s="42">
        <v>0</v>
      </c>
      <c r="AK654" s="42">
        <v>0</v>
      </c>
      <c r="AL654" s="42">
        <v>0</v>
      </c>
      <c r="AM654" s="42">
        <v>0</v>
      </c>
    </row>
    <row r="655" spans="1:39" hidden="1" x14ac:dyDescent="0.25">
      <c r="A655" s="53"/>
      <c r="B655" s="53"/>
      <c r="C655" s="53"/>
      <c r="D655" s="16">
        <v>0</v>
      </c>
      <c r="E655" s="16">
        <v>0</v>
      </c>
      <c r="F655" s="16">
        <v>0</v>
      </c>
      <c r="G655" s="16">
        <v>0</v>
      </c>
      <c r="H655" s="16">
        <v>0</v>
      </c>
      <c r="I655" s="16">
        <v>0</v>
      </c>
      <c r="J655" s="16">
        <v>0</v>
      </c>
      <c r="K655" s="16">
        <v>0</v>
      </c>
      <c r="L655" s="16">
        <v>0</v>
      </c>
      <c r="M655" s="16">
        <v>0</v>
      </c>
      <c r="N655" s="16">
        <v>0</v>
      </c>
      <c r="O655" s="16">
        <v>0</v>
      </c>
      <c r="P655" s="16">
        <v>0</v>
      </c>
      <c r="Q655" s="16">
        <v>0</v>
      </c>
      <c r="R655" s="16">
        <v>0</v>
      </c>
      <c r="S655" s="16">
        <v>0</v>
      </c>
      <c r="T655" s="16">
        <v>0</v>
      </c>
      <c r="U655" s="16">
        <v>3.3672655025148508E-3</v>
      </c>
      <c r="V655" s="16">
        <v>0</v>
      </c>
      <c r="W655" s="16">
        <v>0</v>
      </c>
      <c r="X655" s="16">
        <v>0</v>
      </c>
      <c r="Y655" s="16">
        <v>0</v>
      </c>
      <c r="Z655" s="16">
        <v>0</v>
      </c>
      <c r="AA655" s="54">
        <v>3.3672655025148508E-3</v>
      </c>
      <c r="AB655" s="42">
        <v>0</v>
      </c>
      <c r="AC655" s="42">
        <v>0</v>
      </c>
      <c r="AD655" s="42">
        <v>0</v>
      </c>
      <c r="AE655" s="42">
        <v>0</v>
      </c>
      <c r="AF655" s="42">
        <v>0</v>
      </c>
      <c r="AG655" s="42">
        <v>3.3672655025148508E-3</v>
      </c>
      <c r="AH655" s="42">
        <v>0</v>
      </c>
      <c r="AI655" s="42">
        <v>0</v>
      </c>
      <c r="AJ655" s="42">
        <v>0</v>
      </c>
      <c r="AK655" s="42">
        <v>0</v>
      </c>
      <c r="AL655" s="42">
        <v>0</v>
      </c>
      <c r="AM655" s="42">
        <v>3.3672655025148508E-3</v>
      </c>
    </row>
    <row r="656" spans="1:39" hidden="1" x14ac:dyDescent="0.25">
      <c r="A656" s="53"/>
      <c r="B656" s="53"/>
      <c r="C656" s="53"/>
      <c r="D656" s="16">
        <v>0</v>
      </c>
      <c r="E656" s="16">
        <v>0</v>
      </c>
      <c r="F656" s="16">
        <v>0</v>
      </c>
      <c r="G656" s="16">
        <v>0</v>
      </c>
      <c r="H656" s="16">
        <v>0</v>
      </c>
      <c r="I656" s="16">
        <v>0</v>
      </c>
      <c r="J656" s="16">
        <v>0</v>
      </c>
      <c r="K656" s="16">
        <v>0</v>
      </c>
      <c r="L656" s="16">
        <v>0</v>
      </c>
      <c r="M656" s="16">
        <v>0</v>
      </c>
      <c r="N656" s="16">
        <v>0</v>
      </c>
      <c r="O656" s="16">
        <v>0</v>
      </c>
      <c r="P656" s="16">
        <v>0</v>
      </c>
      <c r="Q656" s="16">
        <v>0</v>
      </c>
      <c r="R656" s="16">
        <v>0</v>
      </c>
      <c r="S656" s="16">
        <v>0</v>
      </c>
      <c r="T656" s="16">
        <v>3.3672655025148508E-3</v>
      </c>
      <c r="U656" s="16">
        <v>5.6481531926898894E-4</v>
      </c>
      <c r="V656" s="16">
        <v>0</v>
      </c>
      <c r="W656" s="16">
        <v>0</v>
      </c>
      <c r="X656" s="16">
        <v>0</v>
      </c>
      <c r="Y656" s="16">
        <v>0</v>
      </c>
      <c r="Z656" s="16">
        <v>3.3672655025148508E-3</v>
      </c>
      <c r="AA656" s="54">
        <v>5.6481531926898894E-4</v>
      </c>
      <c r="AB656" s="42">
        <v>0</v>
      </c>
      <c r="AC656" s="42">
        <v>0</v>
      </c>
      <c r="AD656" s="42">
        <v>0</v>
      </c>
      <c r="AE656" s="42">
        <v>0</v>
      </c>
      <c r="AF656" s="42">
        <v>3.3672655025148508E-3</v>
      </c>
      <c r="AG656" s="42">
        <v>5.6481531926898894E-4</v>
      </c>
      <c r="AH656" s="42">
        <v>0</v>
      </c>
      <c r="AI656" s="42">
        <v>0</v>
      </c>
      <c r="AJ656" s="42">
        <v>0</v>
      </c>
      <c r="AK656" s="42">
        <v>0</v>
      </c>
      <c r="AL656" s="42">
        <v>3.3672655025148508E-3</v>
      </c>
      <c r="AM656" s="42">
        <v>5.6481531926898894E-4</v>
      </c>
    </row>
    <row r="657" spans="1:39" hidden="1" x14ac:dyDescent="0.25">
      <c r="A657" s="53"/>
      <c r="B657" s="53"/>
      <c r="C657" s="53"/>
      <c r="D657" s="16">
        <v>0</v>
      </c>
      <c r="E657" s="16">
        <v>0</v>
      </c>
      <c r="F657" s="16">
        <v>0</v>
      </c>
      <c r="G657" s="16">
        <v>0</v>
      </c>
      <c r="H657" s="16">
        <v>0</v>
      </c>
      <c r="I657" s="16">
        <v>0</v>
      </c>
      <c r="J657" s="16">
        <v>0</v>
      </c>
      <c r="K657" s="16">
        <v>0</v>
      </c>
      <c r="L657" s="16">
        <v>0</v>
      </c>
      <c r="M657" s="16">
        <v>0</v>
      </c>
      <c r="N657" s="16">
        <v>0</v>
      </c>
      <c r="O657" s="16">
        <v>0</v>
      </c>
      <c r="P657" s="16">
        <v>0</v>
      </c>
      <c r="Q657" s="16">
        <v>0</v>
      </c>
      <c r="R657" s="16">
        <v>0</v>
      </c>
      <c r="S657" s="16">
        <v>3.3672655025148508E-3</v>
      </c>
      <c r="T657" s="16">
        <v>5.6481531926898894E-4</v>
      </c>
      <c r="U657" s="16">
        <v>1.067386469200931E-3</v>
      </c>
      <c r="V657" s="16">
        <v>0</v>
      </c>
      <c r="W657" s="16">
        <v>0</v>
      </c>
      <c r="X657" s="16">
        <v>0</v>
      </c>
      <c r="Y657" s="16">
        <v>3.3672655025148508E-3</v>
      </c>
      <c r="Z657" s="16">
        <v>5.6481531926898894E-4</v>
      </c>
      <c r="AA657" s="54">
        <v>1.067386469200931E-3</v>
      </c>
      <c r="AB657" s="42">
        <v>0</v>
      </c>
      <c r="AC657" s="42">
        <v>0</v>
      </c>
      <c r="AD657" s="42">
        <v>0</v>
      </c>
      <c r="AE657" s="42">
        <v>3.3672655025148508E-3</v>
      </c>
      <c r="AF657" s="42">
        <v>5.6481531926898894E-4</v>
      </c>
      <c r="AG657" s="42">
        <v>1.067386469200931E-3</v>
      </c>
      <c r="AH657" s="42">
        <v>0</v>
      </c>
      <c r="AI657" s="42">
        <v>0</v>
      </c>
      <c r="AJ657" s="42">
        <v>0</v>
      </c>
      <c r="AK657" s="42">
        <v>3.3672655025148508E-3</v>
      </c>
      <c r="AL657" s="42">
        <v>5.6481531926898894E-4</v>
      </c>
      <c r="AM657" s="42">
        <v>1.067386469200931E-3</v>
      </c>
    </row>
    <row r="658" spans="1:39" hidden="1" x14ac:dyDescent="0.25">
      <c r="A658" s="53"/>
      <c r="B658" s="53"/>
      <c r="C658" s="53"/>
      <c r="D658" s="16">
        <v>0</v>
      </c>
      <c r="E658" s="16">
        <v>0</v>
      </c>
      <c r="F658" s="16">
        <v>0</v>
      </c>
      <c r="G658" s="16">
        <v>0</v>
      </c>
      <c r="H658" s="16">
        <v>0</v>
      </c>
      <c r="I658" s="16">
        <v>0</v>
      </c>
      <c r="J658" s="16">
        <v>0</v>
      </c>
      <c r="K658" s="16">
        <v>0</v>
      </c>
      <c r="L658" s="16">
        <v>0</v>
      </c>
      <c r="M658" s="16">
        <v>0</v>
      </c>
      <c r="N658" s="16">
        <v>0</v>
      </c>
      <c r="O658" s="16">
        <v>0</v>
      </c>
      <c r="P658" s="16">
        <v>0</v>
      </c>
      <c r="Q658" s="16">
        <v>0</v>
      </c>
      <c r="R658" s="16">
        <v>3.3672655025148508E-3</v>
      </c>
      <c r="S658" s="16">
        <v>5.6481531926898894E-4</v>
      </c>
      <c r="T658" s="16">
        <v>1.067386469200931E-3</v>
      </c>
      <c r="U658" s="16">
        <v>1.9091956500723124E-3</v>
      </c>
      <c r="V658" s="16">
        <v>0</v>
      </c>
      <c r="W658" s="16">
        <v>0</v>
      </c>
      <c r="X658" s="16">
        <v>3.3672655025148508E-3</v>
      </c>
      <c r="Y658" s="16">
        <v>5.6481531926898894E-4</v>
      </c>
      <c r="Z658" s="16">
        <v>1.067386469200931E-3</v>
      </c>
      <c r="AA658" s="54">
        <v>1.9091956500723124E-3</v>
      </c>
      <c r="AB658" s="42">
        <v>0</v>
      </c>
      <c r="AC658" s="42">
        <v>0</v>
      </c>
      <c r="AD658" s="42">
        <v>3.3672655025148508E-3</v>
      </c>
      <c r="AE658" s="42">
        <v>5.6481531926898894E-4</v>
      </c>
      <c r="AF658" s="42">
        <v>1.067386469200931E-3</v>
      </c>
      <c r="AG658" s="42">
        <v>1.9091956500723124E-3</v>
      </c>
      <c r="AH658" s="42">
        <v>0</v>
      </c>
      <c r="AI658" s="42">
        <v>0</v>
      </c>
      <c r="AJ658" s="42">
        <v>3.3672655025148508E-3</v>
      </c>
      <c r="AK658" s="42">
        <v>5.6481531926898894E-4</v>
      </c>
      <c r="AL658" s="42">
        <v>1.067386469200931E-3</v>
      </c>
      <c r="AM658" s="42">
        <v>1.9091956500723124E-3</v>
      </c>
    </row>
    <row r="659" spans="1:39" hidden="1" x14ac:dyDescent="0.25">
      <c r="A659" s="53"/>
      <c r="B659" s="53"/>
      <c r="C659" s="53"/>
      <c r="D659" s="16">
        <v>0</v>
      </c>
      <c r="E659" s="16">
        <v>0</v>
      </c>
      <c r="F659" s="16">
        <v>0</v>
      </c>
      <c r="G659" s="16">
        <v>0</v>
      </c>
      <c r="H659" s="16">
        <v>0</v>
      </c>
      <c r="I659" s="16">
        <v>0</v>
      </c>
      <c r="J659" s="16">
        <v>0</v>
      </c>
      <c r="K659" s="16">
        <v>0</v>
      </c>
      <c r="L659" s="16">
        <v>0</v>
      </c>
      <c r="M659" s="16">
        <v>0</v>
      </c>
      <c r="N659" s="16">
        <v>0</v>
      </c>
      <c r="O659" s="16">
        <v>0</v>
      </c>
      <c r="P659" s="16">
        <v>0</v>
      </c>
      <c r="Q659" s="16">
        <v>3.3672655025148508E-3</v>
      </c>
      <c r="R659" s="16">
        <v>5.6481531926898894E-4</v>
      </c>
      <c r="S659" s="16">
        <v>1.067386469200931E-3</v>
      </c>
      <c r="T659" s="16">
        <v>1.9091956500723124E-3</v>
      </c>
      <c r="U659" s="16">
        <v>3.1738186939457157E-4</v>
      </c>
      <c r="V659" s="16">
        <v>0</v>
      </c>
      <c r="W659" s="16">
        <v>3.3672655025148508E-3</v>
      </c>
      <c r="X659" s="16">
        <v>5.6481531926898894E-4</v>
      </c>
      <c r="Y659" s="16">
        <v>1.067386469200931E-3</v>
      </c>
      <c r="Z659" s="16">
        <v>1.9091956500723124E-3</v>
      </c>
      <c r="AA659" s="54">
        <v>3.1738186939457157E-4</v>
      </c>
      <c r="AB659" s="42">
        <v>0</v>
      </c>
      <c r="AC659" s="42">
        <v>3.3672655025148508E-3</v>
      </c>
      <c r="AD659" s="42">
        <v>5.6481531926898894E-4</v>
      </c>
      <c r="AE659" s="42">
        <v>1.067386469200931E-3</v>
      </c>
      <c r="AF659" s="42">
        <v>1.9091956500723124E-3</v>
      </c>
      <c r="AG659" s="42">
        <v>3.1738186939457157E-4</v>
      </c>
      <c r="AH659" s="42">
        <v>0</v>
      </c>
      <c r="AI659" s="42">
        <v>3.3672655025148508E-3</v>
      </c>
      <c r="AJ659" s="42">
        <v>5.6481531926898894E-4</v>
      </c>
      <c r="AK659" s="42">
        <v>1.067386469200931E-3</v>
      </c>
      <c r="AL659" s="42">
        <v>1.9091956500723124E-3</v>
      </c>
      <c r="AM659" s="42">
        <v>3.1738186939457157E-4</v>
      </c>
    </row>
    <row r="660" spans="1:39" x14ac:dyDescent="0.25">
      <c r="A660" s="53" t="s">
        <v>170</v>
      </c>
      <c r="B660" s="53" t="str">
        <f>VLOOKUP(A660,'TRI Releases'!$A$3:$Q$118,2,FALSE)</f>
        <v>77978FRMSPPOBOX</v>
      </c>
      <c r="C660" s="53" t="str">
        <f>VLOOKUP(B660,'AERMOD-Modeled-Air-Conc.'!$A$5:$B$3136,2,FALSE)</f>
        <v>Processing as a Reactant</v>
      </c>
      <c r="D660" s="16">
        <v>0</v>
      </c>
      <c r="E660" s="16">
        <v>0</v>
      </c>
      <c r="F660" s="16">
        <v>0</v>
      </c>
      <c r="G660" s="16">
        <v>0</v>
      </c>
      <c r="H660" s="16">
        <v>0</v>
      </c>
      <c r="I660" s="16">
        <v>0</v>
      </c>
      <c r="J660" s="16">
        <v>0</v>
      </c>
      <c r="K660" s="16">
        <v>0</v>
      </c>
      <c r="L660" s="16">
        <v>0</v>
      </c>
      <c r="M660" s="16">
        <v>0</v>
      </c>
      <c r="N660" s="16">
        <v>0</v>
      </c>
      <c r="O660" s="16">
        <v>0</v>
      </c>
      <c r="P660" s="16">
        <v>3.3672655025148508E-3</v>
      </c>
      <c r="Q660" s="16">
        <v>5.6481531926898894E-4</v>
      </c>
      <c r="R660" s="16">
        <v>1.067386469200931E-3</v>
      </c>
      <c r="S660" s="16">
        <v>1.9091956500723124E-3</v>
      </c>
      <c r="T660" s="16">
        <v>3.1738186939457157E-4</v>
      </c>
      <c r="U660" s="16">
        <v>6.0862525562306829E-4</v>
      </c>
      <c r="V660" s="16">
        <v>3.3672655025148508E-3</v>
      </c>
      <c r="W660" s="16">
        <v>5.6481531926898894E-4</v>
      </c>
      <c r="X660" s="16">
        <v>1.067386469200931E-3</v>
      </c>
      <c r="Y660" s="16">
        <v>1.9091956500723124E-3</v>
      </c>
      <c r="Z660" s="16">
        <v>3.1738186939457157E-4</v>
      </c>
      <c r="AA660" s="54">
        <v>6.0862525562306829E-4</v>
      </c>
      <c r="AB660" s="42">
        <v>3.3672655025148508E-3</v>
      </c>
      <c r="AC660" s="42">
        <v>5.6481531926898894E-4</v>
      </c>
      <c r="AD660" s="42">
        <v>1.067386469200931E-3</v>
      </c>
      <c r="AE660" s="42">
        <v>1.9091956500723124E-3</v>
      </c>
      <c r="AF660" s="42">
        <v>3.1738186939457157E-4</v>
      </c>
      <c r="AG660" s="42">
        <v>6.0862525562306829E-4</v>
      </c>
      <c r="AH660" s="42">
        <v>3.3672655025148508E-3</v>
      </c>
      <c r="AI660" s="42">
        <v>5.6481531926898894E-4</v>
      </c>
      <c r="AJ660" s="42">
        <v>1.067386469200931E-3</v>
      </c>
      <c r="AK660" s="42">
        <v>1.9091956500723124E-3</v>
      </c>
      <c r="AL660" s="42">
        <v>3.1738186939457157E-4</v>
      </c>
      <c r="AM660" s="42">
        <v>6.0862525562306829E-4</v>
      </c>
    </row>
    <row r="661" spans="1:39" hidden="1" x14ac:dyDescent="0.25">
      <c r="A661" s="53"/>
      <c r="B661" s="53"/>
      <c r="C661" s="53"/>
      <c r="D661" s="16">
        <v>0</v>
      </c>
      <c r="E661" s="16">
        <v>0</v>
      </c>
      <c r="F661" s="16">
        <v>0</v>
      </c>
      <c r="G661" s="16">
        <v>0</v>
      </c>
      <c r="H661" s="16">
        <v>0</v>
      </c>
      <c r="I661" s="16">
        <v>0</v>
      </c>
      <c r="J661" s="16">
        <v>0</v>
      </c>
      <c r="K661" s="16">
        <v>0</v>
      </c>
      <c r="L661" s="16">
        <v>0</v>
      </c>
      <c r="M661" s="16">
        <v>0</v>
      </c>
      <c r="N661" s="16">
        <v>0</v>
      </c>
      <c r="O661" s="16">
        <v>0</v>
      </c>
      <c r="P661" s="16">
        <v>5.6481531926898894E-4</v>
      </c>
      <c r="Q661" s="16">
        <v>1.067386469200931E-3</v>
      </c>
      <c r="R661" s="16">
        <v>1.9091956500723124E-3</v>
      </c>
      <c r="S661" s="16">
        <v>3.1738186939457157E-4</v>
      </c>
      <c r="T661" s="16">
        <v>6.0862525562306829E-4</v>
      </c>
      <c r="U661" s="16">
        <v>1.7722450013236055E-3</v>
      </c>
      <c r="V661" s="16">
        <v>5.6481531926898894E-4</v>
      </c>
      <c r="W661" s="16">
        <v>1.067386469200931E-3</v>
      </c>
      <c r="X661" s="16">
        <v>1.9091956500723124E-3</v>
      </c>
      <c r="Y661" s="16">
        <v>3.1738186939457157E-4</v>
      </c>
      <c r="Z661" s="16">
        <v>6.0862525562306829E-4</v>
      </c>
      <c r="AA661" s="54">
        <v>1.7722450013236055E-3</v>
      </c>
      <c r="AB661" s="42">
        <v>5.6481531926898894E-4</v>
      </c>
      <c r="AC661" s="42">
        <v>1.067386469200931E-3</v>
      </c>
      <c r="AD661" s="42">
        <v>1.9091956500723124E-3</v>
      </c>
      <c r="AE661" s="42">
        <v>3.1738186939457157E-4</v>
      </c>
      <c r="AF661" s="42">
        <v>6.0862525562306829E-4</v>
      </c>
      <c r="AG661" s="42">
        <v>1.7722450013236055E-3</v>
      </c>
      <c r="AH661" s="42">
        <v>5.6481531926898894E-4</v>
      </c>
      <c r="AI661" s="42">
        <v>1.067386469200931E-3</v>
      </c>
      <c r="AJ661" s="42">
        <v>1.9091956500723124E-3</v>
      </c>
      <c r="AK661" s="42">
        <v>3.1738186939457157E-4</v>
      </c>
      <c r="AL661" s="42">
        <v>6.0862525562306829E-4</v>
      </c>
      <c r="AM661" s="42">
        <v>1.7722450013236055E-3</v>
      </c>
    </row>
    <row r="662" spans="1:39" hidden="1" x14ac:dyDescent="0.25">
      <c r="A662" s="53"/>
      <c r="B662" s="53"/>
      <c r="C662" s="53"/>
      <c r="D662" s="16">
        <v>0</v>
      </c>
      <c r="E662" s="16">
        <v>0</v>
      </c>
      <c r="F662" s="16">
        <v>0</v>
      </c>
      <c r="G662" s="16">
        <v>0</v>
      </c>
      <c r="H662" s="16">
        <v>0</v>
      </c>
      <c r="I662" s="16">
        <v>0</v>
      </c>
      <c r="J662" s="16">
        <v>0</v>
      </c>
      <c r="K662" s="16">
        <v>0</v>
      </c>
      <c r="L662" s="16">
        <v>0</v>
      </c>
      <c r="M662" s="16">
        <v>0</v>
      </c>
      <c r="N662" s="16">
        <v>0</v>
      </c>
      <c r="O662" s="16">
        <v>0</v>
      </c>
      <c r="P662" s="16">
        <v>1.067386469200931E-3</v>
      </c>
      <c r="Q662" s="16">
        <v>1.9091956500723124E-3</v>
      </c>
      <c r="R662" s="16">
        <v>3.1738186939457157E-4</v>
      </c>
      <c r="S662" s="16">
        <v>6.0862525562306829E-4</v>
      </c>
      <c r="T662" s="16">
        <v>1.7722450013236055E-3</v>
      </c>
      <c r="U662" s="16">
        <v>2.972712206678889E-4</v>
      </c>
      <c r="V662" s="16">
        <v>1.067386469200931E-3</v>
      </c>
      <c r="W662" s="16">
        <v>1.9091956500723124E-3</v>
      </c>
      <c r="X662" s="16">
        <v>3.1738186939457157E-4</v>
      </c>
      <c r="Y662" s="16">
        <v>6.0862525562306829E-4</v>
      </c>
      <c r="Z662" s="16">
        <v>1.7722450013236055E-3</v>
      </c>
      <c r="AA662" s="54">
        <v>2.972712206678889E-4</v>
      </c>
      <c r="AB662" s="42">
        <v>1.067386469200931E-3</v>
      </c>
      <c r="AC662" s="42">
        <v>1.9091956500723124E-3</v>
      </c>
      <c r="AD662" s="42">
        <v>3.1738186939457157E-4</v>
      </c>
      <c r="AE662" s="42">
        <v>6.0862525562306829E-4</v>
      </c>
      <c r="AF662" s="42">
        <v>1.7722450013236055E-3</v>
      </c>
      <c r="AG662" s="42">
        <v>2.972712206678889E-4</v>
      </c>
      <c r="AH662" s="42">
        <v>1.067386469200931E-3</v>
      </c>
      <c r="AI662" s="42">
        <v>1.9091956500723124E-3</v>
      </c>
      <c r="AJ662" s="42">
        <v>3.1738186939457157E-4</v>
      </c>
      <c r="AK662" s="42">
        <v>6.0862525562306829E-4</v>
      </c>
      <c r="AL662" s="42">
        <v>1.7722450013236055E-3</v>
      </c>
      <c r="AM662" s="42">
        <v>2.972712206678889E-4</v>
      </c>
    </row>
    <row r="663" spans="1:39" hidden="1" x14ac:dyDescent="0.25">
      <c r="A663" s="53"/>
      <c r="B663" s="53"/>
      <c r="C663" s="53"/>
      <c r="D663" s="16">
        <v>0</v>
      </c>
      <c r="E663" s="16">
        <v>0</v>
      </c>
      <c r="F663" s="16">
        <v>0</v>
      </c>
      <c r="G663" s="16">
        <v>0</v>
      </c>
      <c r="H663" s="16">
        <v>0</v>
      </c>
      <c r="I663" s="16">
        <v>0</v>
      </c>
      <c r="J663" s="16">
        <v>0</v>
      </c>
      <c r="K663" s="16">
        <v>0</v>
      </c>
      <c r="L663" s="16">
        <v>0</v>
      </c>
      <c r="M663" s="16">
        <v>0</v>
      </c>
      <c r="N663" s="16">
        <v>0</v>
      </c>
      <c r="O663" s="16">
        <v>0</v>
      </c>
      <c r="P663" s="16">
        <v>1.9091956500723124E-3</v>
      </c>
      <c r="Q663" s="16">
        <v>3.1738186939457157E-4</v>
      </c>
      <c r="R663" s="16">
        <v>6.0862525562306829E-4</v>
      </c>
      <c r="S663" s="16">
        <v>1.7722450013236055E-3</v>
      </c>
      <c r="T663" s="16">
        <v>2.972712206678889E-4</v>
      </c>
      <c r="U663" s="16">
        <v>5.6178235221101625E-4</v>
      </c>
      <c r="V663" s="16">
        <v>1.9091956500723124E-3</v>
      </c>
      <c r="W663" s="16">
        <v>3.1738186939457157E-4</v>
      </c>
      <c r="X663" s="16">
        <v>6.0862525562306829E-4</v>
      </c>
      <c r="Y663" s="16">
        <v>1.7722450013236055E-3</v>
      </c>
      <c r="Z663" s="16">
        <v>2.972712206678889E-4</v>
      </c>
      <c r="AA663" s="54">
        <v>5.6178235221101625E-4</v>
      </c>
      <c r="AB663" s="42">
        <v>1.9091956500723124E-3</v>
      </c>
      <c r="AC663" s="42">
        <v>3.1738186939457157E-4</v>
      </c>
      <c r="AD663" s="42">
        <v>6.0862525562306829E-4</v>
      </c>
      <c r="AE663" s="42">
        <v>1.7722450013236055E-3</v>
      </c>
      <c r="AF663" s="42">
        <v>2.972712206678889E-4</v>
      </c>
      <c r="AG663" s="42">
        <v>5.6178235221101625E-4</v>
      </c>
      <c r="AH663" s="42">
        <v>1.9091956500723124E-3</v>
      </c>
      <c r="AI663" s="42">
        <v>3.1738186939457157E-4</v>
      </c>
      <c r="AJ663" s="42">
        <v>6.0862525562306829E-4</v>
      </c>
      <c r="AK663" s="42">
        <v>1.7722450013236055E-3</v>
      </c>
      <c r="AL663" s="42">
        <v>2.972712206678889E-4</v>
      </c>
      <c r="AM663" s="42">
        <v>5.6178235221101625E-4</v>
      </c>
    </row>
    <row r="664" spans="1:39" hidden="1" x14ac:dyDescent="0.25">
      <c r="A664" s="53"/>
      <c r="B664" s="53"/>
      <c r="C664" s="53"/>
      <c r="D664" s="16">
        <v>0</v>
      </c>
      <c r="E664" s="16">
        <v>0</v>
      </c>
      <c r="F664" s="16">
        <v>0</v>
      </c>
      <c r="G664" s="16">
        <v>0</v>
      </c>
      <c r="H664" s="16">
        <v>0</v>
      </c>
      <c r="I664" s="16">
        <v>0</v>
      </c>
      <c r="J664" s="16">
        <v>0</v>
      </c>
      <c r="K664" s="16">
        <v>0</v>
      </c>
      <c r="L664" s="16">
        <v>0</v>
      </c>
      <c r="M664" s="16">
        <v>0</v>
      </c>
      <c r="N664" s="16">
        <v>0</v>
      </c>
      <c r="O664" s="16">
        <v>0</v>
      </c>
      <c r="P664" s="16">
        <v>3.1738186939457157E-4</v>
      </c>
      <c r="Q664" s="16">
        <v>6.0862525562306829E-4</v>
      </c>
      <c r="R664" s="16">
        <v>1.7722450013236055E-3</v>
      </c>
      <c r="S664" s="16">
        <v>2.972712206678889E-4</v>
      </c>
      <c r="T664" s="16">
        <v>5.6178235221101625E-4</v>
      </c>
      <c r="U664" s="16">
        <v>1.0048398158275329E-3</v>
      </c>
      <c r="V664" s="16">
        <v>3.1738186939457157E-4</v>
      </c>
      <c r="W664" s="16">
        <v>6.0862525562306829E-4</v>
      </c>
      <c r="X664" s="16">
        <v>1.7722450013236055E-3</v>
      </c>
      <c r="Y664" s="16">
        <v>2.972712206678889E-4</v>
      </c>
      <c r="Z664" s="16">
        <v>5.6178235221101625E-4</v>
      </c>
      <c r="AA664" s="54">
        <v>1.0048398158275329E-3</v>
      </c>
      <c r="AB664" s="42">
        <v>3.1738186939457157E-4</v>
      </c>
      <c r="AC664" s="42">
        <v>6.0862525562306829E-4</v>
      </c>
      <c r="AD664" s="42">
        <v>1.7722450013236055E-3</v>
      </c>
      <c r="AE664" s="42">
        <v>2.972712206678889E-4</v>
      </c>
      <c r="AF664" s="42">
        <v>5.6178235221101625E-4</v>
      </c>
      <c r="AG664" s="42">
        <v>1.0048398158275329E-3</v>
      </c>
      <c r="AH664" s="42">
        <v>3.1738186939457157E-4</v>
      </c>
      <c r="AI664" s="42">
        <v>6.0862525562306829E-4</v>
      </c>
      <c r="AJ664" s="42">
        <v>1.7722450013236055E-3</v>
      </c>
      <c r="AK664" s="42">
        <v>2.972712206678889E-4</v>
      </c>
      <c r="AL664" s="42">
        <v>5.6178235221101625E-4</v>
      </c>
      <c r="AM664" s="42">
        <v>1.0048398158275329E-3</v>
      </c>
    </row>
    <row r="665" spans="1:39" hidden="1" x14ac:dyDescent="0.25">
      <c r="A665" s="53"/>
      <c r="B665" s="53"/>
      <c r="C665" s="53"/>
      <c r="D665" s="16">
        <v>0</v>
      </c>
      <c r="E665" s="16">
        <v>0</v>
      </c>
      <c r="F665" s="16">
        <v>0</v>
      </c>
      <c r="G665" s="16">
        <v>0</v>
      </c>
      <c r="H665" s="16">
        <v>0</v>
      </c>
      <c r="I665" s="16">
        <v>0</v>
      </c>
      <c r="J665" s="16">
        <v>0</v>
      </c>
      <c r="K665" s="16">
        <v>0</v>
      </c>
      <c r="L665" s="16">
        <v>0</v>
      </c>
      <c r="M665" s="16">
        <v>0</v>
      </c>
      <c r="N665" s="16">
        <v>0</v>
      </c>
      <c r="O665" s="16">
        <v>0</v>
      </c>
      <c r="P665" s="16">
        <v>6.0862525562306829E-4</v>
      </c>
      <c r="Q665" s="16">
        <v>1.7722450013236055E-3</v>
      </c>
      <c r="R665" s="16">
        <v>2.972712206678889E-4</v>
      </c>
      <c r="S665" s="16">
        <v>5.6178235221101625E-4</v>
      </c>
      <c r="T665" s="16">
        <v>1.0048398158275329E-3</v>
      </c>
      <c r="U665" s="16">
        <v>1.6704308915503765E-4</v>
      </c>
      <c r="V665" s="16">
        <v>6.0862525562306829E-4</v>
      </c>
      <c r="W665" s="16">
        <v>1.7722450013236055E-3</v>
      </c>
      <c r="X665" s="16">
        <v>2.972712206678889E-4</v>
      </c>
      <c r="Y665" s="16">
        <v>5.6178235221101625E-4</v>
      </c>
      <c r="Z665" s="16">
        <v>1.0048398158275329E-3</v>
      </c>
      <c r="AA665" s="54">
        <v>1.6704308915503765E-4</v>
      </c>
      <c r="AB665" s="42">
        <v>6.0862525562306829E-4</v>
      </c>
      <c r="AC665" s="42">
        <v>1.7722450013236055E-3</v>
      </c>
      <c r="AD665" s="42">
        <v>2.972712206678889E-4</v>
      </c>
      <c r="AE665" s="42">
        <v>5.6178235221101625E-4</v>
      </c>
      <c r="AF665" s="42">
        <v>1.0048398158275329E-3</v>
      </c>
      <c r="AG665" s="42">
        <v>1.6704308915503765E-4</v>
      </c>
      <c r="AH665" s="42">
        <v>6.0862525562306829E-4</v>
      </c>
      <c r="AI665" s="42">
        <v>1.7722450013236055E-3</v>
      </c>
      <c r="AJ665" s="42">
        <v>2.972712206678889E-4</v>
      </c>
      <c r="AK665" s="42">
        <v>5.6178235221101625E-4</v>
      </c>
      <c r="AL665" s="42">
        <v>1.0048398158275329E-3</v>
      </c>
      <c r="AM665" s="42">
        <v>1.6704308915503765E-4</v>
      </c>
    </row>
    <row r="666" spans="1:39" x14ac:dyDescent="0.25">
      <c r="A666" s="53" t="s">
        <v>171</v>
      </c>
      <c r="B666" s="53" t="str">
        <f>VLOOKUP(A666,'TRI Releases'!$A$3:$Q$118,2,FALSE)</f>
        <v>77978FRMSPPOBOX</v>
      </c>
      <c r="C666" s="53" t="str">
        <f>VLOOKUP(B666,'AERMOD-Modeled-Air-Conc.'!$A$5:$B$3136,2,FALSE)</f>
        <v>Processing as a Reactant</v>
      </c>
      <c r="D666" s="16">
        <v>0</v>
      </c>
      <c r="E666" s="16">
        <v>0</v>
      </c>
      <c r="F666" s="16">
        <v>0</v>
      </c>
      <c r="G666" s="16">
        <v>0</v>
      </c>
      <c r="H666" s="16">
        <v>0</v>
      </c>
      <c r="I666" s="16">
        <v>0</v>
      </c>
      <c r="J666" s="16">
        <v>0</v>
      </c>
      <c r="K666" s="16">
        <v>0</v>
      </c>
      <c r="L666" s="16">
        <v>0</v>
      </c>
      <c r="M666" s="16">
        <v>0</v>
      </c>
      <c r="N666" s="16">
        <v>0</v>
      </c>
      <c r="O666" s="16">
        <v>0</v>
      </c>
      <c r="P666" s="16">
        <v>1.7722450013236055E-3</v>
      </c>
      <c r="Q666" s="16">
        <v>2.972712206678889E-4</v>
      </c>
      <c r="R666" s="16">
        <v>5.6178235221101625E-4</v>
      </c>
      <c r="S666" s="16">
        <v>1.0048398158275329E-3</v>
      </c>
      <c r="T666" s="16">
        <v>1.6704308915503765E-4</v>
      </c>
      <c r="U666" s="16">
        <v>3.2032908190687798E-4</v>
      </c>
      <c r="V666" s="16">
        <v>1.7722450013236055E-3</v>
      </c>
      <c r="W666" s="16">
        <v>2.972712206678889E-4</v>
      </c>
      <c r="X666" s="16">
        <v>5.6178235221101625E-4</v>
      </c>
      <c r="Y666" s="16">
        <v>1.0048398158275329E-3</v>
      </c>
      <c r="Z666" s="16">
        <v>1.6704308915503765E-4</v>
      </c>
      <c r="AA666" s="54">
        <v>3.2032908190687798E-4</v>
      </c>
      <c r="AB666" s="42">
        <v>1.7722450013236055E-3</v>
      </c>
      <c r="AC666" s="42">
        <v>2.972712206678889E-4</v>
      </c>
      <c r="AD666" s="42">
        <v>5.6178235221101625E-4</v>
      </c>
      <c r="AE666" s="42">
        <v>1.0048398158275329E-3</v>
      </c>
      <c r="AF666" s="42">
        <v>1.6704308915503765E-4</v>
      </c>
      <c r="AG666" s="42">
        <v>3.2032908190687798E-4</v>
      </c>
      <c r="AH666" s="42">
        <v>1.7722450013236055E-3</v>
      </c>
      <c r="AI666" s="42">
        <v>2.972712206678889E-4</v>
      </c>
      <c r="AJ666" s="42">
        <v>5.6178235221101625E-4</v>
      </c>
      <c r="AK666" s="42">
        <v>1.0048398158275329E-3</v>
      </c>
      <c r="AL666" s="42">
        <v>1.6704308915503765E-4</v>
      </c>
      <c r="AM666" s="42">
        <v>3.2032908190687798E-4</v>
      </c>
    </row>
    <row r="667" spans="1:39" hidden="1" x14ac:dyDescent="0.25">
      <c r="A667" s="53"/>
      <c r="B667" s="53"/>
      <c r="C667" s="53"/>
      <c r="D667" s="16">
        <v>0</v>
      </c>
      <c r="E667" s="16">
        <v>0</v>
      </c>
      <c r="F667" s="16">
        <v>0</v>
      </c>
      <c r="G667" s="16">
        <v>0</v>
      </c>
      <c r="H667" s="16">
        <v>0</v>
      </c>
      <c r="I667" s="16">
        <v>2.1305720123680062E-3</v>
      </c>
      <c r="J667" s="16">
        <v>0</v>
      </c>
      <c r="K667" s="16">
        <v>0</v>
      </c>
      <c r="L667" s="16">
        <v>0</v>
      </c>
      <c r="M667" s="16">
        <v>0</v>
      </c>
      <c r="N667" s="16">
        <v>0</v>
      </c>
      <c r="O667" s="16">
        <v>2.1305720123680062E-3</v>
      </c>
      <c r="P667" s="16">
        <v>2.972712206678889E-4</v>
      </c>
      <c r="Q667" s="16">
        <v>5.6178235221101625E-4</v>
      </c>
      <c r="R667" s="16">
        <v>1.0048398158275329E-3</v>
      </c>
      <c r="S667" s="16">
        <v>1.6704308915503765E-4</v>
      </c>
      <c r="T667" s="16">
        <v>3.2032908190687798E-4</v>
      </c>
      <c r="U667" s="16">
        <v>2.0676191682108733E-3</v>
      </c>
      <c r="V667" s="16">
        <v>2.972712206678889E-4</v>
      </c>
      <c r="W667" s="16">
        <v>5.6178235221101625E-4</v>
      </c>
      <c r="X667" s="16">
        <v>1.0048398158275329E-3</v>
      </c>
      <c r="Y667" s="16">
        <v>1.6704308915503765E-4</v>
      </c>
      <c r="Z667" s="16">
        <v>3.2032908190687798E-4</v>
      </c>
      <c r="AA667" s="54">
        <v>2.0676191682108733E-3</v>
      </c>
      <c r="AB667" s="42">
        <v>2.972712206678889E-4</v>
      </c>
      <c r="AC667" s="42">
        <v>5.6178235221101625E-4</v>
      </c>
      <c r="AD667" s="42">
        <v>1.0048398158275329E-3</v>
      </c>
      <c r="AE667" s="42">
        <v>1.6704308915503765E-4</v>
      </c>
      <c r="AF667" s="42">
        <v>3.2032908190687798E-4</v>
      </c>
      <c r="AG667" s="42">
        <v>4.1981911805788795E-3</v>
      </c>
      <c r="AH667" s="42">
        <v>2.972712206678889E-4</v>
      </c>
      <c r="AI667" s="42">
        <v>5.6178235221101625E-4</v>
      </c>
      <c r="AJ667" s="42">
        <v>1.0048398158275329E-3</v>
      </c>
      <c r="AK667" s="42">
        <v>1.6704308915503765E-4</v>
      </c>
      <c r="AL667" s="42">
        <v>3.2032908190687798E-4</v>
      </c>
      <c r="AM667" s="42">
        <v>4.1981911805788795E-3</v>
      </c>
    </row>
    <row r="668" spans="1:39" hidden="1" x14ac:dyDescent="0.25">
      <c r="A668" s="53"/>
      <c r="B668" s="53"/>
      <c r="C668" s="53"/>
      <c r="D668" s="16">
        <v>0</v>
      </c>
      <c r="E668" s="16">
        <v>0</v>
      </c>
      <c r="F668" s="16">
        <v>0</v>
      </c>
      <c r="G668" s="16">
        <v>0</v>
      </c>
      <c r="H668" s="16">
        <v>2.1305720123680062E-3</v>
      </c>
      <c r="I668" s="16">
        <v>9.9888028527260757E-5</v>
      </c>
      <c r="J668" s="16">
        <v>0</v>
      </c>
      <c r="K668" s="16">
        <v>0</v>
      </c>
      <c r="L668" s="16">
        <v>0</v>
      </c>
      <c r="M668" s="16">
        <v>0</v>
      </c>
      <c r="N668" s="16">
        <v>2.1305720123680062E-3</v>
      </c>
      <c r="O668" s="16">
        <v>9.9888028527260757E-5</v>
      </c>
      <c r="P668" s="16">
        <v>5.6178235221101625E-4</v>
      </c>
      <c r="Q668" s="16">
        <v>1.0048398158275329E-3</v>
      </c>
      <c r="R668" s="16">
        <v>1.6704308915503765E-4</v>
      </c>
      <c r="S668" s="16">
        <v>3.2032908190687798E-4</v>
      </c>
      <c r="T668" s="16">
        <v>2.0676191682108733E-3</v>
      </c>
      <c r="U668" s="16">
        <v>3.4681642411253704E-4</v>
      </c>
      <c r="V668" s="16">
        <v>5.6178235221101625E-4</v>
      </c>
      <c r="W668" s="16">
        <v>1.0048398158275329E-3</v>
      </c>
      <c r="X668" s="16">
        <v>1.6704308915503765E-4</v>
      </c>
      <c r="Y668" s="16">
        <v>3.2032908190687798E-4</v>
      </c>
      <c r="Z668" s="16">
        <v>2.0676191682108733E-3</v>
      </c>
      <c r="AA668" s="54">
        <v>3.4681642411253704E-4</v>
      </c>
      <c r="AB668" s="42">
        <v>5.6178235221101625E-4</v>
      </c>
      <c r="AC668" s="42">
        <v>1.0048398158275329E-3</v>
      </c>
      <c r="AD668" s="42">
        <v>1.6704308915503765E-4</v>
      </c>
      <c r="AE668" s="42">
        <v>3.2032908190687798E-4</v>
      </c>
      <c r="AF668" s="42">
        <v>4.1981911805788795E-3</v>
      </c>
      <c r="AG668" s="42">
        <v>4.4670445263979779E-4</v>
      </c>
      <c r="AH668" s="42">
        <v>5.6178235221101625E-4</v>
      </c>
      <c r="AI668" s="42">
        <v>1.0048398158275329E-3</v>
      </c>
      <c r="AJ668" s="42">
        <v>1.6704308915503765E-4</v>
      </c>
      <c r="AK668" s="42">
        <v>3.2032908190687798E-4</v>
      </c>
      <c r="AL668" s="42">
        <v>4.1981911805788795E-3</v>
      </c>
      <c r="AM668" s="42">
        <v>4.4670445263979779E-4</v>
      </c>
    </row>
    <row r="669" spans="1:39" hidden="1" x14ac:dyDescent="0.25">
      <c r="A669" s="53"/>
      <c r="B669" s="53"/>
      <c r="C669" s="53"/>
      <c r="D669" s="16">
        <v>0</v>
      </c>
      <c r="E669" s="16">
        <v>0</v>
      </c>
      <c r="F669" s="16">
        <v>0</v>
      </c>
      <c r="G669" s="16">
        <v>2.1305720123680062E-3</v>
      </c>
      <c r="H669" s="16">
        <v>9.9888028527260757E-5</v>
      </c>
      <c r="I669" s="16">
        <v>2.4792781380160667E-4</v>
      </c>
      <c r="J669" s="16">
        <v>0</v>
      </c>
      <c r="K669" s="16">
        <v>0</v>
      </c>
      <c r="L669" s="16">
        <v>0</v>
      </c>
      <c r="M669" s="16">
        <v>2.1305720123680062E-3</v>
      </c>
      <c r="N669" s="16">
        <v>9.9888028527260757E-5</v>
      </c>
      <c r="O669" s="16">
        <v>2.4792781380160667E-4</v>
      </c>
      <c r="P669" s="16">
        <v>1.0048398158275329E-3</v>
      </c>
      <c r="Q669" s="16">
        <v>1.6704308915503765E-4</v>
      </c>
      <c r="R669" s="16">
        <v>3.2032908190687798E-4</v>
      </c>
      <c r="S669" s="16">
        <v>2.0676191682108733E-3</v>
      </c>
      <c r="T669" s="16">
        <v>3.4681642411253704E-4</v>
      </c>
      <c r="U669" s="16">
        <v>6.554127442461857E-4</v>
      </c>
      <c r="V669" s="16">
        <v>1.0048398158275329E-3</v>
      </c>
      <c r="W669" s="16">
        <v>1.6704308915503765E-4</v>
      </c>
      <c r="X669" s="16">
        <v>3.2032908190687798E-4</v>
      </c>
      <c r="Y669" s="16">
        <v>2.0676191682108733E-3</v>
      </c>
      <c r="Z669" s="16">
        <v>3.4681642411253704E-4</v>
      </c>
      <c r="AA669" s="54">
        <v>6.554127442461857E-4</v>
      </c>
      <c r="AB669" s="42">
        <v>1.0048398158275329E-3</v>
      </c>
      <c r="AC669" s="42">
        <v>1.6704308915503765E-4</v>
      </c>
      <c r="AD669" s="42">
        <v>3.2032908190687798E-4</v>
      </c>
      <c r="AE669" s="42">
        <v>4.1981911805788795E-3</v>
      </c>
      <c r="AF669" s="42">
        <v>4.4670445263979779E-4</v>
      </c>
      <c r="AG669" s="42">
        <v>9.0334055804779231E-4</v>
      </c>
      <c r="AH669" s="42">
        <v>1.0048398158275329E-3</v>
      </c>
      <c r="AI669" s="42">
        <v>1.6704308915503765E-4</v>
      </c>
      <c r="AJ669" s="42">
        <v>3.2032908190687798E-4</v>
      </c>
      <c r="AK669" s="42">
        <v>4.1981911805788795E-3</v>
      </c>
      <c r="AL669" s="42">
        <v>4.4670445263979779E-4</v>
      </c>
      <c r="AM669" s="42">
        <v>9.0334055804779231E-4</v>
      </c>
    </row>
    <row r="670" spans="1:39" hidden="1" x14ac:dyDescent="0.25">
      <c r="A670" s="53"/>
      <c r="B670" s="53"/>
      <c r="C670" s="53"/>
      <c r="D670" s="16">
        <v>0</v>
      </c>
      <c r="E670" s="16">
        <v>0</v>
      </c>
      <c r="F670" s="16">
        <v>2.1305720123680062E-3</v>
      </c>
      <c r="G670" s="16">
        <v>9.9888028527260757E-5</v>
      </c>
      <c r="H670" s="16">
        <v>2.4792781380160667E-4</v>
      </c>
      <c r="I670" s="16">
        <v>1.2683090392299836E-3</v>
      </c>
      <c r="J670" s="16">
        <v>0</v>
      </c>
      <c r="K670" s="16">
        <v>0</v>
      </c>
      <c r="L670" s="16">
        <v>2.1305720123680062E-3</v>
      </c>
      <c r="M670" s="16">
        <v>9.9888028527260757E-5</v>
      </c>
      <c r="N670" s="16">
        <v>2.4792781380160667E-4</v>
      </c>
      <c r="O670" s="16">
        <v>1.2683090392299836E-3</v>
      </c>
      <c r="P670" s="16">
        <v>1.6704308915503765E-4</v>
      </c>
      <c r="Q670" s="16">
        <v>3.2032908190687798E-4</v>
      </c>
      <c r="R670" s="16">
        <v>2.0676191682108733E-3</v>
      </c>
      <c r="S670" s="16">
        <v>3.4681642411253704E-4</v>
      </c>
      <c r="T670" s="16">
        <v>6.554127442461857E-4</v>
      </c>
      <c r="U670" s="16">
        <v>1.172313118465455E-3</v>
      </c>
      <c r="V670" s="16">
        <v>1.6704308915503765E-4</v>
      </c>
      <c r="W670" s="16">
        <v>3.2032908190687798E-4</v>
      </c>
      <c r="X670" s="16">
        <v>2.0676191682108733E-3</v>
      </c>
      <c r="Y670" s="16">
        <v>3.4681642411253704E-4</v>
      </c>
      <c r="Z670" s="16">
        <v>6.554127442461857E-4</v>
      </c>
      <c r="AA670" s="54">
        <v>1.172313118465455E-3</v>
      </c>
      <c r="AB670" s="42">
        <v>1.6704308915503765E-4</v>
      </c>
      <c r="AC670" s="42">
        <v>3.2032908190687798E-4</v>
      </c>
      <c r="AD670" s="42">
        <v>4.1981911805788795E-3</v>
      </c>
      <c r="AE670" s="42">
        <v>4.4670445263979779E-4</v>
      </c>
      <c r="AF670" s="42">
        <v>9.0334055804779231E-4</v>
      </c>
      <c r="AG670" s="42">
        <v>2.4406221576954387E-3</v>
      </c>
      <c r="AH670" s="42">
        <v>1.6704308915503765E-4</v>
      </c>
      <c r="AI670" s="42">
        <v>3.2032908190687798E-4</v>
      </c>
      <c r="AJ670" s="42">
        <v>4.1981911805788795E-3</v>
      </c>
      <c r="AK670" s="42">
        <v>4.4670445263979779E-4</v>
      </c>
      <c r="AL670" s="42">
        <v>9.0334055804779231E-4</v>
      </c>
      <c r="AM670" s="42">
        <v>2.4406221576954387E-3</v>
      </c>
    </row>
    <row r="671" spans="1:39" hidden="1" x14ac:dyDescent="0.25">
      <c r="A671" s="53"/>
      <c r="B671" s="53"/>
      <c r="C671" s="53"/>
      <c r="D671" s="16">
        <v>0</v>
      </c>
      <c r="E671" s="16">
        <v>2.1305720123680062E-3</v>
      </c>
      <c r="F671" s="16">
        <v>9.9888028527260757E-5</v>
      </c>
      <c r="G671" s="16">
        <v>2.4792781380160667E-4</v>
      </c>
      <c r="H671" s="16">
        <v>1.2683090392299836E-3</v>
      </c>
      <c r="I671" s="16">
        <v>5.446318907756833E-5</v>
      </c>
      <c r="J671" s="16">
        <v>0</v>
      </c>
      <c r="K671" s="16">
        <v>2.1305720123680062E-3</v>
      </c>
      <c r="L671" s="16">
        <v>9.9888028527260757E-5</v>
      </c>
      <c r="M671" s="16">
        <v>2.4792781380160667E-4</v>
      </c>
      <c r="N671" s="16">
        <v>1.2683090392299836E-3</v>
      </c>
      <c r="O671" s="16">
        <v>5.446318907756833E-5</v>
      </c>
      <c r="P671" s="16">
        <v>3.2032908190687798E-4</v>
      </c>
      <c r="Q671" s="16">
        <v>2.0676191682108733E-3</v>
      </c>
      <c r="R671" s="16">
        <v>3.4681642411253704E-4</v>
      </c>
      <c r="S671" s="16">
        <v>6.554127442461857E-4</v>
      </c>
      <c r="T671" s="16">
        <v>1.172313118465455E-3</v>
      </c>
      <c r="U671" s="16">
        <v>1.9488360401421063E-4</v>
      </c>
      <c r="V671" s="16">
        <v>3.2032908190687798E-4</v>
      </c>
      <c r="W671" s="16">
        <v>2.0676191682108733E-3</v>
      </c>
      <c r="X671" s="16">
        <v>3.4681642411253704E-4</v>
      </c>
      <c r="Y671" s="16">
        <v>6.554127442461857E-4</v>
      </c>
      <c r="Z671" s="16">
        <v>1.172313118465455E-3</v>
      </c>
      <c r="AA671" s="54">
        <v>1.9488360401421063E-4</v>
      </c>
      <c r="AB671" s="42">
        <v>3.2032908190687798E-4</v>
      </c>
      <c r="AC671" s="42">
        <v>4.1981911805788795E-3</v>
      </c>
      <c r="AD671" s="42">
        <v>4.4670445263979779E-4</v>
      </c>
      <c r="AE671" s="42">
        <v>9.0334055804779231E-4</v>
      </c>
      <c r="AF671" s="42">
        <v>2.4406221576954387E-3</v>
      </c>
      <c r="AG671" s="42">
        <v>2.4934679309177894E-4</v>
      </c>
      <c r="AH671" s="42">
        <v>3.2032908190687798E-4</v>
      </c>
      <c r="AI671" s="42">
        <v>4.1981911805788795E-3</v>
      </c>
      <c r="AJ671" s="42">
        <v>4.4670445263979779E-4</v>
      </c>
      <c r="AK671" s="42">
        <v>9.0334055804779231E-4</v>
      </c>
      <c r="AL671" s="42">
        <v>2.4406221576954387E-3</v>
      </c>
      <c r="AM671" s="42">
        <v>2.4934679309177894E-4</v>
      </c>
    </row>
    <row r="672" spans="1:39" x14ac:dyDescent="0.25">
      <c r="A672" s="53" t="s">
        <v>172</v>
      </c>
      <c r="B672" s="53" t="str">
        <f>VLOOKUP(A672,'TRI Releases'!$A$3:$Q$118,2,FALSE)</f>
        <v>77978FRMSPPOBOX</v>
      </c>
      <c r="C672" s="53" t="str">
        <f>VLOOKUP(B672,'AERMOD-Modeled-Air-Conc.'!$A$5:$B$3136,2,FALSE)</f>
        <v>Processing as a Reactant</v>
      </c>
      <c r="D672" s="16">
        <v>2.1305720123680062E-3</v>
      </c>
      <c r="E672" s="16">
        <v>9.9888028527260757E-5</v>
      </c>
      <c r="F672" s="16">
        <v>2.4792781380160667E-4</v>
      </c>
      <c r="G672" s="16">
        <v>1.2683090392299836E-3</v>
      </c>
      <c r="H672" s="16">
        <v>5.446318907756833E-5</v>
      </c>
      <c r="I672" s="16">
        <v>1.4335205109199364E-4</v>
      </c>
      <c r="J672" s="16">
        <v>2.1305720123680062E-3</v>
      </c>
      <c r="K672" s="16">
        <v>9.9888028527260757E-5</v>
      </c>
      <c r="L672" s="16">
        <v>2.4792781380160667E-4</v>
      </c>
      <c r="M672" s="16">
        <v>1.2683090392299836E-3</v>
      </c>
      <c r="N672" s="16">
        <v>5.446318907756833E-5</v>
      </c>
      <c r="O672" s="16">
        <v>1.4335205109199364E-4</v>
      </c>
      <c r="P672" s="16">
        <v>2.0676191682108733E-3</v>
      </c>
      <c r="Q672" s="16">
        <v>3.4681642411253704E-4</v>
      </c>
      <c r="R672" s="16">
        <v>6.554127442461857E-4</v>
      </c>
      <c r="S672" s="16">
        <v>1.172313118465455E-3</v>
      </c>
      <c r="T672" s="16">
        <v>1.9488360401421063E-4</v>
      </c>
      <c r="U672" s="16">
        <v>3.7371726222469104E-4</v>
      </c>
      <c r="V672" s="16">
        <v>2.0676191682108733E-3</v>
      </c>
      <c r="W672" s="16">
        <v>3.4681642411253704E-4</v>
      </c>
      <c r="X672" s="16">
        <v>6.554127442461857E-4</v>
      </c>
      <c r="Y672" s="16">
        <v>1.172313118465455E-3</v>
      </c>
      <c r="Z672" s="16">
        <v>1.9488360401421063E-4</v>
      </c>
      <c r="AA672" s="54">
        <v>3.7371726222469104E-4</v>
      </c>
      <c r="AB672" s="42">
        <v>4.1981911805788795E-3</v>
      </c>
      <c r="AC672" s="42">
        <v>4.4670445263979779E-4</v>
      </c>
      <c r="AD672" s="42">
        <v>9.0334055804779231E-4</v>
      </c>
      <c r="AE672" s="42">
        <v>2.4406221576954387E-3</v>
      </c>
      <c r="AF672" s="42">
        <v>2.4934679309177894E-4</v>
      </c>
      <c r="AG672" s="42">
        <v>5.1706931331668466E-4</v>
      </c>
      <c r="AH672" s="42">
        <v>4.1981911805788795E-3</v>
      </c>
      <c r="AI672" s="42">
        <v>4.4670445263979779E-4</v>
      </c>
      <c r="AJ672" s="42">
        <v>9.0334055804779231E-4</v>
      </c>
      <c r="AK672" s="42">
        <v>2.4406221576954387E-3</v>
      </c>
      <c r="AL672" s="42">
        <v>2.4934679309177894E-4</v>
      </c>
      <c r="AM672" s="42">
        <v>5.1706931331668466E-4</v>
      </c>
    </row>
    <row r="673" spans="1:39" hidden="1" x14ac:dyDescent="0.25">
      <c r="A673" s="53"/>
      <c r="B673" s="53"/>
      <c r="C673" s="53"/>
      <c r="D673" s="16">
        <v>9.9888028527260757E-5</v>
      </c>
      <c r="E673" s="16">
        <v>2.4792781380160667E-4</v>
      </c>
      <c r="F673" s="16">
        <v>1.2683090392299836E-3</v>
      </c>
      <c r="G673" s="16">
        <v>5.446318907756833E-5</v>
      </c>
      <c r="H673" s="16">
        <v>1.4335205109199364E-4</v>
      </c>
      <c r="I673" s="16">
        <v>2.1305720123680062E-3</v>
      </c>
      <c r="J673" s="16">
        <v>9.9888028527260757E-5</v>
      </c>
      <c r="K673" s="16">
        <v>2.4792781380160667E-4</v>
      </c>
      <c r="L673" s="16">
        <v>1.2683090392299836E-3</v>
      </c>
      <c r="M673" s="16">
        <v>5.446318907756833E-5</v>
      </c>
      <c r="N673" s="16">
        <v>1.4335205109199364E-4</v>
      </c>
      <c r="O673" s="16">
        <v>2.1305720123680062E-3</v>
      </c>
      <c r="P673" s="16">
        <v>3.4681642411253704E-4</v>
      </c>
      <c r="Q673" s="16">
        <v>6.554127442461857E-4</v>
      </c>
      <c r="R673" s="16">
        <v>1.172313118465455E-3</v>
      </c>
      <c r="S673" s="16">
        <v>1.9488360401421063E-4</v>
      </c>
      <c r="T673" s="16">
        <v>3.7371726222469104E-4</v>
      </c>
      <c r="U673" s="16">
        <v>0</v>
      </c>
      <c r="V673" s="16">
        <v>3.4681642411253704E-4</v>
      </c>
      <c r="W673" s="16">
        <v>6.554127442461857E-4</v>
      </c>
      <c r="X673" s="16">
        <v>1.172313118465455E-3</v>
      </c>
      <c r="Y673" s="16">
        <v>1.9488360401421063E-4</v>
      </c>
      <c r="Z673" s="16">
        <v>3.7371726222469104E-4</v>
      </c>
      <c r="AA673" s="54">
        <v>0</v>
      </c>
      <c r="AB673" s="42">
        <v>4.4670445263979779E-4</v>
      </c>
      <c r="AC673" s="42">
        <v>9.0334055804779231E-4</v>
      </c>
      <c r="AD673" s="42">
        <v>2.4406221576954387E-3</v>
      </c>
      <c r="AE673" s="42">
        <v>2.4934679309177894E-4</v>
      </c>
      <c r="AF673" s="42">
        <v>5.1706931331668466E-4</v>
      </c>
      <c r="AG673" s="42">
        <v>2.1305720123680062E-3</v>
      </c>
      <c r="AH673" s="42">
        <v>4.4670445263979779E-4</v>
      </c>
      <c r="AI673" s="42">
        <v>9.0334055804779231E-4</v>
      </c>
      <c r="AJ673" s="42">
        <v>2.4406221576954387E-3</v>
      </c>
      <c r="AK673" s="42">
        <v>2.4934679309177894E-4</v>
      </c>
      <c r="AL673" s="42">
        <v>5.1706931331668466E-4</v>
      </c>
      <c r="AM673" s="42">
        <v>2.1305720123680062E-3</v>
      </c>
    </row>
    <row r="674" spans="1:39" hidden="1" x14ac:dyDescent="0.25">
      <c r="A674" s="53"/>
      <c r="B674" s="53"/>
      <c r="C674" s="53"/>
      <c r="D674" s="16">
        <v>2.4792781380160667E-4</v>
      </c>
      <c r="E674" s="16">
        <v>1.2683090392299836E-3</v>
      </c>
      <c r="F674" s="16">
        <v>5.446318907756833E-5</v>
      </c>
      <c r="G674" s="16">
        <v>1.4335205109199364E-4</v>
      </c>
      <c r="H674" s="16">
        <v>2.1305720123680062E-3</v>
      </c>
      <c r="I674" s="16">
        <v>9.9888028527260757E-5</v>
      </c>
      <c r="J674" s="16">
        <v>2.4792781380160667E-4</v>
      </c>
      <c r="K674" s="16">
        <v>1.2683090392299836E-3</v>
      </c>
      <c r="L674" s="16">
        <v>5.446318907756833E-5</v>
      </c>
      <c r="M674" s="16">
        <v>1.4335205109199364E-4</v>
      </c>
      <c r="N674" s="16">
        <v>2.1305720123680062E-3</v>
      </c>
      <c r="O674" s="16">
        <v>9.9888028527260757E-5</v>
      </c>
      <c r="P674" s="16">
        <v>6.554127442461857E-4</v>
      </c>
      <c r="Q674" s="16">
        <v>1.172313118465455E-3</v>
      </c>
      <c r="R674" s="16">
        <v>1.9488360401421063E-4</v>
      </c>
      <c r="S674" s="16">
        <v>3.7371726222469104E-4</v>
      </c>
      <c r="T674" s="16">
        <v>0</v>
      </c>
      <c r="U674" s="16">
        <v>0</v>
      </c>
      <c r="V674" s="16">
        <v>6.554127442461857E-4</v>
      </c>
      <c r="W674" s="16">
        <v>1.172313118465455E-3</v>
      </c>
      <c r="X674" s="16">
        <v>1.9488360401421063E-4</v>
      </c>
      <c r="Y674" s="16">
        <v>3.7371726222469104E-4</v>
      </c>
      <c r="Z674" s="16">
        <v>0</v>
      </c>
      <c r="AA674" s="54">
        <v>0</v>
      </c>
      <c r="AB674" s="42">
        <v>9.0334055804779231E-4</v>
      </c>
      <c r="AC674" s="42">
        <v>2.4406221576954387E-3</v>
      </c>
      <c r="AD674" s="42">
        <v>2.4934679309177894E-4</v>
      </c>
      <c r="AE674" s="42">
        <v>5.1706931331668466E-4</v>
      </c>
      <c r="AF674" s="42">
        <v>2.1305720123680062E-3</v>
      </c>
      <c r="AG674" s="42">
        <v>9.9888028527260757E-5</v>
      </c>
      <c r="AH674" s="42">
        <v>9.0334055804779231E-4</v>
      </c>
      <c r="AI674" s="42">
        <v>2.4406221576954387E-3</v>
      </c>
      <c r="AJ674" s="42">
        <v>2.4934679309177894E-4</v>
      </c>
      <c r="AK674" s="42">
        <v>5.1706931331668466E-4</v>
      </c>
      <c r="AL674" s="42">
        <v>2.1305720123680062E-3</v>
      </c>
      <c r="AM674" s="42">
        <v>9.9888028527260757E-5</v>
      </c>
    </row>
    <row r="675" spans="1:39" hidden="1" x14ac:dyDescent="0.25">
      <c r="A675" s="53"/>
      <c r="B675" s="53"/>
      <c r="C675" s="53"/>
      <c r="D675" s="16">
        <v>1.2683090392299836E-3</v>
      </c>
      <c r="E675" s="16">
        <v>5.446318907756833E-5</v>
      </c>
      <c r="F675" s="16">
        <v>1.4335205109199364E-4</v>
      </c>
      <c r="G675" s="16">
        <v>2.1305720123680062E-3</v>
      </c>
      <c r="H675" s="16">
        <v>9.9888028527260757E-5</v>
      </c>
      <c r="I675" s="16">
        <v>2.4792781380160667E-4</v>
      </c>
      <c r="J675" s="16">
        <v>1.2683090392299836E-3</v>
      </c>
      <c r="K675" s="16">
        <v>5.446318907756833E-5</v>
      </c>
      <c r="L675" s="16">
        <v>1.4335205109199364E-4</v>
      </c>
      <c r="M675" s="16">
        <v>2.1305720123680062E-3</v>
      </c>
      <c r="N675" s="16">
        <v>9.9888028527260757E-5</v>
      </c>
      <c r="O675" s="16">
        <v>2.4792781380160667E-4</v>
      </c>
      <c r="P675" s="16">
        <v>1.172313118465455E-3</v>
      </c>
      <c r="Q675" s="16">
        <v>1.9488360401421063E-4</v>
      </c>
      <c r="R675" s="16">
        <v>3.7371726222469104E-4</v>
      </c>
      <c r="S675" s="16">
        <v>0</v>
      </c>
      <c r="T675" s="16">
        <v>0</v>
      </c>
      <c r="U675" s="16">
        <v>0</v>
      </c>
      <c r="V675" s="16">
        <v>1.172313118465455E-3</v>
      </c>
      <c r="W675" s="16">
        <v>1.9488360401421063E-4</v>
      </c>
      <c r="X675" s="16">
        <v>3.7371726222469104E-4</v>
      </c>
      <c r="Y675" s="16">
        <v>0</v>
      </c>
      <c r="Z675" s="16">
        <v>0</v>
      </c>
      <c r="AA675" s="54">
        <v>0</v>
      </c>
      <c r="AB675" s="42">
        <v>2.4406221576954387E-3</v>
      </c>
      <c r="AC675" s="42">
        <v>2.4934679309177894E-4</v>
      </c>
      <c r="AD675" s="42">
        <v>5.1706931331668466E-4</v>
      </c>
      <c r="AE675" s="42">
        <v>2.1305720123680062E-3</v>
      </c>
      <c r="AF675" s="42">
        <v>9.9888028527260757E-5</v>
      </c>
      <c r="AG675" s="42">
        <v>2.4792781380160667E-4</v>
      </c>
      <c r="AH675" s="42">
        <v>2.4406221576954387E-3</v>
      </c>
      <c r="AI675" s="42">
        <v>2.4934679309177894E-4</v>
      </c>
      <c r="AJ675" s="42">
        <v>5.1706931331668466E-4</v>
      </c>
      <c r="AK675" s="42">
        <v>2.1305720123680062E-3</v>
      </c>
      <c r="AL675" s="42">
        <v>9.9888028527260757E-5</v>
      </c>
      <c r="AM675" s="42">
        <v>2.4792781380160667E-4</v>
      </c>
    </row>
    <row r="676" spans="1:39" hidden="1" x14ac:dyDescent="0.25">
      <c r="A676" s="53"/>
      <c r="B676" s="53"/>
      <c r="C676" s="53"/>
      <c r="D676" s="16">
        <v>5.446318907756833E-5</v>
      </c>
      <c r="E676" s="16">
        <v>1.4335205109199364E-4</v>
      </c>
      <c r="F676" s="16">
        <v>2.1305720123680062E-3</v>
      </c>
      <c r="G676" s="16">
        <v>9.9888028527260757E-5</v>
      </c>
      <c r="H676" s="16">
        <v>2.4792781380160667E-4</v>
      </c>
      <c r="I676" s="16">
        <v>1.2683090392299836E-3</v>
      </c>
      <c r="J676" s="16">
        <v>5.446318907756833E-5</v>
      </c>
      <c r="K676" s="16">
        <v>1.4335205109199364E-4</v>
      </c>
      <c r="L676" s="16">
        <v>2.1305720123680062E-3</v>
      </c>
      <c r="M676" s="16">
        <v>9.9888028527260757E-5</v>
      </c>
      <c r="N676" s="16">
        <v>2.4792781380160667E-4</v>
      </c>
      <c r="O676" s="16">
        <v>1.2683090392299836E-3</v>
      </c>
      <c r="P676" s="16">
        <v>1.9488360401421063E-4</v>
      </c>
      <c r="Q676" s="16">
        <v>3.7371726222469104E-4</v>
      </c>
      <c r="R676" s="16">
        <v>0</v>
      </c>
      <c r="S676" s="16">
        <v>0</v>
      </c>
      <c r="T676" s="16">
        <v>0</v>
      </c>
      <c r="U676" s="16">
        <v>0</v>
      </c>
      <c r="V676" s="16">
        <v>1.9488360401421063E-4</v>
      </c>
      <c r="W676" s="16">
        <v>3.7371726222469104E-4</v>
      </c>
      <c r="X676" s="16">
        <v>0</v>
      </c>
      <c r="Y676" s="16">
        <v>0</v>
      </c>
      <c r="Z676" s="16">
        <v>0</v>
      </c>
      <c r="AA676" s="54">
        <v>0</v>
      </c>
      <c r="AB676" s="42">
        <v>2.4934679309177894E-4</v>
      </c>
      <c r="AC676" s="42">
        <v>5.1706931331668466E-4</v>
      </c>
      <c r="AD676" s="42">
        <v>2.1305720123680062E-3</v>
      </c>
      <c r="AE676" s="42">
        <v>9.9888028527260757E-5</v>
      </c>
      <c r="AF676" s="42">
        <v>2.4792781380160667E-4</v>
      </c>
      <c r="AG676" s="42">
        <v>1.2683090392299836E-3</v>
      </c>
      <c r="AH676" s="42">
        <v>2.4934679309177894E-4</v>
      </c>
      <c r="AI676" s="42">
        <v>5.1706931331668466E-4</v>
      </c>
      <c r="AJ676" s="42">
        <v>2.1305720123680062E-3</v>
      </c>
      <c r="AK676" s="42">
        <v>9.9888028527260757E-5</v>
      </c>
      <c r="AL676" s="42">
        <v>2.4792781380160667E-4</v>
      </c>
      <c r="AM676" s="42">
        <v>1.2683090392299836E-3</v>
      </c>
    </row>
    <row r="677" spans="1:39" hidden="1" x14ac:dyDescent="0.25">
      <c r="A677" s="53"/>
      <c r="B677" s="53"/>
      <c r="C677" s="53"/>
      <c r="D677" s="16">
        <v>1.4335205109199364E-4</v>
      </c>
      <c r="E677" s="16">
        <v>2.1305720123680062E-3</v>
      </c>
      <c r="F677" s="16">
        <v>9.9888028527260757E-5</v>
      </c>
      <c r="G677" s="16">
        <v>2.4792781380160667E-4</v>
      </c>
      <c r="H677" s="16">
        <v>1.2683090392299836E-3</v>
      </c>
      <c r="I677" s="16">
        <v>5.446318907756833E-5</v>
      </c>
      <c r="J677" s="16">
        <v>1.4335205109199364E-4</v>
      </c>
      <c r="K677" s="16">
        <v>2.1305720123680062E-3</v>
      </c>
      <c r="L677" s="16">
        <v>9.9888028527260757E-5</v>
      </c>
      <c r="M677" s="16">
        <v>2.4792781380160667E-4</v>
      </c>
      <c r="N677" s="16">
        <v>1.2683090392299836E-3</v>
      </c>
      <c r="O677" s="16">
        <v>5.446318907756833E-5</v>
      </c>
      <c r="P677" s="16">
        <v>3.7371726222469104E-4</v>
      </c>
      <c r="Q677" s="16">
        <v>0</v>
      </c>
      <c r="R677" s="16">
        <v>0</v>
      </c>
      <c r="S677" s="16">
        <v>0</v>
      </c>
      <c r="T677" s="16">
        <v>0</v>
      </c>
      <c r="U677" s="16">
        <v>0</v>
      </c>
      <c r="V677" s="16">
        <v>3.7371726222469104E-4</v>
      </c>
      <c r="W677" s="16">
        <v>0</v>
      </c>
      <c r="X677" s="16">
        <v>0</v>
      </c>
      <c r="Y677" s="16">
        <v>0</v>
      </c>
      <c r="Z677" s="16">
        <v>0</v>
      </c>
      <c r="AA677" s="54">
        <v>0</v>
      </c>
      <c r="AB677" s="42">
        <v>5.1706931331668466E-4</v>
      </c>
      <c r="AC677" s="42">
        <v>2.1305720123680062E-3</v>
      </c>
      <c r="AD677" s="42">
        <v>9.9888028527260757E-5</v>
      </c>
      <c r="AE677" s="42">
        <v>2.4792781380160667E-4</v>
      </c>
      <c r="AF677" s="42">
        <v>1.2683090392299836E-3</v>
      </c>
      <c r="AG677" s="42">
        <v>5.446318907756833E-5</v>
      </c>
      <c r="AH677" s="42">
        <v>5.1706931331668466E-4</v>
      </c>
      <c r="AI677" s="42">
        <v>2.1305720123680062E-3</v>
      </c>
      <c r="AJ677" s="42">
        <v>9.9888028527260757E-5</v>
      </c>
      <c r="AK677" s="42">
        <v>2.4792781380160667E-4</v>
      </c>
      <c r="AL677" s="42">
        <v>1.2683090392299836E-3</v>
      </c>
      <c r="AM677" s="42">
        <v>5.446318907756833E-5</v>
      </c>
    </row>
    <row r="678" spans="1:39" x14ac:dyDescent="0.25">
      <c r="A678" s="53" t="s">
        <v>173</v>
      </c>
      <c r="B678" s="53" t="str">
        <f>VLOOKUP(A678,'TRI Releases'!$A$3:$Q$118,2,FALSE)</f>
        <v>77978FRMSPPOBOX</v>
      </c>
      <c r="C678" s="53" t="str">
        <f>VLOOKUP(B678,'AERMOD-Modeled-Air-Conc.'!$A$5:$B$3136,2,FALSE)</f>
        <v>Processing as a Reactant</v>
      </c>
      <c r="D678" s="16">
        <v>2.1305720123680062E-3</v>
      </c>
      <c r="E678" s="16">
        <v>9.9888028527260757E-5</v>
      </c>
      <c r="F678" s="16">
        <v>2.4792781380160667E-4</v>
      </c>
      <c r="G678" s="16">
        <v>1.2683090392299836E-3</v>
      </c>
      <c r="H678" s="16">
        <v>5.446318907756833E-5</v>
      </c>
      <c r="I678" s="16">
        <v>1.4335205109199364E-4</v>
      </c>
      <c r="J678" s="16">
        <v>2.1305720123680062E-3</v>
      </c>
      <c r="K678" s="16">
        <v>9.9888028527260757E-5</v>
      </c>
      <c r="L678" s="16">
        <v>2.4792781380160667E-4</v>
      </c>
      <c r="M678" s="16">
        <v>1.2683090392299836E-3</v>
      </c>
      <c r="N678" s="16">
        <v>5.446318907756833E-5</v>
      </c>
      <c r="O678" s="16">
        <v>1.4335205109199364E-4</v>
      </c>
      <c r="P678" s="16">
        <v>0</v>
      </c>
      <c r="Q678" s="16">
        <v>0</v>
      </c>
      <c r="R678" s="16">
        <v>0</v>
      </c>
      <c r="S678" s="16">
        <v>0</v>
      </c>
      <c r="T678" s="16">
        <v>0</v>
      </c>
      <c r="U678" s="16">
        <v>0</v>
      </c>
      <c r="V678" s="16">
        <v>0</v>
      </c>
      <c r="W678" s="16">
        <v>0</v>
      </c>
      <c r="X678" s="16">
        <v>0</v>
      </c>
      <c r="Y678" s="16">
        <v>0</v>
      </c>
      <c r="Z678" s="16">
        <v>0</v>
      </c>
      <c r="AA678" s="54">
        <v>0</v>
      </c>
      <c r="AB678" s="42">
        <v>2.1305720123680062E-3</v>
      </c>
      <c r="AC678" s="42">
        <v>9.9888028527260757E-5</v>
      </c>
      <c r="AD678" s="42">
        <v>2.4792781380160667E-4</v>
      </c>
      <c r="AE678" s="42">
        <v>1.2683090392299836E-3</v>
      </c>
      <c r="AF678" s="42">
        <v>5.446318907756833E-5</v>
      </c>
      <c r="AG678" s="42">
        <v>1.4335205109199364E-4</v>
      </c>
      <c r="AH678" s="42">
        <v>2.1305720123680062E-3</v>
      </c>
      <c r="AI678" s="42">
        <v>9.9888028527260757E-5</v>
      </c>
      <c r="AJ678" s="42">
        <v>2.4792781380160667E-4</v>
      </c>
      <c r="AK678" s="42">
        <v>1.2683090392299836E-3</v>
      </c>
      <c r="AL678" s="42">
        <v>5.446318907756833E-5</v>
      </c>
      <c r="AM678" s="42">
        <v>1.4335205109199364E-4</v>
      </c>
    </row>
    <row r="679" spans="1:39" hidden="1" x14ac:dyDescent="0.25">
      <c r="A679" s="53"/>
      <c r="B679" s="53"/>
      <c r="C679" s="53"/>
      <c r="D679" s="16">
        <v>9.9888028527260757E-5</v>
      </c>
      <c r="E679" s="16">
        <v>2.4792781380160667E-4</v>
      </c>
      <c r="F679" s="16">
        <v>1.2683090392299836E-3</v>
      </c>
      <c r="G679" s="16">
        <v>5.446318907756833E-5</v>
      </c>
      <c r="H679" s="16">
        <v>1.4335205109199364E-4</v>
      </c>
      <c r="I679" s="16">
        <v>2.1305720123680062E-3</v>
      </c>
      <c r="J679" s="16">
        <v>9.9888028527260757E-5</v>
      </c>
      <c r="K679" s="16">
        <v>2.4792781380160667E-4</v>
      </c>
      <c r="L679" s="16">
        <v>1.2683090392299836E-3</v>
      </c>
      <c r="M679" s="16">
        <v>5.446318907756833E-5</v>
      </c>
      <c r="N679" s="16">
        <v>1.4335205109199364E-4</v>
      </c>
      <c r="O679" s="16">
        <v>2.1305720123680062E-3</v>
      </c>
      <c r="P679" s="16">
        <v>0</v>
      </c>
      <c r="Q679" s="16">
        <v>0</v>
      </c>
      <c r="R679" s="16">
        <v>0</v>
      </c>
      <c r="S679" s="16">
        <v>0</v>
      </c>
      <c r="T679" s="16">
        <v>0</v>
      </c>
      <c r="U679" s="16">
        <v>1.2996463343039773E-3</v>
      </c>
      <c r="V679" s="16">
        <v>0</v>
      </c>
      <c r="W679" s="16">
        <v>0</v>
      </c>
      <c r="X679" s="16">
        <v>0</v>
      </c>
      <c r="Y679" s="16">
        <v>0</v>
      </c>
      <c r="Z679" s="16">
        <v>0</v>
      </c>
      <c r="AA679" s="54">
        <v>1.2996463343039773E-3</v>
      </c>
      <c r="AB679" s="42">
        <v>9.9888028527260757E-5</v>
      </c>
      <c r="AC679" s="42">
        <v>2.4792781380160667E-4</v>
      </c>
      <c r="AD679" s="42">
        <v>1.2683090392299836E-3</v>
      </c>
      <c r="AE679" s="42">
        <v>5.446318907756833E-5</v>
      </c>
      <c r="AF679" s="42">
        <v>1.4335205109199364E-4</v>
      </c>
      <c r="AG679" s="42">
        <v>3.4302183466719833E-3</v>
      </c>
      <c r="AH679" s="42">
        <v>9.9888028527260757E-5</v>
      </c>
      <c r="AI679" s="42">
        <v>2.4792781380160667E-4</v>
      </c>
      <c r="AJ679" s="42">
        <v>1.2683090392299836E-3</v>
      </c>
      <c r="AK679" s="42">
        <v>5.446318907756833E-5</v>
      </c>
      <c r="AL679" s="42">
        <v>1.4335205109199364E-4</v>
      </c>
      <c r="AM679" s="42">
        <v>3.4302183466719833E-3</v>
      </c>
    </row>
    <row r="680" spans="1:39" hidden="1" x14ac:dyDescent="0.25">
      <c r="A680" s="53"/>
      <c r="B680" s="53"/>
      <c r="C680" s="53"/>
      <c r="D680" s="16">
        <v>2.4792781380160667E-4</v>
      </c>
      <c r="E680" s="16">
        <v>1.2683090392299836E-3</v>
      </c>
      <c r="F680" s="16">
        <v>5.446318907756833E-5</v>
      </c>
      <c r="G680" s="16">
        <v>1.4335205109199364E-4</v>
      </c>
      <c r="H680" s="16">
        <v>2.1305720123680062E-3</v>
      </c>
      <c r="I680" s="16">
        <v>9.9888028527260757E-5</v>
      </c>
      <c r="J680" s="16">
        <v>2.4792781380160667E-4</v>
      </c>
      <c r="K680" s="16">
        <v>1.2683090392299836E-3</v>
      </c>
      <c r="L680" s="16">
        <v>5.446318907756833E-5</v>
      </c>
      <c r="M680" s="16">
        <v>1.4335205109199364E-4</v>
      </c>
      <c r="N680" s="16">
        <v>2.1305720123680062E-3</v>
      </c>
      <c r="O680" s="16">
        <v>9.9888028527260757E-5</v>
      </c>
      <c r="P680" s="16">
        <v>0</v>
      </c>
      <c r="Q680" s="16">
        <v>0</v>
      </c>
      <c r="R680" s="16">
        <v>0</v>
      </c>
      <c r="S680" s="16">
        <v>0</v>
      </c>
      <c r="T680" s="16">
        <v>1.2996463343039773E-3</v>
      </c>
      <c r="U680" s="16">
        <v>2.1799889515645185E-4</v>
      </c>
      <c r="V680" s="16">
        <v>0</v>
      </c>
      <c r="W680" s="16">
        <v>0</v>
      </c>
      <c r="X680" s="16">
        <v>0</v>
      </c>
      <c r="Y680" s="16">
        <v>0</v>
      </c>
      <c r="Z680" s="16">
        <v>1.2996463343039773E-3</v>
      </c>
      <c r="AA680" s="54">
        <v>2.1799889515645185E-4</v>
      </c>
      <c r="AB680" s="42">
        <v>2.4792781380160667E-4</v>
      </c>
      <c r="AC680" s="42">
        <v>1.2683090392299836E-3</v>
      </c>
      <c r="AD680" s="42">
        <v>5.446318907756833E-5</v>
      </c>
      <c r="AE680" s="42">
        <v>1.4335205109199364E-4</v>
      </c>
      <c r="AF680" s="42">
        <v>3.4302183466719833E-3</v>
      </c>
      <c r="AG680" s="42">
        <v>3.178869236837126E-4</v>
      </c>
      <c r="AH680" s="42">
        <v>2.4792781380160667E-4</v>
      </c>
      <c r="AI680" s="42">
        <v>1.2683090392299836E-3</v>
      </c>
      <c r="AJ680" s="42">
        <v>5.446318907756833E-5</v>
      </c>
      <c r="AK680" s="42">
        <v>1.4335205109199364E-4</v>
      </c>
      <c r="AL680" s="42">
        <v>3.4302183466719833E-3</v>
      </c>
      <c r="AM680" s="42">
        <v>3.178869236837126E-4</v>
      </c>
    </row>
    <row r="681" spans="1:39" hidden="1" x14ac:dyDescent="0.25">
      <c r="A681" s="53"/>
      <c r="B681" s="53"/>
      <c r="C681" s="53"/>
      <c r="D681" s="16">
        <v>1.2683090392299836E-3</v>
      </c>
      <c r="E681" s="16">
        <v>5.446318907756833E-5</v>
      </c>
      <c r="F681" s="16">
        <v>1.4335205109199364E-4</v>
      </c>
      <c r="G681" s="16">
        <v>2.1305720123680062E-3</v>
      </c>
      <c r="H681" s="16">
        <v>9.9888028527260757E-5</v>
      </c>
      <c r="I681" s="16">
        <v>2.4792781380160667E-4</v>
      </c>
      <c r="J681" s="16">
        <v>1.2683090392299836E-3</v>
      </c>
      <c r="K681" s="16">
        <v>5.446318907756833E-5</v>
      </c>
      <c r="L681" s="16">
        <v>1.4335205109199364E-4</v>
      </c>
      <c r="M681" s="16">
        <v>2.1305720123680062E-3</v>
      </c>
      <c r="N681" s="16">
        <v>9.9888028527260757E-5</v>
      </c>
      <c r="O681" s="16">
        <v>2.4792781380160667E-4</v>
      </c>
      <c r="P681" s="16">
        <v>0</v>
      </c>
      <c r="Q681" s="16">
        <v>0</v>
      </c>
      <c r="R681" s="16">
        <v>0</v>
      </c>
      <c r="S681" s="16">
        <v>1.2996463343039773E-3</v>
      </c>
      <c r="T681" s="16">
        <v>2.1799889515645185E-4</v>
      </c>
      <c r="U681" s="16">
        <v>4.1197372495474526E-4</v>
      </c>
      <c r="V681" s="16">
        <v>0</v>
      </c>
      <c r="W681" s="16">
        <v>0</v>
      </c>
      <c r="X681" s="16">
        <v>0</v>
      </c>
      <c r="Y681" s="16">
        <v>1.2996463343039773E-3</v>
      </c>
      <c r="Z681" s="16">
        <v>2.1799889515645185E-4</v>
      </c>
      <c r="AA681" s="54">
        <v>4.1197372495474526E-4</v>
      </c>
      <c r="AB681" s="42">
        <v>1.2683090392299836E-3</v>
      </c>
      <c r="AC681" s="42">
        <v>5.446318907756833E-5</v>
      </c>
      <c r="AD681" s="42">
        <v>1.4335205109199364E-4</v>
      </c>
      <c r="AE681" s="42">
        <v>3.4302183466719833E-3</v>
      </c>
      <c r="AF681" s="42">
        <v>3.178869236837126E-4</v>
      </c>
      <c r="AG681" s="42">
        <v>6.5990153875635188E-4</v>
      </c>
      <c r="AH681" s="42">
        <v>1.2683090392299836E-3</v>
      </c>
      <c r="AI681" s="42">
        <v>5.446318907756833E-5</v>
      </c>
      <c r="AJ681" s="42">
        <v>1.4335205109199364E-4</v>
      </c>
      <c r="AK681" s="42">
        <v>3.4302183466719833E-3</v>
      </c>
      <c r="AL681" s="42">
        <v>3.178869236837126E-4</v>
      </c>
      <c r="AM681" s="42">
        <v>6.5990153875635188E-4</v>
      </c>
    </row>
    <row r="682" spans="1:39" hidden="1" x14ac:dyDescent="0.25">
      <c r="A682" s="53"/>
      <c r="B682" s="53"/>
      <c r="C682" s="53"/>
      <c r="D682" s="16">
        <v>5.446318907756833E-5</v>
      </c>
      <c r="E682" s="16">
        <v>1.4335205109199364E-4</v>
      </c>
      <c r="F682" s="16">
        <v>2.1305720123680062E-3</v>
      </c>
      <c r="G682" s="16">
        <v>9.9888028527260757E-5</v>
      </c>
      <c r="H682" s="16">
        <v>2.4792781380160667E-4</v>
      </c>
      <c r="I682" s="16">
        <v>1.2683090392299836E-3</v>
      </c>
      <c r="J682" s="16">
        <v>5.446318907756833E-5</v>
      </c>
      <c r="K682" s="16">
        <v>1.4335205109199364E-4</v>
      </c>
      <c r="L682" s="16">
        <v>2.1305720123680062E-3</v>
      </c>
      <c r="M682" s="16">
        <v>9.9888028527260757E-5</v>
      </c>
      <c r="N682" s="16">
        <v>2.4792781380160667E-4</v>
      </c>
      <c r="O682" s="16">
        <v>1.2683090392299836E-3</v>
      </c>
      <c r="P682" s="16">
        <v>0</v>
      </c>
      <c r="Q682" s="16">
        <v>0</v>
      </c>
      <c r="R682" s="16">
        <v>1.2996463343039773E-3</v>
      </c>
      <c r="S682" s="16">
        <v>2.1799889515645185E-4</v>
      </c>
      <c r="T682" s="16">
        <v>4.1197372495474526E-4</v>
      </c>
      <c r="U682" s="16">
        <v>7.3688253160685739E-4</v>
      </c>
      <c r="V682" s="16">
        <v>0</v>
      </c>
      <c r="W682" s="16">
        <v>0</v>
      </c>
      <c r="X682" s="16">
        <v>1.2996463343039773E-3</v>
      </c>
      <c r="Y682" s="16">
        <v>2.1799889515645185E-4</v>
      </c>
      <c r="Z682" s="16">
        <v>4.1197372495474526E-4</v>
      </c>
      <c r="AA682" s="54">
        <v>7.3688253160685739E-4</v>
      </c>
      <c r="AB682" s="42">
        <v>5.446318907756833E-5</v>
      </c>
      <c r="AC682" s="42">
        <v>1.4335205109199364E-4</v>
      </c>
      <c r="AD682" s="42">
        <v>3.4302183466719833E-3</v>
      </c>
      <c r="AE682" s="42">
        <v>3.178869236837126E-4</v>
      </c>
      <c r="AF682" s="42">
        <v>6.5990153875635188E-4</v>
      </c>
      <c r="AG682" s="42">
        <v>2.0051915708368413E-3</v>
      </c>
      <c r="AH682" s="42">
        <v>5.446318907756833E-5</v>
      </c>
      <c r="AI682" s="42">
        <v>1.4335205109199364E-4</v>
      </c>
      <c r="AJ682" s="42">
        <v>3.4302183466719833E-3</v>
      </c>
      <c r="AK682" s="42">
        <v>3.178869236837126E-4</v>
      </c>
      <c r="AL682" s="42">
        <v>6.5990153875635188E-4</v>
      </c>
      <c r="AM682" s="42">
        <v>2.0051915708368413E-3</v>
      </c>
    </row>
    <row r="683" spans="1:39" hidden="1" x14ac:dyDescent="0.25">
      <c r="A683" s="53"/>
      <c r="B683" s="53"/>
      <c r="C683" s="53"/>
      <c r="D683" s="16">
        <v>1.4335205109199364E-4</v>
      </c>
      <c r="E683" s="16">
        <v>2.1305720123680062E-3</v>
      </c>
      <c r="F683" s="16">
        <v>9.9888028527260757E-5</v>
      </c>
      <c r="G683" s="16">
        <v>2.4792781380160667E-4</v>
      </c>
      <c r="H683" s="16">
        <v>1.2683090392299836E-3</v>
      </c>
      <c r="I683" s="16">
        <v>5.446318907756833E-5</v>
      </c>
      <c r="J683" s="16">
        <v>1.4335205109199364E-4</v>
      </c>
      <c r="K683" s="16">
        <v>2.1305720123680062E-3</v>
      </c>
      <c r="L683" s="16">
        <v>9.9888028527260757E-5</v>
      </c>
      <c r="M683" s="16">
        <v>2.4792781380160667E-4</v>
      </c>
      <c r="N683" s="16">
        <v>1.2683090392299836E-3</v>
      </c>
      <c r="O683" s="16">
        <v>5.446318907756833E-5</v>
      </c>
      <c r="P683" s="16">
        <v>0</v>
      </c>
      <c r="Q683" s="16">
        <v>1.2996463343039773E-3</v>
      </c>
      <c r="R683" s="16">
        <v>2.1799889515645185E-4</v>
      </c>
      <c r="S683" s="16">
        <v>4.1197372495474526E-4</v>
      </c>
      <c r="T683" s="16">
        <v>7.3688253160685739E-4</v>
      </c>
      <c r="U683" s="16">
        <v>1.2249826538036096E-4</v>
      </c>
      <c r="V683" s="16">
        <v>0</v>
      </c>
      <c r="W683" s="16">
        <v>1.2996463343039773E-3</v>
      </c>
      <c r="X683" s="16">
        <v>2.1799889515645185E-4</v>
      </c>
      <c r="Y683" s="16">
        <v>4.1197372495474526E-4</v>
      </c>
      <c r="Z683" s="16">
        <v>7.3688253160685739E-4</v>
      </c>
      <c r="AA683" s="54">
        <v>1.2249826538036096E-4</v>
      </c>
      <c r="AB683" s="42">
        <v>1.4335205109199364E-4</v>
      </c>
      <c r="AC683" s="42">
        <v>3.4302183466719833E-3</v>
      </c>
      <c r="AD683" s="42">
        <v>3.178869236837126E-4</v>
      </c>
      <c r="AE683" s="42">
        <v>6.5990153875635188E-4</v>
      </c>
      <c r="AF683" s="42">
        <v>2.0051915708368413E-3</v>
      </c>
      <c r="AG683" s="42">
        <v>1.769614544579293E-4</v>
      </c>
      <c r="AH683" s="42">
        <v>1.4335205109199364E-4</v>
      </c>
      <c r="AI683" s="42">
        <v>3.4302183466719833E-3</v>
      </c>
      <c r="AJ683" s="42">
        <v>3.178869236837126E-4</v>
      </c>
      <c r="AK683" s="42">
        <v>6.5990153875635188E-4</v>
      </c>
      <c r="AL683" s="42">
        <v>2.0051915708368413E-3</v>
      </c>
      <c r="AM683" s="42">
        <v>1.769614544579293E-4</v>
      </c>
    </row>
    <row r="684" spans="1:39" x14ac:dyDescent="0.25">
      <c r="A684" s="53" t="s">
        <v>174</v>
      </c>
      <c r="B684" s="53" t="str">
        <f>VLOOKUP(A684,'TRI Releases'!$A$3:$Q$118,2,FALSE)</f>
        <v>77978FRMSPPOBOX</v>
      </c>
      <c r="C684" s="53" t="str">
        <f>VLOOKUP(B684,'AERMOD-Modeled-Air-Conc.'!$A$5:$B$3136,2,FALSE)</f>
        <v>Processing as a Reactant</v>
      </c>
      <c r="D684" s="16">
        <v>2.1305720123680062E-3</v>
      </c>
      <c r="E684" s="16">
        <v>9.9888028527260757E-5</v>
      </c>
      <c r="F684" s="16">
        <v>2.4792781380160667E-4</v>
      </c>
      <c r="G684" s="16">
        <v>1.2683090392299836E-3</v>
      </c>
      <c r="H684" s="16">
        <v>5.446318907756833E-5</v>
      </c>
      <c r="I684" s="16">
        <v>1.4335205109199364E-4</v>
      </c>
      <c r="J684" s="16">
        <v>2.1305720123680062E-3</v>
      </c>
      <c r="K684" s="16">
        <v>9.9888028527260757E-5</v>
      </c>
      <c r="L684" s="16">
        <v>2.4792781380160667E-4</v>
      </c>
      <c r="M684" s="16">
        <v>1.2683090392299836E-3</v>
      </c>
      <c r="N684" s="16">
        <v>5.446318907756833E-5</v>
      </c>
      <c r="O684" s="16">
        <v>1.4335205109199364E-4</v>
      </c>
      <c r="P684" s="16">
        <v>1.2996463343039773E-3</v>
      </c>
      <c r="Q684" s="16">
        <v>2.1799889515645185E-4</v>
      </c>
      <c r="R684" s="16">
        <v>4.1197372495474526E-4</v>
      </c>
      <c r="S684" s="16">
        <v>7.3688253160685739E-4</v>
      </c>
      <c r="T684" s="16">
        <v>1.2249826538036096E-4</v>
      </c>
      <c r="U684" s="16">
        <v>2.349079933983772E-4</v>
      </c>
      <c r="V684" s="16">
        <v>1.2996463343039773E-3</v>
      </c>
      <c r="W684" s="16">
        <v>2.1799889515645185E-4</v>
      </c>
      <c r="X684" s="16">
        <v>4.1197372495474526E-4</v>
      </c>
      <c r="Y684" s="16">
        <v>7.3688253160685739E-4</v>
      </c>
      <c r="Z684" s="16">
        <v>1.2249826538036096E-4</v>
      </c>
      <c r="AA684" s="54">
        <v>2.349079933983772E-4</v>
      </c>
      <c r="AB684" s="42">
        <v>3.4302183466719833E-3</v>
      </c>
      <c r="AC684" s="42">
        <v>3.178869236837126E-4</v>
      </c>
      <c r="AD684" s="42">
        <v>6.5990153875635188E-4</v>
      </c>
      <c r="AE684" s="42">
        <v>2.0051915708368413E-3</v>
      </c>
      <c r="AF684" s="42">
        <v>1.769614544579293E-4</v>
      </c>
      <c r="AG684" s="42">
        <v>3.7826004449037086E-4</v>
      </c>
      <c r="AH684" s="42">
        <v>3.4302183466719833E-3</v>
      </c>
      <c r="AI684" s="42">
        <v>3.178869236837126E-4</v>
      </c>
      <c r="AJ684" s="42">
        <v>6.5990153875635188E-4</v>
      </c>
      <c r="AK684" s="42">
        <v>2.0051915708368413E-3</v>
      </c>
      <c r="AL684" s="42">
        <v>1.769614544579293E-4</v>
      </c>
      <c r="AM684" s="42">
        <v>3.7826004449037086E-4</v>
      </c>
    </row>
    <row r="685" spans="1:39" hidden="1" x14ac:dyDescent="0.25">
      <c r="A685" s="53"/>
      <c r="B685" s="53"/>
      <c r="C685" s="53"/>
      <c r="D685" s="16">
        <v>9.9888028527260757E-5</v>
      </c>
      <c r="E685" s="16">
        <v>2.4792781380160667E-4</v>
      </c>
      <c r="F685" s="16">
        <v>1.2683090392299836E-3</v>
      </c>
      <c r="G685" s="16">
        <v>5.446318907756833E-5</v>
      </c>
      <c r="H685" s="16">
        <v>1.4335205109199364E-4</v>
      </c>
      <c r="I685" s="16">
        <v>1.0652860061840031E-3</v>
      </c>
      <c r="J685" s="16">
        <v>9.9888028527260757E-5</v>
      </c>
      <c r="K685" s="16">
        <v>2.4792781380160667E-4</v>
      </c>
      <c r="L685" s="16">
        <v>1.2683090392299836E-3</v>
      </c>
      <c r="M685" s="16">
        <v>5.446318907756833E-5</v>
      </c>
      <c r="N685" s="16">
        <v>1.4335205109199364E-4</v>
      </c>
      <c r="O685" s="16">
        <v>1.0652860061840031E-3</v>
      </c>
      <c r="P685" s="16">
        <v>2.1799889515645185E-4</v>
      </c>
      <c r="Q685" s="16">
        <v>4.1197372495474526E-4</v>
      </c>
      <c r="R685" s="16">
        <v>7.3688253160685739E-4</v>
      </c>
      <c r="S685" s="16">
        <v>1.2249826538036096E-4</v>
      </c>
      <c r="T685" s="16">
        <v>2.349079933983772E-4</v>
      </c>
      <c r="U685" s="16">
        <v>1.4177960010588843E-3</v>
      </c>
      <c r="V685" s="16">
        <v>2.1799889515645185E-4</v>
      </c>
      <c r="W685" s="16">
        <v>4.1197372495474526E-4</v>
      </c>
      <c r="X685" s="16">
        <v>7.3688253160685739E-4</v>
      </c>
      <c r="Y685" s="16">
        <v>1.2249826538036096E-4</v>
      </c>
      <c r="Z685" s="16">
        <v>2.349079933983772E-4</v>
      </c>
      <c r="AA685" s="54">
        <v>1.4177960010588843E-3</v>
      </c>
      <c r="AB685" s="42">
        <v>3.178869236837126E-4</v>
      </c>
      <c r="AC685" s="42">
        <v>6.5990153875635188E-4</v>
      </c>
      <c r="AD685" s="42">
        <v>2.0051915708368413E-3</v>
      </c>
      <c r="AE685" s="42">
        <v>1.769614544579293E-4</v>
      </c>
      <c r="AF685" s="42">
        <v>3.7826004449037086E-4</v>
      </c>
      <c r="AG685" s="42">
        <v>2.4830820072428875E-3</v>
      </c>
      <c r="AH685" s="42">
        <v>3.178869236837126E-4</v>
      </c>
      <c r="AI685" s="42">
        <v>6.5990153875635188E-4</v>
      </c>
      <c r="AJ685" s="42">
        <v>2.0051915708368413E-3</v>
      </c>
      <c r="AK685" s="42">
        <v>1.769614544579293E-4</v>
      </c>
      <c r="AL685" s="42">
        <v>3.7826004449037086E-4</v>
      </c>
      <c r="AM685" s="42">
        <v>2.4830820072428875E-3</v>
      </c>
    </row>
    <row r="686" spans="1:39" hidden="1" x14ac:dyDescent="0.25">
      <c r="A686" s="53"/>
      <c r="B686" s="53"/>
      <c r="C686" s="53"/>
      <c r="D686" s="16">
        <v>2.4792781380160667E-4</v>
      </c>
      <c r="E686" s="16">
        <v>1.2683090392299836E-3</v>
      </c>
      <c r="F686" s="16">
        <v>5.446318907756833E-5</v>
      </c>
      <c r="G686" s="16">
        <v>1.4335205109199364E-4</v>
      </c>
      <c r="H686" s="16">
        <v>1.0652860061840031E-3</v>
      </c>
      <c r="I686" s="16">
        <v>4.9944014263630378E-5</v>
      </c>
      <c r="J686" s="16">
        <v>2.4792781380160667E-4</v>
      </c>
      <c r="K686" s="16">
        <v>1.2683090392299836E-3</v>
      </c>
      <c r="L686" s="16">
        <v>5.446318907756833E-5</v>
      </c>
      <c r="M686" s="16">
        <v>1.4335205109199364E-4</v>
      </c>
      <c r="N686" s="16">
        <v>1.0652860061840031E-3</v>
      </c>
      <c r="O686" s="16">
        <v>4.9944014263630378E-5</v>
      </c>
      <c r="P686" s="16">
        <v>4.1197372495474526E-4</v>
      </c>
      <c r="Q686" s="16">
        <v>7.3688253160685739E-4</v>
      </c>
      <c r="R686" s="16">
        <v>1.2249826538036096E-4</v>
      </c>
      <c r="S686" s="16">
        <v>2.349079933983772E-4</v>
      </c>
      <c r="T686" s="16">
        <v>1.4177960010588843E-3</v>
      </c>
      <c r="U686" s="16">
        <v>2.3781697653431108E-4</v>
      </c>
      <c r="V686" s="16">
        <v>4.1197372495474526E-4</v>
      </c>
      <c r="W686" s="16">
        <v>7.3688253160685739E-4</v>
      </c>
      <c r="X686" s="16">
        <v>1.2249826538036096E-4</v>
      </c>
      <c r="Y686" s="16">
        <v>2.349079933983772E-4</v>
      </c>
      <c r="Z686" s="16">
        <v>1.4177960010588843E-3</v>
      </c>
      <c r="AA686" s="54">
        <v>2.3781697653431108E-4</v>
      </c>
      <c r="AB686" s="42">
        <v>6.5990153875635188E-4</v>
      </c>
      <c r="AC686" s="42">
        <v>2.0051915708368413E-3</v>
      </c>
      <c r="AD686" s="42">
        <v>1.769614544579293E-4</v>
      </c>
      <c r="AE686" s="42">
        <v>3.7826004449037086E-4</v>
      </c>
      <c r="AF686" s="42">
        <v>2.4830820072428875E-3</v>
      </c>
      <c r="AG686" s="42">
        <v>2.8776099079794149E-4</v>
      </c>
      <c r="AH686" s="42">
        <v>6.5990153875635188E-4</v>
      </c>
      <c r="AI686" s="42">
        <v>2.0051915708368413E-3</v>
      </c>
      <c r="AJ686" s="42">
        <v>1.769614544579293E-4</v>
      </c>
      <c r="AK686" s="42">
        <v>3.7826004449037086E-4</v>
      </c>
      <c r="AL686" s="42">
        <v>2.4830820072428875E-3</v>
      </c>
      <c r="AM686" s="42">
        <v>2.8776099079794149E-4</v>
      </c>
    </row>
    <row r="687" spans="1:39" hidden="1" x14ac:dyDescent="0.25">
      <c r="A687" s="53"/>
      <c r="B687" s="53"/>
      <c r="C687" s="53"/>
      <c r="D687" s="16">
        <v>1.2683090392299836E-3</v>
      </c>
      <c r="E687" s="16">
        <v>5.446318907756833E-5</v>
      </c>
      <c r="F687" s="16">
        <v>1.4335205109199364E-4</v>
      </c>
      <c r="G687" s="16">
        <v>1.0652860061840031E-3</v>
      </c>
      <c r="H687" s="16">
        <v>4.9944014263630378E-5</v>
      </c>
      <c r="I687" s="16">
        <v>1.2396390690080333E-4</v>
      </c>
      <c r="J687" s="16">
        <v>1.2683090392299836E-3</v>
      </c>
      <c r="K687" s="16">
        <v>5.446318907756833E-5</v>
      </c>
      <c r="L687" s="16">
        <v>1.4335205109199364E-4</v>
      </c>
      <c r="M687" s="16">
        <v>1.0652860061840031E-3</v>
      </c>
      <c r="N687" s="16">
        <v>4.9944014263630378E-5</v>
      </c>
      <c r="O687" s="16">
        <v>1.2396390690080333E-4</v>
      </c>
      <c r="P687" s="16">
        <v>7.3688253160685739E-4</v>
      </c>
      <c r="Q687" s="16">
        <v>1.2249826538036096E-4</v>
      </c>
      <c r="R687" s="16">
        <v>2.349079933983772E-4</v>
      </c>
      <c r="S687" s="16">
        <v>1.4177960010588843E-3</v>
      </c>
      <c r="T687" s="16">
        <v>2.3781697653431108E-4</v>
      </c>
      <c r="U687" s="16">
        <v>4.4942588176881296E-4</v>
      </c>
      <c r="V687" s="16">
        <v>7.3688253160685739E-4</v>
      </c>
      <c r="W687" s="16">
        <v>1.2249826538036096E-4</v>
      </c>
      <c r="X687" s="16">
        <v>2.349079933983772E-4</v>
      </c>
      <c r="Y687" s="16">
        <v>1.4177960010588843E-3</v>
      </c>
      <c r="Z687" s="16">
        <v>2.3781697653431108E-4</v>
      </c>
      <c r="AA687" s="54">
        <v>4.4942588176881296E-4</v>
      </c>
      <c r="AB687" s="42">
        <v>2.0051915708368413E-3</v>
      </c>
      <c r="AC687" s="42">
        <v>1.769614544579293E-4</v>
      </c>
      <c r="AD687" s="42">
        <v>3.7826004449037086E-4</v>
      </c>
      <c r="AE687" s="42">
        <v>2.4830820072428875E-3</v>
      </c>
      <c r="AF687" s="42">
        <v>2.8776099079794149E-4</v>
      </c>
      <c r="AG687" s="42">
        <v>5.7338978866961626E-4</v>
      </c>
      <c r="AH687" s="42">
        <v>2.0051915708368413E-3</v>
      </c>
      <c r="AI687" s="42">
        <v>1.769614544579293E-4</v>
      </c>
      <c r="AJ687" s="42">
        <v>3.7826004449037086E-4</v>
      </c>
      <c r="AK687" s="42">
        <v>2.4830820072428875E-3</v>
      </c>
      <c r="AL687" s="42">
        <v>2.8776099079794149E-4</v>
      </c>
      <c r="AM687" s="42">
        <v>5.7338978866961626E-4</v>
      </c>
    </row>
    <row r="688" spans="1:39" hidden="1" x14ac:dyDescent="0.25">
      <c r="A688" s="53"/>
      <c r="B688" s="53"/>
      <c r="C688" s="53"/>
      <c r="D688" s="16">
        <v>5.446318907756833E-5</v>
      </c>
      <c r="E688" s="16">
        <v>1.4335205109199364E-4</v>
      </c>
      <c r="F688" s="16">
        <v>1.0652860061840031E-3</v>
      </c>
      <c r="G688" s="16">
        <v>4.9944014263630378E-5</v>
      </c>
      <c r="H688" s="16">
        <v>1.2396390690080333E-4</v>
      </c>
      <c r="I688" s="16">
        <v>6.3415451961499182E-4</v>
      </c>
      <c r="J688" s="16">
        <v>5.446318907756833E-5</v>
      </c>
      <c r="K688" s="16">
        <v>1.4335205109199364E-4</v>
      </c>
      <c r="L688" s="16">
        <v>1.0652860061840031E-3</v>
      </c>
      <c r="M688" s="16">
        <v>4.9944014263630378E-5</v>
      </c>
      <c r="N688" s="16">
        <v>1.2396390690080333E-4</v>
      </c>
      <c r="O688" s="16">
        <v>6.3415451961499182E-4</v>
      </c>
      <c r="P688" s="16">
        <v>1.2249826538036096E-4</v>
      </c>
      <c r="Q688" s="16">
        <v>2.349079933983772E-4</v>
      </c>
      <c r="R688" s="16">
        <v>1.4177960010588843E-3</v>
      </c>
      <c r="S688" s="16">
        <v>2.3781697653431108E-4</v>
      </c>
      <c r="T688" s="16">
        <v>4.4942588176881296E-4</v>
      </c>
      <c r="U688" s="16">
        <v>8.0387185266202622E-4</v>
      </c>
      <c r="V688" s="16">
        <v>1.2249826538036096E-4</v>
      </c>
      <c r="W688" s="16">
        <v>2.349079933983772E-4</v>
      </c>
      <c r="X688" s="16">
        <v>1.4177960010588843E-3</v>
      </c>
      <c r="Y688" s="16">
        <v>2.3781697653431108E-4</v>
      </c>
      <c r="Z688" s="16">
        <v>4.4942588176881296E-4</v>
      </c>
      <c r="AA688" s="54">
        <v>8.0387185266202622E-4</v>
      </c>
      <c r="AB688" s="42">
        <v>1.769614544579293E-4</v>
      </c>
      <c r="AC688" s="42">
        <v>3.7826004449037086E-4</v>
      </c>
      <c r="AD688" s="42">
        <v>2.4830820072428875E-3</v>
      </c>
      <c r="AE688" s="42">
        <v>2.8776099079794149E-4</v>
      </c>
      <c r="AF688" s="42">
        <v>5.7338978866961626E-4</v>
      </c>
      <c r="AG688" s="42">
        <v>1.438026372277018E-3</v>
      </c>
      <c r="AH688" s="42">
        <v>1.769614544579293E-4</v>
      </c>
      <c r="AI688" s="42">
        <v>3.7826004449037086E-4</v>
      </c>
      <c r="AJ688" s="42">
        <v>2.4830820072428875E-3</v>
      </c>
      <c r="AK688" s="42">
        <v>2.8776099079794149E-4</v>
      </c>
      <c r="AL688" s="42">
        <v>5.7338978866961626E-4</v>
      </c>
      <c r="AM688" s="42">
        <v>1.438026372277018E-3</v>
      </c>
    </row>
    <row r="689" spans="1:39" hidden="1" x14ac:dyDescent="0.25">
      <c r="A689" s="53"/>
      <c r="B689" s="53"/>
      <c r="C689" s="53"/>
      <c r="D689" s="16">
        <v>1.4335205109199364E-4</v>
      </c>
      <c r="E689" s="16">
        <v>1.0652860061840031E-3</v>
      </c>
      <c r="F689" s="16">
        <v>4.9944014263630378E-5</v>
      </c>
      <c r="G689" s="16">
        <v>1.2396390690080333E-4</v>
      </c>
      <c r="H689" s="16">
        <v>6.3415451961499182E-4</v>
      </c>
      <c r="I689" s="16">
        <v>2.7231594538784165E-5</v>
      </c>
      <c r="J689" s="16">
        <v>1.4335205109199364E-4</v>
      </c>
      <c r="K689" s="16">
        <v>1.0652860061840031E-3</v>
      </c>
      <c r="L689" s="16">
        <v>4.9944014263630378E-5</v>
      </c>
      <c r="M689" s="16">
        <v>1.2396390690080333E-4</v>
      </c>
      <c r="N689" s="16">
        <v>6.3415451961499182E-4</v>
      </c>
      <c r="O689" s="16">
        <v>2.7231594538784165E-5</v>
      </c>
      <c r="P689" s="16">
        <v>2.349079933983772E-4</v>
      </c>
      <c r="Q689" s="16">
        <v>1.4177960010588843E-3</v>
      </c>
      <c r="R689" s="16">
        <v>2.3781697653431108E-4</v>
      </c>
      <c r="S689" s="16">
        <v>4.4942588176881296E-4</v>
      </c>
      <c r="T689" s="16">
        <v>8.0387185266202622E-4</v>
      </c>
      <c r="U689" s="16">
        <v>1.3363447132403014E-4</v>
      </c>
      <c r="V689" s="16">
        <v>2.349079933983772E-4</v>
      </c>
      <c r="W689" s="16">
        <v>1.4177960010588843E-3</v>
      </c>
      <c r="X689" s="16">
        <v>2.3781697653431108E-4</v>
      </c>
      <c r="Y689" s="16">
        <v>4.4942588176881296E-4</v>
      </c>
      <c r="Z689" s="16">
        <v>8.0387185266202622E-4</v>
      </c>
      <c r="AA689" s="54">
        <v>1.3363447132403014E-4</v>
      </c>
      <c r="AB689" s="42">
        <v>3.7826004449037086E-4</v>
      </c>
      <c r="AC689" s="42">
        <v>2.4830820072428875E-3</v>
      </c>
      <c r="AD689" s="42">
        <v>2.8776099079794149E-4</v>
      </c>
      <c r="AE689" s="42">
        <v>5.7338978866961626E-4</v>
      </c>
      <c r="AF689" s="42">
        <v>1.438026372277018E-3</v>
      </c>
      <c r="AG689" s="42">
        <v>1.6086606586281429E-4</v>
      </c>
      <c r="AH689" s="42">
        <v>3.7826004449037086E-4</v>
      </c>
      <c r="AI689" s="42">
        <v>2.4830820072428875E-3</v>
      </c>
      <c r="AJ689" s="42">
        <v>2.8776099079794149E-4</v>
      </c>
      <c r="AK689" s="42">
        <v>5.7338978866961626E-4</v>
      </c>
      <c r="AL689" s="42">
        <v>1.438026372277018E-3</v>
      </c>
      <c r="AM689" s="42">
        <v>1.6086606586281429E-4</v>
      </c>
    </row>
    <row r="690" spans="1:39" x14ac:dyDescent="0.25">
      <c r="A690" s="53" t="s">
        <v>175</v>
      </c>
      <c r="B690" s="53" t="str">
        <f>VLOOKUP(A690,'TRI Releases'!$A$3:$Q$118,2,FALSE)</f>
        <v>77978FRMSPPOBOX</v>
      </c>
      <c r="C690" s="53" t="str">
        <f>VLOOKUP(B690,'AERMOD-Modeled-Air-Conc.'!$A$5:$B$3136,2,FALSE)</f>
        <v>Processing as a Reactant</v>
      </c>
      <c r="D690" s="16">
        <v>1.0652860061840031E-3</v>
      </c>
      <c r="E690" s="16">
        <v>4.9944014263630378E-5</v>
      </c>
      <c r="F690" s="16">
        <v>1.2396390690080333E-4</v>
      </c>
      <c r="G690" s="16">
        <v>6.3415451961499182E-4</v>
      </c>
      <c r="H690" s="16">
        <v>2.7231594538784165E-5</v>
      </c>
      <c r="I690" s="16">
        <v>7.1676025545996819E-5</v>
      </c>
      <c r="J690" s="16">
        <v>1.0652860061840031E-3</v>
      </c>
      <c r="K690" s="16">
        <v>4.9944014263630378E-5</v>
      </c>
      <c r="L690" s="16">
        <v>1.2396390690080333E-4</v>
      </c>
      <c r="M690" s="16">
        <v>6.3415451961499182E-4</v>
      </c>
      <c r="N690" s="16">
        <v>2.7231594538784165E-5</v>
      </c>
      <c r="O690" s="16">
        <v>7.1676025545996819E-5</v>
      </c>
      <c r="P690" s="16">
        <v>1.4177960010588843E-3</v>
      </c>
      <c r="Q690" s="16">
        <v>2.3781697653431108E-4</v>
      </c>
      <c r="R690" s="16">
        <v>4.4942588176881296E-4</v>
      </c>
      <c r="S690" s="16">
        <v>8.0387185266202622E-4</v>
      </c>
      <c r="T690" s="16">
        <v>1.3363447132403014E-4</v>
      </c>
      <c r="U690" s="16">
        <v>2.5626326552550242E-4</v>
      </c>
      <c r="V690" s="16">
        <v>1.4177960010588843E-3</v>
      </c>
      <c r="W690" s="16">
        <v>2.3781697653431108E-4</v>
      </c>
      <c r="X690" s="16">
        <v>4.4942588176881296E-4</v>
      </c>
      <c r="Y690" s="16">
        <v>8.0387185266202622E-4</v>
      </c>
      <c r="Z690" s="16">
        <v>1.3363447132403014E-4</v>
      </c>
      <c r="AA690" s="54">
        <v>2.5626326552550242E-4</v>
      </c>
      <c r="AB690" s="42">
        <v>2.4830820072428875E-3</v>
      </c>
      <c r="AC690" s="42">
        <v>2.8776099079794149E-4</v>
      </c>
      <c r="AD690" s="42">
        <v>5.7338978866961626E-4</v>
      </c>
      <c r="AE690" s="42">
        <v>1.438026372277018E-3</v>
      </c>
      <c r="AF690" s="42">
        <v>1.6086606586281429E-4</v>
      </c>
      <c r="AG690" s="42">
        <v>3.2793929107149922E-4</v>
      </c>
      <c r="AH690" s="42">
        <v>2.4830820072428875E-3</v>
      </c>
      <c r="AI690" s="42">
        <v>2.8776099079794149E-4</v>
      </c>
      <c r="AJ690" s="42">
        <v>5.7338978866961626E-4</v>
      </c>
      <c r="AK690" s="42">
        <v>1.438026372277018E-3</v>
      </c>
      <c r="AL690" s="42">
        <v>1.6086606586281429E-4</v>
      </c>
      <c r="AM690" s="42">
        <v>3.2793929107149922E-4</v>
      </c>
    </row>
    <row r="691" spans="1:39" hidden="1" x14ac:dyDescent="0.25">
      <c r="A691" s="53"/>
      <c r="B691" s="53"/>
      <c r="C691" s="53"/>
      <c r="D691" s="16">
        <v>4.9944014263630378E-5</v>
      </c>
      <c r="E691" s="16">
        <v>1.2396390690080333E-4</v>
      </c>
      <c r="F691" s="16">
        <v>6.3415451961499182E-4</v>
      </c>
      <c r="G691" s="16">
        <v>2.7231594538784165E-5</v>
      </c>
      <c r="H691" s="16">
        <v>7.1676025545996819E-5</v>
      </c>
      <c r="I691" s="16">
        <v>1.5808844331770606E-2</v>
      </c>
      <c r="J691" s="16">
        <v>4.9944014263630378E-5</v>
      </c>
      <c r="K691" s="16">
        <v>1.2396390690080333E-4</v>
      </c>
      <c r="L691" s="16">
        <v>6.3415451961499182E-4</v>
      </c>
      <c r="M691" s="16">
        <v>2.7231594538784165E-5</v>
      </c>
      <c r="N691" s="16">
        <v>7.1676025545996819E-5</v>
      </c>
      <c r="O691" s="16">
        <v>1.5808844331770606E-2</v>
      </c>
      <c r="P691" s="16">
        <v>2.3781697653431108E-4</v>
      </c>
      <c r="Q691" s="16">
        <v>4.4942588176881296E-4</v>
      </c>
      <c r="R691" s="16">
        <v>8.0387185266202622E-4</v>
      </c>
      <c r="S691" s="16">
        <v>1.3363447132403014E-4</v>
      </c>
      <c r="T691" s="16">
        <v>2.5626326552550242E-4</v>
      </c>
      <c r="U691" s="16">
        <v>1.1814966675490704E-6</v>
      </c>
      <c r="V691" s="16">
        <v>2.3781697653431108E-4</v>
      </c>
      <c r="W691" s="16">
        <v>4.4942588176881296E-4</v>
      </c>
      <c r="X691" s="16">
        <v>8.0387185266202622E-4</v>
      </c>
      <c r="Y691" s="16">
        <v>1.3363447132403014E-4</v>
      </c>
      <c r="Z691" s="16">
        <v>2.5626326552550242E-4</v>
      </c>
      <c r="AA691" s="54">
        <v>1.1814966675490704E-6</v>
      </c>
      <c r="AB691" s="42">
        <v>2.8776099079794149E-4</v>
      </c>
      <c r="AC691" s="42">
        <v>5.7338978866961626E-4</v>
      </c>
      <c r="AD691" s="42">
        <v>1.438026372277018E-3</v>
      </c>
      <c r="AE691" s="42">
        <v>1.6086606586281429E-4</v>
      </c>
      <c r="AF691" s="42">
        <v>3.2793929107149922E-4</v>
      </c>
      <c r="AG691" s="42">
        <v>1.5810025828438157E-2</v>
      </c>
      <c r="AH691" s="42">
        <v>2.8776099079794149E-4</v>
      </c>
      <c r="AI691" s="42">
        <v>5.7338978866961626E-4</v>
      </c>
      <c r="AJ691" s="42">
        <v>1.438026372277018E-3</v>
      </c>
      <c r="AK691" s="42">
        <v>1.6086606586281429E-4</v>
      </c>
      <c r="AL691" s="42">
        <v>3.2793929107149922E-4</v>
      </c>
      <c r="AM691" s="42">
        <v>1.5810025828438157E-2</v>
      </c>
    </row>
    <row r="692" spans="1:39" hidden="1" x14ac:dyDescent="0.25">
      <c r="A692" s="53"/>
      <c r="B692" s="53"/>
      <c r="C692" s="53"/>
      <c r="D692" s="16">
        <v>1.2396390690080333E-4</v>
      </c>
      <c r="E692" s="16">
        <v>6.3415451961499182E-4</v>
      </c>
      <c r="F692" s="16">
        <v>2.7231594538784165E-5</v>
      </c>
      <c r="G692" s="16">
        <v>7.1676025545996819E-5</v>
      </c>
      <c r="H692" s="16">
        <v>1.5808844331770606E-2</v>
      </c>
      <c r="I692" s="16">
        <v>7.4116917167227488E-4</v>
      </c>
      <c r="J692" s="16">
        <v>1.2396390690080333E-4</v>
      </c>
      <c r="K692" s="16">
        <v>6.3415451961499182E-4</v>
      </c>
      <c r="L692" s="16">
        <v>2.7231594538784165E-5</v>
      </c>
      <c r="M692" s="16">
        <v>7.1676025545996819E-5</v>
      </c>
      <c r="N692" s="16">
        <v>1.5808844331770606E-2</v>
      </c>
      <c r="O692" s="16">
        <v>7.4116917167227488E-4</v>
      </c>
      <c r="P692" s="16">
        <v>4.4942588176881296E-4</v>
      </c>
      <c r="Q692" s="16">
        <v>8.0387185266202622E-4</v>
      </c>
      <c r="R692" s="16">
        <v>1.3363447132403014E-4</v>
      </c>
      <c r="S692" s="16">
        <v>2.5626326552550242E-4</v>
      </c>
      <c r="T692" s="16">
        <v>1.1814966675490704E-6</v>
      </c>
      <c r="U692" s="16">
        <v>1.9818081377859261E-7</v>
      </c>
      <c r="V692" s="16">
        <v>4.4942588176881296E-4</v>
      </c>
      <c r="W692" s="16">
        <v>8.0387185266202622E-4</v>
      </c>
      <c r="X692" s="16">
        <v>1.3363447132403014E-4</v>
      </c>
      <c r="Y692" s="16">
        <v>2.5626326552550242E-4</v>
      </c>
      <c r="Z692" s="16">
        <v>1.1814966675490704E-6</v>
      </c>
      <c r="AA692" s="54">
        <v>1.9818081377859261E-7</v>
      </c>
      <c r="AB692" s="42">
        <v>5.7338978866961626E-4</v>
      </c>
      <c r="AC692" s="42">
        <v>1.438026372277018E-3</v>
      </c>
      <c r="AD692" s="42">
        <v>1.6086606586281429E-4</v>
      </c>
      <c r="AE692" s="42">
        <v>3.2793929107149922E-4</v>
      </c>
      <c r="AF692" s="42">
        <v>1.5810025828438157E-2</v>
      </c>
      <c r="AG692" s="42">
        <v>7.4136735248605352E-4</v>
      </c>
      <c r="AH692" s="42">
        <v>5.7338978866961626E-4</v>
      </c>
      <c r="AI692" s="42">
        <v>1.438026372277018E-3</v>
      </c>
      <c r="AJ692" s="42">
        <v>1.6086606586281429E-4</v>
      </c>
      <c r="AK692" s="42">
        <v>3.2793929107149922E-4</v>
      </c>
      <c r="AL692" s="42">
        <v>1.5810025828438157E-2</v>
      </c>
      <c r="AM692" s="42">
        <v>7.4136735248605352E-4</v>
      </c>
    </row>
    <row r="693" spans="1:39" hidden="1" x14ac:dyDescent="0.25">
      <c r="A693" s="53"/>
      <c r="B693" s="53"/>
      <c r="C693" s="53"/>
      <c r="D693" s="16">
        <v>6.3415451961499182E-4</v>
      </c>
      <c r="E693" s="16">
        <v>2.7231594538784165E-5</v>
      </c>
      <c r="F693" s="16">
        <v>7.1676025545996819E-5</v>
      </c>
      <c r="G693" s="16">
        <v>1.5808844331770606E-2</v>
      </c>
      <c r="H693" s="16">
        <v>7.4116917167227488E-4</v>
      </c>
      <c r="I693" s="16">
        <v>1.8396243784079217E-3</v>
      </c>
      <c r="J693" s="16">
        <v>6.3415451961499182E-4</v>
      </c>
      <c r="K693" s="16">
        <v>2.7231594538784165E-5</v>
      </c>
      <c r="L693" s="16">
        <v>7.1676025545996819E-5</v>
      </c>
      <c r="M693" s="16">
        <v>1.5808844331770606E-2</v>
      </c>
      <c r="N693" s="16">
        <v>7.4116917167227488E-4</v>
      </c>
      <c r="O693" s="16">
        <v>1.8396243784079217E-3</v>
      </c>
      <c r="P693" s="16">
        <v>8.0387185266202622E-4</v>
      </c>
      <c r="Q693" s="16">
        <v>1.3363447132403014E-4</v>
      </c>
      <c r="R693" s="16">
        <v>2.5626326552550242E-4</v>
      </c>
      <c r="S693" s="16">
        <v>1.1814966675490704E-6</v>
      </c>
      <c r="T693" s="16">
        <v>1.9818081377859261E-7</v>
      </c>
      <c r="U693" s="16">
        <v>3.7452156814067753E-7</v>
      </c>
      <c r="V693" s="16">
        <v>8.0387185266202622E-4</v>
      </c>
      <c r="W693" s="16">
        <v>1.3363447132403014E-4</v>
      </c>
      <c r="X693" s="16">
        <v>2.5626326552550242E-4</v>
      </c>
      <c r="Y693" s="16">
        <v>1.1814966675490704E-6</v>
      </c>
      <c r="Z693" s="16">
        <v>1.9818081377859261E-7</v>
      </c>
      <c r="AA693" s="54">
        <v>3.7452156814067753E-7</v>
      </c>
      <c r="AB693" s="42">
        <v>1.438026372277018E-3</v>
      </c>
      <c r="AC693" s="42">
        <v>1.6086606586281429E-4</v>
      </c>
      <c r="AD693" s="42">
        <v>3.2793929107149922E-4</v>
      </c>
      <c r="AE693" s="42">
        <v>1.5810025828438157E-2</v>
      </c>
      <c r="AF693" s="42">
        <v>7.4136735248605352E-4</v>
      </c>
      <c r="AG693" s="42">
        <v>1.8399988999760624E-3</v>
      </c>
      <c r="AH693" s="42">
        <v>1.438026372277018E-3</v>
      </c>
      <c r="AI693" s="42">
        <v>1.6086606586281429E-4</v>
      </c>
      <c r="AJ693" s="42">
        <v>3.2793929107149922E-4</v>
      </c>
      <c r="AK693" s="42">
        <v>1.5810025828438157E-2</v>
      </c>
      <c r="AL693" s="42">
        <v>7.4136735248605352E-4</v>
      </c>
      <c r="AM693" s="42">
        <v>1.8399988999760624E-3</v>
      </c>
    </row>
    <row r="694" spans="1:39" hidden="1" x14ac:dyDescent="0.25">
      <c r="A694" s="53"/>
      <c r="B694" s="53"/>
      <c r="C694" s="53"/>
      <c r="D694" s="16">
        <v>2.7231594538784165E-5</v>
      </c>
      <c r="E694" s="16">
        <v>7.1676025545996819E-5</v>
      </c>
      <c r="F694" s="16">
        <v>1.5808844331770606E-2</v>
      </c>
      <c r="G694" s="16">
        <v>7.4116917167227488E-4</v>
      </c>
      <c r="H694" s="16">
        <v>1.8396243784079217E-3</v>
      </c>
      <c r="I694" s="16">
        <v>9.410853071086479E-3</v>
      </c>
      <c r="J694" s="16">
        <v>2.7231594538784165E-5</v>
      </c>
      <c r="K694" s="16">
        <v>7.1676025545996819E-5</v>
      </c>
      <c r="L694" s="16">
        <v>1.5808844331770606E-2</v>
      </c>
      <c r="M694" s="16">
        <v>7.4116917167227488E-4</v>
      </c>
      <c r="N694" s="16">
        <v>1.8396243784079217E-3</v>
      </c>
      <c r="O694" s="16">
        <v>9.410853071086479E-3</v>
      </c>
      <c r="P694" s="16">
        <v>1.3363447132403014E-4</v>
      </c>
      <c r="Q694" s="16">
        <v>2.5626326552550242E-4</v>
      </c>
      <c r="R694" s="16">
        <v>1.1814966675490704E-6</v>
      </c>
      <c r="S694" s="16">
        <v>1.9818081377859261E-7</v>
      </c>
      <c r="T694" s="16">
        <v>3.7452156814067753E-7</v>
      </c>
      <c r="U694" s="16">
        <v>6.6989321055168862E-7</v>
      </c>
      <c r="V694" s="16">
        <v>1.3363447132403014E-4</v>
      </c>
      <c r="W694" s="16">
        <v>2.5626326552550242E-4</v>
      </c>
      <c r="X694" s="16">
        <v>1.1814966675490704E-6</v>
      </c>
      <c r="Y694" s="16">
        <v>1.9818081377859261E-7</v>
      </c>
      <c r="Z694" s="16">
        <v>3.7452156814067753E-7</v>
      </c>
      <c r="AA694" s="54">
        <v>6.6989321055168862E-7</v>
      </c>
      <c r="AB694" s="42">
        <v>1.6086606586281429E-4</v>
      </c>
      <c r="AC694" s="42">
        <v>3.2793929107149922E-4</v>
      </c>
      <c r="AD694" s="42">
        <v>1.5810025828438157E-2</v>
      </c>
      <c r="AE694" s="42">
        <v>7.4136735248605352E-4</v>
      </c>
      <c r="AF694" s="42">
        <v>1.8399988999760624E-3</v>
      </c>
      <c r="AG694" s="42">
        <v>9.4115229642970314E-3</v>
      </c>
      <c r="AH694" s="42">
        <v>1.6086606586281429E-4</v>
      </c>
      <c r="AI694" s="42">
        <v>3.2793929107149922E-4</v>
      </c>
      <c r="AJ694" s="42">
        <v>1.5810025828438157E-2</v>
      </c>
      <c r="AK694" s="42">
        <v>7.4136735248605352E-4</v>
      </c>
      <c r="AL694" s="42">
        <v>1.8399988999760624E-3</v>
      </c>
      <c r="AM694" s="42">
        <v>9.4115229642970314E-3</v>
      </c>
    </row>
    <row r="695" spans="1:39" hidden="1" x14ac:dyDescent="0.25">
      <c r="A695" s="53"/>
      <c r="B695" s="53"/>
      <c r="C695" s="53"/>
      <c r="D695" s="16">
        <v>7.1676025545996819E-5</v>
      </c>
      <c r="E695" s="16">
        <v>1.5808844331770606E-2</v>
      </c>
      <c r="F695" s="16">
        <v>7.4116917167227488E-4</v>
      </c>
      <c r="G695" s="16">
        <v>1.8396243784079217E-3</v>
      </c>
      <c r="H695" s="16">
        <v>9.410853071086479E-3</v>
      </c>
      <c r="I695" s="16">
        <v>4.0411686295555705E-4</v>
      </c>
      <c r="J695" s="16">
        <v>7.1676025545996819E-5</v>
      </c>
      <c r="K695" s="16">
        <v>1.5808844331770606E-2</v>
      </c>
      <c r="L695" s="16">
        <v>7.4116917167227488E-4</v>
      </c>
      <c r="M695" s="16">
        <v>1.8396243784079217E-3</v>
      </c>
      <c r="N695" s="16">
        <v>9.410853071086479E-3</v>
      </c>
      <c r="O695" s="16">
        <v>4.0411686295555705E-4</v>
      </c>
      <c r="P695" s="16">
        <v>2.5626326552550242E-4</v>
      </c>
      <c r="Q695" s="16">
        <v>1.1814966675490704E-6</v>
      </c>
      <c r="R695" s="16">
        <v>1.9818081377859261E-7</v>
      </c>
      <c r="S695" s="16">
        <v>3.7452156814067753E-7</v>
      </c>
      <c r="T695" s="16">
        <v>6.6989321055168862E-7</v>
      </c>
      <c r="U695" s="16">
        <v>1.1136205943669178E-7</v>
      </c>
      <c r="V695" s="16">
        <v>2.5626326552550242E-4</v>
      </c>
      <c r="W695" s="16">
        <v>1.1814966675490704E-6</v>
      </c>
      <c r="X695" s="16">
        <v>1.9818081377859261E-7</v>
      </c>
      <c r="Y695" s="16">
        <v>3.7452156814067753E-7</v>
      </c>
      <c r="Z695" s="16">
        <v>6.6989321055168862E-7</v>
      </c>
      <c r="AA695" s="54">
        <v>1.1136205943669178E-7</v>
      </c>
      <c r="AB695" s="42">
        <v>3.2793929107149922E-4</v>
      </c>
      <c r="AC695" s="42">
        <v>1.5810025828438157E-2</v>
      </c>
      <c r="AD695" s="42">
        <v>7.4136735248605352E-4</v>
      </c>
      <c r="AE695" s="42">
        <v>1.8399988999760624E-3</v>
      </c>
      <c r="AF695" s="42">
        <v>9.4115229642970314E-3</v>
      </c>
      <c r="AG695" s="42">
        <v>4.0422822501499375E-4</v>
      </c>
      <c r="AH695" s="42">
        <v>3.2793929107149922E-4</v>
      </c>
      <c r="AI695" s="42">
        <v>1.5810025828438157E-2</v>
      </c>
      <c r="AJ695" s="42">
        <v>7.4136735248605352E-4</v>
      </c>
      <c r="AK695" s="42">
        <v>1.8399988999760624E-3</v>
      </c>
      <c r="AL695" s="42">
        <v>9.4115229642970314E-3</v>
      </c>
      <c r="AM695" s="42">
        <v>4.0422822501499375E-4</v>
      </c>
    </row>
    <row r="696" spans="1:39" x14ac:dyDescent="0.25">
      <c r="A696" s="53" t="s">
        <v>176</v>
      </c>
      <c r="B696" s="53" t="str">
        <f>VLOOKUP(A696,'TRI Releases'!$A$3:$Q$118,2,FALSE)</f>
        <v>84029SFTYK11600</v>
      </c>
      <c r="C696" s="53" t="str">
        <f>VLOOKUP(B696,'AERMOD-Modeled-Air-Conc.'!$A$5:$B$3136,2,FALSE)</f>
        <v>Waste Handling, Disposal, Treatment, and Recycling</v>
      </c>
      <c r="D696" s="16">
        <v>1.5808844331770606E-2</v>
      </c>
      <c r="E696" s="16">
        <v>7.4116917167227488E-4</v>
      </c>
      <c r="F696" s="16">
        <v>1.8396243784079217E-3</v>
      </c>
      <c r="G696" s="16">
        <v>9.410853071086479E-3</v>
      </c>
      <c r="H696" s="16">
        <v>4.0411686295555705E-4</v>
      </c>
      <c r="I696" s="16">
        <v>1.0636722191025927E-3</v>
      </c>
      <c r="J696" s="16">
        <v>1.5808844331770606E-2</v>
      </c>
      <c r="K696" s="16">
        <v>7.4116917167227488E-4</v>
      </c>
      <c r="L696" s="16">
        <v>1.8396243784079217E-3</v>
      </c>
      <c r="M696" s="16">
        <v>9.410853071086479E-3</v>
      </c>
      <c r="N696" s="16">
        <v>4.0411686295555705E-4</v>
      </c>
      <c r="O696" s="16">
        <v>1.0636722191025927E-3</v>
      </c>
      <c r="P696" s="16">
        <v>1.1814966675490704E-6</v>
      </c>
      <c r="Q696" s="16">
        <v>1.9818081377859261E-7</v>
      </c>
      <c r="R696" s="16">
        <v>3.7452156814067753E-7</v>
      </c>
      <c r="S696" s="16">
        <v>6.6989321055168862E-7</v>
      </c>
      <c r="T696" s="16">
        <v>1.1136205943669178E-7</v>
      </c>
      <c r="U696" s="16">
        <v>2.13552721271252E-7</v>
      </c>
      <c r="V696" s="16">
        <v>1.1814966675490704E-6</v>
      </c>
      <c r="W696" s="16">
        <v>1.9818081377859261E-7</v>
      </c>
      <c r="X696" s="16">
        <v>3.7452156814067753E-7</v>
      </c>
      <c r="Y696" s="16">
        <v>6.6989321055168862E-7</v>
      </c>
      <c r="Z696" s="16">
        <v>1.1136205943669178E-7</v>
      </c>
      <c r="AA696" s="54">
        <v>2.13552721271252E-7</v>
      </c>
      <c r="AB696" s="42">
        <v>1.5810025828438157E-2</v>
      </c>
      <c r="AC696" s="42">
        <v>7.4136735248605352E-4</v>
      </c>
      <c r="AD696" s="42">
        <v>1.8399988999760624E-3</v>
      </c>
      <c r="AE696" s="42">
        <v>9.4115229642970314E-3</v>
      </c>
      <c r="AF696" s="42">
        <v>4.0422822501499375E-4</v>
      </c>
      <c r="AG696" s="42">
        <v>1.063885771823864E-3</v>
      </c>
      <c r="AH696" s="42">
        <v>1.5810025828438157E-2</v>
      </c>
      <c r="AI696" s="42">
        <v>7.4136735248605352E-4</v>
      </c>
      <c r="AJ696" s="42">
        <v>1.8399988999760624E-3</v>
      </c>
      <c r="AK696" s="42">
        <v>9.4115229642970314E-3</v>
      </c>
      <c r="AL696" s="42">
        <v>4.0422822501499375E-4</v>
      </c>
      <c r="AM696" s="42">
        <v>1.063885771823864E-3</v>
      </c>
    </row>
    <row r="697" spans="1:39" hidden="1" x14ac:dyDescent="0.25">
      <c r="A697" s="53"/>
      <c r="B697" s="53"/>
      <c r="C697" s="53"/>
      <c r="D697" s="16">
        <v>7.4116917167227488E-4</v>
      </c>
      <c r="E697" s="16">
        <v>1.8396243784079217E-3</v>
      </c>
      <c r="F697" s="16">
        <v>9.410853071086479E-3</v>
      </c>
      <c r="G697" s="16">
        <v>4.0411686295555705E-4</v>
      </c>
      <c r="H697" s="16">
        <v>1.0636722191025927E-3</v>
      </c>
      <c r="I697" s="15"/>
      <c r="J697" s="16">
        <v>7.4116917167227488E-4</v>
      </c>
      <c r="K697" s="16">
        <v>1.8396243784079217E-3</v>
      </c>
      <c r="L697" s="16">
        <v>9.410853071086479E-3</v>
      </c>
      <c r="M697" s="16">
        <v>4.0411686295555705E-4</v>
      </c>
      <c r="N697" s="16">
        <v>1.0636722191025927E-3</v>
      </c>
      <c r="O697" s="15"/>
      <c r="P697" s="16">
        <v>1.9818081377859261E-7</v>
      </c>
      <c r="Q697" s="16">
        <v>3.7452156814067753E-7</v>
      </c>
      <c r="R697" s="16">
        <v>6.6989321055168862E-7</v>
      </c>
      <c r="S697" s="16">
        <v>1.1136205943669178E-7</v>
      </c>
      <c r="T697" s="16">
        <v>2.13552721271252E-7</v>
      </c>
      <c r="U697" s="15"/>
      <c r="V697" s="16">
        <v>1.9818081377859261E-7</v>
      </c>
      <c r="W697" s="16">
        <v>3.7452156814067753E-7</v>
      </c>
      <c r="X697" s="16">
        <v>6.6989321055168862E-7</v>
      </c>
      <c r="Y697" s="16">
        <v>1.1136205943669178E-7</v>
      </c>
      <c r="Z697" s="16">
        <v>2.13552721271252E-7</v>
      </c>
      <c r="AA697" s="15"/>
      <c r="AB697" s="42">
        <v>7.4136735248605352E-4</v>
      </c>
      <c r="AC697" s="42">
        <v>1.8399988999760624E-3</v>
      </c>
      <c r="AD697" s="42">
        <v>9.4115229642970314E-3</v>
      </c>
      <c r="AE697" s="42">
        <v>4.0422822501499375E-4</v>
      </c>
      <c r="AF697" s="42">
        <v>1.063885771823864E-3</v>
      </c>
      <c r="AG697" s="15"/>
      <c r="AH697" s="42">
        <v>7.4136735248605352E-4</v>
      </c>
      <c r="AI697" s="42">
        <v>1.8399988999760624E-3</v>
      </c>
      <c r="AJ697" s="42">
        <v>9.4115229642970314E-3</v>
      </c>
      <c r="AK697" s="42">
        <v>4.0422822501499375E-4</v>
      </c>
      <c r="AL697" s="42">
        <v>1.063885771823864E-3</v>
      </c>
      <c r="AM697" s="15"/>
    </row>
    <row r="698" spans="1:39" hidden="1" x14ac:dyDescent="0.25">
      <c r="A698" s="53"/>
      <c r="B698" s="53"/>
      <c r="C698" s="53"/>
      <c r="D698" s="16">
        <v>1.8396243784079217E-3</v>
      </c>
      <c r="E698" s="16">
        <v>9.410853071086479E-3</v>
      </c>
      <c r="F698" s="16">
        <v>4.0411686295555705E-4</v>
      </c>
      <c r="G698" s="16">
        <v>1.0636722191025927E-3</v>
      </c>
      <c r="H698" s="15"/>
      <c r="I698" s="15"/>
      <c r="J698" s="16">
        <v>1.8396243784079217E-3</v>
      </c>
      <c r="K698" s="16">
        <v>9.410853071086479E-3</v>
      </c>
      <c r="L698" s="16">
        <v>4.0411686295555705E-4</v>
      </c>
      <c r="M698" s="16">
        <v>1.0636722191025927E-3</v>
      </c>
      <c r="N698" s="15"/>
      <c r="O698" s="15"/>
      <c r="P698" s="16">
        <v>3.7452156814067753E-7</v>
      </c>
      <c r="Q698" s="16">
        <v>6.6989321055168862E-7</v>
      </c>
      <c r="R698" s="16">
        <v>1.1136205943669178E-7</v>
      </c>
      <c r="S698" s="16">
        <v>2.13552721271252E-7</v>
      </c>
      <c r="T698" s="15"/>
      <c r="U698" s="15"/>
      <c r="V698" s="16">
        <v>3.7452156814067753E-7</v>
      </c>
      <c r="W698" s="16">
        <v>6.6989321055168862E-7</v>
      </c>
      <c r="X698" s="16">
        <v>1.1136205943669178E-7</v>
      </c>
      <c r="Y698" s="16">
        <v>2.13552721271252E-7</v>
      </c>
      <c r="Z698" s="15"/>
      <c r="AA698" s="15"/>
      <c r="AB698" s="42">
        <v>1.8399988999760624E-3</v>
      </c>
      <c r="AC698" s="42">
        <v>9.4115229642970314E-3</v>
      </c>
      <c r="AD698" s="42">
        <v>4.0422822501499375E-4</v>
      </c>
      <c r="AE698" s="42">
        <v>1.063885771823864E-3</v>
      </c>
      <c r="AF698" s="15"/>
      <c r="AG698" s="15"/>
      <c r="AH698" s="42">
        <v>1.8399988999760624E-3</v>
      </c>
      <c r="AI698" s="42">
        <v>9.4115229642970314E-3</v>
      </c>
      <c r="AJ698" s="42">
        <v>4.0422822501499375E-4</v>
      </c>
      <c r="AK698" s="42">
        <v>1.063885771823864E-3</v>
      </c>
      <c r="AL698" s="15"/>
      <c r="AM698" s="15"/>
    </row>
    <row r="699" spans="1:39" hidden="1" x14ac:dyDescent="0.25">
      <c r="A699" s="53"/>
      <c r="B699" s="53"/>
      <c r="C699" s="53"/>
      <c r="D699" s="16">
        <v>9.410853071086479E-3</v>
      </c>
      <c r="E699" s="16">
        <v>4.0411686295555705E-4</v>
      </c>
      <c r="F699" s="16">
        <v>1.0636722191025927E-3</v>
      </c>
      <c r="G699" s="15"/>
      <c r="H699" s="15"/>
      <c r="I699" s="15"/>
      <c r="J699" s="16">
        <v>9.410853071086479E-3</v>
      </c>
      <c r="K699" s="16">
        <v>4.0411686295555705E-4</v>
      </c>
      <c r="L699" s="16">
        <v>1.0636722191025927E-3</v>
      </c>
      <c r="M699" s="15"/>
      <c r="N699" s="15"/>
      <c r="O699" s="15"/>
      <c r="P699" s="16">
        <v>6.6989321055168862E-7</v>
      </c>
      <c r="Q699" s="16">
        <v>1.1136205943669178E-7</v>
      </c>
      <c r="R699" s="16">
        <v>2.13552721271252E-7</v>
      </c>
      <c r="S699" s="15"/>
      <c r="T699" s="15"/>
      <c r="U699" s="15"/>
      <c r="V699" s="16">
        <v>6.6989321055168862E-7</v>
      </c>
      <c r="W699" s="16">
        <v>1.1136205943669178E-7</v>
      </c>
      <c r="X699" s="16">
        <v>2.13552721271252E-7</v>
      </c>
      <c r="Y699" s="15"/>
      <c r="Z699" s="15"/>
      <c r="AA699" s="15"/>
      <c r="AB699" s="42">
        <v>9.4115229642970314E-3</v>
      </c>
      <c r="AC699" s="42">
        <v>4.0422822501499375E-4</v>
      </c>
      <c r="AD699" s="42">
        <v>1.063885771823864E-3</v>
      </c>
      <c r="AE699" s="15"/>
      <c r="AF699" s="15"/>
      <c r="AG699" s="15"/>
      <c r="AH699" s="42">
        <v>9.4115229642970314E-3</v>
      </c>
      <c r="AI699" s="42">
        <v>4.0422822501499375E-4</v>
      </c>
      <c r="AJ699" s="42">
        <v>1.063885771823864E-3</v>
      </c>
      <c r="AK699" s="15"/>
      <c r="AL699" s="15"/>
      <c r="AM699" s="15"/>
    </row>
    <row r="700" spans="1:39" hidden="1" x14ac:dyDescent="0.25">
      <c r="A700" s="53"/>
      <c r="B700" s="53"/>
      <c r="C700" s="53"/>
      <c r="D700" s="16">
        <v>4.0411686295555705E-4</v>
      </c>
      <c r="E700" s="16">
        <v>1.0636722191025927E-3</v>
      </c>
      <c r="F700" s="15"/>
      <c r="G700" s="15"/>
      <c r="H700" s="15"/>
      <c r="I700" s="15"/>
      <c r="J700" s="16">
        <v>4.0411686295555705E-4</v>
      </c>
      <c r="K700" s="16">
        <v>1.0636722191025927E-3</v>
      </c>
      <c r="L700" s="15"/>
      <c r="M700" s="15"/>
      <c r="N700" s="15"/>
      <c r="O700" s="15"/>
      <c r="P700" s="16">
        <v>1.1136205943669178E-7</v>
      </c>
      <c r="Q700" s="16">
        <v>2.13552721271252E-7</v>
      </c>
      <c r="R700" s="15"/>
      <c r="S700" s="15"/>
      <c r="T700" s="15"/>
      <c r="U700" s="15"/>
      <c r="V700" s="16">
        <v>1.1136205943669178E-7</v>
      </c>
      <c r="W700" s="16">
        <v>2.13552721271252E-7</v>
      </c>
      <c r="X700" s="15"/>
      <c r="Y700" s="15"/>
      <c r="Z700" s="15"/>
      <c r="AA700" s="15"/>
      <c r="AB700" s="42">
        <v>4.0422822501499375E-4</v>
      </c>
      <c r="AC700" s="42">
        <v>1.063885771823864E-3</v>
      </c>
      <c r="AD700" s="15"/>
      <c r="AE700" s="15"/>
      <c r="AF700" s="15"/>
      <c r="AG700" s="15"/>
      <c r="AH700" s="42">
        <v>4.0422822501499375E-4</v>
      </c>
      <c r="AI700" s="42">
        <v>1.063885771823864E-3</v>
      </c>
      <c r="AJ700" s="15"/>
      <c r="AK700" s="15"/>
      <c r="AL700" s="15"/>
      <c r="AM700" s="15"/>
    </row>
    <row r="701" spans="1:39" hidden="1" x14ac:dyDescent="0.25">
      <c r="A701" s="53"/>
      <c r="B701" s="53"/>
      <c r="C701" s="53"/>
      <c r="D701" s="16">
        <v>1.0636722191025927E-3</v>
      </c>
      <c r="E701" s="15"/>
      <c r="F701" s="15"/>
      <c r="G701" s="15"/>
      <c r="H701" s="15"/>
      <c r="I701" s="15"/>
      <c r="J701" s="16">
        <v>1.0636722191025927E-3</v>
      </c>
      <c r="K701" s="15"/>
      <c r="L701" s="15"/>
      <c r="M701" s="15"/>
      <c r="N701" s="15"/>
      <c r="O701" s="15"/>
      <c r="P701" s="16">
        <v>2.13552721271252E-7</v>
      </c>
      <c r="Q701" s="15"/>
      <c r="R701" s="15"/>
      <c r="S701" s="15"/>
      <c r="T701" s="15"/>
      <c r="U701" s="15"/>
      <c r="V701" s="16">
        <v>2.13552721271252E-7</v>
      </c>
      <c r="W701" s="15"/>
      <c r="X701" s="15"/>
      <c r="Y701" s="15"/>
      <c r="Z701" s="15"/>
      <c r="AA701" s="15"/>
      <c r="AB701" s="42">
        <v>1.063885771823864E-3</v>
      </c>
      <c r="AC701" s="15"/>
      <c r="AD701" s="15"/>
      <c r="AE701" s="15"/>
      <c r="AF701" s="15"/>
      <c r="AG701" s="15"/>
      <c r="AH701" s="42">
        <v>1.063885771823864E-3</v>
      </c>
      <c r="AI701" s="15"/>
      <c r="AJ701" s="15"/>
      <c r="AK701" s="15"/>
      <c r="AL701" s="15"/>
      <c r="AM701" s="15"/>
    </row>
  </sheetData>
  <autoFilter ref="A5:AM701" xr:uid="{64B2034B-419F-4076-BD68-D8B24E2F2A8F}">
    <filterColumn colId="0">
      <customFilters>
        <customFilter operator="notEqual" val=" "/>
      </customFilters>
    </filterColumn>
  </autoFilter>
  <mergeCells count="25">
    <mergeCell ref="A1:A5"/>
    <mergeCell ref="B1:B5"/>
    <mergeCell ref="C1:C5"/>
    <mergeCell ref="AE4:AG4"/>
    <mergeCell ref="AH4:AJ4"/>
    <mergeCell ref="D1:AM1"/>
    <mergeCell ref="D2:O2"/>
    <mergeCell ref="P2:AA2"/>
    <mergeCell ref="AB2:AM2"/>
    <mergeCell ref="AK4:AM4"/>
    <mergeCell ref="AH3:AM3"/>
    <mergeCell ref="D4:F4"/>
    <mergeCell ref="G4:I4"/>
    <mergeCell ref="J4:L4"/>
    <mergeCell ref="M4:O4"/>
    <mergeCell ref="P4:R4"/>
    <mergeCell ref="S4:U4"/>
    <mergeCell ref="V4:X4"/>
    <mergeCell ref="Y4:AA4"/>
    <mergeCell ref="AB4:AD4"/>
    <mergeCell ref="D3:I3"/>
    <mergeCell ref="J3:O3"/>
    <mergeCell ref="P3:U3"/>
    <mergeCell ref="V3:AA3"/>
    <mergeCell ref="AB3:AG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944B6-C5D9-4ADF-9CFE-742E286438D2}">
  <sheetPr filterMode="1">
    <tabColor rgb="FFFF0000"/>
  </sheetPr>
  <dimension ref="A1:AM701"/>
  <sheetViews>
    <sheetView zoomScale="70" zoomScaleNormal="70" workbookViewId="0">
      <selection sqref="A1:AM696"/>
    </sheetView>
  </sheetViews>
  <sheetFormatPr defaultRowHeight="15" x14ac:dyDescent="0.25"/>
  <cols>
    <col min="1" max="1" width="58.140625" bestFit="1" customWidth="1"/>
    <col min="2" max="3" width="58.140625" customWidth="1"/>
    <col min="4" max="4" width="12.5703125" bestFit="1" customWidth="1"/>
    <col min="5" max="5" width="18.5703125" bestFit="1" customWidth="1"/>
    <col min="6" max="6" width="14.5703125" bestFit="1" customWidth="1"/>
    <col min="7" max="7" width="12.5703125" bestFit="1" customWidth="1"/>
    <col min="8" max="8" width="18.5703125" bestFit="1" customWidth="1"/>
    <col min="9" max="9" width="14.5703125" bestFit="1" customWidth="1"/>
    <col min="10" max="10" width="12.5703125" bestFit="1" customWidth="1"/>
    <col min="11" max="11" width="18.5703125" bestFit="1" customWidth="1"/>
    <col min="12" max="12" width="14.5703125" bestFit="1" customWidth="1"/>
    <col min="13" max="13" width="12.5703125" bestFit="1" customWidth="1"/>
    <col min="14" max="14" width="18.5703125" bestFit="1" customWidth="1"/>
    <col min="15" max="15" width="14.5703125" bestFit="1" customWidth="1"/>
    <col min="16" max="16" width="12.5703125" bestFit="1" customWidth="1"/>
    <col min="17" max="17" width="18.5703125" bestFit="1" customWidth="1"/>
    <col min="18" max="18" width="14.5703125" bestFit="1" customWidth="1"/>
    <col min="19" max="19" width="12.5703125" bestFit="1" customWidth="1"/>
    <col min="20" max="20" width="18.5703125" bestFit="1" customWidth="1"/>
    <col min="21" max="21" width="14.5703125" bestFit="1" customWidth="1"/>
    <col min="22" max="22" width="12.5703125" bestFit="1" customWidth="1"/>
    <col min="23" max="23" width="18.5703125" bestFit="1" customWidth="1"/>
    <col min="24" max="24" width="14.5703125" bestFit="1" customWidth="1"/>
    <col min="25" max="25" width="12.5703125" bestFit="1" customWidth="1"/>
    <col min="26" max="26" width="18.5703125" bestFit="1" customWidth="1"/>
    <col min="27" max="27" width="14.5703125" bestFit="1" customWidth="1"/>
    <col min="28" max="28" width="12.5703125" bestFit="1" customWidth="1"/>
    <col min="29" max="29" width="18.5703125" bestFit="1" customWidth="1"/>
    <col min="30" max="30" width="14.5703125" bestFit="1" customWidth="1"/>
    <col min="31" max="31" width="12.5703125" bestFit="1" customWidth="1"/>
    <col min="32" max="32" width="18.5703125" bestFit="1" customWidth="1"/>
    <col min="33" max="33" width="14.5703125" bestFit="1" customWidth="1"/>
    <col min="34" max="34" width="12.5703125" bestFit="1" customWidth="1"/>
    <col min="35" max="35" width="18.5703125" bestFit="1" customWidth="1"/>
    <col min="36" max="36" width="14.5703125" bestFit="1" customWidth="1"/>
    <col min="37" max="37" width="12.5703125" bestFit="1" customWidth="1"/>
    <col min="38" max="38" width="18.5703125" bestFit="1" customWidth="1"/>
    <col min="39" max="39" width="14.5703125" bestFit="1" customWidth="1"/>
  </cols>
  <sheetData>
    <row r="1" spans="1:39" x14ac:dyDescent="0.25">
      <c r="A1" s="272" t="s">
        <v>218</v>
      </c>
      <c r="B1" s="272" t="s">
        <v>230</v>
      </c>
      <c r="C1" s="272" t="s">
        <v>231</v>
      </c>
      <c r="D1" s="272" t="s">
        <v>310</v>
      </c>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row>
    <row r="2" spans="1:39" x14ac:dyDescent="0.25">
      <c r="A2" s="272"/>
      <c r="B2" s="272"/>
      <c r="C2" s="272"/>
      <c r="D2" s="251" t="s">
        <v>10</v>
      </c>
      <c r="E2" s="251"/>
      <c r="F2" s="251"/>
      <c r="G2" s="251"/>
      <c r="H2" s="251"/>
      <c r="I2" s="251"/>
      <c r="J2" s="251"/>
      <c r="K2" s="251"/>
      <c r="L2" s="251"/>
      <c r="M2" s="251"/>
      <c r="N2" s="251"/>
      <c r="O2" s="251"/>
      <c r="P2" s="251" t="s">
        <v>11</v>
      </c>
      <c r="Q2" s="251"/>
      <c r="R2" s="251"/>
      <c r="S2" s="251"/>
      <c r="T2" s="251"/>
      <c r="U2" s="251"/>
      <c r="V2" s="251"/>
      <c r="W2" s="251"/>
      <c r="X2" s="251"/>
      <c r="Y2" s="251"/>
      <c r="Z2" s="251"/>
      <c r="AA2" s="251"/>
      <c r="AB2" s="251" t="s">
        <v>229</v>
      </c>
      <c r="AC2" s="251"/>
      <c r="AD2" s="251"/>
      <c r="AE2" s="251"/>
      <c r="AF2" s="251"/>
      <c r="AG2" s="251"/>
      <c r="AH2" s="251"/>
      <c r="AI2" s="251"/>
      <c r="AJ2" s="251"/>
      <c r="AK2" s="251"/>
      <c r="AL2" s="251"/>
      <c r="AM2" s="251"/>
    </row>
    <row r="3" spans="1:39" x14ac:dyDescent="0.25">
      <c r="A3" s="272"/>
      <c r="B3" s="272"/>
      <c r="C3" s="272"/>
      <c r="D3" s="251" t="s">
        <v>221</v>
      </c>
      <c r="E3" s="251"/>
      <c r="F3" s="251"/>
      <c r="G3" s="251"/>
      <c r="H3" s="251"/>
      <c r="I3" s="251"/>
      <c r="J3" s="251" t="s">
        <v>222</v>
      </c>
      <c r="K3" s="251"/>
      <c r="L3" s="251"/>
      <c r="M3" s="251"/>
      <c r="N3" s="251"/>
      <c r="O3" s="251"/>
      <c r="P3" s="251" t="s">
        <v>221</v>
      </c>
      <c r="Q3" s="251"/>
      <c r="R3" s="251"/>
      <c r="S3" s="251"/>
      <c r="T3" s="251"/>
      <c r="U3" s="251"/>
      <c r="V3" s="251" t="s">
        <v>222</v>
      </c>
      <c r="W3" s="251"/>
      <c r="X3" s="251"/>
      <c r="Y3" s="251"/>
      <c r="Z3" s="251"/>
      <c r="AA3" s="251"/>
      <c r="AB3" s="251" t="s">
        <v>221</v>
      </c>
      <c r="AC3" s="251"/>
      <c r="AD3" s="251"/>
      <c r="AE3" s="251"/>
      <c r="AF3" s="251"/>
      <c r="AG3" s="251"/>
      <c r="AH3" s="251" t="s">
        <v>222</v>
      </c>
      <c r="AI3" s="251"/>
      <c r="AJ3" s="251"/>
      <c r="AK3" s="251"/>
      <c r="AL3" s="251"/>
      <c r="AM3" s="251"/>
    </row>
    <row r="4" spans="1:39" x14ac:dyDescent="0.25">
      <c r="A4" s="272"/>
      <c r="B4" s="272"/>
      <c r="C4" s="272"/>
      <c r="D4" s="269" t="s">
        <v>223</v>
      </c>
      <c r="E4" s="270"/>
      <c r="F4" s="271"/>
      <c r="G4" s="269" t="s">
        <v>227</v>
      </c>
      <c r="H4" s="270"/>
      <c r="I4" s="271"/>
      <c r="J4" s="269" t="s">
        <v>223</v>
      </c>
      <c r="K4" s="270"/>
      <c r="L4" s="271"/>
      <c r="M4" s="269" t="s">
        <v>227</v>
      </c>
      <c r="N4" s="270"/>
      <c r="O4" s="271"/>
      <c r="P4" s="269" t="s">
        <v>223</v>
      </c>
      <c r="Q4" s="270"/>
      <c r="R4" s="271"/>
      <c r="S4" s="269" t="s">
        <v>227</v>
      </c>
      <c r="T4" s="270"/>
      <c r="U4" s="271"/>
      <c r="V4" s="269" t="s">
        <v>223</v>
      </c>
      <c r="W4" s="270"/>
      <c r="X4" s="271"/>
      <c r="Y4" s="269" t="s">
        <v>227</v>
      </c>
      <c r="Z4" s="270"/>
      <c r="AA4" s="271"/>
      <c r="AB4" s="269" t="s">
        <v>223</v>
      </c>
      <c r="AC4" s="270"/>
      <c r="AD4" s="271"/>
      <c r="AE4" s="269" t="s">
        <v>227</v>
      </c>
      <c r="AF4" s="270"/>
      <c r="AG4" s="271"/>
      <c r="AH4" s="269" t="s">
        <v>223</v>
      </c>
      <c r="AI4" s="270"/>
      <c r="AJ4" s="271"/>
      <c r="AK4" s="269" t="s">
        <v>227</v>
      </c>
      <c r="AL4" s="270"/>
      <c r="AM4" s="271"/>
    </row>
    <row r="5" spans="1:39" x14ac:dyDescent="0.25">
      <c r="A5" s="272"/>
      <c r="B5" s="272"/>
      <c r="C5" s="272"/>
      <c r="D5" s="103" t="s">
        <v>224</v>
      </c>
      <c r="E5" s="103" t="s">
        <v>225</v>
      </c>
      <c r="F5" s="103" t="s">
        <v>226</v>
      </c>
      <c r="G5" s="103" t="s">
        <v>224</v>
      </c>
      <c r="H5" s="103" t="s">
        <v>225</v>
      </c>
      <c r="I5" s="103" t="s">
        <v>226</v>
      </c>
      <c r="J5" s="103" t="s">
        <v>224</v>
      </c>
      <c r="K5" s="103" t="s">
        <v>225</v>
      </c>
      <c r="L5" s="103" t="s">
        <v>226</v>
      </c>
      <c r="M5" s="103" t="s">
        <v>224</v>
      </c>
      <c r="N5" s="103" t="s">
        <v>225</v>
      </c>
      <c r="O5" s="103" t="s">
        <v>226</v>
      </c>
      <c r="P5" s="103" t="s">
        <v>224</v>
      </c>
      <c r="Q5" s="103" t="s">
        <v>225</v>
      </c>
      <c r="R5" s="103" t="s">
        <v>226</v>
      </c>
      <c r="S5" s="103" t="s">
        <v>224</v>
      </c>
      <c r="T5" s="103" t="s">
        <v>225</v>
      </c>
      <c r="U5" s="103" t="s">
        <v>226</v>
      </c>
      <c r="V5" s="103" t="s">
        <v>224</v>
      </c>
      <c r="W5" s="103" t="s">
        <v>225</v>
      </c>
      <c r="X5" s="103" t="s">
        <v>226</v>
      </c>
      <c r="Y5" s="103" t="s">
        <v>224</v>
      </c>
      <c r="Z5" s="103" t="s">
        <v>225</v>
      </c>
      <c r="AA5" s="103" t="s">
        <v>226</v>
      </c>
      <c r="AB5" s="57" t="s">
        <v>224</v>
      </c>
      <c r="AC5" s="57" t="s">
        <v>225</v>
      </c>
      <c r="AD5" s="57" t="s">
        <v>226</v>
      </c>
      <c r="AE5" s="57" t="s">
        <v>224</v>
      </c>
      <c r="AF5" s="57" t="s">
        <v>225</v>
      </c>
      <c r="AG5" s="57" t="s">
        <v>226</v>
      </c>
      <c r="AH5" s="57" t="s">
        <v>224</v>
      </c>
      <c r="AI5" s="57" t="s">
        <v>225</v>
      </c>
      <c r="AJ5" s="57" t="s">
        <v>226</v>
      </c>
      <c r="AK5" s="57" t="s">
        <v>224</v>
      </c>
      <c r="AL5" s="57" t="s">
        <v>225</v>
      </c>
      <c r="AM5" s="57" t="s">
        <v>226</v>
      </c>
    </row>
    <row r="6" spans="1:39" x14ac:dyDescent="0.25">
      <c r="A6" s="53" t="s">
        <v>14</v>
      </c>
      <c r="B6" s="53" t="str">
        <f>VLOOKUP(A6,'TRI Releases'!$A$3:$Q$118,2,FALSE)</f>
        <v>12047NRLTC628SO</v>
      </c>
      <c r="C6" s="53" t="str">
        <f>VLOOKUP(B6,'AERMOD-Modeled-Air-Conc.'!$A$5:$B$3136,2,FALSE)</f>
        <v>Waste Handling, Disposal, Treatment, and Recycling</v>
      </c>
      <c r="D6" s="16">
        <v>3.4728323801598497E-3</v>
      </c>
      <c r="E6" s="16">
        <v>1.62817486499435E-4</v>
      </c>
      <c r="F6" s="16">
        <v>4.0412233649661885E-4</v>
      </c>
      <c r="G6" s="16">
        <v>2.0673437339448729E-3</v>
      </c>
      <c r="H6" s="16">
        <v>8.8774998196436357E-5</v>
      </c>
      <c r="I6" s="16">
        <v>2.3366384327994959E-4</v>
      </c>
      <c r="J6" s="16">
        <v>3.4728323801598497E-3</v>
      </c>
      <c r="K6" s="16">
        <v>1.62817486499435E-4</v>
      </c>
      <c r="L6" s="16">
        <v>4.0412233649661885E-4</v>
      </c>
      <c r="M6" s="16">
        <v>2.0673437339448729E-3</v>
      </c>
      <c r="N6" s="16">
        <v>8.8774998196436357E-5</v>
      </c>
      <c r="O6" s="16">
        <v>2.3366384327994959E-4</v>
      </c>
      <c r="P6" s="16">
        <v>1.7131701679461519E-5</v>
      </c>
      <c r="Q6" s="16">
        <v>2.8736217997895926E-6</v>
      </c>
      <c r="R6" s="16">
        <v>5.4305627380398235E-6</v>
      </c>
      <c r="S6" s="16">
        <v>9.7134515529994835E-6</v>
      </c>
      <c r="T6" s="16">
        <v>1.6147498618320306E-6</v>
      </c>
      <c r="U6" s="16">
        <v>3.0965144584331536E-6</v>
      </c>
      <c r="V6" s="16">
        <v>1.7131701679461519E-5</v>
      </c>
      <c r="W6" s="16">
        <v>2.8736217997895926E-6</v>
      </c>
      <c r="X6" s="16">
        <v>5.4305627380398235E-6</v>
      </c>
      <c r="Y6" s="16">
        <v>9.7134515529994835E-6</v>
      </c>
      <c r="Z6" s="16">
        <v>1.6147498618320306E-6</v>
      </c>
      <c r="AA6" s="54">
        <v>3.0965144584331536E-6</v>
      </c>
      <c r="AB6" s="42">
        <v>3.4899640818393113E-3</v>
      </c>
      <c r="AC6" s="42">
        <v>1.6569110829922458E-4</v>
      </c>
      <c r="AD6" s="42">
        <v>4.0955289923465867E-4</v>
      </c>
      <c r="AE6" s="42">
        <v>2.0770571854978725E-3</v>
      </c>
      <c r="AF6" s="42">
        <v>9.0389748058268383E-5</v>
      </c>
      <c r="AG6" s="42">
        <v>2.3676035773838273E-4</v>
      </c>
      <c r="AH6" s="42">
        <v>3.4899640818393113E-3</v>
      </c>
      <c r="AI6" s="42">
        <v>1.6569110829922458E-4</v>
      </c>
      <c r="AJ6" s="42">
        <v>4.0955289923465867E-4</v>
      </c>
      <c r="AK6" s="42">
        <v>2.0770571854978725E-3</v>
      </c>
      <c r="AL6" s="42">
        <v>9.0389748058268383E-5</v>
      </c>
      <c r="AM6" s="42">
        <v>2.3676035773838273E-4</v>
      </c>
    </row>
    <row r="7" spans="1:39" hidden="1" x14ac:dyDescent="0.25">
      <c r="A7" s="53"/>
      <c r="B7" s="53"/>
      <c r="C7" s="53"/>
      <c r="D7" s="16">
        <v>1.62817486499435E-4</v>
      </c>
      <c r="E7" s="16">
        <v>4.0412233649661885E-4</v>
      </c>
      <c r="F7" s="16">
        <v>2.0673437339448729E-3</v>
      </c>
      <c r="G7" s="16">
        <v>8.8774998196436357E-5</v>
      </c>
      <c r="H7" s="16">
        <v>2.3366384327994959E-4</v>
      </c>
      <c r="I7" s="16">
        <v>2.0453491318732863E-3</v>
      </c>
      <c r="J7" s="16">
        <v>1.62817486499435E-4</v>
      </c>
      <c r="K7" s="16">
        <v>4.0412233649661885E-4</v>
      </c>
      <c r="L7" s="16">
        <v>2.0673437339448729E-3</v>
      </c>
      <c r="M7" s="16">
        <v>8.8774998196436357E-5</v>
      </c>
      <c r="N7" s="16">
        <v>2.3366384327994959E-4</v>
      </c>
      <c r="O7" s="16">
        <v>2.0453491318732863E-3</v>
      </c>
      <c r="P7" s="16">
        <v>2.8736217997895926E-6</v>
      </c>
      <c r="Q7" s="16">
        <v>5.4305627380398235E-6</v>
      </c>
      <c r="R7" s="16">
        <v>9.7134515529994835E-6</v>
      </c>
      <c r="S7" s="16">
        <v>1.6147498618320306E-6</v>
      </c>
      <c r="T7" s="16">
        <v>3.0965144584331536E-6</v>
      </c>
      <c r="U7" s="16">
        <v>2.3629933350981408E-6</v>
      </c>
      <c r="V7" s="16">
        <v>2.8736217997895926E-6</v>
      </c>
      <c r="W7" s="16">
        <v>5.4305627380398235E-6</v>
      </c>
      <c r="X7" s="16">
        <v>9.7134515529994835E-6</v>
      </c>
      <c r="Y7" s="16">
        <v>1.6147498618320306E-6</v>
      </c>
      <c r="Z7" s="16">
        <v>3.0965144584331536E-6</v>
      </c>
      <c r="AA7" s="54">
        <v>2.3629933350981408E-6</v>
      </c>
      <c r="AB7" s="42">
        <v>1.6569110829922458E-4</v>
      </c>
      <c r="AC7" s="42">
        <v>4.0955289923465867E-4</v>
      </c>
      <c r="AD7" s="42">
        <v>2.0770571854978725E-3</v>
      </c>
      <c r="AE7" s="42">
        <v>9.0389748058268383E-5</v>
      </c>
      <c r="AF7" s="42">
        <v>2.3676035773838273E-4</v>
      </c>
      <c r="AG7" s="42">
        <v>2.0477121252083846E-3</v>
      </c>
      <c r="AH7" s="42">
        <v>1.6569110829922458E-4</v>
      </c>
      <c r="AI7" s="42">
        <v>4.0955289923465867E-4</v>
      </c>
      <c r="AJ7" s="42">
        <v>2.0770571854978725E-3</v>
      </c>
      <c r="AK7" s="42">
        <v>9.0389748058268383E-5</v>
      </c>
      <c r="AL7" s="42">
        <v>2.3676035773838273E-4</v>
      </c>
      <c r="AM7" s="42">
        <v>2.0477121252083846E-3</v>
      </c>
    </row>
    <row r="8" spans="1:39" hidden="1" x14ac:dyDescent="0.25">
      <c r="A8" s="53"/>
      <c r="B8" s="53"/>
      <c r="C8" s="53"/>
      <c r="D8" s="16">
        <v>4.0412233649661885E-4</v>
      </c>
      <c r="E8" s="16">
        <v>2.0673437339448729E-3</v>
      </c>
      <c r="F8" s="16">
        <v>8.8774998196436357E-5</v>
      </c>
      <c r="G8" s="16">
        <v>2.3366384327994959E-4</v>
      </c>
      <c r="H8" s="16">
        <v>2.0453491318732863E-3</v>
      </c>
      <c r="I8" s="16">
        <v>9.5892507386170333E-5</v>
      </c>
      <c r="J8" s="16">
        <v>4.0412233649661885E-4</v>
      </c>
      <c r="K8" s="16">
        <v>2.0673437339448729E-3</v>
      </c>
      <c r="L8" s="16">
        <v>8.8774998196436357E-5</v>
      </c>
      <c r="M8" s="16">
        <v>2.3366384327994959E-4</v>
      </c>
      <c r="N8" s="16">
        <v>2.0453491318732863E-3</v>
      </c>
      <c r="O8" s="16">
        <v>9.5892507386170333E-5</v>
      </c>
      <c r="P8" s="16">
        <v>5.4305627380398235E-6</v>
      </c>
      <c r="Q8" s="16">
        <v>9.7134515529994835E-6</v>
      </c>
      <c r="R8" s="16">
        <v>1.6147498618320306E-6</v>
      </c>
      <c r="S8" s="16">
        <v>3.0965144584331536E-6</v>
      </c>
      <c r="T8" s="16">
        <v>2.3629933350981408E-6</v>
      </c>
      <c r="U8" s="16">
        <v>3.9636162755718522E-7</v>
      </c>
      <c r="V8" s="16">
        <v>5.4305627380398235E-6</v>
      </c>
      <c r="W8" s="16">
        <v>9.7134515529994835E-6</v>
      </c>
      <c r="X8" s="16">
        <v>1.6147498618320306E-6</v>
      </c>
      <c r="Y8" s="16">
        <v>3.0965144584331536E-6</v>
      </c>
      <c r="Z8" s="16">
        <v>2.3629933350981408E-6</v>
      </c>
      <c r="AA8" s="54">
        <v>3.9636162755718522E-7</v>
      </c>
      <c r="AB8" s="42">
        <v>4.0955289923465867E-4</v>
      </c>
      <c r="AC8" s="42">
        <v>2.0770571854978725E-3</v>
      </c>
      <c r="AD8" s="42">
        <v>9.0389748058268383E-5</v>
      </c>
      <c r="AE8" s="42">
        <v>2.3676035773838273E-4</v>
      </c>
      <c r="AF8" s="42">
        <v>2.0477121252083846E-3</v>
      </c>
      <c r="AG8" s="42">
        <v>9.6288869013727525E-5</v>
      </c>
      <c r="AH8" s="42">
        <v>4.0955289923465867E-4</v>
      </c>
      <c r="AI8" s="42">
        <v>2.0770571854978725E-3</v>
      </c>
      <c r="AJ8" s="42">
        <v>9.0389748058268383E-5</v>
      </c>
      <c r="AK8" s="42">
        <v>2.3676035773838273E-4</v>
      </c>
      <c r="AL8" s="42">
        <v>2.0477121252083846E-3</v>
      </c>
      <c r="AM8" s="42">
        <v>9.6288869013727525E-5</v>
      </c>
    </row>
    <row r="9" spans="1:39" hidden="1" x14ac:dyDescent="0.25">
      <c r="A9" s="53"/>
      <c r="B9" s="53"/>
      <c r="C9" s="53"/>
      <c r="D9" s="16">
        <v>2.0673437339448729E-3</v>
      </c>
      <c r="E9" s="16">
        <v>8.8774998196436357E-5</v>
      </c>
      <c r="F9" s="16">
        <v>2.3366384327994959E-4</v>
      </c>
      <c r="G9" s="16">
        <v>2.0453491318732863E-3</v>
      </c>
      <c r="H9" s="16">
        <v>9.5892507386170333E-5</v>
      </c>
      <c r="I9" s="16">
        <v>2.3801070124954244E-4</v>
      </c>
      <c r="J9" s="16">
        <v>2.0673437339448729E-3</v>
      </c>
      <c r="K9" s="16">
        <v>8.8774998196436357E-5</v>
      </c>
      <c r="L9" s="16">
        <v>2.3366384327994959E-4</v>
      </c>
      <c r="M9" s="16">
        <v>2.0453491318732863E-3</v>
      </c>
      <c r="N9" s="16">
        <v>9.5892507386170333E-5</v>
      </c>
      <c r="O9" s="16">
        <v>2.3801070124954244E-4</v>
      </c>
      <c r="P9" s="16">
        <v>9.7134515529994835E-6</v>
      </c>
      <c r="Q9" s="16">
        <v>1.6147498618320306E-6</v>
      </c>
      <c r="R9" s="16">
        <v>3.0965144584331536E-6</v>
      </c>
      <c r="S9" s="16">
        <v>2.3629933350981408E-6</v>
      </c>
      <c r="T9" s="16">
        <v>3.9636162755718522E-7</v>
      </c>
      <c r="U9" s="16">
        <v>7.4904313628135505E-7</v>
      </c>
      <c r="V9" s="16">
        <v>9.7134515529994835E-6</v>
      </c>
      <c r="W9" s="16">
        <v>1.6147498618320306E-6</v>
      </c>
      <c r="X9" s="16">
        <v>3.0965144584331536E-6</v>
      </c>
      <c r="Y9" s="16">
        <v>2.3629933350981408E-6</v>
      </c>
      <c r="Z9" s="16">
        <v>3.9636162755718522E-7</v>
      </c>
      <c r="AA9" s="54">
        <v>7.4904313628135505E-7</v>
      </c>
      <c r="AB9" s="42">
        <v>2.0770571854978725E-3</v>
      </c>
      <c r="AC9" s="42">
        <v>9.0389748058268383E-5</v>
      </c>
      <c r="AD9" s="42">
        <v>2.3676035773838273E-4</v>
      </c>
      <c r="AE9" s="42">
        <v>2.0477121252083846E-3</v>
      </c>
      <c r="AF9" s="42">
        <v>9.6288869013727525E-5</v>
      </c>
      <c r="AG9" s="42">
        <v>2.387597443858238E-4</v>
      </c>
      <c r="AH9" s="42">
        <v>2.0770571854978725E-3</v>
      </c>
      <c r="AI9" s="42">
        <v>9.0389748058268383E-5</v>
      </c>
      <c r="AJ9" s="42">
        <v>2.3676035773838273E-4</v>
      </c>
      <c r="AK9" s="42">
        <v>2.0477121252083846E-3</v>
      </c>
      <c r="AL9" s="42">
        <v>9.6288869013727525E-5</v>
      </c>
      <c r="AM9" s="42">
        <v>2.387597443858238E-4</v>
      </c>
    </row>
    <row r="10" spans="1:39" hidden="1" x14ac:dyDescent="0.25">
      <c r="A10" s="53"/>
      <c r="B10" s="53"/>
      <c r="C10" s="53"/>
      <c r="D10" s="16">
        <v>8.8774998196436357E-5</v>
      </c>
      <c r="E10" s="16">
        <v>2.3366384327994959E-4</v>
      </c>
      <c r="F10" s="16">
        <v>2.0453491318732863E-3</v>
      </c>
      <c r="G10" s="16">
        <v>9.5892507386170333E-5</v>
      </c>
      <c r="H10" s="16">
        <v>2.3801070124954244E-4</v>
      </c>
      <c r="I10" s="16">
        <v>1.2175766776607844E-3</v>
      </c>
      <c r="J10" s="16">
        <v>8.8774998196436357E-5</v>
      </c>
      <c r="K10" s="16">
        <v>2.3366384327994959E-4</v>
      </c>
      <c r="L10" s="16">
        <v>2.0453491318732863E-3</v>
      </c>
      <c r="M10" s="16">
        <v>9.5892507386170333E-5</v>
      </c>
      <c r="N10" s="16">
        <v>2.3801070124954244E-4</v>
      </c>
      <c r="O10" s="16">
        <v>1.2175766776607844E-3</v>
      </c>
      <c r="P10" s="16">
        <v>1.6147498618320306E-6</v>
      </c>
      <c r="Q10" s="16">
        <v>3.0965144584331536E-6</v>
      </c>
      <c r="R10" s="16">
        <v>2.3629933350981408E-6</v>
      </c>
      <c r="S10" s="16">
        <v>3.9636162755718522E-7</v>
      </c>
      <c r="T10" s="16">
        <v>7.4904313628135505E-7</v>
      </c>
      <c r="U10" s="16">
        <v>1.3397864211033772E-6</v>
      </c>
      <c r="V10" s="16">
        <v>1.6147498618320306E-6</v>
      </c>
      <c r="W10" s="16">
        <v>3.0965144584331536E-6</v>
      </c>
      <c r="X10" s="16">
        <v>2.3629933350981408E-6</v>
      </c>
      <c r="Y10" s="16">
        <v>3.9636162755718522E-7</v>
      </c>
      <c r="Z10" s="16">
        <v>7.4904313628135505E-7</v>
      </c>
      <c r="AA10" s="54">
        <v>1.3397864211033772E-6</v>
      </c>
      <c r="AB10" s="42">
        <v>9.0389748058268383E-5</v>
      </c>
      <c r="AC10" s="42">
        <v>2.3676035773838273E-4</v>
      </c>
      <c r="AD10" s="42">
        <v>2.0477121252083846E-3</v>
      </c>
      <c r="AE10" s="42">
        <v>9.6288869013727525E-5</v>
      </c>
      <c r="AF10" s="42">
        <v>2.387597443858238E-4</v>
      </c>
      <c r="AG10" s="42">
        <v>1.2189164640818877E-3</v>
      </c>
      <c r="AH10" s="42">
        <v>9.0389748058268383E-5</v>
      </c>
      <c r="AI10" s="42">
        <v>2.3676035773838273E-4</v>
      </c>
      <c r="AJ10" s="42">
        <v>2.0477121252083846E-3</v>
      </c>
      <c r="AK10" s="42">
        <v>9.6288869013727525E-5</v>
      </c>
      <c r="AL10" s="42">
        <v>2.387597443858238E-4</v>
      </c>
      <c r="AM10" s="42">
        <v>1.2189164640818877E-3</v>
      </c>
    </row>
    <row r="11" spans="1:39" hidden="1" x14ac:dyDescent="0.25">
      <c r="A11" s="53"/>
      <c r="B11" s="53"/>
      <c r="C11" s="53"/>
      <c r="D11" s="16">
        <v>2.3366384327994959E-4</v>
      </c>
      <c r="E11" s="16">
        <v>2.0453491318732863E-3</v>
      </c>
      <c r="F11" s="16">
        <v>9.5892507386170333E-5</v>
      </c>
      <c r="G11" s="16">
        <v>2.3801070124954244E-4</v>
      </c>
      <c r="H11" s="16">
        <v>1.2175766776607844E-3</v>
      </c>
      <c r="I11" s="16">
        <v>5.2284661514465597E-5</v>
      </c>
      <c r="J11" s="16">
        <v>2.3366384327994959E-4</v>
      </c>
      <c r="K11" s="16">
        <v>2.0453491318732863E-3</v>
      </c>
      <c r="L11" s="16">
        <v>9.5892507386170333E-5</v>
      </c>
      <c r="M11" s="16">
        <v>2.3801070124954244E-4</v>
      </c>
      <c r="N11" s="16">
        <v>1.2175766776607844E-3</v>
      </c>
      <c r="O11" s="16">
        <v>5.2284661514465597E-5</v>
      </c>
      <c r="P11" s="16">
        <v>3.0965144584331536E-6</v>
      </c>
      <c r="Q11" s="16">
        <v>2.3629933350981408E-6</v>
      </c>
      <c r="R11" s="16">
        <v>3.9636162755718522E-7</v>
      </c>
      <c r="S11" s="16">
        <v>7.4904313628135505E-7</v>
      </c>
      <c r="T11" s="16">
        <v>1.3397864211033772E-6</v>
      </c>
      <c r="U11" s="16">
        <v>2.2272411887338357E-7</v>
      </c>
      <c r="V11" s="16">
        <v>3.0965144584331536E-6</v>
      </c>
      <c r="W11" s="16">
        <v>2.3629933350981408E-6</v>
      </c>
      <c r="X11" s="16">
        <v>3.9636162755718522E-7</v>
      </c>
      <c r="Y11" s="16">
        <v>7.4904313628135505E-7</v>
      </c>
      <c r="Z11" s="16">
        <v>1.3397864211033772E-6</v>
      </c>
      <c r="AA11" s="54">
        <v>2.2272411887338357E-7</v>
      </c>
      <c r="AB11" s="42">
        <v>2.3676035773838273E-4</v>
      </c>
      <c r="AC11" s="42">
        <v>2.0477121252083846E-3</v>
      </c>
      <c r="AD11" s="42">
        <v>9.6288869013727525E-5</v>
      </c>
      <c r="AE11" s="42">
        <v>2.387597443858238E-4</v>
      </c>
      <c r="AF11" s="42">
        <v>1.2189164640818877E-3</v>
      </c>
      <c r="AG11" s="42">
        <v>5.250738563333898E-5</v>
      </c>
      <c r="AH11" s="42">
        <v>2.3676035773838273E-4</v>
      </c>
      <c r="AI11" s="42">
        <v>2.0477121252083846E-3</v>
      </c>
      <c r="AJ11" s="42">
        <v>9.6288869013727525E-5</v>
      </c>
      <c r="AK11" s="42">
        <v>2.387597443858238E-4</v>
      </c>
      <c r="AL11" s="42">
        <v>1.2189164640818877E-3</v>
      </c>
      <c r="AM11" s="42">
        <v>5.250738563333898E-5</v>
      </c>
    </row>
    <row r="12" spans="1:39" x14ac:dyDescent="0.25">
      <c r="A12" s="53" t="s">
        <v>18</v>
      </c>
      <c r="B12" s="53" t="str">
        <f>VLOOKUP(A12,'TRI Releases'!$A$3:$Q$118,2,FALSE)</f>
        <v>12047NRLTC628SO</v>
      </c>
      <c r="C12" s="53" t="str">
        <f>VLOOKUP(B12,'AERMOD-Modeled-Air-Conc.'!$A$5:$B$3136,2,FALSE)</f>
        <v>Waste Handling, Disposal, Treatment, and Recycling</v>
      </c>
      <c r="D12" s="16">
        <v>2.0453491318732863E-3</v>
      </c>
      <c r="E12" s="16">
        <v>9.5892507386170333E-5</v>
      </c>
      <c r="F12" s="16">
        <v>2.3801070124954244E-4</v>
      </c>
      <c r="G12" s="16">
        <v>1.2175766776607844E-3</v>
      </c>
      <c r="H12" s="16">
        <v>5.2284661514465597E-5</v>
      </c>
      <c r="I12" s="16">
        <v>1.376179690483139E-4</v>
      </c>
      <c r="J12" s="16">
        <v>2.0453491318732863E-3</v>
      </c>
      <c r="K12" s="16">
        <v>9.5892507386170333E-5</v>
      </c>
      <c r="L12" s="16">
        <v>2.3801070124954244E-4</v>
      </c>
      <c r="M12" s="16">
        <v>1.2175766776607844E-3</v>
      </c>
      <c r="N12" s="16">
        <v>5.2284661514465597E-5</v>
      </c>
      <c r="O12" s="16">
        <v>1.376179690483139E-4</v>
      </c>
      <c r="P12" s="16">
        <v>2.3629933350981408E-6</v>
      </c>
      <c r="Q12" s="16">
        <v>3.9636162755718522E-7</v>
      </c>
      <c r="R12" s="16">
        <v>7.4904313628135505E-7</v>
      </c>
      <c r="S12" s="16">
        <v>1.3397864211033772E-6</v>
      </c>
      <c r="T12" s="16">
        <v>2.2272411887338357E-7</v>
      </c>
      <c r="U12" s="16">
        <v>4.2710544254250401E-7</v>
      </c>
      <c r="V12" s="16">
        <v>2.3629933350981408E-6</v>
      </c>
      <c r="W12" s="16">
        <v>3.9636162755718522E-7</v>
      </c>
      <c r="X12" s="16">
        <v>7.4904313628135505E-7</v>
      </c>
      <c r="Y12" s="16">
        <v>1.3397864211033772E-6</v>
      </c>
      <c r="Z12" s="16">
        <v>2.2272411887338357E-7</v>
      </c>
      <c r="AA12" s="54">
        <v>4.2710544254250401E-7</v>
      </c>
      <c r="AB12" s="42">
        <v>2.0477121252083846E-3</v>
      </c>
      <c r="AC12" s="42">
        <v>9.6288869013727525E-5</v>
      </c>
      <c r="AD12" s="42">
        <v>2.387597443858238E-4</v>
      </c>
      <c r="AE12" s="42">
        <v>1.2189164640818877E-3</v>
      </c>
      <c r="AF12" s="42">
        <v>5.250738563333898E-5</v>
      </c>
      <c r="AG12" s="42">
        <v>1.3804507449085641E-4</v>
      </c>
      <c r="AH12" s="42">
        <v>2.0477121252083846E-3</v>
      </c>
      <c r="AI12" s="42">
        <v>9.6288869013727525E-5</v>
      </c>
      <c r="AJ12" s="42">
        <v>2.387597443858238E-4</v>
      </c>
      <c r="AK12" s="42">
        <v>1.2189164640818877E-3</v>
      </c>
      <c r="AL12" s="42">
        <v>5.250738563333898E-5</v>
      </c>
      <c r="AM12" s="42">
        <v>1.3804507449085641E-4</v>
      </c>
    </row>
    <row r="13" spans="1:39" hidden="1" x14ac:dyDescent="0.25">
      <c r="A13" s="53"/>
      <c r="B13" s="53"/>
      <c r="C13" s="53"/>
      <c r="D13" s="16">
        <v>9.5892507386170333E-5</v>
      </c>
      <c r="E13" s="16">
        <v>2.3801070124954244E-4</v>
      </c>
      <c r="F13" s="16">
        <v>1.2175766776607844E-3</v>
      </c>
      <c r="G13" s="16">
        <v>5.2284661514465597E-5</v>
      </c>
      <c r="H13" s="16">
        <v>1.376179690483139E-4</v>
      </c>
      <c r="I13" s="16">
        <v>2.9614950971915284E-3</v>
      </c>
      <c r="J13" s="16">
        <v>9.5892507386170333E-5</v>
      </c>
      <c r="K13" s="16">
        <v>2.3801070124954244E-4</v>
      </c>
      <c r="L13" s="16">
        <v>1.2175766776607844E-3</v>
      </c>
      <c r="M13" s="16">
        <v>5.2284661514465597E-5</v>
      </c>
      <c r="N13" s="16">
        <v>1.376179690483139E-4</v>
      </c>
      <c r="O13" s="16">
        <v>2.9614950971915284E-3</v>
      </c>
      <c r="P13" s="16">
        <v>3.9636162755718522E-7</v>
      </c>
      <c r="Q13" s="16">
        <v>7.4904313628135505E-7</v>
      </c>
      <c r="R13" s="16">
        <v>1.3397864211033772E-6</v>
      </c>
      <c r="S13" s="16">
        <v>2.2272411887338357E-7</v>
      </c>
      <c r="T13" s="16">
        <v>4.2710544254250401E-7</v>
      </c>
      <c r="U13" s="16">
        <v>3.5444900026472116E-6</v>
      </c>
      <c r="V13" s="16">
        <v>3.9636162755718522E-7</v>
      </c>
      <c r="W13" s="16">
        <v>7.4904313628135505E-7</v>
      </c>
      <c r="X13" s="16">
        <v>1.3397864211033772E-6</v>
      </c>
      <c r="Y13" s="16">
        <v>2.2272411887338357E-7</v>
      </c>
      <c r="Z13" s="16">
        <v>4.2710544254250401E-7</v>
      </c>
      <c r="AA13" s="54">
        <v>3.5444900026472116E-6</v>
      </c>
      <c r="AB13" s="42">
        <v>9.6288869013727525E-5</v>
      </c>
      <c r="AC13" s="42">
        <v>2.387597443858238E-4</v>
      </c>
      <c r="AD13" s="42">
        <v>1.2189164640818877E-3</v>
      </c>
      <c r="AE13" s="42">
        <v>5.250738563333898E-5</v>
      </c>
      <c r="AF13" s="42">
        <v>1.3804507449085641E-4</v>
      </c>
      <c r="AG13" s="42">
        <v>2.9650395871941757E-3</v>
      </c>
      <c r="AH13" s="42">
        <v>9.6288869013727525E-5</v>
      </c>
      <c r="AI13" s="42">
        <v>2.387597443858238E-4</v>
      </c>
      <c r="AJ13" s="42">
        <v>1.2189164640818877E-3</v>
      </c>
      <c r="AK13" s="42">
        <v>5.250738563333898E-5</v>
      </c>
      <c r="AL13" s="42">
        <v>1.3804507449085641E-4</v>
      </c>
      <c r="AM13" s="42">
        <v>2.9650395871941757E-3</v>
      </c>
    </row>
    <row r="14" spans="1:39" hidden="1" x14ac:dyDescent="0.25">
      <c r="A14" s="53"/>
      <c r="B14" s="53"/>
      <c r="C14" s="53"/>
      <c r="D14" s="16">
        <v>2.3801070124954244E-4</v>
      </c>
      <c r="E14" s="16">
        <v>1.2175766776607844E-3</v>
      </c>
      <c r="F14" s="16">
        <v>5.2284661514465597E-5</v>
      </c>
      <c r="G14" s="16">
        <v>1.376179690483139E-4</v>
      </c>
      <c r="H14" s="16">
        <v>2.9614950971915284E-3</v>
      </c>
      <c r="I14" s="16">
        <v>1.3884435965289246E-4</v>
      </c>
      <c r="J14" s="16">
        <v>2.3801070124954244E-4</v>
      </c>
      <c r="K14" s="16">
        <v>1.2175766776607844E-3</v>
      </c>
      <c r="L14" s="16">
        <v>5.2284661514465597E-5</v>
      </c>
      <c r="M14" s="16">
        <v>1.376179690483139E-4</v>
      </c>
      <c r="N14" s="16">
        <v>2.9614950971915284E-3</v>
      </c>
      <c r="O14" s="16">
        <v>1.3884435965289246E-4</v>
      </c>
      <c r="P14" s="16">
        <v>7.4904313628135505E-7</v>
      </c>
      <c r="Q14" s="16">
        <v>1.3397864211033772E-6</v>
      </c>
      <c r="R14" s="16">
        <v>2.2272411887338357E-7</v>
      </c>
      <c r="S14" s="16">
        <v>4.2710544254250401E-7</v>
      </c>
      <c r="T14" s="16">
        <v>3.5444900026472116E-6</v>
      </c>
      <c r="U14" s="16">
        <v>5.9454244133577783E-7</v>
      </c>
      <c r="V14" s="16">
        <v>7.4904313628135505E-7</v>
      </c>
      <c r="W14" s="16">
        <v>1.3397864211033772E-6</v>
      </c>
      <c r="X14" s="16">
        <v>2.2272411887338357E-7</v>
      </c>
      <c r="Y14" s="16">
        <v>4.2710544254250401E-7</v>
      </c>
      <c r="Z14" s="16">
        <v>3.5444900026472116E-6</v>
      </c>
      <c r="AA14" s="54">
        <v>5.9454244133577783E-7</v>
      </c>
      <c r="AB14" s="42">
        <v>2.387597443858238E-4</v>
      </c>
      <c r="AC14" s="42">
        <v>1.2189164640818877E-3</v>
      </c>
      <c r="AD14" s="42">
        <v>5.250738563333898E-5</v>
      </c>
      <c r="AE14" s="42">
        <v>1.3804507449085641E-4</v>
      </c>
      <c r="AF14" s="42">
        <v>2.9650395871941757E-3</v>
      </c>
      <c r="AG14" s="42">
        <v>1.3943890209422823E-4</v>
      </c>
      <c r="AH14" s="42">
        <v>2.387597443858238E-4</v>
      </c>
      <c r="AI14" s="42">
        <v>1.2189164640818877E-3</v>
      </c>
      <c r="AJ14" s="42">
        <v>5.250738563333898E-5</v>
      </c>
      <c r="AK14" s="42">
        <v>1.3804507449085641E-4</v>
      </c>
      <c r="AL14" s="42">
        <v>2.9650395871941757E-3</v>
      </c>
      <c r="AM14" s="42">
        <v>1.3943890209422823E-4</v>
      </c>
    </row>
    <row r="15" spans="1:39" hidden="1" x14ac:dyDescent="0.25">
      <c r="A15" s="53"/>
      <c r="B15" s="53"/>
      <c r="C15" s="53"/>
      <c r="D15" s="16">
        <v>1.2175766776607844E-3</v>
      </c>
      <c r="E15" s="16">
        <v>5.2284661514465597E-5</v>
      </c>
      <c r="F15" s="16">
        <v>1.376179690483139E-4</v>
      </c>
      <c r="G15" s="16">
        <v>2.9614950971915284E-3</v>
      </c>
      <c r="H15" s="16">
        <v>1.3884435965289246E-4</v>
      </c>
      <c r="I15" s="16">
        <v>3.4461966118423329E-4</v>
      </c>
      <c r="J15" s="16">
        <v>1.2175766776607844E-3</v>
      </c>
      <c r="K15" s="16">
        <v>5.2284661514465597E-5</v>
      </c>
      <c r="L15" s="16">
        <v>1.376179690483139E-4</v>
      </c>
      <c r="M15" s="16">
        <v>2.9614950971915284E-3</v>
      </c>
      <c r="N15" s="16">
        <v>1.3884435965289246E-4</v>
      </c>
      <c r="O15" s="16">
        <v>3.4461966118423329E-4</v>
      </c>
      <c r="P15" s="16">
        <v>1.3397864211033772E-6</v>
      </c>
      <c r="Q15" s="16">
        <v>2.2272411887338357E-7</v>
      </c>
      <c r="R15" s="16">
        <v>4.2710544254250401E-7</v>
      </c>
      <c r="S15" s="16">
        <v>3.5444900026472116E-6</v>
      </c>
      <c r="T15" s="16">
        <v>5.9454244133577783E-7</v>
      </c>
      <c r="U15" s="16">
        <v>1.1235647044220327E-6</v>
      </c>
      <c r="V15" s="16">
        <v>1.3397864211033772E-6</v>
      </c>
      <c r="W15" s="16">
        <v>2.2272411887338357E-7</v>
      </c>
      <c r="X15" s="16">
        <v>4.2710544254250401E-7</v>
      </c>
      <c r="Y15" s="16">
        <v>3.5444900026472116E-6</v>
      </c>
      <c r="Z15" s="16">
        <v>5.9454244133577783E-7</v>
      </c>
      <c r="AA15" s="54">
        <v>1.1235647044220327E-6</v>
      </c>
      <c r="AB15" s="42">
        <v>1.2189164640818877E-3</v>
      </c>
      <c r="AC15" s="42">
        <v>5.250738563333898E-5</v>
      </c>
      <c r="AD15" s="42">
        <v>1.3804507449085641E-4</v>
      </c>
      <c r="AE15" s="42">
        <v>2.9650395871941757E-3</v>
      </c>
      <c r="AF15" s="42">
        <v>1.3943890209422823E-4</v>
      </c>
      <c r="AG15" s="42">
        <v>3.457432258886553E-4</v>
      </c>
      <c r="AH15" s="42">
        <v>1.2189164640818877E-3</v>
      </c>
      <c r="AI15" s="42">
        <v>5.250738563333898E-5</v>
      </c>
      <c r="AJ15" s="42">
        <v>1.3804507449085641E-4</v>
      </c>
      <c r="AK15" s="42">
        <v>2.9650395871941757E-3</v>
      </c>
      <c r="AL15" s="42">
        <v>1.3943890209422823E-4</v>
      </c>
      <c r="AM15" s="42">
        <v>3.457432258886553E-4</v>
      </c>
    </row>
    <row r="16" spans="1:39" hidden="1" x14ac:dyDescent="0.25">
      <c r="A16" s="53"/>
      <c r="B16" s="53"/>
      <c r="C16" s="53"/>
      <c r="D16" s="16">
        <v>5.2284661514465597E-5</v>
      </c>
      <c r="E16" s="16">
        <v>1.376179690483139E-4</v>
      </c>
      <c r="F16" s="16">
        <v>2.9614950971915284E-3</v>
      </c>
      <c r="G16" s="16">
        <v>1.3884435965289246E-4</v>
      </c>
      <c r="H16" s="16">
        <v>3.4461966118423329E-4</v>
      </c>
      <c r="I16" s="16">
        <v>1.7629495645296773E-3</v>
      </c>
      <c r="J16" s="16">
        <v>5.2284661514465597E-5</v>
      </c>
      <c r="K16" s="16">
        <v>1.376179690483139E-4</v>
      </c>
      <c r="L16" s="16">
        <v>2.9614950971915284E-3</v>
      </c>
      <c r="M16" s="16">
        <v>1.3884435965289246E-4</v>
      </c>
      <c r="N16" s="16">
        <v>3.4461966118423329E-4</v>
      </c>
      <c r="O16" s="16">
        <v>1.7629495645296773E-3</v>
      </c>
      <c r="P16" s="16">
        <v>2.2272411887338357E-7</v>
      </c>
      <c r="Q16" s="16">
        <v>4.2710544254250401E-7</v>
      </c>
      <c r="R16" s="16">
        <v>3.5444900026472116E-6</v>
      </c>
      <c r="S16" s="16">
        <v>5.9454244133577783E-7</v>
      </c>
      <c r="T16" s="16">
        <v>1.1235647044220327E-6</v>
      </c>
      <c r="U16" s="16">
        <v>2.009679631655066E-6</v>
      </c>
      <c r="V16" s="16">
        <v>2.2272411887338357E-7</v>
      </c>
      <c r="W16" s="16">
        <v>4.2710544254250401E-7</v>
      </c>
      <c r="X16" s="16">
        <v>3.5444900026472116E-6</v>
      </c>
      <c r="Y16" s="16">
        <v>5.9454244133577783E-7</v>
      </c>
      <c r="Z16" s="16">
        <v>1.1235647044220327E-6</v>
      </c>
      <c r="AA16" s="54">
        <v>2.009679631655066E-6</v>
      </c>
      <c r="AB16" s="42">
        <v>5.250738563333898E-5</v>
      </c>
      <c r="AC16" s="42">
        <v>1.3804507449085641E-4</v>
      </c>
      <c r="AD16" s="42">
        <v>2.9650395871941757E-3</v>
      </c>
      <c r="AE16" s="42">
        <v>1.3943890209422823E-4</v>
      </c>
      <c r="AF16" s="42">
        <v>3.457432258886553E-4</v>
      </c>
      <c r="AG16" s="42">
        <v>1.7649592441613324E-3</v>
      </c>
      <c r="AH16" s="42">
        <v>5.250738563333898E-5</v>
      </c>
      <c r="AI16" s="42">
        <v>1.3804507449085641E-4</v>
      </c>
      <c r="AJ16" s="42">
        <v>2.9650395871941757E-3</v>
      </c>
      <c r="AK16" s="42">
        <v>1.3943890209422823E-4</v>
      </c>
      <c r="AL16" s="42">
        <v>3.457432258886553E-4</v>
      </c>
      <c r="AM16" s="42">
        <v>1.7649592441613324E-3</v>
      </c>
    </row>
    <row r="17" spans="1:39" hidden="1" x14ac:dyDescent="0.25">
      <c r="A17" s="53"/>
      <c r="B17" s="53"/>
      <c r="C17" s="53"/>
      <c r="D17" s="16">
        <v>1.376179690483139E-4</v>
      </c>
      <c r="E17" s="16">
        <v>2.9614950971915284E-3</v>
      </c>
      <c r="F17" s="16">
        <v>1.3884435965289246E-4</v>
      </c>
      <c r="G17" s="16">
        <v>3.4461966118423329E-4</v>
      </c>
      <c r="H17" s="16">
        <v>1.7629495645296773E-3</v>
      </c>
      <c r="I17" s="16">
        <v>7.5703832817819973E-5</v>
      </c>
      <c r="J17" s="16">
        <v>1.376179690483139E-4</v>
      </c>
      <c r="K17" s="16">
        <v>2.9614950971915284E-3</v>
      </c>
      <c r="L17" s="16">
        <v>1.3884435965289246E-4</v>
      </c>
      <c r="M17" s="16">
        <v>3.4461966118423329E-4</v>
      </c>
      <c r="N17" s="16">
        <v>1.7629495645296773E-3</v>
      </c>
      <c r="O17" s="16">
        <v>7.5703832817819973E-5</v>
      </c>
      <c r="P17" s="16">
        <v>4.2710544254250401E-7</v>
      </c>
      <c r="Q17" s="16">
        <v>3.5444900026472116E-6</v>
      </c>
      <c r="R17" s="16">
        <v>5.9454244133577783E-7</v>
      </c>
      <c r="S17" s="16">
        <v>1.1235647044220327E-6</v>
      </c>
      <c r="T17" s="16">
        <v>2.009679631655066E-6</v>
      </c>
      <c r="U17" s="16">
        <v>3.3408617831007531E-7</v>
      </c>
      <c r="V17" s="16">
        <v>4.2710544254250401E-7</v>
      </c>
      <c r="W17" s="16">
        <v>3.5444900026472116E-6</v>
      </c>
      <c r="X17" s="16">
        <v>5.9454244133577783E-7</v>
      </c>
      <c r="Y17" s="16">
        <v>1.1235647044220327E-6</v>
      </c>
      <c r="Z17" s="16">
        <v>2.009679631655066E-6</v>
      </c>
      <c r="AA17" s="54">
        <v>3.3408617831007531E-7</v>
      </c>
      <c r="AB17" s="42">
        <v>1.3804507449085641E-4</v>
      </c>
      <c r="AC17" s="42">
        <v>2.9650395871941757E-3</v>
      </c>
      <c r="AD17" s="42">
        <v>1.3943890209422823E-4</v>
      </c>
      <c r="AE17" s="42">
        <v>3.457432258886553E-4</v>
      </c>
      <c r="AF17" s="42">
        <v>1.7649592441613324E-3</v>
      </c>
      <c r="AG17" s="42">
        <v>7.6037918996130053E-5</v>
      </c>
      <c r="AH17" s="42">
        <v>1.3804507449085641E-4</v>
      </c>
      <c r="AI17" s="42">
        <v>2.9650395871941757E-3</v>
      </c>
      <c r="AJ17" s="42">
        <v>1.3943890209422823E-4</v>
      </c>
      <c r="AK17" s="42">
        <v>3.457432258886553E-4</v>
      </c>
      <c r="AL17" s="42">
        <v>1.7649592441613324E-3</v>
      </c>
      <c r="AM17" s="42">
        <v>7.6037918996130053E-5</v>
      </c>
    </row>
    <row r="18" spans="1:39" x14ac:dyDescent="0.25">
      <c r="A18" s="53" t="s">
        <v>19</v>
      </c>
      <c r="B18" s="53" t="str">
        <f>VLOOKUP(A18,'TRI Releases'!$A$3:$Q$118,2,FALSE)</f>
        <v>12047NRLTC628SO</v>
      </c>
      <c r="C18" s="53" t="str">
        <f>VLOOKUP(B18,'AERMOD-Modeled-Air-Conc.'!$A$5:$B$3136,2,FALSE)</f>
        <v>Waste Handling, Disposal, Treatment, and Recycling</v>
      </c>
      <c r="D18" s="16">
        <v>2.9614950971915284E-3</v>
      </c>
      <c r="E18" s="16">
        <v>1.3884435965289246E-4</v>
      </c>
      <c r="F18" s="16">
        <v>3.4461966118423329E-4</v>
      </c>
      <c r="G18" s="16">
        <v>1.7629495645296773E-3</v>
      </c>
      <c r="H18" s="16">
        <v>7.5703832817819973E-5</v>
      </c>
      <c r="I18" s="16">
        <v>1.9925935101787115E-4</v>
      </c>
      <c r="J18" s="16">
        <v>2.9614950971915284E-3</v>
      </c>
      <c r="K18" s="16">
        <v>1.3884435965289246E-4</v>
      </c>
      <c r="L18" s="16">
        <v>3.4461966118423329E-4</v>
      </c>
      <c r="M18" s="16">
        <v>1.7629495645296773E-3</v>
      </c>
      <c r="N18" s="16">
        <v>7.5703832817819973E-5</v>
      </c>
      <c r="O18" s="16">
        <v>1.9925935101787115E-4</v>
      </c>
      <c r="P18" s="16">
        <v>3.5444900026472116E-6</v>
      </c>
      <c r="Q18" s="16">
        <v>5.9454244133577783E-7</v>
      </c>
      <c r="R18" s="16">
        <v>1.1235647044220327E-6</v>
      </c>
      <c r="S18" s="16">
        <v>2.009679631655066E-6</v>
      </c>
      <c r="T18" s="16">
        <v>3.3408617831007531E-7</v>
      </c>
      <c r="U18" s="16">
        <v>6.4065816381375612E-7</v>
      </c>
      <c r="V18" s="16">
        <v>3.5444900026472116E-6</v>
      </c>
      <c r="W18" s="16">
        <v>5.9454244133577783E-7</v>
      </c>
      <c r="X18" s="16">
        <v>1.1235647044220327E-6</v>
      </c>
      <c r="Y18" s="16">
        <v>2.009679631655066E-6</v>
      </c>
      <c r="Z18" s="16">
        <v>3.3408617831007531E-7</v>
      </c>
      <c r="AA18" s="54">
        <v>6.4065816381375612E-7</v>
      </c>
      <c r="AB18" s="42">
        <v>2.9650395871941757E-3</v>
      </c>
      <c r="AC18" s="42">
        <v>1.3943890209422823E-4</v>
      </c>
      <c r="AD18" s="42">
        <v>3.457432258886553E-4</v>
      </c>
      <c r="AE18" s="42">
        <v>1.7649592441613324E-3</v>
      </c>
      <c r="AF18" s="42">
        <v>7.6037918996130053E-5</v>
      </c>
      <c r="AG18" s="42">
        <v>1.9990000918168491E-4</v>
      </c>
      <c r="AH18" s="42">
        <v>2.9650395871941757E-3</v>
      </c>
      <c r="AI18" s="42">
        <v>1.3943890209422823E-4</v>
      </c>
      <c r="AJ18" s="42">
        <v>3.457432258886553E-4</v>
      </c>
      <c r="AK18" s="42">
        <v>1.7649592441613324E-3</v>
      </c>
      <c r="AL18" s="42">
        <v>7.6037918996130053E-5</v>
      </c>
      <c r="AM18" s="42">
        <v>1.9990000918168491E-4</v>
      </c>
    </row>
    <row r="19" spans="1:39" hidden="1" x14ac:dyDescent="0.25">
      <c r="A19" s="53"/>
      <c r="B19" s="53"/>
      <c r="C19" s="53"/>
      <c r="D19" s="16">
        <v>1.3884435965289246E-4</v>
      </c>
      <c r="E19" s="16">
        <v>3.4461966118423329E-4</v>
      </c>
      <c r="F19" s="16">
        <v>1.7629495645296773E-3</v>
      </c>
      <c r="G19" s="16">
        <v>7.5703832817819973E-5</v>
      </c>
      <c r="H19" s="16">
        <v>1.9925935101787115E-4</v>
      </c>
      <c r="I19" s="16">
        <v>2.4075463739758468E-3</v>
      </c>
      <c r="J19" s="16">
        <v>1.3884435965289246E-4</v>
      </c>
      <c r="K19" s="16">
        <v>3.4461966118423329E-4</v>
      </c>
      <c r="L19" s="16">
        <v>1.7629495645296773E-3</v>
      </c>
      <c r="M19" s="16">
        <v>7.5703832817819973E-5</v>
      </c>
      <c r="N19" s="16">
        <v>1.9925935101787115E-4</v>
      </c>
      <c r="O19" s="16">
        <v>2.4075463739758468E-3</v>
      </c>
      <c r="P19" s="16">
        <v>5.9454244133577783E-7</v>
      </c>
      <c r="Q19" s="16">
        <v>1.1235647044220327E-6</v>
      </c>
      <c r="R19" s="16">
        <v>2.009679631655066E-6</v>
      </c>
      <c r="S19" s="16">
        <v>3.3408617831007531E-7</v>
      </c>
      <c r="T19" s="16">
        <v>6.4065816381375612E-7</v>
      </c>
      <c r="U19" s="16">
        <v>1.7722450013236058E-6</v>
      </c>
      <c r="V19" s="16">
        <v>5.9454244133577783E-7</v>
      </c>
      <c r="W19" s="16">
        <v>1.1235647044220327E-6</v>
      </c>
      <c r="X19" s="16">
        <v>2.009679631655066E-6</v>
      </c>
      <c r="Y19" s="16">
        <v>3.3408617831007531E-7</v>
      </c>
      <c r="Z19" s="16">
        <v>6.4065816381375612E-7</v>
      </c>
      <c r="AA19" s="54">
        <v>1.7722450013236058E-6</v>
      </c>
      <c r="AB19" s="42">
        <v>1.3943890209422823E-4</v>
      </c>
      <c r="AC19" s="42">
        <v>3.457432258886553E-4</v>
      </c>
      <c r="AD19" s="42">
        <v>1.7649592441613324E-3</v>
      </c>
      <c r="AE19" s="42">
        <v>7.6037918996130053E-5</v>
      </c>
      <c r="AF19" s="42">
        <v>1.9990000918168491E-4</v>
      </c>
      <c r="AG19" s="42">
        <v>2.4093186189771704E-3</v>
      </c>
      <c r="AH19" s="42">
        <v>1.3943890209422823E-4</v>
      </c>
      <c r="AI19" s="42">
        <v>3.457432258886553E-4</v>
      </c>
      <c r="AJ19" s="42">
        <v>1.7649592441613324E-3</v>
      </c>
      <c r="AK19" s="42">
        <v>7.6037918996130053E-5</v>
      </c>
      <c r="AL19" s="42">
        <v>1.9990000918168491E-4</v>
      </c>
      <c r="AM19" s="42">
        <v>2.4093186189771704E-3</v>
      </c>
    </row>
    <row r="20" spans="1:39" hidden="1" x14ac:dyDescent="0.25">
      <c r="A20" s="53"/>
      <c r="B20" s="53"/>
      <c r="C20" s="53"/>
      <c r="D20" s="16">
        <v>3.4461966118423329E-4</v>
      </c>
      <c r="E20" s="16">
        <v>1.7629495645296773E-3</v>
      </c>
      <c r="F20" s="16">
        <v>7.5703832817819973E-5</v>
      </c>
      <c r="G20" s="16">
        <v>1.9925935101787115E-4</v>
      </c>
      <c r="H20" s="16">
        <v>2.4075463739758468E-3</v>
      </c>
      <c r="I20" s="16">
        <v>1.1287347223580463E-4</v>
      </c>
      <c r="J20" s="16">
        <v>3.4461966118423329E-4</v>
      </c>
      <c r="K20" s="16">
        <v>1.7629495645296773E-3</v>
      </c>
      <c r="L20" s="16">
        <v>7.5703832817819973E-5</v>
      </c>
      <c r="M20" s="16">
        <v>1.9925935101787115E-4</v>
      </c>
      <c r="N20" s="16">
        <v>2.4075463739758468E-3</v>
      </c>
      <c r="O20" s="16">
        <v>1.1287347223580463E-4</v>
      </c>
      <c r="P20" s="16">
        <v>1.1235647044220327E-6</v>
      </c>
      <c r="Q20" s="16">
        <v>2.009679631655066E-6</v>
      </c>
      <c r="R20" s="16">
        <v>3.3408617831007531E-7</v>
      </c>
      <c r="S20" s="16">
        <v>6.4065816381375612E-7</v>
      </c>
      <c r="T20" s="16">
        <v>1.7722450013236058E-6</v>
      </c>
      <c r="U20" s="16">
        <v>2.9727122066788891E-7</v>
      </c>
      <c r="V20" s="16">
        <v>1.1235647044220327E-6</v>
      </c>
      <c r="W20" s="16">
        <v>2.009679631655066E-6</v>
      </c>
      <c r="X20" s="16">
        <v>3.3408617831007531E-7</v>
      </c>
      <c r="Y20" s="16">
        <v>6.4065816381375612E-7</v>
      </c>
      <c r="Z20" s="16">
        <v>1.7722450013236058E-6</v>
      </c>
      <c r="AA20" s="54">
        <v>2.9727122066788891E-7</v>
      </c>
      <c r="AB20" s="42">
        <v>3.457432258886553E-4</v>
      </c>
      <c r="AC20" s="42">
        <v>1.7649592441613324E-3</v>
      </c>
      <c r="AD20" s="42">
        <v>7.6037918996130053E-5</v>
      </c>
      <c r="AE20" s="42">
        <v>1.9990000918168491E-4</v>
      </c>
      <c r="AF20" s="42">
        <v>2.4093186189771704E-3</v>
      </c>
      <c r="AG20" s="42">
        <v>1.1317074345647252E-4</v>
      </c>
      <c r="AH20" s="42">
        <v>3.457432258886553E-4</v>
      </c>
      <c r="AI20" s="42">
        <v>1.7649592441613324E-3</v>
      </c>
      <c r="AJ20" s="42">
        <v>7.6037918996130053E-5</v>
      </c>
      <c r="AK20" s="42">
        <v>1.9990000918168491E-4</v>
      </c>
      <c r="AL20" s="42">
        <v>2.4093186189771704E-3</v>
      </c>
      <c r="AM20" s="42">
        <v>1.1317074345647252E-4</v>
      </c>
    </row>
    <row r="21" spans="1:39" hidden="1" x14ac:dyDescent="0.25">
      <c r="A21" s="53"/>
      <c r="B21" s="53"/>
      <c r="C21" s="53"/>
      <c r="D21" s="16">
        <v>1.7629495645296773E-3</v>
      </c>
      <c r="E21" s="16">
        <v>7.5703832817819973E-5</v>
      </c>
      <c r="F21" s="16">
        <v>1.9925935101787115E-4</v>
      </c>
      <c r="G21" s="16">
        <v>2.4075463739758468E-3</v>
      </c>
      <c r="H21" s="16">
        <v>1.1287347223580463E-4</v>
      </c>
      <c r="I21" s="16">
        <v>2.8015842959581549E-4</v>
      </c>
      <c r="J21" s="16">
        <v>1.7629495645296773E-3</v>
      </c>
      <c r="K21" s="16">
        <v>7.5703832817819973E-5</v>
      </c>
      <c r="L21" s="16">
        <v>1.9925935101787115E-4</v>
      </c>
      <c r="M21" s="16">
        <v>2.4075463739758468E-3</v>
      </c>
      <c r="N21" s="16">
        <v>1.1287347223580463E-4</v>
      </c>
      <c r="O21" s="16">
        <v>2.8015842959581549E-4</v>
      </c>
      <c r="P21" s="16">
        <v>2.009679631655066E-6</v>
      </c>
      <c r="Q21" s="16">
        <v>3.3408617831007531E-7</v>
      </c>
      <c r="R21" s="16">
        <v>6.4065816381375612E-7</v>
      </c>
      <c r="S21" s="16">
        <v>1.7722450013236058E-6</v>
      </c>
      <c r="T21" s="16">
        <v>2.9727122066788891E-7</v>
      </c>
      <c r="U21" s="16">
        <v>5.6178235221101634E-7</v>
      </c>
      <c r="V21" s="16">
        <v>2.009679631655066E-6</v>
      </c>
      <c r="W21" s="16">
        <v>3.3408617831007531E-7</v>
      </c>
      <c r="X21" s="16">
        <v>6.4065816381375612E-7</v>
      </c>
      <c r="Y21" s="16">
        <v>1.7722450013236058E-6</v>
      </c>
      <c r="Z21" s="16">
        <v>2.9727122066788891E-7</v>
      </c>
      <c r="AA21" s="54">
        <v>5.6178235221101634E-7</v>
      </c>
      <c r="AB21" s="42">
        <v>1.7649592441613324E-3</v>
      </c>
      <c r="AC21" s="42">
        <v>7.6037918996130053E-5</v>
      </c>
      <c r="AD21" s="42">
        <v>1.9990000918168491E-4</v>
      </c>
      <c r="AE21" s="42">
        <v>2.4093186189771704E-3</v>
      </c>
      <c r="AF21" s="42">
        <v>1.1317074345647252E-4</v>
      </c>
      <c r="AG21" s="42">
        <v>2.8072021194802649E-4</v>
      </c>
      <c r="AH21" s="42">
        <v>1.7649592441613324E-3</v>
      </c>
      <c r="AI21" s="42">
        <v>7.6037918996130053E-5</v>
      </c>
      <c r="AJ21" s="42">
        <v>1.9990000918168491E-4</v>
      </c>
      <c r="AK21" s="42">
        <v>2.4093186189771704E-3</v>
      </c>
      <c r="AL21" s="42">
        <v>1.1317074345647252E-4</v>
      </c>
      <c r="AM21" s="42">
        <v>2.8072021194802649E-4</v>
      </c>
    </row>
    <row r="22" spans="1:39" hidden="1" x14ac:dyDescent="0.25">
      <c r="A22" s="53"/>
      <c r="B22" s="53"/>
      <c r="C22" s="53"/>
      <c r="D22" s="16">
        <v>7.5703832817819973E-5</v>
      </c>
      <c r="E22" s="16">
        <v>1.9925935101787115E-4</v>
      </c>
      <c r="F22" s="16">
        <v>2.4075463739758468E-3</v>
      </c>
      <c r="G22" s="16">
        <v>1.1287347223580463E-4</v>
      </c>
      <c r="H22" s="16">
        <v>2.8015842959581549E-4</v>
      </c>
      <c r="I22" s="16">
        <v>1.4331892143298812E-3</v>
      </c>
      <c r="J22" s="16">
        <v>7.5703832817819973E-5</v>
      </c>
      <c r="K22" s="16">
        <v>1.9925935101787115E-4</v>
      </c>
      <c r="L22" s="16">
        <v>2.4075463739758468E-3</v>
      </c>
      <c r="M22" s="16">
        <v>1.1287347223580463E-4</v>
      </c>
      <c r="N22" s="16">
        <v>2.8015842959581549E-4</v>
      </c>
      <c r="O22" s="16">
        <v>1.4331892143298812E-3</v>
      </c>
      <c r="P22" s="16">
        <v>3.3408617831007531E-7</v>
      </c>
      <c r="Q22" s="16">
        <v>6.4065816381375612E-7</v>
      </c>
      <c r="R22" s="16">
        <v>1.7722450013236058E-6</v>
      </c>
      <c r="S22" s="16">
        <v>2.9727122066788891E-7</v>
      </c>
      <c r="T22" s="16">
        <v>5.6178235221101634E-7</v>
      </c>
      <c r="U22" s="16">
        <v>1.004839815827533E-6</v>
      </c>
      <c r="V22" s="16">
        <v>3.3408617831007531E-7</v>
      </c>
      <c r="W22" s="16">
        <v>6.4065816381375612E-7</v>
      </c>
      <c r="X22" s="16">
        <v>1.7722450013236058E-6</v>
      </c>
      <c r="Y22" s="16">
        <v>2.9727122066788891E-7</v>
      </c>
      <c r="Z22" s="16">
        <v>5.6178235221101634E-7</v>
      </c>
      <c r="AA22" s="54">
        <v>1.004839815827533E-6</v>
      </c>
      <c r="AB22" s="42">
        <v>7.6037918996130053E-5</v>
      </c>
      <c r="AC22" s="42">
        <v>1.9990000918168491E-4</v>
      </c>
      <c r="AD22" s="42">
        <v>2.4093186189771704E-3</v>
      </c>
      <c r="AE22" s="42">
        <v>1.1317074345647252E-4</v>
      </c>
      <c r="AF22" s="42">
        <v>2.8072021194802649E-4</v>
      </c>
      <c r="AG22" s="42">
        <v>1.4341940541457087E-3</v>
      </c>
      <c r="AH22" s="42">
        <v>7.6037918996130053E-5</v>
      </c>
      <c r="AI22" s="42">
        <v>1.9990000918168491E-4</v>
      </c>
      <c r="AJ22" s="42">
        <v>2.4093186189771704E-3</v>
      </c>
      <c r="AK22" s="42">
        <v>1.1317074345647252E-4</v>
      </c>
      <c r="AL22" s="42">
        <v>2.8072021194802649E-4</v>
      </c>
      <c r="AM22" s="42">
        <v>1.4341940541457087E-3</v>
      </c>
    </row>
    <row r="23" spans="1:39" hidden="1" x14ac:dyDescent="0.25">
      <c r="A23" s="53"/>
      <c r="B23" s="53"/>
      <c r="C23" s="53"/>
      <c r="D23" s="16">
        <v>1.9925935101787115E-4</v>
      </c>
      <c r="E23" s="16">
        <v>2.4075463739758468E-3</v>
      </c>
      <c r="F23" s="16">
        <v>1.1287347223580463E-4</v>
      </c>
      <c r="G23" s="16">
        <v>2.8015842959581549E-4</v>
      </c>
      <c r="H23" s="16">
        <v>1.4331892143298812E-3</v>
      </c>
      <c r="I23" s="16">
        <v>6.1543403657652202E-5</v>
      </c>
      <c r="J23" s="16">
        <v>1.9925935101787115E-4</v>
      </c>
      <c r="K23" s="16">
        <v>2.4075463739758468E-3</v>
      </c>
      <c r="L23" s="16">
        <v>1.1287347223580463E-4</v>
      </c>
      <c r="M23" s="16">
        <v>2.8015842959581549E-4</v>
      </c>
      <c r="N23" s="16">
        <v>1.4331892143298812E-3</v>
      </c>
      <c r="O23" s="16">
        <v>6.1543403657652202E-5</v>
      </c>
      <c r="P23" s="16">
        <v>6.4065816381375612E-7</v>
      </c>
      <c r="Q23" s="16">
        <v>1.7722450013236058E-6</v>
      </c>
      <c r="R23" s="16">
        <v>2.9727122066788891E-7</v>
      </c>
      <c r="S23" s="16">
        <v>5.6178235221101634E-7</v>
      </c>
      <c r="T23" s="16">
        <v>1.004839815827533E-6</v>
      </c>
      <c r="U23" s="16">
        <v>1.6704308915503766E-7</v>
      </c>
      <c r="V23" s="16">
        <v>6.4065816381375612E-7</v>
      </c>
      <c r="W23" s="16">
        <v>1.7722450013236058E-6</v>
      </c>
      <c r="X23" s="16">
        <v>2.9727122066788891E-7</v>
      </c>
      <c r="Y23" s="16">
        <v>5.6178235221101634E-7</v>
      </c>
      <c r="Z23" s="16">
        <v>1.004839815827533E-6</v>
      </c>
      <c r="AA23" s="54">
        <v>1.6704308915503766E-7</v>
      </c>
      <c r="AB23" s="42">
        <v>1.9990000918168491E-4</v>
      </c>
      <c r="AC23" s="42">
        <v>2.4093186189771704E-3</v>
      </c>
      <c r="AD23" s="42">
        <v>1.1317074345647252E-4</v>
      </c>
      <c r="AE23" s="42">
        <v>2.8072021194802649E-4</v>
      </c>
      <c r="AF23" s="42">
        <v>1.4341940541457087E-3</v>
      </c>
      <c r="AG23" s="42">
        <v>6.1710446746807235E-5</v>
      </c>
      <c r="AH23" s="42">
        <v>1.9990000918168491E-4</v>
      </c>
      <c r="AI23" s="42">
        <v>2.4093186189771704E-3</v>
      </c>
      <c r="AJ23" s="42">
        <v>1.1317074345647252E-4</v>
      </c>
      <c r="AK23" s="42">
        <v>2.8072021194802649E-4</v>
      </c>
      <c r="AL23" s="42">
        <v>1.4341940541457087E-3</v>
      </c>
      <c r="AM23" s="42">
        <v>6.1710446746807235E-5</v>
      </c>
    </row>
    <row r="24" spans="1:39" x14ac:dyDescent="0.25">
      <c r="A24" s="53" t="s">
        <v>20</v>
      </c>
      <c r="B24" s="53" t="str">
        <f>VLOOKUP(A24,'TRI Releases'!$A$3:$Q$118,2,FALSE)</f>
        <v>12047NRLTC628SO</v>
      </c>
      <c r="C24" s="53" t="str">
        <f>VLOOKUP(B24,'AERMOD-Modeled-Air-Conc.'!$A$5:$B$3136,2,FALSE)</f>
        <v>Waste Handling, Disposal, Treatment, and Recycling</v>
      </c>
      <c r="D24" s="16">
        <v>2.4075463739758468E-3</v>
      </c>
      <c r="E24" s="16">
        <v>1.1287347223580463E-4</v>
      </c>
      <c r="F24" s="16">
        <v>2.8015842959581549E-4</v>
      </c>
      <c r="G24" s="16">
        <v>1.4331892143298812E-3</v>
      </c>
      <c r="H24" s="16">
        <v>6.1543403657652202E-5</v>
      </c>
      <c r="I24" s="16">
        <v>1.6198781773395278E-4</v>
      </c>
      <c r="J24" s="16">
        <v>2.4075463739758468E-3</v>
      </c>
      <c r="K24" s="16">
        <v>1.1287347223580463E-4</v>
      </c>
      <c r="L24" s="16">
        <v>2.8015842959581549E-4</v>
      </c>
      <c r="M24" s="16">
        <v>1.4331892143298812E-3</v>
      </c>
      <c r="N24" s="16">
        <v>6.1543403657652202E-5</v>
      </c>
      <c r="O24" s="16">
        <v>1.6198781773395278E-4</v>
      </c>
      <c r="P24" s="16">
        <v>1.7722450013236058E-6</v>
      </c>
      <c r="Q24" s="16">
        <v>2.9727122066788891E-7</v>
      </c>
      <c r="R24" s="16">
        <v>5.6178235221101634E-7</v>
      </c>
      <c r="S24" s="16">
        <v>1.004839815827533E-6</v>
      </c>
      <c r="T24" s="16">
        <v>1.6704308915503766E-7</v>
      </c>
      <c r="U24" s="16">
        <v>3.2032908190687806E-7</v>
      </c>
      <c r="V24" s="16">
        <v>1.7722450013236058E-6</v>
      </c>
      <c r="W24" s="16">
        <v>2.9727122066788891E-7</v>
      </c>
      <c r="X24" s="16">
        <v>5.6178235221101634E-7</v>
      </c>
      <c r="Y24" s="16">
        <v>1.004839815827533E-6</v>
      </c>
      <c r="Z24" s="16">
        <v>1.6704308915503766E-7</v>
      </c>
      <c r="AA24" s="54">
        <v>3.2032908190687806E-7</v>
      </c>
      <c r="AB24" s="42">
        <v>2.4093186189771704E-3</v>
      </c>
      <c r="AC24" s="42">
        <v>1.1317074345647252E-4</v>
      </c>
      <c r="AD24" s="42">
        <v>2.8072021194802649E-4</v>
      </c>
      <c r="AE24" s="42">
        <v>1.4341940541457087E-3</v>
      </c>
      <c r="AF24" s="42">
        <v>6.1710446746807235E-5</v>
      </c>
      <c r="AG24" s="42">
        <v>1.6230814681585966E-4</v>
      </c>
      <c r="AH24" s="42">
        <v>2.4093186189771704E-3</v>
      </c>
      <c r="AI24" s="42">
        <v>1.1317074345647252E-4</v>
      </c>
      <c r="AJ24" s="42">
        <v>2.8072021194802649E-4</v>
      </c>
      <c r="AK24" s="42">
        <v>1.4341940541457087E-3</v>
      </c>
      <c r="AL24" s="42">
        <v>6.1710446746807235E-5</v>
      </c>
      <c r="AM24" s="42">
        <v>1.6230814681585966E-4</v>
      </c>
    </row>
    <row r="25" spans="1:39" hidden="1" x14ac:dyDescent="0.25">
      <c r="A25" s="53"/>
      <c r="B25" s="53"/>
      <c r="C25" s="53"/>
      <c r="D25" s="16">
        <v>1.1287347223580463E-4</v>
      </c>
      <c r="E25" s="16">
        <v>2.8015842959581549E-4</v>
      </c>
      <c r="F25" s="16">
        <v>1.4331892143298812E-3</v>
      </c>
      <c r="G25" s="16">
        <v>6.1543403657652202E-5</v>
      </c>
      <c r="H25" s="16">
        <v>1.6198781773395278E-4</v>
      </c>
      <c r="I25" s="16">
        <v>4.282449744859692E-3</v>
      </c>
      <c r="J25" s="16">
        <v>1.1287347223580463E-4</v>
      </c>
      <c r="K25" s="16">
        <v>2.8015842959581549E-4</v>
      </c>
      <c r="L25" s="16">
        <v>1.4331892143298812E-3</v>
      </c>
      <c r="M25" s="16">
        <v>6.1543403657652202E-5</v>
      </c>
      <c r="N25" s="16">
        <v>1.6198781773395278E-4</v>
      </c>
      <c r="O25" s="16">
        <v>4.282449744859692E-3</v>
      </c>
      <c r="P25" s="16">
        <v>2.9727122066788891E-7</v>
      </c>
      <c r="Q25" s="16">
        <v>5.6178235221101634E-7</v>
      </c>
      <c r="R25" s="16">
        <v>1.004839815827533E-6</v>
      </c>
      <c r="S25" s="16">
        <v>1.6704308915503766E-7</v>
      </c>
      <c r="T25" s="16">
        <v>3.2032908190687806E-7</v>
      </c>
      <c r="U25" s="16">
        <v>3.5444900026472116E-6</v>
      </c>
      <c r="V25" s="16">
        <v>2.9727122066788891E-7</v>
      </c>
      <c r="W25" s="16">
        <v>5.6178235221101634E-7</v>
      </c>
      <c r="X25" s="16">
        <v>1.004839815827533E-6</v>
      </c>
      <c r="Y25" s="16">
        <v>1.6704308915503766E-7</v>
      </c>
      <c r="Z25" s="16">
        <v>3.2032908190687806E-7</v>
      </c>
      <c r="AA25" s="54">
        <v>3.5444900026472116E-6</v>
      </c>
      <c r="AB25" s="42">
        <v>1.1317074345647252E-4</v>
      </c>
      <c r="AC25" s="42">
        <v>2.8072021194802649E-4</v>
      </c>
      <c r="AD25" s="42">
        <v>1.4341940541457087E-3</v>
      </c>
      <c r="AE25" s="42">
        <v>6.1710446746807235E-5</v>
      </c>
      <c r="AF25" s="42">
        <v>1.6230814681585966E-4</v>
      </c>
      <c r="AG25" s="42">
        <v>4.2859942348623392E-3</v>
      </c>
      <c r="AH25" s="42">
        <v>1.1317074345647252E-4</v>
      </c>
      <c r="AI25" s="42">
        <v>2.8072021194802649E-4</v>
      </c>
      <c r="AJ25" s="42">
        <v>1.4341940541457087E-3</v>
      </c>
      <c r="AK25" s="42">
        <v>6.1710446746807235E-5</v>
      </c>
      <c r="AL25" s="42">
        <v>1.6230814681585966E-4</v>
      </c>
      <c r="AM25" s="42">
        <v>4.2859942348623392E-3</v>
      </c>
    </row>
    <row r="26" spans="1:39" hidden="1" x14ac:dyDescent="0.25">
      <c r="A26" s="53"/>
      <c r="B26" s="53"/>
      <c r="C26" s="53"/>
      <c r="D26" s="16">
        <v>2.8015842959581549E-4</v>
      </c>
      <c r="E26" s="16">
        <v>1.4331892143298812E-3</v>
      </c>
      <c r="F26" s="16">
        <v>6.1543403657652202E-5</v>
      </c>
      <c r="G26" s="16">
        <v>1.6198781773395278E-4</v>
      </c>
      <c r="H26" s="16">
        <v>4.282449744859692E-3</v>
      </c>
      <c r="I26" s="16">
        <v>2.0077493733979411E-4</v>
      </c>
      <c r="J26" s="16">
        <v>2.8015842959581549E-4</v>
      </c>
      <c r="K26" s="16">
        <v>1.4331892143298812E-3</v>
      </c>
      <c r="L26" s="16">
        <v>6.1543403657652202E-5</v>
      </c>
      <c r="M26" s="16">
        <v>1.6198781773395278E-4</v>
      </c>
      <c r="N26" s="16">
        <v>4.282449744859692E-3</v>
      </c>
      <c r="O26" s="16">
        <v>2.0077493733979411E-4</v>
      </c>
      <c r="P26" s="16">
        <v>5.6178235221101634E-7</v>
      </c>
      <c r="Q26" s="16">
        <v>1.004839815827533E-6</v>
      </c>
      <c r="R26" s="16">
        <v>1.6704308915503766E-7</v>
      </c>
      <c r="S26" s="16">
        <v>3.2032908190687806E-7</v>
      </c>
      <c r="T26" s="16">
        <v>3.5444900026472116E-6</v>
      </c>
      <c r="U26" s="16">
        <v>5.9454244133577783E-7</v>
      </c>
      <c r="V26" s="16">
        <v>5.6178235221101634E-7</v>
      </c>
      <c r="W26" s="16">
        <v>1.004839815827533E-6</v>
      </c>
      <c r="X26" s="16">
        <v>1.6704308915503766E-7</v>
      </c>
      <c r="Y26" s="16">
        <v>3.2032908190687806E-7</v>
      </c>
      <c r="Z26" s="16">
        <v>3.5444900026472116E-6</v>
      </c>
      <c r="AA26" s="54">
        <v>5.9454244133577783E-7</v>
      </c>
      <c r="AB26" s="42">
        <v>2.8072021194802649E-4</v>
      </c>
      <c r="AC26" s="42">
        <v>1.4341940541457087E-3</v>
      </c>
      <c r="AD26" s="42">
        <v>6.1710446746807235E-5</v>
      </c>
      <c r="AE26" s="42">
        <v>1.6230814681585966E-4</v>
      </c>
      <c r="AF26" s="42">
        <v>4.2859942348623392E-3</v>
      </c>
      <c r="AG26" s="42">
        <v>2.0136947978112988E-4</v>
      </c>
      <c r="AH26" s="42">
        <v>2.8072021194802649E-4</v>
      </c>
      <c r="AI26" s="42">
        <v>1.4341940541457087E-3</v>
      </c>
      <c r="AJ26" s="42">
        <v>6.1710446746807235E-5</v>
      </c>
      <c r="AK26" s="42">
        <v>1.6230814681585966E-4</v>
      </c>
      <c r="AL26" s="42">
        <v>4.2859942348623392E-3</v>
      </c>
      <c r="AM26" s="42">
        <v>2.0136947978112988E-4</v>
      </c>
    </row>
    <row r="27" spans="1:39" hidden="1" x14ac:dyDescent="0.25">
      <c r="A27" s="53"/>
      <c r="B27" s="53"/>
      <c r="C27" s="53"/>
      <c r="D27" s="16">
        <v>1.4331892143298812E-3</v>
      </c>
      <c r="E27" s="16">
        <v>6.1543403657652202E-5</v>
      </c>
      <c r="F27" s="16">
        <v>1.6198781773395278E-4</v>
      </c>
      <c r="G27" s="16">
        <v>4.282449744859692E-3</v>
      </c>
      <c r="H27" s="16">
        <v>2.0077493733979411E-4</v>
      </c>
      <c r="I27" s="16">
        <v>4.9833490574122943E-4</v>
      </c>
      <c r="J27" s="16">
        <v>1.4331892143298812E-3</v>
      </c>
      <c r="K27" s="16">
        <v>6.1543403657652202E-5</v>
      </c>
      <c r="L27" s="16">
        <v>1.6198781773395278E-4</v>
      </c>
      <c r="M27" s="16">
        <v>4.282449744859692E-3</v>
      </c>
      <c r="N27" s="16">
        <v>2.0077493733979411E-4</v>
      </c>
      <c r="O27" s="16">
        <v>4.9833490574122943E-4</v>
      </c>
      <c r="P27" s="16">
        <v>1.004839815827533E-6</v>
      </c>
      <c r="Q27" s="16">
        <v>1.6704308915503766E-7</v>
      </c>
      <c r="R27" s="16">
        <v>3.2032908190687806E-7</v>
      </c>
      <c r="S27" s="16">
        <v>3.5444900026472116E-6</v>
      </c>
      <c r="T27" s="16">
        <v>5.9454244133577783E-7</v>
      </c>
      <c r="U27" s="16">
        <v>1.1235647044220327E-6</v>
      </c>
      <c r="V27" s="16">
        <v>1.004839815827533E-6</v>
      </c>
      <c r="W27" s="16">
        <v>1.6704308915503766E-7</v>
      </c>
      <c r="X27" s="16">
        <v>3.2032908190687806E-7</v>
      </c>
      <c r="Y27" s="16">
        <v>3.5444900026472116E-6</v>
      </c>
      <c r="Z27" s="16">
        <v>5.9454244133577783E-7</v>
      </c>
      <c r="AA27" s="54">
        <v>1.1235647044220327E-6</v>
      </c>
      <c r="AB27" s="42">
        <v>1.4341940541457087E-3</v>
      </c>
      <c r="AC27" s="42">
        <v>6.1710446746807235E-5</v>
      </c>
      <c r="AD27" s="42">
        <v>1.6230814681585966E-4</v>
      </c>
      <c r="AE27" s="42">
        <v>4.2859942348623392E-3</v>
      </c>
      <c r="AF27" s="42">
        <v>2.0136947978112988E-4</v>
      </c>
      <c r="AG27" s="42">
        <v>4.9945847044565144E-4</v>
      </c>
      <c r="AH27" s="42">
        <v>1.4341940541457087E-3</v>
      </c>
      <c r="AI27" s="42">
        <v>6.1710446746807235E-5</v>
      </c>
      <c r="AJ27" s="42">
        <v>1.6230814681585966E-4</v>
      </c>
      <c r="AK27" s="42">
        <v>4.2859942348623392E-3</v>
      </c>
      <c r="AL27" s="42">
        <v>2.0136947978112988E-4</v>
      </c>
      <c r="AM27" s="42">
        <v>4.9945847044565144E-4</v>
      </c>
    </row>
    <row r="28" spans="1:39" hidden="1" x14ac:dyDescent="0.25">
      <c r="A28" s="53"/>
      <c r="B28" s="53"/>
      <c r="C28" s="53"/>
      <c r="D28" s="16">
        <v>6.1543403657652202E-5</v>
      </c>
      <c r="E28" s="16">
        <v>1.6198781773395278E-4</v>
      </c>
      <c r="F28" s="16">
        <v>4.282449744859692E-3</v>
      </c>
      <c r="G28" s="16">
        <v>2.0077493733979411E-4</v>
      </c>
      <c r="H28" s="16">
        <v>4.9833490574122943E-4</v>
      </c>
      <c r="I28" s="16">
        <v>2.5493011688522667E-3</v>
      </c>
      <c r="J28" s="16">
        <v>6.1543403657652202E-5</v>
      </c>
      <c r="K28" s="16">
        <v>1.6198781773395278E-4</v>
      </c>
      <c r="L28" s="16">
        <v>4.282449744859692E-3</v>
      </c>
      <c r="M28" s="16">
        <v>2.0077493733979411E-4</v>
      </c>
      <c r="N28" s="16">
        <v>4.9833490574122943E-4</v>
      </c>
      <c r="O28" s="16">
        <v>2.5493011688522667E-3</v>
      </c>
      <c r="P28" s="16">
        <v>1.6704308915503766E-7</v>
      </c>
      <c r="Q28" s="16">
        <v>3.2032908190687806E-7</v>
      </c>
      <c r="R28" s="16">
        <v>3.5444900026472116E-6</v>
      </c>
      <c r="S28" s="16">
        <v>5.9454244133577783E-7</v>
      </c>
      <c r="T28" s="16">
        <v>1.1235647044220327E-6</v>
      </c>
      <c r="U28" s="16">
        <v>2.009679631655066E-6</v>
      </c>
      <c r="V28" s="16">
        <v>1.6704308915503766E-7</v>
      </c>
      <c r="W28" s="16">
        <v>3.2032908190687806E-7</v>
      </c>
      <c r="X28" s="16">
        <v>3.5444900026472116E-6</v>
      </c>
      <c r="Y28" s="16">
        <v>5.9454244133577783E-7</v>
      </c>
      <c r="Z28" s="16">
        <v>1.1235647044220327E-6</v>
      </c>
      <c r="AA28" s="54">
        <v>2.009679631655066E-6</v>
      </c>
      <c r="AB28" s="42">
        <v>6.1710446746807235E-5</v>
      </c>
      <c r="AC28" s="42">
        <v>1.6230814681585966E-4</v>
      </c>
      <c r="AD28" s="42">
        <v>4.2859942348623392E-3</v>
      </c>
      <c r="AE28" s="42">
        <v>2.0136947978112988E-4</v>
      </c>
      <c r="AF28" s="42">
        <v>4.9945847044565144E-4</v>
      </c>
      <c r="AG28" s="42">
        <v>2.5513108484839218E-3</v>
      </c>
      <c r="AH28" s="42">
        <v>6.1710446746807235E-5</v>
      </c>
      <c r="AI28" s="42">
        <v>1.6230814681585966E-4</v>
      </c>
      <c r="AJ28" s="42">
        <v>4.2859942348623392E-3</v>
      </c>
      <c r="AK28" s="42">
        <v>2.0136947978112988E-4</v>
      </c>
      <c r="AL28" s="42">
        <v>4.9945847044565144E-4</v>
      </c>
      <c r="AM28" s="42">
        <v>2.5513108484839218E-3</v>
      </c>
    </row>
    <row r="29" spans="1:39" hidden="1" x14ac:dyDescent="0.25">
      <c r="A29" s="53"/>
      <c r="B29" s="53"/>
      <c r="C29" s="53"/>
      <c r="D29" s="16">
        <v>1.6198781773395278E-4</v>
      </c>
      <c r="E29" s="16">
        <v>4.282449744859692E-3</v>
      </c>
      <c r="F29" s="16">
        <v>2.0077493733979411E-4</v>
      </c>
      <c r="G29" s="16">
        <v>4.9833490574122943E-4</v>
      </c>
      <c r="H29" s="16">
        <v>2.5493011688522667E-3</v>
      </c>
      <c r="I29" s="16">
        <v>1.0947101004591233E-4</v>
      </c>
      <c r="J29" s="16">
        <v>1.6198781773395278E-4</v>
      </c>
      <c r="K29" s="16">
        <v>4.282449744859692E-3</v>
      </c>
      <c r="L29" s="16">
        <v>2.0077493733979411E-4</v>
      </c>
      <c r="M29" s="16">
        <v>4.9833490574122943E-4</v>
      </c>
      <c r="N29" s="16">
        <v>2.5493011688522667E-3</v>
      </c>
      <c r="O29" s="16">
        <v>1.0947101004591233E-4</v>
      </c>
      <c r="P29" s="16">
        <v>3.2032908190687806E-7</v>
      </c>
      <c r="Q29" s="16">
        <v>3.5444900026472116E-6</v>
      </c>
      <c r="R29" s="16">
        <v>5.9454244133577783E-7</v>
      </c>
      <c r="S29" s="16">
        <v>1.1235647044220327E-6</v>
      </c>
      <c r="T29" s="16">
        <v>2.009679631655066E-6</v>
      </c>
      <c r="U29" s="16">
        <v>3.3408617831007531E-7</v>
      </c>
      <c r="V29" s="16">
        <v>3.2032908190687806E-7</v>
      </c>
      <c r="W29" s="16">
        <v>3.5444900026472116E-6</v>
      </c>
      <c r="X29" s="16">
        <v>5.9454244133577783E-7</v>
      </c>
      <c r="Y29" s="16">
        <v>1.1235647044220327E-6</v>
      </c>
      <c r="Z29" s="16">
        <v>2.009679631655066E-6</v>
      </c>
      <c r="AA29" s="54">
        <v>3.3408617831007531E-7</v>
      </c>
      <c r="AB29" s="42">
        <v>1.6230814681585966E-4</v>
      </c>
      <c r="AC29" s="42">
        <v>4.2859942348623392E-3</v>
      </c>
      <c r="AD29" s="42">
        <v>2.0136947978112988E-4</v>
      </c>
      <c r="AE29" s="42">
        <v>4.9945847044565144E-4</v>
      </c>
      <c r="AF29" s="42">
        <v>2.5513108484839218E-3</v>
      </c>
      <c r="AG29" s="42">
        <v>1.0980509622422241E-4</v>
      </c>
      <c r="AH29" s="42">
        <v>1.6230814681585966E-4</v>
      </c>
      <c r="AI29" s="42">
        <v>4.2859942348623392E-3</v>
      </c>
      <c r="AJ29" s="42">
        <v>2.0136947978112988E-4</v>
      </c>
      <c r="AK29" s="42">
        <v>4.9945847044565144E-4</v>
      </c>
      <c r="AL29" s="42">
        <v>2.5513108484839218E-3</v>
      </c>
      <c r="AM29" s="42">
        <v>1.0980509622422241E-4</v>
      </c>
    </row>
    <row r="30" spans="1:39" x14ac:dyDescent="0.25">
      <c r="A30" s="53" t="s">
        <v>21</v>
      </c>
      <c r="B30" s="53" t="str">
        <f>VLOOKUP(A30,'TRI Releases'!$A$3:$Q$118,2,FALSE)</f>
        <v>12047NRLTC628SO</v>
      </c>
      <c r="C30" s="53" t="str">
        <f>VLOOKUP(B30,'AERMOD-Modeled-Air-Conc.'!$A$5:$B$3136,2,FALSE)</f>
        <v>Waste Handling, Disposal, Treatment, and Recycling</v>
      </c>
      <c r="D30" s="16">
        <v>4.282449744859692E-3</v>
      </c>
      <c r="E30" s="16">
        <v>2.0077493733979411E-4</v>
      </c>
      <c r="F30" s="16">
        <v>4.9833490574122943E-4</v>
      </c>
      <c r="G30" s="16">
        <v>2.5493011688522667E-3</v>
      </c>
      <c r="H30" s="16">
        <v>1.0947101004591233E-4</v>
      </c>
      <c r="I30" s="16">
        <v>2.8813762269490719E-4</v>
      </c>
      <c r="J30" s="16">
        <v>4.282449744859692E-3</v>
      </c>
      <c r="K30" s="16">
        <v>2.0077493733979411E-4</v>
      </c>
      <c r="L30" s="16">
        <v>4.9833490574122943E-4</v>
      </c>
      <c r="M30" s="16">
        <v>2.5493011688522667E-3</v>
      </c>
      <c r="N30" s="16">
        <v>1.0947101004591233E-4</v>
      </c>
      <c r="O30" s="16">
        <v>2.8813762269490719E-4</v>
      </c>
      <c r="P30" s="16">
        <v>3.5444900026472116E-6</v>
      </c>
      <c r="Q30" s="16">
        <v>5.9454244133577783E-7</v>
      </c>
      <c r="R30" s="16">
        <v>1.1235647044220327E-6</v>
      </c>
      <c r="S30" s="16">
        <v>2.009679631655066E-6</v>
      </c>
      <c r="T30" s="16">
        <v>3.3408617831007531E-7</v>
      </c>
      <c r="U30" s="16">
        <v>6.4065816381375612E-7</v>
      </c>
      <c r="V30" s="16">
        <v>3.5444900026472116E-6</v>
      </c>
      <c r="W30" s="16">
        <v>5.9454244133577783E-7</v>
      </c>
      <c r="X30" s="16">
        <v>1.1235647044220327E-6</v>
      </c>
      <c r="Y30" s="16">
        <v>2.009679631655066E-6</v>
      </c>
      <c r="Z30" s="16">
        <v>3.3408617831007531E-7</v>
      </c>
      <c r="AA30" s="54">
        <v>6.4065816381375612E-7</v>
      </c>
      <c r="AB30" s="42">
        <v>4.2859942348623392E-3</v>
      </c>
      <c r="AC30" s="42">
        <v>2.0136947978112988E-4</v>
      </c>
      <c r="AD30" s="42">
        <v>4.9945847044565144E-4</v>
      </c>
      <c r="AE30" s="42">
        <v>2.5513108484839218E-3</v>
      </c>
      <c r="AF30" s="42">
        <v>1.0980509622422241E-4</v>
      </c>
      <c r="AG30" s="42">
        <v>2.8877828085872094E-4</v>
      </c>
      <c r="AH30" s="42">
        <v>4.2859942348623392E-3</v>
      </c>
      <c r="AI30" s="42">
        <v>2.0136947978112988E-4</v>
      </c>
      <c r="AJ30" s="42">
        <v>4.9945847044565144E-4</v>
      </c>
      <c r="AK30" s="42">
        <v>2.5513108484839218E-3</v>
      </c>
      <c r="AL30" s="42">
        <v>1.0980509622422241E-4</v>
      </c>
      <c r="AM30" s="42">
        <v>2.8877828085872094E-4</v>
      </c>
    </row>
    <row r="31" spans="1:39" hidden="1" x14ac:dyDescent="0.25">
      <c r="A31" s="53"/>
      <c r="B31" s="53"/>
      <c r="C31" s="53"/>
      <c r="D31" s="16">
        <v>2.0077493733979411E-4</v>
      </c>
      <c r="E31" s="16">
        <v>4.9833490574122943E-4</v>
      </c>
      <c r="F31" s="16">
        <v>2.5493011688522667E-3</v>
      </c>
      <c r="G31" s="16">
        <v>1.0947101004591233E-4</v>
      </c>
      <c r="H31" s="16">
        <v>2.8813762269490719E-4</v>
      </c>
      <c r="I31" s="16">
        <v>5.7525444333936179E-3</v>
      </c>
      <c r="J31" s="16">
        <v>2.0077493733979411E-4</v>
      </c>
      <c r="K31" s="16">
        <v>4.9833490574122943E-4</v>
      </c>
      <c r="L31" s="16">
        <v>2.5493011688522667E-3</v>
      </c>
      <c r="M31" s="16">
        <v>1.0947101004591233E-4</v>
      </c>
      <c r="N31" s="16">
        <v>2.8813762269490719E-4</v>
      </c>
      <c r="O31" s="16">
        <v>5.7525444333936179E-3</v>
      </c>
      <c r="P31" s="16">
        <v>5.9454244133577783E-7</v>
      </c>
      <c r="Q31" s="16">
        <v>1.1235647044220327E-6</v>
      </c>
      <c r="R31" s="16">
        <v>2.009679631655066E-6</v>
      </c>
      <c r="S31" s="16">
        <v>3.3408617831007531E-7</v>
      </c>
      <c r="T31" s="16">
        <v>6.4065816381375612E-7</v>
      </c>
      <c r="U31" s="16">
        <v>1.7722450013236058E-6</v>
      </c>
      <c r="V31" s="16">
        <v>5.9454244133577783E-7</v>
      </c>
      <c r="W31" s="16">
        <v>1.1235647044220327E-6</v>
      </c>
      <c r="X31" s="16">
        <v>2.009679631655066E-6</v>
      </c>
      <c r="Y31" s="16">
        <v>3.3408617831007531E-7</v>
      </c>
      <c r="Z31" s="16">
        <v>6.4065816381375612E-7</v>
      </c>
      <c r="AA31" s="54">
        <v>1.7722450013236058E-6</v>
      </c>
      <c r="AB31" s="42">
        <v>2.0136947978112988E-4</v>
      </c>
      <c r="AC31" s="42">
        <v>4.9945847044565144E-4</v>
      </c>
      <c r="AD31" s="42">
        <v>2.5513108484839218E-3</v>
      </c>
      <c r="AE31" s="42">
        <v>1.0980509622422241E-4</v>
      </c>
      <c r="AF31" s="42">
        <v>2.8877828085872094E-4</v>
      </c>
      <c r="AG31" s="42">
        <v>5.7543166783949416E-3</v>
      </c>
      <c r="AH31" s="42">
        <v>2.0136947978112988E-4</v>
      </c>
      <c r="AI31" s="42">
        <v>4.9945847044565144E-4</v>
      </c>
      <c r="AJ31" s="42">
        <v>2.5513108484839218E-3</v>
      </c>
      <c r="AK31" s="42">
        <v>1.0980509622422241E-4</v>
      </c>
      <c r="AL31" s="42">
        <v>2.8877828085872094E-4</v>
      </c>
      <c r="AM31" s="42">
        <v>5.7543166783949416E-3</v>
      </c>
    </row>
    <row r="32" spans="1:39" hidden="1" x14ac:dyDescent="0.25">
      <c r="A32" s="53"/>
      <c r="B32" s="53"/>
      <c r="C32" s="53"/>
      <c r="D32" s="16">
        <v>4.9833490574122943E-4</v>
      </c>
      <c r="E32" s="16">
        <v>2.5493011688522667E-3</v>
      </c>
      <c r="F32" s="16">
        <v>1.0947101004591233E-4</v>
      </c>
      <c r="G32" s="16">
        <v>2.8813762269490719E-4</v>
      </c>
      <c r="H32" s="16">
        <v>5.7525444333936179E-3</v>
      </c>
      <c r="I32" s="16">
        <v>2.6969767702360407E-4</v>
      </c>
      <c r="J32" s="16">
        <v>4.9833490574122943E-4</v>
      </c>
      <c r="K32" s="16">
        <v>2.5493011688522667E-3</v>
      </c>
      <c r="L32" s="16">
        <v>1.0947101004591233E-4</v>
      </c>
      <c r="M32" s="16">
        <v>2.8813762269490719E-4</v>
      </c>
      <c r="N32" s="16">
        <v>5.7525444333936179E-3</v>
      </c>
      <c r="O32" s="16">
        <v>2.6969767702360407E-4</v>
      </c>
      <c r="P32" s="16">
        <v>1.1235647044220327E-6</v>
      </c>
      <c r="Q32" s="16">
        <v>2.009679631655066E-6</v>
      </c>
      <c r="R32" s="16">
        <v>3.3408617831007531E-7</v>
      </c>
      <c r="S32" s="16">
        <v>6.4065816381375612E-7</v>
      </c>
      <c r="T32" s="16">
        <v>1.7722450013236058E-6</v>
      </c>
      <c r="U32" s="16">
        <v>2.9727122066788891E-7</v>
      </c>
      <c r="V32" s="16">
        <v>1.1235647044220327E-6</v>
      </c>
      <c r="W32" s="16">
        <v>2.009679631655066E-6</v>
      </c>
      <c r="X32" s="16">
        <v>3.3408617831007531E-7</v>
      </c>
      <c r="Y32" s="16">
        <v>6.4065816381375612E-7</v>
      </c>
      <c r="Z32" s="16">
        <v>1.7722450013236058E-6</v>
      </c>
      <c r="AA32" s="54">
        <v>2.9727122066788891E-7</v>
      </c>
      <c r="AB32" s="42">
        <v>4.9945847044565144E-4</v>
      </c>
      <c r="AC32" s="42">
        <v>2.5513108484839218E-3</v>
      </c>
      <c r="AD32" s="42">
        <v>1.0980509622422241E-4</v>
      </c>
      <c r="AE32" s="42">
        <v>2.8877828085872094E-4</v>
      </c>
      <c r="AF32" s="42">
        <v>5.7543166783949416E-3</v>
      </c>
      <c r="AG32" s="42">
        <v>2.6999494824427197E-4</v>
      </c>
      <c r="AH32" s="42">
        <v>4.9945847044565144E-4</v>
      </c>
      <c r="AI32" s="42">
        <v>2.5513108484839218E-3</v>
      </c>
      <c r="AJ32" s="42">
        <v>1.0980509622422241E-4</v>
      </c>
      <c r="AK32" s="42">
        <v>2.8877828085872094E-4</v>
      </c>
      <c r="AL32" s="42">
        <v>5.7543166783949416E-3</v>
      </c>
      <c r="AM32" s="42">
        <v>2.6999494824427197E-4</v>
      </c>
    </row>
    <row r="33" spans="1:39" hidden="1" x14ac:dyDescent="0.25">
      <c r="A33" s="53"/>
      <c r="B33" s="53"/>
      <c r="C33" s="53"/>
      <c r="D33" s="16">
        <v>2.5493011688522667E-3</v>
      </c>
      <c r="E33" s="16">
        <v>1.0947101004591233E-4</v>
      </c>
      <c r="F33" s="16">
        <v>2.8813762269490719E-4</v>
      </c>
      <c r="G33" s="16">
        <v>5.7525444333936179E-3</v>
      </c>
      <c r="H33" s="16">
        <v>2.6969767702360407E-4</v>
      </c>
      <c r="I33" s="16">
        <v>6.6940509726433806E-4</v>
      </c>
      <c r="J33" s="16">
        <v>2.5493011688522667E-3</v>
      </c>
      <c r="K33" s="16">
        <v>1.0947101004591233E-4</v>
      </c>
      <c r="L33" s="16">
        <v>2.8813762269490719E-4</v>
      </c>
      <c r="M33" s="16">
        <v>5.7525444333936179E-3</v>
      </c>
      <c r="N33" s="16">
        <v>2.6969767702360407E-4</v>
      </c>
      <c r="O33" s="16">
        <v>6.6940509726433806E-4</v>
      </c>
      <c r="P33" s="16">
        <v>2.009679631655066E-6</v>
      </c>
      <c r="Q33" s="16">
        <v>3.3408617831007531E-7</v>
      </c>
      <c r="R33" s="16">
        <v>6.4065816381375612E-7</v>
      </c>
      <c r="S33" s="16">
        <v>1.7722450013236058E-6</v>
      </c>
      <c r="T33" s="16">
        <v>2.9727122066788891E-7</v>
      </c>
      <c r="U33" s="16">
        <v>5.6178235221101634E-7</v>
      </c>
      <c r="V33" s="16">
        <v>2.009679631655066E-6</v>
      </c>
      <c r="W33" s="16">
        <v>3.3408617831007531E-7</v>
      </c>
      <c r="X33" s="16">
        <v>6.4065816381375612E-7</v>
      </c>
      <c r="Y33" s="16">
        <v>1.7722450013236058E-6</v>
      </c>
      <c r="Z33" s="16">
        <v>2.9727122066788891E-7</v>
      </c>
      <c r="AA33" s="54">
        <v>5.6178235221101634E-7</v>
      </c>
      <c r="AB33" s="42">
        <v>2.5513108484839218E-3</v>
      </c>
      <c r="AC33" s="42">
        <v>1.0980509622422241E-4</v>
      </c>
      <c r="AD33" s="42">
        <v>2.8877828085872094E-4</v>
      </c>
      <c r="AE33" s="42">
        <v>5.7543166783949416E-3</v>
      </c>
      <c r="AF33" s="42">
        <v>2.6999494824427197E-4</v>
      </c>
      <c r="AG33" s="42">
        <v>6.6996687961654912E-4</v>
      </c>
      <c r="AH33" s="42">
        <v>2.5513108484839218E-3</v>
      </c>
      <c r="AI33" s="42">
        <v>1.0980509622422241E-4</v>
      </c>
      <c r="AJ33" s="42">
        <v>2.8877828085872094E-4</v>
      </c>
      <c r="AK33" s="42">
        <v>5.7543166783949416E-3</v>
      </c>
      <c r="AL33" s="42">
        <v>2.6999494824427197E-4</v>
      </c>
      <c r="AM33" s="42">
        <v>6.6996687961654912E-4</v>
      </c>
    </row>
    <row r="34" spans="1:39" hidden="1" x14ac:dyDescent="0.25">
      <c r="A34" s="53"/>
      <c r="B34" s="53"/>
      <c r="C34" s="53"/>
      <c r="D34" s="16">
        <v>1.0947101004591233E-4</v>
      </c>
      <c r="E34" s="16">
        <v>2.8813762269490719E-4</v>
      </c>
      <c r="F34" s="16">
        <v>5.7525444333936179E-3</v>
      </c>
      <c r="G34" s="16">
        <v>2.6969767702360407E-4</v>
      </c>
      <c r="H34" s="16">
        <v>6.6940509726433806E-4</v>
      </c>
      <c r="I34" s="16">
        <v>3.4244344059209562E-3</v>
      </c>
      <c r="J34" s="16">
        <v>1.0947101004591233E-4</v>
      </c>
      <c r="K34" s="16">
        <v>2.8813762269490719E-4</v>
      </c>
      <c r="L34" s="16">
        <v>5.7525444333936179E-3</v>
      </c>
      <c r="M34" s="16">
        <v>2.6969767702360407E-4</v>
      </c>
      <c r="N34" s="16">
        <v>6.6940509726433806E-4</v>
      </c>
      <c r="O34" s="16">
        <v>3.4244344059209562E-3</v>
      </c>
      <c r="P34" s="16">
        <v>3.3408617831007531E-7</v>
      </c>
      <c r="Q34" s="16">
        <v>6.4065816381375612E-7</v>
      </c>
      <c r="R34" s="16">
        <v>1.7722450013236058E-6</v>
      </c>
      <c r="S34" s="16">
        <v>2.9727122066788891E-7</v>
      </c>
      <c r="T34" s="16">
        <v>5.6178235221101634E-7</v>
      </c>
      <c r="U34" s="16">
        <v>1.004839815827533E-6</v>
      </c>
      <c r="V34" s="16">
        <v>3.3408617831007531E-7</v>
      </c>
      <c r="W34" s="16">
        <v>6.4065816381375612E-7</v>
      </c>
      <c r="X34" s="16">
        <v>1.7722450013236058E-6</v>
      </c>
      <c r="Y34" s="16">
        <v>2.9727122066788891E-7</v>
      </c>
      <c r="Z34" s="16">
        <v>5.6178235221101634E-7</v>
      </c>
      <c r="AA34" s="54">
        <v>1.004839815827533E-6</v>
      </c>
      <c r="AB34" s="42">
        <v>1.0980509622422241E-4</v>
      </c>
      <c r="AC34" s="42">
        <v>2.8877828085872094E-4</v>
      </c>
      <c r="AD34" s="42">
        <v>5.7543166783949416E-3</v>
      </c>
      <c r="AE34" s="42">
        <v>2.6999494824427197E-4</v>
      </c>
      <c r="AF34" s="42">
        <v>6.6996687961654912E-4</v>
      </c>
      <c r="AG34" s="42">
        <v>3.4254392457367835E-3</v>
      </c>
      <c r="AH34" s="42">
        <v>1.0980509622422241E-4</v>
      </c>
      <c r="AI34" s="42">
        <v>2.8877828085872094E-4</v>
      </c>
      <c r="AJ34" s="42">
        <v>5.7543166783949416E-3</v>
      </c>
      <c r="AK34" s="42">
        <v>2.6999494824427197E-4</v>
      </c>
      <c r="AL34" s="42">
        <v>6.6996687961654912E-4</v>
      </c>
      <c r="AM34" s="42">
        <v>3.4254392457367835E-3</v>
      </c>
    </row>
    <row r="35" spans="1:39" hidden="1" x14ac:dyDescent="0.25">
      <c r="A35" s="53"/>
      <c r="B35" s="53"/>
      <c r="C35" s="53"/>
      <c r="D35" s="16">
        <v>2.8813762269490719E-4</v>
      </c>
      <c r="E35" s="16">
        <v>5.7525444333936179E-3</v>
      </c>
      <c r="F35" s="16">
        <v>2.6969767702360407E-4</v>
      </c>
      <c r="G35" s="16">
        <v>6.6940509726433806E-4</v>
      </c>
      <c r="H35" s="16">
        <v>3.4244344059209562E-3</v>
      </c>
      <c r="I35" s="16">
        <v>1.4705061050943451E-4</v>
      </c>
      <c r="J35" s="16">
        <v>2.8813762269490719E-4</v>
      </c>
      <c r="K35" s="16">
        <v>5.7525444333936179E-3</v>
      </c>
      <c r="L35" s="16">
        <v>2.6969767702360407E-4</v>
      </c>
      <c r="M35" s="16">
        <v>6.6940509726433806E-4</v>
      </c>
      <c r="N35" s="16">
        <v>3.4244344059209562E-3</v>
      </c>
      <c r="O35" s="16">
        <v>1.4705061050943451E-4</v>
      </c>
      <c r="P35" s="16">
        <v>6.4065816381375612E-7</v>
      </c>
      <c r="Q35" s="16">
        <v>1.7722450013236058E-6</v>
      </c>
      <c r="R35" s="16">
        <v>2.9727122066788891E-7</v>
      </c>
      <c r="S35" s="16">
        <v>5.6178235221101634E-7</v>
      </c>
      <c r="T35" s="16">
        <v>1.004839815827533E-6</v>
      </c>
      <c r="U35" s="16">
        <v>1.6704308915503766E-7</v>
      </c>
      <c r="V35" s="16">
        <v>6.4065816381375612E-7</v>
      </c>
      <c r="W35" s="16">
        <v>1.7722450013236058E-6</v>
      </c>
      <c r="X35" s="16">
        <v>2.9727122066788891E-7</v>
      </c>
      <c r="Y35" s="16">
        <v>5.6178235221101634E-7</v>
      </c>
      <c r="Z35" s="16">
        <v>1.004839815827533E-6</v>
      </c>
      <c r="AA35" s="54">
        <v>1.6704308915503766E-7</v>
      </c>
      <c r="AB35" s="42">
        <v>2.8877828085872094E-4</v>
      </c>
      <c r="AC35" s="42">
        <v>5.7543166783949416E-3</v>
      </c>
      <c r="AD35" s="42">
        <v>2.6999494824427197E-4</v>
      </c>
      <c r="AE35" s="42">
        <v>6.6996687961654912E-4</v>
      </c>
      <c r="AF35" s="42">
        <v>3.4254392457367835E-3</v>
      </c>
      <c r="AG35" s="42">
        <v>1.4721765359858955E-4</v>
      </c>
      <c r="AH35" s="42">
        <v>2.8877828085872094E-4</v>
      </c>
      <c r="AI35" s="42">
        <v>5.7543166783949416E-3</v>
      </c>
      <c r="AJ35" s="42">
        <v>2.6999494824427197E-4</v>
      </c>
      <c r="AK35" s="42">
        <v>6.6996687961654912E-4</v>
      </c>
      <c r="AL35" s="42">
        <v>3.4254392457367835E-3</v>
      </c>
      <c r="AM35" s="42">
        <v>1.4721765359858955E-4</v>
      </c>
    </row>
    <row r="36" spans="1:39" x14ac:dyDescent="0.25">
      <c r="A36" s="53" t="s">
        <v>22</v>
      </c>
      <c r="B36" s="53" t="str">
        <f>VLOOKUP(A36,'TRI Releases'!$A$3:$Q$118,2,FALSE)</f>
        <v>12047NRLTC628SO</v>
      </c>
      <c r="C36" s="53" t="str">
        <f>VLOOKUP(B36,'AERMOD-Modeled-Air-Conc.'!$A$5:$B$3136,2,FALSE)</f>
        <v>Waste Handling, Disposal, Treatment, and Recycling</v>
      </c>
      <c r="D36" s="16">
        <v>5.7525444333936179E-3</v>
      </c>
      <c r="E36" s="16">
        <v>2.6969767702360407E-4</v>
      </c>
      <c r="F36" s="16">
        <v>6.6940509726433806E-4</v>
      </c>
      <c r="G36" s="16">
        <v>3.4244344059209562E-3</v>
      </c>
      <c r="H36" s="16">
        <v>1.4705061050943451E-4</v>
      </c>
      <c r="I36" s="16">
        <v>3.8705053794838284E-4</v>
      </c>
      <c r="J36" s="16">
        <v>5.7525444333936179E-3</v>
      </c>
      <c r="K36" s="16">
        <v>2.6969767702360407E-4</v>
      </c>
      <c r="L36" s="16">
        <v>6.6940509726433806E-4</v>
      </c>
      <c r="M36" s="16">
        <v>3.4244344059209562E-3</v>
      </c>
      <c r="N36" s="16">
        <v>1.4705061050943451E-4</v>
      </c>
      <c r="O36" s="16">
        <v>3.8705053794838284E-4</v>
      </c>
      <c r="P36" s="16">
        <v>1.7722450013236058E-6</v>
      </c>
      <c r="Q36" s="16">
        <v>2.9727122066788891E-7</v>
      </c>
      <c r="R36" s="16">
        <v>5.6178235221101634E-7</v>
      </c>
      <c r="S36" s="16">
        <v>1.004839815827533E-6</v>
      </c>
      <c r="T36" s="16">
        <v>1.6704308915503766E-7</v>
      </c>
      <c r="U36" s="16">
        <v>3.2032908190687806E-7</v>
      </c>
      <c r="V36" s="16">
        <v>1.7722450013236058E-6</v>
      </c>
      <c r="W36" s="16">
        <v>2.9727122066788891E-7</v>
      </c>
      <c r="X36" s="16">
        <v>5.6178235221101634E-7</v>
      </c>
      <c r="Y36" s="16">
        <v>1.004839815827533E-6</v>
      </c>
      <c r="Z36" s="16">
        <v>1.6704308915503766E-7</v>
      </c>
      <c r="AA36" s="54">
        <v>3.2032908190687806E-7</v>
      </c>
      <c r="AB36" s="42">
        <v>5.7543166783949416E-3</v>
      </c>
      <c r="AC36" s="42">
        <v>2.6999494824427197E-4</v>
      </c>
      <c r="AD36" s="42">
        <v>6.6996687961654912E-4</v>
      </c>
      <c r="AE36" s="42">
        <v>3.4254392457367835E-3</v>
      </c>
      <c r="AF36" s="42">
        <v>1.4721765359858955E-4</v>
      </c>
      <c r="AG36" s="42">
        <v>3.8737086703028974E-4</v>
      </c>
      <c r="AH36" s="42">
        <v>5.7543166783949416E-3</v>
      </c>
      <c r="AI36" s="42">
        <v>2.6999494824427197E-4</v>
      </c>
      <c r="AJ36" s="42">
        <v>6.6996687961654912E-4</v>
      </c>
      <c r="AK36" s="42">
        <v>3.4254392457367835E-3</v>
      </c>
      <c r="AL36" s="42">
        <v>1.4721765359858955E-4</v>
      </c>
      <c r="AM36" s="42">
        <v>3.8737086703028974E-4</v>
      </c>
    </row>
    <row r="37" spans="1:39" hidden="1" x14ac:dyDescent="0.25">
      <c r="A37" s="53"/>
      <c r="B37" s="53"/>
      <c r="C37" s="53"/>
      <c r="D37" s="16">
        <v>2.6969767702360407E-4</v>
      </c>
      <c r="E37" s="16">
        <v>6.6940509726433806E-4</v>
      </c>
      <c r="F37" s="16">
        <v>3.4244344059209562E-3</v>
      </c>
      <c r="G37" s="16">
        <v>1.4705061050943451E-4</v>
      </c>
      <c r="H37" s="16">
        <v>3.8705053794838284E-4</v>
      </c>
      <c r="I37" s="16">
        <v>3.4870361935756379E-3</v>
      </c>
      <c r="J37" s="16">
        <v>2.6969767702360407E-4</v>
      </c>
      <c r="K37" s="16">
        <v>6.6940509726433806E-4</v>
      </c>
      <c r="L37" s="16">
        <v>3.4244344059209562E-3</v>
      </c>
      <c r="M37" s="16">
        <v>1.4705061050943451E-4</v>
      </c>
      <c r="N37" s="16">
        <v>3.8705053794838284E-4</v>
      </c>
      <c r="O37" s="16">
        <v>3.4870361935756379E-3</v>
      </c>
      <c r="P37" s="16">
        <v>2.9727122066788891E-7</v>
      </c>
      <c r="Q37" s="16">
        <v>5.6178235221101634E-7</v>
      </c>
      <c r="R37" s="16">
        <v>1.004839815827533E-6</v>
      </c>
      <c r="S37" s="16">
        <v>1.6704308915503766E-7</v>
      </c>
      <c r="T37" s="16">
        <v>3.2032908190687806E-7</v>
      </c>
      <c r="U37" s="16">
        <v>5.021360837083548E-6</v>
      </c>
      <c r="V37" s="16">
        <v>2.9727122066788891E-7</v>
      </c>
      <c r="W37" s="16">
        <v>5.6178235221101634E-7</v>
      </c>
      <c r="X37" s="16">
        <v>1.004839815827533E-6</v>
      </c>
      <c r="Y37" s="16">
        <v>1.6704308915503766E-7</v>
      </c>
      <c r="Z37" s="16">
        <v>3.2032908190687806E-7</v>
      </c>
      <c r="AA37" s="54">
        <v>5.021360837083548E-6</v>
      </c>
      <c r="AB37" s="42">
        <v>2.6999494824427197E-4</v>
      </c>
      <c r="AC37" s="42">
        <v>6.6996687961654912E-4</v>
      </c>
      <c r="AD37" s="42">
        <v>3.4254392457367835E-3</v>
      </c>
      <c r="AE37" s="42">
        <v>1.4721765359858955E-4</v>
      </c>
      <c r="AF37" s="42">
        <v>3.8737086703028974E-4</v>
      </c>
      <c r="AG37" s="42">
        <v>3.4920575544127217E-3</v>
      </c>
      <c r="AH37" s="42">
        <v>2.6999494824427197E-4</v>
      </c>
      <c r="AI37" s="42">
        <v>6.6996687961654912E-4</v>
      </c>
      <c r="AJ37" s="42">
        <v>3.4254392457367835E-3</v>
      </c>
      <c r="AK37" s="42">
        <v>1.4721765359858955E-4</v>
      </c>
      <c r="AL37" s="42">
        <v>3.8737086703028974E-4</v>
      </c>
      <c r="AM37" s="42">
        <v>3.4920575544127217E-3</v>
      </c>
    </row>
    <row r="38" spans="1:39" hidden="1" x14ac:dyDescent="0.25">
      <c r="A38" s="53"/>
      <c r="B38" s="53"/>
      <c r="C38" s="53"/>
      <c r="D38" s="16">
        <v>6.6940509726433806E-4</v>
      </c>
      <c r="E38" s="16">
        <v>3.4244344059209562E-3</v>
      </c>
      <c r="F38" s="16">
        <v>1.4705061050943451E-4</v>
      </c>
      <c r="G38" s="16">
        <v>3.8705053794838284E-4</v>
      </c>
      <c r="H38" s="16">
        <v>3.4870361935756379E-3</v>
      </c>
      <c r="I38" s="16">
        <v>1.6348340668961682E-4</v>
      </c>
      <c r="J38" s="16">
        <v>6.6940509726433806E-4</v>
      </c>
      <c r="K38" s="16">
        <v>3.4244344059209562E-3</v>
      </c>
      <c r="L38" s="16">
        <v>1.4705061050943451E-4</v>
      </c>
      <c r="M38" s="16">
        <v>3.8705053794838284E-4</v>
      </c>
      <c r="N38" s="16">
        <v>3.4870361935756379E-3</v>
      </c>
      <c r="O38" s="16">
        <v>1.6348340668961682E-4</v>
      </c>
      <c r="P38" s="16">
        <v>5.6178235221101634E-7</v>
      </c>
      <c r="Q38" s="16">
        <v>1.004839815827533E-6</v>
      </c>
      <c r="R38" s="16">
        <v>1.6704308915503766E-7</v>
      </c>
      <c r="S38" s="16">
        <v>3.2032908190687806E-7</v>
      </c>
      <c r="T38" s="16">
        <v>5.021360837083548E-6</v>
      </c>
      <c r="U38" s="16">
        <v>8.4226845855901835E-7</v>
      </c>
      <c r="V38" s="16">
        <v>5.6178235221101634E-7</v>
      </c>
      <c r="W38" s="16">
        <v>1.004839815827533E-6</v>
      </c>
      <c r="X38" s="16">
        <v>1.6704308915503766E-7</v>
      </c>
      <c r="Y38" s="16">
        <v>3.2032908190687806E-7</v>
      </c>
      <c r="Z38" s="16">
        <v>5.021360837083548E-6</v>
      </c>
      <c r="AA38" s="54">
        <v>8.4226845855901835E-7</v>
      </c>
      <c r="AB38" s="42">
        <v>6.6996687961654912E-4</v>
      </c>
      <c r="AC38" s="42">
        <v>3.4254392457367835E-3</v>
      </c>
      <c r="AD38" s="42">
        <v>1.4721765359858955E-4</v>
      </c>
      <c r="AE38" s="42">
        <v>3.8737086703028974E-4</v>
      </c>
      <c r="AF38" s="42">
        <v>3.4920575544127217E-3</v>
      </c>
      <c r="AG38" s="42">
        <v>1.6432567514817583E-4</v>
      </c>
      <c r="AH38" s="42">
        <v>6.6996687961654912E-4</v>
      </c>
      <c r="AI38" s="42">
        <v>3.4254392457367835E-3</v>
      </c>
      <c r="AJ38" s="42">
        <v>1.4721765359858955E-4</v>
      </c>
      <c r="AK38" s="42">
        <v>3.8737086703028974E-4</v>
      </c>
      <c r="AL38" s="42">
        <v>3.4920575544127217E-3</v>
      </c>
      <c r="AM38" s="42">
        <v>1.6432567514817583E-4</v>
      </c>
    </row>
    <row r="39" spans="1:39" hidden="1" x14ac:dyDescent="0.25">
      <c r="A39" s="53"/>
      <c r="B39" s="53"/>
      <c r="C39" s="53"/>
      <c r="D39" s="16">
        <v>3.4244344059209562E-3</v>
      </c>
      <c r="E39" s="16">
        <v>1.4705061050943451E-4</v>
      </c>
      <c r="F39" s="16">
        <v>3.8705053794838284E-4</v>
      </c>
      <c r="G39" s="16">
        <v>3.4870361935756379E-3</v>
      </c>
      <c r="H39" s="16">
        <v>1.6348340668961682E-4</v>
      </c>
      <c r="I39" s="16">
        <v>4.0577518858862967E-4</v>
      </c>
      <c r="J39" s="16">
        <v>3.4244344059209562E-3</v>
      </c>
      <c r="K39" s="16">
        <v>1.4705061050943451E-4</v>
      </c>
      <c r="L39" s="16">
        <v>3.8705053794838284E-4</v>
      </c>
      <c r="M39" s="16">
        <v>3.4870361935756379E-3</v>
      </c>
      <c r="N39" s="16">
        <v>1.6348340668961682E-4</v>
      </c>
      <c r="O39" s="16">
        <v>4.0577518858862967E-4</v>
      </c>
      <c r="P39" s="16">
        <v>1.004839815827533E-6</v>
      </c>
      <c r="Q39" s="16">
        <v>1.6704308915503766E-7</v>
      </c>
      <c r="R39" s="16">
        <v>3.2032908190687806E-7</v>
      </c>
      <c r="S39" s="16">
        <v>5.021360837083548E-6</v>
      </c>
      <c r="T39" s="16">
        <v>8.4226845855901835E-7</v>
      </c>
      <c r="U39" s="16">
        <v>1.5917166645978791E-6</v>
      </c>
      <c r="V39" s="16">
        <v>1.004839815827533E-6</v>
      </c>
      <c r="W39" s="16">
        <v>1.6704308915503766E-7</v>
      </c>
      <c r="X39" s="16">
        <v>3.2032908190687806E-7</v>
      </c>
      <c r="Y39" s="16">
        <v>5.021360837083548E-6</v>
      </c>
      <c r="Z39" s="16">
        <v>8.4226845855901835E-7</v>
      </c>
      <c r="AA39" s="54">
        <v>1.5917166645978791E-6</v>
      </c>
      <c r="AB39" s="42">
        <v>3.4254392457367835E-3</v>
      </c>
      <c r="AC39" s="42">
        <v>1.4721765359858955E-4</v>
      </c>
      <c r="AD39" s="42">
        <v>3.8737086703028974E-4</v>
      </c>
      <c r="AE39" s="42">
        <v>3.4920575544127217E-3</v>
      </c>
      <c r="AF39" s="42">
        <v>1.6432567514817583E-4</v>
      </c>
      <c r="AG39" s="42">
        <v>4.0736690525322757E-4</v>
      </c>
      <c r="AH39" s="42">
        <v>3.4254392457367835E-3</v>
      </c>
      <c r="AI39" s="42">
        <v>1.4721765359858955E-4</v>
      </c>
      <c r="AJ39" s="42">
        <v>3.8737086703028974E-4</v>
      </c>
      <c r="AK39" s="42">
        <v>3.4920575544127217E-3</v>
      </c>
      <c r="AL39" s="42">
        <v>1.6432567514817583E-4</v>
      </c>
      <c r="AM39" s="42">
        <v>4.0736690525322757E-4</v>
      </c>
    </row>
    <row r="40" spans="1:39" hidden="1" x14ac:dyDescent="0.25">
      <c r="A40" s="53"/>
      <c r="B40" s="53"/>
      <c r="C40" s="53"/>
      <c r="D40" s="16">
        <v>1.4705061050943451E-4</v>
      </c>
      <c r="E40" s="16">
        <v>3.8705053794838284E-4</v>
      </c>
      <c r="F40" s="16">
        <v>3.4870361935756379E-3</v>
      </c>
      <c r="G40" s="16">
        <v>1.6348340668961682E-4</v>
      </c>
      <c r="H40" s="16">
        <v>4.0577518858862967E-4</v>
      </c>
      <c r="I40" s="16">
        <v>2.0757991275397402E-3</v>
      </c>
      <c r="J40" s="16">
        <v>1.4705061050943451E-4</v>
      </c>
      <c r="K40" s="16">
        <v>3.8705053794838284E-4</v>
      </c>
      <c r="L40" s="16">
        <v>3.4870361935756379E-3</v>
      </c>
      <c r="M40" s="16">
        <v>1.6348340668961682E-4</v>
      </c>
      <c r="N40" s="16">
        <v>4.0577518858862967E-4</v>
      </c>
      <c r="O40" s="16">
        <v>2.0757991275397402E-3</v>
      </c>
      <c r="P40" s="16">
        <v>1.6704308915503766E-7</v>
      </c>
      <c r="Q40" s="16">
        <v>3.2032908190687806E-7</v>
      </c>
      <c r="R40" s="16">
        <v>5.021360837083548E-6</v>
      </c>
      <c r="S40" s="16">
        <v>8.4226845855901835E-7</v>
      </c>
      <c r="T40" s="16">
        <v>1.5917166645978791E-6</v>
      </c>
      <c r="U40" s="16">
        <v>2.8470461448446758E-6</v>
      </c>
      <c r="V40" s="16">
        <v>1.6704308915503766E-7</v>
      </c>
      <c r="W40" s="16">
        <v>3.2032908190687806E-7</v>
      </c>
      <c r="X40" s="16">
        <v>5.021360837083548E-6</v>
      </c>
      <c r="Y40" s="16">
        <v>8.4226845855901835E-7</v>
      </c>
      <c r="Z40" s="16">
        <v>1.5917166645978791E-6</v>
      </c>
      <c r="AA40" s="54">
        <v>2.8470461448446758E-6</v>
      </c>
      <c r="AB40" s="42">
        <v>1.4721765359858955E-4</v>
      </c>
      <c r="AC40" s="42">
        <v>3.8737086703028974E-4</v>
      </c>
      <c r="AD40" s="42">
        <v>3.4920575544127217E-3</v>
      </c>
      <c r="AE40" s="42">
        <v>1.6432567514817583E-4</v>
      </c>
      <c r="AF40" s="42">
        <v>4.0736690525322757E-4</v>
      </c>
      <c r="AG40" s="42">
        <v>2.0786461736845849E-3</v>
      </c>
      <c r="AH40" s="42">
        <v>1.4721765359858955E-4</v>
      </c>
      <c r="AI40" s="42">
        <v>3.8737086703028974E-4</v>
      </c>
      <c r="AJ40" s="42">
        <v>3.4920575544127217E-3</v>
      </c>
      <c r="AK40" s="42">
        <v>1.6432567514817583E-4</v>
      </c>
      <c r="AL40" s="42">
        <v>4.0736690525322757E-4</v>
      </c>
      <c r="AM40" s="42">
        <v>2.0786461736845849E-3</v>
      </c>
    </row>
    <row r="41" spans="1:39" hidden="1" x14ac:dyDescent="0.25">
      <c r="A41" s="53"/>
      <c r="B41" s="53"/>
      <c r="C41" s="53"/>
      <c r="D41" s="16">
        <v>3.8705053794838284E-4</v>
      </c>
      <c r="E41" s="16">
        <v>3.4870361935756379E-3</v>
      </c>
      <c r="F41" s="16">
        <v>1.6348340668961682E-4</v>
      </c>
      <c r="G41" s="16">
        <v>4.0577518858862967E-4</v>
      </c>
      <c r="H41" s="16">
        <v>2.0757991275397402E-3</v>
      </c>
      <c r="I41" s="16">
        <v>8.9138086123620171E-5</v>
      </c>
      <c r="J41" s="16">
        <v>3.8705053794838284E-4</v>
      </c>
      <c r="K41" s="16">
        <v>3.4870361935756379E-3</v>
      </c>
      <c r="L41" s="16">
        <v>1.6348340668961682E-4</v>
      </c>
      <c r="M41" s="16">
        <v>4.0577518858862967E-4</v>
      </c>
      <c r="N41" s="16">
        <v>2.0757991275397402E-3</v>
      </c>
      <c r="O41" s="16">
        <v>8.9138086123620171E-5</v>
      </c>
      <c r="P41" s="16">
        <v>3.2032908190687806E-7</v>
      </c>
      <c r="Q41" s="16">
        <v>5.021360837083548E-6</v>
      </c>
      <c r="R41" s="16">
        <v>8.4226845855901835E-7</v>
      </c>
      <c r="S41" s="16">
        <v>1.5917166645978791E-6</v>
      </c>
      <c r="T41" s="16">
        <v>2.8470461448446758E-6</v>
      </c>
      <c r="U41" s="16">
        <v>4.7328875260593995E-7</v>
      </c>
      <c r="V41" s="16">
        <v>3.2032908190687806E-7</v>
      </c>
      <c r="W41" s="16">
        <v>5.021360837083548E-6</v>
      </c>
      <c r="X41" s="16">
        <v>8.4226845855901835E-7</v>
      </c>
      <c r="Y41" s="16">
        <v>1.5917166645978791E-6</v>
      </c>
      <c r="Z41" s="16">
        <v>2.8470461448446758E-6</v>
      </c>
      <c r="AA41" s="54">
        <v>4.7328875260593995E-7</v>
      </c>
      <c r="AB41" s="42">
        <v>3.8737086703028974E-4</v>
      </c>
      <c r="AC41" s="42">
        <v>3.4920575544127217E-3</v>
      </c>
      <c r="AD41" s="42">
        <v>1.6432567514817583E-4</v>
      </c>
      <c r="AE41" s="42">
        <v>4.0736690525322757E-4</v>
      </c>
      <c r="AF41" s="42">
        <v>2.0786461736845849E-3</v>
      </c>
      <c r="AG41" s="42">
        <v>8.961137487622611E-5</v>
      </c>
      <c r="AH41" s="42">
        <v>3.8737086703028974E-4</v>
      </c>
      <c r="AI41" s="42">
        <v>3.4920575544127217E-3</v>
      </c>
      <c r="AJ41" s="42">
        <v>1.6432567514817583E-4</v>
      </c>
      <c r="AK41" s="42">
        <v>4.0736690525322757E-4</v>
      </c>
      <c r="AL41" s="42">
        <v>2.0786461736845849E-3</v>
      </c>
      <c r="AM41" s="42">
        <v>8.961137487622611E-5</v>
      </c>
    </row>
    <row r="42" spans="1:39" x14ac:dyDescent="0.25">
      <c r="A42" s="53" t="s">
        <v>23</v>
      </c>
      <c r="B42" s="53" t="str">
        <f>VLOOKUP(A42,'TRI Releases'!$A$3:$Q$118,2,FALSE)</f>
        <v>12047NRLTC628SO</v>
      </c>
      <c r="C42" s="53" t="str">
        <f>VLOOKUP(B42,'AERMOD-Modeled-Air-Conc.'!$A$5:$B$3136,2,FALSE)</f>
        <v>Waste Handling, Disposal, Treatment, and Recycling</v>
      </c>
      <c r="D42" s="16">
        <v>3.4870361935756379E-3</v>
      </c>
      <c r="E42" s="16">
        <v>1.6348340668961682E-4</v>
      </c>
      <c r="F42" s="16">
        <v>4.0577518858862967E-4</v>
      </c>
      <c r="G42" s="16">
        <v>2.0757991275397402E-3</v>
      </c>
      <c r="H42" s="16">
        <v>8.9138086123620171E-5</v>
      </c>
      <c r="I42" s="16">
        <v>2.3461952362056296E-4</v>
      </c>
      <c r="J42" s="16">
        <v>3.4870361935756379E-3</v>
      </c>
      <c r="K42" s="16">
        <v>1.6348340668961682E-4</v>
      </c>
      <c r="L42" s="16">
        <v>4.0577518858862967E-4</v>
      </c>
      <c r="M42" s="16">
        <v>2.0757991275397402E-3</v>
      </c>
      <c r="N42" s="16">
        <v>8.9138086123620171E-5</v>
      </c>
      <c r="O42" s="16">
        <v>2.3461952362056296E-4</v>
      </c>
      <c r="P42" s="16">
        <v>5.021360837083548E-6</v>
      </c>
      <c r="Q42" s="16">
        <v>8.4226845855901835E-7</v>
      </c>
      <c r="R42" s="16">
        <v>1.5917166645978791E-6</v>
      </c>
      <c r="S42" s="16">
        <v>2.8470461448446758E-6</v>
      </c>
      <c r="T42" s="16">
        <v>4.7328875260593995E-7</v>
      </c>
      <c r="U42" s="16">
        <v>9.0759906540282081E-7</v>
      </c>
      <c r="V42" s="16">
        <v>5.021360837083548E-6</v>
      </c>
      <c r="W42" s="16">
        <v>8.4226845855901835E-7</v>
      </c>
      <c r="X42" s="16">
        <v>1.5917166645978791E-6</v>
      </c>
      <c r="Y42" s="16">
        <v>2.8470461448446758E-6</v>
      </c>
      <c r="Z42" s="16">
        <v>4.7328875260593995E-7</v>
      </c>
      <c r="AA42" s="54">
        <v>9.0759906540282081E-7</v>
      </c>
      <c r="AB42" s="42">
        <v>3.4920575544127217E-3</v>
      </c>
      <c r="AC42" s="42">
        <v>1.6432567514817583E-4</v>
      </c>
      <c r="AD42" s="42">
        <v>4.0736690525322757E-4</v>
      </c>
      <c r="AE42" s="42">
        <v>2.0786461736845849E-3</v>
      </c>
      <c r="AF42" s="42">
        <v>8.961137487622611E-5</v>
      </c>
      <c r="AG42" s="42">
        <v>2.3552712268596579E-4</v>
      </c>
      <c r="AH42" s="42">
        <v>3.4920575544127217E-3</v>
      </c>
      <c r="AI42" s="42">
        <v>1.6432567514817583E-4</v>
      </c>
      <c r="AJ42" s="42">
        <v>4.0736690525322757E-4</v>
      </c>
      <c r="AK42" s="42">
        <v>2.0786461736845849E-3</v>
      </c>
      <c r="AL42" s="42">
        <v>8.961137487622611E-5</v>
      </c>
      <c r="AM42" s="42">
        <v>2.3552712268596579E-4</v>
      </c>
    </row>
    <row r="43" spans="1:39" hidden="1" x14ac:dyDescent="0.25">
      <c r="A43" s="53"/>
      <c r="B43" s="53"/>
      <c r="C43" s="53"/>
      <c r="D43" s="16">
        <v>1.6348340668961682E-4</v>
      </c>
      <c r="E43" s="16">
        <v>4.0577518858862967E-4</v>
      </c>
      <c r="F43" s="16">
        <v>2.0757991275397402E-3</v>
      </c>
      <c r="G43" s="16">
        <v>8.9138086123620171E-5</v>
      </c>
      <c r="H43" s="16">
        <v>2.3461952362056296E-4</v>
      </c>
      <c r="I43" s="16">
        <v>0</v>
      </c>
      <c r="J43" s="16">
        <v>1.6348340668961682E-4</v>
      </c>
      <c r="K43" s="16">
        <v>4.0577518858862967E-4</v>
      </c>
      <c r="L43" s="16">
        <v>2.0757991275397402E-3</v>
      </c>
      <c r="M43" s="16">
        <v>8.9138086123620171E-5</v>
      </c>
      <c r="N43" s="16">
        <v>2.3461952362056296E-4</v>
      </c>
      <c r="O43" s="16">
        <v>0</v>
      </c>
      <c r="P43" s="16">
        <v>8.4226845855901835E-7</v>
      </c>
      <c r="Q43" s="16">
        <v>1.5917166645978791E-6</v>
      </c>
      <c r="R43" s="16">
        <v>2.8470461448446758E-6</v>
      </c>
      <c r="S43" s="16">
        <v>4.7328875260593995E-7</v>
      </c>
      <c r="T43" s="16">
        <v>9.0759906540282081E-7</v>
      </c>
      <c r="U43" s="16">
        <v>5.9074833377453524E-5</v>
      </c>
      <c r="V43" s="16">
        <v>8.4226845855901835E-7</v>
      </c>
      <c r="W43" s="16">
        <v>1.5917166645978791E-6</v>
      </c>
      <c r="X43" s="16">
        <v>2.8470461448446758E-6</v>
      </c>
      <c r="Y43" s="16">
        <v>4.7328875260593995E-7</v>
      </c>
      <c r="Z43" s="16">
        <v>9.0759906540282081E-7</v>
      </c>
      <c r="AA43" s="54">
        <v>5.9074833377453524E-5</v>
      </c>
      <c r="AB43" s="42">
        <v>1.6432567514817583E-4</v>
      </c>
      <c r="AC43" s="42">
        <v>4.0736690525322757E-4</v>
      </c>
      <c r="AD43" s="42">
        <v>2.0786461736845849E-3</v>
      </c>
      <c r="AE43" s="42">
        <v>8.961137487622611E-5</v>
      </c>
      <c r="AF43" s="42">
        <v>2.3552712268596579E-4</v>
      </c>
      <c r="AG43" s="42">
        <v>5.9074833377453524E-5</v>
      </c>
      <c r="AH43" s="42">
        <v>1.6432567514817583E-4</v>
      </c>
      <c r="AI43" s="42">
        <v>4.0736690525322757E-4</v>
      </c>
      <c r="AJ43" s="42">
        <v>2.0786461736845849E-3</v>
      </c>
      <c r="AK43" s="42">
        <v>8.961137487622611E-5</v>
      </c>
      <c r="AL43" s="42">
        <v>2.3552712268596579E-4</v>
      </c>
      <c r="AM43" s="42">
        <v>5.9074833377453524E-5</v>
      </c>
    </row>
    <row r="44" spans="1:39" hidden="1" x14ac:dyDescent="0.25">
      <c r="A44" s="53"/>
      <c r="B44" s="53"/>
      <c r="C44" s="53"/>
      <c r="D44" s="16">
        <v>4.0577518858862967E-4</v>
      </c>
      <c r="E44" s="16">
        <v>2.0757991275397402E-3</v>
      </c>
      <c r="F44" s="16">
        <v>8.9138086123620171E-5</v>
      </c>
      <c r="G44" s="16">
        <v>2.3461952362056296E-4</v>
      </c>
      <c r="H44" s="16">
        <v>0</v>
      </c>
      <c r="I44" s="16">
        <v>0</v>
      </c>
      <c r="J44" s="16">
        <v>4.0577518858862967E-4</v>
      </c>
      <c r="K44" s="16">
        <v>2.0757991275397402E-3</v>
      </c>
      <c r="L44" s="16">
        <v>8.9138086123620171E-5</v>
      </c>
      <c r="M44" s="16">
        <v>2.3461952362056296E-4</v>
      </c>
      <c r="N44" s="16">
        <v>0</v>
      </c>
      <c r="O44" s="16">
        <v>0</v>
      </c>
      <c r="P44" s="16">
        <v>1.5917166645978791E-6</v>
      </c>
      <c r="Q44" s="16">
        <v>2.8470461448446758E-6</v>
      </c>
      <c r="R44" s="16">
        <v>4.7328875260593995E-7</v>
      </c>
      <c r="S44" s="16">
        <v>9.0759906540282081E-7</v>
      </c>
      <c r="T44" s="16">
        <v>5.9074833377453524E-5</v>
      </c>
      <c r="U44" s="16">
        <v>9.9090406889296302E-6</v>
      </c>
      <c r="V44" s="16">
        <v>1.5917166645978791E-6</v>
      </c>
      <c r="W44" s="16">
        <v>2.8470461448446758E-6</v>
      </c>
      <c r="X44" s="16">
        <v>4.7328875260593995E-7</v>
      </c>
      <c r="Y44" s="16">
        <v>9.0759906540282081E-7</v>
      </c>
      <c r="Z44" s="16">
        <v>5.9074833377453524E-5</v>
      </c>
      <c r="AA44" s="54">
        <v>9.9090406889296302E-6</v>
      </c>
      <c r="AB44" s="42">
        <v>4.0736690525322757E-4</v>
      </c>
      <c r="AC44" s="42">
        <v>2.0786461736845849E-3</v>
      </c>
      <c r="AD44" s="42">
        <v>8.961137487622611E-5</v>
      </c>
      <c r="AE44" s="42">
        <v>2.3552712268596579E-4</v>
      </c>
      <c r="AF44" s="42">
        <v>5.9074833377453524E-5</v>
      </c>
      <c r="AG44" s="42">
        <v>9.9090406889296302E-6</v>
      </c>
      <c r="AH44" s="42">
        <v>4.0736690525322757E-4</v>
      </c>
      <c r="AI44" s="42">
        <v>2.0786461736845849E-3</v>
      </c>
      <c r="AJ44" s="42">
        <v>8.961137487622611E-5</v>
      </c>
      <c r="AK44" s="42">
        <v>2.3552712268596579E-4</v>
      </c>
      <c r="AL44" s="42">
        <v>5.9074833377453524E-5</v>
      </c>
      <c r="AM44" s="42">
        <v>9.9090406889296302E-6</v>
      </c>
    </row>
    <row r="45" spans="1:39" hidden="1" x14ac:dyDescent="0.25">
      <c r="A45" s="53"/>
      <c r="B45" s="53"/>
      <c r="C45" s="53"/>
      <c r="D45" s="16">
        <v>2.0757991275397402E-3</v>
      </c>
      <c r="E45" s="16">
        <v>8.9138086123620171E-5</v>
      </c>
      <c r="F45" s="16">
        <v>2.3461952362056296E-4</v>
      </c>
      <c r="G45" s="16">
        <v>0</v>
      </c>
      <c r="H45" s="16">
        <v>0</v>
      </c>
      <c r="I45" s="16">
        <v>0</v>
      </c>
      <c r="J45" s="16">
        <v>2.0757991275397402E-3</v>
      </c>
      <c r="K45" s="16">
        <v>8.9138086123620171E-5</v>
      </c>
      <c r="L45" s="16">
        <v>2.3461952362056296E-4</v>
      </c>
      <c r="M45" s="16">
        <v>0</v>
      </c>
      <c r="N45" s="16">
        <v>0</v>
      </c>
      <c r="O45" s="16">
        <v>0</v>
      </c>
      <c r="P45" s="16">
        <v>2.8470461448446758E-6</v>
      </c>
      <c r="Q45" s="16">
        <v>4.7328875260593995E-7</v>
      </c>
      <c r="R45" s="16">
        <v>9.0759906540282081E-7</v>
      </c>
      <c r="S45" s="16">
        <v>5.9074833377453524E-5</v>
      </c>
      <c r="T45" s="16">
        <v>9.9090406889296302E-6</v>
      </c>
      <c r="U45" s="16">
        <v>1.8726078407033877E-5</v>
      </c>
      <c r="V45" s="16">
        <v>2.8470461448446758E-6</v>
      </c>
      <c r="W45" s="16">
        <v>4.7328875260593995E-7</v>
      </c>
      <c r="X45" s="16">
        <v>9.0759906540282081E-7</v>
      </c>
      <c r="Y45" s="16">
        <v>5.9074833377453524E-5</v>
      </c>
      <c r="Z45" s="16">
        <v>9.9090406889296302E-6</v>
      </c>
      <c r="AA45" s="54">
        <v>1.8726078407033877E-5</v>
      </c>
      <c r="AB45" s="42">
        <v>2.0786461736845849E-3</v>
      </c>
      <c r="AC45" s="42">
        <v>8.961137487622611E-5</v>
      </c>
      <c r="AD45" s="42">
        <v>2.3552712268596579E-4</v>
      </c>
      <c r="AE45" s="42">
        <v>5.9074833377453524E-5</v>
      </c>
      <c r="AF45" s="42">
        <v>9.9090406889296302E-6</v>
      </c>
      <c r="AG45" s="42">
        <v>1.8726078407033877E-5</v>
      </c>
      <c r="AH45" s="42">
        <v>2.0786461736845849E-3</v>
      </c>
      <c r="AI45" s="42">
        <v>8.961137487622611E-5</v>
      </c>
      <c r="AJ45" s="42">
        <v>2.3552712268596579E-4</v>
      </c>
      <c r="AK45" s="42">
        <v>5.9074833377453524E-5</v>
      </c>
      <c r="AL45" s="42">
        <v>9.9090406889296302E-6</v>
      </c>
      <c r="AM45" s="42">
        <v>1.8726078407033877E-5</v>
      </c>
    </row>
    <row r="46" spans="1:39" hidden="1" x14ac:dyDescent="0.25">
      <c r="A46" s="53"/>
      <c r="B46" s="53"/>
      <c r="C46" s="53"/>
      <c r="D46" s="16">
        <v>8.9138086123620171E-5</v>
      </c>
      <c r="E46" s="16">
        <v>2.3461952362056296E-4</v>
      </c>
      <c r="F46" s="16">
        <v>0</v>
      </c>
      <c r="G46" s="16">
        <v>0</v>
      </c>
      <c r="H46" s="16">
        <v>0</v>
      </c>
      <c r="I46" s="16">
        <v>0</v>
      </c>
      <c r="J46" s="16">
        <v>8.9138086123620171E-5</v>
      </c>
      <c r="K46" s="16">
        <v>2.3461952362056296E-4</v>
      </c>
      <c r="L46" s="16">
        <v>0</v>
      </c>
      <c r="M46" s="16">
        <v>0</v>
      </c>
      <c r="N46" s="16">
        <v>0</v>
      </c>
      <c r="O46" s="16">
        <v>0</v>
      </c>
      <c r="P46" s="16">
        <v>4.7328875260593995E-7</v>
      </c>
      <c r="Q46" s="16">
        <v>9.0759906540282081E-7</v>
      </c>
      <c r="R46" s="16">
        <v>5.9074833377453524E-5</v>
      </c>
      <c r="S46" s="16">
        <v>9.9090406889296302E-6</v>
      </c>
      <c r="T46" s="16">
        <v>1.8726078407033877E-5</v>
      </c>
      <c r="U46" s="16">
        <v>3.3494660527584433E-5</v>
      </c>
      <c r="V46" s="16">
        <v>4.7328875260593995E-7</v>
      </c>
      <c r="W46" s="16">
        <v>9.0759906540282081E-7</v>
      </c>
      <c r="X46" s="16">
        <v>5.9074833377453524E-5</v>
      </c>
      <c r="Y46" s="16">
        <v>9.9090406889296302E-6</v>
      </c>
      <c r="Z46" s="16">
        <v>1.8726078407033877E-5</v>
      </c>
      <c r="AA46" s="54">
        <v>3.3494660527584433E-5</v>
      </c>
      <c r="AB46" s="42">
        <v>8.961137487622611E-5</v>
      </c>
      <c r="AC46" s="42">
        <v>2.3552712268596579E-4</v>
      </c>
      <c r="AD46" s="42">
        <v>5.9074833377453524E-5</v>
      </c>
      <c r="AE46" s="42">
        <v>9.9090406889296302E-6</v>
      </c>
      <c r="AF46" s="42">
        <v>1.8726078407033877E-5</v>
      </c>
      <c r="AG46" s="42">
        <v>3.3494660527584433E-5</v>
      </c>
      <c r="AH46" s="42">
        <v>8.961137487622611E-5</v>
      </c>
      <c r="AI46" s="42">
        <v>2.3552712268596579E-4</v>
      </c>
      <c r="AJ46" s="42">
        <v>5.9074833377453524E-5</v>
      </c>
      <c r="AK46" s="42">
        <v>9.9090406889296302E-6</v>
      </c>
      <c r="AL46" s="42">
        <v>1.8726078407033877E-5</v>
      </c>
      <c r="AM46" s="42">
        <v>3.3494660527584433E-5</v>
      </c>
    </row>
    <row r="47" spans="1:39" hidden="1" x14ac:dyDescent="0.25">
      <c r="A47" s="53"/>
      <c r="B47" s="53"/>
      <c r="C47" s="53"/>
      <c r="D47" s="16">
        <v>2.3461952362056296E-4</v>
      </c>
      <c r="E47" s="16">
        <v>0</v>
      </c>
      <c r="F47" s="16">
        <v>0</v>
      </c>
      <c r="G47" s="16">
        <v>0</v>
      </c>
      <c r="H47" s="16">
        <v>0</v>
      </c>
      <c r="I47" s="16">
        <v>0</v>
      </c>
      <c r="J47" s="16">
        <v>2.3461952362056296E-4</v>
      </c>
      <c r="K47" s="16">
        <v>0</v>
      </c>
      <c r="L47" s="16">
        <v>0</v>
      </c>
      <c r="M47" s="16">
        <v>0</v>
      </c>
      <c r="N47" s="16">
        <v>0</v>
      </c>
      <c r="O47" s="16">
        <v>0</v>
      </c>
      <c r="P47" s="16">
        <v>9.0759906540282081E-7</v>
      </c>
      <c r="Q47" s="16">
        <v>5.9074833377453524E-5</v>
      </c>
      <c r="R47" s="16">
        <v>9.9090406889296302E-6</v>
      </c>
      <c r="S47" s="16">
        <v>1.8726078407033877E-5</v>
      </c>
      <c r="T47" s="16">
        <v>3.3494660527584433E-5</v>
      </c>
      <c r="U47" s="16">
        <v>5.5681029718345892E-6</v>
      </c>
      <c r="V47" s="16">
        <v>9.0759906540282081E-7</v>
      </c>
      <c r="W47" s="16">
        <v>5.9074833377453524E-5</v>
      </c>
      <c r="X47" s="16">
        <v>9.9090406889296302E-6</v>
      </c>
      <c r="Y47" s="16">
        <v>1.8726078407033877E-5</v>
      </c>
      <c r="Z47" s="16">
        <v>3.3494660527584433E-5</v>
      </c>
      <c r="AA47" s="54">
        <v>5.5681029718345892E-6</v>
      </c>
      <c r="AB47" s="42">
        <v>2.3552712268596579E-4</v>
      </c>
      <c r="AC47" s="42">
        <v>5.9074833377453524E-5</v>
      </c>
      <c r="AD47" s="42">
        <v>9.9090406889296302E-6</v>
      </c>
      <c r="AE47" s="42">
        <v>1.8726078407033877E-5</v>
      </c>
      <c r="AF47" s="42">
        <v>3.3494660527584433E-5</v>
      </c>
      <c r="AG47" s="42">
        <v>5.5681029718345892E-6</v>
      </c>
      <c r="AH47" s="42">
        <v>2.3552712268596579E-4</v>
      </c>
      <c r="AI47" s="42">
        <v>5.9074833377453524E-5</v>
      </c>
      <c r="AJ47" s="42">
        <v>9.9090406889296302E-6</v>
      </c>
      <c r="AK47" s="42">
        <v>1.8726078407033877E-5</v>
      </c>
      <c r="AL47" s="42">
        <v>3.3494660527584433E-5</v>
      </c>
      <c r="AM47" s="42">
        <v>5.5681029718345892E-6</v>
      </c>
    </row>
    <row r="48" spans="1:39" x14ac:dyDescent="0.25">
      <c r="A48" s="53" t="s">
        <v>25</v>
      </c>
      <c r="B48" s="53" t="str">
        <f>VLOOKUP(A48,'TRI Releases'!$A$3:$Q$118,2,FALSE)</f>
        <v>29059SNTCMSCHWY</v>
      </c>
      <c r="C48" s="53" t="str">
        <f>VLOOKUP(B48,'AERMOD-Modeled-Air-Conc.'!$A$5:$B$3136,2,FALSE)</f>
        <v>Waste Handling, Disposal, Treatment, and Recycling</v>
      </c>
      <c r="D48" s="16">
        <v>0</v>
      </c>
      <c r="E48" s="16">
        <v>0</v>
      </c>
      <c r="F48" s="16">
        <v>0</v>
      </c>
      <c r="G48" s="16">
        <v>0</v>
      </c>
      <c r="H48" s="16">
        <v>0</v>
      </c>
      <c r="I48" s="16">
        <v>0</v>
      </c>
      <c r="J48" s="16">
        <v>0</v>
      </c>
      <c r="K48" s="16">
        <v>0</v>
      </c>
      <c r="L48" s="16">
        <v>0</v>
      </c>
      <c r="M48" s="16">
        <v>0</v>
      </c>
      <c r="N48" s="16">
        <v>0</v>
      </c>
      <c r="O48" s="16">
        <v>0</v>
      </c>
      <c r="P48" s="16">
        <v>5.9074833377453524E-5</v>
      </c>
      <c r="Q48" s="16">
        <v>9.9090406889296302E-6</v>
      </c>
      <c r="R48" s="16">
        <v>1.8726078407033877E-5</v>
      </c>
      <c r="S48" s="16">
        <v>3.3494660527584433E-5</v>
      </c>
      <c r="T48" s="16">
        <v>5.5681029718345892E-6</v>
      </c>
      <c r="U48" s="16">
        <v>1.0677636063562602E-5</v>
      </c>
      <c r="V48" s="16">
        <v>5.9074833377453524E-5</v>
      </c>
      <c r="W48" s="16">
        <v>9.9090406889296302E-6</v>
      </c>
      <c r="X48" s="16">
        <v>1.8726078407033877E-5</v>
      </c>
      <c r="Y48" s="16">
        <v>3.3494660527584433E-5</v>
      </c>
      <c r="Z48" s="16">
        <v>5.5681029718345892E-6</v>
      </c>
      <c r="AA48" s="54">
        <v>1.0677636063562602E-5</v>
      </c>
      <c r="AB48" s="42">
        <v>5.9074833377453524E-5</v>
      </c>
      <c r="AC48" s="42">
        <v>9.9090406889296302E-6</v>
      </c>
      <c r="AD48" s="42">
        <v>1.8726078407033877E-5</v>
      </c>
      <c r="AE48" s="42">
        <v>3.3494660527584433E-5</v>
      </c>
      <c r="AF48" s="42">
        <v>5.5681029718345892E-6</v>
      </c>
      <c r="AG48" s="42">
        <v>1.0677636063562602E-5</v>
      </c>
      <c r="AH48" s="42">
        <v>5.9074833377453524E-5</v>
      </c>
      <c r="AI48" s="42">
        <v>9.9090406889296302E-6</v>
      </c>
      <c r="AJ48" s="42">
        <v>1.8726078407033877E-5</v>
      </c>
      <c r="AK48" s="42">
        <v>3.3494660527584433E-5</v>
      </c>
      <c r="AL48" s="42">
        <v>5.5681029718345892E-6</v>
      </c>
      <c r="AM48" s="42">
        <v>1.0677636063562602E-5</v>
      </c>
    </row>
    <row r="49" spans="1:39" hidden="1" x14ac:dyDescent="0.25">
      <c r="A49" s="53"/>
      <c r="B49" s="53"/>
      <c r="C49" s="53"/>
      <c r="D49" s="16">
        <v>0</v>
      </c>
      <c r="E49" s="16">
        <v>0</v>
      </c>
      <c r="F49" s="16">
        <v>0</v>
      </c>
      <c r="G49" s="16">
        <v>0</v>
      </c>
      <c r="H49" s="16">
        <v>0</v>
      </c>
      <c r="I49" s="16">
        <v>0</v>
      </c>
      <c r="J49" s="16">
        <v>0</v>
      </c>
      <c r="K49" s="16">
        <v>0</v>
      </c>
      <c r="L49" s="16">
        <v>0</v>
      </c>
      <c r="M49" s="16">
        <v>0</v>
      </c>
      <c r="N49" s="16">
        <v>0</v>
      </c>
      <c r="O49" s="16">
        <v>0</v>
      </c>
      <c r="P49" s="16">
        <v>9.9090406889296302E-6</v>
      </c>
      <c r="Q49" s="16">
        <v>1.8726078407033877E-5</v>
      </c>
      <c r="R49" s="16">
        <v>3.3494660527584433E-5</v>
      </c>
      <c r="S49" s="16">
        <v>5.5681029718345892E-6</v>
      </c>
      <c r="T49" s="16">
        <v>1.0677636063562602E-5</v>
      </c>
      <c r="U49" s="16">
        <v>1.1814966675490705E-4</v>
      </c>
      <c r="V49" s="16">
        <v>9.9090406889296302E-6</v>
      </c>
      <c r="W49" s="16">
        <v>1.8726078407033877E-5</v>
      </c>
      <c r="X49" s="16">
        <v>3.3494660527584433E-5</v>
      </c>
      <c r="Y49" s="16">
        <v>5.5681029718345892E-6</v>
      </c>
      <c r="Z49" s="16">
        <v>1.0677636063562602E-5</v>
      </c>
      <c r="AA49" s="54">
        <v>1.1814966675490705E-4</v>
      </c>
      <c r="AB49" s="42">
        <v>9.9090406889296302E-6</v>
      </c>
      <c r="AC49" s="42">
        <v>1.8726078407033877E-5</v>
      </c>
      <c r="AD49" s="42">
        <v>3.3494660527584433E-5</v>
      </c>
      <c r="AE49" s="42">
        <v>5.5681029718345892E-6</v>
      </c>
      <c r="AF49" s="42">
        <v>1.0677636063562602E-5</v>
      </c>
      <c r="AG49" s="42">
        <v>1.1814966675490705E-4</v>
      </c>
      <c r="AH49" s="42">
        <v>9.9090406889296302E-6</v>
      </c>
      <c r="AI49" s="42">
        <v>1.8726078407033877E-5</v>
      </c>
      <c r="AJ49" s="42">
        <v>3.3494660527584433E-5</v>
      </c>
      <c r="AK49" s="42">
        <v>5.5681029718345892E-6</v>
      </c>
      <c r="AL49" s="42">
        <v>1.0677636063562602E-5</v>
      </c>
      <c r="AM49" s="42">
        <v>1.1814966675490705E-4</v>
      </c>
    </row>
    <row r="50" spans="1:39" hidden="1" x14ac:dyDescent="0.25">
      <c r="A50" s="53"/>
      <c r="B50" s="53"/>
      <c r="C50" s="53"/>
      <c r="D50" s="16">
        <v>0</v>
      </c>
      <c r="E50" s="16">
        <v>0</v>
      </c>
      <c r="F50" s="16">
        <v>0</v>
      </c>
      <c r="G50" s="16">
        <v>0</v>
      </c>
      <c r="H50" s="16">
        <v>0</v>
      </c>
      <c r="I50" s="16">
        <v>0</v>
      </c>
      <c r="J50" s="16">
        <v>0</v>
      </c>
      <c r="K50" s="16">
        <v>0</v>
      </c>
      <c r="L50" s="16">
        <v>0</v>
      </c>
      <c r="M50" s="16">
        <v>0</v>
      </c>
      <c r="N50" s="16">
        <v>0</v>
      </c>
      <c r="O50" s="16">
        <v>0</v>
      </c>
      <c r="P50" s="16">
        <v>1.8726078407033877E-5</v>
      </c>
      <c r="Q50" s="16">
        <v>3.3494660527584433E-5</v>
      </c>
      <c r="R50" s="16">
        <v>5.5681029718345892E-6</v>
      </c>
      <c r="S50" s="16">
        <v>1.0677636063562602E-5</v>
      </c>
      <c r="T50" s="16">
        <v>1.1814966675490705E-4</v>
      </c>
      <c r="U50" s="16">
        <v>1.981808137785926E-5</v>
      </c>
      <c r="V50" s="16">
        <v>1.8726078407033877E-5</v>
      </c>
      <c r="W50" s="16">
        <v>3.3494660527584433E-5</v>
      </c>
      <c r="X50" s="16">
        <v>5.5681029718345892E-6</v>
      </c>
      <c r="Y50" s="16">
        <v>1.0677636063562602E-5</v>
      </c>
      <c r="Z50" s="16">
        <v>1.1814966675490705E-4</v>
      </c>
      <c r="AA50" s="54">
        <v>1.981808137785926E-5</v>
      </c>
      <c r="AB50" s="42">
        <v>1.8726078407033877E-5</v>
      </c>
      <c r="AC50" s="42">
        <v>3.3494660527584433E-5</v>
      </c>
      <c r="AD50" s="42">
        <v>5.5681029718345892E-6</v>
      </c>
      <c r="AE50" s="42">
        <v>1.0677636063562602E-5</v>
      </c>
      <c r="AF50" s="42">
        <v>1.1814966675490705E-4</v>
      </c>
      <c r="AG50" s="42">
        <v>1.981808137785926E-5</v>
      </c>
      <c r="AH50" s="42">
        <v>1.8726078407033877E-5</v>
      </c>
      <c r="AI50" s="42">
        <v>3.3494660527584433E-5</v>
      </c>
      <c r="AJ50" s="42">
        <v>5.5681029718345892E-6</v>
      </c>
      <c r="AK50" s="42">
        <v>1.0677636063562602E-5</v>
      </c>
      <c r="AL50" s="42">
        <v>1.1814966675490705E-4</v>
      </c>
      <c r="AM50" s="42">
        <v>1.981808137785926E-5</v>
      </c>
    </row>
    <row r="51" spans="1:39" hidden="1" x14ac:dyDescent="0.25">
      <c r="A51" s="53"/>
      <c r="B51" s="53"/>
      <c r="C51" s="53"/>
      <c r="D51" s="16">
        <v>0</v>
      </c>
      <c r="E51" s="16">
        <v>0</v>
      </c>
      <c r="F51" s="16">
        <v>0</v>
      </c>
      <c r="G51" s="16">
        <v>0</v>
      </c>
      <c r="H51" s="16">
        <v>0</v>
      </c>
      <c r="I51" s="16">
        <v>0</v>
      </c>
      <c r="J51" s="16">
        <v>0</v>
      </c>
      <c r="K51" s="16">
        <v>0</v>
      </c>
      <c r="L51" s="16">
        <v>0</v>
      </c>
      <c r="M51" s="16">
        <v>0</v>
      </c>
      <c r="N51" s="16">
        <v>0</v>
      </c>
      <c r="O51" s="16">
        <v>0</v>
      </c>
      <c r="P51" s="16">
        <v>3.3494660527584433E-5</v>
      </c>
      <c r="Q51" s="16">
        <v>5.5681029718345892E-6</v>
      </c>
      <c r="R51" s="16">
        <v>1.0677636063562602E-5</v>
      </c>
      <c r="S51" s="16">
        <v>1.1814966675490705E-4</v>
      </c>
      <c r="T51" s="16">
        <v>1.981808137785926E-5</v>
      </c>
      <c r="U51" s="16">
        <v>3.7452156814067753E-5</v>
      </c>
      <c r="V51" s="16">
        <v>3.3494660527584433E-5</v>
      </c>
      <c r="W51" s="16">
        <v>5.5681029718345892E-6</v>
      </c>
      <c r="X51" s="16">
        <v>1.0677636063562602E-5</v>
      </c>
      <c r="Y51" s="16">
        <v>1.1814966675490705E-4</v>
      </c>
      <c r="Z51" s="16">
        <v>1.981808137785926E-5</v>
      </c>
      <c r="AA51" s="54">
        <v>3.7452156814067753E-5</v>
      </c>
      <c r="AB51" s="42">
        <v>3.3494660527584433E-5</v>
      </c>
      <c r="AC51" s="42">
        <v>5.5681029718345892E-6</v>
      </c>
      <c r="AD51" s="42">
        <v>1.0677636063562602E-5</v>
      </c>
      <c r="AE51" s="42">
        <v>1.1814966675490705E-4</v>
      </c>
      <c r="AF51" s="42">
        <v>1.981808137785926E-5</v>
      </c>
      <c r="AG51" s="42">
        <v>3.7452156814067753E-5</v>
      </c>
      <c r="AH51" s="42">
        <v>3.3494660527584433E-5</v>
      </c>
      <c r="AI51" s="42">
        <v>5.5681029718345892E-6</v>
      </c>
      <c r="AJ51" s="42">
        <v>1.0677636063562602E-5</v>
      </c>
      <c r="AK51" s="42">
        <v>1.1814966675490705E-4</v>
      </c>
      <c r="AL51" s="42">
        <v>1.981808137785926E-5</v>
      </c>
      <c r="AM51" s="42">
        <v>3.7452156814067753E-5</v>
      </c>
    </row>
    <row r="52" spans="1:39" hidden="1" x14ac:dyDescent="0.25">
      <c r="A52" s="53"/>
      <c r="B52" s="53"/>
      <c r="C52" s="53"/>
      <c r="D52" s="16">
        <v>0</v>
      </c>
      <c r="E52" s="16">
        <v>0</v>
      </c>
      <c r="F52" s="16">
        <v>0</v>
      </c>
      <c r="G52" s="16">
        <v>0</v>
      </c>
      <c r="H52" s="16">
        <v>0</v>
      </c>
      <c r="I52" s="16">
        <v>0</v>
      </c>
      <c r="J52" s="16">
        <v>0</v>
      </c>
      <c r="K52" s="16">
        <v>0</v>
      </c>
      <c r="L52" s="16">
        <v>0</v>
      </c>
      <c r="M52" s="16">
        <v>0</v>
      </c>
      <c r="N52" s="16">
        <v>0</v>
      </c>
      <c r="O52" s="16">
        <v>0</v>
      </c>
      <c r="P52" s="16">
        <v>5.5681029718345892E-6</v>
      </c>
      <c r="Q52" s="16">
        <v>1.0677636063562602E-5</v>
      </c>
      <c r="R52" s="16">
        <v>1.1814966675490705E-4</v>
      </c>
      <c r="S52" s="16">
        <v>1.981808137785926E-5</v>
      </c>
      <c r="T52" s="16">
        <v>3.7452156814067753E-5</v>
      </c>
      <c r="U52" s="16">
        <v>6.6989321055168865E-5</v>
      </c>
      <c r="V52" s="16">
        <v>5.5681029718345892E-6</v>
      </c>
      <c r="W52" s="16">
        <v>1.0677636063562602E-5</v>
      </c>
      <c r="X52" s="16">
        <v>1.1814966675490705E-4</v>
      </c>
      <c r="Y52" s="16">
        <v>1.981808137785926E-5</v>
      </c>
      <c r="Z52" s="16">
        <v>3.7452156814067753E-5</v>
      </c>
      <c r="AA52" s="54">
        <v>6.6989321055168865E-5</v>
      </c>
      <c r="AB52" s="42">
        <v>5.5681029718345892E-6</v>
      </c>
      <c r="AC52" s="42">
        <v>1.0677636063562602E-5</v>
      </c>
      <c r="AD52" s="42">
        <v>1.1814966675490705E-4</v>
      </c>
      <c r="AE52" s="42">
        <v>1.981808137785926E-5</v>
      </c>
      <c r="AF52" s="42">
        <v>3.7452156814067753E-5</v>
      </c>
      <c r="AG52" s="42">
        <v>6.6989321055168865E-5</v>
      </c>
      <c r="AH52" s="42">
        <v>5.5681029718345892E-6</v>
      </c>
      <c r="AI52" s="42">
        <v>1.0677636063562602E-5</v>
      </c>
      <c r="AJ52" s="42">
        <v>1.1814966675490705E-4</v>
      </c>
      <c r="AK52" s="42">
        <v>1.981808137785926E-5</v>
      </c>
      <c r="AL52" s="42">
        <v>3.7452156814067753E-5</v>
      </c>
      <c r="AM52" s="42">
        <v>6.6989321055168865E-5</v>
      </c>
    </row>
    <row r="53" spans="1:39" hidden="1" x14ac:dyDescent="0.25">
      <c r="A53" s="53"/>
      <c r="B53" s="53"/>
      <c r="C53" s="53"/>
      <c r="D53" s="16">
        <v>0</v>
      </c>
      <c r="E53" s="16">
        <v>0</v>
      </c>
      <c r="F53" s="16">
        <v>0</v>
      </c>
      <c r="G53" s="16">
        <v>0</v>
      </c>
      <c r="H53" s="16">
        <v>0</v>
      </c>
      <c r="I53" s="16">
        <v>0</v>
      </c>
      <c r="J53" s="16">
        <v>0</v>
      </c>
      <c r="K53" s="16">
        <v>0</v>
      </c>
      <c r="L53" s="16">
        <v>0</v>
      </c>
      <c r="M53" s="16">
        <v>0</v>
      </c>
      <c r="N53" s="16">
        <v>0</v>
      </c>
      <c r="O53" s="16">
        <v>0</v>
      </c>
      <c r="P53" s="16">
        <v>1.0677636063562602E-5</v>
      </c>
      <c r="Q53" s="16">
        <v>1.1814966675490705E-4</v>
      </c>
      <c r="R53" s="16">
        <v>1.981808137785926E-5</v>
      </c>
      <c r="S53" s="16">
        <v>3.7452156814067753E-5</v>
      </c>
      <c r="T53" s="16">
        <v>6.6989321055168865E-5</v>
      </c>
      <c r="U53" s="16">
        <v>1.1136205943669178E-5</v>
      </c>
      <c r="V53" s="16">
        <v>1.0677636063562602E-5</v>
      </c>
      <c r="W53" s="16">
        <v>1.1814966675490705E-4</v>
      </c>
      <c r="X53" s="16">
        <v>1.981808137785926E-5</v>
      </c>
      <c r="Y53" s="16">
        <v>3.7452156814067753E-5</v>
      </c>
      <c r="Z53" s="16">
        <v>6.6989321055168865E-5</v>
      </c>
      <c r="AA53" s="54">
        <v>1.1136205943669178E-5</v>
      </c>
      <c r="AB53" s="42">
        <v>1.0677636063562602E-5</v>
      </c>
      <c r="AC53" s="42">
        <v>1.1814966675490705E-4</v>
      </c>
      <c r="AD53" s="42">
        <v>1.981808137785926E-5</v>
      </c>
      <c r="AE53" s="42">
        <v>3.7452156814067753E-5</v>
      </c>
      <c r="AF53" s="42">
        <v>6.6989321055168865E-5</v>
      </c>
      <c r="AG53" s="42">
        <v>1.1136205943669178E-5</v>
      </c>
      <c r="AH53" s="42">
        <v>1.0677636063562602E-5</v>
      </c>
      <c r="AI53" s="42">
        <v>1.1814966675490705E-4</v>
      </c>
      <c r="AJ53" s="42">
        <v>1.981808137785926E-5</v>
      </c>
      <c r="AK53" s="42">
        <v>3.7452156814067753E-5</v>
      </c>
      <c r="AL53" s="42">
        <v>6.6989321055168865E-5</v>
      </c>
      <c r="AM53" s="42">
        <v>1.1136205943669178E-5</v>
      </c>
    </row>
    <row r="54" spans="1:39" x14ac:dyDescent="0.25">
      <c r="A54" s="53" t="s">
        <v>28</v>
      </c>
      <c r="B54" s="53" t="str">
        <f>VLOOKUP(A54,'TRI Releases'!$A$3:$Q$118,2,FALSE)</f>
        <v>29059SNTCMSCHWY</v>
      </c>
      <c r="C54" s="53" t="str">
        <f>VLOOKUP(B54,'AERMOD-Modeled-Air-Conc.'!$A$5:$B$3136,2,FALSE)</f>
        <v>Waste Handling, Disposal, Treatment, and Recycling</v>
      </c>
      <c r="D54" s="16">
        <v>0</v>
      </c>
      <c r="E54" s="16">
        <v>0</v>
      </c>
      <c r="F54" s="16">
        <v>0</v>
      </c>
      <c r="G54" s="16">
        <v>0</v>
      </c>
      <c r="H54" s="16">
        <v>0</v>
      </c>
      <c r="I54" s="16">
        <v>0</v>
      </c>
      <c r="J54" s="16">
        <v>0</v>
      </c>
      <c r="K54" s="16">
        <v>0</v>
      </c>
      <c r="L54" s="16">
        <v>0</v>
      </c>
      <c r="M54" s="16">
        <v>0</v>
      </c>
      <c r="N54" s="16">
        <v>0</v>
      </c>
      <c r="O54" s="16">
        <v>0</v>
      </c>
      <c r="P54" s="16">
        <v>1.1814966675490705E-4</v>
      </c>
      <c r="Q54" s="16">
        <v>1.981808137785926E-5</v>
      </c>
      <c r="R54" s="16">
        <v>3.7452156814067753E-5</v>
      </c>
      <c r="S54" s="16">
        <v>6.6989321055168865E-5</v>
      </c>
      <c r="T54" s="16">
        <v>1.1136205943669178E-5</v>
      </c>
      <c r="U54" s="16">
        <v>2.1355272127125204E-5</v>
      </c>
      <c r="V54" s="16">
        <v>1.1814966675490705E-4</v>
      </c>
      <c r="W54" s="16">
        <v>1.981808137785926E-5</v>
      </c>
      <c r="X54" s="16">
        <v>3.7452156814067753E-5</v>
      </c>
      <c r="Y54" s="16">
        <v>6.6989321055168865E-5</v>
      </c>
      <c r="Z54" s="16">
        <v>1.1136205943669178E-5</v>
      </c>
      <c r="AA54" s="54">
        <v>2.1355272127125204E-5</v>
      </c>
      <c r="AB54" s="42">
        <v>1.1814966675490705E-4</v>
      </c>
      <c r="AC54" s="42">
        <v>1.981808137785926E-5</v>
      </c>
      <c r="AD54" s="42">
        <v>3.7452156814067753E-5</v>
      </c>
      <c r="AE54" s="42">
        <v>6.6989321055168865E-5</v>
      </c>
      <c r="AF54" s="42">
        <v>1.1136205943669178E-5</v>
      </c>
      <c r="AG54" s="42">
        <v>2.1355272127125204E-5</v>
      </c>
      <c r="AH54" s="42">
        <v>1.1814966675490705E-4</v>
      </c>
      <c r="AI54" s="42">
        <v>1.981808137785926E-5</v>
      </c>
      <c r="AJ54" s="42">
        <v>3.7452156814067753E-5</v>
      </c>
      <c r="AK54" s="42">
        <v>6.6989321055168865E-5</v>
      </c>
      <c r="AL54" s="42">
        <v>1.1136205943669178E-5</v>
      </c>
      <c r="AM54" s="42">
        <v>2.1355272127125204E-5</v>
      </c>
    </row>
    <row r="55" spans="1:39" hidden="1" x14ac:dyDescent="0.25">
      <c r="A55" s="53"/>
      <c r="B55" s="53"/>
      <c r="C55" s="53"/>
      <c r="D55" s="16">
        <v>0</v>
      </c>
      <c r="E55" s="16">
        <v>0</v>
      </c>
      <c r="F55" s="16">
        <v>0</v>
      </c>
      <c r="G55" s="16">
        <v>0</v>
      </c>
      <c r="H55" s="16">
        <v>0</v>
      </c>
      <c r="I55" s="16">
        <v>0</v>
      </c>
      <c r="J55" s="16">
        <v>0</v>
      </c>
      <c r="K55" s="16">
        <v>0</v>
      </c>
      <c r="L55" s="16">
        <v>0</v>
      </c>
      <c r="M55" s="16">
        <v>0</v>
      </c>
      <c r="N55" s="16">
        <v>0</v>
      </c>
      <c r="O55" s="16">
        <v>0</v>
      </c>
      <c r="P55" s="16">
        <v>1.981808137785926E-5</v>
      </c>
      <c r="Q55" s="16">
        <v>3.7452156814067753E-5</v>
      </c>
      <c r="R55" s="16">
        <v>6.6989321055168865E-5</v>
      </c>
      <c r="S55" s="16">
        <v>1.1136205943669178E-5</v>
      </c>
      <c r="T55" s="16">
        <v>2.1355272127125204E-5</v>
      </c>
      <c r="U55" s="16">
        <v>5.9074833377453524E-5</v>
      </c>
      <c r="V55" s="16">
        <v>1.981808137785926E-5</v>
      </c>
      <c r="W55" s="16">
        <v>3.7452156814067753E-5</v>
      </c>
      <c r="X55" s="16">
        <v>6.6989321055168865E-5</v>
      </c>
      <c r="Y55" s="16">
        <v>1.1136205943669178E-5</v>
      </c>
      <c r="Z55" s="16">
        <v>2.1355272127125204E-5</v>
      </c>
      <c r="AA55" s="54">
        <v>5.9074833377453524E-5</v>
      </c>
      <c r="AB55" s="42">
        <v>1.981808137785926E-5</v>
      </c>
      <c r="AC55" s="42">
        <v>3.7452156814067753E-5</v>
      </c>
      <c r="AD55" s="42">
        <v>6.6989321055168865E-5</v>
      </c>
      <c r="AE55" s="42">
        <v>1.1136205943669178E-5</v>
      </c>
      <c r="AF55" s="42">
        <v>2.1355272127125204E-5</v>
      </c>
      <c r="AG55" s="42">
        <v>5.9074833377453524E-5</v>
      </c>
      <c r="AH55" s="42">
        <v>1.981808137785926E-5</v>
      </c>
      <c r="AI55" s="42">
        <v>3.7452156814067753E-5</v>
      </c>
      <c r="AJ55" s="42">
        <v>6.6989321055168865E-5</v>
      </c>
      <c r="AK55" s="42">
        <v>1.1136205943669178E-5</v>
      </c>
      <c r="AL55" s="42">
        <v>2.1355272127125204E-5</v>
      </c>
      <c r="AM55" s="42">
        <v>5.9074833377453524E-5</v>
      </c>
    </row>
    <row r="56" spans="1:39" hidden="1" x14ac:dyDescent="0.25">
      <c r="A56" s="53"/>
      <c r="B56" s="53"/>
      <c r="C56" s="53"/>
      <c r="D56" s="16">
        <v>0</v>
      </c>
      <c r="E56" s="16">
        <v>0</v>
      </c>
      <c r="F56" s="16">
        <v>0</v>
      </c>
      <c r="G56" s="16">
        <v>0</v>
      </c>
      <c r="H56" s="16">
        <v>0</v>
      </c>
      <c r="I56" s="16">
        <v>0</v>
      </c>
      <c r="J56" s="16">
        <v>0</v>
      </c>
      <c r="K56" s="16">
        <v>0</v>
      </c>
      <c r="L56" s="16">
        <v>0</v>
      </c>
      <c r="M56" s="16">
        <v>0</v>
      </c>
      <c r="N56" s="16">
        <v>0</v>
      </c>
      <c r="O56" s="16">
        <v>0</v>
      </c>
      <c r="P56" s="16">
        <v>3.7452156814067753E-5</v>
      </c>
      <c r="Q56" s="16">
        <v>6.6989321055168865E-5</v>
      </c>
      <c r="R56" s="16">
        <v>1.1136205943669178E-5</v>
      </c>
      <c r="S56" s="16">
        <v>2.1355272127125204E-5</v>
      </c>
      <c r="T56" s="16">
        <v>5.9074833377453524E-5</v>
      </c>
      <c r="U56" s="16">
        <v>9.9090406889296302E-6</v>
      </c>
      <c r="V56" s="16">
        <v>3.7452156814067753E-5</v>
      </c>
      <c r="W56" s="16">
        <v>6.6989321055168865E-5</v>
      </c>
      <c r="X56" s="16">
        <v>1.1136205943669178E-5</v>
      </c>
      <c r="Y56" s="16">
        <v>2.1355272127125204E-5</v>
      </c>
      <c r="Z56" s="16">
        <v>5.9074833377453524E-5</v>
      </c>
      <c r="AA56" s="54">
        <v>9.9090406889296302E-6</v>
      </c>
      <c r="AB56" s="42">
        <v>3.7452156814067753E-5</v>
      </c>
      <c r="AC56" s="42">
        <v>6.6989321055168865E-5</v>
      </c>
      <c r="AD56" s="42">
        <v>1.1136205943669178E-5</v>
      </c>
      <c r="AE56" s="42">
        <v>2.1355272127125204E-5</v>
      </c>
      <c r="AF56" s="42">
        <v>5.9074833377453524E-5</v>
      </c>
      <c r="AG56" s="42">
        <v>9.9090406889296302E-6</v>
      </c>
      <c r="AH56" s="42">
        <v>3.7452156814067753E-5</v>
      </c>
      <c r="AI56" s="42">
        <v>6.6989321055168865E-5</v>
      </c>
      <c r="AJ56" s="42">
        <v>1.1136205943669178E-5</v>
      </c>
      <c r="AK56" s="42">
        <v>2.1355272127125204E-5</v>
      </c>
      <c r="AL56" s="42">
        <v>5.9074833377453524E-5</v>
      </c>
      <c r="AM56" s="42">
        <v>9.9090406889296302E-6</v>
      </c>
    </row>
    <row r="57" spans="1:39" hidden="1" x14ac:dyDescent="0.25">
      <c r="A57" s="53"/>
      <c r="B57" s="53"/>
      <c r="C57" s="53"/>
      <c r="D57" s="16">
        <v>0</v>
      </c>
      <c r="E57" s="16">
        <v>0</v>
      </c>
      <c r="F57" s="16">
        <v>0</v>
      </c>
      <c r="G57" s="16">
        <v>0</v>
      </c>
      <c r="H57" s="16">
        <v>0</v>
      </c>
      <c r="I57" s="16">
        <v>0</v>
      </c>
      <c r="J57" s="16">
        <v>0</v>
      </c>
      <c r="K57" s="16">
        <v>0</v>
      </c>
      <c r="L57" s="16">
        <v>0</v>
      </c>
      <c r="M57" s="16">
        <v>0</v>
      </c>
      <c r="N57" s="16">
        <v>0</v>
      </c>
      <c r="O57" s="16">
        <v>0</v>
      </c>
      <c r="P57" s="16">
        <v>6.6989321055168865E-5</v>
      </c>
      <c r="Q57" s="16">
        <v>1.1136205943669178E-5</v>
      </c>
      <c r="R57" s="16">
        <v>2.1355272127125204E-5</v>
      </c>
      <c r="S57" s="16">
        <v>5.9074833377453524E-5</v>
      </c>
      <c r="T57" s="16">
        <v>9.9090406889296302E-6</v>
      </c>
      <c r="U57" s="16">
        <v>1.8726078407033877E-5</v>
      </c>
      <c r="V57" s="16">
        <v>6.6989321055168865E-5</v>
      </c>
      <c r="W57" s="16">
        <v>1.1136205943669178E-5</v>
      </c>
      <c r="X57" s="16">
        <v>2.1355272127125204E-5</v>
      </c>
      <c r="Y57" s="16">
        <v>5.9074833377453524E-5</v>
      </c>
      <c r="Z57" s="16">
        <v>9.9090406889296302E-6</v>
      </c>
      <c r="AA57" s="54">
        <v>1.8726078407033877E-5</v>
      </c>
      <c r="AB57" s="42">
        <v>6.6989321055168865E-5</v>
      </c>
      <c r="AC57" s="42">
        <v>1.1136205943669178E-5</v>
      </c>
      <c r="AD57" s="42">
        <v>2.1355272127125204E-5</v>
      </c>
      <c r="AE57" s="42">
        <v>5.9074833377453524E-5</v>
      </c>
      <c r="AF57" s="42">
        <v>9.9090406889296302E-6</v>
      </c>
      <c r="AG57" s="42">
        <v>1.8726078407033877E-5</v>
      </c>
      <c r="AH57" s="42">
        <v>6.6989321055168865E-5</v>
      </c>
      <c r="AI57" s="42">
        <v>1.1136205943669178E-5</v>
      </c>
      <c r="AJ57" s="42">
        <v>2.1355272127125204E-5</v>
      </c>
      <c r="AK57" s="42">
        <v>5.9074833377453524E-5</v>
      </c>
      <c r="AL57" s="42">
        <v>9.9090406889296302E-6</v>
      </c>
      <c r="AM57" s="42">
        <v>1.8726078407033877E-5</v>
      </c>
    </row>
    <row r="58" spans="1:39" hidden="1" x14ac:dyDescent="0.25">
      <c r="A58" s="53"/>
      <c r="B58" s="53"/>
      <c r="C58" s="53"/>
      <c r="D58" s="16">
        <v>0</v>
      </c>
      <c r="E58" s="16">
        <v>0</v>
      </c>
      <c r="F58" s="16">
        <v>0</v>
      </c>
      <c r="G58" s="16">
        <v>0</v>
      </c>
      <c r="H58" s="16">
        <v>0</v>
      </c>
      <c r="I58" s="16">
        <v>0</v>
      </c>
      <c r="J58" s="16">
        <v>0</v>
      </c>
      <c r="K58" s="16">
        <v>0</v>
      </c>
      <c r="L58" s="16">
        <v>0</v>
      </c>
      <c r="M58" s="16">
        <v>0</v>
      </c>
      <c r="N58" s="16">
        <v>0</v>
      </c>
      <c r="O58" s="16">
        <v>0</v>
      </c>
      <c r="P58" s="16">
        <v>1.1136205943669178E-5</v>
      </c>
      <c r="Q58" s="16">
        <v>2.1355272127125204E-5</v>
      </c>
      <c r="R58" s="16">
        <v>5.9074833377453524E-5</v>
      </c>
      <c r="S58" s="16">
        <v>9.9090406889296302E-6</v>
      </c>
      <c r="T58" s="16">
        <v>1.8726078407033877E-5</v>
      </c>
      <c r="U58" s="16">
        <v>3.3494660527584433E-5</v>
      </c>
      <c r="V58" s="16">
        <v>1.1136205943669178E-5</v>
      </c>
      <c r="W58" s="16">
        <v>2.1355272127125204E-5</v>
      </c>
      <c r="X58" s="16">
        <v>5.9074833377453524E-5</v>
      </c>
      <c r="Y58" s="16">
        <v>9.9090406889296302E-6</v>
      </c>
      <c r="Z58" s="16">
        <v>1.8726078407033877E-5</v>
      </c>
      <c r="AA58" s="54">
        <v>3.3494660527584433E-5</v>
      </c>
      <c r="AB58" s="42">
        <v>1.1136205943669178E-5</v>
      </c>
      <c r="AC58" s="42">
        <v>2.1355272127125204E-5</v>
      </c>
      <c r="AD58" s="42">
        <v>5.9074833377453524E-5</v>
      </c>
      <c r="AE58" s="42">
        <v>9.9090406889296302E-6</v>
      </c>
      <c r="AF58" s="42">
        <v>1.8726078407033877E-5</v>
      </c>
      <c r="AG58" s="42">
        <v>3.3494660527584433E-5</v>
      </c>
      <c r="AH58" s="42">
        <v>1.1136205943669178E-5</v>
      </c>
      <c r="AI58" s="42">
        <v>2.1355272127125204E-5</v>
      </c>
      <c r="AJ58" s="42">
        <v>5.9074833377453524E-5</v>
      </c>
      <c r="AK58" s="42">
        <v>9.9090406889296302E-6</v>
      </c>
      <c r="AL58" s="42">
        <v>1.8726078407033877E-5</v>
      </c>
      <c r="AM58" s="42">
        <v>3.3494660527584433E-5</v>
      </c>
    </row>
    <row r="59" spans="1:39" hidden="1" x14ac:dyDescent="0.25">
      <c r="A59" s="53"/>
      <c r="B59" s="53"/>
      <c r="C59" s="53"/>
      <c r="D59" s="16">
        <v>0</v>
      </c>
      <c r="E59" s="16">
        <v>0</v>
      </c>
      <c r="F59" s="16">
        <v>0</v>
      </c>
      <c r="G59" s="16">
        <v>0</v>
      </c>
      <c r="H59" s="16">
        <v>0</v>
      </c>
      <c r="I59" s="16">
        <v>0</v>
      </c>
      <c r="J59" s="16">
        <v>0</v>
      </c>
      <c r="K59" s="16">
        <v>0</v>
      </c>
      <c r="L59" s="16">
        <v>0</v>
      </c>
      <c r="M59" s="16">
        <v>0</v>
      </c>
      <c r="N59" s="16">
        <v>0</v>
      </c>
      <c r="O59" s="16">
        <v>0</v>
      </c>
      <c r="P59" s="16">
        <v>2.1355272127125204E-5</v>
      </c>
      <c r="Q59" s="16">
        <v>5.9074833377453524E-5</v>
      </c>
      <c r="R59" s="16">
        <v>9.9090406889296302E-6</v>
      </c>
      <c r="S59" s="16">
        <v>1.8726078407033877E-5</v>
      </c>
      <c r="T59" s="16">
        <v>3.3494660527584433E-5</v>
      </c>
      <c r="U59" s="16">
        <v>5.5681029718345892E-6</v>
      </c>
      <c r="V59" s="16">
        <v>2.1355272127125204E-5</v>
      </c>
      <c r="W59" s="16">
        <v>5.9074833377453524E-5</v>
      </c>
      <c r="X59" s="16">
        <v>9.9090406889296302E-6</v>
      </c>
      <c r="Y59" s="16">
        <v>1.8726078407033877E-5</v>
      </c>
      <c r="Z59" s="16">
        <v>3.3494660527584433E-5</v>
      </c>
      <c r="AA59" s="54">
        <v>5.5681029718345892E-6</v>
      </c>
      <c r="AB59" s="42">
        <v>2.1355272127125204E-5</v>
      </c>
      <c r="AC59" s="42">
        <v>5.9074833377453524E-5</v>
      </c>
      <c r="AD59" s="42">
        <v>9.9090406889296302E-6</v>
      </c>
      <c r="AE59" s="42">
        <v>1.8726078407033877E-5</v>
      </c>
      <c r="AF59" s="42">
        <v>3.3494660527584433E-5</v>
      </c>
      <c r="AG59" s="42">
        <v>5.5681029718345892E-6</v>
      </c>
      <c r="AH59" s="42">
        <v>2.1355272127125204E-5</v>
      </c>
      <c r="AI59" s="42">
        <v>5.9074833377453524E-5</v>
      </c>
      <c r="AJ59" s="42">
        <v>9.9090406889296302E-6</v>
      </c>
      <c r="AK59" s="42">
        <v>1.8726078407033877E-5</v>
      </c>
      <c r="AL59" s="42">
        <v>3.3494660527584433E-5</v>
      </c>
      <c r="AM59" s="42">
        <v>5.5681029718345892E-6</v>
      </c>
    </row>
    <row r="60" spans="1:39" x14ac:dyDescent="0.25">
      <c r="A60" s="53" t="s">
        <v>29</v>
      </c>
      <c r="B60" s="53" t="str">
        <f>VLOOKUP(A60,'TRI Releases'!$A$3:$Q$118,2,FALSE)</f>
        <v>29059SNTCMSCHWY</v>
      </c>
      <c r="C60" s="53" t="str">
        <f>VLOOKUP(B60,'AERMOD-Modeled-Air-Conc.'!$A$5:$B$3136,2,FALSE)</f>
        <v>Waste Handling, Disposal, Treatment, and Recycling</v>
      </c>
      <c r="D60" s="16">
        <v>0</v>
      </c>
      <c r="E60" s="16">
        <v>0</v>
      </c>
      <c r="F60" s="16">
        <v>0</v>
      </c>
      <c r="G60" s="16">
        <v>0</v>
      </c>
      <c r="H60" s="16">
        <v>0</v>
      </c>
      <c r="I60" s="16">
        <v>0</v>
      </c>
      <c r="J60" s="16">
        <v>0</v>
      </c>
      <c r="K60" s="16">
        <v>0</v>
      </c>
      <c r="L60" s="16">
        <v>0</v>
      </c>
      <c r="M60" s="16">
        <v>0</v>
      </c>
      <c r="N60" s="16">
        <v>0</v>
      </c>
      <c r="O60" s="16">
        <v>0</v>
      </c>
      <c r="P60" s="16">
        <v>5.9074833377453524E-5</v>
      </c>
      <c r="Q60" s="16">
        <v>9.9090406889296302E-6</v>
      </c>
      <c r="R60" s="16">
        <v>1.8726078407033877E-5</v>
      </c>
      <c r="S60" s="16">
        <v>3.3494660527584433E-5</v>
      </c>
      <c r="T60" s="16">
        <v>5.5681029718345892E-6</v>
      </c>
      <c r="U60" s="16">
        <v>1.0677636063562602E-5</v>
      </c>
      <c r="V60" s="16">
        <v>5.9074833377453524E-5</v>
      </c>
      <c r="W60" s="16">
        <v>9.9090406889296302E-6</v>
      </c>
      <c r="X60" s="16">
        <v>1.8726078407033877E-5</v>
      </c>
      <c r="Y60" s="16">
        <v>3.3494660527584433E-5</v>
      </c>
      <c r="Z60" s="16">
        <v>5.5681029718345892E-6</v>
      </c>
      <c r="AA60" s="54">
        <v>1.0677636063562602E-5</v>
      </c>
      <c r="AB60" s="42">
        <v>5.9074833377453524E-5</v>
      </c>
      <c r="AC60" s="42">
        <v>9.9090406889296302E-6</v>
      </c>
      <c r="AD60" s="42">
        <v>1.8726078407033877E-5</v>
      </c>
      <c r="AE60" s="42">
        <v>3.3494660527584433E-5</v>
      </c>
      <c r="AF60" s="42">
        <v>5.5681029718345892E-6</v>
      </c>
      <c r="AG60" s="42">
        <v>1.0677636063562602E-5</v>
      </c>
      <c r="AH60" s="42">
        <v>5.9074833377453524E-5</v>
      </c>
      <c r="AI60" s="42">
        <v>9.9090406889296302E-6</v>
      </c>
      <c r="AJ60" s="42">
        <v>1.8726078407033877E-5</v>
      </c>
      <c r="AK60" s="42">
        <v>3.3494660527584433E-5</v>
      </c>
      <c r="AL60" s="42">
        <v>5.5681029718345892E-6</v>
      </c>
      <c r="AM60" s="42">
        <v>1.0677636063562602E-5</v>
      </c>
    </row>
    <row r="61" spans="1:39" hidden="1" x14ac:dyDescent="0.25">
      <c r="A61" s="53"/>
      <c r="B61" s="53"/>
      <c r="C61" s="53"/>
      <c r="D61" s="16">
        <v>0</v>
      </c>
      <c r="E61" s="16">
        <v>0</v>
      </c>
      <c r="F61" s="16">
        <v>0</v>
      </c>
      <c r="G61" s="16">
        <v>0</v>
      </c>
      <c r="H61" s="16">
        <v>0</v>
      </c>
      <c r="I61" s="16">
        <v>1.0652860061840033E-4</v>
      </c>
      <c r="J61" s="16">
        <v>0</v>
      </c>
      <c r="K61" s="16">
        <v>0</v>
      </c>
      <c r="L61" s="16">
        <v>0</v>
      </c>
      <c r="M61" s="16">
        <v>0</v>
      </c>
      <c r="N61" s="16">
        <v>0</v>
      </c>
      <c r="O61" s="16">
        <v>1.0652860061840033E-4</v>
      </c>
      <c r="P61" s="16">
        <v>9.9090406889296302E-6</v>
      </c>
      <c r="Q61" s="16">
        <v>1.8726078407033877E-5</v>
      </c>
      <c r="R61" s="16">
        <v>3.3494660527584433E-5</v>
      </c>
      <c r="S61" s="16">
        <v>5.5681029718345892E-6</v>
      </c>
      <c r="T61" s="16">
        <v>1.0677636063562602E-5</v>
      </c>
      <c r="U61" s="16">
        <v>5.3167350039708178E-5</v>
      </c>
      <c r="V61" s="16">
        <v>9.9090406889296302E-6</v>
      </c>
      <c r="W61" s="16">
        <v>1.8726078407033877E-5</v>
      </c>
      <c r="X61" s="16">
        <v>3.3494660527584433E-5</v>
      </c>
      <c r="Y61" s="16">
        <v>5.5681029718345892E-6</v>
      </c>
      <c r="Z61" s="16">
        <v>1.0677636063562602E-5</v>
      </c>
      <c r="AA61" s="54">
        <v>5.3167350039708178E-5</v>
      </c>
      <c r="AB61" s="42">
        <v>9.9090406889296302E-6</v>
      </c>
      <c r="AC61" s="42">
        <v>1.8726078407033877E-5</v>
      </c>
      <c r="AD61" s="42">
        <v>3.3494660527584433E-5</v>
      </c>
      <c r="AE61" s="42">
        <v>5.5681029718345892E-6</v>
      </c>
      <c r="AF61" s="42">
        <v>1.0677636063562602E-5</v>
      </c>
      <c r="AG61" s="42">
        <v>1.596959506581085E-4</v>
      </c>
      <c r="AH61" s="42">
        <v>9.9090406889296302E-6</v>
      </c>
      <c r="AI61" s="42">
        <v>1.8726078407033877E-5</v>
      </c>
      <c r="AJ61" s="42">
        <v>3.3494660527584433E-5</v>
      </c>
      <c r="AK61" s="42">
        <v>5.5681029718345892E-6</v>
      </c>
      <c r="AL61" s="42">
        <v>1.0677636063562602E-5</v>
      </c>
      <c r="AM61" s="42">
        <v>1.596959506581085E-4</v>
      </c>
    </row>
    <row r="62" spans="1:39" hidden="1" x14ac:dyDescent="0.25">
      <c r="A62" s="53"/>
      <c r="B62" s="53"/>
      <c r="C62" s="53"/>
      <c r="D62" s="16">
        <v>0</v>
      </c>
      <c r="E62" s="16">
        <v>0</v>
      </c>
      <c r="F62" s="16">
        <v>0</v>
      </c>
      <c r="G62" s="16">
        <v>0</v>
      </c>
      <c r="H62" s="16">
        <v>1.0652860061840033E-4</v>
      </c>
      <c r="I62" s="16">
        <v>4.9944014263630382E-6</v>
      </c>
      <c r="J62" s="16">
        <v>0</v>
      </c>
      <c r="K62" s="16">
        <v>0</v>
      </c>
      <c r="L62" s="16">
        <v>0</v>
      </c>
      <c r="M62" s="16">
        <v>0</v>
      </c>
      <c r="N62" s="16">
        <v>1.0652860061840033E-4</v>
      </c>
      <c r="O62" s="16">
        <v>4.9944014263630382E-6</v>
      </c>
      <c r="P62" s="16">
        <v>1.8726078407033877E-5</v>
      </c>
      <c r="Q62" s="16">
        <v>3.3494660527584433E-5</v>
      </c>
      <c r="R62" s="16">
        <v>5.5681029718345892E-6</v>
      </c>
      <c r="S62" s="16">
        <v>1.0677636063562602E-5</v>
      </c>
      <c r="T62" s="16">
        <v>5.3167350039708178E-5</v>
      </c>
      <c r="U62" s="16">
        <v>8.9181366200366677E-6</v>
      </c>
      <c r="V62" s="16">
        <v>1.8726078407033877E-5</v>
      </c>
      <c r="W62" s="16">
        <v>3.3494660527584433E-5</v>
      </c>
      <c r="X62" s="16">
        <v>5.5681029718345892E-6</v>
      </c>
      <c r="Y62" s="16">
        <v>1.0677636063562602E-5</v>
      </c>
      <c r="Z62" s="16">
        <v>5.3167350039708178E-5</v>
      </c>
      <c r="AA62" s="54">
        <v>8.9181366200366677E-6</v>
      </c>
      <c r="AB62" s="42">
        <v>1.8726078407033877E-5</v>
      </c>
      <c r="AC62" s="42">
        <v>3.3494660527584433E-5</v>
      </c>
      <c r="AD62" s="42">
        <v>5.5681029718345892E-6</v>
      </c>
      <c r="AE62" s="42">
        <v>1.0677636063562602E-5</v>
      </c>
      <c r="AF62" s="42">
        <v>1.596959506581085E-4</v>
      </c>
      <c r="AG62" s="42">
        <v>1.3912538046399706E-5</v>
      </c>
      <c r="AH62" s="42">
        <v>1.8726078407033877E-5</v>
      </c>
      <c r="AI62" s="42">
        <v>3.3494660527584433E-5</v>
      </c>
      <c r="AJ62" s="42">
        <v>5.5681029718345892E-6</v>
      </c>
      <c r="AK62" s="42">
        <v>1.0677636063562602E-5</v>
      </c>
      <c r="AL62" s="42">
        <v>1.596959506581085E-4</v>
      </c>
      <c r="AM62" s="42">
        <v>1.3912538046399706E-5</v>
      </c>
    </row>
    <row r="63" spans="1:39" hidden="1" x14ac:dyDescent="0.25">
      <c r="A63" s="53"/>
      <c r="B63" s="53"/>
      <c r="C63" s="53"/>
      <c r="D63" s="16">
        <v>0</v>
      </c>
      <c r="E63" s="16">
        <v>0</v>
      </c>
      <c r="F63" s="16">
        <v>0</v>
      </c>
      <c r="G63" s="16">
        <v>1.0652860061840033E-4</v>
      </c>
      <c r="H63" s="16">
        <v>4.9944014263630382E-6</v>
      </c>
      <c r="I63" s="16">
        <v>1.2396390690080335E-5</v>
      </c>
      <c r="J63" s="16">
        <v>0</v>
      </c>
      <c r="K63" s="16">
        <v>0</v>
      </c>
      <c r="L63" s="16">
        <v>0</v>
      </c>
      <c r="M63" s="16">
        <v>1.0652860061840033E-4</v>
      </c>
      <c r="N63" s="16">
        <v>4.9944014263630382E-6</v>
      </c>
      <c r="O63" s="16">
        <v>1.2396390690080335E-5</v>
      </c>
      <c r="P63" s="16">
        <v>3.3494660527584433E-5</v>
      </c>
      <c r="Q63" s="16">
        <v>5.5681029718345892E-6</v>
      </c>
      <c r="R63" s="16">
        <v>1.0677636063562602E-5</v>
      </c>
      <c r="S63" s="16">
        <v>5.3167350039708178E-5</v>
      </c>
      <c r="T63" s="16">
        <v>8.9181366200366677E-6</v>
      </c>
      <c r="U63" s="16">
        <v>1.6853470566330489E-5</v>
      </c>
      <c r="V63" s="16">
        <v>3.3494660527584433E-5</v>
      </c>
      <c r="W63" s="16">
        <v>5.5681029718345892E-6</v>
      </c>
      <c r="X63" s="16">
        <v>1.0677636063562602E-5</v>
      </c>
      <c r="Y63" s="16">
        <v>5.3167350039708178E-5</v>
      </c>
      <c r="Z63" s="16">
        <v>8.9181366200366677E-6</v>
      </c>
      <c r="AA63" s="54">
        <v>1.6853470566330489E-5</v>
      </c>
      <c r="AB63" s="42">
        <v>3.3494660527584433E-5</v>
      </c>
      <c r="AC63" s="42">
        <v>5.5681029718345892E-6</v>
      </c>
      <c r="AD63" s="42">
        <v>1.0677636063562602E-5</v>
      </c>
      <c r="AE63" s="42">
        <v>1.596959506581085E-4</v>
      </c>
      <c r="AF63" s="42">
        <v>1.3912538046399706E-5</v>
      </c>
      <c r="AG63" s="42">
        <v>2.9249861256410825E-5</v>
      </c>
      <c r="AH63" s="42">
        <v>3.3494660527584433E-5</v>
      </c>
      <c r="AI63" s="42">
        <v>5.5681029718345892E-6</v>
      </c>
      <c r="AJ63" s="42">
        <v>1.0677636063562602E-5</v>
      </c>
      <c r="AK63" s="42">
        <v>1.596959506581085E-4</v>
      </c>
      <c r="AL63" s="42">
        <v>1.3912538046399706E-5</v>
      </c>
      <c r="AM63" s="42">
        <v>2.9249861256410825E-5</v>
      </c>
    </row>
    <row r="64" spans="1:39" hidden="1" x14ac:dyDescent="0.25">
      <c r="A64" s="53"/>
      <c r="B64" s="53"/>
      <c r="C64" s="53"/>
      <c r="D64" s="16">
        <v>0</v>
      </c>
      <c r="E64" s="16">
        <v>0</v>
      </c>
      <c r="F64" s="16">
        <v>1.0652860061840033E-4</v>
      </c>
      <c r="G64" s="16">
        <v>4.9944014263630382E-6</v>
      </c>
      <c r="H64" s="16">
        <v>1.2396390690080335E-5</v>
      </c>
      <c r="I64" s="16">
        <v>6.3415451961499193E-5</v>
      </c>
      <c r="J64" s="16">
        <v>0</v>
      </c>
      <c r="K64" s="16">
        <v>0</v>
      </c>
      <c r="L64" s="16">
        <v>1.0652860061840033E-4</v>
      </c>
      <c r="M64" s="16">
        <v>4.9944014263630382E-6</v>
      </c>
      <c r="N64" s="16">
        <v>1.2396390690080335E-5</v>
      </c>
      <c r="O64" s="16">
        <v>6.3415451961499193E-5</v>
      </c>
      <c r="P64" s="16">
        <v>5.5681029718345892E-6</v>
      </c>
      <c r="Q64" s="16">
        <v>1.0677636063562602E-5</v>
      </c>
      <c r="R64" s="16">
        <v>5.3167350039708178E-5</v>
      </c>
      <c r="S64" s="16">
        <v>8.9181366200366677E-6</v>
      </c>
      <c r="T64" s="16">
        <v>1.6853470566330489E-5</v>
      </c>
      <c r="U64" s="16">
        <v>3.014519447482599E-5</v>
      </c>
      <c r="V64" s="16">
        <v>5.5681029718345892E-6</v>
      </c>
      <c r="W64" s="16">
        <v>1.0677636063562602E-5</v>
      </c>
      <c r="X64" s="16">
        <v>5.3167350039708178E-5</v>
      </c>
      <c r="Y64" s="16">
        <v>8.9181366200366677E-6</v>
      </c>
      <c r="Z64" s="16">
        <v>1.6853470566330489E-5</v>
      </c>
      <c r="AA64" s="54">
        <v>3.014519447482599E-5</v>
      </c>
      <c r="AB64" s="42">
        <v>5.5681029718345892E-6</v>
      </c>
      <c r="AC64" s="42">
        <v>1.0677636063562602E-5</v>
      </c>
      <c r="AD64" s="42">
        <v>1.596959506581085E-4</v>
      </c>
      <c r="AE64" s="42">
        <v>1.3912538046399706E-5</v>
      </c>
      <c r="AF64" s="42">
        <v>2.9249861256410825E-5</v>
      </c>
      <c r="AG64" s="42">
        <v>9.3560646436325183E-5</v>
      </c>
      <c r="AH64" s="42">
        <v>5.5681029718345892E-6</v>
      </c>
      <c r="AI64" s="42">
        <v>1.0677636063562602E-5</v>
      </c>
      <c r="AJ64" s="42">
        <v>1.596959506581085E-4</v>
      </c>
      <c r="AK64" s="42">
        <v>1.3912538046399706E-5</v>
      </c>
      <c r="AL64" s="42">
        <v>2.9249861256410825E-5</v>
      </c>
      <c r="AM64" s="42">
        <v>9.3560646436325183E-5</v>
      </c>
    </row>
    <row r="65" spans="1:39" hidden="1" x14ac:dyDescent="0.25">
      <c r="A65" s="53"/>
      <c r="B65" s="53"/>
      <c r="C65" s="53"/>
      <c r="D65" s="16">
        <v>0</v>
      </c>
      <c r="E65" s="16">
        <v>1.0652860061840033E-4</v>
      </c>
      <c r="F65" s="16">
        <v>4.9944014263630382E-6</v>
      </c>
      <c r="G65" s="16">
        <v>1.2396390690080335E-5</v>
      </c>
      <c r="H65" s="16">
        <v>6.3415451961499193E-5</v>
      </c>
      <c r="I65" s="16">
        <v>2.7231594538784166E-6</v>
      </c>
      <c r="J65" s="16">
        <v>0</v>
      </c>
      <c r="K65" s="16">
        <v>1.0652860061840033E-4</v>
      </c>
      <c r="L65" s="16">
        <v>4.9944014263630382E-6</v>
      </c>
      <c r="M65" s="16">
        <v>1.2396390690080335E-5</v>
      </c>
      <c r="N65" s="16">
        <v>6.3415451961499193E-5</v>
      </c>
      <c r="O65" s="16">
        <v>2.7231594538784166E-6</v>
      </c>
      <c r="P65" s="16">
        <v>1.0677636063562602E-5</v>
      </c>
      <c r="Q65" s="16">
        <v>5.3167350039708178E-5</v>
      </c>
      <c r="R65" s="16">
        <v>8.9181366200366677E-6</v>
      </c>
      <c r="S65" s="16">
        <v>1.6853470566330489E-5</v>
      </c>
      <c r="T65" s="16">
        <v>3.014519447482599E-5</v>
      </c>
      <c r="U65" s="16">
        <v>5.0112926746511304E-6</v>
      </c>
      <c r="V65" s="16">
        <v>1.0677636063562602E-5</v>
      </c>
      <c r="W65" s="16">
        <v>5.3167350039708178E-5</v>
      </c>
      <c r="X65" s="16">
        <v>8.9181366200366677E-6</v>
      </c>
      <c r="Y65" s="16">
        <v>1.6853470566330489E-5</v>
      </c>
      <c r="Z65" s="16">
        <v>3.014519447482599E-5</v>
      </c>
      <c r="AA65" s="54">
        <v>5.0112926746511304E-6</v>
      </c>
      <c r="AB65" s="42">
        <v>1.0677636063562602E-5</v>
      </c>
      <c r="AC65" s="42">
        <v>1.596959506581085E-4</v>
      </c>
      <c r="AD65" s="42">
        <v>1.3912538046399706E-5</v>
      </c>
      <c r="AE65" s="42">
        <v>2.9249861256410825E-5</v>
      </c>
      <c r="AF65" s="42">
        <v>9.3560646436325183E-5</v>
      </c>
      <c r="AG65" s="42">
        <v>7.7344521285295474E-6</v>
      </c>
      <c r="AH65" s="42">
        <v>1.0677636063562602E-5</v>
      </c>
      <c r="AI65" s="42">
        <v>1.596959506581085E-4</v>
      </c>
      <c r="AJ65" s="42">
        <v>1.3912538046399706E-5</v>
      </c>
      <c r="AK65" s="42">
        <v>2.9249861256410825E-5</v>
      </c>
      <c r="AL65" s="42">
        <v>9.3560646436325183E-5</v>
      </c>
      <c r="AM65" s="42">
        <v>7.7344521285295474E-6</v>
      </c>
    </row>
    <row r="66" spans="1:39" x14ac:dyDescent="0.25">
      <c r="A66" s="53" t="s">
        <v>30</v>
      </c>
      <c r="B66" s="53" t="str">
        <f>VLOOKUP(A66,'TRI Releases'!$A$3:$Q$118,2,FALSE)</f>
        <v>29059SNTCMSCHWY</v>
      </c>
      <c r="C66" s="53" t="str">
        <f>VLOOKUP(B66,'AERMOD-Modeled-Air-Conc.'!$A$5:$B$3136,2,FALSE)</f>
        <v>Waste Handling, Disposal, Treatment, and Recycling</v>
      </c>
      <c r="D66" s="16">
        <v>1.0652860061840033E-4</v>
      </c>
      <c r="E66" s="16">
        <v>4.9944014263630382E-6</v>
      </c>
      <c r="F66" s="16">
        <v>1.2396390690080335E-5</v>
      </c>
      <c r="G66" s="16">
        <v>6.3415451961499193E-5</v>
      </c>
      <c r="H66" s="16">
        <v>2.7231594538784166E-6</v>
      </c>
      <c r="I66" s="16">
        <v>7.1676025545996827E-6</v>
      </c>
      <c r="J66" s="16">
        <v>1.0652860061840033E-4</v>
      </c>
      <c r="K66" s="16">
        <v>4.9944014263630382E-6</v>
      </c>
      <c r="L66" s="16">
        <v>1.2396390690080335E-5</v>
      </c>
      <c r="M66" s="16">
        <v>6.3415451961499193E-5</v>
      </c>
      <c r="N66" s="16">
        <v>2.7231594538784166E-6</v>
      </c>
      <c r="O66" s="16">
        <v>7.1676025545996827E-6</v>
      </c>
      <c r="P66" s="16">
        <v>5.3167350039708178E-5</v>
      </c>
      <c r="Q66" s="16">
        <v>8.9181366200366677E-6</v>
      </c>
      <c r="R66" s="16">
        <v>1.6853470566330489E-5</v>
      </c>
      <c r="S66" s="16">
        <v>3.014519447482599E-5</v>
      </c>
      <c r="T66" s="16">
        <v>5.0112926746511304E-6</v>
      </c>
      <c r="U66" s="16">
        <v>9.6098724572063411E-6</v>
      </c>
      <c r="V66" s="16">
        <v>5.3167350039708178E-5</v>
      </c>
      <c r="W66" s="16">
        <v>8.9181366200366677E-6</v>
      </c>
      <c r="X66" s="16">
        <v>1.6853470566330489E-5</v>
      </c>
      <c r="Y66" s="16">
        <v>3.014519447482599E-5</v>
      </c>
      <c r="Z66" s="16">
        <v>5.0112926746511304E-6</v>
      </c>
      <c r="AA66" s="54">
        <v>9.6098724572063411E-6</v>
      </c>
      <c r="AB66" s="42">
        <v>1.596959506581085E-4</v>
      </c>
      <c r="AC66" s="42">
        <v>1.3912538046399706E-5</v>
      </c>
      <c r="AD66" s="42">
        <v>2.9249861256410825E-5</v>
      </c>
      <c r="AE66" s="42">
        <v>9.3560646436325183E-5</v>
      </c>
      <c r="AF66" s="42">
        <v>7.7344521285295474E-6</v>
      </c>
      <c r="AG66" s="42">
        <v>1.6777475011806025E-5</v>
      </c>
      <c r="AH66" s="42">
        <v>1.596959506581085E-4</v>
      </c>
      <c r="AI66" s="42">
        <v>1.3912538046399706E-5</v>
      </c>
      <c r="AJ66" s="42">
        <v>2.9249861256410825E-5</v>
      </c>
      <c r="AK66" s="42">
        <v>9.3560646436325183E-5</v>
      </c>
      <c r="AL66" s="42">
        <v>7.7344521285295474E-6</v>
      </c>
      <c r="AM66" s="42">
        <v>1.6777475011806025E-5</v>
      </c>
    </row>
    <row r="67" spans="1:39" hidden="1" x14ac:dyDescent="0.25">
      <c r="A67" s="53"/>
      <c r="B67" s="53"/>
      <c r="C67" s="53"/>
      <c r="D67" s="16">
        <v>4.9944014263630382E-6</v>
      </c>
      <c r="E67" s="16">
        <v>1.2396390690080335E-5</v>
      </c>
      <c r="F67" s="16">
        <v>6.3415451961499193E-5</v>
      </c>
      <c r="G67" s="16">
        <v>2.7231594538784166E-6</v>
      </c>
      <c r="H67" s="16">
        <v>7.1676025545996827E-6</v>
      </c>
      <c r="I67" s="16">
        <v>2.6632150154600083E-5</v>
      </c>
      <c r="J67" s="16">
        <v>4.9944014263630382E-6</v>
      </c>
      <c r="K67" s="16">
        <v>1.2396390690080335E-5</v>
      </c>
      <c r="L67" s="16">
        <v>6.3415451961499193E-5</v>
      </c>
      <c r="M67" s="16">
        <v>2.7231594538784166E-6</v>
      </c>
      <c r="N67" s="16">
        <v>7.1676025545996827E-6</v>
      </c>
      <c r="O67" s="16">
        <v>2.6632150154600083E-5</v>
      </c>
      <c r="P67" s="16">
        <v>8.9181366200366677E-6</v>
      </c>
      <c r="Q67" s="16">
        <v>1.6853470566330489E-5</v>
      </c>
      <c r="R67" s="16">
        <v>3.014519447482599E-5</v>
      </c>
      <c r="S67" s="16">
        <v>5.0112926746511304E-6</v>
      </c>
      <c r="T67" s="16">
        <v>9.6098724572063411E-6</v>
      </c>
      <c r="U67" s="16">
        <v>7.2366670887380566E-5</v>
      </c>
      <c r="V67" s="16">
        <v>8.9181366200366677E-6</v>
      </c>
      <c r="W67" s="16">
        <v>1.6853470566330489E-5</v>
      </c>
      <c r="X67" s="16">
        <v>3.014519447482599E-5</v>
      </c>
      <c r="Y67" s="16">
        <v>5.0112926746511304E-6</v>
      </c>
      <c r="Z67" s="16">
        <v>9.6098724572063411E-6</v>
      </c>
      <c r="AA67" s="54">
        <v>7.2366670887380566E-5</v>
      </c>
      <c r="AB67" s="42">
        <v>1.3912538046399706E-5</v>
      </c>
      <c r="AC67" s="42">
        <v>2.9249861256410825E-5</v>
      </c>
      <c r="AD67" s="42">
        <v>9.3560646436325183E-5</v>
      </c>
      <c r="AE67" s="42">
        <v>7.7344521285295474E-6</v>
      </c>
      <c r="AF67" s="42">
        <v>1.6777475011806025E-5</v>
      </c>
      <c r="AG67" s="42">
        <v>9.8998821041980649E-5</v>
      </c>
      <c r="AH67" s="42">
        <v>1.3912538046399706E-5</v>
      </c>
      <c r="AI67" s="42">
        <v>2.9249861256410825E-5</v>
      </c>
      <c r="AJ67" s="42">
        <v>9.3560646436325183E-5</v>
      </c>
      <c r="AK67" s="42">
        <v>7.7344521285295474E-6</v>
      </c>
      <c r="AL67" s="42">
        <v>1.6777475011806025E-5</v>
      </c>
      <c r="AM67" s="42">
        <v>9.8998821041980649E-5</v>
      </c>
    </row>
    <row r="68" spans="1:39" hidden="1" x14ac:dyDescent="0.25">
      <c r="A68" s="53"/>
      <c r="B68" s="53"/>
      <c r="C68" s="53"/>
      <c r="D68" s="16">
        <v>1.2396390690080335E-5</v>
      </c>
      <c r="E68" s="16">
        <v>6.3415451961499193E-5</v>
      </c>
      <c r="F68" s="16">
        <v>2.7231594538784166E-6</v>
      </c>
      <c r="G68" s="16">
        <v>7.1676025545996827E-6</v>
      </c>
      <c r="H68" s="16">
        <v>2.6632150154600083E-5</v>
      </c>
      <c r="I68" s="16">
        <v>1.2486003565907595E-6</v>
      </c>
      <c r="J68" s="16">
        <v>1.2396390690080335E-5</v>
      </c>
      <c r="K68" s="16">
        <v>6.3415451961499193E-5</v>
      </c>
      <c r="L68" s="16">
        <v>2.7231594538784166E-6</v>
      </c>
      <c r="M68" s="16">
        <v>7.1676025545996827E-6</v>
      </c>
      <c r="N68" s="16">
        <v>2.6632150154600083E-5</v>
      </c>
      <c r="O68" s="16">
        <v>1.2486003565907595E-6</v>
      </c>
      <c r="P68" s="16">
        <v>1.6853470566330489E-5</v>
      </c>
      <c r="Q68" s="16">
        <v>3.014519447482599E-5</v>
      </c>
      <c r="R68" s="16">
        <v>5.0112926746511304E-6</v>
      </c>
      <c r="S68" s="16">
        <v>9.6098724572063411E-6</v>
      </c>
      <c r="T68" s="16">
        <v>7.2366670887380566E-5</v>
      </c>
      <c r="U68" s="16">
        <v>1.2138574843938797E-5</v>
      </c>
      <c r="V68" s="16">
        <v>1.6853470566330489E-5</v>
      </c>
      <c r="W68" s="16">
        <v>3.014519447482599E-5</v>
      </c>
      <c r="X68" s="16">
        <v>5.0112926746511304E-6</v>
      </c>
      <c r="Y68" s="16">
        <v>9.6098724572063411E-6</v>
      </c>
      <c r="Z68" s="16">
        <v>7.2366670887380566E-5</v>
      </c>
      <c r="AA68" s="54">
        <v>1.2138574843938797E-5</v>
      </c>
      <c r="AB68" s="42">
        <v>2.9249861256410825E-5</v>
      </c>
      <c r="AC68" s="42">
        <v>9.3560646436325183E-5</v>
      </c>
      <c r="AD68" s="42">
        <v>7.7344521285295474E-6</v>
      </c>
      <c r="AE68" s="42">
        <v>1.6777475011806025E-5</v>
      </c>
      <c r="AF68" s="42">
        <v>9.8998821041980649E-5</v>
      </c>
      <c r="AG68" s="42">
        <v>1.3387175200529556E-5</v>
      </c>
      <c r="AH68" s="42">
        <v>2.9249861256410825E-5</v>
      </c>
      <c r="AI68" s="42">
        <v>9.3560646436325183E-5</v>
      </c>
      <c r="AJ68" s="42">
        <v>7.7344521285295474E-6</v>
      </c>
      <c r="AK68" s="42">
        <v>1.6777475011806025E-5</v>
      </c>
      <c r="AL68" s="42">
        <v>9.8998821041980649E-5</v>
      </c>
      <c r="AM68" s="42">
        <v>1.3387175200529556E-5</v>
      </c>
    </row>
    <row r="69" spans="1:39" hidden="1" x14ac:dyDescent="0.25">
      <c r="A69" s="53"/>
      <c r="B69" s="53"/>
      <c r="C69" s="53"/>
      <c r="D69" s="16">
        <v>6.3415451961499193E-5</v>
      </c>
      <c r="E69" s="16">
        <v>2.7231594538784166E-6</v>
      </c>
      <c r="F69" s="16">
        <v>7.1676025545996827E-6</v>
      </c>
      <c r="G69" s="16">
        <v>2.6632150154600083E-5</v>
      </c>
      <c r="H69" s="16">
        <v>1.2486003565907595E-6</v>
      </c>
      <c r="I69" s="16">
        <v>3.0990976725200839E-6</v>
      </c>
      <c r="J69" s="16">
        <v>6.3415451961499193E-5</v>
      </c>
      <c r="K69" s="16">
        <v>2.7231594538784166E-6</v>
      </c>
      <c r="L69" s="16">
        <v>7.1676025545996827E-6</v>
      </c>
      <c r="M69" s="16">
        <v>2.6632150154600083E-5</v>
      </c>
      <c r="N69" s="16">
        <v>1.2486003565907595E-6</v>
      </c>
      <c r="O69" s="16">
        <v>3.0990976725200839E-6</v>
      </c>
      <c r="P69" s="16">
        <v>3.014519447482599E-5</v>
      </c>
      <c r="Q69" s="16">
        <v>5.0112926746511304E-6</v>
      </c>
      <c r="R69" s="16">
        <v>9.6098724572063411E-6</v>
      </c>
      <c r="S69" s="16">
        <v>7.2366670887380566E-5</v>
      </c>
      <c r="T69" s="16">
        <v>1.2138574843938797E-5</v>
      </c>
      <c r="U69" s="16">
        <v>2.2939446048616498E-5</v>
      </c>
      <c r="V69" s="16">
        <v>3.014519447482599E-5</v>
      </c>
      <c r="W69" s="16">
        <v>5.0112926746511304E-6</v>
      </c>
      <c r="X69" s="16">
        <v>9.6098724572063411E-6</v>
      </c>
      <c r="Y69" s="16">
        <v>7.2366670887380566E-5</v>
      </c>
      <c r="Z69" s="16">
        <v>1.2138574843938797E-5</v>
      </c>
      <c r="AA69" s="54">
        <v>2.2939446048616498E-5</v>
      </c>
      <c r="AB69" s="42">
        <v>9.3560646436325183E-5</v>
      </c>
      <c r="AC69" s="42">
        <v>7.7344521285295474E-6</v>
      </c>
      <c r="AD69" s="42">
        <v>1.6777475011806025E-5</v>
      </c>
      <c r="AE69" s="42">
        <v>9.8998821041980649E-5</v>
      </c>
      <c r="AF69" s="42">
        <v>1.3387175200529556E-5</v>
      </c>
      <c r="AG69" s="42">
        <v>2.6038543721136583E-5</v>
      </c>
      <c r="AH69" s="42">
        <v>9.3560646436325183E-5</v>
      </c>
      <c r="AI69" s="42">
        <v>7.7344521285295474E-6</v>
      </c>
      <c r="AJ69" s="42">
        <v>1.6777475011806025E-5</v>
      </c>
      <c r="AK69" s="42">
        <v>9.8998821041980649E-5</v>
      </c>
      <c r="AL69" s="42">
        <v>1.3387175200529556E-5</v>
      </c>
      <c r="AM69" s="42">
        <v>2.6038543721136583E-5</v>
      </c>
    </row>
    <row r="70" spans="1:39" hidden="1" x14ac:dyDescent="0.25">
      <c r="A70" s="53"/>
      <c r="B70" s="53"/>
      <c r="C70" s="53"/>
      <c r="D70" s="16">
        <v>2.7231594538784166E-6</v>
      </c>
      <c r="E70" s="16">
        <v>7.1676025545996827E-6</v>
      </c>
      <c r="F70" s="16">
        <v>2.6632150154600083E-5</v>
      </c>
      <c r="G70" s="16">
        <v>1.2486003565907595E-6</v>
      </c>
      <c r="H70" s="16">
        <v>3.0990976725200839E-6</v>
      </c>
      <c r="I70" s="16">
        <v>1.5853862990374798E-5</v>
      </c>
      <c r="J70" s="16">
        <v>2.7231594538784166E-6</v>
      </c>
      <c r="K70" s="16">
        <v>7.1676025545996827E-6</v>
      </c>
      <c r="L70" s="16">
        <v>2.6632150154600083E-5</v>
      </c>
      <c r="M70" s="16">
        <v>1.2486003565907595E-6</v>
      </c>
      <c r="N70" s="16">
        <v>3.0990976725200839E-6</v>
      </c>
      <c r="O70" s="16">
        <v>1.5853862990374798E-5</v>
      </c>
      <c r="P70" s="16">
        <v>5.0112926746511304E-6</v>
      </c>
      <c r="Q70" s="16">
        <v>9.6098724572063411E-6</v>
      </c>
      <c r="R70" s="16">
        <v>7.2366670887380566E-5</v>
      </c>
      <c r="S70" s="16">
        <v>1.2138574843938797E-5</v>
      </c>
      <c r="T70" s="16">
        <v>2.2939446048616498E-5</v>
      </c>
      <c r="U70" s="16">
        <v>4.1030959146290927E-5</v>
      </c>
      <c r="V70" s="16">
        <v>5.0112926746511304E-6</v>
      </c>
      <c r="W70" s="16">
        <v>9.6098724572063411E-6</v>
      </c>
      <c r="X70" s="16">
        <v>7.2366670887380566E-5</v>
      </c>
      <c r="Y70" s="16">
        <v>1.2138574843938797E-5</v>
      </c>
      <c r="Z70" s="16">
        <v>2.2939446048616498E-5</v>
      </c>
      <c r="AA70" s="54">
        <v>4.1030959146290927E-5</v>
      </c>
      <c r="AB70" s="42">
        <v>7.7344521285295474E-6</v>
      </c>
      <c r="AC70" s="42">
        <v>1.6777475011806025E-5</v>
      </c>
      <c r="AD70" s="42">
        <v>9.8998821041980649E-5</v>
      </c>
      <c r="AE70" s="42">
        <v>1.3387175200529556E-5</v>
      </c>
      <c r="AF70" s="42">
        <v>2.6038543721136583E-5</v>
      </c>
      <c r="AG70" s="42">
        <v>5.6884822136665725E-5</v>
      </c>
      <c r="AH70" s="42">
        <v>7.7344521285295474E-6</v>
      </c>
      <c r="AI70" s="42">
        <v>1.6777475011806025E-5</v>
      </c>
      <c r="AJ70" s="42">
        <v>9.8998821041980649E-5</v>
      </c>
      <c r="AK70" s="42">
        <v>1.3387175200529556E-5</v>
      </c>
      <c r="AL70" s="42">
        <v>2.6038543721136583E-5</v>
      </c>
      <c r="AM70" s="42">
        <v>5.6884822136665725E-5</v>
      </c>
    </row>
    <row r="71" spans="1:39" hidden="1" x14ac:dyDescent="0.25">
      <c r="A71" s="53"/>
      <c r="B71" s="53"/>
      <c r="C71" s="53"/>
      <c r="D71" s="16">
        <v>7.1676025545996827E-6</v>
      </c>
      <c r="E71" s="16">
        <v>2.6632150154600083E-5</v>
      </c>
      <c r="F71" s="16">
        <v>1.2486003565907595E-6</v>
      </c>
      <c r="G71" s="16">
        <v>3.0990976725200839E-6</v>
      </c>
      <c r="H71" s="16">
        <v>1.5853862990374798E-5</v>
      </c>
      <c r="I71" s="16">
        <v>6.8078986346960415E-7</v>
      </c>
      <c r="J71" s="16">
        <v>7.1676025545996827E-6</v>
      </c>
      <c r="K71" s="16">
        <v>2.6632150154600083E-5</v>
      </c>
      <c r="L71" s="16">
        <v>1.2486003565907595E-6</v>
      </c>
      <c r="M71" s="16">
        <v>3.0990976725200839E-6</v>
      </c>
      <c r="N71" s="16">
        <v>1.5853862990374798E-5</v>
      </c>
      <c r="O71" s="16">
        <v>6.8078986346960415E-7</v>
      </c>
      <c r="P71" s="16">
        <v>9.6098724572063411E-6</v>
      </c>
      <c r="Q71" s="16">
        <v>7.2366670887380566E-5</v>
      </c>
      <c r="R71" s="16">
        <v>1.2138574843938797E-5</v>
      </c>
      <c r="S71" s="16">
        <v>2.2939446048616498E-5</v>
      </c>
      <c r="T71" s="16">
        <v>4.1030959146290927E-5</v>
      </c>
      <c r="U71" s="16">
        <v>6.8209261404973707E-6</v>
      </c>
      <c r="V71" s="16">
        <v>9.6098724572063411E-6</v>
      </c>
      <c r="W71" s="16">
        <v>7.2366670887380566E-5</v>
      </c>
      <c r="X71" s="16">
        <v>1.2138574843938797E-5</v>
      </c>
      <c r="Y71" s="16">
        <v>2.2939446048616498E-5</v>
      </c>
      <c r="Z71" s="16">
        <v>4.1030959146290927E-5</v>
      </c>
      <c r="AA71" s="54">
        <v>6.8209261404973707E-6</v>
      </c>
      <c r="AB71" s="42">
        <v>1.6777475011806025E-5</v>
      </c>
      <c r="AC71" s="42">
        <v>9.8998821041980649E-5</v>
      </c>
      <c r="AD71" s="42">
        <v>1.3387175200529556E-5</v>
      </c>
      <c r="AE71" s="42">
        <v>2.6038543721136583E-5</v>
      </c>
      <c r="AF71" s="42">
        <v>5.6884822136665725E-5</v>
      </c>
      <c r="AG71" s="42">
        <v>7.5017160039669747E-6</v>
      </c>
      <c r="AH71" s="42">
        <v>1.6777475011806025E-5</v>
      </c>
      <c r="AI71" s="42">
        <v>9.8998821041980649E-5</v>
      </c>
      <c r="AJ71" s="42">
        <v>1.3387175200529556E-5</v>
      </c>
      <c r="AK71" s="42">
        <v>2.6038543721136583E-5</v>
      </c>
      <c r="AL71" s="42">
        <v>5.6884822136665725E-5</v>
      </c>
      <c r="AM71" s="42">
        <v>7.5017160039669747E-6</v>
      </c>
    </row>
    <row r="72" spans="1:39" x14ac:dyDescent="0.25">
      <c r="A72" s="53" t="s">
        <v>31</v>
      </c>
      <c r="B72" s="53" t="str">
        <f>VLOOKUP(A72,'TRI Releases'!$A$3:$Q$118,2,FALSE)</f>
        <v>29059SNTCMSCHWY</v>
      </c>
      <c r="C72" s="53" t="str">
        <f>VLOOKUP(B72,'AERMOD-Modeled-Air-Conc.'!$A$5:$B$3136,2,FALSE)</f>
        <v>Waste Handling, Disposal, Treatment, and Recycling</v>
      </c>
      <c r="D72" s="16">
        <v>2.6632150154600083E-5</v>
      </c>
      <c r="E72" s="16">
        <v>1.2486003565907595E-6</v>
      </c>
      <c r="F72" s="16">
        <v>3.0990976725200839E-6</v>
      </c>
      <c r="G72" s="16">
        <v>1.5853862990374798E-5</v>
      </c>
      <c r="H72" s="16">
        <v>6.8078986346960415E-7</v>
      </c>
      <c r="I72" s="16">
        <v>1.7919006386499207E-6</v>
      </c>
      <c r="J72" s="16">
        <v>2.6632150154600083E-5</v>
      </c>
      <c r="K72" s="16">
        <v>1.2486003565907595E-6</v>
      </c>
      <c r="L72" s="16">
        <v>3.0990976725200839E-6</v>
      </c>
      <c r="M72" s="16">
        <v>1.5853862990374798E-5</v>
      </c>
      <c r="N72" s="16">
        <v>6.8078986346960415E-7</v>
      </c>
      <c r="O72" s="16">
        <v>1.7919006386499207E-6</v>
      </c>
      <c r="P72" s="16">
        <v>7.2366670887380566E-5</v>
      </c>
      <c r="Q72" s="16">
        <v>1.2138574843938797E-5</v>
      </c>
      <c r="R72" s="16">
        <v>2.2939446048616498E-5</v>
      </c>
      <c r="S72" s="16">
        <v>4.1030959146290927E-5</v>
      </c>
      <c r="T72" s="16">
        <v>6.8209261404973707E-6</v>
      </c>
      <c r="U72" s="16">
        <v>1.3080104177864186E-5</v>
      </c>
      <c r="V72" s="16">
        <v>7.2366670887380566E-5</v>
      </c>
      <c r="W72" s="16">
        <v>1.2138574843938797E-5</v>
      </c>
      <c r="X72" s="16">
        <v>2.2939446048616498E-5</v>
      </c>
      <c r="Y72" s="16">
        <v>4.1030959146290927E-5</v>
      </c>
      <c r="Z72" s="16">
        <v>6.8209261404973707E-6</v>
      </c>
      <c r="AA72" s="54">
        <v>1.3080104177864186E-5</v>
      </c>
      <c r="AB72" s="42">
        <v>9.8998821041980649E-5</v>
      </c>
      <c r="AC72" s="42">
        <v>1.3387175200529556E-5</v>
      </c>
      <c r="AD72" s="42">
        <v>2.6038543721136583E-5</v>
      </c>
      <c r="AE72" s="42">
        <v>5.6884822136665725E-5</v>
      </c>
      <c r="AF72" s="42">
        <v>7.5017160039669747E-6</v>
      </c>
      <c r="AG72" s="42">
        <v>1.4872004816514106E-5</v>
      </c>
      <c r="AH72" s="42">
        <v>9.8998821041980649E-5</v>
      </c>
      <c r="AI72" s="42">
        <v>1.3387175200529556E-5</v>
      </c>
      <c r="AJ72" s="42">
        <v>2.6038543721136583E-5</v>
      </c>
      <c r="AK72" s="42">
        <v>5.6884822136665725E-5</v>
      </c>
      <c r="AL72" s="42">
        <v>7.5017160039669747E-6</v>
      </c>
      <c r="AM72" s="42">
        <v>1.4872004816514106E-5</v>
      </c>
    </row>
    <row r="73" spans="1:39" hidden="1" x14ac:dyDescent="0.25">
      <c r="A73" s="53"/>
      <c r="B73" s="53"/>
      <c r="C73" s="53"/>
      <c r="D73" s="16">
        <v>1.2486003565907595E-6</v>
      </c>
      <c r="E73" s="16">
        <v>3.0990976725200839E-6</v>
      </c>
      <c r="F73" s="16">
        <v>1.5853862990374798E-5</v>
      </c>
      <c r="G73" s="16">
        <v>6.8078986346960415E-7</v>
      </c>
      <c r="H73" s="16">
        <v>1.7919006386499207E-6</v>
      </c>
      <c r="I73" s="16">
        <v>0.69030533200723421</v>
      </c>
      <c r="J73" s="16">
        <v>1.2486003565907595E-6</v>
      </c>
      <c r="K73" s="16">
        <v>3.0990976725200839E-6</v>
      </c>
      <c r="L73" s="16">
        <v>1.5853862990374798E-5</v>
      </c>
      <c r="M73" s="16">
        <v>6.8078986346960415E-7</v>
      </c>
      <c r="N73" s="16">
        <v>1.7919006386499207E-6</v>
      </c>
      <c r="O73" s="16">
        <v>0.69030533200723421</v>
      </c>
      <c r="P73" s="16">
        <v>1.2138574843938797E-5</v>
      </c>
      <c r="Q73" s="16">
        <v>2.2939446048616498E-5</v>
      </c>
      <c r="R73" s="16">
        <v>4.1030959146290927E-5</v>
      </c>
      <c r="S73" s="16">
        <v>6.8209261404973707E-6</v>
      </c>
      <c r="T73" s="16">
        <v>1.3080104177864186E-5</v>
      </c>
      <c r="U73" s="16">
        <v>2.4220681684755945E-3</v>
      </c>
      <c r="V73" s="16">
        <v>1.2138574843938797E-5</v>
      </c>
      <c r="W73" s="16">
        <v>2.2939446048616498E-5</v>
      </c>
      <c r="X73" s="16">
        <v>4.1030959146290927E-5</v>
      </c>
      <c r="Y73" s="16">
        <v>6.8209261404973707E-6</v>
      </c>
      <c r="Z73" s="16">
        <v>1.3080104177864186E-5</v>
      </c>
      <c r="AA73" s="54">
        <v>2.4220681684755945E-3</v>
      </c>
      <c r="AB73" s="42">
        <v>1.3387175200529556E-5</v>
      </c>
      <c r="AC73" s="42">
        <v>2.6038543721136583E-5</v>
      </c>
      <c r="AD73" s="42">
        <v>5.6884822136665725E-5</v>
      </c>
      <c r="AE73" s="42">
        <v>7.5017160039669747E-6</v>
      </c>
      <c r="AF73" s="42">
        <v>1.4872004816514106E-5</v>
      </c>
      <c r="AG73" s="42">
        <v>0.69272740017570977</v>
      </c>
      <c r="AH73" s="42">
        <v>1.3387175200529556E-5</v>
      </c>
      <c r="AI73" s="42">
        <v>2.6038543721136583E-5</v>
      </c>
      <c r="AJ73" s="42">
        <v>5.6884822136665725E-5</v>
      </c>
      <c r="AK73" s="42">
        <v>7.5017160039669747E-6</v>
      </c>
      <c r="AL73" s="42">
        <v>1.4872004816514106E-5</v>
      </c>
      <c r="AM73" s="42">
        <v>0.69272740017570977</v>
      </c>
    </row>
    <row r="74" spans="1:39" hidden="1" x14ac:dyDescent="0.25">
      <c r="A74" s="53"/>
      <c r="B74" s="53"/>
      <c r="C74" s="53"/>
      <c r="D74" s="16">
        <v>3.0990976725200839E-6</v>
      </c>
      <c r="E74" s="16">
        <v>1.5853862990374798E-5</v>
      </c>
      <c r="F74" s="16">
        <v>6.8078986346960415E-7</v>
      </c>
      <c r="G74" s="16">
        <v>1.7919006386499207E-6</v>
      </c>
      <c r="H74" s="16">
        <v>0.69030533200723421</v>
      </c>
      <c r="I74" s="16">
        <v>3.2363721242832488E-2</v>
      </c>
      <c r="J74" s="16">
        <v>3.0990976725200839E-6</v>
      </c>
      <c r="K74" s="16">
        <v>1.5853862990374798E-5</v>
      </c>
      <c r="L74" s="16">
        <v>6.8078986346960415E-7</v>
      </c>
      <c r="M74" s="16">
        <v>1.7919006386499207E-6</v>
      </c>
      <c r="N74" s="16">
        <v>0.69030533200723421</v>
      </c>
      <c r="O74" s="16">
        <v>3.2363721242832488E-2</v>
      </c>
      <c r="P74" s="16">
        <v>2.2939446048616498E-5</v>
      </c>
      <c r="Q74" s="16">
        <v>4.1030959146290927E-5</v>
      </c>
      <c r="R74" s="16">
        <v>6.8209261404973707E-6</v>
      </c>
      <c r="S74" s="16">
        <v>1.3080104177864186E-5</v>
      </c>
      <c r="T74" s="16">
        <v>2.4220681684755945E-3</v>
      </c>
      <c r="U74" s="16">
        <v>4.0627066824611483E-4</v>
      </c>
      <c r="V74" s="16">
        <v>2.2939446048616498E-5</v>
      </c>
      <c r="W74" s="16">
        <v>4.1030959146290927E-5</v>
      </c>
      <c r="X74" s="16">
        <v>6.8209261404973707E-6</v>
      </c>
      <c r="Y74" s="16">
        <v>1.3080104177864186E-5</v>
      </c>
      <c r="Z74" s="16">
        <v>2.4220681684755945E-3</v>
      </c>
      <c r="AA74" s="54">
        <v>4.0627066824611483E-4</v>
      </c>
      <c r="AB74" s="42">
        <v>2.6038543721136583E-5</v>
      </c>
      <c r="AC74" s="42">
        <v>5.6884822136665725E-5</v>
      </c>
      <c r="AD74" s="42">
        <v>7.5017160039669747E-6</v>
      </c>
      <c r="AE74" s="42">
        <v>1.4872004816514106E-5</v>
      </c>
      <c r="AF74" s="42">
        <v>0.69272740017570977</v>
      </c>
      <c r="AG74" s="42">
        <v>3.27699919110786E-2</v>
      </c>
      <c r="AH74" s="42">
        <v>2.6038543721136583E-5</v>
      </c>
      <c r="AI74" s="42">
        <v>5.6884822136665725E-5</v>
      </c>
      <c r="AJ74" s="42">
        <v>7.5017160039669747E-6</v>
      </c>
      <c r="AK74" s="42">
        <v>1.4872004816514106E-5</v>
      </c>
      <c r="AL74" s="42">
        <v>0.69272740017570977</v>
      </c>
      <c r="AM74" s="42">
        <v>3.27699919110786E-2</v>
      </c>
    </row>
    <row r="75" spans="1:39" hidden="1" x14ac:dyDescent="0.25">
      <c r="A75" s="53"/>
      <c r="B75" s="53"/>
      <c r="C75" s="53"/>
      <c r="D75" s="16">
        <v>1.5853862990374798E-5</v>
      </c>
      <c r="E75" s="16">
        <v>6.8078986346960415E-7</v>
      </c>
      <c r="F75" s="16">
        <v>1.7919006386499207E-6</v>
      </c>
      <c r="G75" s="16">
        <v>0.69030533200723421</v>
      </c>
      <c r="H75" s="16">
        <v>3.2363721242832488E-2</v>
      </c>
      <c r="I75" s="16">
        <v>8.0328611671720576E-2</v>
      </c>
      <c r="J75" s="16">
        <v>1.5853862990374798E-5</v>
      </c>
      <c r="K75" s="16">
        <v>6.8078986346960415E-7</v>
      </c>
      <c r="L75" s="16">
        <v>1.7919006386499207E-6</v>
      </c>
      <c r="M75" s="16">
        <v>0.69030533200723421</v>
      </c>
      <c r="N75" s="16">
        <v>3.2363721242832488E-2</v>
      </c>
      <c r="O75" s="16">
        <v>8.0328611671720576E-2</v>
      </c>
      <c r="P75" s="16">
        <v>4.1030959146290927E-5</v>
      </c>
      <c r="Q75" s="16">
        <v>6.8209261404973707E-6</v>
      </c>
      <c r="R75" s="16">
        <v>1.3080104177864186E-5</v>
      </c>
      <c r="S75" s="16">
        <v>2.4220681684755945E-3</v>
      </c>
      <c r="T75" s="16">
        <v>4.0627066824611483E-4</v>
      </c>
      <c r="U75" s="16">
        <v>7.6776921468838888E-4</v>
      </c>
      <c r="V75" s="16">
        <v>4.1030959146290927E-5</v>
      </c>
      <c r="W75" s="16">
        <v>6.8209261404973707E-6</v>
      </c>
      <c r="X75" s="16">
        <v>1.3080104177864186E-5</v>
      </c>
      <c r="Y75" s="16">
        <v>2.4220681684755945E-3</v>
      </c>
      <c r="Z75" s="16">
        <v>4.0627066824611483E-4</v>
      </c>
      <c r="AA75" s="54">
        <v>7.6776921468838888E-4</v>
      </c>
      <c r="AB75" s="42">
        <v>5.6884822136665725E-5</v>
      </c>
      <c r="AC75" s="42">
        <v>7.5017160039669747E-6</v>
      </c>
      <c r="AD75" s="42">
        <v>1.4872004816514106E-5</v>
      </c>
      <c r="AE75" s="42">
        <v>0.69272740017570977</v>
      </c>
      <c r="AF75" s="42">
        <v>3.27699919110786E-2</v>
      </c>
      <c r="AG75" s="42">
        <v>8.109638088640897E-2</v>
      </c>
      <c r="AH75" s="42">
        <v>5.6884822136665725E-5</v>
      </c>
      <c r="AI75" s="42">
        <v>7.5017160039669747E-6</v>
      </c>
      <c r="AJ75" s="42">
        <v>1.4872004816514106E-5</v>
      </c>
      <c r="AK75" s="42">
        <v>0.69272740017570977</v>
      </c>
      <c r="AL75" s="42">
        <v>3.27699919110786E-2</v>
      </c>
      <c r="AM75" s="42">
        <v>8.109638088640897E-2</v>
      </c>
    </row>
    <row r="76" spans="1:39" hidden="1" x14ac:dyDescent="0.25">
      <c r="A76" s="53"/>
      <c r="B76" s="53"/>
      <c r="C76" s="53"/>
      <c r="D76" s="16">
        <v>6.8078986346960415E-7</v>
      </c>
      <c r="E76" s="16">
        <v>1.7919006386499207E-6</v>
      </c>
      <c r="F76" s="16">
        <v>0.69030533200723421</v>
      </c>
      <c r="G76" s="16">
        <v>3.2363721242832488E-2</v>
      </c>
      <c r="H76" s="16">
        <v>8.0328611671720576E-2</v>
      </c>
      <c r="I76" s="16">
        <v>0.41093212871051477</v>
      </c>
      <c r="J76" s="16">
        <v>6.8078986346960415E-7</v>
      </c>
      <c r="K76" s="16">
        <v>1.7919006386499207E-6</v>
      </c>
      <c r="L76" s="16">
        <v>0.69030533200723421</v>
      </c>
      <c r="M76" s="16">
        <v>3.2363721242832488E-2</v>
      </c>
      <c r="N76" s="16">
        <v>8.0328611671720576E-2</v>
      </c>
      <c r="O76" s="16">
        <v>0.41093212871051477</v>
      </c>
      <c r="P76" s="16">
        <v>6.8209261404973707E-6</v>
      </c>
      <c r="Q76" s="16">
        <v>1.3080104177864186E-5</v>
      </c>
      <c r="R76" s="16">
        <v>2.4220681684755945E-3</v>
      </c>
      <c r="S76" s="16">
        <v>4.0627066824611483E-4</v>
      </c>
      <c r="T76" s="16">
        <v>7.6776921468838888E-4</v>
      </c>
      <c r="U76" s="16">
        <v>1.3732810816309616E-3</v>
      </c>
      <c r="V76" s="16">
        <v>6.8209261404973707E-6</v>
      </c>
      <c r="W76" s="16">
        <v>1.3080104177864186E-5</v>
      </c>
      <c r="X76" s="16">
        <v>2.4220681684755945E-3</v>
      </c>
      <c r="Y76" s="16">
        <v>4.0627066824611483E-4</v>
      </c>
      <c r="Z76" s="16">
        <v>7.6776921468838888E-4</v>
      </c>
      <c r="AA76" s="54">
        <v>1.3732810816309616E-3</v>
      </c>
      <c r="AB76" s="42">
        <v>7.5017160039669747E-6</v>
      </c>
      <c r="AC76" s="42">
        <v>1.4872004816514106E-5</v>
      </c>
      <c r="AD76" s="42">
        <v>0.69272740017570977</v>
      </c>
      <c r="AE76" s="42">
        <v>3.27699919110786E-2</v>
      </c>
      <c r="AF76" s="42">
        <v>8.109638088640897E-2</v>
      </c>
      <c r="AG76" s="42">
        <v>0.41230540979214575</v>
      </c>
      <c r="AH76" s="42">
        <v>7.5017160039669747E-6</v>
      </c>
      <c r="AI76" s="42">
        <v>1.4872004816514106E-5</v>
      </c>
      <c r="AJ76" s="42">
        <v>0.69272740017570977</v>
      </c>
      <c r="AK76" s="42">
        <v>3.27699919110786E-2</v>
      </c>
      <c r="AL76" s="42">
        <v>8.109638088640897E-2</v>
      </c>
      <c r="AM76" s="42">
        <v>0.41230540979214575</v>
      </c>
    </row>
    <row r="77" spans="1:39" hidden="1" x14ac:dyDescent="0.25">
      <c r="A77" s="53"/>
      <c r="B77" s="53"/>
      <c r="C77" s="53"/>
      <c r="D77" s="16">
        <v>1.7919006386499207E-6</v>
      </c>
      <c r="E77" s="16">
        <v>0.69030533200723421</v>
      </c>
      <c r="F77" s="16">
        <v>3.2363721242832488E-2</v>
      </c>
      <c r="G77" s="16">
        <v>8.0328611671720576E-2</v>
      </c>
      <c r="H77" s="16">
        <v>0.41093212871051477</v>
      </c>
      <c r="I77" s="16">
        <v>1.7646073261132142E-2</v>
      </c>
      <c r="J77" s="16">
        <v>1.7919006386499207E-6</v>
      </c>
      <c r="K77" s="16">
        <v>0.69030533200723421</v>
      </c>
      <c r="L77" s="16">
        <v>3.2363721242832488E-2</v>
      </c>
      <c r="M77" s="16">
        <v>8.0328611671720576E-2</v>
      </c>
      <c r="N77" s="16">
        <v>0.41093212871051477</v>
      </c>
      <c r="O77" s="16">
        <v>1.7646073261132142E-2</v>
      </c>
      <c r="P77" s="16">
        <v>1.3080104177864186E-5</v>
      </c>
      <c r="Q77" s="16">
        <v>2.4220681684755945E-3</v>
      </c>
      <c r="R77" s="16">
        <v>4.0627066824611483E-4</v>
      </c>
      <c r="S77" s="16">
        <v>7.6776921468838888E-4</v>
      </c>
      <c r="T77" s="16">
        <v>1.3732810816309616E-3</v>
      </c>
      <c r="U77" s="16">
        <v>2.2829222184521817E-4</v>
      </c>
      <c r="V77" s="16">
        <v>1.3080104177864186E-5</v>
      </c>
      <c r="W77" s="16">
        <v>2.4220681684755945E-3</v>
      </c>
      <c r="X77" s="16">
        <v>4.0627066824611483E-4</v>
      </c>
      <c r="Y77" s="16">
        <v>7.6776921468838888E-4</v>
      </c>
      <c r="Z77" s="16">
        <v>1.3732810816309616E-3</v>
      </c>
      <c r="AA77" s="54">
        <v>2.2829222184521817E-4</v>
      </c>
      <c r="AB77" s="42">
        <v>1.4872004816514106E-5</v>
      </c>
      <c r="AC77" s="42">
        <v>0.69272740017570977</v>
      </c>
      <c r="AD77" s="42">
        <v>3.27699919110786E-2</v>
      </c>
      <c r="AE77" s="42">
        <v>8.109638088640897E-2</v>
      </c>
      <c r="AF77" s="42">
        <v>0.41230540979214575</v>
      </c>
      <c r="AG77" s="42">
        <v>1.7874365482977359E-2</v>
      </c>
      <c r="AH77" s="42">
        <v>1.4872004816514106E-5</v>
      </c>
      <c r="AI77" s="42">
        <v>0.69272740017570977</v>
      </c>
      <c r="AJ77" s="42">
        <v>3.27699919110786E-2</v>
      </c>
      <c r="AK77" s="42">
        <v>8.109638088640897E-2</v>
      </c>
      <c r="AL77" s="42">
        <v>0.41230540979214575</v>
      </c>
      <c r="AM77" s="42">
        <v>1.7874365482977359E-2</v>
      </c>
    </row>
    <row r="78" spans="1:39" x14ac:dyDescent="0.25">
      <c r="A78" s="53" t="s">
        <v>32</v>
      </c>
      <c r="B78" s="53" t="str">
        <f>VLOOKUP(A78,'TRI Releases'!$A$3:$Q$118,2,FALSE)</f>
        <v>42029WSTLK2468I</v>
      </c>
      <c r="C78" s="53" t="str">
        <f>VLOOKUP(B78,'AERMOD-Modeled-Air-Conc.'!$A$5:$B$3136,2,FALSE)</f>
        <v>Processing as a Reactant</v>
      </c>
      <c r="D78" s="16">
        <v>0.69030533200723421</v>
      </c>
      <c r="E78" s="16">
        <v>3.2363721242832488E-2</v>
      </c>
      <c r="F78" s="16">
        <v>8.0328611671720576E-2</v>
      </c>
      <c r="G78" s="16">
        <v>0.41093212871051477</v>
      </c>
      <c r="H78" s="16">
        <v>1.7646073261132142E-2</v>
      </c>
      <c r="I78" s="16">
        <v>4.6446064553805948E-2</v>
      </c>
      <c r="J78" s="16">
        <v>0.69030533200723421</v>
      </c>
      <c r="K78" s="16">
        <v>3.2363721242832488E-2</v>
      </c>
      <c r="L78" s="16">
        <v>8.0328611671720576E-2</v>
      </c>
      <c r="M78" s="16">
        <v>0.41093212871051477</v>
      </c>
      <c r="N78" s="16">
        <v>1.7646073261132142E-2</v>
      </c>
      <c r="O78" s="16">
        <v>4.6446064553805948E-2</v>
      </c>
      <c r="P78" s="16">
        <v>2.4220681684755945E-3</v>
      </c>
      <c r="Q78" s="16">
        <v>4.0627066824611483E-4</v>
      </c>
      <c r="R78" s="16">
        <v>7.6776921468838888E-4</v>
      </c>
      <c r="S78" s="16">
        <v>1.3732810816309616E-3</v>
      </c>
      <c r="T78" s="16">
        <v>2.2829222184521817E-4</v>
      </c>
      <c r="U78" s="16">
        <v>4.3778307860606666E-4</v>
      </c>
      <c r="V78" s="16">
        <v>2.4220681684755945E-3</v>
      </c>
      <c r="W78" s="16">
        <v>4.0627066824611483E-4</v>
      </c>
      <c r="X78" s="16">
        <v>7.6776921468838888E-4</v>
      </c>
      <c r="Y78" s="16">
        <v>1.3732810816309616E-3</v>
      </c>
      <c r="Z78" s="16">
        <v>2.2829222184521817E-4</v>
      </c>
      <c r="AA78" s="54">
        <v>4.3778307860606666E-4</v>
      </c>
      <c r="AB78" s="42">
        <v>0.69272740017570977</v>
      </c>
      <c r="AC78" s="42">
        <v>3.27699919110786E-2</v>
      </c>
      <c r="AD78" s="42">
        <v>8.109638088640897E-2</v>
      </c>
      <c r="AE78" s="42">
        <v>0.41230540979214575</v>
      </c>
      <c r="AF78" s="42">
        <v>1.7874365482977359E-2</v>
      </c>
      <c r="AG78" s="42">
        <v>4.6883847632412011E-2</v>
      </c>
      <c r="AH78" s="42">
        <v>0.69272740017570977</v>
      </c>
      <c r="AI78" s="42">
        <v>3.27699919110786E-2</v>
      </c>
      <c r="AJ78" s="42">
        <v>8.109638088640897E-2</v>
      </c>
      <c r="AK78" s="42">
        <v>0.41230540979214575</v>
      </c>
      <c r="AL78" s="42">
        <v>1.7874365482977359E-2</v>
      </c>
      <c r="AM78" s="42">
        <v>4.6883847632412011E-2</v>
      </c>
    </row>
    <row r="79" spans="1:39" hidden="1" x14ac:dyDescent="0.25">
      <c r="A79" s="53"/>
      <c r="B79" s="53"/>
      <c r="C79" s="53"/>
      <c r="D79" s="16">
        <v>3.2363721242832488E-2</v>
      </c>
      <c r="E79" s="16">
        <v>8.0328611671720576E-2</v>
      </c>
      <c r="F79" s="16">
        <v>0.41093212871051477</v>
      </c>
      <c r="G79" s="16">
        <v>1.7646073261132142E-2</v>
      </c>
      <c r="H79" s="16">
        <v>4.6446064553805948E-2</v>
      </c>
      <c r="I79" s="16">
        <v>0.72013334018038633</v>
      </c>
      <c r="J79" s="16">
        <v>3.2363721242832488E-2</v>
      </c>
      <c r="K79" s="16">
        <v>8.0328611671720576E-2</v>
      </c>
      <c r="L79" s="16">
        <v>0.41093212871051477</v>
      </c>
      <c r="M79" s="16">
        <v>1.7646073261132142E-2</v>
      </c>
      <c r="N79" s="16">
        <v>4.6446064553805948E-2</v>
      </c>
      <c r="O79" s="16">
        <v>0.72013334018038633</v>
      </c>
      <c r="P79" s="16">
        <v>4.0627066824611483E-4</v>
      </c>
      <c r="Q79" s="16">
        <v>7.6776921468838888E-4</v>
      </c>
      <c r="R79" s="16">
        <v>1.3732810816309616E-3</v>
      </c>
      <c r="S79" s="16">
        <v>2.2829222184521817E-4</v>
      </c>
      <c r="T79" s="16">
        <v>4.3778307860606666E-4</v>
      </c>
      <c r="U79" s="16">
        <v>1.2228490509132878E-2</v>
      </c>
      <c r="V79" s="16">
        <v>4.0627066824611483E-4</v>
      </c>
      <c r="W79" s="16">
        <v>7.6776921468838888E-4</v>
      </c>
      <c r="X79" s="16">
        <v>1.3732810816309616E-3</v>
      </c>
      <c r="Y79" s="16">
        <v>2.2829222184521817E-4</v>
      </c>
      <c r="Z79" s="16">
        <v>4.3778307860606666E-4</v>
      </c>
      <c r="AA79" s="54">
        <v>1.2228490509132878E-2</v>
      </c>
      <c r="AB79" s="42">
        <v>3.27699919110786E-2</v>
      </c>
      <c r="AC79" s="42">
        <v>8.109638088640897E-2</v>
      </c>
      <c r="AD79" s="42">
        <v>0.41230540979214575</v>
      </c>
      <c r="AE79" s="42">
        <v>1.7874365482977359E-2</v>
      </c>
      <c r="AF79" s="42">
        <v>4.6883847632412011E-2</v>
      </c>
      <c r="AG79" s="42">
        <v>0.73236183068951921</v>
      </c>
      <c r="AH79" s="42">
        <v>3.27699919110786E-2</v>
      </c>
      <c r="AI79" s="42">
        <v>8.109638088640897E-2</v>
      </c>
      <c r="AJ79" s="42">
        <v>0.41230540979214575</v>
      </c>
      <c r="AK79" s="42">
        <v>1.7874365482977359E-2</v>
      </c>
      <c r="AL79" s="42">
        <v>4.6883847632412011E-2</v>
      </c>
      <c r="AM79" s="42">
        <v>0.73236183068951921</v>
      </c>
    </row>
    <row r="80" spans="1:39" hidden="1" x14ac:dyDescent="0.25">
      <c r="A80" s="53"/>
      <c r="B80" s="53"/>
      <c r="C80" s="53"/>
      <c r="D80" s="16">
        <v>8.0328611671720576E-2</v>
      </c>
      <c r="E80" s="16">
        <v>0.41093212871051477</v>
      </c>
      <c r="F80" s="16">
        <v>1.7646073261132142E-2</v>
      </c>
      <c r="G80" s="16">
        <v>4.6446064553805948E-2</v>
      </c>
      <c r="H80" s="16">
        <v>0.72013334018038633</v>
      </c>
      <c r="I80" s="16">
        <v>3.3762153642214146E-2</v>
      </c>
      <c r="J80" s="16">
        <v>8.0328611671720576E-2</v>
      </c>
      <c r="K80" s="16">
        <v>0.41093212871051477</v>
      </c>
      <c r="L80" s="16">
        <v>1.7646073261132142E-2</v>
      </c>
      <c r="M80" s="16">
        <v>4.6446064553805948E-2</v>
      </c>
      <c r="N80" s="16">
        <v>0.72013334018038633</v>
      </c>
      <c r="O80" s="16">
        <v>3.3762153642214146E-2</v>
      </c>
      <c r="P80" s="16">
        <v>7.6776921468838888E-4</v>
      </c>
      <c r="Q80" s="16">
        <v>1.3732810816309616E-3</v>
      </c>
      <c r="R80" s="16">
        <v>2.2829222184521817E-4</v>
      </c>
      <c r="S80" s="16">
        <v>4.3778307860606666E-4</v>
      </c>
      <c r="T80" s="16">
        <v>1.2228490509132878E-2</v>
      </c>
      <c r="U80" s="16">
        <v>2.0511714226084336E-3</v>
      </c>
      <c r="V80" s="16">
        <v>7.6776921468838888E-4</v>
      </c>
      <c r="W80" s="16">
        <v>1.3732810816309616E-3</v>
      </c>
      <c r="X80" s="16">
        <v>2.2829222184521817E-4</v>
      </c>
      <c r="Y80" s="16">
        <v>4.3778307860606666E-4</v>
      </c>
      <c r="Z80" s="16">
        <v>1.2228490509132878E-2</v>
      </c>
      <c r="AA80" s="54">
        <v>2.0511714226084336E-3</v>
      </c>
      <c r="AB80" s="42">
        <v>8.109638088640897E-2</v>
      </c>
      <c r="AC80" s="42">
        <v>0.41230540979214575</v>
      </c>
      <c r="AD80" s="42">
        <v>1.7874365482977359E-2</v>
      </c>
      <c r="AE80" s="42">
        <v>4.6883847632412011E-2</v>
      </c>
      <c r="AF80" s="42">
        <v>0.73236183068951921</v>
      </c>
      <c r="AG80" s="42">
        <v>3.5813325064822578E-2</v>
      </c>
      <c r="AH80" s="42">
        <v>8.109638088640897E-2</v>
      </c>
      <c r="AI80" s="42">
        <v>0.41230540979214575</v>
      </c>
      <c r="AJ80" s="42">
        <v>1.7874365482977359E-2</v>
      </c>
      <c r="AK80" s="42">
        <v>4.6883847632412011E-2</v>
      </c>
      <c r="AL80" s="42">
        <v>0.73236183068951921</v>
      </c>
      <c r="AM80" s="42">
        <v>3.5813325064822578E-2</v>
      </c>
    </row>
    <row r="81" spans="1:39" hidden="1" x14ac:dyDescent="0.25">
      <c r="A81" s="53"/>
      <c r="B81" s="53"/>
      <c r="C81" s="53"/>
      <c r="D81" s="16">
        <v>0.41093212871051477</v>
      </c>
      <c r="E81" s="16">
        <v>1.7646073261132142E-2</v>
      </c>
      <c r="F81" s="16">
        <v>4.6446064553805948E-2</v>
      </c>
      <c r="G81" s="16">
        <v>0.72013334018038633</v>
      </c>
      <c r="H81" s="16">
        <v>3.3762153642214146E-2</v>
      </c>
      <c r="I81" s="16">
        <v>8.379960106494308E-2</v>
      </c>
      <c r="J81" s="16">
        <v>0.41093212871051477</v>
      </c>
      <c r="K81" s="16">
        <v>1.7646073261132142E-2</v>
      </c>
      <c r="L81" s="16">
        <v>4.6446064553805948E-2</v>
      </c>
      <c r="M81" s="16">
        <v>0.72013334018038633</v>
      </c>
      <c r="N81" s="16">
        <v>3.3762153642214146E-2</v>
      </c>
      <c r="O81" s="16">
        <v>8.379960106494308E-2</v>
      </c>
      <c r="P81" s="16">
        <v>1.3732810816309616E-3</v>
      </c>
      <c r="Q81" s="16">
        <v>2.2829222184521817E-4</v>
      </c>
      <c r="R81" s="16">
        <v>4.3778307860606666E-4</v>
      </c>
      <c r="S81" s="16">
        <v>1.2228490509132878E-2</v>
      </c>
      <c r="T81" s="16">
        <v>2.0511714226084336E-3</v>
      </c>
      <c r="U81" s="16">
        <v>3.8762982302560124E-3</v>
      </c>
      <c r="V81" s="16">
        <v>1.3732810816309616E-3</v>
      </c>
      <c r="W81" s="16">
        <v>2.2829222184521817E-4</v>
      </c>
      <c r="X81" s="16">
        <v>4.3778307860606666E-4</v>
      </c>
      <c r="Y81" s="16">
        <v>1.2228490509132878E-2</v>
      </c>
      <c r="Z81" s="16">
        <v>2.0511714226084336E-3</v>
      </c>
      <c r="AA81" s="54">
        <v>3.8762982302560124E-3</v>
      </c>
      <c r="AB81" s="42">
        <v>0.41230540979214575</v>
      </c>
      <c r="AC81" s="42">
        <v>1.7874365482977359E-2</v>
      </c>
      <c r="AD81" s="42">
        <v>4.6883847632412011E-2</v>
      </c>
      <c r="AE81" s="42">
        <v>0.73236183068951921</v>
      </c>
      <c r="AF81" s="42">
        <v>3.5813325064822578E-2</v>
      </c>
      <c r="AG81" s="42">
        <v>8.7675899295199089E-2</v>
      </c>
      <c r="AH81" s="42">
        <v>0.41230540979214575</v>
      </c>
      <c r="AI81" s="42">
        <v>1.7874365482977359E-2</v>
      </c>
      <c r="AJ81" s="42">
        <v>4.6883847632412011E-2</v>
      </c>
      <c r="AK81" s="42">
        <v>0.73236183068951921</v>
      </c>
      <c r="AL81" s="42">
        <v>3.5813325064822578E-2</v>
      </c>
      <c r="AM81" s="42">
        <v>8.7675899295199089E-2</v>
      </c>
    </row>
    <row r="82" spans="1:39" hidden="1" x14ac:dyDescent="0.25">
      <c r="A82" s="53"/>
      <c r="B82" s="53"/>
      <c r="C82" s="53"/>
      <c r="D82" s="16">
        <v>1.7646073261132142E-2</v>
      </c>
      <c r="E82" s="16">
        <v>4.6446064553805948E-2</v>
      </c>
      <c r="F82" s="16">
        <v>0.72013334018038633</v>
      </c>
      <c r="G82" s="16">
        <v>3.3762153642214146E-2</v>
      </c>
      <c r="H82" s="16">
        <v>8.379960106494308E-2</v>
      </c>
      <c r="I82" s="16">
        <v>0.42868845525973459</v>
      </c>
      <c r="J82" s="16">
        <v>1.7646073261132142E-2</v>
      </c>
      <c r="K82" s="16">
        <v>4.6446064553805948E-2</v>
      </c>
      <c r="L82" s="16">
        <v>0.72013334018038633</v>
      </c>
      <c r="M82" s="16">
        <v>3.3762153642214146E-2</v>
      </c>
      <c r="N82" s="16">
        <v>8.379960106494308E-2</v>
      </c>
      <c r="O82" s="16">
        <v>0.42868845525973459</v>
      </c>
      <c r="P82" s="16">
        <v>2.2829222184521817E-4</v>
      </c>
      <c r="Q82" s="16">
        <v>4.3778307860606666E-4</v>
      </c>
      <c r="R82" s="16">
        <v>1.2228490509132878E-2</v>
      </c>
      <c r="S82" s="16">
        <v>2.0511714226084336E-3</v>
      </c>
      <c r="T82" s="16">
        <v>3.8762982302560124E-3</v>
      </c>
      <c r="U82" s="16">
        <v>6.933394729209977E-3</v>
      </c>
      <c r="V82" s="16">
        <v>2.2829222184521817E-4</v>
      </c>
      <c r="W82" s="16">
        <v>4.3778307860606666E-4</v>
      </c>
      <c r="X82" s="16">
        <v>1.2228490509132878E-2</v>
      </c>
      <c r="Y82" s="16">
        <v>2.0511714226084336E-3</v>
      </c>
      <c r="Z82" s="16">
        <v>3.8762982302560124E-3</v>
      </c>
      <c r="AA82" s="54">
        <v>6.933394729209977E-3</v>
      </c>
      <c r="AB82" s="42">
        <v>1.7874365482977359E-2</v>
      </c>
      <c r="AC82" s="42">
        <v>4.6883847632412011E-2</v>
      </c>
      <c r="AD82" s="42">
        <v>0.73236183068951921</v>
      </c>
      <c r="AE82" s="42">
        <v>3.5813325064822578E-2</v>
      </c>
      <c r="AF82" s="42">
        <v>8.7675899295199089E-2</v>
      </c>
      <c r="AG82" s="42">
        <v>0.43562184998894454</v>
      </c>
      <c r="AH82" s="42">
        <v>1.7874365482977359E-2</v>
      </c>
      <c r="AI82" s="42">
        <v>4.6883847632412011E-2</v>
      </c>
      <c r="AJ82" s="42">
        <v>0.73236183068951921</v>
      </c>
      <c r="AK82" s="42">
        <v>3.5813325064822578E-2</v>
      </c>
      <c r="AL82" s="42">
        <v>8.7675899295199089E-2</v>
      </c>
      <c r="AM82" s="42">
        <v>0.43562184998894454</v>
      </c>
    </row>
    <row r="83" spans="1:39" hidden="1" x14ac:dyDescent="0.25">
      <c r="A83" s="53"/>
      <c r="B83" s="53"/>
      <c r="C83" s="53"/>
      <c r="D83" s="16">
        <v>4.6446064553805948E-2</v>
      </c>
      <c r="E83" s="16">
        <v>0.72013334018038633</v>
      </c>
      <c r="F83" s="16">
        <v>3.3762153642214146E-2</v>
      </c>
      <c r="G83" s="16">
        <v>8.379960106494308E-2</v>
      </c>
      <c r="H83" s="16">
        <v>0.42868845525973459</v>
      </c>
      <c r="I83" s="16">
        <v>1.84085579082181E-2</v>
      </c>
      <c r="J83" s="16">
        <v>4.6446064553805948E-2</v>
      </c>
      <c r="K83" s="16">
        <v>0.72013334018038633</v>
      </c>
      <c r="L83" s="16">
        <v>3.3762153642214146E-2</v>
      </c>
      <c r="M83" s="16">
        <v>8.379960106494308E-2</v>
      </c>
      <c r="N83" s="16">
        <v>0.42868845525973459</v>
      </c>
      <c r="O83" s="16">
        <v>1.84085579082181E-2</v>
      </c>
      <c r="P83" s="16">
        <v>4.3778307860606666E-4</v>
      </c>
      <c r="Q83" s="16">
        <v>1.2228490509132878E-2</v>
      </c>
      <c r="R83" s="16">
        <v>2.0511714226084336E-3</v>
      </c>
      <c r="S83" s="16">
        <v>3.8762982302560124E-3</v>
      </c>
      <c r="T83" s="16">
        <v>6.933394729209977E-3</v>
      </c>
      <c r="U83" s="16">
        <v>1.1525973151697599E-3</v>
      </c>
      <c r="V83" s="16">
        <v>4.3778307860606666E-4</v>
      </c>
      <c r="W83" s="16">
        <v>1.2228490509132878E-2</v>
      </c>
      <c r="X83" s="16">
        <v>2.0511714226084336E-3</v>
      </c>
      <c r="Y83" s="16">
        <v>3.8762982302560124E-3</v>
      </c>
      <c r="Z83" s="16">
        <v>6.933394729209977E-3</v>
      </c>
      <c r="AA83" s="54">
        <v>1.1525973151697599E-3</v>
      </c>
      <c r="AB83" s="42">
        <v>4.6883847632412011E-2</v>
      </c>
      <c r="AC83" s="42">
        <v>0.73236183068951921</v>
      </c>
      <c r="AD83" s="42">
        <v>3.5813325064822578E-2</v>
      </c>
      <c r="AE83" s="42">
        <v>8.7675899295199089E-2</v>
      </c>
      <c r="AF83" s="42">
        <v>0.43562184998894454</v>
      </c>
      <c r="AG83" s="42">
        <v>1.9561155223387861E-2</v>
      </c>
      <c r="AH83" s="42">
        <v>4.6883847632412011E-2</v>
      </c>
      <c r="AI83" s="42">
        <v>0.73236183068951921</v>
      </c>
      <c r="AJ83" s="42">
        <v>3.5813325064822578E-2</v>
      </c>
      <c r="AK83" s="42">
        <v>8.7675899295199089E-2</v>
      </c>
      <c r="AL83" s="42">
        <v>0.43562184998894454</v>
      </c>
      <c r="AM83" s="42">
        <v>1.9561155223387861E-2</v>
      </c>
    </row>
    <row r="84" spans="1:39" x14ac:dyDescent="0.25">
      <c r="A84" s="53" t="s">
        <v>35</v>
      </c>
      <c r="B84" s="53" t="str">
        <f>VLOOKUP(A84,'TRI Releases'!$A$3:$Q$118,2,FALSE)</f>
        <v>42029WSTLK2468I</v>
      </c>
      <c r="C84" s="53" t="str">
        <f>VLOOKUP(B84,'AERMOD-Modeled-Air-Conc.'!$A$5:$B$3136,2,FALSE)</f>
        <v>Processing as a Reactant</v>
      </c>
      <c r="D84" s="16">
        <v>0.72013334018038633</v>
      </c>
      <c r="E84" s="16">
        <v>3.3762153642214146E-2</v>
      </c>
      <c r="F84" s="16">
        <v>8.379960106494308E-2</v>
      </c>
      <c r="G84" s="16">
        <v>0.42868845525973459</v>
      </c>
      <c r="H84" s="16">
        <v>1.84085579082181E-2</v>
      </c>
      <c r="I84" s="16">
        <v>4.8452993269093858E-2</v>
      </c>
      <c r="J84" s="16">
        <v>0.72013334018038633</v>
      </c>
      <c r="K84" s="16">
        <v>3.3762153642214146E-2</v>
      </c>
      <c r="L84" s="16">
        <v>8.379960106494308E-2</v>
      </c>
      <c r="M84" s="16">
        <v>0.42868845525973459</v>
      </c>
      <c r="N84" s="16">
        <v>1.84085579082181E-2</v>
      </c>
      <c r="O84" s="16">
        <v>4.8452993269093858E-2</v>
      </c>
      <c r="P84" s="16">
        <v>1.2228490509132878E-2</v>
      </c>
      <c r="Q84" s="16">
        <v>2.0511714226084336E-3</v>
      </c>
      <c r="R84" s="16">
        <v>3.8762982302560124E-3</v>
      </c>
      <c r="S84" s="16">
        <v>6.933394729209977E-3</v>
      </c>
      <c r="T84" s="16">
        <v>1.1525973151697599E-3</v>
      </c>
      <c r="U84" s="16">
        <v>2.210270665157458E-3</v>
      </c>
      <c r="V84" s="16">
        <v>1.2228490509132878E-2</v>
      </c>
      <c r="W84" s="16">
        <v>2.0511714226084336E-3</v>
      </c>
      <c r="X84" s="16">
        <v>3.8762982302560124E-3</v>
      </c>
      <c r="Y84" s="16">
        <v>6.933394729209977E-3</v>
      </c>
      <c r="Z84" s="16">
        <v>1.1525973151697599E-3</v>
      </c>
      <c r="AA84" s="54">
        <v>2.210270665157458E-3</v>
      </c>
      <c r="AB84" s="42">
        <v>0.73236183068951921</v>
      </c>
      <c r="AC84" s="42">
        <v>3.5813325064822578E-2</v>
      </c>
      <c r="AD84" s="42">
        <v>8.7675899295199089E-2</v>
      </c>
      <c r="AE84" s="42">
        <v>0.43562184998894454</v>
      </c>
      <c r="AF84" s="42">
        <v>1.9561155223387861E-2</v>
      </c>
      <c r="AG84" s="42">
        <v>5.0663263934251315E-2</v>
      </c>
      <c r="AH84" s="42">
        <v>0.73236183068951921</v>
      </c>
      <c r="AI84" s="42">
        <v>3.5813325064822578E-2</v>
      </c>
      <c r="AJ84" s="42">
        <v>8.7675899295199089E-2</v>
      </c>
      <c r="AK84" s="42">
        <v>0.43562184998894454</v>
      </c>
      <c r="AL84" s="42">
        <v>1.9561155223387861E-2</v>
      </c>
      <c r="AM84" s="42">
        <v>5.0663263934251315E-2</v>
      </c>
    </row>
    <row r="85" spans="1:39" hidden="1" x14ac:dyDescent="0.25">
      <c r="A85" s="53"/>
      <c r="B85" s="53"/>
      <c r="C85" s="53"/>
      <c r="D85" s="16">
        <v>3.3762153642214146E-2</v>
      </c>
      <c r="E85" s="16">
        <v>8.379960106494308E-2</v>
      </c>
      <c r="F85" s="16">
        <v>0.42868845525973459</v>
      </c>
      <c r="G85" s="16">
        <v>1.84085579082181E-2</v>
      </c>
      <c r="H85" s="16">
        <v>4.8452993269093858E-2</v>
      </c>
      <c r="I85" s="16">
        <v>0.74356963231643414</v>
      </c>
      <c r="J85" s="16">
        <v>3.3762153642214146E-2</v>
      </c>
      <c r="K85" s="16">
        <v>8.379960106494308E-2</v>
      </c>
      <c r="L85" s="16">
        <v>0.42868845525973459</v>
      </c>
      <c r="M85" s="16">
        <v>1.84085579082181E-2</v>
      </c>
      <c r="N85" s="16">
        <v>4.8452993269093858E-2</v>
      </c>
      <c r="O85" s="16">
        <v>0.74356963231643414</v>
      </c>
      <c r="P85" s="16">
        <v>2.0511714226084336E-3</v>
      </c>
      <c r="Q85" s="16">
        <v>3.8762982302560124E-3</v>
      </c>
      <c r="R85" s="16">
        <v>6.933394729209977E-3</v>
      </c>
      <c r="S85" s="16">
        <v>1.1525973151697599E-3</v>
      </c>
      <c r="T85" s="16">
        <v>2.210270665157458E-3</v>
      </c>
      <c r="U85" s="16">
        <v>9.4519733403925638E-4</v>
      </c>
      <c r="V85" s="16">
        <v>2.0511714226084336E-3</v>
      </c>
      <c r="W85" s="16">
        <v>3.8762982302560124E-3</v>
      </c>
      <c r="X85" s="16">
        <v>6.933394729209977E-3</v>
      </c>
      <c r="Y85" s="16">
        <v>1.1525973151697599E-3</v>
      </c>
      <c r="Z85" s="16">
        <v>2.210270665157458E-3</v>
      </c>
      <c r="AA85" s="54">
        <v>9.4519733403925638E-4</v>
      </c>
      <c r="AB85" s="42">
        <v>3.5813325064822578E-2</v>
      </c>
      <c r="AC85" s="42">
        <v>8.7675899295199089E-2</v>
      </c>
      <c r="AD85" s="42">
        <v>0.43562184998894454</v>
      </c>
      <c r="AE85" s="42">
        <v>1.9561155223387861E-2</v>
      </c>
      <c r="AF85" s="42">
        <v>5.0663263934251315E-2</v>
      </c>
      <c r="AG85" s="42">
        <v>0.74451482965047344</v>
      </c>
      <c r="AH85" s="42">
        <v>3.5813325064822578E-2</v>
      </c>
      <c r="AI85" s="42">
        <v>8.7675899295199089E-2</v>
      </c>
      <c r="AJ85" s="42">
        <v>0.43562184998894454</v>
      </c>
      <c r="AK85" s="42">
        <v>1.9561155223387861E-2</v>
      </c>
      <c r="AL85" s="42">
        <v>5.0663263934251315E-2</v>
      </c>
      <c r="AM85" s="42">
        <v>0.74451482965047344</v>
      </c>
    </row>
    <row r="86" spans="1:39" hidden="1" x14ac:dyDescent="0.25">
      <c r="A86" s="53"/>
      <c r="B86" s="53"/>
      <c r="C86" s="53"/>
      <c r="D86" s="16">
        <v>8.379960106494308E-2</v>
      </c>
      <c r="E86" s="16">
        <v>0.42868845525973459</v>
      </c>
      <c r="F86" s="16">
        <v>1.84085579082181E-2</v>
      </c>
      <c r="G86" s="16">
        <v>4.8452993269093858E-2</v>
      </c>
      <c r="H86" s="16">
        <v>0.74356963231643414</v>
      </c>
      <c r="I86" s="16">
        <v>3.4860921956014E-2</v>
      </c>
      <c r="J86" s="16">
        <v>8.379960106494308E-2</v>
      </c>
      <c r="K86" s="16">
        <v>0.42868845525973459</v>
      </c>
      <c r="L86" s="16">
        <v>1.84085579082181E-2</v>
      </c>
      <c r="M86" s="16">
        <v>4.8452993269093858E-2</v>
      </c>
      <c r="N86" s="16">
        <v>0.74356963231643414</v>
      </c>
      <c r="O86" s="16">
        <v>3.4860921956014E-2</v>
      </c>
      <c r="P86" s="16">
        <v>3.8762982302560124E-3</v>
      </c>
      <c r="Q86" s="16">
        <v>6.933394729209977E-3</v>
      </c>
      <c r="R86" s="16">
        <v>1.1525973151697599E-3</v>
      </c>
      <c r="S86" s="16">
        <v>2.210270665157458E-3</v>
      </c>
      <c r="T86" s="16">
        <v>9.4519733403925638E-4</v>
      </c>
      <c r="U86" s="16">
        <v>1.5854465102287408E-4</v>
      </c>
      <c r="V86" s="16">
        <v>3.8762982302560124E-3</v>
      </c>
      <c r="W86" s="16">
        <v>6.933394729209977E-3</v>
      </c>
      <c r="X86" s="16">
        <v>1.1525973151697599E-3</v>
      </c>
      <c r="Y86" s="16">
        <v>2.210270665157458E-3</v>
      </c>
      <c r="Z86" s="16">
        <v>9.4519733403925638E-4</v>
      </c>
      <c r="AA86" s="54">
        <v>1.5854465102287408E-4</v>
      </c>
      <c r="AB86" s="42">
        <v>8.7675899295199089E-2</v>
      </c>
      <c r="AC86" s="42">
        <v>0.43562184998894454</v>
      </c>
      <c r="AD86" s="42">
        <v>1.9561155223387861E-2</v>
      </c>
      <c r="AE86" s="42">
        <v>5.0663263934251315E-2</v>
      </c>
      <c r="AF86" s="42">
        <v>0.74451482965047344</v>
      </c>
      <c r="AG86" s="42">
        <v>3.5019466607036871E-2</v>
      </c>
      <c r="AH86" s="42">
        <v>8.7675899295199089E-2</v>
      </c>
      <c r="AI86" s="42">
        <v>0.43562184998894454</v>
      </c>
      <c r="AJ86" s="42">
        <v>1.9561155223387861E-2</v>
      </c>
      <c r="AK86" s="42">
        <v>5.0663263934251315E-2</v>
      </c>
      <c r="AL86" s="42">
        <v>0.74451482965047344</v>
      </c>
      <c r="AM86" s="42">
        <v>3.5019466607036871E-2</v>
      </c>
    </row>
    <row r="87" spans="1:39" hidden="1" x14ac:dyDescent="0.25">
      <c r="A87" s="53"/>
      <c r="B87" s="53"/>
      <c r="C87" s="53"/>
      <c r="D87" s="16">
        <v>0.42868845525973459</v>
      </c>
      <c r="E87" s="16">
        <v>1.84085579082181E-2</v>
      </c>
      <c r="F87" s="16">
        <v>4.8452993269093858E-2</v>
      </c>
      <c r="G87" s="16">
        <v>0.74356963231643414</v>
      </c>
      <c r="H87" s="16">
        <v>3.4860921956014E-2</v>
      </c>
      <c r="I87" s="16">
        <v>8.6526807016760715E-2</v>
      </c>
      <c r="J87" s="16">
        <v>0.42868845525973459</v>
      </c>
      <c r="K87" s="16">
        <v>1.84085579082181E-2</v>
      </c>
      <c r="L87" s="16">
        <v>4.8452993269093858E-2</v>
      </c>
      <c r="M87" s="16">
        <v>0.74356963231643414</v>
      </c>
      <c r="N87" s="16">
        <v>3.4860921956014E-2</v>
      </c>
      <c r="O87" s="16">
        <v>8.6526807016760715E-2</v>
      </c>
      <c r="P87" s="16">
        <v>6.933394729209977E-3</v>
      </c>
      <c r="Q87" s="16">
        <v>1.1525973151697599E-3</v>
      </c>
      <c r="R87" s="16">
        <v>2.210270665157458E-3</v>
      </c>
      <c r="S87" s="16">
        <v>9.4519733403925638E-4</v>
      </c>
      <c r="T87" s="16">
        <v>1.5854465102287408E-4</v>
      </c>
      <c r="U87" s="16">
        <v>2.9961725451254202E-4</v>
      </c>
      <c r="V87" s="16">
        <v>6.933394729209977E-3</v>
      </c>
      <c r="W87" s="16">
        <v>1.1525973151697599E-3</v>
      </c>
      <c r="X87" s="16">
        <v>2.210270665157458E-3</v>
      </c>
      <c r="Y87" s="16">
        <v>9.4519733403925638E-4</v>
      </c>
      <c r="Z87" s="16">
        <v>1.5854465102287408E-4</v>
      </c>
      <c r="AA87" s="54">
        <v>2.9961725451254202E-4</v>
      </c>
      <c r="AB87" s="42">
        <v>0.43562184998894454</v>
      </c>
      <c r="AC87" s="42">
        <v>1.9561155223387861E-2</v>
      </c>
      <c r="AD87" s="42">
        <v>5.0663263934251315E-2</v>
      </c>
      <c r="AE87" s="42">
        <v>0.74451482965047344</v>
      </c>
      <c r="AF87" s="42">
        <v>3.5019466607036871E-2</v>
      </c>
      <c r="AG87" s="42">
        <v>8.6826424271273253E-2</v>
      </c>
      <c r="AH87" s="42">
        <v>0.43562184998894454</v>
      </c>
      <c r="AI87" s="42">
        <v>1.9561155223387861E-2</v>
      </c>
      <c r="AJ87" s="42">
        <v>5.0663263934251315E-2</v>
      </c>
      <c r="AK87" s="42">
        <v>0.74451482965047344</v>
      </c>
      <c r="AL87" s="42">
        <v>3.5019466607036871E-2</v>
      </c>
      <c r="AM87" s="42">
        <v>8.6826424271273253E-2</v>
      </c>
    </row>
    <row r="88" spans="1:39" hidden="1" x14ac:dyDescent="0.25">
      <c r="A88" s="53"/>
      <c r="B88" s="53"/>
      <c r="C88" s="53"/>
      <c r="D88" s="16">
        <v>1.84085579082181E-2</v>
      </c>
      <c r="E88" s="16">
        <v>4.8452993269093858E-2</v>
      </c>
      <c r="F88" s="16">
        <v>0.74356963231643414</v>
      </c>
      <c r="G88" s="16">
        <v>3.4860921956014E-2</v>
      </c>
      <c r="H88" s="16">
        <v>8.6526807016760715E-2</v>
      </c>
      <c r="I88" s="16">
        <v>0.44263985469126416</v>
      </c>
      <c r="J88" s="16">
        <v>1.84085579082181E-2</v>
      </c>
      <c r="K88" s="16">
        <v>4.8452993269093858E-2</v>
      </c>
      <c r="L88" s="16">
        <v>0.74356963231643414</v>
      </c>
      <c r="M88" s="16">
        <v>3.4860921956014E-2</v>
      </c>
      <c r="N88" s="16">
        <v>8.6526807016760715E-2</v>
      </c>
      <c r="O88" s="16">
        <v>0.44263985469126416</v>
      </c>
      <c r="P88" s="16">
        <v>1.1525973151697599E-3</v>
      </c>
      <c r="Q88" s="16">
        <v>2.210270665157458E-3</v>
      </c>
      <c r="R88" s="16">
        <v>9.4519733403925638E-4</v>
      </c>
      <c r="S88" s="16">
        <v>1.5854465102287408E-4</v>
      </c>
      <c r="T88" s="16">
        <v>2.9961725451254202E-4</v>
      </c>
      <c r="U88" s="16">
        <v>5.3591456844135092E-4</v>
      </c>
      <c r="V88" s="16">
        <v>1.1525973151697599E-3</v>
      </c>
      <c r="W88" s="16">
        <v>2.210270665157458E-3</v>
      </c>
      <c r="X88" s="16">
        <v>9.4519733403925638E-4</v>
      </c>
      <c r="Y88" s="16">
        <v>1.5854465102287408E-4</v>
      </c>
      <c r="Z88" s="16">
        <v>2.9961725451254202E-4</v>
      </c>
      <c r="AA88" s="54">
        <v>5.3591456844135092E-4</v>
      </c>
      <c r="AB88" s="42">
        <v>1.9561155223387861E-2</v>
      </c>
      <c r="AC88" s="42">
        <v>5.0663263934251315E-2</v>
      </c>
      <c r="AD88" s="42">
        <v>0.74451482965047344</v>
      </c>
      <c r="AE88" s="42">
        <v>3.5019466607036871E-2</v>
      </c>
      <c r="AF88" s="42">
        <v>8.6826424271273253E-2</v>
      </c>
      <c r="AG88" s="42">
        <v>0.44317576925970553</v>
      </c>
      <c r="AH88" s="42">
        <v>1.9561155223387861E-2</v>
      </c>
      <c r="AI88" s="42">
        <v>5.0663263934251315E-2</v>
      </c>
      <c r="AJ88" s="42">
        <v>0.74451482965047344</v>
      </c>
      <c r="AK88" s="42">
        <v>3.5019466607036871E-2</v>
      </c>
      <c r="AL88" s="42">
        <v>8.6826424271273253E-2</v>
      </c>
      <c r="AM88" s="42">
        <v>0.44317576925970553</v>
      </c>
    </row>
    <row r="89" spans="1:39" hidden="1" x14ac:dyDescent="0.25">
      <c r="A89" s="53"/>
      <c r="B89" s="53"/>
      <c r="C89" s="53"/>
      <c r="D89" s="16">
        <v>4.8452993269093858E-2</v>
      </c>
      <c r="E89" s="16">
        <v>0.74356963231643414</v>
      </c>
      <c r="F89" s="16">
        <v>3.4860921956014E-2</v>
      </c>
      <c r="G89" s="16">
        <v>8.6526807016760715E-2</v>
      </c>
      <c r="H89" s="16">
        <v>0.44263985469126416</v>
      </c>
      <c r="I89" s="16">
        <v>1.9007652988071343E-2</v>
      </c>
      <c r="J89" s="16">
        <v>4.8452993269093858E-2</v>
      </c>
      <c r="K89" s="16">
        <v>0.74356963231643414</v>
      </c>
      <c r="L89" s="16">
        <v>3.4860921956014E-2</v>
      </c>
      <c r="M89" s="16">
        <v>8.6526807016760715E-2</v>
      </c>
      <c r="N89" s="16">
        <v>0.44263985469126416</v>
      </c>
      <c r="O89" s="16">
        <v>1.9007652988071343E-2</v>
      </c>
      <c r="P89" s="16">
        <v>2.210270665157458E-3</v>
      </c>
      <c r="Q89" s="16">
        <v>9.4519733403925638E-4</v>
      </c>
      <c r="R89" s="16">
        <v>1.5854465102287408E-4</v>
      </c>
      <c r="S89" s="16">
        <v>2.9961725451254202E-4</v>
      </c>
      <c r="T89" s="16">
        <v>5.3591456844135092E-4</v>
      </c>
      <c r="U89" s="16">
        <v>8.9089647549353427E-5</v>
      </c>
      <c r="V89" s="16">
        <v>2.210270665157458E-3</v>
      </c>
      <c r="W89" s="16">
        <v>9.4519733403925638E-4</v>
      </c>
      <c r="X89" s="16">
        <v>1.5854465102287408E-4</v>
      </c>
      <c r="Y89" s="16">
        <v>2.9961725451254202E-4</v>
      </c>
      <c r="Z89" s="16">
        <v>5.3591456844135092E-4</v>
      </c>
      <c r="AA89" s="54">
        <v>8.9089647549353427E-5</v>
      </c>
      <c r="AB89" s="42">
        <v>5.0663263934251315E-2</v>
      </c>
      <c r="AC89" s="42">
        <v>0.74451482965047344</v>
      </c>
      <c r="AD89" s="42">
        <v>3.5019466607036871E-2</v>
      </c>
      <c r="AE89" s="42">
        <v>8.6826424271273253E-2</v>
      </c>
      <c r="AF89" s="42">
        <v>0.44317576925970553</v>
      </c>
      <c r="AG89" s="42">
        <v>1.9096742635620698E-2</v>
      </c>
      <c r="AH89" s="42">
        <v>5.0663263934251315E-2</v>
      </c>
      <c r="AI89" s="42">
        <v>0.74451482965047344</v>
      </c>
      <c r="AJ89" s="42">
        <v>3.5019466607036871E-2</v>
      </c>
      <c r="AK89" s="42">
        <v>8.6826424271273253E-2</v>
      </c>
      <c r="AL89" s="42">
        <v>0.44317576925970553</v>
      </c>
      <c r="AM89" s="42">
        <v>1.9096742635620698E-2</v>
      </c>
    </row>
    <row r="90" spans="1:39" x14ac:dyDescent="0.25">
      <c r="A90" s="53" t="s">
        <v>36</v>
      </c>
      <c r="B90" s="53" t="str">
        <f>VLOOKUP(A90,'TRI Releases'!$A$3:$Q$118,2,FALSE)</f>
        <v>42029WSTLK2468I</v>
      </c>
      <c r="C90" s="53" t="str">
        <f>VLOOKUP(B90,'AERMOD-Modeled-Air-Conc.'!$A$5:$B$3136,2,FALSE)</f>
        <v>Processing as a Reactant</v>
      </c>
      <c r="D90" s="16">
        <v>0.74356963231643414</v>
      </c>
      <c r="E90" s="16">
        <v>3.4860921956014E-2</v>
      </c>
      <c r="F90" s="16">
        <v>8.6526807016760715E-2</v>
      </c>
      <c r="G90" s="16">
        <v>0.44263985469126416</v>
      </c>
      <c r="H90" s="16">
        <v>1.9007652988071343E-2</v>
      </c>
      <c r="I90" s="16">
        <v>5.0029865831105774E-2</v>
      </c>
      <c r="J90" s="16">
        <v>0.74356963231643414</v>
      </c>
      <c r="K90" s="16">
        <v>3.4860921956014E-2</v>
      </c>
      <c r="L90" s="16">
        <v>8.6526807016760715E-2</v>
      </c>
      <c r="M90" s="16">
        <v>0.44263985469126416</v>
      </c>
      <c r="N90" s="16">
        <v>1.9007652988071343E-2</v>
      </c>
      <c r="O90" s="16">
        <v>5.0029865831105774E-2</v>
      </c>
      <c r="P90" s="16">
        <v>9.4519733403925638E-4</v>
      </c>
      <c r="Q90" s="16">
        <v>1.5854465102287408E-4</v>
      </c>
      <c r="R90" s="16">
        <v>2.9961725451254202E-4</v>
      </c>
      <c r="S90" s="16">
        <v>5.3591456844135092E-4</v>
      </c>
      <c r="T90" s="16">
        <v>8.9089647549353427E-5</v>
      </c>
      <c r="U90" s="16">
        <v>1.7084217701700163E-4</v>
      </c>
      <c r="V90" s="16">
        <v>9.4519733403925638E-4</v>
      </c>
      <c r="W90" s="16">
        <v>1.5854465102287408E-4</v>
      </c>
      <c r="X90" s="16">
        <v>2.9961725451254202E-4</v>
      </c>
      <c r="Y90" s="16">
        <v>5.3591456844135092E-4</v>
      </c>
      <c r="Z90" s="16">
        <v>8.9089647549353427E-5</v>
      </c>
      <c r="AA90" s="54">
        <v>1.7084217701700163E-4</v>
      </c>
      <c r="AB90" s="42">
        <v>0.74451482965047344</v>
      </c>
      <c r="AC90" s="42">
        <v>3.5019466607036871E-2</v>
      </c>
      <c r="AD90" s="42">
        <v>8.6826424271273253E-2</v>
      </c>
      <c r="AE90" s="42">
        <v>0.44317576925970553</v>
      </c>
      <c r="AF90" s="42">
        <v>1.9096742635620698E-2</v>
      </c>
      <c r="AG90" s="42">
        <v>5.0200708008122777E-2</v>
      </c>
      <c r="AH90" s="42">
        <v>0.74451482965047344</v>
      </c>
      <c r="AI90" s="42">
        <v>3.5019466607036871E-2</v>
      </c>
      <c r="AJ90" s="42">
        <v>8.6826424271273253E-2</v>
      </c>
      <c r="AK90" s="42">
        <v>0.44317576925970553</v>
      </c>
      <c r="AL90" s="42">
        <v>1.9096742635620698E-2</v>
      </c>
      <c r="AM90" s="42">
        <v>5.0200708008122777E-2</v>
      </c>
    </row>
    <row r="91" spans="1:39" hidden="1" x14ac:dyDescent="0.25">
      <c r="A91" s="53"/>
      <c r="B91" s="53"/>
      <c r="C91" s="53"/>
      <c r="D91" s="16">
        <v>3.4860921956014E-2</v>
      </c>
      <c r="E91" s="16">
        <v>8.6526807016760715E-2</v>
      </c>
      <c r="F91" s="16">
        <v>0.44263985469126416</v>
      </c>
      <c r="G91" s="16">
        <v>1.9007652988071343E-2</v>
      </c>
      <c r="H91" s="16">
        <v>5.0029865831105774E-2</v>
      </c>
      <c r="I91" s="16">
        <v>0.95023511751613077</v>
      </c>
      <c r="J91" s="16">
        <v>3.4860921956014E-2</v>
      </c>
      <c r="K91" s="16">
        <v>8.6526807016760715E-2</v>
      </c>
      <c r="L91" s="16">
        <v>0.44263985469126416</v>
      </c>
      <c r="M91" s="16">
        <v>1.9007652988071343E-2</v>
      </c>
      <c r="N91" s="16">
        <v>5.0029865831105774E-2</v>
      </c>
      <c r="O91" s="16">
        <v>0.95023511751613077</v>
      </c>
      <c r="P91" s="16">
        <v>1.5854465102287408E-4</v>
      </c>
      <c r="Q91" s="16">
        <v>2.9961725451254202E-4</v>
      </c>
      <c r="R91" s="16">
        <v>5.3591456844135092E-4</v>
      </c>
      <c r="S91" s="16">
        <v>8.9089647549353427E-5</v>
      </c>
      <c r="T91" s="16">
        <v>1.7084217701700163E-4</v>
      </c>
      <c r="U91" s="16">
        <v>1.1814966675490705E-4</v>
      </c>
      <c r="V91" s="16">
        <v>1.5854465102287408E-4</v>
      </c>
      <c r="W91" s="16">
        <v>2.9961725451254202E-4</v>
      </c>
      <c r="X91" s="16">
        <v>5.3591456844135092E-4</v>
      </c>
      <c r="Y91" s="16">
        <v>8.9089647549353427E-5</v>
      </c>
      <c r="Z91" s="16">
        <v>1.7084217701700163E-4</v>
      </c>
      <c r="AA91" s="54">
        <v>1.1814966675490705E-4</v>
      </c>
      <c r="AB91" s="42">
        <v>3.5019466607036871E-2</v>
      </c>
      <c r="AC91" s="42">
        <v>8.6826424271273253E-2</v>
      </c>
      <c r="AD91" s="42">
        <v>0.44317576925970553</v>
      </c>
      <c r="AE91" s="42">
        <v>1.9096742635620698E-2</v>
      </c>
      <c r="AF91" s="42">
        <v>5.0200708008122777E-2</v>
      </c>
      <c r="AG91" s="42">
        <v>0.95035326718288571</v>
      </c>
      <c r="AH91" s="42">
        <v>3.5019466607036871E-2</v>
      </c>
      <c r="AI91" s="42">
        <v>8.6826424271273253E-2</v>
      </c>
      <c r="AJ91" s="42">
        <v>0.44317576925970553</v>
      </c>
      <c r="AK91" s="42">
        <v>1.9096742635620698E-2</v>
      </c>
      <c r="AL91" s="42">
        <v>5.0200708008122777E-2</v>
      </c>
      <c r="AM91" s="42">
        <v>0.95035326718288571</v>
      </c>
    </row>
    <row r="92" spans="1:39" hidden="1" x14ac:dyDescent="0.25">
      <c r="A92" s="53"/>
      <c r="B92" s="53"/>
      <c r="C92" s="53"/>
      <c r="D92" s="16">
        <v>8.6526807016760715E-2</v>
      </c>
      <c r="E92" s="16">
        <v>0.44263985469126416</v>
      </c>
      <c r="F92" s="16">
        <v>1.9007652988071343E-2</v>
      </c>
      <c r="G92" s="16">
        <v>5.0029865831105774E-2</v>
      </c>
      <c r="H92" s="16">
        <v>0.95023511751613077</v>
      </c>
      <c r="I92" s="16">
        <v>4.4550060723158293E-2</v>
      </c>
      <c r="J92" s="16">
        <v>8.6526807016760715E-2</v>
      </c>
      <c r="K92" s="16">
        <v>0.44263985469126416</v>
      </c>
      <c r="L92" s="16">
        <v>1.9007652988071343E-2</v>
      </c>
      <c r="M92" s="16">
        <v>5.0029865831105774E-2</v>
      </c>
      <c r="N92" s="16">
        <v>0.95023511751613077</v>
      </c>
      <c r="O92" s="16">
        <v>4.4550060723158293E-2</v>
      </c>
      <c r="P92" s="16">
        <v>2.9961725451254202E-4</v>
      </c>
      <c r="Q92" s="16">
        <v>5.3591456844135092E-4</v>
      </c>
      <c r="R92" s="16">
        <v>8.9089647549353427E-5</v>
      </c>
      <c r="S92" s="16">
        <v>1.7084217701700163E-4</v>
      </c>
      <c r="T92" s="16">
        <v>1.1814966675490705E-4</v>
      </c>
      <c r="U92" s="16">
        <v>1.981808137785926E-5</v>
      </c>
      <c r="V92" s="16">
        <v>2.9961725451254202E-4</v>
      </c>
      <c r="W92" s="16">
        <v>5.3591456844135092E-4</v>
      </c>
      <c r="X92" s="16">
        <v>8.9089647549353427E-5</v>
      </c>
      <c r="Y92" s="16">
        <v>1.7084217701700163E-4</v>
      </c>
      <c r="Z92" s="16">
        <v>1.1814966675490705E-4</v>
      </c>
      <c r="AA92" s="54">
        <v>1.981808137785926E-5</v>
      </c>
      <c r="AB92" s="42">
        <v>8.6826424271273253E-2</v>
      </c>
      <c r="AC92" s="42">
        <v>0.44317576925970553</v>
      </c>
      <c r="AD92" s="42">
        <v>1.9096742635620698E-2</v>
      </c>
      <c r="AE92" s="42">
        <v>5.0200708008122777E-2</v>
      </c>
      <c r="AF92" s="42">
        <v>0.95035326718288571</v>
      </c>
      <c r="AG92" s="42">
        <v>4.4569878804536153E-2</v>
      </c>
      <c r="AH92" s="42">
        <v>8.6826424271273253E-2</v>
      </c>
      <c r="AI92" s="42">
        <v>0.44317576925970553</v>
      </c>
      <c r="AJ92" s="42">
        <v>1.9096742635620698E-2</v>
      </c>
      <c r="AK92" s="42">
        <v>5.0200708008122777E-2</v>
      </c>
      <c r="AL92" s="42">
        <v>0.95035326718288571</v>
      </c>
      <c r="AM92" s="42">
        <v>4.4569878804536153E-2</v>
      </c>
    </row>
    <row r="93" spans="1:39" hidden="1" x14ac:dyDescent="0.25">
      <c r="A93" s="53"/>
      <c r="B93" s="53"/>
      <c r="C93" s="53"/>
      <c r="D93" s="16">
        <v>0.44263985469126416</v>
      </c>
      <c r="E93" s="16">
        <v>1.9007652988071343E-2</v>
      </c>
      <c r="F93" s="16">
        <v>5.0029865831105774E-2</v>
      </c>
      <c r="G93" s="16">
        <v>0.95023511751613077</v>
      </c>
      <c r="H93" s="16">
        <v>4.4550060723158293E-2</v>
      </c>
      <c r="I93" s="16">
        <v>0.11057580495551657</v>
      </c>
      <c r="J93" s="16">
        <v>0.44263985469126416</v>
      </c>
      <c r="K93" s="16">
        <v>1.9007652988071343E-2</v>
      </c>
      <c r="L93" s="16">
        <v>5.0029865831105774E-2</v>
      </c>
      <c r="M93" s="16">
        <v>0.95023511751613077</v>
      </c>
      <c r="N93" s="16">
        <v>4.4550060723158293E-2</v>
      </c>
      <c r="O93" s="16">
        <v>0.11057580495551657</v>
      </c>
      <c r="P93" s="16">
        <v>5.3591456844135092E-4</v>
      </c>
      <c r="Q93" s="16">
        <v>8.9089647549353427E-5</v>
      </c>
      <c r="R93" s="16">
        <v>1.7084217701700163E-4</v>
      </c>
      <c r="S93" s="16">
        <v>1.1814966675490705E-4</v>
      </c>
      <c r="T93" s="16">
        <v>1.981808137785926E-5</v>
      </c>
      <c r="U93" s="16">
        <v>3.7452156814067753E-5</v>
      </c>
      <c r="V93" s="16">
        <v>5.3591456844135092E-4</v>
      </c>
      <c r="W93" s="16">
        <v>8.9089647549353427E-5</v>
      </c>
      <c r="X93" s="16">
        <v>1.7084217701700163E-4</v>
      </c>
      <c r="Y93" s="16">
        <v>1.1814966675490705E-4</v>
      </c>
      <c r="Z93" s="16">
        <v>1.981808137785926E-5</v>
      </c>
      <c r="AA93" s="54">
        <v>3.7452156814067753E-5</v>
      </c>
      <c r="AB93" s="42">
        <v>0.44317576925970553</v>
      </c>
      <c r="AC93" s="42">
        <v>1.9096742635620698E-2</v>
      </c>
      <c r="AD93" s="42">
        <v>5.0200708008122777E-2</v>
      </c>
      <c r="AE93" s="42">
        <v>0.95035326718288571</v>
      </c>
      <c r="AF93" s="42">
        <v>4.4569878804536153E-2</v>
      </c>
      <c r="AG93" s="42">
        <v>0.11061325711233064</v>
      </c>
      <c r="AH93" s="42">
        <v>0.44317576925970553</v>
      </c>
      <c r="AI93" s="42">
        <v>1.9096742635620698E-2</v>
      </c>
      <c r="AJ93" s="42">
        <v>5.0200708008122777E-2</v>
      </c>
      <c r="AK93" s="42">
        <v>0.95035326718288571</v>
      </c>
      <c r="AL93" s="42">
        <v>4.4569878804536153E-2</v>
      </c>
      <c r="AM93" s="42">
        <v>0.11061325711233064</v>
      </c>
    </row>
    <row r="94" spans="1:39" hidden="1" x14ac:dyDescent="0.25">
      <c r="A94" s="53"/>
      <c r="B94" s="53"/>
      <c r="C94" s="53"/>
      <c r="D94" s="16">
        <v>1.9007652988071343E-2</v>
      </c>
      <c r="E94" s="16">
        <v>5.0029865831105774E-2</v>
      </c>
      <c r="F94" s="16">
        <v>0.95023511751613077</v>
      </c>
      <c r="G94" s="16">
        <v>4.4550060723158293E-2</v>
      </c>
      <c r="H94" s="16">
        <v>0.11057580495551657</v>
      </c>
      <c r="I94" s="16">
        <v>0.56566583149657257</v>
      </c>
      <c r="J94" s="16">
        <v>1.9007652988071343E-2</v>
      </c>
      <c r="K94" s="16">
        <v>5.0029865831105774E-2</v>
      </c>
      <c r="L94" s="16">
        <v>0.95023511751613077</v>
      </c>
      <c r="M94" s="16">
        <v>4.4550060723158293E-2</v>
      </c>
      <c r="N94" s="16">
        <v>0.11057580495551657</v>
      </c>
      <c r="O94" s="16">
        <v>0.56566583149657257</v>
      </c>
      <c r="P94" s="16">
        <v>8.9089647549353427E-5</v>
      </c>
      <c r="Q94" s="16">
        <v>1.7084217701700163E-4</v>
      </c>
      <c r="R94" s="16">
        <v>1.1814966675490705E-4</v>
      </c>
      <c r="S94" s="16">
        <v>1.981808137785926E-5</v>
      </c>
      <c r="T94" s="16">
        <v>3.7452156814067753E-5</v>
      </c>
      <c r="U94" s="16">
        <v>6.6989321055168865E-5</v>
      </c>
      <c r="V94" s="16">
        <v>8.9089647549353427E-5</v>
      </c>
      <c r="W94" s="16">
        <v>1.7084217701700163E-4</v>
      </c>
      <c r="X94" s="16">
        <v>1.1814966675490705E-4</v>
      </c>
      <c r="Y94" s="16">
        <v>1.981808137785926E-5</v>
      </c>
      <c r="Z94" s="16">
        <v>3.7452156814067753E-5</v>
      </c>
      <c r="AA94" s="54">
        <v>6.6989321055168865E-5</v>
      </c>
      <c r="AB94" s="42">
        <v>1.9096742635620698E-2</v>
      </c>
      <c r="AC94" s="42">
        <v>5.0200708008122777E-2</v>
      </c>
      <c r="AD94" s="42">
        <v>0.95035326718288571</v>
      </c>
      <c r="AE94" s="42">
        <v>4.4569878804536153E-2</v>
      </c>
      <c r="AF94" s="42">
        <v>0.11061325711233064</v>
      </c>
      <c r="AG94" s="42">
        <v>0.56573282081762777</v>
      </c>
      <c r="AH94" s="42">
        <v>1.9096742635620698E-2</v>
      </c>
      <c r="AI94" s="42">
        <v>5.0200708008122777E-2</v>
      </c>
      <c r="AJ94" s="42">
        <v>0.95035326718288571</v>
      </c>
      <c r="AK94" s="42">
        <v>4.4569878804536153E-2</v>
      </c>
      <c r="AL94" s="42">
        <v>0.11061325711233064</v>
      </c>
      <c r="AM94" s="42">
        <v>0.56573282081762777</v>
      </c>
    </row>
    <row r="95" spans="1:39" hidden="1" x14ac:dyDescent="0.25">
      <c r="A95" s="53"/>
      <c r="B95" s="53"/>
      <c r="C95" s="53"/>
      <c r="D95" s="16">
        <v>5.0029865831105774E-2</v>
      </c>
      <c r="E95" s="16">
        <v>0.95023511751613077</v>
      </c>
      <c r="F95" s="16">
        <v>4.4550060723158293E-2</v>
      </c>
      <c r="G95" s="16">
        <v>0.11057580495551657</v>
      </c>
      <c r="H95" s="16">
        <v>0.56566583149657257</v>
      </c>
      <c r="I95" s="16">
        <v>2.4290582328595472E-2</v>
      </c>
      <c r="J95" s="16">
        <v>5.0029865831105774E-2</v>
      </c>
      <c r="K95" s="16">
        <v>0.95023511751613077</v>
      </c>
      <c r="L95" s="16">
        <v>4.4550060723158293E-2</v>
      </c>
      <c r="M95" s="16">
        <v>0.11057580495551657</v>
      </c>
      <c r="N95" s="16">
        <v>0.56566583149657257</v>
      </c>
      <c r="O95" s="16">
        <v>2.4290582328595472E-2</v>
      </c>
      <c r="P95" s="16">
        <v>1.7084217701700163E-4</v>
      </c>
      <c r="Q95" s="16">
        <v>1.1814966675490705E-4</v>
      </c>
      <c r="R95" s="16">
        <v>1.981808137785926E-5</v>
      </c>
      <c r="S95" s="16">
        <v>3.7452156814067753E-5</v>
      </c>
      <c r="T95" s="16">
        <v>6.6989321055168865E-5</v>
      </c>
      <c r="U95" s="16">
        <v>1.1136205943669178E-5</v>
      </c>
      <c r="V95" s="16">
        <v>1.7084217701700163E-4</v>
      </c>
      <c r="W95" s="16">
        <v>1.1814966675490705E-4</v>
      </c>
      <c r="X95" s="16">
        <v>1.981808137785926E-5</v>
      </c>
      <c r="Y95" s="16">
        <v>3.7452156814067753E-5</v>
      </c>
      <c r="Z95" s="16">
        <v>6.6989321055168865E-5</v>
      </c>
      <c r="AA95" s="54">
        <v>1.1136205943669178E-5</v>
      </c>
      <c r="AB95" s="42">
        <v>5.0200708008122777E-2</v>
      </c>
      <c r="AC95" s="42">
        <v>0.95035326718288571</v>
      </c>
      <c r="AD95" s="42">
        <v>4.4569878804536153E-2</v>
      </c>
      <c r="AE95" s="42">
        <v>0.11061325711233064</v>
      </c>
      <c r="AF95" s="42">
        <v>0.56573282081762777</v>
      </c>
      <c r="AG95" s="42">
        <v>2.4301718534539142E-2</v>
      </c>
      <c r="AH95" s="42">
        <v>5.0200708008122777E-2</v>
      </c>
      <c r="AI95" s="42">
        <v>0.95035326718288571</v>
      </c>
      <c r="AJ95" s="42">
        <v>4.4569878804536153E-2</v>
      </c>
      <c r="AK95" s="42">
        <v>0.11061325711233064</v>
      </c>
      <c r="AL95" s="42">
        <v>0.56573282081762777</v>
      </c>
      <c r="AM95" s="42">
        <v>2.4301718534539142E-2</v>
      </c>
    </row>
    <row r="96" spans="1:39" x14ac:dyDescent="0.25">
      <c r="A96" s="53" t="s">
        <v>37</v>
      </c>
      <c r="B96" s="53" t="str">
        <f>VLOOKUP(A96,'TRI Releases'!$A$3:$Q$118,2,FALSE)</f>
        <v>42029WSTLK2468I</v>
      </c>
      <c r="C96" s="53" t="str">
        <f>VLOOKUP(B96,'AERMOD-Modeled-Air-Conc.'!$A$5:$B$3136,2,FALSE)</f>
        <v>Processing as a Reactant</v>
      </c>
      <c r="D96" s="16">
        <v>0.95023511751613077</v>
      </c>
      <c r="E96" s="16">
        <v>4.4550060723158293E-2</v>
      </c>
      <c r="F96" s="16">
        <v>0.11057580495551657</v>
      </c>
      <c r="G96" s="16">
        <v>0.56566583149657257</v>
      </c>
      <c r="H96" s="16">
        <v>2.4290582328595472E-2</v>
      </c>
      <c r="I96" s="16">
        <v>6.3935014787029162E-2</v>
      </c>
      <c r="J96" s="16">
        <v>0.95023511751613077</v>
      </c>
      <c r="K96" s="16">
        <v>4.4550060723158293E-2</v>
      </c>
      <c r="L96" s="16">
        <v>0.11057580495551657</v>
      </c>
      <c r="M96" s="16">
        <v>0.56566583149657257</v>
      </c>
      <c r="N96" s="16">
        <v>2.4290582328595472E-2</v>
      </c>
      <c r="O96" s="16">
        <v>6.3935014787029162E-2</v>
      </c>
      <c r="P96" s="16">
        <v>1.1814966675490705E-4</v>
      </c>
      <c r="Q96" s="16">
        <v>1.981808137785926E-5</v>
      </c>
      <c r="R96" s="16">
        <v>3.7452156814067753E-5</v>
      </c>
      <c r="S96" s="16">
        <v>6.6989321055168865E-5</v>
      </c>
      <c r="T96" s="16">
        <v>1.1136205943669178E-5</v>
      </c>
      <c r="U96" s="16">
        <v>2.1355272127125204E-5</v>
      </c>
      <c r="V96" s="16">
        <v>1.1814966675490705E-4</v>
      </c>
      <c r="W96" s="16">
        <v>1.981808137785926E-5</v>
      </c>
      <c r="X96" s="16">
        <v>3.7452156814067753E-5</v>
      </c>
      <c r="Y96" s="16">
        <v>6.6989321055168865E-5</v>
      </c>
      <c r="Z96" s="16">
        <v>1.1136205943669178E-5</v>
      </c>
      <c r="AA96" s="54">
        <v>2.1355272127125204E-5</v>
      </c>
      <c r="AB96" s="42">
        <v>0.95035326718288571</v>
      </c>
      <c r="AC96" s="42">
        <v>4.4569878804536153E-2</v>
      </c>
      <c r="AD96" s="42">
        <v>0.11061325711233064</v>
      </c>
      <c r="AE96" s="42">
        <v>0.56573282081762777</v>
      </c>
      <c r="AF96" s="42">
        <v>2.4301718534539142E-2</v>
      </c>
      <c r="AG96" s="42">
        <v>6.3956370059156289E-2</v>
      </c>
      <c r="AH96" s="42">
        <v>0.95035326718288571</v>
      </c>
      <c r="AI96" s="42">
        <v>4.4569878804536153E-2</v>
      </c>
      <c r="AJ96" s="42">
        <v>0.11061325711233064</v>
      </c>
      <c r="AK96" s="42">
        <v>0.56573282081762777</v>
      </c>
      <c r="AL96" s="42">
        <v>2.4301718534539142E-2</v>
      </c>
      <c r="AM96" s="42">
        <v>6.3956370059156289E-2</v>
      </c>
    </row>
    <row r="97" spans="1:39" hidden="1" x14ac:dyDescent="0.25">
      <c r="A97" s="53"/>
      <c r="B97" s="53"/>
      <c r="C97" s="53"/>
      <c r="D97" s="16">
        <v>4.4550060723158293E-2</v>
      </c>
      <c r="E97" s="16">
        <v>0.11057580495551657</v>
      </c>
      <c r="F97" s="16">
        <v>0.56566583149657257</v>
      </c>
      <c r="G97" s="16">
        <v>2.4290582328595472E-2</v>
      </c>
      <c r="H97" s="16">
        <v>6.3935014787029162E-2</v>
      </c>
      <c r="I97" s="16">
        <v>0.37498067417676911</v>
      </c>
      <c r="J97" s="16">
        <v>4.4550060723158293E-2</v>
      </c>
      <c r="K97" s="16">
        <v>0.11057580495551657</v>
      </c>
      <c r="L97" s="16">
        <v>0.56566583149657257</v>
      </c>
      <c r="M97" s="16">
        <v>2.4290582328595472E-2</v>
      </c>
      <c r="N97" s="16">
        <v>6.3935014787029162E-2</v>
      </c>
      <c r="O97" s="16">
        <v>0.37498067417676911</v>
      </c>
      <c r="P97" s="16">
        <v>1.981808137785926E-5</v>
      </c>
      <c r="Q97" s="16">
        <v>3.7452156814067753E-5</v>
      </c>
      <c r="R97" s="16">
        <v>6.6989321055168865E-5</v>
      </c>
      <c r="S97" s="16">
        <v>1.1136205943669178E-5</v>
      </c>
      <c r="T97" s="16">
        <v>2.1355272127125204E-5</v>
      </c>
      <c r="U97" s="16">
        <v>5.9074833377453524E-5</v>
      </c>
      <c r="V97" s="16">
        <v>1.981808137785926E-5</v>
      </c>
      <c r="W97" s="16">
        <v>3.7452156814067753E-5</v>
      </c>
      <c r="X97" s="16">
        <v>6.6989321055168865E-5</v>
      </c>
      <c r="Y97" s="16">
        <v>1.1136205943669178E-5</v>
      </c>
      <c r="Z97" s="16">
        <v>2.1355272127125204E-5</v>
      </c>
      <c r="AA97" s="54">
        <v>5.9074833377453524E-5</v>
      </c>
      <c r="AB97" s="42">
        <v>4.4569878804536153E-2</v>
      </c>
      <c r="AC97" s="42">
        <v>0.11061325711233064</v>
      </c>
      <c r="AD97" s="42">
        <v>0.56573282081762777</v>
      </c>
      <c r="AE97" s="42">
        <v>2.4301718534539142E-2</v>
      </c>
      <c r="AF97" s="42">
        <v>6.3956370059156289E-2</v>
      </c>
      <c r="AG97" s="42">
        <v>0.37503974901014658</v>
      </c>
      <c r="AH97" s="42">
        <v>4.4569878804536153E-2</v>
      </c>
      <c r="AI97" s="42">
        <v>0.11061325711233064</v>
      </c>
      <c r="AJ97" s="42">
        <v>0.56573282081762777</v>
      </c>
      <c r="AK97" s="42">
        <v>2.4301718534539142E-2</v>
      </c>
      <c r="AL97" s="42">
        <v>6.3956370059156289E-2</v>
      </c>
      <c r="AM97" s="42">
        <v>0.37503974901014658</v>
      </c>
    </row>
    <row r="98" spans="1:39" hidden="1" x14ac:dyDescent="0.25">
      <c r="A98" s="53"/>
      <c r="B98" s="53"/>
      <c r="C98" s="53"/>
      <c r="D98" s="16">
        <v>0.11057580495551657</v>
      </c>
      <c r="E98" s="16">
        <v>0.56566583149657257</v>
      </c>
      <c r="F98" s="16">
        <v>2.4290582328595472E-2</v>
      </c>
      <c r="G98" s="16">
        <v>6.3935014787029162E-2</v>
      </c>
      <c r="H98" s="16">
        <v>0.37498067417676911</v>
      </c>
      <c r="I98" s="16">
        <v>1.7580293020797891E-2</v>
      </c>
      <c r="J98" s="16">
        <v>0.11057580495551657</v>
      </c>
      <c r="K98" s="16">
        <v>0.56566583149657257</v>
      </c>
      <c r="L98" s="16">
        <v>2.4290582328595472E-2</v>
      </c>
      <c r="M98" s="16">
        <v>6.3935014787029162E-2</v>
      </c>
      <c r="N98" s="16">
        <v>0.37498067417676911</v>
      </c>
      <c r="O98" s="16">
        <v>1.7580293020797891E-2</v>
      </c>
      <c r="P98" s="16">
        <v>3.7452156814067753E-5</v>
      </c>
      <c r="Q98" s="16">
        <v>6.6989321055168865E-5</v>
      </c>
      <c r="R98" s="16">
        <v>1.1136205943669178E-5</v>
      </c>
      <c r="S98" s="16">
        <v>2.1355272127125204E-5</v>
      </c>
      <c r="T98" s="16">
        <v>5.9074833377453524E-5</v>
      </c>
      <c r="U98" s="16">
        <v>9.9090406889296302E-6</v>
      </c>
      <c r="V98" s="16">
        <v>3.7452156814067753E-5</v>
      </c>
      <c r="W98" s="16">
        <v>6.6989321055168865E-5</v>
      </c>
      <c r="X98" s="16">
        <v>1.1136205943669178E-5</v>
      </c>
      <c r="Y98" s="16">
        <v>2.1355272127125204E-5</v>
      </c>
      <c r="Z98" s="16">
        <v>5.9074833377453524E-5</v>
      </c>
      <c r="AA98" s="54">
        <v>9.9090406889296302E-6</v>
      </c>
      <c r="AB98" s="42">
        <v>0.11061325711233064</v>
      </c>
      <c r="AC98" s="42">
        <v>0.56573282081762777</v>
      </c>
      <c r="AD98" s="42">
        <v>2.4301718534539142E-2</v>
      </c>
      <c r="AE98" s="42">
        <v>6.3956370059156289E-2</v>
      </c>
      <c r="AF98" s="42">
        <v>0.37503974901014658</v>
      </c>
      <c r="AG98" s="42">
        <v>1.7590202061486822E-2</v>
      </c>
      <c r="AH98" s="42">
        <v>0.11061325711233064</v>
      </c>
      <c r="AI98" s="42">
        <v>0.56573282081762777</v>
      </c>
      <c r="AJ98" s="42">
        <v>2.4301718534539142E-2</v>
      </c>
      <c r="AK98" s="42">
        <v>6.3956370059156289E-2</v>
      </c>
      <c r="AL98" s="42">
        <v>0.37503974901014658</v>
      </c>
      <c r="AM98" s="42">
        <v>1.7590202061486822E-2</v>
      </c>
    </row>
    <row r="99" spans="1:39" hidden="1" x14ac:dyDescent="0.25">
      <c r="A99" s="53"/>
      <c r="B99" s="53"/>
      <c r="C99" s="53"/>
      <c r="D99" s="16">
        <v>0.56566583149657257</v>
      </c>
      <c r="E99" s="16">
        <v>2.4290582328595472E-2</v>
      </c>
      <c r="F99" s="16">
        <v>6.3935014787029162E-2</v>
      </c>
      <c r="G99" s="16">
        <v>0.37498067417676911</v>
      </c>
      <c r="H99" s="16">
        <v>1.7580293020797891E-2</v>
      </c>
      <c r="I99" s="16">
        <v>4.3635295229082771E-2</v>
      </c>
      <c r="J99" s="16">
        <v>0.56566583149657257</v>
      </c>
      <c r="K99" s="16">
        <v>2.4290582328595472E-2</v>
      </c>
      <c r="L99" s="16">
        <v>6.3935014787029162E-2</v>
      </c>
      <c r="M99" s="16">
        <v>0.37498067417676911</v>
      </c>
      <c r="N99" s="16">
        <v>1.7580293020797891E-2</v>
      </c>
      <c r="O99" s="16">
        <v>4.3635295229082771E-2</v>
      </c>
      <c r="P99" s="16">
        <v>6.6989321055168865E-5</v>
      </c>
      <c r="Q99" s="16">
        <v>1.1136205943669178E-5</v>
      </c>
      <c r="R99" s="16">
        <v>2.1355272127125204E-5</v>
      </c>
      <c r="S99" s="16">
        <v>5.9074833377453524E-5</v>
      </c>
      <c r="T99" s="16">
        <v>9.9090406889296302E-6</v>
      </c>
      <c r="U99" s="16">
        <v>1.8726078407033877E-5</v>
      </c>
      <c r="V99" s="16">
        <v>6.6989321055168865E-5</v>
      </c>
      <c r="W99" s="16">
        <v>1.1136205943669178E-5</v>
      </c>
      <c r="X99" s="16">
        <v>2.1355272127125204E-5</v>
      </c>
      <c r="Y99" s="16">
        <v>5.9074833377453524E-5</v>
      </c>
      <c r="Z99" s="16">
        <v>9.9090406889296302E-6</v>
      </c>
      <c r="AA99" s="54">
        <v>1.8726078407033877E-5</v>
      </c>
      <c r="AB99" s="42">
        <v>0.56573282081762777</v>
      </c>
      <c r="AC99" s="42">
        <v>2.4301718534539142E-2</v>
      </c>
      <c r="AD99" s="42">
        <v>6.3956370059156289E-2</v>
      </c>
      <c r="AE99" s="42">
        <v>0.37503974901014658</v>
      </c>
      <c r="AF99" s="42">
        <v>1.7590202061486822E-2</v>
      </c>
      <c r="AG99" s="42">
        <v>4.3654021307489806E-2</v>
      </c>
      <c r="AH99" s="42">
        <v>0.56573282081762777</v>
      </c>
      <c r="AI99" s="42">
        <v>2.4301718534539142E-2</v>
      </c>
      <c r="AJ99" s="42">
        <v>6.3956370059156289E-2</v>
      </c>
      <c r="AK99" s="42">
        <v>0.37503974901014658</v>
      </c>
      <c r="AL99" s="42">
        <v>1.7590202061486822E-2</v>
      </c>
      <c r="AM99" s="42">
        <v>4.3654021307489806E-2</v>
      </c>
    </row>
    <row r="100" spans="1:39" hidden="1" x14ac:dyDescent="0.25">
      <c r="A100" s="53"/>
      <c r="B100" s="53"/>
      <c r="C100" s="53"/>
      <c r="D100" s="16">
        <v>2.4290582328595472E-2</v>
      </c>
      <c r="E100" s="16">
        <v>6.3935014787029162E-2</v>
      </c>
      <c r="F100" s="16">
        <v>0.37498067417676911</v>
      </c>
      <c r="G100" s="16">
        <v>1.7580293020797891E-2</v>
      </c>
      <c r="H100" s="16">
        <v>4.3635295229082771E-2</v>
      </c>
      <c r="I100" s="16">
        <v>0.2232223909044771</v>
      </c>
      <c r="J100" s="16">
        <v>2.4290582328595472E-2</v>
      </c>
      <c r="K100" s="16">
        <v>6.3935014787029162E-2</v>
      </c>
      <c r="L100" s="16">
        <v>0.37498067417676911</v>
      </c>
      <c r="M100" s="16">
        <v>1.7580293020797891E-2</v>
      </c>
      <c r="N100" s="16">
        <v>4.3635295229082771E-2</v>
      </c>
      <c r="O100" s="16">
        <v>0.2232223909044771</v>
      </c>
      <c r="P100" s="16">
        <v>1.1136205943669178E-5</v>
      </c>
      <c r="Q100" s="16">
        <v>2.1355272127125204E-5</v>
      </c>
      <c r="R100" s="16">
        <v>5.9074833377453524E-5</v>
      </c>
      <c r="S100" s="16">
        <v>9.9090406889296302E-6</v>
      </c>
      <c r="T100" s="16">
        <v>1.8726078407033877E-5</v>
      </c>
      <c r="U100" s="16">
        <v>3.3494660527584433E-5</v>
      </c>
      <c r="V100" s="16">
        <v>1.1136205943669178E-5</v>
      </c>
      <c r="W100" s="16">
        <v>2.1355272127125204E-5</v>
      </c>
      <c r="X100" s="16">
        <v>5.9074833377453524E-5</v>
      </c>
      <c r="Y100" s="16">
        <v>9.9090406889296302E-6</v>
      </c>
      <c r="Z100" s="16">
        <v>1.8726078407033877E-5</v>
      </c>
      <c r="AA100" s="54">
        <v>3.3494660527584433E-5</v>
      </c>
      <c r="AB100" s="42">
        <v>2.4301718534539142E-2</v>
      </c>
      <c r="AC100" s="42">
        <v>6.3956370059156289E-2</v>
      </c>
      <c r="AD100" s="42">
        <v>0.37503974901014658</v>
      </c>
      <c r="AE100" s="42">
        <v>1.7590202061486822E-2</v>
      </c>
      <c r="AF100" s="42">
        <v>4.3654021307489806E-2</v>
      </c>
      <c r="AG100" s="42">
        <v>0.22325588556500467</v>
      </c>
      <c r="AH100" s="42">
        <v>2.4301718534539142E-2</v>
      </c>
      <c r="AI100" s="42">
        <v>6.3956370059156289E-2</v>
      </c>
      <c r="AJ100" s="42">
        <v>0.37503974901014658</v>
      </c>
      <c r="AK100" s="42">
        <v>1.7590202061486822E-2</v>
      </c>
      <c r="AL100" s="42">
        <v>4.3654021307489806E-2</v>
      </c>
      <c r="AM100" s="42">
        <v>0.22325588556500467</v>
      </c>
    </row>
    <row r="101" spans="1:39" hidden="1" x14ac:dyDescent="0.25">
      <c r="A101" s="53"/>
      <c r="B101" s="53"/>
      <c r="C101" s="53"/>
      <c r="D101" s="16">
        <v>6.3935014787029162E-2</v>
      </c>
      <c r="E101" s="16">
        <v>0.37498067417676911</v>
      </c>
      <c r="F101" s="16">
        <v>1.7580293020797891E-2</v>
      </c>
      <c r="G101" s="16">
        <v>4.3635295229082771E-2</v>
      </c>
      <c r="H101" s="16">
        <v>0.2232223909044771</v>
      </c>
      <c r="I101" s="16">
        <v>9.585521277652026E-3</v>
      </c>
      <c r="J101" s="16">
        <v>6.3935014787029162E-2</v>
      </c>
      <c r="K101" s="16">
        <v>0.37498067417676911</v>
      </c>
      <c r="L101" s="16">
        <v>1.7580293020797891E-2</v>
      </c>
      <c r="M101" s="16">
        <v>4.3635295229082771E-2</v>
      </c>
      <c r="N101" s="16">
        <v>0.2232223909044771</v>
      </c>
      <c r="O101" s="16">
        <v>9.585521277652026E-3</v>
      </c>
      <c r="P101" s="16">
        <v>2.1355272127125204E-5</v>
      </c>
      <c r="Q101" s="16">
        <v>5.9074833377453524E-5</v>
      </c>
      <c r="R101" s="16">
        <v>9.9090406889296302E-6</v>
      </c>
      <c r="S101" s="16">
        <v>1.8726078407033877E-5</v>
      </c>
      <c r="T101" s="16">
        <v>3.3494660527584433E-5</v>
      </c>
      <c r="U101" s="16">
        <v>5.5681029718345892E-6</v>
      </c>
      <c r="V101" s="16">
        <v>2.1355272127125204E-5</v>
      </c>
      <c r="W101" s="16">
        <v>5.9074833377453524E-5</v>
      </c>
      <c r="X101" s="16">
        <v>9.9090406889296302E-6</v>
      </c>
      <c r="Y101" s="16">
        <v>1.8726078407033877E-5</v>
      </c>
      <c r="Z101" s="16">
        <v>3.3494660527584433E-5</v>
      </c>
      <c r="AA101" s="54">
        <v>5.5681029718345892E-6</v>
      </c>
      <c r="AB101" s="42">
        <v>6.3956370059156289E-2</v>
      </c>
      <c r="AC101" s="42">
        <v>0.37503974901014658</v>
      </c>
      <c r="AD101" s="42">
        <v>1.7590202061486822E-2</v>
      </c>
      <c r="AE101" s="42">
        <v>4.3654021307489806E-2</v>
      </c>
      <c r="AF101" s="42">
        <v>0.22325588556500467</v>
      </c>
      <c r="AG101" s="42">
        <v>9.5910893806238611E-3</v>
      </c>
      <c r="AH101" s="42">
        <v>6.3956370059156289E-2</v>
      </c>
      <c r="AI101" s="42">
        <v>0.37503974901014658</v>
      </c>
      <c r="AJ101" s="42">
        <v>1.7590202061486822E-2</v>
      </c>
      <c r="AK101" s="42">
        <v>4.3654021307489806E-2</v>
      </c>
      <c r="AL101" s="42">
        <v>0.22325588556500467</v>
      </c>
      <c r="AM101" s="42">
        <v>9.5910893806238611E-3</v>
      </c>
    </row>
    <row r="102" spans="1:39" x14ac:dyDescent="0.25">
      <c r="A102" s="53" t="s">
        <v>38</v>
      </c>
      <c r="B102" s="53" t="str">
        <f>VLOOKUP(A102,'TRI Releases'!$A$3:$Q$118,2,FALSE)</f>
        <v>42029WSTLK2468I</v>
      </c>
      <c r="C102" s="53" t="str">
        <f>VLOOKUP(B102,'AERMOD-Modeled-Air-Conc.'!$A$5:$B$3136,2,FALSE)</f>
        <v>Processing as a Reactant</v>
      </c>
      <c r="D102" s="16">
        <v>0.37498067417676911</v>
      </c>
      <c r="E102" s="16">
        <v>1.7580293020797891E-2</v>
      </c>
      <c r="F102" s="16">
        <v>4.3635295229082771E-2</v>
      </c>
      <c r="G102" s="16">
        <v>0.2232223909044771</v>
      </c>
      <c r="H102" s="16">
        <v>9.585521277652026E-3</v>
      </c>
      <c r="I102" s="16">
        <v>2.5229960992190877E-2</v>
      </c>
      <c r="J102" s="16">
        <v>0.37498067417676911</v>
      </c>
      <c r="K102" s="16">
        <v>1.7580293020797891E-2</v>
      </c>
      <c r="L102" s="16">
        <v>4.3635295229082771E-2</v>
      </c>
      <c r="M102" s="16">
        <v>0.2232223909044771</v>
      </c>
      <c r="N102" s="16">
        <v>9.585521277652026E-3</v>
      </c>
      <c r="O102" s="16">
        <v>2.5229960992190877E-2</v>
      </c>
      <c r="P102" s="16">
        <v>5.9074833377453524E-5</v>
      </c>
      <c r="Q102" s="16">
        <v>9.9090406889296302E-6</v>
      </c>
      <c r="R102" s="16">
        <v>1.8726078407033877E-5</v>
      </c>
      <c r="S102" s="16">
        <v>3.3494660527584433E-5</v>
      </c>
      <c r="T102" s="16">
        <v>5.5681029718345892E-6</v>
      </c>
      <c r="U102" s="16">
        <v>1.0677636063562602E-5</v>
      </c>
      <c r="V102" s="16">
        <v>5.9074833377453524E-5</v>
      </c>
      <c r="W102" s="16">
        <v>9.9090406889296302E-6</v>
      </c>
      <c r="X102" s="16">
        <v>1.8726078407033877E-5</v>
      </c>
      <c r="Y102" s="16">
        <v>3.3494660527584433E-5</v>
      </c>
      <c r="Z102" s="16">
        <v>5.5681029718345892E-6</v>
      </c>
      <c r="AA102" s="54">
        <v>1.0677636063562602E-5</v>
      </c>
      <c r="AB102" s="42">
        <v>0.37503974901014658</v>
      </c>
      <c r="AC102" s="42">
        <v>1.7590202061486822E-2</v>
      </c>
      <c r="AD102" s="42">
        <v>4.3654021307489806E-2</v>
      </c>
      <c r="AE102" s="42">
        <v>0.22325588556500467</v>
      </c>
      <c r="AF102" s="42">
        <v>9.5910893806238611E-3</v>
      </c>
      <c r="AG102" s="42">
        <v>2.5240638628254441E-2</v>
      </c>
      <c r="AH102" s="42">
        <v>0.37503974901014658</v>
      </c>
      <c r="AI102" s="42">
        <v>1.7590202061486822E-2</v>
      </c>
      <c r="AJ102" s="42">
        <v>4.3654021307489806E-2</v>
      </c>
      <c r="AK102" s="42">
        <v>0.22325588556500467</v>
      </c>
      <c r="AL102" s="42">
        <v>9.5910893806238611E-3</v>
      </c>
      <c r="AM102" s="42">
        <v>2.5240638628254441E-2</v>
      </c>
    </row>
    <row r="103" spans="1:39" hidden="1" x14ac:dyDescent="0.25">
      <c r="A103" s="53"/>
      <c r="B103" s="53"/>
      <c r="C103" s="53"/>
      <c r="D103" s="16">
        <v>1.7580293020797891E-2</v>
      </c>
      <c r="E103" s="16">
        <v>4.3635295229082771E-2</v>
      </c>
      <c r="F103" s="16">
        <v>0.2232223909044771</v>
      </c>
      <c r="G103" s="16">
        <v>9.585521277652026E-3</v>
      </c>
      <c r="H103" s="16">
        <v>2.5229960992190877E-2</v>
      </c>
      <c r="I103" s="16">
        <v>0.44742012259728126</v>
      </c>
      <c r="J103" s="16">
        <v>1.7580293020797891E-2</v>
      </c>
      <c r="K103" s="16">
        <v>4.3635295229082771E-2</v>
      </c>
      <c r="L103" s="16">
        <v>0.2232223909044771</v>
      </c>
      <c r="M103" s="16">
        <v>9.585521277652026E-3</v>
      </c>
      <c r="N103" s="16">
        <v>2.5229960992190877E-2</v>
      </c>
      <c r="O103" s="16">
        <v>0.44742012259728126</v>
      </c>
      <c r="P103" s="16">
        <v>9.9090406889296302E-6</v>
      </c>
      <c r="Q103" s="16">
        <v>1.8726078407033877E-5</v>
      </c>
      <c r="R103" s="16">
        <v>3.3494660527584433E-5</v>
      </c>
      <c r="S103" s="16">
        <v>5.5681029718345892E-6</v>
      </c>
      <c r="T103" s="16">
        <v>1.0677636063562602E-5</v>
      </c>
      <c r="U103" s="16">
        <v>5.9074833377453524E-5</v>
      </c>
      <c r="V103" s="16">
        <v>9.9090406889296302E-6</v>
      </c>
      <c r="W103" s="16">
        <v>1.8726078407033877E-5</v>
      </c>
      <c r="X103" s="16">
        <v>3.3494660527584433E-5</v>
      </c>
      <c r="Y103" s="16">
        <v>5.5681029718345892E-6</v>
      </c>
      <c r="Z103" s="16">
        <v>1.0677636063562602E-5</v>
      </c>
      <c r="AA103" s="54">
        <v>5.9074833377453524E-5</v>
      </c>
      <c r="AB103" s="42">
        <v>1.7590202061486822E-2</v>
      </c>
      <c r="AC103" s="42">
        <v>4.3654021307489806E-2</v>
      </c>
      <c r="AD103" s="42">
        <v>0.22325588556500467</v>
      </c>
      <c r="AE103" s="42">
        <v>9.5910893806238611E-3</v>
      </c>
      <c r="AF103" s="42">
        <v>2.5240638628254441E-2</v>
      </c>
      <c r="AG103" s="42">
        <v>0.44747919743065873</v>
      </c>
      <c r="AH103" s="42">
        <v>1.7590202061486822E-2</v>
      </c>
      <c r="AI103" s="42">
        <v>4.3654021307489806E-2</v>
      </c>
      <c r="AJ103" s="42">
        <v>0.22325588556500467</v>
      </c>
      <c r="AK103" s="42">
        <v>9.5910893806238611E-3</v>
      </c>
      <c r="AL103" s="42">
        <v>2.5240638628254441E-2</v>
      </c>
      <c r="AM103" s="42">
        <v>0.44747919743065873</v>
      </c>
    </row>
    <row r="104" spans="1:39" hidden="1" x14ac:dyDescent="0.25">
      <c r="A104" s="53"/>
      <c r="B104" s="53"/>
      <c r="C104" s="53"/>
      <c r="D104" s="16">
        <v>4.3635295229082771E-2</v>
      </c>
      <c r="E104" s="16">
        <v>0.2232223909044771</v>
      </c>
      <c r="F104" s="16">
        <v>9.585521277652026E-3</v>
      </c>
      <c r="G104" s="16">
        <v>2.5229960992190877E-2</v>
      </c>
      <c r="H104" s="16">
        <v>0.44742012259728126</v>
      </c>
      <c r="I104" s="16">
        <v>2.0976485990724755E-2</v>
      </c>
      <c r="J104" s="16">
        <v>4.3635295229082771E-2</v>
      </c>
      <c r="K104" s="16">
        <v>0.2232223909044771</v>
      </c>
      <c r="L104" s="16">
        <v>9.585521277652026E-3</v>
      </c>
      <c r="M104" s="16">
        <v>2.5229960992190877E-2</v>
      </c>
      <c r="N104" s="16">
        <v>0.44742012259728126</v>
      </c>
      <c r="O104" s="16">
        <v>2.0976485990724755E-2</v>
      </c>
      <c r="P104" s="16">
        <v>1.8726078407033877E-5</v>
      </c>
      <c r="Q104" s="16">
        <v>3.3494660527584433E-5</v>
      </c>
      <c r="R104" s="16">
        <v>5.5681029718345892E-6</v>
      </c>
      <c r="S104" s="16">
        <v>1.0677636063562602E-5</v>
      </c>
      <c r="T104" s="16">
        <v>5.9074833377453524E-5</v>
      </c>
      <c r="U104" s="16">
        <v>9.9090406889296302E-6</v>
      </c>
      <c r="V104" s="16">
        <v>1.8726078407033877E-5</v>
      </c>
      <c r="W104" s="16">
        <v>3.3494660527584433E-5</v>
      </c>
      <c r="X104" s="16">
        <v>5.5681029718345892E-6</v>
      </c>
      <c r="Y104" s="16">
        <v>1.0677636063562602E-5</v>
      </c>
      <c r="Z104" s="16">
        <v>5.9074833377453524E-5</v>
      </c>
      <c r="AA104" s="54">
        <v>9.9090406889296302E-6</v>
      </c>
      <c r="AB104" s="42">
        <v>4.3654021307489806E-2</v>
      </c>
      <c r="AC104" s="42">
        <v>0.22325588556500467</v>
      </c>
      <c r="AD104" s="42">
        <v>9.5910893806238611E-3</v>
      </c>
      <c r="AE104" s="42">
        <v>2.5240638628254441E-2</v>
      </c>
      <c r="AF104" s="42">
        <v>0.44747919743065873</v>
      </c>
      <c r="AG104" s="42">
        <v>2.0986395031413686E-2</v>
      </c>
      <c r="AH104" s="42">
        <v>4.3654021307489806E-2</v>
      </c>
      <c r="AI104" s="42">
        <v>0.22325588556500467</v>
      </c>
      <c r="AJ104" s="42">
        <v>9.5910893806238611E-3</v>
      </c>
      <c r="AK104" s="42">
        <v>2.5240638628254441E-2</v>
      </c>
      <c r="AL104" s="42">
        <v>0.44747919743065873</v>
      </c>
      <c r="AM104" s="42">
        <v>2.0986395031413686E-2</v>
      </c>
    </row>
    <row r="105" spans="1:39" hidden="1" x14ac:dyDescent="0.25">
      <c r="A105" s="53"/>
      <c r="B105" s="53"/>
      <c r="C105" s="53"/>
      <c r="D105" s="16">
        <v>0.2232223909044771</v>
      </c>
      <c r="E105" s="16">
        <v>9.585521277652026E-3</v>
      </c>
      <c r="F105" s="16">
        <v>2.5229960992190877E-2</v>
      </c>
      <c r="G105" s="16">
        <v>0.44742012259728126</v>
      </c>
      <c r="H105" s="16">
        <v>2.0976485990724755E-2</v>
      </c>
      <c r="I105" s="16">
        <v>5.2064840898337399E-2</v>
      </c>
      <c r="J105" s="16">
        <v>0.2232223909044771</v>
      </c>
      <c r="K105" s="16">
        <v>9.585521277652026E-3</v>
      </c>
      <c r="L105" s="16">
        <v>2.5229960992190877E-2</v>
      </c>
      <c r="M105" s="16">
        <v>0.44742012259728126</v>
      </c>
      <c r="N105" s="16">
        <v>2.0976485990724755E-2</v>
      </c>
      <c r="O105" s="16">
        <v>5.2064840898337399E-2</v>
      </c>
      <c r="P105" s="16">
        <v>3.3494660527584433E-5</v>
      </c>
      <c r="Q105" s="16">
        <v>5.5681029718345892E-6</v>
      </c>
      <c r="R105" s="16">
        <v>1.0677636063562602E-5</v>
      </c>
      <c r="S105" s="16">
        <v>5.9074833377453524E-5</v>
      </c>
      <c r="T105" s="16">
        <v>9.9090406889296302E-6</v>
      </c>
      <c r="U105" s="16">
        <v>1.8726078407033877E-5</v>
      </c>
      <c r="V105" s="16">
        <v>3.3494660527584433E-5</v>
      </c>
      <c r="W105" s="16">
        <v>5.5681029718345892E-6</v>
      </c>
      <c r="X105" s="16">
        <v>1.0677636063562602E-5</v>
      </c>
      <c r="Y105" s="16">
        <v>5.9074833377453524E-5</v>
      </c>
      <c r="Z105" s="16">
        <v>9.9090406889296302E-6</v>
      </c>
      <c r="AA105" s="54">
        <v>1.8726078407033877E-5</v>
      </c>
      <c r="AB105" s="42">
        <v>0.22325588556500467</v>
      </c>
      <c r="AC105" s="42">
        <v>9.5910893806238611E-3</v>
      </c>
      <c r="AD105" s="42">
        <v>2.5240638628254441E-2</v>
      </c>
      <c r="AE105" s="42">
        <v>0.44747919743065873</v>
      </c>
      <c r="AF105" s="42">
        <v>2.0986395031413686E-2</v>
      </c>
      <c r="AG105" s="42">
        <v>5.2083566976744433E-2</v>
      </c>
      <c r="AH105" s="42">
        <v>0.22325588556500467</v>
      </c>
      <c r="AI105" s="42">
        <v>9.5910893806238611E-3</v>
      </c>
      <c r="AJ105" s="42">
        <v>2.5240638628254441E-2</v>
      </c>
      <c r="AK105" s="42">
        <v>0.44747919743065873</v>
      </c>
      <c r="AL105" s="42">
        <v>2.0986395031413686E-2</v>
      </c>
      <c r="AM105" s="42">
        <v>5.2083566976744433E-2</v>
      </c>
    </row>
    <row r="106" spans="1:39" hidden="1" x14ac:dyDescent="0.25">
      <c r="A106" s="53"/>
      <c r="B106" s="53"/>
      <c r="C106" s="53"/>
      <c r="D106" s="16">
        <v>9.585521277652026E-3</v>
      </c>
      <c r="E106" s="16">
        <v>2.5229960992190877E-2</v>
      </c>
      <c r="F106" s="16">
        <v>0.44742012259728126</v>
      </c>
      <c r="G106" s="16">
        <v>2.0976485990724755E-2</v>
      </c>
      <c r="H106" s="16">
        <v>5.2064840898337399E-2</v>
      </c>
      <c r="I106" s="16">
        <v>0.26634489823829655</v>
      </c>
      <c r="J106" s="16">
        <v>9.585521277652026E-3</v>
      </c>
      <c r="K106" s="16">
        <v>2.5229960992190877E-2</v>
      </c>
      <c r="L106" s="16">
        <v>0.44742012259728126</v>
      </c>
      <c r="M106" s="16">
        <v>2.0976485990724755E-2</v>
      </c>
      <c r="N106" s="16">
        <v>5.2064840898337399E-2</v>
      </c>
      <c r="O106" s="16">
        <v>0.26634489823829655</v>
      </c>
      <c r="P106" s="16">
        <v>5.5681029718345892E-6</v>
      </c>
      <c r="Q106" s="16">
        <v>1.0677636063562602E-5</v>
      </c>
      <c r="R106" s="16">
        <v>5.9074833377453524E-5</v>
      </c>
      <c r="S106" s="16">
        <v>9.9090406889296302E-6</v>
      </c>
      <c r="T106" s="16">
        <v>1.8726078407033877E-5</v>
      </c>
      <c r="U106" s="16">
        <v>3.3494660527584433E-5</v>
      </c>
      <c r="V106" s="16">
        <v>5.5681029718345892E-6</v>
      </c>
      <c r="W106" s="16">
        <v>1.0677636063562602E-5</v>
      </c>
      <c r="X106" s="16">
        <v>5.9074833377453524E-5</v>
      </c>
      <c r="Y106" s="16">
        <v>9.9090406889296302E-6</v>
      </c>
      <c r="Z106" s="16">
        <v>1.8726078407033877E-5</v>
      </c>
      <c r="AA106" s="54">
        <v>3.3494660527584433E-5</v>
      </c>
      <c r="AB106" s="42">
        <v>9.5910893806238611E-3</v>
      </c>
      <c r="AC106" s="42">
        <v>2.5240638628254441E-2</v>
      </c>
      <c r="AD106" s="42">
        <v>0.44747919743065873</v>
      </c>
      <c r="AE106" s="42">
        <v>2.0986395031413686E-2</v>
      </c>
      <c r="AF106" s="42">
        <v>5.2083566976744433E-2</v>
      </c>
      <c r="AG106" s="42">
        <v>0.26637839289882415</v>
      </c>
      <c r="AH106" s="42">
        <v>9.5910893806238611E-3</v>
      </c>
      <c r="AI106" s="42">
        <v>2.5240638628254441E-2</v>
      </c>
      <c r="AJ106" s="42">
        <v>0.44747919743065873</v>
      </c>
      <c r="AK106" s="42">
        <v>2.0986395031413686E-2</v>
      </c>
      <c r="AL106" s="42">
        <v>5.2083566976744433E-2</v>
      </c>
      <c r="AM106" s="42">
        <v>0.26637839289882415</v>
      </c>
    </row>
    <row r="107" spans="1:39" hidden="1" x14ac:dyDescent="0.25">
      <c r="A107" s="53"/>
      <c r="B107" s="53"/>
      <c r="C107" s="53"/>
      <c r="D107" s="16">
        <v>2.5229960992190877E-2</v>
      </c>
      <c r="E107" s="16">
        <v>0.44742012259728126</v>
      </c>
      <c r="F107" s="16">
        <v>2.0976485990724755E-2</v>
      </c>
      <c r="G107" s="16">
        <v>5.2064840898337399E-2</v>
      </c>
      <c r="H107" s="16">
        <v>0.26634489823829655</v>
      </c>
      <c r="I107" s="16">
        <v>1.1437269706289348E-2</v>
      </c>
      <c r="J107" s="16">
        <v>2.5229960992190877E-2</v>
      </c>
      <c r="K107" s="16">
        <v>0.44742012259728126</v>
      </c>
      <c r="L107" s="16">
        <v>2.0976485990724755E-2</v>
      </c>
      <c r="M107" s="16">
        <v>5.2064840898337399E-2</v>
      </c>
      <c r="N107" s="16">
        <v>0.26634489823829655</v>
      </c>
      <c r="O107" s="16">
        <v>1.1437269706289348E-2</v>
      </c>
      <c r="P107" s="16">
        <v>1.0677636063562602E-5</v>
      </c>
      <c r="Q107" s="16">
        <v>5.9074833377453524E-5</v>
      </c>
      <c r="R107" s="16">
        <v>9.9090406889296302E-6</v>
      </c>
      <c r="S107" s="16">
        <v>1.8726078407033877E-5</v>
      </c>
      <c r="T107" s="16">
        <v>3.3494660527584433E-5</v>
      </c>
      <c r="U107" s="16">
        <v>5.5681029718345892E-6</v>
      </c>
      <c r="V107" s="16">
        <v>1.0677636063562602E-5</v>
      </c>
      <c r="W107" s="16">
        <v>5.9074833377453524E-5</v>
      </c>
      <c r="X107" s="16">
        <v>9.9090406889296302E-6</v>
      </c>
      <c r="Y107" s="16">
        <v>1.8726078407033877E-5</v>
      </c>
      <c r="Z107" s="16">
        <v>3.3494660527584433E-5</v>
      </c>
      <c r="AA107" s="54">
        <v>5.5681029718345892E-6</v>
      </c>
      <c r="AB107" s="42">
        <v>2.5240638628254441E-2</v>
      </c>
      <c r="AC107" s="42">
        <v>0.44747919743065873</v>
      </c>
      <c r="AD107" s="42">
        <v>2.0986395031413686E-2</v>
      </c>
      <c r="AE107" s="42">
        <v>5.2083566976744433E-2</v>
      </c>
      <c r="AF107" s="42">
        <v>0.26637839289882415</v>
      </c>
      <c r="AG107" s="42">
        <v>1.1442837809261183E-2</v>
      </c>
      <c r="AH107" s="42">
        <v>2.5240638628254441E-2</v>
      </c>
      <c r="AI107" s="42">
        <v>0.44747919743065873</v>
      </c>
      <c r="AJ107" s="42">
        <v>2.0986395031413686E-2</v>
      </c>
      <c r="AK107" s="42">
        <v>5.2083566976744433E-2</v>
      </c>
      <c r="AL107" s="42">
        <v>0.26637839289882415</v>
      </c>
      <c r="AM107" s="42">
        <v>1.1442837809261183E-2</v>
      </c>
    </row>
    <row r="108" spans="1:39" x14ac:dyDescent="0.25">
      <c r="A108" s="53" t="s">
        <v>39</v>
      </c>
      <c r="B108" s="53" t="str">
        <f>VLOOKUP(A108,'TRI Releases'!$A$3:$Q$118,2,FALSE)</f>
        <v>42029WSTLK2468I</v>
      </c>
      <c r="C108" s="53" t="str">
        <f>VLOOKUP(B108,'AERMOD-Modeled-Air-Conc.'!$A$5:$B$3136,2,FALSE)</f>
        <v>Processing as a Reactant</v>
      </c>
      <c r="D108" s="16">
        <v>0.44742012259728126</v>
      </c>
      <c r="E108" s="16">
        <v>2.0976485990724755E-2</v>
      </c>
      <c r="F108" s="16">
        <v>5.2064840898337399E-2</v>
      </c>
      <c r="G108" s="16">
        <v>0.26634489823829655</v>
      </c>
      <c r="H108" s="16">
        <v>1.1437269706289348E-2</v>
      </c>
      <c r="I108" s="16">
        <v>3.0103930729318659E-2</v>
      </c>
      <c r="J108" s="16">
        <v>0.44742012259728126</v>
      </c>
      <c r="K108" s="16">
        <v>2.0976485990724755E-2</v>
      </c>
      <c r="L108" s="16">
        <v>5.2064840898337399E-2</v>
      </c>
      <c r="M108" s="16">
        <v>0.26634489823829655</v>
      </c>
      <c r="N108" s="16">
        <v>1.1437269706289348E-2</v>
      </c>
      <c r="O108" s="16">
        <v>3.0103930729318659E-2</v>
      </c>
      <c r="P108" s="16">
        <v>5.9074833377453524E-5</v>
      </c>
      <c r="Q108" s="16">
        <v>9.9090406889296302E-6</v>
      </c>
      <c r="R108" s="16">
        <v>1.8726078407033877E-5</v>
      </c>
      <c r="S108" s="16">
        <v>3.3494660527584433E-5</v>
      </c>
      <c r="T108" s="16">
        <v>5.5681029718345892E-6</v>
      </c>
      <c r="U108" s="16">
        <v>1.0677636063562602E-5</v>
      </c>
      <c r="V108" s="16">
        <v>5.9074833377453524E-5</v>
      </c>
      <c r="W108" s="16">
        <v>9.9090406889296302E-6</v>
      </c>
      <c r="X108" s="16">
        <v>1.8726078407033877E-5</v>
      </c>
      <c r="Y108" s="16">
        <v>3.3494660527584433E-5</v>
      </c>
      <c r="Z108" s="16">
        <v>5.5681029718345892E-6</v>
      </c>
      <c r="AA108" s="54">
        <v>1.0677636063562602E-5</v>
      </c>
      <c r="AB108" s="42">
        <v>0.44747919743065873</v>
      </c>
      <c r="AC108" s="42">
        <v>2.0986395031413686E-2</v>
      </c>
      <c r="AD108" s="42">
        <v>5.2083566976744433E-2</v>
      </c>
      <c r="AE108" s="42">
        <v>0.26637839289882415</v>
      </c>
      <c r="AF108" s="42">
        <v>1.1442837809261183E-2</v>
      </c>
      <c r="AG108" s="42">
        <v>3.0114608365382222E-2</v>
      </c>
      <c r="AH108" s="42">
        <v>0.44747919743065873</v>
      </c>
      <c r="AI108" s="42">
        <v>2.0986395031413686E-2</v>
      </c>
      <c r="AJ108" s="42">
        <v>5.2083566976744433E-2</v>
      </c>
      <c r="AK108" s="42">
        <v>0.26637839289882415</v>
      </c>
      <c r="AL108" s="42">
        <v>1.1442837809261183E-2</v>
      </c>
      <c r="AM108" s="42">
        <v>3.0114608365382222E-2</v>
      </c>
    </row>
    <row r="109" spans="1:39" hidden="1" x14ac:dyDescent="0.25">
      <c r="A109" s="53"/>
      <c r="B109" s="53"/>
      <c r="C109" s="53"/>
      <c r="D109" s="16">
        <v>2.0976485990724755E-2</v>
      </c>
      <c r="E109" s="16">
        <v>5.2064840898337399E-2</v>
      </c>
      <c r="F109" s="16">
        <v>0.26634489823829655</v>
      </c>
      <c r="G109" s="16">
        <v>1.1437269706289348E-2</v>
      </c>
      <c r="H109" s="16">
        <v>3.0103930729318659E-2</v>
      </c>
      <c r="I109" s="16">
        <v>0.65444070313237268</v>
      </c>
      <c r="J109" s="16">
        <v>2.0976485990724755E-2</v>
      </c>
      <c r="K109" s="16">
        <v>5.2064840898337399E-2</v>
      </c>
      <c r="L109" s="16">
        <v>0.26634489823829655</v>
      </c>
      <c r="M109" s="16">
        <v>1.1437269706289348E-2</v>
      </c>
      <c r="N109" s="16">
        <v>3.0103930729318659E-2</v>
      </c>
      <c r="O109" s="16">
        <v>0.65444070313237268</v>
      </c>
      <c r="P109" s="16">
        <v>9.9090406889296302E-6</v>
      </c>
      <c r="Q109" s="16">
        <v>1.8726078407033877E-5</v>
      </c>
      <c r="R109" s="16">
        <v>3.3494660527584433E-5</v>
      </c>
      <c r="S109" s="16">
        <v>5.5681029718345892E-6</v>
      </c>
      <c r="T109" s="16">
        <v>1.0677636063562602E-5</v>
      </c>
      <c r="U109" s="16">
        <v>2.6386758908595906E-3</v>
      </c>
      <c r="V109" s="16">
        <v>9.9090406889296302E-6</v>
      </c>
      <c r="W109" s="16">
        <v>1.8726078407033877E-5</v>
      </c>
      <c r="X109" s="16">
        <v>3.3494660527584433E-5</v>
      </c>
      <c r="Y109" s="16">
        <v>5.5681029718345892E-6</v>
      </c>
      <c r="Z109" s="16">
        <v>1.0677636063562602E-5</v>
      </c>
      <c r="AA109" s="54">
        <v>2.6386758908595906E-3</v>
      </c>
      <c r="AB109" s="42">
        <v>2.0986395031413686E-2</v>
      </c>
      <c r="AC109" s="42">
        <v>5.2083566976744433E-2</v>
      </c>
      <c r="AD109" s="42">
        <v>0.26637839289882415</v>
      </c>
      <c r="AE109" s="42">
        <v>1.1442837809261183E-2</v>
      </c>
      <c r="AF109" s="42">
        <v>3.0114608365382222E-2</v>
      </c>
      <c r="AG109" s="42">
        <v>0.65707937902323232</v>
      </c>
      <c r="AH109" s="42">
        <v>2.0986395031413686E-2</v>
      </c>
      <c r="AI109" s="42">
        <v>5.2083566976744433E-2</v>
      </c>
      <c r="AJ109" s="42">
        <v>0.26637839289882415</v>
      </c>
      <c r="AK109" s="42">
        <v>1.1442837809261183E-2</v>
      </c>
      <c r="AL109" s="42">
        <v>3.0114608365382222E-2</v>
      </c>
      <c r="AM109" s="42">
        <v>0.65707937902323232</v>
      </c>
    </row>
    <row r="110" spans="1:39" hidden="1" x14ac:dyDescent="0.25">
      <c r="A110" s="53"/>
      <c r="B110" s="53"/>
      <c r="C110" s="53"/>
      <c r="D110" s="16">
        <v>5.2064840898337399E-2</v>
      </c>
      <c r="E110" s="16">
        <v>0.26634489823829655</v>
      </c>
      <c r="F110" s="16">
        <v>1.1437269706289348E-2</v>
      </c>
      <c r="G110" s="16">
        <v>3.0103930729318659E-2</v>
      </c>
      <c r="H110" s="16">
        <v>0.65444070313237268</v>
      </c>
      <c r="I110" s="16">
        <v>3.06822727626236E-2</v>
      </c>
      <c r="J110" s="16">
        <v>5.2064840898337399E-2</v>
      </c>
      <c r="K110" s="16">
        <v>0.26634489823829655</v>
      </c>
      <c r="L110" s="16">
        <v>1.1437269706289348E-2</v>
      </c>
      <c r="M110" s="16">
        <v>3.0103930729318659E-2</v>
      </c>
      <c r="N110" s="16">
        <v>0.65444070313237268</v>
      </c>
      <c r="O110" s="16">
        <v>3.06822727626236E-2</v>
      </c>
      <c r="P110" s="16">
        <v>1.8726078407033877E-5</v>
      </c>
      <c r="Q110" s="16">
        <v>3.3494660527584433E-5</v>
      </c>
      <c r="R110" s="16">
        <v>5.5681029718345892E-6</v>
      </c>
      <c r="S110" s="16">
        <v>1.0677636063562602E-5</v>
      </c>
      <c r="T110" s="16">
        <v>2.6386758908595906E-3</v>
      </c>
      <c r="U110" s="16">
        <v>4.4260381743885686E-4</v>
      </c>
      <c r="V110" s="16">
        <v>1.8726078407033877E-5</v>
      </c>
      <c r="W110" s="16">
        <v>3.3494660527584433E-5</v>
      </c>
      <c r="X110" s="16">
        <v>5.5681029718345892E-6</v>
      </c>
      <c r="Y110" s="16">
        <v>1.0677636063562602E-5</v>
      </c>
      <c r="Z110" s="16">
        <v>2.6386758908595906E-3</v>
      </c>
      <c r="AA110" s="54">
        <v>4.4260381743885686E-4</v>
      </c>
      <c r="AB110" s="42">
        <v>5.2083566976744433E-2</v>
      </c>
      <c r="AC110" s="42">
        <v>0.26637839289882415</v>
      </c>
      <c r="AD110" s="42">
        <v>1.1442837809261183E-2</v>
      </c>
      <c r="AE110" s="42">
        <v>3.0114608365382222E-2</v>
      </c>
      <c r="AF110" s="42">
        <v>0.65707937902323232</v>
      </c>
      <c r="AG110" s="42">
        <v>3.1124876580062456E-2</v>
      </c>
      <c r="AH110" s="42">
        <v>5.2083566976744433E-2</v>
      </c>
      <c r="AI110" s="42">
        <v>0.26637839289882415</v>
      </c>
      <c r="AJ110" s="42">
        <v>1.1442837809261183E-2</v>
      </c>
      <c r="AK110" s="42">
        <v>3.0114608365382222E-2</v>
      </c>
      <c r="AL110" s="42">
        <v>0.65707937902323232</v>
      </c>
      <c r="AM110" s="42">
        <v>3.1124876580062456E-2</v>
      </c>
    </row>
    <row r="111" spans="1:39" hidden="1" x14ac:dyDescent="0.25">
      <c r="A111" s="53"/>
      <c r="B111" s="53"/>
      <c r="C111" s="53"/>
      <c r="D111" s="16">
        <v>0.26634489823829655</v>
      </c>
      <c r="E111" s="16">
        <v>1.1437269706289348E-2</v>
      </c>
      <c r="F111" s="16">
        <v>3.0103930729318659E-2</v>
      </c>
      <c r="G111" s="16">
        <v>0.65444070313237268</v>
      </c>
      <c r="H111" s="16">
        <v>3.06822727626236E-2</v>
      </c>
      <c r="I111" s="16">
        <v>7.6155160139393524E-2</v>
      </c>
      <c r="J111" s="16">
        <v>0.26634489823829655</v>
      </c>
      <c r="K111" s="16">
        <v>1.1437269706289348E-2</v>
      </c>
      <c r="L111" s="16">
        <v>3.0103930729318659E-2</v>
      </c>
      <c r="M111" s="16">
        <v>0.65444070313237268</v>
      </c>
      <c r="N111" s="16">
        <v>3.06822727626236E-2</v>
      </c>
      <c r="O111" s="16">
        <v>7.6155160139393524E-2</v>
      </c>
      <c r="P111" s="16">
        <v>3.3494660527584433E-5</v>
      </c>
      <c r="Q111" s="16">
        <v>5.5681029718345892E-6</v>
      </c>
      <c r="R111" s="16">
        <v>1.0677636063562602E-5</v>
      </c>
      <c r="S111" s="16">
        <v>2.6386758908595906E-3</v>
      </c>
      <c r="T111" s="16">
        <v>4.4260381743885686E-4</v>
      </c>
      <c r="U111" s="16">
        <v>8.364315021808465E-4</v>
      </c>
      <c r="V111" s="16">
        <v>3.3494660527584433E-5</v>
      </c>
      <c r="W111" s="16">
        <v>5.5681029718345892E-6</v>
      </c>
      <c r="X111" s="16">
        <v>1.0677636063562602E-5</v>
      </c>
      <c r="Y111" s="16">
        <v>2.6386758908595906E-3</v>
      </c>
      <c r="Z111" s="16">
        <v>4.4260381743885686E-4</v>
      </c>
      <c r="AA111" s="54">
        <v>8.364315021808465E-4</v>
      </c>
      <c r="AB111" s="42">
        <v>0.26637839289882415</v>
      </c>
      <c r="AC111" s="42">
        <v>1.1442837809261183E-2</v>
      </c>
      <c r="AD111" s="42">
        <v>3.0114608365382222E-2</v>
      </c>
      <c r="AE111" s="42">
        <v>0.65707937902323232</v>
      </c>
      <c r="AF111" s="42">
        <v>3.1124876580062456E-2</v>
      </c>
      <c r="AG111" s="42">
        <v>7.6991591641574375E-2</v>
      </c>
      <c r="AH111" s="42">
        <v>0.26637839289882415</v>
      </c>
      <c r="AI111" s="42">
        <v>1.1442837809261183E-2</v>
      </c>
      <c r="AJ111" s="42">
        <v>3.0114608365382222E-2</v>
      </c>
      <c r="AK111" s="42">
        <v>0.65707937902323232</v>
      </c>
      <c r="AL111" s="42">
        <v>3.1124876580062456E-2</v>
      </c>
      <c r="AM111" s="42">
        <v>7.6991591641574375E-2</v>
      </c>
    </row>
    <row r="112" spans="1:39" hidden="1" x14ac:dyDescent="0.25">
      <c r="A112" s="53"/>
      <c r="B112" s="53"/>
      <c r="C112" s="53"/>
      <c r="D112" s="16">
        <v>1.1437269706289348E-2</v>
      </c>
      <c r="E112" s="16">
        <v>3.0103930729318659E-2</v>
      </c>
      <c r="F112" s="16">
        <v>0.65444070313237268</v>
      </c>
      <c r="G112" s="16">
        <v>3.06822727626236E-2</v>
      </c>
      <c r="H112" s="16">
        <v>7.6155160139393524E-2</v>
      </c>
      <c r="I112" s="16">
        <v>0.38958225988347667</v>
      </c>
      <c r="J112" s="16">
        <v>1.1437269706289348E-2</v>
      </c>
      <c r="K112" s="16">
        <v>3.0103930729318659E-2</v>
      </c>
      <c r="L112" s="16">
        <v>0.65444070313237268</v>
      </c>
      <c r="M112" s="16">
        <v>3.06822727626236E-2</v>
      </c>
      <c r="N112" s="16">
        <v>7.6155160139393524E-2</v>
      </c>
      <c r="O112" s="16">
        <v>0.38958225988347667</v>
      </c>
      <c r="P112" s="16">
        <v>5.5681029718345892E-6</v>
      </c>
      <c r="Q112" s="16">
        <v>1.0677636063562602E-5</v>
      </c>
      <c r="R112" s="16">
        <v>2.6386758908595906E-3</v>
      </c>
      <c r="S112" s="16">
        <v>4.4260381743885686E-4</v>
      </c>
      <c r="T112" s="16">
        <v>8.364315021808465E-4</v>
      </c>
      <c r="U112" s="16">
        <v>1.4960948368987713E-3</v>
      </c>
      <c r="V112" s="16">
        <v>5.5681029718345892E-6</v>
      </c>
      <c r="W112" s="16">
        <v>1.0677636063562602E-5</v>
      </c>
      <c r="X112" s="16">
        <v>2.6386758908595906E-3</v>
      </c>
      <c r="Y112" s="16">
        <v>4.4260381743885686E-4</v>
      </c>
      <c r="Z112" s="16">
        <v>8.364315021808465E-4</v>
      </c>
      <c r="AA112" s="54">
        <v>1.4960948368987713E-3</v>
      </c>
      <c r="AB112" s="42">
        <v>1.1442837809261183E-2</v>
      </c>
      <c r="AC112" s="42">
        <v>3.0114608365382222E-2</v>
      </c>
      <c r="AD112" s="42">
        <v>0.65707937902323232</v>
      </c>
      <c r="AE112" s="42">
        <v>3.1124876580062456E-2</v>
      </c>
      <c r="AF112" s="42">
        <v>7.6991591641574375E-2</v>
      </c>
      <c r="AG112" s="42">
        <v>0.39107835472037544</v>
      </c>
      <c r="AH112" s="42">
        <v>1.1442837809261183E-2</v>
      </c>
      <c r="AI112" s="42">
        <v>3.0114608365382222E-2</v>
      </c>
      <c r="AJ112" s="42">
        <v>0.65707937902323232</v>
      </c>
      <c r="AK112" s="42">
        <v>3.1124876580062456E-2</v>
      </c>
      <c r="AL112" s="42">
        <v>7.6991591641574375E-2</v>
      </c>
      <c r="AM112" s="42">
        <v>0.39107835472037544</v>
      </c>
    </row>
    <row r="113" spans="1:39" hidden="1" x14ac:dyDescent="0.25">
      <c r="A113" s="53"/>
      <c r="B113" s="53"/>
      <c r="C113" s="53"/>
      <c r="D113" s="16">
        <v>3.0103930729318659E-2</v>
      </c>
      <c r="E113" s="16">
        <v>0.65444070313237268</v>
      </c>
      <c r="F113" s="16">
        <v>3.06822727626236E-2</v>
      </c>
      <c r="G113" s="16">
        <v>7.6155160139393524E-2</v>
      </c>
      <c r="H113" s="16">
        <v>0.38958225988347667</v>
      </c>
      <c r="I113" s="16">
        <v>1.6729276244993072E-2</v>
      </c>
      <c r="J113" s="16">
        <v>3.0103930729318659E-2</v>
      </c>
      <c r="K113" s="16">
        <v>0.65444070313237268</v>
      </c>
      <c r="L113" s="16">
        <v>3.06822727626236E-2</v>
      </c>
      <c r="M113" s="16">
        <v>7.6155160139393524E-2</v>
      </c>
      <c r="N113" s="16">
        <v>0.38958225988347667</v>
      </c>
      <c r="O113" s="16">
        <v>1.6729276244993072E-2</v>
      </c>
      <c r="P113" s="16">
        <v>1.0677636063562602E-5</v>
      </c>
      <c r="Q113" s="16">
        <v>2.6386758908595906E-3</v>
      </c>
      <c r="R113" s="16">
        <v>4.4260381743885686E-4</v>
      </c>
      <c r="S113" s="16">
        <v>8.364315021808465E-4</v>
      </c>
      <c r="T113" s="16">
        <v>1.4960948368987713E-3</v>
      </c>
      <c r="U113" s="16">
        <v>2.4870859940861166E-4</v>
      </c>
      <c r="V113" s="16">
        <v>1.0677636063562602E-5</v>
      </c>
      <c r="W113" s="16">
        <v>2.6386758908595906E-3</v>
      </c>
      <c r="X113" s="16">
        <v>4.4260381743885686E-4</v>
      </c>
      <c r="Y113" s="16">
        <v>8.364315021808465E-4</v>
      </c>
      <c r="Z113" s="16">
        <v>1.4960948368987713E-3</v>
      </c>
      <c r="AA113" s="54">
        <v>2.4870859940861166E-4</v>
      </c>
      <c r="AB113" s="42">
        <v>3.0114608365382222E-2</v>
      </c>
      <c r="AC113" s="42">
        <v>0.65707937902323232</v>
      </c>
      <c r="AD113" s="42">
        <v>3.1124876580062456E-2</v>
      </c>
      <c r="AE113" s="42">
        <v>7.6991591641574375E-2</v>
      </c>
      <c r="AF113" s="42">
        <v>0.39107835472037544</v>
      </c>
      <c r="AG113" s="42">
        <v>1.6977984844401686E-2</v>
      </c>
      <c r="AH113" s="42">
        <v>3.0114608365382222E-2</v>
      </c>
      <c r="AI113" s="42">
        <v>0.65707937902323232</v>
      </c>
      <c r="AJ113" s="42">
        <v>3.1124876580062456E-2</v>
      </c>
      <c r="AK113" s="42">
        <v>7.6991591641574375E-2</v>
      </c>
      <c r="AL113" s="42">
        <v>0.39107835472037544</v>
      </c>
      <c r="AM113" s="42">
        <v>1.6977984844401686E-2</v>
      </c>
    </row>
    <row r="114" spans="1:39" x14ac:dyDescent="0.25">
      <c r="A114" s="53" t="s">
        <v>40</v>
      </c>
      <c r="B114" s="53" t="str">
        <f>VLOOKUP(A114,'TRI Releases'!$A$3:$Q$118,2,FALSE)</f>
        <v>42029WSTLK2468I</v>
      </c>
      <c r="C114" s="53" t="str">
        <f>VLOOKUP(B114,'AERMOD-Modeled-Air-Conc.'!$A$5:$B$3136,2,FALSE)</f>
        <v>Processing as a Reactant</v>
      </c>
      <c r="D114" s="16">
        <v>0.65444070313237268</v>
      </c>
      <c r="E114" s="16">
        <v>3.06822727626236E-2</v>
      </c>
      <c r="F114" s="16">
        <v>7.6155160139393524E-2</v>
      </c>
      <c r="G114" s="16">
        <v>0.38958225988347667</v>
      </c>
      <c r="H114" s="16">
        <v>1.6729276244993072E-2</v>
      </c>
      <c r="I114" s="16">
        <v>4.4032971693757389E-2</v>
      </c>
      <c r="J114" s="16">
        <v>0.65444070313237268</v>
      </c>
      <c r="K114" s="16">
        <v>3.06822727626236E-2</v>
      </c>
      <c r="L114" s="16">
        <v>7.6155160139393524E-2</v>
      </c>
      <c r="M114" s="16">
        <v>0.38958225988347667</v>
      </c>
      <c r="N114" s="16">
        <v>1.6729276244993072E-2</v>
      </c>
      <c r="O114" s="16">
        <v>4.4032971693757389E-2</v>
      </c>
      <c r="P114" s="16">
        <v>2.6386758908595906E-3</v>
      </c>
      <c r="Q114" s="16">
        <v>4.4260381743885686E-4</v>
      </c>
      <c r="R114" s="16">
        <v>8.364315021808465E-4</v>
      </c>
      <c r="S114" s="16">
        <v>1.4960948368987713E-3</v>
      </c>
      <c r="T114" s="16">
        <v>2.4870859940861166E-4</v>
      </c>
      <c r="U114" s="16">
        <v>4.7693441083912952E-4</v>
      </c>
      <c r="V114" s="16">
        <v>2.6386758908595906E-3</v>
      </c>
      <c r="W114" s="16">
        <v>4.4260381743885686E-4</v>
      </c>
      <c r="X114" s="16">
        <v>8.364315021808465E-4</v>
      </c>
      <c r="Y114" s="16">
        <v>1.4960948368987713E-3</v>
      </c>
      <c r="Z114" s="16">
        <v>2.4870859940861166E-4</v>
      </c>
      <c r="AA114" s="54">
        <v>4.7693441083912952E-4</v>
      </c>
      <c r="AB114" s="42">
        <v>0.65707937902323232</v>
      </c>
      <c r="AC114" s="42">
        <v>3.1124876580062456E-2</v>
      </c>
      <c r="AD114" s="42">
        <v>7.6991591641574375E-2</v>
      </c>
      <c r="AE114" s="42">
        <v>0.39107835472037544</v>
      </c>
      <c r="AF114" s="42">
        <v>1.6977984844401686E-2</v>
      </c>
      <c r="AG114" s="42">
        <v>4.4509906104596521E-2</v>
      </c>
      <c r="AH114" s="42">
        <v>0.65707937902323232</v>
      </c>
      <c r="AI114" s="42">
        <v>3.1124876580062456E-2</v>
      </c>
      <c r="AJ114" s="42">
        <v>7.6991591641574375E-2</v>
      </c>
      <c r="AK114" s="42">
        <v>0.39107835472037544</v>
      </c>
      <c r="AL114" s="42">
        <v>1.6977984844401686E-2</v>
      </c>
      <c r="AM114" s="42">
        <v>4.4509906104596521E-2</v>
      </c>
    </row>
    <row r="115" spans="1:39" hidden="1" x14ac:dyDescent="0.25">
      <c r="A115" s="53"/>
      <c r="B115" s="53"/>
      <c r="C115" s="53"/>
      <c r="D115" s="16">
        <v>3.06822727626236E-2</v>
      </c>
      <c r="E115" s="16">
        <v>7.6155160139393524E-2</v>
      </c>
      <c r="F115" s="16">
        <v>0.38958225988347667</v>
      </c>
      <c r="G115" s="16">
        <v>1.6729276244993072E-2</v>
      </c>
      <c r="H115" s="16">
        <v>4.4032971693757389E-2</v>
      </c>
      <c r="I115" s="16">
        <v>6.3917160371040196E-5</v>
      </c>
      <c r="J115" s="16">
        <v>3.06822727626236E-2</v>
      </c>
      <c r="K115" s="16">
        <v>7.6155160139393524E-2</v>
      </c>
      <c r="L115" s="16">
        <v>0.38958225988347667</v>
      </c>
      <c r="M115" s="16">
        <v>1.6729276244993072E-2</v>
      </c>
      <c r="N115" s="16">
        <v>4.4032971693757389E-2</v>
      </c>
      <c r="O115" s="16">
        <v>6.3917160371040196E-5</v>
      </c>
      <c r="P115" s="16">
        <v>4.4260381743885686E-4</v>
      </c>
      <c r="Q115" s="16">
        <v>8.364315021808465E-4</v>
      </c>
      <c r="R115" s="16">
        <v>1.4960948368987713E-3</v>
      </c>
      <c r="S115" s="16">
        <v>2.4870859940861166E-4</v>
      </c>
      <c r="T115" s="16">
        <v>4.7693441083912952E-4</v>
      </c>
      <c r="U115" s="16">
        <v>2.3629933350981408E-6</v>
      </c>
      <c r="V115" s="16">
        <v>4.4260381743885686E-4</v>
      </c>
      <c r="W115" s="16">
        <v>8.364315021808465E-4</v>
      </c>
      <c r="X115" s="16">
        <v>1.4960948368987713E-3</v>
      </c>
      <c r="Y115" s="16">
        <v>2.4870859940861166E-4</v>
      </c>
      <c r="Z115" s="16">
        <v>4.7693441083912952E-4</v>
      </c>
      <c r="AA115" s="54">
        <v>2.3629933350981408E-6</v>
      </c>
      <c r="AB115" s="42">
        <v>3.1124876580062456E-2</v>
      </c>
      <c r="AC115" s="42">
        <v>7.6991591641574375E-2</v>
      </c>
      <c r="AD115" s="42">
        <v>0.39107835472037544</v>
      </c>
      <c r="AE115" s="42">
        <v>1.6977984844401686E-2</v>
      </c>
      <c r="AF115" s="42">
        <v>4.4509906104596521E-2</v>
      </c>
      <c r="AG115" s="42">
        <v>6.6280153706138335E-5</v>
      </c>
      <c r="AH115" s="42">
        <v>3.1124876580062456E-2</v>
      </c>
      <c r="AI115" s="42">
        <v>7.6991591641574375E-2</v>
      </c>
      <c r="AJ115" s="42">
        <v>0.39107835472037544</v>
      </c>
      <c r="AK115" s="42">
        <v>1.6977984844401686E-2</v>
      </c>
      <c r="AL115" s="42">
        <v>4.4509906104596521E-2</v>
      </c>
      <c r="AM115" s="42">
        <v>6.6280153706138335E-5</v>
      </c>
    </row>
    <row r="116" spans="1:39" hidden="1" x14ac:dyDescent="0.25">
      <c r="A116" s="53"/>
      <c r="B116" s="53"/>
      <c r="C116" s="53"/>
      <c r="D116" s="16">
        <v>7.6155160139393524E-2</v>
      </c>
      <c r="E116" s="16">
        <v>0.38958225988347667</v>
      </c>
      <c r="F116" s="16">
        <v>1.6729276244993072E-2</v>
      </c>
      <c r="G116" s="16">
        <v>4.4032971693757389E-2</v>
      </c>
      <c r="H116" s="16">
        <v>6.3917160371040196E-5</v>
      </c>
      <c r="I116" s="16">
        <v>2.9966408558178229E-6</v>
      </c>
      <c r="J116" s="16">
        <v>7.6155160139393524E-2</v>
      </c>
      <c r="K116" s="16">
        <v>0.38958225988347667</v>
      </c>
      <c r="L116" s="16">
        <v>1.6729276244993072E-2</v>
      </c>
      <c r="M116" s="16">
        <v>4.4032971693757389E-2</v>
      </c>
      <c r="N116" s="16">
        <v>6.3917160371040196E-5</v>
      </c>
      <c r="O116" s="16">
        <v>2.9966408558178229E-6</v>
      </c>
      <c r="P116" s="16">
        <v>8.364315021808465E-4</v>
      </c>
      <c r="Q116" s="16">
        <v>1.4960948368987713E-3</v>
      </c>
      <c r="R116" s="16">
        <v>2.4870859940861166E-4</v>
      </c>
      <c r="S116" s="16">
        <v>4.7693441083912952E-4</v>
      </c>
      <c r="T116" s="16">
        <v>2.3629933350981408E-6</v>
      </c>
      <c r="U116" s="16">
        <v>3.9636162755718522E-7</v>
      </c>
      <c r="V116" s="16">
        <v>8.364315021808465E-4</v>
      </c>
      <c r="W116" s="16">
        <v>1.4960948368987713E-3</v>
      </c>
      <c r="X116" s="16">
        <v>2.4870859940861166E-4</v>
      </c>
      <c r="Y116" s="16">
        <v>4.7693441083912952E-4</v>
      </c>
      <c r="Z116" s="16">
        <v>2.3629933350981408E-6</v>
      </c>
      <c r="AA116" s="54">
        <v>3.9636162755718522E-7</v>
      </c>
      <c r="AB116" s="42">
        <v>7.6991591641574375E-2</v>
      </c>
      <c r="AC116" s="42">
        <v>0.39107835472037544</v>
      </c>
      <c r="AD116" s="42">
        <v>1.6977984844401686E-2</v>
      </c>
      <c r="AE116" s="42">
        <v>4.4509906104596521E-2</v>
      </c>
      <c r="AF116" s="42">
        <v>6.6280153706138335E-5</v>
      </c>
      <c r="AG116" s="42">
        <v>3.3930024833750079E-6</v>
      </c>
      <c r="AH116" s="42">
        <v>7.6991591641574375E-2</v>
      </c>
      <c r="AI116" s="42">
        <v>0.39107835472037544</v>
      </c>
      <c r="AJ116" s="42">
        <v>1.6977984844401686E-2</v>
      </c>
      <c r="AK116" s="42">
        <v>4.4509906104596521E-2</v>
      </c>
      <c r="AL116" s="42">
        <v>6.6280153706138335E-5</v>
      </c>
      <c r="AM116" s="42">
        <v>3.3930024833750079E-6</v>
      </c>
    </row>
    <row r="117" spans="1:39" hidden="1" x14ac:dyDescent="0.25">
      <c r="A117" s="53"/>
      <c r="B117" s="53"/>
      <c r="C117" s="53"/>
      <c r="D117" s="16">
        <v>0.38958225988347667</v>
      </c>
      <c r="E117" s="16">
        <v>1.6729276244993072E-2</v>
      </c>
      <c r="F117" s="16">
        <v>4.4032971693757389E-2</v>
      </c>
      <c r="G117" s="16">
        <v>6.3917160371040196E-5</v>
      </c>
      <c r="H117" s="16">
        <v>2.9966408558178229E-6</v>
      </c>
      <c r="I117" s="16">
        <v>7.4378344140482011E-6</v>
      </c>
      <c r="J117" s="16">
        <v>0.38958225988347667</v>
      </c>
      <c r="K117" s="16">
        <v>1.6729276244993072E-2</v>
      </c>
      <c r="L117" s="16">
        <v>4.4032971693757389E-2</v>
      </c>
      <c r="M117" s="16">
        <v>6.3917160371040196E-5</v>
      </c>
      <c r="N117" s="16">
        <v>2.9966408558178229E-6</v>
      </c>
      <c r="O117" s="16">
        <v>7.4378344140482011E-6</v>
      </c>
      <c r="P117" s="16">
        <v>1.4960948368987713E-3</v>
      </c>
      <c r="Q117" s="16">
        <v>2.4870859940861166E-4</v>
      </c>
      <c r="R117" s="16">
        <v>4.7693441083912952E-4</v>
      </c>
      <c r="S117" s="16">
        <v>2.3629933350981408E-6</v>
      </c>
      <c r="T117" s="16">
        <v>3.9636162755718522E-7</v>
      </c>
      <c r="U117" s="16">
        <v>7.4904313628135505E-7</v>
      </c>
      <c r="V117" s="16">
        <v>1.4960948368987713E-3</v>
      </c>
      <c r="W117" s="16">
        <v>2.4870859940861166E-4</v>
      </c>
      <c r="X117" s="16">
        <v>4.7693441083912952E-4</v>
      </c>
      <c r="Y117" s="16">
        <v>2.3629933350981408E-6</v>
      </c>
      <c r="Z117" s="16">
        <v>3.9636162755718522E-7</v>
      </c>
      <c r="AA117" s="54">
        <v>7.4904313628135505E-7</v>
      </c>
      <c r="AB117" s="42">
        <v>0.39107835472037544</v>
      </c>
      <c r="AC117" s="42">
        <v>1.6977984844401686E-2</v>
      </c>
      <c r="AD117" s="42">
        <v>4.4509906104596521E-2</v>
      </c>
      <c r="AE117" s="42">
        <v>6.6280153706138335E-5</v>
      </c>
      <c r="AF117" s="42">
        <v>3.3930024833750079E-6</v>
      </c>
      <c r="AG117" s="42">
        <v>8.1868775503295555E-6</v>
      </c>
      <c r="AH117" s="42">
        <v>0.39107835472037544</v>
      </c>
      <c r="AI117" s="42">
        <v>1.6977984844401686E-2</v>
      </c>
      <c r="AJ117" s="42">
        <v>4.4509906104596521E-2</v>
      </c>
      <c r="AK117" s="42">
        <v>6.6280153706138335E-5</v>
      </c>
      <c r="AL117" s="42">
        <v>3.3930024833750079E-6</v>
      </c>
      <c r="AM117" s="42">
        <v>8.1868775503295555E-6</v>
      </c>
    </row>
    <row r="118" spans="1:39" hidden="1" x14ac:dyDescent="0.25">
      <c r="A118" s="53"/>
      <c r="B118" s="53"/>
      <c r="C118" s="53"/>
      <c r="D118" s="16">
        <v>1.6729276244993072E-2</v>
      </c>
      <c r="E118" s="16">
        <v>4.4032971693757389E-2</v>
      </c>
      <c r="F118" s="16">
        <v>6.3917160371040196E-5</v>
      </c>
      <c r="G118" s="16">
        <v>2.9966408558178229E-6</v>
      </c>
      <c r="H118" s="16">
        <v>7.4378344140482011E-6</v>
      </c>
      <c r="I118" s="16">
        <v>3.8049271176899513E-5</v>
      </c>
      <c r="J118" s="16">
        <v>1.6729276244993072E-2</v>
      </c>
      <c r="K118" s="16">
        <v>4.4032971693757389E-2</v>
      </c>
      <c r="L118" s="16">
        <v>6.3917160371040196E-5</v>
      </c>
      <c r="M118" s="16">
        <v>2.9966408558178229E-6</v>
      </c>
      <c r="N118" s="16">
        <v>7.4378344140482011E-6</v>
      </c>
      <c r="O118" s="16">
        <v>3.8049271176899513E-5</v>
      </c>
      <c r="P118" s="16">
        <v>2.4870859940861166E-4</v>
      </c>
      <c r="Q118" s="16">
        <v>4.7693441083912952E-4</v>
      </c>
      <c r="R118" s="16">
        <v>2.3629933350981408E-6</v>
      </c>
      <c r="S118" s="16">
        <v>3.9636162755718522E-7</v>
      </c>
      <c r="T118" s="16">
        <v>7.4904313628135505E-7</v>
      </c>
      <c r="U118" s="16">
        <v>1.3397864211033772E-6</v>
      </c>
      <c r="V118" s="16">
        <v>2.4870859940861166E-4</v>
      </c>
      <c r="W118" s="16">
        <v>4.7693441083912952E-4</v>
      </c>
      <c r="X118" s="16">
        <v>2.3629933350981408E-6</v>
      </c>
      <c r="Y118" s="16">
        <v>3.9636162755718522E-7</v>
      </c>
      <c r="Z118" s="16">
        <v>7.4904313628135505E-7</v>
      </c>
      <c r="AA118" s="54">
        <v>1.3397864211033772E-6</v>
      </c>
      <c r="AB118" s="42">
        <v>1.6977984844401686E-2</v>
      </c>
      <c r="AC118" s="42">
        <v>4.4509906104596521E-2</v>
      </c>
      <c r="AD118" s="42">
        <v>6.6280153706138335E-5</v>
      </c>
      <c r="AE118" s="42">
        <v>3.3930024833750079E-6</v>
      </c>
      <c r="AF118" s="42">
        <v>8.1868775503295555E-6</v>
      </c>
      <c r="AG118" s="42">
        <v>3.938905759800289E-5</v>
      </c>
      <c r="AH118" s="42">
        <v>1.6977984844401686E-2</v>
      </c>
      <c r="AI118" s="42">
        <v>4.4509906104596521E-2</v>
      </c>
      <c r="AJ118" s="42">
        <v>6.6280153706138335E-5</v>
      </c>
      <c r="AK118" s="42">
        <v>3.3930024833750079E-6</v>
      </c>
      <c r="AL118" s="42">
        <v>8.1868775503295555E-6</v>
      </c>
      <c r="AM118" s="42">
        <v>3.938905759800289E-5</v>
      </c>
    </row>
    <row r="119" spans="1:39" hidden="1" x14ac:dyDescent="0.25">
      <c r="A119" s="53"/>
      <c r="B119" s="53"/>
      <c r="C119" s="53"/>
      <c r="D119" s="16">
        <v>4.4032971693757389E-2</v>
      </c>
      <c r="E119" s="16">
        <v>6.3917160371040196E-5</v>
      </c>
      <c r="F119" s="16">
        <v>2.9966408558178229E-6</v>
      </c>
      <c r="G119" s="16">
        <v>7.4378344140482011E-6</v>
      </c>
      <c r="H119" s="16">
        <v>3.8049271176899513E-5</v>
      </c>
      <c r="I119" s="16">
        <v>1.6338956723270499E-6</v>
      </c>
      <c r="J119" s="16">
        <v>4.4032971693757389E-2</v>
      </c>
      <c r="K119" s="16">
        <v>6.3917160371040196E-5</v>
      </c>
      <c r="L119" s="16">
        <v>2.9966408558178229E-6</v>
      </c>
      <c r="M119" s="16">
        <v>7.4378344140482011E-6</v>
      </c>
      <c r="N119" s="16">
        <v>3.8049271176899513E-5</v>
      </c>
      <c r="O119" s="16">
        <v>1.6338956723270499E-6</v>
      </c>
      <c r="P119" s="16">
        <v>4.7693441083912952E-4</v>
      </c>
      <c r="Q119" s="16">
        <v>2.3629933350981408E-6</v>
      </c>
      <c r="R119" s="16">
        <v>3.9636162755718522E-7</v>
      </c>
      <c r="S119" s="16">
        <v>7.4904313628135505E-7</v>
      </c>
      <c r="T119" s="16">
        <v>1.3397864211033772E-6</v>
      </c>
      <c r="U119" s="16">
        <v>2.2272411887338357E-7</v>
      </c>
      <c r="V119" s="16">
        <v>4.7693441083912952E-4</v>
      </c>
      <c r="W119" s="16">
        <v>2.3629933350981408E-6</v>
      </c>
      <c r="X119" s="16">
        <v>3.9636162755718522E-7</v>
      </c>
      <c r="Y119" s="16">
        <v>7.4904313628135505E-7</v>
      </c>
      <c r="Z119" s="16">
        <v>1.3397864211033772E-6</v>
      </c>
      <c r="AA119" s="54">
        <v>2.2272411887338357E-7</v>
      </c>
      <c r="AB119" s="42">
        <v>4.4509906104596521E-2</v>
      </c>
      <c r="AC119" s="42">
        <v>6.6280153706138335E-5</v>
      </c>
      <c r="AD119" s="42">
        <v>3.3930024833750079E-6</v>
      </c>
      <c r="AE119" s="42">
        <v>8.1868775503295555E-6</v>
      </c>
      <c r="AF119" s="42">
        <v>3.938905759800289E-5</v>
      </c>
      <c r="AG119" s="42">
        <v>1.8566197912004335E-6</v>
      </c>
      <c r="AH119" s="42">
        <v>4.4509906104596521E-2</v>
      </c>
      <c r="AI119" s="42">
        <v>6.6280153706138335E-5</v>
      </c>
      <c r="AJ119" s="42">
        <v>3.3930024833750079E-6</v>
      </c>
      <c r="AK119" s="42">
        <v>8.1868775503295555E-6</v>
      </c>
      <c r="AL119" s="42">
        <v>3.938905759800289E-5</v>
      </c>
      <c r="AM119" s="42">
        <v>1.8566197912004335E-6</v>
      </c>
    </row>
    <row r="120" spans="1:39" x14ac:dyDescent="0.25">
      <c r="A120" s="53" t="s">
        <v>41</v>
      </c>
      <c r="B120" s="53" t="str">
        <f>VLOOKUP(A120,'TRI Releases'!$A$3:$Q$118,2,FALSE)</f>
        <v>43920VNRLL1250S</v>
      </c>
      <c r="C120" s="53" t="str">
        <f>VLOOKUP(B120,'AERMOD-Modeled-Air-Conc.'!$A$5:$B$3136,2,FALSE)</f>
        <v>Waste Handling, Disposal, Treatment, and Recycling</v>
      </c>
      <c r="D120" s="16">
        <v>6.3917160371040196E-5</v>
      </c>
      <c r="E120" s="16">
        <v>2.9966408558178229E-6</v>
      </c>
      <c r="F120" s="16">
        <v>7.4378344140482011E-6</v>
      </c>
      <c r="G120" s="16">
        <v>3.8049271176899513E-5</v>
      </c>
      <c r="H120" s="16">
        <v>1.6338956723270499E-6</v>
      </c>
      <c r="I120" s="16">
        <v>4.3005615327598095E-6</v>
      </c>
      <c r="J120" s="16">
        <v>6.3917160371040196E-5</v>
      </c>
      <c r="K120" s="16">
        <v>2.9966408558178229E-6</v>
      </c>
      <c r="L120" s="16">
        <v>7.4378344140482011E-6</v>
      </c>
      <c r="M120" s="16">
        <v>3.8049271176899513E-5</v>
      </c>
      <c r="N120" s="16">
        <v>1.6338956723270499E-6</v>
      </c>
      <c r="O120" s="16">
        <v>4.3005615327598095E-6</v>
      </c>
      <c r="P120" s="16">
        <v>2.3629933350981408E-6</v>
      </c>
      <c r="Q120" s="16">
        <v>3.9636162755718522E-7</v>
      </c>
      <c r="R120" s="16">
        <v>7.4904313628135505E-7</v>
      </c>
      <c r="S120" s="16">
        <v>1.3397864211033772E-6</v>
      </c>
      <c r="T120" s="16">
        <v>2.2272411887338357E-7</v>
      </c>
      <c r="U120" s="16">
        <v>4.2710544254250401E-7</v>
      </c>
      <c r="V120" s="16">
        <v>2.3629933350981408E-6</v>
      </c>
      <c r="W120" s="16">
        <v>3.9636162755718522E-7</v>
      </c>
      <c r="X120" s="16">
        <v>7.4904313628135505E-7</v>
      </c>
      <c r="Y120" s="16">
        <v>1.3397864211033772E-6</v>
      </c>
      <c r="Z120" s="16">
        <v>2.2272411887338357E-7</v>
      </c>
      <c r="AA120" s="54">
        <v>4.2710544254250401E-7</v>
      </c>
      <c r="AB120" s="42">
        <v>6.6280153706138335E-5</v>
      </c>
      <c r="AC120" s="42">
        <v>3.3930024833750079E-6</v>
      </c>
      <c r="AD120" s="42">
        <v>8.1868775503295555E-6</v>
      </c>
      <c r="AE120" s="42">
        <v>3.938905759800289E-5</v>
      </c>
      <c r="AF120" s="42">
        <v>1.8566197912004335E-6</v>
      </c>
      <c r="AG120" s="42">
        <v>4.7276669753023135E-6</v>
      </c>
      <c r="AH120" s="42">
        <v>6.6280153706138335E-5</v>
      </c>
      <c r="AI120" s="42">
        <v>3.3930024833750079E-6</v>
      </c>
      <c r="AJ120" s="42">
        <v>8.1868775503295555E-6</v>
      </c>
      <c r="AK120" s="42">
        <v>3.938905759800289E-5</v>
      </c>
      <c r="AL120" s="42">
        <v>1.8566197912004335E-6</v>
      </c>
      <c r="AM120" s="42">
        <v>4.7276669753023135E-6</v>
      </c>
    </row>
    <row r="121" spans="1:39" hidden="1" x14ac:dyDescent="0.25">
      <c r="A121" s="53"/>
      <c r="B121" s="53"/>
      <c r="C121" s="53"/>
      <c r="D121" s="16">
        <v>2.9966408558178229E-6</v>
      </c>
      <c r="E121" s="16">
        <v>7.4378344140482011E-6</v>
      </c>
      <c r="F121" s="16">
        <v>3.8049271176899513E-5</v>
      </c>
      <c r="G121" s="16">
        <v>1.6338956723270499E-6</v>
      </c>
      <c r="H121" s="16">
        <v>4.3005615327598095E-6</v>
      </c>
      <c r="I121" s="16">
        <v>4.2611440247360129E-5</v>
      </c>
      <c r="J121" s="16">
        <v>2.9966408558178229E-6</v>
      </c>
      <c r="K121" s="16">
        <v>7.4378344140482011E-6</v>
      </c>
      <c r="L121" s="16">
        <v>3.8049271176899513E-5</v>
      </c>
      <c r="M121" s="16">
        <v>1.6338956723270499E-6</v>
      </c>
      <c r="N121" s="16">
        <v>4.3005615327598095E-6</v>
      </c>
      <c r="O121" s="16">
        <v>4.2611440247360129E-5</v>
      </c>
      <c r="P121" s="16">
        <v>3.9636162755718522E-7</v>
      </c>
      <c r="Q121" s="16">
        <v>7.4904313628135505E-7</v>
      </c>
      <c r="R121" s="16">
        <v>1.3397864211033772E-6</v>
      </c>
      <c r="S121" s="16">
        <v>2.2272411887338357E-7</v>
      </c>
      <c r="T121" s="16">
        <v>4.2710544254250401E-7</v>
      </c>
      <c r="U121" s="16">
        <v>1.7722450013236058E-6</v>
      </c>
      <c r="V121" s="16">
        <v>3.9636162755718522E-7</v>
      </c>
      <c r="W121" s="16">
        <v>7.4904313628135505E-7</v>
      </c>
      <c r="X121" s="16">
        <v>1.3397864211033772E-6</v>
      </c>
      <c r="Y121" s="16">
        <v>2.2272411887338357E-7</v>
      </c>
      <c r="Z121" s="16">
        <v>4.2710544254250401E-7</v>
      </c>
      <c r="AA121" s="54">
        <v>1.7722450013236058E-6</v>
      </c>
      <c r="AB121" s="42">
        <v>3.3930024833750079E-6</v>
      </c>
      <c r="AC121" s="42">
        <v>8.1868775503295555E-6</v>
      </c>
      <c r="AD121" s="42">
        <v>3.938905759800289E-5</v>
      </c>
      <c r="AE121" s="42">
        <v>1.8566197912004335E-6</v>
      </c>
      <c r="AF121" s="42">
        <v>4.7276669753023135E-6</v>
      </c>
      <c r="AG121" s="42">
        <v>4.4383685248683736E-5</v>
      </c>
      <c r="AH121" s="42">
        <v>3.3930024833750079E-6</v>
      </c>
      <c r="AI121" s="42">
        <v>8.1868775503295555E-6</v>
      </c>
      <c r="AJ121" s="42">
        <v>3.938905759800289E-5</v>
      </c>
      <c r="AK121" s="42">
        <v>1.8566197912004335E-6</v>
      </c>
      <c r="AL121" s="42">
        <v>4.7276669753023135E-6</v>
      </c>
      <c r="AM121" s="42">
        <v>4.4383685248683736E-5</v>
      </c>
    </row>
    <row r="122" spans="1:39" hidden="1" x14ac:dyDescent="0.25">
      <c r="A122" s="53"/>
      <c r="B122" s="53"/>
      <c r="C122" s="53"/>
      <c r="D122" s="16">
        <v>7.4378344140482011E-6</v>
      </c>
      <c r="E122" s="16">
        <v>3.8049271176899513E-5</v>
      </c>
      <c r="F122" s="16">
        <v>1.6338956723270499E-6</v>
      </c>
      <c r="G122" s="16">
        <v>4.3005615327598095E-6</v>
      </c>
      <c r="H122" s="16">
        <v>4.2611440247360129E-5</v>
      </c>
      <c r="I122" s="16">
        <v>1.9977605705452153E-6</v>
      </c>
      <c r="J122" s="16">
        <v>7.4378344140482011E-6</v>
      </c>
      <c r="K122" s="16">
        <v>3.8049271176899513E-5</v>
      </c>
      <c r="L122" s="16">
        <v>1.6338956723270499E-6</v>
      </c>
      <c r="M122" s="16">
        <v>4.3005615327598095E-6</v>
      </c>
      <c r="N122" s="16">
        <v>4.2611440247360129E-5</v>
      </c>
      <c r="O122" s="16">
        <v>1.9977605705452153E-6</v>
      </c>
      <c r="P122" s="16">
        <v>7.4904313628135505E-7</v>
      </c>
      <c r="Q122" s="16">
        <v>1.3397864211033772E-6</v>
      </c>
      <c r="R122" s="16">
        <v>2.2272411887338357E-7</v>
      </c>
      <c r="S122" s="16">
        <v>4.2710544254250401E-7</v>
      </c>
      <c r="T122" s="16">
        <v>1.7722450013236058E-6</v>
      </c>
      <c r="U122" s="16">
        <v>2.9727122066788891E-7</v>
      </c>
      <c r="V122" s="16">
        <v>7.4904313628135505E-7</v>
      </c>
      <c r="W122" s="16">
        <v>1.3397864211033772E-6</v>
      </c>
      <c r="X122" s="16">
        <v>2.2272411887338357E-7</v>
      </c>
      <c r="Y122" s="16">
        <v>4.2710544254250401E-7</v>
      </c>
      <c r="Z122" s="16">
        <v>1.7722450013236058E-6</v>
      </c>
      <c r="AA122" s="54">
        <v>2.9727122066788891E-7</v>
      </c>
      <c r="AB122" s="42">
        <v>8.1868775503295555E-6</v>
      </c>
      <c r="AC122" s="42">
        <v>3.938905759800289E-5</v>
      </c>
      <c r="AD122" s="42">
        <v>1.8566197912004335E-6</v>
      </c>
      <c r="AE122" s="42">
        <v>4.7276669753023135E-6</v>
      </c>
      <c r="AF122" s="42">
        <v>4.4383685248683736E-5</v>
      </c>
      <c r="AG122" s="42">
        <v>2.295031791213104E-6</v>
      </c>
      <c r="AH122" s="42">
        <v>8.1868775503295555E-6</v>
      </c>
      <c r="AI122" s="42">
        <v>3.938905759800289E-5</v>
      </c>
      <c r="AJ122" s="42">
        <v>1.8566197912004335E-6</v>
      </c>
      <c r="AK122" s="42">
        <v>4.7276669753023135E-6</v>
      </c>
      <c r="AL122" s="42">
        <v>4.4383685248683736E-5</v>
      </c>
      <c r="AM122" s="42">
        <v>2.295031791213104E-6</v>
      </c>
    </row>
    <row r="123" spans="1:39" hidden="1" x14ac:dyDescent="0.25">
      <c r="A123" s="53"/>
      <c r="B123" s="53"/>
      <c r="C123" s="53"/>
      <c r="D123" s="16">
        <v>3.8049271176899513E-5</v>
      </c>
      <c r="E123" s="16">
        <v>1.6338956723270499E-6</v>
      </c>
      <c r="F123" s="16">
        <v>4.3005615327598095E-6</v>
      </c>
      <c r="G123" s="16">
        <v>4.2611440247360129E-5</v>
      </c>
      <c r="H123" s="16">
        <v>1.9977605705452153E-6</v>
      </c>
      <c r="I123" s="16">
        <v>4.9585562760321335E-6</v>
      </c>
      <c r="J123" s="16">
        <v>3.8049271176899513E-5</v>
      </c>
      <c r="K123" s="16">
        <v>1.6338956723270499E-6</v>
      </c>
      <c r="L123" s="16">
        <v>4.3005615327598095E-6</v>
      </c>
      <c r="M123" s="16">
        <v>4.2611440247360129E-5</v>
      </c>
      <c r="N123" s="16">
        <v>1.9977605705452153E-6</v>
      </c>
      <c r="O123" s="16">
        <v>4.9585562760321335E-6</v>
      </c>
      <c r="P123" s="16">
        <v>1.3397864211033772E-6</v>
      </c>
      <c r="Q123" s="16">
        <v>2.2272411887338357E-7</v>
      </c>
      <c r="R123" s="16">
        <v>4.2710544254250401E-7</v>
      </c>
      <c r="S123" s="16">
        <v>1.7722450013236058E-6</v>
      </c>
      <c r="T123" s="16">
        <v>2.9727122066788891E-7</v>
      </c>
      <c r="U123" s="16">
        <v>5.6178235221101634E-7</v>
      </c>
      <c r="V123" s="16">
        <v>1.3397864211033772E-6</v>
      </c>
      <c r="W123" s="16">
        <v>2.2272411887338357E-7</v>
      </c>
      <c r="X123" s="16">
        <v>4.2710544254250401E-7</v>
      </c>
      <c r="Y123" s="16">
        <v>1.7722450013236058E-6</v>
      </c>
      <c r="Z123" s="16">
        <v>2.9727122066788891E-7</v>
      </c>
      <c r="AA123" s="54">
        <v>5.6178235221101634E-7</v>
      </c>
      <c r="AB123" s="42">
        <v>3.938905759800289E-5</v>
      </c>
      <c r="AC123" s="42">
        <v>1.8566197912004335E-6</v>
      </c>
      <c r="AD123" s="42">
        <v>4.7276669753023135E-6</v>
      </c>
      <c r="AE123" s="42">
        <v>4.4383685248683736E-5</v>
      </c>
      <c r="AF123" s="42">
        <v>2.295031791213104E-6</v>
      </c>
      <c r="AG123" s="42">
        <v>5.5203386282431495E-6</v>
      </c>
      <c r="AH123" s="42">
        <v>3.938905759800289E-5</v>
      </c>
      <c r="AI123" s="42">
        <v>1.8566197912004335E-6</v>
      </c>
      <c r="AJ123" s="42">
        <v>4.7276669753023135E-6</v>
      </c>
      <c r="AK123" s="42">
        <v>4.4383685248683736E-5</v>
      </c>
      <c r="AL123" s="42">
        <v>2.295031791213104E-6</v>
      </c>
      <c r="AM123" s="42">
        <v>5.5203386282431495E-6</v>
      </c>
    </row>
    <row r="124" spans="1:39" hidden="1" x14ac:dyDescent="0.25">
      <c r="A124" s="53"/>
      <c r="B124" s="53"/>
      <c r="C124" s="53"/>
      <c r="D124" s="16">
        <v>1.6338956723270499E-6</v>
      </c>
      <c r="E124" s="16">
        <v>4.3005615327598095E-6</v>
      </c>
      <c r="F124" s="16">
        <v>4.2611440247360129E-5</v>
      </c>
      <c r="G124" s="16">
        <v>1.9977605705452153E-6</v>
      </c>
      <c r="H124" s="16">
        <v>4.9585562760321335E-6</v>
      </c>
      <c r="I124" s="16">
        <v>2.536618078459967E-5</v>
      </c>
      <c r="J124" s="16">
        <v>1.6338956723270499E-6</v>
      </c>
      <c r="K124" s="16">
        <v>4.3005615327598095E-6</v>
      </c>
      <c r="L124" s="16">
        <v>4.2611440247360129E-5</v>
      </c>
      <c r="M124" s="16">
        <v>1.9977605705452153E-6</v>
      </c>
      <c r="N124" s="16">
        <v>4.9585562760321335E-6</v>
      </c>
      <c r="O124" s="16">
        <v>2.536618078459967E-5</v>
      </c>
      <c r="P124" s="16">
        <v>2.2272411887338357E-7</v>
      </c>
      <c r="Q124" s="16">
        <v>4.2710544254250401E-7</v>
      </c>
      <c r="R124" s="16">
        <v>1.7722450013236058E-6</v>
      </c>
      <c r="S124" s="16">
        <v>2.9727122066788891E-7</v>
      </c>
      <c r="T124" s="16">
        <v>5.6178235221101634E-7</v>
      </c>
      <c r="U124" s="16">
        <v>1.004839815827533E-6</v>
      </c>
      <c r="V124" s="16">
        <v>2.2272411887338357E-7</v>
      </c>
      <c r="W124" s="16">
        <v>4.2710544254250401E-7</v>
      </c>
      <c r="X124" s="16">
        <v>1.7722450013236058E-6</v>
      </c>
      <c r="Y124" s="16">
        <v>2.9727122066788891E-7</v>
      </c>
      <c r="Z124" s="16">
        <v>5.6178235221101634E-7</v>
      </c>
      <c r="AA124" s="54">
        <v>1.004839815827533E-6</v>
      </c>
      <c r="AB124" s="42">
        <v>1.8566197912004335E-6</v>
      </c>
      <c r="AC124" s="42">
        <v>4.7276669753023135E-6</v>
      </c>
      <c r="AD124" s="42">
        <v>4.4383685248683736E-5</v>
      </c>
      <c r="AE124" s="42">
        <v>2.295031791213104E-6</v>
      </c>
      <c r="AF124" s="42">
        <v>5.5203386282431495E-6</v>
      </c>
      <c r="AG124" s="42">
        <v>2.6371020600427203E-5</v>
      </c>
      <c r="AH124" s="42">
        <v>1.8566197912004335E-6</v>
      </c>
      <c r="AI124" s="42">
        <v>4.7276669753023135E-6</v>
      </c>
      <c r="AJ124" s="42">
        <v>4.4383685248683736E-5</v>
      </c>
      <c r="AK124" s="42">
        <v>2.295031791213104E-6</v>
      </c>
      <c r="AL124" s="42">
        <v>5.5203386282431495E-6</v>
      </c>
      <c r="AM124" s="42">
        <v>2.6371020600427203E-5</v>
      </c>
    </row>
    <row r="125" spans="1:39" hidden="1" x14ac:dyDescent="0.25">
      <c r="A125" s="53"/>
      <c r="B125" s="53"/>
      <c r="C125" s="53"/>
      <c r="D125" s="16">
        <v>4.3005615327598095E-6</v>
      </c>
      <c r="E125" s="16">
        <v>4.2611440247360129E-5</v>
      </c>
      <c r="F125" s="16">
        <v>1.9977605705452153E-6</v>
      </c>
      <c r="G125" s="16">
        <v>4.9585562760321335E-6</v>
      </c>
      <c r="H125" s="16">
        <v>2.536618078459967E-5</v>
      </c>
      <c r="I125" s="16">
        <v>1.0892637815513667E-6</v>
      </c>
      <c r="J125" s="16">
        <v>4.3005615327598095E-6</v>
      </c>
      <c r="K125" s="16">
        <v>4.2611440247360129E-5</v>
      </c>
      <c r="L125" s="16">
        <v>1.9977605705452153E-6</v>
      </c>
      <c r="M125" s="16">
        <v>4.9585562760321335E-6</v>
      </c>
      <c r="N125" s="16">
        <v>2.536618078459967E-5</v>
      </c>
      <c r="O125" s="16">
        <v>1.0892637815513667E-6</v>
      </c>
      <c r="P125" s="16">
        <v>4.2710544254250401E-7</v>
      </c>
      <c r="Q125" s="16">
        <v>1.7722450013236058E-6</v>
      </c>
      <c r="R125" s="16">
        <v>2.9727122066788891E-7</v>
      </c>
      <c r="S125" s="16">
        <v>5.6178235221101634E-7</v>
      </c>
      <c r="T125" s="16">
        <v>1.004839815827533E-6</v>
      </c>
      <c r="U125" s="16">
        <v>1.6704308915503766E-7</v>
      </c>
      <c r="V125" s="16">
        <v>4.2710544254250401E-7</v>
      </c>
      <c r="W125" s="16">
        <v>1.7722450013236058E-6</v>
      </c>
      <c r="X125" s="16">
        <v>2.9727122066788891E-7</v>
      </c>
      <c r="Y125" s="16">
        <v>5.6178235221101634E-7</v>
      </c>
      <c r="Z125" s="16">
        <v>1.004839815827533E-6</v>
      </c>
      <c r="AA125" s="54">
        <v>1.6704308915503766E-7</v>
      </c>
      <c r="AB125" s="42">
        <v>4.7276669753023135E-6</v>
      </c>
      <c r="AC125" s="42">
        <v>4.4383685248683736E-5</v>
      </c>
      <c r="AD125" s="42">
        <v>2.295031791213104E-6</v>
      </c>
      <c r="AE125" s="42">
        <v>5.5203386282431495E-6</v>
      </c>
      <c r="AF125" s="42">
        <v>2.6371020600427203E-5</v>
      </c>
      <c r="AG125" s="42">
        <v>1.2563068707064044E-6</v>
      </c>
      <c r="AH125" s="42">
        <v>4.7276669753023135E-6</v>
      </c>
      <c r="AI125" s="42">
        <v>4.4383685248683736E-5</v>
      </c>
      <c r="AJ125" s="42">
        <v>2.295031791213104E-6</v>
      </c>
      <c r="AK125" s="42">
        <v>5.5203386282431495E-6</v>
      </c>
      <c r="AL125" s="42">
        <v>2.6371020600427203E-5</v>
      </c>
      <c r="AM125" s="42">
        <v>1.2563068707064044E-6</v>
      </c>
    </row>
    <row r="126" spans="1:39" x14ac:dyDescent="0.25">
      <c r="A126" s="53" t="s">
        <v>44</v>
      </c>
      <c r="B126" s="53" t="str">
        <f>VLOOKUP(A126,'TRI Releases'!$A$3:$Q$118,2,FALSE)</f>
        <v>43920VNRLL1250S</v>
      </c>
      <c r="C126" s="53" t="str">
        <f>VLOOKUP(B126,'AERMOD-Modeled-Air-Conc.'!$A$5:$B$3136,2,FALSE)</f>
        <v>Waste Handling, Disposal, Treatment, and Recycling</v>
      </c>
      <c r="D126" s="16">
        <v>4.2611440247360129E-5</v>
      </c>
      <c r="E126" s="16">
        <v>1.9977605705452153E-6</v>
      </c>
      <c r="F126" s="16">
        <v>4.9585562760321335E-6</v>
      </c>
      <c r="G126" s="16">
        <v>2.536618078459967E-5</v>
      </c>
      <c r="H126" s="16">
        <v>1.0892637815513667E-6</v>
      </c>
      <c r="I126" s="16">
        <v>2.8670410218398728E-6</v>
      </c>
      <c r="J126" s="16">
        <v>4.2611440247360129E-5</v>
      </c>
      <c r="K126" s="16">
        <v>1.9977605705452153E-6</v>
      </c>
      <c r="L126" s="16">
        <v>4.9585562760321335E-6</v>
      </c>
      <c r="M126" s="16">
        <v>2.536618078459967E-5</v>
      </c>
      <c r="N126" s="16">
        <v>1.0892637815513667E-6</v>
      </c>
      <c r="O126" s="16">
        <v>2.8670410218398728E-6</v>
      </c>
      <c r="P126" s="16">
        <v>1.7722450013236058E-6</v>
      </c>
      <c r="Q126" s="16">
        <v>2.9727122066788891E-7</v>
      </c>
      <c r="R126" s="16">
        <v>5.6178235221101634E-7</v>
      </c>
      <c r="S126" s="16">
        <v>1.004839815827533E-6</v>
      </c>
      <c r="T126" s="16">
        <v>1.6704308915503766E-7</v>
      </c>
      <c r="U126" s="16">
        <v>3.2032908190687806E-7</v>
      </c>
      <c r="V126" s="16">
        <v>1.7722450013236058E-6</v>
      </c>
      <c r="W126" s="16">
        <v>2.9727122066788891E-7</v>
      </c>
      <c r="X126" s="16">
        <v>5.6178235221101634E-7</v>
      </c>
      <c r="Y126" s="16">
        <v>1.004839815827533E-6</v>
      </c>
      <c r="Z126" s="16">
        <v>1.6704308915503766E-7</v>
      </c>
      <c r="AA126" s="54">
        <v>3.2032908190687806E-7</v>
      </c>
      <c r="AB126" s="42">
        <v>4.4383685248683736E-5</v>
      </c>
      <c r="AC126" s="42">
        <v>2.295031791213104E-6</v>
      </c>
      <c r="AD126" s="42">
        <v>5.5203386282431495E-6</v>
      </c>
      <c r="AE126" s="42">
        <v>2.6371020600427203E-5</v>
      </c>
      <c r="AF126" s="42">
        <v>1.2563068707064044E-6</v>
      </c>
      <c r="AG126" s="42">
        <v>3.1873701037467509E-6</v>
      </c>
      <c r="AH126" s="42">
        <v>4.4383685248683736E-5</v>
      </c>
      <c r="AI126" s="42">
        <v>2.295031791213104E-6</v>
      </c>
      <c r="AJ126" s="42">
        <v>5.5203386282431495E-6</v>
      </c>
      <c r="AK126" s="42">
        <v>2.6371020600427203E-5</v>
      </c>
      <c r="AL126" s="42">
        <v>1.2563068707064044E-6</v>
      </c>
      <c r="AM126" s="42">
        <v>3.1873701037467509E-6</v>
      </c>
    </row>
    <row r="127" spans="1:39" hidden="1" x14ac:dyDescent="0.25">
      <c r="A127" s="53"/>
      <c r="B127" s="53"/>
      <c r="C127" s="53"/>
      <c r="D127" s="16">
        <v>1.9977605705452153E-6</v>
      </c>
      <c r="E127" s="16">
        <v>4.9585562760321335E-6</v>
      </c>
      <c r="F127" s="16">
        <v>2.536618078459967E-5</v>
      </c>
      <c r="G127" s="16">
        <v>1.0892637815513667E-6</v>
      </c>
      <c r="H127" s="16">
        <v>2.8670410218398728E-6</v>
      </c>
      <c r="I127" s="16">
        <v>3.1958580185520098E-5</v>
      </c>
      <c r="J127" s="16">
        <v>1.9977605705452153E-6</v>
      </c>
      <c r="K127" s="16">
        <v>4.9585562760321335E-6</v>
      </c>
      <c r="L127" s="16">
        <v>2.536618078459967E-5</v>
      </c>
      <c r="M127" s="16">
        <v>1.0892637815513667E-6</v>
      </c>
      <c r="N127" s="16">
        <v>2.8670410218398728E-6</v>
      </c>
      <c r="O127" s="16">
        <v>3.1958580185520098E-5</v>
      </c>
      <c r="P127" s="16">
        <v>2.9727122066788891E-7</v>
      </c>
      <c r="Q127" s="16">
        <v>5.6178235221101634E-7</v>
      </c>
      <c r="R127" s="16">
        <v>1.004839815827533E-6</v>
      </c>
      <c r="S127" s="16">
        <v>1.6704308915503766E-7</v>
      </c>
      <c r="T127" s="16">
        <v>3.2032908190687806E-7</v>
      </c>
      <c r="U127" s="16">
        <v>1.1814966675490704E-6</v>
      </c>
      <c r="V127" s="16">
        <v>2.9727122066788891E-7</v>
      </c>
      <c r="W127" s="16">
        <v>5.6178235221101634E-7</v>
      </c>
      <c r="X127" s="16">
        <v>1.004839815827533E-6</v>
      </c>
      <c r="Y127" s="16">
        <v>1.6704308915503766E-7</v>
      </c>
      <c r="Z127" s="16">
        <v>3.2032908190687806E-7</v>
      </c>
      <c r="AA127" s="54">
        <v>1.1814966675490704E-6</v>
      </c>
      <c r="AB127" s="42">
        <v>2.295031791213104E-6</v>
      </c>
      <c r="AC127" s="42">
        <v>5.5203386282431495E-6</v>
      </c>
      <c r="AD127" s="42">
        <v>2.6371020600427203E-5</v>
      </c>
      <c r="AE127" s="42">
        <v>1.2563068707064044E-6</v>
      </c>
      <c r="AF127" s="42">
        <v>3.1873701037467509E-6</v>
      </c>
      <c r="AG127" s="42">
        <v>3.3140076853069167E-5</v>
      </c>
      <c r="AH127" s="42">
        <v>2.295031791213104E-6</v>
      </c>
      <c r="AI127" s="42">
        <v>5.5203386282431495E-6</v>
      </c>
      <c r="AJ127" s="42">
        <v>2.6371020600427203E-5</v>
      </c>
      <c r="AK127" s="42">
        <v>1.2563068707064044E-6</v>
      </c>
      <c r="AL127" s="42">
        <v>3.1873701037467509E-6</v>
      </c>
      <c r="AM127" s="42">
        <v>3.3140076853069167E-5</v>
      </c>
    </row>
    <row r="128" spans="1:39" hidden="1" x14ac:dyDescent="0.25">
      <c r="A128" s="53"/>
      <c r="B128" s="53"/>
      <c r="C128" s="53"/>
      <c r="D128" s="16">
        <v>4.9585562760321335E-6</v>
      </c>
      <c r="E128" s="16">
        <v>2.536618078459967E-5</v>
      </c>
      <c r="F128" s="16">
        <v>1.0892637815513667E-6</v>
      </c>
      <c r="G128" s="16">
        <v>2.8670410218398728E-6</v>
      </c>
      <c r="H128" s="16">
        <v>3.1958580185520098E-5</v>
      </c>
      <c r="I128" s="16">
        <v>1.4983204279089115E-6</v>
      </c>
      <c r="J128" s="16">
        <v>4.9585562760321335E-6</v>
      </c>
      <c r="K128" s="16">
        <v>2.536618078459967E-5</v>
      </c>
      <c r="L128" s="16">
        <v>1.0892637815513667E-6</v>
      </c>
      <c r="M128" s="16">
        <v>2.8670410218398728E-6</v>
      </c>
      <c r="N128" s="16">
        <v>3.1958580185520098E-5</v>
      </c>
      <c r="O128" s="16">
        <v>1.4983204279089115E-6</v>
      </c>
      <c r="P128" s="16">
        <v>5.6178235221101634E-7</v>
      </c>
      <c r="Q128" s="16">
        <v>1.004839815827533E-6</v>
      </c>
      <c r="R128" s="16">
        <v>1.6704308915503766E-7</v>
      </c>
      <c r="S128" s="16">
        <v>3.2032908190687806E-7</v>
      </c>
      <c r="T128" s="16">
        <v>1.1814966675490704E-6</v>
      </c>
      <c r="U128" s="16">
        <v>1.9818081377859261E-7</v>
      </c>
      <c r="V128" s="16">
        <v>5.6178235221101634E-7</v>
      </c>
      <c r="W128" s="16">
        <v>1.004839815827533E-6</v>
      </c>
      <c r="X128" s="16">
        <v>1.6704308915503766E-7</v>
      </c>
      <c r="Y128" s="16">
        <v>3.2032908190687806E-7</v>
      </c>
      <c r="Z128" s="16">
        <v>1.1814966675490704E-6</v>
      </c>
      <c r="AA128" s="54">
        <v>1.9818081377859261E-7</v>
      </c>
      <c r="AB128" s="42">
        <v>5.5203386282431495E-6</v>
      </c>
      <c r="AC128" s="42">
        <v>2.6371020600427203E-5</v>
      </c>
      <c r="AD128" s="42">
        <v>1.2563068707064044E-6</v>
      </c>
      <c r="AE128" s="42">
        <v>3.1873701037467509E-6</v>
      </c>
      <c r="AF128" s="42">
        <v>3.3140076853069167E-5</v>
      </c>
      <c r="AG128" s="42">
        <v>1.696501241687504E-6</v>
      </c>
      <c r="AH128" s="42">
        <v>5.5203386282431495E-6</v>
      </c>
      <c r="AI128" s="42">
        <v>2.6371020600427203E-5</v>
      </c>
      <c r="AJ128" s="42">
        <v>1.2563068707064044E-6</v>
      </c>
      <c r="AK128" s="42">
        <v>3.1873701037467509E-6</v>
      </c>
      <c r="AL128" s="42">
        <v>3.3140076853069167E-5</v>
      </c>
      <c r="AM128" s="42">
        <v>1.696501241687504E-6</v>
      </c>
    </row>
    <row r="129" spans="1:39" hidden="1" x14ac:dyDescent="0.25">
      <c r="A129" s="53"/>
      <c r="B129" s="53"/>
      <c r="C129" s="53"/>
      <c r="D129" s="16">
        <v>2.536618078459967E-5</v>
      </c>
      <c r="E129" s="16">
        <v>1.0892637815513667E-6</v>
      </c>
      <c r="F129" s="16">
        <v>2.8670410218398728E-6</v>
      </c>
      <c r="G129" s="16">
        <v>3.1958580185520098E-5</v>
      </c>
      <c r="H129" s="16">
        <v>1.4983204279089115E-6</v>
      </c>
      <c r="I129" s="16">
        <v>3.7189172070241006E-6</v>
      </c>
      <c r="J129" s="16">
        <v>2.536618078459967E-5</v>
      </c>
      <c r="K129" s="16">
        <v>1.0892637815513667E-6</v>
      </c>
      <c r="L129" s="16">
        <v>2.8670410218398728E-6</v>
      </c>
      <c r="M129" s="16">
        <v>3.1958580185520098E-5</v>
      </c>
      <c r="N129" s="16">
        <v>1.4983204279089115E-6</v>
      </c>
      <c r="O129" s="16">
        <v>3.7189172070241006E-6</v>
      </c>
      <c r="P129" s="16">
        <v>1.004839815827533E-6</v>
      </c>
      <c r="Q129" s="16">
        <v>1.6704308915503766E-7</v>
      </c>
      <c r="R129" s="16">
        <v>3.2032908190687806E-7</v>
      </c>
      <c r="S129" s="16">
        <v>1.1814966675490704E-6</v>
      </c>
      <c r="T129" s="16">
        <v>1.9818081377859261E-7</v>
      </c>
      <c r="U129" s="16">
        <v>3.7452156814067753E-7</v>
      </c>
      <c r="V129" s="16">
        <v>1.004839815827533E-6</v>
      </c>
      <c r="W129" s="16">
        <v>1.6704308915503766E-7</v>
      </c>
      <c r="X129" s="16">
        <v>3.2032908190687806E-7</v>
      </c>
      <c r="Y129" s="16">
        <v>1.1814966675490704E-6</v>
      </c>
      <c r="Z129" s="16">
        <v>1.9818081377859261E-7</v>
      </c>
      <c r="AA129" s="54">
        <v>3.7452156814067753E-7</v>
      </c>
      <c r="AB129" s="42">
        <v>2.6371020600427203E-5</v>
      </c>
      <c r="AC129" s="42">
        <v>1.2563068707064044E-6</v>
      </c>
      <c r="AD129" s="42">
        <v>3.1873701037467509E-6</v>
      </c>
      <c r="AE129" s="42">
        <v>3.3140076853069167E-5</v>
      </c>
      <c r="AF129" s="42">
        <v>1.696501241687504E-6</v>
      </c>
      <c r="AG129" s="42">
        <v>4.0934387751647778E-6</v>
      </c>
      <c r="AH129" s="42">
        <v>2.6371020600427203E-5</v>
      </c>
      <c r="AI129" s="42">
        <v>1.2563068707064044E-6</v>
      </c>
      <c r="AJ129" s="42">
        <v>3.1873701037467509E-6</v>
      </c>
      <c r="AK129" s="42">
        <v>3.3140076853069167E-5</v>
      </c>
      <c r="AL129" s="42">
        <v>1.696501241687504E-6</v>
      </c>
      <c r="AM129" s="42">
        <v>4.0934387751647778E-6</v>
      </c>
    </row>
    <row r="130" spans="1:39" hidden="1" x14ac:dyDescent="0.25">
      <c r="A130" s="53"/>
      <c r="B130" s="53"/>
      <c r="C130" s="53"/>
      <c r="D130" s="16">
        <v>1.0892637815513667E-6</v>
      </c>
      <c r="E130" s="16">
        <v>2.8670410218398728E-6</v>
      </c>
      <c r="F130" s="16">
        <v>3.1958580185520098E-5</v>
      </c>
      <c r="G130" s="16">
        <v>1.4983204279089115E-6</v>
      </c>
      <c r="H130" s="16">
        <v>3.7189172070241006E-6</v>
      </c>
      <c r="I130" s="16">
        <v>1.9024635588449757E-5</v>
      </c>
      <c r="J130" s="16">
        <v>1.0892637815513667E-6</v>
      </c>
      <c r="K130" s="16">
        <v>2.8670410218398728E-6</v>
      </c>
      <c r="L130" s="16">
        <v>3.1958580185520098E-5</v>
      </c>
      <c r="M130" s="16">
        <v>1.4983204279089115E-6</v>
      </c>
      <c r="N130" s="16">
        <v>3.7189172070241006E-6</v>
      </c>
      <c r="O130" s="16">
        <v>1.9024635588449757E-5</v>
      </c>
      <c r="P130" s="16">
        <v>1.6704308915503766E-7</v>
      </c>
      <c r="Q130" s="16">
        <v>3.2032908190687806E-7</v>
      </c>
      <c r="R130" s="16">
        <v>1.1814966675490704E-6</v>
      </c>
      <c r="S130" s="16">
        <v>1.9818081377859261E-7</v>
      </c>
      <c r="T130" s="16">
        <v>3.7452156814067753E-7</v>
      </c>
      <c r="U130" s="16">
        <v>6.6989321055168862E-7</v>
      </c>
      <c r="V130" s="16">
        <v>1.6704308915503766E-7</v>
      </c>
      <c r="W130" s="16">
        <v>3.2032908190687806E-7</v>
      </c>
      <c r="X130" s="16">
        <v>1.1814966675490704E-6</v>
      </c>
      <c r="Y130" s="16">
        <v>1.9818081377859261E-7</v>
      </c>
      <c r="Z130" s="16">
        <v>3.7452156814067753E-7</v>
      </c>
      <c r="AA130" s="54">
        <v>6.6989321055168862E-7</v>
      </c>
      <c r="AB130" s="42">
        <v>1.2563068707064044E-6</v>
      </c>
      <c r="AC130" s="42">
        <v>3.1873701037467509E-6</v>
      </c>
      <c r="AD130" s="42">
        <v>3.3140076853069167E-5</v>
      </c>
      <c r="AE130" s="42">
        <v>1.696501241687504E-6</v>
      </c>
      <c r="AF130" s="42">
        <v>4.0934387751647778E-6</v>
      </c>
      <c r="AG130" s="42">
        <v>1.9694528799001445E-5</v>
      </c>
      <c r="AH130" s="42">
        <v>1.2563068707064044E-6</v>
      </c>
      <c r="AI130" s="42">
        <v>3.1873701037467509E-6</v>
      </c>
      <c r="AJ130" s="42">
        <v>3.3140076853069167E-5</v>
      </c>
      <c r="AK130" s="42">
        <v>1.696501241687504E-6</v>
      </c>
      <c r="AL130" s="42">
        <v>4.0934387751647778E-6</v>
      </c>
      <c r="AM130" s="42">
        <v>1.9694528799001445E-5</v>
      </c>
    </row>
    <row r="131" spans="1:39" hidden="1" x14ac:dyDescent="0.25">
      <c r="A131" s="53"/>
      <c r="B131" s="53"/>
      <c r="C131" s="53"/>
      <c r="D131" s="16">
        <v>2.8670410218398728E-6</v>
      </c>
      <c r="E131" s="16">
        <v>3.1958580185520098E-5</v>
      </c>
      <c r="F131" s="16">
        <v>1.4983204279089115E-6</v>
      </c>
      <c r="G131" s="16">
        <v>3.7189172070241006E-6</v>
      </c>
      <c r="H131" s="16">
        <v>1.9024635588449757E-5</v>
      </c>
      <c r="I131" s="16">
        <v>8.1694783616352496E-7</v>
      </c>
      <c r="J131" s="16">
        <v>2.8670410218398728E-6</v>
      </c>
      <c r="K131" s="16">
        <v>3.1958580185520098E-5</v>
      </c>
      <c r="L131" s="16">
        <v>1.4983204279089115E-6</v>
      </c>
      <c r="M131" s="16">
        <v>3.7189172070241006E-6</v>
      </c>
      <c r="N131" s="16">
        <v>1.9024635588449757E-5</v>
      </c>
      <c r="O131" s="16">
        <v>8.1694783616352496E-7</v>
      </c>
      <c r="P131" s="16">
        <v>3.2032908190687806E-7</v>
      </c>
      <c r="Q131" s="16">
        <v>1.1814966675490704E-6</v>
      </c>
      <c r="R131" s="16">
        <v>1.9818081377859261E-7</v>
      </c>
      <c r="S131" s="16">
        <v>3.7452156814067753E-7</v>
      </c>
      <c r="T131" s="16">
        <v>6.6989321055168862E-7</v>
      </c>
      <c r="U131" s="16">
        <v>1.1136205943669178E-7</v>
      </c>
      <c r="V131" s="16">
        <v>3.2032908190687806E-7</v>
      </c>
      <c r="W131" s="16">
        <v>1.1814966675490704E-6</v>
      </c>
      <c r="X131" s="16">
        <v>1.9818081377859261E-7</v>
      </c>
      <c r="Y131" s="16">
        <v>3.7452156814067753E-7</v>
      </c>
      <c r="Z131" s="16">
        <v>6.6989321055168862E-7</v>
      </c>
      <c r="AA131" s="54">
        <v>1.1136205943669178E-7</v>
      </c>
      <c r="AB131" s="42">
        <v>3.1873701037467509E-6</v>
      </c>
      <c r="AC131" s="42">
        <v>3.3140076853069167E-5</v>
      </c>
      <c r="AD131" s="42">
        <v>1.696501241687504E-6</v>
      </c>
      <c r="AE131" s="42">
        <v>4.0934387751647778E-6</v>
      </c>
      <c r="AF131" s="42">
        <v>1.9694528799001445E-5</v>
      </c>
      <c r="AG131" s="42">
        <v>9.2830989560021673E-7</v>
      </c>
      <c r="AH131" s="42">
        <v>3.1873701037467509E-6</v>
      </c>
      <c r="AI131" s="42">
        <v>3.3140076853069167E-5</v>
      </c>
      <c r="AJ131" s="42">
        <v>1.696501241687504E-6</v>
      </c>
      <c r="AK131" s="42">
        <v>4.0934387751647778E-6</v>
      </c>
      <c r="AL131" s="42">
        <v>1.9694528799001445E-5</v>
      </c>
      <c r="AM131" s="42">
        <v>9.2830989560021673E-7</v>
      </c>
    </row>
    <row r="132" spans="1:39" x14ac:dyDescent="0.25">
      <c r="A132" s="53" t="s">
        <v>45</v>
      </c>
      <c r="B132" s="53" t="str">
        <f>VLOOKUP(A132,'TRI Releases'!$A$3:$Q$118,2,FALSE)</f>
        <v>43920VNRLL1250S</v>
      </c>
      <c r="C132" s="53" t="str">
        <f>VLOOKUP(B132,'AERMOD-Modeled-Air-Conc.'!$A$5:$B$3136,2,FALSE)</f>
        <v>Waste Handling, Disposal, Treatment, and Recycling</v>
      </c>
      <c r="D132" s="16">
        <v>3.1958580185520098E-5</v>
      </c>
      <c r="E132" s="16">
        <v>1.4983204279089115E-6</v>
      </c>
      <c r="F132" s="16">
        <v>3.7189172070241006E-6</v>
      </c>
      <c r="G132" s="16">
        <v>1.9024635588449757E-5</v>
      </c>
      <c r="H132" s="16">
        <v>8.1694783616352496E-7</v>
      </c>
      <c r="I132" s="16">
        <v>2.1502807663799047E-6</v>
      </c>
      <c r="J132" s="16">
        <v>3.1958580185520098E-5</v>
      </c>
      <c r="K132" s="16">
        <v>1.4983204279089115E-6</v>
      </c>
      <c r="L132" s="16">
        <v>3.7189172070241006E-6</v>
      </c>
      <c r="M132" s="16">
        <v>1.9024635588449757E-5</v>
      </c>
      <c r="N132" s="16">
        <v>8.1694783616352496E-7</v>
      </c>
      <c r="O132" s="16">
        <v>2.1502807663799047E-6</v>
      </c>
      <c r="P132" s="16">
        <v>1.1814966675490704E-6</v>
      </c>
      <c r="Q132" s="16">
        <v>1.9818081377859261E-7</v>
      </c>
      <c r="R132" s="16">
        <v>3.7452156814067753E-7</v>
      </c>
      <c r="S132" s="16">
        <v>6.6989321055168862E-7</v>
      </c>
      <c r="T132" s="16">
        <v>1.1136205943669178E-7</v>
      </c>
      <c r="U132" s="16">
        <v>2.13552721271252E-7</v>
      </c>
      <c r="V132" s="16">
        <v>1.1814966675490704E-6</v>
      </c>
      <c r="W132" s="16">
        <v>1.9818081377859261E-7</v>
      </c>
      <c r="X132" s="16">
        <v>3.7452156814067753E-7</v>
      </c>
      <c r="Y132" s="16">
        <v>6.6989321055168862E-7</v>
      </c>
      <c r="Z132" s="16">
        <v>1.1136205943669178E-7</v>
      </c>
      <c r="AA132" s="54">
        <v>2.13552721271252E-7</v>
      </c>
      <c r="AB132" s="42">
        <v>3.3140076853069167E-5</v>
      </c>
      <c r="AC132" s="42">
        <v>1.696501241687504E-6</v>
      </c>
      <c r="AD132" s="42">
        <v>4.0934387751647778E-6</v>
      </c>
      <c r="AE132" s="42">
        <v>1.9694528799001445E-5</v>
      </c>
      <c r="AF132" s="42">
        <v>9.2830989560021673E-7</v>
      </c>
      <c r="AG132" s="42">
        <v>2.3638334876511567E-6</v>
      </c>
      <c r="AH132" s="42">
        <v>3.3140076853069167E-5</v>
      </c>
      <c r="AI132" s="42">
        <v>1.696501241687504E-6</v>
      </c>
      <c r="AJ132" s="42">
        <v>4.0934387751647778E-6</v>
      </c>
      <c r="AK132" s="42">
        <v>1.9694528799001445E-5</v>
      </c>
      <c r="AL132" s="42">
        <v>9.2830989560021673E-7</v>
      </c>
      <c r="AM132" s="42">
        <v>2.3638334876511567E-6</v>
      </c>
    </row>
    <row r="133" spans="1:39" hidden="1" x14ac:dyDescent="0.25">
      <c r="A133" s="53"/>
      <c r="B133" s="53"/>
      <c r="C133" s="53"/>
      <c r="D133" s="16">
        <v>1.4983204279089115E-6</v>
      </c>
      <c r="E133" s="16">
        <v>3.7189172070241006E-6</v>
      </c>
      <c r="F133" s="16">
        <v>1.9024635588449757E-5</v>
      </c>
      <c r="G133" s="16">
        <v>8.1694783616352496E-7</v>
      </c>
      <c r="H133" s="16">
        <v>2.1502807663799047E-6</v>
      </c>
      <c r="I133" s="16">
        <v>2.1305720123680064E-5</v>
      </c>
      <c r="J133" s="16">
        <v>1.4983204279089115E-6</v>
      </c>
      <c r="K133" s="16">
        <v>3.7189172070241006E-6</v>
      </c>
      <c r="L133" s="16">
        <v>1.9024635588449757E-5</v>
      </c>
      <c r="M133" s="16">
        <v>8.1694783616352496E-7</v>
      </c>
      <c r="N133" s="16">
        <v>2.1502807663799047E-6</v>
      </c>
      <c r="O133" s="16">
        <v>2.1305720123680064E-5</v>
      </c>
      <c r="P133" s="16">
        <v>1.9818081377859261E-7</v>
      </c>
      <c r="Q133" s="16">
        <v>3.7452156814067753E-7</v>
      </c>
      <c r="R133" s="16">
        <v>6.6989321055168862E-7</v>
      </c>
      <c r="S133" s="16">
        <v>1.1136205943669178E-7</v>
      </c>
      <c r="T133" s="16">
        <v>2.13552721271252E-7</v>
      </c>
      <c r="U133" s="16">
        <v>1.1814966675490704E-6</v>
      </c>
      <c r="V133" s="16">
        <v>1.9818081377859261E-7</v>
      </c>
      <c r="W133" s="16">
        <v>3.7452156814067753E-7</v>
      </c>
      <c r="X133" s="16">
        <v>6.6989321055168862E-7</v>
      </c>
      <c r="Y133" s="16">
        <v>1.1136205943669178E-7</v>
      </c>
      <c r="Z133" s="16">
        <v>2.13552721271252E-7</v>
      </c>
      <c r="AA133" s="54">
        <v>1.1814966675490704E-6</v>
      </c>
      <c r="AB133" s="42">
        <v>1.696501241687504E-6</v>
      </c>
      <c r="AC133" s="42">
        <v>4.0934387751647778E-6</v>
      </c>
      <c r="AD133" s="42">
        <v>1.9694528799001445E-5</v>
      </c>
      <c r="AE133" s="42">
        <v>9.2830989560021673E-7</v>
      </c>
      <c r="AF133" s="42">
        <v>2.3638334876511567E-6</v>
      </c>
      <c r="AG133" s="42">
        <v>2.2487216791229133E-5</v>
      </c>
      <c r="AH133" s="42">
        <v>1.696501241687504E-6</v>
      </c>
      <c r="AI133" s="42">
        <v>4.0934387751647778E-6</v>
      </c>
      <c r="AJ133" s="42">
        <v>1.9694528799001445E-5</v>
      </c>
      <c r="AK133" s="42">
        <v>9.2830989560021673E-7</v>
      </c>
      <c r="AL133" s="42">
        <v>2.3638334876511567E-6</v>
      </c>
      <c r="AM133" s="42">
        <v>2.2487216791229133E-5</v>
      </c>
    </row>
    <row r="134" spans="1:39" hidden="1" x14ac:dyDescent="0.25">
      <c r="A134" s="53"/>
      <c r="B134" s="53"/>
      <c r="C134" s="53"/>
      <c r="D134" s="16">
        <v>3.7189172070241006E-6</v>
      </c>
      <c r="E134" s="16">
        <v>1.9024635588449757E-5</v>
      </c>
      <c r="F134" s="16">
        <v>8.1694783616352496E-7</v>
      </c>
      <c r="G134" s="16">
        <v>2.1502807663799047E-6</v>
      </c>
      <c r="H134" s="16">
        <v>2.1305720123680064E-5</v>
      </c>
      <c r="I134" s="16">
        <v>9.9888028527260764E-7</v>
      </c>
      <c r="J134" s="16">
        <v>3.7189172070241006E-6</v>
      </c>
      <c r="K134" s="16">
        <v>1.9024635588449757E-5</v>
      </c>
      <c r="L134" s="16">
        <v>8.1694783616352496E-7</v>
      </c>
      <c r="M134" s="16">
        <v>2.1502807663799047E-6</v>
      </c>
      <c r="N134" s="16">
        <v>2.1305720123680064E-5</v>
      </c>
      <c r="O134" s="16">
        <v>9.9888028527260764E-7</v>
      </c>
      <c r="P134" s="16">
        <v>3.7452156814067753E-7</v>
      </c>
      <c r="Q134" s="16">
        <v>6.6989321055168862E-7</v>
      </c>
      <c r="R134" s="16">
        <v>1.1136205943669178E-7</v>
      </c>
      <c r="S134" s="16">
        <v>2.13552721271252E-7</v>
      </c>
      <c r="T134" s="16">
        <v>1.1814966675490704E-6</v>
      </c>
      <c r="U134" s="16">
        <v>1.9818081377859261E-7</v>
      </c>
      <c r="V134" s="16">
        <v>3.7452156814067753E-7</v>
      </c>
      <c r="W134" s="16">
        <v>6.6989321055168862E-7</v>
      </c>
      <c r="X134" s="16">
        <v>1.1136205943669178E-7</v>
      </c>
      <c r="Y134" s="16">
        <v>2.13552721271252E-7</v>
      </c>
      <c r="Z134" s="16">
        <v>1.1814966675490704E-6</v>
      </c>
      <c r="AA134" s="54">
        <v>1.9818081377859261E-7</v>
      </c>
      <c r="AB134" s="42">
        <v>4.0934387751647778E-6</v>
      </c>
      <c r="AC134" s="42">
        <v>1.9694528799001445E-5</v>
      </c>
      <c r="AD134" s="42">
        <v>9.2830989560021673E-7</v>
      </c>
      <c r="AE134" s="42">
        <v>2.3638334876511567E-6</v>
      </c>
      <c r="AF134" s="42">
        <v>2.2487216791229133E-5</v>
      </c>
      <c r="AG134" s="42">
        <v>1.1970610990512001E-6</v>
      </c>
      <c r="AH134" s="42">
        <v>4.0934387751647778E-6</v>
      </c>
      <c r="AI134" s="42">
        <v>1.9694528799001445E-5</v>
      </c>
      <c r="AJ134" s="42">
        <v>9.2830989560021673E-7</v>
      </c>
      <c r="AK134" s="42">
        <v>2.3638334876511567E-6</v>
      </c>
      <c r="AL134" s="42">
        <v>2.2487216791229133E-5</v>
      </c>
      <c r="AM134" s="42">
        <v>1.1970610990512001E-6</v>
      </c>
    </row>
    <row r="135" spans="1:39" hidden="1" x14ac:dyDescent="0.25">
      <c r="A135" s="53"/>
      <c r="B135" s="53"/>
      <c r="C135" s="53"/>
      <c r="D135" s="16">
        <v>1.9024635588449757E-5</v>
      </c>
      <c r="E135" s="16">
        <v>8.1694783616352496E-7</v>
      </c>
      <c r="F135" s="16">
        <v>2.1502807663799047E-6</v>
      </c>
      <c r="G135" s="16">
        <v>2.1305720123680064E-5</v>
      </c>
      <c r="H135" s="16">
        <v>9.9888028527260764E-7</v>
      </c>
      <c r="I135" s="16">
        <v>2.4792781380160668E-6</v>
      </c>
      <c r="J135" s="16">
        <v>1.9024635588449757E-5</v>
      </c>
      <c r="K135" s="16">
        <v>8.1694783616352496E-7</v>
      </c>
      <c r="L135" s="16">
        <v>2.1502807663799047E-6</v>
      </c>
      <c r="M135" s="16">
        <v>2.1305720123680064E-5</v>
      </c>
      <c r="N135" s="16">
        <v>9.9888028527260764E-7</v>
      </c>
      <c r="O135" s="16">
        <v>2.4792781380160668E-6</v>
      </c>
      <c r="P135" s="16">
        <v>6.6989321055168862E-7</v>
      </c>
      <c r="Q135" s="16">
        <v>1.1136205943669178E-7</v>
      </c>
      <c r="R135" s="16">
        <v>2.13552721271252E-7</v>
      </c>
      <c r="S135" s="16">
        <v>1.1814966675490704E-6</v>
      </c>
      <c r="T135" s="16">
        <v>1.9818081377859261E-7</v>
      </c>
      <c r="U135" s="16">
        <v>3.7452156814067753E-7</v>
      </c>
      <c r="V135" s="16">
        <v>6.6989321055168862E-7</v>
      </c>
      <c r="W135" s="16">
        <v>1.1136205943669178E-7</v>
      </c>
      <c r="X135" s="16">
        <v>2.13552721271252E-7</v>
      </c>
      <c r="Y135" s="16">
        <v>1.1814966675490704E-6</v>
      </c>
      <c r="Z135" s="16">
        <v>1.9818081377859261E-7</v>
      </c>
      <c r="AA135" s="54">
        <v>3.7452156814067753E-7</v>
      </c>
      <c r="AB135" s="42">
        <v>1.9694528799001445E-5</v>
      </c>
      <c r="AC135" s="42">
        <v>9.2830989560021673E-7</v>
      </c>
      <c r="AD135" s="42">
        <v>2.3638334876511567E-6</v>
      </c>
      <c r="AE135" s="42">
        <v>2.2487216791229133E-5</v>
      </c>
      <c r="AF135" s="42">
        <v>1.1970610990512001E-6</v>
      </c>
      <c r="AG135" s="42">
        <v>2.8537997061567444E-6</v>
      </c>
      <c r="AH135" s="42">
        <v>1.9694528799001445E-5</v>
      </c>
      <c r="AI135" s="42">
        <v>9.2830989560021673E-7</v>
      </c>
      <c r="AJ135" s="42">
        <v>2.3638334876511567E-6</v>
      </c>
      <c r="AK135" s="42">
        <v>2.2487216791229133E-5</v>
      </c>
      <c r="AL135" s="42">
        <v>1.1970610990512001E-6</v>
      </c>
      <c r="AM135" s="42">
        <v>2.8537997061567444E-6</v>
      </c>
    </row>
    <row r="136" spans="1:39" hidden="1" x14ac:dyDescent="0.25">
      <c r="A136" s="53"/>
      <c r="B136" s="53"/>
      <c r="C136" s="53"/>
      <c r="D136" s="16">
        <v>8.1694783616352496E-7</v>
      </c>
      <c r="E136" s="16">
        <v>2.1502807663799047E-6</v>
      </c>
      <c r="F136" s="16">
        <v>2.1305720123680064E-5</v>
      </c>
      <c r="G136" s="16">
        <v>9.9888028527260764E-7</v>
      </c>
      <c r="H136" s="16">
        <v>2.4792781380160668E-6</v>
      </c>
      <c r="I136" s="16">
        <v>1.2683090392299835E-5</v>
      </c>
      <c r="J136" s="16">
        <v>8.1694783616352496E-7</v>
      </c>
      <c r="K136" s="16">
        <v>2.1502807663799047E-6</v>
      </c>
      <c r="L136" s="16">
        <v>2.1305720123680064E-5</v>
      </c>
      <c r="M136" s="16">
        <v>9.9888028527260764E-7</v>
      </c>
      <c r="N136" s="16">
        <v>2.4792781380160668E-6</v>
      </c>
      <c r="O136" s="16">
        <v>1.2683090392299835E-5</v>
      </c>
      <c r="P136" s="16">
        <v>1.1136205943669178E-7</v>
      </c>
      <c r="Q136" s="16">
        <v>2.13552721271252E-7</v>
      </c>
      <c r="R136" s="16">
        <v>1.1814966675490704E-6</v>
      </c>
      <c r="S136" s="16">
        <v>1.9818081377859261E-7</v>
      </c>
      <c r="T136" s="16">
        <v>3.7452156814067753E-7</v>
      </c>
      <c r="U136" s="16">
        <v>6.6989321055168862E-7</v>
      </c>
      <c r="V136" s="16">
        <v>1.1136205943669178E-7</v>
      </c>
      <c r="W136" s="16">
        <v>2.13552721271252E-7</v>
      </c>
      <c r="X136" s="16">
        <v>1.1814966675490704E-6</v>
      </c>
      <c r="Y136" s="16">
        <v>1.9818081377859261E-7</v>
      </c>
      <c r="Z136" s="16">
        <v>3.7452156814067753E-7</v>
      </c>
      <c r="AA136" s="54">
        <v>6.6989321055168862E-7</v>
      </c>
      <c r="AB136" s="42">
        <v>9.2830989560021673E-7</v>
      </c>
      <c r="AC136" s="42">
        <v>2.3638334876511567E-6</v>
      </c>
      <c r="AD136" s="42">
        <v>2.2487216791229133E-5</v>
      </c>
      <c r="AE136" s="42">
        <v>1.1970610990512001E-6</v>
      </c>
      <c r="AF136" s="42">
        <v>2.8537997061567444E-6</v>
      </c>
      <c r="AG136" s="42">
        <v>1.3352983602851523E-5</v>
      </c>
      <c r="AH136" s="42">
        <v>9.2830989560021673E-7</v>
      </c>
      <c r="AI136" s="42">
        <v>2.3638334876511567E-6</v>
      </c>
      <c r="AJ136" s="42">
        <v>2.2487216791229133E-5</v>
      </c>
      <c r="AK136" s="42">
        <v>1.1970610990512001E-6</v>
      </c>
      <c r="AL136" s="42">
        <v>2.8537997061567444E-6</v>
      </c>
      <c r="AM136" s="42">
        <v>1.3352983602851523E-5</v>
      </c>
    </row>
    <row r="137" spans="1:39" hidden="1" x14ac:dyDescent="0.25">
      <c r="A137" s="53"/>
      <c r="B137" s="53"/>
      <c r="C137" s="53"/>
      <c r="D137" s="16">
        <v>2.1502807663799047E-6</v>
      </c>
      <c r="E137" s="16">
        <v>2.1305720123680064E-5</v>
      </c>
      <c r="F137" s="16">
        <v>9.9888028527260764E-7</v>
      </c>
      <c r="G137" s="16">
        <v>2.4792781380160668E-6</v>
      </c>
      <c r="H137" s="16">
        <v>1.2683090392299835E-5</v>
      </c>
      <c r="I137" s="16">
        <v>5.4463189077568334E-7</v>
      </c>
      <c r="J137" s="16">
        <v>2.1502807663799047E-6</v>
      </c>
      <c r="K137" s="16">
        <v>2.1305720123680064E-5</v>
      </c>
      <c r="L137" s="16">
        <v>9.9888028527260764E-7</v>
      </c>
      <c r="M137" s="16">
        <v>2.4792781380160668E-6</v>
      </c>
      <c r="N137" s="16">
        <v>1.2683090392299835E-5</v>
      </c>
      <c r="O137" s="16">
        <v>5.4463189077568334E-7</v>
      </c>
      <c r="P137" s="16">
        <v>2.13552721271252E-7</v>
      </c>
      <c r="Q137" s="16">
        <v>1.1814966675490704E-6</v>
      </c>
      <c r="R137" s="16">
        <v>1.9818081377859261E-7</v>
      </c>
      <c r="S137" s="16">
        <v>3.7452156814067753E-7</v>
      </c>
      <c r="T137" s="16">
        <v>6.6989321055168862E-7</v>
      </c>
      <c r="U137" s="16">
        <v>1.1136205943669178E-7</v>
      </c>
      <c r="V137" s="16">
        <v>2.13552721271252E-7</v>
      </c>
      <c r="W137" s="16">
        <v>1.1814966675490704E-6</v>
      </c>
      <c r="X137" s="16">
        <v>1.9818081377859261E-7</v>
      </c>
      <c r="Y137" s="16">
        <v>3.7452156814067753E-7</v>
      </c>
      <c r="Z137" s="16">
        <v>6.6989321055168862E-7</v>
      </c>
      <c r="AA137" s="54">
        <v>1.1136205943669178E-7</v>
      </c>
      <c r="AB137" s="42">
        <v>2.3638334876511567E-6</v>
      </c>
      <c r="AC137" s="42">
        <v>2.2487216791229133E-5</v>
      </c>
      <c r="AD137" s="42">
        <v>1.1970610990512001E-6</v>
      </c>
      <c r="AE137" s="42">
        <v>2.8537997061567444E-6</v>
      </c>
      <c r="AF137" s="42">
        <v>1.3352983602851523E-5</v>
      </c>
      <c r="AG137" s="42">
        <v>6.5599395021237511E-7</v>
      </c>
      <c r="AH137" s="42">
        <v>2.3638334876511567E-6</v>
      </c>
      <c r="AI137" s="42">
        <v>2.2487216791229133E-5</v>
      </c>
      <c r="AJ137" s="42">
        <v>1.1970610990512001E-6</v>
      </c>
      <c r="AK137" s="42">
        <v>2.8537997061567444E-6</v>
      </c>
      <c r="AL137" s="42">
        <v>1.3352983602851523E-5</v>
      </c>
      <c r="AM137" s="42">
        <v>6.5599395021237511E-7</v>
      </c>
    </row>
    <row r="138" spans="1:39" x14ac:dyDescent="0.25">
      <c r="A138" s="53" t="s">
        <v>46</v>
      </c>
      <c r="B138" s="53" t="str">
        <f>VLOOKUP(A138,'TRI Releases'!$A$3:$Q$118,2,FALSE)</f>
        <v>43920VNRLL1250S</v>
      </c>
      <c r="C138" s="53" t="str">
        <f>VLOOKUP(B138,'AERMOD-Modeled-Air-Conc.'!$A$5:$B$3136,2,FALSE)</f>
        <v>Waste Handling, Disposal, Treatment, and Recycling</v>
      </c>
      <c r="D138" s="16">
        <v>2.1305720123680064E-5</v>
      </c>
      <c r="E138" s="16">
        <v>9.9888028527260764E-7</v>
      </c>
      <c r="F138" s="16">
        <v>2.4792781380160668E-6</v>
      </c>
      <c r="G138" s="16">
        <v>1.2683090392299835E-5</v>
      </c>
      <c r="H138" s="16">
        <v>5.4463189077568334E-7</v>
      </c>
      <c r="I138" s="16">
        <v>1.4335205109199364E-6</v>
      </c>
      <c r="J138" s="16">
        <v>2.1305720123680064E-5</v>
      </c>
      <c r="K138" s="16">
        <v>9.9888028527260764E-7</v>
      </c>
      <c r="L138" s="16">
        <v>2.4792781380160668E-6</v>
      </c>
      <c r="M138" s="16">
        <v>1.2683090392299835E-5</v>
      </c>
      <c r="N138" s="16">
        <v>5.4463189077568334E-7</v>
      </c>
      <c r="O138" s="16">
        <v>1.4335205109199364E-6</v>
      </c>
      <c r="P138" s="16">
        <v>1.1814966675490704E-6</v>
      </c>
      <c r="Q138" s="16">
        <v>1.9818081377859261E-7</v>
      </c>
      <c r="R138" s="16">
        <v>3.7452156814067753E-7</v>
      </c>
      <c r="S138" s="16">
        <v>6.6989321055168862E-7</v>
      </c>
      <c r="T138" s="16">
        <v>1.1136205943669178E-7</v>
      </c>
      <c r="U138" s="16">
        <v>2.13552721271252E-7</v>
      </c>
      <c r="V138" s="16">
        <v>1.1814966675490704E-6</v>
      </c>
      <c r="W138" s="16">
        <v>1.9818081377859261E-7</v>
      </c>
      <c r="X138" s="16">
        <v>3.7452156814067753E-7</v>
      </c>
      <c r="Y138" s="16">
        <v>6.6989321055168862E-7</v>
      </c>
      <c r="Z138" s="16">
        <v>1.1136205943669178E-7</v>
      </c>
      <c r="AA138" s="54">
        <v>2.13552721271252E-7</v>
      </c>
      <c r="AB138" s="42">
        <v>2.2487216791229133E-5</v>
      </c>
      <c r="AC138" s="42">
        <v>1.1970610990512001E-6</v>
      </c>
      <c r="AD138" s="42">
        <v>2.8537997061567444E-6</v>
      </c>
      <c r="AE138" s="42">
        <v>1.3352983602851523E-5</v>
      </c>
      <c r="AF138" s="42">
        <v>6.5599395021237511E-7</v>
      </c>
      <c r="AG138" s="42">
        <v>1.6470732321911884E-6</v>
      </c>
      <c r="AH138" s="42">
        <v>2.2487216791229133E-5</v>
      </c>
      <c r="AI138" s="42">
        <v>1.1970610990512001E-6</v>
      </c>
      <c r="AJ138" s="42">
        <v>2.8537997061567444E-6</v>
      </c>
      <c r="AK138" s="42">
        <v>1.3352983602851523E-5</v>
      </c>
      <c r="AL138" s="42">
        <v>6.5599395021237511E-7</v>
      </c>
      <c r="AM138" s="42">
        <v>1.6470732321911884E-6</v>
      </c>
    </row>
    <row r="139" spans="1:39" hidden="1" x14ac:dyDescent="0.25">
      <c r="A139" s="53"/>
      <c r="B139" s="53"/>
      <c r="C139" s="53"/>
      <c r="D139" s="16">
        <v>9.9888028527260764E-7</v>
      </c>
      <c r="E139" s="16">
        <v>2.4792781380160668E-6</v>
      </c>
      <c r="F139" s="16">
        <v>1.2683090392299835E-5</v>
      </c>
      <c r="G139" s="16">
        <v>5.4463189077568334E-7</v>
      </c>
      <c r="H139" s="16">
        <v>1.4335205109199364E-6</v>
      </c>
      <c r="I139" s="16">
        <v>2.1305720123680064E-5</v>
      </c>
      <c r="J139" s="16">
        <v>9.9888028527260764E-7</v>
      </c>
      <c r="K139" s="16">
        <v>2.4792781380160668E-6</v>
      </c>
      <c r="L139" s="16">
        <v>1.2683090392299835E-5</v>
      </c>
      <c r="M139" s="16">
        <v>5.4463189077568334E-7</v>
      </c>
      <c r="N139" s="16">
        <v>1.4335205109199364E-6</v>
      </c>
      <c r="O139" s="16">
        <v>2.1305720123680064E-5</v>
      </c>
      <c r="P139" s="16">
        <v>1.9818081377859261E-7</v>
      </c>
      <c r="Q139" s="16">
        <v>3.7452156814067753E-7</v>
      </c>
      <c r="R139" s="16">
        <v>6.6989321055168862E-7</v>
      </c>
      <c r="S139" s="16">
        <v>1.1136205943669178E-7</v>
      </c>
      <c r="T139" s="16">
        <v>2.13552721271252E-7</v>
      </c>
      <c r="U139" s="16">
        <v>1.1814966675490704E-6</v>
      </c>
      <c r="V139" s="16">
        <v>1.9818081377859261E-7</v>
      </c>
      <c r="W139" s="16">
        <v>3.7452156814067753E-7</v>
      </c>
      <c r="X139" s="16">
        <v>6.6989321055168862E-7</v>
      </c>
      <c r="Y139" s="16">
        <v>1.1136205943669178E-7</v>
      </c>
      <c r="Z139" s="16">
        <v>2.13552721271252E-7</v>
      </c>
      <c r="AA139" s="54">
        <v>1.1814966675490704E-6</v>
      </c>
      <c r="AB139" s="42">
        <v>1.1970610990512001E-6</v>
      </c>
      <c r="AC139" s="42">
        <v>2.8537997061567444E-6</v>
      </c>
      <c r="AD139" s="42">
        <v>1.3352983602851523E-5</v>
      </c>
      <c r="AE139" s="42">
        <v>6.5599395021237511E-7</v>
      </c>
      <c r="AF139" s="42">
        <v>1.6470732321911884E-6</v>
      </c>
      <c r="AG139" s="42">
        <v>2.2487216791229133E-5</v>
      </c>
      <c r="AH139" s="42">
        <v>1.1970610990512001E-6</v>
      </c>
      <c r="AI139" s="42">
        <v>2.8537997061567444E-6</v>
      </c>
      <c r="AJ139" s="42">
        <v>1.3352983602851523E-5</v>
      </c>
      <c r="AK139" s="42">
        <v>6.5599395021237511E-7</v>
      </c>
      <c r="AL139" s="42">
        <v>1.6470732321911884E-6</v>
      </c>
      <c r="AM139" s="42">
        <v>2.2487216791229133E-5</v>
      </c>
    </row>
    <row r="140" spans="1:39" hidden="1" x14ac:dyDescent="0.25">
      <c r="A140" s="53"/>
      <c r="B140" s="53"/>
      <c r="C140" s="53"/>
      <c r="D140" s="16">
        <v>2.4792781380160668E-6</v>
      </c>
      <c r="E140" s="16">
        <v>1.2683090392299835E-5</v>
      </c>
      <c r="F140" s="16">
        <v>5.4463189077568334E-7</v>
      </c>
      <c r="G140" s="16">
        <v>1.4335205109199364E-6</v>
      </c>
      <c r="H140" s="16">
        <v>2.1305720123680064E-5</v>
      </c>
      <c r="I140" s="16">
        <v>9.9888028527260764E-7</v>
      </c>
      <c r="J140" s="16">
        <v>2.4792781380160668E-6</v>
      </c>
      <c r="K140" s="16">
        <v>1.2683090392299835E-5</v>
      </c>
      <c r="L140" s="16">
        <v>5.4463189077568334E-7</v>
      </c>
      <c r="M140" s="16">
        <v>1.4335205109199364E-6</v>
      </c>
      <c r="N140" s="16">
        <v>2.1305720123680064E-5</v>
      </c>
      <c r="O140" s="16">
        <v>9.9888028527260764E-7</v>
      </c>
      <c r="P140" s="16">
        <v>3.7452156814067753E-7</v>
      </c>
      <c r="Q140" s="16">
        <v>6.6989321055168862E-7</v>
      </c>
      <c r="R140" s="16">
        <v>1.1136205943669178E-7</v>
      </c>
      <c r="S140" s="16">
        <v>2.13552721271252E-7</v>
      </c>
      <c r="T140" s="16">
        <v>1.1814966675490704E-6</v>
      </c>
      <c r="U140" s="16">
        <v>1.9818081377859261E-7</v>
      </c>
      <c r="V140" s="16">
        <v>3.7452156814067753E-7</v>
      </c>
      <c r="W140" s="16">
        <v>6.6989321055168862E-7</v>
      </c>
      <c r="X140" s="16">
        <v>1.1136205943669178E-7</v>
      </c>
      <c r="Y140" s="16">
        <v>2.13552721271252E-7</v>
      </c>
      <c r="Z140" s="16">
        <v>1.1814966675490704E-6</v>
      </c>
      <c r="AA140" s="54">
        <v>1.9818081377859261E-7</v>
      </c>
      <c r="AB140" s="42">
        <v>2.8537997061567444E-6</v>
      </c>
      <c r="AC140" s="42">
        <v>1.3352983602851523E-5</v>
      </c>
      <c r="AD140" s="42">
        <v>6.5599395021237511E-7</v>
      </c>
      <c r="AE140" s="42">
        <v>1.6470732321911884E-6</v>
      </c>
      <c r="AF140" s="42">
        <v>2.2487216791229133E-5</v>
      </c>
      <c r="AG140" s="42">
        <v>1.1970610990512001E-6</v>
      </c>
      <c r="AH140" s="42">
        <v>2.8537997061567444E-6</v>
      </c>
      <c r="AI140" s="42">
        <v>1.3352983602851523E-5</v>
      </c>
      <c r="AJ140" s="42">
        <v>6.5599395021237511E-7</v>
      </c>
      <c r="AK140" s="42">
        <v>1.6470732321911884E-6</v>
      </c>
      <c r="AL140" s="42">
        <v>2.2487216791229133E-5</v>
      </c>
      <c r="AM140" s="42">
        <v>1.1970610990512001E-6</v>
      </c>
    </row>
    <row r="141" spans="1:39" hidden="1" x14ac:dyDescent="0.25">
      <c r="A141" s="53"/>
      <c r="B141" s="53"/>
      <c r="C141" s="53"/>
      <c r="D141" s="16">
        <v>1.2683090392299835E-5</v>
      </c>
      <c r="E141" s="16">
        <v>5.4463189077568334E-7</v>
      </c>
      <c r="F141" s="16">
        <v>1.4335205109199364E-6</v>
      </c>
      <c r="G141" s="16">
        <v>2.1305720123680064E-5</v>
      </c>
      <c r="H141" s="16">
        <v>9.9888028527260764E-7</v>
      </c>
      <c r="I141" s="16">
        <v>2.4792781380160668E-6</v>
      </c>
      <c r="J141" s="16">
        <v>1.2683090392299835E-5</v>
      </c>
      <c r="K141" s="16">
        <v>5.4463189077568334E-7</v>
      </c>
      <c r="L141" s="16">
        <v>1.4335205109199364E-6</v>
      </c>
      <c r="M141" s="16">
        <v>2.1305720123680064E-5</v>
      </c>
      <c r="N141" s="16">
        <v>9.9888028527260764E-7</v>
      </c>
      <c r="O141" s="16">
        <v>2.4792781380160668E-6</v>
      </c>
      <c r="P141" s="16">
        <v>6.6989321055168862E-7</v>
      </c>
      <c r="Q141" s="16">
        <v>1.1136205943669178E-7</v>
      </c>
      <c r="R141" s="16">
        <v>2.13552721271252E-7</v>
      </c>
      <c r="S141" s="16">
        <v>1.1814966675490704E-6</v>
      </c>
      <c r="T141" s="16">
        <v>1.9818081377859261E-7</v>
      </c>
      <c r="U141" s="16">
        <v>3.7452156814067753E-7</v>
      </c>
      <c r="V141" s="16">
        <v>6.6989321055168862E-7</v>
      </c>
      <c r="W141" s="16">
        <v>1.1136205943669178E-7</v>
      </c>
      <c r="X141" s="16">
        <v>2.13552721271252E-7</v>
      </c>
      <c r="Y141" s="16">
        <v>1.1814966675490704E-6</v>
      </c>
      <c r="Z141" s="16">
        <v>1.9818081377859261E-7</v>
      </c>
      <c r="AA141" s="54">
        <v>3.7452156814067753E-7</v>
      </c>
      <c r="AB141" s="42">
        <v>1.3352983602851523E-5</v>
      </c>
      <c r="AC141" s="42">
        <v>6.5599395021237511E-7</v>
      </c>
      <c r="AD141" s="42">
        <v>1.6470732321911884E-6</v>
      </c>
      <c r="AE141" s="42">
        <v>2.2487216791229133E-5</v>
      </c>
      <c r="AF141" s="42">
        <v>1.1970610990512001E-6</v>
      </c>
      <c r="AG141" s="42">
        <v>2.8537997061567444E-6</v>
      </c>
      <c r="AH141" s="42">
        <v>1.3352983602851523E-5</v>
      </c>
      <c r="AI141" s="42">
        <v>6.5599395021237511E-7</v>
      </c>
      <c r="AJ141" s="42">
        <v>1.6470732321911884E-6</v>
      </c>
      <c r="AK141" s="42">
        <v>2.2487216791229133E-5</v>
      </c>
      <c r="AL141" s="42">
        <v>1.1970610990512001E-6</v>
      </c>
      <c r="AM141" s="42">
        <v>2.8537997061567444E-6</v>
      </c>
    </row>
    <row r="142" spans="1:39" hidden="1" x14ac:dyDescent="0.25">
      <c r="A142" s="53"/>
      <c r="B142" s="53"/>
      <c r="C142" s="53"/>
      <c r="D142" s="16">
        <v>5.4463189077568334E-7</v>
      </c>
      <c r="E142" s="16">
        <v>1.4335205109199364E-6</v>
      </c>
      <c r="F142" s="16">
        <v>2.1305720123680064E-5</v>
      </c>
      <c r="G142" s="16">
        <v>9.9888028527260764E-7</v>
      </c>
      <c r="H142" s="16">
        <v>2.4792781380160668E-6</v>
      </c>
      <c r="I142" s="16">
        <v>1.2683090392299835E-5</v>
      </c>
      <c r="J142" s="16">
        <v>5.4463189077568334E-7</v>
      </c>
      <c r="K142" s="16">
        <v>1.4335205109199364E-6</v>
      </c>
      <c r="L142" s="16">
        <v>2.1305720123680064E-5</v>
      </c>
      <c r="M142" s="16">
        <v>9.9888028527260764E-7</v>
      </c>
      <c r="N142" s="16">
        <v>2.4792781380160668E-6</v>
      </c>
      <c r="O142" s="16">
        <v>1.2683090392299835E-5</v>
      </c>
      <c r="P142" s="16">
        <v>1.1136205943669178E-7</v>
      </c>
      <c r="Q142" s="16">
        <v>2.13552721271252E-7</v>
      </c>
      <c r="R142" s="16">
        <v>1.1814966675490704E-6</v>
      </c>
      <c r="S142" s="16">
        <v>1.9818081377859261E-7</v>
      </c>
      <c r="T142" s="16">
        <v>3.7452156814067753E-7</v>
      </c>
      <c r="U142" s="16">
        <v>6.6989321055168862E-7</v>
      </c>
      <c r="V142" s="16">
        <v>1.1136205943669178E-7</v>
      </c>
      <c r="W142" s="16">
        <v>2.13552721271252E-7</v>
      </c>
      <c r="X142" s="16">
        <v>1.1814966675490704E-6</v>
      </c>
      <c r="Y142" s="16">
        <v>1.9818081377859261E-7</v>
      </c>
      <c r="Z142" s="16">
        <v>3.7452156814067753E-7</v>
      </c>
      <c r="AA142" s="54">
        <v>6.6989321055168862E-7</v>
      </c>
      <c r="AB142" s="42">
        <v>6.5599395021237511E-7</v>
      </c>
      <c r="AC142" s="42">
        <v>1.6470732321911884E-6</v>
      </c>
      <c r="AD142" s="42">
        <v>2.2487216791229133E-5</v>
      </c>
      <c r="AE142" s="42">
        <v>1.1970610990512001E-6</v>
      </c>
      <c r="AF142" s="42">
        <v>2.8537997061567444E-6</v>
      </c>
      <c r="AG142" s="42">
        <v>1.3352983602851523E-5</v>
      </c>
      <c r="AH142" s="42">
        <v>6.5599395021237511E-7</v>
      </c>
      <c r="AI142" s="42">
        <v>1.6470732321911884E-6</v>
      </c>
      <c r="AJ142" s="42">
        <v>2.2487216791229133E-5</v>
      </c>
      <c r="AK142" s="42">
        <v>1.1970610990512001E-6</v>
      </c>
      <c r="AL142" s="42">
        <v>2.8537997061567444E-6</v>
      </c>
      <c r="AM142" s="42">
        <v>1.3352983602851523E-5</v>
      </c>
    </row>
    <row r="143" spans="1:39" hidden="1" x14ac:dyDescent="0.25">
      <c r="A143" s="53"/>
      <c r="B143" s="53"/>
      <c r="C143" s="53"/>
      <c r="D143" s="16">
        <v>1.4335205109199364E-6</v>
      </c>
      <c r="E143" s="16">
        <v>2.1305720123680064E-5</v>
      </c>
      <c r="F143" s="16">
        <v>9.9888028527260764E-7</v>
      </c>
      <c r="G143" s="16">
        <v>2.4792781380160668E-6</v>
      </c>
      <c r="H143" s="16">
        <v>1.2683090392299835E-5</v>
      </c>
      <c r="I143" s="16">
        <v>5.4463189077568334E-7</v>
      </c>
      <c r="J143" s="16">
        <v>1.4335205109199364E-6</v>
      </c>
      <c r="K143" s="16">
        <v>2.1305720123680064E-5</v>
      </c>
      <c r="L143" s="16">
        <v>9.9888028527260764E-7</v>
      </c>
      <c r="M143" s="16">
        <v>2.4792781380160668E-6</v>
      </c>
      <c r="N143" s="16">
        <v>1.2683090392299835E-5</v>
      </c>
      <c r="O143" s="16">
        <v>5.4463189077568334E-7</v>
      </c>
      <c r="P143" s="16">
        <v>2.13552721271252E-7</v>
      </c>
      <c r="Q143" s="16">
        <v>1.1814966675490704E-6</v>
      </c>
      <c r="R143" s="16">
        <v>1.9818081377859261E-7</v>
      </c>
      <c r="S143" s="16">
        <v>3.7452156814067753E-7</v>
      </c>
      <c r="T143" s="16">
        <v>6.6989321055168862E-7</v>
      </c>
      <c r="U143" s="16">
        <v>1.1136205943669178E-7</v>
      </c>
      <c r="V143" s="16">
        <v>2.13552721271252E-7</v>
      </c>
      <c r="W143" s="16">
        <v>1.1814966675490704E-6</v>
      </c>
      <c r="X143" s="16">
        <v>1.9818081377859261E-7</v>
      </c>
      <c r="Y143" s="16">
        <v>3.7452156814067753E-7</v>
      </c>
      <c r="Z143" s="16">
        <v>6.6989321055168862E-7</v>
      </c>
      <c r="AA143" s="54">
        <v>1.1136205943669178E-7</v>
      </c>
      <c r="AB143" s="42">
        <v>1.6470732321911884E-6</v>
      </c>
      <c r="AC143" s="42">
        <v>2.2487216791229133E-5</v>
      </c>
      <c r="AD143" s="42">
        <v>1.1970610990512001E-6</v>
      </c>
      <c r="AE143" s="42">
        <v>2.8537997061567444E-6</v>
      </c>
      <c r="AF143" s="42">
        <v>1.3352983602851523E-5</v>
      </c>
      <c r="AG143" s="42">
        <v>6.5599395021237511E-7</v>
      </c>
      <c r="AH143" s="42">
        <v>1.6470732321911884E-6</v>
      </c>
      <c r="AI143" s="42">
        <v>2.2487216791229133E-5</v>
      </c>
      <c r="AJ143" s="42">
        <v>1.1970610990512001E-6</v>
      </c>
      <c r="AK143" s="42">
        <v>2.8537997061567444E-6</v>
      </c>
      <c r="AL143" s="42">
        <v>1.3352983602851523E-5</v>
      </c>
      <c r="AM143" s="42">
        <v>6.5599395021237511E-7</v>
      </c>
    </row>
    <row r="144" spans="1:39" x14ac:dyDescent="0.25">
      <c r="A144" s="53" t="s">
        <v>47</v>
      </c>
      <c r="B144" s="53" t="str">
        <f>VLOOKUP(A144,'TRI Releases'!$A$3:$Q$118,2,FALSE)</f>
        <v>43920VNRLL1250S</v>
      </c>
      <c r="C144" s="53" t="str">
        <f>VLOOKUP(B144,'AERMOD-Modeled-Air-Conc.'!$A$5:$B$3136,2,FALSE)</f>
        <v>Waste Handling, Disposal, Treatment, and Recycling</v>
      </c>
      <c r="D144" s="16">
        <v>2.1305720123680064E-5</v>
      </c>
      <c r="E144" s="16">
        <v>9.9888028527260764E-7</v>
      </c>
      <c r="F144" s="16">
        <v>2.4792781380160668E-6</v>
      </c>
      <c r="G144" s="16">
        <v>1.2683090392299835E-5</v>
      </c>
      <c r="H144" s="16">
        <v>5.4463189077568334E-7</v>
      </c>
      <c r="I144" s="16">
        <v>1.4335205109199364E-6</v>
      </c>
      <c r="J144" s="16">
        <v>2.1305720123680064E-5</v>
      </c>
      <c r="K144" s="16">
        <v>9.9888028527260764E-7</v>
      </c>
      <c r="L144" s="16">
        <v>2.4792781380160668E-6</v>
      </c>
      <c r="M144" s="16">
        <v>1.2683090392299835E-5</v>
      </c>
      <c r="N144" s="16">
        <v>5.4463189077568334E-7</v>
      </c>
      <c r="O144" s="16">
        <v>1.4335205109199364E-6</v>
      </c>
      <c r="P144" s="16">
        <v>1.1814966675490704E-6</v>
      </c>
      <c r="Q144" s="16">
        <v>1.9818081377859261E-7</v>
      </c>
      <c r="R144" s="16">
        <v>3.7452156814067753E-7</v>
      </c>
      <c r="S144" s="16">
        <v>6.6989321055168862E-7</v>
      </c>
      <c r="T144" s="16">
        <v>1.1136205943669178E-7</v>
      </c>
      <c r="U144" s="16">
        <v>2.13552721271252E-7</v>
      </c>
      <c r="V144" s="16">
        <v>1.1814966675490704E-6</v>
      </c>
      <c r="W144" s="16">
        <v>1.9818081377859261E-7</v>
      </c>
      <c r="X144" s="16">
        <v>3.7452156814067753E-7</v>
      </c>
      <c r="Y144" s="16">
        <v>6.6989321055168862E-7</v>
      </c>
      <c r="Z144" s="16">
        <v>1.1136205943669178E-7</v>
      </c>
      <c r="AA144" s="54">
        <v>2.13552721271252E-7</v>
      </c>
      <c r="AB144" s="42">
        <v>2.2487216791229133E-5</v>
      </c>
      <c r="AC144" s="42">
        <v>1.1970610990512001E-6</v>
      </c>
      <c r="AD144" s="42">
        <v>2.8537997061567444E-6</v>
      </c>
      <c r="AE144" s="42">
        <v>1.3352983602851523E-5</v>
      </c>
      <c r="AF144" s="42">
        <v>6.5599395021237511E-7</v>
      </c>
      <c r="AG144" s="42">
        <v>1.6470732321911884E-6</v>
      </c>
      <c r="AH144" s="42">
        <v>2.2487216791229133E-5</v>
      </c>
      <c r="AI144" s="42">
        <v>1.1970610990512001E-6</v>
      </c>
      <c r="AJ144" s="42">
        <v>2.8537997061567444E-6</v>
      </c>
      <c r="AK144" s="42">
        <v>1.3352983602851523E-5</v>
      </c>
      <c r="AL144" s="42">
        <v>6.5599395021237511E-7</v>
      </c>
      <c r="AM144" s="42">
        <v>1.6470732321911884E-6</v>
      </c>
    </row>
    <row r="145" spans="1:39" hidden="1" x14ac:dyDescent="0.25">
      <c r="A145" s="53"/>
      <c r="B145" s="53"/>
      <c r="C145" s="53"/>
      <c r="D145" s="16">
        <v>9.9888028527260764E-7</v>
      </c>
      <c r="E145" s="16">
        <v>2.4792781380160668E-6</v>
      </c>
      <c r="F145" s="16">
        <v>1.2683090392299835E-5</v>
      </c>
      <c r="G145" s="16">
        <v>5.4463189077568334E-7</v>
      </c>
      <c r="H145" s="16">
        <v>1.4335205109199364E-6</v>
      </c>
      <c r="I145" s="16">
        <v>0</v>
      </c>
      <c r="J145" s="16">
        <v>9.9888028527260764E-7</v>
      </c>
      <c r="K145" s="16">
        <v>2.4792781380160668E-6</v>
      </c>
      <c r="L145" s="16">
        <v>1.2683090392299835E-5</v>
      </c>
      <c r="M145" s="16">
        <v>5.4463189077568334E-7</v>
      </c>
      <c r="N145" s="16">
        <v>1.4335205109199364E-6</v>
      </c>
      <c r="O145" s="16">
        <v>0</v>
      </c>
      <c r="P145" s="16">
        <v>1.9818081377859261E-7</v>
      </c>
      <c r="Q145" s="16">
        <v>3.7452156814067753E-7</v>
      </c>
      <c r="R145" s="16">
        <v>6.6989321055168862E-7</v>
      </c>
      <c r="S145" s="16">
        <v>1.1136205943669178E-7</v>
      </c>
      <c r="T145" s="16">
        <v>2.13552721271252E-7</v>
      </c>
      <c r="U145" s="16">
        <v>5.9074833377453519E-7</v>
      </c>
      <c r="V145" s="16">
        <v>1.9818081377859261E-7</v>
      </c>
      <c r="W145" s="16">
        <v>3.7452156814067753E-7</v>
      </c>
      <c r="X145" s="16">
        <v>6.6989321055168862E-7</v>
      </c>
      <c r="Y145" s="16">
        <v>1.1136205943669178E-7</v>
      </c>
      <c r="Z145" s="16">
        <v>2.13552721271252E-7</v>
      </c>
      <c r="AA145" s="54">
        <v>5.9074833377453519E-7</v>
      </c>
      <c r="AB145" s="42">
        <v>1.1970610990512001E-6</v>
      </c>
      <c r="AC145" s="42">
        <v>2.8537997061567444E-6</v>
      </c>
      <c r="AD145" s="42">
        <v>1.3352983602851523E-5</v>
      </c>
      <c r="AE145" s="42">
        <v>6.5599395021237511E-7</v>
      </c>
      <c r="AF145" s="42">
        <v>1.6470732321911884E-6</v>
      </c>
      <c r="AG145" s="42">
        <v>5.9074833377453519E-7</v>
      </c>
      <c r="AH145" s="42">
        <v>1.1970610990512001E-6</v>
      </c>
      <c r="AI145" s="42">
        <v>2.8537997061567444E-6</v>
      </c>
      <c r="AJ145" s="42">
        <v>1.3352983602851523E-5</v>
      </c>
      <c r="AK145" s="42">
        <v>6.5599395021237511E-7</v>
      </c>
      <c r="AL145" s="42">
        <v>1.6470732321911884E-6</v>
      </c>
      <c r="AM145" s="42">
        <v>5.9074833377453519E-7</v>
      </c>
    </row>
    <row r="146" spans="1:39" hidden="1" x14ac:dyDescent="0.25">
      <c r="A146" s="53"/>
      <c r="B146" s="53"/>
      <c r="C146" s="53"/>
      <c r="D146" s="16">
        <v>2.4792781380160668E-6</v>
      </c>
      <c r="E146" s="16">
        <v>1.2683090392299835E-5</v>
      </c>
      <c r="F146" s="16">
        <v>5.4463189077568334E-7</v>
      </c>
      <c r="G146" s="16">
        <v>1.4335205109199364E-6</v>
      </c>
      <c r="H146" s="16">
        <v>0</v>
      </c>
      <c r="I146" s="16">
        <v>0</v>
      </c>
      <c r="J146" s="16">
        <v>2.4792781380160668E-6</v>
      </c>
      <c r="K146" s="16">
        <v>1.2683090392299835E-5</v>
      </c>
      <c r="L146" s="16">
        <v>5.4463189077568334E-7</v>
      </c>
      <c r="M146" s="16">
        <v>1.4335205109199364E-6</v>
      </c>
      <c r="N146" s="16">
        <v>0</v>
      </c>
      <c r="O146" s="16">
        <v>0</v>
      </c>
      <c r="P146" s="16">
        <v>3.7452156814067753E-7</v>
      </c>
      <c r="Q146" s="16">
        <v>6.6989321055168862E-7</v>
      </c>
      <c r="R146" s="16">
        <v>1.1136205943669178E-7</v>
      </c>
      <c r="S146" s="16">
        <v>2.13552721271252E-7</v>
      </c>
      <c r="T146" s="16">
        <v>5.9074833377453519E-7</v>
      </c>
      <c r="U146" s="16">
        <v>9.9090406889296304E-8</v>
      </c>
      <c r="V146" s="16">
        <v>3.7452156814067753E-7</v>
      </c>
      <c r="W146" s="16">
        <v>6.6989321055168862E-7</v>
      </c>
      <c r="X146" s="16">
        <v>1.1136205943669178E-7</v>
      </c>
      <c r="Y146" s="16">
        <v>2.13552721271252E-7</v>
      </c>
      <c r="Z146" s="16">
        <v>5.9074833377453519E-7</v>
      </c>
      <c r="AA146" s="54">
        <v>9.9090406889296304E-8</v>
      </c>
      <c r="AB146" s="42">
        <v>2.8537997061567444E-6</v>
      </c>
      <c r="AC146" s="42">
        <v>1.3352983602851523E-5</v>
      </c>
      <c r="AD146" s="42">
        <v>6.5599395021237511E-7</v>
      </c>
      <c r="AE146" s="42">
        <v>1.6470732321911884E-6</v>
      </c>
      <c r="AF146" s="42">
        <v>5.9074833377453519E-7</v>
      </c>
      <c r="AG146" s="42">
        <v>9.9090406889296304E-8</v>
      </c>
      <c r="AH146" s="42">
        <v>2.8537997061567444E-6</v>
      </c>
      <c r="AI146" s="42">
        <v>1.3352983602851523E-5</v>
      </c>
      <c r="AJ146" s="42">
        <v>6.5599395021237511E-7</v>
      </c>
      <c r="AK146" s="42">
        <v>1.6470732321911884E-6</v>
      </c>
      <c r="AL146" s="42">
        <v>5.9074833377453519E-7</v>
      </c>
      <c r="AM146" s="42">
        <v>9.9090406889296304E-8</v>
      </c>
    </row>
    <row r="147" spans="1:39" hidden="1" x14ac:dyDescent="0.25">
      <c r="A147" s="53"/>
      <c r="B147" s="53"/>
      <c r="C147" s="53"/>
      <c r="D147" s="16">
        <v>1.2683090392299835E-5</v>
      </c>
      <c r="E147" s="16">
        <v>5.4463189077568334E-7</v>
      </c>
      <c r="F147" s="16">
        <v>1.4335205109199364E-6</v>
      </c>
      <c r="G147" s="16">
        <v>0</v>
      </c>
      <c r="H147" s="16">
        <v>0</v>
      </c>
      <c r="I147" s="16">
        <v>0</v>
      </c>
      <c r="J147" s="16">
        <v>1.2683090392299835E-5</v>
      </c>
      <c r="K147" s="16">
        <v>5.4463189077568334E-7</v>
      </c>
      <c r="L147" s="16">
        <v>1.4335205109199364E-6</v>
      </c>
      <c r="M147" s="16">
        <v>0</v>
      </c>
      <c r="N147" s="16">
        <v>0</v>
      </c>
      <c r="O147" s="16">
        <v>0</v>
      </c>
      <c r="P147" s="16">
        <v>6.6989321055168862E-7</v>
      </c>
      <c r="Q147" s="16">
        <v>1.1136205943669178E-7</v>
      </c>
      <c r="R147" s="16">
        <v>2.13552721271252E-7</v>
      </c>
      <c r="S147" s="16">
        <v>5.9074833377453519E-7</v>
      </c>
      <c r="T147" s="16">
        <v>9.9090406889296304E-8</v>
      </c>
      <c r="U147" s="16">
        <v>1.8726078407033876E-7</v>
      </c>
      <c r="V147" s="16">
        <v>6.6989321055168862E-7</v>
      </c>
      <c r="W147" s="16">
        <v>1.1136205943669178E-7</v>
      </c>
      <c r="X147" s="16">
        <v>2.13552721271252E-7</v>
      </c>
      <c r="Y147" s="16">
        <v>5.9074833377453519E-7</v>
      </c>
      <c r="Z147" s="16">
        <v>9.9090406889296304E-8</v>
      </c>
      <c r="AA147" s="54">
        <v>1.8726078407033876E-7</v>
      </c>
      <c r="AB147" s="42">
        <v>1.3352983602851523E-5</v>
      </c>
      <c r="AC147" s="42">
        <v>6.5599395021237511E-7</v>
      </c>
      <c r="AD147" s="42">
        <v>1.6470732321911884E-6</v>
      </c>
      <c r="AE147" s="42">
        <v>5.9074833377453519E-7</v>
      </c>
      <c r="AF147" s="42">
        <v>9.9090406889296304E-8</v>
      </c>
      <c r="AG147" s="42">
        <v>1.8726078407033876E-7</v>
      </c>
      <c r="AH147" s="42">
        <v>1.3352983602851523E-5</v>
      </c>
      <c r="AI147" s="42">
        <v>6.5599395021237511E-7</v>
      </c>
      <c r="AJ147" s="42">
        <v>1.6470732321911884E-6</v>
      </c>
      <c r="AK147" s="42">
        <v>5.9074833377453519E-7</v>
      </c>
      <c r="AL147" s="42">
        <v>9.9090406889296304E-8</v>
      </c>
      <c r="AM147" s="42">
        <v>1.8726078407033876E-7</v>
      </c>
    </row>
    <row r="148" spans="1:39" hidden="1" x14ac:dyDescent="0.25">
      <c r="A148" s="53"/>
      <c r="B148" s="53"/>
      <c r="C148" s="53"/>
      <c r="D148" s="16">
        <v>5.4463189077568334E-7</v>
      </c>
      <c r="E148" s="16">
        <v>1.4335205109199364E-6</v>
      </c>
      <c r="F148" s="16">
        <v>0</v>
      </c>
      <c r="G148" s="16">
        <v>0</v>
      </c>
      <c r="H148" s="16">
        <v>0</v>
      </c>
      <c r="I148" s="16">
        <v>0</v>
      </c>
      <c r="J148" s="16">
        <v>5.4463189077568334E-7</v>
      </c>
      <c r="K148" s="16">
        <v>1.4335205109199364E-6</v>
      </c>
      <c r="L148" s="16">
        <v>0</v>
      </c>
      <c r="M148" s="16">
        <v>0</v>
      </c>
      <c r="N148" s="16">
        <v>0</v>
      </c>
      <c r="O148" s="16">
        <v>0</v>
      </c>
      <c r="P148" s="16">
        <v>1.1136205943669178E-7</v>
      </c>
      <c r="Q148" s="16">
        <v>2.13552721271252E-7</v>
      </c>
      <c r="R148" s="16">
        <v>5.9074833377453519E-7</v>
      </c>
      <c r="S148" s="16">
        <v>9.9090406889296304E-8</v>
      </c>
      <c r="T148" s="16">
        <v>1.8726078407033876E-7</v>
      </c>
      <c r="U148" s="16">
        <v>3.3494660527584431E-7</v>
      </c>
      <c r="V148" s="16">
        <v>1.1136205943669178E-7</v>
      </c>
      <c r="W148" s="16">
        <v>2.13552721271252E-7</v>
      </c>
      <c r="X148" s="16">
        <v>5.9074833377453519E-7</v>
      </c>
      <c r="Y148" s="16">
        <v>9.9090406889296304E-8</v>
      </c>
      <c r="Z148" s="16">
        <v>1.8726078407033876E-7</v>
      </c>
      <c r="AA148" s="54">
        <v>3.3494660527584431E-7</v>
      </c>
      <c r="AB148" s="42">
        <v>6.5599395021237511E-7</v>
      </c>
      <c r="AC148" s="42">
        <v>1.6470732321911884E-6</v>
      </c>
      <c r="AD148" s="42">
        <v>5.9074833377453519E-7</v>
      </c>
      <c r="AE148" s="42">
        <v>9.9090406889296304E-8</v>
      </c>
      <c r="AF148" s="42">
        <v>1.8726078407033876E-7</v>
      </c>
      <c r="AG148" s="42">
        <v>3.3494660527584431E-7</v>
      </c>
      <c r="AH148" s="42">
        <v>6.5599395021237511E-7</v>
      </c>
      <c r="AI148" s="42">
        <v>1.6470732321911884E-6</v>
      </c>
      <c r="AJ148" s="42">
        <v>5.9074833377453519E-7</v>
      </c>
      <c r="AK148" s="42">
        <v>9.9090406889296304E-8</v>
      </c>
      <c r="AL148" s="42">
        <v>1.8726078407033876E-7</v>
      </c>
      <c r="AM148" s="42">
        <v>3.3494660527584431E-7</v>
      </c>
    </row>
    <row r="149" spans="1:39" hidden="1" x14ac:dyDescent="0.25">
      <c r="A149" s="53"/>
      <c r="B149" s="53"/>
      <c r="C149" s="53"/>
      <c r="D149" s="16">
        <v>1.4335205109199364E-6</v>
      </c>
      <c r="E149" s="16">
        <v>0</v>
      </c>
      <c r="F149" s="16">
        <v>0</v>
      </c>
      <c r="G149" s="16">
        <v>0</v>
      </c>
      <c r="H149" s="16">
        <v>0</v>
      </c>
      <c r="I149" s="16">
        <v>0</v>
      </c>
      <c r="J149" s="16">
        <v>1.4335205109199364E-6</v>
      </c>
      <c r="K149" s="16">
        <v>0</v>
      </c>
      <c r="L149" s="16">
        <v>0</v>
      </c>
      <c r="M149" s="16">
        <v>0</v>
      </c>
      <c r="N149" s="16">
        <v>0</v>
      </c>
      <c r="O149" s="16">
        <v>0</v>
      </c>
      <c r="P149" s="16">
        <v>2.13552721271252E-7</v>
      </c>
      <c r="Q149" s="16">
        <v>5.9074833377453519E-7</v>
      </c>
      <c r="R149" s="16">
        <v>9.9090406889296304E-8</v>
      </c>
      <c r="S149" s="16">
        <v>1.8726078407033876E-7</v>
      </c>
      <c r="T149" s="16">
        <v>3.3494660527584431E-7</v>
      </c>
      <c r="U149" s="16">
        <v>5.5681029718345892E-8</v>
      </c>
      <c r="V149" s="16">
        <v>2.13552721271252E-7</v>
      </c>
      <c r="W149" s="16">
        <v>5.9074833377453519E-7</v>
      </c>
      <c r="X149" s="16">
        <v>9.9090406889296304E-8</v>
      </c>
      <c r="Y149" s="16">
        <v>1.8726078407033876E-7</v>
      </c>
      <c r="Z149" s="16">
        <v>3.3494660527584431E-7</v>
      </c>
      <c r="AA149" s="54">
        <v>5.5681029718345892E-8</v>
      </c>
      <c r="AB149" s="42">
        <v>1.6470732321911884E-6</v>
      </c>
      <c r="AC149" s="42">
        <v>5.9074833377453519E-7</v>
      </c>
      <c r="AD149" s="42">
        <v>9.9090406889296304E-8</v>
      </c>
      <c r="AE149" s="42">
        <v>1.8726078407033876E-7</v>
      </c>
      <c r="AF149" s="42">
        <v>3.3494660527584431E-7</v>
      </c>
      <c r="AG149" s="42">
        <v>5.5681029718345892E-8</v>
      </c>
      <c r="AH149" s="42">
        <v>1.6470732321911884E-6</v>
      </c>
      <c r="AI149" s="42">
        <v>5.9074833377453519E-7</v>
      </c>
      <c r="AJ149" s="42">
        <v>9.9090406889296304E-8</v>
      </c>
      <c r="AK149" s="42">
        <v>1.8726078407033876E-7</v>
      </c>
      <c r="AL149" s="42">
        <v>3.3494660527584431E-7</v>
      </c>
      <c r="AM149" s="42">
        <v>5.5681029718345892E-8</v>
      </c>
    </row>
    <row r="150" spans="1:39" x14ac:dyDescent="0.25">
      <c r="A150" s="53" t="s">
        <v>48</v>
      </c>
      <c r="B150" s="53" t="str">
        <f>VLOOKUP(A150,'TRI Releases'!$A$3:$Q$118,2,FALSE)</f>
        <v>43920VNRLL1250S</v>
      </c>
      <c r="C150" s="53" t="str">
        <f>VLOOKUP(B150,'AERMOD-Modeled-Air-Conc.'!$A$5:$B$3136,2,FALSE)</f>
        <v>Waste Handling, Disposal, Treatment, and Recycling</v>
      </c>
      <c r="D150" s="16">
        <v>0</v>
      </c>
      <c r="E150" s="16">
        <v>0</v>
      </c>
      <c r="F150" s="16">
        <v>0</v>
      </c>
      <c r="G150" s="16">
        <v>0</v>
      </c>
      <c r="H150" s="16">
        <v>0</v>
      </c>
      <c r="I150" s="16">
        <v>0</v>
      </c>
      <c r="J150" s="16">
        <v>0</v>
      </c>
      <c r="K150" s="16">
        <v>0</v>
      </c>
      <c r="L150" s="16">
        <v>0</v>
      </c>
      <c r="M150" s="16">
        <v>0</v>
      </c>
      <c r="N150" s="16">
        <v>0</v>
      </c>
      <c r="O150" s="16">
        <v>0</v>
      </c>
      <c r="P150" s="16">
        <v>5.9074833377453519E-7</v>
      </c>
      <c r="Q150" s="16">
        <v>9.9090406889296304E-8</v>
      </c>
      <c r="R150" s="16">
        <v>1.8726078407033876E-7</v>
      </c>
      <c r="S150" s="16">
        <v>3.3494660527584431E-7</v>
      </c>
      <c r="T150" s="16">
        <v>5.5681029718345892E-8</v>
      </c>
      <c r="U150" s="16">
        <v>1.06776360635626E-7</v>
      </c>
      <c r="V150" s="16">
        <v>5.9074833377453519E-7</v>
      </c>
      <c r="W150" s="16">
        <v>9.9090406889296304E-8</v>
      </c>
      <c r="X150" s="16">
        <v>1.8726078407033876E-7</v>
      </c>
      <c r="Y150" s="16">
        <v>3.3494660527584431E-7</v>
      </c>
      <c r="Z150" s="16">
        <v>5.5681029718345892E-8</v>
      </c>
      <c r="AA150" s="54">
        <v>1.06776360635626E-7</v>
      </c>
      <c r="AB150" s="42">
        <v>5.9074833377453519E-7</v>
      </c>
      <c r="AC150" s="42">
        <v>9.9090406889296304E-8</v>
      </c>
      <c r="AD150" s="42">
        <v>1.8726078407033876E-7</v>
      </c>
      <c r="AE150" s="42">
        <v>3.3494660527584431E-7</v>
      </c>
      <c r="AF150" s="42">
        <v>5.5681029718345892E-8</v>
      </c>
      <c r="AG150" s="42">
        <v>1.06776360635626E-7</v>
      </c>
      <c r="AH150" s="42">
        <v>5.9074833377453519E-7</v>
      </c>
      <c r="AI150" s="42">
        <v>9.9090406889296304E-8</v>
      </c>
      <c r="AJ150" s="42">
        <v>1.8726078407033876E-7</v>
      </c>
      <c r="AK150" s="42">
        <v>3.3494660527584431E-7</v>
      </c>
      <c r="AL150" s="42">
        <v>5.5681029718345892E-8</v>
      </c>
      <c r="AM150" s="42">
        <v>1.06776360635626E-7</v>
      </c>
    </row>
    <row r="151" spans="1:39" hidden="1" x14ac:dyDescent="0.25">
      <c r="A151" s="53"/>
      <c r="B151" s="53"/>
      <c r="C151" s="53"/>
      <c r="D151" s="16">
        <v>0</v>
      </c>
      <c r="E151" s="16">
        <v>0</v>
      </c>
      <c r="F151" s="16">
        <v>0</v>
      </c>
      <c r="G151" s="16">
        <v>0</v>
      </c>
      <c r="H151" s="16">
        <v>0</v>
      </c>
      <c r="I151" s="16">
        <v>3.0183103508546761E-5</v>
      </c>
      <c r="J151" s="16">
        <v>0</v>
      </c>
      <c r="K151" s="16">
        <v>0</v>
      </c>
      <c r="L151" s="16">
        <v>0</v>
      </c>
      <c r="M151" s="16">
        <v>0</v>
      </c>
      <c r="N151" s="16">
        <v>0</v>
      </c>
      <c r="O151" s="16">
        <v>3.0183103508546761E-5</v>
      </c>
      <c r="P151" s="16">
        <v>9.9090406889296304E-8</v>
      </c>
      <c r="Q151" s="16">
        <v>1.8726078407033876E-7</v>
      </c>
      <c r="R151" s="16">
        <v>3.3494660527584431E-7</v>
      </c>
      <c r="S151" s="16">
        <v>5.5681029718345892E-8</v>
      </c>
      <c r="T151" s="16">
        <v>1.06776360635626E-7</v>
      </c>
      <c r="U151" s="16">
        <v>1.3784127788072489E-6</v>
      </c>
      <c r="V151" s="16">
        <v>9.9090406889296304E-8</v>
      </c>
      <c r="W151" s="16">
        <v>1.8726078407033876E-7</v>
      </c>
      <c r="X151" s="16">
        <v>3.3494660527584431E-7</v>
      </c>
      <c r="Y151" s="16">
        <v>5.5681029718345892E-8</v>
      </c>
      <c r="Z151" s="16">
        <v>1.06776360635626E-7</v>
      </c>
      <c r="AA151" s="54">
        <v>1.3784127788072489E-6</v>
      </c>
      <c r="AB151" s="42">
        <v>9.9090406889296304E-8</v>
      </c>
      <c r="AC151" s="42">
        <v>1.8726078407033876E-7</v>
      </c>
      <c r="AD151" s="42">
        <v>3.3494660527584431E-7</v>
      </c>
      <c r="AE151" s="42">
        <v>5.5681029718345892E-8</v>
      </c>
      <c r="AF151" s="42">
        <v>1.06776360635626E-7</v>
      </c>
      <c r="AG151" s="42">
        <v>3.1561516287354013E-5</v>
      </c>
      <c r="AH151" s="42">
        <v>9.9090406889296304E-8</v>
      </c>
      <c r="AI151" s="42">
        <v>1.8726078407033876E-7</v>
      </c>
      <c r="AJ151" s="42">
        <v>3.3494660527584431E-7</v>
      </c>
      <c r="AK151" s="42">
        <v>5.5681029718345892E-8</v>
      </c>
      <c r="AL151" s="42">
        <v>1.06776360635626E-7</v>
      </c>
      <c r="AM151" s="42">
        <v>3.1561516287354013E-5</v>
      </c>
    </row>
    <row r="152" spans="1:39" hidden="1" x14ac:dyDescent="0.25">
      <c r="A152" s="53"/>
      <c r="B152" s="53"/>
      <c r="C152" s="53"/>
      <c r="D152" s="16">
        <v>0</v>
      </c>
      <c r="E152" s="16">
        <v>0</v>
      </c>
      <c r="F152" s="16">
        <v>0</v>
      </c>
      <c r="G152" s="16">
        <v>0</v>
      </c>
      <c r="H152" s="16">
        <v>3.0183103508546761E-5</v>
      </c>
      <c r="I152" s="16">
        <v>1.4150804041361941E-6</v>
      </c>
      <c r="J152" s="16">
        <v>0</v>
      </c>
      <c r="K152" s="16">
        <v>0</v>
      </c>
      <c r="L152" s="16">
        <v>0</v>
      </c>
      <c r="M152" s="16">
        <v>0</v>
      </c>
      <c r="N152" s="16">
        <v>3.0183103508546761E-5</v>
      </c>
      <c r="O152" s="16">
        <v>1.4150804041361941E-6</v>
      </c>
      <c r="P152" s="16">
        <v>1.8726078407033876E-7</v>
      </c>
      <c r="Q152" s="16">
        <v>3.3494660527584431E-7</v>
      </c>
      <c r="R152" s="16">
        <v>5.5681029718345892E-8</v>
      </c>
      <c r="S152" s="16">
        <v>1.06776360635626E-7</v>
      </c>
      <c r="T152" s="16">
        <v>1.3784127788072489E-6</v>
      </c>
      <c r="U152" s="16">
        <v>2.3121094940835804E-7</v>
      </c>
      <c r="V152" s="16">
        <v>1.8726078407033876E-7</v>
      </c>
      <c r="W152" s="16">
        <v>3.3494660527584431E-7</v>
      </c>
      <c r="X152" s="16">
        <v>5.5681029718345892E-8</v>
      </c>
      <c r="Y152" s="16">
        <v>1.06776360635626E-7</v>
      </c>
      <c r="Z152" s="16">
        <v>1.3784127788072489E-6</v>
      </c>
      <c r="AA152" s="54">
        <v>2.3121094940835804E-7</v>
      </c>
      <c r="AB152" s="42">
        <v>1.8726078407033876E-7</v>
      </c>
      <c r="AC152" s="42">
        <v>3.3494660527584431E-7</v>
      </c>
      <c r="AD152" s="42">
        <v>5.5681029718345892E-8</v>
      </c>
      <c r="AE152" s="42">
        <v>1.06776360635626E-7</v>
      </c>
      <c r="AF152" s="42">
        <v>3.1561516287354013E-5</v>
      </c>
      <c r="AG152" s="42">
        <v>1.6462913535445521E-6</v>
      </c>
      <c r="AH152" s="42">
        <v>1.8726078407033876E-7</v>
      </c>
      <c r="AI152" s="42">
        <v>3.3494660527584431E-7</v>
      </c>
      <c r="AJ152" s="42">
        <v>5.5681029718345892E-8</v>
      </c>
      <c r="AK152" s="42">
        <v>1.06776360635626E-7</v>
      </c>
      <c r="AL152" s="42">
        <v>3.1561516287354013E-5</v>
      </c>
      <c r="AM152" s="42">
        <v>1.6462913535445521E-6</v>
      </c>
    </row>
    <row r="153" spans="1:39" hidden="1" x14ac:dyDescent="0.25">
      <c r="A153" s="53"/>
      <c r="B153" s="53"/>
      <c r="C153" s="53"/>
      <c r="D153" s="16">
        <v>0</v>
      </c>
      <c r="E153" s="16">
        <v>0</v>
      </c>
      <c r="F153" s="16">
        <v>0</v>
      </c>
      <c r="G153" s="16">
        <v>3.0183103508546761E-5</v>
      </c>
      <c r="H153" s="16">
        <v>1.4150804041361941E-6</v>
      </c>
      <c r="I153" s="16">
        <v>3.5123106955227618E-6</v>
      </c>
      <c r="J153" s="16">
        <v>0</v>
      </c>
      <c r="K153" s="16">
        <v>0</v>
      </c>
      <c r="L153" s="16">
        <v>0</v>
      </c>
      <c r="M153" s="16">
        <v>3.0183103508546761E-5</v>
      </c>
      <c r="N153" s="16">
        <v>1.4150804041361941E-6</v>
      </c>
      <c r="O153" s="16">
        <v>3.5123106955227618E-6</v>
      </c>
      <c r="P153" s="16">
        <v>3.3494660527584431E-7</v>
      </c>
      <c r="Q153" s="16">
        <v>5.5681029718345892E-8</v>
      </c>
      <c r="R153" s="16">
        <v>1.06776360635626E-7</v>
      </c>
      <c r="S153" s="16">
        <v>1.3784127788072489E-6</v>
      </c>
      <c r="T153" s="16">
        <v>2.3121094940835804E-7</v>
      </c>
      <c r="U153" s="16">
        <v>4.3694182949745711E-7</v>
      </c>
      <c r="V153" s="16">
        <v>3.3494660527584431E-7</v>
      </c>
      <c r="W153" s="16">
        <v>5.5681029718345892E-8</v>
      </c>
      <c r="X153" s="16">
        <v>1.06776360635626E-7</v>
      </c>
      <c r="Y153" s="16">
        <v>1.3784127788072489E-6</v>
      </c>
      <c r="Z153" s="16">
        <v>2.3121094940835804E-7</v>
      </c>
      <c r="AA153" s="54">
        <v>4.3694182949745711E-7</v>
      </c>
      <c r="AB153" s="42">
        <v>3.3494660527584431E-7</v>
      </c>
      <c r="AC153" s="42">
        <v>5.5681029718345892E-8</v>
      </c>
      <c r="AD153" s="42">
        <v>1.06776360635626E-7</v>
      </c>
      <c r="AE153" s="42">
        <v>3.1561516287354013E-5</v>
      </c>
      <c r="AF153" s="42">
        <v>1.6462913535445521E-6</v>
      </c>
      <c r="AG153" s="42">
        <v>3.9492525250202188E-6</v>
      </c>
      <c r="AH153" s="42">
        <v>3.3494660527584431E-7</v>
      </c>
      <c r="AI153" s="42">
        <v>5.5681029718345892E-8</v>
      </c>
      <c r="AJ153" s="42">
        <v>1.06776360635626E-7</v>
      </c>
      <c r="AK153" s="42">
        <v>3.1561516287354013E-5</v>
      </c>
      <c r="AL153" s="42">
        <v>1.6462913535445521E-6</v>
      </c>
      <c r="AM153" s="42">
        <v>3.9492525250202188E-6</v>
      </c>
    </row>
    <row r="154" spans="1:39" hidden="1" x14ac:dyDescent="0.25">
      <c r="A154" s="53"/>
      <c r="B154" s="53"/>
      <c r="C154" s="53"/>
      <c r="D154" s="16">
        <v>0</v>
      </c>
      <c r="E154" s="16">
        <v>0</v>
      </c>
      <c r="F154" s="16">
        <v>3.0183103508546761E-5</v>
      </c>
      <c r="G154" s="16">
        <v>1.4150804041361941E-6</v>
      </c>
      <c r="H154" s="16">
        <v>3.5123106955227618E-6</v>
      </c>
      <c r="I154" s="16">
        <v>1.7967711389091436E-5</v>
      </c>
      <c r="J154" s="16">
        <v>0</v>
      </c>
      <c r="K154" s="16">
        <v>0</v>
      </c>
      <c r="L154" s="16">
        <v>3.0183103508546761E-5</v>
      </c>
      <c r="M154" s="16">
        <v>1.4150804041361941E-6</v>
      </c>
      <c r="N154" s="16">
        <v>3.5123106955227618E-6</v>
      </c>
      <c r="O154" s="16">
        <v>1.7967711389091436E-5</v>
      </c>
      <c r="P154" s="16">
        <v>5.5681029718345892E-8</v>
      </c>
      <c r="Q154" s="16">
        <v>1.06776360635626E-7</v>
      </c>
      <c r="R154" s="16">
        <v>1.3784127788072489E-6</v>
      </c>
      <c r="S154" s="16">
        <v>2.3121094940835804E-7</v>
      </c>
      <c r="T154" s="16">
        <v>4.3694182949745711E-7</v>
      </c>
      <c r="U154" s="16">
        <v>7.8154207897697004E-7</v>
      </c>
      <c r="V154" s="16">
        <v>5.5681029718345892E-8</v>
      </c>
      <c r="W154" s="16">
        <v>1.06776360635626E-7</v>
      </c>
      <c r="X154" s="16">
        <v>1.3784127788072489E-6</v>
      </c>
      <c r="Y154" s="16">
        <v>2.3121094940835804E-7</v>
      </c>
      <c r="Z154" s="16">
        <v>4.3694182949745711E-7</v>
      </c>
      <c r="AA154" s="54">
        <v>7.8154207897697004E-7</v>
      </c>
      <c r="AB154" s="42">
        <v>5.5681029718345892E-8</v>
      </c>
      <c r="AC154" s="42">
        <v>1.06776360635626E-7</v>
      </c>
      <c r="AD154" s="42">
        <v>3.1561516287354013E-5</v>
      </c>
      <c r="AE154" s="42">
        <v>1.6462913535445521E-6</v>
      </c>
      <c r="AF154" s="42">
        <v>3.9492525250202188E-6</v>
      </c>
      <c r="AG154" s="42">
        <v>1.8749253468068406E-5</v>
      </c>
      <c r="AH154" s="42">
        <v>5.5681029718345892E-8</v>
      </c>
      <c r="AI154" s="42">
        <v>1.06776360635626E-7</v>
      </c>
      <c r="AJ154" s="42">
        <v>3.1561516287354013E-5</v>
      </c>
      <c r="AK154" s="42">
        <v>1.6462913535445521E-6</v>
      </c>
      <c r="AL154" s="42">
        <v>3.9492525250202188E-6</v>
      </c>
      <c r="AM154" s="42">
        <v>1.8749253468068406E-5</v>
      </c>
    </row>
    <row r="155" spans="1:39" hidden="1" x14ac:dyDescent="0.25">
      <c r="A155" s="53"/>
      <c r="B155" s="53"/>
      <c r="C155" s="53"/>
      <c r="D155" s="16">
        <v>0</v>
      </c>
      <c r="E155" s="16">
        <v>3.0183103508546761E-5</v>
      </c>
      <c r="F155" s="16">
        <v>1.4150804041361941E-6</v>
      </c>
      <c r="G155" s="16">
        <v>3.5123106955227618E-6</v>
      </c>
      <c r="H155" s="16">
        <v>1.7967711389091436E-5</v>
      </c>
      <c r="I155" s="16">
        <v>7.7156184526555132E-7</v>
      </c>
      <c r="J155" s="16">
        <v>0</v>
      </c>
      <c r="K155" s="16">
        <v>3.0183103508546761E-5</v>
      </c>
      <c r="L155" s="16">
        <v>1.4150804041361941E-6</v>
      </c>
      <c r="M155" s="16">
        <v>3.5123106955227618E-6</v>
      </c>
      <c r="N155" s="16">
        <v>1.7967711389091436E-5</v>
      </c>
      <c r="O155" s="16">
        <v>7.7156184526555132E-7</v>
      </c>
      <c r="P155" s="16">
        <v>1.06776360635626E-7</v>
      </c>
      <c r="Q155" s="16">
        <v>1.3784127788072489E-6</v>
      </c>
      <c r="R155" s="16">
        <v>2.3121094940835804E-7</v>
      </c>
      <c r="S155" s="16">
        <v>4.3694182949745711E-7</v>
      </c>
      <c r="T155" s="16">
        <v>7.8154207897697004E-7</v>
      </c>
      <c r="U155" s="16">
        <v>1.2992240267614039E-7</v>
      </c>
      <c r="V155" s="16">
        <v>1.06776360635626E-7</v>
      </c>
      <c r="W155" s="16">
        <v>1.3784127788072489E-6</v>
      </c>
      <c r="X155" s="16">
        <v>2.3121094940835804E-7</v>
      </c>
      <c r="Y155" s="16">
        <v>4.3694182949745711E-7</v>
      </c>
      <c r="Z155" s="16">
        <v>7.8154207897697004E-7</v>
      </c>
      <c r="AA155" s="54">
        <v>1.2992240267614039E-7</v>
      </c>
      <c r="AB155" s="42">
        <v>1.06776360635626E-7</v>
      </c>
      <c r="AC155" s="42">
        <v>3.1561516287354013E-5</v>
      </c>
      <c r="AD155" s="42">
        <v>1.6462913535445521E-6</v>
      </c>
      <c r="AE155" s="42">
        <v>3.9492525250202188E-6</v>
      </c>
      <c r="AF155" s="42">
        <v>1.8749253468068406E-5</v>
      </c>
      <c r="AG155" s="42">
        <v>9.0148424794169173E-7</v>
      </c>
      <c r="AH155" s="42">
        <v>1.06776360635626E-7</v>
      </c>
      <c r="AI155" s="42">
        <v>3.1561516287354013E-5</v>
      </c>
      <c r="AJ155" s="42">
        <v>1.6462913535445521E-6</v>
      </c>
      <c r="AK155" s="42">
        <v>3.9492525250202188E-6</v>
      </c>
      <c r="AL155" s="42">
        <v>1.8749253468068406E-5</v>
      </c>
      <c r="AM155" s="42">
        <v>9.0148424794169173E-7</v>
      </c>
    </row>
    <row r="156" spans="1:39" x14ac:dyDescent="0.25">
      <c r="A156" s="53" t="s">
        <v>49</v>
      </c>
      <c r="B156" s="53" t="str">
        <f>VLOOKUP(A156,'TRI Releases'!$A$3:$Q$118,2,FALSE)</f>
        <v>43920VNRLL1250S</v>
      </c>
      <c r="C156" s="53" t="str">
        <f>VLOOKUP(B156,'AERMOD-Modeled-Air-Conc.'!$A$5:$B$3136,2,FALSE)</f>
        <v>Waste Handling, Disposal, Treatment, and Recycling</v>
      </c>
      <c r="D156" s="16">
        <v>3.0183103508546761E-5</v>
      </c>
      <c r="E156" s="16">
        <v>1.4150804041361941E-6</v>
      </c>
      <c r="F156" s="16">
        <v>3.5123106955227618E-6</v>
      </c>
      <c r="G156" s="16">
        <v>1.7967711389091436E-5</v>
      </c>
      <c r="H156" s="16">
        <v>7.7156184526555132E-7</v>
      </c>
      <c r="I156" s="16">
        <v>2.0308207238032435E-6</v>
      </c>
      <c r="J156" s="16">
        <v>3.0183103508546761E-5</v>
      </c>
      <c r="K156" s="16">
        <v>1.4150804041361941E-6</v>
      </c>
      <c r="L156" s="16">
        <v>3.5123106955227618E-6</v>
      </c>
      <c r="M156" s="16">
        <v>1.7967711389091436E-5</v>
      </c>
      <c r="N156" s="16">
        <v>7.7156184526555132E-7</v>
      </c>
      <c r="O156" s="16">
        <v>2.0308207238032435E-6</v>
      </c>
      <c r="P156" s="16">
        <v>1.3784127788072489E-6</v>
      </c>
      <c r="Q156" s="16">
        <v>2.3121094940835804E-7</v>
      </c>
      <c r="R156" s="16">
        <v>4.3694182949745711E-7</v>
      </c>
      <c r="S156" s="16">
        <v>7.8154207897697004E-7</v>
      </c>
      <c r="T156" s="16">
        <v>1.2992240267614039E-7</v>
      </c>
      <c r="U156" s="16">
        <v>2.4914484148312737E-7</v>
      </c>
      <c r="V156" s="16">
        <v>1.3784127788072489E-6</v>
      </c>
      <c r="W156" s="16">
        <v>2.3121094940835804E-7</v>
      </c>
      <c r="X156" s="16">
        <v>4.3694182949745711E-7</v>
      </c>
      <c r="Y156" s="16">
        <v>7.8154207897697004E-7</v>
      </c>
      <c r="Z156" s="16">
        <v>1.2992240267614039E-7</v>
      </c>
      <c r="AA156" s="54">
        <v>2.4914484148312737E-7</v>
      </c>
      <c r="AB156" s="42">
        <v>3.1561516287354013E-5</v>
      </c>
      <c r="AC156" s="42">
        <v>1.6462913535445521E-6</v>
      </c>
      <c r="AD156" s="42">
        <v>3.9492525250202188E-6</v>
      </c>
      <c r="AE156" s="42">
        <v>1.8749253468068406E-5</v>
      </c>
      <c r="AF156" s="42">
        <v>9.0148424794169173E-7</v>
      </c>
      <c r="AG156" s="42">
        <v>2.2799655652863709E-6</v>
      </c>
      <c r="AH156" s="42">
        <v>3.1561516287354013E-5</v>
      </c>
      <c r="AI156" s="42">
        <v>1.6462913535445521E-6</v>
      </c>
      <c r="AJ156" s="42">
        <v>3.9492525250202188E-6</v>
      </c>
      <c r="AK156" s="42">
        <v>1.8749253468068406E-5</v>
      </c>
      <c r="AL156" s="42">
        <v>9.0148424794169173E-7</v>
      </c>
      <c r="AM156" s="42">
        <v>2.2799655652863709E-6</v>
      </c>
    </row>
    <row r="157" spans="1:39" hidden="1" x14ac:dyDescent="0.25">
      <c r="A157" s="53"/>
      <c r="B157" s="53"/>
      <c r="C157" s="53"/>
      <c r="D157" s="16">
        <v>1.4150804041361941E-6</v>
      </c>
      <c r="E157" s="16">
        <v>3.5123106955227618E-6</v>
      </c>
      <c r="F157" s="16">
        <v>1.7967711389091436E-5</v>
      </c>
      <c r="G157" s="16">
        <v>7.7156184526555132E-7</v>
      </c>
      <c r="H157" s="16">
        <v>2.0308207238032435E-6</v>
      </c>
      <c r="I157" s="16">
        <v>3.7668513178666353E-2</v>
      </c>
      <c r="J157" s="16">
        <v>1.4150804041361941E-6</v>
      </c>
      <c r="K157" s="16">
        <v>3.5123106955227618E-6</v>
      </c>
      <c r="L157" s="16">
        <v>1.7967711389091436E-5</v>
      </c>
      <c r="M157" s="16">
        <v>7.7156184526555132E-7</v>
      </c>
      <c r="N157" s="16">
        <v>2.0308207238032435E-6</v>
      </c>
      <c r="O157" s="16">
        <v>3.7668513178666353E-2</v>
      </c>
      <c r="P157" s="16">
        <v>2.3121094940835804E-7</v>
      </c>
      <c r="Q157" s="16">
        <v>4.3694182949745711E-7</v>
      </c>
      <c r="R157" s="16">
        <v>7.8154207897697004E-7</v>
      </c>
      <c r="S157" s="16">
        <v>1.2992240267614039E-7</v>
      </c>
      <c r="T157" s="16">
        <v>2.4914484148312737E-7</v>
      </c>
      <c r="U157" s="16">
        <v>1.0042721674167099E-5</v>
      </c>
      <c r="V157" s="16">
        <v>2.3121094940835804E-7</v>
      </c>
      <c r="W157" s="16">
        <v>4.3694182949745711E-7</v>
      </c>
      <c r="X157" s="16">
        <v>7.8154207897697004E-7</v>
      </c>
      <c r="Y157" s="16">
        <v>1.2992240267614039E-7</v>
      </c>
      <c r="Z157" s="16">
        <v>2.4914484148312737E-7</v>
      </c>
      <c r="AA157" s="54">
        <v>1.0042721674167099E-5</v>
      </c>
      <c r="AB157" s="42">
        <v>1.6462913535445521E-6</v>
      </c>
      <c r="AC157" s="42">
        <v>3.9492525250202188E-6</v>
      </c>
      <c r="AD157" s="42">
        <v>1.8749253468068406E-5</v>
      </c>
      <c r="AE157" s="42">
        <v>9.0148424794169173E-7</v>
      </c>
      <c r="AF157" s="42">
        <v>2.2799655652863709E-6</v>
      </c>
      <c r="AG157" s="42">
        <v>3.767855590034052E-2</v>
      </c>
      <c r="AH157" s="42">
        <v>1.6462913535445521E-6</v>
      </c>
      <c r="AI157" s="42">
        <v>3.9492525250202188E-6</v>
      </c>
      <c r="AJ157" s="42">
        <v>1.8749253468068406E-5</v>
      </c>
      <c r="AK157" s="42">
        <v>9.0148424794169173E-7</v>
      </c>
      <c r="AL157" s="42">
        <v>2.2799655652863709E-6</v>
      </c>
      <c r="AM157" s="42">
        <v>3.767855590034052E-2</v>
      </c>
    </row>
    <row r="158" spans="1:39" hidden="1" x14ac:dyDescent="0.25">
      <c r="A158" s="53"/>
      <c r="B158" s="53"/>
      <c r="C158" s="53"/>
      <c r="D158" s="16">
        <v>3.5123106955227618E-6</v>
      </c>
      <c r="E158" s="16">
        <v>1.7967711389091436E-5</v>
      </c>
      <c r="F158" s="16">
        <v>7.7156184526555132E-7</v>
      </c>
      <c r="G158" s="16">
        <v>2.0308207238032435E-6</v>
      </c>
      <c r="H158" s="16">
        <v>3.7668513178666353E-2</v>
      </c>
      <c r="I158" s="16">
        <v>1.7660203443619702E-3</v>
      </c>
      <c r="J158" s="16">
        <v>3.5123106955227618E-6</v>
      </c>
      <c r="K158" s="16">
        <v>1.7967711389091436E-5</v>
      </c>
      <c r="L158" s="16">
        <v>7.7156184526555132E-7</v>
      </c>
      <c r="M158" s="16">
        <v>2.0308207238032435E-6</v>
      </c>
      <c r="N158" s="16">
        <v>3.7668513178666353E-2</v>
      </c>
      <c r="O158" s="16">
        <v>1.7660203443619702E-3</v>
      </c>
      <c r="P158" s="16">
        <v>4.3694182949745711E-7</v>
      </c>
      <c r="Q158" s="16">
        <v>7.8154207897697004E-7</v>
      </c>
      <c r="R158" s="16">
        <v>1.2992240267614039E-7</v>
      </c>
      <c r="S158" s="16">
        <v>2.4914484148312737E-7</v>
      </c>
      <c r="T158" s="16">
        <v>1.0042721674167099E-5</v>
      </c>
      <c r="U158" s="16">
        <v>1.6845369171180373E-6</v>
      </c>
      <c r="V158" s="16">
        <v>4.3694182949745711E-7</v>
      </c>
      <c r="W158" s="16">
        <v>7.8154207897697004E-7</v>
      </c>
      <c r="X158" s="16">
        <v>1.2992240267614039E-7</v>
      </c>
      <c r="Y158" s="16">
        <v>2.4914484148312737E-7</v>
      </c>
      <c r="Z158" s="16">
        <v>1.0042721674167099E-5</v>
      </c>
      <c r="AA158" s="54">
        <v>1.6845369171180373E-6</v>
      </c>
      <c r="AB158" s="42">
        <v>3.9492525250202188E-6</v>
      </c>
      <c r="AC158" s="42">
        <v>1.8749253468068406E-5</v>
      </c>
      <c r="AD158" s="42">
        <v>9.0148424794169173E-7</v>
      </c>
      <c r="AE158" s="42">
        <v>2.2799655652863709E-6</v>
      </c>
      <c r="AF158" s="42">
        <v>3.767855590034052E-2</v>
      </c>
      <c r="AG158" s="42">
        <v>1.7677048812790883E-3</v>
      </c>
      <c r="AH158" s="42">
        <v>3.9492525250202188E-6</v>
      </c>
      <c r="AI158" s="42">
        <v>1.8749253468068406E-5</v>
      </c>
      <c r="AJ158" s="42">
        <v>9.0148424794169173E-7</v>
      </c>
      <c r="AK158" s="42">
        <v>2.2799655652863709E-6</v>
      </c>
      <c r="AL158" s="42">
        <v>3.767855590034052E-2</v>
      </c>
      <c r="AM158" s="42">
        <v>1.7677048812790883E-3</v>
      </c>
    </row>
    <row r="159" spans="1:39" hidden="1" x14ac:dyDescent="0.25">
      <c r="A159" s="53"/>
      <c r="B159" s="53"/>
      <c r="C159" s="53"/>
      <c r="D159" s="16">
        <v>1.7967711389091436E-5</v>
      </c>
      <c r="E159" s="16">
        <v>7.7156184526555132E-7</v>
      </c>
      <c r="F159" s="16">
        <v>2.0308207238032435E-6</v>
      </c>
      <c r="G159" s="16">
        <v>3.7668513178666353E-2</v>
      </c>
      <c r="H159" s="16">
        <v>1.7660203443619702E-3</v>
      </c>
      <c r="I159" s="16">
        <v>4.3833637480124059E-3</v>
      </c>
      <c r="J159" s="16">
        <v>1.7967711389091436E-5</v>
      </c>
      <c r="K159" s="16">
        <v>7.7156184526555132E-7</v>
      </c>
      <c r="L159" s="16">
        <v>2.0308207238032435E-6</v>
      </c>
      <c r="M159" s="16">
        <v>3.7668513178666353E-2</v>
      </c>
      <c r="N159" s="16">
        <v>1.7660203443619702E-3</v>
      </c>
      <c r="O159" s="16">
        <v>4.3833637480124059E-3</v>
      </c>
      <c r="P159" s="16">
        <v>7.8154207897697004E-7</v>
      </c>
      <c r="Q159" s="16">
        <v>1.2992240267614039E-7</v>
      </c>
      <c r="R159" s="16">
        <v>2.4914484148312737E-7</v>
      </c>
      <c r="S159" s="16">
        <v>1.0042721674167099E-5</v>
      </c>
      <c r="T159" s="16">
        <v>1.6845369171180373E-6</v>
      </c>
      <c r="U159" s="16">
        <v>3.183433329195759E-6</v>
      </c>
      <c r="V159" s="16">
        <v>7.8154207897697004E-7</v>
      </c>
      <c r="W159" s="16">
        <v>1.2992240267614039E-7</v>
      </c>
      <c r="X159" s="16">
        <v>2.4914484148312737E-7</v>
      </c>
      <c r="Y159" s="16">
        <v>1.0042721674167099E-5</v>
      </c>
      <c r="Z159" s="16">
        <v>1.6845369171180373E-6</v>
      </c>
      <c r="AA159" s="54">
        <v>3.183433329195759E-6</v>
      </c>
      <c r="AB159" s="42">
        <v>1.8749253468068406E-5</v>
      </c>
      <c r="AC159" s="42">
        <v>9.0148424794169173E-7</v>
      </c>
      <c r="AD159" s="42">
        <v>2.2799655652863709E-6</v>
      </c>
      <c r="AE159" s="42">
        <v>3.767855590034052E-2</v>
      </c>
      <c r="AF159" s="42">
        <v>1.7677048812790883E-3</v>
      </c>
      <c r="AG159" s="42">
        <v>4.3865471813416016E-3</v>
      </c>
      <c r="AH159" s="42">
        <v>1.8749253468068406E-5</v>
      </c>
      <c r="AI159" s="42">
        <v>9.0148424794169173E-7</v>
      </c>
      <c r="AJ159" s="42">
        <v>2.2799655652863709E-6</v>
      </c>
      <c r="AK159" s="42">
        <v>3.767855590034052E-2</v>
      </c>
      <c r="AL159" s="42">
        <v>1.7677048812790883E-3</v>
      </c>
      <c r="AM159" s="42">
        <v>4.3865471813416016E-3</v>
      </c>
    </row>
    <row r="160" spans="1:39" hidden="1" x14ac:dyDescent="0.25">
      <c r="A160" s="53"/>
      <c r="B160" s="53"/>
      <c r="C160" s="53"/>
      <c r="D160" s="16">
        <v>7.7156184526555132E-7</v>
      </c>
      <c r="E160" s="16">
        <v>2.0308207238032435E-6</v>
      </c>
      <c r="F160" s="16">
        <v>3.7668513178666353E-2</v>
      </c>
      <c r="G160" s="16">
        <v>1.7660203443619702E-3</v>
      </c>
      <c r="H160" s="16">
        <v>4.3833637480124059E-3</v>
      </c>
      <c r="I160" s="16">
        <v>2.2423703813586108E-2</v>
      </c>
      <c r="J160" s="16">
        <v>7.7156184526555132E-7</v>
      </c>
      <c r="K160" s="16">
        <v>2.0308207238032435E-6</v>
      </c>
      <c r="L160" s="16">
        <v>3.7668513178666353E-2</v>
      </c>
      <c r="M160" s="16">
        <v>1.7660203443619702E-3</v>
      </c>
      <c r="N160" s="16">
        <v>4.3833637480124059E-3</v>
      </c>
      <c r="O160" s="16">
        <v>2.2423703813586108E-2</v>
      </c>
      <c r="P160" s="16">
        <v>1.2992240267614039E-7</v>
      </c>
      <c r="Q160" s="16">
        <v>2.4914484148312737E-7</v>
      </c>
      <c r="R160" s="16">
        <v>1.0042721674167099E-5</v>
      </c>
      <c r="S160" s="16">
        <v>1.6845369171180373E-6</v>
      </c>
      <c r="T160" s="16">
        <v>3.183433329195759E-6</v>
      </c>
      <c r="U160" s="16">
        <v>5.6940922896893541E-6</v>
      </c>
      <c r="V160" s="16">
        <v>1.2992240267614039E-7</v>
      </c>
      <c r="W160" s="16">
        <v>2.4914484148312737E-7</v>
      </c>
      <c r="X160" s="16">
        <v>1.0042721674167099E-5</v>
      </c>
      <c r="Y160" s="16">
        <v>1.6845369171180373E-6</v>
      </c>
      <c r="Z160" s="16">
        <v>3.183433329195759E-6</v>
      </c>
      <c r="AA160" s="54">
        <v>5.6940922896893541E-6</v>
      </c>
      <c r="AB160" s="42">
        <v>9.0148424794169173E-7</v>
      </c>
      <c r="AC160" s="42">
        <v>2.2799655652863709E-6</v>
      </c>
      <c r="AD160" s="42">
        <v>3.767855590034052E-2</v>
      </c>
      <c r="AE160" s="42">
        <v>1.7677048812790883E-3</v>
      </c>
      <c r="AF160" s="42">
        <v>4.3865471813416016E-3</v>
      </c>
      <c r="AG160" s="42">
        <v>2.2429397905875798E-2</v>
      </c>
      <c r="AH160" s="42">
        <v>9.0148424794169173E-7</v>
      </c>
      <c r="AI160" s="42">
        <v>2.2799655652863709E-6</v>
      </c>
      <c r="AJ160" s="42">
        <v>3.767855590034052E-2</v>
      </c>
      <c r="AK160" s="42">
        <v>1.7677048812790883E-3</v>
      </c>
      <c r="AL160" s="42">
        <v>4.3865471813416016E-3</v>
      </c>
      <c r="AM160" s="42">
        <v>2.2429397905875798E-2</v>
      </c>
    </row>
    <row r="161" spans="1:39" hidden="1" x14ac:dyDescent="0.25">
      <c r="A161" s="53"/>
      <c r="B161" s="53"/>
      <c r="C161" s="53"/>
      <c r="D161" s="16">
        <v>2.0308207238032435E-6</v>
      </c>
      <c r="E161" s="16">
        <v>3.7668513178666353E-2</v>
      </c>
      <c r="F161" s="16">
        <v>1.7660203443619702E-3</v>
      </c>
      <c r="G161" s="16">
        <v>4.3833637480124059E-3</v>
      </c>
      <c r="H161" s="16">
        <v>2.2423703813586108E-2</v>
      </c>
      <c r="I161" s="16">
        <v>9.6290918289140804E-4</v>
      </c>
      <c r="J161" s="16">
        <v>2.0308207238032435E-6</v>
      </c>
      <c r="K161" s="16">
        <v>3.7668513178666353E-2</v>
      </c>
      <c r="L161" s="16">
        <v>1.7660203443619702E-3</v>
      </c>
      <c r="M161" s="16">
        <v>4.3833637480124059E-3</v>
      </c>
      <c r="N161" s="16">
        <v>2.2423703813586108E-2</v>
      </c>
      <c r="O161" s="16">
        <v>9.6290918289140804E-4</v>
      </c>
      <c r="P161" s="16">
        <v>2.4914484148312737E-7</v>
      </c>
      <c r="Q161" s="16">
        <v>1.0042721674167099E-5</v>
      </c>
      <c r="R161" s="16">
        <v>1.6845369171180373E-6</v>
      </c>
      <c r="S161" s="16">
        <v>3.183433329195759E-6</v>
      </c>
      <c r="T161" s="16">
        <v>5.6940922896893541E-6</v>
      </c>
      <c r="U161" s="16">
        <v>9.465775052118801E-7</v>
      </c>
      <c r="V161" s="16">
        <v>2.4914484148312737E-7</v>
      </c>
      <c r="W161" s="16">
        <v>1.0042721674167099E-5</v>
      </c>
      <c r="X161" s="16">
        <v>1.6845369171180373E-6</v>
      </c>
      <c r="Y161" s="16">
        <v>3.183433329195759E-6</v>
      </c>
      <c r="Z161" s="16">
        <v>5.6940922896893541E-6</v>
      </c>
      <c r="AA161" s="54">
        <v>9.465775052118801E-7</v>
      </c>
      <c r="AB161" s="42">
        <v>2.2799655652863709E-6</v>
      </c>
      <c r="AC161" s="42">
        <v>3.767855590034052E-2</v>
      </c>
      <c r="AD161" s="42">
        <v>1.7677048812790883E-3</v>
      </c>
      <c r="AE161" s="42">
        <v>4.3865471813416016E-3</v>
      </c>
      <c r="AF161" s="42">
        <v>2.2429397905875798E-2</v>
      </c>
      <c r="AG161" s="42">
        <v>9.6385576039661992E-4</v>
      </c>
      <c r="AH161" s="42">
        <v>2.2799655652863709E-6</v>
      </c>
      <c r="AI161" s="42">
        <v>3.767855590034052E-2</v>
      </c>
      <c r="AJ161" s="42">
        <v>1.7677048812790883E-3</v>
      </c>
      <c r="AK161" s="42">
        <v>4.3865471813416016E-3</v>
      </c>
      <c r="AL161" s="42">
        <v>2.2429397905875798E-2</v>
      </c>
      <c r="AM161" s="42">
        <v>9.6385576039661992E-4</v>
      </c>
    </row>
    <row r="162" spans="1:39" x14ac:dyDescent="0.25">
      <c r="A162" s="53" t="s">
        <v>50</v>
      </c>
      <c r="B162" s="53" t="str">
        <f>VLOOKUP(A162,'TRI Releases'!$A$3:$Q$118,2,FALSE)</f>
        <v>69145CLNHR5MISO</v>
      </c>
      <c r="C162" s="53" t="str">
        <f>VLOOKUP(B162,'AERMOD-Modeled-Air-Conc.'!$A$5:$B$3136,2,FALSE)</f>
        <v>Waste Handling, Disposal, Treatment, and Recycling</v>
      </c>
      <c r="D162" s="16">
        <v>3.7668513178666353E-2</v>
      </c>
      <c r="E162" s="16">
        <v>1.7660203443619702E-3</v>
      </c>
      <c r="F162" s="16">
        <v>4.3833637480124059E-3</v>
      </c>
      <c r="G162" s="16">
        <v>2.2423703813586108E-2</v>
      </c>
      <c r="H162" s="16">
        <v>9.6290918289140804E-4</v>
      </c>
      <c r="I162" s="16">
        <v>2.5344642633064476E-3</v>
      </c>
      <c r="J162" s="16">
        <v>3.7668513178666353E-2</v>
      </c>
      <c r="K162" s="16">
        <v>1.7660203443619702E-3</v>
      </c>
      <c r="L162" s="16">
        <v>4.3833637480124059E-3</v>
      </c>
      <c r="M162" s="16">
        <v>2.2423703813586108E-2</v>
      </c>
      <c r="N162" s="16">
        <v>9.6290918289140804E-4</v>
      </c>
      <c r="O162" s="16">
        <v>2.5344642633064476E-3</v>
      </c>
      <c r="P162" s="16">
        <v>1.0042721674167099E-5</v>
      </c>
      <c r="Q162" s="16">
        <v>1.6845369171180373E-6</v>
      </c>
      <c r="R162" s="16">
        <v>3.183433329195759E-6</v>
      </c>
      <c r="S162" s="16">
        <v>5.6940922896893541E-6</v>
      </c>
      <c r="T162" s="16">
        <v>9.465775052118801E-7</v>
      </c>
      <c r="U162" s="16">
        <v>1.8151981308056423E-6</v>
      </c>
      <c r="V162" s="16">
        <v>1.0042721674167099E-5</v>
      </c>
      <c r="W162" s="16">
        <v>1.6845369171180373E-6</v>
      </c>
      <c r="X162" s="16">
        <v>3.183433329195759E-6</v>
      </c>
      <c r="Y162" s="16">
        <v>5.6940922896893541E-6</v>
      </c>
      <c r="Z162" s="16">
        <v>9.465775052118801E-7</v>
      </c>
      <c r="AA162" s="54">
        <v>1.8151981308056423E-6</v>
      </c>
      <c r="AB162" s="42">
        <v>3.767855590034052E-2</v>
      </c>
      <c r="AC162" s="42">
        <v>1.7677048812790883E-3</v>
      </c>
      <c r="AD162" s="42">
        <v>4.3865471813416016E-3</v>
      </c>
      <c r="AE162" s="42">
        <v>2.2429397905875798E-2</v>
      </c>
      <c r="AF162" s="42">
        <v>9.6385576039661992E-4</v>
      </c>
      <c r="AG162" s="42">
        <v>2.5362794614372532E-3</v>
      </c>
      <c r="AH162" s="42">
        <v>3.767855590034052E-2</v>
      </c>
      <c r="AI162" s="42">
        <v>1.7677048812790883E-3</v>
      </c>
      <c r="AJ162" s="42">
        <v>4.3865471813416016E-3</v>
      </c>
      <c r="AK162" s="42">
        <v>2.2429397905875798E-2</v>
      </c>
      <c r="AL162" s="42">
        <v>9.6385576039661992E-4</v>
      </c>
      <c r="AM162" s="42">
        <v>2.5362794614372532E-3</v>
      </c>
    </row>
    <row r="163" spans="1:39" hidden="1" x14ac:dyDescent="0.25">
      <c r="A163" s="53"/>
      <c r="B163" s="53"/>
      <c r="C163" s="53"/>
      <c r="D163" s="16">
        <v>1.7660203443619702E-3</v>
      </c>
      <c r="E163" s="16">
        <v>4.3833637480124059E-3</v>
      </c>
      <c r="F163" s="16">
        <v>2.2423703813586108E-2</v>
      </c>
      <c r="G163" s="16">
        <v>9.6290918289140804E-4</v>
      </c>
      <c r="H163" s="16">
        <v>2.5344642633064476E-3</v>
      </c>
      <c r="I163" s="16">
        <v>3.8350296222624113E-2</v>
      </c>
      <c r="J163" s="16">
        <v>1.7660203443619702E-3</v>
      </c>
      <c r="K163" s="16">
        <v>4.3833637480124059E-3</v>
      </c>
      <c r="L163" s="16">
        <v>2.2423703813586108E-2</v>
      </c>
      <c r="M163" s="16">
        <v>9.6290918289140804E-4</v>
      </c>
      <c r="N163" s="16">
        <v>2.5344642633064476E-3</v>
      </c>
      <c r="O163" s="16">
        <v>3.8350296222624113E-2</v>
      </c>
      <c r="P163" s="16">
        <v>1.6845369171180373E-6</v>
      </c>
      <c r="Q163" s="16">
        <v>3.183433329195759E-6</v>
      </c>
      <c r="R163" s="16">
        <v>5.6940922896893541E-6</v>
      </c>
      <c r="S163" s="16">
        <v>9.465775052118801E-7</v>
      </c>
      <c r="T163" s="16">
        <v>1.8151981308056423E-6</v>
      </c>
      <c r="U163" s="16">
        <v>0</v>
      </c>
      <c r="V163" s="16">
        <v>1.6845369171180373E-6</v>
      </c>
      <c r="W163" s="16">
        <v>3.183433329195759E-6</v>
      </c>
      <c r="X163" s="16">
        <v>5.6940922896893541E-6</v>
      </c>
      <c r="Y163" s="16">
        <v>9.465775052118801E-7</v>
      </c>
      <c r="Z163" s="16">
        <v>1.8151981308056423E-6</v>
      </c>
      <c r="AA163" s="54">
        <v>0</v>
      </c>
      <c r="AB163" s="42">
        <v>1.7677048812790883E-3</v>
      </c>
      <c r="AC163" s="42">
        <v>4.3865471813416016E-3</v>
      </c>
      <c r="AD163" s="42">
        <v>2.2429397905875798E-2</v>
      </c>
      <c r="AE163" s="42">
        <v>9.6385576039661992E-4</v>
      </c>
      <c r="AF163" s="42">
        <v>2.5362794614372532E-3</v>
      </c>
      <c r="AG163" s="42">
        <v>3.8350296222624113E-2</v>
      </c>
      <c r="AH163" s="42">
        <v>1.7677048812790883E-3</v>
      </c>
      <c r="AI163" s="42">
        <v>4.3865471813416016E-3</v>
      </c>
      <c r="AJ163" s="42">
        <v>2.2429397905875798E-2</v>
      </c>
      <c r="AK163" s="42">
        <v>9.6385576039661992E-4</v>
      </c>
      <c r="AL163" s="42">
        <v>2.5362794614372532E-3</v>
      </c>
      <c r="AM163" s="42">
        <v>3.8350296222624113E-2</v>
      </c>
    </row>
    <row r="164" spans="1:39" hidden="1" x14ac:dyDescent="0.25">
      <c r="A164" s="53"/>
      <c r="B164" s="53"/>
      <c r="C164" s="53"/>
      <c r="D164" s="16">
        <v>4.3833637480124059E-3</v>
      </c>
      <c r="E164" s="16">
        <v>2.2423703813586108E-2</v>
      </c>
      <c r="F164" s="16">
        <v>9.6290918289140804E-4</v>
      </c>
      <c r="G164" s="16">
        <v>2.5344642633064476E-3</v>
      </c>
      <c r="H164" s="16">
        <v>3.8350296222624113E-2</v>
      </c>
      <c r="I164" s="16">
        <v>1.7979845134906936E-3</v>
      </c>
      <c r="J164" s="16">
        <v>4.3833637480124059E-3</v>
      </c>
      <c r="K164" s="16">
        <v>2.2423703813586108E-2</v>
      </c>
      <c r="L164" s="16">
        <v>9.6290918289140804E-4</v>
      </c>
      <c r="M164" s="16">
        <v>2.5344642633064476E-3</v>
      </c>
      <c r="N164" s="16">
        <v>3.8350296222624113E-2</v>
      </c>
      <c r="O164" s="16">
        <v>1.7979845134906936E-3</v>
      </c>
      <c r="P164" s="16">
        <v>3.183433329195759E-6</v>
      </c>
      <c r="Q164" s="16">
        <v>5.6940922896893541E-6</v>
      </c>
      <c r="R164" s="16">
        <v>9.465775052118801E-7</v>
      </c>
      <c r="S164" s="16">
        <v>1.8151981308056423E-6</v>
      </c>
      <c r="T164" s="16">
        <v>0</v>
      </c>
      <c r="U164" s="16">
        <v>0</v>
      </c>
      <c r="V164" s="16">
        <v>3.183433329195759E-6</v>
      </c>
      <c r="W164" s="16">
        <v>5.6940922896893541E-6</v>
      </c>
      <c r="X164" s="16">
        <v>9.465775052118801E-7</v>
      </c>
      <c r="Y164" s="16">
        <v>1.8151981308056423E-6</v>
      </c>
      <c r="Z164" s="16">
        <v>0</v>
      </c>
      <c r="AA164" s="54">
        <v>0</v>
      </c>
      <c r="AB164" s="42">
        <v>4.3865471813416016E-3</v>
      </c>
      <c r="AC164" s="42">
        <v>2.2429397905875798E-2</v>
      </c>
      <c r="AD164" s="42">
        <v>9.6385576039661992E-4</v>
      </c>
      <c r="AE164" s="42">
        <v>2.5362794614372532E-3</v>
      </c>
      <c r="AF164" s="42">
        <v>3.8350296222624113E-2</v>
      </c>
      <c r="AG164" s="42">
        <v>1.7979845134906936E-3</v>
      </c>
      <c r="AH164" s="42">
        <v>4.3865471813416016E-3</v>
      </c>
      <c r="AI164" s="42">
        <v>2.2429397905875798E-2</v>
      </c>
      <c r="AJ164" s="42">
        <v>9.6385576039661992E-4</v>
      </c>
      <c r="AK164" s="42">
        <v>2.5362794614372532E-3</v>
      </c>
      <c r="AL164" s="42">
        <v>3.8350296222624113E-2</v>
      </c>
      <c r="AM164" s="42">
        <v>1.7979845134906936E-3</v>
      </c>
    </row>
    <row r="165" spans="1:39" hidden="1" x14ac:dyDescent="0.25">
      <c r="A165" s="53"/>
      <c r="B165" s="53"/>
      <c r="C165" s="53"/>
      <c r="D165" s="16">
        <v>2.2423703813586108E-2</v>
      </c>
      <c r="E165" s="16">
        <v>9.6290918289140804E-4</v>
      </c>
      <c r="F165" s="16">
        <v>2.5344642633064476E-3</v>
      </c>
      <c r="G165" s="16">
        <v>3.8350296222624113E-2</v>
      </c>
      <c r="H165" s="16">
        <v>1.7979845134906936E-3</v>
      </c>
      <c r="I165" s="16">
        <v>4.4627006484289208E-3</v>
      </c>
      <c r="J165" s="16">
        <v>2.2423703813586108E-2</v>
      </c>
      <c r="K165" s="16">
        <v>9.6290918289140804E-4</v>
      </c>
      <c r="L165" s="16">
        <v>2.5344642633064476E-3</v>
      </c>
      <c r="M165" s="16">
        <v>3.8350296222624113E-2</v>
      </c>
      <c r="N165" s="16">
        <v>1.7979845134906936E-3</v>
      </c>
      <c r="O165" s="16">
        <v>4.4627006484289208E-3</v>
      </c>
      <c r="P165" s="16">
        <v>5.6940922896893541E-6</v>
      </c>
      <c r="Q165" s="16">
        <v>9.465775052118801E-7</v>
      </c>
      <c r="R165" s="16">
        <v>1.8151981308056423E-6</v>
      </c>
      <c r="S165" s="16">
        <v>0</v>
      </c>
      <c r="T165" s="16">
        <v>0</v>
      </c>
      <c r="U165" s="16">
        <v>0</v>
      </c>
      <c r="V165" s="16">
        <v>5.6940922896893541E-6</v>
      </c>
      <c r="W165" s="16">
        <v>9.465775052118801E-7</v>
      </c>
      <c r="X165" s="16">
        <v>1.8151981308056423E-6</v>
      </c>
      <c r="Y165" s="16">
        <v>0</v>
      </c>
      <c r="Z165" s="16">
        <v>0</v>
      </c>
      <c r="AA165" s="54">
        <v>0</v>
      </c>
      <c r="AB165" s="42">
        <v>2.2429397905875798E-2</v>
      </c>
      <c r="AC165" s="42">
        <v>9.6385576039661992E-4</v>
      </c>
      <c r="AD165" s="42">
        <v>2.5362794614372532E-3</v>
      </c>
      <c r="AE165" s="42">
        <v>3.8350296222624113E-2</v>
      </c>
      <c r="AF165" s="42">
        <v>1.7979845134906936E-3</v>
      </c>
      <c r="AG165" s="42">
        <v>4.4627006484289208E-3</v>
      </c>
      <c r="AH165" s="42">
        <v>2.2429397905875798E-2</v>
      </c>
      <c r="AI165" s="42">
        <v>9.6385576039661992E-4</v>
      </c>
      <c r="AJ165" s="42">
        <v>2.5362794614372532E-3</v>
      </c>
      <c r="AK165" s="42">
        <v>3.8350296222624113E-2</v>
      </c>
      <c r="AL165" s="42">
        <v>1.7979845134906936E-3</v>
      </c>
      <c r="AM165" s="42">
        <v>4.4627006484289208E-3</v>
      </c>
    </row>
    <row r="166" spans="1:39" hidden="1" x14ac:dyDescent="0.25">
      <c r="A166" s="53"/>
      <c r="B166" s="53"/>
      <c r="C166" s="53"/>
      <c r="D166" s="16">
        <v>9.6290918289140804E-4</v>
      </c>
      <c r="E166" s="16">
        <v>2.5344642633064476E-3</v>
      </c>
      <c r="F166" s="16">
        <v>3.8350296222624113E-2</v>
      </c>
      <c r="G166" s="16">
        <v>1.7979845134906936E-3</v>
      </c>
      <c r="H166" s="16">
        <v>4.4627006484289208E-3</v>
      </c>
      <c r="I166" s="16">
        <v>2.2829562706139707E-2</v>
      </c>
      <c r="J166" s="16">
        <v>9.6290918289140804E-4</v>
      </c>
      <c r="K166" s="16">
        <v>2.5344642633064476E-3</v>
      </c>
      <c r="L166" s="16">
        <v>3.8350296222624113E-2</v>
      </c>
      <c r="M166" s="16">
        <v>1.7979845134906936E-3</v>
      </c>
      <c r="N166" s="16">
        <v>4.4627006484289208E-3</v>
      </c>
      <c r="O166" s="16">
        <v>2.2829562706139707E-2</v>
      </c>
      <c r="P166" s="16">
        <v>9.465775052118801E-7</v>
      </c>
      <c r="Q166" s="16">
        <v>1.8151981308056423E-6</v>
      </c>
      <c r="R166" s="16">
        <v>0</v>
      </c>
      <c r="S166" s="16">
        <v>0</v>
      </c>
      <c r="T166" s="16">
        <v>0</v>
      </c>
      <c r="U166" s="16">
        <v>0</v>
      </c>
      <c r="V166" s="16">
        <v>9.465775052118801E-7</v>
      </c>
      <c r="W166" s="16">
        <v>1.8151981308056423E-6</v>
      </c>
      <c r="X166" s="16">
        <v>0</v>
      </c>
      <c r="Y166" s="16">
        <v>0</v>
      </c>
      <c r="Z166" s="16">
        <v>0</v>
      </c>
      <c r="AA166" s="54">
        <v>0</v>
      </c>
      <c r="AB166" s="42">
        <v>9.6385576039661992E-4</v>
      </c>
      <c r="AC166" s="42">
        <v>2.5362794614372532E-3</v>
      </c>
      <c r="AD166" s="42">
        <v>3.8350296222624113E-2</v>
      </c>
      <c r="AE166" s="42">
        <v>1.7979845134906936E-3</v>
      </c>
      <c r="AF166" s="42">
        <v>4.4627006484289208E-3</v>
      </c>
      <c r="AG166" s="42">
        <v>2.2829562706139707E-2</v>
      </c>
      <c r="AH166" s="42">
        <v>9.6385576039661992E-4</v>
      </c>
      <c r="AI166" s="42">
        <v>2.5362794614372532E-3</v>
      </c>
      <c r="AJ166" s="42">
        <v>3.8350296222624113E-2</v>
      </c>
      <c r="AK166" s="42">
        <v>1.7979845134906936E-3</v>
      </c>
      <c r="AL166" s="42">
        <v>4.4627006484289208E-3</v>
      </c>
      <c r="AM166" s="42">
        <v>2.2829562706139707E-2</v>
      </c>
    </row>
    <row r="167" spans="1:39" hidden="1" x14ac:dyDescent="0.25">
      <c r="A167" s="53"/>
      <c r="B167" s="53"/>
      <c r="C167" s="53"/>
      <c r="D167" s="16">
        <v>2.5344642633064476E-3</v>
      </c>
      <c r="E167" s="16">
        <v>3.8350296222624113E-2</v>
      </c>
      <c r="F167" s="16">
        <v>1.7979845134906936E-3</v>
      </c>
      <c r="G167" s="16">
        <v>4.4627006484289208E-3</v>
      </c>
      <c r="H167" s="16">
        <v>2.2829562706139707E-2</v>
      </c>
      <c r="I167" s="16">
        <v>9.8033740339623001E-4</v>
      </c>
      <c r="J167" s="16">
        <v>2.5344642633064476E-3</v>
      </c>
      <c r="K167" s="16">
        <v>3.8350296222624113E-2</v>
      </c>
      <c r="L167" s="16">
        <v>1.7979845134906936E-3</v>
      </c>
      <c r="M167" s="16">
        <v>4.4627006484289208E-3</v>
      </c>
      <c r="N167" s="16">
        <v>2.2829562706139707E-2</v>
      </c>
      <c r="O167" s="16">
        <v>9.8033740339623001E-4</v>
      </c>
      <c r="P167" s="16">
        <v>1.8151981308056423E-6</v>
      </c>
      <c r="Q167" s="16">
        <v>0</v>
      </c>
      <c r="R167" s="16">
        <v>0</v>
      </c>
      <c r="S167" s="16">
        <v>0</v>
      </c>
      <c r="T167" s="16">
        <v>0</v>
      </c>
      <c r="U167" s="16">
        <v>0</v>
      </c>
      <c r="V167" s="16">
        <v>1.8151981308056423E-6</v>
      </c>
      <c r="W167" s="16">
        <v>0</v>
      </c>
      <c r="X167" s="16">
        <v>0</v>
      </c>
      <c r="Y167" s="16">
        <v>0</v>
      </c>
      <c r="Z167" s="16">
        <v>0</v>
      </c>
      <c r="AA167" s="54">
        <v>0</v>
      </c>
      <c r="AB167" s="42">
        <v>2.5362794614372532E-3</v>
      </c>
      <c r="AC167" s="42">
        <v>3.8350296222624113E-2</v>
      </c>
      <c r="AD167" s="42">
        <v>1.7979845134906936E-3</v>
      </c>
      <c r="AE167" s="42">
        <v>4.4627006484289208E-3</v>
      </c>
      <c r="AF167" s="42">
        <v>2.2829562706139707E-2</v>
      </c>
      <c r="AG167" s="42">
        <v>9.8033740339623001E-4</v>
      </c>
      <c r="AH167" s="42">
        <v>2.5362794614372532E-3</v>
      </c>
      <c r="AI167" s="42">
        <v>3.8350296222624113E-2</v>
      </c>
      <c r="AJ167" s="42">
        <v>1.7979845134906936E-3</v>
      </c>
      <c r="AK167" s="42">
        <v>4.4627006484289208E-3</v>
      </c>
      <c r="AL167" s="42">
        <v>2.2829562706139707E-2</v>
      </c>
      <c r="AM167" s="42">
        <v>9.8033740339623001E-4</v>
      </c>
    </row>
    <row r="168" spans="1:39" x14ac:dyDescent="0.25">
      <c r="A168" s="53" t="s">
        <v>53</v>
      </c>
      <c r="B168" s="53" t="str">
        <f>VLOOKUP(A168,'TRI Releases'!$A$3:$Q$118,2,FALSE)</f>
        <v>70669GRGGL1600V</v>
      </c>
      <c r="C168" s="53" t="str">
        <f>VLOOKUP(B168,'AERMOD-Modeled-Air-Conc.'!$A$5:$B$3136,2,FALSE)</f>
        <v>Manufacturing</v>
      </c>
      <c r="D168" s="16">
        <v>3.8350296222624113E-2</v>
      </c>
      <c r="E168" s="16">
        <v>1.7979845134906936E-3</v>
      </c>
      <c r="F168" s="16">
        <v>4.4627006484289208E-3</v>
      </c>
      <c r="G168" s="16">
        <v>2.2829562706139707E-2</v>
      </c>
      <c r="H168" s="16">
        <v>9.8033740339623001E-4</v>
      </c>
      <c r="I168" s="16">
        <v>2.5803369196558856E-3</v>
      </c>
      <c r="J168" s="16">
        <v>3.8350296222624113E-2</v>
      </c>
      <c r="K168" s="16">
        <v>1.7979845134906936E-3</v>
      </c>
      <c r="L168" s="16">
        <v>4.4627006484289208E-3</v>
      </c>
      <c r="M168" s="16">
        <v>2.2829562706139707E-2</v>
      </c>
      <c r="N168" s="16">
        <v>9.8033740339623001E-4</v>
      </c>
      <c r="O168" s="16">
        <v>2.5803369196558856E-3</v>
      </c>
      <c r="P168" s="16">
        <v>0</v>
      </c>
      <c r="Q168" s="16">
        <v>0</v>
      </c>
      <c r="R168" s="16">
        <v>0</v>
      </c>
      <c r="S168" s="16">
        <v>0</v>
      </c>
      <c r="T168" s="16">
        <v>0</v>
      </c>
      <c r="U168" s="16">
        <v>0</v>
      </c>
      <c r="V168" s="16">
        <v>0</v>
      </c>
      <c r="W168" s="16">
        <v>0</v>
      </c>
      <c r="X168" s="16">
        <v>0</v>
      </c>
      <c r="Y168" s="16">
        <v>0</v>
      </c>
      <c r="Z168" s="16">
        <v>0</v>
      </c>
      <c r="AA168" s="54">
        <v>0</v>
      </c>
      <c r="AB168" s="42">
        <v>3.8350296222624113E-2</v>
      </c>
      <c r="AC168" s="42">
        <v>1.7979845134906936E-3</v>
      </c>
      <c r="AD168" s="42">
        <v>4.4627006484289208E-3</v>
      </c>
      <c r="AE168" s="42">
        <v>2.2829562706139707E-2</v>
      </c>
      <c r="AF168" s="42">
        <v>9.8033740339623001E-4</v>
      </c>
      <c r="AG168" s="42">
        <v>2.5803369196558856E-3</v>
      </c>
      <c r="AH168" s="42">
        <v>3.8350296222624113E-2</v>
      </c>
      <c r="AI168" s="42">
        <v>1.7979845134906936E-3</v>
      </c>
      <c r="AJ168" s="42">
        <v>4.4627006484289208E-3</v>
      </c>
      <c r="AK168" s="42">
        <v>2.2829562706139707E-2</v>
      </c>
      <c r="AL168" s="42">
        <v>9.8033740339623001E-4</v>
      </c>
      <c r="AM168" s="42">
        <v>2.5803369196558856E-3</v>
      </c>
    </row>
    <row r="169" spans="1:39" hidden="1" x14ac:dyDescent="0.25">
      <c r="A169" s="53"/>
      <c r="B169" s="53"/>
      <c r="C169" s="53"/>
      <c r="D169" s="16">
        <v>1.7979845134906936E-3</v>
      </c>
      <c r="E169" s="16">
        <v>4.4627006484289208E-3</v>
      </c>
      <c r="F169" s="16">
        <v>2.2829562706139707E-2</v>
      </c>
      <c r="G169" s="16">
        <v>9.8033740339623001E-4</v>
      </c>
      <c r="H169" s="16">
        <v>2.5803369196558856E-3</v>
      </c>
      <c r="I169" s="16">
        <v>1.2783432074208036E-2</v>
      </c>
      <c r="J169" s="16">
        <v>1.7979845134906936E-3</v>
      </c>
      <c r="K169" s="16">
        <v>4.4627006484289208E-3</v>
      </c>
      <c r="L169" s="16">
        <v>2.2829562706139707E-2</v>
      </c>
      <c r="M169" s="16">
        <v>9.8033740339623001E-4</v>
      </c>
      <c r="N169" s="16">
        <v>2.5803369196558856E-3</v>
      </c>
      <c r="O169" s="16">
        <v>1.2783432074208036E-2</v>
      </c>
      <c r="P169" s="16">
        <v>0</v>
      </c>
      <c r="Q169" s="16">
        <v>0</v>
      </c>
      <c r="R169" s="16">
        <v>0</v>
      </c>
      <c r="S169" s="16">
        <v>0</v>
      </c>
      <c r="T169" s="16">
        <v>0</v>
      </c>
      <c r="U169" s="16">
        <v>0</v>
      </c>
      <c r="V169" s="16">
        <v>0</v>
      </c>
      <c r="W169" s="16">
        <v>0</v>
      </c>
      <c r="X169" s="16">
        <v>0</v>
      </c>
      <c r="Y169" s="16">
        <v>0</v>
      </c>
      <c r="Z169" s="16">
        <v>0</v>
      </c>
      <c r="AA169" s="54">
        <v>0</v>
      </c>
      <c r="AB169" s="42">
        <v>1.7979845134906936E-3</v>
      </c>
      <c r="AC169" s="42">
        <v>4.4627006484289208E-3</v>
      </c>
      <c r="AD169" s="42">
        <v>2.2829562706139707E-2</v>
      </c>
      <c r="AE169" s="42">
        <v>9.8033740339623001E-4</v>
      </c>
      <c r="AF169" s="42">
        <v>2.5803369196558856E-3</v>
      </c>
      <c r="AG169" s="42">
        <v>1.2783432074208036E-2</v>
      </c>
      <c r="AH169" s="42">
        <v>1.7979845134906936E-3</v>
      </c>
      <c r="AI169" s="42">
        <v>4.4627006484289208E-3</v>
      </c>
      <c r="AJ169" s="42">
        <v>2.2829562706139707E-2</v>
      </c>
      <c r="AK169" s="42">
        <v>9.8033740339623001E-4</v>
      </c>
      <c r="AL169" s="42">
        <v>2.5803369196558856E-3</v>
      </c>
      <c r="AM169" s="42">
        <v>1.2783432074208036E-2</v>
      </c>
    </row>
    <row r="170" spans="1:39" hidden="1" x14ac:dyDescent="0.25">
      <c r="A170" s="53"/>
      <c r="B170" s="53"/>
      <c r="C170" s="53"/>
      <c r="D170" s="16">
        <v>4.4627006484289208E-3</v>
      </c>
      <c r="E170" s="16">
        <v>2.2829562706139707E-2</v>
      </c>
      <c r="F170" s="16">
        <v>9.8033740339623001E-4</v>
      </c>
      <c r="G170" s="16">
        <v>2.5803369196558856E-3</v>
      </c>
      <c r="H170" s="16">
        <v>1.2783432074208036E-2</v>
      </c>
      <c r="I170" s="16">
        <v>5.9932817116356443E-4</v>
      </c>
      <c r="J170" s="16">
        <v>4.4627006484289208E-3</v>
      </c>
      <c r="K170" s="16">
        <v>2.2829562706139707E-2</v>
      </c>
      <c r="L170" s="16">
        <v>9.8033740339623001E-4</v>
      </c>
      <c r="M170" s="16">
        <v>2.5803369196558856E-3</v>
      </c>
      <c r="N170" s="16">
        <v>1.2783432074208036E-2</v>
      </c>
      <c r="O170" s="16">
        <v>5.9932817116356443E-4</v>
      </c>
      <c r="P170" s="16">
        <v>0</v>
      </c>
      <c r="Q170" s="16">
        <v>0</v>
      </c>
      <c r="R170" s="16">
        <v>0</v>
      </c>
      <c r="S170" s="16">
        <v>0</v>
      </c>
      <c r="T170" s="16">
        <v>0</v>
      </c>
      <c r="U170" s="16">
        <v>0</v>
      </c>
      <c r="V170" s="16">
        <v>0</v>
      </c>
      <c r="W170" s="16">
        <v>0</v>
      </c>
      <c r="X170" s="16">
        <v>0</v>
      </c>
      <c r="Y170" s="16">
        <v>0</v>
      </c>
      <c r="Z170" s="16">
        <v>0</v>
      </c>
      <c r="AA170" s="54">
        <v>0</v>
      </c>
      <c r="AB170" s="42">
        <v>4.4627006484289208E-3</v>
      </c>
      <c r="AC170" s="42">
        <v>2.2829562706139707E-2</v>
      </c>
      <c r="AD170" s="42">
        <v>9.8033740339623001E-4</v>
      </c>
      <c r="AE170" s="42">
        <v>2.5803369196558856E-3</v>
      </c>
      <c r="AF170" s="42">
        <v>1.2783432074208036E-2</v>
      </c>
      <c r="AG170" s="42">
        <v>5.9932817116356443E-4</v>
      </c>
      <c r="AH170" s="42">
        <v>4.4627006484289208E-3</v>
      </c>
      <c r="AI170" s="42">
        <v>2.2829562706139707E-2</v>
      </c>
      <c r="AJ170" s="42">
        <v>9.8033740339623001E-4</v>
      </c>
      <c r="AK170" s="42">
        <v>2.5803369196558856E-3</v>
      </c>
      <c r="AL170" s="42">
        <v>1.2783432074208036E-2</v>
      </c>
      <c r="AM170" s="42">
        <v>5.9932817116356443E-4</v>
      </c>
    </row>
    <row r="171" spans="1:39" hidden="1" x14ac:dyDescent="0.25">
      <c r="A171" s="53"/>
      <c r="B171" s="53"/>
      <c r="C171" s="53"/>
      <c r="D171" s="16">
        <v>2.2829562706139707E-2</v>
      </c>
      <c r="E171" s="16">
        <v>9.8033740339623001E-4</v>
      </c>
      <c r="F171" s="16">
        <v>2.5803369196558856E-3</v>
      </c>
      <c r="G171" s="16">
        <v>1.2783432074208036E-2</v>
      </c>
      <c r="H171" s="16">
        <v>5.9932817116356443E-4</v>
      </c>
      <c r="I171" s="16">
        <v>1.4875668828096399E-3</v>
      </c>
      <c r="J171" s="16">
        <v>2.2829562706139707E-2</v>
      </c>
      <c r="K171" s="16">
        <v>9.8033740339623001E-4</v>
      </c>
      <c r="L171" s="16">
        <v>2.5803369196558856E-3</v>
      </c>
      <c r="M171" s="16">
        <v>1.2783432074208036E-2</v>
      </c>
      <c r="N171" s="16">
        <v>5.9932817116356443E-4</v>
      </c>
      <c r="O171" s="16">
        <v>1.4875668828096399E-3</v>
      </c>
      <c r="P171" s="16">
        <v>0</v>
      </c>
      <c r="Q171" s="16">
        <v>0</v>
      </c>
      <c r="R171" s="16">
        <v>0</v>
      </c>
      <c r="S171" s="16">
        <v>0</v>
      </c>
      <c r="T171" s="16">
        <v>0</v>
      </c>
      <c r="U171" s="16">
        <v>0</v>
      </c>
      <c r="V171" s="16">
        <v>0</v>
      </c>
      <c r="W171" s="16">
        <v>0</v>
      </c>
      <c r="X171" s="16">
        <v>0</v>
      </c>
      <c r="Y171" s="16">
        <v>0</v>
      </c>
      <c r="Z171" s="16">
        <v>0</v>
      </c>
      <c r="AA171" s="54">
        <v>0</v>
      </c>
      <c r="AB171" s="42">
        <v>2.2829562706139707E-2</v>
      </c>
      <c r="AC171" s="42">
        <v>9.8033740339623001E-4</v>
      </c>
      <c r="AD171" s="42">
        <v>2.5803369196558856E-3</v>
      </c>
      <c r="AE171" s="42">
        <v>1.2783432074208036E-2</v>
      </c>
      <c r="AF171" s="42">
        <v>5.9932817116356443E-4</v>
      </c>
      <c r="AG171" s="42">
        <v>1.4875668828096399E-3</v>
      </c>
      <c r="AH171" s="42">
        <v>2.2829562706139707E-2</v>
      </c>
      <c r="AI171" s="42">
        <v>9.8033740339623001E-4</v>
      </c>
      <c r="AJ171" s="42">
        <v>2.5803369196558856E-3</v>
      </c>
      <c r="AK171" s="42">
        <v>1.2783432074208036E-2</v>
      </c>
      <c r="AL171" s="42">
        <v>5.9932817116356443E-4</v>
      </c>
      <c r="AM171" s="42">
        <v>1.4875668828096399E-3</v>
      </c>
    </row>
    <row r="172" spans="1:39" hidden="1" x14ac:dyDescent="0.25">
      <c r="A172" s="53"/>
      <c r="B172" s="53"/>
      <c r="C172" s="53"/>
      <c r="D172" s="16">
        <v>9.8033740339623001E-4</v>
      </c>
      <c r="E172" s="16">
        <v>2.5803369196558856E-3</v>
      </c>
      <c r="F172" s="16">
        <v>1.2783432074208036E-2</v>
      </c>
      <c r="G172" s="16">
        <v>5.9932817116356443E-4</v>
      </c>
      <c r="H172" s="16">
        <v>1.4875668828096399E-3</v>
      </c>
      <c r="I172" s="16">
        <v>7.6098542353799014E-3</v>
      </c>
      <c r="J172" s="16">
        <v>9.8033740339623001E-4</v>
      </c>
      <c r="K172" s="16">
        <v>2.5803369196558856E-3</v>
      </c>
      <c r="L172" s="16">
        <v>1.2783432074208036E-2</v>
      </c>
      <c r="M172" s="16">
        <v>5.9932817116356443E-4</v>
      </c>
      <c r="N172" s="16">
        <v>1.4875668828096399E-3</v>
      </c>
      <c r="O172" s="16">
        <v>7.6098542353799014E-3</v>
      </c>
      <c r="P172" s="16">
        <v>0</v>
      </c>
      <c r="Q172" s="16">
        <v>0</v>
      </c>
      <c r="R172" s="16">
        <v>0</v>
      </c>
      <c r="S172" s="16">
        <v>0</v>
      </c>
      <c r="T172" s="16">
        <v>0</v>
      </c>
      <c r="U172" s="16">
        <v>0</v>
      </c>
      <c r="V172" s="16">
        <v>0</v>
      </c>
      <c r="W172" s="16">
        <v>0</v>
      </c>
      <c r="X172" s="16">
        <v>0</v>
      </c>
      <c r="Y172" s="16">
        <v>0</v>
      </c>
      <c r="Z172" s="16">
        <v>0</v>
      </c>
      <c r="AA172" s="54">
        <v>0</v>
      </c>
      <c r="AB172" s="42">
        <v>9.8033740339623001E-4</v>
      </c>
      <c r="AC172" s="42">
        <v>2.5803369196558856E-3</v>
      </c>
      <c r="AD172" s="42">
        <v>1.2783432074208036E-2</v>
      </c>
      <c r="AE172" s="42">
        <v>5.9932817116356443E-4</v>
      </c>
      <c r="AF172" s="42">
        <v>1.4875668828096399E-3</v>
      </c>
      <c r="AG172" s="42">
        <v>7.6098542353799014E-3</v>
      </c>
      <c r="AH172" s="42">
        <v>9.8033740339623001E-4</v>
      </c>
      <c r="AI172" s="42">
        <v>2.5803369196558856E-3</v>
      </c>
      <c r="AJ172" s="42">
        <v>1.2783432074208036E-2</v>
      </c>
      <c r="AK172" s="42">
        <v>5.9932817116356443E-4</v>
      </c>
      <c r="AL172" s="42">
        <v>1.4875668828096399E-3</v>
      </c>
      <c r="AM172" s="42">
        <v>7.6098542353799014E-3</v>
      </c>
    </row>
    <row r="173" spans="1:39" hidden="1" x14ac:dyDescent="0.25">
      <c r="A173" s="53"/>
      <c r="B173" s="53"/>
      <c r="C173" s="53"/>
      <c r="D173" s="16">
        <v>2.5803369196558856E-3</v>
      </c>
      <c r="E173" s="16">
        <v>1.2783432074208036E-2</v>
      </c>
      <c r="F173" s="16">
        <v>5.9932817116356443E-4</v>
      </c>
      <c r="G173" s="16">
        <v>1.4875668828096399E-3</v>
      </c>
      <c r="H173" s="16">
        <v>7.6098542353799014E-3</v>
      </c>
      <c r="I173" s="16">
        <v>3.2677913446540997E-4</v>
      </c>
      <c r="J173" s="16">
        <v>2.5803369196558856E-3</v>
      </c>
      <c r="K173" s="16">
        <v>1.2783432074208036E-2</v>
      </c>
      <c r="L173" s="16">
        <v>5.9932817116356443E-4</v>
      </c>
      <c r="M173" s="16">
        <v>1.4875668828096399E-3</v>
      </c>
      <c r="N173" s="16">
        <v>7.6098542353799014E-3</v>
      </c>
      <c r="O173" s="16">
        <v>3.2677913446540997E-4</v>
      </c>
      <c r="P173" s="16">
        <v>0</v>
      </c>
      <c r="Q173" s="16">
        <v>0</v>
      </c>
      <c r="R173" s="16">
        <v>0</v>
      </c>
      <c r="S173" s="16">
        <v>0</v>
      </c>
      <c r="T173" s="16">
        <v>0</v>
      </c>
      <c r="U173" s="16">
        <v>0</v>
      </c>
      <c r="V173" s="16">
        <v>0</v>
      </c>
      <c r="W173" s="16">
        <v>0</v>
      </c>
      <c r="X173" s="16">
        <v>0</v>
      </c>
      <c r="Y173" s="16">
        <v>0</v>
      </c>
      <c r="Z173" s="16">
        <v>0</v>
      </c>
      <c r="AA173" s="54">
        <v>0</v>
      </c>
      <c r="AB173" s="42">
        <v>2.5803369196558856E-3</v>
      </c>
      <c r="AC173" s="42">
        <v>1.2783432074208036E-2</v>
      </c>
      <c r="AD173" s="42">
        <v>5.9932817116356443E-4</v>
      </c>
      <c r="AE173" s="42">
        <v>1.4875668828096399E-3</v>
      </c>
      <c r="AF173" s="42">
        <v>7.6098542353799014E-3</v>
      </c>
      <c r="AG173" s="42">
        <v>3.2677913446540997E-4</v>
      </c>
      <c r="AH173" s="42">
        <v>2.5803369196558856E-3</v>
      </c>
      <c r="AI173" s="42">
        <v>1.2783432074208036E-2</v>
      </c>
      <c r="AJ173" s="42">
        <v>5.9932817116356443E-4</v>
      </c>
      <c r="AK173" s="42">
        <v>1.4875668828096399E-3</v>
      </c>
      <c r="AL173" s="42">
        <v>7.6098542353799014E-3</v>
      </c>
      <c r="AM173" s="42">
        <v>3.2677913446540997E-4</v>
      </c>
    </row>
    <row r="174" spans="1:39" x14ac:dyDescent="0.25">
      <c r="A174" s="53" t="s">
        <v>56</v>
      </c>
      <c r="B174" s="53" t="str">
        <f>VLOOKUP(A174,'TRI Releases'!$A$3:$Q$118,2,FALSE)</f>
        <v>70669GRGGL1600V</v>
      </c>
      <c r="C174" s="53" t="str">
        <f>VLOOKUP(B174,'AERMOD-Modeled-Air-Conc.'!$A$5:$B$3136,2,FALSE)</f>
        <v>Manufacturing</v>
      </c>
      <c r="D174" s="16">
        <v>1.2783432074208036E-2</v>
      </c>
      <c r="E174" s="16">
        <v>5.9932817116356443E-4</v>
      </c>
      <c r="F174" s="16">
        <v>1.4875668828096399E-3</v>
      </c>
      <c r="G174" s="16">
        <v>7.6098542353799014E-3</v>
      </c>
      <c r="H174" s="16">
        <v>3.2677913446540997E-4</v>
      </c>
      <c r="I174" s="16">
        <v>8.6011230655196177E-4</v>
      </c>
      <c r="J174" s="16">
        <v>1.2783432074208036E-2</v>
      </c>
      <c r="K174" s="16">
        <v>5.9932817116356443E-4</v>
      </c>
      <c r="L174" s="16">
        <v>1.4875668828096399E-3</v>
      </c>
      <c r="M174" s="16">
        <v>7.6098542353799014E-3</v>
      </c>
      <c r="N174" s="16">
        <v>3.2677913446540997E-4</v>
      </c>
      <c r="O174" s="16">
        <v>8.6011230655196177E-4</v>
      </c>
      <c r="P174" s="16">
        <v>0</v>
      </c>
      <c r="Q174" s="16">
        <v>0</v>
      </c>
      <c r="R174" s="16">
        <v>0</v>
      </c>
      <c r="S174" s="16">
        <v>0</v>
      </c>
      <c r="T174" s="16">
        <v>0</v>
      </c>
      <c r="U174" s="16">
        <v>0</v>
      </c>
      <c r="V174" s="16">
        <v>0</v>
      </c>
      <c r="W174" s="16">
        <v>0</v>
      </c>
      <c r="X174" s="16">
        <v>0</v>
      </c>
      <c r="Y174" s="16">
        <v>0</v>
      </c>
      <c r="Z174" s="16">
        <v>0</v>
      </c>
      <c r="AA174" s="54">
        <v>0</v>
      </c>
      <c r="AB174" s="42">
        <v>1.2783432074208036E-2</v>
      </c>
      <c r="AC174" s="42">
        <v>5.9932817116356443E-4</v>
      </c>
      <c r="AD174" s="42">
        <v>1.4875668828096399E-3</v>
      </c>
      <c r="AE174" s="42">
        <v>7.6098542353799014E-3</v>
      </c>
      <c r="AF174" s="42">
        <v>3.2677913446540997E-4</v>
      </c>
      <c r="AG174" s="42">
        <v>8.6011230655196177E-4</v>
      </c>
      <c r="AH174" s="42">
        <v>1.2783432074208036E-2</v>
      </c>
      <c r="AI174" s="42">
        <v>5.9932817116356443E-4</v>
      </c>
      <c r="AJ174" s="42">
        <v>1.4875668828096399E-3</v>
      </c>
      <c r="AK174" s="42">
        <v>7.6098542353799014E-3</v>
      </c>
      <c r="AL174" s="42">
        <v>3.2677913446540997E-4</v>
      </c>
      <c r="AM174" s="42">
        <v>8.6011230655196177E-4</v>
      </c>
    </row>
    <row r="175" spans="1:39" hidden="1" x14ac:dyDescent="0.25">
      <c r="A175" s="53"/>
      <c r="B175" s="53"/>
      <c r="C175" s="53"/>
      <c r="D175" s="16">
        <v>5.9932817116356443E-4</v>
      </c>
      <c r="E175" s="16">
        <v>1.4875668828096399E-3</v>
      </c>
      <c r="F175" s="16">
        <v>7.6098542353799014E-3</v>
      </c>
      <c r="G175" s="16">
        <v>3.2677913446540997E-4</v>
      </c>
      <c r="H175" s="16">
        <v>8.6011230655196177E-4</v>
      </c>
      <c r="I175" s="16">
        <v>2.343629213604807E-2</v>
      </c>
      <c r="J175" s="16">
        <v>5.9932817116356443E-4</v>
      </c>
      <c r="K175" s="16">
        <v>1.4875668828096399E-3</v>
      </c>
      <c r="L175" s="16">
        <v>7.6098542353799014E-3</v>
      </c>
      <c r="M175" s="16">
        <v>3.2677913446540997E-4</v>
      </c>
      <c r="N175" s="16">
        <v>8.6011230655196177E-4</v>
      </c>
      <c r="O175" s="16">
        <v>2.343629213604807E-2</v>
      </c>
      <c r="P175" s="16">
        <v>0</v>
      </c>
      <c r="Q175" s="16">
        <v>0</v>
      </c>
      <c r="R175" s="16">
        <v>0</v>
      </c>
      <c r="S175" s="16">
        <v>0</v>
      </c>
      <c r="T175" s="16">
        <v>0</v>
      </c>
      <c r="U175" s="16">
        <v>1.1814966675490705E-4</v>
      </c>
      <c r="V175" s="16">
        <v>0</v>
      </c>
      <c r="W175" s="16">
        <v>0</v>
      </c>
      <c r="X175" s="16">
        <v>0</v>
      </c>
      <c r="Y175" s="16">
        <v>0</v>
      </c>
      <c r="Z175" s="16">
        <v>0</v>
      </c>
      <c r="AA175" s="54">
        <v>1.1814966675490705E-4</v>
      </c>
      <c r="AB175" s="42">
        <v>5.9932817116356443E-4</v>
      </c>
      <c r="AC175" s="42">
        <v>1.4875668828096399E-3</v>
      </c>
      <c r="AD175" s="42">
        <v>7.6098542353799014E-3</v>
      </c>
      <c r="AE175" s="42">
        <v>3.2677913446540997E-4</v>
      </c>
      <c r="AF175" s="42">
        <v>8.6011230655196177E-4</v>
      </c>
      <c r="AG175" s="42">
        <v>2.3554441802802976E-2</v>
      </c>
      <c r="AH175" s="42">
        <v>5.9932817116356443E-4</v>
      </c>
      <c r="AI175" s="42">
        <v>1.4875668828096399E-3</v>
      </c>
      <c r="AJ175" s="42">
        <v>7.6098542353799014E-3</v>
      </c>
      <c r="AK175" s="42">
        <v>3.2677913446540997E-4</v>
      </c>
      <c r="AL175" s="42">
        <v>8.6011230655196177E-4</v>
      </c>
      <c r="AM175" s="42">
        <v>2.3554441802802976E-2</v>
      </c>
    </row>
    <row r="176" spans="1:39" hidden="1" x14ac:dyDescent="0.25">
      <c r="A176" s="53"/>
      <c r="B176" s="53"/>
      <c r="C176" s="53"/>
      <c r="D176" s="16">
        <v>1.4875668828096399E-3</v>
      </c>
      <c r="E176" s="16">
        <v>7.6098542353799014E-3</v>
      </c>
      <c r="F176" s="16">
        <v>3.2677913446540997E-4</v>
      </c>
      <c r="G176" s="16">
        <v>8.6011230655196177E-4</v>
      </c>
      <c r="H176" s="16">
        <v>2.343629213604807E-2</v>
      </c>
      <c r="I176" s="16">
        <v>1.0987683137998682E-3</v>
      </c>
      <c r="J176" s="16">
        <v>1.4875668828096399E-3</v>
      </c>
      <c r="K176" s="16">
        <v>7.6098542353799014E-3</v>
      </c>
      <c r="L176" s="16">
        <v>3.2677913446540997E-4</v>
      </c>
      <c r="M176" s="16">
        <v>8.6011230655196177E-4</v>
      </c>
      <c r="N176" s="16">
        <v>2.343629213604807E-2</v>
      </c>
      <c r="O176" s="16">
        <v>1.0987683137998682E-3</v>
      </c>
      <c r="P176" s="16">
        <v>0</v>
      </c>
      <c r="Q176" s="16">
        <v>0</v>
      </c>
      <c r="R176" s="16">
        <v>0</v>
      </c>
      <c r="S176" s="16">
        <v>0</v>
      </c>
      <c r="T176" s="16">
        <v>1.1814966675490705E-4</v>
      </c>
      <c r="U176" s="16">
        <v>1.981808137785926E-5</v>
      </c>
      <c r="V176" s="16">
        <v>0</v>
      </c>
      <c r="W176" s="16">
        <v>0</v>
      </c>
      <c r="X176" s="16">
        <v>0</v>
      </c>
      <c r="Y176" s="16">
        <v>0</v>
      </c>
      <c r="Z176" s="16">
        <v>1.1814966675490705E-4</v>
      </c>
      <c r="AA176" s="54">
        <v>1.981808137785926E-5</v>
      </c>
      <c r="AB176" s="42">
        <v>1.4875668828096399E-3</v>
      </c>
      <c r="AC176" s="42">
        <v>7.6098542353799014E-3</v>
      </c>
      <c r="AD176" s="42">
        <v>3.2677913446540997E-4</v>
      </c>
      <c r="AE176" s="42">
        <v>8.6011230655196177E-4</v>
      </c>
      <c r="AF176" s="42">
        <v>2.3554441802802976E-2</v>
      </c>
      <c r="AG176" s="42">
        <v>1.1185863951777275E-3</v>
      </c>
      <c r="AH176" s="42">
        <v>1.4875668828096399E-3</v>
      </c>
      <c r="AI176" s="42">
        <v>7.6098542353799014E-3</v>
      </c>
      <c r="AJ176" s="42">
        <v>3.2677913446540997E-4</v>
      </c>
      <c r="AK176" s="42">
        <v>8.6011230655196177E-4</v>
      </c>
      <c r="AL176" s="42">
        <v>2.3554441802802976E-2</v>
      </c>
      <c r="AM176" s="42">
        <v>1.1185863951777275E-3</v>
      </c>
    </row>
    <row r="177" spans="1:39" hidden="1" x14ac:dyDescent="0.25">
      <c r="A177" s="53"/>
      <c r="B177" s="53"/>
      <c r="C177" s="53"/>
      <c r="D177" s="16">
        <v>7.6098542353799014E-3</v>
      </c>
      <c r="E177" s="16">
        <v>3.2677913446540997E-4</v>
      </c>
      <c r="F177" s="16">
        <v>8.6011230655196177E-4</v>
      </c>
      <c r="G177" s="16">
        <v>2.343629213604807E-2</v>
      </c>
      <c r="H177" s="16">
        <v>1.0987683137998682E-3</v>
      </c>
      <c r="I177" s="16">
        <v>2.7272059518176732E-3</v>
      </c>
      <c r="J177" s="16">
        <v>7.6098542353799014E-3</v>
      </c>
      <c r="K177" s="16">
        <v>3.2677913446540997E-4</v>
      </c>
      <c r="L177" s="16">
        <v>8.6011230655196177E-4</v>
      </c>
      <c r="M177" s="16">
        <v>2.343629213604807E-2</v>
      </c>
      <c r="N177" s="16">
        <v>1.0987683137998682E-3</v>
      </c>
      <c r="O177" s="16">
        <v>2.7272059518176732E-3</v>
      </c>
      <c r="P177" s="16">
        <v>0</v>
      </c>
      <c r="Q177" s="16">
        <v>0</v>
      </c>
      <c r="R177" s="16">
        <v>0</v>
      </c>
      <c r="S177" s="16">
        <v>1.1814966675490705E-4</v>
      </c>
      <c r="T177" s="16">
        <v>1.981808137785926E-5</v>
      </c>
      <c r="U177" s="16">
        <v>3.7452156814067753E-5</v>
      </c>
      <c r="V177" s="16">
        <v>0</v>
      </c>
      <c r="W177" s="16">
        <v>0</v>
      </c>
      <c r="X177" s="16">
        <v>0</v>
      </c>
      <c r="Y177" s="16">
        <v>1.1814966675490705E-4</v>
      </c>
      <c r="Z177" s="16">
        <v>1.981808137785926E-5</v>
      </c>
      <c r="AA177" s="54">
        <v>3.7452156814067753E-5</v>
      </c>
      <c r="AB177" s="42">
        <v>7.6098542353799014E-3</v>
      </c>
      <c r="AC177" s="42">
        <v>3.2677913446540997E-4</v>
      </c>
      <c r="AD177" s="42">
        <v>8.6011230655196177E-4</v>
      </c>
      <c r="AE177" s="42">
        <v>2.3554441802802976E-2</v>
      </c>
      <c r="AF177" s="42">
        <v>1.1185863951777275E-3</v>
      </c>
      <c r="AG177" s="42">
        <v>2.7646581086317409E-3</v>
      </c>
      <c r="AH177" s="42">
        <v>7.6098542353799014E-3</v>
      </c>
      <c r="AI177" s="42">
        <v>3.2677913446540997E-4</v>
      </c>
      <c r="AJ177" s="42">
        <v>8.6011230655196177E-4</v>
      </c>
      <c r="AK177" s="42">
        <v>2.3554441802802976E-2</v>
      </c>
      <c r="AL177" s="42">
        <v>1.1185863951777275E-3</v>
      </c>
      <c r="AM177" s="42">
        <v>2.7646581086317409E-3</v>
      </c>
    </row>
    <row r="178" spans="1:39" hidden="1" x14ac:dyDescent="0.25">
      <c r="A178" s="53"/>
      <c r="B178" s="53"/>
      <c r="C178" s="53"/>
      <c r="D178" s="16">
        <v>3.2677913446540997E-4</v>
      </c>
      <c r="E178" s="16">
        <v>8.6011230655196177E-4</v>
      </c>
      <c r="F178" s="16">
        <v>2.343629213604807E-2</v>
      </c>
      <c r="G178" s="16">
        <v>1.0987683137998682E-3</v>
      </c>
      <c r="H178" s="16">
        <v>2.7272059518176732E-3</v>
      </c>
      <c r="I178" s="16">
        <v>1.3951399431529819E-2</v>
      </c>
      <c r="J178" s="16">
        <v>3.2677913446540997E-4</v>
      </c>
      <c r="K178" s="16">
        <v>8.6011230655196177E-4</v>
      </c>
      <c r="L178" s="16">
        <v>2.343629213604807E-2</v>
      </c>
      <c r="M178" s="16">
        <v>1.0987683137998682E-3</v>
      </c>
      <c r="N178" s="16">
        <v>2.7272059518176732E-3</v>
      </c>
      <c r="O178" s="16">
        <v>1.3951399431529819E-2</v>
      </c>
      <c r="P178" s="16">
        <v>0</v>
      </c>
      <c r="Q178" s="16">
        <v>0</v>
      </c>
      <c r="R178" s="16">
        <v>1.1814966675490705E-4</v>
      </c>
      <c r="S178" s="16">
        <v>1.981808137785926E-5</v>
      </c>
      <c r="T178" s="16">
        <v>3.7452156814067753E-5</v>
      </c>
      <c r="U178" s="16">
        <v>6.6989321055168865E-5</v>
      </c>
      <c r="V178" s="16">
        <v>0</v>
      </c>
      <c r="W178" s="16">
        <v>0</v>
      </c>
      <c r="X178" s="16">
        <v>1.1814966675490705E-4</v>
      </c>
      <c r="Y178" s="16">
        <v>1.981808137785926E-5</v>
      </c>
      <c r="Z178" s="16">
        <v>3.7452156814067753E-5</v>
      </c>
      <c r="AA178" s="54">
        <v>6.6989321055168865E-5</v>
      </c>
      <c r="AB178" s="42">
        <v>3.2677913446540997E-4</v>
      </c>
      <c r="AC178" s="42">
        <v>8.6011230655196177E-4</v>
      </c>
      <c r="AD178" s="42">
        <v>2.3554441802802976E-2</v>
      </c>
      <c r="AE178" s="42">
        <v>1.1185863951777275E-3</v>
      </c>
      <c r="AF178" s="42">
        <v>2.7646581086317409E-3</v>
      </c>
      <c r="AG178" s="42">
        <v>1.4018388752584987E-2</v>
      </c>
      <c r="AH178" s="42">
        <v>3.2677913446540997E-4</v>
      </c>
      <c r="AI178" s="42">
        <v>8.6011230655196177E-4</v>
      </c>
      <c r="AJ178" s="42">
        <v>2.3554441802802976E-2</v>
      </c>
      <c r="AK178" s="42">
        <v>1.1185863951777275E-3</v>
      </c>
      <c r="AL178" s="42">
        <v>2.7646581086317409E-3</v>
      </c>
      <c r="AM178" s="42">
        <v>1.4018388752584987E-2</v>
      </c>
    </row>
    <row r="179" spans="1:39" hidden="1" x14ac:dyDescent="0.25">
      <c r="A179" s="53"/>
      <c r="B179" s="53"/>
      <c r="C179" s="53"/>
      <c r="D179" s="16">
        <v>8.6011230655196177E-4</v>
      </c>
      <c r="E179" s="16">
        <v>2.343629213604807E-2</v>
      </c>
      <c r="F179" s="16">
        <v>1.0987683137998682E-3</v>
      </c>
      <c r="G179" s="16">
        <v>2.7272059518176732E-3</v>
      </c>
      <c r="H179" s="16">
        <v>1.3951399431529819E-2</v>
      </c>
      <c r="I179" s="16">
        <v>5.9909507985325162E-4</v>
      </c>
      <c r="J179" s="16">
        <v>8.6011230655196177E-4</v>
      </c>
      <c r="K179" s="16">
        <v>2.343629213604807E-2</v>
      </c>
      <c r="L179" s="16">
        <v>1.0987683137998682E-3</v>
      </c>
      <c r="M179" s="16">
        <v>2.7272059518176732E-3</v>
      </c>
      <c r="N179" s="16">
        <v>1.3951399431529819E-2</v>
      </c>
      <c r="O179" s="16">
        <v>5.9909507985325162E-4</v>
      </c>
      <c r="P179" s="16">
        <v>0</v>
      </c>
      <c r="Q179" s="16">
        <v>1.1814966675490705E-4</v>
      </c>
      <c r="R179" s="16">
        <v>1.981808137785926E-5</v>
      </c>
      <c r="S179" s="16">
        <v>3.7452156814067753E-5</v>
      </c>
      <c r="T179" s="16">
        <v>6.6989321055168865E-5</v>
      </c>
      <c r="U179" s="16">
        <v>1.1136205943669178E-5</v>
      </c>
      <c r="V179" s="16">
        <v>0</v>
      </c>
      <c r="W179" s="16">
        <v>1.1814966675490705E-4</v>
      </c>
      <c r="X179" s="16">
        <v>1.981808137785926E-5</v>
      </c>
      <c r="Y179" s="16">
        <v>3.7452156814067753E-5</v>
      </c>
      <c r="Z179" s="16">
        <v>6.6989321055168865E-5</v>
      </c>
      <c r="AA179" s="54">
        <v>1.1136205943669178E-5</v>
      </c>
      <c r="AB179" s="42">
        <v>8.6011230655196177E-4</v>
      </c>
      <c r="AC179" s="42">
        <v>2.3554441802802976E-2</v>
      </c>
      <c r="AD179" s="42">
        <v>1.1185863951777275E-3</v>
      </c>
      <c r="AE179" s="42">
        <v>2.7646581086317409E-3</v>
      </c>
      <c r="AF179" s="42">
        <v>1.4018388752584987E-2</v>
      </c>
      <c r="AG179" s="42">
        <v>6.1023128579692078E-4</v>
      </c>
      <c r="AH179" s="42">
        <v>8.6011230655196177E-4</v>
      </c>
      <c r="AI179" s="42">
        <v>2.3554441802802976E-2</v>
      </c>
      <c r="AJ179" s="42">
        <v>1.1185863951777275E-3</v>
      </c>
      <c r="AK179" s="42">
        <v>2.7646581086317409E-3</v>
      </c>
      <c r="AL179" s="42">
        <v>1.4018388752584987E-2</v>
      </c>
      <c r="AM179" s="42">
        <v>6.1023128579692078E-4</v>
      </c>
    </row>
    <row r="180" spans="1:39" x14ac:dyDescent="0.25">
      <c r="A180" s="53" t="s">
        <v>57</v>
      </c>
      <c r="B180" s="53" t="str">
        <f>VLOOKUP(A180,'TRI Releases'!$A$3:$Q$118,2,FALSE)</f>
        <v>70669GRGGL1600V</v>
      </c>
      <c r="C180" s="53" t="str">
        <f>VLOOKUP(B180,'AERMOD-Modeled-Air-Conc.'!$A$5:$B$3136,2,FALSE)</f>
        <v>Manufacturing</v>
      </c>
      <c r="D180" s="16">
        <v>2.343629213604807E-2</v>
      </c>
      <c r="E180" s="16">
        <v>1.0987683137998682E-3</v>
      </c>
      <c r="F180" s="16">
        <v>2.7272059518176732E-3</v>
      </c>
      <c r="G180" s="16">
        <v>1.3951399431529819E-2</v>
      </c>
      <c r="H180" s="16">
        <v>5.9909507985325162E-4</v>
      </c>
      <c r="I180" s="16">
        <v>1.5768725620119298E-3</v>
      </c>
      <c r="J180" s="16">
        <v>2.343629213604807E-2</v>
      </c>
      <c r="K180" s="16">
        <v>1.0987683137998682E-3</v>
      </c>
      <c r="L180" s="16">
        <v>2.7272059518176732E-3</v>
      </c>
      <c r="M180" s="16">
        <v>1.3951399431529819E-2</v>
      </c>
      <c r="N180" s="16">
        <v>5.9909507985325162E-4</v>
      </c>
      <c r="O180" s="16">
        <v>1.5768725620119298E-3</v>
      </c>
      <c r="P180" s="16">
        <v>1.1814966675490705E-4</v>
      </c>
      <c r="Q180" s="16">
        <v>1.981808137785926E-5</v>
      </c>
      <c r="R180" s="16">
        <v>3.7452156814067753E-5</v>
      </c>
      <c r="S180" s="16">
        <v>6.6989321055168865E-5</v>
      </c>
      <c r="T180" s="16">
        <v>1.1136205943669178E-5</v>
      </c>
      <c r="U180" s="16">
        <v>2.1355272127125204E-5</v>
      </c>
      <c r="V180" s="16">
        <v>1.1814966675490705E-4</v>
      </c>
      <c r="W180" s="16">
        <v>1.981808137785926E-5</v>
      </c>
      <c r="X180" s="16">
        <v>3.7452156814067753E-5</v>
      </c>
      <c r="Y180" s="16">
        <v>6.6989321055168865E-5</v>
      </c>
      <c r="Z180" s="16">
        <v>1.1136205943669178E-5</v>
      </c>
      <c r="AA180" s="54">
        <v>2.1355272127125204E-5</v>
      </c>
      <c r="AB180" s="42">
        <v>2.3554441802802976E-2</v>
      </c>
      <c r="AC180" s="42">
        <v>1.1185863951777275E-3</v>
      </c>
      <c r="AD180" s="42">
        <v>2.7646581086317409E-3</v>
      </c>
      <c r="AE180" s="42">
        <v>1.4018388752584987E-2</v>
      </c>
      <c r="AF180" s="42">
        <v>6.1023128579692078E-4</v>
      </c>
      <c r="AG180" s="42">
        <v>1.5982278341390549E-3</v>
      </c>
      <c r="AH180" s="42">
        <v>2.3554441802802976E-2</v>
      </c>
      <c r="AI180" s="42">
        <v>1.1185863951777275E-3</v>
      </c>
      <c r="AJ180" s="42">
        <v>2.7646581086317409E-3</v>
      </c>
      <c r="AK180" s="42">
        <v>1.4018388752584987E-2</v>
      </c>
      <c r="AL180" s="42">
        <v>6.1023128579692078E-4</v>
      </c>
      <c r="AM180" s="42">
        <v>1.5982278341390549E-3</v>
      </c>
    </row>
    <row r="181" spans="1:39" hidden="1" x14ac:dyDescent="0.25">
      <c r="A181" s="53"/>
      <c r="B181" s="53"/>
      <c r="C181" s="53"/>
      <c r="D181" s="16">
        <v>1.0987683137998682E-3</v>
      </c>
      <c r="E181" s="16">
        <v>2.7272059518176732E-3</v>
      </c>
      <c r="F181" s="16">
        <v>1.3951399431529819E-2</v>
      </c>
      <c r="G181" s="16">
        <v>5.9909507985325162E-4</v>
      </c>
      <c r="H181" s="16">
        <v>1.5768725620119298E-3</v>
      </c>
      <c r="I181" s="16">
        <v>0.11505088866787233</v>
      </c>
      <c r="J181" s="16">
        <v>1.0987683137998682E-3</v>
      </c>
      <c r="K181" s="16">
        <v>2.7272059518176732E-3</v>
      </c>
      <c r="L181" s="16">
        <v>1.3951399431529819E-2</v>
      </c>
      <c r="M181" s="16">
        <v>5.9909507985325162E-4</v>
      </c>
      <c r="N181" s="16">
        <v>1.5768725620119298E-3</v>
      </c>
      <c r="O181" s="16">
        <v>0.11505088866787233</v>
      </c>
      <c r="P181" s="16">
        <v>1.981808137785926E-5</v>
      </c>
      <c r="Q181" s="16">
        <v>3.7452156814067753E-5</v>
      </c>
      <c r="R181" s="16">
        <v>6.6989321055168865E-5</v>
      </c>
      <c r="S181" s="16">
        <v>1.1136205943669178E-5</v>
      </c>
      <c r="T181" s="16">
        <v>2.1355272127125204E-5</v>
      </c>
      <c r="U181" s="16">
        <v>5.9074833377453524E-5</v>
      </c>
      <c r="V181" s="16">
        <v>1.981808137785926E-5</v>
      </c>
      <c r="W181" s="16">
        <v>3.7452156814067753E-5</v>
      </c>
      <c r="X181" s="16">
        <v>6.6989321055168865E-5</v>
      </c>
      <c r="Y181" s="16">
        <v>1.1136205943669178E-5</v>
      </c>
      <c r="Z181" s="16">
        <v>2.1355272127125204E-5</v>
      </c>
      <c r="AA181" s="54">
        <v>5.9074833377453524E-5</v>
      </c>
      <c r="AB181" s="42">
        <v>1.1185863951777275E-3</v>
      </c>
      <c r="AC181" s="42">
        <v>2.7646581086317409E-3</v>
      </c>
      <c r="AD181" s="42">
        <v>1.4018388752584987E-2</v>
      </c>
      <c r="AE181" s="42">
        <v>6.1023128579692078E-4</v>
      </c>
      <c r="AF181" s="42">
        <v>1.5982278341390549E-3</v>
      </c>
      <c r="AG181" s="42">
        <v>0.11510996350124979</v>
      </c>
      <c r="AH181" s="42">
        <v>1.1185863951777275E-3</v>
      </c>
      <c r="AI181" s="42">
        <v>2.7646581086317409E-3</v>
      </c>
      <c r="AJ181" s="42">
        <v>1.4018388752584987E-2</v>
      </c>
      <c r="AK181" s="42">
        <v>6.1023128579692078E-4</v>
      </c>
      <c r="AL181" s="42">
        <v>1.5982278341390549E-3</v>
      </c>
      <c r="AM181" s="42">
        <v>0.11510996350124979</v>
      </c>
    </row>
    <row r="182" spans="1:39" hidden="1" x14ac:dyDescent="0.25">
      <c r="A182" s="53"/>
      <c r="B182" s="53"/>
      <c r="C182" s="53"/>
      <c r="D182" s="16">
        <v>2.7272059518176732E-3</v>
      </c>
      <c r="E182" s="16">
        <v>1.3951399431529819E-2</v>
      </c>
      <c r="F182" s="16">
        <v>5.9909507985325162E-4</v>
      </c>
      <c r="G182" s="16">
        <v>1.5768725620119298E-3</v>
      </c>
      <c r="H182" s="16">
        <v>0.11505088866787233</v>
      </c>
      <c r="I182" s="16">
        <v>5.3939535404720802E-3</v>
      </c>
      <c r="J182" s="16">
        <v>2.7272059518176732E-3</v>
      </c>
      <c r="K182" s="16">
        <v>1.3951399431529819E-2</v>
      </c>
      <c r="L182" s="16">
        <v>5.9909507985325162E-4</v>
      </c>
      <c r="M182" s="16">
        <v>1.5768725620119298E-3</v>
      </c>
      <c r="N182" s="16">
        <v>0.11505088866787233</v>
      </c>
      <c r="O182" s="16">
        <v>5.3939535404720802E-3</v>
      </c>
      <c r="P182" s="16">
        <v>3.7452156814067753E-5</v>
      </c>
      <c r="Q182" s="16">
        <v>6.6989321055168865E-5</v>
      </c>
      <c r="R182" s="16">
        <v>1.1136205943669178E-5</v>
      </c>
      <c r="S182" s="16">
        <v>2.1355272127125204E-5</v>
      </c>
      <c r="T182" s="16">
        <v>5.9074833377453524E-5</v>
      </c>
      <c r="U182" s="16">
        <v>9.9090406889296302E-6</v>
      </c>
      <c r="V182" s="16">
        <v>3.7452156814067753E-5</v>
      </c>
      <c r="W182" s="16">
        <v>6.6989321055168865E-5</v>
      </c>
      <c r="X182" s="16">
        <v>1.1136205943669178E-5</v>
      </c>
      <c r="Y182" s="16">
        <v>2.1355272127125204E-5</v>
      </c>
      <c r="Z182" s="16">
        <v>5.9074833377453524E-5</v>
      </c>
      <c r="AA182" s="54">
        <v>9.9090406889296302E-6</v>
      </c>
      <c r="AB182" s="42">
        <v>2.7646581086317409E-3</v>
      </c>
      <c r="AC182" s="42">
        <v>1.4018388752584987E-2</v>
      </c>
      <c r="AD182" s="42">
        <v>6.1023128579692078E-4</v>
      </c>
      <c r="AE182" s="42">
        <v>1.5982278341390549E-3</v>
      </c>
      <c r="AF182" s="42">
        <v>0.11510996350124979</v>
      </c>
      <c r="AG182" s="42">
        <v>5.4038625811610097E-3</v>
      </c>
      <c r="AH182" s="42">
        <v>2.7646581086317409E-3</v>
      </c>
      <c r="AI182" s="42">
        <v>1.4018388752584987E-2</v>
      </c>
      <c r="AJ182" s="42">
        <v>6.1023128579692078E-4</v>
      </c>
      <c r="AK182" s="42">
        <v>1.5982278341390549E-3</v>
      </c>
      <c r="AL182" s="42">
        <v>0.11510996350124979</v>
      </c>
      <c r="AM182" s="42">
        <v>5.4038625811610097E-3</v>
      </c>
    </row>
    <row r="183" spans="1:39" hidden="1" x14ac:dyDescent="0.25">
      <c r="A183" s="53"/>
      <c r="B183" s="53"/>
      <c r="C183" s="53"/>
      <c r="D183" s="16">
        <v>1.3951399431529819E-2</v>
      </c>
      <c r="E183" s="16">
        <v>5.9909507985325162E-4</v>
      </c>
      <c r="F183" s="16">
        <v>1.5768725620119298E-3</v>
      </c>
      <c r="G183" s="16">
        <v>0.11505088866787233</v>
      </c>
      <c r="H183" s="16">
        <v>5.3939535404720802E-3</v>
      </c>
      <c r="I183" s="16">
        <v>1.338810194528676E-2</v>
      </c>
      <c r="J183" s="16">
        <v>1.3951399431529819E-2</v>
      </c>
      <c r="K183" s="16">
        <v>5.9909507985325162E-4</v>
      </c>
      <c r="L183" s="16">
        <v>1.5768725620119298E-3</v>
      </c>
      <c r="M183" s="16">
        <v>0.11505088866787233</v>
      </c>
      <c r="N183" s="16">
        <v>5.3939535404720802E-3</v>
      </c>
      <c r="O183" s="16">
        <v>1.338810194528676E-2</v>
      </c>
      <c r="P183" s="16">
        <v>6.6989321055168865E-5</v>
      </c>
      <c r="Q183" s="16">
        <v>1.1136205943669178E-5</v>
      </c>
      <c r="R183" s="16">
        <v>2.1355272127125204E-5</v>
      </c>
      <c r="S183" s="16">
        <v>5.9074833377453524E-5</v>
      </c>
      <c r="T183" s="16">
        <v>9.9090406889296302E-6</v>
      </c>
      <c r="U183" s="16">
        <v>1.8726078407033877E-5</v>
      </c>
      <c r="V183" s="16">
        <v>6.6989321055168865E-5</v>
      </c>
      <c r="W183" s="16">
        <v>1.1136205943669178E-5</v>
      </c>
      <c r="X183" s="16">
        <v>2.1355272127125204E-5</v>
      </c>
      <c r="Y183" s="16">
        <v>5.9074833377453524E-5</v>
      </c>
      <c r="Z183" s="16">
        <v>9.9090406889296302E-6</v>
      </c>
      <c r="AA183" s="54">
        <v>1.8726078407033877E-5</v>
      </c>
      <c r="AB183" s="42">
        <v>1.4018388752584987E-2</v>
      </c>
      <c r="AC183" s="42">
        <v>6.1023128579692078E-4</v>
      </c>
      <c r="AD183" s="42">
        <v>1.5982278341390549E-3</v>
      </c>
      <c r="AE183" s="42">
        <v>0.11510996350124979</v>
      </c>
      <c r="AF183" s="42">
        <v>5.4038625811610097E-3</v>
      </c>
      <c r="AG183" s="42">
        <v>1.3406828023693794E-2</v>
      </c>
      <c r="AH183" s="42">
        <v>1.4018388752584987E-2</v>
      </c>
      <c r="AI183" s="42">
        <v>6.1023128579692078E-4</v>
      </c>
      <c r="AJ183" s="42">
        <v>1.5982278341390549E-3</v>
      </c>
      <c r="AK183" s="42">
        <v>0.11510996350124979</v>
      </c>
      <c r="AL183" s="42">
        <v>5.4038625811610097E-3</v>
      </c>
      <c r="AM183" s="42">
        <v>1.3406828023693794E-2</v>
      </c>
    </row>
    <row r="184" spans="1:39" hidden="1" x14ac:dyDescent="0.25">
      <c r="A184" s="53"/>
      <c r="B184" s="53"/>
      <c r="C184" s="53"/>
      <c r="D184" s="16">
        <v>5.9909507985325162E-4</v>
      </c>
      <c r="E184" s="16">
        <v>1.5768725620119298E-3</v>
      </c>
      <c r="F184" s="16">
        <v>0.11505088866787233</v>
      </c>
      <c r="G184" s="16">
        <v>5.3939535404720802E-3</v>
      </c>
      <c r="H184" s="16">
        <v>1.338810194528676E-2</v>
      </c>
      <c r="I184" s="16">
        <v>6.84886881184191E-2</v>
      </c>
      <c r="J184" s="16">
        <v>5.9909507985325162E-4</v>
      </c>
      <c r="K184" s="16">
        <v>1.5768725620119298E-3</v>
      </c>
      <c r="L184" s="16">
        <v>0.11505088866787233</v>
      </c>
      <c r="M184" s="16">
        <v>5.3939535404720802E-3</v>
      </c>
      <c r="N184" s="16">
        <v>1.338810194528676E-2</v>
      </c>
      <c r="O184" s="16">
        <v>6.84886881184191E-2</v>
      </c>
      <c r="P184" s="16">
        <v>1.1136205943669178E-5</v>
      </c>
      <c r="Q184" s="16">
        <v>2.1355272127125204E-5</v>
      </c>
      <c r="R184" s="16">
        <v>5.9074833377453524E-5</v>
      </c>
      <c r="S184" s="16">
        <v>9.9090406889296302E-6</v>
      </c>
      <c r="T184" s="16">
        <v>1.8726078407033877E-5</v>
      </c>
      <c r="U184" s="16">
        <v>3.3494660527584433E-5</v>
      </c>
      <c r="V184" s="16">
        <v>1.1136205943669178E-5</v>
      </c>
      <c r="W184" s="16">
        <v>2.1355272127125204E-5</v>
      </c>
      <c r="X184" s="16">
        <v>5.9074833377453524E-5</v>
      </c>
      <c r="Y184" s="16">
        <v>9.9090406889296302E-6</v>
      </c>
      <c r="Z184" s="16">
        <v>1.8726078407033877E-5</v>
      </c>
      <c r="AA184" s="54">
        <v>3.3494660527584433E-5</v>
      </c>
      <c r="AB184" s="42">
        <v>6.1023128579692078E-4</v>
      </c>
      <c r="AC184" s="42">
        <v>1.5982278341390549E-3</v>
      </c>
      <c r="AD184" s="42">
        <v>0.11510996350124979</v>
      </c>
      <c r="AE184" s="42">
        <v>5.4038625811610097E-3</v>
      </c>
      <c r="AF184" s="42">
        <v>1.3406828023693794E-2</v>
      </c>
      <c r="AG184" s="42">
        <v>6.8522182778946686E-2</v>
      </c>
      <c r="AH184" s="42">
        <v>6.1023128579692078E-4</v>
      </c>
      <c r="AI184" s="42">
        <v>1.5982278341390549E-3</v>
      </c>
      <c r="AJ184" s="42">
        <v>0.11510996350124979</v>
      </c>
      <c r="AK184" s="42">
        <v>5.4038625811610097E-3</v>
      </c>
      <c r="AL184" s="42">
        <v>1.3406828023693794E-2</v>
      </c>
      <c r="AM184" s="42">
        <v>6.8522182778946686E-2</v>
      </c>
    </row>
    <row r="185" spans="1:39" hidden="1" x14ac:dyDescent="0.25">
      <c r="A185" s="53"/>
      <c r="B185" s="53"/>
      <c r="C185" s="53"/>
      <c r="D185" s="16">
        <v>1.5768725620119298E-3</v>
      </c>
      <c r="E185" s="16">
        <v>0.11505088866787233</v>
      </c>
      <c r="F185" s="16">
        <v>5.3939535404720802E-3</v>
      </c>
      <c r="G185" s="16">
        <v>1.338810194528676E-2</v>
      </c>
      <c r="H185" s="16">
        <v>6.84886881184191E-2</v>
      </c>
      <c r="I185" s="16">
        <v>2.9410122101886896E-3</v>
      </c>
      <c r="J185" s="16">
        <v>1.5768725620119298E-3</v>
      </c>
      <c r="K185" s="16">
        <v>0.11505088866787233</v>
      </c>
      <c r="L185" s="16">
        <v>5.3939535404720802E-3</v>
      </c>
      <c r="M185" s="16">
        <v>1.338810194528676E-2</v>
      </c>
      <c r="N185" s="16">
        <v>6.84886881184191E-2</v>
      </c>
      <c r="O185" s="16">
        <v>2.9410122101886896E-3</v>
      </c>
      <c r="P185" s="16">
        <v>2.1355272127125204E-5</v>
      </c>
      <c r="Q185" s="16">
        <v>5.9074833377453524E-5</v>
      </c>
      <c r="R185" s="16">
        <v>9.9090406889296302E-6</v>
      </c>
      <c r="S185" s="16">
        <v>1.8726078407033877E-5</v>
      </c>
      <c r="T185" s="16">
        <v>3.3494660527584433E-5</v>
      </c>
      <c r="U185" s="16">
        <v>5.5681029718345892E-6</v>
      </c>
      <c r="V185" s="16">
        <v>2.1355272127125204E-5</v>
      </c>
      <c r="W185" s="16">
        <v>5.9074833377453524E-5</v>
      </c>
      <c r="X185" s="16">
        <v>9.9090406889296302E-6</v>
      </c>
      <c r="Y185" s="16">
        <v>1.8726078407033877E-5</v>
      </c>
      <c r="Z185" s="16">
        <v>3.3494660527584433E-5</v>
      </c>
      <c r="AA185" s="54">
        <v>5.5681029718345892E-6</v>
      </c>
      <c r="AB185" s="42">
        <v>1.5982278341390549E-3</v>
      </c>
      <c r="AC185" s="42">
        <v>0.11510996350124979</v>
      </c>
      <c r="AD185" s="42">
        <v>5.4038625811610097E-3</v>
      </c>
      <c r="AE185" s="42">
        <v>1.3406828023693794E-2</v>
      </c>
      <c r="AF185" s="42">
        <v>6.8522182778946686E-2</v>
      </c>
      <c r="AG185" s="42">
        <v>2.9465803131605243E-3</v>
      </c>
      <c r="AH185" s="42">
        <v>1.5982278341390549E-3</v>
      </c>
      <c r="AI185" s="42">
        <v>0.11510996350124979</v>
      </c>
      <c r="AJ185" s="42">
        <v>5.4038625811610097E-3</v>
      </c>
      <c r="AK185" s="42">
        <v>1.3406828023693794E-2</v>
      </c>
      <c r="AL185" s="42">
        <v>6.8522182778946686E-2</v>
      </c>
      <c r="AM185" s="42">
        <v>2.9465803131605243E-3</v>
      </c>
    </row>
    <row r="186" spans="1:39" x14ac:dyDescent="0.25">
      <c r="A186" s="53" t="s">
        <v>58</v>
      </c>
      <c r="B186" s="53" t="str">
        <f>VLOOKUP(A186,'TRI Releases'!$A$3:$Q$118,2,FALSE)</f>
        <v>70669GRGGL1600V</v>
      </c>
      <c r="C186" s="53" t="str">
        <f>VLOOKUP(B186,'AERMOD-Modeled-Air-Conc.'!$A$5:$B$3136,2,FALSE)</f>
        <v>Manufacturing</v>
      </c>
      <c r="D186" s="16">
        <v>0.11505088866787233</v>
      </c>
      <c r="E186" s="16">
        <v>5.3939535404720802E-3</v>
      </c>
      <c r="F186" s="16">
        <v>1.338810194528676E-2</v>
      </c>
      <c r="G186" s="16">
        <v>6.84886881184191E-2</v>
      </c>
      <c r="H186" s="16">
        <v>2.9410122101886896E-3</v>
      </c>
      <c r="I186" s="16">
        <v>7.7410107589676548E-3</v>
      </c>
      <c r="J186" s="16">
        <v>0.11505088866787233</v>
      </c>
      <c r="K186" s="16">
        <v>5.3939535404720802E-3</v>
      </c>
      <c r="L186" s="16">
        <v>1.338810194528676E-2</v>
      </c>
      <c r="M186" s="16">
        <v>6.84886881184191E-2</v>
      </c>
      <c r="N186" s="16">
        <v>2.9410122101886896E-3</v>
      </c>
      <c r="O186" s="16">
        <v>7.7410107589676548E-3</v>
      </c>
      <c r="P186" s="16">
        <v>5.9074833377453524E-5</v>
      </c>
      <c r="Q186" s="16">
        <v>9.9090406889296302E-6</v>
      </c>
      <c r="R186" s="16">
        <v>1.8726078407033877E-5</v>
      </c>
      <c r="S186" s="16">
        <v>3.3494660527584433E-5</v>
      </c>
      <c r="T186" s="16">
        <v>5.5681029718345892E-6</v>
      </c>
      <c r="U186" s="16">
        <v>1.0677636063562602E-5</v>
      </c>
      <c r="V186" s="16">
        <v>5.9074833377453524E-5</v>
      </c>
      <c r="W186" s="16">
        <v>9.9090406889296302E-6</v>
      </c>
      <c r="X186" s="16">
        <v>1.8726078407033877E-5</v>
      </c>
      <c r="Y186" s="16">
        <v>3.3494660527584433E-5</v>
      </c>
      <c r="Z186" s="16">
        <v>5.5681029718345892E-6</v>
      </c>
      <c r="AA186" s="54">
        <v>1.0677636063562602E-5</v>
      </c>
      <c r="AB186" s="42">
        <v>0.11510996350124979</v>
      </c>
      <c r="AC186" s="42">
        <v>5.4038625811610097E-3</v>
      </c>
      <c r="AD186" s="42">
        <v>1.3406828023693794E-2</v>
      </c>
      <c r="AE186" s="42">
        <v>6.8522182778946686E-2</v>
      </c>
      <c r="AF186" s="42">
        <v>2.9465803131605243E-3</v>
      </c>
      <c r="AG186" s="42">
        <v>7.7516883950312174E-3</v>
      </c>
      <c r="AH186" s="42">
        <v>0.11510996350124979</v>
      </c>
      <c r="AI186" s="42">
        <v>5.4038625811610097E-3</v>
      </c>
      <c r="AJ186" s="42">
        <v>1.3406828023693794E-2</v>
      </c>
      <c r="AK186" s="42">
        <v>6.8522182778946686E-2</v>
      </c>
      <c r="AL186" s="42">
        <v>2.9465803131605243E-3</v>
      </c>
      <c r="AM186" s="42">
        <v>7.7516883950312174E-3</v>
      </c>
    </row>
    <row r="187" spans="1:39" hidden="1" x14ac:dyDescent="0.25">
      <c r="A187" s="53"/>
      <c r="B187" s="53"/>
      <c r="C187" s="53"/>
      <c r="D187" s="16">
        <v>5.3939535404720802E-3</v>
      </c>
      <c r="E187" s="16">
        <v>1.338810194528676E-2</v>
      </c>
      <c r="F187" s="16">
        <v>6.84886881184191E-2</v>
      </c>
      <c r="G187" s="16">
        <v>2.9410122101886896E-3</v>
      </c>
      <c r="H187" s="16">
        <v>7.7410107589676548E-3</v>
      </c>
      <c r="I187" s="16">
        <v>0.10226745659366429</v>
      </c>
      <c r="J187" s="16">
        <v>5.3939535404720802E-3</v>
      </c>
      <c r="K187" s="16">
        <v>1.338810194528676E-2</v>
      </c>
      <c r="L187" s="16">
        <v>6.84886881184191E-2</v>
      </c>
      <c r="M187" s="16">
        <v>2.9410122101886896E-3</v>
      </c>
      <c r="N187" s="16">
        <v>7.7410107589676548E-3</v>
      </c>
      <c r="O187" s="16">
        <v>0.10226745659366429</v>
      </c>
      <c r="P187" s="16">
        <v>9.9090406889296302E-6</v>
      </c>
      <c r="Q187" s="16">
        <v>1.8726078407033877E-5</v>
      </c>
      <c r="R187" s="16">
        <v>3.3494660527584433E-5</v>
      </c>
      <c r="S187" s="16">
        <v>5.5681029718345892E-6</v>
      </c>
      <c r="T187" s="16">
        <v>1.0677636063562602E-5</v>
      </c>
      <c r="U187" s="16">
        <v>5.9074833377453524E-5</v>
      </c>
      <c r="V187" s="16">
        <v>9.9090406889296302E-6</v>
      </c>
      <c r="W187" s="16">
        <v>1.8726078407033877E-5</v>
      </c>
      <c r="X187" s="16">
        <v>3.3494660527584433E-5</v>
      </c>
      <c r="Y187" s="16">
        <v>5.5681029718345892E-6</v>
      </c>
      <c r="Z187" s="16">
        <v>1.0677636063562602E-5</v>
      </c>
      <c r="AA187" s="54">
        <v>5.9074833377453524E-5</v>
      </c>
      <c r="AB187" s="42">
        <v>5.4038625811610097E-3</v>
      </c>
      <c r="AC187" s="42">
        <v>1.3406828023693794E-2</v>
      </c>
      <c r="AD187" s="42">
        <v>6.8522182778946686E-2</v>
      </c>
      <c r="AE187" s="42">
        <v>2.9465803131605243E-3</v>
      </c>
      <c r="AF187" s="42">
        <v>7.7516883950312174E-3</v>
      </c>
      <c r="AG187" s="42">
        <v>0.10232653142704175</v>
      </c>
      <c r="AH187" s="42">
        <v>5.4038625811610097E-3</v>
      </c>
      <c r="AI187" s="42">
        <v>1.3406828023693794E-2</v>
      </c>
      <c r="AJ187" s="42">
        <v>6.8522182778946686E-2</v>
      </c>
      <c r="AK187" s="42">
        <v>2.9465803131605243E-3</v>
      </c>
      <c r="AL187" s="42">
        <v>7.7516883950312174E-3</v>
      </c>
      <c r="AM187" s="42">
        <v>0.10232653142704175</v>
      </c>
    </row>
    <row r="188" spans="1:39" hidden="1" x14ac:dyDescent="0.25">
      <c r="A188" s="53"/>
      <c r="B188" s="53"/>
      <c r="C188" s="53"/>
      <c r="D188" s="16">
        <v>1.338810194528676E-2</v>
      </c>
      <c r="E188" s="16">
        <v>6.84886881184191E-2</v>
      </c>
      <c r="F188" s="16">
        <v>2.9410122101886896E-3</v>
      </c>
      <c r="G188" s="16">
        <v>7.7410107589676548E-3</v>
      </c>
      <c r="H188" s="16">
        <v>0.10226745659366429</v>
      </c>
      <c r="I188" s="16">
        <v>4.7946253693085155E-3</v>
      </c>
      <c r="J188" s="16">
        <v>1.338810194528676E-2</v>
      </c>
      <c r="K188" s="16">
        <v>6.84886881184191E-2</v>
      </c>
      <c r="L188" s="16">
        <v>2.9410122101886896E-3</v>
      </c>
      <c r="M188" s="16">
        <v>7.7410107589676548E-3</v>
      </c>
      <c r="N188" s="16">
        <v>0.10226745659366429</v>
      </c>
      <c r="O188" s="16">
        <v>4.7946253693085155E-3</v>
      </c>
      <c r="P188" s="16">
        <v>1.8726078407033877E-5</v>
      </c>
      <c r="Q188" s="16">
        <v>3.3494660527584433E-5</v>
      </c>
      <c r="R188" s="16">
        <v>5.5681029718345892E-6</v>
      </c>
      <c r="S188" s="16">
        <v>1.0677636063562602E-5</v>
      </c>
      <c r="T188" s="16">
        <v>5.9074833377453524E-5</v>
      </c>
      <c r="U188" s="16">
        <v>9.9090406889296302E-6</v>
      </c>
      <c r="V188" s="16">
        <v>1.8726078407033877E-5</v>
      </c>
      <c r="W188" s="16">
        <v>3.3494660527584433E-5</v>
      </c>
      <c r="X188" s="16">
        <v>5.5681029718345892E-6</v>
      </c>
      <c r="Y188" s="16">
        <v>1.0677636063562602E-5</v>
      </c>
      <c r="Z188" s="16">
        <v>5.9074833377453524E-5</v>
      </c>
      <c r="AA188" s="54">
        <v>9.9090406889296302E-6</v>
      </c>
      <c r="AB188" s="42">
        <v>1.3406828023693794E-2</v>
      </c>
      <c r="AC188" s="42">
        <v>6.8522182778946686E-2</v>
      </c>
      <c r="AD188" s="42">
        <v>2.9465803131605243E-3</v>
      </c>
      <c r="AE188" s="42">
        <v>7.7516883950312174E-3</v>
      </c>
      <c r="AF188" s="42">
        <v>0.10232653142704175</v>
      </c>
      <c r="AG188" s="42">
        <v>4.8045344099974449E-3</v>
      </c>
      <c r="AH188" s="42">
        <v>1.3406828023693794E-2</v>
      </c>
      <c r="AI188" s="42">
        <v>6.8522182778946686E-2</v>
      </c>
      <c r="AJ188" s="42">
        <v>2.9465803131605243E-3</v>
      </c>
      <c r="AK188" s="42">
        <v>7.7516883950312174E-3</v>
      </c>
      <c r="AL188" s="42">
        <v>0.10232653142704175</v>
      </c>
      <c r="AM188" s="42">
        <v>4.8045344099974449E-3</v>
      </c>
    </row>
    <row r="189" spans="1:39" hidden="1" x14ac:dyDescent="0.25">
      <c r="A189" s="53"/>
      <c r="B189" s="53"/>
      <c r="C189" s="53"/>
      <c r="D189" s="16">
        <v>6.84886881184191E-2</v>
      </c>
      <c r="E189" s="16">
        <v>2.9410122101886896E-3</v>
      </c>
      <c r="F189" s="16">
        <v>7.7410107589676548E-3</v>
      </c>
      <c r="G189" s="16">
        <v>0.10226745659366429</v>
      </c>
      <c r="H189" s="16">
        <v>4.7946253693085155E-3</v>
      </c>
      <c r="I189" s="16">
        <v>1.1900535062477119E-2</v>
      </c>
      <c r="J189" s="16">
        <v>6.84886881184191E-2</v>
      </c>
      <c r="K189" s="16">
        <v>2.9410122101886896E-3</v>
      </c>
      <c r="L189" s="16">
        <v>7.7410107589676548E-3</v>
      </c>
      <c r="M189" s="16">
        <v>0.10226745659366429</v>
      </c>
      <c r="N189" s="16">
        <v>4.7946253693085155E-3</v>
      </c>
      <c r="O189" s="16">
        <v>1.1900535062477119E-2</v>
      </c>
      <c r="P189" s="16">
        <v>3.3494660527584433E-5</v>
      </c>
      <c r="Q189" s="16">
        <v>5.5681029718345892E-6</v>
      </c>
      <c r="R189" s="16">
        <v>1.0677636063562602E-5</v>
      </c>
      <c r="S189" s="16">
        <v>5.9074833377453524E-5</v>
      </c>
      <c r="T189" s="16">
        <v>9.9090406889296302E-6</v>
      </c>
      <c r="U189" s="16">
        <v>1.8726078407033877E-5</v>
      </c>
      <c r="V189" s="16">
        <v>3.3494660527584433E-5</v>
      </c>
      <c r="W189" s="16">
        <v>5.5681029718345892E-6</v>
      </c>
      <c r="X189" s="16">
        <v>1.0677636063562602E-5</v>
      </c>
      <c r="Y189" s="16">
        <v>5.9074833377453524E-5</v>
      </c>
      <c r="Z189" s="16">
        <v>9.9090406889296302E-6</v>
      </c>
      <c r="AA189" s="54">
        <v>1.8726078407033877E-5</v>
      </c>
      <c r="AB189" s="42">
        <v>6.8522182778946686E-2</v>
      </c>
      <c r="AC189" s="42">
        <v>2.9465803131605243E-3</v>
      </c>
      <c r="AD189" s="42">
        <v>7.7516883950312174E-3</v>
      </c>
      <c r="AE189" s="42">
        <v>0.10232653142704175</v>
      </c>
      <c r="AF189" s="42">
        <v>4.8045344099974449E-3</v>
      </c>
      <c r="AG189" s="42">
        <v>1.1919261140884154E-2</v>
      </c>
      <c r="AH189" s="42">
        <v>6.8522182778946686E-2</v>
      </c>
      <c r="AI189" s="42">
        <v>2.9465803131605243E-3</v>
      </c>
      <c r="AJ189" s="42">
        <v>7.7516883950312174E-3</v>
      </c>
      <c r="AK189" s="42">
        <v>0.10232653142704175</v>
      </c>
      <c r="AL189" s="42">
        <v>4.8045344099974449E-3</v>
      </c>
      <c r="AM189" s="42">
        <v>1.1919261140884154E-2</v>
      </c>
    </row>
    <row r="190" spans="1:39" hidden="1" x14ac:dyDescent="0.25">
      <c r="A190" s="53"/>
      <c r="B190" s="53"/>
      <c r="C190" s="53"/>
      <c r="D190" s="16">
        <v>2.9410122101886896E-3</v>
      </c>
      <c r="E190" s="16">
        <v>7.7410107589676548E-3</v>
      </c>
      <c r="F190" s="16">
        <v>0.10226745659366429</v>
      </c>
      <c r="G190" s="16">
        <v>4.7946253693085155E-3</v>
      </c>
      <c r="H190" s="16">
        <v>1.1900535062477119E-2</v>
      </c>
      <c r="I190" s="16">
        <v>6.0878833883039211E-2</v>
      </c>
      <c r="J190" s="16">
        <v>2.9410122101886896E-3</v>
      </c>
      <c r="K190" s="16">
        <v>7.7410107589676548E-3</v>
      </c>
      <c r="L190" s="16">
        <v>0.10226745659366429</v>
      </c>
      <c r="M190" s="16">
        <v>4.7946253693085155E-3</v>
      </c>
      <c r="N190" s="16">
        <v>1.1900535062477119E-2</v>
      </c>
      <c r="O190" s="16">
        <v>6.0878833883039211E-2</v>
      </c>
      <c r="P190" s="16">
        <v>5.5681029718345892E-6</v>
      </c>
      <c r="Q190" s="16">
        <v>1.0677636063562602E-5</v>
      </c>
      <c r="R190" s="16">
        <v>5.9074833377453524E-5</v>
      </c>
      <c r="S190" s="16">
        <v>9.9090406889296302E-6</v>
      </c>
      <c r="T190" s="16">
        <v>1.8726078407033877E-5</v>
      </c>
      <c r="U190" s="16">
        <v>3.3494660527584433E-5</v>
      </c>
      <c r="V190" s="16">
        <v>5.5681029718345892E-6</v>
      </c>
      <c r="W190" s="16">
        <v>1.0677636063562602E-5</v>
      </c>
      <c r="X190" s="16">
        <v>5.9074833377453524E-5</v>
      </c>
      <c r="Y190" s="16">
        <v>9.9090406889296302E-6</v>
      </c>
      <c r="Z190" s="16">
        <v>1.8726078407033877E-5</v>
      </c>
      <c r="AA190" s="54">
        <v>3.3494660527584433E-5</v>
      </c>
      <c r="AB190" s="42">
        <v>2.9465803131605243E-3</v>
      </c>
      <c r="AC190" s="42">
        <v>7.7516883950312174E-3</v>
      </c>
      <c r="AD190" s="42">
        <v>0.10232653142704175</v>
      </c>
      <c r="AE190" s="42">
        <v>4.8045344099974449E-3</v>
      </c>
      <c r="AF190" s="42">
        <v>1.1919261140884154E-2</v>
      </c>
      <c r="AG190" s="42">
        <v>6.0912328543566797E-2</v>
      </c>
      <c r="AH190" s="42">
        <v>2.9465803131605243E-3</v>
      </c>
      <c r="AI190" s="42">
        <v>7.7516883950312174E-3</v>
      </c>
      <c r="AJ190" s="42">
        <v>0.10232653142704175</v>
      </c>
      <c r="AK190" s="42">
        <v>4.8045344099974449E-3</v>
      </c>
      <c r="AL190" s="42">
        <v>1.1919261140884154E-2</v>
      </c>
      <c r="AM190" s="42">
        <v>6.0912328543566797E-2</v>
      </c>
    </row>
    <row r="191" spans="1:39" hidden="1" x14ac:dyDescent="0.25">
      <c r="A191" s="53"/>
      <c r="B191" s="53"/>
      <c r="C191" s="53"/>
      <c r="D191" s="16">
        <v>7.7410107589676548E-3</v>
      </c>
      <c r="E191" s="16">
        <v>0.10226745659366429</v>
      </c>
      <c r="F191" s="16">
        <v>4.7946253693085155E-3</v>
      </c>
      <c r="G191" s="16">
        <v>1.1900535062477119E-2</v>
      </c>
      <c r="H191" s="16">
        <v>6.0878833883039211E-2</v>
      </c>
      <c r="I191" s="16">
        <v>2.6142330757232797E-3</v>
      </c>
      <c r="J191" s="16">
        <v>7.7410107589676548E-3</v>
      </c>
      <c r="K191" s="16">
        <v>0.10226745659366429</v>
      </c>
      <c r="L191" s="16">
        <v>4.7946253693085155E-3</v>
      </c>
      <c r="M191" s="16">
        <v>1.1900535062477119E-2</v>
      </c>
      <c r="N191" s="16">
        <v>6.0878833883039211E-2</v>
      </c>
      <c r="O191" s="16">
        <v>2.6142330757232797E-3</v>
      </c>
      <c r="P191" s="16">
        <v>1.0677636063562602E-5</v>
      </c>
      <c r="Q191" s="16">
        <v>5.9074833377453524E-5</v>
      </c>
      <c r="R191" s="16">
        <v>9.9090406889296302E-6</v>
      </c>
      <c r="S191" s="16">
        <v>1.8726078407033877E-5</v>
      </c>
      <c r="T191" s="16">
        <v>3.3494660527584433E-5</v>
      </c>
      <c r="U191" s="16">
        <v>5.5681029718345892E-6</v>
      </c>
      <c r="V191" s="16">
        <v>1.0677636063562602E-5</v>
      </c>
      <c r="W191" s="16">
        <v>5.9074833377453524E-5</v>
      </c>
      <c r="X191" s="16">
        <v>9.9090406889296302E-6</v>
      </c>
      <c r="Y191" s="16">
        <v>1.8726078407033877E-5</v>
      </c>
      <c r="Z191" s="16">
        <v>3.3494660527584433E-5</v>
      </c>
      <c r="AA191" s="54">
        <v>5.5681029718345892E-6</v>
      </c>
      <c r="AB191" s="42">
        <v>7.7516883950312174E-3</v>
      </c>
      <c r="AC191" s="42">
        <v>0.10232653142704175</v>
      </c>
      <c r="AD191" s="42">
        <v>4.8045344099974449E-3</v>
      </c>
      <c r="AE191" s="42">
        <v>1.1919261140884154E-2</v>
      </c>
      <c r="AF191" s="42">
        <v>6.0912328543566797E-2</v>
      </c>
      <c r="AG191" s="42">
        <v>2.6198011786951144E-3</v>
      </c>
      <c r="AH191" s="42">
        <v>7.7516883950312174E-3</v>
      </c>
      <c r="AI191" s="42">
        <v>0.10232653142704175</v>
      </c>
      <c r="AJ191" s="42">
        <v>4.8045344099974449E-3</v>
      </c>
      <c r="AK191" s="42">
        <v>1.1919261140884154E-2</v>
      </c>
      <c r="AL191" s="42">
        <v>6.0912328543566797E-2</v>
      </c>
      <c r="AM191" s="42">
        <v>2.6198011786951144E-3</v>
      </c>
    </row>
    <row r="192" spans="1:39" x14ac:dyDescent="0.25">
      <c r="A192" s="53" t="s">
        <v>59</v>
      </c>
      <c r="B192" s="53" t="str">
        <f>VLOOKUP(A192,'TRI Releases'!$A$3:$Q$118,2,FALSE)</f>
        <v>70669GRGGL1600V</v>
      </c>
      <c r="C192" s="53" t="str">
        <f>VLOOKUP(B192,'AERMOD-Modeled-Air-Conc.'!$A$5:$B$3136,2,FALSE)</f>
        <v>Manufacturing</v>
      </c>
      <c r="D192" s="16">
        <v>0.10226745659366429</v>
      </c>
      <c r="E192" s="16">
        <v>4.7946253693085155E-3</v>
      </c>
      <c r="F192" s="16">
        <v>1.1900535062477119E-2</v>
      </c>
      <c r="G192" s="16">
        <v>6.0878833883039211E-2</v>
      </c>
      <c r="H192" s="16">
        <v>2.6142330757232797E-3</v>
      </c>
      <c r="I192" s="16">
        <v>6.8808984524156942E-3</v>
      </c>
      <c r="J192" s="16">
        <v>0.10226745659366429</v>
      </c>
      <c r="K192" s="16">
        <v>4.7946253693085155E-3</v>
      </c>
      <c r="L192" s="16">
        <v>1.1900535062477119E-2</v>
      </c>
      <c r="M192" s="16">
        <v>6.0878833883039211E-2</v>
      </c>
      <c r="N192" s="16">
        <v>2.6142330757232797E-3</v>
      </c>
      <c r="O192" s="16">
        <v>6.8808984524156942E-3</v>
      </c>
      <c r="P192" s="16">
        <v>5.9074833377453524E-5</v>
      </c>
      <c r="Q192" s="16">
        <v>9.9090406889296302E-6</v>
      </c>
      <c r="R192" s="16">
        <v>1.8726078407033877E-5</v>
      </c>
      <c r="S192" s="16">
        <v>3.3494660527584433E-5</v>
      </c>
      <c r="T192" s="16">
        <v>5.5681029718345892E-6</v>
      </c>
      <c r="U192" s="16">
        <v>1.0677636063562602E-5</v>
      </c>
      <c r="V192" s="16">
        <v>5.9074833377453524E-5</v>
      </c>
      <c r="W192" s="16">
        <v>9.9090406889296302E-6</v>
      </c>
      <c r="X192" s="16">
        <v>1.8726078407033877E-5</v>
      </c>
      <c r="Y192" s="16">
        <v>3.3494660527584433E-5</v>
      </c>
      <c r="Z192" s="16">
        <v>5.5681029718345892E-6</v>
      </c>
      <c r="AA192" s="54">
        <v>1.0677636063562602E-5</v>
      </c>
      <c r="AB192" s="42">
        <v>0.10232653142704175</v>
      </c>
      <c r="AC192" s="42">
        <v>4.8045344099974449E-3</v>
      </c>
      <c r="AD192" s="42">
        <v>1.1919261140884154E-2</v>
      </c>
      <c r="AE192" s="42">
        <v>6.0912328543566797E-2</v>
      </c>
      <c r="AF192" s="42">
        <v>2.6198011786951144E-3</v>
      </c>
      <c r="AG192" s="42">
        <v>6.8915760884792569E-3</v>
      </c>
      <c r="AH192" s="42">
        <v>0.10232653142704175</v>
      </c>
      <c r="AI192" s="42">
        <v>4.8045344099974449E-3</v>
      </c>
      <c r="AJ192" s="42">
        <v>1.1919261140884154E-2</v>
      </c>
      <c r="AK192" s="42">
        <v>6.0912328543566797E-2</v>
      </c>
      <c r="AL192" s="42">
        <v>2.6198011786951144E-3</v>
      </c>
      <c r="AM192" s="42">
        <v>6.8915760884792569E-3</v>
      </c>
    </row>
    <row r="193" spans="1:39" hidden="1" x14ac:dyDescent="0.25">
      <c r="A193" s="53"/>
      <c r="B193" s="53"/>
      <c r="C193" s="53"/>
      <c r="D193" s="16">
        <v>4.7946253693085155E-3</v>
      </c>
      <c r="E193" s="16">
        <v>1.1900535062477119E-2</v>
      </c>
      <c r="F193" s="16">
        <v>6.0878833883039211E-2</v>
      </c>
      <c r="G193" s="16">
        <v>2.6142330757232797E-3</v>
      </c>
      <c r="H193" s="16">
        <v>6.8808984524156942E-3</v>
      </c>
      <c r="I193" s="16">
        <v>8.9484024519456265E-2</v>
      </c>
      <c r="J193" s="16">
        <v>4.7946253693085155E-3</v>
      </c>
      <c r="K193" s="16">
        <v>1.1900535062477119E-2</v>
      </c>
      <c r="L193" s="16">
        <v>6.0878833883039211E-2</v>
      </c>
      <c r="M193" s="16">
        <v>2.6142330757232797E-3</v>
      </c>
      <c r="N193" s="16">
        <v>6.8808984524156942E-3</v>
      </c>
      <c r="O193" s="16">
        <v>8.9484024519456265E-2</v>
      </c>
      <c r="P193" s="16">
        <v>9.9090406889296302E-6</v>
      </c>
      <c r="Q193" s="16">
        <v>1.8726078407033877E-5</v>
      </c>
      <c r="R193" s="16">
        <v>3.3494660527584433E-5</v>
      </c>
      <c r="S193" s="16">
        <v>5.5681029718345892E-6</v>
      </c>
      <c r="T193" s="16">
        <v>1.0677636063562602E-5</v>
      </c>
      <c r="U193" s="16">
        <v>5.9074833377453524E-5</v>
      </c>
      <c r="V193" s="16">
        <v>9.9090406889296302E-6</v>
      </c>
      <c r="W193" s="16">
        <v>1.8726078407033877E-5</v>
      </c>
      <c r="X193" s="16">
        <v>3.3494660527584433E-5</v>
      </c>
      <c r="Y193" s="16">
        <v>5.5681029718345892E-6</v>
      </c>
      <c r="Z193" s="16">
        <v>1.0677636063562602E-5</v>
      </c>
      <c r="AA193" s="54">
        <v>5.9074833377453524E-5</v>
      </c>
      <c r="AB193" s="42">
        <v>4.8045344099974449E-3</v>
      </c>
      <c r="AC193" s="42">
        <v>1.1919261140884154E-2</v>
      </c>
      <c r="AD193" s="42">
        <v>6.0912328543566797E-2</v>
      </c>
      <c r="AE193" s="42">
        <v>2.6198011786951144E-3</v>
      </c>
      <c r="AF193" s="42">
        <v>6.8915760884792569E-3</v>
      </c>
      <c r="AG193" s="42">
        <v>8.9543099352833722E-2</v>
      </c>
      <c r="AH193" s="42">
        <v>4.8045344099974449E-3</v>
      </c>
      <c r="AI193" s="42">
        <v>1.1919261140884154E-2</v>
      </c>
      <c r="AJ193" s="42">
        <v>6.0912328543566797E-2</v>
      </c>
      <c r="AK193" s="42">
        <v>2.6198011786951144E-3</v>
      </c>
      <c r="AL193" s="42">
        <v>6.8915760884792569E-3</v>
      </c>
      <c r="AM193" s="42">
        <v>8.9543099352833722E-2</v>
      </c>
    </row>
    <row r="194" spans="1:39" hidden="1" x14ac:dyDescent="0.25">
      <c r="A194" s="53"/>
      <c r="B194" s="53"/>
      <c r="C194" s="53"/>
      <c r="D194" s="16">
        <v>1.1900535062477119E-2</v>
      </c>
      <c r="E194" s="16">
        <v>6.0878833883039211E-2</v>
      </c>
      <c r="F194" s="16">
        <v>2.6142330757232797E-3</v>
      </c>
      <c r="G194" s="16">
        <v>6.8808984524156942E-3</v>
      </c>
      <c r="H194" s="16">
        <v>8.9484024519456265E-2</v>
      </c>
      <c r="I194" s="16">
        <v>4.1952971981449516E-3</v>
      </c>
      <c r="J194" s="16">
        <v>1.1900535062477119E-2</v>
      </c>
      <c r="K194" s="16">
        <v>6.0878833883039211E-2</v>
      </c>
      <c r="L194" s="16">
        <v>2.6142330757232797E-3</v>
      </c>
      <c r="M194" s="16">
        <v>6.8808984524156942E-3</v>
      </c>
      <c r="N194" s="16">
        <v>8.9484024519456265E-2</v>
      </c>
      <c r="O194" s="16">
        <v>4.1952971981449516E-3</v>
      </c>
      <c r="P194" s="16">
        <v>1.8726078407033877E-5</v>
      </c>
      <c r="Q194" s="16">
        <v>3.3494660527584433E-5</v>
      </c>
      <c r="R194" s="16">
        <v>5.5681029718345892E-6</v>
      </c>
      <c r="S194" s="16">
        <v>1.0677636063562602E-5</v>
      </c>
      <c r="T194" s="16">
        <v>5.9074833377453524E-5</v>
      </c>
      <c r="U194" s="16">
        <v>9.9090406889296302E-6</v>
      </c>
      <c r="V194" s="16">
        <v>1.8726078407033877E-5</v>
      </c>
      <c r="W194" s="16">
        <v>3.3494660527584433E-5</v>
      </c>
      <c r="X194" s="16">
        <v>5.5681029718345892E-6</v>
      </c>
      <c r="Y194" s="16">
        <v>1.0677636063562602E-5</v>
      </c>
      <c r="Z194" s="16">
        <v>5.9074833377453524E-5</v>
      </c>
      <c r="AA194" s="54">
        <v>9.9090406889296302E-6</v>
      </c>
      <c r="AB194" s="42">
        <v>1.1919261140884154E-2</v>
      </c>
      <c r="AC194" s="42">
        <v>6.0912328543566797E-2</v>
      </c>
      <c r="AD194" s="42">
        <v>2.6198011786951144E-3</v>
      </c>
      <c r="AE194" s="42">
        <v>6.8915760884792569E-3</v>
      </c>
      <c r="AF194" s="42">
        <v>8.9543099352833722E-2</v>
      </c>
      <c r="AG194" s="42">
        <v>4.205206238833881E-3</v>
      </c>
      <c r="AH194" s="42">
        <v>1.1919261140884154E-2</v>
      </c>
      <c r="AI194" s="42">
        <v>6.0912328543566797E-2</v>
      </c>
      <c r="AJ194" s="42">
        <v>2.6198011786951144E-3</v>
      </c>
      <c r="AK194" s="42">
        <v>6.8915760884792569E-3</v>
      </c>
      <c r="AL194" s="42">
        <v>8.9543099352833722E-2</v>
      </c>
      <c r="AM194" s="42">
        <v>4.205206238833881E-3</v>
      </c>
    </row>
    <row r="195" spans="1:39" hidden="1" x14ac:dyDescent="0.25">
      <c r="A195" s="53"/>
      <c r="B195" s="53"/>
      <c r="C195" s="53"/>
      <c r="D195" s="16">
        <v>6.0878833883039211E-2</v>
      </c>
      <c r="E195" s="16">
        <v>2.6142330757232797E-3</v>
      </c>
      <c r="F195" s="16">
        <v>6.8808984524156942E-3</v>
      </c>
      <c r="G195" s="16">
        <v>8.9484024519456265E-2</v>
      </c>
      <c r="H195" s="16">
        <v>4.1952971981449516E-3</v>
      </c>
      <c r="I195" s="16">
        <v>1.041296817966748E-2</v>
      </c>
      <c r="J195" s="16">
        <v>6.0878833883039211E-2</v>
      </c>
      <c r="K195" s="16">
        <v>2.6142330757232797E-3</v>
      </c>
      <c r="L195" s="16">
        <v>6.8808984524156942E-3</v>
      </c>
      <c r="M195" s="16">
        <v>8.9484024519456265E-2</v>
      </c>
      <c r="N195" s="16">
        <v>4.1952971981449516E-3</v>
      </c>
      <c r="O195" s="16">
        <v>1.041296817966748E-2</v>
      </c>
      <c r="P195" s="16">
        <v>3.3494660527584433E-5</v>
      </c>
      <c r="Q195" s="16">
        <v>5.5681029718345892E-6</v>
      </c>
      <c r="R195" s="16">
        <v>1.0677636063562602E-5</v>
      </c>
      <c r="S195" s="16">
        <v>5.9074833377453524E-5</v>
      </c>
      <c r="T195" s="16">
        <v>9.9090406889296302E-6</v>
      </c>
      <c r="U195" s="16">
        <v>1.8726078407033877E-5</v>
      </c>
      <c r="V195" s="16">
        <v>3.3494660527584433E-5</v>
      </c>
      <c r="W195" s="16">
        <v>5.5681029718345892E-6</v>
      </c>
      <c r="X195" s="16">
        <v>1.0677636063562602E-5</v>
      </c>
      <c r="Y195" s="16">
        <v>5.9074833377453524E-5</v>
      </c>
      <c r="Z195" s="16">
        <v>9.9090406889296302E-6</v>
      </c>
      <c r="AA195" s="54">
        <v>1.8726078407033877E-5</v>
      </c>
      <c r="AB195" s="42">
        <v>6.0912328543566797E-2</v>
      </c>
      <c r="AC195" s="42">
        <v>2.6198011786951144E-3</v>
      </c>
      <c r="AD195" s="42">
        <v>6.8915760884792569E-3</v>
      </c>
      <c r="AE195" s="42">
        <v>8.9543099352833722E-2</v>
      </c>
      <c r="AF195" s="42">
        <v>4.205206238833881E-3</v>
      </c>
      <c r="AG195" s="42">
        <v>1.0431694258074515E-2</v>
      </c>
      <c r="AH195" s="42">
        <v>6.0912328543566797E-2</v>
      </c>
      <c r="AI195" s="42">
        <v>2.6198011786951144E-3</v>
      </c>
      <c r="AJ195" s="42">
        <v>6.8915760884792569E-3</v>
      </c>
      <c r="AK195" s="42">
        <v>8.9543099352833722E-2</v>
      </c>
      <c r="AL195" s="42">
        <v>4.205206238833881E-3</v>
      </c>
      <c r="AM195" s="42">
        <v>1.0431694258074515E-2</v>
      </c>
    </row>
    <row r="196" spans="1:39" hidden="1" x14ac:dyDescent="0.25">
      <c r="A196" s="53"/>
      <c r="B196" s="53"/>
      <c r="C196" s="53"/>
      <c r="D196" s="16">
        <v>2.6142330757232797E-3</v>
      </c>
      <c r="E196" s="16">
        <v>6.8808984524156942E-3</v>
      </c>
      <c r="F196" s="16">
        <v>8.9484024519456265E-2</v>
      </c>
      <c r="G196" s="16">
        <v>4.1952971981449516E-3</v>
      </c>
      <c r="H196" s="16">
        <v>1.041296817966748E-2</v>
      </c>
      <c r="I196" s="16">
        <v>5.3268979647659309E-2</v>
      </c>
      <c r="J196" s="16">
        <v>2.6142330757232797E-3</v>
      </c>
      <c r="K196" s="16">
        <v>6.8808984524156942E-3</v>
      </c>
      <c r="L196" s="16">
        <v>8.9484024519456265E-2</v>
      </c>
      <c r="M196" s="16">
        <v>4.1952971981449516E-3</v>
      </c>
      <c r="N196" s="16">
        <v>1.041296817966748E-2</v>
      </c>
      <c r="O196" s="16">
        <v>5.3268979647659309E-2</v>
      </c>
      <c r="P196" s="16">
        <v>5.5681029718345892E-6</v>
      </c>
      <c r="Q196" s="16">
        <v>1.0677636063562602E-5</v>
      </c>
      <c r="R196" s="16">
        <v>5.9074833377453524E-5</v>
      </c>
      <c r="S196" s="16">
        <v>9.9090406889296302E-6</v>
      </c>
      <c r="T196" s="16">
        <v>1.8726078407033877E-5</v>
      </c>
      <c r="U196" s="16">
        <v>3.3494660527584433E-5</v>
      </c>
      <c r="V196" s="16">
        <v>5.5681029718345892E-6</v>
      </c>
      <c r="W196" s="16">
        <v>1.0677636063562602E-5</v>
      </c>
      <c r="X196" s="16">
        <v>5.9074833377453524E-5</v>
      </c>
      <c r="Y196" s="16">
        <v>9.9090406889296302E-6</v>
      </c>
      <c r="Z196" s="16">
        <v>1.8726078407033877E-5</v>
      </c>
      <c r="AA196" s="54">
        <v>3.3494660527584433E-5</v>
      </c>
      <c r="AB196" s="42">
        <v>2.6198011786951144E-3</v>
      </c>
      <c r="AC196" s="42">
        <v>6.8915760884792569E-3</v>
      </c>
      <c r="AD196" s="42">
        <v>8.9543099352833722E-2</v>
      </c>
      <c r="AE196" s="42">
        <v>4.205206238833881E-3</v>
      </c>
      <c r="AF196" s="42">
        <v>1.0431694258074515E-2</v>
      </c>
      <c r="AG196" s="42">
        <v>5.3302474308186895E-2</v>
      </c>
      <c r="AH196" s="42">
        <v>2.6198011786951144E-3</v>
      </c>
      <c r="AI196" s="42">
        <v>6.8915760884792569E-3</v>
      </c>
      <c r="AJ196" s="42">
        <v>8.9543099352833722E-2</v>
      </c>
      <c r="AK196" s="42">
        <v>4.205206238833881E-3</v>
      </c>
      <c r="AL196" s="42">
        <v>1.0431694258074515E-2</v>
      </c>
      <c r="AM196" s="42">
        <v>5.3302474308186895E-2</v>
      </c>
    </row>
    <row r="197" spans="1:39" hidden="1" x14ac:dyDescent="0.25">
      <c r="A197" s="53"/>
      <c r="B197" s="53"/>
      <c r="C197" s="53"/>
      <c r="D197" s="16">
        <v>6.8808984524156942E-3</v>
      </c>
      <c r="E197" s="16">
        <v>8.9484024519456265E-2</v>
      </c>
      <c r="F197" s="16">
        <v>4.1952971981449516E-3</v>
      </c>
      <c r="G197" s="16">
        <v>1.041296817966748E-2</v>
      </c>
      <c r="H197" s="16">
        <v>5.3268979647659309E-2</v>
      </c>
      <c r="I197" s="16">
        <v>2.2874539412578699E-3</v>
      </c>
      <c r="J197" s="16">
        <v>6.8808984524156942E-3</v>
      </c>
      <c r="K197" s="16">
        <v>8.9484024519456265E-2</v>
      </c>
      <c r="L197" s="16">
        <v>4.1952971981449516E-3</v>
      </c>
      <c r="M197" s="16">
        <v>1.041296817966748E-2</v>
      </c>
      <c r="N197" s="16">
        <v>5.3268979647659309E-2</v>
      </c>
      <c r="O197" s="16">
        <v>2.2874539412578699E-3</v>
      </c>
      <c r="P197" s="16">
        <v>1.0677636063562602E-5</v>
      </c>
      <c r="Q197" s="16">
        <v>5.9074833377453524E-5</v>
      </c>
      <c r="R197" s="16">
        <v>9.9090406889296302E-6</v>
      </c>
      <c r="S197" s="16">
        <v>1.8726078407033877E-5</v>
      </c>
      <c r="T197" s="16">
        <v>3.3494660527584433E-5</v>
      </c>
      <c r="U197" s="16">
        <v>5.5681029718345892E-6</v>
      </c>
      <c r="V197" s="16">
        <v>1.0677636063562602E-5</v>
      </c>
      <c r="W197" s="16">
        <v>5.9074833377453524E-5</v>
      </c>
      <c r="X197" s="16">
        <v>9.9090406889296302E-6</v>
      </c>
      <c r="Y197" s="16">
        <v>1.8726078407033877E-5</v>
      </c>
      <c r="Z197" s="16">
        <v>3.3494660527584433E-5</v>
      </c>
      <c r="AA197" s="54">
        <v>5.5681029718345892E-6</v>
      </c>
      <c r="AB197" s="42">
        <v>6.8915760884792569E-3</v>
      </c>
      <c r="AC197" s="42">
        <v>8.9543099352833722E-2</v>
      </c>
      <c r="AD197" s="42">
        <v>4.205206238833881E-3</v>
      </c>
      <c r="AE197" s="42">
        <v>1.0431694258074515E-2</v>
      </c>
      <c r="AF197" s="42">
        <v>5.3302474308186895E-2</v>
      </c>
      <c r="AG197" s="42">
        <v>2.2930220442297046E-3</v>
      </c>
      <c r="AH197" s="42">
        <v>6.8915760884792569E-3</v>
      </c>
      <c r="AI197" s="42">
        <v>8.9543099352833722E-2</v>
      </c>
      <c r="AJ197" s="42">
        <v>4.205206238833881E-3</v>
      </c>
      <c r="AK197" s="42">
        <v>1.0431694258074515E-2</v>
      </c>
      <c r="AL197" s="42">
        <v>5.3302474308186895E-2</v>
      </c>
      <c r="AM197" s="42">
        <v>2.2930220442297046E-3</v>
      </c>
    </row>
    <row r="198" spans="1:39" x14ac:dyDescent="0.25">
      <c r="A198" s="53" t="s">
        <v>60</v>
      </c>
      <c r="B198" s="53" t="str">
        <f>VLOOKUP(A198,'TRI Releases'!$A$3:$Q$118,2,FALSE)</f>
        <v>70669GRGGL1600V</v>
      </c>
      <c r="C198" s="53" t="str">
        <f>VLOOKUP(B198,'AERMOD-Modeled-Air-Conc.'!$A$5:$B$3136,2,FALSE)</f>
        <v>Manufacturing</v>
      </c>
      <c r="D198" s="16">
        <v>8.9484024519456265E-2</v>
      </c>
      <c r="E198" s="16">
        <v>4.1952971981449516E-3</v>
      </c>
      <c r="F198" s="16">
        <v>1.041296817966748E-2</v>
      </c>
      <c r="G198" s="16">
        <v>5.3268979647659309E-2</v>
      </c>
      <c r="H198" s="16">
        <v>2.2874539412578699E-3</v>
      </c>
      <c r="I198" s="16">
        <v>6.0207861458637327E-3</v>
      </c>
      <c r="J198" s="16">
        <v>8.9484024519456265E-2</v>
      </c>
      <c r="K198" s="16">
        <v>4.1952971981449516E-3</v>
      </c>
      <c r="L198" s="16">
        <v>1.041296817966748E-2</v>
      </c>
      <c r="M198" s="16">
        <v>5.3268979647659309E-2</v>
      </c>
      <c r="N198" s="16">
        <v>2.2874539412578699E-3</v>
      </c>
      <c r="O198" s="16">
        <v>6.0207861458637327E-3</v>
      </c>
      <c r="P198" s="16">
        <v>5.9074833377453524E-5</v>
      </c>
      <c r="Q198" s="16">
        <v>9.9090406889296302E-6</v>
      </c>
      <c r="R198" s="16">
        <v>1.8726078407033877E-5</v>
      </c>
      <c r="S198" s="16">
        <v>3.3494660527584433E-5</v>
      </c>
      <c r="T198" s="16">
        <v>5.5681029718345892E-6</v>
      </c>
      <c r="U198" s="16">
        <v>1.0677636063562602E-5</v>
      </c>
      <c r="V198" s="16">
        <v>5.9074833377453524E-5</v>
      </c>
      <c r="W198" s="16">
        <v>9.9090406889296302E-6</v>
      </c>
      <c r="X198" s="16">
        <v>1.8726078407033877E-5</v>
      </c>
      <c r="Y198" s="16">
        <v>3.3494660527584433E-5</v>
      </c>
      <c r="Z198" s="16">
        <v>5.5681029718345892E-6</v>
      </c>
      <c r="AA198" s="54">
        <v>1.0677636063562602E-5</v>
      </c>
      <c r="AB198" s="42">
        <v>8.9543099352833722E-2</v>
      </c>
      <c r="AC198" s="42">
        <v>4.205206238833881E-3</v>
      </c>
      <c r="AD198" s="42">
        <v>1.0431694258074515E-2</v>
      </c>
      <c r="AE198" s="42">
        <v>5.3302474308186895E-2</v>
      </c>
      <c r="AF198" s="42">
        <v>2.2930220442297046E-3</v>
      </c>
      <c r="AG198" s="42">
        <v>6.0314637819272954E-3</v>
      </c>
      <c r="AH198" s="42">
        <v>8.9543099352833722E-2</v>
      </c>
      <c r="AI198" s="42">
        <v>4.205206238833881E-3</v>
      </c>
      <c r="AJ198" s="42">
        <v>1.0431694258074515E-2</v>
      </c>
      <c r="AK198" s="42">
        <v>5.3302474308186895E-2</v>
      </c>
      <c r="AL198" s="42">
        <v>2.2930220442297046E-3</v>
      </c>
      <c r="AM198" s="42">
        <v>6.0314637819272954E-3</v>
      </c>
    </row>
    <row r="199" spans="1:39" hidden="1" x14ac:dyDescent="0.25">
      <c r="A199" s="53"/>
      <c r="B199" s="53"/>
      <c r="C199" s="53"/>
      <c r="D199" s="16">
        <v>4.1952971981449516E-3</v>
      </c>
      <c r="E199" s="16">
        <v>1.041296817966748E-2</v>
      </c>
      <c r="F199" s="16">
        <v>5.3268979647659309E-2</v>
      </c>
      <c r="G199" s="16">
        <v>2.2874539412578699E-3</v>
      </c>
      <c r="H199" s="16">
        <v>6.0207861458637327E-3</v>
      </c>
      <c r="I199" s="16">
        <v>5.9862986198934216E-2</v>
      </c>
      <c r="J199" s="16">
        <v>4.1952971981449516E-3</v>
      </c>
      <c r="K199" s="16">
        <v>1.041296817966748E-2</v>
      </c>
      <c r="L199" s="16">
        <v>5.3268979647659309E-2</v>
      </c>
      <c r="M199" s="16">
        <v>2.2874539412578699E-3</v>
      </c>
      <c r="N199" s="16">
        <v>6.0207861458637327E-3</v>
      </c>
      <c r="O199" s="16">
        <v>5.9862986198934216E-2</v>
      </c>
      <c r="P199" s="16">
        <v>9.9090406889296302E-6</v>
      </c>
      <c r="Q199" s="16">
        <v>1.8726078407033877E-5</v>
      </c>
      <c r="R199" s="16">
        <v>3.3494660527584433E-5</v>
      </c>
      <c r="S199" s="16">
        <v>5.5681029718345892E-6</v>
      </c>
      <c r="T199" s="16">
        <v>1.0677636063562602E-5</v>
      </c>
      <c r="U199" s="16">
        <v>4.3630984080204959E-5</v>
      </c>
      <c r="V199" s="16">
        <v>9.9090406889296302E-6</v>
      </c>
      <c r="W199" s="16">
        <v>1.8726078407033877E-5</v>
      </c>
      <c r="X199" s="16">
        <v>3.3494660527584433E-5</v>
      </c>
      <c r="Y199" s="16">
        <v>5.5681029718345892E-6</v>
      </c>
      <c r="Z199" s="16">
        <v>1.0677636063562602E-5</v>
      </c>
      <c r="AA199" s="54">
        <v>4.3630984080204959E-5</v>
      </c>
      <c r="AB199" s="42">
        <v>4.205206238833881E-3</v>
      </c>
      <c r="AC199" s="42">
        <v>1.0431694258074515E-2</v>
      </c>
      <c r="AD199" s="42">
        <v>5.3302474308186895E-2</v>
      </c>
      <c r="AE199" s="42">
        <v>2.2930220442297046E-3</v>
      </c>
      <c r="AF199" s="42">
        <v>6.0314637819272954E-3</v>
      </c>
      <c r="AG199" s="42">
        <v>5.9906617183014418E-2</v>
      </c>
      <c r="AH199" s="42">
        <v>4.205206238833881E-3</v>
      </c>
      <c r="AI199" s="42">
        <v>1.0431694258074515E-2</v>
      </c>
      <c r="AJ199" s="42">
        <v>5.3302474308186895E-2</v>
      </c>
      <c r="AK199" s="42">
        <v>2.2930220442297046E-3</v>
      </c>
      <c r="AL199" s="42">
        <v>6.0314637819272954E-3</v>
      </c>
      <c r="AM199" s="42">
        <v>5.9906617183014418E-2</v>
      </c>
    </row>
    <row r="200" spans="1:39" hidden="1" x14ac:dyDescent="0.25">
      <c r="A200" s="53"/>
      <c r="B200" s="53"/>
      <c r="C200" s="53"/>
      <c r="D200" s="16">
        <v>1.041296817966748E-2</v>
      </c>
      <c r="E200" s="16">
        <v>5.3268979647659309E-2</v>
      </c>
      <c r="F200" s="16">
        <v>2.2874539412578699E-3</v>
      </c>
      <c r="G200" s="16">
        <v>6.0207861458637327E-3</v>
      </c>
      <c r="H200" s="16">
        <v>5.9862986198934216E-2</v>
      </c>
      <c r="I200" s="16">
        <v>2.8065682072488068E-3</v>
      </c>
      <c r="J200" s="16">
        <v>1.041296817966748E-2</v>
      </c>
      <c r="K200" s="16">
        <v>5.3268979647659309E-2</v>
      </c>
      <c r="L200" s="16">
        <v>2.2874539412578699E-3</v>
      </c>
      <c r="M200" s="16">
        <v>6.0207861458637327E-3</v>
      </c>
      <c r="N200" s="16">
        <v>5.9862986198934216E-2</v>
      </c>
      <c r="O200" s="16">
        <v>2.8065682072488068E-3</v>
      </c>
      <c r="P200" s="16">
        <v>1.8726078407033877E-5</v>
      </c>
      <c r="Q200" s="16">
        <v>3.3494660527584433E-5</v>
      </c>
      <c r="R200" s="16">
        <v>5.5681029718345892E-6</v>
      </c>
      <c r="S200" s="16">
        <v>1.0677636063562602E-5</v>
      </c>
      <c r="T200" s="16">
        <v>4.3630984080204959E-5</v>
      </c>
      <c r="U200" s="16">
        <v>7.3185343373951695E-6</v>
      </c>
      <c r="V200" s="16">
        <v>1.8726078407033877E-5</v>
      </c>
      <c r="W200" s="16">
        <v>3.3494660527584433E-5</v>
      </c>
      <c r="X200" s="16">
        <v>5.5681029718345892E-6</v>
      </c>
      <c r="Y200" s="16">
        <v>1.0677636063562602E-5</v>
      </c>
      <c r="Z200" s="16">
        <v>4.3630984080204959E-5</v>
      </c>
      <c r="AA200" s="54">
        <v>7.3185343373951695E-6</v>
      </c>
      <c r="AB200" s="42">
        <v>1.0431694258074515E-2</v>
      </c>
      <c r="AC200" s="42">
        <v>5.3302474308186895E-2</v>
      </c>
      <c r="AD200" s="42">
        <v>2.2930220442297046E-3</v>
      </c>
      <c r="AE200" s="42">
        <v>6.0314637819272954E-3</v>
      </c>
      <c r="AF200" s="42">
        <v>5.9906617183014418E-2</v>
      </c>
      <c r="AG200" s="42">
        <v>2.813886741586202E-3</v>
      </c>
      <c r="AH200" s="42">
        <v>1.0431694258074515E-2</v>
      </c>
      <c r="AI200" s="42">
        <v>5.3302474308186895E-2</v>
      </c>
      <c r="AJ200" s="42">
        <v>2.2930220442297046E-3</v>
      </c>
      <c r="AK200" s="42">
        <v>6.0314637819272954E-3</v>
      </c>
      <c r="AL200" s="42">
        <v>5.9906617183014418E-2</v>
      </c>
      <c r="AM200" s="42">
        <v>2.813886741586202E-3</v>
      </c>
    </row>
    <row r="201" spans="1:39" hidden="1" x14ac:dyDescent="0.25">
      <c r="A201" s="53"/>
      <c r="B201" s="53"/>
      <c r="C201" s="53"/>
      <c r="D201" s="16">
        <v>5.3268979647659309E-2</v>
      </c>
      <c r="E201" s="16">
        <v>2.2874539412578699E-3</v>
      </c>
      <c r="F201" s="16">
        <v>6.0207861458637327E-3</v>
      </c>
      <c r="G201" s="16">
        <v>5.9862986198934216E-2</v>
      </c>
      <c r="H201" s="16">
        <v>2.8065682072488068E-3</v>
      </c>
      <c r="I201" s="16">
        <v>6.966063202642858E-3</v>
      </c>
      <c r="J201" s="16">
        <v>5.3268979647659309E-2</v>
      </c>
      <c r="K201" s="16">
        <v>2.2874539412578699E-3</v>
      </c>
      <c r="L201" s="16">
        <v>6.0207861458637327E-3</v>
      </c>
      <c r="M201" s="16">
        <v>5.9862986198934216E-2</v>
      </c>
      <c r="N201" s="16">
        <v>2.8065682072488068E-3</v>
      </c>
      <c r="O201" s="16">
        <v>6.966063202642858E-3</v>
      </c>
      <c r="P201" s="16">
        <v>3.3494660527584433E-5</v>
      </c>
      <c r="Q201" s="16">
        <v>5.5681029718345892E-6</v>
      </c>
      <c r="R201" s="16">
        <v>1.0677636063562602E-5</v>
      </c>
      <c r="S201" s="16">
        <v>4.3630984080204959E-5</v>
      </c>
      <c r="T201" s="16">
        <v>7.3185343373951695E-6</v>
      </c>
      <c r="U201" s="16">
        <v>1.3830546480623592E-5</v>
      </c>
      <c r="V201" s="16">
        <v>3.3494660527584433E-5</v>
      </c>
      <c r="W201" s="16">
        <v>5.5681029718345892E-6</v>
      </c>
      <c r="X201" s="16">
        <v>1.0677636063562602E-5</v>
      </c>
      <c r="Y201" s="16">
        <v>4.3630984080204959E-5</v>
      </c>
      <c r="Z201" s="16">
        <v>7.3185343373951695E-6</v>
      </c>
      <c r="AA201" s="54">
        <v>1.3830546480623592E-5</v>
      </c>
      <c r="AB201" s="42">
        <v>5.3302474308186895E-2</v>
      </c>
      <c r="AC201" s="42">
        <v>2.2930220442297046E-3</v>
      </c>
      <c r="AD201" s="42">
        <v>6.0314637819272954E-3</v>
      </c>
      <c r="AE201" s="42">
        <v>5.9906617183014418E-2</v>
      </c>
      <c r="AF201" s="42">
        <v>2.813886741586202E-3</v>
      </c>
      <c r="AG201" s="42">
        <v>6.9798937491234812E-3</v>
      </c>
      <c r="AH201" s="42">
        <v>5.3302474308186895E-2</v>
      </c>
      <c r="AI201" s="42">
        <v>2.2930220442297046E-3</v>
      </c>
      <c r="AJ201" s="42">
        <v>6.0314637819272954E-3</v>
      </c>
      <c r="AK201" s="42">
        <v>5.9906617183014418E-2</v>
      </c>
      <c r="AL201" s="42">
        <v>2.813886741586202E-3</v>
      </c>
      <c r="AM201" s="42">
        <v>6.9798937491234812E-3</v>
      </c>
    </row>
    <row r="202" spans="1:39" hidden="1" x14ac:dyDescent="0.25">
      <c r="A202" s="53"/>
      <c r="B202" s="53"/>
      <c r="C202" s="53"/>
      <c r="D202" s="16">
        <v>2.2874539412578699E-3</v>
      </c>
      <c r="E202" s="16">
        <v>6.0207861458637327E-3</v>
      </c>
      <c r="F202" s="16">
        <v>5.9862986198934216E-2</v>
      </c>
      <c r="G202" s="16">
        <v>2.8065682072488068E-3</v>
      </c>
      <c r="H202" s="16">
        <v>6.966063202642858E-3</v>
      </c>
      <c r="I202" s="16">
        <v>3.5635860262250456E-2</v>
      </c>
      <c r="J202" s="16">
        <v>2.2874539412578699E-3</v>
      </c>
      <c r="K202" s="16">
        <v>6.0207861458637327E-3</v>
      </c>
      <c r="L202" s="16">
        <v>5.9862986198934216E-2</v>
      </c>
      <c r="M202" s="16">
        <v>2.8065682072488068E-3</v>
      </c>
      <c r="N202" s="16">
        <v>6.966063202642858E-3</v>
      </c>
      <c r="O202" s="16">
        <v>3.5635860262250456E-2</v>
      </c>
      <c r="P202" s="16">
        <v>5.5681029718345892E-6</v>
      </c>
      <c r="Q202" s="16">
        <v>1.0677636063562602E-5</v>
      </c>
      <c r="R202" s="16">
        <v>4.3630984080204959E-5</v>
      </c>
      <c r="S202" s="16">
        <v>7.3185343373951695E-6</v>
      </c>
      <c r="T202" s="16">
        <v>1.3830546480623592E-5</v>
      </c>
      <c r="U202" s="16">
        <v>2.4738199275373075E-5</v>
      </c>
      <c r="V202" s="16">
        <v>5.5681029718345892E-6</v>
      </c>
      <c r="W202" s="16">
        <v>1.0677636063562602E-5</v>
      </c>
      <c r="X202" s="16">
        <v>4.3630984080204959E-5</v>
      </c>
      <c r="Y202" s="16">
        <v>7.3185343373951695E-6</v>
      </c>
      <c r="Z202" s="16">
        <v>1.3830546480623592E-5</v>
      </c>
      <c r="AA202" s="54">
        <v>2.4738199275373075E-5</v>
      </c>
      <c r="AB202" s="42">
        <v>2.2930220442297046E-3</v>
      </c>
      <c r="AC202" s="42">
        <v>6.0314637819272954E-3</v>
      </c>
      <c r="AD202" s="42">
        <v>5.9906617183014418E-2</v>
      </c>
      <c r="AE202" s="42">
        <v>2.813886741586202E-3</v>
      </c>
      <c r="AF202" s="42">
        <v>6.9798937491234812E-3</v>
      </c>
      <c r="AG202" s="42">
        <v>3.5660598461525826E-2</v>
      </c>
      <c r="AH202" s="42">
        <v>2.2930220442297046E-3</v>
      </c>
      <c r="AI202" s="42">
        <v>6.0314637819272954E-3</v>
      </c>
      <c r="AJ202" s="42">
        <v>5.9906617183014418E-2</v>
      </c>
      <c r="AK202" s="42">
        <v>2.813886741586202E-3</v>
      </c>
      <c r="AL202" s="42">
        <v>6.9798937491234812E-3</v>
      </c>
      <c r="AM202" s="42">
        <v>3.5660598461525826E-2</v>
      </c>
    </row>
    <row r="203" spans="1:39" hidden="1" x14ac:dyDescent="0.25">
      <c r="A203" s="53"/>
      <c r="B203" s="53"/>
      <c r="C203" s="53"/>
      <c r="D203" s="16">
        <v>6.0207861458637327E-3</v>
      </c>
      <c r="E203" s="16">
        <v>5.9862986198934216E-2</v>
      </c>
      <c r="F203" s="16">
        <v>2.8065682072488068E-3</v>
      </c>
      <c r="G203" s="16">
        <v>6.966063202642858E-3</v>
      </c>
      <c r="H203" s="16">
        <v>3.5635860262250456E-2</v>
      </c>
      <c r="I203" s="16">
        <v>1.53026000396802E-3</v>
      </c>
      <c r="J203" s="16">
        <v>6.0207861458637327E-3</v>
      </c>
      <c r="K203" s="16">
        <v>5.9862986198934216E-2</v>
      </c>
      <c r="L203" s="16">
        <v>2.8065682072488068E-3</v>
      </c>
      <c r="M203" s="16">
        <v>6.966063202642858E-3</v>
      </c>
      <c r="N203" s="16">
        <v>3.5635860262250456E-2</v>
      </c>
      <c r="O203" s="16">
        <v>1.53026000396802E-3</v>
      </c>
      <c r="P203" s="16">
        <v>1.0677636063562602E-5</v>
      </c>
      <c r="Q203" s="16">
        <v>4.3630984080204959E-5</v>
      </c>
      <c r="R203" s="16">
        <v>7.3185343373951695E-6</v>
      </c>
      <c r="S203" s="16">
        <v>1.3830546480623592E-5</v>
      </c>
      <c r="T203" s="16">
        <v>2.4738199275373075E-5</v>
      </c>
      <c r="U203" s="16">
        <v>4.1124417663406892E-6</v>
      </c>
      <c r="V203" s="16">
        <v>1.0677636063562602E-5</v>
      </c>
      <c r="W203" s="16">
        <v>4.3630984080204959E-5</v>
      </c>
      <c r="X203" s="16">
        <v>7.3185343373951695E-6</v>
      </c>
      <c r="Y203" s="16">
        <v>1.3830546480623592E-5</v>
      </c>
      <c r="Z203" s="16">
        <v>2.4738199275373075E-5</v>
      </c>
      <c r="AA203" s="54">
        <v>4.1124417663406892E-6</v>
      </c>
      <c r="AB203" s="42">
        <v>6.0314637819272954E-3</v>
      </c>
      <c r="AC203" s="42">
        <v>5.9906617183014418E-2</v>
      </c>
      <c r="AD203" s="42">
        <v>2.813886741586202E-3</v>
      </c>
      <c r="AE203" s="42">
        <v>6.9798937491234812E-3</v>
      </c>
      <c r="AF203" s="42">
        <v>3.5660598461525826E-2</v>
      </c>
      <c r="AG203" s="42">
        <v>1.5343724457343607E-3</v>
      </c>
      <c r="AH203" s="42">
        <v>6.0314637819272954E-3</v>
      </c>
      <c r="AI203" s="42">
        <v>5.9906617183014418E-2</v>
      </c>
      <c r="AJ203" s="42">
        <v>2.813886741586202E-3</v>
      </c>
      <c r="AK203" s="42">
        <v>6.9798937491234812E-3</v>
      </c>
      <c r="AL203" s="42">
        <v>3.5660598461525826E-2</v>
      </c>
      <c r="AM203" s="42">
        <v>1.5343724457343607E-3</v>
      </c>
    </row>
    <row r="204" spans="1:39" x14ac:dyDescent="0.25">
      <c r="A204" s="53" t="s">
        <v>61</v>
      </c>
      <c r="B204" s="53" t="str">
        <f>VLOOKUP(A204,'TRI Releases'!$A$3:$Q$118,2,FALSE)</f>
        <v>70669GRGGL1600V</v>
      </c>
      <c r="C204" s="53" t="str">
        <f>VLOOKUP(B204,'AERMOD-Modeled-Air-Conc.'!$A$5:$B$3136,2,FALSE)</f>
        <v>Manufacturing</v>
      </c>
      <c r="D204" s="16">
        <v>5.9862986198934216E-2</v>
      </c>
      <c r="E204" s="16">
        <v>2.8065682072488068E-3</v>
      </c>
      <c r="F204" s="16">
        <v>6.966063202642858E-3</v>
      </c>
      <c r="G204" s="16">
        <v>3.5635860262250456E-2</v>
      </c>
      <c r="H204" s="16">
        <v>1.53026000396802E-3</v>
      </c>
      <c r="I204" s="16">
        <v>4.0277830583961872E-3</v>
      </c>
      <c r="J204" s="16">
        <v>5.9862986198934216E-2</v>
      </c>
      <c r="K204" s="16">
        <v>2.8065682072488068E-3</v>
      </c>
      <c r="L204" s="16">
        <v>6.966063202642858E-3</v>
      </c>
      <c r="M204" s="16">
        <v>3.5635860262250456E-2</v>
      </c>
      <c r="N204" s="16">
        <v>1.53026000396802E-3</v>
      </c>
      <c r="O204" s="16">
        <v>4.0277830583961872E-3</v>
      </c>
      <c r="P204" s="16">
        <v>4.3630984080204959E-5</v>
      </c>
      <c r="Q204" s="16">
        <v>7.3185343373951695E-6</v>
      </c>
      <c r="R204" s="16">
        <v>1.3830546480623592E-5</v>
      </c>
      <c r="S204" s="16">
        <v>2.4738199275373075E-5</v>
      </c>
      <c r="T204" s="16">
        <v>4.1124417663406892E-6</v>
      </c>
      <c r="U204" s="16">
        <v>7.8861969212312359E-6</v>
      </c>
      <c r="V204" s="16">
        <v>4.3630984080204959E-5</v>
      </c>
      <c r="W204" s="16">
        <v>7.3185343373951695E-6</v>
      </c>
      <c r="X204" s="16">
        <v>1.3830546480623592E-5</v>
      </c>
      <c r="Y204" s="16">
        <v>2.4738199275373075E-5</v>
      </c>
      <c r="Z204" s="16">
        <v>4.1124417663406892E-6</v>
      </c>
      <c r="AA204" s="54">
        <v>7.8861969212312359E-6</v>
      </c>
      <c r="AB204" s="42">
        <v>5.9906617183014418E-2</v>
      </c>
      <c r="AC204" s="42">
        <v>2.813886741586202E-3</v>
      </c>
      <c r="AD204" s="42">
        <v>6.9798937491234812E-3</v>
      </c>
      <c r="AE204" s="42">
        <v>3.5660598461525826E-2</v>
      </c>
      <c r="AF204" s="42">
        <v>1.5343724457343607E-3</v>
      </c>
      <c r="AG204" s="42">
        <v>4.0356692553174187E-3</v>
      </c>
      <c r="AH204" s="42">
        <v>5.9906617183014418E-2</v>
      </c>
      <c r="AI204" s="42">
        <v>2.813886741586202E-3</v>
      </c>
      <c r="AJ204" s="42">
        <v>6.9798937491234812E-3</v>
      </c>
      <c r="AK204" s="42">
        <v>3.5660598461525826E-2</v>
      </c>
      <c r="AL204" s="42">
        <v>1.5343724457343607E-3</v>
      </c>
      <c r="AM204" s="42">
        <v>4.0356692553174187E-3</v>
      </c>
    </row>
    <row r="205" spans="1:39" hidden="1" x14ac:dyDescent="0.25">
      <c r="A205" s="53"/>
      <c r="B205" s="53"/>
      <c r="C205" s="53"/>
      <c r="D205" s="16">
        <v>2.8065682072488068E-3</v>
      </c>
      <c r="E205" s="16">
        <v>6.966063202642858E-3</v>
      </c>
      <c r="F205" s="16">
        <v>3.5635860262250456E-2</v>
      </c>
      <c r="G205" s="16">
        <v>1.53026000396802E-3</v>
      </c>
      <c r="H205" s="16">
        <v>4.0277830583961872E-3</v>
      </c>
      <c r="I205" s="16">
        <v>10.226745659366429</v>
      </c>
      <c r="J205" s="16">
        <v>2.8065682072488068E-3</v>
      </c>
      <c r="K205" s="16">
        <v>6.966063202642858E-3</v>
      </c>
      <c r="L205" s="16">
        <v>3.5635860262250456E-2</v>
      </c>
      <c r="M205" s="16">
        <v>1.53026000396802E-3</v>
      </c>
      <c r="N205" s="16">
        <v>4.0277830583961872E-3</v>
      </c>
      <c r="O205" s="16">
        <v>10.226745659366429</v>
      </c>
      <c r="P205" s="16">
        <v>7.3185343373951695E-6</v>
      </c>
      <c r="Q205" s="16">
        <v>1.3830546480623592E-5</v>
      </c>
      <c r="R205" s="16">
        <v>2.4738199275373075E-5</v>
      </c>
      <c r="S205" s="16">
        <v>4.1124417663406892E-6</v>
      </c>
      <c r="T205" s="16">
        <v>7.8861969212312359E-6</v>
      </c>
      <c r="U205" s="16">
        <v>7.0889800052944221E-2</v>
      </c>
      <c r="V205" s="16">
        <v>7.3185343373951695E-6</v>
      </c>
      <c r="W205" s="16">
        <v>1.3830546480623592E-5</v>
      </c>
      <c r="X205" s="16">
        <v>2.4738199275373075E-5</v>
      </c>
      <c r="Y205" s="16">
        <v>4.1124417663406892E-6</v>
      </c>
      <c r="Z205" s="16">
        <v>7.8861969212312359E-6</v>
      </c>
      <c r="AA205" s="54">
        <v>7.0889800052944221E-2</v>
      </c>
      <c r="AB205" s="42">
        <v>2.813886741586202E-3</v>
      </c>
      <c r="AC205" s="42">
        <v>6.9798937491234812E-3</v>
      </c>
      <c r="AD205" s="42">
        <v>3.5660598461525826E-2</v>
      </c>
      <c r="AE205" s="42">
        <v>1.5343724457343607E-3</v>
      </c>
      <c r="AF205" s="42">
        <v>4.0356692553174187E-3</v>
      </c>
      <c r="AG205" s="42">
        <v>10.297635459419373</v>
      </c>
      <c r="AH205" s="42">
        <v>2.813886741586202E-3</v>
      </c>
      <c r="AI205" s="42">
        <v>6.9798937491234812E-3</v>
      </c>
      <c r="AJ205" s="42">
        <v>3.5660598461525826E-2</v>
      </c>
      <c r="AK205" s="42">
        <v>1.5343724457343607E-3</v>
      </c>
      <c r="AL205" s="42">
        <v>4.0356692553174187E-3</v>
      </c>
      <c r="AM205" s="42">
        <v>10.297635459419373</v>
      </c>
    </row>
    <row r="206" spans="1:39" hidden="1" x14ac:dyDescent="0.25">
      <c r="A206" s="53"/>
      <c r="B206" s="53"/>
      <c r="C206" s="53"/>
      <c r="D206" s="16">
        <v>6.966063202642858E-3</v>
      </c>
      <c r="E206" s="16">
        <v>3.5635860262250456E-2</v>
      </c>
      <c r="F206" s="16">
        <v>1.53026000396802E-3</v>
      </c>
      <c r="G206" s="16">
        <v>4.0277830583961872E-3</v>
      </c>
      <c r="H206" s="16">
        <v>10.226745659366429</v>
      </c>
      <c r="I206" s="16">
        <v>0.47946253693085156</v>
      </c>
      <c r="J206" s="16">
        <v>6.966063202642858E-3</v>
      </c>
      <c r="K206" s="16">
        <v>3.5635860262250456E-2</v>
      </c>
      <c r="L206" s="16">
        <v>1.53026000396802E-3</v>
      </c>
      <c r="M206" s="16">
        <v>4.0277830583961872E-3</v>
      </c>
      <c r="N206" s="16">
        <v>10.226745659366429</v>
      </c>
      <c r="O206" s="16">
        <v>0.47946253693085156</v>
      </c>
      <c r="P206" s="16">
        <v>1.3830546480623592E-5</v>
      </c>
      <c r="Q206" s="16">
        <v>2.4738199275373075E-5</v>
      </c>
      <c r="R206" s="16">
        <v>4.1124417663406892E-6</v>
      </c>
      <c r="S206" s="16">
        <v>7.8861969212312359E-6</v>
      </c>
      <c r="T206" s="16">
        <v>7.0889800052944221E-2</v>
      </c>
      <c r="U206" s="16">
        <v>1.1890848826715554E-2</v>
      </c>
      <c r="V206" s="16">
        <v>1.3830546480623592E-5</v>
      </c>
      <c r="W206" s="16">
        <v>2.4738199275373075E-5</v>
      </c>
      <c r="X206" s="16">
        <v>4.1124417663406892E-6</v>
      </c>
      <c r="Y206" s="16">
        <v>7.8861969212312359E-6</v>
      </c>
      <c r="Z206" s="16">
        <v>7.0889800052944221E-2</v>
      </c>
      <c r="AA206" s="54">
        <v>1.1890848826715554E-2</v>
      </c>
      <c r="AB206" s="42">
        <v>6.9798937491234812E-3</v>
      </c>
      <c r="AC206" s="42">
        <v>3.5660598461525826E-2</v>
      </c>
      <c r="AD206" s="42">
        <v>1.5343724457343607E-3</v>
      </c>
      <c r="AE206" s="42">
        <v>4.0356692553174187E-3</v>
      </c>
      <c r="AF206" s="42">
        <v>10.297635459419373</v>
      </c>
      <c r="AG206" s="42">
        <v>0.4913533857575671</v>
      </c>
      <c r="AH206" s="42">
        <v>6.9798937491234812E-3</v>
      </c>
      <c r="AI206" s="42">
        <v>3.5660598461525826E-2</v>
      </c>
      <c r="AJ206" s="42">
        <v>1.5343724457343607E-3</v>
      </c>
      <c r="AK206" s="42">
        <v>4.0356692553174187E-3</v>
      </c>
      <c r="AL206" s="42">
        <v>10.297635459419373</v>
      </c>
      <c r="AM206" s="42">
        <v>0.4913533857575671</v>
      </c>
    </row>
    <row r="207" spans="1:39" hidden="1" x14ac:dyDescent="0.25">
      <c r="A207" s="53"/>
      <c r="B207" s="53"/>
      <c r="C207" s="53"/>
      <c r="D207" s="16">
        <v>3.5635860262250456E-2</v>
      </c>
      <c r="E207" s="16">
        <v>1.53026000396802E-3</v>
      </c>
      <c r="F207" s="16">
        <v>4.0277830583961872E-3</v>
      </c>
      <c r="G207" s="16">
        <v>10.226745659366429</v>
      </c>
      <c r="H207" s="16">
        <v>0.47946253693085156</v>
      </c>
      <c r="I207" s="16">
        <v>1.190053506247712</v>
      </c>
      <c r="J207" s="16">
        <v>3.5635860262250456E-2</v>
      </c>
      <c r="K207" s="16">
        <v>1.53026000396802E-3</v>
      </c>
      <c r="L207" s="16">
        <v>4.0277830583961872E-3</v>
      </c>
      <c r="M207" s="16">
        <v>10.226745659366429</v>
      </c>
      <c r="N207" s="16">
        <v>0.47946253693085156</v>
      </c>
      <c r="O207" s="16">
        <v>1.190053506247712</v>
      </c>
      <c r="P207" s="16">
        <v>2.4738199275373075E-5</v>
      </c>
      <c r="Q207" s="16">
        <v>4.1124417663406892E-6</v>
      </c>
      <c r="R207" s="16">
        <v>7.8861969212312359E-6</v>
      </c>
      <c r="S207" s="16">
        <v>7.0889800052944221E-2</v>
      </c>
      <c r="T207" s="16">
        <v>1.1890848826715554E-2</v>
      </c>
      <c r="U207" s="16">
        <v>2.247129408844065E-2</v>
      </c>
      <c r="V207" s="16">
        <v>2.4738199275373075E-5</v>
      </c>
      <c r="W207" s="16">
        <v>4.1124417663406892E-6</v>
      </c>
      <c r="X207" s="16">
        <v>7.8861969212312359E-6</v>
      </c>
      <c r="Y207" s="16">
        <v>7.0889800052944221E-2</v>
      </c>
      <c r="Z207" s="16">
        <v>1.1890848826715554E-2</v>
      </c>
      <c r="AA207" s="54">
        <v>2.247129408844065E-2</v>
      </c>
      <c r="AB207" s="42">
        <v>3.5660598461525826E-2</v>
      </c>
      <c r="AC207" s="42">
        <v>1.5343724457343607E-3</v>
      </c>
      <c r="AD207" s="42">
        <v>4.0356692553174187E-3</v>
      </c>
      <c r="AE207" s="42">
        <v>10.297635459419373</v>
      </c>
      <c r="AF207" s="42">
        <v>0.4913533857575671</v>
      </c>
      <c r="AG207" s="42">
        <v>1.2125248003361526</v>
      </c>
      <c r="AH207" s="42">
        <v>3.5660598461525826E-2</v>
      </c>
      <c r="AI207" s="42">
        <v>1.5343724457343607E-3</v>
      </c>
      <c r="AJ207" s="42">
        <v>4.0356692553174187E-3</v>
      </c>
      <c r="AK207" s="42">
        <v>10.297635459419373</v>
      </c>
      <c r="AL207" s="42">
        <v>0.4913533857575671</v>
      </c>
      <c r="AM207" s="42">
        <v>1.2125248003361526</v>
      </c>
    </row>
    <row r="208" spans="1:39" hidden="1" x14ac:dyDescent="0.25">
      <c r="A208" s="53"/>
      <c r="B208" s="53"/>
      <c r="C208" s="53"/>
      <c r="D208" s="16">
        <v>1.53026000396802E-3</v>
      </c>
      <c r="E208" s="16">
        <v>4.0277830583961872E-3</v>
      </c>
      <c r="F208" s="16">
        <v>10.226745659366429</v>
      </c>
      <c r="G208" s="16">
        <v>0.47946253693085156</v>
      </c>
      <c r="H208" s="16">
        <v>1.190053506247712</v>
      </c>
      <c r="I208" s="16">
        <v>6.0878833883039212</v>
      </c>
      <c r="J208" s="16">
        <v>1.53026000396802E-3</v>
      </c>
      <c r="K208" s="16">
        <v>4.0277830583961872E-3</v>
      </c>
      <c r="L208" s="16">
        <v>10.226745659366429</v>
      </c>
      <c r="M208" s="16">
        <v>0.47946253693085156</v>
      </c>
      <c r="N208" s="16">
        <v>1.190053506247712</v>
      </c>
      <c r="O208" s="16">
        <v>6.0878833883039212</v>
      </c>
      <c r="P208" s="16">
        <v>4.1124417663406892E-6</v>
      </c>
      <c r="Q208" s="16">
        <v>7.8861969212312359E-6</v>
      </c>
      <c r="R208" s="16">
        <v>7.0889800052944221E-2</v>
      </c>
      <c r="S208" s="16">
        <v>1.1890848826715554E-2</v>
      </c>
      <c r="T208" s="16">
        <v>2.247129408844065E-2</v>
      </c>
      <c r="U208" s="16">
        <v>4.0193592633101308E-2</v>
      </c>
      <c r="V208" s="16">
        <v>4.1124417663406892E-6</v>
      </c>
      <c r="W208" s="16">
        <v>7.8861969212312359E-6</v>
      </c>
      <c r="X208" s="16">
        <v>7.0889800052944221E-2</v>
      </c>
      <c r="Y208" s="16">
        <v>1.1890848826715554E-2</v>
      </c>
      <c r="Z208" s="16">
        <v>2.247129408844065E-2</v>
      </c>
      <c r="AA208" s="54">
        <v>4.0193592633101308E-2</v>
      </c>
      <c r="AB208" s="42">
        <v>1.5343724457343607E-3</v>
      </c>
      <c r="AC208" s="42">
        <v>4.0356692553174187E-3</v>
      </c>
      <c r="AD208" s="42">
        <v>10.297635459419373</v>
      </c>
      <c r="AE208" s="42">
        <v>0.4913533857575671</v>
      </c>
      <c r="AF208" s="42">
        <v>1.2125248003361526</v>
      </c>
      <c r="AG208" s="42">
        <v>6.1280769809370224</v>
      </c>
      <c r="AH208" s="42">
        <v>1.5343724457343607E-3</v>
      </c>
      <c r="AI208" s="42">
        <v>4.0356692553174187E-3</v>
      </c>
      <c r="AJ208" s="42">
        <v>10.297635459419373</v>
      </c>
      <c r="AK208" s="42">
        <v>0.4913533857575671</v>
      </c>
      <c r="AL208" s="42">
        <v>1.2125248003361526</v>
      </c>
      <c r="AM208" s="42">
        <v>6.1280769809370224</v>
      </c>
    </row>
    <row r="209" spans="1:39" hidden="1" x14ac:dyDescent="0.25">
      <c r="A209" s="53"/>
      <c r="B209" s="53"/>
      <c r="C209" s="53"/>
      <c r="D209" s="16">
        <v>4.0277830583961872E-3</v>
      </c>
      <c r="E209" s="16">
        <v>10.226745659366429</v>
      </c>
      <c r="F209" s="16">
        <v>0.47946253693085156</v>
      </c>
      <c r="G209" s="16">
        <v>1.190053506247712</v>
      </c>
      <c r="H209" s="16">
        <v>6.0878833883039212</v>
      </c>
      <c r="I209" s="16">
        <v>0.26142330757232796</v>
      </c>
      <c r="J209" s="16">
        <v>4.0277830583961872E-3</v>
      </c>
      <c r="K209" s="16">
        <v>10.226745659366429</v>
      </c>
      <c r="L209" s="16">
        <v>0.47946253693085156</v>
      </c>
      <c r="M209" s="16">
        <v>1.190053506247712</v>
      </c>
      <c r="N209" s="16">
        <v>6.0878833883039212</v>
      </c>
      <c r="O209" s="16">
        <v>0.26142330757232796</v>
      </c>
      <c r="P209" s="16">
        <v>7.8861969212312359E-6</v>
      </c>
      <c r="Q209" s="16">
        <v>7.0889800052944221E-2</v>
      </c>
      <c r="R209" s="16">
        <v>1.1890848826715554E-2</v>
      </c>
      <c r="S209" s="16">
        <v>2.247129408844065E-2</v>
      </c>
      <c r="T209" s="16">
        <v>4.0193592633101308E-2</v>
      </c>
      <c r="U209" s="16">
        <v>6.6817235662015055E-3</v>
      </c>
      <c r="V209" s="16">
        <v>7.8861969212312359E-6</v>
      </c>
      <c r="W209" s="16">
        <v>7.0889800052944221E-2</v>
      </c>
      <c r="X209" s="16">
        <v>1.1890848826715554E-2</v>
      </c>
      <c r="Y209" s="16">
        <v>2.247129408844065E-2</v>
      </c>
      <c r="Z209" s="16">
        <v>4.0193592633101308E-2</v>
      </c>
      <c r="AA209" s="54">
        <v>6.6817235662015055E-3</v>
      </c>
      <c r="AB209" s="42">
        <v>4.0356692553174187E-3</v>
      </c>
      <c r="AC209" s="42">
        <v>10.297635459419373</v>
      </c>
      <c r="AD209" s="42">
        <v>0.4913533857575671</v>
      </c>
      <c r="AE209" s="42">
        <v>1.2125248003361526</v>
      </c>
      <c r="AF209" s="42">
        <v>6.1280769809370224</v>
      </c>
      <c r="AG209" s="42">
        <v>0.26810503113852946</v>
      </c>
      <c r="AH209" s="42">
        <v>4.0356692553174187E-3</v>
      </c>
      <c r="AI209" s="42">
        <v>10.297635459419373</v>
      </c>
      <c r="AJ209" s="42">
        <v>0.4913533857575671</v>
      </c>
      <c r="AK209" s="42">
        <v>1.2125248003361526</v>
      </c>
      <c r="AL209" s="42">
        <v>6.1280769809370224</v>
      </c>
      <c r="AM209" s="42">
        <v>0.26810503113852946</v>
      </c>
    </row>
    <row r="210" spans="1:39" x14ac:dyDescent="0.25">
      <c r="A210" s="53" t="s">
        <v>62</v>
      </c>
      <c r="B210" s="53" t="str">
        <f>VLOOKUP(A210,'TRI Releases'!$A$3:$Q$118,2,FALSE)</f>
        <v>70669PPGNDCOLUM</v>
      </c>
      <c r="C210" s="53" t="str">
        <f>VLOOKUP(B210,'AERMOD-Modeled-Air-Conc.'!$A$5:$B$3136,2,FALSE)</f>
        <v>Manufacturing</v>
      </c>
      <c r="D210" s="16">
        <v>10.226745659366429</v>
      </c>
      <c r="E210" s="16">
        <v>0.47946253693085156</v>
      </c>
      <c r="F210" s="16">
        <v>1.190053506247712</v>
      </c>
      <c r="G210" s="16">
        <v>6.0878833883039212</v>
      </c>
      <c r="H210" s="16">
        <v>0.26142330757232796</v>
      </c>
      <c r="I210" s="16">
        <v>0.68808984524156935</v>
      </c>
      <c r="J210" s="16">
        <v>10.226745659366429</v>
      </c>
      <c r="K210" s="16">
        <v>0.47946253693085156</v>
      </c>
      <c r="L210" s="16">
        <v>1.190053506247712</v>
      </c>
      <c r="M210" s="16">
        <v>6.0878833883039212</v>
      </c>
      <c r="N210" s="16">
        <v>0.26142330757232796</v>
      </c>
      <c r="O210" s="16">
        <v>0.68808984524156935</v>
      </c>
      <c r="P210" s="16">
        <v>7.0889800052944221E-2</v>
      </c>
      <c r="Q210" s="16">
        <v>1.1890848826715554E-2</v>
      </c>
      <c r="R210" s="16">
        <v>2.247129408844065E-2</v>
      </c>
      <c r="S210" s="16">
        <v>4.0193592633101308E-2</v>
      </c>
      <c r="T210" s="16">
        <v>6.6817235662015055E-3</v>
      </c>
      <c r="U210" s="16">
        <v>1.2813163276275118E-2</v>
      </c>
      <c r="V210" s="16">
        <v>7.0889800052944221E-2</v>
      </c>
      <c r="W210" s="16">
        <v>1.1890848826715554E-2</v>
      </c>
      <c r="X210" s="16">
        <v>2.247129408844065E-2</v>
      </c>
      <c r="Y210" s="16">
        <v>4.0193592633101308E-2</v>
      </c>
      <c r="Z210" s="16">
        <v>6.6817235662015055E-3</v>
      </c>
      <c r="AA210" s="54">
        <v>1.2813163276275118E-2</v>
      </c>
      <c r="AB210" s="42">
        <v>10.297635459419373</v>
      </c>
      <c r="AC210" s="42">
        <v>0.4913533857575671</v>
      </c>
      <c r="AD210" s="42">
        <v>1.2125248003361526</v>
      </c>
      <c r="AE210" s="42">
        <v>6.1280769809370224</v>
      </c>
      <c r="AF210" s="42">
        <v>0.26810503113852946</v>
      </c>
      <c r="AG210" s="42">
        <v>0.70090300851784448</v>
      </c>
      <c r="AH210" s="42">
        <v>10.297635459419373</v>
      </c>
      <c r="AI210" s="42">
        <v>0.4913533857575671</v>
      </c>
      <c r="AJ210" s="42">
        <v>1.2125248003361526</v>
      </c>
      <c r="AK210" s="42">
        <v>6.1280769809370224</v>
      </c>
      <c r="AL210" s="42">
        <v>0.26810503113852946</v>
      </c>
      <c r="AM210" s="42">
        <v>0.70090300851784448</v>
      </c>
    </row>
    <row r="211" spans="1:39" hidden="1" x14ac:dyDescent="0.25">
      <c r="A211" s="53"/>
      <c r="B211" s="53"/>
      <c r="C211" s="53"/>
      <c r="D211" s="16">
        <v>0.47946253693085156</v>
      </c>
      <c r="E211" s="16">
        <v>1.190053506247712</v>
      </c>
      <c r="F211" s="16">
        <v>6.0878833883039212</v>
      </c>
      <c r="G211" s="16">
        <v>0.26142330757232796</v>
      </c>
      <c r="H211" s="16">
        <v>0.68808984524156935</v>
      </c>
      <c r="I211" s="16">
        <v>9.1614596531824279</v>
      </c>
      <c r="J211" s="16">
        <v>0.47946253693085156</v>
      </c>
      <c r="K211" s="16">
        <v>1.190053506247712</v>
      </c>
      <c r="L211" s="16">
        <v>6.0878833883039212</v>
      </c>
      <c r="M211" s="16">
        <v>0.26142330757232796</v>
      </c>
      <c r="N211" s="16">
        <v>0.68808984524156935</v>
      </c>
      <c r="O211" s="16">
        <v>9.1614596531824279</v>
      </c>
      <c r="P211" s="16">
        <v>1.1890848826715554E-2</v>
      </c>
      <c r="Q211" s="16">
        <v>2.247129408844065E-2</v>
      </c>
      <c r="R211" s="16">
        <v>4.0193592633101308E-2</v>
      </c>
      <c r="S211" s="16">
        <v>6.6817235662015055E-3</v>
      </c>
      <c r="T211" s="16">
        <v>1.2813163276275118E-2</v>
      </c>
      <c r="U211" s="16">
        <v>4.8441363369511901E-2</v>
      </c>
      <c r="V211" s="16">
        <v>1.1890848826715554E-2</v>
      </c>
      <c r="W211" s="16">
        <v>2.247129408844065E-2</v>
      </c>
      <c r="X211" s="16">
        <v>4.0193592633101308E-2</v>
      </c>
      <c r="Y211" s="16">
        <v>6.6817235662015055E-3</v>
      </c>
      <c r="Z211" s="16">
        <v>1.2813163276275118E-2</v>
      </c>
      <c r="AA211" s="54">
        <v>4.8441363369511901E-2</v>
      </c>
      <c r="AB211" s="42">
        <v>0.4913533857575671</v>
      </c>
      <c r="AC211" s="42">
        <v>1.2125248003361526</v>
      </c>
      <c r="AD211" s="42">
        <v>6.1280769809370224</v>
      </c>
      <c r="AE211" s="42">
        <v>0.26810503113852946</v>
      </c>
      <c r="AF211" s="42">
        <v>0.70090300851784448</v>
      </c>
      <c r="AG211" s="42">
        <v>9.2099010165519406</v>
      </c>
      <c r="AH211" s="42">
        <v>0.4913533857575671</v>
      </c>
      <c r="AI211" s="42">
        <v>1.2125248003361526</v>
      </c>
      <c r="AJ211" s="42">
        <v>6.1280769809370224</v>
      </c>
      <c r="AK211" s="42">
        <v>0.26810503113852946</v>
      </c>
      <c r="AL211" s="42">
        <v>0.70090300851784448</v>
      </c>
      <c r="AM211" s="42">
        <v>9.2099010165519406</v>
      </c>
    </row>
    <row r="212" spans="1:39" hidden="1" x14ac:dyDescent="0.25">
      <c r="A212" s="53"/>
      <c r="B212" s="53"/>
      <c r="C212" s="53"/>
      <c r="D212" s="16">
        <v>1.190053506247712</v>
      </c>
      <c r="E212" s="16">
        <v>6.0878833883039212</v>
      </c>
      <c r="F212" s="16">
        <v>0.26142330757232796</v>
      </c>
      <c r="G212" s="16">
        <v>0.68808984524156935</v>
      </c>
      <c r="H212" s="16">
        <v>9.1614596531824279</v>
      </c>
      <c r="I212" s="16">
        <v>0.42951852266722129</v>
      </c>
      <c r="J212" s="16">
        <v>1.190053506247712</v>
      </c>
      <c r="K212" s="16">
        <v>6.0878833883039212</v>
      </c>
      <c r="L212" s="16">
        <v>0.26142330757232796</v>
      </c>
      <c r="M212" s="16">
        <v>0.68808984524156935</v>
      </c>
      <c r="N212" s="16">
        <v>9.1614596531824279</v>
      </c>
      <c r="O212" s="16">
        <v>0.42951852266722129</v>
      </c>
      <c r="P212" s="16">
        <v>2.247129408844065E-2</v>
      </c>
      <c r="Q212" s="16">
        <v>4.0193592633101308E-2</v>
      </c>
      <c r="R212" s="16">
        <v>6.6817235662015055E-3</v>
      </c>
      <c r="S212" s="16">
        <v>1.2813163276275118E-2</v>
      </c>
      <c r="T212" s="16">
        <v>4.8441363369511901E-2</v>
      </c>
      <c r="U212" s="16">
        <v>8.1254133649222987E-3</v>
      </c>
      <c r="V212" s="16">
        <v>2.247129408844065E-2</v>
      </c>
      <c r="W212" s="16">
        <v>4.0193592633101308E-2</v>
      </c>
      <c r="X212" s="16">
        <v>6.6817235662015055E-3</v>
      </c>
      <c r="Y212" s="16">
        <v>1.2813163276275118E-2</v>
      </c>
      <c r="Z212" s="16">
        <v>4.8441363369511901E-2</v>
      </c>
      <c r="AA212" s="54">
        <v>8.1254133649222987E-3</v>
      </c>
      <c r="AB212" s="42">
        <v>1.2125248003361526</v>
      </c>
      <c r="AC212" s="42">
        <v>6.1280769809370224</v>
      </c>
      <c r="AD212" s="42">
        <v>0.26810503113852946</v>
      </c>
      <c r="AE212" s="42">
        <v>0.70090300851784448</v>
      </c>
      <c r="AF212" s="42">
        <v>9.2099010165519406</v>
      </c>
      <c r="AG212" s="42">
        <v>0.43764393603214358</v>
      </c>
      <c r="AH212" s="42">
        <v>1.2125248003361526</v>
      </c>
      <c r="AI212" s="42">
        <v>6.1280769809370224</v>
      </c>
      <c r="AJ212" s="42">
        <v>0.26810503113852946</v>
      </c>
      <c r="AK212" s="42">
        <v>0.70090300851784448</v>
      </c>
      <c r="AL212" s="42">
        <v>9.2099010165519406</v>
      </c>
      <c r="AM212" s="42">
        <v>0.43764393603214358</v>
      </c>
    </row>
    <row r="213" spans="1:39" hidden="1" x14ac:dyDescent="0.25">
      <c r="A213" s="53"/>
      <c r="B213" s="53"/>
      <c r="C213" s="53"/>
      <c r="D213" s="16">
        <v>6.0878833883039212</v>
      </c>
      <c r="E213" s="16">
        <v>0.26142330757232796</v>
      </c>
      <c r="F213" s="16">
        <v>0.68808984524156935</v>
      </c>
      <c r="G213" s="16">
        <v>9.1614596531824279</v>
      </c>
      <c r="H213" s="16">
        <v>0.42951852266722129</v>
      </c>
      <c r="I213" s="16">
        <v>1.0660895993469088</v>
      </c>
      <c r="J213" s="16">
        <v>6.0878833883039212</v>
      </c>
      <c r="K213" s="16">
        <v>0.26142330757232796</v>
      </c>
      <c r="L213" s="16">
        <v>0.68808984524156935</v>
      </c>
      <c r="M213" s="16">
        <v>9.1614596531824279</v>
      </c>
      <c r="N213" s="16">
        <v>0.42951852266722129</v>
      </c>
      <c r="O213" s="16">
        <v>1.0660895993469088</v>
      </c>
      <c r="P213" s="16">
        <v>4.0193592633101308E-2</v>
      </c>
      <c r="Q213" s="16">
        <v>6.6817235662015055E-3</v>
      </c>
      <c r="R213" s="16">
        <v>1.2813163276275118E-2</v>
      </c>
      <c r="S213" s="16">
        <v>4.8441363369511901E-2</v>
      </c>
      <c r="T213" s="16">
        <v>8.1254133649222987E-3</v>
      </c>
      <c r="U213" s="16">
        <v>1.5355384293767782E-2</v>
      </c>
      <c r="V213" s="16">
        <v>4.0193592633101308E-2</v>
      </c>
      <c r="W213" s="16">
        <v>6.6817235662015055E-3</v>
      </c>
      <c r="X213" s="16">
        <v>1.2813163276275118E-2</v>
      </c>
      <c r="Y213" s="16">
        <v>4.8441363369511901E-2</v>
      </c>
      <c r="Z213" s="16">
        <v>8.1254133649222987E-3</v>
      </c>
      <c r="AA213" s="54">
        <v>1.5355384293767782E-2</v>
      </c>
      <c r="AB213" s="42">
        <v>6.1280769809370224</v>
      </c>
      <c r="AC213" s="42">
        <v>0.26810503113852946</v>
      </c>
      <c r="AD213" s="42">
        <v>0.70090300851784448</v>
      </c>
      <c r="AE213" s="42">
        <v>9.2099010165519406</v>
      </c>
      <c r="AF213" s="42">
        <v>0.43764393603214358</v>
      </c>
      <c r="AG213" s="42">
        <v>1.0814449836406765</v>
      </c>
      <c r="AH213" s="42">
        <v>6.1280769809370224</v>
      </c>
      <c r="AI213" s="42">
        <v>0.26810503113852946</v>
      </c>
      <c r="AJ213" s="42">
        <v>0.70090300851784448</v>
      </c>
      <c r="AK213" s="42">
        <v>9.2099010165519406</v>
      </c>
      <c r="AL213" s="42">
        <v>0.43764393603214358</v>
      </c>
      <c r="AM213" s="42">
        <v>1.0814449836406765</v>
      </c>
    </row>
    <row r="214" spans="1:39" hidden="1" x14ac:dyDescent="0.25">
      <c r="A214" s="53"/>
      <c r="B214" s="53"/>
      <c r="C214" s="53"/>
      <c r="D214" s="16">
        <v>0.26142330757232796</v>
      </c>
      <c r="E214" s="16">
        <v>0.68808984524156935</v>
      </c>
      <c r="F214" s="16">
        <v>9.1614596531824279</v>
      </c>
      <c r="G214" s="16">
        <v>0.42951852266722129</v>
      </c>
      <c r="H214" s="16">
        <v>1.0660895993469088</v>
      </c>
      <c r="I214" s="16">
        <v>5.4537288686889296</v>
      </c>
      <c r="J214" s="16">
        <v>0.26142330757232796</v>
      </c>
      <c r="K214" s="16">
        <v>0.68808984524156935</v>
      </c>
      <c r="L214" s="16">
        <v>9.1614596531824279</v>
      </c>
      <c r="M214" s="16">
        <v>0.42951852266722129</v>
      </c>
      <c r="N214" s="16">
        <v>1.0660895993469088</v>
      </c>
      <c r="O214" s="16">
        <v>5.4537288686889296</v>
      </c>
      <c r="P214" s="16">
        <v>6.6817235662015055E-3</v>
      </c>
      <c r="Q214" s="16">
        <v>1.2813163276275118E-2</v>
      </c>
      <c r="R214" s="16">
        <v>4.8441363369511901E-2</v>
      </c>
      <c r="S214" s="16">
        <v>8.1254133649222987E-3</v>
      </c>
      <c r="T214" s="16">
        <v>1.5355384293767782E-2</v>
      </c>
      <c r="U214" s="16">
        <v>2.7465621632619241E-2</v>
      </c>
      <c r="V214" s="16">
        <v>6.6817235662015055E-3</v>
      </c>
      <c r="W214" s="16">
        <v>1.2813163276275118E-2</v>
      </c>
      <c r="X214" s="16">
        <v>4.8441363369511901E-2</v>
      </c>
      <c r="Y214" s="16">
        <v>8.1254133649222987E-3</v>
      </c>
      <c r="Z214" s="16">
        <v>1.5355384293767782E-2</v>
      </c>
      <c r="AA214" s="54">
        <v>2.7465621632619241E-2</v>
      </c>
      <c r="AB214" s="42">
        <v>0.26810503113852946</v>
      </c>
      <c r="AC214" s="42">
        <v>0.70090300851784448</v>
      </c>
      <c r="AD214" s="42">
        <v>9.2099010165519406</v>
      </c>
      <c r="AE214" s="42">
        <v>0.43764393603214358</v>
      </c>
      <c r="AF214" s="42">
        <v>1.0814449836406765</v>
      </c>
      <c r="AG214" s="42">
        <v>5.481194490321549</v>
      </c>
      <c r="AH214" s="42">
        <v>0.26810503113852946</v>
      </c>
      <c r="AI214" s="42">
        <v>0.70090300851784448</v>
      </c>
      <c r="AJ214" s="42">
        <v>9.2099010165519406</v>
      </c>
      <c r="AK214" s="42">
        <v>0.43764393603214358</v>
      </c>
      <c r="AL214" s="42">
        <v>1.0814449836406765</v>
      </c>
      <c r="AM214" s="42">
        <v>5.481194490321549</v>
      </c>
    </row>
    <row r="215" spans="1:39" hidden="1" x14ac:dyDescent="0.25">
      <c r="A215" s="53"/>
      <c r="B215" s="53"/>
      <c r="C215" s="53"/>
      <c r="D215" s="16">
        <v>0.68808984524156935</v>
      </c>
      <c r="E215" s="16">
        <v>9.1614596531824279</v>
      </c>
      <c r="F215" s="16">
        <v>0.42951852266722129</v>
      </c>
      <c r="G215" s="16">
        <v>1.0660895993469088</v>
      </c>
      <c r="H215" s="16">
        <v>5.4537288686889296</v>
      </c>
      <c r="I215" s="16">
        <v>0.23419171303354383</v>
      </c>
      <c r="J215" s="16">
        <v>0.68808984524156935</v>
      </c>
      <c r="K215" s="16">
        <v>9.1614596531824279</v>
      </c>
      <c r="L215" s="16">
        <v>0.42951852266722129</v>
      </c>
      <c r="M215" s="16">
        <v>1.0660895993469088</v>
      </c>
      <c r="N215" s="16">
        <v>5.4537288686889296</v>
      </c>
      <c r="O215" s="16">
        <v>0.23419171303354383</v>
      </c>
      <c r="P215" s="16">
        <v>1.2813163276275118E-2</v>
      </c>
      <c r="Q215" s="16">
        <v>4.8441363369511901E-2</v>
      </c>
      <c r="R215" s="16">
        <v>8.1254133649222987E-3</v>
      </c>
      <c r="S215" s="16">
        <v>1.5355384293767782E-2</v>
      </c>
      <c r="T215" s="16">
        <v>2.7465621632619241E-2</v>
      </c>
      <c r="U215" s="16">
        <v>4.5658444369043646E-3</v>
      </c>
      <c r="V215" s="16">
        <v>1.2813163276275118E-2</v>
      </c>
      <c r="W215" s="16">
        <v>4.8441363369511901E-2</v>
      </c>
      <c r="X215" s="16">
        <v>8.1254133649222987E-3</v>
      </c>
      <c r="Y215" s="16">
        <v>1.5355384293767782E-2</v>
      </c>
      <c r="Z215" s="16">
        <v>2.7465621632619241E-2</v>
      </c>
      <c r="AA215" s="54">
        <v>4.5658444369043646E-3</v>
      </c>
      <c r="AB215" s="42">
        <v>0.70090300851784448</v>
      </c>
      <c r="AC215" s="42">
        <v>9.2099010165519406</v>
      </c>
      <c r="AD215" s="42">
        <v>0.43764393603214358</v>
      </c>
      <c r="AE215" s="42">
        <v>1.0814449836406765</v>
      </c>
      <c r="AF215" s="42">
        <v>5.481194490321549</v>
      </c>
      <c r="AG215" s="42">
        <v>0.23875755747044819</v>
      </c>
      <c r="AH215" s="42">
        <v>0.70090300851784448</v>
      </c>
      <c r="AI215" s="42">
        <v>9.2099010165519406</v>
      </c>
      <c r="AJ215" s="42">
        <v>0.43764393603214358</v>
      </c>
      <c r="AK215" s="42">
        <v>1.0814449836406765</v>
      </c>
      <c r="AL215" s="42">
        <v>5.481194490321549</v>
      </c>
      <c r="AM215" s="42">
        <v>0.23875755747044819</v>
      </c>
    </row>
    <row r="216" spans="1:39" x14ac:dyDescent="0.25">
      <c r="A216" s="53" t="s">
        <v>65</v>
      </c>
      <c r="B216" s="53" t="str">
        <f>VLOOKUP(A216,'TRI Releases'!$A$3:$Q$118,2,FALSE)</f>
        <v>70669PPGNDCOLUM</v>
      </c>
      <c r="C216" s="53" t="str">
        <f>VLOOKUP(B216,'AERMOD-Modeled-Air-Conc.'!$A$5:$B$3136,2,FALSE)</f>
        <v>Manufacturing</v>
      </c>
      <c r="D216" s="16">
        <v>9.1614596531824279</v>
      </c>
      <c r="E216" s="16">
        <v>0.42951852266722129</v>
      </c>
      <c r="F216" s="16">
        <v>1.0660895993469088</v>
      </c>
      <c r="G216" s="16">
        <v>5.4537288686889296</v>
      </c>
      <c r="H216" s="16">
        <v>0.23419171303354383</v>
      </c>
      <c r="I216" s="16">
        <v>0.61641381969557263</v>
      </c>
      <c r="J216" s="16">
        <v>9.1614596531824279</v>
      </c>
      <c r="K216" s="16">
        <v>0.42951852266722129</v>
      </c>
      <c r="L216" s="16">
        <v>1.0660895993469088</v>
      </c>
      <c r="M216" s="16">
        <v>5.4537288686889296</v>
      </c>
      <c r="N216" s="16">
        <v>0.23419171303354383</v>
      </c>
      <c r="O216" s="16">
        <v>0.61641381969557263</v>
      </c>
      <c r="P216" s="16">
        <v>4.8441363369511901E-2</v>
      </c>
      <c r="Q216" s="16">
        <v>8.1254133649222987E-3</v>
      </c>
      <c r="R216" s="16">
        <v>1.5355384293767782E-2</v>
      </c>
      <c r="S216" s="16">
        <v>2.7465621632619241E-2</v>
      </c>
      <c r="T216" s="16">
        <v>4.5658444369043646E-3</v>
      </c>
      <c r="U216" s="16">
        <v>8.7556615721213361E-3</v>
      </c>
      <c r="V216" s="16">
        <v>4.8441363369511901E-2</v>
      </c>
      <c r="W216" s="16">
        <v>8.1254133649222987E-3</v>
      </c>
      <c r="X216" s="16">
        <v>1.5355384293767782E-2</v>
      </c>
      <c r="Y216" s="16">
        <v>2.7465621632619241E-2</v>
      </c>
      <c r="Z216" s="16">
        <v>4.5658444369043646E-3</v>
      </c>
      <c r="AA216" s="54">
        <v>8.7556615721213361E-3</v>
      </c>
      <c r="AB216" s="42">
        <v>9.2099010165519406</v>
      </c>
      <c r="AC216" s="42">
        <v>0.43764393603214358</v>
      </c>
      <c r="AD216" s="42">
        <v>1.0814449836406765</v>
      </c>
      <c r="AE216" s="42">
        <v>5.481194490321549</v>
      </c>
      <c r="AF216" s="42">
        <v>0.23875755747044819</v>
      </c>
      <c r="AG216" s="42">
        <v>0.625169481267694</v>
      </c>
      <c r="AH216" s="42">
        <v>9.2099010165519406</v>
      </c>
      <c r="AI216" s="42">
        <v>0.43764393603214358</v>
      </c>
      <c r="AJ216" s="42">
        <v>1.0814449836406765</v>
      </c>
      <c r="AK216" s="42">
        <v>5.481194490321549</v>
      </c>
      <c r="AL216" s="42">
        <v>0.23875755747044819</v>
      </c>
      <c r="AM216" s="42">
        <v>0.625169481267694</v>
      </c>
    </row>
    <row r="217" spans="1:39" hidden="1" x14ac:dyDescent="0.25">
      <c r="A217" s="53"/>
      <c r="B217" s="53"/>
      <c r="C217" s="53"/>
      <c r="D217" s="16">
        <v>0.42951852266722129</v>
      </c>
      <c r="E217" s="16">
        <v>1.0660895993469088</v>
      </c>
      <c r="F217" s="16">
        <v>5.4537288686889296</v>
      </c>
      <c r="G217" s="16">
        <v>0.23419171303354383</v>
      </c>
      <c r="H217" s="16">
        <v>0.61641381969557263</v>
      </c>
      <c r="I217" s="16">
        <v>9.1614596531824279</v>
      </c>
      <c r="J217" s="16">
        <v>0.42951852266722129</v>
      </c>
      <c r="K217" s="16">
        <v>1.0660895993469088</v>
      </c>
      <c r="L217" s="16">
        <v>5.4537288686889296</v>
      </c>
      <c r="M217" s="16">
        <v>0.23419171303354383</v>
      </c>
      <c r="N217" s="16">
        <v>0.61641381969557263</v>
      </c>
      <c r="O217" s="16">
        <v>9.1614596531824279</v>
      </c>
      <c r="P217" s="16">
        <v>8.1254133649222987E-3</v>
      </c>
      <c r="Q217" s="16">
        <v>1.5355384293767782E-2</v>
      </c>
      <c r="R217" s="16">
        <v>2.7465621632619241E-2</v>
      </c>
      <c r="S217" s="16">
        <v>4.5658444369043646E-3</v>
      </c>
      <c r="T217" s="16">
        <v>8.7556615721213361E-3</v>
      </c>
      <c r="U217" s="16">
        <v>6.4982316715198885E-2</v>
      </c>
      <c r="V217" s="16">
        <v>8.1254133649222987E-3</v>
      </c>
      <c r="W217" s="16">
        <v>1.5355384293767782E-2</v>
      </c>
      <c r="X217" s="16">
        <v>2.7465621632619241E-2</v>
      </c>
      <c r="Y217" s="16">
        <v>4.5658444369043646E-3</v>
      </c>
      <c r="Z217" s="16">
        <v>8.7556615721213361E-3</v>
      </c>
      <c r="AA217" s="54">
        <v>6.4982316715198885E-2</v>
      </c>
      <c r="AB217" s="42">
        <v>0.43764393603214358</v>
      </c>
      <c r="AC217" s="42">
        <v>1.0814449836406765</v>
      </c>
      <c r="AD217" s="42">
        <v>5.481194490321549</v>
      </c>
      <c r="AE217" s="42">
        <v>0.23875755747044819</v>
      </c>
      <c r="AF217" s="42">
        <v>0.625169481267694</v>
      </c>
      <c r="AG217" s="42">
        <v>9.2264419698976265</v>
      </c>
      <c r="AH217" s="42">
        <v>0.43764393603214358</v>
      </c>
      <c r="AI217" s="42">
        <v>1.0814449836406765</v>
      </c>
      <c r="AJ217" s="42">
        <v>5.481194490321549</v>
      </c>
      <c r="AK217" s="42">
        <v>0.23875755747044819</v>
      </c>
      <c r="AL217" s="42">
        <v>0.625169481267694</v>
      </c>
      <c r="AM217" s="42">
        <v>9.2264419698976265</v>
      </c>
    </row>
    <row r="218" spans="1:39" hidden="1" x14ac:dyDescent="0.25">
      <c r="A218" s="53"/>
      <c r="B218" s="53"/>
      <c r="C218" s="53"/>
      <c r="D218" s="16">
        <v>1.0660895993469088</v>
      </c>
      <c r="E218" s="16">
        <v>5.4537288686889296</v>
      </c>
      <c r="F218" s="16">
        <v>0.23419171303354383</v>
      </c>
      <c r="G218" s="16">
        <v>0.61641381969557263</v>
      </c>
      <c r="H218" s="16">
        <v>9.1614596531824279</v>
      </c>
      <c r="I218" s="16">
        <v>0.42951852266722129</v>
      </c>
      <c r="J218" s="16">
        <v>1.0660895993469088</v>
      </c>
      <c r="K218" s="16">
        <v>5.4537288686889296</v>
      </c>
      <c r="L218" s="16">
        <v>0.23419171303354383</v>
      </c>
      <c r="M218" s="16">
        <v>0.61641381969557263</v>
      </c>
      <c r="N218" s="16">
        <v>9.1614596531824279</v>
      </c>
      <c r="O218" s="16">
        <v>0.42951852266722129</v>
      </c>
      <c r="P218" s="16">
        <v>1.5355384293767782E-2</v>
      </c>
      <c r="Q218" s="16">
        <v>2.7465621632619241E-2</v>
      </c>
      <c r="R218" s="16">
        <v>4.5658444369043646E-3</v>
      </c>
      <c r="S218" s="16">
        <v>8.7556615721213361E-3</v>
      </c>
      <c r="T218" s="16">
        <v>6.4982316715198885E-2</v>
      </c>
      <c r="U218" s="16">
        <v>1.0899944757822595E-2</v>
      </c>
      <c r="V218" s="16">
        <v>1.5355384293767782E-2</v>
      </c>
      <c r="W218" s="16">
        <v>2.7465621632619241E-2</v>
      </c>
      <c r="X218" s="16">
        <v>4.5658444369043646E-3</v>
      </c>
      <c r="Y218" s="16">
        <v>8.7556615721213361E-3</v>
      </c>
      <c r="Z218" s="16">
        <v>6.4982316715198885E-2</v>
      </c>
      <c r="AA218" s="54">
        <v>1.0899944757822595E-2</v>
      </c>
      <c r="AB218" s="42">
        <v>1.0814449836406765</v>
      </c>
      <c r="AC218" s="42">
        <v>5.481194490321549</v>
      </c>
      <c r="AD218" s="42">
        <v>0.23875755747044819</v>
      </c>
      <c r="AE218" s="42">
        <v>0.625169481267694</v>
      </c>
      <c r="AF218" s="42">
        <v>9.2264419698976265</v>
      </c>
      <c r="AG218" s="42">
        <v>0.44041846742504387</v>
      </c>
      <c r="AH218" s="42">
        <v>1.0814449836406765</v>
      </c>
      <c r="AI218" s="42">
        <v>5.481194490321549</v>
      </c>
      <c r="AJ218" s="42">
        <v>0.23875755747044819</v>
      </c>
      <c r="AK218" s="42">
        <v>0.625169481267694</v>
      </c>
      <c r="AL218" s="42">
        <v>9.2264419698976265</v>
      </c>
      <c r="AM218" s="42">
        <v>0.44041846742504387</v>
      </c>
    </row>
    <row r="219" spans="1:39" hidden="1" x14ac:dyDescent="0.25">
      <c r="A219" s="53"/>
      <c r="B219" s="53"/>
      <c r="C219" s="53"/>
      <c r="D219" s="16">
        <v>5.4537288686889296</v>
      </c>
      <c r="E219" s="16">
        <v>0.23419171303354383</v>
      </c>
      <c r="F219" s="16">
        <v>0.61641381969557263</v>
      </c>
      <c r="G219" s="16">
        <v>9.1614596531824279</v>
      </c>
      <c r="H219" s="16">
        <v>0.42951852266722129</v>
      </c>
      <c r="I219" s="16">
        <v>1.0660895993469088</v>
      </c>
      <c r="J219" s="16">
        <v>5.4537288686889296</v>
      </c>
      <c r="K219" s="16">
        <v>0.23419171303354383</v>
      </c>
      <c r="L219" s="16">
        <v>0.61641381969557263</v>
      </c>
      <c r="M219" s="16">
        <v>9.1614596531824279</v>
      </c>
      <c r="N219" s="16">
        <v>0.42951852266722129</v>
      </c>
      <c r="O219" s="16">
        <v>1.0660895993469088</v>
      </c>
      <c r="P219" s="16">
        <v>2.7465621632619241E-2</v>
      </c>
      <c r="Q219" s="16">
        <v>4.5658444369043646E-3</v>
      </c>
      <c r="R219" s="16">
        <v>8.7556615721213361E-3</v>
      </c>
      <c r="S219" s="16">
        <v>6.4982316715198885E-2</v>
      </c>
      <c r="T219" s="16">
        <v>1.0899944757822595E-2</v>
      </c>
      <c r="U219" s="16">
        <v>2.0598686247737266E-2</v>
      </c>
      <c r="V219" s="16">
        <v>2.7465621632619241E-2</v>
      </c>
      <c r="W219" s="16">
        <v>4.5658444369043646E-3</v>
      </c>
      <c r="X219" s="16">
        <v>8.7556615721213361E-3</v>
      </c>
      <c r="Y219" s="16">
        <v>6.4982316715198885E-2</v>
      </c>
      <c r="Z219" s="16">
        <v>1.0899944757822595E-2</v>
      </c>
      <c r="AA219" s="54">
        <v>2.0598686247737266E-2</v>
      </c>
      <c r="AB219" s="42">
        <v>5.481194490321549</v>
      </c>
      <c r="AC219" s="42">
        <v>0.23875755747044819</v>
      </c>
      <c r="AD219" s="42">
        <v>0.625169481267694</v>
      </c>
      <c r="AE219" s="42">
        <v>9.2264419698976265</v>
      </c>
      <c r="AF219" s="42">
        <v>0.44041846742504387</v>
      </c>
      <c r="AG219" s="42">
        <v>1.086688285594646</v>
      </c>
      <c r="AH219" s="42">
        <v>5.481194490321549</v>
      </c>
      <c r="AI219" s="42">
        <v>0.23875755747044819</v>
      </c>
      <c r="AJ219" s="42">
        <v>0.625169481267694</v>
      </c>
      <c r="AK219" s="42">
        <v>9.2264419698976265</v>
      </c>
      <c r="AL219" s="42">
        <v>0.44041846742504387</v>
      </c>
      <c r="AM219" s="42">
        <v>1.086688285594646</v>
      </c>
    </row>
    <row r="220" spans="1:39" hidden="1" x14ac:dyDescent="0.25">
      <c r="A220" s="53"/>
      <c r="B220" s="53"/>
      <c r="C220" s="53"/>
      <c r="D220" s="16">
        <v>0.23419171303354383</v>
      </c>
      <c r="E220" s="16">
        <v>0.61641381969557263</v>
      </c>
      <c r="F220" s="16">
        <v>9.1614596531824279</v>
      </c>
      <c r="G220" s="16">
        <v>0.42951852266722129</v>
      </c>
      <c r="H220" s="16">
        <v>1.0660895993469088</v>
      </c>
      <c r="I220" s="16">
        <v>5.4537288686889296</v>
      </c>
      <c r="J220" s="16">
        <v>0.23419171303354383</v>
      </c>
      <c r="K220" s="16">
        <v>0.61641381969557263</v>
      </c>
      <c r="L220" s="16">
        <v>9.1614596531824279</v>
      </c>
      <c r="M220" s="16">
        <v>0.42951852266722129</v>
      </c>
      <c r="N220" s="16">
        <v>1.0660895993469088</v>
      </c>
      <c r="O220" s="16">
        <v>5.4537288686889296</v>
      </c>
      <c r="P220" s="16">
        <v>4.5658444369043646E-3</v>
      </c>
      <c r="Q220" s="16">
        <v>8.7556615721213361E-3</v>
      </c>
      <c r="R220" s="16">
        <v>6.4982316715198885E-2</v>
      </c>
      <c r="S220" s="16">
        <v>1.0899944757822595E-2</v>
      </c>
      <c r="T220" s="16">
        <v>2.0598686247737266E-2</v>
      </c>
      <c r="U220" s="16">
        <v>3.6844126580342876E-2</v>
      </c>
      <c r="V220" s="16">
        <v>4.5658444369043646E-3</v>
      </c>
      <c r="W220" s="16">
        <v>8.7556615721213361E-3</v>
      </c>
      <c r="X220" s="16">
        <v>6.4982316715198885E-2</v>
      </c>
      <c r="Y220" s="16">
        <v>1.0899944757822595E-2</v>
      </c>
      <c r="Z220" s="16">
        <v>2.0598686247737266E-2</v>
      </c>
      <c r="AA220" s="54">
        <v>3.6844126580342876E-2</v>
      </c>
      <c r="AB220" s="42">
        <v>0.23875755747044819</v>
      </c>
      <c r="AC220" s="42">
        <v>0.625169481267694</v>
      </c>
      <c r="AD220" s="42">
        <v>9.2264419698976265</v>
      </c>
      <c r="AE220" s="42">
        <v>0.44041846742504387</v>
      </c>
      <c r="AF220" s="42">
        <v>1.086688285594646</v>
      </c>
      <c r="AG220" s="42">
        <v>5.4905729952692726</v>
      </c>
      <c r="AH220" s="42">
        <v>0.23875755747044819</v>
      </c>
      <c r="AI220" s="42">
        <v>0.625169481267694</v>
      </c>
      <c r="AJ220" s="42">
        <v>9.2264419698976265</v>
      </c>
      <c r="AK220" s="42">
        <v>0.44041846742504387</v>
      </c>
      <c r="AL220" s="42">
        <v>1.086688285594646</v>
      </c>
      <c r="AM220" s="42">
        <v>5.4905729952692726</v>
      </c>
    </row>
    <row r="221" spans="1:39" hidden="1" x14ac:dyDescent="0.25">
      <c r="A221" s="53"/>
      <c r="B221" s="53"/>
      <c r="C221" s="53"/>
      <c r="D221" s="16">
        <v>0.61641381969557263</v>
      </c>
      <c r="E221" s="16">
        <v>9.1614596531824279</v>
      </c>
      <c r="F221" s="16">
        <v>0.42951852266722129</v>
      </c>
      <c r="G221" s="16">
        <v>1.0660895993469088</v>
      </c>
      <c r="H221" s="16">
        <v>5.4537288686889296</v>
      </c>
      <c r="I221" s="16">
        <v>0.23419171303354383</v>
      </c>
      <c r="J221" s="16">
        <v>0.61641381969557263</v>
      </c>
      <c r="K221" s="16">
        <v>9.1614596531824279</v>
      </c>
      <c r="L221" s="16">
        <v>0.42951852266722129</v>
      </c>
      <c r="M221" s="16">
        <v>1.0660895993469088</v>
      </c>
      <c r="N221" s="16">
        <v>5.4537288686889296</v>
      </c>
      <c r="O221" s="16">
        <v>0.23419171303354383</v>
      </c>
      <c r="P221" s="16">
        <v>8.7556615721213361E-3</v>
      </c>
      <c r="Q221" s="16">
        <v>6.4982316715198885E-2</v>
      </c>
      <c r="R221" s="16">
        <v>1.0899944757822595E-2</v>
      </c>
      <c r="S221" s="16">
        <v>2.0598686247737266E-2</v>
      </c>
      <c r="T221" s="16">
        <v>3.6844126580342876E-2</v>
      </c>
      <c r="U221" s="16">
        <v>6.1249132690180475E-3</v>
      </c>
      <c r="V221" s="16">
        <v>8.7556615721213361E-3</v>
      </c>
      <c r="W221" s="16">
        <v>6.4982316715198885E-2</v>
      </c>
      <c r="X221" s="16">
        <v>1.0899944757822595E-2</v>
      </c>
      <c r="Y221" s="16">
        <v>2.0598686247737266E-2</v>
      </c>
      <c r="Z221" s="16">
        <v>3.6844126580342876E-2</v>
      </c>
      <c r="AA221" s="54">
        <v>6.1249132690180475E-3</v>
      </c>
      <c r="AB221" s="42">
        <v>0.625169481267694</v>
      </c>
      <c r="AC221" s="42">
        <v>9.2264419698976265</v>
      </c>
      <c r="AD221" s="42">
        <v>0.44041846742504387</v>
      </c>
      <c r="AE221" s="42">
        <v>1.086688285594646</v>
      </c>
      <c r="AF221" s="42">
        <v>5.4905729952692726</v>
      </c>
      <c r="AG221" s="42">
        <v>0.24031662630256187</v>
      </c>
      <c r="AH221" s="42">
        <v>0.625169481267694</v>
      </c>
      <c r="AI221" s="42">
        <v>9.2264419698976265</v>
      </c>
      <c r="AJ221" s="42">
        <v>0.44041846742504387</v>
      </c>
      <c r="AK221" s="42">
        <v>1.086688285594646</v>
      </c>
      <c r="AL221" s="42">
        <v>5.4905729952692726</v>
      </c>
      <c r="AM221" s="42">
        <v>0.24031662630256187</v>
      </c>
    </row>
    <row r="222" spans="1:39" x14ac:dyDescent="0.25">
      <c r="A222" s="53" t="s">
        <v>66</v>
      </c>
      <c r="B222" s="53" t="str">
        <f>VLOOKUP(A222,'TRI Releases'!$A$3:$Q$118,2,FALSE)</f>
        <v>70669PPGNDCOLUM</v>
      </c>
      <c r="C222" s="53" t="str">
        <f>VLOOKUP(B222,'AERMOD-Modeled-Air-Conc.'!$A$5:$B$3136,2,FALSE)</f>
        <v>Manufacturing</v>
      </c>
      <c r="D222" s="16">
        <v>9.1614596531824279</v>
      </c>
      <c r="E222" s="16">
        <v>0.42951852266722129</v>
      </c>
      <c r="F222" s="16">
        <v>1.0660895993469088</v>
      </c>
      <c r="G222" s="16">
        <v>5.4537288686889296</v>
      </c>
      <c r="H222" s="16">
        <v>0.23419171303354383</v>
      </c>
      <c r="I222" s="16">
        <v>0.61641381969557263</v>
      </c>
      <c r="J222" s="16">
        <v>9.1614596531824279</v>
      </c>
      <c r="K222" s="16">
        <v>0.42951852266722129</v>
      </c>
      <c r="L222" s="16">
        <v>1.0660895993469088</v>
      </c>
      <c r="M222" s="16">
        <v>5.4537288686889296</v>
      </c>
      <c r="N222" s="16">
        <v>0.23419171303354383</v>
      </c>
      <c r="O222" s="16">
        <v>0.61641381969557263</v>
      </c>
      <c r="P222" s="16">
        <v>6.4982316715198885E-2</v>
      </c>
      <c r="Q222" s="16">
        <v>1.0899944757822595E-2</v>
      </c>
      <c r="R222" s="16">
        <v>2.0598686247737266E-2</v>
      </c>
      <c r="S222" s="16">
        <v>3.6844126580342876E-2</v>
      </c>
      <c r="T222" s="16">
        <v>6.1249132690180475E-3</v>
      </c>
      <c r="U222" s="16">
        <v>1.1745399669918864E-2</v>
      </c>
      <c r="V222" s="16">
        <v>6.4982316715198885E-2</v>
      </c>
      <c r="W222" s="16">
        <v>1.0899944757822595E-2</v>
      </c>
      <c r="X222" s="16">
        <v>2.0598686247737266E-2</v>
      </c>
      <c r="Y222" s="16">
        <v>3.6844126580342876E-2</v>
      </c>
      <c r="Z222" s="16">
        <v>6.1249132690180475E-3</v>
      </c>
      <c r="AA222" s="54">
        <v>1.1745399669918864E-2</v>
      </c>
      <c r="AB222" s="42">
        <v>9.2264419698976265</v>
      </c>
      <c r="AC222" s="42">
        <v>0.44041846742504387</v>
      </c>
      <c r="AD222" s="42">
        <v>1.086688285594646</v>
      </c>
      <c r="AE222" s="42">
        <v>5.4905729952692726</v>
      </c>
      <c r="AF222" s="42">
        <v>0.24031662630256187</v>
      </c>
      <c r="AG222" s="42">
        <v>0.62815921936549146</v>
      </c>
      <c r="AH222" s="42">
        <v>9.2264419698976265</v>
      </c>
      <c r="AI222" s="42">
        <v>0.44041846742504387</v>
      </c>
      <c r="AJ222" s="42">
        <v>1.086688285594646</v>
      </c>
      <c r="AK222" s="42">
        <v>5.4905729952692726</v>
      </c>
      <c r="AL222" s="42">
        <v>0.24031662630256187</v>
      </c>
      <c r="AM222" s="42">
        <v>0.62815921936549146</v>
      </c>
    </row>
    <row r="223" spans="1:39" hidden="1" x14ac:dyDescent="0.25">
      <c r="A223" s="53"/>
      <c r="B223" s="53"/>
      <c r="C223" s="53"/>
      <c r="D223" s="16">
        <v>0.42951852266722129</v>
      </c>
      <c r="E223" s="16">
        <v>1.0660895993469088</v>
      </c>
      <c r="F223" s="16">
        <v>5.4537288686889296</v>
      </c>
      <c r="G223" s="16">
        <v>0.23419171303354383</v>
      </c>
      <c r="H223" s="16">
        <v>0.61641381969557263</v>
      </c>
      <c r="I223" s="16">
        <v>10.865917263076831</v>
      </c>
      <c r="J223" s="16">
        <v>0.42951852266722129</v>
      </c>
      <c r="K223" s="16">
        <v>1.0660895993469088</v>
      </c>
      <c r="L223" s="16">
        <v>5.4537288686889296</v>
      </c>
      <c r="M223" s="16">
        <v>0.23419171303354383</v>
      </c>
      <c r="N223" s="16">
        <v>0.61641381969557263</v>
      </c>
      <c r="O223" s="16">
        <v>10.865917263076831</v>
      </c>
      <c r="P223" s="16">
        <v>1.0899944757822595E-2</v>
      </c>
      <c r="Q223" s="16">
        <v>2.0598686247737266E-2</v>
      </c>
      <c r="R223" s="16">
        <v>3.6844126580342876E-2</v>
      </c>
      <c r="S223" s="16">
        <v>6.1249132690180475E-3</v>
      </c>
      <c r="T223" s="16">
        <v>1.1745399669918864E-2</v>
      </c>
      <c r="U223" s="16">
        <v>5.3758098373482693E-2</v>
      </c>
      <c r="V223" s="16">
        <v>1.0899944757822595E-2</v>
      </c>
      <c r="W223" s="16">
        <v>2.0598686247737266E-2</v>
      </c>
      <c r="X223" s="16">
        <v>3.6844126580342876E-2</v>
      </c>
      <c r="Y223" s="16">
        <v>6.1249132690180475E-3</v>
      </c>
      <c r="Z223" s="16">
        <v>1.1745399669918864E-2</v>
      </c>
      <c r="AA223" s="54">
        <v>5.3758098373482693E-2</v>
      </c>
      <c r="AB223" s="42">
        <v>0.44041846742504387</v>
      </c>
      <c r="AC223" s="42">
        <v>1.086688285594646</v>
      </c>
      <c r="AD223" s="42">
        <v>5.4905729952692726</v>
      </c>
      <c r="AE223" s="42">
        <v>0.24031662630256187</v>
      </c>
      <c r="AF223" s="42">
        <v>0.62815921936549146</v>
      </c>
      <c r="AG223" s="42">
        <v>10.919675361450313</v>
      </c>
      <c r="AH223" s="42">
        <v>0.44041846742504387</v>
      </c>
      <c r="AI223" s="42">
        <v>1.086688285594646</v>
      </c>
      <c r="AJ223" s="42">
        <v>5.4905729952692726</v>
      </c>
      <c r="AK223" s="42">
        <v>0.24031662630256187</v>
      </c>
      <c r="AL223" s="42">
        <v>0.62815921936549146</v>
      </c>
      <c r="AM223" s="42">
        <v>10.919675361450313</v>
      </c>
    </row>
    <row r="224" spans="1:39" hidden="1" x14ac:dyDescent="0.25">
      <c r="A224" s="53"/>
      <c r="B224" s="53"/>
      <c r="C224" s="53"/>
      <c r="D224" s="16">
        <v>1.0660895993469088</v>
      </c>
      <c r="E224" s="16">
        <v>5.4537288686889296</v>
      </c>
      <c r="F224" s="16">
        <v>0.23419171303354383</v>
      </c>
      <c r="G224" s="16">
        <v>0.61641381969557263</v>
      </c>
      <c r="H224" s="16">
        <v>10.865917263076831</v>
      </c>
      <c r="I224" s="16">
        <v>0.50942894548902984</v>
      </c>
      <c r="J224" s="16">
        <v>1.0660895993469088</v>
      </c>
      <c r="K224" s="16">
        <v>5.4537288686889296</v>
      </c>
      <c r="L224" s="16">
        <v>0.23419171303354383</v>
      </c>
      <c r="M224" s="16">
        <v>0.61641381969557263</v>
      </c>
      <c r="N224" s="16">
        <v>10.865917263076831</v>
      </c>
      <c r="O224" s="16">
        <v>0.50942894548902984</v>
      </c>
      <c r="P224" s="16">
        <v>2.0598686247737266E-2</v>
      </c>
      <c r="Q224" s="16">
        <v>3.6844126580342876E-2</v>
      </c>
      <c r="R224" s="16">
        <v>6.1249132690180475E-3</v>
      </c>
      <c r="S224" s="16">
        <v>1.1745399669918864E-2</v>
      </c>
      <c r="T224" s="16">
        <v>5.3758098373482693E-2</v>
      </c>
      <c r="U224" s="16">
        <v>9.0172270269259606E-3</v>
      </c>
      <c r="V224" s="16">
        <v>2.0598686247737266E-2</v>
      </c>
      <c r="W224" s="16">
        <v>3.6844126580342876E-2</v>
      </c>
      <c r="X224" s="16">
        <v>6.1249132690180475E-3</v>
      </c>
      <c r="Y224" s="16">
        <v>1.1745399669918864E-2</v>
      </c>
      <c r="Z224" s="16">
        <v>5.3758098373482693E-2</v>
      </c>
      <c r="AA224" s="54">
        <v>9.0172270269259606E-3</v>
      </c>
      <c r="AB224" s="42">
        <v>1.086688285594646</v>
      </c>
      <c r="AC224" s="42">
        <v>5.4905729952692726</v>
      </c>
      <c r="AD224" s="42">
        <v>0.24031662630256187</v>
      </c>
      <c r="AE224" s="42">
        <v>0.62815921936549146</v>
      </c>
      <c r="AF224" s="42">
        <v>10.919675361450313</v>
      </c>
      <c r="AG224" s="42">
        <v>0.51844617251595582</v>
      </c>
      <c r="AH224" s="42">
        <v>1.086688285594646</v>
      </c>
      <c r="AI224" s="42">
        <v>5.4905729952692726</v>
      </c>
      <c r="AJ224" s="42">
        <v>0.24031662630256187</v>
      </c>
      <c r="AK224" s="42">
        <v>0.62815921936549146</v>
      </c>
      <c r="AL224" s="42">
        <v>10.919675361450313</v>
      </c>
      <c r="AM224" s="42">
        <v>0.51844617251595582</v>
      </c>
    </row>
    <row r="225" spans="1:39" hidden="1" x14ac:dyDescent="0.25">
      <c r="A225" s="53"/>
      <c r="B225" s="53"/>
      <c r="C225" s="53"/>
      <c r="D225" s="16">
        <v>5.4537288686889296</v>
      </c>
      <c r="E225" s="16">
        <v>0.23419171303354383</v>
      </c>
      <c r="F225" s="16">
        <v>0.61641381969557263</v>
      </c>
      <c r="G225" s="16">
        <v>10.865917263076831</v>
      </c>
      <c r="H225" s="16">
        <v>0.50942894548902984</v>
      </c>
      <c r="I225" s="16">
        <v>1.2644318503881939</v>
      </c>
      <c r="J225" s="16">
        <v>5.4537288686889296</v>
      </c>
      <c r="K225" s="16">
        <v>0.23419171303354383</v>
      </c>
      <c r="L225" s="16">
        <v>0.61641381969557263</v>
      </c>
      <c r="M225" s="16">
        <v>10.865917263076831</v>
      </c>
      <c r="N225" s="16">
        <v>0.50942894548902984</v>
      </c>
      <c r="O225" s="16">
        <v>1.2644318503881939</v>
      </c>
      <c r="P225" s="16">
        <v>3.6844126580342876E-2</v>
      </c>
      <c r="Q225" s="16">
        <v>6.1249132690180475E-3</v>
      </c>
      <c r="R225" s="16">
        <v>1.1745399669918864E-2</v>
      </c>
      <c r="S225" s="16">
        <v>5.3758098373482693E-2</v>
      </c>
      <c r="T225" s="16">
        <v>9.0172270269259606E-3</v>
      </c>
      <c r="U225" s="16">
        <v>1.7040731350400823E-2</v>
      </c>
      <c r="V225" s="16">
        <v>3.6844126580342876E-2</v>
      </c>
      <c r="W225" s="16">
        <v>6.1249132690180475E-3</v>
      </c>
      <c r="X225" s="16">
        <v>1.1745399669918864E-2</v>
      </c>
      <c r="Y225" s="16">
        <v>5.3758098373482693E-2</v>
      </c>
      <c r="Z225" s="16">
        <v>9.0172270269259606E-3</v>
      </c>
      <c r="AA225" s="54">
        <v>1.7040731350400823E-2</v>
      </c>
      <c r="AB225" s="42">
        <v>5.4905729952692726</v>
      </c>
      <c r="AC225" s="42">
        <v>0.24031662630256187</v>
      </c>
      <c r="AD225" s="42">
        <v>0.62815921936549146</v>
      </c>
      <c r="AE225" s="42">
        <v>10.919675361450313</v>
      </c>
      <c r="AF225" s="42">
        <v>0.51844617251595582</v>
      </c>
      <c r="AG225" s="42">
        <v>1.2814725817385948</v>
      </c>
      <c r="AH225" s="42">
        <v>5.4905729952692726</v>
      </c>
      <c r="AI225" s="42">
        <v>0.24031662630256187</v>
      </c>
      <c r="AJ225" s="42">
        <v>0.62815921936549146</v>
      </c>
      <c r="AK225" s="42">
        <v>10.919675361450313</v>
      </c>
      <c r="AL225" s="42">
        <v>0.51844617251595582</v>
      </c>
      <c r="AM225" s="42">
        <v>1.2814725817385948</v>
      </c>
    </row>
    <row r="226" spans="1:39" hidden="1" x14ac:dyDescent="0.25">
      <c r="A226" s="53"/>
      <c r="B226" s="53"/>
      <c r="C226" s="53"/>
      <c r="D226" s="16">
        <v>0.23419171303354383</v>
      </c>
      <c r="E226" s="16">
        <v>0.61641381969557263</v>
      </c>
      <c r="F226" s="16">
        <v>10.865917263076831</v>
      </c>
      <c r="G226" s="16">
        <v>0.50942894548902984</v>
      </c>
      <c r="H226" s="16">
        <v>1.2644318503881939</v>
      </c>
      <c r="I226" s="16">
        <v>6.4683761000729163</v>
      </c>
      <c r="J226" s="16">
        <v>0.23419171303354383</v>
      </c>
      <c r="K226" s="16">
        <v>0.61641381969557263</v>
      </c>
      <c r="L226" s="16">
        <v>10.865917263076831</v>
      </c>
      <c r="M226" s="16">
        <v>0.50942894548902984</v>
      </c>
      <c r="N226" s="16">
        <v>1.2644318503881939</v>
      </c>
      <c r="O226" s="16">
        <v>6.4683761000729163</v>
      </c>
      <c r="P226" s="16">
        <v>6.1249132690180475E-3</v>
      </c>
      <c r="Q226" s="16">
        <v>1.1745399669918864E-2</v>
      </c>
      <c r="R226" s="16">
        <v>5.3758098373482693E-2</v>
      </c>
      <c r="S226" s="16">
        <v>9.0172270269259606E-3</v>
      </c>
      <c r="T226" s="16">
        <v>1.7040731350400823E-2</v>
      </c>
      <c r="U226" s="16">
        <v>3.0480141080101827E-2</v>
      </c>
      <c r="V226" s="16">
        <v>6.1249132690180475E-3</v>
      </c>
      <c r="W226" s="16">
        <v>1.1745399669918864E-2</v>
      </c>
      <c r="X226" s="16">
        <v>5.3758098373482693E-2</v>
      </c>
      <c r="Y226" s="16">
        <v>9.0172270269259606E-3</v>
      </c>
      <c r="Z226" s="16">
        <v>1.7040731350400823E-2</v>
      </c>
      <c r="AA226" s="54">
        <v>3.0480141080101827E-2</v>
      </c>
      <c r="AB226" s="42">
        <v>0.24031662630256187</v>
      </c>
      <c r="AC226" s="42">
        <v>0.62815921936549146</v>
      </c>
      <c r="AD226" s="42">
        <v>10.919675361450313</v>
      </c>
      <c r="AE226" s="42">
        <v>0.51844617251595582</v>
      </c>
      <c r="AF226" s="42">
        <v>1.2814725817385948</v>
      </c>
      <c r="AG226" s="42">
        <v>6.4988562411530184</v>
      </c>
      <c r="AH226" s="42">
        <v>0.24031662630256187</v>
      </c>
      <c r="AI226" s="42">
        <v>0.62815921936549146</v>
      </c>
      <c r="AJ226" s="42">
        <v>10.919675361450313</v>
      </c>
      <c r="AK226" s="42">
        <v>0.51844617251595582</v>
      </c>
      <c r="AL226" s="42">
        <v>1.2814725817385948</v>
      </c>
      <c r="AM226" s="42">
        <v>6.4988562411530184</v>
      </c>
    </row>
    <row r="227" spans="1:39" hidden="1" x14ac:dyDescent="0.25">
      <c r="A227" s="53"/>
      <c r="B227" s="53"/>
      <c r="C227" s="53"/>
      <c r="D227" s="16">
        <v>0.61641381969557263</v>
      </c>
      <c r="E227" s="16">
        <v>10.865917263076831</v>
      </c>
      <c r="F227" s="16">
        <v>0.50942894548902984</v>
      </c>
      <c r="G227" s="16">
        <v>1.2644318503881939</v>
      </c>
      <c r="H227" s="16">
        <v>6.4683761000729163</v>
      </c>
      <c r="I227" s="16">
        <v>0.27776226429559842</v>
      </c>
      <c r="J227" s="16">
        <v>0.61641381969557263</v>
      </c>
      <c r="K227" s="16">
        <v>10.865917263076831</v>
      </c>
      <c r="L227" s="16">
        <v>0.50942894548902984</v>
      </c>
      <c r="M227" s="16">
        <v>1.2644318503881939</v>
      </c>
      <c r="N227" s="16">
        <v>6.4683761000729163</v>
      </c>
      <c r="O227" s="16">
        <v>0.27776226429559842</v>
      </c>
      <c r="P227" s="16">
        <v>1.1745399669918864E-2</v>
      </c>
      <c r="Q227" s="16">
        <v>5.3758098373482693E-2</v>
      </c>
      <c r="R227" s="16">
        <v>9.0172270269259606E-3</v>
      </c>
      <c r="S227" s="16">
        <v>1.7040731350400823E-2</v>
      </c>
      <c r="T227" s="16">
        <v>3.0480141080101827E-2</v>
      </c>
      <c r="U227" s="16">
        <v>5.0669737043694749E-3</v>
      </c>
      <c r="V227" s="16">
        <v>1.1745399669918864E-2</v>
      </c>
      <c r="W227" s="16">
        <v>5.3758098373482693E-2</v>
      </c>
      <c r="X227" s="16">
        <v>9.0172270269259606E-3</v>
      </c>
      <c r="Y227" s="16">
        <v>1.7040731350400823E-2</v>
      </c>
      <c r="Z227" s="16">
        <v>3.0480141080101827E-2</v>
      </c>
      <c r="AA227" s="54">
        <v>5.0669737043694749E-3</v>
      </c>
      <c r="AB227" s="42">
        <v>0.62815921936549146</v>
      </c>
      <c r="AC227" s="42">
        <v>10.919675361450313</v>
      </c>
      <c r="AD227" s="42">
        <v>0.51844617251595582</v>
      </c>
      <c r="AE227" s="42">
        <v>1.2814725817385948</v>
      </c>
      <c r="AF227" s="42">
        <v>6.4988562411530184</v>
      </c>
      <c r="AG227" s="42">
        <v>0.2828292379999679</v>
      </c>
      <c r="AH227" s="42">
        <v>0.62815921936549146</v>
      </c>
      <c r="AI227" s="42">
        <v>10.919675361450313</v>
      </c>
      <c r="AJ227" s="42">
        <v>0.51844617251595582</v>
      </c>
      <c r="AK227" s="42">
        <v>1.2814725817385948</v>
      </c>
      <c r="AL227" s="42">
        <v>6.4988562411530184</v>
      </c>
      <c r="AM227" s="42">
        <v>0.2828292379999679</v>
      </c>
    </row>
    <row r="228" spans="1:39" x14ac:dyDescent="0.25">
      <c r="A228" s="53" t="s">
        <v>67</v>
      </c>
      <c r="B228" s="53" t="str">
        <f>VLOOKUP(A228,'TRI Releases'!$A$3:$Q$118,2,FALSE)</f>
        <v>70669PPGNDCOLUM</v>
      </c>
      <c r="C228" s="53" t="str">
        <f>VLOOKUP(B228,'AERMOD-Modeled-Air-Conc.'!$A$5:$B$3136,2,FALSE)</f>
        <v>Manufacturing</v>
      </c>
      <c r="D228" s="16">
        <v>10.865917263076831</v>
      </c>
      <c r="E228" s="16">
        <v>0.50942894548902984</v>
      </c>
      <c r="F228" s="16">
        <v>1.2644318503881939</v>
      </c>
      <c r="G228" s="16">
        <v>6.4683761000729163</v>
      </c>
      <c r="H228" s="16">
        <v>0.27776226429559842</v>
      </c>
      <c r="I228" s="16">
        <v>0.73109546056916752</v>
      </c>
      <c r="J228" s="16">
        <v>10.865917263076831</v>
      </c>
      <c r="K228" s="16">
        <v>0.50942894548902984</v>
      </c>
      <c r="L228" s="16">
        <v>1.2644318503881939</v>
      </c>
      <c r="M228" s="16">
        <v>6.4683761000729163</v>
      </c>
      <c r="N228" s="16">
        <v>0.27776226429559842</v>
      </c>
      <c r="O228" s="16">
        <v>0.73109546056916752</v>
      </c>
      <c r="P228" s="16">
        <v>5.3758098373482693E-2</v>
      </c>
      <c r="Q228" s="16">
        <v>9.0172270269259606E-3</v>
      </c>
      <c r="R228" s="16">
        <v>1.7040731350400823E-2</v>
      </c>
      <c r="S228" s="16">
        <v>3.0480141080101827E-2</v>
      </c>
      <c r="T228" s="16">
        <v>5.0669737043694749E-3</v>
      </c>
      <c r="U228" s="16">
        <v>9.7166488178419639E-3</v>
      </c>
      <c r="V228" s="16">
        <v>5.3758098373482693E-2</v>
      </c>
      <c r="W228" s="16">
        <v>9.0172270269259606E-3</v>
      </c>
      <c r="X228" s="16">
        <v>1.7040731350400823E-2</v>
      </c>
      <c r="Y228" s="16">
        <v>3.0480141080101827E-2</v>
      </c>
      <c r="Z228" s="16">
        <v>5.0669737043694749E-3</v>
      </c>
      <c r="AA228" s="54">
        <v>9.7166488178419639E-3</v>
      </c>
      <c r="AB228" s="42">
        <v>10.919675361450313</v>
      </c>
      <c r="AC228" s="42">
        <v>0.51844617251595582</v>
      </c>
      <c r="AD228" s="42">
        <v>1.2814725817385948</v>
      </c>
      <c r="AE228" s="42">
        <v>6.4988562411530184</v>
      </c>
      <c r="AF228" s="42">
        <v>0.2828292379999679</v>
      </c>
      <c r="AG228" s="42">
        <v>0.74081210938700948</v>
      </c>
      <c r="AH228" s="42">
        <v>10.919675361450313</v>
      </c>
      <c r="AI228" s="42">
        <v>0.51844617251595582</v>
      </c>
      <c r="AJ228" s="42">
        <v>1.2814725817385948</v>
      </c>
      <c r="AK228" s="42">
        <v>6.4988562411530184</v>
      </c>
      <c r="AL228" s="42">
        <v>0.2828292379999679</v>
      </c>
      <c r="AM228" s="42">
        <v>0.74081210938700948</v>
      </c>
    </row>
    <row r="229" spans="1:39" hidden="1" x14ac:dyDescent="0.25">
      <c r="A229" s="53"/>
      <c r="B229" s="53"/>
      <c r="C229" s="53"/>
      <c r="D229" s="16">
        <v>0.50942894548902984</v>
      </c>
      <c r="E229" s="16">
        <v>1.2644318503881939</v>
      </c>
      <c r="F229" s="16">
        <v>6.4683761000729163</v>
      </c>
      <c r="G229" s="16">
        <v>0.27776226429559842</v>
      </c>
      <c r="H229" s="16">
        <v>0.73109546056916752</v>
      </c>
      <c r="I229" s="16">
        <v>7.6700592445248237</v>
      </c>
      <c r="J229" s="16">
        <v>0.50942894548902984</v>
      </c>
      <c r="K229" s="16">
        <v>1.2644318503881939</v>
      </c>
      <c r="L229" s="16">
        <v>6.4683761000729163</v>
      </c>
      <c r="M229" s="16">
        <v>0.27776226429559842</v>
      </c>
      <c r="N229" s="16">
        <v>0.73109546056916752</v>
      </c>
      <c r="O229" s="16">
        <v>7.6700592445248237</v>
      </c>
      <c r="P229" s="16">
        <v>9.0172270269259606E-3</v>
      </c>
      <c r="Q229" s="16">
        <v>1.7040731350400823E-2</v>
      </c>
      <c r="R229" s="16">
        <v>3.0480141080101827E-2</v>
      </c>
      <c r="S229" s="16">
        <v>5.0669737043694749E-3</v>
      </c>
      <c r="T229" s="16">
        <v>9.7166488178419639E-3</v>
      </c>
      <c r="U229" s="16">
        <v>6.4982316715198885E-2</v>
      </c>
      <c r="V229" s="16">
        <v>9.0172270269259606E-3</v>
      </c>
      <c r="W229" s="16">
        <v>1.7040731350400823E-2</v>
      </c>
      <c r="X229" s="16">
        <v>3.0480141080101827E-2</v>
      </c>
      <c r="Y229" s="16">
        <v>5.0669737043694749E-3</v>
      </c>
      <c r="Z229" s="16">
        <v>9.7166488178419639E-3</v>
      </c>
      <c r="AA229" s="54">
        <v>6.4982316715198885E-2</v>
      </c>
      <c r="AB229" s="42">
        <v>0.51844617251595582</v>
      </c>
      <c r="AC229" s="42">
        <v>1.2814725817385948</v>
      </c>
      <c r="AD229" s="42">
        <v>6.4988562411530184</v>
      </c>
      <c r="AE229" s="42">
        <v>0.2828292379999679</v>
      </c>
      <c r="AF229" s="42">
        <v>0.74081210938700948</v>
      </c>
      <c r="AG229" s="42">
        <v>7.7350415612400223</v>
      </c>
      <c r="AH229" s="42">
        <v>0.51844617251595582</v>
      </c>
      <c r="AI229" s="42">
        <v>1.2814725817385948</v>
      </c>
      <c r="AJ229" s="42">
        <v>6.4988562411530184</v>
      </c>
      <c r="AK229" s="42">
        <v>0.2828292379999679</v>
      </c>
      <c r="AL229" s="42">
        <v>0.74081210938700948</v>
      </c>
      <c r="AM229" s="42">
        <v>7.7350415612400223</v>
      </c>
    </row>
    <row r="230" spans="1:39" hidden="1" x14ac:dyDescent="0.25">
      <c r="A230" s="53"/>
      <c r="B230" s="53"/>
      <c r="C230" s="53"/>
      <c r="D230" s="16">
        <v>1.2644318503881939</v>
      </c>
      <c r="E230" s="16">
        <v>6.4683761000729163</v>
      </c>
      <c r="F230" s="16">
        <v>0.27776226429559842</v>
      </c>
      <c r="G230" s="16">
        <v>0.73109546056916752</v>
      </c>
      <c r="H230" s="16">
        <v>7.6700592445248237</v>
      </c>
      <c r="I230" s="16">
        <v>0.35959690269813877</v>
      </c>
      <c r="J230" s="16">
        <v>1.2644318503881939</v>
      </c>
      <c r="K230" s="16">
        <v>6.4683761000729163</v>
      </c>
      <c r="L230" s="16">
        <v>0.27776226429559842</v>
      </c>
      <c r="M230" s="16">
        <v>0.73109546056916752</v>
      </c>
      <c r="N230" s="16">
        <v>7.6700592445248237</v>
      </c>
      <c r="O230" s="16">
        <v>0.35959690269813877</v>
      </c>
      <c r="P230" s="16">
        <v>1.7040731350400823E-2</v>
      </c>
      <c r="Q230" s="16">
        <v>3.0480141080101827E-2</v>
      </c>
      <c r="R230" s="16">
        <v>5.0669737043694749E-3</v>
      </c>
      <c r="S230" s="16">
        <v>9.7166488178419639E-3</v>
      </c>
      <c r="T230" s="16">
        <v>6.4982316715198885E-2</v>
      </c>
      <c r="U230" s="16">
        <v>1.0899944757822595E-2</v>
      </c>
      <c r="V230" s="16">
        <v>1.7040731350400823E-2</v>
      </c>
      <c r="W230" s="16">
        <v>3.0480141080101827E-2</v>
      </c>
      <c r="X230" s="16">
        <v>5.0669737043694749E-3</v>
      </c>
      <c r="Y230" s="16">
        <v>9.7166488178419639E-3</v>
      </c>
      <c r="Z230" s="16">
        <v>6.4982316715198885E-2</v>
      </c>
      <c r="AA230" s="54">
        <v>1.0899944757822595E-2</v>
      </c>
      <c r="AB230" s="42">
        <v>1.2814725817385948</v>
      </c>
      <c r="AC230" s="42">
        <v>6.4988562411530184</v>
      </c>
      <c r="AD230" s="42">
        <v>0.2828292379999679</v>
      </c>
      <c r="AE230" s="42">
        <v>0.74081210938700948</v>
      </c>
      <c r="AF230" s="42">
        <v>7.7350415612400223</v>
      </c>
      <c r="AG230" s="42">
        <v>0.37049684745596134</v>
      </c>
      <c r="AH230" s="42">
        <v>1.2814725817385948</v>
      </c>
      <c r="AI230" s="42">
        <v>6.4988562411530184</v>
      </c>
      <c r="AJ230" s="42">
        <v>0.2828292379999679</v>
      </c>
      <c r="AK230" s="42">
        <v>0.74081210938700948</v>
      </c>
      <c r="AL230" s="42">
        <v>7.7350415612400223</v>
      </c>
      <c r="AM230" s="42">
        <v>0.37049684745596134</v>
      </c>
    </row>
    <row r="231" spans="1:39" hidden="1" x14ac:dyDescent="0.25">
      <c r="A231" s="53"/>
      <c r="B231" s="53"/>
      <c r="C231" s="53"/>
      <c r="D231" s="16">
        <v>6.4683761000729163</v>
      </c>
      <c r="E231" s="16">
        <v>0.27776226429559842</v>
      </c>
      <c r="F231" s="16">
        <v>0.73109546056916752</v>
      </c>
      <c r="G231" s="16">
        <v>7.6700592445248237</v>
      </c>
      <c r="H231" s="16">
        <v>0.35959690269813877</v>
      </c>
      <c r="I231" s="16">
        <v>0.89254012968578411</v>
      </c>
      <c r="J231" s="16">
        <v>6.4683761000729163</v>
      </c>
      <c r="K231" s="16">
        <v>0.27776226429559842</v>
      </c>
      <c r="L231" s="16">
        <v>0.73109546056916752</v>
      </c>
      <c r="M231" s="16">
        <v>7.6700592445248237</v>
      </c>
      <c r="N231" s="16">
        <v>0.35959690269813877</v>
      </c>
      <c r="O231" s="16">
        <v>0.89254012968578411</v>
      </c>
      <c r="P231" s="16">
        <v>3.0480141080101827E-2</v>
      </c>
      <c r="Q231" s="16">
        <v>5.0669737043694749E-3</v>
      </c>
      <c r="R231" s="16">
        <v>9.7166488178419639E-3</v>
      </c>
      <c r="S231" s="16">
        <v>6.4982316715198885E-2</v>
      </c>
      <c r="T231" s="16">
        <v>1.0899944757822595E-2</v>
      </c>
      <c r="U231" s="16">
        <v>2.0598686247737266E-2</v>
      </c>
      <c r="V231" s="16">
        <v>3.0480141080101827E-2</v>
      </c>
      <c r="W231" s="16">
        <v>5.0669737043694749E-3</v>
      </c>
      <c r="X231" s="16">
        <v>9.7166488178419639E-3</v>
      </c>
      <c r="Y231" s="16">
        <v>6.4982316715198885E-2</v>
      </c>
      <c r="Z231" s="16">
        <v>1.0899944757822595E-2</v>
      </c>
      <c r="AA231" s="54">
        <v>2.0598686247737266E-2</v>
      </c>
      <c r="AB231" s="42">
        <v>6.4988562411530184</v>
      </c>
      <c r="AC231" s="42">
        <v>0.2828292379999679</v>
      </c>
      <c r="AD231" s="42">
        <v>0.74081210938700948</v>
      </c>
      <c r="AE231" s="42">
        <v>7.7350415612400223</v>
      </c>
      <c r="AF231" s="42">
        <v>0.37049684745596134</v>
      </c>
      <c r="AG231" s="42">
        <v>0.91313881593352142</v>
      </c>
      <c r="AH231" s="42">
        <v>6.4988562411530184</v>
      </c>
      <c r="AI231" s="42">
        <v>0.2828292379999679</v>
      </c>
      <c r="AJ231" s="42">
        <v>0.74081210938700948</v>
      </c>
      <c r="AK231" s="42">
        <v>7.7350415612400223</v>
      </c>
      <c r="AL231" s="42">
        <v>0.37049684745596134</v>
      </c>
      <c r="AM231" s="42">
        <v>0.91313881593352142</v>
      </c>
    </row>
    <row r="232" spans="1:39" hidden="1" x14ac:dyDescent="0.25">
      <c r="A232" s="53"/>
      <c r="B232" s="53"/>
      <c r="C232" s="53"/>
      <c r="D232" s="16">
        <v>0.27776226429559842</v>
      </c>
      <c r="E232" s="16">
        <v>0.73109546056916752</v>
      </c>
      <c r="F232" s="16">
        <v>7.6700592445248237</v>
      </c>
      <c r="G232" s="16">
        <v>0.35959690269813877</v>
      </c>
      <c r="H232" s="16">
        <v>0.89254012968578411</v>
      </c>
      <c r="I232" s="16">
        <v>4.5659125412279415</v>
      </c>
      <c r="J232" s="16">
        <v>0.27776226429559842</v>
      </c>
      <c r="K232" s="16">
        <v>0.73109546056916752</v>
      </c>
      <c r="L232" s="16">
        <v>7.6700592445248237</v>
      </c>
      <c r="M232" s="16">
        <v>0.35959690269813877</v>
      </c>
      <c r="N232" s="16">
        <v>0.89254012968578411</v>
      </c>
      <c r="O232" s="16">
        <v>4.5659125412279415</v>
      </c>
      <c r="P232" s="16">
        <v>5.0669737043694749E-3</v>
      </c>
      <c r="Q232" s="16">
        <v>9.7166488178419639E-3</v>
      </c>
      <c r="R232" s="16">
        <v>6.4982316715198885E-2</v>
      </c>
      <c r="S232" s="16">
        <v>1.0899944757822595E-2</v>
      </c>
      <c r="T232" s="16">
        <v>2.0598686247737266E-2</v>
      </c>
      <c r="U232" s="16">
        <v>3.6844126580342876E-2</v>
      </c>
      <c r="V232" s="16">
        <v>5.0669737043694749E-3</v>
      </c>
      <c r="W232" s="16">
        <v>9.7166488178419639E-3</v>
      </c>
      <c r="X232" s="16">
        <v>6.4982316715198885E-2</v>
      </c>
      <c r="Y232" s="16">
        <v>1.0899944757822595E-2</v>
      </c>
      <c r="Z232" s="16">
        <v>2.0598686247737266E-2</v>
      </c>
      <c r="AA232" s="54">
        <v>3.6844126580342876E-2</v>
      </c>
      <c r="AB232" s="42">
        <v>0.2828292379999679</v>
      </c>
      <c r="AC232" s="42">
        <v>0.74081210938700948</v>
      </c>
      <c r="AD232" s="42">
        <v>7.7350415612400223</v>
      </c>
      <c r="AE232" s="42">
        <v>0.37049684745596134</v>
      </c>
      <c r="AF232" s="42">
        <v>0.91313881593352142</v>
      </c>
      <c r="AG232" s="42">
        <v>4.6027566678082845</v>
      </c>
      <c r="AH232" s="42">
        <v>0.2828292379999679</v>
      </c>
      <c r="AI232" s="42">
        <v>0.74081210938700948</v>
      </c>
      <c r="AJ232" s="42">
        <v>7.7350415612400223</v>
      </c>
      <c r="AK232" s="42">
        <v>0.37049684745596134</v>
      </c>
      <c r="AL232" s="42">
        <v>0.91313881593352142</v>
      </c>
      <c r="AM232" s="42">
        <v>4.6027566678082845</v>
      </c>
    </row>
    <row r="233" spans="1:39" hidden="1" x14ac:dyDescent="0.25">
      <c r="A233" s="53"/>
      <c r="B233" s="53"/>
      <c r="C233" s="53"/>
      <c r="D233" s="16">
        <v>0.73109546056916752</v>
      </c>
      <c r="E233" s="16">
        <v>7.6700592445248237</v>
      </c>
      <c r="F233" s="16">
        <v>0.35959690269813877</v>
      </c>
      <c r="G233" s="16">
        <v>0.89254012968578411</v>
      </c>
      <c r="H233" s="16">
        <v>4.5659125412279415</v>
      </c>
      <c r="I233" s="16">
        <v>0.19606748067924598</v>
      </c>
      <c r="J233" s="16">
        <v>0.73109546056916752</v>
      </c>
      <c r="K233" s="16">
        <v>7.6700592445248237</v>
      </c>
      <c r="L233" s="16">
        <v>0.35959690269813877</v>
      </c>
      <c r="M233" s="16">
        <v>0.89254012968578411</v>
      </c>
      <c r="N233" s="16">
        <v>4.5659125412279415</v>
      </c>
      <c r="O233" s="16">
        <v>0.19606748067924598</v>
      </c>
      <c r="P233" s="16">
        <v>9.7166488178419639E-3</v>
      </c>
      <c r="Q233" s="16">
        <v>6.4982316715198885E-2</v>
      </c>
      <c r="R233" s="16">
        <v>1.0899944757822595E-2</v>
      </c>
      <c r="S233" s="16">
        <v>2.0598686247737266E-2</v>
      </c>
      <c r="T233" s="16">
        <v>3.6844126580342876E-2</v>
      </c>
      <c r="U233" s="16">
        <v>6.1249132690180475E-3</v>
      </c>
      <c r="V233" s="16">
        <v>9.7166488178419639E-3</v>
      </c>
      <c r="W233" s="16">
        <v>6.4982316715198885E-2</v>
      </c>
      <c r="X233" s="16">
        <v>1.0899944757822595E-2</v>
      </c>
      <c r="Y233" s="16">
        <v>2.0598686247737266E-2</v>
      </c>
      <c r="Z233" s="16">
        <v>3.6844126580342876E-2</v>
      </c>
      <c r="AA233" s="54">
        <v>6.1249132690180475E-3</v>
      </c>
      <c r="AB233" s="42">
        <v>0.74081210938700948</v>
      </c>
      <c r="AC233" s="42">
        <v>7.7350415612400223</v>
      </c>
      <c r="AD233" s="42">
        <v>0.37049684745596134</v>
      </c>
      <c r="AE233" s="42">
        <v>0.91313881593352142</v>
      </c>
      <c r="AF233" s="42">
        <v>4.6027566678082845</v>
      </c>
      <c r="AG233" s="42">
        <v>0.20219239394826402</v>
      </c>
      <c r="AH233" s="42">
        <v>0.74081210938700948</v>
      </c>
      <c r="AI233" s="42">
        <v>7.7350415612400223</v>
      </c>
      <c r="AJ233" s="42">
        <v>0.37049684745596134</v>
      </c>
      <c r="AK233" s="42">
        <v>0.91313881593352142</v>
      </c>
      <c r="AL233" s="42">
        <v>4.6027566678082845</v>
      </c>
      <c r="AM233" s="42">
        <v>0.20219239394826402</v>
      </c>
    </row>
    <row r="234" spans="1:39" x14ac:dyDescent="0.25">
      <c r="A234" s="53" t="s">
        <v>68</v>
      </c>
      <c r="B234" s="53" t="str">
        <f>VLOOKUP(A234,'TRI Releases'!$A$3:$Q$118,2,FALSE)</f>
        <v>70669PPGNDCOLUM</v>
      </c>
      <c r="C234" s="53" t="str">
        <f>VLOOKUP(B234,'AERMOD-Modeled-Air-Conc.'!$A$5:$B$3136,2,FALSE)</f>
        <v>Manufacturing</v>
      </c>
      <c r="D234" s="16">
        <v>7.6700592445248237</v>
      </c>
      <c r="E234" s="16">
        <v>0.35959690269813877</v>
      </c>
      <c r="F234" s="16">
        <v>0.89254012968578411</v>
      </c>
      <c r="G234" s="16">
        <v>4.5659125412279415</v>
      </c>
      <c r="H234" s="16">
        <v>0.19606748067924598</v>
      </c>
      <c r="I234" s="16">
        <v>0.51606738393117713</v>
      </c>
      <c r="J234" s="16">
        <v>7.6700592445248237</v>
      </c>
      <c r="K234" s="16">
        <v>0.35959690269813877</v>
      </c>
      <c r="L234" s="16">
        <v>0.89254012968578411</v>
      </c>
      <c r="M234" s="16">
        <v>4.5659125412279415</v>
      </c>
      <c r="N234" s="16">
        <v>0.19606748067924598</v>
      </c>
      <c r="O234" s="16">
        <v>0.51606738393117713</v>
      </c>
      <c r="P234" s="16">
        <v>6.4982316715198885E-2</v>
      </c>
      <c r="Q234" s="16">
        <v>1.0899944757822595E-2</v>
      </c>
      <c r="R234" s="16">
        <v>2.0598686247737266E-2</v>
      </c>
      <c r="S234" s="16">
        <v>3.6844126580342876E-2</v>
      </c>
      <c r="T234" s="16">
        <v>6.1249132690180475E-3</v>
      </c>
      <c r="U234" s="16">
        <v>1.1745399669918864E-2</v>
      </c>
      <c r="V234" s="16">
        <v>6.4982316715198885E-2</v>
      </c>
      <c r="W234" s="16">
        <v>1.0899944757822595E-2</v>
      </c>
      <c r="X234" s="16">
        <v>2.0598686247737266E-2</v>
      </c>
      <c r="Y234" s="16">
        <v>3.6844126580342876E-2</v>
      </c>
      <c r="Z234" s="16">
        <v>6.1249132690180475E-3</v>
      </c>
      <c r="AA234" s="54">
        <v>1.1745399669918864E-2</v>
      </c>
      <c r="AB234" s="42">
        <v>7.7350415612400223</v>
      </c>
      <c r="AC234" s="42">
        <v>0.37049684745596134</v>
      </c>
      <c r="AD234" s="42">
        <v>0.91313881593352142</v>
      </c>
      <c r="AE234" s="42">
        <v>4.6027566678082845</v>
      </c>
      <c r="AF234" s="42">
        <v>0.20219239394826402</v>
      </c>
      <c r="AG234" s="42">
        <v>0.52781278360109596</v>
      </c>
      <c r="AH234" s="42">
        <v>7.7350415612400223</v>
      </c>
      <c r="AI234" s="42">
        <v>0.37049684745596134</v>
      </c>
      <c r="AJ234" s="42">
        <v>0.91313881593352142</v>
      </c>
      <c r="AK234" s="42">
        <v>4.6027566678082845</v>
      </c>
      <c r="AL234" s="42">
        <v>0.20219239394826402</v>
      </c>
      <c r="AM234" s="42">
        <v>0.52781278360109596</v>
      </c>
    </row>
    <row r="235" spans="1:39" hidden="1" x14ac:dyDescent="0.25">
      <c r="A235" s="53"/>
      <c r="B235" s="53"/>
      <c r="C235" s="53"/>
      <c r="D235" s="16">
        <v>0.35959690269813877</v>
      </c>
      <c r="E235" s="16">
        <v>0.89254012968578411</v>
      </c>
      <c r="F235" s="16">
        <v>4.5659125412279415</v>
      </c>
      <c r="G235" s="16">
        <v>0.19606748067924598</v>
      </c>
      <c r="H235" s="16">
        <v>0.51606738393117713</v>
      </c>
      <c r="I235" s="16">
        <v>17.47069050141765</v>
      </c>
      <c r="J235" s="16">
        <v>0.35959690269813877</v>
      </c>
      <c r="K235" s="16">
        <v>0.89254012968578411</v>
      </c>
      <c r="L235" s="16">
        <v>4.5659125412279415</v>
      </c>
      <c r="M235" s="16">
        <v>0.19606748067924598</v>
      </c>
      <c r="N235" s="16">
        <v>0.51606738393117713</v>
      </c>
      <c r="O235" s="16">
        <v>17.47069050141765</v>
      </c>
      <c r="P235" s="16">
        <v>1.0899944757822595E-2</v>
      </c>
      <c r="Q235" s="16">
        <v>2.0598686247737266E-2</v>
      </c>
      <c r="R235" s="16">
        <v>3.6844126580342876E-2</v>
      </c>
      <c r="S235" s="16">
        <v>6.1249132690180475E-3</v>
      </c>
      <c r="T235" s="16">
        <v>1.1745399669918864E-2</v>
      </c>
      <c r="U235" s="16">
        <v>5.0804356704610032E-2</v>
      </c>
      <c r="V235" s="16">
        <v>1.0899944757822595E-2</v>
      </c>
      <c r="W235" s="16">
        <v>2.0598686247737266E-2</v>
      </c>
      <c r="X235" s="16">
        <v>3.6844126580342876E-2</v>
      </c>
      <c r="Y235" s="16">
        <v>6.1249132690180475E-3</v>
      </c>
      <c r="Z235" s="16">
        <v>1.1745399669918864E-2</v>
      </c>
      <c r="AA235" s="54">
        <v>5.0804356704610032E-2</v>
      </c>
      <c r="AB235" s="42">
        <v>0.37049684745596134</v>
      </c>
      <c r="AC235" s="42">
        <v>0.91313881593352142</v>
      </c>
      <c r="AD235" s="42">
        <v>4.6027566678082845</v>
      </c>
      <c r="AE235" s="42">
        <v>0.20219239394826402</v>
      </c>
      <c r="AF235" s="42">
        <v>0.52781278360109596</v>
      </c>
      <c r="AG235" s="42">
        <v>17.52149485812226</v>
      </c>
      <c r="AH235" s="42">
        <v>0.37049684745596134</v>
      </c>
      <c r="AI235" s="42">
        <v>0.91313881593352142</v>
      </c>
      <c r="AJ235" s="42">
        <v>4.6027566678082845</v>
      </c>
      <c r="AK235" s="42">
        <v>0.20219239394826402</v>
      </c>
      <c r="AL235" s="42">
        <v>0.52781278360109596</v>
      </c>
      <c r="AM235" s="42">
        <v>17.52149485812226</v>
      </c>
    </row>
    <row r="236" spans="1:39" hidden="1" x14ac:dyDescent="0.25">
      <c r="A236" s="53"/>
      <c r="B236" s="53"/>
      <c r="C236" s="53"/>
      <c r="D236" s="16">
        <v>0.89254012968578411</v>
      </c>
      <c r="E236" s="16">
        <v>4.5659125412279415</v>
      </c>
      <c r="F236" s="16">
        <v>0.19606748067924598</v>
      </c>
      <c r="G236" s="16">
        <v>0.51606738393117713</v>
      </c>
      <c r="H236" s="16">
        <v>17.47069050141765</v>
      </c>
      <c r="I236" s="16">
        <v>0.81908183392353817</v>
      </c>
      <c r="J236" s="16">
        <v>0.89254012968578411</v>
      </c>
      <c r="K236" s="16">
        <v>4.5659125412279415</v>
      </c>
      <c r="L236" s="16">
        <v>0.19606748067924598</v>
      </c>
      <c r="M236" s="16">
        <v>0.51606738393117713</v>
      </c>
      <c r="N236" s="16">
        <v>17.47069050141765</v>
      </c>
      <c r="O236" s="16">
        <v>0.81908183392353817</v>
      </c>
      <c r="P236" s="16">
        <v>2.0598686247737266E-2</v>
      </c>
      <c r="Q236" s="16">
        <v>3.6844126580342876E-2</v>
      </c>
      <c r="R236" s="16">
        <v>6.1249132690180475E-3</v>
      </c>
      <c r="S236" s="16">
        <v>1.1745399669918864E-2</v>
      </c>
      <c r="T236" s="16">
        <v>5.0804356704610032E-2</v>
      </c>
      <c r="U236" s="16">
        <v>8.5217749924794816E-3</v>
      </c>
      <c r="V236" s="16">
        <v>2.0598686247737266E-2</v>
      </c>
      <c r="W236" s="16">
        <v>3.6844126580342876E-2</v>
      </c>
      <c r="X236" s="16">
        <v>6.1249132690180475E-3</v>
      </c>
      <c r="Y236" s="16">
        <v>1.1745399669918864E-2</v>
      </c>
      <c r="Z236" s="16">
        <v>5.0804356704610032E-2</v>
      </c>
      <c r="AA236" s="54">
        <v>8.5217749924794816E-3</v>
      </c>
      <c r="AB236" s="42">
        <v>0.91313881593352142</v>
      </c>
      <c r="AC236" s="42">
        <v>4.6027566678082845</v>
      </c>
      <c r="AD236" s="42">
        <v>0.20219239394826402</v>
      </c>
      <c r="AE236" s="42">
        <v>0.52781278360109596</v>
      </c>
      <c r="AF236" s="42">
        <v>17.52149485812226</v>
      </c>
      <c r="AG236" s="42">
        <v>0.8276036089160177</v>
      </c>
      <c r="AH236" s="42">
        <v>0.91313881593352142</v>
      </c>
      <c r="AI236" s="42">
        <v>4.6027566678082845</v>
      </c>
      <c r="AJ236" s="42">
        <v>0.20219239394826402</v>
      </c>
      <c r="AK236" s="42">
        <v>0.52781278360109596</v>
      </c>
      <c r="AL236" s="42">
        <v>17.52149485812226</v>
      </c>
      <c r="AM236" s="42">
        <v>0.8276036089160177</v>
      </c>
    </row>
    <row r="237" spans="1:39" hidden="1" x14ac:dyDescent="0.25">
      <c r="A237" s="53"/>
      <c r="B237" s="53"/>
      <c r="C237" s="53"/>
      <c r="D237" s="16">
        <v>4.5659125412279415</v>
      </c>
      <c r="E237" s="16">
        <v>0.19606748067924598</v>
      </c>
      <c r="F237" s="16">
        <v>0.51606738393117713</v>
      </c>
      <c r="G237" s="16">
        <v>17.47069050141765</v>
      </c>
      <c r="H237" s="16">
        <v>0.81908183392353817</v>
      </c>
      <c r="I237" s="16">
        <v>2.0330080731731748</v>
      </c>
      <c r="J237" s="16">
        <v>4.5659125412279415</v>
      </c>
      <c r="K237" s="16">
        <v>0.19606748067924598</v>
      </c>
      <c r="L237" s="16">
        <v>0.51606738393117713</v>
      </c>
      <c r="M237" s="16">
        <v>17.47069050141765</v>
      </c>
      <c r="N237" s="16">
        <v>0.81908183392353817</v>
      </c>
      <c r="O237" s="16">
        <v>2.0330080731731748</v>
      </c>
      <c r="P237" s="16">
        <v>3.6844126580342876E-2</v>
      </c>
      <c r="Q237" s="16">
        <v>6.1249132690180475E-3</v>
      </c>
      <c r="R237" s="16">
        <v>1.1745399669918864E-2</v>
      </c>
      <c r="S237" s="16">
        <v>5.0804356704610032E-2</v>
      </c>
      <c r="T237" s="16">
        <v>8.5217749924794816E-3</v>
      </c>
      <c r="U237" s="16">
        <v>1.6104427430049133E-2</v>
      </c>
      <c r="V237" s="16">
        <v>3.6844126580342876E-2</v>
      </c>
      <c r="W237" s="16">
        <v>6.1249132690180475E-3</v>
      </c>
      <c r="X237" s="16">
        <v>1.1745399669918864E-2</v>
      </c>
      <c r="Y237" s="16">
        <v>5.0804356704610032E-2</v>
      </c>
      <c r="Z237" s="16">
        <v>8.5217749924794816E-3</v>
      </c>
      <c r="AA237" s="54">
        <v>1.6104427430049133E-2</v>
      </c>
      <c r="AB237" s="42">
        <v>4.6027566678082845</v>
      </c>
      <c r="AC237" s="42">
        <v>0.20219239394826402</v>
      </c>
      <c r="AD237" s="42">
        <v>0.52781278360109596</v>
      </c>
      <c r="AE237" s="42">
        <v>17.52149485812226</v>
      </c>
      <c r="AF237" s="42">
        <v>0.8276036089160177</v>
      </c>
      <c r="AG237" s="42">
        <v>2.0491125006032238</v>
      </c>
      <c r="AH237" s="42">
        <v>4.6027566678082845</v>
      </c>
      <c r="AI237" s="42">
        <v>0.20219239394826402</v>
      </c>
      <c r="AJ237" s="42">
        <v>0.52781278360109596</v>
      </c>
      <c r="AK237" s="42">
        <v>17.52149485812226</v>
      </c>
      <c r="AL237" s="42">
        <v>0.8276036089160177</v>
      </c>
      <c r="AM237" s="42">
        <v>2.0491125006032238</v>
      </c>
    </row>
    <row r="238" spans="1:39" hidden="1" x14ac:dyDescent="0.25">
      <c r="A238" s="53"/>
      <c r="B238" s="53"/>
      <c r="C238" s="53"/>
      <c r="D238" s="16">
        <v>0.19606748067924598</v>
      </c>
      <c r="E238" s="16">
        <v>0.51606738393117713</v>
      </c>
      <c r="F238" s="16">
        <v>17.47069050141765</v>
      </c>
      <c r="G238" s="16">
        <v>0.81908183392353817</v>
      </c>
      <c r="H238" s="16">
        <v>2.0330080731731748</v>
      </c>
      <c r="I238" s="16">
        <v>10.400134121685864</v>
      </c>
      <c r="J238" s="16">
        <v>0.19606748067924598</v>
      </c>
      <c r="K238" s="16">
        <v>0.51606738393117713</v>
      </c>
      <c r="L238" s="16">
        <v>17.47069050141765</v>
      </c>
      <c r="M238" s="16">
        <v>0.81908183392353817</v>
      </c>
      <c r="N238" s="16">
        <v>2.0330080731731748</v>
      </c>
      <c r="O238" s="16">
        <v>10.400134121685864</v>
      </c>
      <c r="P238" s="16">
        <v>6.1249132690180475E-3</v>
      </c>
      <c r="Q238" s="16">
        <v>1.1745399669918864E-2</v>
      </c>
      <c r="R238" s="16">
        <v>5.0804356704610032E-2</v>
      </c>
      <c r="S238" s="16">
        <v>8.5217749924794816E-3</v>
      </c>
      <c r="T238" s="16">
        <v>1.6104427430049133E-2</v>
      </c>
      <c r="U238" s="16">
        <v>2.8805408053722611E-2</v>
      </c>
      <c r="V238" s="16">
        <v>6.1249132690180475E-3</v>
      </c>
      <c r="W238" s="16">
        <v>1.1745399669918864E-2</v>
      </c>
      <c r="X238" s="16">
        <v>5.0804356704610032E-2</v>
      </c>
      <c r="Y238" s="16">
        <v>8.5217749924794816E-3</v>
      </c>
      <c r="Z238" s="16">
        <v>1.6104427430049133E-2</v>
      </c>
      <c r="AA238" s="54">
        <v>2.8805408053722611E-2</v>
      </c>
      <c r="AB238" s="42">
        <v>0.20219239394826402</v>
      </c>
      <c r="AC238" s="42">
        <v>0.52781278360109596</v>
      </c>
      <c r="AD238" s="42">
        <v>17.52149485812226</v>
      </c>
      <c r="AE238" s="42">
        <v>0.8276036089160177</v>
      </c>
      <c r="AF238" s="42">
        <v>2.0491125006032238</v>
      </c>
      <c r="AG238" s="42">
        <v>10.428939529739587</v>
      </c>
      <c r="AH238" s="42">
        <v>0.20219239394826402</v>
      </c>
      <c r="AI238" s="42">
        <v>0.52781278360109596</v>
      </c>
      <c r="AJ238" s="42">
        <v>17.52149485812226</v>
      </c>
      <c r="AK238" s="42">
        <v>0.8276036089160177</v>
      </c>
      <c r="AL238" s="42">
        <v>2.0491125006032238</v>
      </c>
      <c r="AM238" s="42">
        <v>10.428939529739587</v>
      </c>
    </row>
    <row r="239" spans="1:39" hidden="1" x14ac:dyDescent="0.25">
      <c r="A239" s="53"/>
      <c r="B239" s="53"/>
      <c r="C239" s="53"/>
      <c r="D239" s="16">
        <v>0.51606738393117713</v>
      </c>
      <c r="E239" s="16">
        <v>17.47069050141765</v>
      </c>
      <c r="F239" s="16">
        <v>0.81908183392353817</v>
      </c>
      <c r="G239" s="16">
        <v>2.0330080731731748</v>
      </c>
      <c r="H239" s="16">
        <v>10.400134121685864</v>
      </c>
      <c r="I239" s="16">
        <v>0.44659815043606033</v>
      </c>
      <c r="J239" s="16">
        <v>0.51606738393117713</v>
      </c>
      <c r="K239" s="16">
        <v>17.47069050141765</v>
      </c>
      <c r="L239" s="16">
        <v>0.81908183392353817</v>
      </c>
      <c r="M239" s="16">
        <v>2.0330080731731748</v>
      </c>
      <c r="N239" s="16">
        <v>10.400134121685864</v>
      </c>
      <c r="O239" s="16">
        <v>0.44659815043606033</v>
      </c>
      <c r="P239" s="16">
        <v>1.1745399669918864E-2</v>
      </c>
      <c r="Q239" s="16">
        <v>5.0804356704610032E-2</v>
      </c>
      <c r="R239" s="16">
        <v>8.5217749924794816E-3</v>
      </c>
      <c r="S239" s="16">
        <v>1.6104427430049133E-2</v>
      </c>
      <c r="T239" s="16">
        <v>2.8805408053722611E-2</v>
      </c>
      <c r="U239" s="16">
        <v>4.7885685557777467E-3</v>
      </c>
      <c r="V239" s="16">
        <v>1.1745399669918864E-2</v>
      </c>
      <c r="W239" s="16">
        <v>5.0804356704610032E-2</v>
      </c>
      <c r="X239" s="16">
        <v>8.5217749924794816E-3</v>
      </c>
      <c r="Y239" s="16">
        <v>1.6104427430049133E-2</v>
      </c>
      <c r="Z239" s="16">
        <v>2.8805408053722611E-2</v>
      </c>
      <c r="AA239" s="54">
        <v>4.7885685557777467E-3</v>
      </c>
      <c r="AB239" s="42">
        <v>0.52781278360109596</v>
      </c>
      <c r="AC239" s="42">
        <v>17.52149485812226</v>
      </c>
      <c r="AD239" s="42">
        <v>0.8276036089160177</v>
      </c>
      <c r="AE239" s="42">
        <v>2.0491125006032238</v>
      </c>
      <c r="AF239" s="42">
        <v>10.428939529739587</v>
      </c>
      <c r="AG239" s="42">
        <v>0.45138671899183808</v>
      </c>
      <c r="AH239" s="42">
        <v>0.52781278360109596</v>
      </c>
      <c r="AI239" s="42">
        <v>17.52149485812226</v>
      </c>
      <c r="AJ239" s="42">
        <v>0.8276036089160177</v>
      </c>
      <c r="AK239" s="42">
        <v>2.0491125006032238</v>
      </c>
      <c r="AL239" s="42">
        <v>10.428939529739587</v>
      </c>
      <c r="AM239" s="42">
        <v>0.45138671899183808</v>
      </c>
    </row>
    <row r="240" spans="1:39" x14ac:dyDescent="0.25">
      <c r="A240" s="53" t="s">
        <v>69</v>
      </c>
      <c r="B240" s="53" t="str">
        <f>VLOOKUP(A240,'TRI Releases'!$A$3:$Q$118,2,FALSE)</f>
        <v>70669PPGNDCOLUM</v>
      </c>
      <c r="C240" s="53" t="str">
        <f>VLOOKUP(B240,'AERMOD-Modeled-Air-Conc.'!$A$5:$B$3136,2,FALSE)</f>
        <v>Manufacturing</v>
      </c>
      <c r="D240" s="16">
        <v>17.47069050141765</v>
      </c>
      <c r="E240" s="16">
        <v>0.81908183392353817</v>
      </c>
      <c r="F240" s="16">
        <v>2.0330080731731748</v>
      </c>
      <c r="G240" s="16">
        <v>10.400134121685864</v>
      </c>
      <c r="H240" s="16">
        <v>0.44659815043606033</v>
      </c>
      <c r="I240" s="16">
        <v>1.1754868189543477</v>
      </c>
      <c r="J240" s="16">
        <v>17.47069050141765</v>
      </c>
      <c r="K240" s="16">
        <v>0.81908183392353817</v>
      </c>
      <c r="L240" s="16">
        <v>2.0330080731731748</v>
      </c>
      <c r="M240" s="16">
        <v>10.400134121685864</v>
      </c>
      <c r="N240" s="16">
        <v>0.44659815043606033</v>
      </c>
      <c r="O240" s="16">
        <v>1.1754868189543477</v>
      </c>
      <c r="P240" s="16">
        <v>5.0804356704610032E-2</v>
      </c>
      <c r="Q240" s="16">
        <v>8.5217749924794816E-3</v>
      </c>
      <c r="R240" s="16">
        <v>1.6104427430049133E-2</v>
      </c>
      <c r="S240" s="16">
        <v>2.8805408053722611E-2</v>
      </c>
      <c r="T240" s="16">
        <v>4.7885685557777467E-3</v>
      </c>
      <c r="U240" s="16">
        <v>9.1827670146638375E-3</v>
      </c>
      <c r="V240" s="16">
        <v>5.0804356704610032E-2</v>
      </c>
      <c r="W240" s="16">
        <v>8.5217749924794816E-3</v>
      </c>
      <c r="X240" s="16">
        <v>1.6104427430049133E-2</v>
      </c>
      <c r="Y240" s="16">
        <v>2.8805408053722611E-2</v>
      </c>
      <c r="Z240" s="16">
        <v>4.7885685557777467E-3</v>
      </c>
      <c r="AA240" s="54">
        <v>9.1827670146638375E-3</v>
      </c>
      <c r="AB240" s="42">
        <v>17.52149485812226</v>
      </c>
      <c r="AC240" s="42">
        <v>0.8276036089160177</v>
      </c>
      <c r="AD240" s="42">
        <v>2.0491125006032238</v>
      </c>
      <c r="AE240" s="42">
        <v>10.428939529739587</v>
      </c>
      <c r="AF240" s="42">
        <v>0.45138671899183808</v>
      </c>
      <c r="AG240" s="42">
        <v>1.1846695859690115</v>
      </c>
      <c r="AH240" s="42">
        <v>17.52149485812226</v>
      </c>
      <c r="AI240" s="42">
        <v>0.8276036089160177</v>
      </c>
      <c r="AJ240" s="42">
        <v>2.0491125006032238</v>
      </c>
      <c r="AK240" s="42">
        <v>10.428939529739587</v>
      </c>
      <c r="AL240" s="42">
        <v>0.45138671899183808</v>
      </c>
      <c r="AM240" s="42">
        <v>1.1846695859690115</v>
      </c>
    </row>
    <row r="241" spans="1:39" hidden="1" x14ac:dyDescent="0.25">
      <c r="A241" s="53"/>
      <c r="B241" s="53"/>
      <c r="C241" s="53"/>
      <c r="D241" s="16">
        <v>0.81908183392353817</v>
      </c>
      <c r="E241" s="16">
        <v>2.0330080731731748</v>
      </c>
      <c r="F241" s="16">
        <v>10.400134121685864</v>
      </c>
      <c r="G241" s="16">
        <v>0.44659815043606033</v>
      </c>
      <c r="H241" s="16">
        <v>1.1754868189543477</v>
      </c>
      <c r="I241" s="16">
        <v>10.759388662458433</v>
      </c>
      <c r="J241" s="16">
        <v>0.81908183392353817</v>
      </c>
      <c r="K241" s="16">
        <v>2.0330080731731748</v>
      </c>
      <c r="L241" s="16">
        <v>10.400134121685864</v>
      </c>
      <c r="M241" s="16">
        <v>0.44659815043606033</v>
      </c>
      <c r="N241" s="16">
        <v>1.1754868189543477</v>
      </c>
      <c r="O241" s="16">
        <v>10.759388662458433</v>
      </c>
      <c r="P241" s="16">
        <v>8.5217749924794816E-3</v>
      </c>
      <c r="Q241" s="16">
        <v>1.6104427430049133E-2</v>
      </c>
      <c r="R241" s="16">
        <v>2.8805408053722611E-2</v>
      </c>
      <c r="S241" s="16">
        <v>4.7885685557777467E-3</v>
      </c>
      <c r="T241" s="16">
        <v>9.1827670146638375E-3</v>
      </c>
      <c r="U241" s="16">
        <v>5.8976375321824433E-2</v>
      </c>
      <c r="V241" s="16">
        <v>8.5217749924794816E-3</v>
      </c>
      <c r="W241" s="16">
        <v>1.6104427430049133E-2</v>
      </c>
      <c r="X241" s="16">
        <v>2.8805408053722611E-2</v>
      </c>
      <c r="Y241" s="16">
        <v>4.7885685557777467E-3</v>
      </c>
      <c r="Z241" s="16">
        <v>9.1827670146638375E-3</v>
      </c>
      <c r="AA241" s="54">
        <v>5.8976375321824433E-2</v>
      </c>
      <c r="AB241" s="42">
        <v>0.8276036089160177</v>
      </c>
      <c r="AC241" s="42">
        <v>2.0491125006032238</v>
      </c>
      <c r="AD241" s="42">
        <v>10.428939529739587</v>
      </c>
      <c r="AE241" s="42">
        <v>0.45138671899183808</v>
      </c>
      <c r="AF241" s="42">
        <v>1.1846695859690115</v>
      </c>
      <c r="AG241" s="42">
        <v>10.818365037780257</v>
      </c>
      <c r="AH241" s="42">
        <v>0.8276036089160177</v>
      </c>
      <c r="AI241" s="42">
        <v>2.0491125006032238</v>
      </c>
      <c r="AJ241" s="42">
        <v>10.428939529739587</v>
      </c>
      <c r="AK241" s="42">
        <v>0.45138671899183808</v>
      </c>
      <c r="AL241" s="42">
        <v>1.1846695859690115</v>
      </c>
      <c r="AM241" s="42">
        <v>10.818365037780257</v>
      </c>
    </row>
    <row r="242" spans="1:39" hidden="1" x14ac:dyDescent="0.25">
      <c r="A242" s="53"/>
      <c r="B242" s="53"/>
      <c r="C242" s="53"/>
      <c r="D242" s="16">
        <v>2.0330080731731748</v>
      </c>
      <c r="E242" s="16">
        <v>10.400134121685864</v>
      </c>
      <c r="F242" s="16">
        <v>0.44659815043606033</v>
      </c>
      <c r="G242" s="16">
        <v>1.1754868189543477</v>
      </c>
      <c r="H242" s="16">
        <v>10.759388662458433</v>
      </c>
      <c r="I242" s="16">
        <v>0.50443454406266686</v>
      </c>
      <c r="J242" s="16">
        <v>2.0330080731731748</v>
      </c>
      <c r="K242" s="16">
        <v>10.400134121685864</v>
      </c>
      <c r="L242" s="16">
        <v>0.44659815043606033</v>
      </c>
      <c r="M242" s="16">
        <v>1.1754868189543477</v>
      </c>
      <c r="N242" s="16">
        <v>10.759388662458433</v>
      </c>
      <c r="O242" s="16">
        <v>0.50443454406266686</v>
      </c>
      <c r="P242" s="16">
        <v>1.6104427430049133E-2</v>
      </c>
      <c r="Q242" s="16">
        <v>2.8805408053722611E-2</v>
      </c>
      <c r="R242" s="16">
        <v>4.7885685557777467E-3</v>
      </c>
      <c r="S242" s="16">
        <v>9.1827670146638375E-3</v>
      </c>
      <c r="T242" s="16">
        <v>5.8976375321824433E-2</v>
      </c>
      <c r="U242" s="16">
        <v>9.8925256211147474E-3</v>
      </c>
      <c r="V242" s="16">
        <v>1.6104427430049133E-2</v>
      </c>
      <c r="W242" s="16">
        <v>2.8805408053722611E-2</v>
      </c>
      <c r="X242" s="16">
        <v>4.7885685557777467E-3</v>
      </c>
      <c r="Y242" s="16">
        <v>9.1827670146638375E-3</v>
      </c>
      <c r="Z242" s="16">
        <v>5.8976375321824433E-2</v>
      </c>
      <c r="AA242" s="54">
        <v>9.8925256211147474E-3</v>
      </c>
      <c r="AB242" s="42">
        <v>2.0491125006032238</v>
      </c>
      <c r="AC242" s="42">
        <v>10.428939529739587</v>
      </c>
      <c r="AD242" s="42">
        <v>0.45138671899183808</v>
      </c>
      <c r="AE242" s="42">
        <v>1.1846695859690115</v>
      </c>
      <c r="AF242" s="42">
        <v>10.818365037780257</v>
      </c>
      <c r="AG242" s="42">
        <v>0.51432706968378161</v>
      </c>
      <c r="AH242" s="42">
        <v>2.0491125006032238</v>
      </c>
      <c r="AI242" s="42">
        <v>10.428939529739587</v>
      </c>
      <c r="AJ242" s="42">
        <v>0.45138671899183808</v>
      </c>
      <c r="AK242" s="42">
        <v>1.1846695859690115</v>
      </c>
      <c r="AL242" s="42">
        <v>10.818365037780257</v>
      </c>
      <c r="AM242" s="42">
        <v>0.51432706968378161</v>
      </c>
    </row>
    <row r="243" spans="1:39" hidden="1" x14ac:dyDescent="0.25">
      <c r="A243" s="53"/>
      <c r="B243" s="53"/>
      <c r="C243" s="53"/>
      <c r="D243" s="16">
        <v>10.400134121685864</v>
      </c>
      <c r="E243" s="16">
        <v>0.44659815043606033</v>
      </c>
      <c r="F243" s="16">
        <v>1.1754868189543477</v>
      </c>
      <c r="G243" s="16">
        <v>10.759388662458433</v>
      </c>
      <c r="H243" s="16">
        <v>0.50443454406266686</v>
      </c>
      <c r="I243" s="16">
        <v>1.2520354596981138</v>
      </c>
      <c r="J243" s="16">
        <v>10.400134121685864</v>
      </c>
      <c r="K243" s="16">
        <v>0.44659815043606033</v>
      </c>
      <c r="L243" s="16">
        <v>1.1754868189543477</v>
      </c>
      <c r="M243" s="16">
        <v>10.759388662458433</v>
      </c>
      <c r="N243" s="16">
        <v>0.50443454406266686</v>
      </c>
      <c r="O243" s="16">
        <v>1.2520354596981138</v>
      </c>
      <c r="P243" s="16">
        <v>2.8805408053722611E-2</v>
      </c>
      <c r="Q243" s="16">
        <v>4.7885685557777467E-3</v>
      </c>
      <c r="R243" s="16">
        <v>9.1827670146638375E-3</v>
      </c>
      <c r="S243" s="16">
        <v>5.8976375321824433E-2</v>
      </c>
      <c r="T243" s="16">
        <v>9.8925256211147474E-3</v>
      </c>
      <c r="U243" s="16">
        <v>1.8694868276355487E-2</v>
      </c>
      <c r="V243" s="16">
        <v>2.8805408053722611E-2</v>
      </c>
      <c r="W243" s="16">
        <v>4.7885685557777467E-3</v>
      </c>
      <c r="X243" s="16">
        <v>9.1827670146638375E-3</v>
      </c>
      <c r="Y243" s="16">
        <v>5.8976375321824433E-2</v>
      </c>
      <c r="Z243" s="16">
        <v>9.8925256211147474E-3</v>
      </c>
      <c r="AA243" s="54">
        <v>1.8694868276355487E-2</v>
      </c>
      <c r="AB243" s="42">
        <v>10.428939529739587</v>
      </c>
      <c r="AC243" s="42">
        <v>0.45138671899183808</v>
      </c>
      <c r="AD243" s="42">
        <v>1.1846695859690115</v>
      </c>
      <c r="AE243" s="42">
        <v>10.818365037780257</v>
      </c>
      <c r="AF243" s="42">
        <v>0.51432706968378161</v>
      </c>
      <c r="AG243" s="42">
        <v>1.2707303279744693</v>
      </c>
      <c r="AH243" s="42">
        <v>10.428939529739587</v>
      </c>
      <c r="AI243" s="42">
        <v>0.45138671899183808</v>
      </c>
      <c r="AJ243" s="42">
        <v>1.1846695859690115</v>
      </c>
      <c r="AK243" s="42">
        <v>10.818365037780257</v>
      </c>
      <c r="AL243" s="42">
        <v>0.51432706968378161</v>
      </c>
      <c r="AM243" s="42">
        <v>1.2707303279744693</v>
      </c>
    </row>
    <row r="244" spans="1:39" hidden="1" x14ac:dyDescent="0.25">
      <c r="A244" s="53"/>
      <c r="B244" s="53"/>
      <c r="C244" s="53"/>
      <c r="D244" s="16">
        <v>0.44659815043606033</v>
      </c>
      <c r="E244" s="16">
        <v>1.1754868189543477</v>
      </c>
      <c r="F244" s="16">
        <v>10.759388662458433</v>
      </c>
      <c r="G244" s="16">
        <v>0.50443454406266686</v>
      </c>
      <c r="H244" s="16">
        <v>1.2520354596981138</v>
      </c>
      <c r="I244" s="16">
        <v>6.4049606481114179</v>
      </c>
      <c r="J244" s="16">
        <v>0.44659815043606033</v>
      </c>
      <c r="K244" s="16">
        <v>1.1754868189543477</v>
      </c>
      <c r="L244" s="16">
        <v>10.759388662458433</v>
      </c>
      <c r="M244" s="16">
        <v>0.50443454406266686</v>
      </c>
      <c r="N244" s="16">
        <v>1.2520354596981138</v>
      </c>
      <c r="O244" s="16">
        <v>6.4049606481114179</v>
      </c>
      <c r="P244" s="16">
        <v>4.7885685557777467E-3</v>
      </c>
      <c r="Q244" s="16">
        <v>9.1827670146638375E-3</v>
      </c>
      <c r="R244" s="16">
        <v>5.8976375321824433E-2</v>
      </c>
      <c r="S244" s="16">
        <v>9.8925256211147474E-3</v>
      </c>
      <c r="T244" s="16">
        <v>1.8694868276355487E-2</v>
      </c>
      <c r="U244" s="16">
        <v>3.3438836093371789E-2</v>
      </c>
      <c r="V244" s="16">
        <v>4.7885685557777467E-3</v>
      </c>
      <c r="W244" s="16">
        <v>9.1827670146638375E-3</v>
      </c>
      <c r="X244" s="16">
        <v>5.8976375321824433E-2</v>
      </c>
      <c r="Y244" s="16">
        <v>9.8925256211147474E-3</v>
      </c>
      <c r="Z244" s="16">
        <v>1.8694868276355487E-2</v>
      </c>
      <c r="AA244" s="54">
        <v>3.3438836093371789E-2</v>
      </c>
      <c r="AB244" s="42">
        <v>0.45138671899183808</v>
      </c>
      <c r="AC244" s="42">
        <v>1.1846695859690115</v>
      </c>
      <c r="AD244" s="42">
        <v>10.818365037780257</v>
      </c>
      <c r="AE244" s="42">
        <v>0.51432706968378161</v>
      </c>
      <c r="AF244" s="42">
        <v>1.2707303279744693</v>
      </c>
      <c r="AG244" s="42">
        <v>6.4383994842047896</v>
      </c>
      <c r="AH244" s="42">
        <v>0.45138671899183808</v>
      </c>
      <c r="AI244" s="42">
        <v>1.1846695859690115</v>
      </c>
      <c r="AJ244" s="42">
        <v>10.818365037780257</v>
      </c>
      <c r="AK244" s="42">
        <v>0.51432706968378161</v>
      </c>
      <c r="AL244" s="42">
        <v>1.2707303279744693</v>
      </c>
      <c r="AM244" s="42">
        <v>6.4383994842047896</v>
      </c>
    </row>
    <row r="245" spans="1:39" hidden="1" x14ac:dyDescent="0.25">
      <c r="A245" s="53"/>
      <c r="B245" s="53"/>
      <c r="C245" s="53"/>
      <c r="D245" s="16">
        <v>1.1754868189543477</v>
      </c>
      <c r="E245" s="16">
        <v>10.759388662458433</v>
      </c>
      <c r="F245" s="16">
        <v>0.50443454406266686</v>
      </c>
      <c r="G245" s="16">
        <v>1.2520354596981138</v>
      </c>
      <c r="H245" s="16">
        <v>6.4049606481114179</v>
      </c>
      <c r="I245" s="16">
        <v>0.27503910484172006</v>
      </c>
      <c r="J245" s="16">
        <v>1.1754868189543477</v>
      </c>
      <c r="K245" s="16">
        <v>10.759388662458433</v>
      </c>
      <c r="L245" s="16">
        <v>0.50443454406266686</v>
      </c>
      <c r="M245" s="16">
        <v>1.2520354596981138</v>
      </c>
      <c r="N245" s="16">
        <v>6.4049606481114179</v>
      </c>
      <c r="O245" s="16">
        <v>0.27503910484172006</v>
      </c>
      <c r="P245" s="16">
        <v>9.1827670146638375E-3</v>
      </c>
      <c r="Q245" s="16">
        <v>5.8976375321824433E-2</v>
      </c>
      <c r="R245" s="16">
        <v>9.8925256211147474E-3</v>
      </c>
      <c r="S245" s="16">
        <v>1.8694868276355487E-2</v>
      </c>
      <c r="T245" s="16">
        <v>3.3438836093371789E-2</v>
      </c>
      <c r="U245" s="16">
        <v>5.5588228002148646E-3</v>
      </c>
      <c r="V245" s="16">
        <v>9.1827670146638375E-3</v>
      </c>
      <c r="W245" s="16">
        <v>5.8976375321824433E-2</v>
      </c>
      <c r="X245" s="16">
        <v>9.8925256211147474E-3</v>
      </c>
      <c r="Y245" s="16">
        <v>1.8694868276355487E-2</v>
      </c>
      <c r="Z245" s="16">
        <v>3.3438836093371789E-2</v>
      </c>
      <c r="AA245" s="54">
        <v>5.5588228002148646E-3</v>
      </c>
      <c r="AB245" s="42">
        <v>1.1846695859690115</v>
      </c>
      <c r="AC245" s="42">
        <v>10.818365037780257</v>
      </c>
      <c r="AD245" s="42">
        <v>0.51432706968378161</v>
      </c>
      <c r="AE245" s="42">
        <v>1.2707303279744693</v>
      </c>
      <c r="AF245" s="42">
        <v>6.4383994842047896</v>
      </c>
      <c r="AG245" s="42">
        <v>0.28059792764193492</v>
      </c>
      <c r="AH245" s="42">
        <v>1.1846695859690115</v>
      </c>
      <c r="AI245" s="42">
        <v>10.818365037780257</v>
      </c>
      <c r="AJ245" s="42">
        <v>0.51432706968378161</v>
      </c>
      <c r="AK245" s="42">
        <v>1.2707303279744693</v>
      </c>
      <c r="AL245" s="42">
        <v>6.4383994842047896</v>
      </c>
      <c r="AM245" s="42">
        <v>0.28059792764193492</v>
      </c>
    </row>
    <row r="246" spans="1:39" x14ac:dyDescent="0.25">
      <c r="A246" s="53" t="s">
        <v>70</v>
      </c>
      <c r="B246" s="53" t="str">
        <f>VLOOKUP(A246,'TRI Releases'!$A$3:$Q$118,2,FALSE)</f>
        <v>70669PPGNDCOLUM</v>
      </c>
      <c r="C246" s="53" t="str">
        <f>VLOOKUP(B246,'AERMOD-Modeled-Air-Conc.'!$A$5:$B$3136,2,FALSE)</f>
        <v>Manufacturing</v>
      </c>
      <c r="D246" s="16">
        <v>10.759388662458433</v>
      </c>
      <c r="E246" s="16">
        <v>0.50443454406266686</v>
      </c>
      <c r="F246" s="16">
        <v>1.2520354596981138</v>
      </c>
      <c r="G246" s="16">
        <v>6.4049606481114179</v>
      </c>
      <c r="H246" s="16">
        <v>0.27503910484172006</v>
      </c>
      <c r="I246" s="16">
        <v>0.72392785801456783</v>
      </c>
      <c r="J246" s="16">
        <v>10.759388662458433</v>
      </c>
      <c r="K246" s="16">
        <v>0.50443454406266686</v>
      </c>
      <c r="L246" s="16">
        <v>1.2520354596981138</v>
      </c>
      <c r="M246" s="16">
        <v>6.4049606481114179</v>
      </c>
      <c r="N246" s="16">
        <v>0.27503910484172006</v>
      </c>
      <c r="O246" s="16">
        <v>0.72392785801456783</v>
      </c>
      <c r="P246" s="16">
        <v>5.8976375321824433E-2</v>
      </c>
      <c r="Q246" s="16">
        <v>9.8925256211147474E-3</v>
      </c>
      <c r="R246" s="16">
        <v>1.8694868276355487E-2</v>
      </c>
      <c r="S246" s="16">
        <v>3.3438836093371789E-2</v>
      </c>
      <c r="T246" s="16">
        <v>5.5588228002148646E-3</v>
      </c>
      <c r="U246" s="16">
        <v>1.0659840003456662E-2</v>
      </c>
      <c r="V246" s="16">
        <v>5.8976375321824433E-2</v>
      </c>
      <c r="W246" s="16">
        <v>9.8925256211147474E-3</v>
      </c>
      <c r="X246" s="16">
        <v>1.8694868276355487E-2</v>
      </c>
      <c r="Y246" s="16">
        <v>3.3438836093371789E-2</v>
      </c>
      <c r="Z246" s="16">
        <v>5.5588228002148646E-3</v>
      </c>
      <c r="AA246" s="54">
        <v>1.0659840003456662E-2</v>
      </c>
      <c r="AB246" s="42">
        <v>10.818365037780257</v>
      </c>
      <c r="AC246" s="42">
        <v>0.51432706968378161</v>
      </c>
      <c r="AD246" s="42">
        <v>1.2707303279744693</v>
      </c>
      <c r="AE246" s="42">
        <v>6.4383994842047896</v>
      </c>
      <c r="AF246" s="42">
        <v>0.28059792764193492</v>
      </c>
      <c r="AG246" s="42">
        <v>0.73458769801802448</v>
      </c>
      <c r="AH246" s="42">
        <v>10.818365037780257</v>
      </c>
      <c r="AI246" s="42">
        <v>0.51432706968378161</v>
      </c>
      <c r="AJ246" s="42">
        <v>1.2707303279744693</v>
      </c>
      <c r="AK246" s="42">
        <v>6.4383994842047896</v>
      </c>
      <c r="AL246" s="42">
        <v>0.28059792764193492</v>
      </c>
      <c r="AM246" s="42">
        <v>0.73458769801802448</v>
      </c>
    </row>
    <row r="247" spans="1:39" hidden="1" x14ac:dyDescent="0.25">
      <c r="A247" s="53"/>
      <c r="B247" s="53"/>
      <c r="C247" s="53"/>
      <c r="D247" s="16">
        <v>0.50443454406266686</v>
      </c>
      <c r="E247" s="16">
        <v>1.2520354596981138</v>
      </c>
      <c r="F247" s="16">
        <v>6.4049606481114179</v>
      </c>
      <c r="G247" s="16">
        <v>0.27503910484172006</v>
      </c>
      <c r="H247" s="16">
        <v>0.72392785801456783</v>
      </c>
      <c r="I247" s="16">
        <v>1.2783432074208036E-2</v>
      </c>
      <c r="J247" s="16">
        <v>0.50443454406266686</v>
      </c>
      <c r="K247" s="16">
        <v>1.2520354596981138</v>
      </c>
      <c r="L247" s="16">
        <v>6.4049606481114179</v>
      </c>
      <c r="M247" s="16">
        <v>0.27503910484172006</v>
      </c>
      <c r="N247" s="16">
        <v>0.72392785801456783</v>
      </c>
      <c r="O247" s="16">
        <v>1.2783432074208036E-2</v>
      </c>
      <c r="P247" s="16">
        <v>9.8925256211147474E-3</v>
      </c>
      <c r="Q247" s="16">
        <v>1.8694868276355487E-2</v>
      </c>
      <c r="R247" s="16">
        <v>3.3438836093371789E-2</v>
      </c>
      <c r="S247" s="16">
        <v>5.5588228002148646E-3</v>
      </c>
      <c r="T247" s="16">
        <v>1.0659840003456662E-2</v>
      </c>
      <c r="U247" s="16">
        <v>6.4982316715198867E-3</v>
      </c>
      <c r="V247" s="16">
        <v>9.8925256211147474E-3</v>
      </c>
      <c r="W247" s="16">
        <v>1.8694868276355487E-2</v>
      </c>
      <c r="X247" s="16">
        <v>3.3438836093371789E-2</v>
      </c>
      <c r="Y247" s="16">
        <v>5.5588228002148646E-3</v>
      </c>
      <c r="Z247" s="16">
        <v>1.0659840003456662E-2</v>
      </c>
      <c r="AA247" s="54">
        <v>6.4982316715198867E-3</v>
      </c>
      <c r="AB247" s="42">
        <v>0.51432706968378161</v>
      </c>
      <c r="AC247" s="42">
        <v>1.2707303279744693</v>
      </c>
      <c r="AD247" s="42">
        <v>6.4383994842047896</v>
      </c>
      <c r="AE247" s="42">
        <v>0.28059792764193492</v>
      </c>
      <c r="AF247" s="42">
        <v>0.73458769801802448</v>
      </c>
      <c r="AG247" s="42">
        <v>1.9281663745727921E-2</v>
      </c>
      <c r="AH247" s="42">
        <v>0.51432706968378161</v>
      </c>
      <c r="AI247" s="42">
        <v>1.2707303279744693</v>
      </c>
      <c r="AJ247" s="42">
        <v>6.4383994842047896</v>
      </c>
      <c r="AK247" s="42">
        <v>0.28059792764193492</v>
      </c>
      <c r="AL247" s="42">
        <v>0.73458769801802448</v>
      </c>
      <c r="AM247" s="42">
        <v>1.9281663745727921E-2</v>
      </c>
    </row>
    <row r="248" spans="1:39" hidden="1" x14ac:dyDescent="0.25">
      <c r="A248" s="53"/>
      <c r="B248" s="53"/>
      <c r="C248" s="53"/>
      <c r="D248" s="16">
        <v>1.2520354596981138</v>
      </c>
      <c r="E248" s="16">
        <v>6.4049606481114179</v>
      </c>
      <c r="F248" s="16">
        <v>0.27503910484172006</v>
      </c>
      <c r="G248" s="16">
        <v>0.72392785801456783</v>
      </c>
      <c r="H248" s="16">
        <v>1.2783432074208036E-2</v>
      </c>
      <c r="I248" s="16">
        <v>5.9932817116356443E-4</v>
      </c>
      <c r="J248" s="16">
        <v>1.2520354596981138</v>
      </c>
      <c r="K248" s="16">
        <v>6.4049606481114179</v>
      </c>
      <c r="L248" s="16">
        <v>0.27503910484172006</v>
      </c>
      <c r="M248" s="16">
        <v>0.72392785801456783</v>
      </c>
      <c r="N248" s="16">
        <v>1.2783432074208036E-2</v>
      </c>
      <c r="O248" s="16">
        <v>5.9932817116356443E-4</v>
      </c>
      <c r="P248" s="16">
        <v>1.8694868276355487E-2</v>
      </c>
      <c r="Q248" s="16">
        <v>3.3438836093371789E-2</v>
      </c>
      <c r="R248" s="16">
        <v>5.5588228002148646E-3</v>
      </c>
      <c r="S248" s="16">
        <v>1.0659840003456662E-2</v>
      </c>
      <c r="T248" s="16">
        <v>6.4982316715198867E-3</v>
      </c>
      <c r="U248" s="16">
        <v>1.0899944757822592E-3</v>
      </c>
      <c r="V248" s="16">
        <v>1.8694868276355487E-2</v>
      </c>
      <c r="W248" s="16">
        <v>3.3438836093371789E-2</v>
      </c>
      <c r="X248" s="16">
        <v>5.5588228002148646E-3</v>
      </c>
      <c r="Y248" s="16">
        <v>1.0659840003456662E-2</v>
      </c>
      <c r="Z248" s="16">
        <v>6.4982316715198867E-3</v>
      </c>
      <c r="AA248" s="54">
        <v>1.0899944757822592E-3</v>
      </c>
      <c r="AB248" s="42">
        <v>1.2707303279744693</v>
      </c>
      <c r="AC248" s="42">
        <v>6.4383994842047896</v>
      </c>
      <c r="AD248" s="42">
        <v>0.28059792764193492</v>
      </c>
      <c r="AE248" s="42">
        <v>0.73458769801802448</v>
      </c>
      <c r="AF248" s="42">
        <v>1.9281663745727921E-2</v>
      </c>
      <c r="AG248" s="42">
        <v>1.6893226469458238E-3</v>
      </c>
      <c r="AH248" s="42">
        <v>1.2707303279744693</v>
      </c>
      <c r="AI248" s="42">
        <v>6.4383994842047896</v>
      </c>
      <c r="AJ248" s="42">
        <v>0.28059792764193492</v>
      </c>
      <c r="AK248" s="42">
        <v>0.73458769801802448</v>
      </c>
      <c r="AL248" s="42">
        <v>1.9281663745727921E-2</v>
      </c>
      <c r="AM248" s="42">
        <v>1.6893226469458238E-3</v>
      </c>
    </row>
    <row r="249" spans="1:39" hidden="1" x14ac:dyDescent="0.25">
      <c r="A249" s="53"/>
      <c r="B249" s="53"/>
      <c r="C249" s="53"/>
      <c r="D249" s="16">
        <v>6.4049606481114179</v>
      </c>
      <c r="E249" s="16">
        <v>0.27503910484172006</v>
      </c>
      <c r="F249" s="16">
        <v>0.72392785801456783</v>
      </c>
      <c r="G249" s="16">
        <v>1.2783432074208036E-2</v>
      </c>
      <c r="H249" s="16">
        <v>5.9932817116356443E-4</v>
      </c>
      <c r="I249" s="16">
        <v>1.4875668828096399E-3</v>
      </c>
      <c r="J249" s="16">
        <v>6.4049606481114179</v>
      </c>
      <c r="K249" s="16">
        <v>0.27503910484172006</v>
      </c>
      <c r="L249" s="16">
        <v>0.72392785801456783</v>
      </c>
      <c r="M249" s="16">
        <v>1.2783432074208036E-2</v>
      </c>
      <c r="N249" s="16">
        <v>5.9932817116356443E-4</v>
      </c>
      <c r="O249" s="16">
        <v>1.4875668828096399E-3</v>
      </c>
      <c r="P249" s="16">
        <v>3.3438836093371789E-2</v>
      </c>
      <c r="Q249" s="16">
        <v>5.5588228002148646E-3</v>
      </c>
      <c r="R249" s="16">
        <v>1.0659840003456662E-2</v>
      </c>
      <c r="S249" s="16">
        <v>6.4982316715198867E-3</v>
      </c>
      <c r="T249" s="16">
        <v>1.0899944757822592E-3</v>
      </c>
      <c r="U249" s="16">
        <v>2.0598686247737261E-3</v>
      </c>
      <c r="V249" s="16">
        <v>3.3438836093371789E-2</v>
      </c>
      <c r="W249" s="16">
        <v>5.5588228002148646E-3</v>
      </c>
      <c r="X249" s="16">
        <v>1.0659840003456662E-2</v>
      </c>
      <c r="Y249" s="16">
        <v>6.4982316715198867E-3</v>
      </c>
      <c r="Z249" s="16">
        <v>1.0899944757822592E-3</v>
      </c>
      <c r="AA249" s="54">
        <v>2.0598686247737261E-3</v>
      </c>
      <c r="AB249" s="42">
        <v>6.4383994842047896</v>
      </c>
      <c r="AC249" s="42">
        <v>0.28059792764193492</v>
      </c>
      <c r="AD249" s="42">
        <v>0.73458769801802448</v>
      </c>
      <c r="AE249" s="42">
        <v>1.9281663745727921E-2</v>
      </c>
      <c r="AF249" s="42">
        <v>1.6893226469458238E-3</v>
      </c>
      <c r="AG249" s="42">
        <v>3.5474355075833658E-3</v>
      </c>
      <c r="AH249" s="42">
        <v>6.4383994842047896</v>
      </c>
      <c r="AI249" s="42">
        <v>0.28059792764193492</v>
      </c>
      <c r="AJ249" s="42">
        <v>0.73458769801802448</v>
      </c>
      <c r="AK249" s="42">
        <v>1.9281663745727921E-2</v>
      </c>
      <c r="AL249" s="42">
        <v>1.6893226469458238E-3</v>
      </c>
      <c r="AM249" s="42">
        <v>3.5474355075833658E-3</v>
      </c>
    </row>
    <row r="250" spans="1:39" hidden="1" x14ac:dyDescent="0.25">
      <c r="A250" s="53"/>
      <c r="B250" s="53"/>
      <c r="C250" s="53"/>
      <c r="D250" s="16">
        <v>0.27503910484172006</v>
      </c>
      <c r="E250" s="16">
        <v>0.72392785801456783</v>
      </c>
      <c r="F250" s="16">
        <v>1.2783432074208036E-2</v>
      </c>
      <c r="G250" s="16">
        <v>5.9932817116356443E-4</v>
      </c>
      <c r="H250" s="16">
        <v>1.4875668828096399E-3</v>
      </c>
      <c r="I250" s="16">
        <v>7.6098542353799014E-3</v>
      </c>
      <c r="J250" s="16">
        <v>0.27503910484172006</v>
      </c>
      <c r="K250" s="16">
        <v>0.72392785801456783</v>
      </c>
      <c r="L250" s="16">
        <v>1.2783432074208036E-2</v>
      </c>
      <c r="M250" s="16">
        <v>5.9932817116356443E-4</v>
      </c>
      <c r="N250" s="16">
        <v>1.4875668828096399E-3</v>
      </c>
      <c r="O250" s="16">
        <v>7.6098542353799014E-3</v>
      </c>
      <c r="P250" s="16">
        <v>5.5588228002148646E-3</v>
      </c>
      <c r="Q250" s="16">
        <v>1.0659840003456662E-2</v>
      </c>
      <c r="R250" s="16">
        <v>6.4982316715198867E-3</v>
      </c>
      <c r="S250" s="16">
        <v>1.0899944757822592E-3</v>
      </c>
      <c r="T250" s="16">
        <v>2.0598686247737261E-3</v>
      </c>
      <c r="U250" s="16">
        <v>3.684412658034287E-3</v>
      </c>
      <c r="V250" s="16">
        <v>5.5588228002148646E-3</v>
      </c>
      <c r="W250" s="16">
        <v>1.0659840003456662E-2</v>
      </c>
      <c r="X250" s="16">
        <v>6.4982316715198867E-3</v>
      </c>
      <c r="Y250" s="16">
        <v>1.0899944757822592E-3</v>
      </c>
      <c r="Z250" s="16">
        <v>2.0598686247737261E-3</v>
      </c>
      <c r="AA250" s="54">
        <v>3.684412658034287E-3</v>
      </c>
      <c r="AB250" s="42">
        <v>0.28059792764193492</v>
      </c>
      <c r="AC250" s="42">
        <v>0.73458769801802448</v>
      </c>
      <c r="AD250" s="42">
        <v>1.9281663745727921E-2</v>
      </c>
      <c r="AE250" s="42">
        <v>1.6893226469458238E-3</v>
      </c>
      <c r="AF250" s="42">
        <v>3.5474355075833658E-3</v>
      </c>
      <c r="AG250" s="42">
        <v>1.1294266893414189E-2</v>
      </c>
      <c r="AH250" s="42">
        <v>0.28059792764193492</v>
      </c>
      <c r="AI250" s="42">
        <v>0.73458769801802448</v>
      </c>
      <c r="AJ250" s="42">
        <v>1.9281663745727921E-2</v>
      </c>
      <c r="AK250" s="42">
        <v>1.6893226469458238E-3</v>
      </c>
      <c r="AL250" s="42">
        <v>3.5474355075833658E-3</v>
      </c>
      <c r="AM250" s="42">
        <v>1.1294266893414189E-2</v>
      </c>
    </row>
    <row r="251" spans="1:39" hidden="1" x14ac:dyDescent="0.25">
      <c r="A251" s="53"/>
      <c r="B251" s="53"/>
      <c r="C251" s="53"/>
      <c r="D251" s="16">
        <v>0.72392785801456783</v>
      </c>
      <c r="E251" s="16">
        <v>1.2783432074208036E-2</v>
      </c>
      <c r="F251" s="16">
        <v>5.9932817116356443E-4</v>
      </c>
      <c r="G251" s="16">
        <v>1.4875668828096399E-3</v>
      </c>
      <c r="H251" s="16">
        <v>7.6098542353799014E-3</v>
      </c>
      <c r="I251" s="16">
        <v>3.2677913446540997E-4</v>
      </c>
      <c r="J251" s="16">
        <v>0.72392785801456783</v>
      </c>
      <c r="K251" s="16">
        <v>1.2783432074208036E-2</v>
      </c>
      <c r="L251" s="16">
        <v>5.9932817116356443E-4</v>
      </c>
      <c r="M251" s="16">
        <v>1.4875668828096399E-3</v>
      </c>
      <c r="N251" s="16">
        <v>7.6098542353799014E-3</v>
      </c>
      <c r="O251" s="16">
        <v>3.2677913446540997E-4</v>
      </c>
      <c r="P251" s="16">
        <v>1.0659840003456662E-2</v>
      </c>
      <c r="Q251" s="16">
        <v>6.4982316715198867E-3</v>
      </c>
      <c r="R251" s="16">
        <v>1.0899944757822592E-3</v>
      </c>
      <c r="S251" s="16">
        <v>2.0598686247737261E-3</v>
      </c>
      <c r="T251" s="16">
        <v>3.684412658034287E-3</v>
      </c>
      <c r="U251" s="16">
        <v>6.1249132690180473E-4</v>
      </c>
      <c r="V251" s="16">
        <v>1.0659840003456662E-2</v>
      </c>
      <c r="W251" s="16">
        <v>6.4982316715198867E-3</v>
      </c>
      <c r="X251" s="16">
        <v>1.0899944757822592E-3</v>
      </c>
      <c r="Y251" s="16">
        <v>2.0598686247737261E-3</v>
      </c>
      <c r="Z251" s="16">
        <v>3.684412658034287E-3</v>
      </c>
      <c r="AA251" s="54">
        <v>6.1249132690180473E-4</v>
      </c>
      <c r="AB251" s="42">
        <v>0.73458769801802448</v>
      </c>
      <c r="AC251" s="42">
        <v>1.9281663745727921E-2</v>
      </c>
      <c r="AD251" s="42">
        <v>1.6893226469458238E-3</v>
      </c>
      <c r="AE251" s="42">
        <v>3.5474355075833658E-3</v>
      </c>
      <c r="AF251" s="42">
        <v>1.1294266893414189E-2</v>
      </c>
      <c r="AG251" s="42">
        <v>9.3927046136721469E-4</v>
      </c>
      <c r="AH251" s="42">
        <v>0.73458769801802448</v>
      </c>
      <c r="AI251" s="42">
        <v>1.9281663745727921E-2</v>
      </c>
      <c r="AJ251" s="42">
        <v>1.6893226469458238E-3</v>
      </c>
      <c r="AK251" s="42">
        <v>3.5474355075833658E-3</v>
      </c>
      <c r="AL251" s="42">
        <v>1.1294266893414189E-2</v>
      </c>
      <c r="AM251" s="42">
        <v>9.3927046136721469E-4</v>
      </c>
    </row>
    <row r="252" spans="1:39" x14ac:dyDescent="0.25">
      <c r="A252" s="53" t="s">
        <v>71</v>
      </c>
      <c r="B252" s="53" t="str">
        <f>VLOOKUP(A252,'TRI Releases'!$A$3:$Q$118,2,FALSE)</f>
        <v>70734BRDNCLOUIS</v>
      </c>
      <c r="C252" s="53" t="str">
        <f>VLOOKUP(B252,'AERMOD-Modeled-Air-Conc.'!$A$5:$B$3136,2,FALSE)</f>
        <v>Manufacturing</v>
      </c>
      <c r="D252" s="16">
        <v>1.2783432074208036E-2</v>
      </c>
      <c r="E252" s="16">
        <v>5.9932817116356443E-4</v>
      </c>
      <c r="F252" s="16">
        <v>1.4875668828096399E-3</v>
      </c>
      <c r="G252" s="16">
        <v>7.6098542353799014E-3</v>
      </c>
      <c r="H252" s="16">
        <v>3.2677913446540997E-4</v>
      </c>
      <c r="I252" s="16">
        <v>8.6011230655196177E-4</v>
      </c>
      <c r="J252" s="16">
        <v>1.2783432074208036E-2</v>
      </c>
      <c r="K252" s="16">
        <v>5.9932817116356443E-4</v>
      </c>
      <c r="L252" s="16">
        <v>1.4875668828096399E-3</v>
      </c>
      <c r="M252" s="16">
        <v>7.6098542353799014E-3</v>
      </c>
      <c r="N252" s="16">
        <v>3.2677913446540997E-4</v>
      </c>
      <c r="O252" s="16">
        <v>8.6011230655196177E-4</v>
      </c>
      <c r="P252" s="16">
        <v>6.4982316715198867E-3</v>
      </c>
      <c r="Q252" s="16">
        <v>1.0899944757822592E-3</v>
      </c>
      <c r="R252" s="16">
        <v>2.0598686247737261E-3</v>
      </c>
      <c r="S252" s="16">
        <v>3.684412658034287E-3</v>
      </c>
      <c r="T252" s="16">
        <v>6.1249132690180473E-4</v>
      </c>
      <c r="U252" s="16">
        <v>1.1745399669918859E-3</v>
      </c>
      <c r="V252" s="16">
        <v>6.4982316715198867E-3</v>
      </c>
      <c r="W252" s="16">
        <v>1.0899944757822592E-3</v>
      </c>
      <c r="X252" s="16">
        <v>2.0598686247737261E-3</v>
      </c>
      <c r="Y252" s="16">
        <v>3.684412658034287E-3</v>
      </c>
      <c r="Z252" s="16">
        <v>6.1249132690180473E-4</v>
      </c>
      <c r="AA252" s="54">
        <v>1.1745399669918859E-3</v>
      </c>
      <c r="AB252" s="42">
        <v>1.9281663745727921E-2</v>
      </c>
      <c r="AC252" s="42">
        <v>1.6893226469458238E-3</v>
      </c>
      <c r="AD252" s="42">
        <v>3.5474355075833658E-3</v>
      </c>
      <c r="AE252" s="42">
        <v>1.1294266893414189E-2</v>
      </c>
      <c r="AF252" s="42">
        <v>9.3927046136721469E-4</v>
      </c>
      <c r="AG252" s="42">
        <v>2.0346522735438478E-3</v>
      </c>
      <c r="AH252" s="42">
        <v>1.9281663745727921E-2</v>
      </c>
      <c r="AI252" s="42">
        <v>1.6893226469458238E-3</v>
      </c>
      <c r="AJ252" s="42">
        <v>3.5474355075833658E-3</v>
      </c>
      <c r="AK252" s="42">
        <v>1.1294266893414189E-2</v>
      </c>
      <c r="AL252" s="42">
        <v>9.3927046136721469E-4</v>
      </c>
      <c r="AM252" s="42">
        <v>2.0346522735438478E-3</v>
      </c>
    </row>
    <row r="253" spans="1:39" hidden="1" x14ac:dyDescent="0.25">
      <c r="A253" s="53"/>
      <c r="B253" s="53"/>
      <c r="C253" s="53"/>
      <c r="D253" s="16">
        <v>5.9932817116356443E-4</v>
      </c>
      <c r="E253" s="16">
        <v>1.4875668828096399E-3</v>
      </c>
      <c r="F253" s="16">
        <v>7.6098542353799014E-3</v>
      </c>
      <c r="G253" s="16">
        <v>3.2677913446540997E-4</v>
      </c>
      <c r="H253" s="16">
        <v>8.6011230655196177E-4</v>
      </c>
      <c r="I253" s="16">
        <v>1.2783432074208036E-2</v>
      </c>
      <c r="J253" s="16">
        <v>5.9932817116356443E-4</v>
      </c>
      <c r="K253" s="16">
        <v>1.4875668828096399E-3</v>
      </c>
      <c r="L253" s="16">
        <v>7.6098542353799014E-3</v>
      </c>
      <c r="M253" s="16">
        <v>3.2677913446540997E-4</v>
      </c>
      <c r="N253" s="16">
        <v>8.6011230655196177E-4</v>
      </c>
      <c r="O253" s="16">
        <v>1.2783432074208036E-2</v>
      </c>
      <c r="P253" s="16">
        <v>1.0899944757822592E-3</v>
      </c>
      <c r="Q253" s="16">
        <v>2.0598686247737261E-3</v>
      </c>
      <c r="R253" s="16">
        <v>3.684412658034287E-3</v>
      </c>
      <c r="S253" s="16">
        <v>6.1249132690180473E-4</v>
      </c>
      <c r="T253" s="16">
        <v>1.1745399669918859E-3</v>
      </c>
      <c r="U253" s="16">
        <v>5.9074833377453515E-3</v>
      </c>
      <c r="V253" s="16">
        <v>1.0899944757822592E-3</v>
      </c>
      <c r="W253" s="16">
        <v>2.0598686247737261E-3</v>
      </c>
      <c r="X253" s="16">
        <v>3.684412658034287E-3</v>
      </c>
      <c r="Y253" s="16">
        <v>6.1249132690180473E-4</v>
      </c>
      <c r="Z253" s="16">
        <v>1.1745399669918859E-3</v>
      </c>
      <c r="AA253" s="54">
        <v>5.9074833377453515E-3</v>
      </c>
      <c r="AB253" s="42">
        <v>1.6893226469458238E-3</v>
      </c>
      <c r="AC253" s="42">
        <v>3.5474355075833658E-3</v>
      </c>
      <c r="AD253" s="42">
        <v>1.1294266893414189E-2</v>
      </c>
      <c r="AE253" s="42">
        <v>9.3927046136721469E-4</v>
      </c>
      <c r="AF253" s="42">
        <v>2.0346522735438478E-3</v>
      </c>
      <c r="AG253" s="42">
        <v>1.8690915411953387E-2</v>
      </c>
      <c r="AH253" s="42">
        <v>1.6893226469458238E-3</v>
      </c>
      <c r="AI253" s="42">
        <v>3.5474355075833658E-3</v>
      </c>
      <c r="AJ253" s="42">
        <v>1.1294266893414189E-2</v>
      </c>
      <c r="AK253" s="42">
        <v>9.3927046136721469E-4</v>
      </c>
      <c r="AL253" s="42">
        <v>2.0346522735438478E-3</v>
      </c>
      <c r="AM253" s="42">
        <v>1.8690915411953387E-2</v>
      </c>
    </row>
    <row r="254" spans="1:39" hidden="1" x14ac:dyDescent="0.25">
      <c r="A254" s="53"/>
      <c r="B254" s="53"/>
      <c r="C254" s="53"/>
      <c r="D254" s="16">
        <v>1.4875668828096399E-3</v>
      </c>
      <c r="E254" s="16">
        <v>7.6098542353799014E-3</v>
      </c>
      <c r="F254" s="16">
        <v>3.2677913446540997E-4</v>
      </c>
      <c r="G254" s="16">
        <v>8.6011230655196177E-4</v>
      </c>
      <c r="H254" s="16">
        <v>1.2783432074208036E-2</v>
      </c>
      <c r="I254" s="16">
        <v>5.9932817116356443E-4</v>
      </c>
      <c r="J254" s="16">
        <v>1.4875668828096399E-3</v>
      </c>
      <c r="K254" s="16">
        <v>7.6098542353799014E-3</v>
      </c>
      <c r="L254" s="16">
        <v>3.2677913446540997E-4</v>
      </c>
      <c r="M254" s="16">
        <v>8.6011230655196177E-4</v>
      </c>
      <c r="N254" s="16">
        <v>1.2783432074208036E-2</v>
      </c>
      <c r="O254" s="16">
        <v>5.9932817116356443E-4</v>
      </c>
      <c r="P254" s="16">
        <v>2.0598686247737261E-3</v>
      </c>
      <c r="Q254" s="16">
        <v>3.684412658034287E-3</v>
      </c>
      <c r="R254" s="16">
        <v>6.1249132690180473E-4</v>
      </c>
      <c r="S254" s="16">
        <v>1.1745399669918859E-3</v>
      </c>
      <c r="T254" s="16">
        <v>5.9074833377453515E-3</v>
      </c>
      <c r="U254" s="16">
        <v>9.9090406889296287E-4</v>
      </c>
      <c r="V254" s="16">
        <v>2.0598686247737261E-3</v>
      </c>
      <c r="W254" s="16">
        <v>3.684412658034287E-3</v>
      </c>
      <c r="X254" s="16">
        <v>6.1249132690180473E-4</v>
      </c>
      <c r="Y254" s="16">
        <v>1.1745399669918859E-3</v>
      </c>
      <c r="Z254" s="16">
        <v>5.9074833377453515E-3</v>
      </c>
      <c r="AA254" s="54">
        <v>9.9090406889296287E-4</v>
      </c>
      <c r="AB254" s="42">
        <v>3.5474355075833658E-3</v>
      </c>
      <c r="AC254" s="42">
        <v>1.1294266893414189E-2</v>
      </c>
      <c r="AD254" s="42">
        <v>9.3927046136721469E-4</v>
      </c>
      <c r="AE254" s="42">
        <v>2.0346522735438478E-3</v>
      </c>
      <c r="AF254" s="42">
        <v>1.8690915411953387E-2</v>
      </c>
      <c r="AG254" s="42">
        <v>1.5902322400565272E-3</v>
      </c>
      <c r="AH254" s="42">
        <v>3.5474355075833658E-3</v>
      </c>
      <c r="AI254" s="42">
        <v>1.1294266893414189E-2</v>
      </c>
      <c r="AJ254" s="42">
        <v>9.3927046136721469E-4</v>
      </c>
      <c r="AK254" s="42">
        <v>2.0346522735438478E-3</v>
      </c>
      <c r="AL254" s="42">
        <v>1.8690915411953387E-2</v>
      </c>
      <c r="AM254" s="42">
        <v>1.5902322400565272E-3</v>
      </c>
    </row>
    <row r="255" spans="1:39" hidden="1" x14ac:dyDescent="0.25">
      <c r="A255" s="53"/>
      <c r="B255" s="53"/>
      <c r="C255" s="53"/>
      <c r="D255" s="16">
        <v>7.6098542353799014E-3</v>
      </c>
      <c r="E255" s="16">
        <v>3.2677913446540997E-4</v>
      </c>
      <c r="F255" s="16">
        <v>8.6011230655196177E-4</v>
      </c>
      <c r="G255" s="16">
        <v>1.2783432074208036E-2</v>
      </c>
      <c r="H255" s="16">
        <v>5.9932817116356443E-4</v>
      </c>
      <c r="I255" s="16">
        <v>1.4875668828096399E-3</v>
      </c>
      <c r="J255" s="16">
        <v>7.6098542353799014E-3</v>
      </c>
      <c r="K255" s="16">
        <v>3.2677913446540997E-4</v>
      </c>
      <c r="L255" s="16">
        <v>8.6011230655196177E-4</v>
      </c>
      <c r="M255" s="16">
        <v>1.2783432074208036E-2</v>
      </c>
      <c r="N255" s="16">
        <v>5.9932817116356443E-4</v>
      </c>
      <c r="O255" s="16">
        <v>1.4875668828096399E-3</v>
      </c>
      <c r="P255" s="16">
        <v>3.684412658034287E-3</v>
      </c>
      <c r="Q255" s="16">
        <v>6.1249132690180473E-4</v>
      </c>
      <c r="R255" s="16">
        <v>1.1745399669918859E-3</v>
      </c>
      <c r="S255" s="16">
        <v>5.9074833377453515E-3</v>
      </c>
      <c r="T255" s="16">
        <v>9.9090406889296287E-4</v>
      </c>
      <c r="U255" s="16">
        <v>1.8726078407033874E-3</v>
      </c>
      <c r="V255" s="16">
        <v>3.684412658034287E-3</v>
      </c>
      <c r="W255" s="16">
        <v>6.1249132690180473E-4</v>
      </c>
      <c r="X255" s="16">
        <v>1.1745399669918859E-3</v>
      </c>
      <c r="Y255" s="16">
        <v>5.9074833377453515E-3</v>
      </c>
      <c r="Z255" s="16">
        <v>9.9090406889296287E-4</v>
      </c>
      <c r="AA255" s="54">
        <v>1.8726078407033874E-3</v>
      </c>
      <c r="AB255" s="42">
        <v>1.1294266893414189E-2</v>
      </c>
      <c r="AC255" s="42">
        <v>9.3927046136721469E-4</v>
      </c>
      <c r="AD255" s="42">
        <v>2.0346522735438478E-3</v>
      </c>
      <c r="AE255" s="42">
        <v>1.8690915411953387E-2</v>
      </c>
      <c r="AF255" s="42">
        <v>1.5902322400565272E-3</v>
      </c>
      <c r="AG255" s="42">
        <v>3.3601747235130273E-3</v>
      </c>
      <c r="AH255" s="42">
        <v>1.1294266893414189E-2</v>
      </c>
      <c r="AI255" s="42">
        <v>9.3927046136721469E-4</v>
      </c>
      <c r="AJ255" s="42">
        <v>2.0346522735438478E-3</v>
      </c>
      <c r="AK255" s="42">
        <v>1.8690915411953387E-2</v>
      </c>
      <c r="AL255" s="42">
        <v>1.5902322400565272E-3</v>
      </c>
      <c r="AM255" s="42">
        <v>3.3601747235130273E-3</v>
      </c>
    </row>
    <row r="256" spans="1:39" hidden="1" x14ac:dyDescent="0.25">
      <c r="A256" s="53"/>
      <c r="B256" s="53"/>
      <c r="C256" s="53"/>
      <c r="D256" s="16">
        <v>3.2677913446540997E-4</v>
      </c>
      <c r="E256" s="16">
        <v>8.6011230655196177E-4</v>
      </c>
      <c r="F256" s="16">
        <v>1.2783432074208036E-2</v>
      </c>
      <c r="G256" s="16">
        <v>5.9932817116356443E-4</v>
      </c>
      <c r="H256" s="16">
        <v>1.4875668828096399E-3</v>
      </c>
      <c r="I256" s="16">
        <v>7.6098542353799014E-3</v>
      </c>
      <c r="J256" s="16">
        <v>3.2677913446540997E-4</v>
      </c>
      <c r="K256" s="16">
        <v>8.6011230655196177E-4</v>
      </c>
      <c r="L256" s="16">
        <v>1.2783432074208036E-2</v>
      </c>
      <c r="M256" s="16">
        <v>5.9932817116356443E-4</v>
      </c>
      <c r="N256" s="16">
        <v>1.4875668828096399E-3</v>
      </c>
      <c r="O256" s="16">
        <v>7.6098542353799014E-3</v>
      </c>
      <c r="P256" s="16">
        <v>6.1249132690180473E-4</v>
      </c>
      <c r="Q256" s="16">
        <v>1.1745399669918859E-3</v>
      </c>
      <c r="R256" s="16">
        <v>5.9074833377453515E-3</v>
      </c>
      <c r="S256" s="16">
        <v>9.9090406889296287E-4</v>
      </c>
      <c r="T256" s="16">
        <v>1.8726078407033874E-3</v>
      </c>
      <c r="U256" s="16">
        <v>3.3494660527584427E-3</v>
      </c>
      <c r="V256" s="16">
        <v>6.1249132690180473E-4</v>
      </c>
      <c r="W256" s="16">
        <v>1.1745399669918859E-3</v>
      </c>
      <c r="X256" s="16">
        <v>5.9074833377453515E-3</v>
      </c>
      <c r="Y256" s="16">
        <v>9.9090406889296287E-4</v>
      </c>
      <c r="Z256" s="16">
        <v>1.8726078407033874E-3</v>
      </c>
      <c r="AA256" s="54">
        <v>3.3494660527584427E-3</v>
      </c>
      <c r="AB256" s="42">
        <v>9.3927046136721469E-4</v>
      </c>
      <c r="AC256" s="42">
        <v>2.0346522735438478E-3</v>
      </c>
      <c r="AD256" s="42">
        <v>1.8690915411953387E-2</v>
      </c>
      <c r="AE256" s="42">
        <v>1.5902322400565272E-3</v>
      </c>
      <c r="AF256" s="42">
        <v>3.3601747235130273E-3</v>
      </c>
      <c r="AG256" s="42">
        <v>1.0959320288138345E-2</v>
      </c>
      <c r="AH256" s="42">
        <v>9.3927046136721469E-4</v>
      </c>
      <c r="AI256" s="42">
        <v>2.0346522735438478E-3</v>
      </c>
      <c r="AJ256" s="42">
        <v>1.8690915411953387E-2</v>
      </c>
      <c r="AK256" s="42">
        <v>1.5902322400565272E-3</v>
      </c>
      <c r="AL256" s="42">
        <v>3.3601747235130273E-3</v>
      </c>
      <c r="AM256" s="42">
        <v>1.0959320288138345E-2</v>
      </c>
    </row>
    <row r="257" spans="1:39" hidden="1" x14ac:dyDescent="0.25">
      <c r="A257" s="53"/>
      <c r="B257" s="53"/>
      <c r="C257" s="53"/>
      <c r="D257" s="16">
        <v>8.6011230655196177E-4</v>
      </c>
      <c r="E257" s="16">
        <v>1.2783432074208036E-2</v>
      </c>
      <c r="F257" s="16">
        <v>5.9932817116356443E-4</v>
      </c>
      <c r="G257" s="16">
        <v>1.4875668828096399E-3</v>
      </c>
      <c r="H257" s="16">
        <v>7.6098542353799014E-3</v>
      </c>
      <c r="I257" s="16">
        <v>3.2677913446540997E-4</v>
      </c>
      <c r="J257" s="16">
        <v>8.6011230655196177E-4</v>
      </c>
      <c r="K257" s="16">
        <v>1.2783432074208036E-2</v>
      </c>
      <c r="L257" s="16">
        <v>5.9932817116356443E-4</v>
      </c>
      <c r="M257" s="16">
        <v>1.4875668828096399E-3</v>
      </c>
      <c r="N257" s="16">
        <v>7.6098542353799014E-3</v>
      </c>
      <c r="O257" s="16">
        <v>3.2677913446540997E-4</v>
      </c>
      <c r="P257" s="16">
        <v>1.1745399669918859E-3</v>
      </c>
      <c r="Q257" s="16">
        <v>5.9074833377453515E-3</v>
      </c>
      <c r="R257" s="16">
        <v>9.9090406889296287E-4</v>
      </c>
      <c r="S257" s="16">
        <v>1.8726078407033874E-3</v>
      </c>
      <c r="T257" s="16">
        <v>3.3494660527584427E-3</v>
      </c>
      <c r="U257" s="16">
        <v>5.5681029718345886E-4</v>
      </c>
      <c r="V257" s="16">
        <v>1.1745399669918859E-3</v>
      </c>
      <c r="W257" s="16">
        <v>5.9074833377453515E-3</v>
      </c>
      <c r="X257" s="16">
        <v>9.9090406889296287E-4</v>
      </c>
      <c r="Y257" s="16">
        <v>1.8726078407033874E-3</v>
      </c>
      <c r="Z257" s="16">
        <v>3.3494660527584427E-3</v>
      </c>
      <c r="AA257" s="54">
        <v>5.5681029718345886E-4</v>
      </c>
      <c r="AB257" s="42">
        <v>2.0346522735438478E-3</v>
      </c>
      <c r="AC257" s="42">
        <v>1.8690915411953387E-2</v>
      </c>
      <c r="AD257" s="42">
        <v>1.5902322400565272E-3</v>
      </c>
      <c r="AE257" s="42">
        <v>3.3601747235130273E-3</v>
      </c>
      <c r="AF257" s="42">
        <v>1.0959320288138345E-2</v>
      </c>
      <c r="AG257" s="42">
        <v>8.8358943164886883E-4</v>
      </c>
      <c r="AH257" s="42">
        <v>2.0346522735438478E-3</v>
      </c>
      <c r="AI257" s="42">
        <v>1.8690915411953387E-2</v>
      </c>
      <c r="AJ257" s="42">
        <v>1.5902322400565272E-3</v>
      </c>
      <c r="AK257" s="42">
        <v>3.3601747235130273E-3</v>
      </c>
      <c r="AL257" s="42">
        <v>1.0959320288138345E-2</v>
      </c>
      <c r="AM257" s="42">
        <v>8.8358943164886883E-4</v>
      </c>
    </row>
    <row r="258" spans="1:39" x14ac:dyDescent="0.25">
      <c r="A258" s="53" t="s">
        <v>74</v>
      </c>
      <c r="B258" s="53" t="str">
        <f>VLOOKUP(A258,'TRI Releases'!$A$3:$Q$118,2,FALSE)</f>
        <v>70734BRDNCLOUIS</v>
      </c>
      <c r="C258" s="53" t="str">
        <f>VLOOKUP(B258,'AERMOD-Modeled-Air-Conc.'!$A$5:$B$3136,2,FALSE)</f>
        <v>Manufacturing</v>
      </c>
      <c r="D258" s="16">
        <v>1.2783432074208036E-2</v>
      </c>
      <c r="E258" s="16">
        <v>5.9932817116356443E-4</v>
      </c>
      <c r="F258" s="16">
        <v>1.4875668828096399E-3</v>
      </c>
      <c r="G258" s="16">
        <v>7.6098542353799014E-3</v>
      </c>
      <c r="H258" s="16">
        <v>3.2677913446540997E-4</v>
      </c>
      <c r="I258" s="16">
        <v>8.6011230655196177E-4</v>
      </c>
      <c r="J258" s="16">
        <v>1.2783432074208036E-2</v>
      </c>
      <c r="K258" s="16">
        <v>5.9932817116356443E-4</v>
      </c>
      <c r="L258" s="16">
        <v>1.4875668828096399E-3</v>
      </c>
      <c r="M258" s="16">
        <v>7.6098542353799014E-3</v>
      </c>
      <c r="N258" s="16">
        <v>3.2677913446540997E-4</v>
      </c>
      <c r="O258" s="16">
        <v>8.6011230655196177E-4</v>
      </c>
      <c r="P258" s="16">
        <v>5.9074833377453515E-3</v>
      </c>
      <c r="Q258" s="16">
        <v>9.9090406889296287E-4</v>
      </c>
      <c r="R258" s="16">
        <v>1.8726078407033874E-3</v>
      </c>
      <c r="S258" s="16">
        <v>3.3494660527584427E-3</v>
      </c>
      <c r="T258" s="16">
        <v>5.5681029718345886E-4</v>
      </c>
      <c r="U258" s="16">
        <v>1.0677636063562601E-3</v>
      </c>
      <c r="V258" s="16">
        <v>5.9074833377453515E-3</v>
      </c>
      <c r="W258" s="16">
        <v>9.9090406889296287E-4</v>
      </c>
      <c r="X258" s="16">
        <v>1.8726078407033874E-3</v>
      </c>
      <c r="Y258" s="16">
        <v>3.3494660527584427E-3</v>
      </c>
      <c r="Z258" s="16">
        <v>5.5681029718345886E-4</v>
      </c>
      <c r="AA258" s="54">
        <v>1.0677636063562601E-3</v>
      </c>
      <c r="AB258" s="42">
        <v>1.8690915411953387E-2</v>
      </c>
      <c r="AC258" s="42">
        <v>1.5902322400565272E-3</v>
      </c>
      <c r="AD258" s="42">
        <v>3.3601747235130273E-3</v>
      </c>
      <c r="AE258" s="42">
        <v>1.0959320288138345E-2</v>
      </c>
      <c r="AF258" s="42">
        <v>8.8358943164886883E-4</v>
      </c>
      <c r="AG258" s="42">
        <v>1.927875912908222E-3</v>
      </c>
      <c r="AH258" s="42">
        <v>1.8690915411953387E-2</v>
      </c>
      <c r="AI258" s="42">
        <v>1.5902322400565272E-3</v>
      </c>
      <c r="AJ258" s="42">
        <v>3.3601747235130273E-3</v>
      </c>
      <c r="AK258" s="42">
        <v>1.0959320288138345E-2</v>
      </c>
      <c r="AL258" s="42">
        <v>8.8358943164886883E-4</v>
      </c>
      <c r="AM258" s="42">
        <v>1.927875912908222E-3</v>
      </c>
    </row>
    <row r="259" spans="1:39" hidden="1" x14ac:dyDescent="0.25">
      <c r="A259" s="53"/>
      <c r="B259" s="53"/>
      <c r="C259" s="53"/>
      <c r="D259" s="16">
        <v>5.9932817116356443E-4</v>
      </c>
      <c r="E259" s="16">
        <v>1.4875668828096399E-3</v>
      </c>
      <c r="F259" s="16">
        <v>7.6098542353799014E-3</v>
      </c>
      <c r="G259" s="16">
        <v>3.2677913446540997E-4</v>
      </c>
      <c r="H259" s="16">
        <v>8.6011230655196177E-4</v>
      </c>
      <c r="I259" s="16">
        <v>1.2783432074208036E-2</v>
      </c>
      <c r="J259" s="16">
        <v>5.9932817116356443E-4</v>
      </c>
      <c r="K259" s="16">
        <v>1.4875668828096399E-3</v>
      </c>
      <c r="L259" s="16">
        <v>7.6098542353799014E-3</v>
      </c>
      <c r="M259" s="16">
        <v>3.2677913446540997E-4</v>
      </c>
      <c r="N259" s="16">
        <v>8.6011230655196177E-4</v>
      </c>
      <c r="O259" s="16">
        <v>1.2783432074208036E-2</v>
      </c>
      <c r="P259" s="16">
        <v>9.9090406889296287E-4</v>
      </c>
      <c r="Q259" s="16">
        <v>1.8726078407033874E-3</v>
      </c>
      <c r="R259" s="16">
        <v>3.3494660527584427E-3</v>
      </c>
      <c r="S259" s="16">
        <v>5.5681029718345886E-4</v>
      </c>
      <c r="T259" s="16">
        <v>1.0677636063562601E-3</v>
      </c>
      <c r="U259" s="16">
        <v>1.7722450013236055E-2</v>
      </c>
      <c r="V259" s="16">
        <v>9.9090406889296287E-4</v>
      </c>
      <c r="W259" s="16">
        <v>1.8726078407033874E-3</v>
      </c>
      <c r="X259" s="16">
        <v>3.3494660527584427E-3</v>
      </c>
      <c r="Y259" s="16">
        <v>5.5681029718345886E-4</v>
      </c>
      <c r="Z259" s="16">
        <v>1.0677636063562601E-3</v>
      </c>
      <c r="AA259" s="54">
        <v>1.7722450013236055E-2</v>
      </c>
      <c r="AB259" s="42">
        <v>1.5902322400565272E-3</v>
      </c>
      <c r="AC259" s="42">
        <v>3.3601747235130273E-3</v>
      </c>
      <c r="AD259" s="42">
        <v>1.0959320288138345E-2</v>
      </c>
      <c r="AE259" s="42">
        <v>8.8358943164886883E-4</v>
      </c>
      <c r="AF259" s="42">
        <v>1.927875912908222E-3</v>
      </c>
      <c r="AG259" s="42">
        <v>3.0505882087444092E-2</v>
      </c>
      <c r="AH259" s="42">
        <v>1.5902322400565272E-3</v>
      </c>
      <c r="AI259" s="42">
        <v>3.3601747235130273E-3</v>
      </c>
      <c r="AJ259" s="42">
        <v>1.0959320288138345E-2</v>
      </c>
      <c r="AK259" s="42">
        <v>8.8358943164886883E-4</v>
      </c>
      <c r="AL259" s="42">
        <v>1.927875912908222E-3</v>
      </c>
      <c r="AM259" s="42">
        <v>3.0505882087444092E-2</v>
      </c>
    </row>
    <row r="260" spans="1:39" hidden="1" x14ac:dyDescent="0.25">
      <c r="A260" s="53"/>
      <c r="B260" s="53"/>
      <c r="C260" s="53"/>
      <c r="D260" s="16">
        <v>1.4875668828096399E-3</v>
      </c>
      <c r="E260" s="16">
        <v>7.6098542353799014E-3</v>
      </c>
      <c r="F260" s="16">
        <v>3.2677913446540997E-4</v>
      </c>
      <c r="G260" s="16">
        <v>8.6011230655196177E-4</v>
      </c>
      <c r="H260" s="16">
        <v>1.2783432074208036E-2</v>
      </c>
      <c r="I260" s="16">
        <v>5.9932817116356443E-4</v>
      </c>
      <c r="J260" s="16">
        <v>1.4875668828096399E-3</v>
      </c>
      <c r="K260" s="16">
        <v>7.6098542353799014E-3</v>
      </c>
      <c r="L260" s="16">
        <v>3.2677913446540997E-4</v>
      </c>
      <c r="M260" s="16">
        <v>8.6011230655196177E-4</v>
      </c>
      <c r="N260" s="16">
        <v>1.2783432074208036E-2</v>
      </c>
      <c r="O260" s="16">
        <v>5.9932817116356443E-4</v>
      </c>
      <c r="P260" s="16">
        <v>1.8726078407033874E-3</v>
      </c>
      <c r="Q260" s="16">
        <v>3.3494660527584427E-3</v>
      </c>
      <c r="R260" s="16">
        <v>5.5681029718345886E-4</v>
      </c>
      <c r="S260" s="16">
        <v>1.0677636063562601E-3</v>
      </c>
      <c r="T260" s="16">
        <v>1.7722450013236055E-2</v>
      </c>
      <c r="U260" s="16">
        <v>2.9727122066788886E-3</v>
      </c>
      <c r="V260" s="16">
        <v>1.8726078407033874E-3</v>
      </c>
      <c r="W260" s="16">
        <v>3.3494660527584427E-3</v>
      </c>
      <c r="X260" s="16">
        <v>5.5681029718345886E-4</v>
      </c>
      <c r="Y260" s="16">
        <v>1.0677636063562601E-3</v>
      </c>
      <c r="Z260" s="16">
        <v>1.7722450013236055E-2</v>
      </c>
      <c r="AA260" s="54">
        <v>2.9727122066788886E-3</v>
      </c>
      <c r="AB260" s="42">
        <v>3.3601747235130273E-3</v>
      </c>
      <c r="AC260" s="42">
        <v>1.0959320288138345E-2</v>
      </c>
      <c r="AD260" s="42">
        <v>8.8358943164886883E-4</v>
      </c>
      <c r="AE260" s="42">
        <v>1.927875912908222E-3</v>
      </c>
      <c r="AF260" s="42">
        <v>3.0505882087444092E-2</v>
      </c>
      <c r="AG260" s="42">
        <v>3.5720403778424529E-3</v>
      </c>
      <c r="AH260" s="42">
        <v>3.3601747235130273E-3</v>
      </c>
      <c r="AI260" s="42">
        <v>1.0959320288138345E-2</v>
      </c>
      <c r="AJ260" s="42">
        <v>8.8358943164886883E-4</v>
      </c>
      <c r="AK260" s="42">
        <v>1.927875912908222E-3</v>
      </c>
      <c r="AL260" s="42">
        <v>3.0505882087444092E-2</v>
      </c>
      <c r="AM260" s="42">
        <v>3.5720403778424529E-3</v>
      </c>
    </row>
    <row r="261" spans="1:39" hidden="1" x14ac:dyDescent="0.25">
      <c r="A261" s="53"/>
      <c r="B261" s="53"/>
      <c r="C261" s="53"/>
      <c r="D261" s="16">
        <v>7.6098542353799014E-3</v>
      </c>
      <c r="E261" s="16">
        <v>3.2677913446540997E-4</v>
      </c>
      <c r="F261" s="16">
        <v>8.6011230655196177E-4</v>
      </c>
      <c r="G261" s="16">
        <v>1.2783432074208036E-2</v>
      </c>
      <c r="H261" s="16">
        <v>5.9932817116356443E-4</v>
      </c>
      <c r="I261" s="16">
        <v>1.4875668828096399E-3</v>
      </c>
      <c r="J261" s="16">
        <v>7.6098542353799014E-3</v>
      </c>
      <c r="K261" s="16">
        <v>3.2677913446540997E-4</v>
      </c>
      <c r="L261" s="16">
        <v>8.6011230655196177E-4</v>
      </c>
      <c r="M261" s="16">
        <v>1.2783432074208036E-2</v>
      </c>
      <c r="N261" s="16">
        <v>5.9932817116356443E-4</v>
      </c>
      <c r="O261" s="16">
        <v>1.4875668828096399E-3</v>
      </c>
      <c r="P261" s="16">
        <v>3.3494660527584427E-3</v>
      </c>
      <c r="Q261" s="16">
        <v>5.5681029718345886E-4</v>
      </c>
      <c r="R261" s="16">
        <v>1.0677636063562601E-3</v>
      </c>
      <c r="S261" s="16">
        <v>1.7722450013236055E-2</v>
      </c>
      <c r="T261" s="16">
        <v>2.9727122066788886E-3</v>
      </c>
      <c r="U261" s="16">
        <v>5.6178235221101625E-3</v>
      </c>
      <c r="V261" s="16">
        <v>3.3494660527584427E-3</v>
      </c>
      <c r="W261" s="16">
        <v>5.5681029718345886E-4</v>
      </c>
      <c r="X261" s="16">
        <v>1.0677636063562601E-3</v>
      </c>
      <c r="Y261" s="16">
        <v>1.7722450013236055E-2</v>
      </c>
      <c r="Z261" s="16">
        <v>2.9727122066788886E-3</v>
      </c>
      <c r="AA261" s="54">
        <v>5.6178235221101625E-3</v>
      </c>
      <c r="AB261" s="42">
        <v>1.0959320288138345E-2</v>
      </c>
      <c r="AC261" s="42">
        <v>8.8358943164886883E-4</v>
      </c>
      <c r="AD261" s="42">
        <v>1.927875912908222E-3</v>
      </c>
      <c r="AE261" s="42">
        <v>3.0505882087444092E-2</v>
      </c>
      <c r="AF261" s="42">
        <v>3.5720403778424529E-3</v>
      </c>
      <c r="AG261" s="42">
        <v>7.1053904049198022E-3</v>
      </c>
      <c r="AH261" s="42">
        <v>1.0959320288138345E-2</v>
      </c>
      <c r="AI261" s="42">
        <v>8.8358943164886883E-4</v>
      </c>
      <c r="AJ261" s="42">
        <v>1.927875912908222E-3</v>
      </c>
      <c r="AK261" s="42">
        <v>3.0505882087444092E-2</v>
      </c>
      <c r="AL261" s="42">
        <v>3.5720403778424529E-3</v>
      </c>
      <c r="AM261" s="42">
        <v>7.1053904049198022E-3</v>
      </c>
    </row>
    <row r="262" spans="1:39" hidden="1" x14ac:dyDescent="0.25">
      <c r="A262" s="53"/>
      <c r="B262" s="53"/>
      <c r="C262" s="53"/>
      <c r="D262" s="16">
        <v>3.2677913446540997E-4</v>
      </c>
      <c r="E262" s="16">
        <v>8.6011230655196177E-4</v>
      </c>
      <c r="F262" s="16">
        <v>1.2783432074208036E-2</v>
      </c>
      <c r="G262" s="16">
        <v>5.9932817116356443E-4</v>
      </c>
      <c r="H262" s="16">
        <v>1.4875668828096399E-3</v>
      </c>
      <c r="I262" s="16">
        <v>7.6098542353799014E-3</v>
      </c>
      <c r="J262" s="16">
        <v>3.2677913446540997E-4</v>
      </c>
      <c r="K262" s="16">
        <v>8.6011230655196177E-4</v>
      </c>
      <c r="L262" s="16">
        <v>1.2783432074208036E-2</v>
      </c>
      <c r="M262" s="16">
        <v>5.9932817116356443E-4</v>
      </c>
      <c r="N262" s="16">
        <v>1.4875668828096399E-3</v>
      </c>
      <c r="O262" s="16">
        <v>7.6098542353799014E-3</v>
      </c>
      <c r="P262" s="16">
        <v>5.5681029718345886E-4</v>
      </c>
      <c r="Q262" s="16">
        <v>1.0677636063562601E-3</v>
      </c>
      <c r="R262" s="16">
        <v>1.7722450013236055E-2</v>
      </c>
      <c r="S262" s="16">
        <v>2.9727122066788886E-3</v>
      </c>
      <c r="T262" s="16">
        <v>5.6178235221101625E-3</v>
      </c>
      <c r="U262" s="16">
        <v>1.0048398158275327E-2</v>
      </c>
      <c r="V262" s="16">
        <v>5.5681029718345886E-4</v>
      </c>
      <c r="W262" s="16">
        <v>1.0677636063562601E-3</v>
      </c>
      <c r="X262" s="16">
        <v>1.7722450013236055E-2</v>
      </c>
      <c r="Y262" s="16">
        <v>2.9727122066788886E-3</v>
      </c>
      <c r="Z262" s="16">
        <v>5.6178235221101625E-3</v>
      </c>
      <c r="AA262" s="54">
        <v>1.0048398158275327E-2</v>
      </c>
      <c r="AB262" s="42">
        <v>8.8358943164886883E-4</v>
      </c>
      <c r="AC262" s="42">
        <v>1.927875912908222E-3</v>
      </c>
      <c r="AD262" s="42">
        <v>3.0505882087444092E-2</v>
      </c>
      <c r="AE262" s="42">
        <v>3.5720403778424529E-3</v>
      </c>
      <c r="AF262" s="42">
        <v>7.1053904049198022E-3</v>
      </c>
      <c r="AG262" s="42">
        <v>1.7658252393655229E-2</v>
      </c>
      <c r="AH262" s="42">
        <v>8.8358943164886883E-4</v>
      </c>
      <c r="AI262" s="42">
        <v>1.927875912908222E-3</v>
      </c>
      <c r="AJ262" s="42">
        <v>3.0505882087444092E-2</v>
      </c>
      <c r="AK262" s="42">
        <v>3.5720403778424529E-3</v>
      </c>
      <c r="AL262" s="42">
        <v>7.1053904049198022E-3</v>
      </c>
      <c r="AM262" s="42">
        <v>1.7658252393655229E-2</v>
      </c>
    </row>
    <row r="263" spans="1:39" hidden="1" x14ac:dyDescent="0.25">
      <c r="A263" s="53"/>
      <c r="B263" s="53"/>
      <c r="C263" s="53"/>
      <c r="D263" s="16">
        <v>8.6011230655196177E-4</v>
      </c>
      <c r="E263" s="16">
        <v>1.2783432074208036E-2</v>
      </c>
      <c r="F263" s="16">
        <v>5.9932817116356443E-4</v>
      </c>
      <c r="G263" s="16">
        <v>1.4875668828096399E-3</v>
      </c>
      <c r="H263" s="16">
        <v>7.6098542353799014E-3</v>
      </c>
      <c r="I263" s="16">
        <v>3.2677913446540997E-4</v>
      </c>
      <c r="J263" s="16">
        <v>8.6011230655196177E-4</v>
      </c>
      <c r="K263" s="16">
        <v>1.2783432074208036E-2</v>
      </c>
      <c r="L263" s="16">
        <v>5.9932817116356443E-4</v>
      </c>
      <c r="M263" s="16">
        <v>1.4875668828096399E-3</v>
      </c>
      <c r="N263" s="16">
        <v>7.6098542353799014E-3</v>
      </c>
      <c r="O263" s="16">
        <v>3.2677913446540997E-4</v>
      </c>
      <c r="P263" s="16">
        <v>1.0677636063562601E-3</v>
      </c>
      <c r="Q263" s="16">
        <v>1.7722450013236055E-2</v>
      </c>
      <c r="R263" s="16">
        <v>2.9727122066788886E-3</v>
      </c>
      <c r="S263" s="16">
        <v>5.6178235221101625E-3</v>
      </c>
      <c r="T263" s="16">
        <v>1.0048398158275327E-2</v>
      </c>
      <c r="U263" s="16">
        <v>1.6704308915503764E-3</v>
      </c>
      <c r="V263" s="16">
        <v>1.0677636063562601E-3</v>
      </c>
      <c r="W263" s="16">
        <v>1.7722450013236055E-2</v>
      </c>
      <c r="X263" s="16">
        <v>2.9727122066788886E-3</v>
      </c>
      <c r="Y263" s="16">
        <v>5.6178235221101625E-3</v>
      </c>
      <c r="Z263" s="16">
        <v>1.0048398158275327E-2</v>
      </c>
      <c r="AA263" s="54">
        <v>1.6704308915503764E-3</v>
      </c>
      <c r="AB263" s="42">
        <v>1.927875912908222E-3</v>
      </c>
      <c r="AC263" s="42">
        <v>3.0505882087444092E-2</v>
      </c>
      <c r="AD263" s="42">
        <v>3.5720403778424529E-3</v>
      </c>
      <c r="AE263" s="42">
        <v>7.1053904049198022E-3</v>
      </c>
      <c r="AF263" s="42">
        <v>1.7658252393655229E-2</v>
      </c>
      <c r="AG263" s="42">
        <v>1.9972100260157864E-3</v>
      </c>
      <c r="AH263" s="42">
        <v>1.927875912908222E-3</v>
      </c>
      <c r="AI263" s="42">
        <v>3.0505882087444092E-2</v>
      </c>
      <c r="AJ263" s="42">
        <v>3.5720403778424529E-3</v>
      </c>
      <c r="AK263" s="42">
        <v>7.1053904049198022E-3</v>
      </c>
      <c r="AL263" s="42">
        <v>1.7658252393655229E-2</v>
      </c>
      <c r="AM263" s="42">
        <v>1.9972100260157864E-3</v>
      </c>
    </row>
    <row r="264" spans="1:39" x14ac:dyDescent="0.25">
      <c r="A264" s="53" t="s">
        <v>75</v>
      </c>
      <c r="B264" s="53" t="str">
        <f>VLOOKUP(A264,'TRI Releases'!$A$3:$Q$118,2,FALSE)</f>
        <v>70734BRDNCLOUIS</v>
      </c>
      <c r="C264" s="53" t="str">
        <f>VLOOKUP(B264,'AERMOD-Modeled-Air-Conc.'!$A$5:$B$3136,2,FALSE)</f>
        <v>Manufacturing</v>
      </c>
      <c r="D264" s="16">
        <v>1.2783432074208036E-2</v>
      </c>
      <c r="E264" s="16">
        <v>5.9932817116356443E-4</v>
      </c>
      <c r="F264" s="16">
        <v>1.4875668828096399E-3</v>
      </c>
      <c r="G264" s="16">
        <v>7.6098542353799014E-3</v>
      </c>
      <c r="H264" s="16">
        <v>3.2677913446540997E-4</v>
      </c>
      <c r="I264" s="16">
        <v>8.6011230655196177E-4</v>
      </c>
      <c r="J264" s="16">
        <v>1.2783432074208036E-2</v>
      </c>
      <c r="K264" s="16">
        <v>5.9932817116356443E-4</v>
      </c>
      <c r="L264" s="16">
        <v>1.4875668828096399E-3</v>
      </c>
      <c r="M264" s="16">
        <v>7.6098542353799014E-3</v>
      </c>
      <c r="N264" s="16">
        <v>3.2677913446540997E-4</v>
      </c>
      <c r="O264" s="16">
        <v>8.6011230655196177E-4</v>
      </c>
      <c r="P264" s="16">
        <v>1.7722450013236055E-2</v>
      </c>
      <c r="Q264" s="16">
        <v>2.9727122066788886E-3</v>
      </c>
      <c r="R264" s="16">
        <v>5.6178235221101625E-3</v>
      </c>
      <c r="S264" s="16">
        <v>1.0048398158275327E-2</v>
      </c>
      <c r="T264" s="16">
        <v>1.6704308915503764E-3</v>
      </c>
      <c r="U264" s="16">
        <v>3.2032908190687795E-3</v>
      </c>
      <c r="V264" s="16">
        <v>1.7722450013236055E-2</v>
      </c>
      <c r="W264" s="16">
        <v>2.9727122066788886E-3</v>
      </c>
      <c r="X264" s="16">
        <v>5.6178235221101625E-3</v>
      </c>
      <c r="Y264" s="16">
        <v>1.0048398158275327E-2</v>
      </c>
      <c r="Z264" s="16">
        <v>1.6704308915503764E-3</v>
      </c>
      <c r="AA264" s="54">
        <v>3.2032908190687795E-3</v>
      </c>
      <c r="AB264" s="42">
        <v>3.0505882087444092E-2</v>
      </c>
      <c r="AC264" s="42">
        <v>3.5720403778424529E-3</v>
      </c>
      <c r="AD264" s="42">
        <v>7.1053904049198022E-3</v>
      </c>
      <c r="AE264" s="42">
        <v>1.7658252393655229E-2</v>
      </c>
      <c r="AF264" s="42">
        <v>1.9972100260157864E-3</v>
      </c>
      <c r="AG264" s="42">
        <v>4.0634031256207414E-3</v>
      </c>
      <c r="AH264" s="42">
        <v>3.0505882087444092E-2</v>
      </c>
      <c r="AI264" s="42">
        <v>3.5720403778424529E-3</v>
      </c>
      <c r="AJ264" s="42">
        <v>7.1053904049198022E-3</v>
      </c>
      <c r="AK264" s="42">
        <v>1.7658252393655229E-2</v>
      </c>
      <c r="AL264" s="42">
        <v>1.9972100260157864E-3</v>
      </c>
      <c r="AM264" s="42">
        <v>4.0634031256207414E-3</v>
      </c>
    </row>
    <row r="265" spans="1:39" hidden="1" x14ac:dyDescent="0.25">
      <c r="A265" s="53"/>
      <c r="B265" s="53"/>
      <c r="C265" s="53"/>
      <c r="D265" s="16">
        <v>5.9932817116356443E-4</v>
      </c>
      <c r="E265" s="16">
        <v>1.4875668828096399E-3</v>
      </c>
      <c r="F265" s="16">
        <v>7.6098542353799014E-3</v>
      </c>
      <c r="G265" s="16">
        <v>3.2677913446540997E-4</v>
      </c>
      <c r="H265" s="16">
        <v>8.6011230655196177E-4</v>
      </c>
      <c r="I265" s="16">
        <v>1.0652860061840031E-2</v>
      </c>
      <c r="J265" s="16">
        <v>5.9932817116356443E-4</v>
      </c>
      <c r="K265" s="16">
        <v>1.4875668828096399E-3</v>
      </c>
      <c r="L265" s="16">
        <v>7.6098542353799014E-3</v>
      </c>
      <c r="M265" s="16">
        <v>3.2677913446540997E-4</v>
      </c>
      <c r="N265" s="16">
        <v>8.6011230655196177E-4</v>
      </c>
      <c r="O265" s="16">
        <v>1.0652860061840031E-2</v>
      </c>
      <c r="P265" s="16">
        <v>2.9727122066788886E-3</v>
      </c>
      <c r="Q265" s="16">
        <v>5.6178235221101625E-3</v>
      </c>
      <c r="R265" s="16">
        <v>1.0048398158275327E-2</v>
      </c>
      <c r="S265" s="16">
        <v>1.6704308915503764E-3</v>
      </c>
      <c r="T265" s="16">
        <v>3.2032908190687795E-3</v>
      </c>
      <c r="U265" s="16">
        <v>7.088980005294422E-3</v>
      </c>
      <c r="V265" s="16">
        <v>2.9727122066788886E-3</v>
      </c>
      <c r="W265" s="16">
        <v>5.6178235221101625E-3</v>
      </c>
      <c r="X265" s="16">
        <v>1.0048398158275327E-2</v>
      </c>
      <c r="Y265" s="16">
        <v>1.6704308915503764E-3</v>
      </c>
      <c r="Z265" s="16">
        <v>3.2032908190687795E-3</v>
      </c>
      <c r="AA265" s="54">
        <v>7.088980005294422E-3</v>
      </c>
      <c r="AB265" s="42">
        <v>3.5720403778424529E-3</v>
      </c>
      <c r="AC265" s="42">
        <v>7.1053904049198022E-3</v>
      </c>
      <c r="AD265" s="42">
        <v>1.7658252393655229E-2</v>
      </c>
      <c r="AE265" s="42">
        <v>1.9972100260157864E-3</v>
      </c>
      <c r="AF265" s="42">
        <v>4.0634031256207414E-3</v>
      </c>
      <c r="AG265" s="42">
        <v>1.7741840067134453E-2</v>
      </c>
      <c r="AH265" s="42">
        <v>3.5720403778424529E-3</v>
      </c>
      <c r="AI265" s="42">
        <v>7.1053904049198022E-3</v>
      </c>
      <c r="AJ265" s="42">
        <v>1.7658252393655229E-2</v>
      </c>
      <c r="AK265" s="42">
        <v>1.9972100260157864E-3</v>
      </c>
      <c r="AL265" s="42">
        <v>4.0634031256207414E-3</v>
      </c>
      <c r="AM265" s="42">
        <v>1.7741840067134453E-2</v>
      </c>
    </row>
    <row r="266" spans="1:39" hidden="1" x14ac:dyDescent="0.25">
      <c r="A266" s="53"/>
      <c r="B266" s="53"/>
      <c r="C266" s="53"/>
      <c r="D266" s="16">
        <v>1.4875668828096399E-3</v>
      </c>
      <c r="E266" s="16">
        <v>7.6098542353799014E-3</v>
      </c>
      <c r="F266" s="16">
        <v>3.2677913446540997E-4</v>
      </c>
      <c r="G266" s="16">
        <v>8.6011230655196177E-4</v>
      </c>
      <c r="H266" s="16">
        <v>1.0652860061840031E-2</v>
      </c>
      <c r="I266" s="16">
        <v>4.9944014263630378E-4</v>
      </c>
      <c r="J266" s="16">
        <v>1.4875668828096399E-3</v>
      </c>
      <c r="K266" s="16">
        <v>7.6098542353799014E-3</v>
      </c>
      <c r="L266" s="16">
        <v>3.2677913446540997E-4</v>
      </c>
      <c r="M266" s="16">
        <v>8.6011230655196177E-4</v>
      </c>
      <c r="N266" s="16">
        <v>1.0652860061840031E-2</v>
      </c>
      <c r="O266" s="16">
        <v>4.9944014263630378E-4</v>
      </c>
      <c r="P266" s="16">
        <v>5.6178235221101625E-3</v>
      </c>
      <c r="Q266" s="16">
        <v>1.0048398158275327E-2</v>
      </c>
      <c r="R266" s="16">
        <v>1.6704308915503764E-3</v>
      </c>
      <c r="S266" s="16">
        <v>3.2032908190687795E-3</v>
      </c>
      <c r="T266" s="16">
        <v>7.088980005294422E-3</v>
      </c>
      <c r="U266" s="16">
        <v>1.1890848826715556E-3</v>
      </c>
      <c r="V266" s="16">
        <v>5.6178235221101625E-3</v>
      </c>
      <c r="W266" s="16">
        <v>1.0048398158275327E-2</v>
      </c>
      <c r="X266" s="16">
        <v>1.6704308915503764E-3</v>
      </c>
      <c r="Y266" s="16">
        <v>3.2032908190687795E-3</v>
      </c>
      <c r="Z266" s="16">
        <v>7.088980005294422E-3</v>
      </c>
      <c r="AA266" s="54">
        <v>1.1890848826715556E-3</v>
      </c>
      <c r="AB266" s="42">
        <v>7.1053904049198022E-3</v>
      </c>
      <c r="AC266" s="42">
        <v>1.7658252393655229E-2</v>
      </c>
      <c r="AD266" s="42">
        <v>1.9972100260157864E-3</v>
      </c>
      <c r="AE266" s="42">
        <v>4.0634031256207414E-3</v>
      </c>
      <c r="AF266" s="42">
        <v>1.7741840067134453E-2</v>
      </c>
      <c r="AG266" s="42">
        <v>1.6885250253078593E-3</v>
      </c>
      <c r="AH266" s="42">
        <v>7.1053904049198022E-3</v>
      </c>
      <c r="AI266" s="42">
        <v>1.7658252393655229E-2</v>
      </c>
      <c r="AJ266" s="42">
        <v>1.9972100260157864E-3</v>
      </c>
      <c r="AK266" s="42">
        <v>4.0634031256207414E-3</v>
      </c>
      <c r="AL266" s="42">
        <v>1.7741840067134453E-2</v>
      </c>
      <c r="AM266" s="42">
        <v>1.6885250253078593E-3</v>
      </c>
    </row>
    <row r="267" spans="1:39" hidden="1" x14ac:dyDescent="0.25">
      <c r="A267" s="53"/>
      <c r="B267" s="53"/>
      <c r="C267" s="53"/>
      <c r="D267" s="16">
        <v>7.6098542353799014E-3</v>
      </c>
      <c r="E267" s="16">
        <v>3.2677913446540997E-4</v>
      </c>
      <c r="F267" s="16">
        <v>8.6011230655196177E-4</v>
      </c>
      <c r="G267" s="16">
        <v>1.0652860061840031E-2</v>
      </c>
      <c r="H267" s="16">
        <v>4.9944014263630378E-4</v>
      </c>
      <c r="I267" s="16">
        <v>1.2396390690080333E-3</v>
      </c>
      <c r="J267" s="16">
        <v>7.6098542353799014E-3</v>
      </c>
      <c r="K267" s="16">
        <v>3.2677913446540997E-4</v>
      </c>
      <c r="L267" s="16">
        <v>8.6011230655196177E-4</v>
      </c>
      <c r="M267" s="16">
        <v>1.0652860061840031E-2</v>
      </c>
      <c r="N267" s="16">
        <v>4.9944014263630378E-4</v>
      </c>
      <c r="O267" s="16">
        <v>1.2396390690080333E-3</v>
      </c>
      <c r="P267" s="16">
        <v>1.0048398158275327E-2</v>
      </c>
      <c r="Q267" s="16">
        <v>1.6704308915503764E-3</v>
      </c>
      <c r="R267" s="16">
        <v>3.2032908190687795E-3</v>
      </c>
      <c r="S267" s="16">
        <v>7.088980005294422E-3</v>
      </c>
      <c r="T267" s="16">
        <v>1.1890848826715556E-3</v>
      </c>
      <c r="U267" s="16">
        <v>2.247129408844065E-3</v>
      </c>
      <c r="V267" s="16">
        <v>1.0048398158275327E-2</v>
      </c>
      <c r="W267" s="16">
        <v>1.6704308915503764E-3</v>
      </c>
      <c r="X267" s="16">
        <v>3.2032908190687795E-3</v>
      </c>
      <c r="Y267" s="16">
        <v>7.088980005294422E-3</v>
      </c>
      <c r="Z267" s="16">
        <v>1.1890848826715556E-3</v>
      </c>
      <c r="AA267" s="54">
        <v>2.247129408844065E-3</v>
      </c>
      <c r="AB267" s="42">
        <v>1.7658252393655229E-2</v>
      </c>
      <c r="AC267" s="42">
        <v>1.9972100260157864E-3</v>
      </c>
      <c r="AD267" s="42">
        <v>4.0634031256207414E-3</v>
      </c>
      <c r="AE267" s="42">
        <v>1.7741840067134453E-2</v>
      </c>
      <c r="AF267" s="42">
        <v>1.6885250253078593E-3</v>
      </c>
      <c r="AG267" s="42">
        <v>3.4867684778520985E-3</v>
      </c>
      <c r="AH267" s="42">
        <v>1.7658252393655229E-2</v>
      </c>
      <c r="AI267" s="42">
        <v>1.9972100260157864E-3</v>
      </c>
      <c r="AJ267" s="42">
        <v>4.0634031256207414E-3</v>
      </c>
      <c r="AK267" s="42">
        <v>1.7741840067134453E-2</v>
      </c>
      <c r="AL267" s="42">
        <v>1.6885250253078593E-3</v>
      </c>
      <c r="AM267" s="42">
        <v>3.4867684778520985E-3</v>
      </c>
    </row>
    <row r="268" spans="1:39" hidden="1" x14ac:dyDescent="0.25">
      <c r="A268" s="53"/>
      <c r="B268" s="53"/>
      <c r="C268" s="53"/>
      <c r="D268" s="16">
        <v>3.2677913446540997E-4</v>
      </c>
      <c r="E268" s="16">
        <v>8.6011230655196177E-4</v>
      </c>
      <c r="F268" s="16">
        <v>1.0652860061840031E-2</v>
      </c>
      <c r="G268" s="16">
        <v>4.9944014263630378E-4</v>
      </c>
      <c r="H268" s="16">
        <v>1.2396390690080333E-3</v>
      </c>
      <c r="I268" s="16">
        <v>6.341545196149918E-3</v>
      </c>
      <c r="J268" s="16">
        <v>3.2677913446540997E-4</v>
      </c>
      <c r="K268" s="16">
        <v>8.6011230655196177E-4</v>
      </c>
      <c r="L268" s="16">
        <v>1.0652860061840031E-2</v>
      </c>
      <c r="M268" s="16">
        <v>4.9944014263630378E-4</v>
      </c>
      <c r="N268" s="16">
        <v>1.2396390690080333E-3</v>
      </c>
      <c r="O268" s="16">
        <v>6.341545196149918E-3</v>
      </c>
      <c r="P268" s="16">
        <v>1.6704308915503764E-3</v>
      </c>
      <c r="Q268" s="16">
        <v>3.2032908190687795E-3</v>
      </c>
      <c r="R268" s="16">
        <v>7.088980005294422E-3</v>
      </c>
      <c r="S268" s="16">
        <v>1.1890848826715556E-3</v>
      </c>
      <c r="T268" s="16">
        <v>2.247129408844065E-3</v>
      </c>
      <c r="U268" s="16">
        <v>4.0193592633101316E-3</v>
      </c>
      <c r="V268" s="16">
        <v>1.6704308915503764E-3</v>
      </c>
      <c r="W268" s="16">
        <v>3.2032908190687795E-3</v>
      </c>
      <c r="X268" s="16">
        <v>7.088980005294422E-3</v>
      </c>
      <c r="Y268" s="16">
        <v>1.1890848826715556E-3</v>
      </c>
      <c r="Z268" s="16">
        <v>2.247129408844065E-3</v>
      </c>
      <c r="AA268" s="54">
        <v>4.0193592633101316E-3</v>
      </c>
      <c r="AB268" s="42">
        <v>1.9972100260157864E-3</v>
      </c>
      <c r="AC268" s="42">
        <v>4.0634031256207414E-3</v>
      </c>
      <c r="AD268" s="42">
        <v>1.7741840067134453E-2</v>
      </c>
      <c r="AE268" s="42">
        <v>1.6885250253078593E-3</v>
      </c>
      <c r="AF268" s="42">
        <v>3.4867684778520985E-3</v>
      </c>
      <c r="AG268" s="42">
        <v>1.0360904459460051E-2</v>
      </c>
      <c r="AH268" s="42">
        <v>1.9972100260157864E-3</v>
      </c>
      <c r="AI268" s="42">
        <v>4.0634031256207414E-3</v>
      </c>
      <c r="AJ268" s="42">
        <v>1.7741840067134453E-2</v>
      </c>
      <c r="AK268" s="42">
        <v>1.6885250253078593E-3</v>
      </c>
      <c r="AL268" s="42">
        <v>3.4867684778520985E-3</v>
      </c>
      <c r="AM268" s="42">
        <v>1.0360904459460051E-2</v>
      </c>
    </row>
    <row r="269" spans="1:39" hidden="1" x14ac:dyDescent="0.25">
      <c r="A269" s="53"/>
      <c r="B269" s="53"/>
      <c r="C269" s="53"/>
      <c r="D269" s="16">
        <v>8.6011230655196177E-4</v>
      </c>
      <c r="E269" s="16">
        <v>1.0652860061840031E-2</v>
      </c>
      <c r="F269" s="16">
        <v>4.9944014263630378E-4</v>
      </c>
      <c r="G269" s="16">
        <v>1.2396390690080333E-3</v>
      </c>
      <c r="H269" s="16">
        <v>6.341545196149918E-3</v>
      </c>
      <c r="I269" s="16">
        <v>2.7231594538784166E-4</v>
      </c>
      <c r="J269" s="16">
        <v>8.6011230655196177E-4</v>
      </c>
      <c r="K269" s="16">
        <v>1.0652860061840031E-2</v>
      </c>
      <c r="L269" s="16">
        <v>4.9944014263630378E-4</v>
      </c>
      <c r="M269" s="16">
        <v>1.2396390690080333E-3</v>
      </c>
      <c r="N269" s="16">
        <v>6.341545196149918E-3</v>
      </c>
      <c r="O269" s="16">
        <v>2.7231594538784166E-4</v>
      </c>
      <c r="P269" s="16">
        <v>3.2032908190687795E-3</v>
      </c>
      <c r="Q269" s="16">
        <v>7.088980005294422E-3</v>
      </c>
      <c r="R269" s="16">
        <v>1.1890848826715556E-3</v>
      </c>
      <c r="S269" s="16">
        <v>2.247129408844065E-3</v>
      </c>
      <c r="T269" s="16">
        <v>4.0193592633101316E-3</v>
      </c>
      <c r="U269" s="16">
        <v>6.6817235662015059E-4</v>
      </c>
      <c r="V269" s="16">
        <v>3.2032908190687795E-3</v>
      </c>
      <c r="W269" s="16">
        <v>7.088980005294422E-3</v>
      </c>
      <c r="X269" s="16">
        <v>1.1890848826715556E-3</v>
      </c>
      <c r="Y269" s="16">
        <v>2.247129408844065E-3</v>
      </c>
      <c r="Z269" s="16">
        <v>4.0193592633101316E-3</v>
      </c>
      <c r="AA269" s="54">
        <v>6.6817235662015059E-4</v>
      </c>
      <c r="AB269" s="42">
        <v>4.0634031256207414E-3</v>
      </c>
      <c r="AC269" s="42">
        <v>1.7741840067134453E-2</v>
      </c>
      <c r="AD269" s="42">
        <v>1.6885250253078593E-3</v>
      </c>
      <c r="AE269" s="42">
        <v>3.4867684778520985E-3</v>
      </c>
      <c r="AF269" s="42">
        <v>1.0360904459460051E-2</v>
      </c>
      <c r="AG269" s="42">
        <v>9.4048830200799225E-4</v>
      </c>
      <c r="AH269" s="42">
        <v>4.0634031256207414E-3</v>
      </c>
      <c r="AI269" s="42">
        <v>1.7741840067134453E-2</v>
      </c>
      <c r="AJ269" s="42">
        <v>1.6885250253078593E-3</v>
      </c>
      <c r="AK269" s="42">
        <v>3.4867684778520985E-3</v>
      </c>
      <c r="AL269" s="42">
        <v>1.0360904459460051E-2</v>
      </c>
      <c r="AM269" s="42">
        <v>9.4048830200799225E-4</v>
      </c>
    </row>
    <row r="270" spans="1:39" x14ac:dyDescent="0.25">
      <c r="A270" s="53" t="s">
        <v>76</v>
      </c>
      <c r="B270" s="53" t="str">
        <f>VLOOKUP(A270,'TRI Releases'!$A$3:$Q$118,2,FALSE)</f>
        <v>70734BRDNCLOUIS</v>
      </c>
      <c r="C270" s="53" t="str">
        <f>VLOOKUP(B270,'AERMOD-Modeled-Air-Conc.'!$A$5:$B$3136,2,FALSE)</f>
        <v>Manufacturing</v>
      </c>
      <c r="D270" s="16">
        <v>1.0652860061840031E-2</v>
      </c>
      <c r="E270" s="16">
        <v>4.9944014263630378E-4</v>
      </c>
      <c r="F270" s="16">
        <v>1.2396390690080333E-3</v>
      </c>
      <c r="G270" s="16">
        <v>6.341545196149918E-3</v>
      </c>
      <c r="H270" s="16">
        <v>2.7231594538784166E-4</v>
      </c>
      <c r="I270" s="16">
        <v>7.1676025545996816E-4</v>
      </c>
      <c r="J270" s="16">
        <v>1.0652860061840031E-2</v>
      </c>
      <c r="K270" s="16">
        <v>4.9944014263630378E-4</v>
      </c>
      <c r="L270" s="16">
        <v>1.2396390690080333E-3</v>
      </c>
      <c r="M270" s="16">
        <v>6.341545196149918E-3</v>
      </c>
      <c r="N270" s="16">
        <v>2.7231594538784166E-4</v>
      </c>
      <c r="O270" s="16">
        <v>7.1676025545996816E-4</v>
      </c>
      <c r="P270" s="16">
        <v>7.088980005294422E-3</v>
      </c>
      <c r="Q270" s="16">
        <v>1.1890848826715556E-3</v>
      </c>
      <c r="R270" s="16">
        <v>2.247129408844065E-3</v>
      </c>
      <c r="S270" s="16">
        <v>4.0193592633101316E-3</v>
      </c>
      <c r="T270" s="16">
        <v>6.6817235662015059E-4</v>
      </c>
      <c r="U270" s="16">
        <v>1.2813163276275119E-3</v>
      </c>
      <c r="V270" s="16">
        <v>7.088980005294422E-3</v>
      </c>
      <c r="W270" s="16">
        <v>1.1890848826715556E-3</v>
      </c>
      <c r="X270" s="16">
        <v>2.247129408844065E-3</v>
      </c>
      <c r="Y270" s="16">
        <v>4.0193592633101316E-3</v>
      </c>
      <c r="Z270" s="16">
        <v>6.6817235662015059E-4</v>
      </c>
      <c r="AA270" s="54">
        <v>1.2813163276275119E-3</v>
      </c>
      <c r="AB270" s="42">
        <v>1.7741840067134453E-2</v>
      </c>
      <c r="AC270" s="42">
        <v>1.6885250253078593E-3</v>
      </c>
      <c r="AD270" s="42">
        <v>3.4867684778520985E-3</v>
      </c>
      <c r="AE270" s="42">
        <v>1.0360904459460051E-2</v>
      </c>
      <c r="AF270" s="42">
        <v>9.4048830200799225E-4</v>
      </c>
      <c r="AG270" s="42">
        <v>1.9980765830874799E-3</v>
      </c>
      <c r="AH270" s="42">
        <v>1.7741840067134453E-2</v>
      </c>
      <c r="AI270" s="42">
        <v>1.6885250253078593E-3</v>
      </c>
      <c r="AJ270" s="42">
        <v>3.4867684778520985E-3</v>
      </c>
      <c r="AK270" s="42">
        <v>1.0360904459460051E-2</v>
      </c>
      <c r="AL270" s="42">
        <v>9.4048830200799225E-4</v>
      </c>
      <c r="AM270" s="42">
        <v>1.9980765830874799E-3</v>
      </c>
    </row>
    <row r="271" spans="1:39" hidden="1" x14ac:dyDescent="0.25">
      <c r="A271" s="53"/>
      <c r="B271" s="53"/>
      <c r="C271" s="53"/>
      <c r="D271" s="16">
        <v>4.9944014263630378E-4</v>
      </c>
      <c r="E271" s="16">
        <v>1.2396390690080333E-3</v>
      </c>
      <c r="F271" s="16">
        <v>6.341545196149918E-3</v>
      </c>
      <c r="G271" s="16">
        <v>2.7231594538784166E-4</v>
      </c>
      <c r="H271" s="16">
        <v>7.1676025545996816E-4</v>
      </c>
      <c r="I271" s="16">
        <v>1.0652860061840031E-2</v>
      </c>
      <c r="J271" s="16">
        <v>4.9944014263630378E-4</v>
      </c>
      <c r="K271" s="16">
        <v>1.2396390690080333E-3</v>
      </c>
      <c r="L271" s="16">
        <v>6.341545196149918E-3</v>
      </c>
      <c r="M271" s="16">
        <v>2.7231594538784166E-4</v>
      </c>
      <c r="N271" s="16">
        <v>7.1676025545996816E-4</v>
      </c>
      <c r="O271" s="16">
        <v>1.0652860061840031E-2</v>
      </c>
      <c r="P271" s="16">
        <v>1.1890848826715556E-3</v>
      </c>
      <c r="Q271" s="16">
        <v>2.247129408844065E-3</v>
      </c>
      <c r="R271" s="16">
        <v>4.0193592633101316E-3</v>
      </c>
      <c r="S271" s="16">
        <v>6.6817235662015059E-4</v>
      </c>
      <c r="T271" s="16">
        <v>1.2813163276275119E-3</v>
      </c>
      <c r="U271" s="16">
        <v>5.9074833377453515E-3</v>
      </c>
      <c r="V271" s="16">
        <v>1.1890848826715556E-3</v>
      </c>
      <c r="W271" s="16">
        <v>2.247129408844065E-3</v>
      </c>
      <c r="X271" s="16">
        <v>4.0193592633101316E-3</v>
      </c>
      <c r="Y271" s="16">
        <v>6.6817235662015059E-4</v>
      </c>
      <c r="Z271" s="16">
        <v>1.2813163276275119E-3</v>
      </c>
      <c r="AA271" s="54">
        <v>5.9074833377453515E-3</v>
      </c>
      <c r="AB271" s="42">
        <v>1.6885250253078593E-3</v>
      </c>
      <c r="AC271" s="42">
        <v>3.4867684778520985E-3</v>
      </c>
      <c r="AD271" s="42">
        <v>1.0360904459460051E-2</v>
      </c>
      <c r="AE271" s="42">
        <v>9.4048830200799225E-4</v>
      </c>
      <c r="AF271" s="42">
        <v>1.9980765830874799E-3</v>
      </c>
      <c r="AG271" s="42">
        <v>1.6560343399585384E-2</v>
      </c>
      <c r="AH271" s="42">
        <v>1.6885250253078593E-3</v>
      </c>
      <c r="AI271" s="42">
        <v>3.4867684778520985E-3</v>
      </c>
      <c r="AJ271" s="42">
        <v>1.0360904459460051E-2</v>
      </c>
      <c r="AK271" s="42">
        <v>9.4048830200799225E-4</v>
      </c>
      <c r="AL271" s="42">
        <v>1.9980765830874799E-3</v>
      </c>
      <c r="AM271" s="42">
        <v>1.6560343399585384E-2</v>
      </c>
    </row>
    <row r="272" spans="1:39" hidden="1" x14ac:dyDescent="0.25">
      <c r="A272" s="53"/>
      <c r="B272" s="53"/>
      <c r="C272" s="53"/>
      <c r="D272" s="16">
        <v>1.2396390690080333E-3</v>
      </c>
      <c r="E272" s="16">
        <v>6.341545196149918E-3</v>
      </c>
      <c r="F272" s="16">
        <v>2.7231594538784166E-4</v>
      </c>
      <c r="G272" s="16">
        <v>7.1676025545996816E-4</v>
      </c>
      <c r="H272" s="16">
        <v>1.0652860061840031E-2</v>
      </c>
      <c r="I272" s="16">
        <v>4.9944014263630378E-4</v>
      </c>
      <c r="J272" s="16">
        <v>1.2396390690080333E-3</v>
      </c>
      <c r="K272" s="16">
        <v>6.341545196149918E-3</v>
      </c>
      <c r="L272" s="16">
        <v>2.7231594538784166E-4</v>
      </c>
      <c r="M272" s="16">
        <v>7.1676025545996816E-4</v>
      </c>
      <c r="N272" s="16">
        <v>1.0652860061840031E-2</v>
      </c>
      <c r="O272" s="16">
        <v>4.9944014263630378E-4</v>
      </c>
      <c r="P272" s="16">
        <v>2.247129408844065E-3</v>
      </c>
      <c r="Q272" s="16">
        <v>4.0193592633101316E-3</v>
      </c>
      <c r="R272" s="16">
        <v>6.6817235662015059E-4</v>
      </c>
      <c r="S272" s="16">
        <v>1.2813163276275119E-3</v>
      </c>
      <c r="T272" s="16">
        <v>5.9074833377453515E-3</v>
      </c>
      <c r="U272" s="16">
        <v>9.9090406889296287E-4</v>
      </c>
      <c r="V272" s="16">
        <v>2.247129408844065E-3</v>
      </c>
      <c r="W272" s="16">
        <v>4.0193592633101316E-3</v>
      </c>
      <c r="X272" s="16">
        <v>6.6817235662015059E-4</v>
      </c>
      <c r="Y272" s="16">
        <v>1.2813163276275119E-3</v>
      </c>
      <c r="Z272" s="16">
        <v>5.9074833377453515E-3</v>
      </c>
      <c r="AA272" s="54">
        <v>9.9090406889296287E-4</v>
      </c>
      <c r="AB272" s="42">
        <v>3.4867684778520985E-3</v>
      </c>
      <c r="AC272" s="42">
        <v>1.0360904459460051E-2</v>
      </c>
      <c r="AD272" s="42">
        <v>9.4048830200799225E-4</v>
      </c>
      <c r="AE272" s="42">
        <v>1.9980765830874799E-3</v>
      </c>
      <c r="AF272" s="42">
        <v>1.6560343399585384E-2</v>
      </c>
      <c r="AG272" s="42">
        <v>1.4903442115292665E-3</v>
      </c>
      <c r="AH272" s="42">
        <v>3.4867684778520985E-3</v>
      </c>
      <c r="AI272" s="42">
        <v>1.0360904459460051E-2</v>
      </c>
      <c r="AJ272" s="42">
        <v>9.4048830200799225E-4</v>
      </c>
      <c r="AK272" s="42">
        <v>1.9980765830874799E-3</v>
      </c>
      <c r="AL272" s="42">
        <v>1.6560343399585384E-2</v>
      </c>
      <c r="AM272" s="42">
        <v>1.4903442115292665E-3</v>
      </c>
    </row>
    <row r="273" spans="1:39" hidden="1" x14ac:dyDescent="0.25">
      <c r="A273" s="53"/>
      <c r="B273" s="53"/>
      <c r="C273" s="53"/>
      <c r="D273" s="16">
        <v>6.341545196149918E-3</v>
      </c>
      <c r="E273" s="16">
        <v>2.7231594538784166E-4</v>
      </c>
      <c r="F273" s="16">
        <v>7.1676025545996816E-4</v>
      </c>
      <c r="G273" s="16">
        <v>1.0652860061840031E-2</v>
      </c>
      <c r="H273" s="16">
        <v>4.9944014263630378E-4</v>
      </c>
      <c r="I273" s="16">
        <v>1.2396390690080333E-3</v>
      </c>
      <c r="J273" s="16">
        <v>6.341545196149918E-3</v>
      </c>
      <c r="K273" s="16">
        <v>2.7231594538784166E-4</v>
      </c>
      <c r="L273" s="16">
        <v>7.1676025545996816E-4</v>
      </c>
      <c r="M273" s="16">
        <v>1.0652860061840031E-2</v>
      </c>
      <c r="N273" s="16">
        <v>4.9944014263630378E-4</v>
      </c>
      <c r="O273" s="16">
        <v>1.2396390690080333E-3</v>
      </c>
      <c r="P273" s="16">
        <v>4.0193592633101316E-3</v>
      </c>
      <c r="Q273" s="16">
        <v>6.6817235662015059E-4</v>
      </c>
      <c r="R273" s="16">
        <v>1.2813163276275119E-3</v>
      </c>
      <c r="S273" s="16">
        <v>5.9074833377453515E-3</v>
      </c>
      <c r="T273" s="16">
        <v>9.9090406889296287E-4</v>
      </c>
      <c r="U273" s="16">
        <v>1.8726078407033874E-3</v>
      </c>
      <c r="V273" s="16">
        <v>4.0193592633101316E-3</v>
      </c>
      <c r="W273" s="16">
        <v>6.6817235662015059E-4</v>
      </c>
      <c r="X273" s="16">
        <v>1.2813163276275119E-3</v>
      </c>
      <c r="Y273" s="16">
        <v>5.9074833377453515E-3</v>
      </c>
      <c r="Z273" s="16">
        <v>9.9090406889296287E-4</v>
      </c>
      <c r="AA273" s="54">
        <v>1.8726078407033874E-3</v>
      </c>
      <c r="AB273" s="42">
        <v>1.0360904459460051E-2</v>
      </c>
      <c r="AC273" s="42">
        <v>9.4048830200799225E-4</v>
      </c>
      <c r="AD273" s="42">
        <v>1.9980765830874799E-3</v>
      </c>
      <c r="AE273" s="42">
        <v>1.6560343399585384E-2</v>
      </c>
      <c r="AF273" s="42">
        <v>1.4903442115292665E-3</v>
      </c>
      <c r="AG273" s="42">
        <v>3.1122469097114207E-3</v>
      </c>
      <c r="AH273" s="42">
        <v>1.0360904459460051E-2</v>
      </c>
      <c r="AI273" s="42">
        <v>9.4048830200799225E-4</v>
      </c>
      <c r="AJ273" s="42">
        <v>1.9980765830874799E-3</v>
      </c>
      <c r="AK273" s="42">
        <v>1.6560343399585384E-2</v>
      </c>
      <c r="AL273" s="42">
        <v>1.4903442115292665E-3</v>
      </c>
      <c r="AM273" s="42">
        <v>3.1122469097114207E-3</v>
      </c>
    </row>
    <row r="274" spans="1:39" hidden="1" x14ac:dyDescent="0.25">
      <c r="A274" s="53"/>
      <c r="B274" s="53"/>
      <c r="C274" s="53"/>
      <c r="D274" s="16">
        <v>2.7231594538784166E-4</v>
      </c>
      <c r="E274" s="16">
        <v>7.1676025545996816E-4</v>
      </c>
      <c r="F274" s="16">
        <v>1.0652860061840031E-2</v>
      </c>
      <c r="G274" s="16">
        <v>4.9944014263630378E-4</v>
      </c>
      <c r="H274" s="16">
        <v>1.2396390690080333E-3</v>
      </c>
      <c r="I274" s="16">
        <v>6.341545196149918E-3</v>
      </c>
      <c r="J274" s="16">
        <v>2.7231594538784166E-4</v>
      </c>
      <c r="K274" s="16">
        <v>7.1676025545996816E-4</v>
      </c>
      <c r="L274" s="16">
        <v>1.0652860061840031E-2</v>
      </c>
      <c r="M274" s="16">
        <v>4.9944014263630378E-4</v>
      </c>
      <c r="N274" s="16">
        <v>1.2396390690080333E-3</v>
      </c>
      <c r="O274" s="16">
        <v>6.341545196149918E-3</v>
      </c>
      <c r="P274" s="16">
        <v>6.6817235662015059E-4</v>
      </c>
      <c r="Q274" s="16">
        <v>1.2813163276275119E-3</v>
      </c>
      <c r="R274" s="16">
        <v>5.9074833377453515E-3</v>
      </c>
      <c r="S274" s="16">
        <v>9.9090406889296287E-4</v>
      </c>
      <c r="T274" s="16">
        <v>1.8726078407033874E-3</v>
      </c>
      <c r="U274" s="16">
        <v>3.3494660527584427E-3</v>
      </c>
      <c r="V274" s="16">
        <v>6.6817235662015059E-4</v>
      </c>
      <c r="W274" s="16">
        <v>1.2813163276275119E-3</v>
      </c>
      <c r="X274" s="16">
        <v>5.9074833377453515E-3</v>
      </c>
      <c r="Y274" s="16">
        <v>9.9090406889296287E-4</v>
      </c>
      <c r="Z274" s="16">
        <v>1.8726078407033874E-3</v>
      </c>
      <c r="AA274" s="54">
        <v>3.3494660527584427E-3</v>
      </c>
      <c r="AB274" s="42">
        <v>9.4048830200799225E-4</v>
      </c>
      <c r="AC274" s="42">
        <v>1.9980765830874799E-3</v>
      </c>
      <c r="AD274" s="42">
        <v>1.6560343399585384E-2</v>
      </c>
      <c r="AE274" s="42">
        <v>1.4903442115292665E-3</v>
      </c>
      <c r="AF274" s="42">
        <v>3.1122469097114207E-3</v>
      </c>
      <c r="AG274" s="42">
        <v>9.6910112489083603E-3</v>
      </c>
      <c r="AH274" s="42">
        <v>9.4048830200799225E-4</v>
      </c>
      <c r="AI274" s="42">
        <v>1.9980765830874799E-3</v>
      </c>
      <c r="AJ274" s="42">
        <v>1.6560343399585384E-2</v>
      </c>
      <c r="AK274" s="42">
        <v>1.4903442115292665E-3</v>
      </c>
      <c r="AL274" s="42">
        <v>3.1122469097114207E-3</v>
      </c>
      <c r="AM274" s="42">
        <v>9.6910112489083603E-3</v>
      </c>
    </row>
    <row r="275" spans="1:39" hidden="1" x14ac:dyDescent="0.25">
      <c r="A275" s="53"/>
      <c r="B275" s="53"/>
      <c r="C275" s="53"/>
      <c r="D275" s="16">
        <v>7.1676025545996816E-4</v>
      </c>
      <c r="E275" s="16">
        <v>1.0652860061840031E-2</v>
      </c>
      <c r="F275" s="16">
        <v>4.9944014263630378E-4</v>
      </c>
      <c r="G275" s="16">
        <v>1.2396390690080333E-3</v>
      </c>
      <c r="H275" s="16">
        <v>6.341545196149918E-3</v>
      </c>
      <c r="I275" s="16">
        <v>2.7231594538784166E-4</v>
      </c>
      <c r="J275" s="16">
        <v>7.1676025545996816E-4</v>
      </c>
      <c r="K275" s="16">
        <v>1.0652860061840031E-2</v>
      </c>
      <c r="L275" s="16">
        <v>4.9944014263630378E-4</v>
      </c>
      <c r="M275" s="16">
        <v>1.2396390690080333E-3</v>
      </c>
      <c r="N275" s="16">
        <v>6.341545196149918E-3</v>
      </c>
      <c r="O275" s="16">
        <v>2.7231594538784166E-4</v>
      </c>
      <c r="P275" s="16">
        <v>1.2813163276275119E-3</v>
      </c>
      <c r="Q275" s="16">
        <v>5.9074833377453515E-3</v>
      </c>
      <c r="R275" s="16">
        <v>9.9090406889296287E-4</v>
      </c>
      <c r="S275" s="16">
        <v>1.8726078407033874E-3</v>
      </c>
      <c r="T275" s="16">
        <v>3.3494660527584427E-3</v>
      </c>
      <c r="U275" s="16">
        <v>5.5681029718345886E-4</v>
      </c>
      <c r="V275" s="16">
        <v>1.2813163276275119E-3</v>
      </c>
      <c r="W275" s="16">
        <v>5.9074833377453515E-3</v>
      </c>
      <c r="X275" s="16">
        <v>9.9090406889296287E-4</v>
      </c>
      <c r="Y275" s="16">
        <v>1.8726078407033874E-3</v>
      </c>
      <c r="Z275" s="16">
        <v>3.3494660527584427E-3</v>
      </c>
      <c r="AA275" s="54">
        <v>5.5681029718345886E-4</v>
      </c>
      <c r="AB275" s="42">
        <v>1.9980765830874799E-3</v>
      </c>
      <c r="AC275" s="42">
        <v>1.6560343399585384E-2</v>
      </c>
      <c r="AD275" s="42">
        <v>1.4903442115292665E-3</v>
      </c>
      <c r="AE275" s="42">
        <v>3.1122469097114207E-3</v>
      </c>
      <c r="AF275" s="42">
        <v>9.6910112489083603E-3</v>
      </c>
      <c r="AG275" s="42">
        <v>8.2912624257130052E-4</v>
      </c>
      <c r="AH275" s="42">
        <v>1.9980765830874799E-3</v>
      </c>
      <c r="AI275" s="42">
        <v>1.6560343399585384E-2</v>
      </c>
      <c r="AJ275" s="42">
        <v>1.4903442115292665E-3</v>
      </c>
      <c r="AK275" s="42">
        <v>3.1122469097114207E-3</v>
      </c>
      <c r="AL275" s="42">
        <v>9.6910112489083603E-3</v>
      </c>
      <c r="AM275" s="42">
        <v>8.2912624257130052E-4</v>
      </c>
    </row>
    <row r="276" spans="1:39" x14ac:dyDescent="0.25">
      <c r="A276" s="53" t="s">
        <v>77</v>
      </c>
      <c r="B276" s="53" t="str">
        <f>VLOOKUP(A276,'TRI Releases'!$A$3:$Q$118,2,FALSE)</f>
        <v>70734BRDNCLOUIS</v>
      </c>
      <c r="C276" s="53" t="str">
        <f>VLOOKUP(B276,'AERMOD-Modeled-Air-Conc.'!$A$5:$B$3136,2,FALSE)</f>
        <v>Manufacturing</v>
      </c>
      <c r="D276" s="16">
        <v>1.0652860061840031E-2</v>
      </c>
      <c r="E276" s="16">
        <v>4.9944014263630378E-4</v>
      </c>
      <c r="F276" s="16">
        <v>1.2396390690080333E-3</v>
      </c>
      <c r="G276" s="16">
        <v>6.341545196149918E-3</v>
      </c>
      <c r="H276" s="16">
        <v>2.7231594538784166E-4</v>
      </c>
      <c r="I276" s="16">
        <v>7.1676025545996816E-4</v>
      </c>
      <c r="J276" s="16">
        <v>1.0652860061840031E-2</v>
      </c>
      <c r="K276" s="16">
        <v>4.9944014263630378E-4</v>
      </c>
      <c r="L276" s="16">
        <v>1.2396390690080333E-3</v>
      </c>
      <c r="M276" s="16">
        <v>6.341545196149918E-3</v>
      </c>
      <c r="N276" s="16">
        <v>2.7231594538784166E-4</v>
      </c>
      <c r="O276" s="16">
        <v>7.1676025545996816E-4</v>
      </c>
      <c r="P276" s="16">
        <v>5.9074833377453515E-3</v>
      </c>
      <c r="Q276" s="16">
        <v>9.9090406889296287E-4</v>
      </c>
      <c r="R276" s="16">
        <v>1.8726078407033874E-3</v>
      </c>
      <c r="S276" s="16">
        <v>3.3494660527584427E-3</v>
      </c>
      <c r="T276" s="16">
        <v>5.5681029718345886E-4</v>
      </c>
      <c r="U276" s="16">
        <v>1.0677636063562601E-3</v>
      </c>
      <c r="V276" s="16">
        <v>5.9074833377453515E-3</v>
      </c>
      <c r="W276" s="16">
        <v>9.9090406889296287E-4</v>
      </c>
      <c r="X276" s="16">
        <v>1.8726078407033874E-3</v>
      </c>
      <c r="Y276" s="16">
        <v>3.3494660527584427E-3</v>
      </c>
      <c r="Z276" s="16">
        <v>5.5681029718345886E-4</v>
      </c>
      <c r="AA276" s="54">
        <v>1.0677636063562601E-3</v>
      </c>
      <c r="AB276" s="42">
        <v>1.6560343399585384E-2</v>
      </c>
      <c r="AC276" s="42">
        <v>1.4903442115292665E-3</v>
      </c>
      <c r="AD276" s="42">
        <v>3.1122469097114207E-3</v>
      </c>
      <c r="AE276" s="42">
        <v>9.6910112489083603E-3</v>
      </c>
      <c r="AF276" s="42">
        <v>8.2912624257130052E-4</v>
      </c>
      <c r="AG276" s="42">
        <v>1.7845238618162283E-3</v>
      </c>
      <c r="AH276" s="42">
        <v>1.6560343399585384E-2</v>
      </c>
      <c r="AI276" s="42">
        <v>1.4903442115292665E-3</v>
      </c>
      <c r="AJ276" s="42">
        <v>3.1122469097114207E-3</v>
      </c>
      <c r="AK276" s="42">
        <v>9.6910112489083603E-3</v>
      </c>
      <c r="AL276" s="42">
        <v>8.2912624257130052E-4</v>
      </c>
      <c r="AM276" s="42">
        <v>1.7845238618162283E-3</v>
      </c>
    </row>
    <row r="277" spans="1:39" hidden="1" x14ac:dyDescent="0.25">
      <c r="A277" s="53"/>
      <c r="B277" s="53"/>
      <c r="C277" s="53"/>
      <c r="D277" s="16">
        <v>4.9944014263630378E-4</v>
      </c>
      <c r="E277" s="16">
        <v>1.2396390690080333E-3</v>
      </c>
      <c r="F277" s="16">
        <v>6.341545196149918E-3</v>
      </c>
      <c r="G277" s="16">
        <v>2.7231594538784166E-4</v>
      </c>
      <c r="H277" s="16">
        <v>7.1676025545996816E-4</v>
      </c>
      <c r="I277" s="16">
        <v>1.0652860061840031E-2</v>
      </c>
      <c r="J277" s="16">
        <v>4.9944014263630378E-4</v>
      </c>
      <c r="K277" s="16">
        <v>1.2396390690080333E-3</v>
      </c>
      <c r="L277" s="16">
        <v>6.341545196149918E-3</v>
      </c>
      <c r="M277" s="16">
        <v>2.7231594538784166E-4</v>
      </c>
      <c r="N277" s="16">
        <v>7.1676025545996816E-4</v>
      </c>
      <c r="O277" s="16">
        <v>1.0652860061840031E-2</v>
      </c>
      <c r="P277" s="16">
        <v>9.9090406889296287E-4</v>
      </c>
      <c r="Q277" s="16">
        <v>1.8726078407033874E-3</v>
      </c>
      <c r="R277" s="16">
        <v>3.3494660527584427E-3</v>
      </c>
      <c r="S277" s="16">
        <v>5.5681029718345886E-4</v>
      </c>
      <c r="T277" s="16">
        <v>1.0677636063562601E-3</v>
      </c>
      <c r="U277" s="16">
        <v>5.9074833377453515E-3</v>
      </c>
      <c r="V277" s="16">
        <v>9.9090406889296287E-4</v>
      </c>
      <c r="W277" s="16">
        <v>1.8726078407033874E-3</v>
      </c>
      <c r="X277" s="16">
        <v>3.3494660527584427E-3</v>
      </c>
      <c r="Y277" s="16">
        <v>5.5681029718345886E-4</v>
      </c>
      <c r="Z277" s="16">
        <v>1.0677636063562601E-3</v>
      </c>
      <c r="AA277" s="54">
        <v>5.9074833377453515E-3</v>
      </c>
      <c r="AB277" s="42">
        <v>1.4903442115292665E-3</v>
      </c>
      <c r="AC277" s="42">
        <v>3.1122469097114207E-3</v>
      </c>
      <c r="AD277" s="42">
        <v>9.6910112489083603E-3</v>
      </c>
      <c r="AE277" s="42">
        <v>8.2912624257130052E-4</v>
      </c>
      <c r="AF277" s="42">
        <v>1.7845238618162283E-3</v>
      </c>
      <c r="AG277" s="42">
        <v>1.6560343399585384E-2</v>
      </c>
      <c r="AH277" s="42">
        <v>1.4903442115292665E-3</v>
      </c>
      <c r="AI277" s="42">
        <v>3.1122469097114207E-3</v>
      </c>
      <c r="AJ277" s="42">
        <v>9.6910112489083603E-3</v>
      </c>
      <c r="AK277" s="42">
        <v>8.2912624257130052E-4</v>
      </c>
      <c r="AL277" s="42">
        <v>1.7845238618162283E-3</v>
      </c>
      <c r="AM277" s="42">
        <v>1.6560343399585384E-2</v>
      </c>
    </row>
    <row r="278" spans="1:39" hidden="1" x14ac:dyDescent="0.25">
      <c r="A278" s="53"/>
      <c r="B278" s="53"/>
      <c r="C278" s="53"/>
      <c r="D278" s="16">
        <v>1.2396390690080333E-3</v>
      </c>
      <c r="E278" s="16">
        <v>6.341545196149918E-3</v>
      </c>
      <c r="F278" s="16">
        <v>2.7231594538784166E-4</v>
      </c>
      <c r="G278" s="16">
        <v>7.1676025545996816E-4</v>
      </c>
      <c r="H278" s="16">
        <v>1.0652860061840031E-2</v>
      </c>
      <c r="I278" s="16">
        <v>4.9944014263630378E-4</v>
      </c>
      <c r="J278" s="16">
        <v>1.2396390690080333E-3</v>
      </c>
      <c r="K278" s="16">
        <v>6.341545196149918E-3</v>
      </c>
      <c r="L278" s="16">
        <v>2.7231594538784166E-4</v>
      </c>
      <c r="M278" s="16">
        <v>7.1676025545996816E-4</v>
      </c>
      <c r="N278" s="16">
        <v>1.0652860061840031E-2</v>
      </c>
      <c r="O278" s="16">
        <v>4.9944014263630378E-4</v>
      </c>
      <c r="P278" s="16">
        <v>1.8726078407033874E-3</v>
      </c>
      <c r="Q278" s="16">
        <v>3.3494660527584427E-3</v>
      </c>
      <c r="R278" s="16">
        <v>5.5681029718345886E-4</v>
      </c>
      <c r="S278" s="16">
        <v>1.0677636063562601E-3</v>
      </c>
      <c r="T278" s="16">
        <v>5.9074833377453515E-3</v>
      </c>
      <c r="U278" s="16">
        <v>9.9090406889296287E-4</v>
      </c>
      <c r="V278" s="16">
        <v>1.8726078407033874E-3</v>
      </c>
      <c r="W278" s="16">
        <v>3.3494660527584427E-3</v>
      </c>
      <c r="X278" s="16">
        <v>5.5681029718345886E-4</v>
      </c>
      <c r="Y278" s="16">
        <v>1.0677636063562601E-3</v>
      </c>
      <c r="Z278" s="16">
        <v>5.9074833377453515E-3</v>
      </c>
      <c r="AA278" s="54">
        <v>9.9090406889296287E-4</v>
      </c>
      <c r="AB278" s="42">
        <v>3.1122469097114207E-3</v>
      </c>
      <c r="AC278" s="42">
        <v>9.6910112489083603E-3</v>
      </c>
      <c r="AD278" s="42">
        <v>8.2912624257130052E-4</v>
      </c>
      <c r="AE278" s="42">
        <v>1.7845238618162283E-3</v>
      </c>
      <c r="AF278" s="42">
        <v>1.6560343399585384E-2</v>
      </c>
      <c r="AG278" s="42">
        <v>1.4903442115292665E-3</v>
      </c>
      <c r="AH278" s="42">
        <v>3.1122469097114207E-3</v>
      </c>
      <c r="AI278" s="42">
        <v>9.6910112489083603E-3</v>
      </c>
      <c r="AJ278" s="42">
        <v>8.2912624257130052E-4</v>
      </c>
      <c r="AK278" s="42">
        <v>1.7845238618162283E-3</v>
      </c>
      <c r="AL278" s="42">
        <v>1.6560343399585384E-2</v>
      </c>
      <c r="AM278" s="42">
        <v>1.4903442115292665E-3</v>
      </c>
    </row>
    <row r="279" spans="1:39" hidden="1" x14ac:dyDescent="0.25">
      <c r="A279" s="53"/>
      <c r="B279" s="53"/>
      <c r="C279" s="53"/>
      <c r="D279" s="16">
        <v>6.341545196149918E-3</v>
      </c>
      <c r="E279" s="16">
        <v>2.7231594538784166E-4</v>
      </c>
      <c r="F279" s="16">
        <v>7.1676025545996816E-4</v>
      </c>
      <c r="G279" s="16">
        <v>1.0652860061840031E-2</v>
      </c>
      <c r="H279" s="16">
        <v>4.9944014263630378E-4</v>
      </c>
      <c r="I279" s="16">
        <v>1.2396390690080333E-3</v>
      </c>
      <c r="J279" s="16">
        <v>6.341545196149918E-3</v>
      </c>
      <c r="K279" s="16">
        <v>2.7231594538784166E-4</v>
      </c>
      <c r="L279" s="16">
        <v>7.1676025545996816E-4</v>
      </c>
      <c r="M279" s="16">
        <v>1.0652860061840031E-2</v>
      </c>
      <c r="N279" s="16">
        <v>4.9944014263630378E-4</v>
      </c>
      <c r="O279" s="16">
        <v>1.2396390690080333E-3</v>
      </c>
      <c r="P279" s="16">
        <v>3.3494660527584427E-3</v>
      </c>
      <c r="Q279" s="16">
        <v>5.5681029718345886E-4</v>
      </c>
      <c r="R279" s="16">
        <v>1.0677636063562601E-3</v>
      </c>
      <c r="S279" s="16">
        <v>5.9074833377453515E-3</v>
      </c>
      <c r="T279" s="16">
        <v>9.9090406889296287E-4</v>
      </c>
      <c r="U279" s="16">
        <v>1.8726078407033874E-3</v>
      </c>
      <c r="V279" s="16">
        <v>3.3494660527584427E-3</v>
      </c>
      <c r="W279" s="16">
        <v>5.5681029718345886E-4</v>
      </c>
      <c r="X279" s="16">
        <v>1.0677636063562601E-3</v>
      </c>
      <c r="Y279" s="16">
        <v>5.9074833377453515E-3</v>
      </c>
      <c r="Z279" s="16">
        <v>9.9090406889296287E-4</v>
      </c>
      <c r="AA279" s="54">
        <v>1.8726078407033874E-3</v>
      </c>
      <c r="AB279" s="42">
        <v>9.6910112489083603E-3</v>
      </c>
      <c r="AC279" s="42">
        <v>8.2912624257130052E-4</v>
      </c>
      <c r="AD279" s="42">
        <v>1.7845238618162283E-3</v>
      </c>
      <c r="AE279" s="42">
        <v>1.6560343399585384E-2</v>
      </c>
      <c r="AF279" s="42">
        <v>1.4903442115292665E-3</v>
      </c>
      <c r="AG279" s="42">
        <v>3.1122469097114207E-3</v>
      </c>
      <c r="AH279" s="42">
        <v>9.6910112489083603E-3</v>
      </c>
      <c r="AI279" s="42">
        <v>8.2912624257130052E-4</v>
      </c>
      <c r="AJ279" s="42">
        <v>1.7845238618162283E-3</v>
      </c>
      <c r="AK279" s="42">
        <v>1.6560343399585384E-2</v>
      </c>
      <c r="AL279" s="42">
        <v>1.4903442115292665E-3</v>
      </c>
      <c r="AM279" s="42">
        <v>3.1122469097114207E-3</v>
      </c>
    </row>
    <row r="280" spans="1:39" hidden="1" x14ac:dyDescent="0.25">
      <c r="A280" s="53"/>
      <c r="B280" s="53"/>
      <c r="C280" s="53"/>
      <c r="D280" s="16">
        <v>2.7231594538784166E-4</v>
      </c>
      <c r="E280" s="16">
        <v>7.1676025545996816E-4</v>
      </c>
      <c r="F280" s="16">
        <v>1.0652860061840031E-2</v>
      </c>
      <c r="G280" s="16">
        <v>4.9944014263630378E-4</v>
      </c>
      <c r="H280" s="16">
        <v>1.2396390690080333E-3</v>
      </c>
      <c r="I280" s="16">
        <v>6.341545196149918E-3</v>
      </c>
      <c r="J280" s="16">
        <v>2.7231594538784166E-4</v>
      </c>
      <c r="K280" s="16">
        <v>7.1676025545996816E-4</v>
      </c>
      <c r="L280" s="16">
        <v>1.0652860061840031E-2</v>
      </c>
      <c r="M280" s="16">
        <v>4.9944014263630378E-4</v>
      </c>
      <c r="N280" s="16">
        <v>1.2396390690080333E-3</v>
      </c>
      <c r="O280" s="16">
        <v>6.341545196149918E-3</v>
      </c>
      <c r="P280" s="16">
        <v>5.5681029718345886E-4</v>
      </c>
      <c r="Q280" s="16">
        <v>1.0677636063562601E-3</v>
      </c>
      <c r="R280" s="16">
        <v>5.9074833377453515E-3</v>
      </c>
      <c r="S280" s="16">
        <v>9.9090406889296287E-4</v>
      </c>
      <c r="T280" s="16">
        <v>1.8726078407033874E-3</v>
      </c>
      <c r="U280" s="16">
        <v>3.3494660527584427E-3</v>
      </c>
      <c r="V280" s="16">
        <v>5.5681029718345886E-4</v>
      </c>
      <c r="W280" s="16">
        <v>1.0677636063562601E-3</v>
      </c>
      <c r="X280" s="16">
        <v>5.9074833377453515E-3</v>
      </c>
      <c r="Y280" s="16">
        <v>9.9090406889296287E-4</v>
      </c>
      <c r="Z280" s="16">
        <v>1.8726078407033874E-3</v>
      </c>
      <c r="AA280" s="54">
        <v>3.3494660527584427E-3</v>
      </c>
      <c r="AB280" s="42">
        <v>8.2912624257130052E-4</v>
      </c>
      <c r="AC280" s="42">
        <v>1.7845238618162283E-3</v>
      </c>
      <c r="AD280" s="42">
        <v>1.6560343399585384E-2</v>
      </c>
      <c r="AE280" s="42">
        <v>1.4903442115292665E-3</v>
      </c>
      <c r="AF280" s="42">
        <v>3.1122469097114207E-3</v>
      </c>
      <c r="AG280" s="42">
        <v>9.6910112489083603E-3</v>
      </c>
      <c r="AH280" s="42">
        <v>8.2912624257130052E-4</v>
      </c>
      <c r="AI280" s="42">
        <v>1.7845238618162283E-3</v>
      </c>
      <c r="AJ280" s="42">
        <v>1.6560343399585384E-2</v>
      </c>
      <c r="AK280" s="42">
        <v>1.4903442115292665E-3</v>
      </c>
      <c r="AL280" s="42">
        <v>3.1122469097114207E-3</v>
      </c>
      <c r="AM280" s="42">
        <v>9.6910112489083603E-3</v>
      </c>
    </row>
    <row r="281" spans="1:39" hidden="1" x14ac:dyDescent="0.25">
      <c r="A281" s="53"/>
      <c r="B281" s="53"/>
      <c r="C281" s="53"/>
      <c r="D281" s="16">
        <v>7.1676025545996816E-4</v>
      </c>
      <c r="E281" s="16">
        <v>1.0652860061840031E-2</v>
      </c>
      <c r="F281" s="16">
        <v>4.9944014263630378E-4</v>
      </c>
      <c r="G281" s="16">
        <v>1.2396390690080333E-3</v>
      </c>
      <c r="H281" s="16">
        <v>6.341545196149918E-3</v>
      </c>
      <c r="I281" s="16">
        <v>2.7231594538784166E-4</v>
      </c>
      <c r="J281" s="16">
        <v>7.1676025545996816E-4</v>
      </c>
      <c r="K281" s="16">
        <v>1.0652860061840031E-2</v>
      </c>
      <c r="L281" s="16">
        <v>4.9944014263630378E-4</v>
      </c>
      <c r="M281" s="16">
        <v>1.2396390690080333E-3</v>
      </c>
      <c r="N281" s="16">
        <v>6.341545196149918E-3</v>
      </c>
      <c r="O281" s="16">
        <v>2.7231594538784166E-4</v>
      </c>
      <c r="P281" s="16">
        <v>1.0677636063562601E-3</v>
      </c>
      <c r="Q281" s="16">
        <v>5.9074833377453515E-3</v>
      </c>
      <c r="R281" s="16">
        <v>9.9090406889296287E-4</v>
      </c>
      <c r="S281" s="16">
        <v>1.8726078407033874E-3</v>
      </c>
      <c r="T281" s="16">
        <v>3.3494660527584427E-3</v>
      </c>
      <c r="U281" s="16">
        <v>5.5681029718345886E-4</v>
      </c>
      <c r="V281" s="16">
        <v>1.0677636063562601E-3</v>
      </c>
      <c r="W281" s="16">
        <v>5.9074833377453515E-3</v>
      </c>
      <c r="X281" s="16">
        <v>9.9090406889296287E-4</v>
      </c>
      <c r="Y281" s="16">
        <v>1.8726078407033874E-3</v>
      </c>
      <c r="Z281" s="16">
        <v>3.3494660527584427E-3</v>
      </c>
      <c r="AA281" s="54">
        <v>5.5681029718345886E-4</v>
      </c>
      <c r="AB281" s="42">
        <v>1.7845238618162283E-3</v>
      </c>
      <c r="AC281" s="42">
        <v>1.6560343399585384E-2</v>
      </c>
      <c r="AD281" s="42">
        <v>1.4903442115292665E-3</v>
      </c>
      <c r="AE281" s="42">
        <v>3.1122469097114207E-3</v>
      </c>
      <c r="AF281" s="42">
        <v>9.6910112489083603E-3</v>
      </c>
      <c r="AG281" s="42">
        <v>8.2912624257130052E-4</v>
      </c>
      <c r="AH281" s="42">
        <v>1.7845238618162283E-3</v>
      </c>
      <c r="AI281" s="42">
        <v>1.6560343399585384E-2</v>
      </c>
      <c r="AJ281" s="42">
        <v>1.4903442115292665E-3</v>
      </c>
      <c r="AK281" s="42">
        <v>3.1122469097114207E-3</v>
      </c>
      <c r="AL281" s="42">
        <v>9.6910112489083603E-3</v>
      </c>
      <c r="AM281" s="42">
        <v>8.2912624257130052E-4</v>
      </c>
    </row>
    <row r="282" spans="1:39" x14ac:dyDescent="0.25">
      <c r="A282" s="53" t="s">
        <v>78</v>
      </c>
      <c r="B282" s="53" t="str">
        <f>VLOOKUP(A282,'TRI Releases'!$A$3:$Q$118,2,FALSE)</f>
        <v>70734BRDNCLOUIS</v>
      </c>
      <c r="C282" s="53" t="str">
        <f>VLOOKUP(B282,'AERMOD-Modeled-Air-Conc.'!$A$5:$B$3136,2,FALSE)</f>
        <v>Manufacturing</v>
      </c>
      <c r="D282" s="16">
        <v>1.0652860061840031E-2</v>
      </c>
      <c r="E282" s="16">
        <v>4.9944014263630378E-4</v>
      </c>
      <c r="F282" s="16">
        <v>1.2396390690080333E-3</v>
      </c>
      <c r="G282" s="16">
        <v>6.341545196149918E-3</v>
      </c>
      <c r="H282" s="16">
        <v>2.7231594538784166E-4</v>
      </c>
      <c r="I282" s="16">
        <v>7.1676025545996816E-4</v>
      </c>
      <c r="J282" s="16">
        <v>1.0652860061840031E-2</v>
      </c>
      <c r="K282" s="16">
        <v>4.9944014263630378E-4</v>
      </c>
      <c r="L282" s="16">
        <v>1.2396390690080333E-3</v>
      </c>
      <c r="M282" s="16">
        <v>6.341545196149918E-3</v>
      </c>
      <c r="N282" s="16">
        <v>2.7231594538784166E-4</v>
      </c>
      <c r="O282" s="16">
        <v>7.1676025545996816E-4</v>
      </c>
      <c r="P282" s="16">
        <v>5.9074833377453515E-3</v>
      </c>
      <c r="Q282" s="16">
        <v>9.9090406889296287E-4</v>
      </c>
      <c r="R282" s="16">
        <v>1.8726078407033874E-3</v>
      </c>
      <c r="S282" s="16">
        <v>3.3494660527584427E-3</v>
      </c>
      <c r="T282" s="16">
        <v>5.5681029718345886E-4</v>
      </c>
      <c r="U282" s="16">
        <v>1.0677636063562601E-3</v>
      </c>
      <c r="V282" s="16">
        <v>5.9074833377453515E-3</v>
      </c>
      <c r="W282" s="16">
        <v>9.9090406889296287E-4</v>
      </c>
      <c r="X282" s="16">
        <v>1.8726078407033874E-3</v>
      </c>
      <c r="Y282" s="16">
        <v>3.3494660527584427E-3</v>
      </c>
      <c r="Z282" s="16">
        <v>5.5681029718345886E-4</v>
      </c>
      <c r="AA282" s="54">
        <v>1.0677636063562601E-3</v>
      </c>
      <c r="AB282" s="42">
        <v>1.6560343399585384E-2</v>
      </c>
      <c r="AC282" s="42">
        <v>1.4903442115292665E-3</v>
      </c>
      <c r="AD282" s="42">
        <v>3.1122469097114207E-3</v>
      </c>
      <c r="AE282" s="42">
        <v>9.6910112489083603E-3</v>
      </c>
      <c r="AF282" s="42">
        <v>8.2912624257130052E-4</v>
      </c>
      <c r="AG282" s="42">
        <v>1.7845238618162283E-3</v>
      </c>
      <c r="AH282" s="42">
        <v>1.6560343399585384E-2</v>
      </c>
      <c r="AI282" s="42">
        <v>1.4903442115292665E-3</v>
      </c>
      <c r="AJ282" s="42">
        <v>3.1122469097114207E-3</v>
      </c>
      <c r="AK282" s="42">
        <v>9.6910112489083603E-3</v>
      </c>
      <c r="AL282" s="42">
        <v>8.2912624257130052E-4</v>
      </c>
      <c r="AM282" s="42">
        <v>1.7845238618162283E-3</v>
      </c>
    </row>
    <row r="283" spans="1:39" hidden="1" x14ac:dyDescent="0.25">
      <c r="A283" s="53"/>
      <c r="B283" s="53"/>
      <c r="C283" s="53"/>
      <c r="D283" s="16">
        <v>4.9944014263630378E-4</v>
      </c>
      <c r="E283" s="16">
        <v>1.2396390690080333E-3</v>
      </c>
      <c r="F283" s="16">
        <v>6.341545196149918E-3</v>
      </c>
      <c r="G283" s="16">
        <v>2.7231594538784166E-4</v>
      </c>
      <c r="H283" s="16">
        <v>7.1676025545996816E-4</v>
      </c>
      <c r="I283" s="16">
        <v>1.1718146068024035E-2</v>
      </c>
      <c r="J283" s="16">
        <v>4.9944014263630378E-4</v>
      </c>
      <c r="K283" s="16">
        <v>1.2396390690080333E-3</v>
      </c>
      <c r="L283" s="16">
        <v>6.341545196149918E-3</v>
      </c>
      <c r="M283" s="16">
        <v>2.7231594538784166E-4</v>
      </c>
      <c r="N283" s="16">
        <v>7.1676025545996816E-4</v>
      </c>
      <c r="O283" s="16">
        <v>1.1718146068024035E-2</v>
      </c>
      <c r="P283" s="16">
        <v>9.9090406889296287E-4</v>
      </c>
      <c r="Q283" s="16">
        <v>1.8726078407033874E-3</v>
      </c>
      <c r="R283" s="16">
        <v>3.3494660527584427E-3</v>
      </c>
      <c r="S283" s="16">
        <v>5.5681029718345886E-4</v>
      </c>
      <c r="T283" s="16">
        <v>1.0677636063562601E-3</v>
      </c>
      <c r="U283" s="16">
        <v>8.1720186172144042E-3</v>
      </c>
      <c r="V283" s="16">
        <v>9.9090406889296287E-4</v>
      </c>
      <c r="W283" s="16">
        <v>1.8726078407033874E-3</v>
      </c>
      <c r="X283" s="16">
        <v>3.3494660527584427E-3</v>
      </c>
      <c r="Y283" s="16">
        <v>5.5681029718345886E-4</v>
      </c>
      <c r="Z283" s="16">
        <v>1.0677636063562601E-3</v>
      </c>
      <c r="AA283" s="54">
        <v>8.1720186172144042E-3</v>
      </c>
      <c r="AB283" s="42">
        <v>1.4903442115292665E-3</v>
      </c>
      <c r="AC283" s="42">
        <v>3.1122469097114207E-3</v>
      </c>
      <c r="AD283" s="42">
        <v>9.6910112489083603E-3</v>
      </c>
      <c r="AE283" s="42">
        <v>8.2912624257130052E-4</v>
      </c>
      <c r="AF283" s="42">
        <v>1.7845238618162283E-3</v>
      </c>
      <c r="AG283" s="42">
        <v>1.9890164685238437E-2</v>
      </c>
      <c r="AH283" s="42">
        <v>1.4903442115292665E-3</v>
      </c>
      <c r="AI283" s="42">
        <v>3.1122469097114207E-3</v>
      </c>
      <c r="AJ283" s="42">
        <v>9.6910112489083603E-3</v>
      </c>
      <c r="AK283" s="42">
        <v>8.2912624257130052E-4</v>
      </c>
      <c r="AL283" s="42">
        <v>1.7845238618162283E-3</v>
      </c>
      <c r="AM283" s="42">
        <v>1.9890164685238437E-2</v>
      </c>
    </row>
    <row r="284" spans="1:39" hidden="1" x14ac:dyDescent="0.25">
      <c r="A284" s="53"/>
      <c r="B284" s="53"/>
      <c r="C284" s="53"/>
      <c r="D284" s="16">
        <v>1.2396390690080333E-3</v>
      </c>
      <c r="E284" s="16">
        <v>6.341545196149918E-3</v>
      </c>
      <c r="F284" s="16">
        <v>2.7231594538784166E-4</v>
      </c>
      <c r="G284" s="16">
        <v>7.1676025545996816E-4</v>
      </c>
      <c r="H284" s="16">
        <v>1.1718146068024035E-2</v>
      </c>
      <c r="I284" s="16">
        <v>5.4938415689993411E-4</v>
      </c>
      <c r="J284" s="16">
        <v>1.2396390690080333E-3</v>
      </c>
      <c r="K284" s="16">
        <v>6.341545196149918E-3</v>
      </c>
      <c r="L284" s="16">
        <v>2.7231594538784166E-4</v>
      </c>
      <c r="M284" s="16">
        <v>7.1676025545996816E-4</v>
      </c>
      <c r="N284" s="16">
        <v>1.1718146068024035E-2</v>
      </c>
      <c r="O284" s="16">
        <v>5.4938415689993411E-4</v>
      </c>
      <c r="P284" s="16">
        <v>1.8726078407033874E-3</v>
      </c>
      <c r="Q284" s="16">
        <v>3.3494660527584427E-3</v>
      </c>
      <c r="R284" s="16">
        <v>5.5681029718345886E-4</v>
      </c>
      <c r="S284" s="16">
        <v>1.0677636063562601E-3</v>
      </c>
      <c r="T284" s="16">
        <v>8.1720186172144042E-3</v>
      </c>
      <c r="U284" s="16">
        <v>1.3707506286352656E-3</v>
      </c>
      <c r="V284" s="16">
        <v>1.8726078407033874E-3</v>
      </c>
      <c r="W284" s="16">
        <v>3.3494660527584427E-3</v>
      </c>
      <c r="X284" s="16">
        <v>5.5681029718345886E-4</v>
      </c>
      <c r="Y284" s="16">
        <v>1.0677636063562601E-3</v>
      </c>
      <c r="Z284" s="16">
        <v>8.1720186172144042E-3</v>
      </c>
      <c r="AA284" s="54">
        <v>1.3707506286352656E-3</v>
      </c>
      <c r="AB284" s="42">
        <v>3.1122469097114207E-3</v>
      </c>
      <c r="AC284" s="42">
        <v>9.6910112489083603E-3</v>
      </c>
      <c r="AD284" s="42">
        <v>8.2912624257130052E-4</v>
      </c>
      <c r="AE284" s="42">
        <v>1.7845238618162283E-3</v>
      </c>
      <c r="AF284" s="42">
        <v>1.9890164685238437E-2</v>
      </c>
      <c r="AG284" s="42">
        <v>1.9201347855351998E-3</v>
      </c>
      <c r="AH284" s="42">
        <v>3.1122469097114207E-3</v>
      </c>
      <c r="AI284" s="42">
        <v>9.6910112489083603E-3</v>
      </c>
      <c r="AJ284" s="42">
        <v>8.2912624257130052E-4</v>
      </c>
      <c r="AK284" s="42">
        <v>1.7845238618162283E-3</v>
      </c>
      <c r="AL284" s="42">
        <v>1.9890164685238437E-2</v>
      </c>
      <c r="AM284" s="42">
        <v>1.9201347855351998E-3</v>
      </c>
    </row>
    <row r="285" spans="1:39" hidden="1" x14ac:dyDescent="0.25">
      <c r="A285" s="53"/>
      <c r="B285" s="53"/>
      <c r="C285" s="53"/>
      <c r="D285" s="16">
        <v>6.341545196149918E-3</v>
      </c>
      <c r="E285" s="16">
        <v>2.7231594538784166E-4</v>
      </c>
      <c r="F285" s="16">
        <v>7.1676025545996816E-4</v>
      </c>
      <c r="G285" s="16">
        <v>1.1718146068024035E-2</v>
      </c>
      <c r="H285" s="16">
        <v>5.4938415689993411E-4</v>
      </c>
      <c r="I285" s="16">
        <v>1.3636029759088366E-3</v>
      </c>
      <c r="J285" s="16">
        <v>6.341545196149918E-3</v>
      </c>
      <c r="K285" s="16">
        <v>2.7231594538784166E-4</v>
      </c>
      <c r="L285" s="16">
        <v>7.1676025545996816E-4</v>
      </c>
      <c r="M285" s="16">
        <v>1.1718146068024035E-2</v>
      </c>
      <c r="N285" s="16">
        <v>5.4938415689993411E-4</v>
      </c>
      <c r="O285" s="16">
        <v>1.3636029759088366E-3</v>
      </c>
      <c r="P285" s="16">
        <v>3.3494660527584427E-3</v>
      </c>
      <c r="Q285" s="16">
        <v>5.5681029718345886E-4</v>
      </c>
      <c r="R285" s="16">
        <v>1.0677636063562601E-3</v>
      </c>
      <c r="S285" s="16">
        <v>8.1720186172144042E-3</v>
      </c>
      <c r="T285" s="16">
        <v>1.3707506286352656E-3</v>
      </c>
      <c r="U285" s="16">
        <v>2.590440846306353E-3</v>
      </c>
      <c r="V285" s="16">
        <v>3.3494660527584427E-3</v>
      </c>
      <c r="W285" s="16">
        <v>5.5681029718345886E-4</v>
      </c>
      <c r="X285" s="16">
        <v>1.0677636063562601E-3</v>
      </c>
      <c r="Y285" s="16">
        <v>8.1720186172144042E-3</v>
      </c>
      <c r="Z285" s="16">
        <v>1.3707506286352656E-3</v>
      </c>
      <c r="AA285" s="54">
        <v>2.590440846306353E-3</v>
      </c>
      <c r="AB285" s="42">
        <v>9.6910112489083603E-3</v>
      </c>
      <c r="AC285" s="42">
        <v>8.2912624257130052E-4</v>
      </c>
      <c r="AD285" s="42">
        <v>1.7845238618162283E-3</v>
      </c>
      <c r="AE285" s="42">
        <v>1.9890164685238437E-2</v>
      </c>
      <c r="AF285" s="42">
        <v>1.9201347855351998E-3</v>
      </c>
      <c r="AG285" s="42">
        <v>3.9540438222151891E-3</v>
      </c>
      <c r="AH285" s="42">
        <v>9.6910112489083603E-3</v>
      </c>
      <c r="AI285" s="42">
        <v>8.2912624257130052E-4</v>
      </c>
      <c r="AJ285" s="42">
        <v>1.7845238618162283E-3</v>
      </c>
      <c r="AK285" s="42">
        <v>1.9890164685238437E-2</v>
      </c>
      <c r="AL285" s="42">
        <v>1.9201347855351998E-3</v>
      </c>
      <c r="AM285" s="42">
        <v>3.9540438222151891E-3</v>
      </c>
    </row>
    <row r="286" spans="1:39" hidden="1" x14ac:dyDescent="0.25">
      <c r="A286" s="53"/>
      <c r="B286" s="53"/>
      <c r="C286" s="53"/>
      <c r="D286" s="16">
        <v>2.7231594538784166E-4</v>
      </c>
      <c r="E286" s="16">
        <v>7.1676025545996816E-4</v>
      </c>
      <c r="F286" s="16">
        <v>1.1718146068024035E-2</v>
      </c>
      <c r="G286" s="16">
        <v>5.4938415689993411E-4</v>
      </c>
      <c r="H286" s="16">
        <v>1.3636029759088366E-3</v>
      </c>
      <c r="I286" s="16">
        <v>6.9756997157649093E-3</v>
      </c>
      <c r="J286" s="16">
        <v>2.7231594538784166E-4</v>
      </c>
      <c r="K286" s="16">
        <v>7.1676025545996816E-4</v>
      </c>
      <c r="L286" s="16">
        <v>1.1718146068024035E-2</v>
      </c>
      <c r="M286" s="16">
        <v>5.4938415689993411E-4</v>
      </c>
      <c r="N286" s="16">
        <v>1.3636029759088366E-3</v>
      </c>
      <c r="O286" s="16">
        <v>6.9756997157649093E-3</v>
      </c>
      <c r="P286" s="16">
        <v>5.5681029718345886E-4</v>
      </c>
      <c r="Q286" s="16">
        <v>1.0677636063562601E-3</v>
      </c>
      <c r="R286" s="16">
        <v>8.1720186172144042E-3</v>
      </c>
      <c r="S286" s="16">
        <v>1.3707506286352656E-3</v>
      </c>
      <c r="T286" s="16">
        <v>2.590440846306353E-3</v>
      </c>
      <c r="U286" s="16">
        <v>4.63342803964918E-3</v>
      </c>
      <c r="V286" s="16">
        <v>5.5681029718345886E-4</v>
      </c>
      <c r="W286" s="16">
        <v>1.0677636063562601E-3</v>
      </c>
      <c r="X286" s="16">
        <v>8.1720186172144042E-3</v>
      </c>
      <c r="Y286" s="16">
        <v>1.3707506286352656E-3</v>
      </c>
      <c r="Z286" s="16">
        <v>2.590440846306353E-3</v>
      </c>
      <c r="AA286" s="54">
        <v>4.63342803964918E-3</v>
      </c>
      <c r="AB286" s="42">
        <v>8.2912624257130052E-4</v>
      </c>
      <c r="AC286" s="42">
        <v>1.7845238618162283E-3</v>
      </c>
      <c r="AD286" s="42">
        <v>1.9890164685238437E-2</v>
      </c>
      <c r="AE286" s="42">
        <v>1.9201347855351998E-3</v>
      </c>
      <c r="AF286" s="42">
        <v>3.9540438222151891E-3</v>
      </c>
      <c r="AG286" s="42">
        <v>1.1609127755414089E-2</v>
      </c>
      <c r="AH286" s="42">
        <v>8.2912624257130052E-4</v>
      </c>
      <c r="AI286" s="42">
        <v>1.7845238618162283E-3</v>
      </c>
      <c r="AJ286" s="42">
        <v>1.9890164685238437E-2</v>
      </c>
      <c r="AK286" s="42">
        <v>1.9201347855351998E-3</v>
      </c>
      <c r="AL286" s="42">
        <v>3.9540438222151891E-3</v>
      </c>
      <c r="AM286" s="42">
        <v>1.1609127755414089E-2</v>
      </c>
    </row>
    <row r="287" spans="1:39" hidden="1" x14ac:dyDescent="0.25">
      <c r="A287" s="53"/>
      <c r="B287" s="53"/>
      <c r="C287" s="53"/>
      <c r="D287" s="16">
        <v>7.1676025545996816E-4</v>
      </c>
      <c r="E287" s="16">
        <v>1.1718146068024035E-2</v>
      </c>
      <c r="F287" s="16">
        <v>5.4938415689993411E-4</v>
      </c>
      <c r="G287" s="16">
        <v>1.3636029759088366E-3</v>
      </c>
      <c r="H287" s="16">
        <v>6.9756997157649093E-3</v>
      </c>
      <c r="I287" s="16">
        <v>2.9954753992662581E-4</v>
      </c>
      <c r="J287" s="16">
        <v>7.1676025545996816E-4</v>
      </c>
      <c r="K287" s="16">
        <v>1.1718146068024035E-2</v>
      </c>
      <c r="L287" s="16">
        <v>5.4938415689993411E-4</v>
      </c>
      <c r="M287" s="16">
        <v>1.3636029759088366E-3</v>
      </c>
      <c r="N287" s="16">
        <v>6.9756997157649093E-3</v>
      </c>
      <c r="O287" s="16">
        <v>2.9954753992662581E-4</v>
      </c>
      <c r="P287" s="16">
        <v>1.0677636063562601E-3</v>
      </c>
      <c r="Q287" s="16">
        <v>8.1720186172144042E-3</v>
      </c>
      <c r="R287" s="16">
        <v>1.3707506286352656E-3</v>
      </c>
      <c r="S287" s="16">
        <v>2.590440846306353E-3</v>
      </c>
      <c r="T287" s="16">
        <v>4.63342803964918E-3</v>
      </c>
      <c r="U287" s="16">
        <v>7.7025424443711806E-4</v>
      </c>
      <c r="V287" s="16">
        <v>1.0677636063562601E-3</v>
      </c>
      <c r="W287" s="16">
        <v>8.1720186172144042E-3</v>
      </c>
      <c r="X287" s="16">
        <v>1.3707506286352656E-3</v>
      </c>
      <c r="Y287" s="16">
        <v>2.590440846306353E-3</v>
      </c>
      <c r="Z287" s="16">
        <v>4.63342803964918E-3</v>
      </c>
      <c r="AA287" s="54">
        <v>7.7025424443711806E-4</v>
      </c>
      <c r="AB287" s="42">
        <v>1.7845238618162283E-3</v>
      </c>
      <c r="AC287" s="42">
        <v>1.9890164685238437E-2</v>
      </c>
      <c r="AD287" s="42">
        <v>1.9201347855351998E-3</v>
      </c>
      <c r="AE287" s="42">
        <v>3.9540438222151891E-3</v>
      </c>
      <c r="AF287" s="42">
        <v>1.1609127755414089E-2</v>
      </c>
      <c r="AG287" s="42">
        <v>1.0698017843637439E-3</v>
      </c>
      <c r="AH287" s="42">
        <v>1.7845238618162283E-3</v>
      </c>
      <c r="AI287" s="42">
        <v>1.9890164685238437E-2</v>
      </c>
      <c r="AJ287" s="42">
        <v>1.9201347855351998E-3</v>
      </c>
      <c r="AK287" s="42">
        <v>3.9540438222151891E-3</v>
      </c>
      <c r="AL287" s="42">
        <v>1.1609127755414089E-2</v>
      </c>
      <c r="AM287" s="42">
        <v>1.0698017843637439E-3</v>
      </c>
    </row>
    <row r="288" spans="1:39" x14ac:dyDescent="0.25">
      <c r="A288" s="53" t="s">
        <v>79</v>
      </c>
      <c r="B288" s="53" t="str">
        <f>VLOOKUP(A288,'TRI Releases'!$A$3:$Q$118,2,FALSE)</f>
        <v>70734BRDNCLOUIS</v>
      </c>
      <c r="C288" s="53" t="str">
        <f>VLOOKUP(B288,'AERMOD-Modeled-Air-Conc.'!$A$5:$B$3136,2,FALSE)</f>
        <v>Manufacturing</v>
      </c>
      <c r="D288" s="16">
        <v>1.1718146068024035E-2</v>
      </c>
      <c r="E288" s="16">
        <v>5.4938415689993411E-4</v>
      </c>
      <c r="F288" s="16">
        <v>1.3636029759088366E-3</v>
      </c>
      <c r="G288" s="16">
        <v>6.9756997157649093E-3</v>
      </c>
      <c r="H288" s="16">
        <v>2.9954753992662581E-4</v>
      </c>
      <c r="I288" s="16">
        <v>7.8843628100596491E-4</v>
      </c>
      <c r="J288" s="16">
        <v>1.1718146068024035E-2</v>
      </c>
      <c r="K288" s="16">
        <v>5.4938415689993411E-4</v>
      </c>
      <c r="L288" s="16">
        <v>1.3636029759088366E-3</v>
      </c>
      <c r="M288" s="16">
        <v>6.9756997157649093E-3</v>
      </c>
      <c r="N288" s="16">
        <v>2.9954753992662581E-4</v>
      </c>
      <c r="O288" s="16">
        <v>7.8843628100596491E-4</v>
      </c>
      <c r="P288" s="16">
        <v>8.1720186172144042E-3</v>
      </c>
      <c r="Q288" s="16">
        <v>1.3707506286352656E-3</v>
      </c>
      <c r="R288" s="16">
        <v>2.590440846306353E-3</v>
      </c>
      <c r="S288" s="16">
        <v>4.63342803964918E-3</v>
      </c>
      <c r="T288" s="16">
        <v>7.7025424443711806E-4</v>
      </c>
      <c r="U288" s="16">
        <v>1.4770729887928265E-3</v>
      </c>
      <c r="V288" s="16">
        <v>8.1720186172144042E-3</v>
      </c>
      <c r="W288" s="16">
        <v>1.3707506286352656E-3</v>
      </c>
      <c r="X288" s="16">
        <v>2.590440846306353E-3</v>
      </c>
      <c r="Y288" s="16">
        <v>4.63342803964918E-3</v>
      </c>
      <c r="Z288" s="16">
        <v>7.7025424443711806E-4</v>
      </c>
      <c r="AA288" s="54">
        <v>1.4770729887928265E-3</v>
      </c>
      <c r="AB288" s="42">
        <v>1.9890164685238437E-2</v>
      </c>
      <c r="AC288" s="42">
        <v>1.9201347855351998E-3</v>
      </c>
      <c r="AD288" s="42">
        <v>3.9540438222151891E-3</v>
      </c>
      <c r="AE288" s="42">
        <v>1.1609127755414089E-2</v>
      </c>
      <c r="AF288" s="42">
        <v>1.0698017843637439E-3</v>
      </c>
      <c r="AG288" s="42">
        <v>2.2655092697987916E-3</v>
      </c>
      <c r="AH288" s="42">
        <v>1.9890164685238437E-2</v>
      </c>
      <c r="AI288" s="42">
        <v>1.9201347855351998E-3</v>
      </c>
      <c r="AJ288" s="42">
        <v>3.9540438222151891E-3</v>
      </c>
      <c r="AK288" s="42">
        <v>1.1609127755414089E-2</v>
      </c>
      <c r="AL288" s="42">
        <v>1.0698017843637439E-3</v>
      </c>
      <c r="AM288" s="42">
        <v>2.2655092697987916E-3</v>
      </c>
    </row>
    <row r="289" spans="1:39" hidden="1" x14ac:dyDescent="0.25">
      <c r="A289" s="53"/>
      <c r="B289" s="53"/>
      <c r="C289" s="53"/>
      <c r="D289" s="16">
        <v>5.4938415689993411E-4</v>
      </c>
      <c r="E289" s="16">
        <v>1.3636029759088366E-3</v>
      </c>
      <c r="F289" s="16">
        <v>6.9756997157649093E-3</v>
      </c>
      <c r="G289" s="16">
        <v>2.9954753992662581E-4</v>
      </c>
      <c r="H289" s="16">
        <v>7.8843628100596491E-4</v>
      </c>
      <c r="I289" s="16">
        <v>4.6659527070859338E-2</v>
      </c>
      <c r="J289" s="16">
        <v>5.4938415689993411E-4</v>
      </c>
      <c r="K289" s="16">
        <v>1.3636029759088366E-3</v>
      </c>
      <c r="L289" s="16">
        <v>6.9756997157649093E-3</v>
      </c>
      <c r="M289" s="16">
        <v>2.9954753992662581E-4</v>
      </c>
      <c r="N289" s="16">
        <v>7.8843628100596491E-4</v>
      </c>
      <c r="O289" s="16">
        <v>4.6659527070859338E-2</v>
      </c>
      <c r="P289" s="16">
        <v>1.3707506286352656E-3</v>
      </c>
      <c r="Q289" s="16">
        <v>2.590440846306353E-3</v>
      </c>
      <c r="R289" s="16">
        <v>4.63342803964918E-3</v>
      </c>
      <c r="S289" s="16">
        <v>7.7025424443711806E-4</v>
      </c>
      <c r="T289" s="16">
        <v>1.4770729887928265E-3</v>
      </c>
      <c r="U289" s="16">
        <v>7.1303323886586405E-3</v>
      </c>
      <c r="V289" s="16">
        <v>1.3707506286352656E-3</v>
      </c>
      <c r="W289" s="16">
        <v>2.590440846306353E-3</v>
      </c>
      <c r="X289" s="16">
        <v>4.63342803964918E-3</v>
      </c>
      <c r="Y289" s="16">
        <v>7.7025424443711806E-4</v>
      </c>
      <c r="Z289" s="16">
        <v>1.4770729887928265E-3</v>
      </c>
      <c r="AA289" s="54">
        <v>7.1303323886586405E-3</v>
      </c>
      <c r="AB289" s="42">
        <v>1.9201347855351998E-3</v>
      </c>
      <c r="AC289" s="42">
        <v>3.9540438222151891E-3</v>
      </c>
      <c r="AD289" s="42">
        <v>1.1609127755414089E-2</v>
      </c>
      <c r="AE289" s="42">
        <v>1.0698017843637439E-3</v>
      </c>
      <c r="AF289" s="42">
        <v>2.2655092697987916E-3</v>
      </c>
      <c r="AG289" s="42">
        <v>5.3789859459517982E-2</v>
      </c>
      <c r="AH289" s="42">
        <v>1.9201347855351998E-3</v>
      </c>
      <c r="AI289" s="42">
        <v>3.9540438222151891E-3</v>
      </c>
      <c r="AJ289" s="42">
        <v>1.1609127755414089E-2</v>
      </c>
      <c r="AK289" s="42">
        <v>1.0698017843637439E-3</v>
      </c>
      <c r="AL289" s="42">
        <v>2.2655092697987916E-3</v>
      </c>
      <c r="AM289" s="42">
        <v>5.3789859459517982E-2</v>
      </c>
    </row>
    <row r="290" spans="1:39" hidden="1" x14ac:dyDescent="0.25">
      <c r="A290" s="53"/>
      <c r="B290" s="53"/>
      <c r="C290" s="53"/>
      <c r="D290" s="16">
        <v>1.3636029759088366E-3</v>
      </c>
      <c r="E290" s="16">
        <v>6.9756997157649093E-3</v>
      </c>
      <c r="F290" s="16">
        <v>2.9954753992662581E-4</v>
      </c>
      <c r="G290" s="16">
        <v>7.8843628100596491E-4</v>
      </c>
      <c r="H290" s="16">
        <v>4.6659527070859338E-2</v>
      </c>
      <c r="I290" s="16">
        <v>2.1875478247470105E-3</v>
      </c>
      <c r="J290" s="16">
        <v>1.3636029759088366E-3</v>
      </c>
      <c r="K290" s="16">
        <v>6.9756997157649093E-3</v>
      </c>
      <c r="L290" s="16">
        <v>2.9954753992662581E-4</v>
      </c>
      <c r="M290" s="16">
        <v>7.8843628100596491E-4</v>
      </c>
      <c r="N290" s="16">
        <v>4.6659527070859338E-2</v>
      </c>
      <c r="O290" s="16">
        <v>2.1875478247470105E-3</v>
      </c>
      <c r="P290" s="16">
        <v>2.590440846306353E-3</v>
      </c>
      <c r="Q290" s="16">
        <v>4.63342803964918E-3</v>
      </c>
      <c r="R290" s="16">
        <v>7.7025424443711806E-4</v>
      </c>
      <c r="S290" s="16">
        <v>1.4770729887928265E-3</v>
      </c>
      <c r="T290" s="16">
        <v>7.1303323886586405E-3</v>
      </c>
      <c r="U290" s="16">
        <v>1.1960212111538065E-3</v>
      </c>
      <c r="V290" s="16">
        <v>2.590440846306353E-3</v>
      </c>
      <c r="W290" s="16">
        <v>4.63342803964918E-3</v>
      </c>
      <c r="X290" s="16">
        <v>7.7025424443711806E-4</v>
      </c>
      <c r="Y290" s="16">
        <v>1.4770729887928265E-3</v>
      </c>
      <c r="Z290" s="16">
        <v>7.1303323886586405E-3</v>
      </c>
      <c r="AA290" s="54">
        <v>1.1960212111538065E-3</v>
      </c>
      <c r="AB290" s="42">
        <v>3.9540438222151891E-3</v>
      </c>
      <c r="AC290" s="42">
        <v>1.1609127755414089E-2</v>
      </c>
      <c r="AD290" s="42">
        <v>1.0698017843637439E-3</v>
      </c>
      <c r="AE290" s="42">
        <v>2.2655092697987916E-3</v>
      </c>
      <c r="AF290" s="42">
        <v>5.3789859459517982E-2</v>
      </c>
      <c r="AG290" s="42">
        <v>3.3835690359008169E-3</v>
      </c>
      <c r="AH290" s="42">
        <v>3.9540438222151891E-3</v>
      </c>
      <c r="AI290" s="42">
        <v>1.1609127755414089E-2</v>
      </c>
      <c r="AJ290" s="42">
        <v>1.0698017843637439E-3</v>
      </c>
      <c r="AK290" s="42">
        <v>2.2655092697987916E-3</v>
      </c>
      <c r="AL290" s="42">
        <v>5.3789859459517982E-2</v>
      </c>
      <c r="AM290" s="42">
        <v>3.3835690359008169E-3</v>
      </c>
    </row>
    <row r="291" spans="1:39" hidden="1" x14ac:dyDescent="0.25">
      <c r="A291" s="53"/>
      <c r="B291" s="53"/>
      <c r="C291" s="53"/>
      <c r="D291" s="16">
        <v>6.9756997157649093E-3</v>
      </c>
      <c r="E291" s="16">
        <v>2.9954753992662581E-4</v>
      </c>
      <c r="F291" s="16">
        <v>7.8843628100596491E-4</v>
      </c>
      <c r="G291" s="16">
        <v>4.6659527070859338E-2</v>
      </c>
      <c r="H291" s="16">
        <v>2.1875478247470105E-3</v>
      </c>
      <c r="I291" s="16">
        <v>5.4296191222551861E-3</v>
      </c>
      <c r="J291" s="16">
        <v>6.9756997157649093E-3</v>
      </c>
      <c r="K291" s="16">
        <v>2.9954753992662581E-4</v>
      </c>
      <c r="L291" s="16">
        <v>7.8843628100596491E-4</v>
      </c>
      <c r="M291" s="16">
        <v>4.6659527070859338E-2</v>
      </c>
      <c r="N291" s="16">
        <v>2.1875478247470105E-3</v>
      </c>
      <c r="O291" s="16">
        <v>5.4296191222551861E-3</v>
      </c>
      <c r="P291" s="16">
        <v>4.63342803964918E-3</v>
      </c>
      <c r="Q291" s="16">
        <v>7.7025424443711806E-4</v>
      </c>
      <c r="R291" s="16">
        <v>1.4770729887928265E-3</v>
      </c>
      <c r="S291" s="16">
        <v>7.1303323886586405E-3</v>
      </c>
      <c r="T291" s="16">
        <v>1.1960212111538065E-3</v>
      </c>
      <c r="U291" s="16">
        <v>2.2602376637289889E-3</v>
      </c>
      <c r="V291" s="16">
        <v>4.63342803964918E-3</v>
      </c>
      <c r="W291" s="16">
        <v>7.7025424443711806E-4</v>
      </c>
      <c r="X291" s="16">
        <v>1.4770729887928265E-3</v>
      </c>
      <c r="Y291" s="16">
        <v>7.1303323886586405E-3</v>
      </c>
      <c r="Z291" s="16">
        <v>1.1960212111538065E-3</v>
      </c>
      <c r="AA291" s="54">
        <v>2.2602376637289889E-3</v>
      </c>
      <c r="AB291" s="42">
        <v>1.1609127755414089E-2</v>
      </c>
      <c r="AC291" s="42">
        <v>1.0698017843637439E-3</v>
      </c>
      <c r="AD291" s="42">
        <v>2.2655092697987916E-3</v>
      </c>
      <c r="AE291" s="42">
        <v>5.3789859459517982E-2</v>
      </c>
      <c r="AF291" s="42">
        <v>3.3835690359008169E-3</v>
      </c>
      <c r="AG291" s="42">
        <v>7.6898567859841754E-3</v>
      </c>
      <c r="AH291" s="42">
        <v>1.1609127755414089E-2</v>
      </c>
      <c r="AI291" s="42">
        <v>1.0698017843637439E-3</v>
      </c>
      <c r="AJ291" s="42">
        <v>2.2655092697987916E-3</v>
      </c>
      <c r="AK291" s="42">
        <v>5.3789859459517982E-2</v>
      </c>
      <c r="AL291" s="42">
        <v>3.3835690359008169E-3</v>
      </c>
      <c r="AM291" s="42">
        <v>7.6898567859841754E-3</v>
      </c>
    </row>
    <row r="292" spans="1:39" hidden="1" x14ac:dyDescent="0.25">
      <c r="A292" s="53"/>
      <c r="B292" s="53"/>
      <c r="C292" s="53"/>
      <c r="D292" s="16">
        <v>2.9954753992662581E-4</v>
      </c>
      <c r="E292" s="16">
        <v>7.8843628100596491E-4</v>
      </c>
      <c r="F292" s="16">
        <v>4.6659527070859338E-2</v>
      </c>
      <c r="G292" s="16">
        <v>2.1875478247470105E-3</v>
      </c>
      <c r="H292" s="16">
        <v>5.4296191222551861E-3</v>
      </c>
      <c r="I292" s="16">
        <v>2.777596795913664E-2</v>
      </c>
      <c r="J292" s="16">
        <v>2.9954753992662581E-4</v>
      </c>
      <c r="K292" s="16">
        <v>7.8843628100596491E-4</v>
      </c>
      <c r="L292" s="16">
        <v>4.6659527070859338E-2</v>
      </c>
      <c r="M292" s="16">
        <v>2.1875478247470105E-3</v>
      </c>
      <c r="N292" s="16">
        <v>5.4296191222551861E-3</v>
      </c>
      <c r="O292" s="16">
        <v>2.777596795913664E-2</v>
      </c>
      <c r="P292" s="16">
        <v>7.7025424443711806E-4</v>
      </c>
      <c r="Q292" s="16">
        <v>1.4770729887928265E-3</v>
      </c>
      <c r="R292" s="16">
        <v>7.1303323886586405E-3</v>
      </c>
      <c r="S292" s="16">
        <v>1.1960212111538065E-3</v>
      </c>
      <c r="T292" s="16">
        <v>2.2602376637289889E-3</v>
      </c>
      <c r="U292" s="16">
        <v>4.042805525679441E-3</v>
      </c>
      <c r="V292" s="16">
        <v>7.7025424443711806E-4</v>
      </c>
      <c r="W292" s="16">
        <v>1.4770729887928265E-3</v>
      </c>
      <c r="X292" s="16">
        <v>7.1303323886586405E-3</v>
      </c>
      <c r="Y292" s="16">
        <v>1.1960212111538065E-3</v>
      </c>
      <c r="Z292" s="16">
        <v>2.2602376637289889E-3</v>
      </c>
      <c r="AA292" s="54">
        <v>4.042805525679441E-3</v>
      </c>
      <c r="AB292" s="42">
        <v>1.0698017843637439E-3</v>
      </c>
      <c r="AC292" s="42">
        <v>2.2655092697987916E-3</v>
      </c>
      <c r="AD292" s="42">
        <v>5.3789859459517982E-2</v>
      </c>
      <c r="AE292" s="42">
        <v>3.3835690359008169E-3</v>
      </c>
      <c r="AF292" s="42">
        <v>7.6898567859841754E-3</v>
      </c>
      <c r="AG292" s="42">
        <v>3.1818773484816085E-2</v>
      </c>
      <c r="AH292" s="42">
        <v>1.0698017843637439E-3</v>
      </c>
      <c r="AI292" s="42">
        <v>2.2655092697987916E-3</v>
      </c>
      <c r="AJ292" s="42">
        <v>5.3789859459517982E-2</v>
      </c>
      <c r="AK292" s="42">
        <v>3.3835690359008169E-3</v>
      </c>
      <c r="AL292" s="42">
        <v>7.6898567859841754E-3</v>
      </c>
      <c r="AM292" s="42">
        <v>3.1818773484816085E-2</v>
      </c>
    </row>
    <row r="293" spans="1:39" hidden="1" x14ac:dyDescent="0.25">
      <c r="A293" s="53"/>
      <c r="B293" s="53"/>
      <c r="C293" s="53"/>
      <c r="D293" s="16">
        <v>7.8843628100596491E-4</v>
      </c>
      <c r="E293" s="16">
        <v>4.6659527070859338E-2</v>
      </c>
      <c r="F293" s="16">
        <v>2.1875478247470105E-3</v>
      </c>
      <c r="G293" s="16">
        <v>5.4296191222551861E-3</v>
      </c>
      <c r="H293" s="16">
        <v>2.777596795913664E-2</v>
      </c>
      <c r="I293" s="16">
        <v>1.1927438407987462E-3</v>
      </c>
      <c r="J293" s="16">
        <v>7.8843628100596491E-4</v>
      </c>
      <c r="K293" s="16">
        <v>4.6659527070859338E-2</v>
      </c>
      <c r="L293" s="16">
        <v>2.1875478247470105E-3</v>
      </c>
      <c r="M293" s="16">
        <v>5.4296191222551861E-3</v>
      </c>
      <c r="N293" s="16">
        <v>2.777596795913664E-2</v>
      </c>
      <c r="O293" s="16">
        <v>1.1927438407987462E-3</v>
      </c>
      <c r="P293" s="16">
        <v>1.4770729887928265E-3</v>
      </c>
      <c r="Q293" s="16">
        <v>7.1303323886586405E-3</v>
      </c>
      <c r="R293" s="16">
        <v>1.1960212111538065E-3</v>
      </c>
      <c r="S293" s="16">
        <v>2.2602376637289889E-3</v>
      </c>
      <c r="T293" s="16">
        <v>4.042805525679441E-3</v>
      </c>
      <c r="U293" s="16">
        <v>6.7207002870043491E-4</v>
      </c>
      <c r="V293" s="16">
        <v>1.4770729887928265E-3</v>
      </c>
      <c r="W293" s="16">
        <v>7.1303323886586405E-3</v>
      </c>
      <c r="X293" s="16">
        <v>1.1960212111538065E-3</v>
      </c>
      <c r="Y293" s="16">
        <v>2.2602376637289889E-3</v>
      </c>
      <c r="Z293" s="16">
        <v>4.042805525679441E-3</v>
      </c>
      <c r="AA293" s="54">
        <v>6.7207002870043491E-4</v>
      </c>
      <c r="AB293" s="42">
        <v>2.2655092697987916E-3</v>
      </c>
      <c r="AC293" s="42">
        <v>5.3789859459517982E-2</v>
      </c>
      <c r="AD293" s="42">
        <v>3.3835690359008169E-3</v>
      </c>
      <c r="AE293" s="42">
        <v>7.6898567859841754E-3</v>
      </c>
      <c r="AF293" s="42">
        <v>3.1818773484816085E-2</v>
      </c>
      <c r="AG293" s="42">
        <v>1.8648138694991811E-3</v>
      </c>
      <c r="AH293" s="42">
        <v>2.2655092697987916E-3</v>
      </c>
      <c r="AI293" s="42">
        <v>5.3789859459517982E-2</v>
      </c>
      <c r="AJ293" s="42">
        <v>3.3835690359008169E-3</v>
      </c>
      <c r="AK293" s="42">
        <v>7.6898567859841754E-3</v>
      </c>
      <c r="AL293" s="42">
        <v>3.1818773484816085E-2</v>
      </c>
      <c r="AM293" s="42">
        <v>1.8648138694991811E-3</v>
      </c>
    </row>
    <row r="294" spans="1:39" x14ac:dyDescent="0.25">
      <c r="A294" s="53" t="s">
        <v>80</v>
      </c>
      <c r="B294" s="53" t="str">
        <f>VLOOKUP(A294,'TRI Releases'!$A$3:$Q$118,2,FALSE)</f>
        <v>70734VLCNMASHLA</v>
      </c>
      <c r="C294" s="53" t="str">
        <f>VLOOKUP(B294,'AERMOD-Modeled-Air-Conc.'!$A$5:$B$3136,2,FALSE)</f>
        <v>Manufacturing</v>
      </c>
      <c r="D294" s="16">
        <v>4.6659527070859338E-2</v>
      </c>
      <c r="E294" s="16">
        <v>2.1875478247470105E-3</v>
      </c>
      <c r="F294" s="16">
        <v>5.4296191222551861E-3</v>
      </c>
      <c r="G294" s="16">
        <v>2.777596795913664E-2</v>
      </c>
      <c r="H294" s="16">
        <v>1.1927438407987462E-3</v>
      </c>
      <c r="I294" s="16">
        <v>3.1394099189146606E-3</v>
      </c>
      <c r="J294" s="16">
        <v>4.6659527070859338E-2</v>
      </c>
      <c r="K294" s="16">
        <v>2.1875478247470105E-3</v>
      </c>
      <c r="L294" s="16">
        <v>5.4296191222551861E-3</v>
      </c>
      <c r="M294" s="16">
        <v>2.777596795913664E-2</v>
      </c>
      <c r="N294" s="16">
        <v>1.1927438407987462E-3</v>
      </c>
      <c r="O294" s="16">
        <v>3.1394099189146606E-3</v>
      </c>
      <c r="P294" s="16">
        <v>7.1303323886586405E-3</v>
      </c>
      <c r="Q294" s="16">
        <v>1.1960212111538065E-3</v>
      </c>
      <c r="R294" s="16">
        <v>2.2602376637289889E-3</v>
      </c>
      <c r="S294" s="16">
        <v>4.042805525679441E-3</v>
      </c>
      <c r="T294" s="16">
        <v>6.7207002870043491E-4</v>
      </c>
      <c r="U294" s="16">
        <v>1.2887906728720061E-3</v>
      </c>
      <c r="V294" s="16">
        <v>7.1303323886586405E-3</v>
      </c>
      <c r="W294" s="16">
        <v>1.1960212111538065E-3</v>
      </c>
      <c r="X294" s="16">
        <v>2.2602376637289889E-3</v>
      </c>
      <c r="Y294" s="16">
        <v>4.042805525679441E-3</v>
      </c>
      <c r="Z294" s="16">
        <v>6.7207002870043491E-4</v>
      </c>
      <c r="AA294" s="54">
        <v>1.2887906728720061E-3</v>
      </c>
      <c r="AB294" s="42">
        <v>5.3789859459517982E-2</v>
      </c>
      <c r="AC294" s="42">
        <v>3.3835690359008169E-3</v>
      </c>
      <c r="AD294" s="42">
        <v>7.6898567859841754E-3</v>
      </c>
      <c r="AE294" s="42">
        <v>3.1818773484816085E-2</v>
      </c>
      <c r="AF294" s="42">
        <v>1.8648138694991811E-3</v>
      </c>
      <c r="AG294" s="42">
        <v>4.4282005917866667E-3</v>
      </c>
      <c r="AH294" s="42">
        <v>5.3789859459517982E-2</v>
      </c>
      <c r="AI294" s="42">
        <v>3.3835690359008169E-3</v>
      </c>
      <c r="AJ294" s="42">
        <v>7.6898567859841754E-3</v>
      </c>
      <c r="AK294" s="42">
        <v>3.1818773484816085E-2</v>
      </c>
      <c r="AL294" s="42">
        <v>1.8648138694991811E-3</v>
      </c>
      <c r="AM294" s="42">
        <v>4.4282005917866667E-3</v>
      </c>
    </row>
    <row r="295" spans="1:39" hidden="1" x14ac:dyDescent="0.25">
      <c r="A295" s="53"/>
      <c r="B295" s="53"/>
      <c r="C295" s="53"/>
      <c r="D295" s="16">
        <v>2.1875478247470105E-3</v>
      </c>
      <c r="E295" s="16">
        <v>5.4296191222551861E-3</v>
      </c>
      <c r="F295" s="16">
        <v>2.777596795913664E-2</v>
      </c>
      <c r="G295" s="16">
        <v>1.1927438407987462E-3</v>
      </c>
      <c r="H295" s="16">
        <v>3.1394099189146606E-3</v>
      </c>
      <c r="I295" s="16">
        <v>3.4834852402216912E-2</v>
      </c>
      <c r="J295" s="16">
        <v>2.1875478247470105E-3</v>
      </c>
      <c r="K295" s="16">
        <v>5.4296191222551861E-3</v>
      </c>
      <c r="L295" s="16">
        <v>2.777596795913664E-2</v>
      </c>
      <c r="M295" s="16">
        <v>1.1927438407987462E-3</v>
      </c>
      <c r="N295" s="16">
        <v>3.1394099189146606E-3</v>
      </c>
      <c r="O295" s="16">
        <v>3.4834852402216912E-2</v>
      </c>
      <c r="P295" s="16">
        <v>1.1960212111538065E-3</v>
      </c>
      <c r="Q295" s="16">
        <v>2.2602376637289889E-3</v>
      </c>
      <c r="R295" s="16">
        <v>4.042805525679441E-3</v>
      </c>
      <c r="S295" s="16">
        <v>6.7207002870043491E-4</v>
      </c>
      <c r="T295" s="16">
        <v>1.2887906728720061E-3</v>
      </c>
      <c r="U295" s="16">
        <v>1.0940659141504392E-2</v>
      </c>
      <c r="V295" s="16">
        <v>1.1960212111538065E-3</v>
      </c>
      <c r="W295" s="16">
        <v>2.2602376637289889E-3</v>
      </c>
      <c r="X295" s="16">
        <v>4.042805525679441E-3</v>
      </c>
      <c r="Y295" s="16">
        <v>6.7207002870043491E-4</v>
      </c>
      <c r="Z295" s="16">
        <v>1.2887906728720061E-3</v>
      </c>
      <c r="AA295" s="54">
        <v>1.0940659141504392E-2</v>
      </c>
      <c r="AB295" s="42">
        <v>3.3835690359008169E-3</v>
      </c>
      <c r="AC295" s="42">
        <v>7.6898567859841754E-3</v>
      </c>
      <c r="AD295" s="42">
        <v>3.1818773484816085E-2</v>
      </c>
      <c r="AE295" s="42">
        <v>1.8648138694991811E-3</v>
      </c>
      <c r="AF295" s="42">
        <v>4.4282005917866667E-3</v>
      </c>
      <c r="AG295" s="42">
        <v>4.5775511543721302E-2</v>
      </c>
      <c r="AH295" s="42">
        <v>3.3835690359008169E-3</v>
      </c>
      <c r="AI295" s="42">
        <v>7.6898567859841754E-3</v>
      </c>
      <c r="AJ295" s="42">
        <v>3.1818773484816085E-2</v>
      </c>
      <c r="AK295" s="42">
        <v>1.8648138694991811E-3</v>
      </c>
      <c r="AL295" s="42">
        <v>4.4282005917866667E-3</v>
      </c>
      <c r="AM295" s="42">
        <v>4.5775511543721302E-2</v>
      </c>
    </row>
    <row r="296" spans="1:39" hidden="1" x14ac:dyDescent="0.25">
      <c r="A296" s="53"/>
      <c r="B296" s="53"/>
      <c r="C296" s="53"/>
      <c r="D296" s="16">
        <v>5.4296191222551861E-3</v>
      </c>
      <c r="E296" s="16">
        <v>2.777596795913664E-2</v>
      </c>
      <c r="F296" s="16">
        <v>1.1927438407987462E-3</v>
      </c>
      <c r="G296" s="16">
        <v>3.1394099189146606E-3</v>
      </c>
      <c r="H296" s="16">
        <v>3.4834852402216912E-2</v>
      </c>
      <c r="I296" s="16">
        <v>1.6331692664207137E-3</v>
      </c>
      <c r="J296" s="16">
        <v>5.4296191222551861E-3</v>
      </c>
      <c r="K296" s="16">
        <v>2.777596795913664E-2</v>
      </c>
      <c r="L296" s="16">
        <v>1.1927438407987462E-3</v>
      </c>
      <c r="M296" s="16">
        <v>3.1394099189146606E-3</v>
      </c>
      <c r="N296" s="16">
        <v>3.4834852402216912E-2</v>
      </c>
      <c r="O296" s="16">
        <v>1.6331692664207137E-3</v>
      </c>
      <c r="P296" s="16">
        <v>2.2602376637289889E-3</v>
      </c>
      <c r="Q296" s="16">
        <v>4.042805525679441E-3</v>
      </c>
      <c r="R296" s="16">
        <v>6.7207002870043491E-4</v>
      </c>
      <c r="S296" s="16">
        <v>1.2887906728720061E-3</v>
      </c>
      <c r="T296" s="16">
        <v>1.0940659141504392E-2</v>
      </c>
      <c r="U296" s="16">
        <v>1.8351543355897674E-3</v>
      </c>
      <c r="V296" s="16">
        <v>2.2602376637289889E-3</v>
      </c>
      <c r="W296" s="16">
        <v>4.042805525679441E-3</v>
      </c>
      <c r="X296" s="16">
        <v>6.7207002870043491E-4</v>
      </c>
      <c r="Y296" s="16">
        <v>1.2887906728720061E-3</v>
      </c>
      <c r="Z296" s="16">
        <v>1.0940659141504392E-2</v>
      </c>
      <c r="AA296" s="54">
        <v>1.8351543355897674E-3</v>
      </c>
      <c r="AB296" s="42">
        <v>7.6898567859841754E-3</v>
      </c>
      <c r="AC296" s="42">
        <v>3.1818773484816085E-2</v>
      </c>
      <c r="AD296" s="42">
        <v>1.8648138694991811E-3</v>
      </c>
      <c r="AE296" s="42">
        <v>4.4282005917866667E-3</v>
      </c>
      <c r="AF296" s="42">
        <v>4.5775511543721302E-2</v>
      </c>
      <c r="AG296" s="42">
        <v>3.4683236020104811E-3</v>
      </c>
      <c r="AH296" s="42">
        <v>7.6898567859841754E-3</v>
      </c>
      <c r="AI296" s="42">
        <v>3.1818773484816085E-2</v>
      </c>
      <c r="AJ296" s="42">
        <v>1.8648138694991811E-3</v>
      </c>
      <c r="AK296" s="42">
        <v>4.4282005917866667E-3</v>
      </c>
      <c r="AL296" s="42">
        <v>4.5775511543721302E-2</v>
      </c>
      <c r="AM296" s="42">
        <v>3.4683236020104811E-3</v>
      </c>
    </row>
    <row r="297" spans="1:39" hidden="1" x14ac:dyDescent="0.25">
      <c r="A297" s="53"/>
      <c r="B297" s="53"/>
      <c r="C297" s="53"/>
      <c r="D297" s="16">
        <v>2.777596795913664E-2</v>
      </c>
      <c r="E297" s="16">
        <v>1.1927438407987462E-3</v>
      </c>
      <c r="F297" s="16">
        <v>3.1394099189146606E-3</v>
      </c>
      <c r="G297" s="16">
        <v>3.4834852402216912E-2</v>
      </c>
      <c r="H297" s="16">
        <v>1.6331692664207137E-3</v>
      </c>
      <c r="I297" s="16">
        <v>4.0536197556562698E-3</v>
      </c>
      <c r="J297" s="16">
        <v>2.777596795913664E-2</v>
      </c>
      <c r="K297" s="16">
        <v>1.1927438407987462E-3</v>
      </c>
      <c r="L297" s="16">
        <v>3.1394099189146606E-3</v>
      </c>
      <c r="M297" s="16">
        <v>3.4834852402216912E-2</v>
      </c>
      <c r="N297" s="16">
        <v>1.6331692664207137E-3</v>
      </c>
      <c r="O297" s="16">
        <v>4.0536197556562698E-3</v>
      </c>
      <c r="P297" s="16">
        <v>4.042805525679441E-3</v>
      </c>
      <c r="Q297" s="16">
        <v>6.7207002870043491E-4</v>
      </c>
      <c r="R297" s="16">
        <v>1.2887906728720061E-3</v>
      </c>
      <c r="S297" s="16">
        <v>1.0940659141504392E-2</v>
      </c>
      <c r="T297" s="16">
        <v>1.8351543355897674E-3</v>
      </c>
      <c r="U297" s="16">
        <v>3.468069720982674E-3</v>
      </c>
      <c r="V297" s="16">
        <v>4.042805525679441E-3</v>
      </c>
      <c r="W297" s="16">
        <v>6.7207002870043491E-4</v>
      </c>
      <c r="X297" s="16">
        <v>1.2887906728720061E-3</v>
      </c>
      <c r="Y297" s="16">
        <v>1.0940659141504392E-2</v>
      </c>
      <c r="Z297" s="16">
        <v>1.8351543355897674E-3</v>
      </c>
      <c r="AA297" s="54">
        <v>3.468069720982674E-3</v>
      </c>
      <c r="AB297" s="42">
        <v>3.1818773484816085E-2</v>
      </c>
      <c r="AC297" s="42">
        <v>1.8648138694991811E-3</v>
      </c>
      <c r="AD297" s="42">
        <v>4.4282005917866667E-3</v>
      </c>
      <c r="AE297" s="42">
        <v>4.5775511543721302E-2</v>
      </c>
      <c r="AF297" s="42">
        <v>3.4683236020104811E-3</v>
      </c>
      <c r="AG297" s="42">
        <v>7.5216894766389434E-3</v>
      </c>
      <c r="AH297" s="42">
        <v>3.1818773484816085E-2</v>
      </c>
      <c r="AI297" s="42">
        <v>1.8648138694991811E-3</v>
      </c>
      <c r="AJ297" s="42">
        <v>4.4282005917866667E-3</v>
      </c>
      <c r="AK297" s="42">
        <v>4.5775511543721302E-2</v>
      </c>
      <c r="AL297" s="42">
        <v>3.4683236020104811E-3</v>
      </c>
      <c r="AM297" s="42">
        <v>7.5216894766389434E-3</v>
      </c>
    </row>
    <row r="298" spans="1:39" hidden="1" x14ac:dyDescent="0.25">
      <c r="A298" s="53"/>
      <c r="B298" s="53"/>
      <c r="C298" s="53"/>
      <c r="D298" s="16">
        <v>1.1927438407987462E-3</v>
      </c>
      <c r="E298" s="16">
        <v>3.1394099189146606E-3</v>
      </c>
      <c r="F298" s="16">
        <v>3.4834852402216912E-2</v>
      </c>
      <c r="G298" s="16">
        <v>1.6331692664207137E-3</v>
      </c>
      <c r="H298" s="16">
        <v>4.0536197556562698E-3</v>
      </c>
      <c r="I298" s="16">
        <v>2.0736852791410236E-2</v>
      </c>
      <c r="J298" s="16">
        <v>1.1927438407987462E-3</v>
      </c>
      <c r="K298" s="16">
        <v>3.1394099189146606E-3</v>
      </c>
      <c r="L298" s="16">
        <v>3.4834852402216912E-2</v>
      </c>
      <c r="M298" s="16">
        <v>1.6331692664207137E-3</v>
      </c>
      <c r="N298" s="16">
        <v>4.0536197556562698E-3</v>
      </c>
      <c r="O298" s="16">
        <v>2.0736852791410236E-2</v>
      </c>
      <c r="P298" s="16">
        <v>6.7207002870043491E-4</v>
      </c>
      <c r="Q298" s="16">
        <v>1.2887906728720061E-3</v>
      </c>
      <c r="R298" s="16">
        <v>1.0940659141504392E-2</v>
      </c>
      <c r="S298" s="16">
        <v>1.8351543355897674E-3</v>
      </c>
      <c r="T298" s="16">
        <v>3.468069720982674E-3</v>
      </c>
      <c r="U298" s="16">
        <v>6.2032111297086363E-3</v>
      </c>
      <c r="V298" s="16">
        <v>6.7207002870043491E-4</v>
      </c>
      <c r="W298" s="16">
        <v>1.2887906728720061E-3</v>
      </c>
      <c r="X298" s="16">
        <v>1.0940659141504392E-2</v>
      </c>
      <c r="Y298" s="16">
        <v>1.8351543355897674E-3</v>
      </c>
      <c r="Z298" s="16">
        <v>3.468069720982674E-3</v>
      </c>
      <c r="AA298" s="54">
        <v>6.2032111297086363E-3</v>
      </c>
      <c r="AB298" s="42">
        <v>1.8648138694991811E-3</v>
      </c>
      <c r="AC298" s="42">
        <v>4.4282005917866667E-3</v>
      </c>
      <c r="AD298" s="42">
        <v>4.5775511543721302E-2</v>
      </c>
      <c r="AE298" s="42">
        <v>3.4683236020104811E-3</v>
      </c>
      <c r="AF298" s="42">
        <v>7.5216894766389434E-3</v>
      </c>
      <c r="AG298" s="42">
        <v>2.6940063921118872E-2</v>
      </c>
      <c r="AH298" s="42">
        <v>1.8648138694991811E-3</v>
      </c>
      <c r="AI298" s="42">
        <v>4.4282005917866667E-3</v>
      </c>
      <c r="AJ298" s="42">
        <v>4.5775511543721302E-2</v>
      </c>
      <c r="AK298" s="42">
        <v>3.4683236020104811E-3</v>
      </c>
      <c r="AL298" s="42">
        <v>7.5216894766389434E-3</v>
      </c>
      <c r="AM298" s="42">
        <v>2.6940063921118872E-2</v>
      </c>
    </row>
    <row r="299" spans="1:39" hidden="1" x14ac:dyDescent="0.25">
      <c r="A299" s="53"/>
      <c r="B299" s="53"/>
      <c r="C299" s="53"/>
      <c r="D299" s="16">
        <v>3.1394099189146606E-3</v>
      </c>
      <c r="E299" s="16">
        <v>3.4834852402216912E-2</v>
      </c>
      <c r="F299" s="16">
        <v>1.6331692664207137E-3</v>
      </c>
      <c r="G299" s="16">
        <v>4.0536197556562698E-3</v>
      </c>
      <c r="H299" s="16">
        <v>2.0736852791410236E-2</v>
      </c>
      <c r="I299" s="16">
        <v>8.9047314141824227E-4</v>
      </c>
      <c r="J299" s="16">
        <v>3.1394099189146606E-3</v>
      </c>
      <c r="K299" s="16">
        <v>3.4834852402216912E-2</v>
      </c>
      <c r="L299" s="16">
        <v>1.6331692664207137E-3</v>
      </c>
      <c r="M299" s="16">
        <v>4.0536197556562698E-3</v>
      </c>
      <c r="N299" s="16">
        <v>2.0736852791410236E-2</v>
      </c>
      <c r="O299" s="16">
        <v>8.9047314141824227E-4</v>
      </c>
      <c r="P299" s="16">
        <v>1.2887906728720061E-3</v>
      </c>
      <c r="Q299" s="16">
        <v>1.0940659141504392E-2</v>
      </c>
      <c r="R299" s="16">
        <v>1.8351543355897674E-3</v>
      </c>
      <c r="S299" s="16">
        <v>3.468069720982674E-3</v>
      </c>
      <c r="T299" s="16">
        <v>6.2032111297086363E-3</v>
      </c>
      <c r="U299" s="16">
        <v>1.031212670383766E-3</v>
      </c>
      <c r="V299" s="16">
        <v>1.2887906728720061E-3</v>
      </c>
      <c r="W299" s="16">
        <v>1.0940659141504392E-2</v>
      </c>
      <c r="X299" s="16">
        <v>1.8351543355897674E-3</v>
      </c>
      <c r="Y299" s="16">
        <v>3.468069720982674E-3</v>
      </c>
      <c r="Z299" s="16">
        <v>6.2032111297086363E-3</v>
      </c>
      <c r="AA299" s="54">
        <v>1.031212670383766E-3</v>
      </c>
      <c r="AB299" s="42">
        <v>4.4282005917866667E-3</v>
      </c>
      <c r="AC299" s="42">
        <v>4.5775511543721302E-2</v>
      </c>
      <c r="AD299" s="42">
        <v>3.4683236020104811E-3</v>
      </c>
      <c r="AE299" s="42">
        <v>7.5216894766389434E-3</v>
      </c>
      <c r="AF299" s="42">
        <v>2.6940063921118872E-2</v>
      </c>
      <c r="AG299" s="42">
        <v>1.9216858118020082E-3</v>
      </c>
      <c r="AH299" s="42">
        <v>4.4282005917866667E-3</v>
      </c>
      <c r="AI299" s="42">
        <v>4.5775511543721302E-2</v>
      </c>
      <c r="AJ299" s="42">
        <v>3.4683236020104811E-3</v>
      </c>
      <c r="AK299" s="42">
        <v>7.5216894766389434E-3</v>
      </c>
      <c r="AL299" s="42">
        <v>2.6940063921118872E-2</v>
      </c>
      <c r="AM299" s="42">
        <v>1.9216858118020082E-3</v>
      </c>
    </row>
    <row r="300" spans="1:39" x14ac:dyDescent="0.25">
      <c r="A300" s="53" t="s">
        <v>83</v>
      </c>
      <c r="B300" s="53" t="str">
        <f>VLOOKUP(A300,'TRI Releases'!$A$3:$Q$118,2,FALSE)</f>
        <v>70734VLCNMASHLA</v>
      </c>
      <c r="C300" s="53" t="str">
        <f>VLOOKUP(B300,'AERMOD-Modeled-Air-Conc.'!$A$5:$B$3136,2,FALSE)</f>
        <v>Manufacturing</v>
      </c>
      <c r="D300" s="16">
        <v>3.4834852402216912E-2</v>
      </c>
      <c r="E300" s="16">
        <v>1.6331692664207137E-3</v>
      </c>
      <c r="F300" s="16">
        <v>4.0536197556562698E-3</v>
      </c>
      <c r="G300" s="16">
        <v>2.0736852791410236E-2</v>
      </c>
      <c r="H300" s="16">
        <v>8.9047314141824227E-4</v>
      </c>
      <c r="I300" s="16">
        <v>2.3438060353540963E-3</v>
      </c>
      <c r="J300" s="16">
        <v>3.4834852402216912E-2</v>
      </c>
      <c r="K300" s="16">
        <v>1.6331692664207137E-3</v>
      </c>
      <c r="L300" s="16">
        <v>4.0536197556562698E-3</v>
      </c>
      <c r="M300" s="16">
        <v>2.0736852791410236E-2</v>
      </c>
      <c r="N300" s="16">
        <v>8.9047314141824227E-4</v>
      </c>
      <c r="O300" s="16">
        <v>2.3438060353540963E-3</v>
      </c>
      <c r="P300" s="16">
        <v>1.0940659141504392E-2</v>
      </c>
      <c r="Q300" s="16">
        <v>1.8351543355897674E-3</v>
      </c>
      <c r="R300" s="16">
        <v>3.468069720982674E-3</v>
      </c>
      <c r="S300" s="16">
        <v>6.2032111297086363E-3</v>
      </c>
      <c r="T300" s="16">
        <v>1.031212670383766E-3</v>
      </c>
      <c r="U300" s="16">
        <v>1.9774981989717937E-3</v>
      </c>
      <c r="V300" s="16">
        <v>1.0940659141504392E-2</v>
      </c>
      <c r="W300" s="16">
        <v>1.8351543355897674E-3</v>
      </c>
      <c r="X300" s="16">
        <v>3.468069720982674E-3</v>
      </c>
      <c r="Y300" s="16">
        <v>6.2032111297086363E-3</v>
      </c>
      <c r="Z300" s="16">
        <v>1.031212670383766E-3</v>
      </c>
      <c r="AA300" s="54">
        <v>1.9774981989717937E-3</v>
      </c>
      <c r="AB300" s="42">
        <v>4.5775511543721302E-2</v>
      </c>
      <c r="AC300" s="42">
        <v>3.4683236020104811E-3</v>
      </c>
      <c r="AD300" s="42">
        <v>7.5216894766389434E-3</v>
      </c>
      <c r="AE300" s="42">
        <v>2.6940063921118872E-2</v>
      </c>
      <c r="AF300" s="42">
        <v>1.9216858118020082E-3</v>
      </c>
      <c r="AG300" s="42">
        <v>4.3213042343258901E-3</v>
      </c>
      <c r="AH300" s="42">
        <v>4.5775511543721302E-2</v>
      </c>
      <c r="AI300" s="42">
        <v>3.4683236020104811E-3</v>
      </c>
      <c r="AJ300" s="42">
        <v>7.5216894766389434E-3</v>
      </c>
      <c r="AK300" s="42">
        <v>2.6940063921118872E-2</v>
      </c>
      <c r="AL300" s="42">
        <v>1.9216858118020082E-3</v>
      </c>
      <c r="AM300" s="42">
        <v>4.3213042343258901E-3</v>
      </c>
    </row>
    <row r="301" spans="1:39" hidden="1" x14ac:dyDescent="0.25">
      <c r="A301" s="53"/>
      <c r="B301" s="53"/>
      <c r="C301" s="53"/>
      <c r="D301" s="16">
        <v>1.6331692664207137E-3</v>
      </c>
      <c r="E301" s="16">
        <v>4.0536197556562698E-3</v>
      </c>
      <c r="F301" s="16">
        <v>2.0736852791410236E-2</v>
      </c>
      <c r="G301" s="16">
        <v>8.9047314141824227E-4</v>
      </c>
      <c r="H301" s="16">
        <v>2.3438060353540963E-3</v>
      </c>
      <c r="I301" s="16">
        <v>4.0747189736538118E-2</v>
      </c>
      <c r="J301" s="16">
        <v>1.6331692664207137E-3</v>
      </c>
      <c r="K301" s="16">
        <v>4.0536197556562698E-3</v>
      </c>
      <c r="L301" s="16">
        <v>2.0736852791410236E-2</v>
      </c>
      <c r="M301" s="16">
        <v>8.9047314141824227E-4</v>
      </c>
      <c r="N301" s="16">
        <v>2.3438060353540963E-3</v>
      </c>
      <c r="O301" s="16">
        <v>4.0747189736538118E-2</v>
      </c>
      <c r="P301" s="16">
        <v>1.8351543355897674E-3</v>
      </c>
      <c r="Q301" s="16">
        <v>3.468069720982674E-3</v>
      </c>
      <c r="R301" s="16">
        <v>6.2032111297086363E-3</v>
      </c>
      <c r="S301" s="16">
        <v>1.031212670383766E-3</v>
      </c>
      <c r="T301" s="16">
        <v>1.9774981989717937E-3</v>
      </c>
      <c r="U301" s="16">
        <v>9.0354957650815165E-3</v>
      </c>
      <c r="V301" s="16">
        <v>1.8351543355897674E-3</v>
      </c>
      <c r="W301" s="16">
        <v>3.468069720982674E-3</v>
      </c>
      <c r="X301" s="16">
        <v>6.2032111297086363E-3</v>
      </c>
      <c r="Y301" s="16">
        <v>1.031212670383766E-3</v>
      </c>
      <c r="Z301" s="16">
        <v>1.9774981989717937E-3</v>
      </c>
      <c r="AA301" s="54">
        <v>9.0354957650815165E-3</v>
      </c>
      <c r="AB301" s="42">
        <v>3.4683236020104811E-3</v>
      </c>
      <c r="AC301" s="42">
        <v>7.5216894766389434E-3</v>
      </c>
      <c r="AD301" s="42">
        <v>2.6940063921118872E-2</v>
      </c>
      <c r="AE301" s="42">
        <v>1.9216858118020082E-3</v>
      </c>
      <c r="AF301" s="42">
        <v>4.3213042343258901E-3</v>
      </c>
      <c r="AG301" s="42">
        <v>4.9782685501619635E-2</v>
      </c>
      <c r="AH301" s="42">
        <v>3.4683236020104811E-3</v>
      </c>
      <c r="AI301" s="42">
        <v>7.5216894766389434E-3</v>
      </c>
      <c r="AJ301" s="42">
        <v>2.6940063921118872E-2</v>
      </c>
      <c r="AK301" s="42">
        <v>1.9216858118020082E-3</v>
      </c>
      <c r="AL301" s="42">
        <v>4.3213042343258901E-3</v>
      </c>
      <c r="AM301" s="42">
        <v>4.9782685501619635E-2</v>
      </c>
    </row>
    <row r="302" spans="1:39" hidden="1" x14ac:dyDescent="0.25">
      <c r="A302" s="53"/>
      <c r="B302" s="53"/>
      <c r="C302" s="53"/>
      <c r="D302" s="16">
        <v>4.0536197556562698E-3</v>
      </c>
      <c r="E302" s="16">
        <v>2.0736852791410236E-2</v>
      </c>
      <c r="F302" s="16">
        <v>8.9047314141824227E-4</v>
      </c>
      <c r="G302" s="16">
        <v>2.3438060353540963E-3</v>
      </c>
      <c r="H302" s="16">
        <v>4.0747189736538118E-2</v>
      </c>
      <c r="I302" s="16">
        <v>1.9103585455838617E-3</v>
      </c>
      <c r="J302" s="16">
        <v>4.0536197556562698E-3</v>
      </c>
      <c r="K302" s="16">
        <v>2.0736852791410236E-2</v>
      </c>
      <c r="L302" s="16">
        <v>8.9047314141824227E-4</v>
      </c>
      <c r="M302" s="16">
        <v>2.3438060353540963E-3</v>
      </c>
      <c r="N302" s="16">
        <v>4.0747189736538118E-2</v>
      </c>
      <c r="O302" s="16">
        <v>1.9103585455838617E-3</v>
      </c>
      <c r="P302" s="16">
        <v>3.468069720982674E-3</v>
      </c>
      <c r="Q302" s="16">
        <v>6.2032111297086363E-3</v>
      </c>
      <c r="R302" s="16">
        <v>1.031212670383766E-3</v>
      </c>
      <c r="S302" s="16">
        <v>1.9774981989717937E-3</v>
      </c>
      <c r="T302" s="16">
        <v>9.0354957650815165E-3</v>
      </c>
      <c r="U302" s="16">
        <v>1.5155877733717868E-3</v>
      </c>
      <c r="V302" s="16">
        <v>3.468069720982674E-3</v>
      </c>
      <c r="W302" s="16">
        <v>6.2032111297086363E-3</v>
      </c>
      <c r="X302" s="16">
        <v>1.031212670383766E-3</v>
      </c>
      <c r="Y302" s="16">
        <v>1.9774981989717937E-3</v>
      </c>
      <c r="Z302" s="16">
        <v>9.0354957650815165E-3</v>
      </c>
      <c r="AA302" s="54">
        <v>1.5155877733717868E-3</v>
      </c>
      <c r="AB302" s="42">
        <v>7.5216894766389434E-3</v>
      </c>
      <c r="AC302" s="42">
        <v>2.6940063921118872E-2</v>
      </c>
      <c r="AD302" s="42">
        <v>1.9216858118020082E-3</v>
      </c>
      <c r="AE302" s="42">
        <v>4.3213042343258901E-3</v>
      </c>
      <c r="AF302" s="42">
        <v>4.9782685501619635E-2</v>
      </c>
      <c r="AG302" s="42">
        <v>3.4259463189556484E-3</v>
      </c>
      <c r="AH302" s="42">
        <v>7.5216894766389434E-3</v>
      </c>
      <c r="AI302" s="42">
        <v>2.6940063921118872E-2</v>
      </c>
      <c r="AJ302" s="42">
        <v>1.9216858118020082E-3</v>
      </c>
      <c r="AK302" s="42">
        <v>4.3213042343258901E-3</v>
      </c>
      <c r="AL302" s="42">
        <v>4.9782685501619635E-2</v>
      </c>
      <c r="AM302" s="42">
        <v>3.4259463189556484E-3</v>
      </c>
    </row>
    <row r="303" spans="1:39" hidden="1" x14ac:dyDescent="0.25">
      <c r="A303" s="53"/>
      <c r="B303" s="53"/>
      <c r="C303" s="53"/>
      <c r="D303" s="16">
        <v>2.0736852791410236E-2</v>
      </c>
      <c r="E303" s="16">
        <v>8.9047314141824227E-4</v>
      </c>
      <c r="F303" s="16">
        <v>2.3438060353540963E-3</v>
      </c>
      <c r="G303" s="16">
        <v>4.0747189736538118E-2</v>
      </c>
      <c r="H303" s="16">
        <v>1.9103585455838617E-3</v>
      </c>
      <c r="I303" s="16">
        <v>4.7416194389557275E-3</v>
      </c>
      <c r="J303" s="16">
        <v>2.0736852791410236E-2</v>
      </c>
      <c r="K303" s="16">
        <v>8.9047314141824227E-4</v>
      </c>
      <c r="L303" s="16">
        <v>2.3438060353540963E-3</v>
      </c>
      <c r="M303" s="16">
        <v>4.0747189736538118E-2</v>
      </c>
      <c r="N303" s="16">
        <v>1.9103585455838617E-3</v>
      </c>
      <c r="O303" s="16">
        <v>4.7416194389557275E-3</v>
      </c>
      <c r="P303" s="16">
        <v>6.2032111297086363E-3</v>
      </c>
      <c r="Q303" s="16">
        <v>1.031212670383766E-3</v>
      </c>
      <c r="R303" s="16">
        <v>1.9774981989717937E-3</v>
      </c>
      <c r="S303" s="16">
        <v>9.0354957650815165E-3</v>
      </c>
      <c r="T303" s="16">
        <v>1.5155877733717868E-3</v>
      </c>
      <c r="U303" s="16">
        <v>2.8641536923558314E-3</v>
      </c>
      <c r="V303" s="16">
        <v>6.2032111297086363E-3</v>
      </c>
      <c r="W303" s="16">
        <v>1.031212670383766E-3</v>
      </c>
      <c r="X303" s="16">
        <v>1.9774981989717937E-3</v>
      </c>
      <c r="Y303" s="16">
        <v>9.0354957650815165E-3</v>
      </c>
      <c r="Z303" s="16">
        <v>1.5155877733717868E-3</v>
      </c>
      <c r="AA303" s="54">
        <v>2.8641536923558314E-3</v>
      </c>
      <c r="AB303" s="42">
        <v>2.6940063921118872E-2</v>
      </c>
      <c r="AC303" s="42">
        <v>1.9216858118020082E-3</v>
      </c>
      <c r="AD303" s="42">
        <v>4.3213042343258901E-3</v>
      </c>
      <c r="AE303" s="42">
        <v>4.9782685501619635E-2</v>
      </c>
      <c r="AF303" s="42">
        <v>3.4259463189556484E-3</v>
      </c>
      <c r="AG303" s="42">
        <v>7.6057731313115585E-3</v>
      </c>
      <c r="AH303" s="42">
        <v>2.6940063921118872E-2</v>
      </c>
      <c r="AI303" s="42">
        <v>1.9216858118020082E-3</v>
      </c>
      <c r="AJ303" s="42">
        <v>4.3213042343258901E-3</v>
      </c>
      <c r="AK303" s="42">
        <v>4.9782685501619635E-2</v>
      </c>
      <c r="AL303" s="42">
        <v>3.4259463189556484E-3</v>
      </c>
      <c r="AM303" s="42">
        <v>7.6057731313115585E-3</v>
      </c>
    </row>
    <row r="304" spans="1:39" hidden="1" x14ac:dyDescent="0.25">
      <c r="A304" s="53"/>
      <c r="B304" s="53"/>
      <c r="C304" s="53"/>
      <c r="D304" s="16">
        <v>8.9047314141824227E-4</v>
      </c>
      <c r="E304" s="16">
        <v>2.3438060353540963E-3</v>
      </c>
      <c r="F304" s="16">
        <v>4.0747189736538118E-2</v>
      </c>
      <c r="G304" s="16">
        <v>1.9103585455838617E-3</v>
      </c>
      <c r="H304" s="16">
        <v>4.7416194389557275E-3</v>
      </c>
      <c r="I304" s="16">
        <v>2.4256410375273433E-2</v>
      </c>
      <c r="J304" s="16">
        <v>8.9047314141824227E-4</v>
      </c>
      <c r="K304" s="16">
        <v>2.3438060353540963E-3</v>
      </c>
      <c r="L304" s="16">
        <v>4.0747189736538118E-2</v>
      </c>
      <c r="M304" s="16">
        <v>1.9103585455838617E-3</v>
      </c>
      <c r="N304" s="16">
        <v>4.7416194389557275E-3</v>
      </c>
      <c r="O304" s="16">
        <v>2.4256410375273433E-2</v>
      </c>
      <c r="P304" s="16">
        <v>1.031212670383766E-3</v>
      </c>
      <c r="Q304" s="16">
        <v>1.9774981989717937E-3</v>
      </c>
      <c r="R304" s="16">
        <v>9.0354957650815165E-3</v>
      </c>
      <c r="S304" s="16">
        <v>1.5155877733717868E-3</v>
      </c>
      <c r="T304" s="16">
        <v>2.8641536923558314E-3</v>
      </c>
      <c r="U304" s="16">
        <v>5.1230083276940378E-3</v>
      </c>
      <c r="V304" s="16">
        <v>1.031212670383766E-3</v>
      </c>
      <c r="W304" s="16">
        <v>1.9774981989717937E-3</v>
      </c>
      <c r="X304" s="16">
        <v>9.0354957650815165E-3</v>
      </c>
      <c r="Y304" s="16">
        <v>1.5155877733717868E-3</v>
      </c>
      <c r="Z304" s="16">
        <v>2.8641536923558314E-3</v>
      </c>
      <c r="AA304" s="54">
        <v>5.1230083276940378E-3</v>
      </c>
      <c r="AB304" s="42">
        <v>1.9216858118020082E-3</v>
      </c>
      <c r="AC304" s="42">
        <v>4.3213042343258901E-3</v>
      </c>
      <c r="AD304" s="42">
        <v>4.9782685501619635E-2</v>
      </c>
      <c r="AE304" s="42">
        <v>3.4259463189556484E-3</v>
      </c>
      <c r="AF304" s="42">
        <v>7.6057731313115585E-3</v>
      </c>
      <c r="AG304" s="42">
        <v>2.937941870296747E-2</v>
      </c>
      <c r="AH304" s="42">
        <v>1.9216858118020082E-3</v>
      </c>
      <c r="AI304" s="42">
        <v>4.3213042343258901E-3</v>
      </c>
      <c r="AJ304" s="42">
        <v>4.9782685501619635E-2</v>
      </c>
      <c r="AK304" s="42">
        <v>3.4259463189556484E-3</v>
      </c>
      <c r="AL304" s="42">
        <v>7.6057731313115585E-3</v>
      </c>
      <c r="AM304" s="42">
        <v>2.937941870296747E-2</v>
      </c>
    </row>
    <row r="305" spans="1:39" hidden="1" x14ac:dyDescent="0.25">
      <c r="A305" s="53"/>
      <c r="B305" s="53"/>
      <c r="C305" s="53"/>
      <c r="D305" s="16">
        <v>2.3438060353540963E-3</v>
      </c>
      <c r="E305" s="16">
        <v>4.0747189736538118E-2</v>
      </c>
      <c r="F305" s="16">
        <v>1.9103585455838617E-3</v>
      </c>
      <c r="G305" s="16">
        <v>4.7416194389557275E-3</v>
      </c>
      <c r="H305" s="16">
        <v>2.4256410375273433E-2</v>
      </c>
      <c r="I305" s="16">
        <v>1.0416084911084942E-3</v>
      </c>
      <c r="J305" s="16">
        <v>2.3438060353540963E-3</v>
      </c>
      <c r="K305" s="16">
        <v>4.0747189736538118E-2</v>
      </c>
      <c r="L305" s="16">
        <v>1.9103585455838617E-3</v>
      </c>
      <c r="M305" s="16">
        <v>4.7416194389557275E-3</v>
      </c>
      <c r="N305" s="16">
        <v>2.4256410375273433E-2</v>
      </c>
      <c r="O305" s="16">
        <v>1.0416084911084942E-3</v>
      </c>
      <c r="P305" s="16">
        <v>1.9774981989717937E-3</v>
      </c>
      <c r="Q305" s="16">
        <v>9.0354957650815165E-3</v>
      </c>
      <c r="R305" s="16">
        <v>1.5155877733717868E-3</v>
      </c>
      <c r="S305" s="16">
        <v>2.8641536923558314E-3</v>
      </c>
      <c r="T305" s="16">
        <v>5.1230083276940378E-3</v>
      </c>
      <c r="U305" s="16">
        <v>8.5164134954210033E-4</v>
      </c>
      <c r="V305" s="16">
        <v>1.9774981989717937E-3</v>
      </c>
      <c r="W305" s="16">
        <v>9.0354957650815165E-3</v>
      </c>
      <c r="X305" s="16">
        <v>1.5155877733717868E-3</v>
      </c>
      <c r="Y305" s="16">
        <v>2.8641536923558314E-3</v>
      </c>
      <c r="Z305" s="16">
        <v>5.1230083276940378E-3</v>
      </c>
      <c r="AA305" s="54">
        <v>8.5164134954210033E-4</v>
      </c>
      <c r="AB305" s="42">
        <v>4.3213042343258901E-3</v>
      </c>
      <c r="AC305" s="42">
        <v>4.9782685501619635E-2</v>
      </c>
      <c r="AD305" s="42">
        <v>3.4259463189556484E-3</v>
      </c>
      <c r="AE305" s="42">
        <v>7.6057731313115585E-3</v>
      </c>
      <c r="AF305" s="42">
        <v>2.937941870296747E-2</v>
      </c>
      <c r="AG305" s="42">
        <v>1.8932498406505946E-3</v>
      </c>
      <c r="AH305" s="42">
        <v>4.3213042343258901E-3</v>
      </c>
      <c r="AI305" s="42">
        <v>4.9782685501619635E-2</v>
      </c>
      <c r="AJ305" s="42">
        <v>3.4259463189556484E-3</v>
      </c>
      <c r="AK305" s="42">
        <v>7.6057731313115585E-3</v>
      </c>
      <c r="AL305" s="42">
        <v>2.937941870296747E-2</v>
      </c>
      <c r="AM305" s="42">
        <v>1.8932498406505946E-3</v>
      </c>
    </row>
    <row r="306" spans="1:39" x14ac:dyDescent="0.25">
      <c r="A306" s="53" t="s">
        <v>84</v>
      </c>
      <c r="B306" s="53" t="str">
        <f>VLOOKUP(A306,'TRI Releases'!$A$3:$Q$118,2,FALSE)</f>
        <v>70734VLCNMASHLA</v>
      </c>
      <c r="C306" s="53" t="str">
        <f>VLOOKUP(B306,'AERMOD-Modeled-Air-Conc.'!$A$5:$B$3136,2,FALSE)</f>
        <v>Manufacturing</v>
      </c>
      <c r="D306" s="16">
        <v>4.0747189736538118E-2</v>
      </c>
      <c r="E306" s="16">
        <v>1.9103585455838617E-3</v>
      </c>
      <c r="F306" s="16">
        <v>4.7416194389557275E-3</v>
      </c>
      <c r="G306" s="16">
        <v>2.4256410375273433E-2</v>
      </c>
      <c r="H306" s="16">
        <v>1.0416084911084942E-3</v>
      </c>
      <c r="I306" s="16">
        <v>2.7416079771343783E-3</v>
      </c>
      <c r="J306" s="16">
        <v>4.0747189736538118E-2</v>
      </c>
      <c r="K306" s="16">
        <v>1.9103585455838617E-3</v>
      </c>
      <c r="L306" s="16">
        <v>4.7416194389557275E-3</v>
      </c>
      <c r="M306" s="16">
        <v>2.4256410375273433E-2</v>
      </c>
      <c r="N306" s="16">
        <v>1.0416084911084942E-3</v>
      </c>
      <c r="O306" s="16">
        <v>2.7416079771343783E-3</v>
      </c>
      <c r="P306" s="16">
        <v>9.0354957650815165E-3</v>
      </c>
      <c r="Q306" s="16">
        <v>1.5155877733717868E-3</v>
      </c>
      <c r="R306" s="16">
        <v>2.8641536923558314E-3</v>
      </c>
      <c r="S306" s="16">
        <v>5.1230083276940378E-3</v>
      </c>
      <c r="T306" s="16">
        <v>8.5164134954210033E-4</v>
      </c>
      <c r="U306" s="16">
        <v>1.6331444359218997E-3</v>
      </c>
      <c r="V306" s="16">
        <v>9.0354957650815165E-3</v>
      </c>
      <c r="W306" s="16">
        <v>1.5155877733717868E-3</v>
      </c>
      <c r="X306" s="16">
        <v>2.8641536923558314E-3</v>
      </c>
      <c r="Y306" s="16">
        <v>5.1230083276940378E-3</v>
      </c>
      <c r="Z306" s="16">
        <v>8.5164134954210033E-4</v>
      </c>
      <c r="AA306" s="54">
        <v>1.6331444359218997E-3</v>
      </c>
      <c r="AB306" s="42">
        <v>4.9782685501619635E-2</v>
      </c>
      <c r="AC306" s="42">
        <v>3.4259463189556484E-3</v>
      </c>
      <c r="AD306" s="42">
        <v>7.6057731313115585E-3</v>
      </c>
      <c r="AE306" s="42">
        <v>2.937941870296747E-2</v>
      </c>
      <c r="AF306" s="42">
        <v>1.8932498406505946E-3</v>
      </c>
      <c r="AG306" s="42">
        <v>4.3747524130562775E-3</v>
      </c>
      <c r="AH306" s="42">
        <v>4.9782685501619635E-2</v>
      </c>
      <c r="AI306" s="42">
        <v>3.4259463189556484E-3</v>
      </c>
      <c r="AJ306" s="42">
        <v>7.6057731313115585E-3</v>
      </c>
      <c r="AK306" s="42">
        <v>2.937941870296747E-2</v>
      </c>
      <c r="AL306" s="42">
        <v>1.8932498406505946E-3</v>
      </c>
      <c r="AM306" s="42">
        <v>4.3747524130562775E-3</v>
      </c>
    </row>
    <row r="307" spans="1:39" hidden="1" x14ac:dyDescent="0.25">
      <c r="A307" s="53"/>
      <c r="B307" s="53"/>
      <c r="C307" s="53"/>
      <c r="D307" s="16">
        <v>1.9103585455838617E-3</v>
      </c>
      <c r="E307" s="16">
        <v>4.7416194389557275E-3</v>
      </c>
      <c r="F307" s="16">
        <v>2.4256410375273433E-2</v>
      </c>
      <c r="G307" s="16">
        <v>1.0416084911084942E-3</v>
      </c>
      <c r="H307" s="16">
        <v>2.7416079771343783E-3</v>
      </c>
      <c r="I307" s="16">
        <v>0.19388205312548856</v>
      </c>
      <c r="J307" s="16">
        <v>1.9103585455838617E-3</v>
      </c>
      <c r="K307" s="16">
        <v>4.7416194389557275E-3</v>
      </c>
      <c r="L307" s="16">
        <v>2.4256410375273433E-2</v>
      </c>
      <c r="M307" s="16">
        <v>1.0416084911084942E-3</v>
      </c>
      <c r="N307" s="16">
        <v>2.7416079771343783E-3</v>
      </c>
      <c r="O307" s="16">
        <v>0.19388205312548856</v>
      </c>
      <c r="P307" s="16">
        <v>1.5155877733717868E-3</v>
      </c>
      <c r="Q307" s="16">
        <v>2.8641536923558314E-3</v>
      </c>
      <c r="R307" s="16">
        <v>5.1230083276940378E-3</v>
      </c>
      <c r="S307" s="16">
        <v>8.5164134954210033E-4</v>
      </c>
      <c r="T307" s="16">
        <v>1.6331444359218997E-3</v>
      </c>
      <c r="U307" s="16">
        <v>3.4204328525545592E-2</v>
      </c>
      <c r="V307" s="16">
        <v>1.5155877733717868E-3</v>
      </c>
      <c r="W307" s="16">
        <v>2.8641536923558314E-3</v>
      </c>
      <c r="X307" s="16">
        <v>5.1230083276940378E-3</v>
      </c>
      <c r="Y307" s="16">
        <v>8.5164134954210033E-4</v>
      </c>
      <c r="Z307" s="16">
        <v>1.6331444359218997E-3</v>
      </c>
      <c r="AA307" s="54">
        <v>3.4204328525545592E-2</v>
      </c>
      <c r="AB307" s="42">
        <v>3.4259463189556484E-3</v>
      </c>
      <c r="AC307" s="42">
        <v>7.6057731313115585E-3</v>
      </c>
      <c r="AD307" s="42">
        <v>2.937941870296747E-2</v>
      </c>
      <c r="AE307" s="42">
        <v>1.8932498406505946E-3</v>
      </c>
      <c r="AF307" s="42">
        <v>4.3747524130562775E-3</v>
      </c>
      <c r="AG307" s="42">
        <v>0.22808638165103415</v>
      </c>
      <c r="AH307" s="42">
        <v>3.4259463189556484E-3</v>
      </c>
      <c r="AI307" s="42">
        <v>7.6057731313115585E-3</v>
      </c>
      <c r="AJ307" s="42">
        <v>2.937941870296747E-2</v>
      </c>
      <c r="AK307" s="42">
        <v>1.8932498406505946E-3</v>
      </c>
      <c r="AL307" s="42">
        <v>4.3747524130562775E-3</v>
      </c>
      <c r="AM307" s="42">
        <v>0.22808638165103415</v>
      </c>
    </row>
    <row r="308" spans="1:39" hidden="1" x14ac:dyDescent="0.25">
      <c r="A308" s="53"/>
      <c r="B308" s="53"/>
      <c r="C308" s="53"/>
      <c r="D308" s="16">
        <v>4.7416194389557275E-3</v>
      </c>
      <c r="E308" s="16">
        <v>2.4256410375273433E-2</v>
      </c>
      <c r="F308" s="16">
        <v>1.0416084911084942E-3</v>
      </c>
      <c r="G308" s="16">
        <v>2.7416079771343783E-3</v>
      </c>
      <c r="H308" s="16">
        <v>0.19388205312548856</v>
      </c>
      <c r="I308" s="16">
        <v>9.0898105959807286E-3</v>
      </c>
      <c r="J308" s="16">
        <v>4.7416194389557275E-3</v>
      </c>
      <c r="K308" s="16">
        <v>2.4256410375273433E-2</v>
      </c>
      <c r="L308" s="16">
        <v>1.0416084911084942E-3</v>
      </c>
      <c r="M308" s="16">
        <v>2.7416079771343783E-3</v>
      </c>
      <c r="N308" s="16">
        <v>0.19388205312548856</v>
      </c>
      <c r="O308" s="16">
        <v>9.0898105959807286E-3</v>
      </c>
      <c r="P308" s="16">
        <v>2.8641536923558314E-3</v>
      </c>
      <c r="Q308" s="16">
        <v>5.1230083276940378E-3</v>
      </c>
      <c r="R308" s="16">
        <v>8.5164134954210033E-4</v>
      </c>
      <c r="S308" s="16">
        <v>1.6331444359218997E-3</v>
      </c>
      <c r="T308" s="16">
        <v>3.4204328525545592E-2</v>
      </c>
      <c r="U308" s="16">
        <v>5.7373345588902563E-3</v>
      </c>
      <c r="V308" s="16">
        <v>2.8641536923558314E-3</v>
      </c>
      <c r="W308" s="16">
        <v>5.1230083276940378E-3</v>
      </c>
      <c r="X308" s="16">
        <v>8.5164134954210033E-4</v>
      </c>
      <c r="Y308" s="16">
        <v>1.6331444359218997E-3</v>
      </c>
      <c r="Z308" s="16">
        <v>3.4204328525545592E-2</v>
      </c>
      <c r="AA308" s="54">
        <v>5.7373345588902563E-3</v>
      </c>
      <c r="AB308" s="42">
        <v>7.6057731313115585E-3</v>
      </c>
      <c r="AC308" s="42">
        <v>2.937941870296747E-2</v>
      </c>
      <c r="AD308" s="42">
        <v>1.8932498406505946E-3</v>
      </c>
      <c r="AE308" s="42">
        <v>4.3747524130562775E-3</v>
      </c>
      <c r="AF308" s="42">
        <v>0.22808638165103415</v>
      </c>
      <c r="AG308" s="42">
        <v>1.4827145154870984E-2</v>
      </c>
      <c r="AH308" s="42">
        <v>7.6057731313115585E-3</v>
      </c>
      <c r="AI308" s="42">
        <v>2.937941870296747E-2</v>
      </c>
      <c r="AJ308" s="42">
        <v>1.8932498406505946E-3</v>
      </c>
      <c r="AK308" s="42">
        <v>4.3747524130562775E-3</v>
      </c>
      <c r="AL308" s="42">
        <v>0.22808638165103415</v>
      </c>
      <c r="AM308" s="42">
        <v>1.4827145154870984E-2</v>
      </c>
    </row>
    <row r="309" spans="1:39" hidden="1" x14ac:dyDescent="0.25">
      <c r="A309" s="53"/>
      <c r="B309" s="53"/>
      <c r="C309" s="53"/>
      <c r="D309" s="16">
        <v>2.4256410375273433E-2</v>
      </c>
      <c r="E309" s="16">
        <v>1.0416084911084942E-3</v>
      </c>
      <c r="F309" s="16">
        <v>2.7416079771343783E-3</v>
      </c>
      <c r="G309" s="16">
        <v>0.19388205312548856</v>
      </c>
      <c r="H309" s="16">
        <v>9.0898105959807286E-3</v>
      </c>
      <c r="I309" s="16">
        <v>2.2561431055946209E-2</v>
      </c>
      <c r="J309" s="16">
        <v>2.4256410375273433E-2</v>
      </c>
      <c r="K309" s="16">
        <v>1.0416084911084942E-3</v>
      </c>
      <c r="L309" s="16">
        <v>2.7416079771343783E-3</v>
      </c>
      <c r="M309" s="16">
        <v>0.19388205312548856</v>
      </c>
      <c r="N309" s="16">
        <v>9.0898105959807286E-3</v>
      </c>
      <c r="O309" s="16">
        <v>2.2561431055946209E-2</v>
      </c>
      <c r="P309" s="16">
        <v>5.1230083276940378E-3</v>
      </c>
      <c r="Q309" s="16">
        <v>8.5164134954210033E-4</v>
      </c>
      <c r="R309" s="16">
        <v>1.6331444359218997E-3</v>
      </c>
      <c r="S309" s="16">
        <v>3.4204328525545592E-2</v>
      </c>
      <c r="T309" s="16">
        <v>5.7373345588902563E-3</v>
      </c>
      <c r="U309" s="16">
        <v>1.0842399397672616E-2</v>
      </c>
      <c r="V309" s="16">
        <v>5.1230083276940378E-3</v>
      </c>
      <c r="W309" s="16">
        <v>8.5164134954210033E-4</v>
      </c>
      <c r="X309" s="16">
        <v>1.6331444359218997E-3</v>
      </c>
      <c r="Y309" s="16">
        <v>3.4204328525545592E-2</v>
      </c>
      <c r="Z309" s="16">
        <v>5.7373345588902563E-3</v>
      </c>
      <c r="AA309" s="54">
        <v>1.0842399397672616E-2</v>
      </c>
      <c r="AB309" s="42">
        <v>2.937941870296747E-2</v>
      </c>
      <c r="AC309" s="42">
        <v>1.8932498406505946E-3</v>
      </c>
      <c r="AD309" s="42">
        <v>4.3747524130562775E-3</v>
      </c>
      <c r="AE309" s="42">
        <v>0.22808638165103415</v>
      </c>
      <c r="AF309" s="42">
        <v>1.4827145154870984E-2</v>
      </c>
      <c r="AG309" s="42">
        <v>3.3403830453618825E-2</v>
      </c>
      <c r="AH309" s="42">
        <v>2.937941870296747E-2</v>
      </c>
      <c r="AI309" s="42">
        <v>1.8932498406505946E-3</v>
      </c>
      <c r="AJ309" s="42">
        <v>4.3747524130562775E-3</v>
      </c>
      <c r="AK309" s="42">
        <v>0.22808638165103415</v>
      </c>
      <c r="AL309" s="42">
        <v>1.4827145154870984E-2</v>
      </c>
      <c r="AM309" s="42">
        <v>3.3403830453618825E-2</v>
      </c>
    </row>
    <row r="310" spans="1:39" hidden="1" x14ac:dyDescent="0.25">
      <c r="A310" s="53"/>
      <c r="B310" s="53"/>
      <c r="C310" s="53"/>
      <c r="D310" s="16">
        <v>1.0416084911084942E-3</v>
      </c>
      <c r="E310" s="16">
        <v>2.7416079771343783E-3</v>
      </c>
      <c r="F310" s="16">
        <v>0.19388205312548856</v>
      </c>
      <c r="G310" s="16">
        <v>9.0898105959807286E-3</v>
      </c>
      <c r="H310" s="16">
        <v>2.2561431055946209E-2</v>
      </c>
      <c r="I310" s="16">
        <v>0.1154161225699285</v>
      </c>
      <c r="J310" s="16">
        <v>1.0416084911084942E-3</v>
      </c>
      <c r="K310" s="16">
        <v>2.7416079771343783E-3</v>
      </c>
      <c r="L310" s="16">
        <v>0.19388205312548856</v>
      </c>
      <c r="M310" s="16">
        <v>9.0898105959807286E-3</v>
      </c>
      <c r="N310" s="16">
        <v>2.2561431055946209E-2</v>
      </c>
      <c r="O310" s="16">
        <v>0.1154161225699285</v>
      </c>
      <c r="P310" s="16">
        <v>8.5164134954210033E-4</v>
      </c>
      <c r="Q310" s="16">
        <v>1.6331444359218997E-3</v>
      </c>
      <c r="R310" s="16">
        <v>3.4204328525545592E-2</v>
      </c>
      <c r="S310" s="16">
        <v>5.7373345588902563E-3</v>
      </c>
      <c r="T310" s="16">
        <v>1.0842399397672616E-2</v>
      </c>
      <c r="U310" s="16">
        <v>1.9393408445471386E-2</v>
      </c>
      <c r="V310" s="16">
        <v>8.5164134954210033E-4</v>
      </c>
      <c r="W310" s="16">
        <v>1.6331444359218997E-3</v>
      </c>
      <c r="X310" s="16">
        <v>3.4204328525545592E-2</v>
      </c>
      <c r="Y310" s="16">
        <v>5.7373345588902563E-3</v>
      </c>
      <c r="Z310" s="16">
        <v>1.0842399397672616E-2</v>
      </c>
      <c r="AA310" s="54">
        <v>1.9393408445471386E-2</v>
      </c>
      <c r="AB310" s="42">
        <v>1.8932498406505946E-3</v>
      </c>
      <c r="AC310" s="42">
        <v>4.3747524130562775E-3</v>
      </c>
      <c r="AD310" s="42">
        <v>0.22808638165103415</v>
      </c>
      <c r="AE310" s="42">
        <v>1.4827145154870984E-2</v>
      </c>
      <c r="AF310" s="42">
        <v>3.3403830453618825E-2</v>
      </c>
      <c r="AG310" s="42">
        <v>0.13480953101539989</v>
      </c>
      <c r="AH310" s="42">
        <v>1.8932498406505946E-3</v>
      </c>
      <c r="AI310" s="42">
        <v>4.3747524130562775E-3</v>
      </c>
      <c r="AJ310" s="42">
        <v>0.22808638165103415</v>
      </c>
      <c r="AK310" s="42">
        <v>1.4827145154870984E-2</v>
      </c>
      <c r="AL310" s="42">
        <v>3.3403830453618825E-2</v>
      </c>
      <c r="AM310" s="42">
        <v>0.13480953101539989</v>
      </c>
    </row>
    <row r="311" spans="1:39" hidden="1" x14ac:dyDescent="0.25">
      <c r="A311" s="53"/>
      <c r="B311" s="53"/>
      <c r="C311" s="53"/>
      <c r="D311" s="16">
        <v>2.7416079771343783E-3</v>
      </c>
      <c r="E311" s="16">
        <v>0.19388205312548856</v>
      </c>
      <c r="F311" s="16">
        <v>9.0898105959807286E-3</v>
      </c>
      <c r="G311" s="16">
        <v>2.2561431055946209E-2</v>
      </c>
      <c r="H311" s="16">
        <v>0.1154161225699285</v>
      </c>
      <c r="I311" s="16">
        <v>4.9561502060587173E-3</v>
      </c>
      <c r="J311" s="16">
        <v>2.7416079771343783E-3</v>
      </c>
      <c r="K311" s="16">
        <v>0.19388205312548856</v>
      </c>
      <c r="L311" s="16">
        <v>9.0898105959807286E-3</v>
      </c>
      <c r="M311" s="16">
        <v>2.2561431055946209E-2</v>
      </c>
      <c r="N311" s="16">
        <v>0.1154161225699285</v>
      </c>
      <c r="O311" s="16">
        <v>4.9561502060587173E-3</v>
      </c>
      <c r="P311" s="16">
        <v>1.6331444359218997E-3</v>
      </c>
      <c r="Q311" s="16">
        <v>3.4204328525545592E-2</v>
      </c>
      <c r="R311" s="16">
        <v>5.7373345588902563E-3</v>
      </c>
      <c r="S311" s="16">
        <v>1.0842399397672616E-2</v>
      </c>
      <c r="T311" s="16">
        <v>1.9393408445471386E-2</v>
      </c>
      <c r="U311" s="16">
        <v>3.223931620692227E-3</v>
      </c>
      <c r="V311" s="16">
        <v>1.6331444359218997E-3</v>
      </c>
      <c r="W311" s="16">
        <v>3.4204328525545592E-2</v>
      </c>
      <c r="X311" s="16">
        <v>5.7373345588902563E-3</v>
      </c>
      <c r="Y311" s="16">
        <v>1.0842399397672616E-2</v>
      </c>
      <c r="Z311" s="16">
        <v>1.9393408445471386E-2</v>
      </c>
      <c r="AA311" s="54">
        <v>3.223931620692227E-3</v>
      </c>
      <c r="AB311" s="42">
        <v>4.3747524130562775E-3</v>
      </c>
      <c r="AC311" s="42">
        <v>0.22808638165103415</v>
      </c>
      <c r="AD311" s="42">
        <v>1.4827145154870984E-2</v>
      </c>
      <c r="AE311" s="42">
        <v>3.3403830453618825E-2</v>
      </c>
      <c r="AF311" s="42">
        <v>0.13480953101539989</v>
      </c>
      <c r="AG311" s="42">
        <v>8.1800818267509443E-3</v>
      </c>
      <c r="AH311" s="42">
        <v>4.3747524130562775E-3</v>
      </c>
      <c r="AI311" s="42">
        <v>0.22808638165103415</v>
      </c>
      <c r="AJ311" s="42">
        <v>1.4827145154870984E-2</v>
      </c>
      <c r="AK311" s="42">
        <v>3.3403830453618825E-2</v>
      </c>
      <c r="AL311" s="42">
        <v>0.13480953101539989</v>
      </c>
      <c r="AM311" s="42">
        <v>8.1800818267509443E-3</v>
      </c>
    </row>
    <row r="312" spans="1:39" x14ac:dyDescent="0.25">
      <c r="A312" s="53" t="s">
        <v>85</v>
      </c>
      <c r="B312" s="53" t="str">
        <f>VLOOKUP(A312,'TRI Releases'!$A$3:$Q$118,2,FALSE)</f>
        <v>70764LLMNXHWY40</v>
      </c>
      <c r="C312" s="53" t="str">
        <f>VLOOKUP(B312,'AERMOD-Modeled-Air-Conc.'!$A$5:$B$3136,2,FALSE)</f>
        <v>Processing as a Reactant</v>
      </c>
      <c r="D312" s="16">
        <v>0.19388205312548856</v>
      </c>
      <c r="E312" s="16">
        <v>9.0898105959807286E-3</v>
      </c>
      <c r="F312" s="16">
        <v>2.2561431055946209E-2</v>
      </c>
      <c r="G312" s="16">
        <v>0.1154161225699285</v>
      </c>
      <c r="H312" s="16">
        <v>4.9561502060587173E-3</v>
      </c>
      <c r="I312" s="16">
        <v>1.3045036649371421E-2</v>
      </c>
      <c r="J312" s="16">
        <v>0.19388205312548856</v>
      </c>
      <c r="K312" s="16">
        <v>9.0898105959807286E-3</v>
      </c>
      <c r="L312" s="16">
        <v>2.2561431055946209E-2</v>
      </c>
      <c r="M312" s="16">
        <v>0.1154161225699285</v>
      </c>
      <c r="N312" s="16">
        <v>4.9561502060587173E-3</v>
      </c>
      <c r="O312" s="16">
        <v>1.3045036649371421E-2</v>
      </c>
      <c r="P312" s="16">
        <v>3.4204328525545592E-2</v>
      </c>
      <c r="Q312" s="16">
        <v>5.7373345588902563E-3</v>
      </c>
      <c r="R312" s="16">
        <v>1.0842399397672616E-2</v>
      </c>
      <c r="S312" s="16">
        <v>1.9393408445471386E-2</v>
      </c>
      <c r="T312" s="16">
        <v>3.223931620692227E-3</v>
      </c>
      <c r="U312" s="16">
        <v>6.1823512808027474E-3</v>
      </c>
      <c r="V312" s="16">
        <v>3.4204328525545592E-2</v>
      </c>
      <c r="W312" s="16">
        <v>5.7373345588902563E-3</v>
      </c>
      <c r="X312" s="16">
        <v>1.0842399397672616E-2</v>
      </c>
      <c r="Y312" s="16">
        <v>1.9393408445471386E-2</v>
      </c>
      <c r="Z312" s="16">
        <v>3.223931620692227E-3</v>
      </c>
      <c r="AA312" s="54">
        <v>6.1823512808027474E-3</v>
      </c>
      <c r="AB312" s="42">
        <v>0.22808638165103415</v>
      </c>
      <c r="AC312" s="42">
        <v>1.4827145154870984E-2</v>
      </c>
      <c r="AD312" s="42">
        <v>3.3403830453618825E-2</v>
      </c>
      <c r="AE312" s="42">
        <v>0.13480953101539989</v>
      </c>
      <c r="AF312" s="42">
        <v>8.1800818267509443E-3</v>
      </c>
      <c r="AG312" s="42">
        <v>1.9227387930174169E-2</v>
      </c>
      <c r="AH312" s="42">
        <v>0.22808638165103415</v>
      </c>
      <c r="AI312" s="42">
        <v>1.4827145154870984E-2</v>
      </c>
      <c r="AJ312" s="42">
        <v>3.3403830453618825E-2</v>
      </c>
      <c r="AK312" s="42">
        <v>0.13480953101539989</v>
      </c>
      <c r="AL312" s="42">
        <v>8.1800818267509443E-3</v>
      </c>
      <c r="AM312" s="42">
        <v>1.9227387930174169E-2</v>
      </c>
    </row>
    <row r="313" spans="1:39" hidden="1" x14ac:dyDescent="0.25">
      <c r="A313" s="53"/>
      <c r="B313" s="53"/>
      <c r="C313" s="53"/>
      <c r="D313" s="16">
        <v>9.0898105959807286E-3</v>
      </c>
      <c r="E313" s="16">
        <v>2.2561431055946209E-2</v>
      </c>
      <c r="F313" s="16">
        <v>0.1154161225699285</v>
      </c>
      <c r="G313" s="16">
        <v>4.9561502060587173E-3</v>
      </c>
      <c r="H313" s="16">
        <v>1.3045036649371421E-2</v>
      </c>
      <c r="I313" s="16">
        <v>0.19473428193043582</v>
      </c>
      <c r="J313" s="16">
        <v>9.0898105959807286E-3</v>
      </c>
      <c r="K313" s="16">
        <v>2.2561431055946209E-2</v>
      </c>
      <c r="L313" s="16">
        <v>0.1154161225699285</v>
      </c>
      <c r="M313" s="16">
        <v>4.9561502060587173E-3</v>
      </c>
      <c r="N313" s="16">
        <v>1.3045036649371421E-2</v>
      </c>
      <c r="O313" s="16">
        <v>0.19473428193043582</v>
      </c>
      <c r="P313" s="16">
        <v>5.7373345588902563E-3</v>
      </c>
      <c r="Q313" s="16">
        <v>1.0842399397672616E-2</v>
      </c>
      <c r="R313" s="16">
        <v>1.9393408445471386E-2</v>
      </c>
      <c r="S313" s="16">
        <v>3.223931620692227E-3</v>
      </c>
      <c r="T313" s="16">
        <v>6.1823512808027474E-3</v>
      </c>
      <c r="U313" s="16">
        <v>2.589249946933788E-2</v>
      </c>
      <c r="V313" s="16">
        <v>5.7373345588902563E-3</v>
      </c>
      <c r="W313" s="16">
        <v>1.0842399397672616E-2</v>
      </c>
      <c r="X313" s="16">
        <v>1.9393408445471386E-2</v>
      </c>
      <c r="Y313" s="16">
        <v>3.223931620692227E-3</v>
      </c>
      <c r="Z313" s="16">
        <v>6.1823512808027474E-3</v>
      </c>
      <c r="AA313" s="54">
        <v>2.589249946933788E-2</v>
      </c>
      <c r="AB313" s="42">
        <v>1.4827145154870984E-2</v>
      </c>
      <c r="AC313" s="42">
        <v>3.3403830453618825E-2</v>
      </c>
      <c r="AD313" s="42">
        <v>0.13480953101539989</v>
      </c>
      <c r="AE313" s="42">
        <v>8.1800818267509443E-3</v>
      </c>
      <c r="AF313" s="42">
        <v>1.9227387930174169E-2</v>
      </c>
      <c r="AG313" s="42">
        <v>0.22062678139977371</v>
      </c>
      <c r="AH313" s="42">
        <v>1.4827145154870984E-2</v>
      </c>
      <c r="AI313" s="42">
        <v>3.3403830453618825E-2</v>
      </c>
      <c r="AJ313" s="42">
        <v>0.13480953101539989</v>
      </c>
      <c r="AK313" s="42">
        <v>8.1800818267509443E-3</v>
      </c>
      <c r="AL313" s="42">
        <v>1.9227387930174169E-2</v>
      </c>
      <c r="AM313" s="42">
        <v>0.22062678139977371</v>
      </c>
    </row>
    <row r="314" spans="1:39" hidden="1" x14ac:dyDescent="0.25">
      <c r="A314" s="53"/>
      <c r="B314" s="53"/>
      <c r="C314" s="53"/>
      <c r="D314" s="16">
        <v>2.2561431055946209E-2</v>
      </c>
      <c r="E314" s="16">
        <v>0.1154161225699285</v>
      </c>
      <c r="F314" s="16">
        <v>4.9561502060587173E-3</v>
      </c>
      <c r="G314" s="16">
        <v>1.3045036649371421E-2</v>
      </c>
      <c r="H314" s="16">
        <v>0.19473428193043582</v>
      </c>
      <c r="I314" s="16">
        <v>9.1297658073916342E-3</v>
      </c>
      <c r="J314" s="16">
        <v>2.2561431055946209E-2</v>
      </c>
      <c r="K314" s="16">
        <v>0.1154161225699285</v>
      </c>
      <c r="L314" s="16">
        <v>4.9561502060587173E-3</v>
      </c>
      <c r="M314" s="16">
        <v>1.3045036649371421E-2</v>
      </c>
      <c r="N314" s="16">
        <v>0.19473428193043582</v>
      </c>
      <c r="O314" s="16">
        <v>9.1297658073916342E-3</v>
      </c>
      <c r="P314" s="16">
        <v>1.0842399397672616E-2</v>
      </c>
      <c r="Q314" s="16">
        <v>1.9393408445471386E-2</v>
      </c>
      <c r="R314" s="16">
        <v>3.223931620692227E-3</v>
      </c>
      <c r="S314" s="16">
        <v>6.1823512808027474E-3</v>
      </c>
      <c r="T314" s="16">
        <v>2.589249946933788E-2</v>
      </c>
      <c r="U314" s="16">
        <v>4.3431325339578575E-3</v>
      </c>
      <c r="V314" s="16">
        <v>1.0842399397672616E-2</v>
      </c>
      <c r="W314" s="16">
        <v>1.9393408445471386E-2</v>
      </c>
      <c r="X314" s="16">
        <v>3.223931620692227E-3</v>
      </c>
      <c r="Y314" s="16">
        <v>6.1823512808027474E-3</v>
      </c>
      <c r="Z314" s="16">
        <v>2.589249946933788E-2</v>
      </c>
      <c r="AA314" s="54">
        <v>4.3431325339578575E-3</v>
      </c>
      <c r="AB314" s="42">
        <v>3.3403830453618825E-2</v>
      </c>
      <c r="AC314" s="42">
        <v>0.13480953101539989</v>
      </c>
      <c r="AD314" s="42">
        <v>8.1800818267509443E-3</v>
      </c>
      <c r="AE314" s="42">
        <v>1.9227387930174169E-2</v>
      </c>
      <c r="AF314" s="42">
        <v>0.22062678139977371</v>
      </c>
      <c r="AG314" s="42">
        <v>1.3472898341349491E-2</v>
      </c>
      <c r="AH314" s="42">
        <v>3.3403830453618825E-2</v>
      </c>
      <c r="AI314" s="42">
        <v>0.13480953101539989</v>
      </c>
      <c r="AJ314" s="42">
        <v>8.1800818267509443E-3</v>
      </c>
      <c r="AK314" s="42">
        <v>1.9227387930174169E-2</v>
      </c>
      <c r="AL314" s="42">
        <v>0.22062678139977371</v>
      </c>
      <c r="AM314" s="42">
        <v>1.3472898341349491E-2</v>
      </c>
    </row>
    <row r="315" spans="1:39" hidden="1" x14ac:dyDescent="0.25">
      <c r="A315" s="53"/>
      <c r="B315" s="53"/>
      <c r="C315" s="53"/>
      <c r="D315" s="16">
        <v>0.1154161225699285</v>
      </c>
      <c r="E315" s="16">
        <v>4.9561502060587173E-3</v>
      </c>
      <c r="F315" s="16">
        <v>1.3045036649371421E-2</v>
      </c>
      <c r="G315" s="16">
        <v>0.19473428193043582</v>
      </c>
      <c r="H315" s="16">
        <v>9.1297658073916342E-3</v>
      </c>
      <c r="I315" s="16">
        <v>2.2660602181466854E-2</v>
      </c>
      <c r="J315" s="16">
        <v>0.1154161225699285</v>
      </c>
      <c r="K315" s="16">
        <v>4.9561502060587173E-3</v>
      </c>
      <c r="L315" s="16">
        <v>1.3045036649371421E-2</v>
      </c>
      <c r="M315" s="16">
        <v>0.19473428193043582</v>
      </c>
      <c r="N315" s="16">
        <v>9.1297658073916342E-3</v>
      </c>
      <c r="O315" s="16">
        <v>2.2660602181466854E-2</v>
      </c>
      <c r="P315" s="16">
        <v>1.9393408445471386E-2</v>
      </c>
      <c r="Q315" s="16">
        <v>3.223931620692227E-3</v>
      </c>
      <c r="R315" s="16">
        <v>6.1823512808027474E-3</v>
      </c>
      <c r="S315" s="16">
        <v>2.589249946933788E-2</v>
      </c>
      <c r="T315" s="16">
        <v>4.3431325339578575E-3</v>
      </c>
      <c r="U315" s="16">
        <v>8.2076401658029482E-3</v>
      </c>
      <c r="V315" s="16">
        <v>1.9393408445471386E-2</v>
      </c>
      <c r="W315" s="16">
        <v>3.223931620692227E-3</v>
      </c>
      <c r="X315" s="16">
        <v>6.1823512808027474E-3</v>
      </c>
      <c r="Y315" s="16">
        <v>2.589249946933788E-2</v>
      </c>
      <c r="Z315" s="16">
        <v>4.3431325339578575E-3</v>
      </c>
      <c r="AA315" s="54">
        <v>8.2076401658029482E-3</v>
      </c>
      <c r="AB315" s="42">
        <v>0.13480953101539989</v>
      </c>
      <c r="AC315" s="42">
        <v>8.1800818267509443E-3</v>
      </c>
      <c r="AD315" s="42">
        <v>1.9227387930174169E-2</v>
      </c>
      <c r="AE315" s="42">
        <v>0.22062678139977371</v>
      </c>
      <c r="AF315" s="42">
        <v>1.3472898341349491E-2</v>
      </c>
      <c r="AG315" s="42">
        <v>3.08682423472698E-2</v>
      </c>
      <c r="AH315" s="42">
        <v>0.13480953101539989</v>
      </c>
      <c r="AI315" s="42">
        <v>8.1800818267509443E-3</v>
      </c>
      <c r="AJ315" s="42">
        <v>1.9227387930174169E-2</v>
      </c>
      <c r="AK315" s="42">
        <v>0.22062678139977371</v>
      </c>
      <c r="AL315" s="42">
        <v>1.3472898341349491E-2</v>
      </c>
      <c r="AM315" s="42">
        <v>3.08682423472698E-2</v>
      </c>
    </row>
    <row r="316" spans="1:39" hidden="1" x14ac:dyDescent="0.25">
      <c r="A316" s="53"/>
      <c r="B316" s="53"/>
      <c r="C316" s="53"/>
      <c r="D316" s="16">
        <v>4.9561502060587173E-3</v>
      </c>
      <c r="E316" s="16">
        <v>1.3045036649371421E-2</v>
      </c>
      <c r="F316" s="16">
        <v>0.19473428193043582</v>
      </c>
      <c r="G316" s="16">
        <v>9.1297658073916342E-3</v>
      </c>
      <c r="H316" s="16">
        <v>2.2660602181466854E-2</v>
      </c>
      <c r="I316" s="16">
        <v>0.11592344618562052</v>
      </c>
      <c r="J316" s="16">
        <v>4.9561502060587173E-3</v>
      </c>
      <c r="K316" s="16">
        <v>1.3045036649371421E-2</v>
      </c>
      <c r="L316" s="16">
        <v>0.19473428193043582</v>
      </c>
      <c r="M316" s="16">
        <v>9.1297658073916342E-3</v>
      </c>
      <c r="N316" s="16">
        <v>2.2660602181466854E-2</v>
      </c>
      <c r="O316" s="16">
        <v>0.11592344618562052</v>
      </c>
      <c r="P316" s="16">
        <v>3.223931620692227E-3</v>
      </c>
      <c r="Q316" s="16">
        <v>6.1823512808027474E-3</v>
      </c>
      <c r="R316" s="16">
        <v>2.589249946933788E-2</v>
      </c>
      <c r="S316" s="16">
        <v>4.3431325339578575E-3</v>
      </c>
      <c r="T316" s="16">
        <v>8.2076401658029482E-3</v>
      </c>
      <c r="U316" s="16">
        <v>1.4680709709240259E-2</v>
      </c>
      <c r="V316" s="16">
        <v>3.223931620692227E-3</v>
      </c>
      <c r="W316" s="16">
        <v>6.1823512808027474E-3</v>
      </c>
      <c r="X316" s="16">
        <v>2.589249946933788E-2</v>
      </c>
      <c r="Y316" s="16">
        <v>4.3431325339578575E-3</v>
      </c>
      <c r="Z316" s="16">
        <v>8.2076401658029482E-3</v>
      </c>
      <c r="AA316" s="54">
        <v>1.4680709709240259E-2</v>
      </c>
      <c r="AB316" s="42">
        <v>8.1800818267509443E-3</v>
      </c>
      <c r="AC316" s="42">
        <v>1.9227387930174169E-2</v>
      </c>
      <c r="AD316" s="42">
        <v>0.22062678139977371</v>
      </c>
      <c r="AE316" s="42">
        <v>1.3472898341349491E-2</v>
      </c>
      <c r="AF316" s="42">
        <v>3.08682423472698E-2</v>
      </c>
      <c r="AG316" s="42">
        <v>0.13060415589486077</v>
      </c>
      <c r="AH316" s="42">
        <v>8.1800818267509443E-3</v>
      </c>
      <c r="AI316" s="42">
        <v>1.9227387930174169E-2</v>
      </c>
      <c r="AJ316" s="42">
        <v>0.22062678139977371</v>
      </c>
      <c r="AK316" s="42">
        <v>1.3472898341349491E-2</v>
      </c>
      <c r="AL316" s="42">
        <v>3.08682423472698E-2</v>
      </c>
      <c r="AM316" s="42">
        <v>0.13060415589486077</v>
      </c>
    </row>
    <row r="317" spans="1:39" hidden="1" x14ac:dyDescent="0.25">
      <c r="A317" s="53"/>
      <c r="B317" s="53"/>
      <c r="C317" s="53"/>
      <c r="D317" s="16">
        <v>1.3045036649371421E-2</v>
      </c>
      <c r="E317" s="16">
        <v>0.19473428193043582</v>
      </c>
      <c r="F317" s="16">
        <v>9.1297658073916342E-3</v>
      </c>
      <c r="G317" s="16">
        <v>2.2660602181466854E-2</v>
      </c>
      <c r="H317" s="16">
        <v>0.11592344618562052</v>
      </c>
      <c r="I317" s="16">
        <v>4.9779354816897456E-3</v>
      </c>
      <c r="J317" s="16">
        <v>1.3045036649371421E-2</v>
      </c>
      <c r="K317" s="16">
        <v>0.19473428193043582</v>
      </c>
      <c r="L317" s="16">
        <v>9.1297658073916342E-3</v>
      </c>
      <c r="M317" s="16">
        <v>2.2660602181466854E-2</v>
      </c>
      <c r="N317" s="16">
        <v>0.11592344618562052</v>
      </c>
      <c r="O317" s="16">
        <v>4.9779354816897456E-3</v>
      </c>
      <c r="P317" s="16">
        <v>6.1823512808027474E-3</v>
      </c>
      <c r="Q317" s="16">
        <v>2.589249946933788E-2</v>
      </c>
      <c r="R317" s="16">
        <v>4.3431325339578575E-3</v>
      </c>
      <c r="S317" s="16">
        <v>8.2076401658029482E-3</v>
      </c>
      <c r="T317" s="16">
        <v>1.4680709709240259E-2</v>
      </c>
      <c r="U317" s="16">
        <v>2.4404995325551003E-3</v>
      </c>
      <c r="V317" s="16">
        <v>6.1823512808027474E-3</v>
      </c>
      <c r="W317" s="16">
        <v>2.589249946933788E-2</v>
      </c>
      <c r="X317" s="16">
        <v>4.3431325339578575E-3</v>
      </c>
      <c r="Y317" s="16">
        <v>8.2076401658029482E-3</v>
      </c>
      <c r="Z317" s="16">
        <v>1.4680709709240259E-2</v>
      </c>
      <c r="AA317" s="54">
        <v>2.4404995325551003E-3</v>
      </c>
      <c r="AB317" s="42">
        <v>1.9227387930174169E-2</v>
      </c>
      <c r="AC317" s="42">
        <v>0.22062678139977371</v>
      </c>
      <c r="AD317" s="42">
        <v>1.3472898341349491E-2</v>
      </c>
      <c r="AE317" s="42">
        <v>3.08682423472698E-2</v>
      </c>
      <c r="AF317" s="42">
        <v>0.13060415589486077</v>
      </c>
      <c r="AG317" s="42">
        <v>7.4184350142448459E-3</v>
      </c>
      <c r="AH317" s="42">
        <v>1.9227387930174169E-2</v>
      </c>
      <c r="AI317" s="42">
        <v>0.22062678139977371</v>
      </c>
      <c r="AJ317" s="42">
        <v>1.3472898341349491E-2</v>
      </c>
      <c r="AK317" s="42">
        <v>3.08682423472698E-2</v>
      </c>
      <c r="AL317" s="42">
        <v>0.13060415589486077</v>
      </c>
      <c r="AM317" s="42">
        <v>7.4184350142448459E-3</v>
      </c>
    </row>
    <row r="318" spans="1:39" x14ac:dyDescent="0.25">
      <c r="A318" s="53" t="s">
        <v>88</v>
      </c>
      <c r="B318" s="53" t="str">
        <f>VLOOKUP(A318,'TRI Releases'!$A$3:$Q$118,2,FALSE)</f>
        <v>70764LLMNXHWY40</v>
      </c>
      <c r="C318" s="53" t="str">
        <f>VLOOKUP(B318,'AERMOD-Modeled-Air-Conc.'!$A$5:$B$3136,2,FALSE)</f>
        <v>Processing as a Reactant</v>
      </c>
      <c r="D318" s="16">
        <v>0.19473428193043582</v>
      </c>
      <c r="E318" s="16">
        <v>9.1297658073916342E-3</v>
      </c>
      <c r="F318" s="16">
        <v>2.2660602181466854E-2</v>
      </c>
      <c r="G318" s="16">
        <v>0.11592344618562052</v>
      </c>
      <c r="H318" s="16">
        <v>4.9779354816897456E-3</v>
      </c>
      <c r="I318" s="16">
        <v>1.3102377469808222E-2</v>
      </c>
      <c r="J318" s="16">
        <v>0.19473428193043582</v>
      </c>
      <c r="K318" s="16">
        <v>9.1297658073916342E-3</v>
      </c>
      <c r="L318" s="16">
        <v>2.2660602181466854E-2</v>
      </c>
      <c r="M318" s="16">
        <v>0.11592344618562052</v>
      </c>
      <c r="N318" s="16">
        <v>4.9779354816897456E-3</v>
      </c>
      <c r="O318" s="16">
        <v>1.3102377469808222E-2</v>
      </c>
      <c r="P318" s="16">
        <v>2.589249946933788E-2</v>
      </c>
      <c r="Q318" s="16">
        <v>4.3431325339578575E-3</v>
      </c>
      <c r="R318" s="16">
        <v>8.2076401658029482E-3</v>
      </c>
      <c r="S318" s="16">
        <v>1.4680709709240259E-2</v>
      </c>
      <c r="T318" s="16">
        <v>2.4404995325551003E-3</v>
      </c>
      <c r="U318" s="16">
        <v>4.6800078866594879E-3</v>
      </c>
      <c r="V318" s="16">
        <v>2.589249946933788E-2</v>
      </c>
      <c r="W318" s="16">
        <v>4.3431325339578575E-3</v>
      </c>
      <c r="X318" s="16">
        <v>8.2076401658029482E-3</v>
      </c>
      <c r="Y318" s="16">
        <v>1.4680709709240259E-2</v>
      </c>
      <c r="Z318" s="16">
        <v>2.4404995325551003E-3</v>
      </c>
      <c r="AA318" s="54">
        <v>4.6800078866594879E-3</v>
      </c>
      <c r="AB318" s="42">
        <v>0.22062678139977371</v>
      </c>
      <c r="AC318" s="42">
        <v>1.3472898341349491E-2</v>
      </c>
      <c r="AD318" s="42">
        <v>3.08682423472698E-2</v>
      </c>
      <c r="AE318" s="42">
        <v>0.13060415589486077</v>
      </c>
      <c r="AF318" s="42">
        <v>7.4184350142448459E-3</v>
      </c>
      <c r="AG318" s="42">
        <v>1.7782385356467711E-2</v>
      </c>
      <c r="AH318" s="42">
        <v>0.22062678139977371</v>
      </c>
      <c r="AI318" s="42">
        <v>1.3472898341349491E-2</v>
      </c>
      <c r="AJ318" s="42">
        <v>3.08682423472698E-2</v>
      </c>
      <c r="AK318" s="42">
        <v>0.13060415589486077</v>
      </c>
      <c r="AL318" s="42">
        <v>7.4184350142448459E-3</v>
      </c>
      <c r="AM318" s="42">
        <v>1.7782385356467711E-2</v>
      </c>
    </row>
    <row r="319" spans="1:39" hidden="1" x14ac:dyDescent="0.25">
      <c r="A319" s="53"/>
      <c r="B319" s="53"/>
      <c r="C319" s="53"/>
      <c r="D319" s="16">
        <v>9.1297658073916342E-3</v>
      </c>
      <c r="E319" s="16">
        <v>2.2660602181466854E-2</v>
      </c>
      <c r="F319" s="16">
        <v>0.11592344618562052</v>
      </c>
      <c r="G319" s="16">
        <v>4.9779354816897456E-3</v>
      </c>
      <c r="H319" s="16">
        <v>1.3102377469808222E-2</v>
      </c>
      <c r="I319" s="16">
        <v>0.19473428193043582</v>
      </c>
      <c r="J319" s="16">
        <v>9.1297658073916342E-3</v>
      </c>
      <c r="K319" s="16">
        <v>2.2660602181466854E-2</v>
      </c>
      <c r="L319" s="16">
        <v>0.11592344618562052</v>
      </c>
      <c r="M319" s="16">
        <v>4.9779354816897456E-3</v>
      </c>
      <c r="N319" s="16">
        <v>1.3102377469808222E-2</v>
      </c>
      <c r="O319" s="16">
        <v>0.19473428193043582</v>
      </c>
      <c r="P319" s="16">
        <v>4.3431325339578575E-3</v>
      </c>
      <c r="Q319" s="16">
        <v>8.2076401658029482E-3</v>
      </c>
      <c r="R319" s="16">
        <v>1.4680709709240259E-2</v>
      </c>
      <c r="S319" s="16">
        <v>2.4404995325551003E-3</v>
      </c>
      <c r="T319" s="16">
        <v>4.6800078866594879E-3</v>
      </c>
      <c r="U319" s="16">
        <v>3.5962395566858603E-2</v>
      </c>
      <c r="V319" s="16">
        <v>4.3431325339578575E-3</v>
      </c>
      <c r="W319" s="16">
        <v>8.2076401658029482E-3</v>
      </c>
      <c r="X319" s="16">
        <v>1.4680709709240259E-2</v>
      </c>
      <c r="Y319" s="16">
        <v>2.4404995325551003E-3</v>
      </c>
      <c r="Z319" s="16">
        <v>4.6800078866594879E-3</v>
      </c>
      <c r="AA319" s="54">
        <v>3.5962395566858603E-2</v>
      </c>
      <c r="AB319" s="42">
        <v>1.3472898341349491E-2</v>
      </c>
      <c r="AC319" s="42">
        <v>3.08682423472698E-2</v>
      </c>
      <c r="AD319" s="42">
        <v>0.13060415589486077</v>
      </c>
      <c r="AE319" s="42">
        <v>7.4184350142448459E-3</v>
      </c>
      <c r="AF319" s="42">
        <v>1.7782385356467711E-2</v>
      </c>
      <c r="AG319" s="42">
        <v>0.23069667749729442</v>
      </c>
      <c r="AH319" s="42">
        <v>1.3472898341349491E-2</v>
      </c>
      <c r="AI319" s="42">
        <v>3.08682423472698E-2</v>
      </c>
      <c r="AJ319" s="42">
        <v>0.13060415589486077</v>
      </c>
      <c r="AK319" s="42">
        <v>7.4184350142448459E-3</v>
      </c>
      <c r="AL319" s="42">
        <v>1.7782385356467711E-2</v>
      </c>
      <c r="AM319" s="42">
        <v>0.23069667749729442</v>
      </c>
    </row>
    <row r="320" spans="1:39" hidden="1" x14ac:dyDescent="0.25">
      <c r="A320" s="53"/>
      <c r="B320" s="53"/>
      <c r="C320" s="53"/>
      <c r="D320" s="16">
        <v>2.2660602181466854E-2</v>
      </c>
      <c r="E320" s="16">
        <v>0.11592344618562052</v>
      </c>
      <c r="F320" s="16">
        <v>4.9779354816897456E-3</v>
      </c>
      <c r="G320" s="16">
        <v>1.3102377469808222E-2</v>
      </c>
      <c r="H320" s="16">
        <v>0.19473428193043582</v>
      </c>
      <c r="I320" s="16">
        <v>9.1297658073916342E-3</v>
      </c>
      <c r="J320" s="16">
        <v>2.2660602181466854E-2</v>
      </c>
      <c r="K320" s="16">
        <v>0.11592344618562052</v>
      </c>
      <c r="L320" s="16">
        <v>4.9779354816897456E-3</v>
      </c>
      <c r="M320" s="16">
        <v>1.3102377469808222E-2</v>
      </c>
      <c r="N320" s="16">
        <v>0.19473428193043582</v>
      </c>
      <c r="O320" s="16">
        <v>9.1297658073916342E-3</v>
      </c>
      <c r="P320" s="16">
        <v>8.2076401658029482E-3</v>
      </c>
      <c r="Q320" s="16">
        <v>1.4680709709240259E-2</v>
      </c>
      <c r="R320" s="16">
        <v>2.4404995325551003E-3</v>
      </c>
      <c r="S320" s="16">
        <v>4.6800078866594879E-3</v>
      </c>
      <c r="T320" s="16">
        <v>3.5962395566858603E-2</v>
      </c>
      <c r="U320" s="16">
        <v>6.0322276097928016E-3</v>
      </c>
      <c r="V320" s="16">
        <v>8.2076401658029482E-3</v>
      </c>
      <c r="W320" s="16">
        <v>1.4680709709240259E-2</v>
      </c>
      <c r="X320" s="16">
        <v>2.4404995325551003E-3</v>
      </c>
      <c r="Y320" s="16">
        <v>4.6800078866594879E-3</v>
      </c>
      <c r="Z320" s="16">
        <v>3.5962395566858603E-2</v>
      </c>
      <c r="AA320" s="54">
        <v>6.0322276097928016E-3</v>
      </c>
      <c r="AB320" s="42">
        <v>3.08682423472698E-2</v>
      </c>
      <c r="AC320" s="42">
        <v>0.13060415589486077</v>
      </c>
      <c r="AD320" s="42">
        <v>7.4184350142448459E-3</v>
      </c>
      <c r="AE320" s="42">
        <v>1.7782385356467711E-2</v>
      </c>
      <c r="AF320" s="42">
        <v>0.23069667749729442</v>
      </c>
      <c r="AG320" s="42">
        <v>1.5161993417184435E-2</v>
      </c>
      <c r="AH320" s="42">
        <v>3.08682423472698E-2</v>
      </c>
      <c r="AI320" s="42">
        <v>0.13060415589486077</v>
      </c>
      <c r="AJ320" s="42">
        <v>7.4184350142448459E-3</v>
      </c>
      <c r="AK320" s="42">
        <v>1.7782385356467711E-2</v>
      </c>
      <c r="AL320" s="42">
        <v>0.23069667749729442</v>
      </c>
      <c r="AM320" s="42">
        <v>1.5161993417184435E-2</v>
      </c>
    </row>
    <row r="321" spans="1:39" hidden="1" x14ac:dyDescent="0.25">
      <c r="A321" s="53"/>
      <c r="B321" s="53"/>
      <c r="C321" s="53"/>
      <c r="D321" s="16">
        <v>0.11592344618562052</v>
      </c>
      <c r="E321" s="16">
        <v>4.9779354816897456E-3</v>
      </c>
      <c r="F321" s="16">
        <v>1.3102377469808222E-2</v>
      </c>
      <c r="G321" s="16">
        <v>0.19473428193043582</v>
      </c>
      <c r="H321" s="16">
        <v>9.1297658073916342E-3</v>
      </c>
      <c r="I321" s="16">
        <v>2.2660602181466854E-2</v>
      </c>
      <c r="J321" s="16">
        <v>0.11592344618562052</v>
      </c>
      <c r="K321" s="16">
        <v>4.9779354816897456E-3</v>
      </c>
      <c r="L321" s="16">
        <v>1.3102377469808222E-2</v>
      </c>
      <c r="M321" s="16">
        <v>0.19473428193043582</v>
      </c>
      <c r="N321" s="16">
        <v>9.1297658073916342E-3</v>
      </c>
      <c r="O321" s="16">
        <v>2.2660602181466854E-2</v>
      </c>
      <c r="P321" s="16">
        <v>1.4680709709240259E-2</v>
      </c>
      <c r="Q321" s="16">
        <v>2.4404995325551003E-3</v>
      </c>
      <c r="R321" s="16">
        <v>4.6800078866594879E-3</v>
      </c>
      <c r="S321" s="16">
        <v>3.5962395566858603E-2</v>
      </c>
      <c r="T321" s="16">
        <v>6.0322276097928016E-3</v>
      </c>
      <c r="U321" s="16">
        <v>1.1399687491065942E-2</v>
      </c>
      <c r="V321" s="16">
        <v>1.4680709709240259E-2</v>
      </c>
      <c r="W321" s="16">
        <v>2.4404995325551003E-3</v>
      </c>
      <c r="X321" s="16">
        <v>4.6800078866594879E-3</v>
      </c>
      <c r="Y321" s="16">
        <v>3.5962395566858603E-2</v>
      </c>
      <c r="Z321" s="16">
        <v>6.0322276097928016E-3</v>
      </c>
      <c r="AA321" s="54">
        <v>1.1399687491065942E-2</v>
      </c>
      <c r="AB321" s="42">
        <v>0.13060415589486077</v>
      </c>
      <c r="AC321" s="42">
        <v>7.4184350142448459E-3</v>
      </c>
      <c r="AD321" s="42">
        <v>1.7782385356467711E-2</v>
      </c>
      <c r="AE321" s="42">
        <v>0.23069667749729442</v>
      </c>
      <c r="AF321" s="42">
        <v>1.5161993417184435E-2</v>
      </c>
      <c r="AG321" s="42">
        <v>3.4060289672532794E-2</v>
      </c>
      <c r="AH321" s="42">
        <v>0.13060415589486077</v>
      </c>
      <c r="AI321" s="42">
        <v>7.4184350142448459E-3</v>
      </c>
      <c r="AJ321" s="42">
        <v>1.7782385356467711E-2</v>
      </c>
      <c r="AK321" s="42">
        <v>0.23069667749729442</v>
      </c>
      <c r="AL321" s="42">
        <v>1.5161993417184435E-2</v>
      </c>
      <c r="AM321" s="42">
        <v>3.4060289672532794E-2</v>
      </c>
    </row>
    <row r="322" spans="1:39" hidden="1" x14ac:dyDescent="0.25">
      <c r="A322" s="53"/>
      <c r="B322" s="53"/>
      <c r="C322" s="53"/>
      <c r="D322" s="16">
        <v>4.9779354816897456E-3</v>
      </c>
      <c r="E322" s="16">
        <v>1.3102377469808222E-2</v>
      </c>
      <c r="F322" s="16">
        <v>0.19473428193043582</v>
      </c>
      <c r="G322" s="16">
        <v>9.1297658073916342E-3</v>
      </c>
      <c r="H322" s="16">
        <v>2.2660602181466854E-2</v>
      </c>
      <c r="I322" s="16">
        <v>0.11592344618562052</v>
      </c>
      <c r="J322" s="16">
        <v>4.9779354816897456E-3</v>
      </c>
      <c r="K322" s="16">
        <v>1.3102377469808222E-2</v>
      </c>
      <c r="L322" s="16">
        <v>0.19473428193043582</v>
      </c>
      <c r="M322" s="16">
        <v>9.1297658073916342E-3</v>
      </c>
      <c r="N322" s="16">
        <v>2.2660602181466854E-2</v>
      </c>
      <c r="O322" s="16">
        <v>0.11592344618562052</v>
      </c>
      <c r="P322" s="16">
        <v>2.4404995325551003E-3</v>
      </c>
      <c r="Q322" s="16">
        <v>4.6800078866594879E-3</v>
      </c>
      <c r="R322" s="16">
        <v>3.5962395566858603E-2</v>
      </c>
      <c r="S322" s="16">
        <v>6.0322276097928016E-3</v>
      </c>
      <c r="T322" s="16">
        <v>1.1399687491065942E-2</v>
      </c>
      <c r="U322" s="16">
        <v>2.0390209542772299E-2</v>
      </c>
      <c r="V322" s="16">
        <v>2.4404995325551003E-3</v>
      </c>
      <c r="W322" s="16">
        <v>4.6800078866594879E-3</v>
      </c>
      <c r="X322" s="16">
        <v>3.5962395566858603E-2</v>
      </c>
      <c r="Y322" s="16">
        <v>6.0322276097928016E-3</v>
      </c>
      <c r="Z322" s="16">
        <v>1.1399687491065942E-2</v>
      </c>
      <c r="AA322" s="54">
        <v>2.0390209542772299E-2</v>
      </c>
      <c r="AB322" s="42">
        <v>7.4184350142448459E-3</v>
      </c>
      <c r="AC322" s="42">
        <v>1.7782385356467711E-2</v>
      </c>
      <c r="AD322" s="42">
        <v>0.23069667749729442</v>
      </c>
      <c r="AE322" s="42">
        <v>1.5161993417184435E-2</v>
      </c>
      <c r="AF322" s="42">
        <v>3.4060289672532794E-2</v>
      </c>
      <c r="AG322" s="42">
        <v>0.13631365572839282</v>
      </c>
      <c r="AH322" s="42">
        <v>7.4184350142448459E-3</v>
      </c>
      <c r="AI322" s="42">
        <v>1.7782385356467711E-2</v>
      </c>
      <c r="AJ322" s="42">
        <v>0.23069667749729442</v>
      </c>
      <c r="AK322" s="42">
        <v>1.5161993417184435E-2</v>
      </c>
      <c r="AL322" s="42">
        <v>3.4060289672532794E-2</v>
      </c>
      <c r="AM322" s="42">
        <v>0.13631365572839282</v>
      </c>
    </row>
    <row r="323" spans="1:39" hidden="1" x14ac:dyDescent="0.25">
      <c r="A323" s="53"/>
      <c r="B323" s="53"/>
      <c r="C323" s="53"/>
      <c r="D323" s="16">
        <v>1.3102377469808222E-2</v>
      </c>
      <c r="E323" s="16">
        <v>0.19473428193043582</v>
      </c>
      <c r="F323" s="16">
        <v>9.1297658073916342E-3</v>
      </c>
      <c r="G323" s="16">
        <v>2.2660602181466854E-2</v>
      </c>
      <c r="H323" s="16">
        <v>0.11592344618562052</v>
      </c>
      <c r="I323" s="16">
        <v>4.9779354816897456E-3</v>
      </c>
      <c r="J323" s="16">
        <v>1.3102377469808222E-2</v>
      </c>
      <c r="K323" s="16">
        <v>0.19473428193043582</v>
      </c>
      <c r="L323" s="16">
        <v>9.1297658073916342E-3</v>
      </c>
      <c r="M323" s="16">
        <v>2.2660602181466854E-2</v>
      </c>
      <c r="N323" s="16">
        <v>0.11592344618562052</v>
      </c>
      <c r="O323" s="16">
        <v>4.9779354816897456E-3</v>
      </c>
      <c r="P323" s="16">
        <v>4.6800078866594879E-3</v>
      </c>
      <c r="Q323" s="16">
        <v>3.5962395566858603E-2</v>
      </c>
      <c r="R323" s="16">
        <v>6.0322276097928016E-3</v>
      </c>
      <c r="S323" s="16">
        <v>1.1399687491065942E-2</v>
      </c>
      <c r="T323" s="16">
        <v>2.0390209542772299E-2</v>
      </c>
      <c r="U323" s="16">
        <v>3.3896383651340241E-3</v>
      </c>
      <c r="V323" s="16">
        <v>4.6800078866594879E-3</v>
      </c>
      <c r="W323" s="16">
        <v>3.5962395566858603E-2</v>
      </c>
      <c r="X323" s="16">
        <v>6.0322276097928016E-3</v>
      </c>
      <c r="Y323" s="16">
        <v>1.1399687491065942E-2</v>
      </c>
      <c r="Z323" s="16">
        <v>2.0390209542772299E-2</v>
      </c>
      <c r="AA323" s="54">
        <v>3.3896383651340241E-3</v>
      </c>
      <c r="AB323" s="42">
        <v>1.7782385356467711E-2</v>
      </c>
      <c r="AC323" s="42">
        <v>0.23069667749729442</v>
      </c>
      <c r="AD323" s="42">
        <v>1.5161993417184435E-2</v>
      </c>
      <c r="AE323" s="42">
        <v>3.4060289672532794E-2</v>
      </c>
      <c r="AF323" s="42">
        <v>0.13631365572839282</v>
      </c>
      <c r="AG323" s="42">
        <v>8.3675738468237705E-3</v>
      </c>
      <c r="AH323" s="42">
        <v>1.7782385356467711E-2</v>
      </c>
      <c r="AI323" s="42">
        <v>0.23069667749729442</v>
      </c>
      <c r="AJ323" s="42">
        <v>1.5161993417184435E-2</v>
      </c>
      <c r="AK323" s="42">
        <v>3.4060289672532794E-2</v>
      </c>
      <c r="AL323" s="42">
        <v>0.13631365572839282</v>
      </c>
      <c r="AM323" s="42">
        <v>8.3675738468237705E-3</v>
      </c>
    </row>
    <row r="324" spans="1:39" x14ac:dyDescent="0.25">
      <c r="A324" s="53" t="s">
        <v>89</v>
      </c>
      <c r="B324" s="53" t="str">
        <f>VLOOKUP(A324,'TRI Releases'!$A$3:$Q$118,2,FALSE)</f>
        <v>70764LLMNXHWY40</v>
      </c>
      <c r="C324" s="53" t="str">
        <f>VLOOKUP(B324,'AERMOD-Modeled-Air-Conc.'!$A$5:$B$3136,2,FALSE)</f>
        <v>Processing as a Reactant</v>
      </c>
      <c r="D324" s="16">
        <v>0.19473428193043582</v>
      </c>
      <c r="E324" s="16">
        <v>9.1297658073916342E-3</v>
      </c>
      <c r="F324" s="16">
        <v>2.2660602181466854E-2</v>
      </c>
      <c r="G324" s="16">
        <v>0.11592344618562052</v>
      </c>
      <c r="H324" s="16">
        <v>4.9779354816897456E-3</v>
      </c>
      <c r="I324" s="16">
        <v>1.3102377469808222E-2</v>
      </c>
      <c r="J324" s="16">
        <v>0.19473428193043582</v>
      </c>
      <c r="K324" s="16">
        <v>9.1297658073916342E-3</v>
      </c>
      <c r="L324" s="16">
        <v>2.2660602181466854E-2</v>
      </c>
      <c r="M324" s="16">
        <v>0.11592344618562052</v>
      </c>
      <c r="N324" s="16">
        <v>4.9779354816897456E-3</v>
      </c>
      <c r="O324" s="16">
        <v>1.3102377469808222E-2</v>
      </c>
      <c r="P324" s="16">
        <v>3.5962395566858603E-2</v>
      </c>
      <c r="Q324" s="16">
        <v>6.0322276097928016E-3</v>
      </c>
      <c r="R324" s="16">
        <v>1.1399687491065942E-2</v>
      </c>
      <c r="S324" s="16">
        <v>2.0390209542772299E-2</v>
      </c>
      <c r="T324" s="16">
        <v>3.3896383651340241E-3</v>
      </c>
      <c r="U324" s="16">
        <v>6.5001177300543691E-3</v>
      </c>
      <c r="V324" s="16">
        <v>3.5962395566858603E-2</v>
      </c>
      <c r="W324" s="16">
        <v>6.0322276097928016E-3</v>
      </c>
      <c r="X324" s="16">
        <v>1.1399687491065942E-2</v>
      </c>
      <c r="Y324" s="16">
        <v>2.0390209542772299E-2</v>
      </c>
      <c r="Z324" s="16">
        <v>3.3896383651340241E-3</v>
      </c>
      <c r="AA324" s="54">
        <v>6.5001177300543691E-3</v>
      </c>
      <c r="AB324" s="42">
        <v>0.23069667749729442</v>
      </c>
      <c r="AC324" s="42">
        <v>1.5161993417184435E-2</v>
      </c>
      <c r="AD324" s="42">
        <v>3.4060289672532794E-2</v>
      </c>
      <c r="AE324" s="42">
        <v>0.13631365572839282</v>
      </c>
      <c r="AF324" s="42">
        <v>8.3675738468237705E-3</v>
      </c>
      <c r="AG324" s="42">
        <v>1.9602495199862589E-2</v>
      </c>
      <c r="AH324" s="42">
        <v>0.23069667749729442</v>
      </c>
      <c r="AI324" s="42">
        <v>1.5161993417184435E-2</v>
      </c>
      <c r="AJ324" s="42">
        <v>3.4060289672532794E-2</v>
      </c>
      <c r="AK324" s="42">
        <v>0.13631365572839282</v>
      </c>
      <c r="AL324" s="42">
        <v>8.3675738468237705E-3</v>
      </c>
      <c r="AM324" s="42">
        <v>1.9602495199862589E-2</v>
      </c>
    </row>
    <row r="325" spans="1:39" hidden="1" x14ac:dyDescent="0.25">
      <c r="A325" s="53"/>
      <c r="B325" s="53"/>
      <c r="C325" s="53"/>
      <c r="D325" s="16">
        <v>9.1297658073916342E-3</v>
      </c>
      <c r="E325" s="16">
        <v>2.2660602181466854E-2</v>
      </c>
      <c r="F325" s="16">
        <v>0.11592344618562052</v>
      </c>
      <c r="G325" s="16">
        <v>4.9779354816897456E-3</v>
      </c>
      <c r="H325" s="16">
        <v>1.3102377469808222E-2</v>
      </c>
      <c r="I325" s="16">
        <v>0.2002737691625926</v>
      </c>
      <c r="J325" s="16">
        <v>9.1297658073916342E-3</v>
      </c>
      <c r="K325" s="16">
        <v>2.2660602181466854E-2</v>
      </c>
      <c r="L325" s="16">
        <v>0.11592344618562052</v>
      </c>
      <c r="M325" s="16">
        <v>4.9779354816897456E-3</v>
      </c>
      <c r="N325" s="16">
        <v>1.3102377469808222E-2</v>
      </c>
      <c r="O325" s="16">
        <v>0.2002737691625926</v>
      </c>
      <c r="P325" s="16">
        <v>6.0322276097928016E-3</v>
      </c>
      <c r="Q325" s="16">
        <v>1.1399687491065942E-2</v>
      </c>
      <c r="R325" s="16">
        <v>2.0390209542772299E-2</v>
      </c>
      <c r="S325" s="16">
        <v>3.3896383651340241E-3</v>
      </c>
      <c r="T325" s="16">
        <v>6.5001177300543691E-3</v>
      </c>
      <c r="U325" s="16">
        <v>3.3436355691638699E-2</v>
      </c>
      <c r="V325" s="16">
        <v>6.0322276097928016E-3</v>
      </c>
      <c r="W325" s="16">
        <v>1.1399687491065942E-2</v>
      </c>
      <c r="X325" s="16">
        <v>2.0390209542772299E-2</v>
      </c>
      <c r="Y325" s="16">
        <v>3.3896383651340241E-3</v>
      </c>
      <c r="Z325" s="16">
        <v>6.5001177300543691E-3</v>
      </c>
      <c r="AA325" s="54">
        <v>3.3436355691638699E-2</v>
      </c>
      <c r="AB325" s="42">
        <v>1.5161993417184435E-2</v>
      </c>
      <c r="AC325" s="42">
        <v>3.4060289672532794E-2</v>
      </c>
      <c r="AD325" s="42">
        <v>0.13631365572839282</v>
      </c>
      <c r="AE325" s="42">
        <v>8.3675738468237705E-3</v>
      </c>
      <c r="AF325" s="42">
        <v>1.9602495199862589E-2</v>
      </c>
      <c r="AG325" s="42">
        <v>0.23371012485423129</v>
      </c>
      <c r="AH325" s="42">
        <v>1.5161993417184435E-2</v>
      </c>
      <c r="AI325" s="42">
        <v>3.4060289672532794E-2</v>
      </c>
      <c r="AJ325" s="42">
        <v>0.13631365572839282</v>
      </c>
      <c r="AK325" s="42">
        <v>8.3675738468237705E-3</v>
      </c>
      <c r="AL325" s="42">
        <v>1.9602495199862589E-2</v>
      </c>
      <c r="AM325" s="42">
        <v>0.23371012485423129</v>
      </c>
    </row>
    <row r="326" spans="1:39" hidden="1" x14ac:dyDescent="0.25">
      <c r="A326" s="53"/>
      <c r="B326" s="53"/>
      <c r="C326" s="53"/>
      <c r="D326" s="16">
        <v>2.2660602181466854E-2</v>
      </c>
      <c r="E326" s="16">
        <v>0.11592344618562052</v>
      </c>
      <c r="F326" s="16">
        <v>4.9779354816897456E-3</v>
      </c>
      <c r="G326" s="16">
        <v>1.3102377469808222E-2</v>
      </c>
      <c r="H326" s="16">
        <v>0.2002737691625926</v>
      </c>
      <c r="I326" s="16">
        <v>9.3894746815625114E-3</v>
      </c>
      <c r="J326" s="16">
        <v>2.2660602181466854E-2</v>
      </c>
      <c r="K326" s="16">
        <v>0.11592344618562052</v>
      </c>
      <c r="L326" s="16">
        <v>4.9779354816897456E-3</v>
      </c>
      <c r="M326" s="16">
        <v>1.3102377469808222E-2</v>
      </c>
      <c r="N326" s="16">
        <v>0.2002737691625926</v>
      </c>
      <c r="O326" s="16">
        <v>9.3894746815625114E-3</v>
      </c>
      <c r="P326" s="16">
        <v>1.1399687491065942E-2</v>
      </c>
      <c r="Q326" s="16">
        <v>2.0390209542772299E-2</v>
      </c>
      <c r="R326" s="16">
        <v>3.3896383651340241E-3</v>
      </c>
      <c r="S326" s="16">
        <v>6.5001177300543691E-3</v>
      </c>
      <c r="T326" s="16">
        <v>3.3436355691638699E-2</v>
      </c>
      <c r="U326" s="16">
        <v>5.608517029934171E-3</v>
      </c>
      <c r="V326" s="16">
        <v>1.1399687491065942E-2</v>
      </c>
      <c r="W326" s="16">
        <v>2.0390209542772299E-2</v>
      </c>
      <c r="X326" s="16">
        <v>3.3896383651340241E-3</v>
      </c>
      <c r="Y326" s="16">
        <v>6.5001177300543691E-3</v>
      </c>
      <c r="Z326" s="16">
        <v>3.3436355691638699E-2</v>
      </c>
      <c r="AA326" s="54">
        <v>5.608517029934171E-3</v>
      </c>
      <c r="AB326" s="42">
        <v>3.4060289672532794E-2</v>
      </c>
      <c r="AC326" s="42">
        <v>0.13631365572839282</v>
      </c>
      <c r="AD326" s="42">
        <v>8.3675738468237705E-3</v>
      </c>
      <c r="AE326" s="42">
        <v>1.9602495199862589E-2</v>
      </c>
      <c r="AF326" s="42">
        <v>0.23371012485423129</v>
      </c>
      <c r="AG326" s="42">
        <v>1.4997991711496683E-2</v>
      </c>
      <c r="AH326" s="42">
        <v>3.4060289672532794E-2</v>
      </c>
      <c r="AI326" s="42">
        <v>0.13631365572839282</v>
      </c>
      <c r="AJ326" s="42">
        <v>8.3675738468237705E-3</v>
      </c>
      <c r="AK326" s="42">
        <v>1.9602495199862589E-2</v>
      </c>
      <c r="AL326" s="42">
        <v>0.23371012485423129</v>
      </c>
      <c r="AM326" s="42">
        <v>1.4997991711496683E-2</v>
      </c>
    </row>
    <row r="327" spans="1:39" hidden="1" x14ac:dyDescent="0.25">
      <c r="A327" s="53"/>
      <c r="B327" s="53"/>
      <c r="C327" s="53"/>
      <c r="D327" s="16">
        <v>0.11592344618562052</v>
      </c>
      <c r="E327" s="16">
        <v>4.9779354816897456E-3</v>
      </c>
      <c r="F327" s="16">
        <v>1.3102377469808222E-2</v>
      </c>
      <c r="G327" s="16">
        <v>0.2002737691625926</v>
      </c>
      <c r="H327" s="16">
        <v>9.3894746815625114E-3</v>
      </c>
      <c r="I327" s="16">
        <v>2.330521449735103E-2</v>
      </c>
      <c r="J327" s="16">
        <v>0.11592344618562052</v>
      </c>
      <c r="K327" s="16">
        <v>4.9779354816897456E-3</v>
      </c>
      <c r="L327" s="16">
        <v>1.3102377469808222E-2</v>
      </c>
      <c r="M327" s="16">
        <v>0.2002737691625926</v>
      </c>
      <c r="N327" s="16">
        <v>9.3894746815625114E-3</v>
      </c>
      <c r="O327" s="16">
        <v>2.330521449735103E-2</v>
      </c>
      <c r="P327" s="16">
        <v>2.0390209542772299E-2</v>
      </c>
      <c r="Q327" s="16">
        <v>3.3896383651340241E-3</v>
      </c>
      <c r="R327" s="16">
        <v>6.5001177300543691E-3</v>
      </c>
      <c r="S327" s="16">
        <v>3.3436355691638699E-2</v>
      </c>
      <c r="T327" s="16">
        <v>5.608517029934171E-3</v>
      </c>
      <c r="U327" s="16">
        <v>1.0598960378381175E-2</v>
      </c>
      <c r="V327" s="16">
        <v>2.0390209542772299E-2</v>
      </c>
      <c r="W327" s="16">
        <v>3.3896383651340241E-3</v>
      </c>
      <c r="X327" s="16">
        <v>6.5001177300543691E-3</v>
      </c>
      <c r="Y327" s="16">
        <v>3.3436355691638699E-2</v>
      </c>
      <c r="Z327" s="16">
        <v>5.608517029934171E-3</v>
      </c>
      <c r="AA327" s="54">
        <v>1.0598960378381175E-2</v>
      </c>
      <c r="AB327" s="42">
        <v>0.13631365572839282</v>
      </c>
      <c r="AC327" s="42">
        <v>8.3675738468237705E-3</v>
      </c>
      <c r="AD327" s="42">
        <v>1.9602495199862589E-2</v>
      </c>
      <c r="AE327" s="42">
        <v>0.23371012485423129</v>
      </c>
      <c r="AF327" s="42">
        <v>1.4997991711496683E-2</v>
      </c>
      <c r="AG327" s="42">
        <v>3.3904174875732204E-2</v>
      </c>
      <c r="AH327" s="42">
        <v>0.13631365572839282</v>
      </c>
      <c r="AI327" s="42">
        <v>8.3675738468237705E-3</v>
      </c>
      <c r="AJ327" s="42">
        <v>1.9602495199862589E-2</v>
      </c>
      <c r="AK327" s="42">
        <v>0.23371012485423129</v>
      </c>
      <c r="AL327" s="42">
        <v>1.4997991711496683E-2</v>
      </c>
      <c r="AM327" s="42">
        <v>3.3904174875732204E-2</v>
      </c>
    </row>
    <row r="328" spans="1:39" hidden="1" x14ac:dyDescent="0.25">
      <c r="A328" s="53"/>
      <c r="B328" s="53"/>
      <c r="C328" s="53"/>
      <c r="D328" s="16">
        <v>4.9779354816897456E-3</v>
      </c>
      <c r="E328" s="16">
        <v>1.3102377469808222E-2</v>
      </c>
      <c r="F328" s="16">
        <v>0.2002737691625926</v>
      </c>
      <c r="G328" s="16">
        <v>9.3894746815625114E-3</v>
      </c>
      <c r="H328" s="16">
        <v>2.330521449735103E-2</v>
      </c>
      <c r="I328" s="16">
        <v>0.11922104968761846</v>
      </c>
      <c r="J328" s="16">
        <v>4.9779354816897456E-3</v>
      </c>
      <c r="K328" s="16">
        <v>1.3102377469808222E-2</v>
      </c>
      <c r="L328" s="16">
        <v>0.2002737691625926</v>
      </c>
      <c r="M328" s="16">
        <v>9.3894746815625114E-3</v>
      </c>
      <c r="N328" s="16">
        <v>2.330521449735103E-2</v>
      </c>
      <c r="O328" s="16">
        <v>0.11922104968761846</v>
      </c>
      <c r="P328" s="16">
        <v>3.3896383651340241E-3</v>
      </c>
      <c r="Q328" s="16">
        <v>6.5001177300543691E-3</v>
      </c>
      <c r="R328" s="16">
        <v>3.3436355691638699E-2</v>
      </c>
      <c r="S328" s="16">
        <v>5.608517029934171E-3</v>
      </c>
      <c r="T328" s="16">
        <v>1.0598960378381175E-2</v>
      </c>
      <c r="U328" s="16">
        <v>1.8957977858612789E-2</v>
      </c>
      <c r="V328" s="16">
        <v>3.3896383651340241E-3</v>
      </c>
      <c r="W328" s="16">
        <v>6.5001177300543691E-3</v>
      </c>
      <c r="X328" s="16">
        <v>3.3436355691638699E-2</v>
      </c>
      <c r="Y328" s="16">
        <v>5.608517029934171E-3</v>
      </c>
      <c r="Z328" s="16">
        <v>1.0598960378381175E-2</v>
      </c>
      <c r="AA328" s="54">
        <v>1.8957977858612789E-2</v>
      </c>
      <c r="AB328" s="42">
        <v>8.3675738468237705E-3</v>
      </c>
      <c r="AC328" s="42">
        <v>1.9602495199862589E-2</v>
      </c>
      <c r="AD328" s="42">
        <v>0.23371012485423129</v>
      </c>
      <c r="AE328" s="42">
        <v>1.4997991711496683E-2</v>
      </c>
      <c r="AF328" s="42">
        <v>3.3904174875732204E-2</v>
      </c>
      <c r="AG328" s="42">
        <v>0.13817902754623124</v>
      </c>
      <c r="AH328" s="42">
        <v>8.3675738468237705E-3</v>
      </c>
      <c r="AI328" s="42">
        <v>1.9602495199862589E-2</v>
      </c>
      <c r="AJ328" s="42">
        <v>0.23371012485423129</v>
      </c>
      <c r="AK328" s="42">
        <v>1.4997991711496683E-2</v>
      </c>
      <c r="AL328" s="42">
        <v>3.3904174875732204E-2</v>
      </c>
      <c r="AM328" s="42">
        <v>0.13817902754623124</v>
      </c>
    </row>
    <row r="329" spans="1:39" hidden="1" x14ac:dyDescent="0.25">
      <c r="A329" s="53"/>
      <c r="B329" s="53"/>
      <c r="C329" s="53"/>
      <c r="D329" s="16">
        <v>1.3102377469808222E-2</v>
      </c>
      <c r="E329" s="16">
        <v>0.2002737691625926</v>
      </c>
      <c r="F329" s="16">
        <v>9.3894746815625114E-3</v>
      </c>
      <c r="G329" s="16">
        <v>2.330521449735103E-2</v>
      </c>
      <c r="H329" s="16">
        <v>0.11922104968761846</v>
      </c>
      <c r="I329" s="16">
        <v>5.1195397732914233E-3</v>
      </c>
      <c r="J329" s="16">
        <v>1.3102377469808222E-2</v>
      </c>
      <c r="K329" s="16">
        <v>0.2002737691625926</v>
      </c>
      <c r="L329" s="16">
        <v>9.3894746815625114E-3</v>
      </c>
      <c r="M329" s="16">
        <v>2.330521449735103E-2</v>
      </c>
      <c r="N329" s="16">
        <v>0.11922104968761846</v>
      </c>
      <c r="O329" s="16">
        <v>5.1195397732914233E-3</v>
      </c>
      <c r="P329" s="16">
        <v>6.5001177300543691E-3</v>
      </c>
      <c r="Q329" s="16">
        <v>3.3436355691638699E-2</v>
      </c>
      <c r="R329" s="16">
        <v>5.608517029934171E-3</v>
      </c>
      <c r="S329" s="16">
        <v>1.0598960378381175E-2</v>
      </c>
      <c r="T329" s="16">
        <v>1.8957977858612789E-2</v>
      </c>
      <c r="U329" s="16">
        <v>3.1515462820583778E-3</v>
      </c>
      <c r="V329" s="16">
        <v>6.5001177300543691E-3</v>
      </c>
      <c r="W329" s="16">
        <v>3.3436355691638699E-2</v>
      </c>
      <c r="X329" s="16">
        <v>5.608517029934171E-3</v>
      </c>
      <c r="Y329" s="16">
        <v>1.0598960378381175E-2</v>
      </c>
      <c r="Z329" s="16">
        <v>1.8957977858612789E-2</v>
      </c>
      <c r="AA329" s="54">
        <v>3.1515462820583778E-3</v>
      </c>
      <c r="AB329" s="42">
        <v>1.9602495199862589E-2</v>
      </c>
      <c r="AC329" s="42">
        <v>0.23371012485423129</v>
      </c>
      <c r="AD329" s="42">
        <v>1.4997991711496683E-2</v>
      </c>
      <c r="AE329" s="42">
        <v>3.3904174875732204E-2</v>
      </c>
      <c r="AF329" s="42">
        <v>0.13817902754623124</v>
      </c>
      <c r="AG329" s="42">
        <v>8.2710860553498015E-3</v>
      </c>
      <c r="AH329" s="42">
        <v>1.9602495199862589E-2</v>
      </c>
      <c r="AI329" s="42">
        <v>0.23371012485423129</v>
      </c>
      <c r="AJ329" s="42">
        <v>1.4997991711496683E-2</v>
      </c>
      <c r="AK329" s="42">
        <v>3.3904174875732204E-2</v>
      </c>
      <c r="AL329" s="42">
        <v>0.13817902754623124</v>
      </c>
      <c r="AM329" s="42">
        <v>8.2710860553498015E-3</v>
      </c>
    </row>
    <row r="330" spans="1:39" x14ac:dyDescent="0.25">
      <c r="A330" s="53" t="s">
        <v>90</v>
      </c>
      <c r="B330" s="53" t="str">
        <f>VLOOKUP(A330,'TRI Releases'!$A$3:$Q$118,2,FALSE)</f>
        <v>70764LLMNXHWY40</v>
      </c>
      <c r="C330" s="53" t="str">
        <f>VLOOKUP(B330,'AERMOD-Modeled-Air-Conc.'!$A$5:$B$3136,2,FALSE)</f>
        <v>Processing as a Reactant</v>
      </c>
      <c r="D330" s="16">
        <v>0.2002737691625926</v>
      </c>
      <c r="E330" s="16">
        <v>9.3894746815625114E-3</v>
      </c>
      <c r="F330" s="16">
        <v>2.330521449735103E-2</v>
      </c>
      <c r="G330" s="16">
        <v>0.11922104968761846</v>
      </c>
      <c r="H330" s="16">
        <v>5.1195397732914233E-3</v>
      </c>
      <c r="I330" s="16">
        <v>1.3475092802647403E-2</v>
      </c>
      <c r="J330" s="16">
        <v>0.2002737691625926</v>
      </c>
      <c r="K330" s="16">
        <v>9.3894746815625114E-3</v>
      </c>
      <c r="L330" s="16">
        <v>2.330521449735103E-2</v>
      </c>
      <c r="M330" s="16">
        <v>0.11922104968761846</v>
      </c>
      <c r="N330" s="16">
        <v>5.1195397732914233E-3</v>
      </c>
      <c r="O330" s="16">
        <v>1.3475092802647403E-2</v>
      </c>
      <c r="P330" s="16">
        <v>3.3436355691638699E-2</v>
      </c>
      <c r="Q330" s="16">
        <v>5.608517029934171E-3</v>
      </c>
      <c r="R330" s="16">
        <v>1.0598960378381175E-2</v>
      </c>
      <c r="S330" s="16">
        <v>1.8957977858612789E-2</v>
      </c>
      <c r="T330" s="16">
        <v>3.1515462820583778E-3</v>
      </c>
      <c r="U330" s="16">
        <v>6.0435420119764327E-3</v>
      </c>
      <c r="V330" s="16">
        <v>3.3436355691638699E-2</v>
      </c>
      <c r="W330" s="16">
        <v>5.608517029934171E-3</v>
      </c>
      <c r="X330" s="16">
        <v>1.0598960378381175E-2</v>
      </c>
      <c r="Y330" s="16">
        <v>1.8957977858612789E-2</v>
      </c>
      <c r="Z330" s="16">
        <v>3.1515462820583778E-3</v>
      </c>
      <c r="AA330" s="54">
        <v>6.0435420119764327E-3</v>
      </c>
      <c r="AB330" s="42">
        <v>0.23371012485423129</v>
      </c>
      <c r="AC330" s="42">
        <v>1.4997991711496683E-2</v>
      </c>
      <c r="AD330" s="42">
        <v>3.3904174875732204E-2</v>
      </c>
      <c r="AE330" s="42">
        <v>0.13817902754623124</v>
      </c>
      <c r="AF330" s="42">
        <v>8.2710860553498015E-3</v>
      </c>
      <c r="AG330" s="42">
        <v>1.9518634814623834E-2</v>
      </c>
      <c r="AH330" s="42">
        <v>0.23371012485423129</v>
      </c>
      <c r="AI330" s="42">
        <v>1.4997991711496683E-2</v>
      </c>
      <c r="AJ330" s="42">
        <v>3.3904174875732204E-2</v>
      </c>
      <c r="AK330" s="42">
        <v>0.13817902754623124</v>
      </c>
      <c r="AL330" s="42">
        <v>8.2710860553498015E-3</v>
      </c>
      <c r="AM330" s="42">
        <v>1.9518634814623834E-2</v>
      </c>
    </row>
    <row r="331" spans="1:39" hidden="1" x14ac:dyDescent="0.25">
      <c r="A331" s="53"/>
      <c r="B331" s="53"/>
      <c r="C331" s="53"/>
      <c r="D331" s="16">
        <v>9.3894746815625114E-3</v>
      </c>
      <c r="E331" s="16">
        <v>2.330521449735103E-2</v>
      </c>
      <c r="F331" s="16">
        <v>0.11922104968761846</v>
      </c>
      <c r="G331" s="16">
        <v>5.1195397732914233E-3</v>
      </c>
      <c r="H331" s="16">
        <v>1.3475092802647403E-2</v>
      </c>
      <c r="I331" s="16">
        <v>0.1981431971502246</v>
      </c>
      <c r="J331" s="16">
        <v>9.3894746815625114E-3</v>
      </c>
      <c r="K331" s="16">
        <v>2.330521449735103E-2</v>
      </c>
      <c r="L331" s="16">
        <v>0.11922104968761846</v>
      </c>
      <c r="M331" s="16">
        <v>5.1195397732914233E-3</v>
      </c>
      <c r="N331" s="16">
        <v>1.3475092802647403E-2</v>
      </c>
      <c r="O331" s="16">
        <v>0.1981431971502246</v>
      </c>
      <c r="P331" s="16">
        <v>5.608517029934171E-3</v>
      </c>
      <c r="Q331" s="16">
        <v>1.0598960378381175E-2</v>
      </c>
      <c r="R331" s="16">
        <v>1.8957977858612789E-2</v>
      </c>
      <c r="S331" s="16">
        <v>3.1515462820583778E-3</v>
      </c>
      <c r="T331" s="16">
        <v>6.0435420119764327E-3</v>
      </c>
      <c r="U331" s="16">
        <v>2.7883321354158063E-2</v>
      </c>
      <c r="V331" s="16">
        <v>5.608517029934171E-3</v>
      </c>
      <c r="W331" s="16">
        <v>1.0598960378381175E-2</v>
      </c>
      <c r="X331" s="16">
        <v>1.8957977858612789E-2</v>
      </c>
      <c r="Y331" s="16">
        <v>3.1515462820583778E-3</v>
      </c>
      <c r="Z331" s="16">
        <v>6.0435420119764327E-3</v>
      </c>
      <c r="AA331" s="54">
        <v>2.7883321354158063E-2</v>
      </c>
      <c r="AB331" s="42">
        <v>1.4997991711496683E-2</v>
      </c>
      <c r="AC331" s="42">
        <v>3.3904174875732204E-2</v>
      </c>
      <c r="AD331" s="42">
        <v>0.13817902754623124</v>
      </c>
      <c r="AE331" s="42">
        <v>8.2710860553498015E-3</v>
      </c>
      <c r="AF331" s="42">
        <v>1.9518634814623834E-2</v>
      </c>
      <c r="AG331" s="42">
        <v>0.22602651850438266</v>
      </c>
      <c r="AH331" s="42">
        <v>1.4997991711496683E-2</v>
      </c>
      <c r="AI331" s="42">
        <v>3.3904174875732204E-2</v>
      </c>
      <c r="AJ331" s="42">
        <v>0.13817902754623124</v>
      </c>
      <c r="AK331" s="42">
        <v>8.2710860553498015E-3</v>
      </c>
      <c r="AL331" s="42">
        <v>1.9518634814623834E-2</v>
      </c>
      <c r="AM331" s="42">
        <v>0.22602651850438266</v>
      </c>
    </row>
    <row r="332" spans="1:39" hidden="1" x14ac:dyDescent="0.25">
      <c r="A332" s="53"/>
      <c r="B332" s="53"/>
      <c r="C332" s="53"/>
      <c r="D332" s="16">
        <v>2.330521449735103E-2</v>
      </c>
      <c r="E332" s="16">
        <v>0.11922104968761846</v>
      </c>
      <c r="F332" s="16">
        <v>5.1195397732914233E-3</v>
      </c>
      <c r="G332" s="16">
        <v>1.3475092802647403E-2</v>
      </c>
      <c r="H332" s="16">
        <v>0.1981431971502246</v>
      </c>
      <c r="I332" s="16">
        <v>9.2895866530352499E-3</v>
      </c>
      <c r="J332" s="16">
        <v>2.330521449735103E-2</v>
      </c>
      <c r="K332" s="16">
        <v>0.11922104968761846</v>
      </c>
      <c r="L332" s="16">
        <v>5.1195397732914233E-3</v>
      </c>
      <c r="M332" s="16">
        <v>1.3475092802647403E-2</v>
      </c>
      <c r="N332" s="16">
        <v>0.1981431971502246</v>
      </c>
      <c r="O332" s="16">
        <v>9.2895866530352499E-3</v>
      </c>
      <c r="P332" s="16">
        <v>1.0598960378381175E-2</v>
      </c>
      <c r="Q332" s="16">
        <v>1.8957977858612789E-2</v>
      </c>
      <c r="R332" s="16">
        <v>3.1515462820583778E-3</v>
      </c>
      <c r="S332" s="16">
        <v>6.0435420119764327E-3</v>
      </c>
      <c r="T332" s="16">
        <v>2.7883321354158063E-2</v>
      </c>
      <c r="U332" s="16">
        <v>4.6770672051747852E-3</v>
      </c>
      <c r="V332" s="16">
        <v>1.0598960378381175E-2</v>
      </c>
      <c r="W332" s="16">
        <v>1.8957977858612789E-2</v>
      </c>
      <c r="X332" s="16">
        <v>3.1515462820583778E-3</v>
      </c>
      <c r="Y332" s="16">
        <v>6.0435420119764327E-3</v>
      </c>
      <c r="Z332" s="16">
        <v>2.7883321354158063E-2</v>
      </c>
      <c r="AA332" s="54">
        <v>4.6770672051747852E-3</v>
      </c>
      <c r="AB332" s="42">
        <v>3.3904174875732204E-2</v>
      </c>
      <c r="AC332" s="42">
        <v>0.13817902754623124</v>
      </c>
      <c r="AD332" s="42">
        <v>8.2710860553498015E-3</v>
      </c>
      <c r="AE332" s="42">
        <v>1.9518634814623834E-2</v>
      </c>
      <c r="AF332" s="42">
        <v>0.22602651850438266</v>
      </c>
      <c r="AG332" s="42">
        <v>1.3966653858210035E-2</v>
      </c>
      <c r="AH332" s="42">
        <v>3.3904174875732204E-2</v>
      </c>
      <c r="AI332" s="42">
        <v>0.13817902754623124</v>
      </c>
      <c r="AJ332" s="42">
        <v>8.2710860553498015E-3</v>
      </c>
      <c r="AK332" s="42">
        <v>1.9518634814623834E-2</v>
      </c>
      <c r="AL332" s="42">
        <v>0.22602651850438266</v>
      </c>
      <c r="AM332" s="42">
        <v>1.3966653858210035E-2</v>
      </c>
    </row>
    <row r="333" spans="1:39" hidden="1" x14ac:dyDescent="0.25">
      <c r="A333" s="53"/>
      <c r="B333" s="53"/>
      <c r="C333" s="53"/>
      <c r="D333" s="16">
        <v>0.11922104968761846</v>
      </c>
      <c r="E333" s="16">
        <v>5.1195397732914233E-3</v>
      </c>
      <c r="F333" s="16">
        <v>1.3475092802647403E-2</v>
      </c>
      <c r="G333" s="16">
        <v>0.1981431971502246</v>
      </c>
      <c r="H333" s="16">
        <v>9.2895866530352499E-3</v>
      </c>
      <c r="I333" s="16">
        <v>2.3057286683549422E-2</v>
      </c>
      <c r="J333" s="16">
        <v>0.11922104968761846</v>
      </c>
      <c r="K333" s="16">
        <v>5.1195397732914233E-3</v>
      </c>
      <c r="L333" s="16">
        <v>1.3475092802647403E-2</v>
      </c>
      <c r="M333" s="16">
        <v>0.1981431971502246</v>
      </c>
      <c r="N333" s="16">
        <v>9.2895866530352499E-3</v>
      </c>
      <c r="O333" s="16">
        <v>2.3057286683549422E-2</v>
      </c>
      <c r="P333" s="16">
        <v>1.8957977858612789E-2</v>
      </c>
      <c r="Q333" s="16">
        <v>3.1515462820583778E-3</v>
      </c>
      <c r="R333" s="16">
        <v>6.0435420119764327E-3</v>
      </c>
      <c r="S333" s="16">
        <v>2.7883321354158063E-2</v>
      </c>
      <c r="T333" s="16">
        <v>4.6770672051747852E-3</v>
      </c>
      <c r="U333" s="16">
        <v>8.8387090081199892E-3</v>
      </c>
      <c r="V333" s="16">
        <v>1.8957977858612789E-2</v>
      </c>
      <c r="W333" s="16">
        <v>3.1515462820583778E-3</v>
      </c>
      <c r="X333" s="16">
        <v>6.0435420119764327E-3</v>
      </c>
      <c r="Y333" s="16">
        <v>2.7883321354158063E-2</v>
      </c>
      <c r="Z333" s="16">
        <v>4.6770672051747852E-3</v>
      </c>
      <c r="AA333" s="54">
        <v>8.8387090081199892E-3</v>
      </c>
      <c r="AB333" s="42">
        <v>0.13817902754623124</v>
      </c>
      <c r="AC333" s="42">
        <v>8.2710860553498015E-3</v>
      </c>
      <c r="AD333" s="42">
        <v>1.9518634814623834E-2</v>
      </c>
      <c r="AE333" s="42">
        <v>0.22602651850438266</v>
      </c>
      <c r="AF333" s="42">
        <v>1.3966653858210035E-2</v>
      </c>
      <c r="AG333" s="42">
        <v>3.1895995691669413E-2</v>
      </c>
      <c r="AH333" s="42">
        <v>0.13817902754623124</v>
      </c>
      <c r="AI333" s="42">
        <v>8.2710860553498015E-3</v>
      </c>
      <c r="AJ333" s="42">
        <v>1.9518634814623834E-2</v>
      </c>
      <c r="AK333" s="42">
        <v>0.22602651850438266</v>
      </c>
      <c r="AL333" s="42">
        <v>1.3966653858210035E-2</v>
      </c>
      <c r="AM333" s="42">
        <v>3.1895995691669413E-2</v>
      </c>
    </row>
    <row r="334" spans="1:39" hidden="1" x14ac:dyDescent="0.25">
      <c r="A334" s="53"/>
      <c r="B334" s="53"/>
      <c r="C334" s="53"/>
      <c r="D334" s="16">
        <v>5.1195397732914233E-3</v>
      </c>
      <c r="E334" s="16">
        <v>1.3475092802647403E-2</v>
      </c>
      <c r="F334" s="16">
        <v>0.1981431971502246</v>
      </c>
      <c r="G334" s="16">
        <v>9.2895866530352499E-3</v>
      </c>
      <c r="H334" s="16">
        <v>2.3057286683549422E-2</v>
      </c>
      <c r="I334" s="16">
        <v>0.11795274064838848</v>
      </c>
      <c r="J334" s="16">
        <v>5.1195397732914233E-3</v>
      </c>
      <c r="K334" s="16">
        <v>1.3475092802647403E-2</v>
      </c>
      <c r="L334" s="16">
        <v>0.1981431971502246</v>
      </c>
      <c r="M334" s="16">
        <v>9.2895866530352499E-3</v>
      </c>
      <c r="N334" s="16">
        <v>2.3057286683549422E-2</v>
      </c>
      <c r="O334" s="16">
        <v>0.11795274064838848</v>
      </c>
      <c r="P334" s="16">
        <v>3.1515462820583778E-3</v>
      </c>
      <c r="Q334" s="16">
        <v>6.0435420119764327E-3</v>
      </c>
      <c r="R334" s="16">
        <v>2.7883321354158063E-2</v>
      </c>
      <c r="S334" s="16">
        <v>4.6770672051747852E-3</v>
      </c>
      <c r="T334" s="16">
        <v>8.8387090081199892E-3</v>
      </c>
      <c r="U334" s="16">
        <v>1.5809479769019853E-2</v>
      </c>
      <c r="V334" s="16">
        <v>3.1515462820583778E-3</v>
      </c>
      <c r="W334" s="16">
        <v>6.0435420119764327E-3</v>
      </c>
      <c r="X334" s="16">
        <v>2.7883321354158063E-2</v>
      </c>
      <c r="Y334" s="16">
        <v>4.6770672051747852E-3</v>
      </c>
      <c r="Z334" s="16">
        <v>8.8387090081199892E-3</v>
      </c>
      <c r="AA334" s="54">
        <v>1.5809479769019853E-2</v>
      </c>
      <c r="AB334" s="42">
        <v>8.2710860553498015E-3</v>
      </c>
      <c r="AC334" s="42">
        <v>1.9518634814623834E-2</v>
      </c>
      <c r="AD334" s="42">
        <v>0.22602651850438266</v>
      </c>
      <c r="AE334" s="42">
        <v>1.3966653858210035E-2</v>
      </c>
      <c r="AF334" s="42">
        <v>3.1895995691669413E-2</v>
      </c>
      <c r="AG334" s="42">
        <v>0.13376222041740835</v>
      </c>
      <c r="AH334" s="42">
        <v>8.2710860553498015E-3</v>
      </c>
      <c r="AI334" s="42">
        <v>1.9518634814623834E-2</v>
      </c>
      <c r="AJ334" s="42">
        <v>0.22602651850438266</v>
      </c>
      <c r="AK334" s="42">
        <v>1.3966653858210035E-2</v>
      </c>
      <c r="AL334" s="42">
        <v>3.1895995691669413E-2</v>
      </c>
      <c r="AM334" s="42">
        <v>0.13376222041740835</v>
      </c>
    </row>
    <row r="335" spans="1:39" hidden="1" x14ac:dyDescent="0.25">
      <c r="A335" s="53"/>
      <c r="B335" s="53"/>
      <c r="C335" s="53"/>
      <c r="D335" s="16">
        <v>1.3475092802647403E-2</v>
      </c>
      <c r="E335" s="16">
        <v>0.1981431971502246</v>
      </c>
      <c r="F335" s="16">
        <v>9.2895866530352499E-3</v>
      </c>
      <c r="G335" s="16">
        <v>2.3057286683549422E-2</v>
      </c>
      <c r="H335" s="16">
        <v>0.11795274064838848</v>
      </c>
      <c r="I335" s="16">
        <v>5.0650765842138543E-3</v>
      </c>
      <c r="J335" s="16">
        <v>1.3475092802647403E-2</v>
      </c>
      <c r="K335" s="16">
        <v>0.1981431971502246</v>
      </c>
      <c r="L335" s="16">
        <v>9.2895866530352499E-3</v>
      </c>
      <c r="M335" s="16">
        <v>2.3057286683549422E-2</v>
      </c>
      <c r="N335" s="16">
        <v>0.11795274064838848</v>
      </c>
      <c r="O335" s="16">
        <v>5.0650765842138543E-3</v>
      </c>
      <c r="P335" s="16">
        <v>6.0435420119764327E-3</v>
      </c>
      <c r="Q335" s="16">
        <v>2.7883321354158063E-2</v>
      </c>
      <c r="R335" s="16">
        <v>4.6770672051747852E-3</v>
      </c>
      <c r="S335" s="16">
        <v>8.8387090081199892E-3</v>
      </c>
      <c r="T335" s="16">
        <v>1.5809479769019853E-2</v>
      </c>
      <c r="U335" s="16">
        <v>2.6281446027059258E-3</v>
      </c>
      <c r="V335" s="16">
        <v>6.0435420119764327E-3</v>
      </c>
      <c r="W335" s="16">
        <v>2.7883321354158063E-2</v>
      </c>
      <c r="X335" s="16">
        <v>4.6770672051747852E-3</v>
      </c>
      <c r="Y335" s="16">
        <v>8.8387090081199892E-3</v>
      </c>
      <c r="Z335" s="16">
        <v>1.5809479769019853E-2</v>
      </c>
      <c r="AA335" s="54">
        <v>2.6281446027059258E-3</v>
      </c>
      <c r="AB335" s="42">
        <v>1.9518634814623834E-2</v>
      </c>
      <c r="AC335" s="42">
        <v>0.22602651850438266</v>
      </c>
      <c r="AD335" s="42">
        <v>1.3966653858210035E-2</v>
      </c>
      <c r="AE335" s="42">
        <v>3.1895995691669413E-2</v>
      </c>
      <c r="AF335" s="42">
        <v>0.13376222041740835</v>
      </c>
      <c r="AG335" s="42">
        <v>7.6932211869197801E-3</v>
      </c>
      <c r="AH335" s="42">
        <v>1.9518634814623834E-2</v>
      </c>
      <c r="AI335" s="42">
        <v>0.22602651850438266</v>
      </c>
      <c r="AJ335" s="42">
        <v>1.3966653858210035E-2</v>
      </c>
      <c r="AK335" s="42">
        <v>3.1895995691669413E-2</v>
      </c>
      <c r="AL335" s="42">
        <v>0.13376222041740835</v>
      </c>
      <c r="AM335" s="42">
        <v>7.6932211869197801E-3</v>
      </c>
    </row>
    <row r="336" spans="1:39" x14ac:dyDescent="0.25">
      <c r="A336" s="53" t="s">
        <v>91</v>
      </c>
      <c r="B336" s="53" t="str">
        <f>VLOOKUP(A336,'TRI Releases'!$A$3:$Q$118,2,FALSE)</f>
        <v>70764LLMNXHWY40</v>
      </c>
      <c r="C336" s="53" t="str">
        <f>VLOOKUP(B336,'AERMOD-Modeled-Air-Conc.'!$A$5:$B$3136,2,FALSE)</f>
        <v>Processing as a Reactant</v>
      </c>
      <c r="D336" s="16">
        <v>0.1981431971502246</v>
      </c>
      <c r="E336" s="16">
        <v>9.2895866530352499E-3</v>
      </c>
      <c r="F336" s="16">
        <v>2.3057286683549422E-2</v>
      </c>
      <c r="G336" s="16">
        <v>0.11795274064838848</v>
      </c>
      <c r="H336" s="16">
        <v>5.0650765842138543E-3</v>
      </c>
      <c r="I336" s="16">
        <v>1.333174075155541E-2</v>
      </c>
      <c r="J336" s="16">
        <v>0.1981431971502246</v>
      </c>
      <c r="K336" s="16">
        <v>9.2895866530352499E-3</v>
      </c>
      <c r="L336" s="16">
        <v>2.3057286683549422E-2</v>
      </c>
      <c r="M336" s="16">
        <v>0.11795274064838848</v>
      </c>
      <c r="N336" s="16">
        <v>5.0650765842138543E-3</v>
      </c>
      <c r="O336" s="16">
        <v>1.333174075155541E-2</v>
      </c>
      <c r="P336" s="16">
        <v>2.7883321354158063E-2</v>
      </c>
      <c r="Q336" s="16">
        <v>4.6770672051747852E-3</v>
      </c>
      <c r="R336" s="16">
        <v>8.8387090081199892E-3</v>
      </c>
      <c r="S336" s="16">
        <v>1.5809479769019853E-2</v>
      </c>
      <c r="T336" s="16">
        <v>2.6281446027059258E-3</v>
      </c>
      <c r="U336" s="16">
        <v>5.0398442220015473E-3</v>
      </c>
      <c r="V336" s="16">
        <v>2.7883321354158063E-2</v>
      </c>
      <c r="W336" s="16">
        <v>4.6770672051747852E-3</v>
      </c>
      <c r="X336" s="16">
        <v>8.8387090081199892E-3</v>
      </c>
      <c r="Y336" s="16">
        <v>1.5809479769019853E-2</v>
      </c>
      <c r="Z336" s="16">
        <v>2.6281446027059258E-3</v>
      </c>
      <c r="AA336" s="54">
        <v>5.0398442220015473E-3</v>
      </c>
      <c r="AB336" s="42">
        <v>0.22602651850438266</v>
      </c>
      <c r="AC336" s="42">
        <v>1.3966653858210035E-2</v>
      </c>
      <c r="AD336" s="42">
        <v>3.1895995691669413E-2</v>
      </c>
      <c r="AE336" s="42">
        <v>0.13376222041740835</v>
      </c>
      <c r="AF336" s="42">
        <v>7.6932211869197801E-3</v>
      </c>
      <c r="AG336" s="42">
        <v>1.8371584973556957E-2</v>
      </c>
      <c r="AH336" s="42">
        <v>0.22602651850438266</v>
      </c>
      <c r="AI336" s="42">
        <v>1.3966653858210035E-2</v>
      </c>
      <c r="AJ336" s="42">
        <v>3.1895995691669413E-2</v>
      </c>
      <c r="AK336" s="42">
        <v>0.13376222041740835</v>
      </c>
      <c r="AL336" s="42">
        <v>7.6932211869197801E-3</v>
      </c>
      <c r="AM336" s="42">
        <v>1.8371584973556957E-2</v>
      </c>
    </row>
    <row r="337" spans="1:39" hidden="1" x14ac:dyDescent="0.25">
      <c r="A337" s="53"/>
      <c r="B337" s="53"/>
      <c r="C337" s="53"/>
      <c r="D337" s="16">
        <v>9.2895866530352499E-3</v>
      </c>
      <c r="E337" s="16">
        <v>2.3057286683549422E-2</v>
      </c>
      <c r="F337" s="16">
        <v>0.11795274064838848</v>
      </c>
      <c r="G337" s="16">
        <v>5.0650765842138543E-3</v>
      </c>
      <c r="H337" s="16">
        <v>1.333174075155541E-2</v>
      </c>
      <c r="I337" s="16">
        <v>0.35793609807782506</v>
      </c>
      <c r="J337" s="16">
        <v>9.2895866530352499E-3</v>
      </c>
      <c r="K337" s="16">
        <v>2.3057286683549422E-2</v>
      </c>
      <c r="L337" s="16">
        <v>0.11795274064838848</v>
      </c>
      <c r="M337" s="16">
        <v>5.0650765842138543E-3</v>
      </c>
      <c r="N337" s="16">
        <v>1.333174075155541E-2</v>
      </c>
      <c r="O337" s="16">
        <v>0.35793609807782506</v>
      </c>
      <c r="P337" s="16">
        <v>4.6770672051747852E-3</v>
      </c>
      <c r="Q337" s="16">
        <v>8.8387090081199892E-3</v>
      </c>
      <c r="R337" s="16">
        <v>1.5809479769019853E-2</v>
      </c>
      <c r="S337" s="16">
        <v>2.6281446027059258E-3</v>
      </c>
      <c r="T337" s="16">
        <v>5.0398442220015473E-3</v>
      </c>
      <c r="U337" s="16">
        <v>1.831319834701059E-3</v>
      </c>
      <c r="V337" s="16">
        <v>4.6770672051747852E-3</v>
      </c>
      <c r="W337" s="16">
        <v>8.8387090081199892E-3</v>
      </c>
      <c r="X337" s="16">
        <v>1.5809479769019853E-2</v>
      </c>
      <c r="Y337" s="16">
        <v>2.6281446027059258E-3</v>
      </c>
      <c r="Z337" s="16">
        <v>5.0398442220015473E-3</v>
      </c>
      <c r="AA337" s="54">
        <v>1.831319834701059E-3</v>
      </c>
      <c r="AB337" s="42">
        <v>1.3966653858210035E-2</v>
      </c>
      <c r="AC337" s="42">
        <v>3.1895995691669413E-2</v>
      </c>
      <c r="AD337" s="42">
        <v>0.13376222041740835</v>
      </c>
      <c r="AE337" s="42">
        <v>7.6932211869197801E-3</v>
      </c>
      <c r="AF337" s="42">
        <v>1.8371584973556957E-2</v>
      </c>
      <c r="AG337" s="42">
        <v>0.35976741791252614</v>
      </c>
      <c r="AH337" s="42">
        <v>1.3966653858210035E-2</v>
      </c>
      <c r="AI337" s="42">
        <v>3.1895995691669413E-2</v>
      </c>
      <c r="AJ337" s="42">
        <v>0.13376222041740835</v>
      </c>
      <c r="AK337" s="42">
        <v>7.6932211869197801E-3</v>
      </c>
      <c r="AL337" s="42">
        <v>1.8371584973556957E-2</v>
      </c>
      <c r="AM337" s="42">
        <v>0.35976741791252614</v>
      </c>
    </row>
    <row r="338" spans="1:39" hidden="1" x14ac:dyDescent="0.25">
      <c r="A338" s="53"/>
      <c r="B338" s="53"/>
      <c r="C338" s="53"/>
      <c r="D338" s="16">
        <v>2.3057286683549422E-2</v>
      </c>
      <c r="E338" s="16">
        <v>0.11795274064838848</v>
      </c>
      <c r="F338" s="16">
        <v>5.0650765842138543E-3</v>
      </c>
      <c r="G338" s="16">
        <v>1.333174075155541E-2</v>
      </c>
      <c r="H338" s="16">
        <v>0.35793609807782506</v>
      </c>
      <c r="I338" s="16">
        <v>1.6781188792579806E-2</v>
      </c>
      <c r="J338" s="16">
        <v>2.3057286683549422E-2</v>
      </c>
      <c r="K338" s="16">
        <v>0.11795274064838848</v>
      </c>
      <c r="L338" s="16">
        <v>5.0650765842138543E-3</v>
      </c>
      <c r="M338" s="16">
        <v>1.333174075155541E-2</v>
      </c>
      <c r="N338" s="16">
        <v>0.35793609807782506</v>
      </c>
      <c r="O338" s="16">
        <v>1.6781188792579806E-2</v>
      </c>
      <c r="P338" s="16">
        <v>8.8387090081199892E-3</v>
      </c>
      <c r="Q338" s="16">
        <v>1.5809479769019853E-2</v>
      </c>
      <c r="R338" s="16">
        <v>2.6281446027059258E-3</v>
      </c>
      <c r="S338" s="16">
        <v>5.0398442220015473E-3</v>
      </c>
      <c r="T338" s="16">
        <v>1.831319834701059E-3</v>
      </c>
      <c r="U338" s="16">
        <v>3.0718026135681851E-4</v>
      </c>
      <c r="V338" s="16">
        <v>8.8387090081199892E-3</v>
      </c>
      <c r="W338" s="16">
        <v>1.5809479769019853E-2</v>
      </c>
      <c r="X338" s="16">
        <v>2.6281446027059258E-3</v>
      </c>
      <c r="Y338" s="16">
        <v>5.0398442220015473E-3</v>
      </c>
      <c r="Z338" s="16">
        <v>1.831319834701059E-3</v>
      </c>
      <c r="AA338" s="54">
        <v>3.0718026135681851E-4</v>
      </c>
      <c r="AB338" s="42">
        <v>3.1895995691669413E-2</v>
      </c>
      <c r="AC338" s="42">
        <v>0.13376222041740835</v>
      </c>
      <c r="AD338" s="42">
        <v>7.6932211869197801E-3</v>
      </c>
      <c r="AE338" s="42">
        <v>1.8371584973556957E-2</v>
      </c>
      <c r="AF338" s="42">
        <v>0.35976741791252614</v>
      </c>
      <c r="AG338" s="42">
        <v>1.7088369053936625E-2</v>
      </c>
      <c r="AH338" s="42">
        <v>3.1895995691669413E-2</v>
      </c>
      <c r="AI338" s="42">
        <v>0.13376222041740835</v>
      </c>
      <c r="AJ338" s="42">
        <v>7.6932211869197801E-3</v>
      </c>
      <c r="AK338" s="42">
        <v>1.8371584973556957E-2</v>
      </c>
      <c r="AL338" s="42">
        <v>0.35976741791252614</v>
      </c>
      <c r="AM338" s="42">
        <v>1.7088369053936625E-2</v>
      </c>
    </row>
    <row r="339" spans="1:39" hidden="1" x14ac:dyDescent="0.25">
      <c r="A339" s="53"/>
      <c r="B339" s="53"/>
      <c r="C339" s="53"/>
      <c r="D339" s="16">
        <v>0.11795274064838848</v>
      </c>
      <c r="E339" s="16">
        <v>5.0650765842138543E-3</v>
      </c>
      <c r="F339" s="16">
        <v>1.333174075155541E-2</v>
      </c>
      <c r="G339" s="16">
        <v>0.35793609807782506</v>
      </c>
      <c r="H339" s="16">
        <v>1.6781188792579806E-2</v>
      </c>
      <c r="I339" s="16">
        <v>4.1651872718669922E-2</v>
      </c>
      <c r="J339" s="16">
        <v>0.11795274064838848</v>
      </c>
      <c r="K339" s="16">
        <v>5.0650765842138543E-3</v>
      </c>
      <c r="L339" s="16">
        <v>1.333174075155541E-2</v>
      </c>
      <c r="M339" s="16">
        <v>0.35793609807782506</v>
      </c>
      <c r="N339" s="16">
        <v>1.6781188792579806E-2</v>
      </c>
      <c r="O339" s="16">
        <v>4.1651872718669922E-2</v>
      </c>
      <c r="P339" s="16">
        <v>1.5809479769019853E-2</v>
      </c>
      <c r="Q339" s="16">
        <v>2.6281446027059258E-3</v>
      </c>
      <c r="R339" s="16">
        <v>5.0398442220015473E-3</v>
      </c>
      <c r="S339" s="16">
        <v>1.831319834701059E-3</v>
      </c>
      <c r="T339" s="16">
        <v>3.0718026135681851E-4</v>
      </c>
      <c r="U339" s="16">
        <v>5.8050843061805009E-4</v>
      </c>
      <c r="V339" s="16">
        <v>1.5809479769019853E-2</v>
      </c>
      <c r="W339" s="16">
        <v>2.6281446027059258E-3</v>
      </c>
      <c r="X339" s="16">
        <v>5.0398442220015473E-3</v>
      </c>
      <c r="Y339" s="16">
        <v>1.831319834701059E-3</v>
      </c>
      <c r="Z339" s="16">
        <v>3.0718026135681851E-4</v>
      </c>
      <c r="AA339" s="54">
        <v>5.8050843061805009E-4</v>
      </c>
      <c r="AB339" s="42">
        <v>0.13376222041740835</v>
      </c>
      <c r="AC339" s="42">
        <v>7.6932211869197801E-3</v>
      </c>
      <c r="AD339" s="42">
        <v>1.8371584973556957E-2</v>
      </c>
      <c r="AE339" s="42">
        <v>0.35976741791252614</v>
      </c>
      <c r="AF339" s="42">
        <v>1.7088369053936625E-2</v>
      </c>
      <c r="AG339" s="42">
        <v>4.223238114928797E-2</v>
      </c>
      <c r="AH339" s="42">
        <v>0.13376222041740835</v>
      </c>
      <c r="AI339" s="42">
        <v>7.6932211869197801E-3</v>
      </c>
      <c r="AJ339" s="42">
        <v>1.8371584973556957E-2</v>
      </c>
      <c r="AK339" s="42">
        <v>0.35976741791252614</v>
      </c>
      <c r="AL339" s="42">
        <v>1.7088369053936625E-2</v>
      </c>
      <c r="AM339" s="42">
        <v>4.223238114928797E-2</v>
      </c>
    </row>
    <row r="340" spans="1:39" hidden="1" x14ac:dyDescent="0.25">
      <c r="A340" s="53"/>
      <c r="B340" s="53"/>
      <c r="C340" s="53"/>
      <c r="D340" s="16">
        <v>5.0650765842138543E-3</v>
      </c>
      <c r="E340" s="16">
        <v>1.333174075155541E-2</v>
      </c>
      <c r="F340" s="16">
        <v>0.35793609807782506</v>
      </c>
      <c r="G340" s="16">
        <v>1.6781188792579806E-2</v>
      </c>
      <c r="H340" s="16">
        <v>4.1651872718669922E-2</v>
      </c>
      <c r="I340" s="16">
        <v>0.21307591859063724</v>
      </c>
      <c r="J340" s="16">
        <v>5.0650765842138543E-3</v>
      </c>
      <c r="K340" s="16">
        <v>1.333174075155541E-2</v>
      </c>
      <c r="L340" s="16">
        <v>0.35793609807782506</v>
      </c>
      <c r="M340" s="16">
        <v>1.6781188792579806E-2</v>
      </c>
      <c r="N340" s="16">
        <v>4.1651872718669922E-2</v>
      </c>
      <c r="O340" s="16">
        <v>0.21307591859063724</v>
      </c>
      <c r="P340" s="16">
        <v>2.6281446027059258E-3</v>
      </c>
      <c r="Q340" s="16">
        <v>5.0398442220015473E-3</v>
      </c>
      <c r="R340" s="16">
        <v>1.831319834701059E-3</v>
      </c>
      <c r="S340" s="16">
        <v>3.0718026135681851E-4</v>
      </c>
      <c r="T340" s="16">
        <v>5.8050843061805009E-4</v>
      </c>
      <c r="U340" s="16">
        <v>1.0383344763551174E-3</v>
      </c>
      <c r="V340" s="16">
        <v>2.6281446027059258E-3</v>
      </c>
      <c r="W340" s="16">
        <v>5.0398442220015473E-3</v>
      </c>
      <c r="X340" s="16">
        <v>1.831319834701059E-3</v>
      </c>
      <c r="Y340" s="16">
        <v>3.0718026135681851E-4</v>
      </c>
      <c r="Z340" s="16">
        <v>5.8050843061805009E-4</v>
      </c>
      <c r="AA340" s="54">
        <v>1.0383344763551174E-3</v>
      </c>
      <c r="AB340" s="42">
        <v>7.6932211869197801E-3</v>
      </c>
      <c r="AC340" s="42">
        <v>1.8371584973556957E-2</v>
      </c>
      <c r="AD340" s="42">
        <v>0.35976741791252614</v>
      </c>
      <c r="AE340" s="42">
        <v>1.7088369053936625E-2</v>
      </c>
      <c r="AF340" s="42">
        <v>4.223238114928797E-2</v>
      </c>
      <c r="AG340" s="42">
        <v>0.21411425306699236</v>
      </c>
      <c r="AH340" s="42">
        <v>7.6932211869197801E-3</v>
      </c>
      <c r="AI340" s="42">
        <v>1.8371584973556957E-2</v>
      </c>
      <c r="AJ340" s="42">
        <v>0.35976741791252614</v>
      </c>
      <c r="AK340" s="42">
        <v>1.7088369053936625E-2</v>
      </c>
      <c r="AL340" s="42">
        <v>4.223238114928797E-2</v>
      </c>
      <c r="AM340" s="42">
        <v>0.21411425306699236</v>
      </c>
    </row>
    <row r="341" spans="1:39" hidden="1" x14ac:dyDescent="0.25">
      <c r="A341" s="53"/>
      <c r="B341" s="53"/>
      <c r="C341" s="53"/>
      <c r="D341" s="16">
        <v>1.333174075155541E-2</v>
      </c>
      <c r="E341" s="16">
        <v>0.35793609807782506</v>
      </c>
      <c r="F341" s="16">
        <v>1.6781188792579806E-2</v>
      </c>
      <c r="G341" s="16">
        <v>4.1651872718669922E-2</v>
      </c>
      <c r="H341" s="16">
        <v>0.21307591859063724</v>
      </c>
      <c r="I341" s="16">
        <v>9.1498157650314795E-3</v>
      </c>
      <c r="J341" s="16">
        <v>1.333174075155541E-2</v>
      </c>
      <c r="K341" s="16">
        <v>0.35793609807782506</v>
      </c>
      <c r="L341" s="16">
        <v>1.6781188792579806E-2</v>
      </c>
      <c r="M341" s="16">
        <v>4.1651872718669922E-2</v>
      </c>
      <c r="N341" s="16">
        <v>0.21307591859063724</v>
      </c>
      <c r="O341" s="16">
        <v>9.1498157650314795E-3</v>
      </c>
      <c r="P341" s="16">
        <v>5.0398442220015473E-3</v>
      </c>
      <c r="Q341" s="16">
        <v>1.831319834701059E-3</v>
      </c>
      <c r="R341" s="16">
        <v>3.0718026135681851E-4</v>
      </c>
      <c r="S341" s="16">
        <v>5.8050843061805009E-4</v>
      </c>
      <c r="T341" s="16">
        <v>1.0383344763551174E-3</v>
      </c>
      <c r="U341" s="16">
        <v>1.7261119212687222E-4</v>
      </c>
      <c r="V341" s="16">
        <v>5.0398442220015473E-3</v>
      </c>
      <c r="W341" s="16">
        <v>1.831319834701059E-3</v>
      </c>
      <c r="X341" s="16">
        <v>3.0718026135681851E-4</v>
      </c>
      <c r="Y341" s="16">
        <v>5.8050843061805009E-4</v>
      </c>
      <c r="Z341" s="16">
        <v>1.0383344763551174E-3</v>
      </c>
      <c r="AA341" s="54">
        <v>1.7261119212687222E-4</v>
      </c>
      <c r="AB341" s="42">
        <v>1.8371584973556957E-2</v>
      </c>
      <c r="AC341" s="42">
        <v>0.35976741791252614</v>
      </c>
      <c r="AD341" s="42">
        <v>1.7088369053936625E-2</v>
      </c>
      <c r="AE341" s="42">
        <v>4.223238114928797E-2</v>
      </c>
      <c r="AF341" s="42">
        <v>0.21411425306699236</v>
      </c>
      <c r="AG341" s="42">
        <v>9.3224269571583526E-3</v>
      </c>
      <c r="AH341" s="42">
        <v>1.8371584973556957E-2</v>
      </c>
      <c r="AI341" s="42">
        <v>0.35976741791252614</v>
      </c>
      <c r="AJ341" s="42">
        <v>1.7088369053936625E-2</v>
      </c>
      <c r="AK341" s="42">
        <v>4.223238114928797E-2</v>
      </c>
      <c r="AL341" s="42">
        <v>0.21411425306699236</v>
      </c>
      <c r="AM341" s="42">
        <v>9.3224269571583526E-3</v>
      </c>
    </row>
    <row r="342" spans="1:39" x14ac:dyDescent="0.25">
      <c r="A342" s="53" t="s">
        <v>92</v>
      </c>
      <c r="B342" s="53" t="str">
        <f>VLOOKUP(A342,'TRI Releases'!$A$3:$Q$118,2,FALSE)</f>
        <v>70764LLMNXHWY40</v>
      </c>
      <c r="C342" s="53" t="str">
        <f>VLOOKUP(B342,'AERMOD-Modeled-Air-Conc.'!$A$5:$B$3136,2,FALSE)</f>
        <v>Processing as a Reactant</v>
      </c>
      <c r="D342" s="16">
        <v>0.35793609807782506</v>
      </c>
      <c r="E342" s="16">
        <v>1.6781188792579806E-2</v>
      </c>
      <c r="F342" s="16">
        <v>4.1651872718669922E-2</v>
      </c>
      <c r="G342" s="16">
        <v>0.21307591859063724</v>
      </c>
      <c r="H342" s="16">
        <v>9.1498157650314795E-3</v>
      </c>
      <c r="I342" s="16">
        <v>2.4083144583454931E-2</v>
      </c>
      <c r="J342" s="16">
        <v>0.35793609807782506</v>
      </c>
      <c r="K342" s="16">
        <v>1.6781188792579806E-2</v>
      </c>
      <c r="L342" s="16">
        <v>4.1651872718669922E-2</v>
      </c>
      <c r="M342" s="16">
        <v>0.21307591859063724</v>
      </c>
      <c r="N342" s="16">
        <v>9.1498157650314795E-3</v>
      </c>
      <c r="O342" s="16">
        <v>2.4083144583454931E-2</v>
      </c>
      <c r="P342" s="16">
        <v>1.831319834701059E-3</v>
      </c>
      <c r="Q342" s="16">
        <v>3.0718026135681851E-4</v>
      </c>
      <c r="R342" s="16">
        <v>5.8050843061805009E-4</v>
      </c>
      <c r="S342" s="16">
        <v>1.0383344763551174E-3</v>
      </c>
      <c r="T342" s="16">
        <v>1.7261119212687222E-4</v>
      </c>
      <c r="U342" s="16">
        <v>3.310067179704406E-4</v>
      </c>
      <c r="V342" s="16">
        <v>1.831319834701059E-3</v>
      </c>
      <c r="W342" s="16">
        <v>3.0718026135681851E-4</v>
      </c>
      <c r="X342" s="16">
        <v>5.8050843061805009E-4</v>
      </c>
      <c r="Y342" s="16">
        <v>1.0383344763551174E-3</v>
      </c>
      <c r="Z342" s="16">
        <v>1.7261119212687222E-4</v>
      </c>
      <c r="AA342" s="54">
        <v>3.310067179704406E-4</v>
      </c>
      <c r="AB342" s="42">
        <v>0.35976741791252614</v>
      </c>
      <c r="AC342" s="42">
        <v>1.7088369053936625E-2</v>
      </c>
      <c r="AD342" s="42">
        <v>4.223238114928797E-2</v>
      </c>
      <c r="AE342" s="42">
        <v>0.21411425306699236</v>
      </c>
      <c r="AF342" s="42">
        <v>9.3224269571583526E-3</v>
      </c>
      <c r="AG342" s="42">
        <v>2.4414151301425373E-2</v>
      </c>
      <c r="AH342" s="42">
        <v>0.35976741791252614</v>
      </c>
      <c r="AI342" s="42">
        <v>1.7088369053936625E-2</v>
      </c>
      <c r="AJ342" s="42">
        <v>4.223238114928797E-2</v>
      </c>
      <c r="AK342" s="42">
        <v>0.21411425306699236</v>
      </c>
      <c r="AL342" s="42">
        <v>9.3224269571583526E-3</v>
      </c>
      <c r="AM342" s="42">
        <v>2.4414151301425373E-2</v>
      </c>
    </row>
    <row r="343" spans="1:39" hidden="1" x14ac:dyDescent="0.25">
      <c r="A343" s="53"/>
      <c r="B343" s="53"/>
      <c r="C343" s="53"/>
      <c r="D343" s="16">
        <v>1.6781188792579806E-2</v>
      </c>
      <c r="E343" s="16">
        <v>4.1651872718669922E-2</v>
      </c>
      <c r="F343" s="16">
        <v>0.21307591859063724</v>
      </c>
      <c r="G343" s="16">
        <v>9.1498157650314795E-3</v>
      </c>
      <c r="H343" s="16">
        <v>2.4083144583454931E-2</v>
      </c>
      <c r="I343" s="16">
        <v>0.22328394689616704</v>
      </c>
      <c r="J343" s="16">
        <v>1.6781188792579806E-2</v>
      </c>
      <c r="K343" s="16">
        <v>4.1651872718669922E-2</v>
      </c>
      <c r="L343" s="16">
        <v>0.21307591859063724</v>
      </c>
      <c r="M343" s="16">
        <v>9.1498157650314795E-3</v>
      </c>
      <c r="N343" s="16">
        <v>2.4083144583454931E-2</v>
      </c>
      <c r="O343" s="16">
        <v>0.22328394689616704</v>
      </c>
      <c r="P343" s="16">
        <v>3.0718026135681851E-4</v>
      </c>
      <c r="Q343" s="16">
        <v>5.8050843061805009E-4</v>
      </c>
      <c r="R343" s="16">
        <v>1.0383344763551174E-3</v>
      </c>
      <c r="S343" s="16">
        <v>1.7261119212687222E-4</v>
      </c>
      <c r="T343" s="16">
        <v>3.310067179704406E-4</v>
      </c>
      <c r="U343" s="16">
        <v>2.6535036740373313E-2</v>
      </c>
      <c r="V343" s="16">
        <v>3.0718026135681851E-4</v>
      </c>
      <c r="W343" s="16">
        <v>5.8050843061805009E-4</v>
      </c>
      <c r="X343" s="16">
        <v>1.0383344763551174E-3</v>
      </c>
      <c r="Y343" s="16">
        <v>1.7261119212687222E-4</v>
      </c>
      <c r="Z343" s="16">
        <v>3.310067179704406E-4</v>
      </c>
      <c r="AA343" s="54">
        <v>2.6535036740373313E-2</v>
      </c>
      <c r="AB343" s="42">
        <v>1.7088369053936625E-2</v>
      </c>
      <c r="AC343" s="42">
        <v>4.223238114928797E-2</v>
      </c>
      <c r="AD343" s="42">
        <v>0.21411425306699236</v>
      </c>
      <c r="AE343" s="42">
        <v>9.3224269571583526E-3</v>
      </c>
      <c r="AF343" s="42">
        <v>2.4414151301425373E-2</v>
      </c>
      <c r="AG343" s="42">
        <v>0.24981898363654034</v>
      </c>
      <c r="AH343" s="42">
        <v>1.7088369053936625E-2</v>
      </c>
      <c r="AI343" s="42">
        <v>4.223238114928797E-2</v>
      </c>
      <c r="AJ343" s="42">
        <v>0.21411425306699236</v>
      </c>
      <c r="AK343" s="42">
        <v>9.3224269571583526E-3</v>
      </c>
      <c r="AL343" s="42">
        <v>2.4414151301425373E-2</v>
      </c>
      <c r="AM343" s="42">
        <v>0.24981898363654034</v>
      </c>
    </row>
    <row r="344" spans="1:39" hidden="1" x14ac:dyDescent="0.25">
      <c r="A344" s="53"/>
      <c r="B344" s="53"/>
      <c r="C344" s="53"/>
      <c r="D344" s="16">
        <v>4.1651872718669922E-2</v>
      </c>
      <c r="E344" s="16">
        <v>0.21307591859063724</v>
      </c>
      <c r="F344" s="16">
        <v>9.1498157650314795E-3</v>
      </c>
      <c r="G344" s="16">
        <v>2.4083144583454931E-2</v>
      </c>
      <c r="H344" s="16">
        <v>0.22328394689616704</v>
      </c>
      <c r="I344" s="16">
        <v>1.0468265389656926E-2</v>
      </c>
      <c r="J344" s="16">
        <v>4.1651872718669922E-2</v>
      </c>
      <c r="K344" s="16">
        <v>0.21307591859063724</v>
      </c>
      <c r="L344" s="16">
        <v>9.1498157650314795E-3</v>
      </c>
      <c r="M344" s="16">
        <v>2.4083144583454931E-2</v>
      </c>
      <c r="N344" s="16">
        <v>0.22328394689616704</v>
      </c>
      <c r="O344" s="16">
        <v>1.0468265389656926E-2</v>
      </c>
      <c r="P344" s="16">
        <v>5.8050843061805009E-4</v>
      </c>
      <c r="Q344" s="16">
        <v>1.0383344763551174E-3</v>
      </c>
      <c r="R344" s="16">
        <v>1.7261119212687222E-4</v>
      </c>
      <c r="S344" s="16">
        <v>3.310067179704406E-4</v>
      </c>
      <c r="T344" s="16">
        <v>2.6535036740373313E-2</v>
      </c>
      <c r="U344" s="16">
        <v>4.4509098665177814E-3</v>
      </c>
      <c r="V344" s="16">
        <v>5.8050843061805009E-4</v>
      </c>
      <c r="W344" s="16">
        <v>1.0383344763551174E-3</v>
      </c>
      <c r="X344" s="16">
        <v>1.7261119212687222E-4</v>
      </c>
      <c r="Y344" s="16">
        <v>3.310067179704406E-4</v>
      </c>
      <c r="Z344" s="16">
        <v>2.6535036740373313E-2</v>
      </c>
      <c r="AA344" s="54">
        <v>4.4509098665177814E-3</v>
      </c>
      <c r="AB344" s="42">
        <v>4.223238114928797E-2</v>
      </c>
      <c r="AC344" s="42">
        <v>0.21411425306699236</v>
      </c>
      <c r="AD344" s="42">
        <v>9.3224269571583526E-3</v>
      </c>
      <c r="AE344" s="42">
        <v>2.4414151301425373E-2</v>
      </c>
      <c r="AF344" s="42">
        <v>0.24981898363654034</v>
      </c>
      <c r="AG344" s="42">
        <v>1.4919175256174706E-2</v>
      </c>
      <c r="AH344" s="42">
        <v>4.223238114928797E-2</v>
      </c>
      <c r="AI344" s="42">
        <v>0.21411425306699236</v>
      </c>
      <c r="AJ344" s="42">
        <v>9.3224269571583526E-3</v>
      </c>
      <c r="AK344" s="42">
        <v>2.4414151301425373E-2</v>
      </c>
      <c r="AL344" s="42">
        <v>0.24981898363654034</v>
      </c>
      <c r="AM344" s="42">
        <v>1.4919175256174706E-2</v>
      </c>
    </row>
    <row r="345" spans="1:39" hidden="1" x14ac:dyDescent="0.25">
      <c r="A345" s="53"/>
      <c r="B345" s="53"/>
      <c r="C345" s="53"/>
      <c r="D345" s="16">
        <v>0.21307591859063724</v>
      </c>
      <c r="E345" s="16">
        <v>9.1498157650314795E-3</v>
      </c>
      <c r="F345" s="16">
        <v>2.4083144583454931E-2</v>
      </c>
      <c r="G345" s="16">
        <v>0.22328394689616704</v>
      </c>
      <c r="H345" s="16">
        <v>1.0468265389656926E-2</v>
      </c>
      <c r="I345" s="16">
        <v>2.5982834886408377E-2</v>
      </c>
      <c r="J345" s="16">
        <v>0.21307591859063724</v>
      </c>
      <c r="K345" s="16">
        <v>9.1498157650314795E-3</v>
      </c>
      <c r="L345" s="16">
        <v>2.4083144583454931E-2</v>
      </c>
      <c r="M345" s="16">
        <v>0.22328394689616704</v>
      </c>
      <c r="N345" s="16">
        <v>1.0468265389656926E-2</v>
      </c>
      <c r="O345" s="16">
        <v>2.5982834886408377E-2</v>
      </c>
      <c r="P345" s="16">
        <v>1.0383344763551174E-3</v>
      </c>
      <c r="Q345" s="16">
        <v>1.7261119212687222E-4</v>
      </c>
      <c r="R345" s="16">
        <v>3.310067179704406E-4</v>
      </c>
      <c r="S345" s="16">
        <v>2.6535036740373313E-2</v>
      </c>
      <c r="T345" s="16">
        <v>4.4509098665177814E-3</v>
      </c>
      <c r="U345" s="16">
        <v>8.41131747861012E-3</v>
      </c>
      <c r="V345" s="16">
        <v>1.0383344763551174E-3</v>
      </c>
      <c r="W345" s="16">
        <v>1.7261119212687222E-4</v>
      </c>
      <c r="X345" s="16">
        <v>3.310067179704406E-4</v>
      </c>
      <c r="Y345" s="16">
        <v>2.6535036740373313E-2</v>
      </c>
      <c r="Z345" s="16">
        <v>4.4509098665177814E-3</v>
      </c>
      <c r="AA345" s="54">
        <v>8.41131747861012E-3</v>
      </c>
      <c r="AB345" s="42">
        <v>0.21411425306699236</v>
      </c>
      <c r="AC345" s="42">
        <v>9.3224269571583526E-3</v>
      </c>
      <c r="AD345" s="42">
        <v>2.4414151301425373E-2</v>
      </c>
      <c r="AE345" s="42">
        <v>0.24981898363654034</v>
      </c>
      <c r="AF345" s="42">
        <v>1.4919175256174706E-2</v>
      </c>
      <c r="AG345" s="42">
        <v>3.4394152365018499E-2</v>
      </c>
      <c r="AH345" s="42">
        <v>0.21411425306699236</v>
      </c>
      <c r="AI345" s="42">
        <v>9.3224269571583526E-3</v>
      </c>
      <c r="AJ345" s="42">
        <v>2.4414151301425373E-2</v>
      </c>
      <c r="AK345" s="42">
        <v>0.24981898363654034</v>
      </c>
      <c r="AL345" s="42">
        <v>1.4919175256174706E-2</v>
      </c>
      <c r="AM345" s="42">
        <v>3.4394152365018499E-2</v>
      </c>
    </row>
    <row r="346" spans="1:39" hidden="1" x14ac:dyDescent="0.25">
      <c r="A346" s="53"/>
      <c r="B346" s="53"/>
      <c r="C346" s="53"/>
      <c r="D346" s="16">
        <v>9.1498157650314795E-3</v>
      </c>
      <c r="E346" s="16">
        <v>2.4083144583454931E-2</v>
      </c>
      <c r="F346" s="16">
        <v>0.22328394689616704</v>
      </c>
      <c r="G346" s="16">
        <v>1.0468265389656926E-2</v>
      </c>
      <c r="H346" s="16">
        <v>2.5982834886408377E-2</v>
      </c>
      <c r="I346" s="16">
        <v>0.13291878731130227</v>
      </c>
      <c r="J346" s="16">
        <v>9.1498157650314795E-3</v>
      </c>
      <c r="K346" s="16">
        <v>2.4083144583454931E-2</v>
      </c>
      <c r="L346" s="16">
        <v>0.22328394689616704</v>
      </c>
      <c r="M346" s="16">
        <v>1.0468265389656926E-2</v>
      </c>
      <c r="N346" s="16">
        <v>2.5982834886408377E-2</v>
      </c>
      <c r="O346" s="16">
        <v>0.13291878731130227</v>
      </c>
      <c r="P346" s="16">
        <v>1.7261119212687222E-4</v>
      </c>
      <c r="Q346" s="16">
        <v>3.310067179704406E-4</v>
      </c>
      <c r="R346" s="16">
        <v>2.6535036740373313E-2</v>
      </c>
      <c r="S346" s="16">
        <v>4.4509098665177814E-3</v>
      </c>
      <c r="T346" s="16">
        <v>8.41131747861012E-3</v>
      </c>
      <c r="U346" s="16">
        <v>1.5045019966911948E-2</v>
      </c>
      <c r="V346" s="16">
        <v>1.7261119212687222E-4</v>
      </c>
      <c r="W346" s="16">
        <v>3.310067179704406E-4</v>
      </c>
      <c r="X346" s="16">
        <v>2.6535036740373313E-2</v>
      </c>
      <c r="Y346" s="16">
        <v>4.4509098665177814E-3</v>
      </c>
      <c r="Z346" s="16">
        <v>8.41131747861012E-3</v>
      </c>
      <c r="AA346" s="54">
        <v>1.5045019966911948E-2</v>
      </c>
      <c r="AB346" s="42">
        <v>9.3224269571583526E-3</v>
      </c>
      <c r="AC346" s="42">
        <v>2.4414151301425373E-2</v>
      </c>
      <c r="AD346" s="42">
        <v>0.24981898363654034</v>
      </c>
      <c r="AE346" s="42">
        <v>1.4919175256174706E-2</v>
      </c>
      <c r="AF346" s="42">
        <v>3.4394152365018499E-2</v>
      </c>
      <c r="AG346" s="42">
        <v>0.14796380727821423</v>
      </c>
      <c r="AH346" s="42">
        <v>9.3224269571583526E-3</v>
      </c>
      <c r="AI346" s="42">
        <v>2.4414151301425373E-2</v>
      </c>
      <c r="AJ346" s="42">
        <v>0.24981898363654034</v>
      </c>
      <c r="AK346" s="42">
        <v>1.4919175256174706E-2</v>
      </c>
      <c r="AL346" s="42">
        <v>3.4394152365018499E-2</v>
      </c>
      <c r="AM346" s="42">
        <v>0.14796380727821423</v>
      </c>
    </row>
    <row r="347" spans="1:39" hidden="1" x14ac:dyDescent="0.25">
      <c r="A347" s="53"/>
      <c r="B347" s="53"/>
      <c r="C347" s="53"/>
      <c r="D347" s="16">
        <v>2.4083144583454931E-2</v>
      </c>
      <c r="E347" s="16">
        <v>0.22328394689616704</v>
      </c>
      <c r="F347" s="16">
        <v>1.0468265389656926E-2</v>
      </c>
      <c r="G347" s="16">
        <v>2.5982834886408377E-2</v>
      </c>
      <c r="H347" s="16">
        <v>0.13291878731130227</v>
      </c>
      <c r="I347" s="16">
        <v>5.7077422153291599E-3</v>
      </c>
      <c r="J347" s="16">
        <v>2.4083144583454931E-2</v>
      </c>
      <c r="K347" s="16">
        <v>0.22328394689616704</v>
      </c>
      <c r="L347" s="16">
        <v>1.0468265389656926E-2</v>
      </c>
      <c r="M347" s="16">
        <v>2.5982834886408377E-2</v>
      </c>
      <c r="N347" s="16">
        <v>0.13291878731130227</v>
      </c>
      <c r="O347" s="16">
        <v>5.7077422153291599E-3</v>
      </c>
      <c r="P347" s="16">
        <v>3.310067179704406E-4</v>
      </c>
      <c r="Q347" s="16">
        <v>2.6535036740373313E-2</v>
      </c>
      <c r="R347" s="16">
        <v>4.4509098665177814E-3</v>
      </c>
      <c r="S347" s="16">
        <v>8.41131747861012E-3</v>
      </c>
      <c r="T347" s="16">
        <v>1.5045019966911948E-2</v>
      </c>
      <c r="U347" s="16">
        <v>2.5010619325454208E-3</v>
      </c>
      <c r="V347" s="16">
        <v>3.310067179704406E-4</v>
      </c>
      <c r="W347" s="16">
        <v>2.6535036740373313E-2</v>
      </c>
      <c r="X347" s="16">
        <v>4.4509098665177814E-3</v>
      </c>
      <c r="Y347" s="16">
        <v>8.41131747861012E-3</v>
      </c>
      <c r="Z347" s="16">
        <v>1.5045019966911948E-2</v>
      </c>
      <c r="AA347" s="54">
        <v>2.5010619325454208E-3</v>
      </c>
      <c r="AB347" s="42">
        <v>2.4414151301425373E-2</v>
      </c>
      <c r="AC347" s="42">
        <v>0.24981898363654034</v>
      </c>
      <c r="AD347" s="42">
        <v>1.4919175256174706E-2</v>
      </c>
      <c r="AE347" s="42">
        <v>3.4394152365018499E-2</v>
      </c>
      <c r="AF347" s="42">
        <v>0.14796380727821423</v>
      </c>
      <c r="AG347" s="42">
        <v>8.2088041478745807E-3</v>
      </c>
      <c r="AH347" s="42">
        <v>2.4414151301425373E-2</v>
      </c>
      <c r="AI347" s="42">
        <v>0.24981898363654034</v>
      </c>
      <c r="AJ347" s="42">
        <v>1.4919175256174706E-2</v>
      </c>
      <c r="AK347" s="42">
        <v>3.4394152365018499E-2</v>
      </c>
      <c r="AL347" s="42">
        <v>0.14796380727821423</v>
      </c>
      <c r="AM347" s="42">
        <v>8.2088041478745807E-3</v>
      </c>
    </row>
    <row r="348" spans="1:39" x14ac:dyDescent="0.25">
      <c r="A348" s="53" t="s">
        <v>93</v>
      </c>
      <c r="B348" s="53" t="str">
        <f>VLOOKUP(A348,'TRI Releases'!$A$3:$Q$118,2,FALSE)</f>
        <v>70764LLMNXHWY40</v>
      </c>
      <c r="C348" s="53" t="str">
        <f>VLOOKUP(B348,'AERMOD-Modeled-Air-Conc.'!$A$5:$B$3136,2,FALSE)</f>
        <v>Processing as a Reactant</v>
      </c>
      <c r="D348" s="16">
        <v>0.22328394689616704</v>
      </c>
      <c r="E348" s="16">
        <v>1.0468265389656926E-2</v>
      </c>
      <c r="F348" s="16">
        <v>2.5982834886408377E-2</v>
      </c>
      <c r="G348" s="16">
        <v>0.13291878731130227</v>
      </c>
      <c r="H348" s="16">
        <v>5.7077422153291599E-3</v>
      </c>
      <c r="I348" s="16">
        <v>1.5023294954440932E-2</v>
      </c>
      <c r="J348" s="16">
        <v>0.22328394689616704</v>
      </c>
      <c r="K348" s="16">
        <v>1.0468265389656926E-2</v>
      </c>
      <c r="L348" s="16">
        <v>2.5982834886408377E-2</v>
      </c>
      <c r="M348" s="16">
        <v>0.13291878731130227</v>
      </c>
      <c r="N348" s="16">
        <v>5.7077422153291599E-3</v>
      </c>
      <c r="O348" s="16">
        <v>1.5023294954440932E-2</v>
      </c>
      <c r="P348" s="16">
        <v>2.6535036740373313E-2</v>
      </c>
      <c r="Q348" s="16">
        <v>4.4509098665177814E-3</v>
      </c>
      <c r="R348" s="16">
        <v>8.41131747861012E-3</v>
      </c>
      <c r="S348" s="16">
        <v>1.5045019966911948E-2</v>
      </c>
      <c r="T348" s="16">
        <v>2.5010619325454208E-3</v>
      </c>
      <c r="U348" s="16">
        <v>4.7961449749108374E-3</v>
      </c>
      <c r="V348" s="16">
        <v>2.6535036740373313E-2</v>
      </c>
      <c r="W348" s="16">
        <v>4.4509098665177814E-3</v>
      </c>
      <c r="X348" s="16">
        <v>8.41131747861012E-3</v>
      </c>
      <c r="Y348" s="16">
        <v>1.5045019966911948E-2</v>
      </c>
      <c r="Z348" s="16">
        <v>2.5010619325454208E-3</v>
      </c>
      <c r="AA348" s="54">
        <v>4.7961449749108374E-3</v>
      </c>
      <c r="AB348" s="42">
        <v>0.24981898363654034</v>
      </c>
      <c r="AC348" s="42">
        <v>1.4919175256174706E-2</v>
      </c>
      <c r="AD348" s="42">
        <v>3.4394152365018499E-2</v>
      </c>
      <c r="AE348" s="42">
        <v>0.14796380727821423</v>
      </c>
      <c r="AF348" s="42">
        <v>8.2088041478745807E-3</v>
      </c>
      <c r="AG348" s="42">
        <v>1.981943992935177E-2</v>
      </c>
      <c r="AH348" s="42">
        <v>0.24981898363654034</v>
      </c>
      <c r="AI348" s="42">
        <v>1.4919175256174706E-2</v>
      </c>
      <c r="AJ348" s="42">
        <v>3.4394152365018499E-2</v>
      </c>
      <c r="AK348" s="42">
        <v>0.14796380727821423</v>
      </c>
      <c r="AL348" s="42">
        <v>8.2088041478745807E-3</v>
      </c>
      <c r="AM348" s="42">
        <v>1.981943992935177E-2</v>
      </c>
    </row>
    <row r="349" spans="1:39" hidden="1" x14ac:dyDescent="0.25">
      <c r="A349" s="53"/>
      <c r="B349" s="53"/>
      <c r="C349" s="53"/>
      <c r="D349" s="16">
        <v>1.0468265389656926E-2</v>
      </c>
      <c r="E349" s="16">
        <v>2.5982834886408377E-2</v>
      </c>
      <c r="F349" s="16">
        <v>0.13291878731130227</v>
      </c>
      <c r="G349" s="16">
        <v>5.7077422153291599E-3</v>
      </c>
      <c r="H349" s="16">
        <v>1.5023294954440932E-2</v>
      </c>
      <c r="I349" s="16">
        <v>6.1786588358672186E-2</v>
      </c>
      <c r="J349" s="16">
        <v>1.0468265389656926E-2</v>
      </c>
      <c r="K349" s="16">
        <v>2.5982834886408377E-2</v>
      </c>
      <c r="L349" s="16">
        <v>0.13291878731130227</v>
      </c>
      <c r="M349" s="16">
        <v>5.7077422153291599E-3</v>
      </c>
      <c r="N349" s="16">
        <v>1.5023294954440932E-2</v>
      </c>
      <c r="O349" s="16">
        <v>6.1786588358672186E-2</v>
      </c>
      <c r="P349" s="16">
        <v>4.4509098665177814E-3</v>
      </c>
      <c r="Q349" s="16">
        <v>8.41131747861012E-3</v>
      </c>
      <c r="R349" s="16">
        <v>1.5045019966911948E-2</v>
      </c>
      <c r="S349" s="16">
        <v>2.5010619325454208E-3</v>
      </c>
      <c r="T349" s="16">
        <v>4.7961449749108374E-3</v>
      </c>
      <c r="U349" s="16">
        <v>1.2996463343039773E-2</v>
      </c>
      <c r="V349" s="16">
        <v>4.4509098665177814E-3</v>
      </c>
      <c r="W349" s="16">
        <v>8.41131747861012E-3</v>
      </c>
      <c r="X349" s="16">
        <v>1.5045019966911948E-2</v>
      </c>
      <c r="Y349" s="16">
        <v>2.5010619325454208E-3</v>
      </c>
      <c r="Z349" s="16">
        <v>4.7961449749108374E-3</v>
      </c>
      <c r="AA349" s="54">
        <v>1.2996463343039773E-2</v>
      </c>
      <c r="AB349" s="42">
        <v>1.4919175256174706E-2</v>
      </c>
      <c r="AC349" s="42">
        <v>3.4394152365018499E-2</v>
      </c>
      <c r="AD349" s="42">
        <v>0.14796380727821423</v>
      </c>
      <c r="AE349" s="42">
        <v>8.2088041478745807E-3</v>
      </c>
      <c r="AF349" s="42">
        <v>1.981943992935177E-2</v>
      </c>
      <c r="AG349" s="42">
        <v>7.4783051701711956E-2</v>
      </c>
      <c r="AH349" s="42">
        <v>1.4919175256174706E-2</v>
      </c>
      <c r="AI349" s="42">
        <v>3.4394152365018499E-2</v>
      </c>
      <c r="AJ349" s="42">
        <v>0.14796380727821423</v>
      </c>
      <c r="AK349" s="42">
        <v>8.2088041478745807E-3</v>
      </c>
      <c r="AL349" s="42">
        <v>1.981943992935177E-2</v>
      </c>
      <c r="AM349" s="42">
        <v>7.4783051701711956E-2</v>
      </c>
    </row>
    <row r="350" spans="1:39" hidden="1" x14ac:dyDescent="0.25">
      <c r="A350" s="53"/>
      <c r="B350" s="53"/>
      <c r="C350" s="53"/>
      <c r="D350" s="16">
        <v>2.5982834886408377E-2</v>
      </c>
      <c r="E350" s="16">
        <v>0.13291878731130227</v>
      </c>
      <c r="F350" s="16">
        <v>5.7077422153291599E-3</v>
      </c>
      <c r="G350" s="16">
        <v>1.5023294954440932E-2</v>
      </c>
      <c r="H350" s="16">
        <v>6.1786588358672186E-2</v>
      </c>
      <c r="I350" s="16">
        <v>2.8967528272905618E-3</v>
      </c>
      <c r="J350" s="16">
        <v>2.5982834886408377E-2</v>
      </c>
      <c r="K350" s="16">
        <v>0.13291878731130227</v>
      </c>
      <c r="L350" s="16">
        <v>5.7077422153291599E-3</v>
      </c>
      <c r="M350" s="16">
        <v>1.5023294954440932E-2</v>
      </c>
      <c r="N350" s="16">
        <v>6.1786588358672186E-2</v>
      </c>
      <c r="O350" s="16">
        <v>2.8967528272905618E-3</v>
      </c>
      <c r="P350" s="16">
        <v>8.41131747861012E-3</v>
      </c>
      <c r="Q350" s="16">
        <v>1.5045019966911948E-2</v>
      </c>
      <c r="R350" s="16">
        <v>2.5010619325454208E-3</v>
      </c>
      <c r="S350" s="16">
        <v>4.7961449749108374E-3</v>
      </c>
      <c r="T350" s="16">
        <v>1.2996463343039773E-2</v>
      </c>
      <c r="U350" s="16">
        <v>2.1799889515645185E-3</v>
      </c>
      <c r="V350" s="16">
        <v>8.41131747861012E-3</v>
      </c>
      <c r="W350" s="16">
        <v>1.5045019966911948E-2</v>
      </c>
      <c r="X350" s="16">
        <v>2.5010619325454208E-3</v>
      </c>
      <c r="Y350" s="16">
        <v>4.7961449749108374E-3</v>
      </c>
      <c r="Z350" s="16">
        <v>1.2996463343039773E-2</v>
      </c>
      <c r="AA350" s="54">
        <v>2.1799889515645185E-3</v>
      </c>
      <c r="AB350" s="42">
        <v>3.4394152365018499E-2</v>
      </c>
      <c r="AC350" s="42">
        <v>0.14796380727821423</v>
      </c>
      <c r="AD350" s="42">
        <v>8.2088041478745807E-3</v>
      </c>
      <c r="AE350" s="42">
        <v>1.981943992935177E-2</v>
      </c>
      <c r="AF350" s="42">
        <v>7.4783051701711956E-2</v>
      </c>
      <c r="AG350" s="42">
        <v>5.0767417788550803E-3</v>
      </c>
      <c r="AH350" s="42">
        <v>3.4394152365018499E-2</v>
      </c>
      <c r="AI350" s="42">
        <v>0.14796380727821423</v>
      </c>
      <c r="AJ350" s="42">
        <v>8.2088041478745807E-3</v>
      </c>
      <c r="AK350" s="42">
        <v>1.981943992935177E-2</v>
      </c>
      <c r="AL350" s="42">
        <v>7.4783051701711956E-2</v>
      </c>
      <c r="AM350" s="42">
        <v>5.0767417788550803E-3</v>
      </c>
    </row>
    <row r="351" spans="1:39" hidden="1" x14ac:dyDescent="0.25">
      <c r="A351" s="53"/>
      <c r="B351" s="53"/>
      <c r="C351" s="53"/>
      <c r="D351" s="16">
        <v>0.13291878731130227</v>
      </c>
      <c r="E351" s="16">
        <v>5.7077422153291599E-3</v>
      </c>
      <c r="F351" s="16">
        <v>1.5023294954440932E-2</v>
      </c>
      <c r="G351" s="16">
        <v>6.1786588358672186E-2</v>
      </c>
      <c r="H351" s="16">
        <v>2.8967528272905618E-3</v>
      </c>
      <c r="I351" s="16">
        <v>7.189906600246594E-3</v>
      </c>
      <c r="J351" s="16">
        <v>0.13291878731130227</v>
      </c>
      <c r="K351" s="16">
        <v>5.7077422153291599E-3</v>
      </c>
      <c r="L351" s="16">
        <v>1.5023294954440932E-2</v>
      </c>
      <c r="M351" s="16">
        <v>6.1786588358672186E-2</v>
      </c>
      <c r="N351" s="16">
        <v>2.8967528272905618E-3</v>
      </c>
      <c r="O351" s="16">
        <v>7.189906600246594E-3</v>
      </c>
      <c r="P351" s="16">
        <v>1.5045019966911948E-2</v>
      </c>
      <c r="Q351" s="16">
        <v>2.5010619325454208E-3</v>
      </c>
      <c r="R351" s="16">
        <v>4.7961449749108374E-3</v>
      </c>
      <c r="S351" s="16">
        <v>1.2996463343039773E-2</v>
      </c>
      <c r="T351" s="16">
        <v>2.1799889515645185E-3</v>
      </c>
      <c r="U351" s="16">
        <v>4.1197372495474522E-3</v>
      </c>
      <c r="V351" s="16">
        <v>1.5045019966911948E-2</v>
      </c>
      <c r="W351" s="16">
        <v>2.5010619325454208E-3</v>
      </c>
      <c r="X351" s="16">
        <v>4.7961449749108374E-3</v>
      </c>
      <c r="Y351" s="16">
        <v>1.2996463343039773E-2</v>
      </c>
      <c r="Z351" s="16">
        <v>2.1799889515645185E-3</v>
      </c>
      <c r="AA351" s="54">
        <v>4.1197372495474522E-3</v>
      </c>
      <c r="AB351" s="42">
        <v>0.14796380727821423</v>
      </c>
      <c r="AC351" s="42">
        <v>8.2088041478745807E-3</v>
      </c>
      <c r="AD351" s="42">
        <v>1.981943992935177E-2</v>
      </c>
      <c r="AE351" s="42">
        <v>7.4783051701711956E-2</v>
      </c>
      <c r="AF351" s="42">
        <v>5.0767417788550803E-3</v>
      </c>
      <c r="AG351" s="42">
        <v>1.1309643849794045E-2</v>
      </c>
      <c r="AH351" s="42">
        <v>0.14796380727821423</v>
      </c>
      <c r="AI351" s="42">
        <v>8.2088041478745807E-3</v>
      </c>
      <c r="AJ351" s="42">
        <v>1.981943992935177E-2</v>
      </c>
      <c r="AK351" s="42">
        <v>7.4783051701711956E-2</v>
      </c>
      <c r="AL351" s="42">
        <v>5.0767417788550803E-3</v>
      </c>
      <c r="AM351" s="42">
        <v>1.1309643849794045E-2</v>
      </c>
    </row>
    <row r="352" spans="1:39" hidden="1" x14ac:dyDescent="0.25">
      <c r="A352" s="53"/>
      <c r="B352" s="53"/>
      <c r="C352" s="53"/>
      <c r="D352" s="16">
        <v>5.7077422153291599E-3</v>
      </c>
      <c r="E352" s="16">
        <v>1.5023294954440932E-2</v>
      </c>
      <c r="F352" s="16">
        <v>6.1786588358672186E-2</v>
      </c>
      <c r="G352" s="16">
        <v>2.8967528272905618E-3</v>
      </c>
      <c r="H352" s="16">
        <v>7.189906600246594E-3</v>
      </c>
      <c r="I352" s="16">
        <v>3.6780962137669522E-2</v>
      </c>
      <c r="J352" s="16">
        <v>5.7077422153291599E-3</v>
      </c>
      <c r="K352" s="16">
        <v>1.5023294954440932E-2</v>
      </c>
      <c r="L352" s="16">
        <v>6.1786588358672186E-2</v>
      </c>
      <c r="M352" s="16">
        <v>2.8967528272905618E-3</v>
      </c>
      <c r="N352" s="16">
        <v>7.189906600246594E-3</v>
      </c>
      <c r="O352" s="16">
        <v>3.6780962137669522E-2</v>
      </c>
      <c r="P352" s="16">
        <v>2.5010619325454208E-3</v>
      </c>
      <c r="Q352" s="16">
        <v>4.7961449749108374E-3</v>
      </c>
      <c r="R352" s="16">
        <v>1.2996463343039773E-2</v>
      </c>
      <c r="S352" s="16">
        <v>2.1799889515645185E-3</v>
      </c>
      <c r="T352" s="16">
        <v>4.1197372495474522E-3</v>
      </c>
      <c r="U352" s="16">
        <v>7.3688253160685739E-3</v>
      </c>
      <c r="V352" s="16">
        <v>2.5010619325454208E-3</v>
      </c>
      <c r="W352" s="16">
        <v>4.7961449749108374E-3</v>
      </c>
      <c r="X352" s="16">
        <v>1.2996463343039773E-2</v>
      </c>
      <c r="Y352" s="16">
        <v>2.1799889515645185E-3</v>
      </c>
      <c r="Z352" s="16">
        <v>4.1197372495474522E-3</v>
      </c>
      <c r="AA352" s="54">
        <v>7.3688253160685739E-3</v>
      </c>
      <c r="AB352" s="42">
        <v>8.2088041478745807E-3</v>
      </c>
      <c r="AC352" s="42">
        <v>1.981943992935177E-2</v>
      </c>
      <c r="AD352" s="42">
        <v>7.4783051701711956E-2</v>
      </c>
      <c r="AE352" s="42">
        <v>5.0767417788550803E-3</v>
      </c>
      <c r="AF352" s="42">
        <v>1.1309643849794045E-2</v>
      </c>
      <c r="AG352" s="42">
        <v>4.4149787453738099E-2</v>
      </c>
      <c r="AH352" s="42">
        <v>8.2088041478745807E-3</v>
      </c>
      <c r="AI352" s="42">
        <v>1.981943992935177E-2</v>
      </c>
      <c r="AJ352" s="42">
        <v>7.4783051701711956E-2</v>
      </c>
      <c r="AK352" s="42">
        <v>5.0767417788550803E-3</v>
      </c>
      <c r="AL352" s="42">
        <v>1.1309643849794045E-2</v>
      </c>
      <c r="AM352" s="42">
        <v>4.4149787453738099E-2</v>
      </c>
    </row>
    <row r="353" spans="1:39" hidden="1" x14ac:dyDescent="0.25">
      <c r="A353" s="53"/>
      <c r="B353" s="53"/>
      <c r="C353" s="53"/>
      <c r="D353" s="16">
        <v>1.5023294954440932E-2</v>
      </c>
      <c r="E353" s="16">
        <v>6.1786588358672186E-2</v>
      </c>
      <c r="F353" s="16">
        <v>2.8967528272905618E-3</v>
      </c>
      <c r="G353" s="16">
        <v>7.189906600246594E-3</v>
      </c>
      <c r="H353" s="16">
        <v>3.6780962137669522E-2</v>
      </c>
      <c r="I353" s="16">
        <v>1.5794324832494814E-3</v>
      </c>
      <c r="J353" s="16">
        <v>1.5023294954440932E-2</v>
      </c>
      <c r="K353" s="16">
        <v>6.1786588358672186E-2</v>
      </c>
      <c r="L353" s="16">
        <v>2.8967528272905618E-3</v>
      </c>
      <c r="M353" s="16">
        <v>7.189906600246594E-3</v>
      </c>
      <c r="N353" s="16">
        <v>3.6780962137669522E-2</v>
      </c>
      <c r="O353" s="16">
        <v>1.5794324832494814E-3</v>
      </c>
      <c r="P353" s="16">
        <v>4.7961449749108374E-3</v>
      </c>
      <c r="Q353" s="16">
        <v>1.2996463343039773E-2</v>
      </c>
      <c r="R353" s="16">
        <v>2.1799889515645185E-3</v>
      </c>
      <c r="S353" s="16">
        <v>4.1197372495474522E-3</v>
      </c>
      <c r="T353" s="16">
        <v>7.3688253160685739E-3</v>
      </c>
      <c r="U353" s="16">
        <v>1.2249826538036095E-3</v>
      </c>
      <c r="V353" s="16">
        <v>4.7961449749108374E-3</v>
      </c>
      <c r="W353" s="16">
        <v>1.2996463343039773E-2</v>
      </c>
      <c r="X353" s="16">
        <v>2.1799889515645185E-3</v>
      </c>
      <c r="Y353" s="16">
        <v>4.1197372495474522E-3</v>
      </c>
      <c r="Z353" s="16">
        <v>7.3688253160685739E-3</v>
      </c>
      <c r="AA353" s="54">
        <v>1.2249826538036095E-3</v>
      </c>
      <c r="AB353" s="42">
        <v>1.981943992935177E-2</v>
      </c>
      <c r="AC353" s="42">
        <v>7.4783051701711956E-2</v>
      </c>
      <c r="AD353" s="42">
        <v>5.0767417788550803E-3</v>
      </c>
      <c r="AE353" s="42">
        <v>1.1309643849794045E-2</v>
      </c>
      <c r="AF353" s="42">
        <v>4.4149787453738099E-2</v>
      </c>
      <c r="AG353" s="42">
        <v>2.8044151370530909E-3</v>
      </c>
      <c r="AH353" s="42">
        <v>1.981943992935177E-2</v>
      </c>
      <c r="AI353" s="42">
        <v>7.4783051701711956E-2</v>
      </c>
      <c r="AJ353" s="42">
        <v>5.0767417788550803E-3</v>
      </c>
      <c r="AK353" s="42">
        <v>1.1309643849794045E-2</v>
      </c>
      <c r="AL353" s="42">
        <v>4.4149787453738099E-2</v>
      </c>
      <c r="AM353" s="42">
        <v>2.8044151370530909E-3</v>
      </c>
    </row>
    <row r="354" spans="1:39" x14ac:dyDescent="0.25">
      <c r="A354" s="53" t="s">
        <v>94</v>
      </c>
      <c r="B354" s="53" t="str">
        <f>VLOOKUP(A354,'TRI Releases'!$A$3:$Q$118,2,FALSE)</f>
        <v>70765GRGGLHIGHW</v>
      </c>
      <c r="C354" s="53" t="str">
        <f>VLOOKUP(B354,'AERMOD-Modeled-Air-Conc.'!$A$5:$B$3136,2,FALSE)</f>
        <v>Manufacturing</v>
      </c>
      <c r="D354" s="16">
        <v>6.1786588358672186E-2</v>
      </c>
      <c r="E354" s="16">
        <v>2.8967528272905618E-3</v>
      </c>
      <c r="F354" s="16">
        <v>7.189906600246594E-3</v>
      </c>
      <c r="G354" s="16">
        <v>3.6780962137669522E-2</v>
      </c>
      <c r="H354" s="16">
        <v>1.5794324832494814E-3</v>
      </c>
      <c r="I354" s="16">
        <v>4.1572094816678153E-3</v>
      </c>
      <c r="J354" s="16">
        <v>6.1786588358672186E-2</v>
      </c>
      <c r="K354" s="16">
        <v>2.8967528272905618E-3</v>
      </c>
      <c r="L354" s="16">
        <v>7.189906600246594E-3</v>
      </c>
      <c r="M354" s="16">
        <v>3.6780962137669522E-2</v>
      </c>
      <c r="N354" s="16">
        <v>1.5794324832494814E-3</v>
      </c>
      <c r="O354" s="16">
        <v>4.1572094816678153E-3</v>
      </c>
      <c r="P354" s="16">
        <v>1.2996463343039773E-2</v>
      </c>
      <c r="Q354" s="16">
        <v>2.1799889515645185E-3</v>
      </c>
      <c r="R354" s="16">
        <v>4.1197372495474522E-3</v>
      </c>
      <c r="S354" s="16">
        <v>7.3688253160685739E-3</v>
      </c>
      <c r="T354" s="16">
        <v>1.2249826538036095E-3</v>
      </c>
      <c r="U354" s="16">
        <v>2.3490799339837718E-3</v>
      </c>
      <c r="V354" s="16">
        <v>1.2996463343039773E-2</v>
      </c>
      <c r="W354" s="16">
        <v>2.1799889515645185E-3</v>
      </c>
      <c r="X354" s="16">
        <v>4.1197372495474522E-3</v>
      </c>
      <c r="Y354" s="16">
        <v>7.3688253160685739E-3</v>
      </c>
      <c r="Z354" s="16">
        <v>1.2249826538036095E-3</v>
      </c>
      <c r="AA354" s="54">
        <v>2.3490799339837718E-3</v>
      </c>
      <c r="AB354" s="42">
        <v>7.4783051701711956E-2</v>
      </c>
      <c r="AC354" s="42">
        <v>5.0767417788550803E-3</v>
      </c>
      <c r="AD354" s="42">
        <v>1.1309643849794045E-2</v>
      </c>
      <c r="AE354" s="42">
        <v>4.4149787453738099E-2</v>
      </c>
      <c r="AF354" s="42">
        <v>2.8044151370530909E-3</v>
      </c>
      <c r="AG354" s="42">
        <v>6.5062894156515871E-3</v>
      </c>
      <c r="AH354" s="42">
        <v>7.4783051701711956E-2</v>
      </c>
      <c r="AI354" s="42">
        <v>5.0767417788550803E-3</v>
      </c>
      <c r="AJ354" s="42">
        <v>1.1309643849794045E-2</v>
      </c>
      <c r="AK354" s="42">
        <v>4.4149787453738099E-2</v>
      </c>
      <c r="AL354" s="42">
        <v>2.8044151370530909E-3</v>
      </c>
      <c r="AM354" s="42">
        <v>6.5062894156515871E-3</v>
      </c>
    </row>
    <row r="355" spans="1:39" hidden="1" x14ac:dyDescent="0.25">
      <c r="A355" s="53"/>
      <c r="B355" s="53"/>
      <c r="C355" s="53"/>
      <c r="D355" s="16">
        <v>2.8967528272905618E-3</v>
      </c>
      <c r="E355" s="16">
        <v>7.189906600246594E-3</v>
      </c>
      <c r="F355" s="16">
        <v>3.6780962137669522E-2</v>
      </c>
      <c r="G355" s="16">
        <v>1.5794324832494814E-3</v>
      </c>
      <c r="H355" s="16">
        <v>4.1572094816678153E-3</v>
      </c>
      <c r="I355" s="16">
        <v>2.9828008173152093E-2</v>
      </c>
      <c r="J355" s="16">
        <v>2.8967528272905618E-3</v>
      </c>
      <c r="K355" s="16">
        <v>7.189906600246594E-3</v>
      </c>
      <c r="L355" s="16">
        <v>3.6780962137669522E-2</v>
      </c>
      <c r="M355" s="16">
        <v>1.5794324832494814E-3</v>
      </c>
      <c r="N355" s="16">
        <v>4.1572094816678153E-3</v>
      </c>
      <c r="O355" s="16">
        <v>2.9828008173152093E-2</v>
      </c>
      <c r="P355" s="16">
        <v>2.1799889515645185E-3</v>
      </c>
      <c r="Q355" s="16">
        <v>4.1197372495474522E-3</v>
      </c>
      <c r="R355" s="16">
        <v>7.3688253160685739E-3</v>
      </c>
      <c r="S355" s="16">
        <v>1.2249826538036095E-3</v>
      </c>
      <c r="T355" s="16">
        <v>2.3490799339837718E-3</v>
      </c>
      <c r="U355" s="16">
        <v>1.1342368008471075E-2</v>
      </c>
      <c r="V355" s="16">
        <v>2.1799889515645185E-3</v>
      </c>
      <c r="W355" s="16">
        <v>4.1197372495474522E-3</v>
      </c>
      <c r="X355" s="16">
        <v>7.3688253160685739E-3</v>
      </c>
      <c r="Y355" s="16">
        <v>1.2249826538036095E-3</v>
      </c>
      <c r="Z355" s="16">
        <v>2.3490799339837718E-3</v>
      </c>
      <c r="AA355" s="54">
        <v>1.1342368008471075E-2</v>
      </c>
      <c r="AB355" s="42">
        <v>5.0767417788550803E-3</v>
      </c>
      <c r="AC355" s="42">
        <v>1.1309643849794045E-2</v>
      </c>
      <c r="AD355" s="42">
        <v>4.4149787453738099E-2</v>
      </c>
      <c r="AE355" s="42">
        <v>2.8044151370530909E-3</v>
      </c>
      <c r="AF355" s="42">
        <v>6.5062894156515871E-3</v>
      </c>
      <c r="AG355" s="42">
        <v>4.1170376181623169E-2</v>
      </c>
      <c r="AH355" s="42">
        <v>5.0767417788550803E-3</v>
      </c>
      <c r="AI355" s="42">
        <v>1.1309643849794045E-2</v>
      </c>
      <c r="AJ355" s="42">
        <v>4.4149787453738099E-2</v>
      </c>
      <c r="AK355" s="42">
        <v>2.8044151370530909E-3</v>
      </c>
      <c r="AL355" s="42">
        <v>6.5062894156515871E-3</v>
      </c>
      <c r="AM355" s="42">
        <v>4.1170376181623169E-2</v>
      </c>
    </row>
    <row r="356" spans="1:39" hidden="1" x14ac:dyDescent="0.25">
      <c r="A356" s="53"/>
      <c r="B356" s="53"/>
      <c r="C356" s="53"/>
      <c r="D356" s="16">
        <v>7.189906600246594E-3</v>
      </c>
      <c r="E356" s="16">
        <v>3.6780962137669522E-2</v>
      </c>
      <c r="F356" s="16">
        <v>1.5794324832494814E-3</v>
      </c>
      <c r="G356" s="16">
        <v>4.1572094816678153E-3</v>
      </c>
      <c r="H356" s="16">
        <v>2.9828008173152093E-2</v>
      </c>
      <c r="I356" s="16">
        <v>1.3984323993816508E-3</v>
      </c>
      <c r="J356" s="16">
        <v>7.189906600246594E-3</v>
      </c>
      <c r="K356" s="16">
        <v>3.6780962137669522E-2</v>
      </c>
      <c r="L356" s="16">
        <v>1.5794324832494814E-3</v>
      </c>
      <c r="M356" s="16">
        <v>4.1572094816678153E-3</v>
      </c>
      <c r="N356" s="16">
        <v>2.9828008173152093E-2</v>
      </c>
      <c r="O356" s="16">
        <v>1.3984323993816508E-3</v>
      </c>
      <c r="P356" s="16">
        <v>4.1197372495474522E-3</v>
      </c>
      <c r="Q356" s="16">
        <v>7.3688253160685739E-3</v>
      </c>
      <c r="R356" s="16">
        <v>1.2249826538036095E-3</v>
      </c>
      <c r="S356" s="16">
        <v>2.3490799339837718E-3</v>
      </c>
      <c r="T356" s="16">
        <v>1.1342368008471075E-2</v>
      </c>
      <c r="U356" s="16">
        <v>1.9025358122744887E-3</v>
      </c>
      <c r="V356" s="16">
        <v>4.1197372495474522E-3</v>
      </c>
      <c r="W356" s="16">
        <v>7.3688253160685739E-3</v>
      </c>
      <c r="X356" s="16">
        <v>1.2249826538036095E-3</v>
      </c>
      <c r="Y356" s="16">
        <v>2.3490799339837718E-3</v>
      </c>
      <c r="Z356" s="16">
        <v>1.1342368008471075E-2</v>
      </c>
      <c r="AA356" s="54">
        <v>1.9025358122744887E-3</v>
      </c>
      <c r="AB356" s="42">
        <v>1.1309643849794045E-2</v>
      </c>
      <c r="AC356" s="42">
        <v>4.4149787453738099E-2</v>
      </c>
      <c r="AD356" s="42">
        <v>2.8044151370530909E-3</v>
      </c>
      <c r="AE356" s="42">
        <v>6.5062894156515871E-3</v>
      </c>
      <c r="AF356" s="42">
        <v>4.1170376181623169E-2</v>
      </c>
      <c r="AG356" s="42">
        <v>3.3009682116561393E-3</v>
      </c>
      <c r="AH356" s="42">
        <v>1.1309643849794045E-2</v>
      </c>
      <c r="AI356" s="42">
        <v>4.4149787453738099E-2</v>
      </c>
      <c r="AJ356" s="42">
        <v>2.8044151370530909E-3</v>
      </c>
      <c r="AK356" s="42">
        <v>6.5062894156515871E-3</v>
      </c>
      <c r="AL356" s="42">
        <v>4.1170376181623169E-2</v>
      </c>
      <c r="AM356" s="42">
        <v>3.3009682116561393E-3</v>
      </c>
    </row>
    <row r="357" spans="1:39" hidden="1" x14ac:dyDescent="0.25">
      <c r="A357" s="53"/>
      <c r="B357" s="53"/>
      <c r="C357" s="53"/>
      <c r="D357" s="16">
        <v>3.6780962137669522E-2</v>
      </c>
      <c r="E357" s="16">
        <v>1.5794324832494814E-3</v>
      </c>
      <c r="F357" s="16">
        <v>4.1572094816678153E-3</v>
      </c>
      <c r="G357" s="16">
        <v>2.9828008173152093E-2</v>
      </c>
      <c r="H357" s="16">
        <v>1.3984323993816508E-3</v>
      </c>
      <c r="I357" s="16">
        <v>3.4709893932224939E-3</v>
      </c>
      <c r="J357" s="16">
        <v>3.6780962137669522E-2</v>
      </c>
      <c r="K357" s="16">
        <v>1.5794324832494814E-3</v>
      </c>
      <c r="L357" s="16">
        <v>4.1572094816678153E-3</v>
      </c>
      <c r="M357" s="16">
        <v>2.9828008173152093E-2</v>
      </c>
      <c r="N357" s="16">
        <v>1.3984323993816508E-3</v>
      </c>
      <c r="O357" s="16">
        <v>3.4709893932224939E-3</v>
      </c>
      <c r="P357" s="16">
        <v>7.3688253160685739E-3</v>
      </c>
      <c r="Q357" s="16">
        <v>1.2249826538036095E-3</v>
      </c>
      <c r="R357" s="16">
        <v>2.3490799339837718E-3</v>
      </c>
      <c r="S357" s="16">
        <v>1.1342368008471075E-2</v>
      </c>
      <c r="T357" s="16">
        <v>1.9025358122744887E-3</v>
      </c>
      <c r="U357" s="16">
        <v>3.5954070541505036E-3</v>
      </c>
      <c r="V357" s="16">
        <v>7.3688253160685739E-3</v>
      </c>
      <c r="W357" s="16">
        <v>1.2249826538036095E-3</v>
      </c>
      <c r="X357" s="16">
        <v>2.3490799339837718E-3</v>
      </c>
      <c r="Y357" s="16">
        <v>1.1342368008471075E-2</v>
      </c>
      <c r="Z357" s="16">
        <v>1.9025358122744887E-3</v>
      </c>
      <c r="AA357" s="54">
        <v>3.5954070541505036E-3</v>
      </c>
      <c r="AB357" s="42">
        <v>4.4149787453738099E-2</v>
      </c>
      <c r="AC357" s="42">
        <v>2.8044151370530909E-3</v>
      </c>
      <c r="AD357" s="42">
        <v>6.5062894156515871E-3</v>
      </c>
      <c r="AE357" s="42">
        <v>4.1170376181623169E-2</v>
      </c>
      <c r="AF357" s="42">
        <v>3.3009682116561393E-3</v>
      </c>
      <c r="AG357" s="42">
        <v>7.0663964473729971E-3</v>
      </c>
      <c r="AH357" s="42">
        <v>4.4149787453738099E-2</v>
      </c>
      <c r="AI357" s="42">
        <v>2.8044151370530909E-3</v>
      </c>
      <c r="AJ357" s="42">
        <v>6.5062894156515871E-3</v>
      </c>
      <c r="AK357" s="42">
        <v>4.1170376181623169E-2</v>
      </c>
      <c r="AL357" s="42">
        <v>3.3009682116561393E-3</v>
      </c>
      <c r="AM357" s="42">
        <v>7.0663964473729971E-3</v>
      </c>
    </row>
    <row r="358" spans="1:39" hidden="1" x14ac:dyDescent="0.25">
      <c r="A358" s="53"/>
      <c r="B358" s="53"/>
      <c r="C358" s="53"/>
      <c r="D358" s="16">
        <v>1.5794324832494814E-3</v>
      </c>
      <c r="E358" s="16">
        <v>4.1572094816678153E-3</v>
      </c>
      <c r="F358" s="16">
        <v>2.9828008173152093E-2</v>
      </c>
      <c r="G358" s="16">
        <v>1.3984323993816508E-3</v>
      </c>
      <c r="H358" s="16">
        <v>3.4709893932224939E-3</v>
      </c>
      <c r="I358" s="16">
        <v>1.7756326549219773E-2</v>
      </c>
      <c r="J358" s="16">
        <v>1.5794324832494814E-3</v>
      </c>
      <c r="K358" s="16">
        <v>4.1572094816678153E-3</v>
      </c>
      <c r="L358" s="16">
        <v>2.9828008173152093E-2</v>
      </c>
      <c r="M358" s="16">
        <v>1.3984323993816508E-3</v>
      </c>
      <c r="N358" s="16">
        <v>3.4709893932224939E-3</v>
      </c>
      <c r="O358" s="16">
        <v>1.7756326549219773E-2</v>
      </c>
      <c r="P358" s="16">
        <v>1.2249826538036095E-3</v>
      </c>
      <c r="Q358" s="16">
        <v>2.3490799339837718E-3</v>
      </c>
      <c r="R358" s="16">
        <v>1.1342368008471075E-2</v>
      </c>
      <c r="S358" s="16">
        <v>1.9025358122744887E-3</v>
      </c>
      <c r="T358" s="16">
        <v>3.5954070541505036E-3</v>
      </c>
      <c r="U358" s="16">
        <v>6.4309748212962098E-3</v>
      </c>
      <c r="V358" s="16">
        <v>1.2249826538036095E-3</v>
      </c>
      <c r="W358" s="16">
        <v>2.3490799339837718E-3</v>
      </c>
      <c r="X358" s="16">
        <v>1.1342368008471075E-2</v>
      </c>
      <c r="Y358" s="16">
        <v>1.9025358122744887E-3</v>
      </c>
      <c r="Z358" s="16">
        <v>3.5954070541505036E-3</v>
      </c>
      <c r="AA358" s="54">
        <v>6.4309748212962098E-3</v>
      </c>
      <c r="AB358" s="42">
        <v>2.8044151370530909E-3</v>
      </c>
      <c r="AC358" s="42">
        <v>6.5062894156515871E-3</v>
      </c>
      <c r="AD358" s="42">
        <v>4.1170376181623169E-2</v>
      </c>
      <c r="AE358" s="42">
        <v>3.3009682116561393E-3</v>
      </c>
      <c r="AF358" s="42">
        <v>7.0663964473729971E-3</v>
      </c>
      <c r="AG358" s="42">
        <v>2.4187301370515984E-2</v>
      </c>
      <c r="AH358" s="42">
        <v>2.8044151370530909E-3</v>
      </c>
      <c r="AI358" s="42">
        <v>6.5062894156515871E-3</v>
      </c>
      <c r="AJ358" s="42">
        <v>4.1170376181623169E-2</v>
      </c>
      <c r="AK358" s="42">
        <v>3.3009682116561393E-3</v>
      </c>
      <c r="AL358" s="42">
        <v>7.0663964473729971E-3</v>
      </c>
      <c r="AM358" s="42">
        <v>2.4187301370515984E-2</v>
      </c>
    </row>
    <row r="359" spans="1:39" hidden="1" x14ac:dyDescent="0.25">
      <c r="A359" s="53"/>
      <c r="B359" s="53"/>
      <c r="C359" s="53"/>
      <c r="D359" s="16">
        <v>4.1572094816678153E-3</v>
      </c>
      <c r="E359" s="16">
        <v>2.9828008173152093E-2</v>
      </c>
      <c r="F359" s="16">
        <v>1.3984323993816508E-3</v>
      </c>
      <c r="G359" s="16">
        <v>3.4709893932224939E-3</v>
      </c>
      <c r="H359" s="16">
        <v>1.7756326549219773E-2</v>
      </c>
      <c r="I359" s="16">
        <v>7.6248464708595666E-4</v>
      </c>
      <c r="J359" s="16">
        <v>4.1572094816678153E-3</v>
      </c>
      <c r="K359" s="16">
        <v>2.9828008173152093E-2</v>
      </c>
      <c r="L359" s="16">
        <v>1.3984323993816508E-3</v>
      </c>
      <c r="M359" s="16">
        <v>3.4709893932224939E-3</v>
      </c>
      <c r="N359" s="16">
        <v>1.7756326549219773E-2</v>
      </c>
      <c r="O359" s="16">
        <v>7.6248464708595666E-4</v>
      </c>
      <c r="P359" s="16">
        <v>2.3490799339837718E-3</v>
      </c>
      <c r="Q359" s="16">
        <v>1.1342368008471075E-2</v>
      </c>
      <c r="R359" s="16">
        <v>1.9025358122744887E-3</v>
      </c>
      <c r="S359" s="16">
        <v>3.5954070541505036E-3</v>
      </c>
      <c r="T359" s="16">
        <v>6.4309748212962098E-3</v>
      </c>
      <c r="U359" s="16">
        <v>1.0690757705922411E-3</v>
      </c>
      <c r="V359" s="16">
        <v>2.3490799339837718E-3</v>
      </c>
      <c r="W359" s="16">
        <v>1.1342368008471075E-2</v>
      </c>
      <c r="X359" s="16">
        <v>1.9025358122744887E-3</v>
      </c>
      <c r="Y359" s="16">
        <v>3.5954070541505036E-3</v>
      </c>
      <c r="Z359" s="16">
        <v>6.4309748212962098E-3</v>
      </c>
      <c r="AA359" s="54">
        <v>1.0690757705922411E-3</v>
      </c>
      <c r="AB359" s="42">
        <v>6.5062894156515871E-3</v>
      </c>
      <c r="AC359" s="42">
        <v>4.1170376181623169E-2</v>
      </c>
      <c r="AD359" s="42">
        <v>3.3009682116561393E-3</v>
      </c>
      <c r="AE359" s="42">
        <v>7.0663964473729971E-3</v>
      </c>
      <c r="AF359" s="42">
        <v>2.4187301370515984E-2</v>
      </c>
      <c r="AG359" s="42">
        <v>1.8315604176781979E-3</v>
      </c>
      <c r="AH359" s="42">
        <v>6.5062894156515871E-3</v>
      </c>
      <c r="AI359" s="42">
        <v>4.1170376181623169E-2</v>
      </c>
      <c r="AJ359" s="42">
        <v>3.3009682116561393E-3</v>
      </c>
      <c r="AK359" s="42">
        <v>7.0663964473729971E-3</v>
      </c>
      <c r="AL359" s="42">
        <v>2.4187301370515984E-2</v>
      </c>
      <c r="AM359" s="42">
        <v>1.8315604176781979E-3</v>
      </c>
    </row>
    <row r="360" spans="1:39" x14ac:dyDescent="0.25">
      <c r="A360" s="53" t="s">
        <v>97</v>
      </c>
      <c r="B360" s="53" t="str">
        <f>VLOOKUP(A360,'TRI Releases'!$A$3:$Q$118,2,FALSE)</f>
        <v>70765GRGGLHIGHW</v>
      </c>
      <c r="C360" s="53" t="str">
        <f>VLOOKUP(B360,'AERMOD-Modeled-Air-Conc.'!$A$5:$B$3136,2,FALSE)</f>
        <v>Manufacturing</v>
      </c>
      <c r="D360" s="16">
        <v>2.9828008173152093E-2</v>
      </c>
      <c r="E360" s="16">
        <v>1.3984323993816508E-3</v>
      </c>
      <c r="F360" s="16">
        <v>3.4709893932224939E-3</v>
      </c>
      <c r="G360" s="16">
        <v>1.7756326549219773E-2</v>
      </c>
      <c r="H360" s="16">
        <v>7.6248464708595666E-4</v>
      </c>
      <c r="I360" s="16">
        <v>2.0069287152879112E-3</v>
      </c>
      <c r="J360" s="16">
        <v>2.9828008173152093E-2</v>
      </c>
      <c r="K360" s="16">
        <v>1.3984323993816508E-3</v>
      </c>
      <c r="L360" s="16">
        <v>3.4709893932224939E-3</v>
      </c>
      <c r="M360" s="16">
        <v>1.7756326549219773E-2</v>
      </c>
      <c r="N360" s="16">
        <v>7.6248464708595666E-4</v>
      </c>
      <c r="O360" s="16">
        <v>2.0069287152879112E-3</v>
      </c>
      <c r="P360" s="16">
        <v>1.1342368008471075E-2</v>
      </c>
      <c r="Q360" s="16">
        <v>1.9025358122744887E-3</v>
      </c>
      <c r="R360" s="16">
        <v>3.5954070541505036E-3</v>
      </c>
      <c r="S360" s="16">
        <v>6.4309748212962098E-3</v>
      </c>
      <c r="T360" s="16">
        <v>1.0690757705922411E-3</v>
      </c>
      <c r="U360" s="16">
        <v>2.0501061242040194E-3</v>
      </c>
      <c r="V360" s="16">
        <v>1.1342368008471075E-2</v>
      </c>
      <c r="W360" s="16">
        <v>1.9025358122744887E-3</v>
      </c>
      <c r="X360" s="16">
        <v>3.5954070541505036E-3</v>
      </c>
      <c r="Y360" s="16">
        <v>6.4309748212962098E-3</v>
      </c>
      <c r="Z360" s="16">
        <v>1.0690757705922411E-3</v>
      </c>
      <c r="AA360" s="54">
        <v>2.0501061242040194E-3</v>
      </c>
      <c r="AB360" s="42">
        <v>4.1170376181623169E-2</v>
      </c>
      <c r="AC360" s="42">
        <v>3.3009682116561393E-3</v>
      </c>
      <c r="AD360" s="42">
        <v>7.0663964473729971E-3</v>
      </c>
      <c r="AE360" s="42">
        <v>2.4187301370515984E-2</v>
      </c>
      <c r="AF360" s="42">
        <v>1.8315604176781979E-3</v>
      </c>
      <c r="AG360" s="42">
        <v>4.0570348394919301E-3</v>
      </c>
      <c r="AH360" s="42">
        <v>4.1170376181623169E-2</v>
      </c>
      <c r="AI360" s="42">
        <v>3.3009682116561393E-3</v>
      </c>
      <c r="AJ360" s="42">
        <v>7.0663964473729971E-3</v>
      </c>
      <c r="AK360" s="42">
        <v>2.4187301370515984E-2</v>
      </c>
      <c r="AL360" s="42">
        <v>1.8315604176781979E-3</v>
      </c>
      <c r="AM360" s="42">
        <v>4.0570348394919301E-3</v>
      </c>
    </row>
    <row r="361" spans="1:39" hidden="1" x14ac:dyDescent="0.25">
      <c r="A361" s="53"/>
      <c r="B361" s="53"/>
      <c r="C361" s="53"/>
      <c r="D361" s="16">
        <v>1.3984323993816508E-3</v>
      </c>
      <c r="E361" s="16">
        <v>3.4709893932224939E-3</v>
      </c>
      <c r="F361" s="16">
        <v>1.7756326549219773E-2</v>
      </c>
      <c r="G361" s="16">
        <v>7.6248464708595666E-4</v>
      </c>
      <c r="H361" s="16">
        <v>2.0069287152879112E-3</v>
      </c>
      <c r="I361" s="16">
        <v>1.704457609894405E-2</v>
      </c>
      <c r="J361" s="16">
        <v>1.3984323993816508E-3</v>
      </c>
      <c r="K361" s="16">
        <v>3.4709893932224939E-3</v>
      </c>
      <c r="L361" s="16">
        <v>1.7756326549219773E-2</v>
      </c>
      <c r="M361" s="16">
        <v>7.6248464708595666E-4</v>
      </c>
      <c r="N361" s="16">
        <v>2.0069287152879112E-3</v>
      </c>
      <c r="O361" s="16">
        <v>1.704457609894405E-2</v>
      </c>
      <c r="P361" s="16">
        <v>1.9025358122744887E-3</v>
      </c>
      <c r="Q361" s="16">
        <v>3.5954070541505036E-3</v>
      </c>
      <c r="R361" s="16">
        <v>6.4309748212962098E-3</v>
      </c>
      <c r="S361" s="16">
        <v>1.0690757705922411E-3</v>
      </c>
      <c r="T361" s="16">
        <v>2.0501061242040194E-3</v>
      </c>
      <c r="U361" s="16">
        <v>1.1165143508338717E-2</v>
      </c>
      <c r="V361" s="16">
        <v>1.9025358122744887E-3</v>
      </c>
      <c r="W361" s="16">
        <v>3.5954070541505036E-3</v>
      </c>
      <c r="X361" s="16">
        <v>6.4309748212962098E-3</v>
      </c>
      <c r="Y361" s="16">
        <v>1.0690757705922411E-3</v>
      </c>
      <c r="Z361" s="16">
        <v>2.0501061242040194E-3</v>
      </c>
      <c r="AA361" s="54">
        <v>1.1165143508338717E-2</v>
      </c>
      <c r="AB361" s="42">
        <v>3.3009682116561393E-3</v>
      </c>
      <c r="AC361" s="42">
        <v>7.0663964473729971E-3</v>
      </c>
      <c r="AD361" s="42">
        <v>2.4187301370515984E-2</v>
      </c>
      <c r="AE361" s="42">
        <v>1.8315604176781979E-3</v>
      </c>
      <c r="AF361" s="42">
        <v>4.0570348394919301E-3</v>
      </c>
      <c r="AG361" s="42">
        <v>2.8209719607282767E-2</v>
      </c>
      <c r="AH361" s="42">
        <v>3.3009682116561393E-3</v>
      </c>
      <c r="AI361" s="42">
        <v>7.0663964473729971E-3</v>
      </c>
      <c r="AJ361" s="42">
        <v>2.4187301370515984E-2</v>
      </c>
      <c r="AK361" s="42">
        <v>1.8315604176781979E-3</v>
      </c>
      <c r="AL361" s="42">
        <v>4.0570348394919301E-3</v>
      </c>
      <c r="AM361" s="42">
        <v>2.8209719607282767E-2</v>
      </c>
    </row>
    <row r="362" spans="1:39" hidden="1" x14ac:dyDescent="0.25">
      <c r="A362" s="53"/>
      <c r="B362" s="53"/>
      <c r="C362" s="53"/>
      <c r="D362" s="16">
        <v>3.4709893932224939E-3</v>
      </c>
      <c r="E362" s="16">
        <v>1.7756326549219773E-2</v>
      </c>
      <c r="F362" s="16">
        <v>7.6248464708595666E-4</v>
      </c>
      <c r="G362" s="16">
        <v>2.0069287152879112E-3</v>
      </c>
      <c r="H362" s="16">
        <v>1.704457609894405E-2</v>
      </c>
      <c r="I362" s="16">
        <v>7.9910422821808606E-4</v>
      </c>
      <c r="J362" s="16">
        <v>3.4709893932224939E-3</v>
      </c>
      <c r="K362" s="16">
        <v>1.7756326549219773E-2</v>
      </c>
      <c r="L362" s="16">
        <v>7.6248464708595666E-4</v>
      </c>
      <c r="M362" s="16">
        <v>2.0069287152879112E-3</v>
      </c>
      <c r="N362" s="16">
        <v>1.704457609894405E-2</v>
      </c>
      <c r="O362" s="16">
        <v>7.9910422821808606E-4</v>
      </c>
      <c r="P362" s="16">
        <v>3.5954070541505036E-3</v>
      </c>
      <c r="Q362" s="16">
        <v>6.4309748212962098E-3</v>
      </c>
      <c r="R362" s="16">
        <v>1.0690757705922411E-3</v>
      </c>
      <c r="S362" s="16">
        <v>2.0501061242040194E-3</v>
      </c>
      <c r="T362" s="16">
        <v>1.1165143508338717E-2</v>
      </c>
      <c r="U362" s="16">
        <v>1.8728086902077003E-3</v>
      </c>
      <c r="V362" s="16">
        <v>3.5954070541505036E-3</v>
      </c>
      <c r="W362" s="16">
        <v>6.4309748212962098E-3</v>
      </c>
      <c r="X362" s="16">
        <v>1.0690757705922411E-3</v>
      </c>
      <c r="Y362" s="16">
        <v>2.0501061242040194E-3</v>
      </c>
      <c r="Z362" s="16">
        <v>1.1165143508338717E-2</v>
      </c>
      <c r="AA362" s="54">
        <v>1.8728086902077003E-3</v>
      </c>
      <c r="AB362" s="42">
        <v>7.0663964473729971E-3</v>
      </c>
      <c r="AC362" s="42">
        <v>2.4187301370515984E-2</v>
      </c>
      <c r="AD362" s="42">
        <v>1.8315604176781979E-3</v>
      </c>
      <c r="AE362" s="42">
        <v>4.0570348394919301E-3</v>
      </c>
      <c r="AF362" s="42">
        <v>2.8209719607282767E-2</v>
      </c>
      <c r="AG362" s="42">
        <v>2.6719129184257862E-3</v>
      </c>
      <c r="AH362" s="42">
        <v>7.0663964473729971E-3</v>
      </c>
      <c r="AI362" s="42">
        <v>2.4187301370515984E-2</v>
      </c>
      <c r="AJ362" s="42">
        <v>1.8315604176781979E-3</v>
      </c>
      <c r="AK362" s="42">
        <v>4.0570348394919301E-3</v>
      </c>
      <c r="AL362" s="42">
        <v>2.8209719607282767E-2</v>
      </c>
      <c r="AM362" s="42">
        <v>2.6719129184257862E-3</v>
      </c>
    </row>
    <row r="363" spans="1:39" hidden="1" x14ac:dyDescent="0.25">
      <c r="A363" s="53"/>
      <c r="B363" s="53"/>
      <c r="C363" s="53"/>
      <c r="D363" s="16">
        <v>1.7756326549219773E-2</v>
      </c>
      <c r="E363" s="16">
        <v>7.6248464708595666E-4</v>
      </c>
      <c r="F363" s="16">
        <v>2.0069287152879112E-3</v>
      </c>
      <c r="G363" s="16">
        <v>1.704457609894405E-2</v>
      </c>
      <c r="H363" s="16">
        <v>7.9910422821808606E-4</v>
      </c>
      <c r="I363" s="16">
        <v>1.9834225104128534E-3</v>
      </c>
      <c r="J363" s="16">
        <v>1.7756326549219773E-2</v>
      </c>
      <c r="K363" s="16">
        <v>7.6248464708595666E-4</v>
      </c>
      <c r="L363" s="16">
        <v>2.0069287152879112E-3</v>
      </c>
      <c r="M363" s="16">
        <v>1.704457609894405E-2</v>
      </c>
      <c r="N363" s="16">
        <v>7.9910422821808606E-4</v>
      </c>
      <c r="O363" s="16">
        <v>1.9834225104128534E-3</v>
      </c>
      <c r="P363" s="16">
        <v>6.4309748212962098E-3</v>
      </c>
      <c r="Q363" s="16">
        <v>1.0690757705922411E-3</v>
      </c>
      <c r="R363" s="16">
        <v>2.0501061242040194E-3</v>
      </c>
      <c r="S363" s="16">
        <v>1.1165143508338717E-2</v>
      </c>
      <c r="T363" s="16">
        <v>1.8728086902077003E-3</v>
      </c>
      <c r="U363" s="16">
        <v>3.5392288189294032E-3</v>
      </c>
      <c r="V363" s="16">
        <v>6.4309748212962098E-3</v>
      </c>
      <c r="W363" s="16">
        <v>1.0690757705922411E-3</v>
      </c>
      <c r="X363" s="16">
        <v>2.0501061242040194E-3</v>
      </c>
      <c r="Y363" s="16">
        <v>1.1165143508338717E-2</v>
      </c>
      <c r="Z363" s="16">
        <v>1.8728086902077003E-3</v>
      </c>
      <c r="AA363" s="54">
        <v>3.5392288189294032E-3</v>
      </c>
      <c r="AB363" s="42">
        <v>2.4187301370515984E-2</v>
      </c>
      <c r="AC363" s="42">
        <v>1.8315604176781979E-3</v>
      </c>
      <c r="AD363" s="42">
        <v>4.0570348394919301E-3</v>
      </c>
      <c r="AE363" s="42">
        <v>2.8209719607282767E-2</v>
      </c>
      <c r="AF363" s="42">
        <v>2.6719129184257862E-3</v>
      </c>
      <c r="AG363" s="42">
        <v>5.5226513293422565E-3</v>
      </c>
      <c r="AH363" s="42">
        <v>2.4187301370515984E-2</v>
      </c>
      <c r="AI363" s="42">
        <v>1.8315604176781979E-3</v>
      </c>
      <c r="AJ363" s="42">
        <v>4.0570348394919301E-3</v>
      </c>
      <c r="AK363" s="42">
        <v>2.8209719607282767E-2</v>
      </c>
      <c r="AL363" s="42">
        <v>2.6719129184257862E-3</v>
      </c>
      <c r="AM363" s="42">
        <v>5.5226513293422565E-3</v>
      </c>
    </row>
    <row r="364" spans="1:39" hidden="1" x14ac:dyDescent="0.25">
      <c r="A364" s="53"/>
      <c r="B364" s="53"/>
      <c r="C364" s="53"/>
      <c r="D364" s="16">
        <v>7.6248464708595666E-4</v>
      </c>
      <c r="E364" s="16">
        <v>2.0069287152879112E-3</v>
      </c>
      <c r="F364" s="16">
        <v>1.704457609894405E-2</v>
      </c>
      <c r="G364" s="16">
        <v>7.9910422821808606E-4</v>
      </c>
      <c r="H364" s="16">
        <v>1.9834225104128534E-3</v>
      </c>
      <c r="I364" s="16">
        <v>1.0146472313839869E-2</v>
      </c>
      <c r="J364" s="16">
        <v>7.6248464708595666E-4</v>
      </c>
      <c r="K364" s="16">
        <v>2.0069287152879112E-3</v>
      </c>
      <c r="L364" s="16">
        <v>1.704457609894405E-2</v>
      </c>
      <c r="M364" s="16">
        <v>7.9910422821808606E-4</v>
      </c>
      <c r="N364" s="16">
        <v>1.9834225104128534E-3</v>
      </c>
      <c r="O364" s="16">
        <v>1.0146472313839869E-2</v>
      </c>
      <c r="P364" s="16">
        <v>1.0690757705922411E-3</v>
      </c>
      <c r="Q364" s="16">
        <v>2.0501061242040194E-3</v>
      </c>
      <c r="R364" s="16">
        <v>1.1165143508338717E-2</v>
      </c>
      <c r="S364" s="16">
        <v>1.8728086902077003E-3</v>
      </c>
      <c r="T364" s="16">
        <v>3.5392288189294032E-3</v>
      </c>
      <c r="U364" s="16">
        <v>6.3304908397134587E-3</v>
      </c>
      <c r="V364" s="16">
        <v>1.0690757705922411E-3</v>
      </c>
      <c r="W364" s="16">
        <v>2.0501061242040194E-3</v>
      </c>
      <c r="X364" s="16">
        <v>1.1165143508338717E-2</v>
      </c>
      <c r="Y364" s="16">
        <v>1.8728086902077003E-3</v>
      </c>
      <c r="Z364" s="16">
        <v>3.5392288189294032E-3</v>
      </c>
      <c r="AA364" s="54">
        <v>6.3304908397134587E-3</v>
      </c>
      <c r="AB364" s="42">
        <v>1.8315604176781979E-3</v>
      </c>
      <c r="AC364" s="42">
        <v>4.0570348394919301E-3</v>
      </c>
      <c r="AD364" s="42">
        <v>2.8209719607282767E-2</v>
      </c>
      <c r="AE364" s="42">
        <v>2.6719129184257862E-3</v>
      </c>
      <c r="AF364" s="42">
        <v>5.5226513293422565E-3</v>
      </c>
      <c r="AG364" s="42">
        <v>1.6476963153553327E-2</v>
      </c>
      <c r="AH364" s="42">
        <v>1.8315604176781979E-3</v>
      </c>
      <c r="AI364" s="42">
        <v>4.0570348394919301E-3</v>
      </c>
      <c r="AJ364" s="42">
        <v>2.8209719607282767E-2</v>
      </c>
      <c r="AK364" s="42">
        <v>2.6719129184257862E-3</v>
      </c>
      <c r="AL364" s="42">
        <v>5.5226513293422565E-3</v>
      </c>
      <c r="AM364" s="42">
        <v>1.6476963153553327E-2</v>
      </c>
    </row>
    <row r="365" spans="1:39" hidden="1" x14ac:dyDescent="0.25">
      <c r="A365" s="53"/>
      <c r="B365" s="53"/>
      <c r="C365" s="53"/>
      <c r="D365" s="16">
        <v>2.0069287152879112E-3</v>
      </c>
      <c r="E365" s="16">
        <v>1.704457609894405E-2</v>
      </c>
      <c r="F365" s="16">
        <v>7.9910422821808606E-4</v>
      </c>
      <c r="G365" s="16">
        <v>1.9834225104128534E-3</v>
      </c>
      <c r="H365" s="16">
        <v>1.0146472313839869E-2</v>
      </c>
      <c r="I365" s="16">
        <v>4.3570551262054664E-4</v>
      </c>
      <c r="J365" s="16">
        <v>2.0069287152879112E-3</v>
      </c>
      <c r="K365" s="16">
        <v>1.704457609894405E-2</v>
      </c>
      <c r="L365" s="16">
        <v>7.9910422821808606E-4</v>
      </c>
      <c r="M365" s="16">
        <v>1.9834225104128534E-3</v>
      </c>
      <c r="N365" s="16">
        <v>1.0146472313839869E-2</v>
      </c>
      <c r="O365" s="16">
        <v>4.3570551262054664E-4</v>
      </c>
      <c r="P365" s="16">
        <v>2.0501061242040194E-3</v>
      </c>
      <c r="Q365" s="16">
        <v>1.1165143508338717E-2</v>
      </c>
      <c r="R365" s="16">
        <v>1.8728086902077003E-3</v>
      </c>
      <c r="S365" s="16">
        <v>3.5392288189294032E-3</v>
      </c>
      <c r="T365" s="16">
        <v>6.3304908397134587E-3</v>
      </c>
      <c r="U365" s="16">
        <v>1.0523714616767375E-3</v>
      </c>
      <c r="V365" s="16">
        <v>2.0501061242040194E-3</v>
      </c>
      <c r="W365" s="16">
        <v>1.1165143508338717E-2</v>
      </c>
      <c r="X365" s="16">
        <v>1.8728086902077003E-3</v>
      </c>
      <c r="Y365" s="16">
        <v>3.5392288189294032E-3</v>
      </c>
      <c r="Z365" s="16">
        <v>6.3304908397134587E-3</v>
      </c>
      <c r="AA365" s="54">
        <v>1.0523714616767375E-3</v>
      </c>
      <c r="AB365" s="42">
        <v>4.0570348394919301E-3</v>
      </c>
      <c r="AC365" s="42">
        <v>2.8209719607282767E-2</v>
      </c>
      <c r="AD365" s="42">
        <v>2.6719129184257862E-3</v>
      </c>
      <c r="AE365" s="42">
        <v>5.5226513293422565E-3</v>
      </c>
      <c r="AF365" s="42">
        <v>1.6476963153553327E-2</v>
      </c>
      <c r="AG365" s="42">
        <v>1.4880769742972842E-3</v>
      </c>
      <c r="AH365" s="42">
        <v>4.0570348394919301E-3</v>
      </c>
      <c r="AI365" s="42">
        <v>2.8209719607282767E-2</v>
      </c>
      <c r="AJ365" s="42">
        <v>2.6719129184257862E-3</v>
      </c>
      <c r="AK365" s="42">
        <v>5.5226513293422565E-3</v>
      </c>
      <c r="AL365" s="42">
        <v>1.6476963153553327E-2</v>
      </c>
      <c r="AM365" s="42">
        <v>1.4880769742972842E-3</v>
      </c>
    </row>
    <row r="366" spans="1:39" x14ac:dyDescent="0.25">
      <c r="A366" s="53" t="s">
        <v>98</v>
      </c>
      <c r="B366" s="53" t="str">
        <f>VLOOKUP(A366,'TRI Releases'!$A$3:$Q$118,2,FALSE)</f>
        <v>70765GRGGLHIGHW</v>
      </c>
      <c r="C366" s="53" t="str">
        <f>VLOOKUP(B366,'AERMOD-Modeled-Air-Conc.'!$A$5:$B$3136,2,FALSE)</f>
        <v>Manufacturing</v>
      </c>
      <c r="D366" s="16">
        <v>1.704457609894405E-2</v>
      </c>
      <c r="E366" s="16">
        <v>7.9910422821808606E-4</v>
      </c>
      <c r="F366" s="16">
        <v>1.9834225104128534E-3</v>
      </c>
      <c r="G366" s="16">
        <v>1.0146472313839869E-2</v>
      </c>
      <c r="H366" s="16">
        <v>4.3570551262054664E-4</v>
      </c>
      <c r="I366" s="16">
        <v>1.1468164087359491E-3</v>
      </c>
      <c r="J366" s="16">
        <v>1.704457609894405E-2</v>
      </c>
      <c r="K366" s="16">
        <v>7.9910422821808606E-4</v>
      </c>
      <c r="L366" s="16">
        <v>1.9834225104128534E-3</v>
      </c>
      <c r="M366" s="16">
        <v>1.0146472313839869E-2</v>
      </c>
      <c r="N366" s="16">
        <v>4.3570551262054664E-4</v>
      </c>
      <c r="O366" s="16">
        <v>1.1468164087359491E-3</v>
      </c>
      <c r="P366" s="16">
        <v>1.1165143508338717E-2</v>
      </c>
      <c r="Q366" s="16">
        <v>1.8728086902077003E-3</v>
      </c>
      <c r="R366" s="16">
        <v>3.5392288189294032E-3</v>
      </c>
      <c r="S366" s="16">
        <v>6.3304908397134587E-3</v>
      </c>
      <c r="T366" s="16">
        <v>1.0523714616767375E-3</v>
      </c>
      <c r="U366" s="16">
        <v>2.0180732160133318E-3</v>
      </c>
      <c r="V366" s="16">
        <v>1.1165143508338717E-2</v>
      </c>
      <c r="W366" s="16">
        <v>1.8728086902077003E-3</v>
      </c>
      <c r="X366" s="16">
        <v>3.5392288189294032E-3</v>
      </c>
      <c r="Y366" s="16">
        <v>6.3304908397134587E-3</v>
      </c>
      <c r="Z366" s="16">
        <v>1.0523714616767375E-3</v>
      </c>
      <c r="AA366" s="54">
        <v>2.0180732160133318E-3</v>
      </c>
      <c r="AB366" s="42">
        <v>2.8209719607282767E-2</v>
      </c>
      <c r="AC366" s="42">
        <v>2.6719129184257862E-3</v>
      </c>
      <c r="AD366" s="42">
        <v>5.5226513293422565E-3</v>
      </c>
      <c r="AE366" s="42">
        <v>1.6476963153553327E-2</v>
      </c>
      <c r="AF366" s="42">
        <v>1.4880769742972842E-3</v>
      </c>
      <c r="AG366" s="42">
        <v>3.1648896247492807E-3</v>
      </c>
      <c r="AH366" s="42">
        <v>2.8209719607282767E-2</v>
      </c>
      <c r="AI366" s="42">
        <v>2.6719129184257862E-3</v>
      </c>
      <c r="AJ366" s="42">
        <v>5.5226513293422565E-3</v>
      </c>
      <c r="AK366" s="42">
        <v>1.6476963153553327E-2</v>
      </c>
      <c r="AL366" s="42">
        <v>1.4880769742972842E-3</v>
      </c>
      <c r="AM366" s="42">
        <v>3.1648896247492807E-3</v>
      </c>
    </row>
    <row r="367" spans="1:39" hidden="1" x14ac:dyDescent="0.25">
      <c r="A367" s="53"/>
      <c r="B367" s="53"/>
      <c r="C367" s="53"/>
      <c r="D367" s="16">
        <v>7.9910422821808606E-4</v>
      </c>
      <c r="E367" s="16">
        <v>1.9834225104128534E-3</v>
      </c>
      <c r="F367" s="16">
        <v>1.0146472313839869E-2</v>
      </c>
      <c r="G367" s="16">
        <v>4.3570551262054664E-4</v>
      </c>
      <c r="H367" s="16">
        <v>1.1468164087359491E-3</v>
      </c>
      <c r="I367" s="16">
        <v>8.5222880494720248E-3</v>
      </c>
      <c r="J367" s="16">
        <v>7.9910422821808606E-4</v>
      </c>
      <c r="K367" s="16">
        <v>1.9834225104128534E-3</v>
      </c>
      <c r="L367" s="16">
        <v>1.0146472313839869E-2</v>
      </c>
      <c r="M367" s="16">
        <v>4.3570551262054664E-4</v>
      </c>
      <c r="N367" s="16">
        <v>1.1468164087359491E-3</v>
      </c>
      <c r="O367" s="16">
        <v>8.5222880494720248E-3</v>
      </c>
      <c r="P367" s="16">
        <v>1.8728086902077003E-3</v>
      </c>
      <c r="Q367" s="16">
        <v>3.5392288189294032E-3</v>
      </c>
      <c r="R367" s="16">
        <v>6.3304908397134587E-3</v>
      </c>
      <c r="S367" s="16">
        <v>1.0523714616767375E-3</v>
      </c>
      <c r="T367" s="16">
        <v>2.0180732160133318E-3</v>
      </c>
      <c r="U367" s="16">
        <v>1.1755891842113252E-2</v>
      </c>
      <c r="V367" s="16">
        <v>1.8728086902077003E-3</v>
      </c>
      <c r="W367" s="16">
        <v>3.5392288189294032E-3</v>
      </c>
      <c r="X367" s="16">
        <v>6.3304908397134587E-3</v>
      </c>
      <c r="Y367" s="16">
        <v>1.0523714616767375E-3</v>
      </c>
      <c r="Z367" s="16">
        <v>2.0180732160133318E-3</v>
      </c>
      <c r="AA367" s="54">
        <v>1.1755891842113252E-2</v>
      </c>
      <c r="AB367" s="42">
        <v>2.6719129184257862E-3</v>
      </c>
      <c r="AC367" s="42">
        <v>5.5226513293422565E-3</v>
      </c>
      <c r="AD367" s="42">
        <v>1.6476963153553327E-2</v>
      </c>
      <c r="AE367" s="42">
        <v>1.4880769742972842E-3</v>
      </c>
      <c r="AF367" s="42">
        <v>3.1648896247492807E-3</v>
      </c>
      <c r="AG367" s="42">
        <v>2.0278179891585278E-2</v>
      </c>
      <c r="AH367" s="42">
        <v>2.6719129184257862E-3</v>
      </c>
      <c r="AI367" s="42">
        <v>5.5226513293422565E-3</v>
      </c>
      <c r="AJ367" s="42">
        <v>1.6476963153553327E-2</v>
      </c>
      <c r="AK367" s="42">
        <v>1.4880769742972842E-3</v>
      </c>
      <c r="AL367" s="42">
        <v>3.1648896247492807E-3</v>
      </c>
      <c r="AM367" s="42">
        <v>2.0278179891585278E-2</v>
      </c>
    </row>
    <row r="368" spans="1:39" hidden="1" x14ac:dyDescent="0.25">
      <c r="A368" s="53"/>
      <c r="B368" s="53"/>
      <c r="C368" s="53"/>
      <c r="D368" s="16">
        <v>1.9834225104128534E-3</v>
      </c>
      <c r="E368" s="16">
        <v>1.0146472313839869E-2</v>
      </c>
      <c r="F368" s="16">
        <v>4.3570551262054664E-4</v>
      </c>
      <c r="G368" s="16">
        <v>1.1468164087359491E-3</v>
      </c>
      <c r="H368" s="16">
        <v>8.5222880494720248E-3</v>
      </c>
      <c r="I368" s="16">
        <v>3.9955211410904303E-4</v>
      </c>
      <c r="J368" s="16">
        <v>1.9834225104128534E-3</v>
      </c>
      <c r="K368" s="16">
        <v>1.0146472313839869E-2</v>
      </c>
      <c r="L368" s="16">
        <v>4.3570551262054664E-4</v>
      </c>
      <c r="M368" s="16">
        <v>1.1468164087359491E-3</v>
      </c>
      <c r="N368" s="16">
        <v>8.5222880494720248E-3</v>
      </c>
      <c r="O368" s="16">
        <v>3.9955211410904303E-4</v>
      </c>
      <c r="P368" s="16">
        <v>3.5392288189294032E-3</v>
      </c>
      <c r="Q368" s="16">
        <v>6.3304908397134587E-3</v>
      </c>
      <c r="R368" s="16">
        <v>1.0523714616767375E-3</v>
      </c>
      <c r="S368" s="16">
        <v>2.0180732160133318E-3</v>
      </c>
      <c r="T368" s="16">
        <v>1.1755891842113252E-2</v>
      </c>
      <c r="U368" s="16">
        <v>1.9718990970969967E-3</v>
      </c>
      <c r="V368" s="16">
        <v>3.5392288189294032E-3</v>
      </c>
      <c r="W368" s="16">
        <v>6.3304908397134587E-3</v>
      </c>
      <c r="X368" s="16">
        <v>1.0523714616767375E-3</v>
      </c>
      <c r="Y368" s="16">
        <v>2.0180732160133318E-3</v>
      </c>
      <c r="Z368" s="16">
        <v>1.1755891842113252E-2</v>
      </c>
      <c r="AA368" s="54">
        <v>1.9718990970969967E-3</v>
      </c>
      <c r="AB368" s="42">
        <v>5.5226513293422565E-3</v>
      </c>
      <c r="AC368" s="42">
        <v>1.6476963153553327E-2</v>
      </c>
      <c r="AD368" s="42">
        <v>1.4880769742972842E-3</v>
      </c>
      <c r="AE368" s="42">
        <v>3.1648896247492807E-3</v>
      </c>
      <c r="AF368" s="42">
        <v>2.0278179891585278E-2</v>
      </c>
      <c r="AG368" s="42">
        <v>2.3714512112060398E-3</v>
      </c>
      <c r="AH368" s="42">
        <v>5.5226513293422565E-3</v>
      </c>
      <c r="AI368" s="42">
        <v>1.6476963153553327E-2</v>
      </c>
      <c r="AJ368" s="42">
        <v>1.4880769742972842E-3</v>
      </c>
      <c r="AK368" s="42">
        <v>3.1648896247492807E-3</v>
      </c>
      <c r="AL368" s="42">
        <v>2.0278179891585278E-2</v>
      </c>
      <c r="AM368" s="42">
        <v>2.3714512112060398E-3</v>
      </c>
    </row>
    <row r="369" spans="1:39" hidden="1" x14ac:dyDescent="0.25">
      <c r="A369" s="53"/>
      <c r="B369" s="53"/>
      <c r="C369" s="53"/>
      <c r="D369" s="16">
        <v>1.0146472313839869E-2</v>
      </c>
      <c r="E369" s="16">
        <v>4.3570551262054664E-4</v>
      </c>
      <c r="F369" s="16">
        <v>1.1468164087359491E-3</v>
      </c>
      <c r="G369" s="16">
        <v>8.5222880494720248E-3</v>
      </c>
      <c r="H369" s="16">
        <v>3.9955211410904303E-4</v>
      </c>
      <c r="I369" s="16">
        <v>9.9171125520642668E-4</v>
      </c>
      <c r="J369" s="16">
        <v>1.0146472313839869E-2</v>
      </c>
      <c r="K369" s="16">
        <v>4.3570551262054664E-4</v>
      </c>
      <c r="L369" s="16">
        <v>1.1468164087359491E-3</v>
      </c>
      <c r="M369" s="16">
        <v>8.5222880494720248E-3</v>
      </c>
      <c r="N369" s="16">
        <v>3.9955211410904303E-4</v>
      </c>
      <c r="O369" s="16">
        <v>9.9171125520642668E-4</v>
      </c>
      <c r="P369" s="16">
        <v>6.3304908397134587E-3</v>
      </c>
      <c r="Q369" s="16">
        <v>1.0523714616767375E-3</v>
      </c>
      <c r="R369" s="16">
        <v>2.0180732160133318E-3</v>
      </c>
      <c r="S369" s="16">
        <v>1.1755891842113252E-2</v>
      </c>
      <c r="T369" s="16">
        <v>1.9718990970969967E-3</v>
      </c>
      <c r="U369" s="16">
        <v>3.7264896029997416E-3</v>
      </c>
      <c r="V369" s="16">
        <v>6.3304908397134587E-3</v>
      </c>
      <c r="W369" s="16">
        <v>1.0523714616767375E-3</v>
      </c>
      <c r="X369" s="16">
        <v>2.0180732160133318E-3</v>
      </c>
      <c r="Y369" s="16">
        <v>1.1755891842113252E-2</v>
      </c>
      <c r="Z369" s="16">
        <v>1.9718990970969967E-3</v>
      </c>
      <c r="AA369" s="54">
        <v>3.7264896029997416E-3</v>
      </c>
      <c r="AB369" s="42">
        <v>1.6476963153553327E-2</v>
      </c>
      <c r="AC369" s="42">
        <v>1.4880769742972842E-3</v>
      </c>
      <c r="AD369" s="42">
        <v>3.1648896247492807E-3</v>
      </c>
      <c r="AE369" s="42">
        <v>2.0278179891585278E-2</v>
      </c>
      <c r="AF369" s="42">
        <v>2.3714512112060398E-3</v>
      </c>
      <c r="AG369" s="42">
        <v>4.7182008582061681E-3</v>
      </c>
      <c r="AH369" s="42">
        <v>1.6476963153553327E-2</v>
      </c>
      <c r="AI369" s="42">
        <v>1.4880769742972842E-3</v>
      </c>
      <c r="AJ369" s="42">
        <v>3.1648896247492807E-3</v>
      </c>
      <c r="AK369" s="42">
        <v>2.0278179891585278E-2</v>
      </c>
      <c r="AL369" s="42">
        <v>2.3714512112060398E-3</v>
      </c>
      <c r="AM369" s="42">
        <v>4.7182008582061681E-3</v>
      </c>
    </row>
    <row r="370" spans="1:39" hidden="1" x14ac:dyDescent="0.25">
      <c r="A370" s="53"/>
      <c r="B370" s="53"/>
      <c r="C370" s="53"/>
      <c r="D370" s="16">
        <v>4.3570551262054664E-4</v>
      </c>
      <c r="E370" s="16">
        <v>1.1468164087359491E-3</v>
      </c>
      <c r="F370" s="16">
        <v>8.5222880494720248E-3</v>
      </c>
      <c r="G370" s="16">
        <v>3.9955211410904303E-4</v>
      </c>
      <c r="H370" s="16">
        <v>9.9171125520642668E-4</v>
      </c>
      <c r="I370" s="16">
        <v>5.0732361569199346E-3</v>
      </c>
      <c r="J370" s="16">
        <v>4.3570551262054664E-4</v>
      </c>
      <c r="K370" s="16">
        <v>1.1468164087359491E-3</v>
      </c>
      <c r="L370" s="16">
        <v>8.5222880494720248E-3</v>
      </c>
      <c r="M370" s="16">
        <v>3.9955211410904303E-4</v>
      </c>
      <c r="N370" s="16">
        <v>9.9171125520642668E-4</v>
      </c>
      <c r="O370" s="16">
        <v>5.0732361569199346E-3</v>
      </c>
      <c r="P370" s="16">
        <v>1.0523714616767375E-3</v>
      </c>
      <c r="Q370" s="16">
        <v>2.0180732160133318E-3</v>
      </c>
      <c r="R370" s="16">
        <v>1.1755891842113252E-2</v>
      </c>
      <c r="S370" s="16">
        <v>1.9718990970969967E-3</v>
      </c>
      <c r="T370" s="16">
        <v>3.7264896029997416E-3</v>
      </c>
      <c r="U370" s="16">
        <v>6.6654374449893021E-3</v>
      </c>
      <c r="V370" s="16">
        <v>1.0523714616767375E-3</v>
      </c>
      <c r="W370" s="16">
        <v>2.0180732160133318E-3</v>
      </c>
      <c r="X370" s="16">
        <v>1.1755891842113252E-2</v>
      </c>
      <c r="Y370" s="16">
        <v>1.9718990970969967E-3</v>
      </c>
      <c r="Z370" s="16">
        <v>3.7264896029997416E-3</v>
      </c>
      <c r="AA370" s="54">
        <v>6.6654374449893021E-3</v>
      </c>
      <c r="AB370" s="42">
        <v>1.4880769742972842E-3</v>
      </c>
      <c r="AC370" s="42">
        <v>3.1648896247492807E-3</v>
      </c>
      <c r="AD370" s="42">
        <v>2.0278179891585278E-2</v>
      </c>
      <c r="AE370" s="42">
        <v>2.3714512112060398E-3</v>
      </c>
      <c r="AF370" s="42">
        <v>4.7182008582061681E-3</v>
      </c>
      <c r="AG370" s="42">
        <v>1.1738673601909236E-2</v>
      </c>
      <c r="AH370" s="42">
        <v>1.4880769742972842E-3</v>
      </c>
      <c r="AI370" s="42">
        <v>3.1648896247492807E-3</v>
      </c>
      <c r="AJ370" s="42">
        <v>2.0278179891585278E-2</v>
      </c>
      <c r="AK370" s="42">
        <v>2.3714512112060398E-3</v>
      </c>
      <c r="AL370" s="42">
        <v>4.7182008582061681E-3</v>
      </c>
      <c r="AM370" s="42">
        <v>1.1738673601909236E-2</v>
      </c>
    </row>
    <row r="371" spans="1:39" hidden="1" x14ac:dyDescent="0.25">
      <c r="A371" s="53"/>
      <c r="B371" s="53"/>
      <c r="C371" s="53"/>
      <c r="D371" s="16">
        <v>1.1468164087359491E-3</v>
      </c>
      <c r="E371" s="16">
        <v>8.5222880494720248E-3</v>
      </c>
      <c r="F371" s="16">
        <v>3.9955211410904303E-4</v>
      </c>
      <c r="G371" s="16">
        <v>9.9171125520642668E-4</v>
      </c>
      <c r="H371" s="16">
        <v>5.0732361569199346E-3</v>
      </c>
      <c r="I371" s="16">
        <v>2.1785275631027332E-4</v>
      </c>
      <c r="J371" s="16">
        <v>1.1468164087359491E-3</v>
      </c>
      <c r="K371" s="16">
        <v>8.5222880494720248E-3</v>
      </c>
      <c r="L371" s="16">
        <v>3.9955211410904303E-4</v>
      </c>
      <c r="M371" s="16">
        <v>9.9171125520642668E-4</v>
      </c>
      <c r="N371" s="16">
        <v>5.0732361569199346E-3</v>
      </c>
      <c r="O371" s="16">
        <v>2.1785275631027332E-4</v>
      </c>
      <c r="P371" s="16">
        <v>2.0180732160133318E-3</v>
      </c>
      <c r="Q371" s="16">
        <v>1.1755891842113252E-2</v>
      </c>
      <c r="R371" s="16">
        <v>1.9718990970969967E-3</v>
      </c>
      <c r="S371" s="16">
        <v>3.7264896029997416E-3</v>
      </c>
      <c r="T371" s="16">
        <v>6.6654374449893021E-3</v>
      </c>
      <c r="U371" s="16">
        <v>1.1080524913950833E-3</v>
      </c>
      <c r="V371" s="16">
        <v>2.0180732160133318E-3</v>
      </c>
      <c r="W371" s="16">
        <v>1.1755891842113252E-2</v>
      </c>
      <c r="X371" s="16">
        <v>1.9718990970969967E-3</v>
      </c>
      <c r="Y371" s="16">
        <v>3.7264896029997416E-3</v>
      </c>
      <c r="Z371" s="16">
        <v>6.6654374449893021E-3</v>
      </c>
      <c r="AA371" s="54">
        <v>1.1080524913950833E-3</v>
      </c>
      <c r="AB371" s="42">
        <v>3.1648896247492807E-3</v>
      </c>
      <c r="AC371" s="42">
        <v>2.0278179891585278E-2</v>
      </c>
      <c r="AD371" s="42">
        <v>2.3714512112060398E-3</v>
      </c>
      <c r="AE371" s="42">
        <v>4.7182008582061681E-3</v>
      </c>
      <c r="AF371" s="42">
        <v>1.1738673601909236E-2</v>
      </c>
      <c r="AG371" s="42">
        <v>1.3259052477053565E-3</v>
      </c>
      <c r="AH371" s="42">
        <v>3.1648896247492807E-3</v>
      </c>
      <c r="AI371" s="42">
        <v>2.0278179891585278E-2</v>
      </c>
      <c r="AJ371" s="42">
        <v>2.3714512112060398E-3</v>
      </c>
      <c r="AK371" s="42">
        <v>4.7182008582061681E-3</v>
      </c>
      <c r="AL371" s="42">
        <v>1.1738673601909236E-2</v>
      </c>
      <c r="AM371" s="42">
        <v>1.3259052477053565E-3</v>
      </c>
    </row>
    <row r="372" spans="1:39" x14ac:dyDescent="0.25">
      <c r="A372" s="53" t="s">
        <v>99</v>
      </c>
      <c r="B372" s="53" t="str">
        <f>VLOOKUP(A372,'TRI Releases'!$A$3:$Q$118,2,FALSE)</f>
        <v>70765GRGGLHIGHW</v>
      </c>
      <c r="C372" s="53" t="str">
        <f>VLOOKUP(B372,'AERMOD-Modeled-Air-Conc.'!$A$5:$B$3136,2,FALSE)</f>
        <v>Manufacturing</v>
      </c>
      <c r="D372" s="16">
        <v>8.5222880494720248E-3</v>
      </c>
      <c r="E372" s="16">
        <v>3.9955211410904303E-4</v>
      </c>
      <c r="F372" s="16">
        <v>9.9171125520642668E-4</v>
      </c>
      <c r="G372" s="16">
        <v>5.0732361569199346E-3</v>
      </c>
      <c r="H372" s="16">
        <v>2.1785275631027332E-4</v>
      </c>
      <c r="I372" s="16">
        <v>5.7340820436797455E-4</v>
      </c>
      <c r="J372" s="16">
        <v>8.5222880494720248E-3</v>
      </c>
      <c r="K372" s="16">
        <v>3.9955211410904303E-4</v>
      </c>
      <c r="L372" s="16">
        <v>9.9171125520642668E-4</v>
      </c>
      <c r="M372" s="16">
        <v>5.0732361569199346E-3</v>
      </c>
      <c r="N372" s="16">
        <v>2.1785275631027332E-4</v>
      </c>
      <c r="O372" s="16">
        <v>5.7340820436797455E-4</v>
      </c>
      <c r="P372" s="16">
        <v>1.1755891842113252E-2</v>
      </c>
      <c r="Q372" s="16">
        <v>1.9718990970969967E-3</v>
      </c>
      <c r="R372" s="16">
        <v>3.7264896029997416E-3</v>
      </c>
      <c r="S372" s="16">
        <v>6.6654374449893021E-3</v>
      </c>
      <c r="T372" s="16">
        <v>1.1080524913950833E-3</v>
      </c>
      <c r="U372" s="16">
        <v>2.124849576648958E-3</v>
      </c>
      <c r="V372" s="16">
        <v>1.1755891842113252E-2</v>
      </c>
      <c r="W372" s="16">
        <v>1.9718990970969967E-3</v>
      </c>
      <c r="X372" s="16">
        <v>3.7264896029997416E-3</v>
      </c>
      <c r="Y372" s="16">
        <v>6.6654374449893021E-3</v>
      </c>
      <c r="Z372" s="16">
        <v>1.1080524913950833E-3</v>
      </c>
      <c r="AA372" s="54">
        <v>2.124849576648958E-3</v>
      </c>
      <c r="AB372" s="42">
        <v>2.0278179891585278E-2</v>
      </c>
      <c r="AC372" s="42">
        <v>2.3714512112060398E-3</v>
      </c>
      <c r="AD372" s="42">
        <v>4.7182008582061681E-3</v>
      </c>
      <c r="AE372" s="42">
        <v>1.1738673601909236E-2</v>
      </c>
      <c r="AF372" s="42">
        <v>1.3259052477053565E-3</v>
      </c>
      <c r="AG372" s="42">
        <v>2.6982577810169325E-3</v>
      </c>
      <c r="AH372" s="42">
        <v>2.0278179891585278E-2</v>
      </c>
      <c r="AI372" s="42">
        <v>2.3714512112060398E-3</v>
      </c>
      <c r="AJ372" s="42">
        <v>4.7182008582061681E-3</v>
      </c>
      <c r="AK372" s="42">
        <v>1.1738673601909236E-2</v>
      </c>
      <c r="AL372" s="42">
        <v>1.3259052477053565E-3</v>
      </c>
      <c r="AM372" s="42">
        <v>2.6982577810169325E-3</v>
      </c>
    </row>
    <row r="373" spans="1:39" hidden="1" x14ac:dyDescent="0.25">
      <c r="A373" s="53"/>
      <c r="B373" s="53"/>
      <c r="C373" s="53"/>
      <c r="D373" s="16">
        <v>3.9955211410904303E-4</v>
      </c>
      <c r="E373" s="16">
        <v>9.9171125520642668E-4</v>
      </c>
      <c r="F373" s="16">
        <v>5.0732361569199346E-3</v>
      </c>
      <c r="G373" s="16">
        <v>2.1785275631027332E-4</v>
      </c>
      <c r="H373" s="16">
        <v>5.7340820436797455E-4</v>
      </c>
      <c r="I373" s="16">
        <v>4.0480868234992119E-2</v>
      </c>
      <c r="J373" s="16">
        <v>3.9955211410904303E-4</v>
      </c>
      <c r="K373" s="16">
        <v>9.9171125520642668E-4</v>
      </c>
      <c r="L373" s="16">
        <v>5.0732361569199346E-3</v>
      </c>
      <c r="M373" s="16">
        <v>2.1785275631027332E-4</v>
      </c>
      <c r="N373" s="16">
        <v>5.7340820436797455E-4</v>
      </c>
      <c r="O373" s="16">
        <v>4.0480868234992119E-2</v>
      </c>
      <c r="P373" s="16">
        <v>1.9718990970969967E-3</v>
      </c>
      <c r="Q373" s="16">
        <v>3.7264896029997416E-3</v>
      </c>
      <c r="R373" s="16">
        <v>6.6654374449893021E-3</v>
      </c>
      <c r="S373" s="16">
        <v>1.1080524913950833E-3</v>
      </c>
      <c r="T373" s="16">
        <v>2.124849576648958E-3</v>
      </c>
      <c r="U373" s="16">
        <v>9.6882726739023779E-3</v>
      </c>
      <c r="V373" s="16">
        <v>1.9718990970969967E-3</v>
      </c>
      <c r="W373" s="16">
        <v>3.7264896029997416E-3</v>
      </c>
      <c r="X373" s="16">
        <v>6.6654374449893021E-3</v>
      </c>
      <c r="Y373" s="16">
        <v>1.1080524913950833E-3</v>
      </c>
      <c r="Z373" s="16">
        <v>2.124849576648958E-3</v>
      </c>
      <c r="AA373" s="54">
        <v>9.6882726739023779E-3</v>
      </c>
      <c r="AB373" s="42">
        <v>2.3714512112060398E-3</v>
      </c>
      <c r="AC373" s="42">
        <v>4.7182008582061681E-3</v>
      </c>
      <c r="AD373" s="42">
        <v>1.1738673601909236E-2</v>
      </c>
      <c r="AE373" s="42">
        <v>1.3259052477053565E-3</v>
      </c>
      <c r="AF373" s="42">
        <v>2.6982577810169325E-3</v>
      </c>
      <c r="AG373" s="42">
        <v>5.0169140908894495E-2</v>
      </c>
      <c r="AH373" s="42">
        <v>2.3714512112060398E-3</v>
      </c>
      <c r="AI373" s="42">
        <v>4.7182008582061681E-3</v>
      </c>
      <c r="AJ373" s="42">
        <v>1.1738673601909236E-2</v>
      </c>
      <c r="AK373" s="42">
        <v>1.3259052477053565E-3</v>
      </c>
      <c r="AL373" s="42">
        <v>2.6982577810169325E-3</v>
      </c>
      <c r="AM373" s="42">
        <v>5.0169140908894495E-2</v>
      </c>
    </row>
    <row r="374" spans="1:39" hidden="1" x14ac:dyDescent="0.25">
      <c r="A374" s="53"/>
      <c r="B374" s="53"/>
      <c r="C374" s="53"/>
      <c r="D374" s="16">
        <v>9.9171125520642668E-4</v>
      </c>
      <c r="E374" s="16">
        <v>5.0732361569199346E-3</v>
      </c>
      <c r="F374" s="16">
        <v>2.1785275631027332E-4</v>
      </c>
      <c r="G374" s="16">
        <v>5.7340820436797455E-4</v>
      </c>
      <c r="H374" s="16">
        <v>4.0480868234992119E-2</v>
      </c>
      <c r="I374" s="16">
        <v>1.8978725420179543E-3</v>
      </c>
      <c r="J374" s="16">
        <v>9.9171125520642668E-4</v>
      </c>
      <c r="K374" s="16">
        <v>5.0732361569199346E-3</v>
      </c>
      <c r="L374" s="16">
        <v>2.1785275631027332E-4</v>
      </c>
      <c r="M374" s="16">
        <v>5.7340820436797455E-4</v>
      </c>
      <c r="N374" s="16">
        <v>4.0480868234992119E-2</v>
      </c>
      <c r="O374" s="16">
        <v>1.8978725420179543E-3</v>
      </c>
      <c r="P374" s="16">
        <v>3.7264896029997416E-3</v>
      </c>
      <c r="Q374" s="16">
        <v>6.6654374449893021E-3</v>
      </c>
      <c r="R374" s="16">
        <v>1.1080524913950833E-3</v>
      </c>
      <c r="S374" s="16">
        <v>2.124849576648958E-3</v>
      </c>
      <c r="T374" s="16">
        <v>9.6882726739023779E-3</v>
      </c>
      <c r="U374" s="16">
        <v>1.6250826729844593E-3</v>
      </c>
      <c r="V374" s="16">
        <v>3.7264896029997416E-3</v>
      </c>
      <c r="W374" s="16">
        <v>6.6654374449893021E-3</v>
      </c>
      <c r="X374" s="16">
        <v>1.1080524913950833E-3</v>
      </c>
      <c r="Y374" s="16">
        <v>2.124849576648958E-3</v>
      </c>
      <c r="Z374" s="16">
        <v>9.6882726739023779E-3</v>
      </c>
      <c r="AA374" s="54">
        <v>1.6250826729844593E-3</v>
      </c>
      <c r="AB374" s="42">
        <v>4.7182008582061681E-3</v>
      </c>
      <c r="AC374" s="42">
        <v>1.1738673601909236E-2</v>
      </c>
      <c r="AD374" s="42">
        <v>1.3259052477053565E-3</v>
      </c>
      <c r="AE374" s="42">
        <v>2.6982577810169325E-3</v>
      </c>
      <c r="AF374" s="42">
        <v>5.0169140908894495E-2</v>
      </c>
      <c r="AG374" s="42">
        <v>3.5229552150024138E-3</v>
      </c>
      <c r="AH374" s="42">
        <v>4.7182008582061681E-3</v>
      </c>
      <c r="AI374" s="42">
        <v>1.1738673601909236E-2</v>
      </c>
      <c r="AJ374" s="42">
        <v>1.3259052477053565E-3</v>
      </c>
      <c r="AK374" s="42">
        <v>2.6982577810169325E-3</v>
      </c>
      <c r="AL374" s="42">
        <v>5.0169140908894495E-2</v>
      </c>
      <c r="AM374" s="42">
        <v>3.5229552150024138E-3</v>
      </c>
    </row>
    <row r="375" spans="1:39" hidden="1" x14ac:dyDescent="0.25">
      <c r="A375" s="53"/>
      <c r="B375" s="53"/>
      <c r="C375" s="53"/>
      <c r="D375" s="16">
        <v>5.0732361569199346E-3</v>
      </c>
      <c r="E375" s="16">
        <v>2.1785275631027332E-4</v>
      </c>
      <c r="F375" s="16">
        <v>5.7340820436797455E-4</v>
      </c>
      <c r="G375" s="16">
        <v>4.0480868234992119E-2</v>
      </c>
      <c r="H375" s="16">
        <v>1.8978725420179543E-3</v>
      </c>
      <c r="I375" s="16">
        <v>4.710628462230527E-3</v>
      </c>
      <c r="J375" s="16">
        <v>5.0732361569199346E-3</v>
      </c>
      <c r="K375" s="16">
        <v>2.1785275631027332E-4</v>
      </c>
      <c r="L375" s="16">
        <v>5.7340820436797455E-4</v>
      </c>
      <c r="M375" s="16">
        <v>4.0480868234992119E-2</v>
      </c>
      <c r="N375" s="16">
        <v>1.8978725420179543E-3</v>
      </c>
      <c r="O375" s="16">
        <v>4.710628462230527E-3</v>
      </c>
      <c r="P375" s="16">
        <v>6.6654374449893021E-3</v>
      </c>
      <c r="Q375" s="16">
        <v>1.1080524913950833E-3</v>
      </c>
      <c r="R375" s="16">
        <v>2.124849576648958E-3</v>
      </c>
      <c r="S375" s="16">
        <v>9.6882726739023779E-3</v>
      </c>
      <c r="T375" s="16">
        <v>1.6250826729844593E-3</v>
      </c>
      <c r="U375" s="16">
        <v>3.0710768587535555E-3</v>
      </c>
      <c r="V375" s="16">
        <v>6.6654374449893021E-3</v>
      </c>
      <c r="W375" s="16">
        <v>1.1080524913950833E-3</v>
      </c>
      <c r="X375" s="16">
        <v>2.124849576648958E-3</v>
      </c>
      <c r="Y375" s="16">
        <v>9.6882726739023779E-3</v>
      </c>
      <c r="Z375" s="16">
        <v>1.6250826729844593E-3</v>
      </c>
      <c r="AA375" s="54">
        <v>3.0710768587535555E-3</v>
      </c>
      <c r="AB375" s="42">
        <v>1.1738673601909236E-2</v>
      </c>
      <c r="AC375" s="42">
        <v>1.3259052477053565E-3</v>
      </c>
      <c r="AD375" s="42">
        <v>2.6982577810169325E-3</v>
      </c>
      <c r="AE375" s="42">
        <v>5.0169140908894495E-2</v>
      </c>
      <c r="AF375" s="42">
        <v>3.5229552150024138E-3</v>
      </c>
      <c r="AG375" s="42">
        <v>7.7817053209840829E-3</v>
      </c>
      <c r="AH375" s="42">
        <v>1.1738673601909236E-2</v>
      </c>
      <c r="AI375" s="42">
        <v>1.3259052477053565E-3</v>
      </c>
      <c r="AJ375" s="42">
        <v>2.6982577810169325E-3</v>
      </c>
      <c r="AK375" s="42">
        <v>5.0169140908894495E-2</v>
      </c>
      <c r="AL375" s="42">
        <v>3.5229552150024138E-3</v>
      </c>
      <c r="AM375" s="42">
        <v>7.7817053209840829E-3</v>
      </c>
    </row>
    <row r="376" spans="1:39" hidden="1" x14ac:dyDescent="0.25">
      <c r="A376" s="53"/>
      <c r="B376" s="53"/>
      <c r="C376" s="53"/>
      <c r="D376" s="16">
        <v>2.1785275631027332E-4</v>
      </c>
      <c r="E376" s="16">
        <v>5.7340820436797455E-4</v>
      </c>
      <c r="F376" s="16">
        <v>4.0480868234992119E-2</v>
      </c>
      <c r="G376" s="16">
        <v>1.8978725420179543E-3</v>
      </c>
      <c r="H376" s="16">
        <v>4.710628462230527E-3</v>
      </c>
      <c r="I376" s="16">
        <v>2.4097871745369686E-2</v>
      </c>
      <c r="J376" s="16">
        <v>2.1785275631027332E-4</v>
      </c>
      <c r="K376" s="16">
        <v>5.7340820436797455E-4</v>
      </c>
      <c r="L376" s="16">
        <v>4.0480868234992119E-2</v>
      </c>
      <c r="M376" s="16">
        <v>1.8978725420179543E-3</v>
      </c>
      <c r="N376" s="16">
        <v>4.710628462230527E-3</v>
      </c>
      <c r="O376" s="16">
        <v>2.4097871745369686E-2</v>
      </c>
      <c r="P376" s="16">
        <v>1.1080524913950833E-3</v>
      </c>
      <c r="Q376" s="16">
        <v>2.124849576648958E-3</v>
      </c>
      <c r="R376" s="16">
        <v>9.6882726739023779E-3</v>
      </c>
      <c r="S376" s="16">
        <v>1.6250826729844593E-3</v>
      </c>
      <c r="T376" s="16">
        <v>3.0710768587535555E-3</v>
      </c>
      <c r="U376" s="16">
        <v>5.4931243265238464E-3</v>
      </c>
      <c r="V376" s="16">
        <v>1.1080524913950833E-3</v>
      </c>
      <c r="W376" s="16">
        <v>2.124849576648958E-3</v>
      </c>
      <c r="X376" s="16">
        <v>9.6882726739023779E-3</v>
      </c>
      <c r="Y376" s="16">
        <v>1.6250826729844593E-3</v>
      </c>
      <c r="Z376" s="16">
        <v>3.0710768587535555E-3</v>
      </c>
      <c r="AA376" s="54">
        <v>5.4931243265238464E-3</v>
      </c>
      <c r="AB376" s="42">
        <v>1.3259052477053565E-3</v>
      </c>
      <c r="AC376" s="42">
        <v>2.6982577810169325E-3</v>
      </c>
      <c r="AD376" s="42">
        <v>5.0169140908894495E-2</v>
      </c>
      <c r="AE376" s="42">
        <v>3.5229552150024138E-3</v>
      </c>
      <c r="AF376" s="42">
        <v>7.7817053209840829E-3</v>
      </c>
      <c r="AG376" s="42">
        <v>2.9590996071893534E-2</v>
      </c>
      <c r="AH376" s="42">
        <v>1.3259052477053565E-3</v>
      </c>
      <c r="AI376" s="42">
        <v>2.6982577810169325E-3</v>
      </c>
      <c r="AJ376" s="42">
        <v>5.0169140908894495E-2</v>
      </c>
      <c r="AK376" s="42">
        <v>3.5229552150024138E-3</v>
      </c>
      <c r="AL376" s="42">
        <v>7.7817053209840829E-3</v>
      </c>
      <c r="AM376" s="42">
        <v>2.9590996071893534E-2</v>
      </c>
    </row>
    <row r="377" spans="1:39" hidden="1" x14ac:dyDescent="0.25">
      <c r="A377" s="53"/>
      <c r="B377" s="53"/>
      <c r="C377" s="53"/>
      <c r="D377" s="16">
        <v>5.7340820436797455E-4</v>
      </c>
      <c r="E377" s="16">
        <v>4.0480868234992119E-2</v>
      </c>
      <c r="F377" s="16">
        <v>1.8978725420179543E-3</v>
      </c>
      <c r="G377" s="16">
        <v>4.710628462230527E-3</v>
      </c>
      <c r="H377" s="16">
        <v>2.4097871745369686E-2</v>
      </c>
      <c r="I377" s="16">
        <v>1.0348005924737981E-3</v>
      </c>
      <c r="J377" s="16">
        <v>5.7340820436797455E-4</v>
      </c>
      <c r="K377" s="16">
        <v>4.0480868234992119E-2</v>
      </c>
      <c r="L377" s="16">
        <v>1.8978725420179543E-3</v>
      </c>
      <c r="M377" s="16">
        <v>4.710628462230527E-3</v>
      </c>
      <c r="N377" s="16">
        <v>2.4097871745369686E-2</v>
      </c>
      <c r="O377" s="16">
        <v>1.0348005924737981E-3</v>
      </c>
      <c r="P377" s="16">
        <v>2.124849576648958E-3</v>
      </c>
      <c r="Q377" s="16">
        <v>9.6882726739023779E-3</v>
      </c>
      <c r="R377" s="16">
        <v>1.6250826729844593E-3</v>
      </c>
      <c r="S377" s="16">
        <v>3.0710768587535555E-3</v>
      </c>
      <c r="T377" s="16">
        <v>5.4931243265238464E-3</v>
      </c>
      <c r="U377" s="16">
        <v>9.1316888738087268E-4</v>
      </c>
      <c r="V377" s="16">
        <v>2.124849576648958E-3</v>
      </c>
      <c r="W377" s="16">
        <v>9.6882726739023779E-3</v>
      </c>
      <c r="X377" s="16">
        <v>1.6250826729844593E-3</v>
      </c>
      <c r="Y377" s="16">
        <v>3.0710768587535555E-3</v>
      </c>
      <c r="Z377" s="16">
        <v>5.4931243265238464E-3</v>
      </c>
      <c r="AA377" s="54">
        <v>9.1316888738087268E-4</v>
      </c>
      <c r="AB377" s="42">
        <v>2.6982577810169325E-3</v>
      </c>
      <c r="AC377" s="42">
        <v>5.0169140908894495E-2</v>
      </c>
      <c r="AD377" s="42">
        <v>3.5229552150024138E-3</v>
      </c>
      <c r="AE377" s="42">
        <v>7.7817053209840829E-3</v>
      </c>
      <c r="AF377" s="42">
        <v>2.9590996071893534E-2</v>
      </c>
      <c r="AG377" s="42">
        <v>1.9479694798546707E-3</v>
      </c>
      <c r="AH377" s="42">
        <v>2.6982577810169325E-3</v>
      </c>
      <c r="AI377" s="42">
        <v>5.0169140908894495E-2</v>
      </c>
      <c r="AJ377" s="42">
        <v>3.5229552150024138E-3</v>
      </c>
      <c r="AK377" s="42">
        <v>7.7817053209840829E-3</v>
      </c>
      <c r="AL377" s="42">
        <v>2.9590996071893534E-2</v>
      </c>
      <c r="AM377" s="42">
        <v>1.9479694798546707E-3</v>
      </c>
    </row>
    <row r="378" spans="1:39" x14ac:dyDescent="0.25">
      <c r="A378" s="53" t="s">
        <v>100</v>
      </c>
      <c r="B378" s="53" t="str">
        <f>VLOOKUP(A378,'TRI Releases'!$A$3:$Q$118,2,FALSE)</f>
        <v>70765GRGGLHIGHW</v>
      </c>
      <c r="C378" s="53" t="str">
        <f>VLOOKUP(B378,'AERMOD-Modeled-Air-Conc.'!$A$5:$B$3136,2,FALSE)</f>
        <v>Manufacturing</v>
      </c>
      <c r="D378" s="16">
        <v>4.0480868234992119E-2</v>
      </c>
      <c r="E378" s="16">
        <v>1.8978725420179543E-3</v>
      </c>
      <c r="F378" s="16">
        <v>4.710628462230527E-3</v>
      </c>
      <c r="G378" s="16">
        <v>2.4097871745369686E-2</v>
      </c>
      <c r="H378" s="16">
        <v>1.0348005924737981E-3</v>
      </c>
      <c r="I378" s="16">
        <v>2.7236889707478785E-3</v>
      </c>
      <c r="J378" s="16">
        <v>4.0480868234992119E-2</v>
      </c>
      <c r="K378" s="16">
        <v>1.8978725420179543E-3</v>
      </c>
      <c r="L378" s="16">
        <v>4.710628462230527E-3</v>
      </c>
      <c r="M378" s="16">
        <v>2.4097871745369686E-2</v>
      </c>
      <c r="N378" s="16">
        <v>1.0348005924737981E-3</v>
      </c>
      <c r="O378" s="16">
        <v>2.7236889707478785E-3</v>
      </c>
      <c r="P378" s="16">
        <v>9.6882726739023779E-3</v>
      </c>
      <c r="Q378" s="16">
        <v>1.6250826729844593E-3</v>
      </c>
      <c r="R378" s="16">
        <v>3.0710768587535555E-3</v>
      </c>
      <c r="S378" s="16">
        <v>5.4931243265238464E-3</v>
      </c>
      <c r="T378" s="16">
        <v>9.1316888738087268E-4</v>
      </c>
      <c r="U378" s="16">
        <v>1.7511323144242667E-3</v>
      </c>
      <c r="V378" s="16">
        <v>9.6882726739023779E-3</v>
      </c>
      <c r="W378" s="16">
        <v>1.6250826729844593E-3</v>
      </c>
      <c r="X378" s="16">
        <v>3.0710768587535555E-3</v>
      </c>
      <c r="Y378" s="16">
        <v>5.4931243265238464E-3</v>
      </c>
      <c r="Z378" s="16">
        <v>9.1316888738087268E-4</v>
      </c>
      <c r="AA378" s="54">
        <v>1.7511323144242667E-3</v>
      </c>
      <c r="AB378" s="42">
        <v>5.0169140908894495E-2</v>
      </c>
      <c r="AC378" s="42">
        <v>3.5229552150024138E-3</v>
      </c>
      <c r="AD378" s="42">
        <v>7.7817053209840829E-3</v>
      </c>
      <c r="AE378" s="42">
        <v>2.9590996071893534E-2</v>
      </c>
      <c r="AF378" s="42">
        <v>1.9479694798546707E-3</v>
      </c>
      <c r="AG378" s="42">
        <v>4.4748212851721449E-3</v>
      </c>
      <c r="AH378" s="42">
        <v>5.0169140908894495E-2</v>
      </c>
      <c r="AI378" s="42">
        <v>3.5229552150024138E-3</v>
      </c>
      <c r="AJ378" s="42">
        <v>7.7817053209840829E-3</v>
      </c>
      <c r="AK378" s="42">
        <v>2.9590996071893534E-2</v>
      </c>
      <c r="AL378" s="42">
        <v>1.9479694798546707E-3</v>
      </c>
      <c r="AM378" s="42">
        <v>4.4748212851721449E-3</v>
      </c>
    </row>
    <row r="379" spans="1:39" hidden="1" x14ac:dyDescent="0.25">
      <c r="A379" s="53"/>
      <c r="B379" s="53"/>
      <c r="C379" s="53"/>
      <c r="D379" s="16">
        <v>1.8978725420179543E-3</v>
      </c>
      <c r="E379" s="16">
        <v>4.710628462230527E-3</v>
      </c>
      <c r="F379" s="16">
        <v>2.4097871745369686E-2</v>
      </c>
      <c r="G379" s="16">
        <v>1.0348005924737981E-3</v>
      </c>
      <c r="H379" s="16">
        <v>2.7236889707478785E-3</v>
      </c>
      <c r="I379" s="16">
        <v>4.4742012259728133E-2</v>
      </c>
      <c r="J379" s="16">
        <v>1.8978725420179543E-3</v>
      </c>
      <c r="K379" s="16">
        <v>4.710628462230527E-3</v>
      </c>
      <c r="L379" s="16">
        <v>2.4097871745369686E-2</v>
      </c>
      <c r="M379" s="16">
        <v>1.0348005924737981E-3</v>
      </c>
      <c r="N379" s="16">
        <v>2.7236889707478785E-3</v>
      </c>
      <c r="O379" s="16">
        <v>4.4742012259728133E-2</v>
      </c>
      <c r="P379" s="16">
        <v>1.6250826729844593E-3</v>
      </c>
      <c r="Q379" s="16">
        <v>3.0710768587535555E-3</v>
      </c>
      <c r="R379" s="16">
        <v>5.4931243265238464E-3</v>
      </c>
      <c r="S379" s="16">
        <v>9.1316888738087268E-4</v>
      </c>
      <c r="T379" s="16">
        <v>1.7511323144242667E-3</v>
      </c>
      <c r="U379" s="16">
        <v>7.088980005294422E-3</v>
      </c>
      <c r="V379" s="16">
        <v>1.6250826729844593E-3</v>
      </c>
      <c r="W379" s="16">
        <v>3.0710768587535555E-3</v>
      </c>
      <c r="X379" s="16">
        <v>5.4931243265238464E-3</v>
      </c>
      <c r="Y379" s="16">
        <v>9.1316888738087268E-4</v>
      </c>
      <c r="Z379" s="16">
        <v>1.7511323144242667E-3</v>
      </c>
      <c r="AA379" s="54">
        <v>7.088980005294422E-3</v>
      </c>
      <c r="AB379" s="42">
        <v>3.5229552150024138E-3</v>
      </c>
      <c r="AC379" s="42">
        <v>7.7817053209840829E-3</v>
      </c>
      <c r="AD379" s="42">
        <v>2.9590996071893534E-2</v>
      </c>
      <c r="AE379" s="42">
        <v>1.9479694798546707E-3</v>
      </c>
      <c r="AF379" s="42">
        <v>4.4748212851721449E-3</v>
      </c>
      <c r="AG379" s="42">
        <v>5.1830992265022552E-2</v>
      </c>
      <c r="AH379" s="42">
        <v>3.5229552150024138E-3</v>
      </c>
      <c r="AI379" s="42">
        <v>7.7817053209840829E-3</v>
      </c>
      <c r="AJ379" s="42">
        <v>2.9590996071893534E-2</v>
      </c>
      <c r="AK379" s="42">
        <v>1.9479694798546707E-3</v>
      </c>
      <c r="AL379" s="42">
        <v>4.4748212851721449E-3</v>
      </c>
      <c r="AM379" s="42">
        <v>5.1830992265022552E-2</v>
      </c>
    </row>
    <row r="380" spans="1:39" hidden="1" x14ac:dyDescent="0.25">
      <c r="A380" s="53"/>
      <c r="B380" s="53"/>
      <c r="C380" s="53"/>
      <c r="D380" s="16">
        <v>4.710628462230527E-3</v>
      </c>
      <c r="E380" s="16">
        <v>2.4097871745369686E-2</v>
      </c>
      <c r="F380" s="16">
        <v>1.0348005924737981E-3</v>
      </c>
      <c r="G380" s="16">
        <v>2.7236889707478785E-3</v>
      </c>
      <c r="H380" s="16">
        <v>4.4742012259728133E-2</v>
      </c>
      <c r="I380" s="16">
        <v>2.0976485990724758E-3</v>
      </c>
      <c r="J380" s="16">
        <v>4.710628462230527E-3</v>
      </c>
      <c r="K380" s="16">
        <v>2.4097871745369686E-2</v>
      </c>
      <c r="L380" s="16">
        <v>1.0348005924737981E-3</v>
      </c>
      <c r="M380" s="16">
        <v>2.7236889707478785E-3</v>
      </c>
      <c r="N380" s="16">
        <v>4.4742012259728133E-2</v>
      </c>
      <c r="O380" s="16">
        <v>2.0976485990724758E-3</v>
      </c>
      <c r="P380" s="16">
        <v>3.0710768587535555E-3</v>
      </c>
      <c r="Q380" s="16">
        <v>5.4931243265238464E-3</v>
      </c>
      <c r="R380" s="16">
        <v>9.1316888738087268E-4</v>
      </c>
      <c r="S380" s="16">
        <v>1.7511323144242667E-3</v>
      </c>
      <c r="T380" s="16">
        <v>7.088980005294422E-3</v>
      </c>
      <c r="U380" s="16">
        <v>1.1890848826715556E-3</v>
      </c>
      <c r="V380" s="16">
        <v>3.0710768587535555E-3</v>
      </c>
      <c r="W380" s="16">
        <v>5.4931243265238464E-3</v>
      </c>
      <c r="X380" s="16">
        <v>9.1316888738087268E-4</v>
      </c>
      <c r="Y380" s="16">
        <v>1.7511323144242667E-3</v>
      </c>
      <c r="Z380" s="16">
        <v>7.088980005294422E-3</v>
      </c>
      <c r="AA380" s="54">
        <v>1.1890848826715556E-3</v>
      </c>
      <c r="AB380" s="42">
        <v>7.7817053209840829E-3</v>
      </c>
      <c r="AC380" s="42">
        <v>2.9590996071893534E-2</v>
      </c>
      <c r="AD380" s="42">
        <v>1.9479694798546707E-3</v>
      </c>
      <c r="AE380" s="42">
        <v>4.4748212851721449E-3</v>
      </c>
      <c r="AF380" s="42">
        <v>5.1830992265022552E-2</v>
      </c>
      <c r="AG380" s="42">
        <v>3.2867334817440314E-3</v>
      </c>
      <c r="AH380" s="42">
        <v>7.7817053209840829E-3</v>
      </c>
      <c r="AI380" s="42">
        <v>2.9590996071893534E-2</v>
      </c>
      <c r="AJ380" s="42">
        <v>1.9479694798546707E-3</v>
      </c>
      <c r="AK380" s="42">
        <v>4.4748212851721449E-3</v>
      </c>
      <c r="AL380" s="42">
        <v>5.1830992265022552E-2</v>
      </c>
      <c r="AM380" s="42">
        <v>3.2867334817440314E-3</v>
      </c>
    </row>
    <row r="381" spans="1:39" hidden="1" x14ac:dyDescent="0.25">
      <c r="A381" s="53"/>
      <c r="B381" s="53"/>
      <c r="C381" s="53"/>
      <c r="D381" s="16">
        <v>2.4097871745369686E-2</v>
      </c>
      <c r="E381" s="16">
        <v>1.0348005924737981E-3</v>
      </c>
      <c r="F381" s="16">
        <v>2.7236889707478785E-3</v>
      </c>
      <c r="G381" s="16">
        <v>4.4742012259728133E-2</v>
      </c>
      <c r="H381" s="16">
        <v>2.0976485990724758E-3</v>
      </c>
      <c r="I381" s="16">
        <v>5.2064840898337402E-3</v>
      </c>
      <c r="J381" s="16">
        <v>2.4097871745369686E-2</v>
      </c>
      <c r="K381" s="16">
        <v>1.0348005924737981E-3</v>
      </c>
      <c r="L381" s="16">
        <v>2.7236889707478785E-3</v>
      </c>
      <c r="M381" s="16">
        <v>4.4742012259728133E-2</v>
      </c>
      <c r="N381" s="16">
        <v>2.0976485990724758E-3</v>
      </c>
      <c r="O381" s="16">
        <v>5.2064840898337402E-3</v>
      </c>
      <c r="P381" s="16">
        <v>5.4931243265238464E-3</v>
      </c>
      <c r="Q381" s="16">
        <v>9.1316888738087268E-4</v>
      </c>
      <c r="R381" s="16">
        <v>1.7511323144242667E-3</v>
      </c>
      <c r="S381" s="16">
        <v>7.088980005294422E-3</v>
      </c>
      <c r="T381" s="16">
        <v>1.1890848826715556E-3</v>
      </c>
      <c r="U381" s="16">
        <v>2.247129408844065E-3</v>
      </c>
      <c r="V381" s="16">
        <v>5.4931243265238464E-3</v>
      </c>
      <c r="W381" s="16">
        <v>9.1316888738087268E-4</v>
      </c>
      <c r="X381" s="16">
        <v>1.7511323144242667E-3</v>
      </c>
      <c r="Y381" s="16">
        <v>7.088980005294422E-3</v>
      </c>
      <c r="Z381" s="16">
        <v>1.1890848826715556E-3</v>
      </c>
      <c r="AA381" s="54">
        <v>2.247129408844065E-3</v>
      </c>
      <c r="AB381" s="42">
        <v>2.9590996071893534E-2</v>
      </c>
      <c r="AC381" s="42">
        <v>1.9479694798546707E-3</v>
      </c>
      <c r="AD381" s="42">
        <v>4.4748212851721449E-3</v>
      </c>
      <c r="AE381" s="42">
        <v>5.1830992265022552E-2</v>
      </c>
      <c r="AF381" s="42">
        <v>3.2867334817440314E-3</v>
      </c>
      <c r="AG381" s="42">
        <v>7.4536134986778052E-3</v>
      </c>
      <c r="AH381" s="42">
        <v>2.9590996071893534E-2</v>
      </c>
      <c r="AI381" s="42">
        <v>1.9479694798546707E-3</v>
      </c>
      <c r="AJ381" s="42">
        <v>4.4748212851721449E-3</v>
      </c>
      <c r="AK381" s="42">
        <v>5.1830992265022552E-2</v>
      </c>
      <c r="AL381" s="42">
        <v>3.2867334817440314E-3</v>
      </c>
      <c r="AM381" s="42">
        <v>7.4536134986778052E-3</v>
      </c>
    </row>
    <row r="382" spans="1:39" hidden="1" x14ac:dyDescent="0.25">
      <c r="A382" s="53"/>
      <c r="B382" s="53"/>
      <c r="C382" s="53"/>
      <c r="D382" s="16">
        <v>1.0348005924737981E-3</v>
      </c>
      <c r="E382" s="16">
        <v>2.7236889707478785E-3</v>
      </c>
      <c r="F382" s="16">
        <v>4.4742012259728133E-2</v>
      </c>
      <c r="G382" s="16">
        <v>2.0976485990724758E-3</v>
      </c>
      <c r="H382" s="16">
        <v>5.2064840898337402E-3</v>
      </c>
      <c r="I382" s="16">
        <v>2.6634489823829655E-2</v>
      </c>
      <c r="J382" s="16">
        <v>1.0348005924737981E-3</v>
      </c>
      <c r="K382" s="16">
        <v>2.7236889707478785E-3</v>
      </c>
      <c r="L382" s="16">
        <v>4.4742012259728133E-2</v>
      </c>
      <c r="M382" s="16">
        <v>2.0976485990724758E-3</v>
      </c>
      <c r="N382" s="16">
        <v>5.2064840898337402E-3</v>
      </c>
      <c r="O382" s="16">
        <v>2.6634489823829655E-2</v>
      </c>
      <c r="P382" s="16">
        <v>9.1316888738087268E-4</v>
      </c>
      <c r="Q382" s="16">
        <v>1.7511323144242667E-3</v>
      </c>
      <c r="R382" s="16">
        <v>7.088980005294422E-3</v>
      </c>
      <c r="S382" s="16">
        <v>1.1890848826715556E-3</v>
      </c>
      <c r="T382" s="16">
        <v>2.247129408844065E-3</v>
      </c>
      <c r="U382" s="16">
        <v>4.0193592633101316E-3</v>
      </c>
      <c r="V382" s="16">
        <v>9.1316888738087268E-4</v>
      </c>
      <c r="W382" s="16">
        <v>1.7511323144242667E-3</v>
      </c>
      <c r="X382" s="16">
        <v>7.088980005294422E-3</v>
      </c>
      <c r="Y382" s="16">
        <v>1.1890848826715556E-3</v>
      </c>
      <c r="Z382" s="16">
        <v>2.247129408844065E-3</v>
      </c>
      <c r="AA382" s="54">
        <v>4.0193592633101316E-3</v>
      </c>
      <c r="AB382" s="42">
        <v>1.9479694798546707E-3</v>
      </c>
      <c r="AC382" s="42">
        <v>4.4748212851721449E-3</v>
      </c>
      <c r="AD382" s="42">
        <v>5.1830992265022552E-2</v>
      </c>
      <c r="AE382" s="42">
        <v>3.2867334817440314E-3</v>
      </c>
      <c r="AF382" s="42">
        <v>7.4536134986778052E-3</v>
      </c>
      <c r="AG382" s="42">
        <v>3.0653849087139785E-2</v>
      </c>
      <c r="AH382" s="42">
        <v>1.9479694798546707E-3</v>
      </c>
      <c r="AI382" s="42">
        <v>4.4748212851721449E-3</v>
      </c>
      <c r="AJ382" s="42">
        <v>5.1830992265022552E-2</v>
      </c>
      <c r="AK382" s="42">
        <v>3.2867334817440314E-3</v>
      </c>
      <c r="AL382" s="42">
        <v>7.4536134986778052E-3</v>
      </c>
      <c r="AM382" s="42">
        <v>3.0653849087139785E-2</v>
      </c>
    </row>
    <row r="383" spans="1:39" hidden="1" x14ac:dyDescent="0.25">
      <c r="A383" s="53"/>
      <c r="B383" s="53"/>
      <c r="C383" s="53"/>
      <c r="D383" s="16">
        <v>2.7236889707478785E-3</v>
      </c>
      <c r="E383" s="16">
        <v>4.4742012259728133E-2</v>
      </c>
      <c r="F383" s="16">
        <v>2.0976485990724758E-3</v>
      </c>
      <c r="G383" s="16">
        <v>5.2064840898337402E-3</v>
      </c>
      <c r="H383" s="16">
        <v>2.6634489823829655E-2</v>
      </c>
      <c r="I383" s="16">
        <v>1.1437269706289349E-3</v>
      </c>
      <c r="J383" s="16">
        <v>2.7236889707478785E-3</v>
      </c>
      <c r="K383" s="16">
        <v>4.4742012259728133E-2</v>
      </c>
      <c r="L383" s="16">
        <v>2.0976485990724758E-3</v>
      </c>
      <c r="M383" s="16">
        <v>5.2064840898337402E-3</v>
      </c>
      <c r="N383" s="16">
        <v>2.6634489823829655E-2</v>
      </c>
      <c r="O383" s="16">
        <v>1.1437269706289349E-3</v>
      </c>
      <c r="P383" s="16">
        <v>1.7511323144242667E-3</v>
      </c>
      <c r="Q383" s="16">
        <v>7.088980005294422E-3</v>
      </c>
      <c r="R383" s="16">
        <v>1.1890848826715556E-3</v>
      </c>
      <c r="S383" s="16">
        <v>2.247129408844065E-3</v>
      </c>
      <c r="T383" s="16">
        <v>4.0193592633101316E-3</v>
      </c>
      <c r="U383" s="16">
        <v>6.6817235662015059E-4</v>
      </c>
      <c r="V383" s="16">
        <v>1.7511323144242667E-3</v>
      </c>
      <c r="W383" s="16">
        <v>7.088980005294422E-3</v>
      </c>
      <c r="X383" s="16">
        <v>1.1890848826715556E-3</v>
      </c>
      <c r="Y383" s="16">
        <v>2.247129408844065E-3</v>
      </c>
      <c r="Z383" s="16">
        <v>4.0193592633101316E-3</v>
      </c>
      <c r="AA383" s="54">
        <v>6.6817235662015059E-4</v>
      </c>
      <c r="AB383" s="42">
        <v>4.4748212851721449E-3</v>
      </c>
      <c r="AC383" s="42">
        <v>5.1830992265022552E-2</v>
      </c>
      <c r="AD383" s="42">
        <v>3.2867334817440314E-3</v>
      </c>
      <c r="AE383" s="42">
        <v>7.4536134986778052E-3</v>
      </c>
      <c r="AF383" s="42">
        <v>3.0653849087139785E-2</v>
      </c>
      <c r="AG383" s="42">
        <v>1.8118993272490855E-3</v>
      </c>
      <c r="AH383" s="42">
        <v>4.4748212851721449E-3</v>
      </c>
      <c r="AI383" s="42">
        <v>5.1830992265022552E-2</v>
      </c>
      <c r="AJ383" s="42">
        <v>3.2867334817440314E-3</v>
      </c>
      <c r="AK383" s="42">
        <v>7.4536134986778052E-3</v>
      </c>
      <c r="AL383" s="42">
        <v>3.0653849087139785E-2</v>
      </c>
      <c r="AM383" s="42">
        <v>1.8118993272490855E-3</v>
      </c>
    </row>
    <row r="384" spans="1:39" x14ac:dyDescent="0.25">
      <c r="A384" s="53" t="s">
        <v>101</v>
      </c>
      <c r="B384" s="53" t="str">
        <f>VLOOKUP(A384,'TRI Releases'!$A$3:$Q$118,2,FALSE)</f>
        <v>70765GRGGLHIGHW</v>
      </c>
      <c r="C384" s="53" t="str">
        <f>VLOOKUP(B384,'AERMOD-Modeled-Air-Conc.'!$A$5:$B$3136,2,FALSE)</f>
        <v>Manufacturing</v>
      </c>
      <c r="D384" s="16">
        <v>4.4742012259728133E-2</v>
      </c>
      <c r="E384" s="16">
        <v>2.0976485990724758E-3</v>
      </c>
      <c r="F384" s="16">
        <v>5.2064840898337402E-3</v>
      </c>
      <c r="G384" s="16">
        <v>2.6634489823829655E-2</v>
      </c>
      <c r="H384" s="16">
        <v>1.1437269706289349E-3</v>
      </c>
      <c r="I384" s="16">
        <v>3.0103930729318664E-3</v>
      </c>
      <c r="J384" s="16">
        <v>4.4742012259728133E-2</v>
      </c>
      <c r="K384" s="16">
        <v>2.0976485990724758E-3</v>
      </c>
      <c r="L384" s="16">
        <v>5.2064840898337402E-3</v>
      </c>
      <c r="M384" s="16">
        <v>2.6634489823829655E-2</v>
      </c>
      <c r="N384" s="16">
        <v>1.1437269706289349E-3</v>
      </c>
      <c r="O384" s="16">
        <v>3.0103930729318664E-3</v>
      </c>
      <c r="P384" s="16">
        <v>7.088980005294422E-3</v>
      </c>
      <c r="Q384" s="16">
        <v>1.1890848826715556E-3</v>
      </c>
      <c r="R384" s="16">
        <v>2.247129408844065E-3</v>
      </c>
      <c r="S384" s="16">
        <v>4.0193592633101316E-3</v>
      </c>
      <c r="T384" s="16">
        <v>6.6817235662015059E-4</v>
      </c>
      <c r="U384" s="16">
        <v>1.2813163276275119E-3</v>
      </c>
      <c r="V384" s="16">
        <v>7.088980005294422E-3</v>
      </c>
      <c r="W384" s="16">
        <v>1.1890848826715556E-3</v>
      </c>
      <c r="X384" s="16">
        <v>2.247129408844065E-3</v>
      </c>
      <c r="Y384" s="16">
        <v>4.0193592633101316E-3</v>
      </c>
      <c r="Z384" s="16">
        <v>6.6817235662015059E-4</v>
      </c>
      <c r="AA384" s="54">
        <v>1.2813163276275119E-3</v>
      </c>
      <c r="AB384" s="42">
        <v>5.1830992265022552E-2</v>
      </c>
      <c r="AC384" s="42">
        <v>3.2867334817440314E-3</v>
      </c>
      <c r="AD384" s="42">
        <v>7.4536134986778052E-3</v>
      </c>
      <c r="AE384" s="42">
        <v>3.0653849087139785E-2</v>
      </c>
      <c r="AF384" s="42">
        <v>1.8118993272490855E-3</v>
      </c>
      <c r="AG384" s="42">
        <v>4.2917094005593785E-3</v>
      </c>
      <c r="AH384" s="42">
        <v>5.1830992265022552E-2</v>
      </c>
      <c r="AI384" s="42">
        <v>3.2867334817440314E-3</v>
      </c>
      <c r="AJ384" s="42">
        <v>7.4536134986778052E-3</v>
      </c>
      <c r="AK384" s="42">
        <v>3.0653849087139785E-2</v>
      </c>
      <c r="AL384" s="42">
        <v>1.8118993272490855E-3</v>
      </c>
      <c r="AM384" s="42">
        <v>4.2917094005593785E-3</v>
      </c>
    </row>
    <row r="385" spans="1:39" hidden="1" x14ac:dyDescent="0.25">
      <c r="A385" s="53"/>
      <c r="B385" s="53"/>
      <c r="C385" s="53"/>
      <c r="D385" s="16">
        <v>2.0976485990724758E-3</v>
      </c>
      <c r="E385" s="16">
        <v>5.2064840898337402E-3</v>
      </c>
      <c r="F385" s="16">
        <v>2.6634489823829655E-2</v>
      </c>
      <c r="G385" s="16">
        <v>1.1437269706289349E-3</v>
      </c>
      <c r="H385" s="16">
        <v>3.0103930729318664E-3</v>
      </c>
      <c r="I385" s="16">
        <v>3.3734056862493436E-2</v>
      </c>
      <c r="J385" s="16">
        <v>2.0976485990724758E-3</v>
      </c>
      <c r="K385" s="16">
        <v>5.2064840898337402E-3</v>
      </c>
      <c r="L385" s="16">
        <v>2.6634489823829655E-2</v>
      </c>
      <c r="M385" s="16">
        <v>1.1437269706289349E-3</v>
      </c>
      <c r="N385" s="16">
        <v>3.0103930729318664E-3</v>
      </c>
      <c r="O385" s="16">
        <v>3.3734056862493436E-2</v>
      </c>
      <c r="P385" s="16">
        <v>1.1890848826715556E-3</v>
      </c>
      <c r="Q385" s="16">
        <v>2.247129408844065E-3</v>
      </c>
      <c r="R385" s="16">
        <v>4.0193592633101316E-3</v>
      </c>
      <c r="S385" s="16">
        <v>6.6817235662015059E-4</v>
      </c>
      <c r="T385" s="16">
        <v>1.2813163276275119E-3</v>
      </c>
      <c r="U385" s="16">
        <v>1.0672853230193268E-2</v>
      </c>
      <c r="V385" s="16">
        <v>1.1890848826715556E-3</v>
      </c>
      <c r="W385" s="16">
        <v>2.247129408844065E-3</v>
      </c>
      <c r="X385" s="16">
        <v>4.0193592633101316E-3</v>
      </c>
      <c r="Y385" s="16">
        <v>6.6817235662015059E-4</v>
      </c>
      <c r="Z385" s="16">
        <v>1.2813163276275119E-3</v>
      </c>
      <c r="AA385" s="54">
        <v>1.0672853230193268E-2</v>
      </c>
      <c r="AB385" s="42">
        <v>3.2867334817440314E-3</v>
      </c>
      <c r="AC385" s="42">
        <v>7.4536134986778052E-3</v>
      </c>
      <c r="AD385" s="42">
        <v>3.0653849087139785E-2</v>
      </c>
      <c r="AE385" s="42">
        <v>1.8118993272490855E-3</v>
      </c>
      <c r="AF385" s="42">
        <v>4.2917094005593785E-3</v>
      </c>
      <c r="AG385" s="42">
        <v>4.4406910092686706E-2</v>
      </c>
      <c r="AH385" s="42">
        <v>3.2867334817440314E-3</v>
      </c>
      <c r="AI385" s="42">
        <v>7.4536134986778052E-3</v>
      </c>
      <c r="AJ385" s="42">
        <v>3.0653849087139785E-2</v>
      </c>
      <c r="AK385" s="42">
        <v>1.8118993272490855E-3</v>
      </c>
      <c r="AL385" s="42">
        <v>4.2917094005593785E-3</v>
      </c>
      <c r="AM385" s="42">
        <v>4.4406910092686706E-2</v>
      </c>
    </row>
    <row r="386" spans="1:39" hidden="1" x14ac:dyDescent="0.25">
      <c r="A386" s="53"/>
      <c r="B386" s="53"/>
      <c r="C386" s="53"/>
      <c r="D386" s="16">
        <v>5.2064840898337402E-3</v>
      </c>
      <c r="E386" s="16">
        <v>2.6634489823829655E-2</v>
      </c>
      <c r="F386" s="16">
        <v>1.1437269706289349E-3</v>
      </c>
      <c r="G386" s="16">
        <v>3.0103930729318664E-3</v>
      </c>
      <c r="H386" s="16">
        <v>3.3734056862493436E-2</v>
      </c>
      <c r="I386" s="16">
        <v>1.5815604516816288E-3</v>
      </c>
      <c r="J386" s="16">
        <v>5.2064840898337402E-3</v>
      </c>
      <c r="K386" s="16">
        <v>2.6634489823829655E-2</v>
      </c>
      <c r="L386" s="16">
        <v>1.1437269706289349E-3</v>
      </c>
      <c r="M386" s="16">
        <v>3.0103930729318664E-3</v>
      </c>
      <c r="N386" s="16">
        <v>3.3734056862493436E-2</v>
      </c>
      <c r="O386" s="16">
        <v>1.5815604516816288E-3</v>
      </c>
      <c r="P386" s="16">
        <v>2.247129408844065E-3</v>
      </c>
      <c r="Q386" s="16">
        <v>4.0193592633101316E-3</v>
      </c>
      <c r="R386" s="16">
        <v>6.6817235662015059E-4</v>
      </c>
      <c r="S386" s="16">
        <v>1.2813163276275119E-3</v>
      </c>
      <c r="T386" s="16">
        <v>1.0672853230193268E-2</v>
      </c>
      <c r="U386" s="16">
        <v>1.7902333511332863E-3</v>
      </c>
      <c r="V386" s="16">
        <v>2.247129408844065E-3</v>
      </c>
      <c r="W386" s="16">
        <v>4.0193592633101316E-3</v>
      </c>
      <c r="X386" s="16">
        <v>6.6817235662015059E-4</v>
      </c>
      <c r="Y386" s="16">
        <v>1.2813163276275119E-3</v>
      </c>
      <c r="Z386" s="16">
        <v>1.0672853230193268E-2</v>
      </c>
      <c r="AA386" s="54">
        <v>1.7902333511332863E-3</v>
      </c>
      <c r="AB386" s="42">
        <v>7.4536134986778052E-3</v>
      </c>
      <c r="AC386" s="42">
        <v>3.0653849087139785E-2</v>
      </c>
      <c r="AD386" s="42">
        <v>1.8118993272490855E-3</v>
      </c>
      <c r="AE386" s="42">
        <v>4.2917094005593785E-3</v>
      </c>
      <c r="AF386" s="42">
        <v>4.4406910092686706E-2</v>
      </c>
      <c r="AG386" s="42">
        <v>3.3717938028149149E-3</v>
      </c>
      <c r="AH386" s="42">
        <v>7.4536134986778052E-3</v>
      </c>
      <c r="AI386" s="42">
        <v>3.0653849087139785E-2</v>
      </c>
      <c r="AJ386" s="42">
        <v>1.8118993272490855E-3</v>
      </c>
      <c r="AK386" s="42">
        <v>4.2917094005593785E-3</v>
      </c>
      <c r="AL386" s="42">
        <v>4.4406910092686706E-2</v>
      </c>
      <c r="AM386" s="42">
        <v>3.3717938028149149E-3</v>
      </c>
    </row>
    <row r="387" spans="1:39" hidden="1" x14ac:dyDescent="0.25">
      <c r="A387" s="53"/>
      <c r="B387" s="53"/>
      <c r="C387" s="53"/>
      <c r="D387" s="16">
        <v>2.6634489823829655E-2</v>
      </c>
      <c r="E387" s="16">
        <v>1.1437269706289349E-3</v>
      </c>
      <c r="F387" s="16">
        <v>3.0103930729318664E-3</v>
      </c>
      <c r="G387" s="16">
        <v>3.3734056862493436E-2</v>
      </c>
      <c r="H387" s="16">
        <v>1.5815604516816288E-3</v>
      </c>
      <c r="I387" s="16">
        <v>3.9255237185254399E-3</v>
      </c>
      <c r="J387" s="16">
        <v>2.6634489823829655E-2</v>
      </c>
      <c r="K387" s="16">
        <v>1.1437269706289349E-3</v>
      </c>
      <c r="L387" s="16">
        <v>3.0103930729318664E-3</v>
      </c>
      <c r="M387" s="16">
        <v>3.3734056862493436E-2</v>
      </c>
      <c r="N387" s="16">
        <v>1.5815604516816288E-3</v>
      </c>
      <c r="O387" s="16">
        <v>3.9255237185254399E-3</v>
      </c>
      <c r="P387" s="16">
        <v>4.0193592633101316E-3</v>
      </c>
      <c r="Q387" s="16">
        <v>6.6817235662015059E-4</v>
      </c>
      <c r="R387" s="16">
        <v>1.2813163276275119E-3</v>
      </c>
      <c r="S387" s="16">
        <v>1.0672853230193268E-2</v>
      </c>
      <c r="T387" s="16">
        <v>1.7902333511332863E-3</v>
      </c>
      <c r="U387" s="16">
        <v>3.3831781655374532E-3</v>
      </c>
      <c r="V387" s="16">
        <v>4.0193592633101316E-3</v>
      </c>
      <c r="W387" s="16">
        <v>6.6817235662015059E-4</v>
      </c>
      <c r="X387" s="16">
        <v>1.2813163276275119E-3</v>
      </c>
      <c r="Y387" s="16">
        <v>1.0672853230193268E-2</v>
      </c>
      <c r="Z387" s="16">
        <v>1.7902333511332863E-3</v>
      </c>
      <c r="AA387" s="54">
        <v>3.3831781655374532E-3</v>
      </c>
      <c r="AB387" s="42">
        <v>3.0653849087139785E-2</v>
      </c>
      <c r="AC387" s="42">
        <v>1.8118993272490855E-3</v>
      </c>
      <c r="AD387" s="42">
        <v>4.2917094005593785E-3</v>
      </c>
      <c r="AE387" s="42">
        <v>4.4406910092686706E-2</v>
      </c>
      <c r="AF387" s="42">
        <v>3.3717938028149149E-3</v>
      </c>
      <c r="AG387" s="42">
        <v>7.3087018840628931E-3</v>
      </c>
      <c r="AH387" s="42">
        <v>3.0653849087139785E-2</v>
      </c>
      <c r="AI387" s="42">
        <v>1.8118993272490855E-3</v>
      </c>
      <c r="AJ387" s="42">
        <v>4.2917094005593785E-3</v>
      </c>
      <c r="AK387" s="42">
        <v>4.4406910092686706E-2</v>
      </c>
      <c r="AL387" s="42">
        <v>3.3717938028149149E-3</v>
      </c>
      <c r="AM387" s="42">
        <v>7.3087018840628931E-3</v>
      </c>
    </row>
    <row r="388" spans="1:39" hidden="1" x14ac:dyDescent="0.25">
      <c r="A388" s="53"/>
      <c r="B388" s="53"/>
      <c r="C388" s="53"/>
      <c r="D388" s="16">
        <v>1.1437269706289349E-3</v>
      </c>
      <c r="E388" s="16">
        <v>3.0103930729318664E-3</v>
      </c>
      <c r="F388" s="16">
        <v>3.3734056862493436E-2</v>
      </c>
      <c r="G388" s="16">
        <v>1.5815604516816288E-3</v>
      </c>
      <c r="H388" s="16">
        <v>3.9255237185254399E-3</v>
      </c>
      <c r="I388" s="16">
        <v>2.0081559787808078E-2</v>
      </c>
      <c r="J388" s="16">
        <v>1.1437269706289349E-3</v>
      </c>
      <c r="K388" s="16">
        <v>3.0103930729318664E-3</v>
      </c>
      <c r="L388" s="16">
        <v>3.3734056862493436E-2</v>
      </c>
      <c r="M388" s="16">
        <v>1.5815604516816288E-3</v>
      </c>
      <c r="N388" s="16">
        <v>3.9255237185254399E-3</v>
      </c>
      <c r="O388" s="16">
        <v>2.0081559787808078E-2</v>
      </c>
      <c r="P388" s="16">
        <v>6.6817235662015059E-4</v>
      </c>
      <c r="Q388" s="16">
        <v>1.2813163276275119E-3</v>
      </c>
      <c r="R388" s="16">
        <v>1.0672853230193268E-2</v>
      </c>
      <c r="S388" s="16">
        <v>1.7902333511332863E-3</v>
      </c>
      <c r="T388" s="16">
        <v>3.3831781655374532E-3</v>
      </c>
      <c r="U388" s="16">
        <v>6.0513686686502529E-3</v>
      </c>
      <c r="V388" s="16">
        <v>6.6817235662015059E-4</v>
      </c>
      <c r="W388" s="16">
        <v>1.2813163276275119E-3</v>
      </c>
      <c r="X388" s="16">
        <v>1.0672853230193268E-2</v>
      </c>
      <c r="Y388" s="16">
        <v>1.7902333511332863E-3</v>
      </c>
      <c r="Z388" s="16">
        <v>3.3831781655374532E-3</v>
      </c>
      <c r="AA388" s="54">
        <v>6.0513686686502529E-3</v>
      </c>
      <c r="AB388" s="42">
        <v>1.8118993272490855E-3</v>
      </c>
      <c r="AC388" s="42">
        <v>4.2917094005593785E-3</v>
      </c>
      <c r="AD388" s="42">
        <v>4.4406910092686706E-2</v>
      </c>
      <c r="AE388" s="42">
        <v>3.3717938028149149E-3</v>
      </c>
      <c r="AF388" s="42">
        <v>7.3087018840628931E-3</v>
      </c>
      <c r="AG388" s="42">
        <v>2.6132928456458329E-2</v>
      </c>
      <c r="AH388" s="42">
        <v>1.8118993272490855E-3</v>
      </c>
      <c r="AI388" s="42">
        <v>4.2917094005593785E-3</v>
      </c>
      <c r="AJ388" s="42">
        <v>4.4406910092686706E-2</v>
      </c>
      <c r="AK388" s="42">
        <v>3.3717938028149149E-3</v>
      </c>
      <c r="AL388" s="42">
        <v>7.3087018840628931E-3</v>
      </c>
      <c r="AM388" s="42">
        <v>2.6132928456458329E-2</v>
      </c>
    </row>
    <row r="389" spans="1:39" hidden="1" x14ac:dyDescent="0.25">
      <c r="A389" s="53"/>
      <c r="B389" s="53"/>
      <c r="C389" s="53"/>
      <c r="D389" s="16">
        <v>3.0103930729318664E-3</v>
      </c>
      <c r="E389" s="16">
        <v>3.3734056862493436E-2</v>
      </c>
      <c r="F389" s="16">
        <v>1.5815604516816288E-3</v>
      </c>
      <c r="G389" s="16">
        <v>3.9255237185254399E-3</v>
      </c>
      <c r="H389" s="16">
        <v>2.0081559787808078E-2</v>
      </c>
      <c r="I389" s="16">
        <v>8.6233382706149867E-4</v>
      </c>
      <c r="J389" s="16">
        <v>3.0103930729318664E-3</v>
      </c>
      <c r="K389" s="16">
        <v>3.3734056862493436E-2</v>
      </c>
      <c r="L389" s="16">
        <v>1.5815604516816288E-3</v>
      </c>
      <c r="M389" s="16">
        <v>3.9255237185254399E-3</v>
      </c>
      <c r="N389" s="16">
        <v>2.0081559787808078E-2</v>
      </c>
      <c r="O389" s="16">
        <v>8.6233382706149867E-4</v>
      </c>
      <c r="P389" s="16">
        <v>1.2813163276275119E-3</v>
      </c>
      <c r="Q389" s="16">
        <v>1.0672853230193268E-2</v>
      </c>
      <c r="R389" s="16">
        <v>1.7902333511332863E-3</v>
      </c>
      <c r="S389" s="16">
        <v>3.3831781655374532E-3</v>
      </c>
      <c r="T389" s="16">
        <v>6.0513686686502529E-3</v>
      </c>
      <c r="U389" s="16">
        <v>1.0059706035781156E-3</v>
      </c>
      <c r="V389" s="16">
        <v>1.2813163276275119E-3</v>
      </c>
      <c r="W389" s="16">
        <v>1.0672853230193268E-2</v>
      </c>
      <c r="X389" s="16">
        <v>1.7902333511332863E-3</v>
      </c>
      <c r="Y389" s="16">
        <v>3.3831781655374532E-3</v>
      </c>
      <c r="Z389" s="16">
        <v>6.0513686686502529E-3</v>
      </c>
      <c r="AA389" s="54">
        <v>1.0059706035781156E-3</v>
      </c>
      <c r="AB389" s="42">
        <v>4.2917094005593785E-3</v>
      </c>
      <c r="AC389" s="42">
        <v>4.4406910092686706E-2</v>
      </c>
      <c r="AD389" s="42">
        <v>3.3717938028149149E-3</v>
      </c>
      <c r="AE389" s="42">
        <v>7.3087018840628931E-3</v>
      </c>
      <c r="AF389" s="42">
        <v>2.6132928456458329E-2</v>
      </c>
      <c r="AG389" s="42">
        <v>1.8683044306396141E-3</v>
      </c>
      <c r="AH389" s="42">
        <v>4.2917094005593785E-3</v>
      </c>
      <c r="AI389" s="42">
        <v>4.4406910092686706E-2</v>
      </c>
      <c r="AJ389" s="42">
        <v>3.3717938028149149E-3</v>
      </c>
      <c r="AK389" s="42">
        <v>7.3087018840628931E-3</v>
      </c>
      <c r="AL389" s="42">
        <v>2.6132928456458329E-2</v>
      </c>
      <c r="AM389" s="42">
        <v>1.8683044306396141E-3</v>
      </c>
    </row>
    <row r="390" spans="1:39" x14ac:dyDescent="0.25">
      <c r="A390" s="53" t="s">
        <v>102</v>
      </c>
      <c r="B390" s="53" t="str">
        <f>VLOOKUP(A390,'TRI Releases'!$A$3:$Q$118,2,FALSE)</f>
        <v>70765GRGGLHIGHW</v>
      </c>
      <c r="C390" s="53" t="str">
        <f>VLOOKUP(B390,'AERMOD-Modeled-Air-Conc.'!$A$5:$B$3136,2,FALSE)</f>
        <v>Manufacturing</v>
      </c>
      <c r="D390" s="16">
        <v>3.3734056862493436E-2</v>
      </c>
      <c r="E390" s="16">
        <v>1.5815604516816288E-3</v>
      </c>
      <c r="F390" s="16">
        <v>3.9255237185254399E-3</v>
      </c>
      <c r="G390" s="16">
        <v>2.0081559787808078E-2</v>
      </c>
      <c r="H390" s="16">
        <v>8.6233382706149867E-4</v>
      </c>
      <c r="I390" s="16">
        <v>2.2697408089565664E-3</v>
      </c>
      <c r="J390" s="16">
        <v>3.3734056862493436E-2</v>
      </c>
      <c r="K390" s="16">
        <v>1.5815604516816288E-3</v>
      </c>
      <c r="L390" s="16">
        <v>3.9255237185254399E-3</v>
      </c>
      <c r="M390" s="16">
        <v>2.0081559787808078E-2</v>
      </c>
      <c r="N390" s="16">
        <v>8.6233382706149867E-4</v>
      </c>
      <c r="O390" s="16">
        <v>2.2697408089565664E-3</v>
      </c>
      <c r="P390" s="16">
        <v>1.0672853230193268E-2</v>
      </c>
      <c r="Q390" s="16">
        <v>1.7902333511332863E-3</v>
      </c>
      <c r="R390" s="16">
        <v>3.3831781655374532E-3</v>
      </c>
      <c r="S390" s="16">
        <v>6.0513686686502529E-3</v>
      </c>
      <c r="T390" s="16">
        <v>1.0059706035781156E-3</v>
      </c>
      <c r="U390" s="16">
        <v>1.929092915483643E-3</v>
      </c>
      <c r="V390" s="16">
        <v>1.0672853230193268E-2</v>
      </c>
      <c r="W390" s="16">
        <v>1.7902333511332863E-3</v>
      </c>
      <c r="X390" s="16">
        <v>3.3831781655374532E-3</v>
      </c>
      <c r="Y390" s="16">
        <v>6.0513686686502529E-3</v>
      </c>
      <c r="Z390" s="16">
        <v>1.0059706035781156E-3</v>
      </c>
      <c r="AA390" s="54">
        <v>1.929092915483643E-3</v>
      </c>
      <c r="AB390" s="42">
        <v>4.4406910092686706E-2</v>
      </c>
      <c r="AC390" s="42">
        <v>3.3717938028149149E-3</v>
      </c>
      <c r="AD390" s="42">
        <v>7.3087018840628931E-3</v>
      </c>
      <c r="AE390" s="42">
        <v>2.6132928456458329E-2</v>
      </c>
      <c r="AF390" s="42">
        <v>1.8683044306396141E-3</v>
      </c>
      <c r="AG390" s="42">
        <v>4.1988337244402091E-3</v>
      </c>
      <c r="AH390" s="42">
        <v>4.4406910092686706E-2</v>
      </c>
      <c r="AI390" s="42">
        <v>3.3717938028149149E-3</v>
      </c>
      <c r="AJ390" s="42">
        <v>7.3087018840628931E-3</v>
      </c>
      <c r="AK390" s="42">
        <v>2.6132928456458329E-2</v>
      </c>
      <c r="AL390" s="42">
        <v>1.8683044306396141E-3</v>
      </c>
      <c r="AM390" s="42">
        <v>4.1988337244402091E-3</v>
      </c>
    </row>
    <row r="391" spans="1:39" hidden="1" x14ac:dyDescent="0.25">
      <c r="A391" s="53"/>
      <c r="B391" s="53"/>
      <c r="C391" s="53"/>
      <c r="D391" s="16">
        <v>1.5815604516816288E-3</v>
      </c>
      <c r="E391" s="16">
        <v>3.9255237185254399E-3</v>
      </c>
      <c r="F391" s="16">
        <v>2.0081559787808078E-2</v>
      </c>
      <c r="G391" s="16">
        <v>8.6233382706149867E-4</v>
      </c>
      <c r="H391" s="16">
        <v>2.2697408089565664E-3</v>
      </c>
      <c r="I391" s="16">
        <v>0</v>
      </c>
      <c r="J391" s="16">
        <v>1.5815604516816288E-3</v>
      </c>
      <c r="K391" s="16">
        <v>3.9255237185254399E-3</v>
      </c>
      <c r="L391" s="16">
        <v>2.0081559787808078E-2</v>
      </c>
      <c r="M391" s="16">
        <v>8.6233382706149867E-4</v>
      </c>
      <c r="N391" s="16">
        <v>2.2697408089565664E-3</v>
      </c>
      <c r="O391" s="16">
        <v>0</v>
      </c>
      <c r="P391" s="16">
        <v>1.7902333511332863E-3</v>
      </c>
      <c r="Q391" s="16">
        <v>3.3831781655374532E-3</v>
      </c>
      <c r="R391" s="16">
        <v>6.0513686686502529E-3</v>
      </c>
      <c r="S391" s="16">
        <v>1.0059706035781156E-3</v>
      </c>
      <c r="T391" s="16">
        <v>1.929092915483643E-3</v>
      </c>
      <c r="U391" s="16">
        <v>7.0889800052944217E-4</v>
      </c>
      <c r="V391" s="16">
        <v>1.7902333511332863E-3</v>
      </c>
      <c r="W391" s="16">
        <v>3.3831781655374532E-3</v>
      </c>
      <c r="X391" s="16">
        <v>6.0513686686502529E-3</v>
      </c>
      <c r="Y391" s="16">
        <v>1.0059706035781156E-3</v>
      </c>
      <c r="Z391" s="16">
        <v>1.929092915483643E-3</v>
      </c>
      <c r="AA391" s="54">
        <v>7.0889800052944217E-4</v>
      </c>
      <c r="AB391" s="42">
        <v>3.3717938028149149E-3</v>
      </c>
      <c r="AC391" s="42">
        <v>7.3087018840628931E-3</v>
      </c>
      <c r="AD391" s="42">
        <v>2.6132928456458329E-2</v>
      </c>
      <c r="AE391" s="42">
        <v>1.8683044306396141E-3</v>
      </c>
      <c r="AF391" s="42">
        <v>4.1988337244402091E-3</v>
      </c>
      <c r="AG391" s="42">
        <v>7.0889800052944217E-4</v>
      </c>
      <c r="AH391" s="42">
        <v>3.3717938028149149E-3</v>
      </c>
      <c r="AI391" s="42">
        <v>7.3087018840628931E-3</v>
      </c>
      <c r="AJ391" s="42">
        <v>2.6132928456458329E-2</v>
      </c>
      <c r="AK391" s="42">
        <v>1.8683044306396141E-3</v>
      </c>
      <c r="AL391" s="42">
        <v>4.1988337244402091E-3</v>
      </c>
      <c r="AM391" s="42">
        <v>7.0889800052944217E-4</v>
      </c>
    </row>
    <row r="392" spans="1:39" hidden="1" x14ac:dyDescent="0.25">
      <c r="A392" s="53"/>
      <c r="B392" s="53"/>
      <c r="C392" s="53"/>
      <c r="D392" s="16">
        <v>3.9255237185254399E-3</v>
      </c>
      <c r="E392" s="16">
        <v>2.0081559787808078E-2</v>
      </c>
      <c r="F392" s="16">
        <v>8.6233382706149867E-4</v>
      </c>
      <c r="G392" s="16">
        <v>2.2697408089565664E-3</v>
      </c>
      <c r="H392" s="16">
        <v>0</v>
      </c>
      <c r="I392" s="16">
        <v>0</v>
      </c>
      <c r="J392" s="16">
        <v>3.9255237185254399E-3</v>
      </c>
      <c r="K392" s="16">
        <v>2.0081559787808078E-2</v>
      </c>
      <c r="L392" s="16">
        <v>8.6233382706149867E-4</v>
      </c>
      <c r="M392" s="16">
        <v>2.2697408089565664E-3</v>
      </c>
      <c r="N392" s="16">
        <v>0</v>
      </c>
      <c r="O392" s="16">
        <v>0</v>
      </c>
      <c r="P392" s="16">
        <v>3.3831781655374532E-3</v>
      </c>
      <c r="Q392" s="16">
        <v>6.0513686686502529E-3</v>
      </c>
      <c r="R392" s="16">
        <v>1.0059706035781156E-3</v>
      </c>
      <c r="S392" s="16">
        <v>1.929092915483643E-3</v>
      </c>
      <c r="T392" s="16">
        <v>7.0889800052944217E-4</v>
      </c>
      <c r="U392" s="16">
        <v>1.1890848826715554E-4</v>
      </c>
      <c r="V392" s="16">
        <v>3.3831781655374532E-3</v>
      </c>
      <c r="W392" s="16">
        <v>6.0513686686502529E-3</v>
      </c>
      <c r="X392" s="16">
        <v>1.0059706035781156E-3</v>
      </c>
      <c r="Y392" s="16">
        <v>1.929092915483643E-3</v>
      </c>
      <c r="Z392" s="16">
        <v>7.0889800052944217E-4</v>
      </c>
      <c r="AA392" s="54">
        <v>1.1890848826715554E-4</v>
      </c>
      <c r="AB392" s="42">
        <v>7.3087018840628931E-3</v>
      </c>
      <c r="AC392" s="42">
        <v>2.6132928456458329E-2</v>
      </c>
      <c r="AD392" s="42">
        <v>1.8683044306396141E-3</v>
      </c>
      <c r="AE392" s="42">
        <v>4.1988337244402091E-3</v>
      </c>
      <c r="AF392" s="42">
        <v>7.0889800052944217E-4</v>
      </c>
      <c r="AG392" s="42">
        <v>1.1890848826715554E-4</v>
      </c>
      <c r="AH392" s="42">
        <v>7.3087018840628931E-3</v>
      </c>
      <c r="AI392" s="42">
        <v>2.6132928456458329E-2</v>
      </c>
      <c r="AJ392" s="42">
        <v>1.8683044306396141E-3</v>
      </c>
      <c r="AK392" s="42">
        <v>4.1988337244402091E-3</v>
      </c>
      <c r="AL392" s="42">
        <v>7.0889800052944217E-4</v>
      </c>
      <c r="AM392" s="42">
        <v>1.1890848826715554E-4</v>
      </c>
    </row>
    <row r="393" spans="1:39" hidden="1" x14ac:dyDescent="0.25">
      <c r="A393" s="53"/>
      <c r="B393" s="53"/>
      <c r="C393" s="53"/>
      <c r="D393" s="16">
        <v>2.0081559787808078E-2</v>
      </c>
      <c r="E393" s="16">
        <v>8.6233382706149867E-4</v>
      </c>
      <c r="F393" s="16">
        <v>2.2697408089565664E-3</v>
      </c>
      <c r="G393" s="16">
        <v>0</v>
      </c>
      <c r="H393" s="16">
        <v>0</v>
      </c>
      <c r="I393" s="16">
        <v>0</v>
      </c>
      <c r="J393" s="16">
        <v>2.0081559787808078E-2</v>
      </c>
      <c r="K393" s="16">
        <v>8.6233382706149867E-4</v>
      </c>
      <c r="L393" s="16">
        <v>2.2697408089565664E-3</v>
      </c>
      <c r="M393" s="16">
        <v>0</v>
      </c>
      <c r="N393" s="16">
        <v>0</v>
      </c>
      <c r="O393" s="16">
        <v>0</v>
      </c>
      <c r="P393" s="16">
        <v>6.0513686686502529E-3</v>
      </c>
      <c r="Q393" s="16">
        <v>1.0059706035781156E-3</v>
      </c>
      <c r="R393" s="16">
        <v>1.929092915483643E-3</v>
      </c>
      <c r="S393" s="16">
        <v>7.0889800052944217E-4</v>
      </c>
      <c r="T393" s="16">
        <v>1.1890848826715554E-4</v>
      </c>
      <c r="U393" s="16">
        <v>2.2471294088440648E-4</v>
      </c>
      <c r="V393" s="16">
        <v>6.0513686686502529E-3</v>
      </c>
      <c r="W393" s="16">
        <v>1.0059706035781156E-3</v>
      </c>
      <c r="X393" s="16">
        <v>1.929092915483643E-3</v>
      </c>
      <c r="Y393" s="16">
        <v>7.0889800052944217E-4</v>
      </c>
      <c r="Z393" s="16">
        <v>1.1890848826715554E-4</v>
      </c>
      <c r="AA393" s="54">
        <v>2.2471294088440648E-4</v>
      </c>
      <c r="AB393" s="42">
        <v>2.6132928456458329E-2</v>
      </c>
      <c r="AC393" s="42">
        <v>1.8683044306396141E-3</v>
      </c>
      <c r="AD393" s="42">
        <v>4.1988337244402091E-3</v>
      </c>
      <c r="AE393" s="42">
        <v>7.0889800052944217E-4</v>
      </c>
      <c r="AF393" s="42">
        <v>1.1890848826715554E-4</v>
      </c>
      <c r="AG393" s="42">
        <v>2.2471294088440648E-4</v>
      </c>
      <c r="AH393" s="42">
        <v>2.6132928456458329E-2</v>
      </c>
      <c r="AI393" s="42">
        <v>1.8683044306396141E-3</v>
      </c>
      <c r="AJ393" s="42">
        <v>4.1988337244402091E-3</v>
      </c>
      <c r="AK393" s="42">
        <v>7.0889800052944217E-4</v>
      </c>
      <c r="AL393" s="42">
        <v>1.1890848826715554E-4</v>
      </c>
      <c r="AM393" s="42">
        <v>2.2471294088440648E-4</v>
      </c>
    </row>
    <row r="394" spans="1:39" hidden="1" x14ac:dyDescent="0.25">
      <c r="A394" s="53"/>
      <c r="B394" s="53"/>
      <c r="C394" s="53"/>
      <c r="D394" s="16">
        <v>8.6233382706149867E-4</v>
      </c>
      <c r="E394" s="16">
        <v>2.2697408089565664E-3</v>
      </c>
      <c r="F394" s="16">
        <v>0</v>
      </c>
      <c r="G394" s="16">
        <v>0</v>
      </c>
      <c r="H394" s="16">
        <v>0</v>
      </c>
      <c r="I394" s="16">
        <v>0</v>
      </c>
      <c r="J394" s="16">
        <v>8.6233382706149867E-4</v>
      </c>
      <c r="K394" s="16">
        <v>2.2697408089565664E-3</v>
      </c>
      <c r="L394" s="16">
        <v>0</v>
      </c>
      <c r="M394" s="16">
        <v>0</v>
      </c>
      <c r="N394" s="16">
        <v>0</v>
      </c>
      <c r="O394" s="16">
        <v>0</v>
      </c>
      <c r="P394" s="16">
        <v>1.0059706035781156E-3</v>
      </c>
      <c r="Q394" s="16">
        <v>1.929092915483643E-3</v>
      </c>
      <c r="R394" s="16">
        <v>7.0889800052944217E-4</v>
      </c>
      <c r="S394" s="16">
        <v>1.1890848826715554E-4</v>
      </c>
      <c r="T394" s="16">
        <v>2.2471294088440648E-4</v>
      </c>
      <c r="U394" s="16">
        <v>4.0193592633101311E-4</v>
      </c>
      <c r="V394" s="16">
        <v>1.0059706035781156E-3</v>
      </c>
      <c r="W394" s="16">
        <v>1.929092915483643E-3</v>
      </c>
      <c r="X394" s="16">
        <v>7.0889800052944217E-4</v>
      </c>
      <c r="Y394" s="16">
        <v>1.1890848826715554E-4</v>
      </c>
      <c r="Z394" s="16">
        <v>2.2471294088440648E-4</v>
      </c>
      <c r="AA394" s="54">
        <v>4.0193592633101311E-4</v>
      </c>
      <c r="AB394" s="42">
        <v>1.8683044306396141E-3</v>
      </c>
      <c r="AC394" s="42">
        <v>4.1988337244402091E-3</v>
      </c>
      <c r="AD394" s="42">
        <v>7.0889800052944217E-4</v>
      </c>
      <c r="AE394" s="42">
        <v>1.1890848826715554E-4</v>
      </c>
      <c r="AF394" s="42">
        <v>2.2471294088440648E-4</v>
      </c>
      <c r="AG394" s="42">
        <v>4.0193592633101311E-4</v>
      </c>
      <c r="AH394" s="42">
        <v>1.8683044306396141E-3</v>
      </c>
      <c r="AI394" s="42">
        <v>4.1988337244402091E-3</v>
      </c>
      <c r="AJ394" s="42">
        <v>7.0889800052944217E-4</v>
      </c>
      <c r="AK394" s="42">
        <v>1.1890848826715554E-4</v>
      </c>
      <c r="AL394" s="42">
        <v>2.2471294088440648E-4</v>
      </c>
      <c r="AM394" s="42">
        <v>4.0193592633101311E-4</v>
      </c>
    </row>
    <row r="395" spans="1:39" hidden="1" x14ac:dyDescent="0.25">
      <c r="A395" s="53"/>
      <c r="B395" s="53"/>
      <c r="C395" s="53"/>
      <c r="D395" s="16">
        <v>2.2697408089565664E-3</v>
      </c>
      <c r="E395" s="16">
        <v>0</v>
      </c>
      <c r="F395" s="16">
        <v>0</v>
      </c>
      <c r="G395" s="16">
        <v>0</v>
      </c>
      <c r="H395" s="16">
        <v>0</v>
      </c>
      <c r="I395" s="16">
        <v>0</v>
      </c>
      <c r="J395" s="16">
        <v>2.2697408089565664E-3</v>
      </c>
      <c r="K395" s="16">
        <v>0</v>
      </c>
      <c r="L395" s="16">
        <v>0</v>
      </c>
      <c r="M395" s="16">
        <v>0</v>
      </c>
      <c r="N395" s="16">
        <v>0</v>
      </c>
      <c r="O395" s="16">
        <v>0</v>
      </c>
      <c r="P395" s="16">
        <v>1.929092915483643E-3</v>
      </c>
      <c r="Q395" s="16">
        <v>7.0889800052944217E-4</v>
      </c>
      <c r="R395" s="16">
        <v>1.1890848826715554E-4</v>
      </c>
      <c r="S395" s="16">
        <v>2.2471294088440648E-4</v>
      </c>
      <c r="T395" s="16">
        <v>4.0193592633101311E-4</v>
      </c>
      <c r="U395" s="16">
        <v>6.681723566201507E-5</v>
      </c>
      <c r="V395" s="16">
        <v>1.929092915483643E-3</v>
      </c>
      <c r="W395" s="16">
        <v>7.0889800052944217E-4</v>
      </c>
      <c r="X395" s="16">
        <v>1.1890848826715554E-4</v>
      </c>
      <c r="Y395" s="16">
        <v>2.2471294088440648E-4</v>
      </c>
      <c r="Z395" s="16">
        <v>4.0193592633101311E-4</v>
      </c>
      <c r="AA395" s="54">
        <v>6.681723566201507E-5</v>
      </c>
      <c r="AB395" s="42">
        <v>4.1988337244402091E-3</v>
      </c>
      <c r="AC395" s="42">
        <v>7.0889800052944217E-4</v>
      </c>
      <c r="AD395" s="42">
        <v>1.1890848826715554E-4</v>
      </c>
      <c r="AE395" s="42">
        <v>2.2471294088440648E-4</v>
      </c>
      <c r="AF395" s="42">
        <v>4.0193592633101311E-4</v>
      </c>
      <c r="AG395" s="42">
        <v>6.681723566201507E-5</v>
      </c>
      <c r="AH395" s="42">
        <v>4.1988337244402091E-3</v>
      </c>
      <c r="AI395" s="42">
        <v>7.0889800052944217E-4</v>
      </c>
      <c r="AJ395" s="42">
        <v>1.1890848826715554E-4</v>
      </c>
      <c r="AK395" s="42">
        <v>2.2471294088440648E-4</v>
      </c>
      <c r="AL395" s="42">
        <v>4.0193592633101311E-4</v>
      </c>
      <c r="AM395" s="42">
        <v>6.681723566201507E-5</v>
      </c>
    </row>
    <row r="396" spans="1:39" x14ac:dyDescent="0.25">
      <c r="A396" s="53" t="s">
        <v>103</v>
      </c>
      <c r="B396" s="53" t="str">
        <f>VLOOKUP(A396,'TRI Releases'!$A$3:$Q$118,2,FALSE)</f>
        <v>70765THDWCHIGHW</v>
      </c>
      <c r="C396" s="53" t="str">
        <f>VLOOKUP(B396,'AERMOD-Modeled-Air-Conc.'!$A$5:$B$3136,2,FALSE)</f>
        <v>Processing as a Reactant</v>
      </c>
      <c r="D396" s="16">
        <v>0</v>
      </c>
      <c r="E396" s="16">
        <v>0</v>
      </c>
      <c r="F396" s="16">
        <v>0</v>
      </c>
      <c r="G396" s="16">
        <v>0</v>
      </c>
      <c r="H396" s="16">
        <v>0</v>
      </c>
      <c r="I396" s="16">
        <v>0</v>
      </c>
      <c r="J396" s="16">
        <v>0</v>
      </c>
      <c r="K396" s="16">
        <v>0</v>
      </c>
      <c r="L396" s="16">
        <v>0</v>
      </c>
      <c r="M396" s="16">
        <v>0</v>
      </c>
      <c r="N396" s="16">
        <v>0</v>
      </c>
      <c r="O396" s="16">
        <v>0</v>
      </c>
      <c r="P396" s="16">
        <v>7.0889800052944217E-4</v>
      </c>
      <c r="Q396" s="16">
        <v>1.1890848826715554E-4</v>
      </c>
      <c r="R396" s="16">
        <v>2.2471294088440648E-4</v>
      </c>
      <c r="S396" s="16">
        <v>4.0193592633101311E-4</v>
      </c>
      <c r="T396" s="16">
        <v>6.681723566201507E-5</v>
      </c>
      <c r="U396" s="16">
        <v>1.2813163276275121E-4</v>
      </c>
      <c r="V396" s="16">
        <v>7.0889800052944217E-4</v>
      </c>
      <c r="W396" s="16">
        <v>1.1890848826715554E-4</v>
      </c>
      <c r="X396" s="16">
        <v>2.2471294088440648E-4</v>
      </c>
      <c r="Y396" s="16">
        <v>4.0193592633101311E-4</v>
      </c>
      <c r="Z396" s="16">
        <v>6.681723566201507E-5</v>
      </c>
      <c r="AA396" s="54">
        <v>1.2813163276275121E-4</v>
      </c>
      <c r="AB396" s="42">
        <v>7.0889800052944217E-4</v>
      </c>
      <c r="AC396" s="42">
        <v>1.1890848826715554E-4</v>
      </c>
      <c r="AD396" s="42">
        <v>2.2471294088440648E-4</v>
      </c>
      <c r="AE396" s="42">
        <v>4.0193592633101311E-4</v>
      </c>
      <c r="AF396" s="42">
        <v>6.681723566201507E-5</v>
      </c>
      <c r="AG396" s="42">
        <v>1.2813163276275121E-4</v>
      </c>
      <c r="AH396" s="42">
        <v>7.0889800052944217E-4</v>
      </c>
      <c r="AI396" s="42">
        <v>1.1890848826715554E-4</v>
      </c>
      <c r="AJ396" s="42">
        <v>2.2471294088440648E-4</v>
      </c>
      <c r="AK396" s="42">
        <v>4.0193592633101311E-4</v>
      </c>
      <c r="AL396" s="42">
        <v>6.681723566201507E-5</v>
      </c>
      <c r="AM396" s="42">
        <v>1.2813163276275121E-4</v>
      </c>
    </row>
    <row r="397" spans="1:39" hidden="1" x14ac:dyDescent="0.25">
      <c r="A397" s="53"/>
      <c r="B397" s="53"/>
      <c r="C397" s="53"/>
      <c r="D397" s="16">
        <v>0</v>
      </c>
      <c r="E397" s="16">
        <v>0</v>
      </c>
      <c r="F397" s="16">
        <v>0</v>
      </c>
      <c r="G397" s="16">
        <v>0</v>
      </c>
      <c r="H397" s="16">
        <v>0</v>
      </c>
      <c r="I397" s="16">
        <v>0</v>
      </c>
      <c r="J397" s="16">
        <v>0</v>
      </c>
      <c r="K397" s="16">
        <v>0</v>
      </c>
      <c r="L397" s="16">
        <v>0</v>
      </c>
      <c r="M397" s="16">
        <v>0</v>
      </c>
      <c r="N397" s="16">
        <v>0</v>
      </c>
      <c r="O397" s="16">
        <v>0</v>
      </c>
      <c r="P397" s="16">
        <v>1.1890848826715554E-4</v>
      </c>
      <c r="Q397" s="16">
        <v>2.2471294088440648E-4</v>
      </c>
      <c r="R397" s="16">
        <v>4.0193592633101311E-4</v>
      </c>
      <c r="S397" s="16">
        <v>6.681723566201507E-5</v>
      </c>
      <c r="T397" s="16">
        <v>1.2813163276275121E-4</v>
      </c>
      <c r="U397" s="16">
        <v>0</v>
      </c>
      <c r="V397" s="16">
        <v>1.1890848826715554E-4</v>
      </c>
      <c r="W397" s="16">
        <v>2.2471294088440648E-4</v>
      </c>
      <c r="X397" s="16">
        <v>4.0193592633101311E-4</v>
      </c>
      <c r="Y397" s="16">
        <v>6.681723566201507E-5</v>
      </c>
      <c r="Z397" s="16">
        <v>1.2813163276275121E-4</v>
      </c>
      <c r="AA397" s="54">
        <v>0</v>
      </c>
      <c r="AB397" s="42">
        <v>1.1890848826715554E-4</v>
      </c>
      <c r="AC397" s="42">
        <v>2.2471294088440648E-4</v>
      </c>
      <c r="AD397" s="42">
        <v>4.0193592633101311E-4</v>
      </c>
      <c r="AE397" s="42">
        <v>6.681723566201507E-5</v>
      </c>
      <c r="AF397" s="42">
        <v>1.2813163276275121E-4</v>
      </c>
      <c r="AG397" s="42">
        <v>0</v>
      </c>
      <c r="AH397" s="42">
        <v>1.1890848826715554E-4</v>
      </c>
      <c r="AI397" s="42">
        <v>2.2471294088440648E-4</v>
      </c>
      <c r="AJ397" s="42">
        <v>4.0193592633101311E-4</v>
      </c>
      <c r="AK397" s="42">
        <v>6.681723566201507E-5</v>
      </c>
      <c r="AL397" s="42">
        <v>1.2813163276275121E-4</v>
      </c>
      <c r="AM397" s="42">
        <v>0</v>
      </c>
    </row>
    <row r="398" spans="1:39" hidden="1" x14ac:dyDescent="0.25">
      <c r="A398" s="53"/>
      <c r="B398" s="53"/>
      <c r="C398" s="53"/>
      <c r="D398" s="16">
        <v>0</v>
      </c>
      <c r="E398" s="16">
        <v>0</v>
      </c>
      <c r="F398" s="16">
        <v>0</v>
      </c>
      <c r="G398" s="16">
        <v>0</v>
      </c>
      <c r="H398" s="16">
        <v>0</v>
      </c>
      <c r="I398" s="16">
        <v>0</v>
      </c>
      <c r="J398" s="16">
        <v>0</v>
      </c>
      <c r="K398" s="16">
        <v>0</v>
      </c>
      <c r="L398" s="16">
        <v>0</v>
      </c>
      <c r="M398" s="16">
        <v>0</v>
      </c>
      <c r="N398" s="16">
        <v>0</v>
      </c>
      <c r="O398" s="16">
        <v>0</v>
      </c>
      <c r="P398" s="16">
        <v>2.2471294088440648E-4</v>
      </c>
      <c r="Q398" s="16">
        <v>4.0193592633101311E-4</v>
      </c>
      <c r="R398" s="16">
        <v>6.681723566201507E-5</v>
      </c>
      <c r="S398" s="16">
        <v>1.2813163276275121E-4</v>
      </c>
      <c r="T398" s="16">
        <v>0</v>
      </c>
      <c r="U398" s="16">
        <v>0</v>
      </c>
      <c r="V398" s="16">
        <v>2.2471294088440648E-4</v>
      </c>
      <c r="W398" s="16">
        <v>4.0193592633101311E-4</v>
      </c>
      <c r="X398" s="16">
        <v>6.681723566201507E-5</v>
      </c>
      <c r="Y398" s="16">
        <v>1.2813163276275121E-4</v>
      </c>
      <c r="Z398" s="16">
        <v>0</v>
      </c>
      <c r="AA398" s="54">
        <v>0</v>
      </c>
      <c r="AB398" s="42">
        <v>2.2471294088440648E-4</v>
      </c>
      <c r="AC398" s="42">
        <v>4.0193592633101311E-4</v>
      </c>
      <c r="AD398" s="42">
        <v>6.681723566201507E-5</v>
      </c>
      <c r="AE398" s="42">
        <v>1.2813163276275121E-4</v>
      </c>
      <c r="AF398" s="42">
        <v>0</v>
      </c>
      <c r="AG398" s="42">
        <v>0</v>
      </c>
      <c r="AH398" s="42">
        <v>2.2471294088440648E-4</v>
      </c>
      <c r="AI398" s="42">
        <v>4.0193592633101311E-4</v>
      </c>
      <c r="AJ398" s="42">
        <v>6.681723566201507E-5</v>
      </c>
      <c r="AK398" s="42">
        <v>1.2813163276275121E-4</v>
      </c>
      <c r="AL398" s="42">
        <v>0</v>
      </c>
      <c r="AM398" s="42">
        <v>0</v>
      </c>
    </row>
    <row r="399" spans="1:39" hidden="1" x14ac:dyDescent="0.25">
      <c r="A399" s="53"/>
      <c r="B399" s="53"/>
      <c r="C399" s="53"/>
      <c r="D399" s="16">
        <v>0</v>
      </c>
      <c r="E399" s="16">
        <v>0</v>
      </c>
      <c r="F399" s="16">
        <v>0</v>
      </c>
      <c r="G399" s="16">
        <v>0</v>
      </c>
      <c r="H399" s="16">
        <v>0</v>
      </c>
      <c r="I399" s="16">
        <v>0</v>
      </c>
      <c r="J399" s="16">
        <v>0</v>
      </c>
      <c r="K399" s="16">
        <v>0</v>
      </c>
      <c r="L399" s="16">
        <v>0</v>
      </c>
      <c r="M399" s="16">
        <v>0</v>
      </c>
      <c r="N399" s="16">
        <v>0</v>
      </c>
      <c r="O399" s="16">
        <v>0</v>
      </c>
      <c r="P399" s="16">
        <v>4.0193592633101311E-4</v>
      </c>
      <c r="Q399" s="16">
        <v>6.681723566201507E-5</v>
      </c>
      <c r="R399" s="16">
        <v>1.2813163276275121E-4</v>
      </c>
      <c r="S399" s="16">
        <v>0</v>
      </c>
      <c r="T399" s="16">
        <v>0</v>
      </c>
      <c r="U399" s="16">
        <v>0</v>
      </c>
      <c r="V399" s="16">
        <v>4.0193592633101311E-4</v>
      </c>
      <c r="W399" s="16">
        <v>6.681723566201507E-5</v>
      </c>
      <c r="X399" s="16">
        <v>1.2813163276275121E-4</v>
      </c>
      <c r="Y399" s="16">
        <v>0</v>
      </c>
      <c r="Z399" s="16">
        <v>0</v>
      </c>
      <c r="AA399" s="54">
        <v>0</v>
      </c>
      <c r="AB399" s="42">
        <v>4.0193592633101311E-4</v>
      </c>
      <c r="AC399" s="42">
        <v>6.681723566201507E-5</v>
      </c>
      <c r="AD399" s="42">
        <v>1.2813163276275121E-4</v>
      </c>
      <c r="AE399" s="42">
        <v>0</v>
      </c>
      <c r="AF399" s="42">
        <v>0</v>
      </c>
      <c r="AG399" s="42">
        <v>0</v>
      </c>
      <c r="AH399" s="42">
        <v>4.0193592633101311E-4</v>
      </c>
      <c r="AI399" s="42">
        <v>6.681723566201507E-5</v>
      </c>
      <c r="AJ399" s="42">
        <v>1.2813163276275121E-4</v>
      </c>
      <c r="AK399" s="42">
        <v>0</v>
      </c>
      <c r="AL399" s="42">
        <v>0</v>
      </c>
      <c r="AM399" s="42">
        <v>0</v>
      </c>
    </row>
    <row r="400" spans="1:39" hidden="1" x14ac:dyDescent="0.25">
      <c r="A400" s="53"/>
      <c r="B400" s="53"/>
      <c r="C400" s="53"/>
      <c r="D400" s="16">
        <v>0</v>
      </c>
      <c r="E400" s="16">
        <v>0</v>
      </c>
      <c r="F400" s="16">
        <v>0</v>
      </c>
      <c r="G400" s="16">
        <v>0</v>
      </c>
      <c r="H400" s="16">
        <v>0</v>
      </c>
      <c r="I400" s="16">
        <v>0</v>
      </c>
      <c r="J400" s="16">
        <v>0</v>
      </c>
      <c r="K400" s="16">
        <v>0</v>
      </c>
      <c r="L400" s="16">
        <v>0</v>
      </c>
      <c r="M400" s="16">
        <v>0</v>
      </c>
      <c r="N400" s="16">
        <v>0</v>
      </c>
      <c r="O400" s="16">
        <v>0</v>
      </c>
      <c r="P400" s="16">
        <v>6.681723566201507E-5</v>
      </c>
      <c r="Q400" s="16">
        <v>1.2813163276275121E-4</v>
      </c>
      <c r="R400" s="16">
        <v>0</v>
      </c>
      <c r="S400" s="16">
        <v>0</v>
      </c>
      <c r="T400" s="16">
        <v>0</v>
      </c>
      <c r="U400" s="16">
        <v>0</v>
      </c>
      <c r="V400" s="16">
        <v>6.681723566201507E-5</v>
      </c>
      <c r="W400" s="16">
        <v>1.2813163276275121E-4</v>
      </c>
      <c r="X400" s="16">
        <v>0</v>
      </c>
      <c r="Y400" s="16">
        <v>0</v>
      </c>
      <c r="Z400" s="16">
        <v>0</v>
      </c>
      <c r="AA400" s="54">
        <v>0</v>
      </c>
      <c r="AB400" s="42">
        <v>6.681723566201507E-5</v>
      </c>
      <c r="AC400" s="42">
        <v>1.2813163276275121E-4</v>
      </c>
      <c r="AD400" s="42">
        <v>0</v>
      </c>
      <c r="AE400" s="42">
        <v>0</v>
      </c>
      <c r="AF400" s="42">
        <v>0</v>
      </c>
      <c r="AG400" s="42">
        <v>0</v>
      </c>
      <c r="AH400" s="42">
        <v>6.681723566201507E-5</v>
      </c>
      <c r="AI400" s="42">
        <v>1.2813163276275121E-4</v>
      </c>
      <c r="AJ400" s="42">
        <v>0</v>
      </c>
      <c r="AK400" s="42">
        <v>0</v>
      </c>
      <c r="AL400" s="42">
        <v>0</v>
      </c>
      <c r="AM400" s="42">
        <v>0</v>
      </c>
    </row>
    <row r="401" spans="1:39" hidden="1" x14ac:dyDescent="0.25">
      <c r="A401" s="53"/>
      <c r="B401" s="53"/>
      <c r="C401" s="53"/>
      <c r="D401" s="16">
        <v>0</v>
      </c>
      <c r="E401" s="16">
        <v>0</v>
      </c>
      <c r="F401" s="16">
        <v>0</v>
      </c>
      <c r="G401" s="16">
        <v>0</v>
      </c>
      <c r="H401" s="16">
        <v>0</v>
      </c>
      <c r="I401" s="16">
        <v>0</v>
      </c>
      <c r="J401" s="16">
        <v>0</v>
      </c>
      <c r="K401" s="16">
        <v>0</v>
      </c>
      <c r="L401" s="16">
        <v>0</v>
      </c>
      <c r="M401" s="16">
        <v>0</v>
      </c>
      <c r="N401" s="16">
        <v>0</v>
      </c>
      <c r="O401" s="16">
        <v>0</v>
      </c>
      <c r="P401" s="16">
        <v>1.2813163276275121E-4</v>
      </c>
      <c r="Q401" s="16">
        <v>0</v>
      </c>
      <c r="R401" s="16">
        <v>0</v>
      </c>
      <c r="S401" s="16">
        <v>0</v>
      </c>
      <c r="T401" s="16">
        <v>0</v>
      </c>
      <c r="U401" s="16">
        <v>0</v>
      </c>
      <c r="V401" s="16">
        <v>1.2813163276275121E-4</v>
      </c>
      <c r="W401" s="16">
        <v>0</v>
      </c>
      <c r="X401" s="16">
        <v>0</v>
      </c>
      <c r="Y401" s="16">
        <v>0</v>
      </c>
      <c r="Z401" s="16">
        <v>0</v>
      </c>
      <c r="AA401" s="54">
        <v>0</v>
      </c>
      <c r="AB401" s="42">
        <v>1.2813163276275121E-4</v>
      </c>
      <c r="AC401" s="42">
        <v>0</v>
      </c>
      <c r="AD401" s="42">
        <v>0</v>
      </c>
      <c r="AE401" s="42">
        <v>0</v>
      </c>
      <c r="AF401" s="42">
        <v>0</v>
      </c>
      <c r="AG401" s="42">
        <v>0</v>
      </c>
      <c r="AH401" s="42">
        <v>1.2813163276275121E-4</v>
      </c>
      <c r="AI401" s="42">
        <v>0</v>
      </c>
      <c r="AJ401" s="42">
        <v>0</v>
      </c>
      <c r="AK401" s="42">
        <v>0</v>
      </c>
      <c r="AL401" s="42">
        <v>0</v>
      </c>
      <c r="AM401" s="42">
        <v>0</v>
      </c>
    </row>
    <row r="402" spans="1:39" x14ac:dyDescent="0.25">
      <c r="A402" s="53" t="s">
        <v>106</v>
      </c>
      <c r="B402" s="53" t="str">
        <f>VLOOKUP(A402,'TRI Releases'!$A$3:$Q$118,2,FALSE)</f>
        <v>70765THDWCHIGHW</v>
      </c>
      <c r="C402" s="53" t="str">
        <f>VLOOKUP(B402,'AERMOD-Modeled-Air-Conc.'!$A$5:$B$3136,2,FALSE)</f>
        <v>Processing as a Reactant</v>
      </c>
      <c r="D402" s="16">
        <v>0</v>
      </c>
      <c r="E402" s="16">
        <v>0</v>
      </c>
      <c r="F402" s="16">
        <v>0</v>
      </c>
      <c r="G402" s="16">
        <v>0</v>
      </c>
      <c r="H402" s="16">
        <v>0</v>
      </c>
      <c r="I402" s="16">
        <v>0</v>
      </c>
      <c r="J402" s="16">
        <v>0</v>
      </c>
      <c r="K402" s="16">
        <v>0</v>
      </c>
      <c r="L402" s="16">
        <v>0</v>
      </c>
      <c r="M402" s="16">
        <v>0</v>
      </c>
      <c r="N402" s="16">
        <v>0</v>
      </c>
      <c r="O402" s="16">
        <v>0</v>
      </c>
      <c r="P402" s="16">
        <v>0</v>
      </c>
      <c r="Q402" s="16">
        <v>0</v>
      </c>
      <c r="R402" s="16">
        <v>0</v>
      </c>
      <c r="S402" s="16">
        <v>0</v>
      </c>
      <c r="T402" s="16">
        <v>0</v>
      </c>
      <c r="U402" s="16">
        <v>0</v>
      </c>
      <c r="V402" s="16">
        <v>0</v>
      </c>
      <c r="W402" s="16">
        <v>0</v>
      </c>
      <c r="X402" s="16">
        <v>0</v>
      </c>
      <c r="Y402" s="16">
        <v>0</v>
      </c>
      <c r="Z402" s="16">
        <v>0</v>
      </c>
      <c r="AA402" s="54">
        <v>0</v>
      </c>
      <c r="AB402" s="42">
        <v>0</v>
      </c>
      <c r="AC402" s="42">
        <v>0</v>
      </c>
      <c r="AD402" s="42">
        <v>0</v>
      </c>
      <c r="AE402" s="42">
        <v>0</v>
      </c>
      <c r="AF402" s="42">
        <v>0</v>
      </c>
      <c r="AG402" s="42">
        <v>0</v>
      </c>
      <c r="AH402" s="42">
        <v>0</v>
      </c>
      <c r="AI402" s="42">
        <v>0</v>
      </c>
      <c r="AJ402" s="42">
        <v>0</v>
      </c>
      <c r="AK402" s="42">
        <v>0</v>
      </c>
      <c r="AL402" s="42">
        <v>0</v>
      </c>
      <c r="AM402" s="42">
        <v>0</v>
      </c>
    </row>
    <row r="403" spans="1:39" hidden="1" x14ac:dyDescent="0.25">
      <c r="A403" s="53"/>
      <c r="B403" s="53"/>
      <c r="C403" s="53"/>
      <c r="D403" s="16">
        <v>0</v>
      </c>
      <c r="E403" s="16">
        <v>0</v>
      </c>
      <c r="F403" s="16">
        <v>0</v>
      </c>
      <c r="G403" s="16">
        <v>0</v>
      </c>
      <c r="H403" s="16">
        <v>0</v>
      </c>
      <c r="I403" s="16">
        <v>0</v>
      </c>
      <c r="J403" s="16">
        <v>0</v>
      </c>
      <c r="K403" s="16">
        <v>0</v>
      </c>
      <c r="L403" s="16">
        <v>0</v>
      </c>
      <c r="M403" s="16">
        <v>0</v>
      </c>
      <c r="N403" s="16">
        <v>0</v>
      </c>
      <c r="O403" s="16">
        <v>0</v>
      </c>
      <c r="P403" s="16">
        <v>0</v>
      </c>
      <c r="Q403" s="16">
        <v>0</v>
      </c>
      <c r="R403" s="16">
        <v>0</v>
      </c>
      <c r="S403" s="16">
        <v>0</v>
      </c>
      <c r="T403" s="16">
        <v>0</v>
      </c>
      <c r="U403" s="16">
        <v>0</v>
      </c>
      <c r="V403" s="16">
        <v>0</v>
      </c>
      <c r="W403" s="16">
        <v>0</v>
      </c>
      <c r="X403" s="16">
        <v>0</v>
      </c>
      <c r="Y403" s="16">
        <v>0</v>
      </c>
      <c r="Z403" s="16">
        <v>0</v>
      </c>
      <c r="AA403" s="54">
        <v>0</v>
      </c>
      <c r="AB403" s="42">
        <v>0</v>
      </c>
      <c r="AC403" s="42">
        <v>0</v>
      </c>
      <c r="AD403" s="42">
        <v>0</v>
      </c>
      <c r="AE403" s="42">
        <v>0</v>
      </c>
      <c r="AF403" s="42">
        <v>0</v>
      </c>
      <c r="AG403" s="42">
        <v>0</v>
      </c>
      <c r="AH403" s="42">
        <v>0</v>
      </c>
      <c r="AI403" s="42">
        <v>0</v>
      </c>
      <c r="AJ403" s="42">
        <v>0</v>
      </c>
      <c r="AK403" s="42">
        <v>0</v>
      </c>
      <c r="AL403" s="42">
        <v>0</v>
      </c>
      <c r="AM403" s="42">
        <v>0</v>
      </c>
    </row>
    <row r="404" spans="1:39" hidden="1" x14ac:dyDescent="0.25">
      <c r="A404" s="53"/>
      <c r="B404" s="53"/>
      <c r="C404" s="53"/>
      <c r="D404" s="16">
        <v>0</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54">
        <v>0</v>
      </c>
      <c r="AB404" s="42">
        <v>0</v>
      </c>
      <c r="AC404" s="42">
        <v>0</v>
      </c>
      <c r="AD404" s="42">
        <v>0</v>
      </c>
      <c r="AE404" s="42">
        <v>0</v>
      </c>
      <c r="AF404" s="42">
        <v>0</v>
      </c>
      <c r="AG404" s="42">
        <v>0</v>
      </c>
      <c r="AH404" s="42">
        <v>0</v>
      </c>
      <c r="AI404" s="42">
        <v>0</v>
      </c>
      <c r="AJ404" s="42">
        <v>0</v>
      </c>
      <c r="AK404" s="42">
        <v>0</v>
      </c>
      <c r="AL404" s="42">
        <v>0</v>
      </c>
      <c r="AM404" s="42">
        <v>0</v>
      </c>
    </row>
    <row r="405" spans="1:39" hidden="1" x14ac:dyDescent="0.25">
      <c r="A405" s="53"/>
      <c r="B405" s="53"/>
      <c r="C405" s="53"/>
      <c r="D405" s="16">
        <v>0</v>
      </c>
      <c r="E405" s="16">
        <v>0</v>
      </c>
      <c r="F405" s="16">
        <v>0</v>
      </c>
      <c r="G405" s="16">
        <v>0</v>
      </c>
      <c r="H405" s="16">
        <v>0</v>
      </c>
      <c r="I405" s="16">
        <v>0</v>
      </c>
      <c r="J405" s="16">
        <v>0</v>
      </c>
      <c r="K405" s="16">
        <v>0</v>
      </c>
      <c r="L405" s="16">
        <v>0</v>
      </c>
      <c r="M405" s="16">
        <v>0</v>
      </c>
      <c r="N405" s="16">
        <v>0</v>
      </c>
      <c r="O405" s="16">
        <v>0</v>
      </c>
      <c r="P405" s="16">
        <v>0</v>
      </c>
      <c r="Q405" s="16">
        <v>0</v>
      </c>
      <c r="R405" s="16">
        <v>0</v>
      </c>
      <c r="S405" s="16">
        <v>0</v>
      </c>
      <c r="T405" s="16">
        <v>0</v>
      </c>
      <c r="U405" s="16">
        <v>0</v>
      </c>
      <c r="V405" s="16">
        <v>0</v>
      </c>
      <c r="W405" s="16">
        <v>0</v>
      </c>
      <c r="X405" s="16">
        <v>0</v>
      </c>
      <c r="Y405" s="16">
        <v>0</v>
      </c>
      <c r="Z405" s="16">
        <v>0</v>
      </c>
      <c r="AA405" s="54">
        <v>0</v>
      </c>
      <c r="AB405" s="42">
        <v>0</v>
      </c>
      <c r="AC405" s="42">
        <v>0</v>
      </c>
      <c r="AD405" s="42">
        <v>0</v>
      </c>
      <c r="AE405" s="42">
        <v>0</v>
      </c>
      <c r="AF405" s="42">
        <v>0</v>
      </c>
      <c r="AG405" s="42">
        <v>0</v>
      </c>
      <c r="AH405" s="42">
        <v>0</v>
      </c>
      <c r="AI405" s="42">
        <v>0</v>
      </c>
      <c r="AJ405" s="42">
        <v>0</v>
      </c>
      <c r="AK405" s="42">
        <v>0</v>
      </c>
      <c r="AL405" s="42">
        <v>0</v>
      </c>
      <c r="AM405" s="42">
        <v>0</v>
      </c>
    </row>
    <row r="406" spans="1:39" hidden="1" x14ac:dyDescent="0.25">
      <c r="A406" s="53"/>
      <c r="B406" s="53"/>
      <c r="C406" s="53"/>
      <c r="D406" s="16">
        <v>0</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54">
        <v>0</v>
      </c>
      <c r="AB406" s="42">
        <v>0</v>
      </c>
      <c r="AC406" s="42">
        <v>0</v>
      </c>
      <c r="AD406" s="42">
        <v>0</v>
      </c>
      <c r="AE406" s="42">
        <v>0</v>
      </c>
      <c r="AF406" s="42">
        <v>0</v>
      </c>
      <c r="AG406" s="42">
        <v>0</v>
      </c>
      <c r="AH406" s="42">
        <v>0</v>
      </c>
      <c r="AI406" s="42">
        <v>0</v>
      </c>
      <c r="AJ406" s="42">
        <v>0</v>
      </c>
      <c r="AK406" s="42">
        <v>0</v>
      </c>
      <c r="AL406" s="42">
        <v>0</v>
      </c>
      <c r="AM406" s="42">
        <v>0</v>
      </c>
    </row>
    <row r="407" spans="1:39" hidden="1" x14ac:dyDescent="0.25">
      <c r="A407" s="53"/>
      <c r="B407" s="53"/>
      <c r="C407" s="53"/>
      <c r="D407" s="16">
        <v>0</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54">
        <v>0</v>
      </c>
      <c r="AB407" s="42">
        <v>0</v>
      </c>
      <c r="AC407" s="42">
        <v>0</v>
      </c>
      <c r="AD407" s="42">
        <v>0</v>
      </c>
      <c r="AE407" s="42">
        <v>0</v>
      </c>
      <c r="AF407" s="42">
        <v>0</v>
      </c>
      <c r="AG407" s="42">
        <v>0</v>
      </c>
      <c r="AH407" s="42">
        <v>0</v>
      </c>
      <c r="AI407" s="42">
        <v>0</v>
      </c>
      <c r="AJ407" s="42">
        <v>0</v>
      </c>
      <c r="AK407" s="42">
        <v>0</v>
      </c>
      <c r="AL407" s="42">
        <v>0</v>
      </c>
      <c r="AM407" s="42">
        <v>0</v>
      </c>
    </row>
    <row r="408" spans="1:39" x14ac:dyDescent="0.25">
      <c r="A408" s="53" t="s">
        <v>107</v>
      </c>
      <c r="B408" s="53" t="str">
        <f>VLOOKUP(A408,'TRI Releases'!$A$3:$Q$118,2,FALSE)</f>
        <v>70765THDWCHIGHW</v>
      </c>
      <c r="C408" s="53" t="str">
        <f>VLOOKUP(B408,'AERMOD-Modeled-Air-Conc.'!$A$5:$B$3136,2,FALSE)</f>
        <v>Processing as a Reactant</v>
      </c>
      <c r="D408" s="16">
        <v>0</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54">
        <v>0</v>
      </c>
      <c r="AB408" s="42">
        <v>0</v>
      </c>
      <c r="AC408" s="42">
        <v>0</v>
      </c>
      <c r="AD408" s="42">
        <v>0</v>
      </c>
      <c r="AE408" s="42">
        <v>0</v>
      </c>
      <c r="AF408" s="42">
        <v>0</v>
      </c>
      <c r="AG408" s="42">
        <v>0</v>
      </c>
      <c r="AH408" s="42">
        <v>0</v>
      </c>
      <c r="AI408" s="42">
        <v>0</v>
      </c>
      <c r="AJ408" s="42">
        <v>0</v>
      </c>
      <c r="AK408" s="42">
        <v>0</v>
      </c>
      <c r="AL408" s="42">
        <v>0</v>
      </c>
      <c r="AM408" s="42">
        <v>0</v>
      </c>
    </row>
    <row r="409" spans="1:39" hidden="1" x14ac:dyDescent="0.25">
      <c r="A409" s="53"/>
      <c r="B409" s="53"/>
      <c r="C409" s="53"/>
      <c r="D409" s="16">
        <v>0</v>
      </c>
      <c r="E409" s="16">
        <v>0</v>
      </c>
      <c r="F409" s="16">
        <v>0</v>
      </c>
      <c r="G409" s="16">
        <v>0</v>
      </c>
      <c r="H409" s="16">
        <v>0</v>
      </c>
      <c r="I409" s="16">
        <v>0</v>
      </c>
      <c r="J409" s="16">
        <v>0</v>
      </c>
      <c r="K409" s="16">
        <v>0</v>
      </c>
      <c r="L409" s="16">
        <v>0</v>
      </c>
      <c r="M409" s="16">
        <v>0</v>
      </c>
      <c r="N409" s="16">
        <v>0</v>
      </c>
      <c r="O409" s="16">
        <v>0</v>
      </c>
      <c r="P409" s="16">
        <v>0</v>
      </c>
      <c r="Q409" s="16">
        <v>0</v>
      </c>
      <c r="R409" s="16">
        <v>0</v>
      </c>
      <c r="S409" s="16">
        <v>0</v>
      </c>
      <c r="T409" s="16">
        <v>0</v>
      </c>
      <c r="U409" s="16">
        <v>2.3629933350981409E-4</v>
      </c>
      <c r="V409" s="16">
        <v>0</v>
      </c>
      <c r="W409" s="16">
        <v>0</v>
      </c>
      <c r="X409" s="16">
        <v>0</v>
      </c>
      <c r="Y409" s="16">
        <v>0</v>
      </c>
      <c r="Z409" s="16">
        <v>0</v>
      </c>
      <c r="AA409" s="54">
        <v>2.3629933350981409E-4</v>
      </c>
      <c r="AB409" s="42">
        <v>0</v>
      </c>
      <c r="AC409" s="42">
        <v>0</v>
      </c>
      <c r="AD409" s="42">
        <v>0</v>
      </c>
      <c r="AE409" s="42">
        <v>0</v>
      </c>
      <c r="AF409" s="42">
        <v>0</v>
      </c>
      <c r="AG409" s="42">
        <v>2.3629933350981409E-4</v>
      </c>
      <c r="AH409" s="42">
        <v>0</v>
      </c>
      <c r="AI409" s="42">
        <v>0</v>
      </c>
      <c r="AJ409" s="42">
        <v>0</v>
      </c>
      <c r="AK409" s="42">
        <v>0</v>
      </c>
      <c r="AL409" s="42">
        <v>0</v>
      </c>
      <c r="AM409" s="42">
        <v>2.3629933350981409E-4</v>
      </c>
    </row>
    <row r="410" spans="1:39" hidden="1" x14ac:dyDescent="0.25">
      <c r="A410" s="53"/>
      <c r="B410" s="53"/>
      <c r="C410" s="53"/>
      <c r="D410" s="16">
        <v>0</v>
      </c>
      <c r="E410" s="16">
        <v>0</v>
      </c>
      <c r="F410" s="16">
        <v>0</v>
      </c>
      <c r="G410" s="16">
        <v>0</v>
      </c>
      <c r="H410" s="16">
        <v>0</v>
      </c>
      <c r="I410" s="16">
        <v>0</v>
      </c>
      <c r="J410" s="16">
        <v>0</v>
      </c>
      <c r="K410" s="16">
        <v>0</v>
      </c>
      <c r="L410" s="16">
        <v>0</v>
      </c>
      <c r="M410" s="16">
        <v>0</v>
      </c>
      <c r="N410" s="16">
        <v>0</v>
      </c>
      <c r="O410" s="16">
        <v>0</v>
      </c>
      <c r="P410" s="16">
        <v>0</v>
      </c>
      <c r="Q410" s="16">
        <v>0</v>
      </c>
      <c r="R410" s="16">
        <v>0</v>
      </c>
      <c r="S410" s="16">
        <v>0</v>
      </c>
      <c r="T410" s="16">
        <v>2.3629933350981409E-4</v>
      </c>
      <c r="U410" s="16">
        <v>3.9636162755718521E-5</v>
      </c>
      <c r="V410" s="16">
        <v>0</v>
      </c>
      <c r="W410" s="16">
        <v>0</v>
      </c>
      <c r="X410" s="16">
        <v>0</v>
      </c>
      <c r="Y410" s="16">
        <v>0</v>
      </c>
      <c r="Z410" s="16">
        <v>2.3629933350981409E-4</v>
      </c>
      <c r="AA410" s="54">
        <v>3.9636162755718521E-5</v>
      </c>
      <c r="AB410" s="42">
        <v>0</v>
      </c>
      <c r="AC410" s="42">
        <v>0</v>
      </c>
      <c r="AD410" s="42">
        <v>0</v>
      </c>
      <c r="AE410" s="42">
        <v>0</v>
      </c>
      <c r="AF410" s="42">
        <v>2.3629933350981409E-4</v>
      </c>
      <c r="AG410" s="42">
        <v>3.9636162755718521E-5</v>
      </c>
      <c r="AH410" s="42">
        <v>0</v>
      </c>
      <c r="AI410" s="42">
        <v>0</v>
      </c>
      <c r="AJ410" s="42">
        <v>0</v>
      </c>
      <c r="AK410" s="42">
        <v>0</v>
      </c>
      <c r="AL410" s="42">
        <v>2.3629933350981409E-4</v>
      </c>
      <c r="AM410" s="42">
        <v>3.9636162755718521E-5</v>
      </c>
    </row>
    <row r="411" spans="1:39" hidden="1" x14ac:dyDescent="0.25">
      <c r="A411" s="53"/>
      <c r="B411" s="53"/>
      <c r="C411" s="53"/>
      <c r="D411" s="16">
        <v>0</v>
      </c>
      <c r="E411" s="16">
        <v>0</v>
      </c>
      <c r="F411" s="16">
        <v>0</v>
      </c>
      <c r="G411" s="16">
        <v>0</v>
      </c>
      <c r="H411" s="16">
        <v>0</v>
      </c>
      <c r="I411" s="16">
        <v>0</v>
      </c>
      <c r="J411" s="16">
        <v>0</v>
      </c>
      <c r="K411" s="16">
        <v>0</v>
      </c>
      <c r="L411" s="16">
        <v>0</v>
      </c>
      <c r="M411" s="16">
        <v>0</v>
      </c>
      <c r="N411" s="16">
        <v>0</v>
      </c>
      <c r="O411" s="16">
        <v>0</v>
      </c>
      <c r="P411" s="16">
        <v>0</v>
      </c>
      <c r="Q411" s="16">
        <v>0</v>
      </c>
      <c r="R411" s="16">
        <v>0</v>
      </c>
      <c r="S411" s="16">
        <v>2.3629933350981409E-4</v>
      </c>
      <c r="T411" s="16">
        <v>3.9636162755718521E-5</v>
      </c>
      <c r="U411" s="16">
        <v>7.4904313628135506E-5</v>
      </c>
      <c r="V411" s="16">
        <v>0</v>
      </c>
      <c r="W411" s="16">
        <v>0</v>
      </c>
      <c r="X411" s="16">
        <v>0</v>
      </c>
      <c r="Y411" s="16">
        <v>2.3629933350981409E-4</v>
      </c>
      <c r="Z411" s="16">
        <v>3.9636162755718521E-5</v>
      </c>
      <c r="AA411" s="54">
        <v>7.4904313628135506E-5</v>
      </c>
      <c r="AB411" s="42">
        <v>0</v>
      </c>
      <c r="AC411" s="42">
        <v>0</v>
      </c>
      <c r="AD411" s="42">
        <v>0</v>
      </c>
      <c r="AE411" s="42">
        <v>2.3629933350981409E-4</v>
      </c>
      <c r="AF411" s="42">
        <v>3.9636162755718521E-5</v>
      </c>
      <c r="AG411" s="42">
        <v>7.4904313628135506E-5</v>
      </c>
      <c r="AH411" s="42">
        <v>0</v>
      </c>
      <c r="AI411" s="42">
        <v>0</v>
      </c>
      <c r="AJ411" s="42">
        <v>0</v>
      </c>
      <c r="AK411" s="42">
        <v>2.3629933350981409E-4</v>
      </c>
      <c r="AL411" s="42">
        <v>3.9636162755718521E-5</v>
      </c>
      <c r="AM411" s="42">
        <v>7.4904313628135506E-5</v>
      </c>
    </row>
    <row r="412" spans="1:39" hidden="1" x14ac:dyDescent="0.25">
      <c r="A412" s="53"/>
      <c r="B412" s="53"/>
      <c r="C412" s="53"/>
      <c r="D412" s="16">
        <v>0</v>
      </c>
      <c r="E412" s="16">
        <v>0</v>
      </c>
      <c r="F412" s="16">
        <v>0</v>
      </c>
      <c r="G412" s="16">
        <v>0</v>
      </c>
      <c r="H412" s="16">
        <v>0</v>
      </c>
      <c r="I412" s="16">
        <v>0</v>
      </c>
      <c r="J412" s="16">
        <v>0</v>
      </c>
      <c r="K412" s="16">
        <v>0</v>
      </c>
      <c r="L412" s="16">
        <v>0</v>
      </c>
      <c r="M412" s="16">
        <v>0</v>
      </c>
      <c r="N412" s="16">
        <v>0</v>
      </c>
      <c r="O412" s="16">
        <v>0</v>
      </c>
      <c r="P412" s="16">
        <v>0</v>
      </c>
      <c r="Q412" s="16">
        <v>0</v>
      </c>
      <c r="R412" s="16">
        <v>2.3629933350981409E-4</v>
      </c>
      <c r="S412" s="16">
        <v>3.9636162755718521E-5</v>
      </c>
      <c r="T412" s="16">
        <v>7.4904313628135506E-5</v>
      </c>
      <c r="U412" s="16">
        <v>1.3397864211033773E-4</v>
      </c>
      <c r="V412" s="16">
        <v>0</v>
      </c>
      <c r="W412" s="16">
        <v>0</v>
      </c>
      <c r="X412" s="16">
        <v>2.3629933350981409E-4</v>
      </c>
      <c r="Y412" s="16">
        <v>3.9636162755718521E-5</v>
      </c>
      <c r="Z412" s="16">
        <v>7.4904313628135506E-5</v>
      </c>
      <c r="AA412" s="54">
        <v>1.3397864211033773E-4</v>
      </c>
      <c r="AB412" s="42">
        <v>0</v>
      </c>
      <c r="AC412" s="42">
        <v>0</v>
      </c>
      <c r="AD412" s="42">
        <v>2.3629933350981409E-4</v>
      </c>
      <c r="AE412" s="42">
        <v>3.9636162755718521E-5</v>
      </c>
      <c r="AF412" s="42">
        <v>7.4904313628135506E-5</v>
      </c>
      <c r="AG412" s="42">
        <v>1.3397864211033773E-4</v>
      </c>
      <c r="AH412" s="42">
        <v>0</v>
      </c>
      <c r="AI412" s="42">
        <v>0</v>
      </c>
      <c r="AJ412" s="42">
        <v>2.3629933350981409E-4</v>
      </c>
      <c r="AK412" s="42">
        <v>3.9636162755718521E-5</v>
      </c>
      <c r="AL412" s="42">
        <v>7.4904313628135506E-5</v>
      </c>
      <c r="AM412" s="42">
        <v>1.3397864211033773E-4</v>
      </c>
    </row>
    <row r="413" spans="1:39" hidden="1" x14ac:dyDescent="0.25">
      <c r="A413" s="53"/>
      <c r="B413" s="53"/>
      <c r="C413" s="53"/>
      <c r="D413" s="16">
        <v>0</v>
      </c>
      <c r="E413" s="16">
        <v>0</v>
      </c>
      <c r="F413" s="16">
        <v>0</v>
      </c>
      <c r="G413" s="16">
        <v>0</v>
      </c>
      <c r="H413" s="16">
        <v>0</v>
      </c>
      <c r="I413" s="16">
        <v>0</v>
      </c>
      <c r="J413" s="16">
        <v>0</v>
      </c>
      <c r="K413" s="16">
        <v>0</v>
      </c>
      <c r="L413" s="16">
        <v>0</v>
      </c>
      <c r="M413" s="16">
        <v>0</v>
      </c>
      <c r="N413" s="16">
        <v>0</v>
      </c>
      <c r="O413" s="16">
        <v>0</v>
      </c>
      <c r="P413" s="16">
        <v>0</v>
      </c>
      <c r="Q413" s="16">
        <v>2.3629933350981409E-4</v>
      </c>
      <c r="R413" s="16">
        <v>3.9636162755718521E-5</v>
      </c>
      <c r="S413" s="16">
        <v>7.4904313628135506E-5</v>
      </c>
      <c r="T413" s="16">
        <v>1.3397864211033773E-4</v>
      </c>
      <c r="U413" s="16">
        <v>2.2272411887338357E-5</v>
      </c>
      <c r="V413" s="16">
        <v>0</v>
      </c>
      <c r="W413" s="16">
        <v>2.3629933350981409E-4</v>
      </c>
      <c r="X413" s="16">
        <v>3.9636162755718521E-5</v>
      </c>
      <c r="Y413" s="16">
        <v>7.4904313628135506E-5</v>
      </c>
      <c r="Z413" s="16">
        <v>1.3397864211033773E-4</v>
      </c>
      <c r="AA413" s="54">
        <v>2.2272411887338357E-5</v>
      </c>
      <c r="AB413" s="42">
        <v>0</v>
      </c>
      <c r="AC413" s="42">
        <v>2.3629933350981409E-4</v>
      </c>
      <c r="AD413" s="42">
        <v>3.9636162755718521E-5</v>
      </c>
      <c r="AE413" s="42">
        <v>7.4904313628135506E-5</v>
      </c>
      <c r="AF413" s="42">
        <v>1.3397864211033773E-4</v>
      </c>
      <c r="AG413" s="42">
        <v>2.2272411887338357E-5</v>
      </c>
      <c r="AH413" s="42">
        <v>0</v>
      </c>
      <c r="AI413" s="42">
        <v>2.3629933350981409E-4</v>
      </c>
      <c r="AJ413" s="42">
        <v>3.9636162755718521E-5</v>
      </c>
      <c r="AK413" s="42">
        <v>7.4904313628135506E-5</v>
      </c>
      <c r="AL413" s="42">
        <v>1.3397864211033773E-4</v>
      </c>
      <c r="AM413" s="42">
        <v>2.2272411887338357E-5</v>
      </c>
    </row>
    <row r="414" spans="1:39" x14ac:dyDescent="0.25">
      <c r="A414" s="53" t="s">
        <v>108</v>
      </c>
      <c r="B414" s="53" t="str">
        <f>VLOOKUP(A414,'TRI Releases'!$A$3:$Q$118,2,FALSE)</f>
        <v>70765THDWCHIGHW</v>
      </c>
      <c r="C414" s="53" t="str">
        <f>VLOOKUP(B414,'AERMOD-Modeled-Air-Conc.'!$A$5:$B$3136,2,FALSE)</f>
        <v>Processing as a Reactant</v>
      </c>
      <c r="D414" s="16">
        <v>0</v>
      </c>
      <c r="E414" s="16">
        <v>0</v>
      </c>
      <c r="F414" s="16">
        <v>0</v>
      </c>
      <c r="G414" s="16">
        <v>0</v>
      </c>
      <c r="H414" s="16">
        <v>0</v>
      </c>
      <c r="I414" s="16">
        <v>0</v>
      </c>
      <c r="J414" s="16">
        <v>0</v>
      </c>
      <c r="K414" s="16">
        <v>0</v>
      </c>
      <c r="L414" s="16">
        <v>0</v>
      </c>
      <c r="M414" s="16">
        <v>0</v>
      </c>
      <c r="N414" s="16">
        <v>0</v>
      </c>
      <c r="O414" s="16">
        <v>0</v>
      </c>
      <c r="P414" s="16">
        <v>2.3629933350981409E-4</v>
      </c>
      <c r="Q414" s="16">
        <v>3.9636162755718521E-5</v>
      </c>
      <c r="R414" s="16">
        <v>7.4904313628135506E-5</v>
      </c>
      <c r="S414" s="16">
        <v>1.3397864211033773E-4</v>
      </c>
      <c r="T414" s="16">
        <v>2.2272411887338357E-5</v>
      </c>
      <c r="U414" s="16">
        <v>4.2710544254250408E-5</v>
      </c>
      <c r="V414" s="16">
        <v>2.3629933350981409E-4</v>
      </c>
      <c r="W414" s="16">
        <v>3.9636162755718521E-5</v>
      </c>
      <c r="X414" s="16">
        <v>7.4904313628135506E-5</v>
      </c>
      <c r="Y414" s="16">
        <v>1.3397864211033773E-4</v>
      </c>
      <c r="Z414" s="16">
        <v>2.2272411887338357E-5</v>
      </c>
      <c r="AA414" s="54">
        <v>4.2710544254250408E-5</v>
      </c>
      <c r="AB414" s="42">
        <v>2.3629933350981409E-4</v>
      </c>
      <c r="AC414" s="42">
        <v>3.9636162755718521E-5</v>
      </c>
      <c r="AD414" s="42">
        <v>7.4904313628135506E-5</v>
      </c>
      <c r="AE414" s="42">
        <v>1.3397864211033773E-4</v>
      </c>
      <c r="AF414" s="42">
        <v>2.2272411887338357E-5</v>
      </c>
      <c r="AG414" s="42">
        <v>4.2710544254250408E-5</v>
      </c>
      <c r="AH414" s="42">
        <v>2.3629933350981409E-4</v>
      </c>
      <c r="AI414" s="42">
        <v>3.9636162755718521E-5</v>
      </c>
      <c r="AJ414" s="42">
        <v>7.4904313628135506E-5</v>
      </c>
      <c r="AK414" s="42">
        <v>1.3397864211033773E-4</v>
      </c>
      <c r="AL414" s="42">
        <v>2.2272411887338357E-5</v>
      </c>
      <c r="AM414" s="42">
        <v>4.2710544254250408E-5</v>
      </c>
    </row>
    <row r="415" spans="1:39" hidden="1" x14ac:dyDescent="0.25">
      <c r="A415" s="53"/>
      <c r="B415" s="53"/>
      <c r="C415" s="53"/>
      <c r="D415" s="16">
        <v>0</v>
      </c>
      <c r="E415" s="16">
        <v>0</v>
      </c>
      <c r="F415" s="16">
        <v>0</v>
      </c>
      <c r="G415" s="16">
        <v>0</v>
      </c>
      <c r="H415" s="16">
        <v>0</v>
      </c>
      <c r="I415" s="16">
        <v>0.50281499491884951</v>
      </c>
      <c r="J415" s="16">
        <v>0</v>
      </c>
      <c r="K415" s="16">
        <v>0</v>
      </c>
      <c r="L415" s="16">
        <v>0</v>
      </c>
      <c r="M415" s="16">
        <v>0</v>
      </c>
      <c r="N415" s="16">
        <v>0</v>
      </c>
      <c r="O415" s="16">
        <v>0.50281499491884951</v>
      </c>
      <c r="P415" s="16">
        <v>3.9636162755718521E-5</v>
      </c>
      <c r="Q415" s="16">
        <v>7.4904313628135506E-5</v>
      </c>
      <c r="R415" s="16">
        <v>1.3397864211033773E-4</v>
      </c>
      <c r="S415" s="16">
        <v>2.2272411887338357E-5</v>
      </c>
      <c r="T415" s="16">
        <v>4.2710544254250408E-5</v>
      </c>
      <c r="U415" s="16">
        <v>1.3587211676814308E-3</v>
      </c>
      <c r="V415" s="16">
        <v>3.9636162755718521E-5</v>
      </c>
      <c r="W415" s="16">
        <v>7.4904313628135506E-5</v>
      </c>
      <c r="X415" s="16">
        <v>1.3397864211033773E-4</v>
      </c>
      <c r="Y415" s="16">
        <v>2.2272411887338357E-5</v>
      </c>
      <c r="Z415" s="16">
        <v>4.2710544254250408E-5</v>
      </c>
      <c r="AA415" s="54">
        <v>1.3587211676814308E-3</v>
      </c>
      <c r="AB415" s="42">
        <v>3.9636162755718521E-5</v>
      </c>
      <c r="AC415" s="42">
        <v>7.4904313628135506E-5</v>
      </c>
      <c r="AD415" s="42">
        <v>1.3397864211033773E-4</v>
      </c>
      <c r="AE415" s="42">
        <v>2.2272411887338357E-5</v>
      </c>
      <c r="AF415" s="42">
        <v>4.2710544254250408E-5</v>
      </c>
      <c r="AG415" s="42">
        <v>0.50417371608653094</v>
      </c>
      <c r="AH415" s="42">
        <v>3.9636162755718521E-5</v>
      </c>
      <c r="AI415" s="42">
        <v>7.4904313628135506E-5</v>
      </c>
      <c r="AJ415" s="42">
        <v>1.3397864211033773E-4</v>
      </c>
      <c r="AK415" s="42">
        <v>2.2272411887338357E-5</v>
      </c>
      <c r="AL415" s="42">
        <v>4.2710544254250408E-5</v>
      </c>
      <c r="AM415" s="42">
        <v>0.50417371608653094</v>
      </c>
    </row>
    <row r="416" spans="1:39" hidden="1" x14ac:dyDescent="0.25">
      <c r="A416" s="53"/>
      <c r="B416" s="53"/>
      <c r="C416" s="53"/>
      <c r="D416" s="16">
        <v>0</v>
      </c>
      <c r="E416" s="16">
        <v>0</v>
      </c>
      <c r="F416" s="16">
        <v>0</v>
      </c>
      <c r="G416" s="16">
        <v>0</v>
      </c>
      <c r="H416" s="16">
        <v>0.50281499491884951</v>
      </c>
      <c r="I416" s="16">
        <v>2.3573574732433541E-2</v>
      </c>
      <c r="J416" s="16">
        <v>0</v>
      </c>
      <c r="K416" s="16">
        <v>0</v>
      </c>
      <c r="L416" s="16">
        <v>0</v>
      </c>
      <c r="M416" s="16">
        <v>0</v>
      </c>
      <c r="N416" s="16">
        <v>0.50281499491884951</v>
      </c>
      <c r="O416" s="16">
        <v>2.3573574732433541E-2</v>
      </c>
      <c r="P416" s="16">
        <v>7.4904313628135506E-5</v>
      </c>
      <c r="Q416" s="16">
        <v>1.3397864211033773E-4</v>
      </c>
      <c r="R416" s="16">
        <v>2.2272411887338357E-5</v>
      </c>
      <c r="S416" s="16">
        <v>4.2710544254250408E-5</v>
      </c>
      <c r="T416" s="16">
        <v>1.3587211676814308E-3</v>
      </c>
      <c r="U416" s="16">
        <v>2.2790793584538145E-4</v>
      </c>
      <c r="V416" s="16">
        <v>7.4904313628135506E-5</v>
      </c>
      <c r="W416" s="16">
        <v>1.3397864211033773E-4</v>
      </c>
      <c r="X416" s="16">
        <v>2.2272411887338357E-5</v>
      </c>
      <c r="Y416" s="16">
        <v>4.2710544254250408E-5</v>
      </c>
      <c r="Z416" s="16">
        <v>1.3587211676814308E-3</v>
      </c>
      <c r="AA416" s="54">
        <v>2.2790793584538145E-4</v>
      </c>
      <c r="AB416" s="42">
        <v>7.4904313628135506E-5</v>
      </c>
      <c r="AC416" s="42">
        <v>1.3397864211033773E-4</v>
      </c>
      <c r="AD416" s="42">
        <v>2.2272411887338357E-5</v>
      </c>
      <c r="AE416" s="42">
        <v>4.2710544254250408E-5</v>
      </c>
      <c r="AF416" s="42">
        <v>0.50417371608653094</v>
      </c>
      <c r="AG416" s="42">
        <v>2.3801482668278921E-2</v>
      </c>
      <c r="AH416" s="42">
        <v>7.4904313628135506E-5</v>
      </c>
      <c r="AI416" s="42">
        <v>1.3397864211033773E-4</v>
      </c>
      <c r="AJ416" s="42">
        <v>2.2272411887338357E-5</v>
      </c>
      <c r="AK416" s="42">
        <v>4.2710544254250408E-5</v>
      </c>
      <c r="AL416" s="42">
        <v>0.50417371608653094</v>
      </c>
      <c r="AM416" s="42">
        <v>2.3801482668278921E-2</v>
      </c>
    </row>
    <row r="417" spans="1:39" hidden="1" x14ac:dyDescent="0.25">
      <c r="A417" s="53"/>
      <c r="B417" s="53"/>
      <c r="C417" s="53"/>
      <c r="D417" s="16">
        <v>0</v>
      </c>
      <c r="E417" s="16">
        <v>0</v>
      </c>
      <c r="F417" s="16">
        <v>0</v>
      </c>
      <c r="G417" s="16">
        <v>0.50281499491884951</v>
      </c>
      <c r="H417" s="16">
        <v>2.3573574732433541E-2</v>
      </c>
      <c r="I417" s="16">
        <v>5.8510964057179177E-2</v>
      </c>
      <c r="J417" s="16">
        <v>0</v>
      </c>
      <c r="K417" s="16">
        <v>0</v>
      </c>
      <c r="L417" s="16">
        <v>0</v>
      </c>
      <c r="M417" s="16">
        <v>0.50281499491884951</v>
      </c>
      <c r="N417" s="16">
        <v>2.3573574732433541E-2</v>
      </c>
      <c r="O417" s="16">
        <v>5.8510964057179177E-2</v>
      </c>
      <c r="P417" s="16">
        <v>1.3397864211033773E-4</v>
      </c>
      <c r="Q417" s="16">
        <v>2.2272411887338357E-5</v>
      </c>
      <c r="R417" s="16">
        <v>4.2710544254250408E-5</v>
      </c>
      <c r="S417" s="16">
        <v>1.3587211676814308E-3</v>
      </c>
      <c r="T417" s="16">
        <v>2.2790793584538145E-4</v>
      </c>
      <c r="U417" s="16">
        <v>4.3069980336177906E-4</v>
      </c>
      <c r="V417" s="16">
        <v>1.3397864211033773E-4</v>
      </c>
      <c r="W417" s="16">
        <v>2.2272411887338357E-5</v>
      </c>
      <c r="X417" s="16">
        <v>4.2710544254250408E-5</v>
      </c>
      <c r="Y417" s="16">
        <v>1.3587211676814308E-3</v>
      </c>
      <c r="Z417" s="16">
        <v>2.2790793584538145E-4</v>
      </c>
      <c r="AA417" s="54">
        <v>4.3069980336177906E-4</v>
      </c>
      <c r="AB417" s="42">
        <v>1.3397864211033773E-4</v>
      </c>
      <c r="AC417" s="42">
        <v>2.2272411887338357E-5</v>
      </c>
      <c r="AD417" s="42">
        <v>4.2710544254250408E-5</v>
      </c>
      <c r="AE417" s="42">
        <v>0.50417371608653094</v>
      </c>
      <c r="AF417" s="42">
        <v>2.3801482668278921E-2</v>
      </c>
      <c r="AG417" s="42">
        <v>5.8941663860540956E-2</v>
      </c>
      <c r="AH417" s="42">
        <v>1.3397864211033773E-4</v>
      </c>
      <c r="AI417" s="42">
        <v>2.2272411887338357E-5</v>
      </c>
      <c r="AJ417" s="42">
        <v>4.2710544254250408E-5</v>
      </c>
      <c r="AK417" s="42">
        <v>0.50417371608653094</v>
      </c>
      <c r="AL417" s="42">
        <v>2.3801482668278921E-2</v>
      </c>
      <c r="AM417" s="42">
        <v>5.8941663860540956E-2</v>
      </c>
    </row>
    <row r="418" spans="1:39" hidden="1" x14ac:dyDescent="0.25">
      <c r="A418" s="53"/>
      <c r="B418" s="53"/>
      <c r="C418" s="53"/>
      <c r="D418" s="16">
        <v>0</v>
      </c>
      <c r="E418" s="16">
        <v>0</v>
      </c>
      <c r="F418" s="16">
        <v>0.50281499491884951</v>
      </c>
      <c r="G418" s="16">
        <v>2.3573574732433541E-2</v>
      </c>
      <c r="H418" s="16">
        <v>5.8510964057179177E-2</v>
      </c>
      <c r="I418" s="16">
        <v>0.29932093325827613</v>
      </c>
      <c r="J418" s="16">
        <v>0</v>
      </c>
      <c r="K418" s="16">
        <v>0</v>
      </c>
      <c r="L418" s="16">
        <v>0.50281499491884951</v>
      </c>
      <c r="M418" s="16">
        <v>2.3573574732433541E-2</v>
      </c>
      <c r="N418" s="16">
        <v>5.8510964057179177E-2</v>
      </c>
      <c r="O418" s="16">
        <v>0.29932093325827613</v>
      </c>
      <c r="P418" s="16">
        <v>2.2272411887338357E-5</v>
      </c>
      <c r="Q418" s="16">
        <v>4.2710544254250408E-5</v>
      </c>
      <c r="R418" s="16">
        <v>1.3587211676814308E-3</v>
      </c>
      <c r="S418" s="16">
        <v>2.2790793584538145E-4</v>
      </c>
      <c r="T418" s="16">
        <v>4.3069980336177906E-4</v>
      </c>
      <c r="U418" s="16">
        <v>7.7037719213444175E-4</v>
      </c>
      <c r="V418" s="16">
        <v>2.2272411887338357E-5</v>
      </c>
      <c r="W418" s="16">
        <v>4.2710544254250408E-5</v>
      </c>
      <c r="X418" s="16">
        <v>1.3587211676814308E-3</v>
      </c>
      <c r="Y418" s="16">
        <v>2.2790793584538145E-4</v>
      </c>
      <c r="Z418" s="16">
        <v>4.3069980336177906E-4</v>
      </c>
      <c r="AA418" s="54">
        <v>7.7037719213444175E-4</v>
      </c>
      <c r="AB418" s="42">
        <v>2.2272411887338357E-5</v>
      </c>
      <c r="AC418" s="42">
        <v>4.2710544254250408E-5</v>
      </c>
      <c r="AD418" s="42">
        <v>0.50417371608653094</v>
      </c>
      <c r="AE418" s="42">
        <v>2.3801482668278921E-2</v>
      </c>
      <c r="AF418" s="42">
        <v>5.8941663860540956E-2</v>
      </c>
      <c r="AG418" s="42">
        <v>0.3000913104504106</v>
      </c>
      <c r="AH418" s="42">
        <v>2.2272411887338357E-5</v>
      </c>
      <c r="AI418" s="42">
        <v>4.2710544254250408E-5</v>
      </c>
      <c r="AJ418" s="42">
        <v>0.50417371608653094</v>
      </c>
      <c r="AK418" s="42">
        <v>2.3801482668278921E-2</v>
      </c>
      <c r="AL418" s="42">
        <v>5.8941663860540956E-2</v>
      </c>
      <c r="AM418" s="42">
        <v>0.3000913104504106</v>
      </c>
    </row>
    <row r="419" spans="1:39" hidden="1" x14ac:dyDescent="0.25">
      <c r="A419" s="53"/>
      <c r="B419" s="53"/>
      <c r="C419" s="53"/>
      <c r="D419" s="16">
        <v>0</v>
      </c>
      <c r="E419" s="16">
        <v>0.50281499491884951</v>
      </c>
      <c r="F419" s="16">
        <v>2.3573574732433541E-2</v>
      </c>
      <c r="G419" s="16">
        <v>5.8510964057179177E-2</v>
      </c>
      <c r="H419" s="16">
        <v>0.29932093325827613</v>
      </c>
      <c r="I419" s="16">
        <v>1.2853312622306125E-2</v>
      </c>
      <c r="J419" s="16">
        <v>0</v>
      </c>
      <c r="K419" s="16">
        <v>0.50281499491884951</v>
      </c>
      <c r="L419" s="16">
        <v>2.3573574732433541E-2</v>
      </c>
      <c r="M419" s="16">
        <v>5.8510964057179177E-2</v>
      </c>
      <c r="N419" s="16">
        <v>0.29932093325827613</v>
      </c>
      <c r="O419" s="16">
        <v>1.2853312622306125E-2</v>
      </c>
      <c r="P419" s="16">
        <v>4.2710544254250408E-5</v>
      </c>
      <c r="Q419" s="16">
        <v>1.3587211676814308E-3</v>
      </c>
      <c r="R419" s="16">
        <v>2.2790793584538145E-4</v>
      </c>
      <c r="S419" s="16">
        <v>4.3069980336177906E-4</v>
      </c>
      <c r="T419" s="16">
        <v>7.7037719213444175E-4</v>
      </c>
      <c r="U419" s="16">
        <v>1.2806636835219551E-4</v>
      </c>
      <c r="V419" s="16">
        <v>4.2710544254250408E-5</v>
      </c>
      <c r="W419" s="16">
        <v>1.3587211676814308E-3</v>
      </c>
      <c r="X419" s="16">
        <v>2.2790793584538145E-4</v>
      </c>
      <c r="Y419" s="16">
        <v>4.3069980336177906E-4</v>
      </c>
      <c r="Z419" s="16">
        <v>7.7037719213444175E-4</v>
      </c>
      <c r="AA419" s="54">
        <v>1.2806636835219551E-4</v>
      </c>
      <c r="AB419" s="42">
        <v>4.2710544254250408E-5</v>
      </c>
      <c r="AC419" s="42">
        <v>0.50417371608653094</v>
      </c>
      <c r="AD419" s="42">
        <v>2.3801482668278921E-2</v>
      </c>
      <c r="AE419" s="42">
        <v>5.8941663860540956E-2</v>
      </c>
      <c r="AF419" s="42">
        <v>0.3000913104504106</v>
      </c>
      <c r="AG419" s="42">
        <v>1.2981378990658321E-2</v>
      </c>
      <c r="AH419" s="42">
        <v>4.2710544254250408E-5</v>
      </c>
      <c r="AI419" s="42">
        <v>0.50417371608653094</v>
      </c>
      <c r="AJ419" s="42">
        <v>2.3801482668278921E-2</v>
      </c>
      <c r="AK419" s="42">
        <v>5.8941663860540956E-2</v>
      </c>
      <c r="AL419" s="42">
        <v>0.3000913104504106</v>
      </c>
      <c r="AM419" s="42">
        <v>1.2981378990658321E-2</v>
      </c>
    </row>
    <row r="420" spans="1:39" x14ac:dyDescent="0.25">
      <c r="A420" s="53" t="s">
        <v>109</v>
      </c>
      <c r="B420" s="53" t="str">
        <f>VLOOKUP(A420,'TRI Releases'!$A$3:$Q$118,2,FALSE)</f>
        <v>7076WBLCBP21255</v>
      </c>
      <c r="C420" s="53" t="str">
        <f>VLOOKUP(B420,'AERMOD-Modeled-Air-Conc.'!$A$5:$B$3136,2,FALSE)</f>
        <v>Manufacturing</v>
      </c>
      <c r="D420" s="16">
        <v>0.50281499491884951</v>
      </c>
      <c r="E420" s="16">
        <v>2.3573574732433541E-2</v>
      </c>
      <c r="F420" s="16">
        <v>5.8510964057179177E-2</v>
      </c>
      <c r="G420" s="16">
        <v>0.29932093325827613</v>
      </c>
      <c r="H420" s="16">
        <v>1.2853312622306125E-2</v>
      </c>
      <c r="I420" s="16">
        <v>3.38310840577105E-2</v>
      </c>
      <c r="J420" s="16">
        <v>0.50281499491884951</v>
      </c>
      <c r="K420" s="16">
        <v>2.3573574732433541E-2</v>
      </c>
      <c r="L420" s="16">
        <v>5.8510964057179177E-2</v>
      </c>
      <c r="M420" s="16">
        <v>0.29932093325827613</v>
      </c>
      <c r="N420" s="16">
        <v>1.2853312622306125E-2</v>
      </c>
      <c r="O420" s="16">
        <v>3.38310840577105E-2</v>
      </c>
      <c r="P420" s="16">
        <v>1.3587211676814308E-3</v>
      </c>
      <c r="Q420" s="16">
        <v>2.2790793584538145E-4</v>
      </c>
      <c r="R420" s="16">
        <v>4.3069980336177906E-4</v>
      </c>
      <c r="S420" s="16">
        <v>7.7037719213444175E-4</v>
      </c>
      <c r="T420" s="16">
        <v>1.2806636835219551E-4</v>
      </c>
      <c r="U420" s="16">
        <v>2.4558562946193975E-4</v>
      </c>
      <c r="V420" s="16">
        <v>1.3587211676814308E-3</v>
      </c>
      <c r="W420" s="16">
        <v>2.2790793584538145E-4</v>
      </c>
      <c r="X420" s="16">
        <v>4.3069980336177906E-4</v>
      </c>
      <c r="Y420" s="16">
        <v>7.7037719213444175E-4</v>
      </c>
      <c r="Z420" s="16">
        <v>1.2806636835219551E-4</v>
      </c>
      <c r="AA420" s="54">
        <v>2.4558562946193975E-4</v>
      </c>
      <c r="AB420" s="42">
        <v>0.50417371608653094</v>
      </c>
      <c r="AC420" s="42">
        <v>2.3801482668278921E-2</v>
      </c>
      <c r="AD420" s="42">
        <v>5.8941663860540956E-2</v>
      </c>
      <c r="AE420" s="42">
        <v>0.3000913104504106</v>
      </c>
      <c r="AF420" s="42">
        <v>1.2981378990658321E-2</v>
      </c>
      <c r="AG420" s="42">
        <v>3.4076669687172441E-2</v>
      </c>
      <c r="AH420" s="42">
        <v>0.50417371608653094</v>
      </c>
      <c r="AI420" s="42">
        <v>2.3801482668278921E-2</v>
      </c>
      <c r="AJ420" s="42">
        <v>5.8941663860540956E-2</v>
      </c>
      <c r="AK420" s="42">
        <v>0.3000913104504106</v>
      </c>
      <c r="AL420" s="42">
        <v>1.2981378990658321E-2</v>
      </c>
      <c r="AM420" s="42">
        <v>3.4076669687172441E-2</v>
      </c>
    </row>
    <row r="421" spans="1:39" hidden="1" x14ac:dyDescent="0.25">
      <c r="A421" s="53"/>
      <c r="B421" s="53"/>
      <c r="C421" s="53"/>
      <c r="D421" s="16">
        <v>2.3573574732433541E-2</v>
      </c>
      <c r="E421" s="16">
        <v>5.8510964057179177E-2</v>
      </c>
      <c r="F421" s="16">
        <v>0.29932093325827613</v>
      </c>
      <c r="G421" s="16">
        <v>1.2853312622306125E-2</v>
      </c>
      <c r="H421" s="16">
        <v>3.38310840577105E-2</v>
      </c>
      <c r="I421" s="16">
        <v>0</v>
      </c>
      <c r="J421" s="16">
        <v>2.3573574732433541E-2</v>
      </c>
      <c r="K421" s="16">
        <v>5.8510964057179177E-2</v>
      </c>
      <c r="L421" s="16">
        <v>0.29932093325827613</v>
      </c>
      <c r="M421" s="16">
        <v>1.2853312622306125E-2</v>
      </c>
      <c r="N421" s="16">
        <v>3.38310840577105E-2</v>
      </c>
      <c r="O421" s="16">
        <v>0</v>
      </c>
      <c r="P421" s="16">
        <v>2.2790793584538145E-4</v>
      </c>
      <c r="Q421" s="16">
        <v>4.3069980336177906E-4</v>
      </c>
      <c r="R421" s="16">
        <v>7.7037719213444175E-4</v>
      </c>
      <c r="S421" s="16">
        <v>1.2806636835219551E-4</v>
      </c>
      <c r="T421" s="16">
        <v>2.4558562946193975E-4</v>
      </c>
      <c r="U421" s="16">
        <v>7.8746752892145555E-2</v>
      </c>
      <c r="V421" s="16">
        <v>2.2790793584538145E-4</v>
      </c>
      <c r="W421" s="16">
        <v>4.3069980336177906E-4</v>
      </c>
      <c r="X421" s="16">
        <v>7.7037719213444175E-4</v>
      </c>
      <c r="Y421" s="16">
        <v>1.2806636835219551E-4</v>
      </c>
      <c r="Z421" s="16">
        <v>2.4558562946193975E-4</v>
      </c>
      <c r="AA421" s="54">
        <v>7.8746752892145555E-2</v>
      </c>
      <c r="AB421" s="42">
        <v>2.3801482668278921E-2</v>
      </c>
      <c r="AC421" s="42">
        <v>5.8941663860540956E-2</v>
      </c>
      <c r="AD421" s="42">
        <v>0.3000913104504106</v>
      </c>
      <c r="AE421" s="42">
        <v>1.2981378990658321E-2</v>
      </c>
      <c r="AF421" s="42">
        <v>3.4076669687172441E-2</v>
      </c>
      <c r="AG421" s="42">
        <v>7.8746752892145555E-2</v>
      </c>
      <c r="AH421" s="42">
        <v>2.3801482668278921E-2</v>
      </c>
      <c r="AI421" s="42">
        <v>5.8941663860540956E-2</v>
      </c>
      <c r="AJ421" s="42">
        <v>0.3000913104504106</v>
      </c>
      <c r="AK421" s="42">
        <v>1.2981378990658321E-2</v>
      </c>
      <c r="AL421" s="42">
        <v>3.4076669687172441E-2</v>
      </c>
      <c r="AM421" s="42">
        <v>7.8746752892145555E-2</v>
      </c>
    </row>
    <row r="422" spans="1:39" hidden="1" x14ac:dyDescent="0.25">
      <c r="A422" s="53"/>
      <c r="B422" s="53"/>
      <c r="C422" s="53"/>
      <c r="D422" s="16">
        <v>5.8510964057179177E-2</v>
      </c>
      <c r="E422" s="16">
        <v>0.29932093325827613</v>
      </c>
      <c r="F422" s="16">
        <v>1.2853312622306125E-2</v>
      </c>
      <c r="G422" s="16">
        <v>3.38310840577105E-2</v>
      </c>
      <c r="H422" s="16">
        <v>0</v>
      </c>
      <c r="I422" s="16">
        <v>0</v>
      </c>
      <c r="J422" s="16">
        <v>5.8510964057179177E-2</v>
      </c>
      <c r="K422" s="16">
        <v>0.29932093325827613</v>
      </c>
      <c r="L422" s="16">
        <v>1.2853312622306125E-2</v>
      </c>
      <c r="M422" s="16">
        <v>3.38310840577105E-2</v>
      </c>
      <c r="N422" s="16">
        <v>0</v>
      </c>
      <c r="O422" s="16">
        <v>0</v>
      </c>
      <c r="P422" s="16">
        <v>4.3069980336177906E-4</v>
      </c>
      <c r="Q422" s="16">
        <v>7.7037719213444175E-4</v>
      </c>
      <c r="R422" s="16">
        <v>1.2806636835219551E-4</v>
      </c>
      <c r="S422" s="16">
        <v>2.4558562946193975E-4</v>
      </c>
      <c r="T422" s="16">
        <v>7.8746752892145555E-2</v>
      </c>
      <c r="U422" s="16">
        <v>1.3208751238343199E-2</v>
      </c>
      <c r="V422" s="16">
        <v>4.3069980336177906E-4</v>
      </c>
      <c r="W422" s="16">
        <v>7.7037719213444175E-4</v>
      </c>
      <c r="X422" s="16">
        <v>1.2806636835219551E-4</v>
      </c>
      <c r="Y422" s="16">
        <v>2.4558562946193975E-4</v>
      </c>
      <c r="Z422" s="16">
        <v>7.8746752892145555E-2</v>
      </c>
      <c r="AA422" s="54">
        <v>1.3208751238343199E-2</v>
      </c>
      <c r="AB422" s="42">
        <v>5.8941663860540956E-2</v>
      </c>
      <c r="AC422" s="42">
        <v>0.3000913104504106</v>
      </c>
      <c r="AD422" s="42">
        <v>1.2981378990658321E-2</v>
      </c>
      <c r="AE422" s="42">
        <v>3.4076669687172441E-2</v>
      </c>
      <c r="AF422" s="42">
        <v>7.8746752892145555E-2</v>
      </c>
      <c r="AG422" s="42">
        <v>1.3208751238343199E-2</v>
      </c>
      <c r="AH422" s="42">
        <v>5.8941663860540956E-2</v>
      </c>
      <c r="AI422" s="42">
        <v>0.3000913104504106</v>
      </c>
      <c r="AJ422" s="42">
        <v>1.2981378990658321E-2</v>
      </c>
      <c r="AK422" s="42">
        <v>3.4076669687172441E-2</v>
      </c>
      <c r="AL422" s="42">
        <v>7.8746752892145555E-2</v>
      </c>
      <c r="AM422" s="42">
        <v>1.3208751238343199E-2</v>
      </c>
    </row>
    <row r="423" spans="1:39" hidden="1" x14ac:dyDescent="0.25">
      <c r="A423" s="53"/>
      <c r="B423" s="53"/>
      <c r="C423" s="53"/>
      <c r="D423" s="16">
        <v>0.29932093325827613</v>
      </c>
      <c r="E423" s="16">
        <v>1.2853312622306125E-2</v>
      </c>
      <c r="F423" s="16">
        <v>3.38310840577105E-2</v>
      </c>
      <c r="G423" s="16">
        <v>0</v>
      </c>
      <c r="H423" s="16">
        <v>0</v>
      </c>
      <c r="I423" s="16">
        <v>0</v>
      </c>
      <c r="J423" s="16">
        <v>0.29932093325827613</v>
      </c>
      <c r="K423" s="16">
        <v>1.2853312622306125E-2</v>
      </c>
      <c r="L423" s="16">
        <v>3.38310840577105E-2</v>
      </c>
      <c r="M423" s="16">
        <v>0</v>
      </c>
      <c r="N423" s="16">
        <v>0</v>
      </c>
      <c r="O423" s="16">
        <v>0</v>
      </c>
      <c r="P423" s="16">
        <v>7.7037719213444175E-4</v>
      </c>
      <c r="Q423" s="16">
        <v>1.2806636835219551E-4</v>
      </c>
      <c r="R423" s="16">
        <v>2.4558562946193975E-4</v>
      </c>
      <c r="S423" s="16">
        <v>7.8746752892145555E-2</v>
      </c>
      <c r="T423" s="16">
        <v>1.3208751238343199E-2</v>
      </c>
      <c r="U423" s="16">
        <v>2.4961862516576158E-2</v>
      </c>
      <c r="V423" s="16">
        <v>7.7037719213444175E-4</v>
      </c>
      <c r="W423" s="16">
        <v>1.2806636835219551E-4</v>
      </c>
      <c r="X423" s="16">
        <v>2.4558562946193975E-4</v>
      </c>
      <c r="Y423" s="16">
        <v>7.8746752892145555E-2</v>
      </c>
      <c r="Z423" s="16">
        <v>1.3208751238343199E-2</v>
      </c>
      <c r="AA423" s="54">
        <v>2.4961862516576158E-2</v>
      </c>
      <c r="AB423" s="42">
        <v>0.3000913104504106</v>
      </c>
      <c r="AC423" s="42">
        <v>1.2981378990658321E-2</v>
      </c>
      <c r="AD423" s="42">
        <v>3.4076669687172441E-2</v>
      </c>
      <c r="AE423" s="42">
        <v>7.8746752892145555E-2</v>
      </c>
      <c r="AF423" s="42">
        <v>1.3208751238343199E-2</v>
      </c>
      <c r="AG423" s="42">
        <v>2.4961862516576158E-2</v>
      </c>
      <c r="AH423" s="42">
        <v>0.3000913104504106</v>
      </c>
      <c r="AI423" s="42">
        <v>1.2981378990658321E-2</v>
      </c>
      <c r="AJ423" s="42">
        <v>3.4076669687172441E-2</v>
      </c>
      <c r="AK423" s="42">
        <v>7.8746752892145555E-2</v>
      </c>
      <c r="AL423" s="42">
        <v>1.3208751238343199E-2</v>
      </c>
      <c r="AM423" s="42">
        <v>2.4961862516576158E-2</v>
      </c>
    </row>
    <row r="424" spans="1:39" hidden="1" x14ac:dyDescent="0.25">
      <c r="A424" s="53"/>
      <c r="B424" s="53"/>
      <c r="C424" s="53"/>
      <c r="D424" s="16">
        <v>1.2853312622306125E-2</v>
      </c>
      <c r="E424" s="16">
        <v>3.38310840577105E-2</v>
      </c>
      <c r="F424" s="16">
        <v>0</v>
      </c>
      <c r="G424" s="16">
        <v>0</v>
      </c>
      <c r="H424" s="16">
        <v>0</v>
      </c>
      <c r="I424" s="16">
        <v>0</v>
      </c>
      <c r="J424" s="16">
        <v>1.2853312622306125E-2</v>
      </c>
      <c r="K424" s="16">
        <v>3.38310840577105E-2</v>
      </c>
      <c r="L424" s="16">
        <v>0</v>
      </c>
      <c r="M424" s="16">
        <v>0</v>
      </c>
      <c r="N424" s="16">
        <v>0</v>
      </c>
      <c r="O424" s="16">
        <v>0</v>
      </c>
      <c r="P424" s="16">
        <v>1.2806636835219551E-4</v>
      </c>
      <c r="Q424" s="16">
        <v>2.4558562946193975E-4</v>
      </c>
      <c r="R424" s="16">
        <v>7.8746752892145555E-2</v>
      </c>
      <c r="S424" s="16">
        <v>1.3208751238343199E-2</v>
      </c>
      <c r="T424" s="16">
        <v>2.4961862516576158E-2</v>
      </c>
      <c r="U424" s="16">
        <v>4.4648382483270049E-2</v>
      </c>
      <c r="V424" s="16">
        <v>1.2806636835219551E-4</v>
      </c>
      <c r="W424" s="16">
        <v>2.4558562946193975E-4</v>
      </c>
      <c r="X424" s="16">
        <v>7.8746752892145555E-2</v>
      </c>
      <c r="Y424" s="16">
        <v>1.3208751238343199E-2</v>
      </c>
      <c r="Z424" s="16">
        <v>2.4961862516576158E-2</v>
      </c>
      <c r="AA424" s="54">
        <v>4.4648382483270049E-2</v>
      </c>
      <c r="AB424" s="42">
        <v>1.2981378990658321E-2</v>
      </c>
      <c r="AC424" s="42">
        <v>3.4076669687172441E-2</v>
      </c>
      <c r="AD424" s="42">
        <v>7.8746752892145555E-2</v>
      </c>
      <c r="AE424" s="42">
        <v>1.3208751238343199E-2</v>
      </c>
      <c r="AF424" s="42">
        <v>2.4961862516576158E-2</v>
      </c>
      <c r="AG424" s="42">
        <v>4.4648382483270049E-2</v>
      </c>
      <c r="AH424" s="42">
        <v>1.2981378990658321E-2</v>
      </c>
      <c r="AI424" s="42">
        <v>3.4076669687172441E-2</v>
      </c>
      <c r="AJ424" s="42">
        <v>7.8746752892145555E-2</v>
      </c>
      <c r="AK424" s="42">
        <v>1.3208751238343199E-2</v>
      </c>
      <c r="AL424" s="42">
        <v>2.4961862516576158E-2</v>
      </c>
      <c r="AM424" s="42">
        <v>4.4648382483270049E-2</v>
      </c>
    </row>
    <row r="425" spans="1:39" hidden="1" x14ac:dyDescent="0.25">
      <c r="A425" s="53"/>
      <c r="B425" s="53"/>
      <c r="C425" s="53"/>
      <c r="D425" s="16">
        <v>3.38310840577105E-2</v>
      </c>
      <c r="E425" s="16">
        <v>0</v>
      </c>
      <c r="F425" s="16">
        <v>0</v>
      </c>
      <c r="G425" s="16">
        <v>0</v>
      </c>
      <c r="H425" s="16">
        <v>0</v>
      </c>
      <c r="I425" s="16">
        <v>0</v>
      </c>
      <c r="J425" s="16">
        <v>3.38310840577105E-2</v>
      </c>
      <c r="K425" s="16">
        <v>0</v>
      </c>
      <c r="L425" s="16">
        <v>0</v>
      </c>
      <c r="M425" s="16">
        <v>0</v>
      </c>
      <c r="N425" s="16">
        <v>0</v>
      </c>
      <c r="O425" s="16">
        <v>0</v>
      </c>
      <c r="P425" s="16">
        <v>2.4558562946193975E-4</v>
      </c>
      <c r="Q425" s="16">
        <v>7.8746752892145555E-2</v>
      </c>
      <c r="R425" s="16">
        <v>1.3208751238343199E-2</v>
      </c>
      <c r="S425" s="16">
        <v>2.4961862516576158E-2</v>
      </c>
      <c r="T425" s="16">
        <v>4.4648382483270049E-2</v>
      </c>
      <c r="U425" s="16">
        <v>7.4222812614555076E-3</v>
      </c>
      <c r="V425" s="16">
        <v>2.4558562946193975E-4</v>
      </c>
      <c r="W425" s="16">
        <v>7.8746752892145555E-2</v>
      </c>
      <c r="X425" s="16">
        <v>1.3208751238343199E-2</v>
      </c>
      <c r="Y425" s="16">
        <v>2.4961862516576158E-2</v>
      </c>
      <c r="Z425" s="16">
        <v>4.4648382483270049E-2</v>
      </c>
      <c r="AA425" s="54">
        <v>7.4222812614555076E-3</v>
      </c>
      <c r="AB425" s="42">
        <v>3.4076669687172441E-2</v>
      </c>
      <c r="AC425" s="42">
        <v>7.8746752892145555E-2</v>
      </c>
      <c r="AD425" s="42">
        <v>1.3208751238343199E-2</v>
      </c>
      <c r="AE425" s="42">
        <v>2.4961862516576158E-2</v>
      </c>
      <c r="AF425" s="42">
        <v>4.4648382483270049E-2</v>
      </c>
      <c r="AG425" s="42">
        <v>7.4222812614555076E-3</v>
      </c>
      <c r="AH425" s="42">
        <v>3.4076669687172441E-2</v>
      </c>
      <c r="AI425" s="42">
        <v>7.8746752892145555E-2</v>
      </c>
      <c r="AJ425" s="42">
        <v>1.3208751238343199E-2</v>
      </c>
      <c r="AK425" s="42">
        <v>2.4961862516576158E-2</v>
      </c>
      <c r="AL425" s="42">
        <v>4.4648382483270049E-2</v>
      </c>
      <c r="AM425" s="42">
        <v>7.4222812614555076E-3</v>
      </c>
    </row>
    <row r="426" spans="1:39" x14ac:dyDescent="0.25">
      <c r="A426" s="53" t="s">
        <v>112</v>
      </c>
      <c r="B426" s="53" t="str">
        <f>VLOOKUP(A426,'TRI Releases'!$A$3:$Q$118,2,FALSE)</f>
        <v>70805FRMSPGULFS</v>
      </c>
      <c r="C426" s="53" t="str">
        <f>VLOOKUP(B426,'AERMOD-Modeled-Air-Conc.'!$A$5:$B$3136,2,FALSE)</f>
        <v>Processing as a Reactant</v>
      </c>
      <c r="D426" s="16">
        <v>0</v>
      </c>
      <c r="E426" s="16">
        <v>0</v>
      </c>
      <c r="F426" s="16">
        <v>0</v>
      </c>
      <c r="G426" s="16">
        <v>0</v>
      </c>
      <c r="H426" s="16">
        <v>0</v>
      </c>
      <c r="I426" s="16">
        <v>0</v>
      </c>
      <c r="J426" s="16">
        <v>0</v>
      </c>
      <c r="K426" s="16">
        <v>0</v>
      </c>
      <c r="L426" s="16">
        <v>0</v>
      </c>
      <c r="M426" s="16">
        <v>0</v>
      </c>
      <c r="N426" s="16">
        <v>0</v>
      </c>
      <c r="O426" s="16">
        <v>0</v>
      </c>
      <c r="P426" s="16">
        <v>7.8746752892145555E-2</v>
      </c>
      <c r="Q426" s="16">
        <v>1.3208751238343199E-2</v>
      </c>
      <c r="R426" s="16">
        <v>2.4961862516576158E-2</v>
      </c>
      <c r="S426" s="16">
        <v>4.4648382483270049E-2</v>
      </c>
      <c r="T426" s="16">
        <v>7.4222812614555076E-3</v>
      </c>
      <c r="U426" s="16">
        <v>1.4233288872728948E-2</v>
      </c>
      <c r="V426" s="16">
        <v>7.8746752892145555E-2</v>
      </c>
      <c r="W426" s="16">
        <v>1.3208751238343199E-2</v>
      </c>
      <c r="X426" s="16">
        <v>2.4961862516576158E-2</v>
      </c>
      <c r="Y426" s="16">
        <v>4.4648382483270049E-2</v>
      </c>
      <c r="Z426" s="16">
        <v>7.4222812614555076E-3</v>
      </c>
      <c r="AA426" s="54">
        <v>1.4233288872728948E-2</v>
      </c>
      <c r="AB426" s="42">
        <v>7.8746752892145555E-2</v>
      </c>
      <c r="AC426" s="42">
        <v>1.3208751238343199E-2</v>
      </c>
      <c r="AD426" s="42">
        <v>2.4961862516576158E-2</v>
      </c>
      <c r="AE426" s="42">
        <v>4.4648382483270049E-2</v>
      </c>
      <c r="AF426" s="42">
        <v>7.4222812614555076E-3</v>
      </c>
      <c r="AG426" s="42">
        <v>1.4233288872728948E-2</v>
      </c>
      <c r="AH426" s="42">
        <v>7.8746752892145555E-2</v>
      </c>
      <c r="AI426" s="42">
        <v>1.3208751238343199E-2</v>
      </c>
      <c r="AJ426" s="42">
        <v>2.4961862516576158E-2</v>
      </c>
      <c r="AK426" s="42">
        <v>4.4648382483270049E-2</v>
      </c>
      <c r="AL426" s="42">
        <v>7.4222812614555076E-3</v>
      </c>
      <c r="AM426" s="42">
        <v>1.4233288872728948E-2</v>
      </c>
    </row>
    <row r="427" spans="1:39" hidden="1" x14ac:dyDescent="0.25">
      <c r="A427" s="53"/>
      <c r="B427" s="53"/>
      <c r="C427" s="53"/>
      <c r="D427" s="16">
        <v>0</v>
      </c>
      <c r="E427" s="16">
        <v>0</v>
      </c>
      <c r="F427" s="16">
        <v>0</v>
      </c>
      <c r="G427" s="16">
        <v>0</v>
      </c>
      <c r="H427" s="16">
        <v>0</v>
      </c>
      <c r="I427" s="16">
        <v>0</v>
      </c>
      <c r="J427" s="16">
        <v>0</v>
      </c>
      <c r="K427" s="16">
        <v>0</v>
      </c>
      <c r="L427" s="16">
        <v>0</v>
      </c>
      <c r="M427" s="16">
        <v>0</v>
      </c>
      <c r="N427" s="16">
        <v>0</v>
      </c>
      <c r="O427" s="16">
        <v>0</v>
      </c>
      <c r="P427" s="16">
        <v>1.3208751238343199E-2</v>
      </c>
      <c r="Q427" s="16">
        <v>2.4961862516576158E-2</v>
      </c>
      <c r="R427" s="16">
        <v>4.4648382483270049E-2</v>
      </c>
      <c r="S427" s="16">
        <v>7.4222812614555076E-3</v>
      </c>
      <c r="T427" s="16">
        <v>1.4233288872728948E-2</v>
      </c>
      <c r="U427" s="16">
        <v>7.9632875392807348E-2</v>
      </c>
      <c r="V427" s="16">
        <v>1.3208751238343199E-2</v>
      </c>
      <c r="W427" s="16">
        <v>2.4961862516576158E-2</v>
      </c>
      <c r="X427" s="16">
        <v>4.4648382483270049E-2</v>
      </c>
      <c r="Y427" s="16">
        <v>7.4222812614555076E-3</v>
      </c>
      <c r="Z427" s="16">
        <v>1.4233288872728948E-2</v>
      </c>
      <c r="AA427" s="54">
        <v>7.9632875392807348E-2</v>
      </c>
      <c r="AB427" s="42">
        <v>1.3208751238343199E-2</v>
      </c>
      <c r="AC427" s="42">
        <v>2.4961862516576158E-2</v>
      </c>
      <c r="AD427" s="42">
        <v>4.4648382483270049E-2</v>
      </c>
      <c r="AE427" s="42">
        <v>7.4222812614555076E-3</v>
      </c>
      <c r="AF427" s="42">
        <v>1.4233288872728948E-2</v>
      </c>
      <c r="AG427" s="42">
        <v>7.9632875392807348E-2</v>
      </c>
      <c r="AH427" s="42">
        <v>1.3208751238343199E-2</v>
      </c>
      <c r="AI427" s="42">
        <v>2.4961862516576158E-2</v>
      </c>
      <c r="AJ427" s="42">
        <v>4.4648382483270049E-2</v>
      </c>
      <c r="AK427" s="42">
        <v>7.4222812614555076E-3</v>
      </c>
      <c r="AL427" s="42">
        <v>1.4233288872728948E-2</v>
      </c>
      <c r="AM427" s="42">
        <v>7.9632875392807348E-2</v>
      </c>
    </row>
    <row r="428" spans="1:39" hidden="1" x14ac:dyDescent="0.25">
      <c r="A428" s="53"/>
      <c r="B428" s="53"/>
      <c r="C428" s="53"/>
      <c r="D428" s="16">
        <v>0</v>
      </c>
      <c r="E428" s="16">
        <v>0</v>
      </c>
      <c r="F428" s="16">
        <v>0</v>
      </c>
      <c r="G428" s="16">
        <v>0</v>
      </c>
      <c r="H428" s="16">
        <v>0</v>
      </c>
      <c r="I428" s="16">
        <v>0</v>
      </c>
      <c r="J428" s="16">
        <v>0</v>
      </c>
      <c r="K428" s="16">
        <v>0</v>
      </c>
      <c r="L428" s="16">
        <v>0</v>
      </c>
      <c r="M428" s="16">
        <v>0</v>
      </c>
      <c r="N428" s="16">
        <v>0</v>
      </c>
      <c r="O428" s="16">
        <v>0</v>
      </c>
      <c r="P428" s="16">
        <v>2.4961862516576158E-2</v>
      </c>
      <c r="Q428" s="16">
        <v>4.4648382483270049E-2</v>
      </c>
      <c r="R428" s="16">
        <v>7.4222812614555076E-3</v>
      </c>
      <c r="S428" s="16">
        <v>1.4233288872728948E-2</v>
      </c>
      <c r="T428" s="16">
        <v>7.9632875392807348E-2</v>
      </c>
      <c r="U428" s="16">
        <v>1.3357386848677141E-2</v>
      </c>
      <c r="V428" s="16">
        <v>2.4961862516576158E-2</v>
      </c>
      <c r="W428" s="16">
        <v>4.4648382483270049E-2</v>
      </c>
      <c r="X428" s="16">
        <v>7.4222812614555076E-3</v>
      </c>
      <c r="Y428" s="16">
        <v>1.4233288872728948E-2</v>
      </c>
      <c r="Z428" s="16">
        <v>7.9632875392807348E-2</v>
      </c>
      <c r="AA428" s="54">
        <v>1.3357386848677141E-2</v>
      </c>
      <c r="AB428" s="42">
        <v>2.4961862516576158E-2</v>
      </c>
      <c r="AC428" s="42">
        <v>4.4648382483270049E-2</v>
      </c>
      <c r="AD428" s="42">
        <v>7.4222812614555076E-3</v>
      </c>
      <c r="AE428" s="42">
        <v>1.4233288872728948E-2</v>
      </c>
      <c r="AF428" s="42">
        <v>7.9632875392807348E-2</v>
      </c>
      <c r="AG428" s="42">
        <v>1.3357386848677141E-2</v>
      </c>
      <c r="AH428" s="42">
        <v>2.4961862516576158E-2</v>
      </c>
      <c r="AI428" s="42">
        <v>4.4648382483270049E-2</v>
      </c>
      <c r="AJ428" s="42">
        <v>7.4222812614555076E-3</v>
      </c>
      <c r="AK428" s="42">
        <v>1.4233288872728948E-2</v>
      </c>
      <c r="AL428" s="42">
        <v>7.9632875392807348E-2</v>
      </c>
      <c r="AM428" s="42">
        <v>1.3357386848677141E-2</v>
      </c>
    </row>
    <row r="429" spans="1:39" hidden="1" x14ac:dyDescent="0.25">
      <c r="A429" s="53"/>
      <c r="B429" s="53"/>
      <c r="C429" s="53"/>
      <c r="D429" s="16">
        <v>0</v>
      </c>
      <c r="E429" s="16">
        <v>0</v>
      </c>
      <c r="F429" s="16">
        <v>0</v>
      </c>
      <c r="G429" s="16">
        <v>0</v>
      </c>
      <c r="H429" s="16">
        <v>0</v>
      </c>
      <c r="I429" s="16">
        <v>0</v>
      </c>
      <c r="J429" s="16">
        <v>0</v>
      </c>
      <c r="K429" s="16">
        <v>0</v>
      </c>
      <c r="L429" s="16">
        <v>0</v>
      </c>
      <c r="M429" s="16">
        <v>0</v>
      </c>
      <c r="N429" s="16">
        <v>0</v>
      </c>
      <c r="O429" s="16">
        <v>0</v>
      </c>
      <c r="P429" s="16">
        <v>4.4648382483270049E-2</v>
      </c>
      <c r="Q429" s="16">
        <v>7.4222812614555076E-3</v>
      </c>
      <c r="R429" s="16">
        <v>1.4233288872728948E-2</v>
      </c>
      <c r="S429" s="16">
        <v>7.9632875392807348E-2</v>
      </c>
      <c r="T429" s="16">
        <v>1.3357386848677141E-2</v>
      </c>
      <c r="U429" s="16">
        <v>2.5242753692681665E-2</v>
      </c>
      <c r="V429" s="16">
        <v>4.4648382483270049E-2</v>
      </c>
      <c r="W429" s="16">
        <v>7.4222812614555076E-3</v>
      </c>
      <c r="X429" s="16">
        <v>1.4233288872728948E-2</v>
      </c>
      <c r="Y429" s="16">
        <v>7.9632875392807348E-2</v>
      </c>
      <c r="Z429" s="16">
        <v>1.3357386848677141E-2</v>
      </c>
      <c r="AA429" s="54">
        <v>2.5242753692681665E-2</v>
      </c>
      <c r="AB429" s="42">
        <v>4.4648382483270049E-2</v>
      </c>
      <c r="AC429" s="42">
        <v>7.4222812614555076E-3</v>
      </c>
      <c r="AD429" s="42">
        <v>1.4233288872728948E-2</v>
      </c>
      <c r="AE429" s="42">
        <v>7.9632875392807348E-2</v>
      </c>
      <c r="AF429" s="42">
        <v>1.3357386848677141E-2</v>
      </c>
      <c r="AG429" s="42">
        <v>2.5242753692681665E-2</v>
      </c>
      <c r="AH429" s="42">
        <v>4.4648382483270049E-2</v>
      </c>
      <c r="AI429" s="42">
        <v>7.4222812614555076E-3</v>
      </c>
      <c r="AJ429" s="42">
        <v>1.4233288872728948E-2</v>
      </c>
      <c r="AK429" s="42">
        <v>7.9632875392807348E-2</v>
      </c>
      <c r="AL429" s="42">
        <v>1.3357386848677141E-2</v>
      </c>
      <c r="AM429" s="42">
        <v>2.5242753692681665E-2</v>
      </c>
    </row>
    <row r="430" spans="1:39" hidden="1" x14ac:dyDescent="0.25">
      <c r="A430" s="53"/>
      <c r="B430" s="53"/>
      <c r="C430" s="53"/>
      <c r="D430" s="16">
        <v>0</v>
      </c>
      <c r="E430" s="16">
        <v>0</v>
      </c>
      <c r="F430" s="16">
        <v>0</v>
      </c>
      <c r="G430" s="16">
        <v>0</v>
      </c>
      <c r="H430" s="16">
        <v>0</v>
      </c>
      <c r="I430" s="16">
        <v>0</v>
      </c>
      <c r="J430" s="16">
        <v>0</v>
      </c>
      <c r="K430" s="16">
        <v>0</v>
      </c>
      <c r="L430" s="16">
        <v>0</v>
      </c>
      <c r="M430" s="16">
        <v>0</v>
      </c>
      <c r="N430" s="16">
        <v>0</v>
      </c>
      <c r="O430" s="16">
        <v>0</v>
      </c>
      <c r="P430" s="16">
        <v>7.4222812614555076E-3</v>
      </c>
      <c r="Q430" s="16">
        <v>1.4233288872728948E-2</v>
      </c>
      <c r="R430" s="16">
        <v>7.9632875392807348E-2</v>
      </c>
      <c r="S430" s="16">
        <v>1.3357386848677141E-2</v>
      </c>
      <c r="T430" s="16">
        <v>2.5242753692681665E-2</v>
      </c>
      <c r="U430" s="16">
        <v>4.5150802391183811E-2</v>
      </c>
      <c r="V430" s="16">
        <v>7.4222812614555076E-3</v>
      </c>
      <c r="W430" s="16">
        <v>1.4233288872728948E-2</v>
      </c>
      <c r="X430" s="16">
        <v>7.9632875392807348E-2</v>
      </c>
      <c r="Y430" s="16">
        <v>1.3357386848677141E-2</v>
      </c>
      <c r="Z430" s="16">
        <v>2.5242753692681665E-2</v>
      </c>
      <c r="AA430" s="54">
        <v>4.5150802391183811E-2</v>
      </c>
      <c r="AB430" s="42">
        <v>7.4222812614555076E-3</v>
      </c>
      <c r="AC430" s="42">
        <v>1.4233288872728948E-2</v>
      </c>
      <c r="AD430" s="42">
        <v>7.9632875392807348E-2</v>
      </c>
      <c r="AE430" s="42">
        <v>1.3357386848677141E-2</v>
      </c>
      <c r="AF430" s="42">
        <v>2.5242753692681665E-2</v>
      </c>
      <c r="AG430" s="42">
        <v>4.5150802391183811E-2</v>
      </c>
      <c r="AH430" s="42">
        <v>7.4222812614555076E-3</v>
      </c>
      <c r="AI430" s="42">
        <v>1.4233288872728948E-2</v>
      </c>
      <c r="AJ430" s="42">
        <v>7.9632875392807348E-2</v>
      </c>
      <c r="AK430" s="42">
        <v>1.3357386848677141E-2</v>
      </c>
      <c r="AL430" s="42">
        <v>2.5242753692681665E-2</v>
      </c>
      <c r="AM430" s="42">
        <v>4.5150802391183811E-2</v>
      </c>
    </row>
    <row r="431" spans="1:39" hidden="1" x14ac:dyDescent="0.25">
      <c r="A431" s="53"/>
      <c r="B431" s="53"/>
      <c r="C431" s="53"/>
      <c r="D431" s="16">
        <v>0</v>
      </c>
      <c r="E431" s="16">
        <v>0</v>
      </c>
      <c r="F431" s="16">
        <v>0</v>
      </c>
      <c r="G431" s="16">
        <v>0</v>
      </c>
      <c r="H431" s="16">
        <v>0</v>
      </c>
      <c r="I431" s="16">
        <v>0</v>
      </c>
      <c r="J431" s="16">
        <v>0</v>
      </c>
      <c r="K431" s="16">
        <v>0</v>
      </c>
      <c r="L431" s="16">
        <v>0</v>
      </c>
      <c r="M431" s="16">
        <v>0</v>
      </c>
      <c r="N431" s="16">
        <v>0</v>
      </c>
      <c r="O431" s="16">
        <v>0</v>
      </c>
      <c r="P431" s="16">
        <v>1.4233288872728948E-2</v>
      </c>
      <c r="Q431" s="16">
        <v>7.9632875392807348E-2</v>
      </c>
      <c r="R431" s="16">
        <v>1.3357386848677141E-2</v>
      </c>
      <c r="S431" s="16">
        <v>2.5242753692681665E-2</v>
      </c>
      <c r="T431" s="16">
        <v>4.5150802391183811E-2</v>
      </c>
      <c r="U431" s="16">
        <v>7.5058028060330248E-3</v>
      </c>
      <c r="V431" s="16">
        <v>1.4233288872728948E-2</v>
      </c>
      <c r="W431" s="16">
        <v>7.9632875392807348E-2</v>
      </c>
      <c r="X431" s="16">
        <v>1.3357386848677141E-2</v>
      </c>
      <c r="Y431" s="16">
        <v>2.5242753692681665E-2</v>
      </c>
      <c r="Z431" s="16">
        <v>4.5150802391183811E-2</v>
      </c>
      <c r="AA431" s="54">
        <v>7.5058028060330248E-3</v>
      </c>
      <c r="AB431" s="42">
        <v>1.4233288872728948E-2</v>
      </c>
      <c r="AC431" s="42">
        <v>7.9632875392807348E-2</v>
      </c>
      <c r="AD431" s="42">
        <v>1.3357386848677141E-2</v>
      </c>
      <c r="AE431" s="42">
        <v>2.5242753692681665E-2</v>
      </c>
      <c r="AF431" s="42">
        <v>4.5150802391183811E-2</v>
      </c>
      <c r="AG431" s="42">
        <v>7.5058028060330248E-3</v>
      </c>
      <c r="AH431" s="42">
        <v>1.4233288872728948E-2</v>
      </c>
      <c r="AI431" s="42">
        <v>7.9632875392807348E-2</v>
      </c>
      <c r="AJ431" s="42">
        <v>1.3357386848677141E-2</v>
      </c>
      <c r="AK431" s="42">
        <v>2.5242753692681665E-2</v>
      </c>
      <c r="AL431" s="42">
        <v>4.5150802391183811E-2</v>
      </c>
      <c r="AM431" s="42">
        <v>7.5058028060330248E-3</v>
      </c>
    </row>
    <row r="432" spans="1:39" x14ac:dyDescent="0.25">
      <c r="A432" s="53" t="s">
        <v>115</v>
      </c>
      <c r="B432" s="53" t="str">
        <f>VLOOKUP(A432,'TRI Releases'!$A$3:$Q$118,2,FALSE)</f>
        <v>70805FRMSPGULFS</v>
      </c>
      <c r="C432" s="53" t="str">
        <f>VLOOKUP(B432,'AERMOD-Modeled-Air-Conc.'!$A$5:$B$3136,2,FALSE)</f>
        <v>Processing as a Reactant</v>
      </c>
      <c r="D432" s="16">
        <v>0</v>
      </c>
      <c r="E432" s="16">
        <v>0</v>
      </c>
      <c r="F432" s="16">
        <v>0</v>
      </c>
      <c r="G432" s="16">
        <v>0</v>
      </c>
      <c r="H432" s="16">
        <v>0</v>
      </c>
      <c r="I432" s="16">
        <v>0</v>
      </c>
      <c r="J432" s="16">
        <v>0</v>
      </c>
      <c r="K432" s="16">
        <v>0</v>
      </c>
      <c r="L432" s="16">
        <v>0</v>
      </c>
      <c r="M432" s="16">
        <v>0</v>
      </c>
      <c r="N432" s="16">
        <v>0</v>
      </c>
      <c r="O432" s="16">
        <v>0</v>
      </c>
      <c r="P432" s="16">
        <v>7.9632875392807348E-2</v>
      </c>
      <c r="Q432" s="16">
        <v>1.3357386848677141E-2</v>
      </c>
      <c r="R432" s="16">
        <v>2.5242753692681665E-2</v>
      </c>
      <c r="S432" s="16">
        <v>4.5150802391183811E-2</v>
      </c>
      <c r="T432" s="16">
        <v>7.5058028060330248E-3</v>
      </c>
      <c r="U432" s="16">
        <v>1.4393453413682384E-2</v>
      </c>
      <c r="V432" s="16">
        <v>7.9632875392807348E-2</v>
      </c>
      <c r="W432" s="16">
        <v>1.3357386848677141E-2</v>
      </c>
      <c r="X432" s="16">
        <v>2.5242753692681665E-2</v>
      </c>
      <c r="Y432" s="16">
        <v>4.5150802391183811E-2</v>
      </c>
      <c r="Z432" s="16">
        <v>7.5058028060330248E-3</v>
      </c>
      <c r="AA432" s="54">
        <v>1.4393453413682384E-2</v>
      </c>
      <c r="AB432" s="42">
        <v>7.9632875392807348E-2</v>
      </c>
      <c r="AC432" s="42">
        <v>1.3357386848677141E-2</v>
      </c>
      <c r="AD432" s="42">
        <v>2.5242753692681665E-2</v>
      </c>
      <c r="AE432" s="42">
        <v>4.5150802391183811E-2</v>
      </c>
      <c r="AF432" s="42">
        <v>7.5058028060330248E-3</v>
      </c>
      <c r="AG432" s="42">
        <v>1.4393453413682384E-2</v>
      </c>
      <c r="AH432" s="42">
        <v>7.9632875392807348E-2</v>
      </c>
      <c r="AI432" s="42">
        <v>1.3357386848677141E-2</v>
      </c>
      <c r="AJ432" s="42">
        <v>2.5242753692681665E-2</v>
      </c>
      <c r="AK432" s="42">
        <v>4.5150802391183811E-2</v>
      </c>
      <c r="AL432" s="42">
        <v>7.5058028060330248E-3</v>
      </c>
      <c r="AM432" s="42">
        <v>1.4393453413682384E-2</v>
      </c>
    </row>
    <row r="433" spans="1:39" hidden="1" x14ac:dyDescent="0.25">
      <c r="A433" s="53"/>
      <c r="B433" s="53"/>
      <c r="C433" s="53"/>
      <c r="D433" s="16">
        <v>0</v>
      </c>
      <c r="E433" s="16">
        <v>0</v>
      </c>
      <c r="F433" s="16">
        <v>0</v>
      </c>
      <c r="G433" s="16">
        <v>0</v>
      </c>
      <c r="H433" s="16">
        <v>0</v>
      </c>
      <c r="I433" s="16">
        <v>0</v>
      </c>
      <c r="J433" s="16">
        <v>0</v>
      </c>
      <c r="K433" s="16">
        <v>0</v>
      </c>
      <c r="L433" s="16">
        <v>0</v>
      </c>
      <c r="M433" s="16">
        <v>0</v>
      </c>
      <c r="N433" s="16">
        <v>0</v>
      </c>
      <c r="O433" s="16">
        <v>0</v>
      </c>
      <c r="P433" s="16">
        <v>1.3357386848677141E-2</v>
      </c>
      <c r="Q433" s="16">
        <v>2.5242753692681665E-2</v>
      </c>
      <c r="R433" s="16">
        <v>4.5150802391183811E-2</v>
      </c>
      <c r="S433" s="16">
        <v>7.5058028060330248E-3</v>
      </c>
      <c r="T433" s="16">
        <v>1.4393453413682384E-2</v>
      </c>
      <c r="U433" s="16">
        <v>7.7033582724199398E-2</v>
      </c>
      <c r="V433" s="16">
        <v>1.3357386848677141E-2</v>
      </c>
      <c r="W433" s="16">
        <v>2.5242753692681665E-2</v>
      </c>
      <c r="X433" s="16">
        <v>4.5150802391183811E-2</v>
      </c>
      <c r="Y433" s="16">
        <v>7.5058028060330248E-3</v>
      </c>
      <c r="Z433" s="16">
        <v>1.4393453413682384E-2</v>
      </c>
      <c r="AA433" s="54">
        <v>7.7033582724199398E-2</v>
      </c>
      <c r="AB433" s="42">
        <v>1.3357386848677141E-2</v>
      </c>
      <c r="AC433" s="42">
        <v>2.5242753692681665E-2</v>
      </c>
      <c r="AD433" s="42">
        <v>4.5150802391183811E-2</v>
      </c>
      <c r="AE433" s="42">
        <v>7.5058028060330248E-3</v>
      </c>
      <c r="AF433" s="42">
        <v>1.4393453413682384E-2</v>
      </c>
      <c r="AG433" s="42">
        <v>7.7033582724199398E-2</v>
      </c>
      <c r="AH433" s="42">
        <v>1.3357386848677141E-2</v>
      </c>
      <c r="AI433" s="42">
        <v>2.5242753692681665E-2</v>
      </c>
      <c r="AJ433" s="42">
        <v>4.5150802391183811E-2</v>
      </c>
      <c r="AK433" s="42">
        <v>7.5058028060330248E-3</v>
      </c>
      <c r="AL433" s="42">
        <v>1.4393453413682384E-2</v>
      </c>
      <c r="AM433" s="42">
        <v>7.7033582724199398E-2</v>
      </c>
    </row>
    <row r="434" spans="1:39" hidden="1" x14ac:dyDescent="0.25">
      <c r="A434" s="53"/>
      <c r="B434" s="53"/>
      <c r="C434" s="53"/>
      <c r="D434" s="16">
        <v>0</v>
      </c>
      <c r="E434" s="16">
        <v>0</v>
      </c>
      <c r="F434" s="16">
        <v>0</v>
      </c>
      <c r="G434" s="16">
        <v>0</v>
      </c>
      <c r="H434" s="16">
        <v>0</v>
      </c>
      <c r="I434" s="16">
        <v>0</v>
      </c>
      <c r="J434" s="16">
        <v>0</v>
      </c>
      <c r="K434" s="16">
        <v>0</v>
      </c>
      <c r="L434" s="16">
        <v>0</v>
      </c>
      <c r="M434" s="16">
        <v>0</v>
      </c>
      <c r="N434" s="16">
        <v>0</v>
      </c>
      <c r="O434" s="16">
        <v>0</v>
      </c>
      <c r="P434" s="16">
        <v>2.5242753692681665E-2</v>
      </c>
      <c r="Q434" s="16">
        <v>4.5150802391183811E-2</v>
      </c>
      <c r="R434" s="16">
        <v>7.5058028060330248E-3</v>
      </c>
      <c r="S434" s="16">
        <v>1.4393453413682384E-2</v>
      </c>
      <c r="T434" s="16">
        <v>7.7033582724199398E-2</v>
      </c>
      <c r="U434" s="16">
        <v>1.2921389058364237E-2</v>
      </c>
      <c r="V434" s="16">
        <v>2.5242753692681665E-2</v>
      </c>
      <c r="W434" s="16">
        <v>4.5150802391183811E-2</v>
      </c>
      <c r="X434" s="16">
        <v>7.5058028060330248E-3</v>
      </c>
      <c r="Y434" s="16">
        <v>1.4393453413682384E-2</v>
      </c>
      <c r="Z434" s="16">
        <v>7.7033582724199398E-2</v>
      </c>
      <c r="AA434" s="54">
        <v>1.2921389058364237E-2</v>
      </c>
      <c r="AB434" s="42">
        <v>2.5242753692681665E-2</v>
      </c>
      <c r="AC434" s="42">
        <v>4.5150802391183811E-2</v>
      </c>
      <c r="AD434" s="42">
        <v>7.5058028060330248E-3</v>
      </c>
      <c r="AE434" s="42">
        <v>1.4393453413682384E-2</v>
      </c>
      <c r="AF434" s="42">
        <v>7.7033582724199398E-2</v>
      </c>
      <c r="AG434" s="42">
        <v>1.2921389058364237E-2</v>
      </c>
      <c r="AH434" s="42">
        <v>2.5242753692681665E-2</v>
      </c>
      <c r="AI434" s="42">
        <v>4.5150802391183811E-2</v>
      </c>
      <c r="AJ434" s="42">
        <v>7.5058028060330248E-3</v>
      </c>
      <c r="AK434" s="42">
        <v>1.4393453413682384E-2</v>
      </c>
      <c r="AL434" s="42">
        <v>7.7033582724199398E-2</v>
      </c>
      <c r="AM434" s="42">
        <v>1.2921389058364237E-2</v>
      </c>
    </row>
    <row r="435" spans="1:39" hidden="1" x14ac:dyDescent="0.25">
      <c r="A435" s="53"/>
      <c r="B435" s="53"/>
      <c r="C435" s="53"/>
      <c r="D435" s="16">
        <v>0</v>
      </c>
      <c r="E435" s="16">
        <v>0</v>
      </c>
      <c r="F435" s="16">
        <v>0</v>
      </c>
      <c r="G435" s="16">
        <v>0</v>
      </c>
      <c r="H435" s="16">
        <v>0</v>
      </c>
      <c r="I435" s="16">
        <v>0</v>
      </c>
      <c r="J435" s="16">
        <v>0</v>
      </c>
      <c r="K435" s="16">
        <v>0</v>
      </c>
      <c r="L435" s="16">
        <v>0</v>
      </c>
      <c r="M435" s="16">
        <v>0</v>
      </c>
      <c r="N435" s="16">
        <v>0</v>
      </c>
      <c r="O435" s="16">
        <v>0</v>
      </c>
      <c r="P435" s="16">
        <v>4.5150802391183811E-2</v>
      </c>
      <c r="Q435" s="16">
        <v>7.5058028060330248E-3</v>
      </c>
      <c r="R435" s="16">
        <v>1.4393453413682384E-2</v>
      </c>
      <c r="S435" s="16">
        <v>7.7033582724199398E-2</v>
      </c>
      <c r="T435" s="16">
        <v>1.2921389058364237E-2</v>
      </c>
      <c r="U435" s="16">
        <v>2.4418806242772175E-2</v>
      </c>
      <c r="V435" s="16">
        <v>4.5150802391183811E-2</v>
      </c>
      <c r="W435" s="16">
        <v>7.5058028060330248E-3</v>
      </c>
      <c r="X435" s="16">
        <v>1.4393453413682384E-2</v>
      </c>
      <c r="Y435" s="16">
        <v>7.7033582724199398E-2</v>
      </c>
      <c r="Z435" s="16">
        <v>1.2921389058364237E-2</v>
      </c>
      <c r="AA435" s="54">
        <v>2.4418806242772175E-2</v>
      </c>
      <c r="AB435" s="42">
        <v>4.5150802391183811E-2</v>
      </c>
      <c r="AC435" s="42">
        <v>7.5058028060330248E-3</v>
      </c>
      <c r="AD435" s="42">
        <v>1.4393453413682384E-2</v>
      </c>
      <c r="AE435" s="42">
        <v>7.7033582724199398E-2</v>
      </c>
      <c r="AF435" s="42">
        <v>1.2921389058364237E-2</v>
      </c>
      <c r="AG435" s="42">
        <v>2.4418806242772175E-2</v>
      </c>
      <c r="AH435" s="42">
        <v>4.5150802391183811E-2</v>
      </c>
      <c r="AI435" s="42">
        <v>7.5058028060330248E-3</v>
      </c>
      <c r="AJ435" s="42">
        <v>1.4393453413682384E-2</v>
      </c>
      <c r="AK435" s="42">
        <v>7.7033582724199398E-2</v>
      </c>
      <c r="AL435" s="42">
        <v>1.2921389058364237E-2</v>
      </c>
      <c r="AM435" s="42">
        <v>2.4418806242772175E-2</v>
      </c>
    </row>
    <row r="436" spans="1:39" hidden="1" x14ac:dyDescent="0.25">
      <c r="A436" s="53"/>
      <c r="B436" s="53"/>
      <c r="C436" s="53"/>
      <c r="D436" s="16">
        <v>0</v>
      </c>
      <c r="E436" s="16">
        <v>0</v>
      </c>
      <c r="F436" s="16">
        <v>0</v>
      </c>
      <c r="G436" s="16">
        <v>0</v>
      </c>
      <c r="H436" s="16">
        <v>0</v>
      </c>
      <c r="I436" s="16">
        <v>0</v>
      </c>
      <c r="J436" s="16">
        <v>0</v>
      </c>
      <c r="K436" s="16">
        <v>0</v>
      </c>
      <c r="L436" s="16">
        <v>0</v>
      </c>
      <c r="M436" s="16">
        <v>0</v>
      </c>
      <c r="N436" s="16">
        <v>0</v>
      </c>
      <c r="O436" s="16">
        <v>0</v>
      </c>
      <c r="P436" s="16">
        <v>7.5058028060330248E-3</v>
      </c>
      <c r="Q436" s="16">
        <v>1.4393453413682384E-2</v>
      </c>
      <c r="R436" s="16">
        <v>7.7033582724199398E-2</v>
      </c>
      <c r="S436" s="16">
        <v>1.2921389058364237E-2</v>
      </c>
      <c r="T436" s="16">
        <v>2.4418806242772175E-2</v>
      </c>
      <c r="U436" s="16">
        <v>4.3677037327970097E-2</v>
      </c>
      <c r="V436" s="16">
        <v>7.5058028060330248E-3</v>
      </c>
      <c r="W436" s="16">
        <v>1.4393453413682384E-2</v>
      </c>
      <c r="X436" s="16">
        <v>7.7033582724199398E-2</v>
      </c>
      <c r="Y436" s="16">
        <v>1.2921389058364237E-2</v>
      </c>
      <c r="Z436" s="16">
        <v>2.4418806242772175E-2</v>
      </c>
      <c r="AA436" s="54">
        <v>4.3677037327970097E-2</v>
      </c>
      <c r="AB436" s="42">
        <v>7.5058028060330248E-3</v>
      </c>
      <c r="AC436" s="42">
        <v>1.4393453413682384E-2</v>
      </c>
      <c r="AD436" s="42">
        <v>7.7033582724199398E-2</v>
      </c>
      <c r="AE436" s="42">
        <v>1.2921389058364237E-2</v>
      </c>
      <c r="AF436" s="42">
        <v>2.4418806242772175E-2</v>
      </c>
      <c r="AG436" s="42">
        <v>4.3677037327970097E-2</v>
      </c>
      <c r="AH436" s="42">
        <v>7.5058028060330248E-3</v>
      </c>
      <c r="AI436" s="42">
        <v>1.4393453413682384E-2</v>
      </c>
      <c r="AJ436" s="42">
        <v>7.7033582724199398E-2</v>
      </c>
      <c r="AK436" s="42">
        <v>1.2921389058364237E-2</v>
      </c>
      <c r="AL436" s="42">
        <v>2.4418806242772175E-2</v>
      </c>
      <c r="AM436" s="42">
        <v>4.3677037327970097E-2</v>
      </c>
    </row>
    <row r="437" spans="1:39" hidden="1" x14ac:dyDescent="0.25">
      <c r="A437" s="53"/>
      <c r="B437" s="53"/>
      <c r="C437" s="53"/>
      <c r="D437" s="16">
        <v>0</v>
      </c>
      <c r="E437" s="16">
        <v>0</v>
      </c>
      <c r="F437" s="16">
        <v>0</v>
      </c>
      <c r="G437" s="16">
        <v>0</v>
      </c>
      <c r="H437" s="16">
        <v>0</v>
      </c>
      <c r="I437" s="16">
        <v>0</v>
      </c>
      <c r="J437" s="16">
        <v>0</v>
      </c>
      <c r="K437" s="16">
        <v>0</v>
      </c>
      <c r="L437" s="16">
        <v>0</v>
      </c>
      <c r="M437" s="16">
        <v>0</v>
      </c>
      <c r="N437" s="16">
        <v>0</v>
      </c>
      <c r="O437" s="16">
        <v>0</v>
      </c>
      <c r="P437" s="16">
        <v>1.4393453413682384E-2</v>
      </c>
      <c r="Q437" s="16">
        <v>7.7033582724199398E-2</v>
      </c>
      <c r="R437" s="16">
        <v>1.2921389058364237E-2</v>
      </c>
      <c r="S437" s="16">
        <v>2.4418806242772175E-2</v>
      </c>
      <c r="T437" s="16">
        <v>4.3677037327970097E-2</v>
      </c>
      <c r="U437" s="16">
        <v>7.2608062752723039E-3</v>
      </c>
      <c r="V437" s="16">
        <v>1.4393453413682384E-2</v>
      </c>
      <c r="W437" s="16">
        <v>7.7033582724199398E-2</v>
      </c>
      <c r="X437" s="16">
        <v>1.2921389058364237E-2</v>
      </c>
      <c r="Y437" s="16">
        <v>2.4418806242772175E-2</v>
      </c>
      <c r="Z437" s="16">
        <v>4.3677037327970097E-2</v>
      </c>
      <c r="AA437" s="54">
        <v>7.2608062752723039E-3</v>
      </c>
      <c r="AB437" s="42">
        <v>1.4393453413682384E-2</v>
      </c>
      <c r="AC437" s="42">
        <v>7.7033582724199398E-2</v>
      </c>
      <c r="AD437" s="42">
        <v>1.2921389058364237E-2</v>
      </c>
      <c r="AE437" s="42">
        <v>2.4418806242772175E-2</v>
      </c>
      <c r="AF437" s="42">
        <v>4.3677037327970097E-2</v>
      </c>
      <c r="AG437" s="42">
        <v>7.2608062752723039E-3</v>
      </c>
      <c r="AH437" s="42">
        <v>1.4393453413682384E-2</v>
      </c>
      <c r="AI437" s="42">
        <v>7.7033582724199398E-2</v>
      </c>
      <c r="AJ437" s="42">
        <v>1.2921389058364237E-2</v>
      </c>
      <c r="AK437" s="42">
        <v>2.4418806242772175E-2</v>
      </c>
      <c r="AL437" s="42">
        <v>4.3677037327970097E-2</v>
      </c>
      <c r="AM437" s="42">
        <v>7.2608062752723039E-3</v>
      </c>
    </row>
    <row r="438" spans="1:39" x14ac:dyDescent="0.25">
      <c r="A438" s="53" t="s">
        <v>116</v>
      </c>
      <c r="B438" s="53" t="str">
        <f>VLOOKUP(A438,'TRI Releases'!$A$3:$Q$118,2,FALSE)</f>
        <v>70805FRMSPGULFS</v>
      </c>
      <c r="C438" s="53" t="str">
        <f>VLOOKUP(B438,'AERMOD-Modeled-Air-Conc.'!$A$5:$B$3136,2,FALSE)</f>
        <v>Processing as a Reactant</v>
      </c>
      <c r="D438" s="16">
        <v>0</v>
      </c>
      <c r="E438" s="16">
        <v>0</v>
      </c>
      <c r="F438" s="16">
        <v>0</v>
      </c>
      <c r="G438" s="16">
        <v>0</v>
      </c>
      <c r="H438" s="16">
        <v>0</v>
      </c>
      <c r="I438" s="16">
        <v>0</v>
      </c>
      <c r="J438" s="16">
        <v>0</v>
      </c>
      <c r="K438" s="16">
        <v>0</v>
      </c>
      <c r="L438" s="16">
        <v>0</v>
      </c>
      <c r="M438" s="16">
        <v>0</v>
      </c>
      <c r="N438" s="16">
        <v>0</v>
      </c>
      <c r="O438" s="16">
        <v>0</v>
      </c>
      <c r="P438" s="16">
        <v>7.7033582724199398E-2</v>
      </c>
      <c r="Q438" s="16">
        <v>1.2921389058364237E-2</v>
      </c>
      <c r="R438" s="16">
        <v>2.4418806242772175E-2</v>
      </c>
      <c r="S438" s="16">
        <v>4.3677037327970097E-2</v>
      </c>
      <c r="T438" s="16">
        <v>7.2608062752723039E-3</v>
      </c>
      <c r="U438" s="16">
        <v>1.3923637426885632E-2</v>
      </c>
      <c r="V438" s="16">
        <v>7.7033582724199398E-2</v>
      </c>
      <c r="W438" s="16">
        <v>1.2921389058364237E-2</v>
      </c>
      <c r="X438" s="16">
        <v>2.4418806242772175E-2</v>
      </c>
      <c r="Y438" s="16">
        <v>4.3677037327970097E-2</v>
      </c>
      <c r="Z438" s="16">
        <v>7.2608062752723039E-3</v>
      </c>
      <c r="AA438" s="54">
        <v>1.3923637426885632E-2</v>
      </c>
      <c r="AB438" s="42">
        <v>7.7033582724199398E-2</v>
      </c>
      <c r="AC438" s="42">
        <v>1.2921389058364237E-2</v>
      </c>
      <c r="AD438" s="42">
        <v>2.4418806242772175E-2</v>
      </c>
      <c r="AE438" s="42">
        <v>4.3677037327970097E-2</v>
      </c>
      <c r="AF438" s="42">
        <v>7.2608062752723039E-3</v>
      </c>
      <c r="AG438" s="42">
        <v>1.3923637426885632E-2</v>
      </c>
      <c r="AH438" s="42">
        <v>7.7033582724199398E-2</v>
      </c>
      <c r="AI438" s="42">
        <v>1.2921389058364237E-2</v>
      </c>
      <c r="AJ438" s="42">
        <v>2.4418806242772175E-2</v>
      </c>
      <c r="AK438" s="42">
        <v>4.3677037327970097E-2</v>
      </c>
      <c r="AL438" s="42">
        <v>7.2608062752723039E-3</v>
      </c>
      <c r="AM438" s="42">
        <v>1.3923637426885632E-2</v>
      </c>
    </row>
    <row r="439" spans="1:39" hidden="1" x14ac:dyDescent="0.25">
      <c r="A439" s="53"/>
      <c r="B439" s="53"/>
      <c r="C439" s="53"/>
      <c r="D439" s="16">
        <v>0</v>
      </c>
      <c r="E439" s="16">
        <v>0</v>
      </c>
      <c r="F439" s="16">
        <v>0</v>
      </c>
      <c r="G439" s="16">
        <v>0</v>
      </c>
      <c r="H439" s="16">
        <v>0</v>
      </c>
      <c r="I439" s="16">
        <v>0</v>
      </c>
      <c r="J439" s="16">
        <v>0</v>
      </c>
      <c r="K439" s="16">
        <v>0</v>
      </c>
      <c r="L439" s="16">
        <v>0</v>
      </c>
      <c r="M439" s="16">
        <v>0</v>
      </c>
      <c r="N439" s="16">
        <v>0</v>
      </c>
      <c r="O439" s="16">
        <v>0</v>
      </c>
      <c r="P439" s="16">
        <v>1.2921389058364237E-2</v>
      </c>
      <c r="Q439" s="16">
        <v>2.4418806242772175E-2</v>
      </c>
      <c r="R439" s="16">
        <v>4.3677037327970097E-2</v>
      </c>
      <c r="S439" s="16">
        <v>7.2608062752723039E-3</v>
      </c>
      <c r="T439" s="16">
        <v>1.3923637426885632E-2</v>
      </c>
      <c r="U439" s="16">
        <v>7.9396576059297536E-2</v>
      </c>
      <c r="V439" s="16">
        <v>1.2921389058364237E-2</v>
      </c>
      <c r="W439" s="16">
        <v>2.4418806242772175E-2</v>
      </c>
      <c r="X439" s="16">
        <v>4.3677037327970097E-2</v>
      </c>
      <c r="Y439" s="16">
        <v>7.2608062752723039E-3</v>
      </c>
      <c r="Z439" s="16">
        <v>1.3923637426885632E-2</v>
      </c>
      <c r="AA439" s="54">
        <v>7.9396576059297536E-2</v>
      </c>
      <c r="AB439" s="42">
        <v>1.2921389058364237E-2</v>
      </c>
      <c r="AC439" s="42">
        <v>2.4418806242772175E-2</v>
      </c>
      <c r="AD439" s="42">
        <v>4.3677037327970097E-2</v>
      </c>
      <c r="AE439" s="42">
        <v>7.2608062752723039E-3</v>
      </c>
      <c r="AF439" s="42">
        <v>1.3923637426885632E-2</v>
      </c>
      <c r="AG439" s="42">
        <v>7.9396576059297536E-2</v>
      </c>
      <c r="AH439" s="42">
        <v>1.2921389058364237E-2</v>
      </c>
      <c r="AI439" s="42">
        <v>2.4418806242772175E-2</v>
      </c>
      <c r="AJ439" s="42">
        <v>4.3677037327970097E-2</v>
      </c>
      <c r="AK439" s="42">
        <v>7.2608062752723039E-3</v>
      </c>
      <c r="AL439" s="42">
        <v>1.3923637426885632E-2</v>
      </c>
      <c r="AM439" s="42">
        <v>7.9396576059297536E-2</v>
      </c>
    </row>
    <row r="440" spans="1:39" hidden="1" x14ac:dyDescent="0.25">
      <c r="A440" s="53"/>
      <c r="B440" s="53"/>
      <c r="C440" s="53"/>
      <c r="D440" s="16">
        <v>0</v>
      </c>
      <c r="E440" s="16">
        <v>0</v>
      </c>
      <c r="F440" s="16">
        <v>0</v>
      </c>
      <c r="G440" s="16">
        <v>0</v>
      </c>
      <c r="H440" s="16">
        <v>0</v>
      </c>
      <c r="I440" s="16">
        <v>0</v>
      </c>
      <c r="J440" s="16">
        <v>0</v>
      </c>
      <c r="K440" s="16">
        <v>0</v>
      </c>
      <c r="L440" s="16">
        <v>0</v>
      </c>
      <c r="M440" s="16">
        <v>0</v>
      </c>
      <c r="N440" s="16">
        <v>0</v>
      </c>
      <c r="O440" s="16">
        <v>0</v>
      </c>
      <c r="P440" s="16">
        <v>2.4418806242772175E-2</v>
      </c>
      <c r="Q440" s="16">
        <v>4.3677037327970097E-2</v>
      </c>
      <c r="R440" s="16">
        <v>7.2608062752723039E-3</v>
      </c>
      <c r="S440" s="16">
        <v>1.3923637426885632E-2</v>
      </c>
      <c r="T440" s="16">
        <v>7.9396576059297536E-2</v>
      </c>
      <c r="U440" s="16">
        <v>1.3317750685921424E-2</v>
      </c>
      <c r="V440" s="16">
        <v>2.4418806242772175E-2</v>
      </c>
      <c r="W440" s="16">
        <v>4.3677037327970097E-2</v>
      </c>
      <c r="X440" s="16">
        <v>7.2608062752723039E-3</v>
      </c>
      <c r="Y440" s="16">
        <v>1.3923637426885632E-2</v>
      </c>
      <c r="Z440" s="16">
        <v>7.9396576059297536E-2</v>
      </c>
      <c r="AA440" s="54">
        <v>1.3317750685921424E-2</v>
      </c>
      <c r="AB440" s="42">
        <v>2.4418806242772175E-2</v>
      </c>
      <c r="AC440" s="42">
        <v>4.3677037327970097E-2</v>
      </c>
      <c r="AD440" s="42">
        <v>7.2608062752723039E-3</v>
      </c>
      <c r="AE440" s="42">
        <v>1.3923637426885632E-2</v>
      </c>
      <c r="AF440" s="42">
        <v>7.9396576059297536E-2</v>
      </c>
      <c r="AG440" s="42">
        <v>1.3317750685921424E-2</v>
      </c>
      <c r="AH440" s="42">
        <v>2.4418806242772175E-2</v>
      </c>
      <c r="AI440" s="42">
        <v>4.3677037327970097E-2</v>
      </c>
      <c r="AJ440" s="42">
        <v>7.2608062752723039E-3</v>
      </c>
      <c r="AK440" s="42">
        <v>1.3923637426885632E-2</v>
      </c>
      <c r="AL440" s="42">
        <v>7.9396576059297536E-2</v>
      </c>
      <c r="AM440" s="42">
        <v>1.3317750685921424E-2</v>
      </c>
    </row>
    <row r="441" spans="1:39" hidden="1" x14ac:dyDescent="0.25">
      <c r="A441" s="53"/>
      <c r="B441" s="53"/>
      <c r="C441" s="53"/>
      <c r="D441" s="16">
        <v>0</v>
      </c>
      <c r="E441" s="16">
        <v>0</v>
      </c>
      <c r="F441" s="16">
        <v>0</v>
      </c>
      <c r="G441" s="16">
        <v>0</v>
      </c>
      <c r="H441" s="16">
        <v>0</v>
      </c>
      <c r="I441" s="16">
        <v>0</v>
      </c>
      <c r="J441" s="16">
        <v>0</v>
      </c>
      <c r="K441" s="16">
        <v>0</v>
      </c>
      <c r="L441" s="16">
        <v>0</v>
      </c>
      <c r="M441" s="16">
        <v>0</v>
      </c>
      <c r="N441" s="16">
        <v>0</v>
      </c>
      <c r="O441" s="16">
        <v>0</v>
      </c>
      <c r="P441" s="16">
        <v>4.3677037327970097E-2</v>
      </c>
      <c r="Q441" s="16">
        <v>7.2608062752723039E-3</v>
      </c>
      <c r="R441" s="16">
        <v>1.3923637426885632E-2</v>
      </c>
      <c r="S441" s="16">
        <v>7.9396576059297536E-2</v>
      </c>
      <c r="T441" s="16">
        <v>1.3317750685921424E-2</v>
      </c>
      <c r="U441" s="16">
        <v>2.5167849379053531E-2</v>
      </c>
      <c r="V441" s="16">
        <v>4.3677037327970097E-2</v>
      </c>
      <c r="W441" s="16">
        <v>7.2608062752723039E-3</v>
      </c>
      <c r="X441" s="16">
        <v>1.3923637426885632E-2</v>
      </c>
      <c r="Y441" s="16">
        <v>7.9396576059297536E-2</v>
      </c>
      <c r="Z441" s="16">
        <v>1.3317750685921424E-2</v>
      </c>
      <c r="AA441" s="54">
        <v>2.5167849379053531E-2</v>
      </c>
      <c r="AB441" s="42">
        <v>4.3677037327970097E-2</v>
      </c>
      <c r="AC441" s="42">
        <v>7.2608062752723039E-3</v>
      </c>
      <c r="AD441" s="42">
        <v>1.3923637426885632E-2</v>
      </c>
      <c r="AE441" s="42">
        <v>7.9396576059297536E-2</v>
      </c>
      <c r="AF441" s="42">
        <v>1.3317750685921424E-2</v>
      </c>
      <c r="AG441" s="42">
        <v>2.5167849379053531E-2</v>
      </c>
      <c r="AH441" s="42">
        <v>4.3677037327970097E-2</v>
      </c>
      <c r="AI441" s="42">
        <v>7.2608062752723039E-3</v>
      </c>
      <c r="AJ441" s="42">
        <v>1.3923637426885632E-2</v>
      </c>
      <c r="AK441" s="42">
        <v>7.9396576059297536E-2</v>
      </c>
      <c r="AL441" s="42">
        <v>1.3317750685921424E-2</v>
      </c>
      <c r="AM441" s="42">
        <v>2.5167849379053531E-2</v>
      </c>
    </row>
    <row r="442" spans="1:39" hidden="1" x14ac:dyDescent="0.25">
      <c r="A442" s="53"/>
      <c r="B442" s="53"/>
      <c r="C442" s="53"/>
      <c r="D442" s="16">
        <v>0</v>
      </c>
      <c r="E442" s="16">
        <v>0</v>
      </c>
      <c r="F442" s="16">
        <v>0</v>
      </c>
      <c r="G442" s="16">
        <v>0</v>
      </c>
      <c r="H442" s="16">
        <v>0</v>
      </c>
      <c r="I442" s="16">
        <v>0</v>
      </c>
      <c r="J442" s="16">
        <v>0</v>
      </c>
      <c r="K442" s="16">
        <v>0</v>
      </c>
      <c r="L442" s="16">
        <v>0</v>
      </c>
      <c r="M442" s="16">
        <v>0</v>
      </c>
      <c r="N442" s="16">
        <v>0</v>
      </c>
      <c r="O442" s="16">
        <v>0</v>
      </c>
      <c r="P442" s="16">
        <v>7.2608062752723039E-3</v>
      </c>
      <c r="Q442" s="16">
        <v>1.3923637426885632E-2</v>
      </c>
      <c r="R442" s="16">
        <v>7.9396576059297536E-2</v>
      </c>
      <c r="S442" s="16">
        <v>1.3317750685921424E-2</v>
      </c>
      <c r="T442" s="16">
        <v>2.5167849379053531E-2</v>
      </c>
      <c r="U442" s="16">
        <v>4.5016823749073474E-2</v>
      </c>
      <c r="V442" s="16">
        <v>7.2608062752723039E-3</v>
      </c>
      <c r="W442" s="16">
        <v>1.3923637426885632E-2</v>
      </c>
      <c r="X442" s="16">
        <v>7.9396576059297536E-2</v>
      </c>
      <c r="Y442" s="16">
        <v>1.3317750685921424E-2</v>
      </c>
      <c r="Z442" s="16">
        <v>2.5167849379053531E-2</v>
      </c>
      <c r="AA442" s="54">
        <v>4.5016823749073474E-2</v>
      </c>
      <c r="AB442" s="42">
        <v>7.2608062752723039E-3</v>
      </c>
      <c r="AC442" s="42">
        <v>1.3923637426885632E-2</v>
      </c>
      <c r="AD442" s="42">
        <v>7.9396576059297536E-2</v>
      </c>
      <c r="AE442" s="42">
        <v>1.3317750685921424E-2</v>
      </c>
      <c r="AF442" s="42">
        <v>2.5167849379053531E-2</v>
      </c>
      <c r="AG442" s="42">
        <v>4.5016823749073474E-2</v>
      </c>
      <c r="AH442" s="42">
        <v>7.2608062752723039E-3</v>
      </c>
      <c r="AI442" s="42">
        <v>1.3923637426885632E-2</v>
      </c>
      <c r="AJ442" s="42">
        <v>7.9396576059297536E-2</v>
      </c>
      <c r="AK442" s="42">
        <v>1.3317750685921424E-2</v>
      </c>
      <c r="AL442" s="42">
        <v>2.5167849379053531E-2</v>
      </c>
      <c r="AM442" s="42">
        <v>4.5016823749073474E-2</v>
      </c>
    </row>
    <row r="443" spans="1:39" hidden="1" x14ac:dyDescent="0.25">
      <c r="A443" s="53"/>
      <c r="B443" s="53"/>
      <c r="C443" s="53"/>
      <c r="D443" s="16">
        <v>0</v>
      </c>
      <c r="E443" s="16">
        <v>0</v>
      </c>
      <c r="F443" s="16">
        <v>0</v>
      </c>
      <c r="G443" s="16">
        <v>0</v>
      </c>
      <c r="H443" s="16">
        <v>0</v>
      </c>
      <c r="I443" s="16">
        <v>0</v>
      </c>
      <c r="J443" s="16">
        <v>0</v>
      </c>
      <c r="K443" s="16">
        <v>0</v>
      </c>
      <c r="L443" s="16">
        <v>0</v>
      </c>
      <c r="M443" s="16">
        <v>0</v>
      </c>
      <c r="N443" s="16">
        <v>0</v>
      </c>
      <c r="O443" s="16">
        <v>0</v>
      </c>
      <c r="P443" s="16">
        <v>1.3923637426885632E-2</v>
      </c>
      <c r="Q443" s="16">
        <v>7.9396576059297536E-2</v>
      </c>
      <c r="R443" s="16">
        <v>1.3317750685921424E-2</v>
      </c>
      <c r="S443" s="16">
        <v>2.5167849379053531E-2</v>
      </c>
      <c r="T443" s="16">
        <v>4.5016823749073474E-2</v>
      </c>
      <c r="U443" s="16">
        <v>7.4835303941456878E-3</v>
      </c>
      <c r="V443" s="16">
        <v>1.3923637426885632E-2</v>
      </c>
      <c r="W443" s="16">
        <v>7.9396576059297536E-2</v>
      </c>
      <c r="X443" s="16">
        <v>1.3317750685921424E-2</v>
      </c>
      <c r="Y443" s="16">
        <v>2.5167849379053531E-2</v>
      </c>
      <c r="Z443" s="16">
        <v>4.5016823749073474E-2</v>
      </c>
      <c r="AA443" s="54">
        <v>7.4835303941456878E-3</v>
      </c>
      <c r="AB443" s="42">
        <v>1.3923637426885632E-2</v>
      </c>
      <c r="AC443" s="42">
        <v>7.9396576059297536E-2</v>
      </c>
      <c r="AD443" s="42">
        <v>1.3317750685921424E-2</v>
      </c>
      <c r="AE443" s="42">
        <v>2.5167849379053531E-2</v>
      </c>
      <c r="AF443" s="42">
        <v>4.5016823749073474E-2</v>
      </c>
      <c r="AG443" s="42">
        <v>7.4835303941456878E-3</v>
      </c>
      <c r="AH443" s="42">
        <v>1.3923637426885632E-2</v>
      </c>
      <c r="AI443" s="42">
        <v>7.9396576059297536E-2</v>
      </c>
      <c r="AJ443" s="42">
        <v>1.3317750685921424E-2</v>
      </c>
      <c r="AK443" s="42">
        <v>2.5167849379053531E-2</v>
      </c>
      <c r="AL443" s="42">
        <v>4.5016823749073474E-2</v>
      </c>
      <c r="AM443" s="42">
        <v>7.4835303941456878E-3</v>
      </c>
    </row>
    <row r="444" spans="1:39" x14ac:dyDescent="0.25">
      <c r="A444" s="53" t="s">
        <v>117</v>
      </c>
      <c r="B444" s="53" t="str">
        <f>VLOOKUP(A444,'TRI Releases'!$A$3:$Q$118,2,FALSE)</f>
        <v>70805FRMSPGULFS</v>
      </c>
      <c r="C444" s="53" t="str">
        <f>VLOOKUP(B444,'AERMOD-Modeled-Air-Conc.'!$A$5:$B$3136,2,FALSE)</f>
        <v>Processing as a Reactant</v>
      </c>
      <c r="D444" s="16">
        <v>0</v>
      </c>
      <c r="E444" s="16">
        <v>0</v>
      </c>
      <c r="F444" s="16">
        <v>0</v>
      </c>
      <c r="G444" s="16">
        <v>0</v>
      </c>
      <c r="H444" s="16">
        <v>0</v>
      </c>
      <c r="I444" s="16">
        <v>0</v>
      </c>
      <c r="J444" s="16">
        <v>0</v>
      </c>
      <c r="K444" s="16">
        <v>0</v>
      </c>
      <c r="L444" s="16">
        <v>0</v>
      </c>
      <c r="M444" s="16">
        <v>0</v>
      </c>
      <c r="N444" s="16">
        <v>0</v>
      </c>
      <c r="O444" s="16">
        <v>0</v>
      </c>
      <c r="P444" s="16">
        <v>7.9396576059297536E-2</v>
      </c>
      <c r="Q444" s="16">
        <v>1.3317750685921424E-2</v>
      </c>
      <c r="R444" s="16">
        <v>2.5167849379053531E-2</v>
      </c>
      <c r="S444" s="16">
        <v>4.5016823749073474E-2</v>
      </c>
      <c r="T444" s="16">
        <v>7.4835303941456878E-3</v>
      </c>
      <c r="U444" s="16">
        <v>1.4350742869428137E-2</v>
      </c>
      <c r="V444" s="16">
        <v>7.9396576059297536E-2</v>
      </c>
      <c r="W444" s="16">
        <v>1.3317750685921424E-2</v>
      </c>
      <c r="X444" s="16">
        <v>2.5167849379053531E-2</v>
      </c>
      <c r="Y444" s="16">
        <v>4.5016823749073474E-2</v>
      </c>
      <c r="Z444" s="16">
        <v>7.4835303941456878E-3</v>
      </c>
      <c r="AA444" s="54">
        <v>1.4350742869428137E-2</v>
      </c>
      <c r="AB444" s="42">
        <v>7.9396576059297536E-2</v>
      </c>
      <c r="AC444" s="42">
        <v>1.3317750685921424E-2</v>
      </c>
      <c r="AD444" s="42">
        <v>2.5167849379053531E-2</v>
      </c>
      <c r="AE444" s="42">
        <v>4.5016823749073474E-2</v>
      </c>
      <c r="AF444" s="42">
        <v>7.4835303941456878E-3</v>
      </c>
      <c r="AG444" s="42">
        <v>1.4350742869428137E-2</v>
      </c>
      <c r="AH444" s="42">
        <v>7.9396576059297536E-2</v>
      </c>
      <c r="AI444" s="42">
        <v>1.3317750685921424E-2</v>
      </c>
      <c r="AJ444" s="42">
        <v>2.5167849379053531E-2</v>
      </c>
      <c r="AK444" s="42">
        <v>4.5016823749073474E-2</v>
      </c>
      <c r="AL444" s="42">
        <v>7.4835303941456878E-3</v>
      </c>
      <c r="AM444" s="42">
        <v>1.4350742869428137E-2</v>
      </c>
    </row>
    <row r="445" spans="1:39" hidden="1" x14ac:dyDescent="0.25">
      <c r="A445" s="53"/>
      <c r="B445" s="53"/>
      <c r="C445" s="53"/>
      <c r="D445" s="16">
        <v>0</v>
      </c>
      <c r="E445" s="16">
        <v>0</v>
      </c>
      <c r="F445" s="16">
        <v>0</v>
      </c>
      <c r="G445" s="16">
        <v>0</v>
      </c>
      <c r="H445" s="16">
        <v>0</v>
      </c>
      <c r="I445" s="16">
        <v>0</v>
      </c>
      <c r="J445" s="16">
        <v>0</v>
      </c>
      <c r="K445" s="16">
        <v>0</v>
      </c>
      <c r="L445" s="16">
        <v>0</v>
      </c>
      <c r="M445" s="16">
        <v>0</v>
      </c>
      <c r="N445" s="16">
        <v>0</v>
      </c>
      <c r="O445" s="16">
        <v>0</v>
      </c>
      <c r="P445" s="16">
        <v>1.3317750685921424E-2</v>
      </c>
      <c r="Q445" s="16">
        <v>2.5167849379053531E-2</v>
      </c>
      <c r="R445" s="16">
        <v>4.5016823749073474E-2</v>
      </c>
      <c r="S445" s="16">
        <v>7.4835303941456878E-3</v>
      </c>
      <c r="T445" s="16">
        <v>1.4350742869428137E-2</v>
      </c>
      <c r="U445" s="16">
        <v>7.8746752892145555E-2</v>
      </c>
      <c r="V445" s="16">
        <v>1.3317750685921424E-2</v>
      </c>
      <c r="W445" s="16">
        <v>2.5167849379053531E-2</v>
      </c>
      <c r="X445" s="16">
        <v>4.5016823749073474E-2</v>
      </c>
      <c r="Y445" s="16">
        <v>7.4835303941456878E-3</v>
      </c>
      <c r="Z445" s="16">
        <v>1.4350742869428137E-2</v>
      </c>
      <c r="AA445" s="54">
        <v>7.8746752892145555E-2</v>
      </c>
      <c r="AB445" s="42">
        <v>1.3317750685921424E-2</v>
      </c>
      <c r="AC445" s="42">
        <v>2.5167849379053531E-2</v>
      </c>
      <c r="AD445" s="42">
        <v>4.5016823749073474E-2</v>
      </c>
      <c r="AE445" s="42">
        <v>7.4835303941456878E-3</v>
      </c>
      <c r="AF445" s="42">
        <v>1.4350742869428137E-2</v>
      </c>
      <c r="AG445" s="42">
        <v>7.8746752892145555E-2</v>
      </c>
      <c r="AH445" s="42">
        <v>1.3317750685921424E-2</v>
      </c>
      <c r="AI445" s="42">
        <v>2.5167849379053531E-2</v>
      </c>
      <c r="AJ445" s="42">
        <v>4.5016823749073474E-2</v>
      </c>
      <c r="AK445" s="42">
        <v>7.4835303941456878E-3</v>
      </c>
      <c r="AL445" s="42">
        <v>1.4350742869428137E-2</v>
      </c>
      <c r="AM445" s="42">
        <v>7.8746752892145555E-2</v>
      </c>
    </row>
    <row r="446" spans="1:39" hidden="1" x14ac:dyDescent="0.25">
      <c r="A446" s="53"/>
      <c r="B446" s="53"/>
      <c r="C446" s="53"/>
      <c r="D446" s="16">
        <v>0</v>
      </c>
      <c r="E446" s="16">
        <v>0</v>
      </c>
      <c r="F446" s="16">
        <v>0</v>
      </c>
      <c r="G446" s="16">
        <v>0</v>
      </c>
      <c r="H446" s="16">
        <v>0</v>
      </c>
      <c r="I446" s="16">
        <v>0</v>
      </c>
      <c r="J446" s="16">
        <v>0</v>
      </c>
      <c r="K446" s="16">
        <v>0</v>
      </c>
      <c r="L446" s="16">
        <v>0</v>
      </c>
      <c r="M446" s="16">
        <v>0</v>
      </c>
      <c r="N446" s="16">
        <v>0</v>
      </c>
      <c r="O446" s="16">
        <v>0</v>
      </c>
      <c r="P446" s="16">
        <v>2.5167849379053531E-2</v>
      </c>
      <c r="Q446" s="16">
        <v>4.5016823749073474E-2</v>
      </c>
      <c r="R446" s="16">
        <v>7.4835303941456878E-3</v>
      </c>
      <c r="S446" s="16">
        <v>1.4350742869428137E-2</v>
      </c>
      <c r="T446" s="16">
        <v>7.8746752892145555E-2</v>
      </c>
      <c r="U446" s="16">
        <v>1.3208751238343199E-2</v>
      </c>
      <c r="V446" s="16">
        <v>2.5167849379053531E-2</v>
      </c>
      <c r="W446" s="16">
        <v>4.5016823749073474E-2</v>
      </c>
      <c r="X446" s="16">
        <v>7.4835303941456878E-3</v>
      </c>
      <c r="Y446" s="16">
        <v>1.4350742869428137E-2</v>
      </c>
      <c r="Z446" s="16">
        <v>7.8746752892145555E-2</v>
      </c>
      <c r="AA446" s="54">
        <v>1.3208751238343199E-2</v>
      </c>
      <c r="AB446" s="42">
        <v>2.5167849379053531E-2</v>
      </c>
      <c r="AC446" s="42">
        <v>4.5016823749073474E-2</v>
      </c>
      <c r="AD446" s="42">
        <v>7.4835303941456878E-3</v>
      </c>
      <c r="AE446" s="42">
        <v>1.4350742869428137E-2</v>
      </c>
      <c r="AF446" s="42">
        <v>7.8746752892145555E-2</v>
      </c>
      <c r="AG446" s="42">
        <v>1.3208751238343199E-2</v>
      </c>
      <c r="AH446" s="42">
        <v>2.5167849379053531E-2</v>
      </c>
      <c r="AI446" s="42">
        <v>4.5016823749073474E-2</v>
      </c>
      <c r="AJ446" s="42">
        <v>7.4835303941456878E-3</v>
      </c>
      <c r="AK446" s="42">
        <v>1.4350742869428137E-2</v>
      </c>
      <c r="AL446" s="42">
        <v>7.8746752892145555E-2</v>
      </c>
      <c r="AM446" s="42">
        <v>1.3208751238343199E-2</v>
      </c>
    </row>
    <row r="447" spans="1:39" hidden="1" x14ac:dyDescent="0.25">
      <c r="A447" s="53"/>
      <c r="B447" s="53"/>
      <c r="C447" s="53"/>
      <c r="D447" s="16">
        <v>0</v>
      </c>
      <c r="E447" s="16">
        <v>0</v>
      </c>
      <c r="F447" s="16">
        <v>0</v>
      </c>
      <c r="G447" s="16">
        <v>0</v>
      </c>
      <c r="H447" s="16">
        <v>0</v>
      </c>
      <c r="I447" s="16">
        <v>0</v>
      </c>
      <c r="J447" s="16">
        <v>0</v>
      </c>
      <c r="K447" s="16">
        <v>0</v>
      </c>
      <c r="L447" s="16">
        <v>0</v>
      </c>
      <c r="M447" s="16">
        <v>0</v>
      </c>
      <c r="N447" s="16">
        <v>0</v>
      </c>
      <c r="O447" s="16">
        <v>0</v>
      </c>
      <c r="P447" s="16">
        <v>4.5016823749073474E-2</v>
      </c>
      <c r="Q447" s="16">
        <v>7.4835303941456878E-3</v>
      </c>
      <c r="R447" s="16">
        <v>1.4350742869428137E-2</v>
      </c>
      <c r="S447" s="16">
        <v>7.8746752892145555E-2</v>
      </c>
      <c r="T447" s="16">
        <v>1.3208751238343199E-2</v>
      </c>
      <c r="U447" s="16">
        <v>2.4961862516576158E-2</v>
      </c>
      <c r="V447" s="16">
        <v>4.5016823749073474E-2</v>
      </c>
      <c r="W447" s="16">
        <v>7.4835303941456878E-3</v>
      </c>
      <c r="X447" s="16">
        <v>1.4350742869428137E-2</v>
      </c>
      <c r="Y447" s="16">
        <v>7.8746752892145555E-2</v>
      </c>
      <c r="Z447" s="16">
        <v>1.3208751238343199E-2</v>
      </c>
      <c r="AA447" s="54">
        <v>2.4961862516576158E-2</v>
      </c>
      <c r="AB447" s="42">
        <v>4.5016823749073474E-2</v>
      </c>
      <c r="AC447" s="42">
        <v>7.4835303941456878E-3</v>
      </c>
      <c r="AD447" s="42">
        <v>1.4350742869428137E-2</v>
      </c>
      <c r="AE447" s="42">
        <v>7.8746752892145555E-2</v>
      </c>
      <c r="AF447" s="42">
        <v>1.3208751238343199E-2</v>
      </c>
      <c r="AG447" s="42">
        <v>2.4961862516576158E-2</v>
      </c>
      <c r="AH447" s="42">
        <v>4.5016823749073474E-2</v>
      </c>
      <c r="AI447" s="42">
        <v>7.4835303941456878E-3</v>
      </c>
      <c r="AJ447" s="42">
        <v>1.4350742869428137E-2</v>
      </c>
      <c r="AK447" s="42">
        <v>7.8746752892145555E-2</v>
      </c>
      <c r="AL447" s="42">
        <v>1.3208751238343199E-2</v>
      </c>
      <c r="AM447" s="42">
        <v>2.4961862516576158E-2</v>
      </c>
    </row>
    <row r="448" spans="1:39" hidden="1" x14ac:dyDescent="0.25">
      <c r="A448" s="53"/>
      <c r="B448" s="53"/>
      <c r="C448" s="53"/>
      <c r="D448" s="16">
        <v>0</v>
      </c>
      <c r="E448" s="16">
        <v>0</v>
      </c>
      <c r="F448" s="16">
        <v>0</v>
      </c>
      <c r="G448" s="16">
        <v>0</v>
      </c>
      <c r="H448" s="16">
        <v>0</v>
      </c>
      <c r="I448" s="16">
        <v>0</v>
      </c>
      <c r="J448" s="16">
        <v>0</v>
      </c>
      <c r="K448" s="16">
        <v>0</v>
      </c>
      <c r="L448" s="16">
        <v>0</v>
      </c>
      <c r="M448" s="16">
        <v>0</v>
      </c>
      <c r="N448" s="16">
        <v>0</v>
      </c>
      <c r="O448" s="16">
        <v>0</v>
      </c>
      <c r="P448" s="16">
        <v>7.4835303941456878E-3</v>
      </c>
      <c r="Q448" s="16">
        <v>1.4350742869428137E-2</v>
      </c>
      <c r="R448" s="16">
        <v>7.8746752892145555E-2</v>
      </c>
      <c r="S448" s="16">
        <v>1.3208751238343199E-2</v>
      </c>
      <c r="T448" s="16">
        <v>2.4961862516576158E-2</v>
      </c>
      <c r="U448" s="16">
        <v>4.4648382483270049E-2</v>
      </c>
      <c r="V448" s="16">
        <v>7.4835303941456878E-3</v>
      </c>
      <c r="W448" s="16">
        <v>1.4350742869428137E-2</v>
      </c>
      <c r="X448" s="16">
        <v>7.8746752892145555E-2</v>
      </c>
      <c r="Y448" s="16">
        <v>1.3208751238343199E-2</v>
      </c>
      <c r="Z448" s="16">
        <v>2.4961862516576158E-2</v>
      </c>
      <c r="AA448" s="54">
        <v>4.4648382483270049E-2</v>
      </c>
      <c r="AB448" s="42">
        <v>7.4835303941456878E-3</v>
      </c>
      <c r="AC448" s="42">
        <v>1.4350742869428137E-2</v>
      </c>
      <c r="AD448" s="42">
        <v>7.8746752892145555E-2</v>
      </c>
      <c r="AE448" s="42">
        <v>1.3208751238343199E-2</v>
      </c>
      <c r="AF448" s="42">
        <v>2.4961862516576158E-2</v>
      </c>
      <c r="AG448" s="42">
        <v>4.4648382483270049E-2</v>
      </c>
      <c r="AH448" s="42">
        <v>7.4835303941456878E-3</v>
      </c>
      <c r="AI448" s="42">
        <v>1.4350742869428137E-2</v>
      </c>
      <c r="AJ448" s="42">
        <v>7.8746752892145555E-2</v>
      </c>
      <c r="AK448" s="42">
        <v>1.3208751238343199E-2</v>
      </c>
      <c r="AL448" s="42">
        <v>2.4961862516576158E-2</v>
      </c>
      <c r="AM448" s="42">
        <v>4.4648382483270049E-2</v>
      </c>
    </row>
    <row r="449" spans="1:39" hidden="1" x14ac:dyDescent="0.25">
      <c r="A449" s="53"/>
      <c r="B449" s="53"/>
      <c r="C449" s="53"/>
      <c r="D449" s="16">
        <v>0</v>
      </c>
      <c r="E449" s="16">
        <v>0</v>
      </c>
      <c r="F449" s="16">
        <v>0</v>
      </c>
      <c r="G449" s="16">
        <v>0</v>
      </c>
      <c r="H449" s="16">
        <v>0</v>
      </c>
      <c r="I449" s="16">
        <v>0</v>
      </c>
      <c r="J449" s="16">
        <v>0</v>
      </c>
      <c r="K449" s="16">
        <v>0</v>
      </c>
      <c r="L449" s="16">
        <v>0</v>
      </c>
      <c r="M449" s="16">
        <v>0</v>
      </c>
      <c r="N449" s="16">
        <v>0</v>
      </c>
      <c r="O449" s="16">
        <v>0</v>
      </c>
      <c r="P449" s="16">
        <v>1.4350742869428137E-2</v>
      </c>
      <c r="Q449" s="16">
        <v>7.8746752892145555E-2</v>
      </c>
      <c r="R449" s="16">
        <v>1.3208751238343199E-2</v>
      </c>
      <c r="S449" s="16">
        <v>2.4961862516576158E-2</v>
      </c>
      <c r="T449" s="16">
        <v>4.4648382483270049E-2</v>
      </c>
      <c r="U449" s="16">
        <v>7.4222812614555076E-3</v>
      </c>
      <c r="V449" s="16">
        <v>1.4350742869428137E-2</v>
      </c>
      <c r="W449" s="16">
        <v>7.8746752892145555E-2</v>
      </c>
      <c r="X449" s="16">
        <v>1.3208751238343199E-2</v>
      </c>
      <c r="Y449" s="16">
        <v>2.4961862516576158E-2</v>
      </c>
      <c r="Z449" s="16">
        <v>4.4648382483270049E-2</v>
      </c>
      <c r="AA449" s="54">
        <v>7.4222812614555076E-3</v>
      </c>
      <c r="AB449" s="42">
        <v>1.4350742869428137E-2</v>
      </c>
      <c r="AC449" s="42">
        <v>7.8746752892145555E-2</v>
      </c>
      <c r="AD449" s="42">
        <v>1.3208751238343199E-2</v>
      </c>
      <c r="AE449" s="42">
        <v>2.4961862516576158E-2</v>
      </c>
      <c r="AF449" s="42">
        <v>4.4648382483270049E-2</v>
      </c>
      <c r="AG449" s="42">
        <v>7.4222812614555076E-3</v>
      </c>
      <c r="AH449" s="42">
        <v>1.4350742869428137E-2</v>
      </c>
      <c r="AI449" s="42">
        <v>7.8746752892145555E-2</v>
      </c>
      <c r="AJ449" s="42">
        <v>1.3208751238343199E-2</v>
      </c>
      <c r="AK449" s="42">
        <v>2.4961862516576158E-2</v>
      </c>
      <c r="AL449" s="42">
        <v>4.4648382483270049E-2</v>
      </c>
      <c r="AM449" s="42">
        <v>7.4222812614555076E-3</v>
      </c>
    </row>
    <row r="450" spans="1:39" x14ac:dyDescent="0.25">
      <c r="A450" s="53" t="s">
        <v>118</v>
      </c>
      <c r="B450" s="53" t="str">
        <f>VLOOKUP(A450,'TRI Releases'!$A$3:$Q$118,2,FALSE)</f>
        <v>70805FRMSPGULFS</v>
      </c>
      <c r="C450" s="53" t="str">
        <f>VLOOKUP(B450,'AERMOD-Modeled-Air-Conc.'!$A$5:$B$3136,2,FALSE)</f>
        <v>Processing as a Reactant</v>
      </c>
      <c r="D450" s="16">
        <v>0</v>
      </c>
      <c r="E450" s="16">
        <v>0</v>
      </c>
      <c r="F450" s="16">
        <v>0</v>
      </c>
      <c r="G450" s="16">
        <v>0</v>
      </c>
      <c r="H450" s="16">
        <v>0</v>
      </c>
      <c r="I450" s="16">
        <v>0</v>
      </c>
      <c r="J450" s="16">
        <v>0</v>
      </c>
      <c r="K450" s="16">
        <v>0</v>
      </c>
      <c r="L450" s="16">
        <v>0</v>
      </c>
      <c r="M450" s="16">
        <v>0</v>
      </c>
      <c r="N450" s="16">
        <v>0</v>
      </c>
      <c r="O450" s="16">
        <v>0</v>
      </c>
      <c r="P450" s="16">
        <v>7.8746752892145555E-2</v>
      </c>
      <c r="Q450" s="16">
        <v>1.3208751238343199E-2</v>
      </c>
      <c r="R450" s="16">
        <v>2.4961862516576158E-2</v>
      </c>
      <c r="S450" s="16">
        <v>4.4648382483270049E-2</v>
      </c>
      <c r="T450" s="16">
        <v>7.4222812614555076E-3</v>
      </c>
      <c r="U450" s="16">
        <v>1.4233288872728948E-2</v>
      </c>
      <c r="V450" s="16">
        <v>7.8746752892145555E-2</v>
      </c>
      <c r="W450" s="16">
        <v>1.3208751238343199E-2</v>
      </c>
      <c r="X450" s="16">
        <v>2.4961862516576158E-2</v>
      </c>
      <c r="Y450" s="16">
        <v>4.4648382483270049E-2</v>
      </c>
      <c r="Z450" s="16">
        <v>7.4222812614555076E-3</v>
      </c>
      <c r="AA450" s="54">
        <v>1.4233288872728948E-2</v>
      </c>
      <c r="AB450" s="42">
        <v>7.8746752892145555E-2</v>
      </c>
      <c r="AC450" s="42">
        <v>1.3208751238343199E-2</v>
      </c>
      <c r="AD450" s="42">
        <v>2.4961862516576158E-2</v>
      </c>
      <c r="AE450" s="42">
        <v>4.4648382483270049E-2</v>
      </c>
      <c r="AF450" s="42">
        <v>7.4222812614555076E-3</v>
      </c>
      <c r="AG450" s="42">
        <v>1.4233288872728948E-2</v>
      </c>
      <c r="AH450" s="42">
        <v>7.8746752892145555E-2</v>
      </c>
      <c r="AI450" s="42">
        <v>1.3208751238343199E-2</v>
      </c>
      <c r="AJ450" s="42">
        <v>2.4961862516576158E-2</v>
      </c>
      <c r="AK450" s="42">
        <v>4.4648382483270049E-2</v>
      </c>
      <c r="AL450" s="42">
        <v>7.4222812614555076E-3</v>
      </c>
      <c r="AM450" s="42">
        <v>1.4233288872728948E-2</v>
      </c>
    </row>
    <row r="451" spans="1:39" hidden="1" x14ac:dyDescent="0.25">
      <c r="A451" s="53"/>
      <c r="B451" s="53"/>
      <c r="C451" s="53"/>
      <c r="D451" s="16">
        <v>0</v>
      </c>
      <c r="E451" s="16">
        <v>0</v>
      </c>
      <c r="F451" s="16">
        <v>0</v>
      </c>
      <c r="G451" s="16">
        <v>0</v>
      </c>
      <c r="H451" s="16">
        <v>0</v>
      </c>
      <c r="I451" s="16">
        <v>0</v>
      </c>
      <c r="J451" s="16">
        <v>0</v>
      </c>
      <c r="K451" s="16">
        <v>0</v>
      </c>
      <c r="L451" s="16">
        <v>0</v>
      </c>
      <c r="M451" s="16">
        <v>0</v>
      </c>
      <c r="N451" s="16">
        <v>0</v>
      </c>
      <c r="O451" s="16">
        <v>0</v>
      </c>
      <c r="P451" s="16">
        <v>1.3208751238343199E-2</v>
      </c>
      <c r="Q451" s="16">
        <v>2.4961862516576158E-2</v>
      </c>
      <c r="R451" s="16">
        <v>4.4648382483270049E-2</v>
      </c>
      <c r="S451" s="16">
        <v>7.4222812614555076E-3</v>
      </c>
      <c r="T451" s="16">
        <v>1.4233288872728948E-2</v>
      </c>
      <c r="U451" s="16">
        <v>8.0459923060091684E-2</v>
      </c>
      <c r="V451" s="16">
        <v>1.3208751238343199E-2</v>
      </c>
      <c r="W451" s="16">
        <v>2.4961862516576158E-2</v>
      </c>
      <c r="X451" s="16">
        <v>4.4648382483270049E-2</v>
      </c>
      <c r="Y451" s="16">
        <v>7.4222812614555076E-3</v>
      </c>
      <c r="Z451" s="16">
        <v>1.4233288872728948E-2</v>
      </c>
      <c r="AA451" s="54">
        <v>8.0459923060091684E-2</v>
      </c>
      <c r="AB451" s="42">
        <v>1.3208751238343199E-2</v>
      </c>
      <c r="AC451" s="42">
        <v>2.4961862516576158E-2</v>
      </c>
      <c r="AD451" s="42">
        <v>4.4648382483270049E-2</v>
      </c>
      <c r="AE451" s="42">
        <v>7.4222812614555076E-3</v>
      </c>
      <c r="AF451" s="42">
        <v>1.4233288872728948E-2</v>
      </c>
      <c r="AG451" s="42">
        <v>8.0459923060091684E-2</v>
      </c>
      <c r="AH451" s="42">
        <v>1.3208751238343199E-2</v>
      </c>
      <c r="AI451" s="42">
        <v>2.4961862516576158E-2</v>
      </c>
      <c r="AJ451" s="42">
        <v>4.4648382483270049E-2</v>
      </c>
      <c r="AK451" s="42">
        <v>7.4222812614555076E-3</v>
      </c>
      <c r="AL451" s="42">
        <v>1.4233288872728948E-2</v>
      </c>
      <c r="AM451" s="42">
        <v>8.0459923060091684E-2</v>
      </c>
    </row>
    <row r="452" spans="1:39" hidden="1" x14ac:dyDescent="0.25">
      <c r="A452" s="53"/>
      <c r="B452" s="53"/>
      <c r="C452" s="53"/>
      <c r="D452" s="16">
        <v>0</v>
      </c>
      <c r="E452" s="16">
        <v>0</v>
      </c>
      <c r="F452" s="16">
        <v>0</v>
      </c>
      <c r="G452" s="16">
        <v>0</v>
      </c>
      <c r="H452" s="16">
        <v>0</v>
      </c>
      <c r="I452" s="16">
        <v>0</v>
      </c>
      <c r="J452" s="16">
        <v>0</v>
      </c>
      <c r="K452" s="16">
        <v>0</v>
      </c>
      <c r="L452" s="16">
        <v>0</v>
      </c>
      <c r="M452" s="16">
        <v>0</v>
      </c>
      <c r="N452" s="16">
        <v>0</v>
      </c>
      <c r="O452" s="16">
        <v>0</v>
      </c>
      <c r="P452" s="16">
        <v>2.4961862516576158E-2</v>
      </c>
      <c r="Q452" s="16">
        <v>4.4648382483270049E-2</v>
      </c>
      <c r="R452" s="16">
        <v>7.4222812614555076E-3</v>
      </c>
      <c r="S452" s="16">
        <v>1.4233288872728948E-2</v>
      </c>
      <c r="T452" s="16">
        <v>8.0459923060091684E-2</v>
      </c>
      <c r="U452" s="16">
        <v>1.3496113418322154E-2</v>
      </c>
      <c r="V452" s="16">
        <v>2.4961862516576158E-2</v>
      </c>
      <c r="W452" s="16">
        <v>4.4648382483270049E-2</v>
      </c>
      <c r="X452" s="16">
        <v>7.4222812614555076E-3</v>
      </c>
      <c r="Y452" s="16">
        <v>1.4233288872728948E-2</v>
      </c>
      <c r="Z452" s="16">
        <v>8.0459923060091684E-2</v>
      </c>
      <c r="AA452" s="54">
        <v>1.3496113418322154E-2</v>
      </c>
      <c r="AB452" s="42">
        <v>2.4961862516576158E-2</v>
      </c>
      <c r="AC452" s="42">
        <v>4.4648382483270049E-2</v>
      </c>
      <c r="AD452" s="42">
        <v>7.4222812614555076E-3</v>
      </c>
      <c r="AE452" s="42">
        <v>1.4233288872728948E-2</v>
      </c>
      <c r="AF452" s="42">
        <v>8.0459923060091684E-2</v>
      </c>
      <c r="AG452" s="42">
        <v>1.3496113418322154E-2</v>
      </c>
      <c r="AH452" s="42">
        <v>2.4961862516576158E-2</v>
      </c>
      <c r="AI452" s="42">
        <v>4.4648382483270049E-2</v>
      </c>
      <c r="AJ452" s="42">
        <v>7.4222812614555076E-3</v>
      </c>
      <c r="AK452" s="42">
        <v>1.4233288872728948E-2</v>
      </c>
      <c r="AL452" s="42">
        <v>8.0459923060091684E-2</v>
      </c>
      <c r="AM452" s="42">
        <v>1.3496113418322154E-2</v>
      </c>
    </row>
    <row r="453" spans="1:39" hidden="1" x14ac:dyDescent="0.25">
      <c r="A453" s="53"/>
      <c r="B453" s="53"/>
      <c r="C453" s="53"/>
      <c r="D453" s="16">
        <v>0</v>
      </c>
      <c r="E453" s="16">
        <v>0</v>
      </c>
      <c r="F453" s="16">
        <v>0</v>
      </c>
      <c r="G453" s="16">
        <v>0</v>
      </c>
      <c r="H453" s="16">
        <v>0</v>
      </c>
      <c r="I453" s="16">
        <v>0</v>
      </c>
      <c r="J453" s="16">
        <v>0</v>
      </c>
      <c r="K453" s="16">
        <v>0</v>
      </c>
      <c r="L453" s="16">
        <v>0</v>
      </c>
      <c r="M453" s="16">
        <v>0</v>
      </c>
      <c r="N453" s="16">
        <v>0</v>
      </c>
      <c r="O453" s="16">
        <v>0</v>
      </c>
      <c r="P453" s="16">
        <v>4.4648382483270049E-2</v>
      </c>
      <c r="Q453" s="16">
        <v>7.4222812614555076E-3</v>
      </c>
      <c r="R453" s="16">
        <v>1.4233288872728948E-2</v>
      </c>
      <c r="S453" s="16">
        <v>8.0459923060091684E-2</v>
      </c>
      <c r="T453" s="16">
        <v>1.3496113418322154E-2</v>
      </c>
      <c r="U453" s="16">
        <v>2.5504918790380134E-2</v>
      </c>
      <c r="V453" s="16">
        <v>4.4648382483270049E-2</v>
      </c>
      <c r="W453" s="16">
        <v>7.4222812614555076E-3</v>
      </c>
      <c r="X453" s="16">
        <v>1.4233288872728948E-2</v>
      </c>
      <c r="Y453" s="16">
        <v>8.0459923060091684E-2</v>
      </c>
      <c r="Z453" s="16">
        <v>1.3496113418322154E-2</v>
      </c>
      <c r="AA453" s="54">
        <v>2.5504918790380134E-2</v>
      </c>
      <c r="AB453" s="42">
        <v>4.4648382483270049E-2</v>
      </c>
      <c r="AC453" s="42">
        <v>7.4222812614555076E-3</v>
      </c>
      <c r="AD453" s="42">
        <v>1.4233288872728948E-2</v>
      </c>
      <c r="AE453" s="42">
        <v>8.0459923060091684E-2</v>
      </c>
      <c r="AF453" s="42">
        <v>1.3496113418322154E-2</v>
      </c>
      <c r="AG453" s="42">
        <v>2.5504918790380134E-2</v>
      </c>
      <c r="AH453" s="42">
        <v>4.4648382483270049E-2</v>
      </c>
      <c r="AI453" s="42">
        <v>7.4222812614555076E-3</v>
      </c>
      <c r="AJ453" s="42">
        <v>1.4233288872728948E-2</v>
      </c>
      <c r="AK453" s="42">
        <v>8.0459923060091684E-2</v>
      </c>
      <c r="AL453" s="42">
        <v>1.3496113418322154E-2</v>
      </c>
      <c r="AM453" s="42">
        <v>2.5504918790380134E-2</v>
      </c>
    </row>
    <row r="454" spans="1:39" hidden="1" x14ac:dyDescent="0.25">
      <c r="A454" s="53"/>
      <c r="B454" s="53"/>
      <c r="C454" s="53"/>
      <c r="D454" s="16">
        <v>0</v>
      </c>
      <c r="E454" s="16">
        <v>0</v>
      </c>
      <c r="F454" s="16">
        <v>0</v>
      </c>
      <c r="G454" s="16">
        <v>0</v>
      </c>
      <c r="H454" s="16">
        <v>0</v>
      </c>
      <c r="I454" s="16">
        <v>0</v>
      </c>
      <c r="J454" s="16">
        <v>0</v>
      </c>
      <c r="K454" s="16">
        <v>0</v>
      </c>
      <c r="L454" s="16">
        <v>0</v>
      </c>
      <c r="M454" s="16">
        <v>0</v>
      </c>
      <c r="N454" s="16">
        <v>0</v>
      </c>
      <c r="O454" s="16">
        <v>0</v>
      </c>
      <c r="P454" s="16">
        <v>7.4222812614555076E-3</v>
      </c>
      <c r="Q454" s="16">
        <v>1.4233288872728948E-2</v>
      </c>
      <c r="R454" s="16">
        <v>8.0459923060091684E-2</v>
      </c>
      <c r="S454" s="16">
        <v>1.3496113418322154E-2</v>
      </c>
      <c r="T454" s="16">
        <v>2.5504918790380134E-2</v>
      </c>
      <c r="U454" s="16">
        <v>4.5619727638569987E-2</v>
      </c>
      <c r="V454" s="16">
        <v>7.4222812614555076E-3</v>
      </c>
      <c r="W454" s="16">
        <v>1.4233288872728948E-2</v>
      </c>
      <c r="X454" s="16">
        <v>8.0459923060091684E-2</v>
      </c>
      <c r="Y454" s="16">
        <v>1.3496113418322154E-2</v>
      </c>
      <c r="Z454" s="16">
        <v>2.5504918790380134E-2</v>
      </c>
      <c r="AA454" s="54">
        <v>4.5619727638569987E-2</v>
      </c>
      <c r="AB454" s="42">
        <v>7.4222812614555076E-3</v>
      </c>
      <c r="AC454" s="42">
        <v>1.4233288872728948E-2</v>
      </c>
      <c r="AD454" s="42">
        <v>8.0459923060091684E-2</v>
      </c>
      <c r="AE454" s="42">
        <v>1.3496113418322154E-2</v>
      </c>
      <c r="AF454" s="42">
        <v>2.5504918790380134E-2</v>
      </c>
      <c r="AG454" s="42">
        <v>4.5619727638569987E-2</v>
      </c>
      <c r="AH454" s="42">
        <v>7.4222812614555076E-3</v>
      </c>
      <c r="AI454" s="42">
        <v>1.4233288872728948E-2</v>
      </c>
      <c r="AJ454" s="42">
        <v>8.0459923060091684E-2</v>
      </c>
      <c r="AK454" s="42">
        <v>1.3496113418322154E-2</v>
      </c>
      <c r="AL454" s="42">
        <v>2.5504918790380134E-2</v>
      </c>
      <c r="AM454" s="42">
        <v>4.5619727638569987E-2</v>
      </c>
    </row>
    <row r="455" spans="1:39" hidden="1" x14ac:dyDescent="0.25">
      <c r="A455" s="53"/>
      <c r="B455" s="53"/>
      <c r="C455" s="53"/>
      <c r="D455" s="16">
        <v>0</v>
      </c>
      <c r="E455" s="16">
        <v>0</v>
      </c>
      <c r="F455" s="16">
        <v>0</v>
      </c>
      <c r="G455" s="16">
        <v>0</v>
      </c>
      <c r="H455" s="16">
        <v>0</v>
      </c>
      <c r="I455" s="16">
        <v>0</v>
      </c>
      <c r="J455" s="16">
        <v>0</v>
      </c>
      <c r="K455" s="16">
        <v>0</v>
      </c>
      <c r="L455" s="16">
        <v>0</v>
      </c>
      <c r="M455" s="16">
        <v>0</v>
      </c>
      <c r="N455" s="16">
        <v>0</v>
      </c>
      <c r="O455" s="16">
        <v>0</v>
      </c>
      <c r="P455" s="16">
        <v>1.4233288872728948E-2</v>
      </c>
      <c r="Q455" s="16">
        <v>8.0459923060091684E-2</v>
      </c>
      <c r="R455" s="16">
        <v>1.3496113418322154E-2</v>
      </c>
      <c r="S455" s="16">
        <v>2.5504918790380134E-2</v>
      </c>
      <c r="T455" s="16">
        <v>4.5619727638569987E-2</v>
      </c>
      <c r="U455" s="16">
        <v>7.5837562476387087E-3</v>
      </c>
      <c r="V455" s="16">
        <v>1.4233288872728948E-2</v>
      </c>
      <c r="W455" s="16">
        <v>8.0459923060091684E-2</v>
      </c>
      <c r="X455" s="16">
        <v>1.3496113418322154E-2</v>
      </c>
      <c r="Y455" s="16">
        <v>2.5504918790380134E-2</v>
      </c>
      <c r="Z455" s="16">
        <v>4.5619727638569987E-2</v>
      </c>
      <c r="AA455" s="54">
        <v>7.5837562476387087E-3</v>
      </c>
      <c r="AB455" s="42">
        <v>1.4233288872728948E-2</v>
      </c>
      <c r="AC455" s="42">
        <v>8.0459923060091684E-2</v>
      </c>
      <c r="AD455" s="42">
        <v>1.3496113418322154E-2</v>
      </c>
      <c r="AE455" s="42">
        <v>2.5504918790380134E-2</v>
      </c>
      <c r="AF455" s="42">
        <v>4.5619727638569987E-2</v>
      </c>
      <c r="AG455" s="42">
        <v>7.5837562476387087E-3</v>
      </c>
      <c r="AH455" s="42">
        <v>1.4233288872728948E-2</v>
      </c>
      <c r="AI455" s="42">
        <v>8.0459923060091684E-2</v>
      </c>
      <c r="AJ455" s="42">
        <v>1.3496113418322154E-2</v>
      </c>
      <c r="AK455" s="42">
        <v>2.5504918790380134E-2</v>
      </c>
      <c r="AL455" s="42">
        <v>4.5619727638569987E-2</v>
      </c>
      <c r="AM455" s="42">
        <v>7.5837562476387087E-3</v>
      </c>
    </row>
    <row r="456" spans="1:39" x14ac:dyDescent="0.25">
      <c r="A456" s="53" t="s">
        <v>119</v>
      </c>
      <c r="B456" s="53" t="str">
        <f>VLOOKUP(A456,'TRI Releases'!$A$3:$Q$118,2,FALSE)</f>
        <v>70805FRMSPGULFS</v>
      </c>
      <c r="C456" s="53" t="str">
        <f>VLOOKUP(B456,'AERMOD-Modeled-Air-Conc.'!$A$5:$B$3136,2,FALSE)</f>
        <v>Processing as a Reactant</v>
      </c>
      <c r="D456" s="16">
        <v>0</v>
      </c>
      <c r="E456" s="16">
        <v>0</v>
      </c>
      <c r="F456" s="16">
        <v>0</v>
      </c>
      <c r="G456" s="16">
        <v>0</v>
      </c>
      <c r="H456" s="16">
        <v>0</v>
      </c>
      <c r="I456" s="16">
        <v>0</v>
      </c>
      <c r="J456" s="16">
        <v>0</v>
      </c>
      <c r="K456" s="16">
        <v>0</v>
      </c>
      <c r="L456" s="16">
        <v>0</v>
      </c>
      <c r="M456" s="16">
        <v>0</v>
      </c>
      <c r="N456" s="16">
        <v>0</v>
      </c>
      <c r="O456" s="16">
        <v>0</v>
      </c>
      <c r="P456" s="16">
        <v>8.0459923060091684E-2</v>
      </c>
      <c r="Q456" s="16">
        <v>1.3496113418322154E-2</v>
      </c>
      <c r="R456" s="16">
        <v>2.5504918790380134E-2</v>
      </c>
      <c r="S456" s="16">
        <v>4.5619727638569987E-2</v>
      </c>
      <c r="T456" s="16">
        <v>7.5837562476387087E-3</v>
      </c>
      <c r="U456" s="16">
        <v>1.454294031857226E-2</v>
      </c>
      <c r="V456" s="16">
        <v>8.0459923060091684E-2</v>
      </c>
      <c r="W456" s="16">
        <v>1.3496113418322154E-2</v>
      </c>
      <c r="X456" s="16">
        <v>2.5504918790380134E-2</v>
      </c>
      <c r="Y456" s="16">
        <v>4.5619727638569987E-2</v>
      </c>
      <c r="Z456" s="16">
        <v>7.5837562476387087E-3</v>
      </c>
      <c r="AA456" s="54">
        <v>1.454294031857226E-2</v>
      </c>
      <c r="AB456" s="42">
        <v>8.0459923060091684E-2</v>
      </c>
      <c r="AC456" s="42">
        <v>1.3496113418322154E-2</v>
      </c>
      <c r="AD456" s="42">
        <v>2.5504918790380134E-2</v>
      </c>
      <c r="AE456" s="42">
        <v>4.5619727638569987E-2</v>
      </c>
      <c r="AF456" s="42">
        <v>7.5837562476387087E-3</v>
      </c>
      <c r="AG456" s="42">
        <v>1.454294031857226E-2</v>
      </c>
      <c r="AH456" s="42">
        <v>8.0459923060091684E-2</v>
      </c>
      <c r="AI456" s="42">
        <v>1.3496113418322154E-2</v>
      </c>
      <c r="AJ456" s="42">
        <v>2.5504918790380134E-2</v>
      </c>
      <c r="AK456" s="42">
        <v>4.5619727638569987E-2</v>
      </c>
      <c r="AL456" s="42">
        <v>7.5837562476387087E-3</v>
      </c>
      <c r="AM456" s="42">
        <v>1.454294031857226E-2</v>
      </c>
    </row>
    <row r="457" spans="1:39" hidden="1" x14ac:dyDescent="0.25">
      <c r="A457" s="53"/>
      <c r="B457" s="53"/>
      <c r="C457" s="53"/>
      <c r="D457" s="16">
        <v>0</v>
      </c>
      <c r="E457" s="16">
        <v>0</v>
      </c>
      <c r="F457" s="16">
        <v>0</v>
      </c>
      <c r="G457" s="16">
        <v>0</v>
      </c>
      <c r="H457" s="16">
        <v>0</v>
      </c>
      <c r="I457" s="16">
        <v>0</v>
      </c>
      <c r="J457" s="16">
        <v>0</v>
      </c>
      <c r="K457" s="16">
        <v>0</v>
      </c>
      <c r="L457" s="16">
        <v>0</v>
      </c>
      <c r="M457" s="16">
        <v>0</v>
      </c>
      <c r="N457" s="16">
        <v>0</v>
      </c>
      <c r="O457" s="16">
        <v>0</v>
      </c>
      <c r="P457" s="16">
        <v>1.3496113418322154E-2</v>
      </c>
      <c r="Q457" s="16">
        <v>2.5504918790380134E-2</v>
      </c>
      <c r="R457" s="16">
        <v>4.5619727638569987E-2</v>
      </c>
      <c r="S457" s="16">
        <v>7.5837562476387087E-3</v>
      </c>
      <c r="T457" s="16">
        <v>1.454294031857226E-2</v>
      </c>
      <c r="U457" s="16">
        <v>7.9002743836781172E-2</v>
      </c>
      <c r="V457" s="16">
        <v>1.3496113418322154E-2</v>
      </c>
      <c r="W457" s="16">
        <v>2.5504918790380134E-2</v>
      </c>
      <c r="X457" s="16">
        <v>4.5619727638569987E-2</v>
      </c>
      <c r="Y457" s="16">
        <v>7.5837562476387087E-3</v>
      </c>
      <c r="Z457" s="16">
        <v>1.454294031857226E-2</v>
      </c>
      <c r="AA457" s="54">
        <v>7.9002743836781172E-2</v>
      </c>
      <c r="AB457" s="42">
        <v>1.3496113418322154E-2</v>
      </c>
      <c r="AC457" s="42">
        <v>2.5504918790380134E-2</v>
      </c>
      <c r="AD457" s="42">
        <v>4.5619727638569987E-2</v>
      </c>
      <c r="AE457" s="42">
        <v>7.5837562476387087E-3</v>
      </c>
      <c r="AF457" s="42">
        <v>1.454294031857226E-2</v>
      </c>
      <c r="AG457" s="42">
        <v>7.9002743836781172E-2</v>
      </c>
      <c r="AH457" s="42">
        <v>1.3496113418322154E-2</v>
      </c>
      <c r="AI457" s="42">
        <v>2.5504918790380134E-2</v>
      </c>
      <c r="AJ457" s="42">
        <v>4.5619727638569987E-2</v>
      </c>
      <c r="AK457" s="42">
        <v>7.5837562476387087E-3</v>
      </c>
      <c r="AL457" s="42">
        <v>1.454294031857226E-2</v>
      </c>
      <c r="AM457" s="42">
        <v>7.9002743836781172E-2</v>
      </c>
    </row>
    <row r="458" spans="1:39" hidden="1" x14ac:dyDescent="0.25">
      <c r="A458" s="53"/>
      <c r="B458" s="53"/>
      <c r="C458" s="53"/>
      <c r="D458" s="16">
        <v>0</v>
      </c>
      <c r="E458" s="16">
        <v>0</v>
      </c>
      <c r="F458" s="16">
        <v>0</v>
      </c>
      <c r="G458" s="16">
        <v>0</v>
      </c>
      <c r="H458" s="16">
        <v>0</v>
      </c>
      <c r="I458" s="16">
        <v>0</v>
      </c>
      <c r="J458" s="16">
        <v>0</v>
      </c>
      <c r="K458" s="16">
        <v>0</v>
      </c>
      <c r="L458" s="16">
        <v>0</v>
      </c>
      <c r="M458" s="16">
        <v>0</v>
      </c>
      <c r="N458" s="16">
        <v>0</v>
      </c>
      <c r="O458" s="16">
        <v>0</v>
      </c>
      <c r="P458" s="16">
        <v>2.5504918790380134E-2</v>
      </c>
      <c r="Q458" s="16">
        <v>4.5619727638569987E-2</v>
      </c>
      <c r="R458" s="16">
        <v>7.5837562476387087E-3</v>
      </c>
      <c r="S458" s="16">
        <v>1.454294031857226E-2</v>
      </c>
      <c r="T458" s="16">
        <v>7.9002743836781172E-2</v>
      </c>
      <c r="U458" s="16">
        <v>1.325169041466189E-2</v>
      </c>
      <c r="V458" s="16">
        <v>2.5504918790380134E-2</v>
      </c>
      <c r="W458" s="16">
        <v>4.5619727638569987E-2</v>
      </c>
      <c r="X458" s="16">
        <v>7.5837562476387087E-3</v>
      </c>
      <c r="Y458" s="16">
        <v>1.454294031857226E-2</v>
      </c>
      <c r="Z458" s="16">
        <v>7.9002743836781172E-2</v>
      </c>
      <c r="AA458" s="54">
        <v>1.325169041466189E-2</v>
      </c>
      <c r="AB458" s="42">
        <v>2.5504918790380134E-2</v>
      </c>
      <c r="AC458" s="42">
        <v>4.5619727638569987E-2</v>
      </c>
      <c r="AD458" s="42">
        <v>7.5837562476387087E-3</v>
      </c>
      <c r="AE458" s="42">
        <v>1.454294031857226E-2</v>
      </c>
      <c r="AF458" s="42">
        <v>7.9002743836781172E-2</v>
      </c>
      <c r="AG458" s="42">
        <v>1.325169041466189E-2</v>
      </c>
      <c r="AH458" s="42">
        <v>2.5504918790380134E-2</v>
      </c>
      <c r="AI458" s="42">
        <v>4.5619727638569987E-2</v>
      </c>
      <c r="AJ458" s="42">
        <v>7.5837562476387087E-3</v>
      </c>
      <c r="AK458" s="42">
        <v>1.454294031857226E-2</v>
      </c>
      <c r="AL458" s="42">
        <v>7.9002743836781172E-2</v>
      </c>
      <c r="AM458" s="42">
        <v>1.325169041466189E-2</v>
      </c>
    </row>
    <row r="459" spans="1:39" hidden="1" x14ac:dyDescent="0.25">
      <c r="A459" s="53"/>
      <c r="B459" s="53"/>
      <c r="C459" s="53"/>
      <c r="D459" s="16">
        <v>0</v>
      </c>
      <c r="E459" s="16">
        <v>0</v>
      </c>
      <c r="F459" s="16">
        <v>0</v>
      </c>
      <c r="G459" s="16">
        <v>0</v>
      </c>
      <c r="H459" s="16">
        <v>0</v>
      </c>
      <c r="I459" s="16">
        <v>0</v>
      </c>
      <c r="J459" s="16">
        <v>0</v>
      </c>
      <c r="K459" s="16">
        <v>0</v>
      </c>
      <c r="L459" s="16">
        <v>0</v>
      </c>
      <c r="M459" s="16">
        <v>0</v>
      </c>
      <c r="N459" s="16">
        <v>0</v>
      </c>
      <c r="O459" s="16">
        <v>0</v>
      </c>
      <c r="P459" s="16">
        <v>4.5619727638569987E-2</v>
      </c>
      <c r="Q459" s="16">
        <v>7.5837562476387087E-3</v>
      </c>
      <c r="R459" s="16">
        <v>1.454294031857226E-2</v>
      </c>
      <c r="S459" s="16">
        <v>7.9002743836781172E-2</v>
      </c>
      <c r="T459" s="16">
        <v>1.325169041466189E-2</v>
      </c>
      <c r="U459" s="16">
        <v>2.5043008856339966E-2</v>
      </c>
      <c r="V459" s="16">
        <v>4.5619727638569987E-2</v>
      </c>
      <c r="W459" s="16">
        <v>7.5837562476387087E-3</v>
      </c>
      <c r="X459" s="16">
        <v>1.454294031857226E-2</v>
      </c>
      <c r="Y459" s="16">
        <v>7.9002743836781172E-2</v>
      </c>
      <c r="Z459" s="16">
        <v>1.325169041466189E-2</v>
      </c>
      <c r="AA459" s="54">
        <v>2.5043008856339966E-2</v>
      </c>
      <c r="AB459" s="42">
        <v>4.5619727638569987E-2</v>
      </c>
      <c r="AC459" s="42">
        <v>7.5837562476387087E-3</v>
      </c>
      <c r="AD459" s="42">
        <v>1.454294031857226E-2</v>
      </c>
      <c r="AE459" s="42">
        <v>7.9002743836781172E-2</v>
      </c>
      <c r="AF459" s="42">
        <v>1.325169041466189E-2</v>
      </c>
      <c r="AG459" s="42">
        <v>2.5043008856339966E-2</v>
      </c>
      <c r="AH459" s="42">
        <v>4.5619727638569987E-2</v>
      </c>
      <c r="AI459" s="42">
        <v>7.5837562476387087E-3</v>
      </c>
      <c r="AJ459" s="42">
        <v>1.454294031857226E-2</v>
      </c>
      <c r="AK459" s="42">
        <v>7.9002743836781172E-2</v>
      </c>
      <c r="AL459" s="42">
        <v>1.325169041466189E-2</v>
      </c>
      <c r="AM459" s="42">
        <v>2.5043008856339966E-2</v>
      </c>
    </row>
    <row r="460" spans="1:39" hidden="1" x14ac:dyDescent="0.25">
      <c r="A460" s="53"/>
      <c r="B460" s="53"/>
      <c r="C460" s="53"/>
      <c r="D460" s="16">
        <v>0</v>
      </c>
      <c r="E460" s="16">
        <v>0</v>
      </c>
      <c r="F460" s="16">
        <v>0</v>
      </c>
      <c r="G460" s="16">
        <v>0</v>
      </c>
      <c r="H460" s="16">
        <v>0</v>
      </c>
      <c r="I460" s="16">
        <v>0</v>
      </c>
      <c r="J460" s="16">
        <v>0</v>
      </c>
      <c r="K460" s="16">
        <v>0</v>
      </c>
      <c r="L460" s="16">
        <v>0</v>
      </c>
      <c r="M460" s="16">
        <v>0</v>
      </c>
      <c r="N460" s="16">
        <v>0</v>
      </c>
      <c r="O460" s="16">
        <v>0</v>
      </c>
      <c r="P460" s="16">
        <v>7.5837562476387087E-3</v>
      </c>
      <c r="Q460" s="16">
        <v>1.454294031857226E-2</v>
      </c>
      <c r="R460" s="16">
        <v>7.9002743836781172E-2</v>
      </c>
      <c r="S460" s="16">
        <v>1.325169041466189E-2</v>
      </c>
      <c r="T460" s="16">
        <v>2.5043008856339966E-2</v>
      </c>
      <c r="U460" s="16">
        <v>4.4793526012222903E-2</v>
      </c>
      <c r="V460" s="16">
        <v>7.5837562476387087E-3</v>
      </c>
      <c r="W460" s="16">
        <v>1.454294031857226E-2</v>
      </c>
      <c r="X460" s="16">
        <v>7.9002743836781172E-2</v>
      </c>
      <c r="Y460" s="16">
        <v>1.325169041466189E-2</v>
      </c>
      <c r="Z460" s="16">
        <v>2.5043008856339966E-2</v>
      </c>
      <c r="AA460" s="54">
        <v>4.4793526012222903E-2</v>
      </c>
      <c r="AB460" s="42">
        <v>7.5837562476387087E-3</v>
      </c>
      <c r="AC460" s="42">
        <v>1.454294031857226E-2</v>
      </c>
      <c r="AD460" s="42">
        <v>7.9002743836781172E-2</v>
      </c>
      <c r="AE460" s="42">
        <v>1.325169041466189E-2</v>
      </c>
      <c r="AF460" s="42">
        <v>2.5043008856339966E-2</v>
      </c>
      <c r="AG460" s="42">
        <v>4.4793526012222903E-2</v>
      </c>
      <c r="AH460" s="42">
        <v>7.5837562476387087E-3</v>
      </c>
      <c r="AI460" s="42">
        <v>1.454294031857226E-2</v>
      </c>
      <c r="AJ460" s="42">
        <v>7.9002743836781172E-2</v>
      </c>
      <c r="AK460" s="42">
        <v>1.325169041466189E-2</v>
      </c>
      <c r="AL460" s="42">
        <v>2.5043008856339966E-2</v>
      </c>
      <c r="AM460" s="42">
        <v>4.4793526012222903E-2</v>
      </c>
    </row>
    <row r="461" spans="1:39" hidden="1" x14ac:dyDescent="0.25">
      <c r="A461" s="53"/>
      <c r="B461" s="53"/>
      <c r="C461" s="53"/>
      <c r="D461" s="16">
        <v>0</v>
      </c>
      <c r="E461" s="16">
        <v>0</v>
      </c>
      <c r="F461" s="16">
        <v>0</v>
      </c>
      <c r="G461" s="16">
        <v>0</v>
      </c>
      <c r="H461" s="16">
        <v>0</v>
      </c>
      <c r="I461" s="16">
        <v>0</v>
      </c>
      <c r="J461" s="16">
        <v>0</v>
      </c>
      <c r="K461" s="16">
        <v>0</v>
      </c>
      <c r="L461" s="16">
        <v>0</v>
      </c>
      <c r="M461" s="16">
        <v>0</v>
      </c>
      <c r="N461" s="16">
        <v>0</v>
      </c>
      <c r="O461" s="16">
        <v>0</v>
      </c>
      <c r="P461" s="16">
        <v>1.454294031857226E-2</v>
      </c>
      <c r="Q461" s="16">
        <v>7.9002743836781172E-2</v>
      </c>
      <c r="R461" s="16">
        <v>1.325169041466189E-2</v>
      </c>
      <c r="S461" s="16">
        <v>2.5043008856339966E-2</v>
      </c>
      <c r="T461" s="16">
        <v>4.4793526012222903E-2</v>
      </c>
      <c r="U461" s="16">
        <v>7.4464097076667899E-3</v>
      </c>
      <c r="V461" s="16">
        <v>1.454294031857226E-2</v>
      </c>
      <c r="W461" s="16">
        <v>7.9002743836781172E-2</v>
      </c>
      <c r="X461" s="16">
        <v>1.325169041466189E-2</v>
      </c>
      <c r="Y461" s="16">
        <v>2.5043008856339966E-2</v>
      </c>
      <c r="Z461" s="16">
        <v>4.4793526012222903E-2</v>
      </c>
      <c r="AA461" s="54">
        <v>7.4464097076667899E-3</v>
      </c>
      <c r="AB461" s="42">
        <v>1.454294031857226E-2</v>
      </c>
      <c r="AC461" s="42">
        <v>7.9002743836781172E-2</v>
      </c>
      <c r="AD461" s="42">
        <v>1.325169041466189E-2</v>
      </c>
      <c r="AE461" s="42">
        <v>2.5043008856339966E-2</v>
      </c>
      <c r="AF461" s="42">
        <v>4.4793526012222903E-2</v>
      </c>
      <c r="AG461" s="42">
        <v>7.4464097076667899E-3</v>
      </c>
      <c r="AH461" s="42">
        <v>1.454294031857226E-2</v>
      </c>
      <c r="AI461" s="42">
        <v>7.9002743836781172E-2</v>
      </c>
      <c r="AJ461" s="42">
        <v>1.325169041466189E-2</v>
      </c>
      <c r="AK461" s="42">
        <v>2.5043008856339966E-2</v>
      </c>
      <c r="AL461" s="42">
        <v>4.4793526012222903E-2</v>
      </c>
      <c r="AM461" s="42">
        <v>7.4464097076667899E-3</v>
      </c>
    </row>
    <row r="462" spans="1:39" x14ac:dyDescent="0.25">
      <c r="A462" s="53" t="s">
        <v>120</v>
      </c>
      <c r="B462" s="53" t="str">
        <f>VLOOKUP(A462,'TRI Releases'!$A$3:$Q$118,2,FALSE)</f>
        <v>70805FRMSPGULFS</v>
      </c>
      <c r="C462" s="53" t="str">
        <f>VLOOKUP(B462,'AERMOD-Modeled-Air-Conc.'!$A$5:$B$3136,2,FALSE)</f>
        <v>Processing as a Reactant</v>
      </c>
      <c r="D462" s="16">
        <v>0</v>
      </c>
      <c r="E462" s="16">
        <v>0</v>
      </c>
      <c r="F462" s="16">
        <v>0</v>
      </c>
      <c r="G462" s="16">
        <v>0</v>
      </c>
      <c r="H462" s="16">
        <v>0</v>
      </c>
      <c r="I462" s="16">
        <v>0</v>
      </c>
      <c r="J462" s="16">
        <v>0</v>
      </c>
      <c r="K462" s="16">
        <v>0</v>
      </c>
      <c r="L462" s="16">
        <v>0</v>
      </c>
      <c r="M462" s="16">
        <v>0</v>
      </c>
      <c r="N462" s="16">
        <v>0</v>
      </c>
      <c r="O462" s="16">
        <v>0</v>
      </c>
      <c r="P462" s="16">
        <v>7.9002743836781172E-2</v>
      </c>
      <c r="Q462" s="16">
        <v>1.325169041466189E-2</v>
      </c>
      <c r="R462" s="16">
        <v>2.5043008856339966E-2</v>
      </c>
      <c r="S462" s="16">
        <v>4.4793526012222903E-2</v>
      </c>
      <c r="T462" s="16">
        <v>7.4464097076667899E-3</v>
      </c>
      <c r="U462" s="16">
        <v>1.4279558629004383E-2</v>
      </c>
      <c r="V462" s="16">
        <v>7.9002743836781172E-2</v>
      </c>
      <c r="W462" s="16">
        <v>1.325169041466189E-2</v>
      </c>
      <c r="X462" s="16">
        <v>2.5043008856339966E-2</v>
      </c>
      <c r="Y462" s="16">
        <v>4.4793526012222903E-2</v>
      </c>
      <c r="Z462" s="16">
        <v>7.4464097076667899E-3</v>
      </c>
      <c r="AA462" s="54">
        <v>1.4279558629004383E-2</v>
      </c>
      <c r="AB462" s="42">
        <v>7.9002743836781172E-2</v>
      </c>
      <c r="AC462" s="42">
        <v>1.325169041466189E-2</v>
      </c>
      <c r="AD462" s="42">
        <v>2.5043008856339966E-2</v>
      </c>
      <c r="AE462" s="42">
        <v>4.4793526012222903E-2</v>
      </c>
      <c r="AF462" s="42">
        <v>7.4464097076667899E-3</v>
      </c>
      <c r="AG462" s="42">
        <v>1.4279558629004383E-2</v>
      </c>
      <c r="AH462" s="42">
        <v>7.9002743836781172E-2</v>
      </c>
      <c r="AI462" s="42">
        <v>1.325169041466189E-2</v>
      </c>
      <c r="AJ462" s="42">
        <v>2.5043008856339966E-2</v>
      </c>
      <c r="AK462" s="42">
        <v>4.4793526012222903E-2</v>
      </c>
      <c r="AL462" s="42">
        <v>7.4464097076667899E-3</v>
      </c>
      <c r="AM462" s="42">
        <v>1.4279558629004383E-2</v>
      </c>
    </row>
    <row r="463" spans="1:39" hidden="1" x14ac:dyDescent="0.25">
      <c r="A463" s="53"/>
      <c r="B463" s="53"/>
      <c r="C463" s="53"/>
      <c r="D463" s="16">
        <v>0</v>
      </c>
      <c r="E463" s="16">
        <v>0</v>
      </c>
      <c r="F463" s="16">
        <v>0</v>
      </c>
      <c r="G463" s="16">
        <v>0</v>
      </c>
      <c r="H463" s="16">
        <v>0</v>
      </c>
      <c r="I463" s="16">
        <v>0.63917160371040183</v>
      </c>
      <c r="J463" s="16">
        <v>0</v>
      </c>
      <c r="K463" s="16">
        <v>0</v>
      </c>
      <c r="L463" s="16">
        <v>0</v>
      </c>
      <c r="M463" s="16">
        <v>0</v>
      </c>
      <c r="N463" s="16">
        <v>0</v>
      </c>
      <c r="O463" s="16">
        <v>0.63917160371040183</v>
      </c>
      <c r="P463" s="16">
        <v>1.325169041466189E-2</v>
      </c>
      <c r="Q463" s="16">
        <v>2.5043008856339966E-2</v>
      </c>
      <c r="R463" s="16">
        <v>4.4793526012222903E-2</v>
      </c>
      <c r="S463" s="16">
        <v>7.4464097076667899E-3</v>
      </c>
      <c r="T463" s="16">
        <v>1.4279558629004383E-2</v>
      </c>
      <c r="U463" s="16">
        <v>1.7131701679461522E-3</v>
      </c>
      <c r="V463" s="16">
        <v>1.325169041466189E-2</v>
      </c>
      <c r="W463" s="16">
        <v>2.5043008856339966E-2</v>
      </c>
      <c r="X463" s="16">
        <v>4.4793526012222903E-2</v>
      </c>
      <c r="Y463" s="16">
        <v>7.4464097076667899E-3</v>
      </c>
      <c r="Z463" s="16">
        <v>1.4279558629004383E-2</v>
      </c>
      <c r="AA463" s="54">
        <v>1.7131701679461522E-3</v>
      </c>
      <c r="AB463" s="42">
        <v>1.325169041466189E-2</v>
      </c>
      <c r="AC463" s="42">
        <v>2.5043008856339966E-2</v>
      </c>
      <c r="AD463" s="42">
        <v>4.4793526012222903E-2</v>
      </c>
      <c r="AE463" s="42">
        <v>7.4464097076667899E-3</v>
      </c>
      <c r="AF463" s="42">
        <v>1.4279558629004383E-2</v>
      </c>
      <c r="AG463" s="42">
        <v>0.64088477387834797</v>
      </c>
      <c r="AH463" s="42">
        <v>1.325169041466189E-2</v>
      </c>
      <c r="AI463" s="42">
        <v>2.5043008856339966E-2</v>
      </c>
      <c r="AJ463" s="42">
        <v>4.4793526012222903E-2</v>
      </c>
      <c r="AK463" s="42">
        <v>7.4464097076667899E-3</v>
      </c>
      <c r="AL463" s="42">
        <v>1.4279558629004383E-2</v>
      </c>
      <c r="AM463" s="42">
        <v>0.64088477387834797</v>
      </c>
    </row>
    <row r="464" spans="1:39" hidden="1" x14ac:dyDescent="0.25">
      <c r="A464" s="53"/>
      <c r="B464" s="53"/>
      <c r="C464" s="53"/>
      <c r="D464" s="16">
        <v>0</v>
      </c>
      <c r="E464" s="16">
        <v>0</v>
      </c>
      <c r="F464" s="16">
        <v>0</v>
      </c>
      <c r="G464" s="16">
        <v>0</v>
      </c>
      <c r="H464" s="16">
        <v>0.63917160371040183</v>
      </c>
      <c r="I464" s="16">
        <v>2.9966408558178222E-2</v>
      </c>
      <c r="J464" s="16">
        <v>0</v>
      </c>
      <c r="K464" s="16">
        <v>0</v>
      </c>
      <c r="L464" s="16">
        <v>0</v>
      </c>
      <c r="M464" s="16">
        <v>0</v>
      </c>
      <c r="N464" s="16">
        <v>0.63917160371040183</v>
      </c>
      <c r="O464" s="16">
        <v>2.9966408558178222E-2</v>
      </c>
      <c r="P464" s="16">
        <v>2.5043008856339966E-2</v>
      </c>
      <c r="Q464" s="16">
        <v>4.4793526012222903E-2</v>
      </c>
      <c r="R464" s="16">
        <v>7.4464097076667899E-3</v>
      </c>
      <c r="S464" s="16">
        <v>1.4279558629004383E-2</v>
      </c>
      <c r="T464" s="16">
        <v>1.7131701679461522E-3</v>
      </c>
      <c r="U464" s="16">
        <v>2.873621799789593E-4</v>
      </c>
      <c r="V464" s="16">
        <v>2.5043008856339966E-2</v>
      </c>
      <c r="W464" s="16">
        <v>4.4793526012222903E-2</v>
      </c>
      <c r="X464" s="16">
        <v>7.4464097076667899E-3</v>
      </c>
      <c r="Y464" s="16">
        <v>1.4279558629004383E-2</v>
      </c>
      <c r="Z464" s="16">
        <v>1.7131701679461522E-3</v>
      </c>
      <c r="AA464" s="54">
        <v>2.873621799789593E-4</v>
      </c>
      <c r="AB464" s="42">
        <v>2.5043008856339966E-2</v>
      </c>
      <c r="AC464" s="42">
        <v>4.4793526012222903E-2</v>
      </c>
      <c r="AD464" s="42">
        <v>7.4464097076667899E-3</v>
      </c>
      <c r="AE464" s="42">
        <v>1.4279558629004383E-2</v>
      </c>
      <c r="AF464" s="42">
        <v>0.64088477387834797</v>
      </c>
      <c r="AG464" s="42">
        <v>3.025377073815718E-2</v>
      </c>
      <c r="AH464" s="42">
        <v>2.5043008856339966E-2</v>
      </c>
      <c r="AI464" s="42">
        <v>4.4793526012222903E-2</v>
      </c>
      <c r="AJ464" s="42">
        <v>7.4464097076667899E-3</v>
      </c>
      <c r="AK464" s="42">
        <v>1.4279558629004383E-2</v>
      </c>
      <c r="AL464" s="42">
        <v>0.64088477387834797</v>
      </c>
      <c r="AM464" s="42">
        <v>3.025377073815718E-2</v>
      </c>
    </row>
    <row r="465" spans="1:39" hidden="1" x14ac:dyDescent="0.25">
      <c r="A465" s="53"/>
      <c r="B465" s="53"/>
      <c r="C465" s="53"/>
      <c r="D465" s="16">
        <v>0</v>
      </c>
      <c r="E465" s="16">
        <v>0</v>
      </c>
      <c r="F465" s="16">
        <v>0</v>
      </c>
      <c r="G465" s="16">
        <v>0.63917160371040183</v>
      </c>
      <c r="H465" s="16">
        <v>2.9966408558178222E-2</v>
      </c>
      <c r="I465" s="16">
        <v>7.4378344140482E-2</v>
      </c>
      <c r="J465" s="16">
        <v>0</v>
      </c>
      <c r="K465" s="16">
        <v>0</v>
      </c>
      <c r="L465" s="16">
        <v>0</v>
      </c>
      <c r="M465" s="16">
        <v>0.63917160371040183</v>
      </c>
      <c r="N465" s="16">
        <v>2.9966408558178222E-2</v>
      </c>
      <c r="O465" s="16">
        <v>7.4378344140482E-2</v>
      </c>
      <c r="P465" s="16">
        <v>4.4793526012222903E-2</v>
      </c>
      <c r="Q465" s="16">
        <v>7.4464097076667899E-3</v>
      </c>
      <c r="R465" s="16">
        <v>1.4279558629004383E-2</v>
      </c>
      <c r="S465" s="16">
        <v>1.7131701679461522E-3</v>
      </c>
      <c r="T465" s="16">
        <v>2.873621799789593E-4</v>
      </c>
      <c r="U465" s="16">
        <v>5.430562738039824E-4</v>
      </c>
      <c r="V465" s="16">
        <v>4.4793526012222903E-2</v>
      </c>
      <c r="W465" s="16">
        <v>7.4464097076667899E-3</v>
      </c>
      <c r="X465" s="16">
        <v>1.4279558629004383E-2</v>
      </c>
      <c r="Y465" s="16">
        <v>1.7131701679461522E-3</v>
      </c>
      <c r="Z465" s="16">
        <v>2.873621799789593E-4</v>
      </c>
      <c r="AA465" s="54">
        <v>5.430562738039824E-4</v>
      </c>
      <c r="AB465" s="42">
        <v>4.4793526012222903E-2</v>
      </c>
      <c r="AC465" s="42">
        <v>7.4464097076667899E-3</v>
      </c>
      <c r="AD465" s="42">
        <v>1.4279558629004383E-2</v>
      </c>
      <c r="AE465" s="42">
        <v>0.64088477387834797</v>
      </c>
      <c r="AF465" s="42">
        <v>3.025377073815718E-2</v>
      </c>
      <c r="AG465" s="42">
        <v>7.492140041428598E-2</v>
      </c>
      <c r="AH465" s="42">
        <v>4.4793526012222903E-2</v>
      </c>
      <c r="AI465" s="42">
        <v>7.4464097076667899E-3</v>
      </c>
      <c r="AJ465" s="42">
        <v>1.4279558629004383E-2</v>
      </c>
      <c r="AK465" s="42">
        <v>0.64088477387834797</v>
      </c>
      <c r="AL465" s="42">
        <v>3.025377073815718E-2</v>
      </c>
      <c r="AM465" s="42">
        <v>7.492140041428598E-2</v>
      </c>
    </row>
    <row r="466" spans="1:39" hidden="1" x14ac:dyDescent="0.25">
      <c r="A466" s="53"/>
      <c r="B466" s="53"/>
      <c r="C466" s="53"/>
      <c r="D466" s="16">
        <v>0</v>
      </c>
      <c r="E466" s="16">
        <v>0</v>
      </c>
      <c r="F466" s="16">
        <v>0.63917160371040183</v>
      </c>
      <c r="G466" s="16">
        <v>2.9966408558178222E-2</v>
      </c>
      <c r="H466" s="16">
        <v>7.4378344140482E-2</v>
      </c>
      <c r="I466" s="16">
        <v>0.38049271176899507</v>
      </c>
      <c r="J466" s="16">
        <v>0</v>
      </c>
      <c r="K466" s="16">
        <v>0</v>
      </c>
      <c r="L466" s="16">
        <v>0.63917160371040183</v>
      </c>
      <c r="M466" s="16">
        <v>2.9966408558178222E-2</v>
      </c>
      <c r="N466" s="16">
        <v>7.4378344140482E-2</v>
      </c>
      <c r="O466" s="16">
        <v>0.38049271176899507</v>
      </c>
      <c r="P466" s="16">
        <v>7.4464097076667899E-3</v>
      </c>
      <c r="Q466" s="16">
        <v>1.4279558629004383E-2</v>
      </c>
      <c r="R466" s="16">
        <v>1.7131701679461522E-3</v>
      </c>
      <c r="S466" s="16">
        <v>2.873621799789593E-4</v>
      </c>
      <c r="T466" s="16">
        <v>5.430562738039824E-4</v>
      </c>
      <c r="U466" s="16">
        <v>9.7134515529994855E-4</v>
      </c>
      <c r="V466" s="16">
        <v>7.4464097076667899E-3</v>
      </c>
      <c r="W466" s="16">
        <v>1.4279558629004383E-2</v>
      </c>
      <c r="X466" s="16">
        <v>1.7131701679461522E-3</v>
      </c>
      <c r="Y466" s="16">
        <v>2.873621799789593E-4</v>
      </c>
      <c r="Z466" s="16">
        <v>5.430562738039824E-4</v>
      </c>
      <c r="AA466" s="54">
        <v>9.7134515529994855E-4</v>
      </c>
      <c r="AB466" s="42">
        <v>7.4464097076667899E-3</v>
      </c>
      <c r="AC466" s="42">
        <v>1.4279558629004383E-2</v>
      </c>
      <c r="AD466" s="42">
        <v>0.64088477387834797</v>
      </c>
      <c r="AE466" s="42">
        <v>3.025377073815718E-2</v>
      </c>
      <c r="AF466" s="42">
        <v>7.492140041428598E-2</v>
      </c>
      <c r="AG466" s="42">
        <v>0.38146405692429503</v>
      </c>
      <c r="AH466" s="42">
        <v>7.4464097076667899E-3</v>
      </c>
      <c r="AI466" s="42">
        <v>1.4279558629004383E-2</v>
      </c>
      <c r="AJ466" s="42">
        <v>0.64088477387834797</v>
      </c>
      <c r="AK466" s="42">
        <v>3.025377073815718E-2</v>
      </c>
      <c r="AL466" s="42">
        <v>7.492140041428598E-2</v>
      </c>
      <c r="AM466" s="42">
        <v>0.38146405692429503</v>
      </c>
    </row>
    <row r="467" spans="1:39" hidden="1" x14ac:dyDescent="0.25">
      <c r="A467" s="53"/>
      <c r="B467" s="53"/>
      <c r="C467" s="53"/>
      <c r="D467" s="16">
        <v>0</v>
      </c>
      <c r="E467" s="16">
        <v>0.63917160371040183</v>
      </c>
      <c r="F467" s="16">
        <v>2.9966408558178222E-2</v>
      </c>
      <c r="G467" s="16">
        <v>7.4378344140482E-2</v>
      </c>
      <c r="H467" s="16">
        <v>0.38049271176899507</v>
      </c>
      <c r="I467" s="16">
        <v>1.6338956723270497E-2</v>
      </c>
      <c r="J467" s="16">
        <v>0</v>
      </c>
      <c r="K467" s="16">
        <v>0.63917160371040183</v>
      </c>
      <c r="L467" s="16">
        <v>2.9966408558178222E-2</v>
      </c>
      <c r="M467" s="16">
        <v>7.4378344140482E-2</v>
      </c>
      <c r="N467" s="16">
        <v>0.38049271176899507</v>
      </c>
      <c r="O467" s="16">
        <v>1.6338956723270497E-2</v>
      </c>
      <c r="P467" s="16">
        <v>1.4279558629004383E-2</v>
      </c>
      <c r="Q467" s="16">
        <v>1.7131701679461522E-3</v>
      </c>
      <c r="R467" s="16">
        <v>2.873621799789593E-4</v>
      </c>
      <c r="S467" s="16">
        <v>5.430562738039824E-4</v>
      </c>
      <c r="T467" s="16">
        <v>9.7134515529994855E-4</v>
      </c>
      <c r="U467" s="16">
        <v>1.614749861832031E-4</v>
      </c>
      <c r="V467" s="16">
        <v>1.4279558629004383E-2</v>
      </c>
      <c r="W467" s="16">
        <v>1.7131701679461522E-3</v>
      </c>
      <c r="X467" s="16">
        <v>2.873621799789593E-4</v>
      </c>
      <c r="Y467" s="16">
        <v>5.430562738039824E-4</v>
      </c>
      <c r="Z467" s="16">
        <v>9.7134515529994855E-4</v>
      </c>
      <c r="AA467" s="54">
        <v>1.614749861832031E-4</v>
      </c>
      <c r="AB467" s="42">
        <v>1.4279558629004383E-2</v>
      </c>
      <c r="AC467" s="42">
        <v>0.64088477387834797</v>
      </c>
      <c r="AD467" s="42">
        <v>3.025377073815718E-2</v>
      </c>
      <c r="AE467" s="42">
        <v>7.492140041428598E-2</v>
      </c>
      <c r="AF467" s="42">
        <v>0.38146405692429503</v>
      </c>
      <c r="AG467" s="42">
        <v>1.65004317094537E-2</v>
      </c>
      <c r="AH467" s="42">
        <v>1.4279558629004383E-2</v>
      </c>
      <c r="AI467" s="42">
        <v>0.64088477387834797</v>
      </c>
      <c r="AJ467" s="42">
        <v>3.025377073815718E-2</v>
      </c>
      <c r="AK467" s="42">
        <v>7.492140041428598E-2</v>
      </c>
      <c r="AL467" s="42">
        <v>0.38146405692429503</v>
      </c>
      <c r="AM467" s="42">
        <v>1.65004317094537E-2</v>
      </c>
    </row>
    <row r="468" spans="1:39" x14ac:dyDescent="0.25">
      <c r="A468" s="53" t="s">
        <v>121</v>
      </c>
      <c r="B468" s="53" t="str">
        <f>VLOOKUP(A468,'TRI Releases'!$A$3:$Q$118,2,FALSE)</f>
        <v>71836SHGRVPOBOX</v>
      </c>
      <c r="C468" s="53" t="str">
        <f>VLOOKUP(B468,'AERMOD-Modeled-Air-Conc.'!$A$5:$B$3136,2,FALSE)</f>
        <v>Waste Handling, Disposal, Treatment, and Recycling</v>
      </c>
      <c r="D468" s="16">
        <v>0.63917160371040183</v>
      </c>
      <c r="E468" s="16">
        <v>2.9966408558178222E-2</v>
      </c>
      <c r="F468" s="16">
        <v>7.4378344140482E-2</v>
      </c>
      <c r="G468" s="16">
        <v>0.38049271176899507</v>
      </c>
      <c r="H468" s="16">
        <v>1.6338956723270497E-2</v>
      </c>
      <c r="I468" s="16">
        <v>4.3005615327598085E-2</v>
      </c>
      <c r="J468" s="16">
        <v>0.63917160371040183</v>
      </c>
      <c r="K468" s="16">
        <v>2.9966408558178222E-2</v>
      </c>
      <c r="L468" s="16">
        <v>7.4378344140482E-2</v>
      </c>
      <c r="M468" s="16">
        <v>0.38049271176899507</v>
      </c>
      <c r="N468" s="16">
        <v>1.6338956723270497E-2</v>
      </c>
      <c r="O468" s="16">
        <v>4.3005615327598085E-2</v>
      </c>
      <c r="P468" s="16">
        <v>1.7131701679461522E-3</v>
      </c>
      <c r="Q468" s="16">
        <v>2.873621799789593E-4</v>
      </c>
      <c r="R468" s="16">
        <v>5.430562738039824E-4</v>
      </c>
      <c r="S468" s="16">
        <v>9.7134515529994855E-4</v>
      </c>
      <c r="T468" s="16">
        <v>1.614749861832031E-4</v>
      </c>
      <c r="U468" s="16">
        <v>3.0965144584331543E-4</v>
      </c>
      <c r="V468" s="16">
        <v>1.7131701679461522E-3</v>
      </c>
      <c r="W468" s="16">
        <v>2.873621799789593E-4</v>
      </c>
      <c r="X468" s="16">
        <v>5.430562738039824E-4</v>
      </c>
      <c r="Y468" s="16">
        <v>9.7134515529994855E-4</v>
      </c>
      <c r="Z468" s="16">
        <v>1.614749861832031E-4</v>
      </c>
      <c r="AA468" s="54">
        <v>3.0965144584331543E-4</v>
      </c>
      <c r="AB468" s="42">
        <v>0.64088477387834797</v>
      </c>
      <c r="AC468" s="42">
        <v>3.025377073815718E-2</v>
      </c>
      <c r="AD468" s="42">
        <v>7.492140041428598E-2</v>
      </c>
      <c r="AE468" s="42">
        <v>0.38146405692429503</v>
      </c>
      <c r="AF468" s="42">
        <v>1.65004317094537E-2</v>
      </c>
      <c r="AG468" s="42">
        <v>4.3315266773441399E-2</v>
      </c>
      <c r="AH468" s="42">
        <v>0.64088477387834797</v>
      </c>
      <c r="AI468" s="42">
        <v>3.025377073815718E-2</v>
      </c>
      <c r="AJ468" s="42">
        <v>7.492140041428598E-2</v>
      </c>
      <c r="AK468" s="42">
        <v>0.38146405692429503</v>
      </c>
      <c r="AL468" s="42">
        <v>1.65004317094537E-2</v>
      </c>
      <c r="AM468" s="42">
        <v>4.3315266773441399E-2</v>
      </c>
    </row>
    <row r="469" spans="1:39" hidden="1" x14ac:dyDescent="0.25">
      <c r="A469" s="53"/>
      <c r="B469" s="53"/>
      <c r="C469" s="53"/>
      <c r="D469" s="16">
        <v>2.9966408558178222E-2</v>
      </c>
      <c r="E469" s="16">
        <v>7.4378344140482E-2</v>
      </c>
      <c r="F469" s="16">
        <v>0.38049271176899507</v>
      </c>
      <c r="G469" s="16">
        <v>1.6338956723270497E-2</v>
      </c>
      <c r="H469" s="16">
        <v>4.3005615327598085E-2</v>
      </c>
      <c r="I469" s="16">
        <v>9.50235117516131E-3</v>
      </c>
      <c r="J469" s="16">
        <v>2.9966408558178222E-2</v>
      </c>
      <c r="K469" s="16">
        <v>7.4378344140482E-2</v>
      </c>
      <c r="L469" s="16">
        <v>0.38049271176899507</v>
      </c>
      <c r="M469" s="16">
        <v>1.6338956723270497E-2</v>
      </c>
      <c r="N469" s="16">
        <v>4.3005615327598085E-2</v>
      </c>
      <c r="O469" s="16">
        <v>9.50235117516131E-3</v>
      </c>
      <c r="P469" s="16">
        <v>2.873621799789593E-4</v>
      </c>
      <c r="Q469" s="16">
        <v>5.430562738039824E-4</v>
      </c>
      <c r="R469" s="16">
        <v>9.7134515529994855E-4</v>
      </c>
      <c r="S469" s="16">
        <v>1.614749861832031E-4</v>
      </c>
      <c r="T469" s="16">
        <v>3.0965144584331543E-4</v>
      </c>
      <c r="U469" s="16">
        <v>2.3039185017206878E-5</v>
      </c>
      <c r="V469" s="16">
        <v>2.873621799789593E-4</v>
      </c>
      <c r="W469" s="16">
        <v>5.430562738039824E-4</v>
      </c>
      <c r="X469" s="16">
        <v>9.7134515529994855E-4</v>
      </c>
      <c r="Y469" s="16">
        <v>1.614749861832031E-4</v>
      </c>
      <c r="Z469" s="16">
        <v>3.0965144584331543E-4</v>
      </c>
      <c r="AA469" s="54">
        <v>2.3039185017206878E-5</v>
      </c>
      <c r="AB469" s="42">
        <v>3.025377073815718E-2</v>
      </c>
      <c r="AC469" s="42">
        <v>7.492140041428598E-2</v>
      </c>
      <c r="AD469" s="42">
        <v>0.38146405692429503</v>
      </c>
      <c r="AE469" s="42">
        <v>1.65004317094537E-2</v>
      </c>
      <c r="AF469" s="42">
        <v>4.3315266773441399E-2</v>
      </c>
      <c r="AG469" s="42">
        <v>9.5253903601785171E-3</v>
      </c>
      <c r="AH469" s="42">
        <v>3.025377073815718E-2</v>
      </c>
      <c r="AI469" s="42">
        <v>7.492140041428598E-2</v>
      </c>
      <c r="AJ469" s="42">
        <v>0.38146405692429503</v>
      </c>
      <c r="AK469" s="42">
        <v>1.65004317094537E-2</v>
      </c>
      <c r="AL469" s="42">
        <v>4.3315266773441399E-2</v>
      </c>
      <c r="AM469" s="42">
        <v>9.5253903601785171E-3</v>
      </c>
    </row>
    <row r="470" spans="1:39" hidden="1" x14ac:dyDescent="0.25">
      <c r="A470" s="53"/>
      <c r="B470" s="53"/>
      <c r="C470" s="53"/>
      <c r="D470" s="16">
        <v>7.4378344140482E-2</v>
      </c>
      <c r="E470" s="16">
        <v>0.38049271176899507</v>
      </c>
      <c r="F470" s="16">
        <v>1.6338956723270497E-2</v>
      </c>
      <c r="G470" s="16">
        <v>4.3005615327598085E-2</v>
      </c>
      <c r="H470" s="16">
        <v>9.50235117516131E-3</v>
      </c>
      <c r="I470" s="16">
        <v>4.4550060723158309E-4</v>
      </c>
      <c r="J470" s="16">
        <v>7.4378344140482E-2</v>
      </c>
      <c r="K470" s="16">
        <v>0.38049271176899507</v>
      </c>
      <c r="L470" s="16">
        <v>1.6338956723270497E-2</v>
      </c>
      <c r="M470" s="16">
        <v>4.3005615327598085E-2</v>
      </c>
      <c r="N470" s="16">
        <v>9.50235117516131E-3</v>
      </c>
      <c r="O470" s="16">
        <v>4.4550060723158309E-4</v>
      </c>
      <c r="P470" s="16">
        <v>5.430562738039824E-4</v>
      </c>
      <c r="Q470" s="16">
        <v>9.7134515529994855E-4</v>
      </c>
      <c r="R470" s="16">
        <v>1.614749861832031E-4</v>
      </c>
      <c r="S470" s="16">
        <v>3.0965144584331543E-4</v>
      </c>
      <c r="T470" s="16">
        <v>2.3039185017206878E-5</v>
      </c>
      <c r="U470" s="16">
        <v>3.8645258686825563E-6</v>
      </c>
      <c r="V470" s="16">
        <v>5.430562738039824E-4</v>
      </c>
      <c r="W470" s="16">
        <v>9.7134515529994855E-4</v>
      </c>
      <c r="X470" s="16">
        <v>1.614749861832031E-4</v>
      </c>
      <c r="Y470" s="16">
        <v>3.0965144584331543E-4</v>
      </c>
      <c r="Z470" s="16">
        <v>2.3039185017206878E-5</v>
      </c>
      <c r="AA470" s="54">
        <v>3.8645258686825563E-6</v>
      </c>
      <c r="AB470" s="42">
        <v>7.492140041428598E-2</v>
      </c>
      <c r="AC470" s="42">
        <v>0.38146405692429503</v>
      </c>
      <c r="AD470" s="42">
        <v>1.65004317094537E-2</v>
      </c>
      <c r="AE470" s="42">
        <v>4.3315266773441399E-2</v>
      </c>
      <c r="AF470" s="42">
        <v>9.5253903601785171E-3</v>
      </c>
      <c r="AG470" s="42">
        <v>4.4936513310026564E-4</v>
      </c>
      <c r="AH470" s="42">
        <v>7.492140041428598E-2</v>
      </c>
      <c r="AI470" s="42">
        <v>0.38146405692429503</v>
      </c>
      <c r="AJ470" s="42">
        <v>1.65004317094537E-2</v>
      </c>
      <c r="AK470" s="42">
        <v>4.3315266773441399E-2</v>
      </c>
      <c r="AL470" s="42">
        <v>9.5253903601785171E-3</v>
      </c>
      <c r="AM470" s="42">
        <v>4.4936513310026564E-4</v>
      </c>
    </row>
    <row r="471" spans="1:39" hidden="1" x14ac:dyDescent="0.25">
      <c r="A471" s="53"/>
      <c r="B471" s="53"/>
      <c r="C471" s="53"/>
      <c r="D471" s="16">
        <v>0.38049271176899507</v>
      </c>
      <c r="E471" s="16">
        <v>1.6338956723270497E-2</v>
      </c>
      <c r="F471" s="16">
        <v>4.3005615327598085E-2</v>
      </c>
      <c r="G471" s="16">
        <v>9.50235117516131E-3</v>
      </c>
      <c r="H471" s="16">
        <v>4.4550060723158309E-4</v>
      </c>
      <c r="I471" s="16">
        <v>1.105758049555166E-3</v>
      </c>
      <c r="J471" s="16">
        <v>0.38049271176899507</v>
      </c>
      <c r="K471" s="16">
        <v>1.6338956723270497E-2</v>
      </c>
      <c r="L471" s="16">
        <v>4.3005615327598085E-2</v>
      </c>
      <c r="M471" s="16">
        <v>9.50235117516131E-3</v>
      </c>
      <c r="N471" s="16">
        <v>4.4550060723158309E-4</v>
      </c>
      <c r="O471" s="16">
        <v>1.105758049555166E-3</v>
      </c>
      <c r="P471" s="16">
        <v>9.7134515529994855E-4</v>
      </c>
      <c r="Q471" s="16">
        <v>1.614749861832031E-4</v>
      </c>
      <c r="R471" s="16">
        <v>3.0965144584331543E-4</v>
      </c>
      <c r="S471" s="16">
        <v>2.3039185017206878E-5</v>
      </c>
      <c r="T471" s="16">
        <v>3.8645258686825563E-6</v>
      </c>
      <c r="U471" s="16">
        <v>7.3031705787432134E-6</v>
      </c>
      <c r="V471" s="16">
        <v>9.7134515529994855E-4</v>
      </c>
      <c r="W471" s="16">
        <v>1.614749861832031E-4</v>
      </c>
      <c r="X471" s="16">
        <v>3.0965144584331543E-4</v>
      </c>
      <c r="Y471" s="16">
        <v>2.3039185017206878E-5</v>
      </c>
      <c r="Z471" s="16">
        <v>3.8645258686825563E-6</v>
      </c>
      <c r="AA471" s="54">
        <v>7.3031705787432134E-6</v>
      </c>
      <c r="AB471" s="42">
        <v>0.38146405692429503</v>
      </c>
      <c r="AC471" s="42">
        <v>1.65004317094537E-2</v>
      </c>
      <c r="AD471" s="42">
        <v>4.3315266773441399E-2</v>
      </c>
      <c r="AE471" s="42">
        <v>9.5253903601785171E-3</v>
      </c>
      <c r="AF471" s="42">
        <v>4.4936513310026564E-4</v>
      </c>
      <c r="AG471" s="42">
        <v>1.1130612201339092E-3</v>
      </c>
      <c r="AH471" s="42">
        <v>0.38146405692429503</v>
      </c>
      <c r="AI471" s="42">
        <v>1.65004317094537E-2</v>
      </c>
      <c r="AJ471" s="42">
        <v>4.3315266773441399E-2</v>
      </c>
      <c r="AK471" s="42">
        <v>9.5253903601785171E-3</v>
      </c>
      <c r="AL471" s="42">
        <v>4.4936513310026564E-4</v>
      </c>
      <c r="AM471" s="42">
        <v>1.1130612201339092E-3</v>
      </c>
    </row>
    <row r="472" spans="1:39" hidden="1" x14ac:dyDescent="0.25">
      <c r="A472" s="53"/>
      <c r="B472" s="53"/>
      <c r="C472" s="53"/>
      <c r="D472" s="16">
        <v>1.6338956723270497E-2</v>
      </c>
      <c r="E472" s="16">
        <v>4.3005615327598085E-2</v>
      </c>
      <c r="F472" s="16">
        <v>9.50235117516131E-3</v>
      </c>
      <c r="G472" s="16">
        <v>4.4550060723158309E-4</v>
      </c>
      <c r="H472" s="16">
        <v>1.105758049555166E-3</v>
      </c>
      <c r="I472" s="16">
        <v>5.656658314965729E-3</v>
      </c>
      <c r="J472" s="16">
        <v>1.6338956723270497E-2</v>
      </c>
      <c r="K472" s="16">
        <v>4.3005615327598085E-2</v>
      </c>
      <c r="L472" s="16">
        <v>9.50235117516131E-3</v>
      </c>
      <c r="M472" s="16">
        <v>4.4550060723158309E-4</v>
      </c>
      <c r="N472" s="16">
        <v>1.105758049555166E-3</v>
      </c>
      <c r="O472" s="16">
        <v>5.656658314965729E-3</v>
      </c>
      <c r="P472" s="16">
        <v>1.614749861832031E-4</v>
      </c>
      <c r="Q472" s="16">
        <v>3.0965144584331543E-4</v>
      </c>
      <c r="R472" s="16">
        <v>2.3039185017206878E-5</v>
      </c>
      <c r="S472" s="16">
        <v>3.8645258686825563E-6</v>
      </c>
      <c r="T472" s="16">
        <v>7.3031705787432134E-6</v>
      </c>
      <c r="U472" s="16">
        <v>1.3062917605757931E-5</v>
      </c>
      <c r="V472" s="16">
        <v>1.614749861832031E-4</v>
      </c>
      <c r="W472" s="16">
        <v>3.0965144584331543E-4</v>
      </c>
      <c r="X472" s="16">
        <v>2.3039185017206878E-5</v>
      </c>
      <c r="Y472" s="16">
        <v>3.8645258686825563E-6</v>
      </c>
      <c r="Z472" s="16">
        <v>7.3031705787432134E-6</v>
      </c>
      <c r="AA472" s="54">
        <v>1.3062917605757931E-5</v>
      </c>
      <c r="AB472" s="42">
        <v>1.65004317094537E-2</v>
      </c>
      <c r="AC472" s="42">
        <v>4.3315266773441399E-2</v>
      </c>
      <c r="AD472" s="42">
        <v>9.5253903601785171E-3</v>
      </c>
      <c r="AE472" s="42">
        <v>4.4936513310026564E-4</v>
      </c>
      <c r="AF472" s="42">
        <v>1.1130612201339092E-3</v>
      </c>
      <c r="AG472" s="42">
        <v>5.6697212325714872E-3</v>
      </c>
      <c r="AH472" s="42">
        <v>1.65004317094537E-2</v>
      </c>
      <c r="AI472" s="42">
        <v>4.3315266773441399E-2</v>
      </c>
      <c r="AJ472" s="42">
        <v>9.5253903601785171E-3</v>
      </c>
      <c r="AK472" s="42">
        <v>4.4936513310026564E-4</v>
      </c>
      <c r="AL472" s="42">
        <v>1.1130612201339092E-3</v>
      </c>
      <c r="AM472" s="42">
        <v>5.6697212325714872E-3</v>
      </c>
    </row>
    <row r="473" spans="1:39" hidden="1" x14ac:dyDescent="0.25">
      <c r="A473" s="53"/>
      <c r="B473" s="53"/>
      <c r="C473" s="53"/>
      <c r="D473" s="16">
        <v>4.3005615327598085E-2</v>
      </c>
      <c r="E473" s="16">
        <v>9.50235117516131E-3</v>
      </c>
      <c r="F473" s="16">
        <v>4.4550060723158309E-4</v>
      </c>
      <c r="G473" s="16">
        <v>1.105758049555166E-3</v>
      </c>
      <c r="H473" s="16">
        <v>5.656658314965729E-3</v>
      </c>
      <c r="I473" s="16">
        <v>2.4290582328595481E-4</v>
      </c>
      <c r="J473" s="16">
        <v>4.3005615327598085E-2</v>
      </c>
      <c r="K473" s="16">
        <v>9.50235117516131E-3</v>
      </c>
      <c r="L473" s="16">
        <v>4.4550060723158309E-4</v>
      </c>
      <c r="M473" s="16">
        <v>1.105758049555166E-3</v>
      </c>
      <c r="N473" s="16">
        <v>5.656658314965729E-3</v>
      </c>
      <c r="O473" s="16">
        <v>2.4290582328595481E-4</v>
      </c>
      <c r="P473" s="16">
        <v>3.0965144584331543E-4</v>
      </c>
      <c r="Q473" s="16">
        <v>2.3039185017206878E-5</v>
      </c>
      <c r="R473" s="16">
        <v>3.8645258686825563E-6</v>
      </c>
      <c r="S473" s="16">
        <v>7.3031705787432134E-6</v>
      </c>
      <c r="T473" s="16">
        <v>1.3062917605757931E-5</v>
      </c>
      <c r="U473" s="16">
        <v>2.1715601590154902E-6</v>
      </c>
      <c r="V473" s="16">
        <v>3.0965144584331543E-4</v>
      </c>
      <c r="W473" s="16">
        <v>2.3039185017206878E-5</v>
      </c>
      <c r="X473" s="16">
        <v>3.8645258686825563E-6</v>
      </c>
      <c r="Y473" s="16">
        <v>7.3031705787432134E-6</v>
      </c>
      <c r="Z473" s="16">
        <v>1.3062917605757931E-5</v>
      </c>
      <c r="AA473" s="54">
        <v>2.1715601590154902E-6</v>
      </c>
      <c r="AB473" s="42">
        <v>4.3315266773441399E-2</v>
      </c>
      <c r="AC473" s="42">
        <v>9.5253903601785171E-3</v>
      </c>
      <c r="AD473" s="42">
        <v>4.4936513310026564E-4</v>
      </c>
      <c r="AE473" s="42">
        <v>1.1130612201339092E-3</v>
      </c>
      <c r="AF473" s="42">
        <v>5.6697212325714872E-3</v>
      </c>
      <c r="AG473" s="42">
        <v>2.4507738344497029E-4</v>
      </c>
      <c r="AH473" s="42">
        <v>4.3315266773441399E-2</v>
      </c>
      <c r="AI473" s="42">
        <v>9.5253903601785171E-3</v>
      </c>
      <c r="AJ473" s="42">
        <v>4.4936513310026564E-4</v>
      </c>
      <c r="AK473" s="42">
        <v>1.1130612201339092E-3</v>
      </c>
      <c r="AL473" s="42">
        <v>5.6697212325714872E-3</v>
      </c>
      <c r="AM473" s="42">
        <v>2.4507738344497029E-4</v>
      </c>
    </row>
    <row r="474" spans="1:39" x14ac:dyDescent="0.25">
      <c r="A474" s="53" t="s">
        <v>124</v>
      </c>
      <c r="B474" s="53" t="str">
        <f>VLOOKUP(A474,'TRI Releases'!$A$3:$Q$118,2,FALSE)</f>
        <v>77536CCDNTTIDAL</v>
      </c>
      <c r="C474" s="53" t="str">
        <f>VLOOKUP(B474,'AERMOD-Modeled-Air-Conc.'!$A$5:$B$3136,2,FALSE)</f>
        <v>Manufacturing</v>
      </c>
      <c r="D474" s="16">
        <v>9.50235117516131E-3</v>
      </c>
      <c r="E474" s="16">
        <v>4.4550060723158309E-4</v>
      </c>
      <c r="F474" s="16">
        <v>1.105758049555166E-3</v>
      </c>
      <c r="G474" s="16">
        <v>5.656658314965729E-3</v>
      </c>
      <c r="H474" s="16">
        <v>2.4290582328595481E-4</v>
      </c>
      <c r="I474" s="16">
        <v>6.3935014787029187E-4</v>
      </c>
      <c r="J474" s="16">
        <v>9.50235117516131E-3</v>
      </c>
      <c r="K474" s="16">
        <v>4.4550060723158309E-4</v>
      </c>
      <c r="L474" s="16">
        <v>1.105758049555166E-3</v>
      </c>
      <c r="M474" s="16">
        <v>5.656658314965729E-3</v>
      </c>
      <c r="N474" s="16">
        <v>2.4290582328595481E-4</v>
      </c>
      <c r="O474" s="16">
        <v>6.3935014787029187E-4</v>
      </c>
      <c r="P474" s="16">
        <v>2.3039185017206878E-5</v>
      </c>
      <c r="Q474" s="16">
        <v>3.8645258686825563E-6</v>
      </c>
      <c r="R474" s="16">
        <v>7.3031705787432134E-6</v>
      </c>
      <c r="S474" s="16">
        <v>1.3062917605757931E-5</v>
      </c>
      <c r="T474" s="16">
        <v>2.1715601590154902E-6</v>
      </c>
      <c r="U474" s="16">
        <v>4.1642780647894154E-6</v>
      </c>
      <c r="V474" s="16">
        <v>2.3039185017206878E-5</v>
      </c>
      <c r="W474" s="16">
        <v>3.8645258686825563E-6</v>
      </c>
      <c r="X474" s="16">
        <v>7.3031705787432134E-6</v>
      </c>
      <c r="Y474" s="16">
        <v>1.3062917605757931E-5</v>
      </c>
      <c r="Z474" s="16">
        <v>2.1715601590154902E-6</v>
      </c>
      <c r="AA474" s="54">
        <v>4.1642780647894154E-6</v>
      </c>
      <c r="AB474" s="42">
        <v>9.5253903601785171E-3</v>
      </c>
      <c r="AC474" s="42">
        <v>4.4936513310026564E-4</v>
      </c>
      <c r="AD474" s="42">
        <v>1.1130612201339092E-3</v>
      </c>
      <c r="AE474" s="42">
        <v>5.6697212325714872E-3</v>
      </c>
      <c r="AF474" s="42">
        <v>2.4507738344497029E-4</v>
      </c>
      <c r="AG474" s="42">
        <v>6.4351442593508124E-4</v>
      </c>
      <c r="AH474" s="42">
        <v>9.5253903601785171E-3</v>
      </c>
      <c r="AI474" s="42">
        <v>4.4936513310026564E-4</v>
      </c>
      <c r="AJ474" s="42">
        <v>1.1130612201339092E-3</v>
      </c>
      <c r="AK474" s="42">
        <v>5.6697212325714872E-3</v>
      </c>
      <c r="AL474" s="42">
        <v>2.4507738344497029E-4</v>
      </c>
      <c r="AM474" s="42">
        <v>6.4351442593508124E-4</v>
      </c>
    </row>
    <row r="475" spans="1:39" hidden="1" x14ac:dyDescent="0.25">
      <c r="A475" s="53"/>
      <c r="B475" s="53"/>
      <c r="C475" s="53"/>
      <c r="D475" s="16">
        <v>4.4550060723158309E-4</v>
      </c>
      <c r="E475" s="16">
        <v>1.105758049555166E-3</v>
      </c>
      <c r="F475" s="16">
        <v>5.656658314965729E-3</v>
      </c>
      <c r="G475" s="16">
        <v>2.4290582328595481E-4</v>
      </c>
      <c r="H475" s="16">
        <v>6.3935014787029187E-4</v>
      </c>
      <c r="I475" s="16">
        <v>4.4955069460964926E-3</v>
      </c>
      <c r="J475" s="16">
        <v>4.4550060723158309E-4</v>
      </c>
      <c r="K475" s="16">
        <v>1.105758049555166E-3</v>
      </c>
      <c r="L475" s="16">
        <v>5.656658314965729E-3</v>
      </c>
      <c r="M475" s="16">
        <v>2.4290582328595481E-4</v>
      </c>
      <c r="N475" s="16">
        <v>6.3935014787029187E-4</v>
      </c>
      <c r="O475" s="16">
        <v>4.4955069460964926E-3</v>
      </c>
      <c r="P475" s="16">
        <v>3.8645258686825563E-6</v>
      </c>
      <c r="Q475" s="16">
        <v>7.3031705787432134E-6</v>
      </c>
      <c r="R475" s="16">
        <v>1.3062917605757931E-5</v>
      </c>
      <c r="S475" s="16">
        <v>2.1715601590154902E-6</v>
      </c>
      <c r="T475" s="16">
        <v>4.1642780647894154E-6</v>
      </c>
      <c r="U475" s="16">
        <v>2.3629933350981413E-5</v>
      </c>
      <c r="V475" s="16">
        <v>3.8645258686825563E-6</v>
      </c>
      <c r="W475" s="16">
        <v>7.3031705787432134E-6</v>
      </c>
      <c r="X475" s="16">
        <v>1.3062917605757931E-5</v>
      </c>
      <c r="Y475" s="16">
        <v>2.1715601590154902E-6</v>
      </c>
      <c r="Z475" s="16">
        <v>4.1642780647894154E-6</v>
      </c>
      <c r="AA475" s="54">
        <v>2.3629933350981413E-5</v>
      </c>
      <c r="AB475" s="42">
        <v>4.4936513310026564E-4</v>
      </c>
      <c r="AC475" s="42">
        <v>1.1130612201339092E-3</v>
      </c>
      <c r="AD475" s="42">
        <v>5.6697212325714872E-3</v>
      </c>
      <c r="AE475" s="42">
        <v>2.4507738344497029E-4</v>
      </c>
      <c r="AF475" s="42">
        <v>6.4351442593508124E-4</v>
      </c>
      <c r="AG475" s="42">
        <v>4.519136879447474E-3</v>
      </c>
      <c r="AH475" s="42">
        <v>4.4936513310026564E-4</v>
      </c>
      <c r="AI475" s="42">
        <v>1.1130612201339092E-3</v>
      </c>
      <c r="AJ475" s="42">
        <v>5.6697212325714872E-3</v>
      </c>
      <c r="AK475" s="42">
        <v>2.4507738344497029E-4</v>
      </c>
      <c r="AL475" s="42">
        <v>6.4351442593508124E-4</v>
      </c>
      <c r="AM475" s="42">
        <v>4.519136879447474E-3</v>
      </c>
    </row>
    <row r="476" spans="1:39" hidden="1" x14ac:dyDescent="0.25">
      <c r="A476" s="53"/>
      <c r="B476" s="53"/>
      <c r="C476" s="53"/>
      <c r="D476" s="16">
        <v>1.105758049555166E-3</v>
      </c>
      <c r="E476" s="16">
        <v>5.656658314965729E-3</v>
      </c>
      <c r="F476" s="16">
        <v>2.4290582328595481E-4</v>
      </c>
      <c r="G476" s="16">
        <v>6.3935014787029187E-4</v>
      </c>
      <c r="H476" s="16">
        <v>4.4955069460964926E-3</v>
      </c>
      <c r="I476" s="16">
        <v>2.1076374019252017E-4</v>
      </c>
      <c r="J476" s="16">
        <v>1.105758049555166E-3</v>
      </c>
      <c r="K476" s="16">
        <v>5.656658314965729E-3</v>
      </c>
      <c r="L476" s="16">
        <v>2.4290582328595481E-4</v>
      </c>
      <c r="M476" s="16">
        <v>6.3935014787029187E-4</v>
      </c>
      <c r="N476" s="16">
        <v>4.4955069460964926E-3</v>
      </c>
      <c r="O476" s="16">
        <v>2.1076374019252017E-4</v>
      </c>
      <c r="P476" s="16">
        <v>7.3031705787432134E-6</v>
      </c>
      <c r="Q476" s="16">
        <v>1.3062917605757931E-5</v>
      </c>
      <c r="R476" s="16">
        <v>2.1715601590154902E-6</v>
      </c>
      <c r="S476" s="16">
        <v>4.1642780647894154E-6</v>
      </c>
      <c r="T476" s="16">
        <v>2.3629933350981413E-5</v>
      </c>
      <c r="U476" s="16">
        <v>3.9636162755718526E-6</v>
      </c>
      <c r="V476" s="16">
        <v>7.3031705787432134E-6</v>
      </c>
      <c r="W476" s="16">
        <v>1.3062917605757931E-5</v>
      </c>
      <c r="X476" s="16">
        <v>2.1715601590154902E-6</v>
      </c>
      <c r="Y476" s="16">
        <v>4.1642780647894154E-6</v>
      </c>
      <c r="Z476" s="16">
        <v>2.3629933350981413E-5</v>
      </c>
      <c r="AA476" s="54">
        <v>3.9636162755718526E-6</v>
      </c>
      <c r="AB476" s="42">
        <v>1.1130612201339092E-3</v>
      </c>
      <c r="AC476" s="42">
        <v>5.6697212325714872E-3</v>
      </c>
      <c r="AD476" s="42">
        <v>2.4507738344497029E-4</v>
      </c>
      <c r="AE476" s="42">
        <v>6.4351442593508124E-4</v>
      </c>
      <c r="AF476" s="42">
        <v>4.519136879447474E-3</v>
      </c>
      <c r="AG476" s="42">
        <v>2.1472735646809203E-4</v>
      </c>
      <c r="AH476" s="42">
        <v>1.1130612201339092E-3</v>
      </c>
      <c r="AI476" s="42">
        <v>5.6697212325714872E-3</v>
      </c>
      <c r="AJ476" s="42">
        <v>2.4507738344497029E-4</v>
      </c>
      <c r="AK476" s="42">
        <v>6.4351442593508124E-4</v>
      </c>
      <c r="AL476" s="42">
        <v>4.519136879447474E-3</v>
      </c>
      <c r="AM476" s="42">
        <v>2.1472735646809203E-4</v>
      </c>
    </row>
    <row r="477" spans="1:39" hidden="1" x14ac:dyDescent="0.25">
      <c r="A477" s="53"/>
      <c r="B477" s="53"/>
      <c r="C477" s="53"/>
      <c r="D477" s="16">
        <v>5.656658314965729E-3</v>
      </c>
      <c r="E477" s="16">
        <v>2.4290582328595481E-4</v>
      </c>
      <c r="F477" s="16">
        <v>6.3935014787029187E-4</v>
      </c>
      <c r="G477" s="16">
        <v>4.4955069460964926E-3</v>
      </c>
      <c r="H477" s="16">
        <v>2.1076374019252017E-4</v>
      </c>
      <c r="I477" s="16">
        <v>5.2312768712139003E-4</v>
      </c>
      <c r="J477" s="16">
        <v>5.656658314965729E-3</v>
      </c>
      <c r="K477" s="16">
        <v>2.4290582328595481E-4</v>
      </c>
      <c r="L477" s="16">
        <v>6.3935014787029187E-4</v>
      </c>
      <c r="M477" s="16">
        <v>4.4955069460964926E-3</v>
      </c>
      <c r="N477" s="16">
        <v>2.1076374019252017E-4</v>
      </c>
      <c r="O477" s="16">
        <v>5.2312768712139003E-4</v>
      </c>
      <c r="P477" s="16">
        <v>1.3062917605757931E-5</v>
      </c>
      <c r="Q477" s="16">
        <v>2.1715601590154902E-6</v>
      </c>
      <c r="R477" s="16">
        <v>4.1642780647894154E-6</v>
      </c>
      <c r="S477" s="16">
        <v>2.3629933350981413E-5</v>
      </c>
      <c r="T477" s="16">
        <v>3.9636162755718526E-6</v>
      </c>
      <c r="U477" s="16">
        <v>7.4904313628135509E-6</v>
      </c>
      <c r="V477" s="16">
        <v>1.3062917605757931E-5</v>
      </c>
      <c r="W477" s="16">
        <v>2.1715601590154902E-6</v>
      </c>
      <c r="X477" s="16">
        <v>4.1642780647894154E-6</v>
      </c>
      <c r="Y477" s="16">
        <v>2.3629933350981413E-5</v>
      </c>
      <c r="Z477" s="16">
        <v>3.9636162755718526E-6</v>
      </c>
      <c r="AA477" s="54">
        <v>7.4904313628135509E-6</v>
      </c>
      <c r="AB477" s="42">
        <v>5.6697212325714872E-3</v>
      </c>
      <c r="AC477" s="42">
        <v>2.4507738344497029E-4</v>
      </c>
      <c r="AD477" s="42">
        <v>6.4351442593508124E-4</v>
      </c>
      <c r="AE477" s="42">
        <v>4.519136879447474E-3</v>
      </c>
      <c r="AF477" s="42">
        <v>2.1472735646809203E-4</v>
      </c>
      <c r="AG477" s="42">
        <v>5.3061811848420363E-4</v>
      </c>
      <c r="AH477" s="42">
        <v>5.6697212325714872E-3</v>
      </c>
      <c r="AI477" s="42">
        <v>2.4507738344497029E-4</v>
      </c>
      <c r="AJ477" s="42">
        <v>6.4351442593508124E-4</v>
      </c>
      <c r="AK477" s="42">
        <v>4.519136879447474E-3</v>
      </c>
      <c r="AL477" s="42">
        <v>2.1472735646809203E-4</v>
      </c>
      <c r="AM477" s="42">
        <v>5.3061811848420363E-4</v>
      </c>
    </row>
    <row r="478" spans="1:39" hidden="1" x14ac:dyDescent="0.25">
      <c r="A478" s="53"/>
      <c r="B478" s="53"/>
      <c r="C478" s="53"/>
      <c r="D478" s="16">
        <v>2.4290582328595481E-4</v>
      </c>
      <c r="E478" s="16">
        <v>6.3935014787029187E-4</v>
      </c>
      <c r="F478" s="16">
        <v>4.4955069460964926E-3</v>
      </c>
      <c r="G478" s="16">
        <v>2.1076374019252017E-4</v>
      </c>
      <c r="H478" s="16">
        <v>5.2312768712139003E-4</v>
      </c>
      <c r="I478" s="16">
        <v>2.6761320727752649E-3</v>
      </c>
      <c r="J478" s="16">
        <v>2.4290582328595481E-4</v>
      </c>
      <c r="K478" s="16">
        <v>6.3935014787029187E-4</v>
      </c>
      <c r="L478" s="16">
        <v>4.4955069460964926E-3</v>
      </c>
      <c r="M478" s="16">
        <v>2.1076374019252017E-4</v>
      </c>
      <c r="N478" s="16">
        <v>5.2312768712139003E-4</v>
      </c>
      <c r="O478" s="16">
        <v>2.6761320727752649E-3</v>
      </c>
      <c r="P478" s="16">
        <v>2.1715601590154902E-6</v>
      </c>
      <c r="Q478" s="16">
        <v>4.1642780647894154E-6</v>
      </c>
      <c r="R478" s="16">
        <v>2.3629933350981413E-5</v>
      </c>
      <c r="S478" s="16">
        <v>3.9636162755718526E-6</v>
      </c>
      <c r="T478" s="16">
        <v>7.4904313628135509E-6</v>
      </c>
      <c r="U478" s="16">
        <v>1.3397864211033772E-5</v>
      </c>
      <c r="V478" s="16">
        <v>2.1715601590154902E-6</v>
      </c>
      <c r="W478" s="16">
        <v>4.1642780647894154E-6</v>
      </c>
      <c r="X478" s="16">
        <v>2.3629933350981413E-5</v>
      </c>
      <c r="Y478" s="16">
        <v>3.9636162755718526E-6</v>
      </c>
      <c r="Z478" s="16">
        <v>7.4904313628135509E-6</v>
      </c>
      <c r="AA478" s="54">
        <v>1.3397864211033772E-5</v>
      </c>
      <c r="AB478" s="42">
        <v>2.4507738344497029E-4</v>
      </c>
      <c r="AC478" s="42">
        <v>6.4351442593508124E-4</v>
      </c>
      <c r="AD478" s="42">
        <v>4.519136879447474E-3</v>
      </c>
      <c r="AE478" s="42">
        <v>2.1472735646809203E-4</v>
      </c>
      <c r="AF478" s="42">
        <v>5.3061811848420363E-4</v>
      </c>
      <c r="AG478" s="42">
        <v>2.6895299369862988E-3</v>
      </c>
      <c r="AH478" s="42">
        <v>2.4507738344497029E-4</v>
      </c>
      <c r="AI478" s="42">
        <v>6.4351442593508124E-4</v>
      </c>
      <c r="AJ478" s="42">
        <v>4.519136879447474E-3</v>
      </c>
      <c r="AK478" s="42">
        <v>2.1472735646809203E-4</v>
      </c>
      <c r="AL478" s="42">
        <v>5.3061811848420363E-4</v>
      </c>
      <c r="AM478" s="42">
        <v>2.6895299369862988E-3</v>
      </c>
    </row>
    <row r="479" spans="1:39" hidden="1" x14ac:dyDescent="0.25">
      <c r="A479" s="53"/>
      <c r="B479" s="53"/>
      <c r="C479" s="53"/>
      <c r="D479" s="16">
        <v>6.3935014787029187E-4</v>
      </c>
      <c r="E479" s="16">
        <v>4.4955069460964926E-3</v>
      </c>
      <c r="F479" s="16">
        <v>2.1076374019252017E-4</v>
      </c>
      <c r="G479" s="16">
        <v>5.2312768712139003E-4</v>
      </c>
      <c r="H479" s="16">
        <v>2.6761320727752649E-3</v>
      </c>
      <c r="I479" s="16">
        <v>1.1491732895366915E-4</v>
      </c>
      <c r="J479" s="16">
        <v>6.3935014787029187E-4</v>
      </c>
      <c r="K479" s="16">
        <v>4.4955069460964926E-3</v>
      </c>
      <c r="L479" s="16">
        <v>2.1076374019252017E-4</v>
      </c>
      <c r="M479" s="16">
        <v>5.2312768712139003E-4</v>
      </c>
      <c r="N479" s="16">
        <v>2.6761320727752649E-3</v>
      </c>
      <c r="O479" s="16">
        <v>1.1491732895366915E-4</v>
      </c>
      <c r="P479" s="16">
        <v>4.1642780647894154E-6</v>
      </c>
      <c r="Q479" s="16">
        <v>2.3629933350981413E-5</v>
      </c>
      <c r="R479" s="16">
        <v>3.9636162755718526E-6</v>
      </c>
      <c r="S479" s="16">
        <v>7.4904313628135509E-6</v>
      </c>
      <c r="T479" s="16">
        <v>1.3397864211033772E-5</v>
      </c>
      <c r="U479" s="16">
        <v>2.2272411887338358E-6</v>
      </c>
      <c r="V479" s="16">
        <v>4.1642780647894154E-6</v>
      </c>
      <c r="W479" s="16">
        <v>2.3629933350981413E-5</v>
      </c>
      <c r="X479" s="16">
        <v>3.9636162755718526E-6</v>
      </c>
      <c r="Y479" s="16">
        <v>7.4904313628135509E-6</v>
      </c>
      <c r="Z479" s="16">
        <v>1.3397864211033772E-5</v>
      </c>
      <c r="AA479" s="54">
        <v>2.2272411887338358E-6</v>
      </c>
      <c r="AB479" s="42">
        <v>6.4351442593508124E-4</v>
      </c>
      <c r="AC479" s="42">
        <v>4.519136879447474E-3</v>
      </c>
      <c r="AD479" s="42">
        <v>2.1472735646809203E-4</v>
      </c>
      <c r="AE479" s="42">
        <v>5.3061811848420363E-4</v>
      </c>
      <c r="AF479" s="42">
        <v>2.6895299369862988E-3</v>
      </c>
      <c r="AG479" s="42">
        <v>1.1714457014240299E-4</v>
      </c>
      <c r="AH479" s="42">
        <v>6.4351442593508124E-4</v>
      </c>
      <c r="AI479" s="42">
        <v>4.519136879447474E-3</v>
      </c>
      <c r="AJ479" s="42">
        <v>2.1472735646809203E-4</v>
      </c>
      <c r="AK479" s="42">
        <v>5.3061811848420363E-4</v>
      </c>
      <c r="AL479" s="42">
        <v>2.6895299369862988E-3</v>
      </c>
      <c r="AM479" s="42">
        <v>1.1714457014240299E-4</v>
      </c>
    </row>
    <row r="480" spans="1:39" x14ac:dyDescent="0.25">
      <c r="A480" s="53" t="s">
        <v>127</v>
      </c>
      <c r="B480" s="53" t="str">
        <f>VLOOKUP(A480,'TRI Releases'!$A$3:$Q$118,2,FALSE)</f>
        <v>77536CCDNTTIDAL</v>
      </c>
      <c r="C480" s="53" t="str">
        <f>VLOOKUP(B480,'AERMOD-Modeled-Air-Conc.'!$A$5:$B$3136,2,FALSE)</f>
        <v>Manufacturing</v>
      </c>
      <c r="D480" s="16">
        <v>4.4955069460964926E-3</v>
      </c>
      <c r="E480" s="16">
        <v>2.1076374019252017E-4</v>
      </c>
      <c r="F480" s="16">
        <v>5.2312768712139003E-4</v>
      </c>
      <c r="G480" s="16">
        <v>2.6761320727752649E-3</v>
      </c>
      <c r="H480" s="16">
        <v>1.1491732895366915E-4</v>
      </c>
      <c r="I480" s="16">
        <v>3.0247282780410654E-4</v>
      </c>
      <c r="J480" s="16">
        <v>4.4955069460964926E-3</v>
      </c>
      <c r="K480" s="16">
        <v>2.1076374019252017E-4</v>
      </c>
      <c r="L480" s="16">
        <v>5.2312768712139003E-4</v>
      </c>
      <c r="M480" s="16">
        <v>2.6761320727752649E-3</v>
      </c>
      <c r="N480" s="16">
        <v>1.1491732895366915E-4</v>
      </c>
      <c r="O480" s="16">
        <v>3.0247282780410654E-4</v>
      </c>
      <c r="P480" s="16">
        <v>2.3629933350981413E-5</v>
      </c>
      <c r="Q480" s="16">
        <v>3.9636162755718526E-6</v>
      </c>
      <c r="R480" s="16">
        <v>7.4904313628135509E-6</v>
      </c>
      <c r="S480" s="16">
        <v>1.3397864211033772E-5</v>
      </c>
      <c r="T480" s="16">
        <v>2.2272411887338358E-6</v>
      </c>
      <c r="U480" s="16">
        <v>4.2710544254250409E-6</v>
      </c>
      <c r="V480" s="16">
        <v>2.3629933350981413E-5</v>
      </c>
      <c r="W480" s="16">
        <v>3.9636162755718526E-6</v>
      </c>
      <c r="X480" s="16">
        <v>7.4904313628135509E-6</v>
      </c>
      <c r="Y480" s="16">
        <v>1.3397864211033772E-5</v>
      </c>
      <c r="Z480" s="16">
        <v>2.2272411887338358E-6</v>
      </c>
      <c r="AA480" s="54">
        <v>4.2710544254250409E-6</v>
      </c>
      <c r="AB480" s="42">
        <v>4.519136879447474E-3</v>
      </c>
      <c r="AC480" s="42">
        <v>2.1472735646809203E-4</v>
      </c>
      <c r="AD480" s="42">
        <v>5.3061811848420363E-4</v>
      </c>
      <c r="AE480" s="42">
        <v>2.6895299369862988E-3</v>
      </c>
      <c r="AF480" s="42">
        <v>1.1714457014240299E-4</v>
      </c>
      <c r="AG480" s="42">
        <v>3.0674388222953156E-4</v>
      </c>
      <c r="AH480" s="42">
        <v>4.519136879447474E-3</v>
      </c>
      <c r="AI480" s="42">
        <v>2.1472735646809203E-4</v>
      </c>
      <c r="AJ480" s="42">
        <v>5.3061811848420363E-4</v>
      </c>
      <c r="AK480" s="42">
        <v>2.6895299369862988E-3</v>
      </c>
      <c r="AL480" s="42">
        <v>1.1714457014240299E-4</v>
      </c>
      <c r="AM480" s="42">
        <v>3.0674388222953156E-4</v>
      </c>
    </row>
    <row r="481" spans="1:39" hidden="1" x14ac:dyDescent="0.25">
      <c r="A481" s="53"/>
      <c r="B481" s="53"/>
      <c r="C481" s="53"/>
      <c r="D481" s="16">
        <v>2.1076374019252017E-4</v>
      </c>
      <c r="E481" s="16">
        <v>5.2312768712139003E-4</v>
      </c>
      <c r="F481" s="16">
        <v>2.6761320727752649E-3</v>
      </c>
      <c r="G481" s="16">
        <v>1.1491732895366915E-4</v>
      </c>
      <c r="H481" s="16">
        <v>3.0247282780410654E-4</v>
      </c>
      <c r="I481" s="16">
        <v>1.9601262513785661E-2</v>
      </c>
      <c r="J481" s="16">
        <v>2.1076374019252017E-4</v>
      </c>
      <c r="K481" s="16">
        <v>5.2312768712139003E-4</v>
      </c>
      <c r="L481" s="16">
        <v>2.6761320727752649E-3</v>
      </c>
      <c r="M481" s="16">
        <v>1.1491732895366915E-4</v>
      </c>
      <c r="N481" s="16">
        <v>3.0247282780410654E-4</v>
      </c>
      <c r="O481" s="16">
        <v>1.9601262513785661E-2</v>
      </c>
      <c r="P481" s="16">
        <v>3.9636162755718526E-6</v>
      </c>
      <c r="Q481" s="16">
        <v>7.4904313628135509E-6</v>
      </c>
      <c r="R481" s="16">
        <v>1.3397864211033772E-5</v>
      </c>
      <c r="S481" s="16">
        <v>2.2272411887338358E-6</v>
      </c>
      <c r="T481" s="16">
        <v>4.2710544254250409E-6</v>
      </c>
      <c r="U481" s="16">
        <v>2.3039185017206878E-5</v>
      </c>
      <c r="V481" s="16">
        <v>3.9636162755718526E-6</v>
      </c>
      <c r="W481" s="16">
        <v>7.4904313628135509E-6</v>
      </c>
      <c r="X481" s="16">
        <v>1.3397864211033772E-5</v>
      </c>
      <c r="Y481" s="16">
        <v>2.2272411887338358E-6</v>
      </c>
      <c r="Z481" s="16">
        <v>4.2710544254250409E-6</v>
      </c>
      <c r="AA481" s="54">
        <v>2.3039185017206878E-5</v>
      </c>
      <c r="AB481" s="42">
        <v>2.1472735646809203E-4</v>
      </c>
      <c r="AC481" s="42">
        <v>5.3061811848420363E-4</v>
      </c>
      <c r="AD481" s="42">
        <v>2.6895299369862988E-3</v>
      </c>
      <c r="AE481" s="42">
        <v>1.1714457014240299E-4</v>
      </c>
      <c r="AF481" s="42">
        <v>3.0674388222953156E-4</v>
      </c>
      <c r="AG481" s="42">
        <v>1.9624301698802867E-2</v>
      </c>
      <c r="AH481" s="42">
        <v>2.1472735646809203E-4</v>
      </c>
      <c r="AI481" s="42">
        <v>5.3061811848420363E-4</v>
      </c>
      <c r="AJ481" s="42">
        <v>2.6895299369862988E-3</v>
      </c>
      <c r="AK481" s="42">
        <v>1.1714457014240299E-4</v>
      </c>
      <c r="AL481" s="42">
        <v>3.0674388222953156E-4</v>
      </c>
      <c r="AM481" s="42">
        <v>1.9624301698802867E-2</v>
      </c>
    </row>
    <row r="482" spans="1:39" hidden="1" x14ac:dyDescent="0.25">
      <c r="A482" s="53"/>
      <c r="B482" s="53"/>
      <c r="C482" s="53"/>
      <c r="D482" s="16">
        <v>5.2312768712139003E-4</v>
      </c>
      <c r="E482" s="16">
        <v>2.6761320727752649E-3</v>
      </c>
      <c r="F482" s="16">
        <v>1.1491732895366915E-4</v>
      </c>
      <c r="G482" s="16">
        <v>3.0247282780410654E-4</v>
      </c>
      <c r="H482" s="16">
        <v>1.9601262513785661E-2</v>
      </c>
      <c r="I482" s="16">
        <v>9.1896986245079899E-4</v>
      </c>
      <c r="J482" s="16">
        <v>5.2312768712139003E-4</v>
      </c>
      <c r="K482" s="16">
        <v>2.6761320727752649E-3</v>
      </c>
      <c r="L482" s="16">
        <v>1.1491732895366915E-4</v>
      </c>
      <c r="M482" s="16">
        <v>3.0247282780410654E-4</v>
      </c>
      <c r="N482" s="16">
        <v>1.9601262513785661E-2</v>
      </c>
      <c r="O482" s="16">
        <v>9.1896986245079899E-4</v>
      </c>
      <c r="P482" s="16">
        <v>7.4904313628135509E-6</v>
      </c>
      <c r="Q482" s="16">
        <v>1.3397864211033772E-5</v>
      </c>
      <c r="R482" s="16">
        <v>2.2272411887338358E-6</v>
      </c>
      <c r="S482" s="16">
        <v>4.2710544254250409E-6</v>
      </c>
      <c r="T482" s="16">
        <v>2.3039185017206878E-5</v>
      </c>
      <c r="U482" s="16">
        <v>3.8645258686825563E-6</v>
      </c>
      <c r="V482" s="16">
        <v>7.4904313628135509E-6</v>
      </c>
      <c r="W482" s="16">
        <v>1.3397864211033772E-5</v>
      </c>
      <c r="X482" s="16">
        <v>2.2272411887338358E-6</v>
      </c>
      <c r="Y482" s="16">
        <v>4.2710544254250409E-6</v>
      </c>
      <c r="Z482" s="16">
        <v>2.3039185017206878E-5</v>
      </c>
      <c r="AA482" s="54">
        <v>3.8645258686825563E-6</v>
      </c>
      <c r="AB482" s="42">
        <v>5.3061811848420363E-4</v>
      </c>
      <c r="AC482" s="42">
        <v>2.6895299369862988E-3</v>
      </c>
      <c r="AD482" s="42">
        <v>1.1714457014240299E-4</v>
      </c>
      <c r="AE482" s="42">
        <v>3.0674388222953156E-4</v>
      </c>
      <c r="AF482" s="42">
        <v>1.9624301698802867E-2</v>
      </c>
      <c r="AG482" s="42">
        <v>9.2283438831948159E-4</v>
      </c>
      <c r="AH482" s="42">
        <v>5.3061811848420363E-4</v>
      </c>
      <c r="AI482" s="42">
        <v>2.6895299369862988E-3</v>
      </c>
      <c r="AJ482" s="42">
        <v>1.1714457014240299E-4</v>
      </c>
      <c r="AK482" s="42">
        <v>3.0674388222953156E-4</v>
      </c>
      <c r="AL482" s="42">
        <v>1.9624301698802867E-2</v>
      </c>
      <c r="AM482" s="42">
        <v>9.2283438831948159E-4</v>
      </c>
    </row>
    <row r="483" spans="1:39" hidden="1" x14ac:dyDescent="0.25">
      <c r="A483" s="53"/>
      <c r="B483" s="53"/>
      <c r="C483" s="53"/>
      <c r="D483" s="16">
        <v>2.6761320727752649E-3</v>
      </c>
      <c r="E483" s="16">
        <v>1.1491732895366915E-4</v>
      </c>
      <c r="F483" s="16">
        <v>3.0247282780410654E-4</v>
      </c>
      <c r="G483" s="16">
        <v>1.9601262513785661E-2</v>
      </c>
      <c r="H483" s="16">
        <v>9.1896986245079899E-4</v>
      </c>
      <c r="I483" s="16">
        <v>2.2809358869747818E-3</v>
      </c>
      <c r="J483" s="16">
        <v>2.6761320727752649E-3</v>
      </c>
      <c r="K483" s="16">
        <v>1.1491732895366915E-4</v>
      </c>
      <c r="L483" s="16">
        <v>3.0247282780410654E-4</v>
      </c>
      <c r="M483" s="16">
        <v>1.9601262513785661E-2</v>
      </c>
      <c r="N483" s="16">
        <v>9.1896986245079899E-4</v>
      </c>
      <c r="O483" s="16">
        <v>2.2809358869747818E-3</v>
      </c>
      <c r="P483" s="16">
        <v>1.3397864211033772E-5</v>
      </c>
      <c r="Q483" s="16">
        <v>2.2272411887338358E-6</v>
      </c>
      <c r="R483" s="16">
        <v>4.2710544254250409E-6</v>
      </c>
      <c r="S483" s="16">
        <v>2.3039185017206878E-5</v>
      </c>
      <c r="T483" s="16">
        <v>3.8645258686825563E-6</v>
      </c>
      <c r="U483" s="16">
        <v>7.3031705787432134E-6</v>
      </c>
      <c r="V483" s="16">
        <v>1.3397864211033772E-5</v>
      </c>
      <c r="W483" s="16">
        <v>2.2272411887338358E-6</v>
      </c>
      <c r="X483" s="16">
        <v>4.2710544254250409E-6</v>
      </c>
      <c r="Y483" s="16">
        <v>2.3039185017206878E-5</v>
      </c>
      <c r="Z483" s="16">
        <v>3.8645258686825563E-6</v>
      </c>
      <c r="AA483" s="54">
        <v>7.3031705787432134E-6</v>
      </c>
      <c r="AB483" s="42">
        <v>2.6895299369862988E-3</v>
      </c>
      <c r="AC483" s="42">
        <v>1.1714457014240299E-4</v>
      </c>
      <c r="AD483" s="42">
        <v>3.0674388222953156E-4</v>
      </c>
      <c r="AE483" s="42">
        <v>1.9624301698802867E-2</v>
      </c>
      <c r="AF483" s="42">
        <v>9.2283438831948159E-4</v>
      </c>
      <c r="AG483" s="42">
        <v>2.288239057553525E-3</v>
      </c>
      <c r="AH483" s="42">
        <v>2.6895299369862988E-3</v>
      </c>
      <c r="AI483" s="42">
        <v>1.1714457014240299E-4</v>
      </c>
      <c r="AJ483" s="42">
        <v>3.0674388222953156E-4</v>
      </c>
      <c r="AK483" s="42">
        <v>1.9624301698802867E-2</v>
      </c>
      <c r="AL483" s="42">
        <v>9.2283438831948159E-4</v>
      </c>
      <c r="AM483" s="42">
        <v>2.288239057553525E-3</v>
      </c>
    </row>
    <row r="484" spans="1:39" hidden="1" x14ac:dyDescent="0.25">
      <c r="A484" s="53"/>
      <c r="B484" s="53"/>
      <c r="C484" s="53"/>
      <c r="D484" s="16">
        <v>1.1491732895366915E-4</v>
      </c>
      <c r="E484" s="16">
        <v>3.0247282780410654E-4</v>
      </c>
      <c r="F484" s="16">
        <v>1.9601262513785661E-2</v>
      </c>
      <c r="G484" s="16">
        <v>9.1896986245079899E-4</v>
      </c>
      <c r="H484" s="16">
        <v>2.2809358869747818E-3</v>
      </c>
      <c r="I484" s="16">
        <v>1.1668443160915851E-2</v>
      </c>
      <c r="J484" s="16">
        <v>1.1491732895366915E-4</v>
      </c>
      <c r="K484" s="16">
        <v>3.0247282780410654E-4</v>
      </c>
      <c r="L484" s="16">
        <v>1.9601262513785661E-2</v>
      </c>
      <c r="M484" s="16">
        <v>9.1896986245079899E-4</v>
      </c>
      <c r="N484" s="16">
        <v>2.2809358869747818E-3</v>
      </c>
      <c r="O484" s="16">
        <v>1.1668443160915851E-2</v>
      </c>
      <c r="P484" s="16">
        <v>2.2272411887338358E-6</v>
      </c>
      <c r="Q484" s="16">
        <v>4.2710544254250409E-6</v>
      </c>
      <c r="R484" s="16">
        <v>2.3039185017206878E-5</v>
      </c>
      <c r="S484" s="16">
        <v>3.8645258686825563E-6</v>
      </c>
      <c r="T484" s="16">
        <v>7.3031705787432134E-6</v>
      </c>
      <c r="U484" s="16">
        <v>1.3062917605757931E-5</v>
      </c>
      <c r="V484" s="16">
        <v>2.2272411887338358E-6</v>
      </c>
      <c r="W484" s="16">
        <v>4.2710544254250409E-6</v>
      </c>
      <c r="X484" s="16">
        <v>2.3039185017206878E-5</v>
      </c>
      <c r="Y484" s="16">
        <v>3.8645258686825563E-6</v>
      </c>
      <c r="Z484" s="16">
        <v>7.3031705787432134E-6</v>
      </c>
      <c r="AA484" s="54">
        <v>1.3062917605757931E-5</v>
      </c>
      <c r="AB484" s="42">
        <v>1.1714457014240299E-4</v>
      </c>
      <c r="AC484" s="42">
        <v>3.0674388222953156E-4</v>
      </c>
      <c r="AD484" s="42">
        <v>1.9624301698802867E-2</v>
      </c>
      <c r="AE484" s="42">
        <v>9.2283438831948159E-4</v>
      </c>
      <c r="AF484" s="42">
        <v>2.288239057553525E-3</v>
      </c>
      <c r="AG484" s="42">
        <v>1.1681506078521609E-2</v>
      </c>
      <c r="AH484" s="42">
        <v>1.1714457014240299E-4</v>
      </c>
      <c r="AI484" s="42">
        <v>3.0674388222953156E-4</v>
      </c>
      <c r="AJ484" s="42">
        <v>1.9624301698802867E-2</v>
      </c>
      <c r="AK484" s="42">
        <v>9.2283438831948159E-4</v>
      </c>
      <c r="AL484" s="42">
        <v>2.288239057553525E-3</v>
      </c>
      <c r="AM484" s="42">
        <v>1.1681506078521609E-2</v>
      </c>
    </row>
    <row r="485" spans="1:39" hidden="1" x14ac:dyDescent="0.25">
      <c r="A485" s="53"/>
      <c r="B485" s="53"/>
      <c r="C485" s="53"/>
      <c r="D485" s="16">
        <v>3.0247282780410654E-4</v>
      </c>
      <c r="E485" s="16">
        <v>1.9601262513785661E-2</v>
      </c>
      <c r="F485" s="16">
        <v>9.1896986245079899E-4</v>
      </c>
      <c r="G485" s="16">
        <v>2.2809358869747818E-3</v>
      </c>
      <c r="H485" s="16">
        <v>1.1668443160915851E-2</v>
      </c>
      <c r="I485" s="16">
        <v>5.010613395136286E-4</v>
      </c>
      <c r="J485" s="16">
        <v>3.0247282780410654E-4</v>
      </c>
      <c r="K485" s="16">
        <v>1.9601262513785661E-2</v>
      </c>
      <c r="L485" s="16">
        <v>9.1896986245079899E-4</v>
      </c>
      <c r="M485" s="16">
        <v>2.2809358869747818E-3</v>
      </c>
      <c r="N485" s="16">
        <v>1.1668443160915851E-2</v>
      </c>
      <c r="O485" s="16">
        <v>5.010613395136286E-4</v>
      </c>
      <c r="P485" s="16">
        <v>4.2710544254250409E-6</v>
      </c>
      <c r="Q485" s="16">
        <v>2.3039185017206878E-5</v>
      </c>
      <c r="R485" s="16">
        <v>3.8645258686825563E-6</v>
      </c>
      <c r="S485" s="16">
        <v>7.3031705787432134E-6</v>
      </c>
      <c r="T485" s="16">
        <v>1.3062917605757931E-5</v>
      </c>
      <c r="U485" s="16">
        <v>2.1715601590154902E-6</v>
      </c>
      <c r="V485" s="16">
        <v>4.2710544254250409E-6</v>
      </c>
      <c r="W485" s="16">
        <v>2.3039185017206878E-5</v>
      </c>
      <c r="X485" s="16">
        <v>3.8645258686825563E-6</v>
      </c>
      <c r="Y485" s="16">
        <v>7.3031705787432134E-6</v>
      </c>
      <c r="Z485" s="16">
        <v>1.3062917605757931E-5</v>
      </c>
      <c r="AA485" s="54">
        <v>2.1715601590154902E-6</v>
      </c>
      <c r="AB485" s="42">
        <v>3.0674388222953156E-4</v>
      </c>
      <c r="AC485" s="42">
        <v>1.9624301698802867E-2</v>
      </c>
      <c r="AD485" s="42">
        <v>9.2283438831948159E-4</v>
      </c>
      <c r="AE485" s="42">
        <v>2.288239057553525E-3</v>
      </c>
      <c r="AF485" s="42">
        <v>1.1681506078521609E-2</v>
      </c>
      <c r="AG485" s="42">
        <v>5.0323289967264405E-4</v>
      </c>
      <c r="AH485" s="42">
        <v>3.0674388222953156E-4</v>
      </c>
      <c r="AI485" s="42">
        <v>1.9624301698802867E-2</v>
      </c>
      <c r="AJ485" s="42">
        <v>9.2283438831948159E-4</v>
      </c>
      <c r="AK485" s="42">
        <v>2.288239057553525E-3</v>
      </c>
      <c r="AL485" s="42">
        <v>1.1681506078521609E-2</v>
      </c>
      <c r="AM485" s="42">
        <v>5.0323289967264405E-4</v>
      </c>
    </row>
    <row r="486" spans="1:39" x14ac:dyDescent="0.25">
      <c r="A486" s="53" t="s">
        <v>128</v>
      </c>
      <c r="B486" s="53" t="str">
        <f>VLOOKUP(A486,'TRI Releases'!$A$3:$Q$118,2,FALSE)</f>
        <v>77536CCDNTTIDAL</v>
      </c>
      <c r="C486" s="53" t="str">
        <f>VLOOKUP(B486,'AERMOD-Modeled-Air-Conc.'!$A$5:$B$3136,2,FALSE)</f>
        <v>Manufacturing</v>
      </c>
      <c r="D486" s="16">
        <v>1.9601262513785661E-2</v>
      </c>
      <c r="E486" s="16">
        <v>9.1896986245079899E-4</v>
      </c>
      <c r="F486" s="16">
        <v>2.2809358869747818E-3</v>
      </c>
      <c r="G486" s="16">
        <v>1.1668443160915851E-2</v>
      </c>
      <c r="H486" s="16">
        <v>5.010613395136286E-4</v>
      </c>
      <c r="I486" s="16">
        <v>1.3188388700463415E-3</v>
      </c>
      <c r="J486" s="16">
        <v>1.9601262513785661E-2</v>
      </c>
      <c r="K486" s="16">
        <v>9.1896986245079899E-4</v>
      </c>
      <c r="L486" s="16">
        <v>2.2809358869747818E-3</v>
      </c>
      <c r="M486" s="16">
        <v>1.1668443160915851E-2</v>
      </c>
      <c r="N486" s="16">
        <v>5.010613395136286E-4</v>
      </c>
      <c r="O486" s="16">
        <v>1.3188388700463415E-3</v>
      </c>
      <c r="P486" s="16">
        <v>2.3039185017206878E-5</v>
      </c>
      <c r="Q486" s="16">
        <v>3.8645258686825563E-6</v>
      </c>
      <c r="R486" s="16">
        <v>7.3031705787432134E-6</v>
      </c>
      <c r="S486" s="16">
        <v>1.3062917605757931E-5</v>
      </c>
      <c r="T486" s="16">
        <v>2.1715601590154902E-6</v>
      </c>
      <c r="U486" s="16">
        <v>4.1642780647894154E-6</v>
      </c>
      <c r="V486" s="16">
        <v>2.3039185017206878E-5</v>
      </c>
      <c r="W486" s="16">
        <v>3.8645258686825563E-6</v>
      </c>
      <c r="X486" s="16">
        <v>7.3031705787432134E-6</v>
      </c>
      <c r="Y486" s="16">
        <v>1.3062917605757931E-5</v>
      </c>
      <c r="Z486" s="16">
        <v>2.1715601590154902E-6</v>
      </c>
      <c r="AA486" s="54">
        <v>4.1642780647894154E-6</v>
      </c>
      <c r="AB486" s="42">
        <v>1.9624301698802867E-2</v>
      </c>
      <c r="AC486" s="42">
        <v>9.2283438831948159E-4</v>
      </c>
      <c r="AD486" s="42">
        <v>2.288239057553525E-3</v>
      </c>
      <c r="AE486" s="42">
        <v>1.1681506078521609E-2</v>
      </c>
      <c r="AF486" s="42">
        <v>5.0323289967264405E-4</v>
      </c>
      <c r="AG486" s="42">
        <v>1.3230031481111309E-3</v>
      </c>
      <c r="AH486" s="42">
        <v>1.9624301698802867E-2</v>
      </c>
      <c r="AI486" s="42">
        <v>9.2283438831948159E-4</v>
      </c>
      <c r="AJ486" s="42">
        <v>2.288239057553525E-3</v>
      </c>
      <c r="AK486" s="42">
        <v>1.1681506078521609E-2</v>
      </c>
      <c r="AL486" s="42">
        <v>5.0323289967264405E-4</v>
      </c>
      <c r="AM486" s="42">
        <v>1.3230031481111309E-3</v>
      </c>
    </row>
    <row r="487" spans="1:39" hidden="1" x14ac:dyDescent="0.25">
      <c r="A487" s="53"/>
      <c r="B487" s="53"/>
      <c r="C487" s="53"/>
      <c r="D487" s="16">
        <v>9.1896986245079899E-4</v>
      </c>
      <c r="E487" s="16">
        <v>2.2809358869747818E-3</v>
      </c>
      <c r="F487" s="16">
        <v>1.1668443160915851E-2</v>
      </c>
      <c r="G487" s="16">
        <v>5.010613395136286E-4</v>
      </c>
      <c r="H487" s="16">
        <v>1.3188388700463415E-3</v>
      </c>
      <c r="I487" s="16">
        <v>3.8563353423860915E-3</v>
      </c>
      <c r="J487" s="16">
        <v>9.1896986245079899E-4</v>
      </c>
      <c r="K487" s="16">
        <v>2.2809358869747818E-3</v>
      </c>
      <c r="L487" s="16">
        <v>1.1668443160915851E-2</v>
      </c>
      <c r="M487" s="16">
        <v>5.010613395136286E-4</v>
      </c>
      <c r="N487" s="16">
        <v>1.3188388700463415E-3</v>
      </c>
      <c r="O487" s="16">
        <v>3.8563353423860915E-3</v>
      </c>
      <c r="P487" s="16">
        <v>3.8645258686825563E-6</v>
      </c>
      <c r="Q487" s="16">
        <v>7.3031705787432134E-6</v>
      </c>
      <c r="R487" s="16">
        <v>1.3062917605757931E-5</v>
      </c>
      <c r="S487" s="16">
        <v>2.1715601590154902E-6</v>
      </c>
      <c r="T487" s="16">
        <v>4.1642780647894154E-6</v>
      </c>
      <c r="U487" s="16">
        <v>2.1857688349657799E-5</v>
      </c>
      <c r="V487" s="16">
        <v>3.8645258686825563E-6</v>
      </c>
      <c r="W487" s="16">
        <v>7.3031705787432134E-6</v>
      </c>
      <c r="X487" s="16">
        <v>1.3062917605757931E-5</v>
      </c>
      <c r="Y487" s="16">
        <v>2.1715601590154902E-6</v>
      </c>
      <c r="Z487" s="16">
        <v>4.1642780647894154E-6</v>
      </c>
      <c r="AA487" s="54">
        <v>2.1857688349657799E-5</v>
      </c>
      <c r="AB487" s="42">
        <v>9.2283438831948159E-4</v>
      </c>
      <c r="AC487" s="42">
        <v>2.288239057553525E-3</v>
      </c>
      <c r="AD487" s="42">
        <v>1.1681506078521609E-2</v>
      </c>
      <c r="AE487" s="42">
        <v>5.0323289967264405E-4</v>
      </c>
      <c r="AF487" s="42">
        <v>1.3230031481111309E-3</v>
      </c>
      <c r="AG487" s="42">
        <v>3.8781930307357493E-3</v>
      </c>
      <c r="AH487" s="42">
        <v>9.2283438831948159E-4</v>
      </c>
      <c r="AI487" s="42">
        <v>2.288239057553525E-3</v>
      </c>
      <c r="AJ487" s="42">
        <v>1.1681506078521609E-2</v>
      </c>
      <c r="AK487" s="42">
        <v>5.0323289967264405E-4</v>
      </c>
      <c r="AL487" s="42">
        <v>1.3230031481111309E-3</v>
      </c>
      <c r="AM487" s="42">
        <v>3.8781930307357493E-3</v>
      </c>
    </row>
    <row r="488" spans="1:39" hidden="1" x14ac:dyDescent="0.25">
      <c r="A488" s="53"/>
      <c r="B488" s="53"/>
      <c r="C488" s="53"/>
      <c r="D488" s="16">
        <v>2.2809358869747818E-3</v>
      </c>
      <c r="E488" s="16">
        <v>1.1668443160915851E-2</v>
      </c>
      <c r="F488" s="16">
        <v>5.010613395136286E-4</v>
      </c>
      <c r="G488" s="16">
        <v>1.3188388700463415E-3</v>
      </c>
      <c r="H488" s="16">
        <v>3.8563353423860915E-3</v>
      </c>
      <c r="I488" s="16">
        <v>1.8079733163434196E-4</v>
      </c>
      <c r="J488" s="16">
        <v>2.2809358869747818E-3</v>
      </c>
      <c r="K488" s="16">
        <v>1.1668443160915851E-2</v>
      </c>
      <c r="L488" s="16">
        <v>5.010613395136286E-4</v>
      </c>
      <c r="M488" s="16">
        <v>1.3188388700463415E-3</v>
      </c>
      <c r="N488" s="16">
        <v>3.8563353423860915E-3</v>
      </c>
      <c r="O488" s="16">
        <v>1.8079733163434196E-4</v>
      </c>
      <c r="P488" s="16">
        <v>7.3031705787432134E-6</v>
      </c>
      <c r="Q488" s="16">
        <v>1.3062917605757931E-5</v>
      </c>
      <c r="R488" s="16">
        <v>2.1715601590154902E-6</v>
      </c>
      <c r="S488" s="16">
        <v>4.1642780647894154E-6</v>
      </c>
      <c r="T488" s="16">
        <v>2.1857688349657799E-5</v>
      </c>
      <c r="U488" s="16">
        <v>3.6663450549039626E-6</v>
      </c>
      <c r="V488" s="16">
        <v>7.3031705787432134E-6</v>
      </c>
      <c r="W488" s="16">
        <v>1.3062917605757931E-5</v>
      </c>
      <c r="X488" s="16">
        <v>2.1715601590154902E-6</v>
      </c>
      <c r="Y488" s="16">
        <v>4.1642780647894154E-6</v>
      </c>
      <c r="Z488" s="16">
        <v>2.1857688349657799E-5</v>
      </c>
      <c r="AA488" s="54">
        <v>3.6663450549039626E-6</v>
      </c>
      <c r="AB488" s="42">
        <v>2.288239057553525E-3</v>
      </c>
      <c r="AC488" s="42">
        <v>1.1681506078521609E-2</v>
      </c>
      <c r="AD488" s="42">
        <v>5.0323289967264405E-4</v>
      </c>
      <c r="AE488" s="42">
        <v>1.3230031481111309E-3</v>
      </c>
      <c r="AF488" s="42">
        <v>3.8781930307357493E-3</v>
      </c>
      <c r="AG488" s="42">
        <v>1.8446367668924592E-4</v>
      </c>
      <c r="AH488" s="42">
        <v>2.288239057553525E-3</v>
      </c>
      <c r="AI488" s="42">
        <v>1.1681506078521609E-2</v>
      </c>
      <c r="AJ488" s="42">
        <v>5.0323289967264405E-4</v>
      </c>
      <c r="AK488" s="42">
        <v>1.3230031481111309E-3</v>
      </c>
      <c r="AL488" s="42">
        <v>3.8781930307357493E-3</v>
      </c>
      <c r="AM488" s="42">
        <v>1.8446367668924592E-4</v>
      </c>
    </row>
    <row r="489" spans="1:39" hidden="1" x14ac:dyDescent="0.25">
      <c r="A489" s="53"/>
      <c r="B489" s="53"/>
      <c r="C489" s="53"/>
      <c r="D489" s="16">
        <v>1.1668443160915851E-2</v>
      </c>
      <c r="E489" s="16">
        <v>5.010613395136286E-4</v>
      </c>
      <c r="F489" s="16">
        <v>1.3188388700463415E-3</v>
      </c>
      <c r="G489" s="16">
        <v>3.8563353423860915E-3</v>
      </c>
      <c r="H489" s="16">
        <v>1.8079733163434196E-4</v>
      </c>
      <c r="I489" s="16">
        <v>4.4874934298090807E-4</v>
      </c>
      <c r="J489" s="16">
        <v>1.1668443160915851E-2</v>
      </c>
      <c r="K489" s="16">
        <v>5.010613395136286E-4</v>
      </c>
      <c r="L489" s="16">
        <v>1.3188388700463415E-3</v>
      </c>
      <c r="M489" s="16">
        <v>3.8563353423860915E-3</v>
      </c>
      <c r="N489" s="16">
        <v>1.8079733163434196E-4</v>
      </c>
      <c r="O489" s="16">
        <v>4.4874934298090807E-4</v>
      </c>
      <c r="P489" s="16">
        <v>1.3062917605757931E-5</v>
      </c>
      <c r="Q489" s="16">
        <v>2.1715601590154902E-6</v>
      </c>
      <c r="R489" s="16">
        <v>4.1642780647894154E-6</v>
      </c>
      <c r="S489" s="16">
        <v>2.1857688349657799E-5</v>
      </c>
      <c r="T489" s="16">
        <v>3.6663450549039626E-6</v>
      </c>
      <c r="U489" s="16">
        <v>6.9286490106025332E-6</v>
      </c>
      <c r="V489" s="16">
        <v>1.3062917605757931E-5</v>
      </c>
      <c r="W489" s="16">
        <v>2.1715601590154902E-6</v>
      </c>
      <c r="X489" s="16">
        <v>4.1642780647894154E-6</v>
      </c>
      <c r="Y489" s="16">
        <v>2.1857688349657799E-5</v>
      </c>
      <c r="Z489" s="16">
        <v>3.6663450549039626E-6</v>
      </c>
      <c r="AA489" s="54">
        <v>6.9286490106025332E-6</v>
      </c>
      <c r="AB489" s="42">
        <v>1.1681506078521609E-2</v>
      </c>
      <c r="AC489" s="42">
        <v>5.0323289967264405E-4</v>
      </c>
      <c r="AD489" s="42">
        <v>1.3230031481111309E-3</v>
      </c>
      <c r="AE489" s="42">
        <v>3.8781930307357493E-3</v>
      </c>
      <c r="AF489" s="42">
        <v>1.8446367668924592E-4</v>
      </c>
      <c r="AG489" s="42">
        <v>4.5567799199151062E-4</v>
      </c>
      <c r="AH489" s="42">
        <v>1.1681506078521609E-2</v>
      </c>
      <c r="AI489" s="42">
        <v>5.0323289967264405E-4</v>
      </c>
      <c r="AJ489" s="42">
        <v>1.3230031481111309E-3</v>
      </c>
      <c r="AK489" s="42">
        <v>3.8781930307357493E-3</v>
      </c>
      <c r="AL489" s="42">
        <v>1.8446367668924592E-4</v>
      </c>
      <c r="AM489" s="42">
        <v>4.5567799199151062E-4</v>
      </c>
    </row>
    <row r="490" spans="1:39" hidden="1" x14ac:dyDescent="0.25">
      <c r="A490" s="53"/>
      <c r="B490" s="53"/>
      <c r="C490" s="53"/>
      <c r="D490" s="16">
        <v>5.010613395136286E-4</v>
      </c>
      <c r="E490" s="16">
        <v>1.3188388700463415E-3</v>
      </c>
      <c r="F490" s="16">
        <v>3.8563353423860915E-3</v>
      </c>
      <c r="G490" s="16">
        <v>1.8079733163434196E-4</v>
      </c>
      <c r="H490" s="16">
        <v>4.4874934298090807E-4</v>
      </c>
      <c r="I490" s="16">
        <v>2.2956393610062704E-3</v>
      </c>
      <c r="J490" s="16">
        <v>5.010613395136286E-4</v>
      </c>
      <c r="K490" s="16">
        <v>1.3188388700463415E-3</v>
      </c>
      <c r="L490" s="16">
        <v>3.8563353423860915E-3</v>
      </c>
      <c r="M490" s="16">
        <v>1.8079733163434196E-4</v>
      </c>
      <c r="N490" s="16">
        <v>4.4874934298090807E-4</v>
      </c>
      <c r="O490" s="16">
        <v>2.2956393610062704E-3</v>
      </c>
      <c r="P490" s="16">
        <v>2.1715601590154902E-6</v>
      </c>
      <c r="Q490" s="16">
        <v>4.1642780647894154E-6</v>
      </c>
      <c r="R490" s="16">
        <v>2.1857688349657799E-5</v>
      </c>
      <c r="S490" s="16">
        <v>3.6663450549039626E-6</v>
      </c>
      <c r="T490" s="16">
        <v>6.9286490106025332E-6</v>
      </c>
      <c r="U490" s="16">
        <v>1.2393024395206238E-5</v>
      </c>
      <c r="V490" s="16">
        <v>2.1715601590154902E-6</v>
      </c>
      <c r="W490" s="16">
        <v>4.1642780647894154E-6</v>
      </c>
      <c r="X490" s="16">
        <v>2.1857688349657799E-5</v>
      </c>
      <c r="Y490" s="16">
        <v>3.6663450549039626E-6</v>
      </c>
      <c r="Z490" s="16">
        <v>6.9286490106025332E-6</v>
      </c>
      <c r="AA490" s="54">
        <v>1.2393024395206238E-5</v>
      </c>
      <c r="AB490" s="42">
        <v>5.0323289967264405E-4</v>
      </c>
      <c r="AC490" s="42">
        <v>1.3230031481111309E-3</v>
      </c>
      <c r="AD490" s="42">
        <v>3.8781930307357493E-3</v>
      </c>
      <c r="AE490" s="42">
        <v>1.8446367668924592E-4</v>
      </c>
      <c r="AF490" s="42">
        <v>4.5567799199151062E-4</v>
      </c>
      <c r="AG490" s="42">
        <v>2.3080323854014766E-3</v>
      </c>
      <c r="AH490" s="42">
        <v>5.0323289967264405E-4</v>
      </c>
      <c r="AI490" s="42">
        <v>1.3230031481111309E-3</v>
      </c>
      <c r="AJ490" s="42">
        <v>3.8781930307357493E-3</v>
      </c>
      <c r="AK490" s="42">
        <v>1.8446367668924592E-4</v>
      </c>
      <c r="AL490" s="42">
        <v>4.5567799199151062E-4</v>
      </c>
      <c r="AM490" s="42">
        <v>2.3080323854014766E-3</v>
      </c>
    </row>
    <row r="491" spans="1:39" hidden="1" x14ac:dyDescent="0.25">
      <c r="A491" s="53"/>
      <c r="B491" s="53"/>
      <c r="C491" s="53"/>
      <c r="D491" s="16">
        <v>1.3188388700463415E-3</v>
      </c>
      <c r="E491" s="16">
        <v>3.8563353423860915E-3</v>
      </c>
      <c r="F491" s="16">
        <v>1.8079733163434196E-4</v>
      </c>
      <c r="G491" s="16">
        <v>4.4874934298090807E-4</v>
      </c>
      <c r="H491" s="16">
        <v>2.2956393610062704E-3</v>
      </c>
      <c r="I491" s="16">
        <v>9.8578372230398675E-5</v>
      </c>
      <c r="J491" s="16">
        <v>1.3188388700463415E-3</v>
      </c>
      <c r="K491" s="16">
        <v>3.8563353423860915E-3</v>
      </c>
      <c r="L491" s="16">
        <v>1.8079733163434196E-4</v>
      </c>
      <c r="M491" s="16">
        <v>4.4874934298090807E-4</v>
      </c>
      <c r="N491" s="16">
        <v>2.2956393610062704E-3</v>
      </c>
      <c r="O491" s="16">
        <v>9.8578372230398675E-5</v>
      </c>
      <c r="P491" s="16">
        <v>4.1642780647894154E-6</v>
      </c>
      <c r="Q491" s="16">
        <v>2.1857688349657799E-5</v>
      </c>
      <c r="R491" s="16">
        <v>3.6663450549039626E-6</v>
      </c>
      <c r="S491" s="16">
        <v>6.9286490106025332E-6</v>
      </c>
      <c r="T491" s="16">
        <v>1.2393024395206238E-5</v>
      </c>
      <c r="U491" s="16">
        <v>2.0601980995787977E-6</v>
      </c>
      <c r="V491" s="16">
        <v>4.1642780647894154E-6</v>
      </c>
      <c r="W491" s="16">
        <v>2.1857688349657799E-5</v>
      </c>
      <c r="X491" s="16">
        <v>3.6663450549039626E-6</v>
      </c>
      <c r="Y491" s="16">
        <v>6.9286490106025332E-6</v>
      </c>
      <c r="Z491" s="16">
        <v>1.2393024395206238E-5</v>
      </c>
      <c r="AA491" s="54">
        <v>2.0601980995787977E-6</v>
      </c>
      <c r="AB491" s="42">
        <v>1.3230031481111309E-3</v>
      </c>
      <c r="AC491" s="42">
        <v>3.8781930307357493E-3</v>
      </c>
      <c r="AD491" s="42">
        <v>1.8446367668924592E-4</v>
      </c>
      <c r="AE491" s="42">
        <v>4.5567799199151062E-4</v>
      </c>
      <c r="AF491" s="42">
        <v>2.3080323854014766E-3</v>
      </c>
      <c r="AG491" s="42">
        <v>1.0063857032997747E-4</v>
      </c>
      <c r="AH491" s="42">
        <v>1.3230031481111309E-3</v>
      </c>
      <c r="AI491" s="42">
        <v>3.8781930307357493E-3</v>
      </c>
      <c r="AJ491" s="42">
        <v>1.8446367668924592E-4</v>
      </c>
      <c r="AK491" s="42">
        <v>4.5567799199151062E-4</v>
      </c>
      <c r="AL491" s="42">
        <v>2.3080323854014766E-3</v>
      </c>
      <c r="AM491" s="42">
        <v>1.0063857032997747E-4</v>
      </c>
    </row>
    <row r="492" spans="1:39" x14ac:dyDescent="0.25">
      <c r="A492" s="53" t="s">
        <v>129</v>
      </c>
      <c r="B492" s="53" t="str">
        <f>VLOOKUP(A492,'TRI Releases'!$A$3:$Q$118,2,FALSE)</f>
        <v>77536CCDNTTIDAL</v>
      </c>
      <c r="C492" s="53" t="str">
        <f>VLOOKUP(B492,'AERMOD-Modeled-Air-Conc.'!$A$5:$B$3136,2,FALSE)</f>
        <v>Manufacturing</v>
      </c>
      <c r="D492" s="16">
        <v>3.8563353423860915E-3</v>
      </c>
      <c r="E492" s="16">
        <v>1.8079733163434196E-4</v>
      </c>
      <c r="F492" s="16">
        <v>4.4874934298090807E-4</v>
      </c>
      <c r="G492" s="16">
        <v>2.2956393610062704E-3</v>
      </c>
      <c r="H492" s="16">
        <v>9.8578372230398675E-5</v>
      </c>
      <c r="I492" s="16">
        <v>2.5946721247650849E-4</v>
      </c>
      <c r="J492" s="16">
        <v>3.8563353423860915E-3</v>
      </c>
      <c r="K492" s="16">
        <v>1.8079733163434196E-4</v>
      </c>
      <c r="L492" s="16">
        <v>4.4874934298090807E-4</v>
      </c>
      <c r="M492" s="16">
        <v>2.2956393610062704E-3</v>
      </c>
      <c r="N492" s="16">
        <v>9.8578372230398675E-5</v>
      </c>
      <c r="O492" s="16">
        <v>2.5946721247650849E-4</v>
      </c>
      <c r="P492" s="16">
        <v>2.1857688349657799E-5</v>
      </c>
      <c r="Q492" s="16">
        <v>3.6663450549039626E-6</v>
      </c>
      <c r="R492" s="16">
        <v>6.9286490106025332E-6</v>
      </c>
      <c r="S492" s="16">
        <v>1.2393024395206238E-5</v>
      </c>
      <c r="T492" s="16">
        <v>2.0601980995787977E-6</v>
      </c>
      <c r="U492" s="16">
        <v>3.9507253435181617E-6</v>
      </c>
      <c r="V492" s="16">
        <v>2.1857688349657799E-5</v>
      </c>
      <c r="W492" s="16">
        <v>3.6663450549039626E-6</v>
      </c>
      <c r="X492" s="16">
        <v>6.9286490106025332E-6</v>
      </c>
      <c r="Y492" s="16">
        <v>1.2393024395206238E-5</v>
      </c>
      <c r="Z492" s="16">
        <v>2.0601980995787977E-6</v>
      </c>
      <c r="AA492" s="54">
        <v>3.9507253435181617E-6</v>
      </c>
      <c r="AB492" s="42">
        <v>3.8781930307357493E-3</v>
      </c>
      <c r="AC492" s="42">
        <v>1.8446367668924592E-4</v>
      </c>
      <c r="AD492" s="42">
        <v>4.5567799199151062E-4</v>
      </c>
      <c r="AE492" s="42">
        <v>2.3080323854014766E-3</v>
      </c>
      <c r="AF492" s="42">
        <v>1.0063857032997747E-4</v>
      </c>
      <c r="AG492" s="42">
        <v>2.6341793782002666E-4</v>
      </c>
      <c r="AH492" s="42">
        <v>3.8781930307357493E-3</v>
      </c>
      <c r="AI492" s="42">
        <v>1.8446367668924592E-4</v>
      </c>
      <c r="AJ492" s="42">
        <v>4.5567799199151062E-4</v>
      </c>
      <c r="AK492" s="42">
        <v>2.3080323854014766E-3</v>
      </c>
      <c r="AL492" s="42">
        <v>1.0063857032997747E-4</v>
      </c>
      <c r="AM492" s="42">
        <v>2.6341793782002666E-4</v>
      </c>
    </row>
    <row r="493" spans="1:39" hidden="1" x14ac:dyDescent="0.25">
      <c r="A493" s="53"/>
      <c r="B493" s="53"/>
      <c r="C493" s="53"/>
      <c r="D493" s="16">
        <v>1.8079733163434196E-4</v>
      </c>
      <c r="E493" s="16">
        <v>4.4874934298090807E-4</v>
      </c>
      <c r="F493" s="16">
        <v>2.2956393610062704E-3</v>
      </c>
      <c r="G493" s="16">
        <v>9.8578372230398675E-5</v>
      </c>
      <c r="H493" s="16">
        <v>2.5946721247650849E-4</v>
      </c>
      <c r="I493" s="16">
        <v>3.6858895813966508E-3</v>
      </c>
      <c r="J493" s="16">
        <v>1.8079733163434196E-4</v>
      </c>
      <c r="K493" s="16">
        <v>4.4874934298090807E-4</v>
      </c>
      <c r="L493" s="16">
        <v>2.2956393610062704E-3</v>
      </c>
      <c r="M493" s="16">
        <v>9.8578372230398675E-5</v>
      </c>
      <c r="N493" s="16">
        <v>2.5946721247650849E-4</v>
      </c>
      <c r="O493" s="16">
        <v>3.6858895813966508E-3</v>
      </c>
      <c r="P493" s="16">
        <v>3.6663450549039626E-6</v>
      </c>
      <c r="Q493" s="16">
        <v>6.9286490106025332E-6</v>
      </c>
      <c r="R493" s="16">
        <v>1.2393024395206238E-5</v>
      </c>
      <c r="S493" s="16">
        <v>2.0601980995787977E-6</v>
      </c>
      <c r="T493" s="16">
        <v>3.9507253435181617E-6</v>
      </c>
      <c r="U493" s="16">
        <v>2.1857688349657799E-5</v>
      </c>
      <c r="V493" s="16">
        <v>3.6663450549039626E-6</v>
      </c>
      <c r="W493" s="16">
        <v>6.9286490106025332E-6</v>
      </c>
      <c r="X493" s="16">
        <v>1.2393024395206238E-5</v>
      </c>
      <c r="Y493" s="16">
        <v>2.0601980995787977E-6</v>
      </c>
      <c r="Z493" s="16">
        <v>3.9507253435181617E-6</v>
      </c>
      <c r="AA493" s="54">
        <v>2.1857688349657799E-5</v>
      </c>
      <c r="AB493" s="42">
        <v>1.8446367668924592E-4</v>
      </c>
      <c r="AC493" s="42">
        <v>4.5567799199151062E-4</v>
      </c>
      <c r="AD493" s="42">
        <v>2.3080323854014766E-3</v>
      </c>
      <c r="AE493" s="42">
        <v>1.0063857032997747E-4</v>
      </c>
      <c r="AF493" s="42">
        <v>2.6341793782002666E-4</v>
      </c>
      <c r="AG493" s="42">
        <v>3.7077472697463086E-3</v>
      </c>
      <c r="AH493" s="42">
        <v>1.8446367668924592E-4</v>
      </c>
      <c r="AI493" s="42">
        <v>4.5567799199151062E-4</v>
      </c>
      <c r="AJ493" s="42">
        <v>2.3080323854014766E-3</v>
      </c>
      <c r="AK493" s="42">
        <v>1.0063857032997747E-4</v>
      </c>
      <c r="AL493" s="42">
        <v>2.6341793782002666E-4</v>
      </c>
      <c r="AM493" s="42">
        <v>3.7077472697463086E-3</v>
      </c>
    </row>
    <row r="494" spans="1:39" hidden="1" x14ac:dyDescent="0.25">
      <c r="A494" s="53"/>
      <c r="B494" s="53"/>
      <c r="C494" s="53"/>
      <c r="D494" s="16">
        <v>4.4874934298090807E-4</v>
      </c>
      <c r="E494" s="16">
        <v>2.2956393610062704E-3</v>
      </c>
      <c r="F494" s="16">
        <v>9.8578372230398675E-5</v>
      </c>
      <c r="G494" s="16">
        <v>2.5946721247650849E-4</v>
      </c>
      <c r="H494" s="16">
        <v>3.6858895813966508E-3</v>
      </c>
      <c r="I494" s="16">
        <v>1.7280628935216111E-4</v>
      </c>
      <c r="J494" s="16">
        <v>4.4874934298090807E-4</v>
      </c>
      <c r="K494" s="16">
        <v>2.2956393610062704E-3</v>
      </c>
      <c r="L494" s="16">
        <v>9.8578372230398675E-5</v>
      </c>
      <c r="M494" s="16">
        <v>2.5946721247650849E-4</v>
      </c>
      <c r="N494" s="16">
        <v>3.6858895813966508E-3</v>
      </c>
      <c r="O494" s="16">
        <v>1.7280628935216111E-4</v>
      </c>
      <c r="P494" s="16">
        <v>6.9286490106025332E-6</v>
      </c>
      <c r="Q494" s="16">
        <v>1.2393024395206238E-5</v>
      </c>
      <c r="R494" s="16">
        <v>2.0601980995787977E-6</v>
      </c>
      <c r="S494" s="16">
        <v>3.9507253435181617E-6</v>
      </c>
      <c r="T494" s="16">
        <v>2.1857688349657799E-5</v>
      </c>
      <c r="U494" s="16">
        <v>3.6663450549039626E-6</v>
      </c>
      <c r="V494" s="16">
        <v>6.9286490106025332E-6</v>
      </c>
      <c r="W494" s="16">
        <v>1.2393024395206238E-5</v>
      </c>
      <c r="X494" s="16">
        <v>2.0601980995787977E-6</v>
      </c>
      <c r="Y494" s="16">
        <v>3.9507253435181617E-6</v>
      </c>
      <c r="Z494" s="16">
        <v>2.1857688349657799E-5</v>
      </c>
      <c r="AA494" s="54">
        <v>3.6663450549039626E-6</v>
      </c>
      <c r="AB494" s="42">
        <v>4.5567799199151062E-4</v>
      </c>
      <c r="AC494" s="42">
        <v>2.3080323854014766E-3</v>
      </c>
      <c r="AD494" s="42">
        <v>1.0063857032997747E-4</v>
      </c>
      <c r="AE494" s="42">
        <v>2.6341793782002666E-4</v>
      </c>
      <c r="AF494" s="42">
        <v>3.7077472697463086E-3</v>
      </c>
      <c r="AG494" s="42">
        <v>1.7647263440706508E-4</v>
      </c>
      <c r="AH494" s="42">
        <v>4.5567799199151062E-4</v>
      </c>
      <c r="AI494" s="42">
        <v>2.3080323854014766E-3</v>
      </c>
      <c r="AJ494" s="42">
        <v>1.0063857032997747E-4</v>
      </c>
      <c r="AK494" s="42">
        <v>2.6341793782002666E-4</v>
      </c>
      <c r="AL494" s="42">
        <v>3.7077472697463086E-3</v>
      </c>
      <c r="AM494" s="42">
        <v>1.7647263440706508E-4</v>
      </c>
    </row>
    <row r="495" spans="1:39" hidden="1" x14ac:dyDescent="0.25">
      <c r="A495" s="53"/>
      <c r="B495" s="53"/>
      <c r="C495" s="53"/>
      <c r="D495" s="16">
        <v>2.2956393610062704E-3</v>
      </c>
      <c r="E495" s="16">
        <v>9.8578372230398675E-5</v>
      </c>
      <c r="F495" s="16">
        <v>2.5946721247650849E-4</v>
      </c>
      <c r="G495" s="16">
        <v>3.6858895813966508E-3</v>
      </c>
      <c r="H495" s="16">
        <v>1.7280628935216111E-4</v>
      </c>
      <c r="I495" s="16">
        <v>4.2891511787677955E-4</v>
      </c>
      <c r="J495" s="16">
        <v>2.2956393610062704E-3</v>
      </c>
      <c r="K495" s="16">
        <v>9.8578372230398675E-5</v>
      </c>
      <c r="L495" s="16">
        <v>2.5946721247650849E-4</v>
      </c>
      <c r="M495" s="16">
        <v>3.6858895813966508E-3</v>
      </c>
      <c r="N495" s="16">
        <v>1.7280628935216111E-4</v>
      </c>
      <c r="O495" s="16">
        <v>4.2891511787677955E-4</v>
      </c>
      <c r="P495" s="16">
        <v>1.2393024395206238E-5</v>
      </c>
      <c r="Q495" s="16">
        <v>2.0601980995787977E-6</v>
      </c>
      <c r="R495" s="16">
        <v>3.9507253435181617E-6</v>
      </c>
      <c r="S495" s="16">
        <v>2.1857688349657799E-5</v>
      </c>
      <c r="T495" s="16">
        <v>3.6663450549039626E-6</v>
      </c>
      <c r="U495" s="16">
        <v>6.9286490106025332E-6</v>
      </c>
      <c r="V495" s="16">
        <v>1.2393024395206238E-5</v>
      </c>
      <c r="W495" s="16">
        <v>2.0601980995787977E-6</v>
      </c>
      <c r="X495" s="16">
        <v>3.9507253435181617E-6</v>
      </c>
      <c r="Y495" s="16">
        <v>2.1857688349657799E-5</v>
      </c>
      <c r="Z495" s="16">
        <v>3.6663450549039626E-6</v>
      </c>
      <c r="AA495" s="54">
        <v>6.9286490106025332E-6</v>
      </c>
      <c r="AB495" s="42">
        <v>2.3080323854014766E-3</v>
      </c>
      <c r="AC495" s="42">
        <v>1.0063857032997747E-4</v>
      </c>
      <c r="AD495" s="42">
        <v>2.6341793782002666E-4</v>
      </c>
      <c r="AE495" s="42">
        <v>3.7077472697463086E-3</v>
      </c>
      <c r="AF495" s="42">
        <v>1.7647263440706508E-4</v>
      </c>
      <c r="AG495" s="42">
        <v>4.358437668873821E-4</v>
      </c>
      <c r="AH495" s="42">
        <v>2.3080323854014766E-3</v>
      </c>
      <c r="AI495" s="42">
        <v>1.0063857032997747E-4</v>
      </c>
      <c r="AJ495" s="42">
        <v>2.6341793782002666E-4</v>
      </c>
      <c r="AK495" s="42">
        <v>3.7077472697463086E-3</v>
      </c>
      <c r="AL495" s="42">
        <v>1.7647263440706508E-4</v>
      </c>
      <c r="AM495" s="42">
        <v>4.358437668873821E-4</v>
      </c>
    </row>
    <row r="496" spans="1:39" hidden="1" x14ac:dyDescent="0.25">
      <c r="A496" s="53"/>
      <c r="B496" s="53"/>
      <c r="C496" s="53"/>
      <c r="D496" s="16">
        <v>9.8578372230398675E-5</v>
      </c>
      <c r="E496" s="16">
        <v>2.5946721247650849E-4</v>
      </c>
      <c r="F496" s="16">
        <v>3.6858895813966508E-3</v>
      </c>
      <c r="G496" s="16">
        <v>1.7280628935216111E-4</v>
      </c>
      <c r="H496" s="16">
        <v>4.2891511787677955E-4</v>
      </c>
      <c r="I496" s="16">
        <v>2.1941746378678715E-3</v>
      </c>
      <c r="J496" s="16">
        <v>9.8578372230398675E-5</v>
      </c>
      <c r="K496" s="16">
        <v>2.5946721247650849E-4</v>
      </c>
      <c r="L496" s="16">
        <v>3.6858895813966508E-3</v>
      </c>
      <c r="M496" s="16">
        <v>1.7280628935216111E-4</v>
      </c>
      <c r="N496" s="16">
        <v>4.2891511787677955E-4</v>
      </c>
      <c r="O496" s="16">
        <v>2.1941746378678715E-3</v>
      </c>
      <c r="P496" s="16">
        <v>2.0601980995787977E-6</v>
      </c>
      <c r="Q496" s="16">
        <v>3.9507253435181617E-6</v>
      </c>
      <c r="R496" s="16">
        <v>2.1857688349657799E-5</v>
      </c>
      <c r="S496" s="16">
        <v>3.6663450549039626E-6</v>
      </c>
      <c r="T496" s="16">
        <v>6.9286490106025332E-6</v>
      </c>
      <c r="U496" s="16">
        <v>1.2393024395206238E-5</v>
      </c>
      <c r="V496" s="16">
        <v>2.0601980995787977E-6</v>
      </c>
      <c r="W496" s="16">
        <v>3.9507253435181617E-6</v>
      </c>
      <c r="X496" s="16">
        <v>2.1857688349657799E-5</v>
      </c>
      <c r="Y496" s="16">
        <v>3.6663450549039626E-6</v>
      </c>
      <c r="Z496" s="16">
        <v>6.9286490106025332E-6</v>
      </c>
      <c r="AA496" s="54">
        <v>1.2393024395206238E-5</v>
      </c>
      <c r="AB496" s="42">
        <v>1.0063857032997747E-4</v>
      </c>
      <c r="AC496" s="42">
        <v>2.6341793782002666E-4</v>
      </c>
      <c r="AD496" s="42">
        <v>3.7077472697463086E-3</v>
      </c>
      <c r="AE496" s="42">
        <v>1.7647263440706508E-4</v>
      </c>
      <c r="AF496" s="42">
        <v>4.358437668873821E-4</v>
      </c>
      <c r="AG496" s="42">
        <v>2.2065676622630777E-3</v>
      </c>
      <c r="AH496" s="42">
        <v>1.0063857032997747E-4</v>
      </c>
      <c r="AI496" s="42">
        <v>2.6341793782002666E-4</v>
      </c>
      <c r="AJ496" s="42">
        <v>3.7077472697463086E-3</v>
      </c>
      <c r="AK496" s="42">
        <v>1.7647263440706508E-4</v>
      </c>
      <c r="AL496" s="42">
        <v>4.358437668873821E-4</v>
      </c>
      <c r="AM496" s="42">
        <v>2.2065676622630777E-3</v>
      </c>
    </row>
    <row r="497" spans="1:39" hidden="1" x14ac:dyDescent="0.25">
      <c r="A497" s="53"/>
      <c r="B497" s="53"/>
      <c r="C497" s="53"/>
      <c r="D497" s="16">
        <v>2.5946721247650849E-4</v>
      </c>
      <c r="E497" s="16">
        <v>3.6858895813966508E-3</v>
      </c>
      <c r="F497" s="16">
        <v>1.7280628935216111E-4</v>
      </c>
      <c r="G497" s="16">
        <v>4.2891511787677955E-4</v>
      </c>
      <c r="H497" s="16">
        <v>2.1941746378678715E-3</v>
      </c>
      <c r="I497" s="16">
        <v>9.4221317104193196E-5</v>
      </c>
      <c r="J497" s="16">
        <v>2.5946721247650849E-4</v>
      </c>
      <c r="K497" s="16">
        <v>3.6858895813966508E-3</v>
      </c>
      <c r="L497" s="16">
        <v>1.7280628935216111E-4</v>
      </c>
      <c r="M497" s="16">
        <v>4.2891511787677955E-4</v>
      </c>
      <c r="N497" s="16">
        <v>2.1941746378678715E-3</v>
      </c>
      <c r="O497" s="16">
        <v>9.4221317104193196E-5</v>
      </c>
      <c r="P497" s="16">
        <v>3.9507253435181617E-6</v>
      </c>
      <c r="Q497" s="16">
        <v>2.1857688349657799E-5</v>
      </c>
      <c r="R497" s="16">
        <v>3.6663450549039626E-6</v>
      </c>
      <c r="S497" s="16">
        <v>6.9286490106025332E-6</v>
      </c>
      <c r="T497" s="16">
        <v>1.2393024395206238E-5</v>
      </c>
      <c r="U497" s="16">
        <v>2.0601980995787977E-6</v>
      </c>
      <c r="V497" s="16">
        <v>3.9507253435181617E-6</v>
      </c>
      <c r="W497" s="16">
        <v>2.1857688349657799E-5</v>
      </c>
      <c r="X497" s="16">
        <v>3.6663450549039626E-6</v>
      </c>
      <c r="Y497" s="16">
        <v>6.9286490106025332E-6</v>
      </c>
      <c r="Z497" s="16">
        <v>1.2393024395206238E-5</v>
      </c>
      <c r="AA497" s="54">
        <v>2.0601980995787977E-6</v>
      </c>
      <c r="AB497" s="42">
        <v>2.6341793782002666E-4</v>
      </c>
      <c r="AC497" s="42">
        <v>3.7077472697463086E-3</v>
      </c>
      <c r="AD497" s="42">
        <v>1.7647263440706508E-4</v>
      </c>
      <c r="AE497" s="42">
        <v>4.358437668873821E-4</v>
      </c>
      <c r="AF497" s="42">
        <v>2.2065676622630777E-3</v>
      </c>
      <c r="AG497" s="42">
        <v>9.6281515203771987E-5</v>
      </c>
      <c r="AH497" s="42">
        <v>2.6341793782002666E-4</v>
      </c>
      <c r="AI497" s="42">
        <v>3.7077472697463086E-3</v>
      </c>
      <c r="AJ497" s="42">
        <v>1.7647263440706508E-4</v>
      </c>
      <c r="AK497" s="42">
        <v>4.358437668873821E-4</v>
      </c>
      <c r="AL497" s="42">
        <v>2.2065676622630777E-3</v>
      </c>
      <c r="AM497" s="42">
        <v>9.6281515203771987E-5</v>
      </c>
    </row>
    <row r="498" spans="1:39" x14ac:dyDescent="0.25">
      <c r="A498" s="53" t="s">
        <v>130</v>
      </c>
      <c r="B498" s="53" t="str">
        <f>VLOOKUP(A498,'TRI Releases'!$A$3:$Q$118,2,FALSE)</f>
        <v>77536CCDNTTIDAL</v>
      </c>
      <c r="C498" s="53" t="str">
        <f>VLOOKUP(B498,'AERMOD-Modeled-Air-Conc.'!$A$5:$B$3136,2,FALSE)</f>
        <v>Manufacturing</v>
      </c>
      <c r="D498" s="16">
        <v>3.6858895813966508E-3</v>
      </c>
      <c r="E498" s="16">
        <v>1.7280628935216111E-4</v>
      </c>
      <c r="F498" s="16">
        <v>4.2891511787677955E-4</v>
      </c>
      <c r="G498" s="16">
        <v>2.1941746378678715E-3</v>
      </c>
      <c r="H498" s="16">
        <v>9.4221317104193196E-5</v>
      </c>
      <c r="I498" s="16">
        <v>2.4799904838914897E-4</v>
      </c>
      <c r="J498" s="16">
        <v>3.6858895813966508E-3</v>
      </c>
      <c r="K498" s="16">
        <v>1.7280628935216111E-4</v>
      </c>
      <c r="L498" s="16">
        <v>4.2891511787677955E-4</v>
      </c>
      <c r="M498" s="16">
        <v>2.1941746378678715E-3</v>
      </c>
      <c r="N498" s="16">
        <v>9.4221317104193196E-5</v>
      </c>
      <c r="O498" s="16">
        <v>2.4799904838914897E-4</v>
      </c>
      <c r="P498" s="16">
        <v>2.1857688349657799E-5</v>
      </c>
      <c r="Q498" s="16">
        <v>3.6663450549039626E-6</v>
      </c>
      <c r="R498" s="16">
        <v>6.9286490106025332E-6</v>
      </c>
      <c r="S498" s="16">
        <v>1.2393024395206238E-5</v>
      </c>
      <c r="T498" s="16">
        <v>2.0601980995787977E-6</v>
      </c>
      <c r="U498" s="16">
        <v>3.9507253435181617E-6</v>
      </c>
      <c r="V498" s="16">
        <v>2.1857688349657799E-5</v>
      </c>
      <c r="W498" s="16">
        <v>3.6663450549039626E-6</v>
      </c>
      <c r="X498" s="16">
        <v>6.9286490106025332E-6</v>
      </c>
      <c r="Y498" s="16">
        <v>1.2393024395206238E-5</v>
      </c>
      <c r="Z498" s="16">
        <v>2.0601980995787977E-6</v>
      </c>
      <c r="AA498" s="54">
        <v>3.9507253435181617E-6</v>
      </c>
      <c r="AB498" s="42">
        <v>3.7077472697463086E-3</v>
      </c>
      <c r="AC498" s="42">
        <v>1.7647263440706508E-4</v>
      </c>
      <c r="AD498" s="42">
        <v>4.358437668873821E-4</v>
      </c>
      <c r="AE498" s="42">
        <v>2.2065676622630777E-3</v>
      </c>
      <c r="AF498" s="42">
        <v>9.6281515203771987E-5</v>
      </c>
      <c r="AG498" s="42">
        <v>2.5194977373266714E-4</v>
      </c>
      <c r="AH498" s="42">
        <v>3.7077472697463086E-3</v>
      </c>
      <c r="AI498" s="42">
        <v>1.7647263440706508E-4</v>
      </c>
      <c r="AJ498" s="42">
        <v>4.358437668873821E-4</v>
      </c>
      <c r="AK498" s="42">
        <v>2.2065676622630777E-3</v>
      </c>
      <c r="AL498" s="42">
        <v>9.6281515203771987E-5</v>
      </c>
      <c r="AM498" s="42">
        <v>2.5194977373266714E-4</v>
      </c>
    </row>
    <row r="499" spans="1:39" hidden="1" x14ac:dyDescent="0.25">
      <c r="A499" s="53"/>
      <c r="B499" s="53"/>
      <c r="C499" s="53"/>
      <c r="D499" s="16">
        <v>1.7280628935216111E-4</v>
      </c>
      <c r="E499" s="16">
        <v>4.2891511787677955E-4</v>
      </c>
      <c r="F499" s="16">
        <v>2.1941746378678715E-3</v>
      </c>
      <c r="G499" s="16">
        <v>9.4221317104193196E-5</v>
      </c>
      <c r="H499" s="16">
        <v>2.4799904838914897E-4</v>
      </c>
      <c r="I499" s="16">
        <v>3.1532465783046491E-3</v>
      </c>
      <c r="J499" s="16">
        <v>1.7280628935216111E-4</v>
      </c>
      <c r="K499" s="16">
        <v>4.2891511787677955E-4</v>
      </c>
      <c r="L499" s="16">
        <v>2.1941746378678715E-3</v>
      </c>
      <c r="M499" s="16">
        <v>9.4221317104193196E-5</v>
      </c>
      <c r="N499" s="16">
        <v>2.4799904838914897E-4</v>
      </c>
      <c r="O499" s="16">
        <v>3.1532465783046491E-3</v>
      </c>
      <c r="P499" s="16">
        <v>3.6663450549039626E-6</v>
      </c>
      <c r="Q499" s="16">
        <v>6.9286490106025332E-6</v>
      </c>
      <c r="R499" s="16">
        <v>1.2393024395206238E-5</v>
      </c>
      <c r="S499" s="16">
        <v>2.0601980995787977E-6</v>
      </c>
      <c r="T499" s="16">
        <v>3.9507253435181617E-6</v>
      </c>
      <c r="U499" s="16">
        <v>2.1266940015883268E-5</v>
      </c>
      <c r="V499" s="16">
        <v>3.6663450549039626E-6</v>
      </c>
      <c r="W499" s="16">
        <v>6.9286490106025332E-6</v>
      </c>
      <c r="X499" s="16">
        <v>1.2393024395206238E-5</v>
      </c>
      <c r="Y499" s="16">
        <v>2.0601980995787977E-6</v>
      </c>
      <c r="Z499" s="16">
        <v>3.9507253435181617E-6</v>
      </c>
      <c r="AA499" s="54">
        <v>2.1266940015883268E-5</v>
      </c>
      <c r="AB499" s="42">
        <v>1.7647263440706508E-4</v>
      </c>
      <c r="AC499" s="42">
        <v>4.358437668873821E-4</v>
      </c>
      <c r="AD499" s="42">
        <v>2.2065676622630777E-3</v>
      </c>
      <c r="AE499" s="42">
        <v>9.6281515203771987E-5</v>
      </c>
      <c r="AF499" s="42">
        <v>2.5194977373266714E-4</v>
      </c>
      <c r="AG499" s="42">
        <v>3.1745135183205322E-3</v>
      </c>
      <c r="AH499" s="42">
        <v>1.7647263440706508E-4</v>
      </c>
      <c r="AI499" s="42">
        <v>4.358437668873821E-4</v>
      </c>
      <c r="AJ499" s="42">
        <v>2.2065676622630777E-3</v>
      </c>
      <c r="AK499" s="42">
        <v>9.6281515203771987E-5</v>
      </c>
      <c r="AL499" s="42">
        <v>2.5194977373266714E-4</v>
      </c>
      <c r="AM499" s="42">
        <v>3.1745135183205322E-3</v>
      </c>
    </row>
    <row r="500" spans="1:39" hidden="1" x14ac:dyDescent="0.25">
      <c r="A500" s="53"/>
      <c r="B500" s="53"/>
      <c r="C500" s="53"/>
      <c r="D500" s="16">
        <v>4.2891511787677955E-4</v>
      </c>
      <c r="E500" s="16">
        <v>2.1941746378678715E-3</v>
      </c>
      <c r="F500" s="16">
        <v>9.4221317104193196E-5</v>
      </c>
      <c r="G500" s="16">
        <v>2.4799904838914897E-4</v>
      </c>
      <c r="H500" s="16">
        <v>3.1532465783046491E-3</v>
      </c>
      <c r="I500" s="16">
        <v>1.478342822203459E-4</v>
      </c>
      <c r="J500" s="16">
        <v>4.2891511787677955E-4</v>
      </c>
      <c r="K500" s="16">
        <v>2.1941746378678715E-3</v>
      </c>
      <c r="L500" s="16">
        <v>9.4221317104193196E-5</v>
      </c>
      <c r="M500" s="16">
        <v>2.4799904838914897E-4</v>
      </c>
      <c r="N500" s="16">
        <v>3.1532465783046491E-3</v>
      </c>
      <c r="O500" s="16">
        <v>1.478342822203459E-4</v>
      </c>
      <c r="P500" s="16">
        <v>6.9286490106025332E-6</v>
      </c>
      <c r="Q500" s="16">
        <v>1.2393024395206238E-5</v>
      </c>
      <c r="R500" s="16">
        <v>2.0601980995787977E-6</v>
      </c>
      <c r="S500" s="16">
        <v>3.9507253435181617E-6</v>
      </c>
      <c r="T500" s="16">
        <v>2.1266940015883268E-5</v>
      </c>
      <c r="U500" s="16">
        <v>3.5672546480146667E-6</v>
      </c>
      <c r="V500" s="16">
        <v>6.9286490106025332E-6</v>
      </c>
      <c r="W500" s="16">
        <v>1.2393024395206238E-5</v>
      </c>
      <c r="X500" s="16">
        <v>2.0601980995787977E-6</v>
      </c>
      <c r="Y500" s="16">
        <v>3.9507253435181617E-6</v>
      </c>
      <c r="Z500" s="16">
        <v>2.1266940015883268E-5</v>
      </c>
      <c r="AA500" s="54">
        <v>3.5672546480146667E-6</v>
      </c>
      <c r="AB500" s="42">
        <v>4.358437668873821E-4</v>
      </c>
      <c r="AC500" s="42">
        <v>2.2065676622630777E-3</v>
      </c>
      <c r="AD500" s="42">
        <v>9.6281515203771987E-5</v>
      </c>
      <c r="AE500" s="42">
        <v>2.5194977373266714E-4</v>
      </c>
      <c r="AF500" s="42">
        <v>3.1745135183205322E-3</v>
      </c>
      <c r="AG500" s="42">
        <v>1.5140153686836057E-4</v>
      </c>
      <c r="AH500" s="42">
        <v>4.358437668873821E-4</v>
      </c>
      <c r="AI500" s="42">
        <v>2.2065676622630777E-3</v>
      </c>
      <c r="AJ500" s="42">
        <v>9.6281515203771987E-5</v>
      </c>
      <c r="AK500" s="42">
        <v>2.5194977373266714E-4</v>
      </c>
      <c r="AL500" s="42">
        <v>3.1745135183205322E-3</v>
      </c>
      <c r="AM500" s="42">
        <v>1.5140153686836057E-4</v>
      </c>
    </row>
    <row r="501" spans="1:39" hidden="1" x14ac:dyDescent="0.25">
      <c r="A501" s="53"/>
      <c r="B501" s="53"/>
      <c r="C501" s="53"/>
      <c r="D501" s="16">
        <v>2.1941746378678715E-3</v>
      </c>
      <c r="E501" s="16">
        <v>9.4221317104193196E-5</v>
      </c>
      <c r="F501" s="16">
        <v>2.4799904838914897E-4</v>
      </c>
      <c r="G501" s="16">
        <v>3.1532465783046491E-3</v>
      </c>
      <c r="H501" s="16">
        <v>1.478342822203459E-4</v>
      </c>
      <c r="I501" s="16">
        <v>3.6693316442637785E-4</v>
      </c>
      <c r="J501" s="16">
        <v>2.1941746378678715E-3</v>
      </c>
      <c r="K501" s="16">
        <v>9.4221317104193196E-5</v>
      </c>
      <c r="L501" s="16">
        <v>2.4799904838914897E-4</v>
      </c>
      <c r="M501" s="16">
        <v>3.1532465783046491E-3</v>
      </c>
      <c r="N501" s="16">
        <v>1.478342822203459E-4</v>
      </c>
      <c r="O501" s="16">
        <v>3.6693316442637785E-4</v>
      </c>
      <c r="P501" s="16">
        <v>1.2393024395206238E-5</v>
      </c>
      <c r="Q501" s="16">
        <v>2.0601980995787977E-6</v>
      </c>
      <c r="R501" s="16">
        <v>3.9507253435181617E-6</v>
      </c>
      <c r="S501" s="16">
        <v>2.1266940015883268E-5</v>
      </c>
      <c r="T501" s="16">
        <v>3.5672546480146667E-6</v>
      </c>
      <c r="U501" s="16">
        <v>6.7413882265321957E-6</v>
      </c>
      <c r="V501" s="16">
        <v>1.2393024395206238E-5</v>
      </c>
      <c r="W501" s="16">
        <v>2.0601980995787977E-6</v>
      </c>
      <c r="X501" s="16">
        <v>3.9507253435181617E-6</v>
      </c>
      <c r="Y501" s="16">
        <v>2.1266940015883268E-5</v>
      </c>
      <c r="Z501" s="16">
        <v>3.5672546480146667E-6</v>
      </c>
      <c r="AA501" s="54">
        <v>6.7413882265321957E-6</v>
      </c>
      <c r="AB501" s="42">
        <v>2.2065676622630777E-3</v>
      </c>
      <c r="AC501" s="42">
        <v>9.6281515203771987E-5</v>
      </c>
      <c r="AD501" s="42">
        <v>2.5194977373266714E-4</v>
      </c>
      <c r="AE501" s="42">
        <v>3.1745135183205322E-3</v>
      </c>
      <c r="AF501" s="42">
        <v>1.5140153686836057E-4</v>
      </c>
      <c r="AG501" s="42">
        <v>3.7367455265291004E-4</v>
      </c>
      <c r="AH501" s="42">
        <v>2.2065676622630777E-3</v>
      </c>
      <c r="AI501" s="42">
        <v>9.6281515203771987E-5</v>
      </c>
      <c r="AJ501" s="42">
        <v>2.5194977373266714E-4</v>
      </c>
      <c r="AK501" s="42">
        <v>3.1745135183205322E-3</v>
      </c>
      <c r="AL501" s="42">
        <v>1.5140153686836057E-4</v>
      </c>
      <c r="AM501" s="42">
        <v>3.7367455265291004E-4</v>
      </c>
    </row>
    <row r="502" spans="1:39" hidden="1" x14ac:dyDescent="0.25">
      <c r="A502" s="53"/>
      <c r="B502" s="53"/>
      <c r="C502" s="53"/>
      <c r="D502" s="16">
        <v>9.4221317104193196E-5</v>
      </c>
      <c r="E502" s="16">
        <v>2.4799904838914897E-4</v>
      </c>
      <c r="F502" s="16">
        <v>3.1532465783046491E-3</v>
      </c>
      <c r="G502" s="16">
        <v>1.478342822203459E-4</v>
      </c>
      <c r="H502" s="16">
        <v>3.6693316442637785E-4</v>
      </c>
      <c r="I502" s="16">
        <v>1.8770973780603754E-3</v>
      </c>
      <c r="J502" s="16">
        <v>9.4221317104193196E-5</v>
      </c>
      <c r="K502" s="16">
        <v>2.4799904838914897E-4</v>
      </c>
      <c r="L502" s="16">
        <v>3.1532465783046491E-3</v>
      </c>
      <c r="M502" s="16">
        <v>1.478342822203459E-4</v>
      </c>
      <c r="N502" s="16">
        <v>3.6693316442637785E-4</v>
      </c>
      <c r="O502" s="16">
        <v>1.8770973780603754E-3</v>
      </c>
      <c r="P502" s="16">
        <v>2.0601980995787977E-6</v>
      </c>
      <c r="Q502" s="16">
        <v>3.9507253435181617E-6</v>
      </c>
      <c r="R502" s="16">
        <v>2.1266940015883268E-5</v>
      </c>
      <c r="S502" s="16">
        <v>3.5672546480146667E-6</v>
      </c>
      <c r="T502" s="16">
        <v>6.7413882265321957E-6</v>
      </c>
      <c r="U502" s="16">
        <v>1.2058077789930395E-5</v>
      </c>
      <c r="V502" s="16">
        <v>2.0601980995787977E-6</v>
      </c>
      <c r="W502" s="16">
        <v>3.9507253435181617E-6</v>
      </c>
      <c r="X502" s="16">
        <v>2.1266940015883268E-5</v>
      </c>
      <c r="Y502" s="16">
        <v>3.5672546480146667E-6</v>
      </c>
      <c r="Z502" s="16">
        <v>6.7413882265321957E-6</v>
      </c>
      <c r="AA502" s="54">
        <v>1.2058077789930395E-5</v>
      </c>
      <c r="AB502" s="42">
        <v>9.6281515203771987E-5</v>
      </c>
      <c r="AC502" s="42">
        <v>2.5194977373266714E-4</v>
      </c>
      <c r="AD502" s="42">
        <v>3.1745135183205322E-3</v>
      </c>
      <c r="AE502" s="42">
        <v>1.5140153686836057E-4</v>
      </c>
      <c r="AF502" s="42">
        <v>3.7367455265291004E-4</v>
      </c>
      <c r="AG502" s="42">
        <v>1.8891554558503059E-3</v>
      </c>
      <c r="AH502" s="42">
        <v>9.6281515203771987E-5</v>
      </c>
      <c r="AI502" s="42">
        <v>2.5194977373266714E-4</v>
      </c>
      <c r="AJ502" s="42">
        <v>3.1745135183205322E-3</v>
      </c>
      <c r="AK502" s="42">
        <v>1.5140153686836057E-4</v>
      </c>
      <c r="AL502" s="42">
        <v>3.7367455265291004E-4</v>
      </c>
      <c r="AM502" s="42">
        <v>1.8891554558503059E-3</v>
      </c>
    </row>
    <row r="503" spans="1:39" hidden="1" x14ac:dyDescent="0.25">
      <c r="A503" s="53"/>
      <c r="B503" s="53"/>
      <c r="C503" s="53"/>
      <c r="D503" s="16">
        <v>2.4799904838914897E-4</v>
      </c>
      <c r="E503" s="16">
        <v>3.1532465783046491E-3</v>
      </c>
      <c r="F503" s="16">
        <v>1.478342822203459E-4</v>
      </c>
      <c r="G503" s="16">
        <v>3.6693316442637785E-4</v>
      </c>
      <c r="H503" s="16">
        <v>1.8770973780603754E-3</v>
      </c>
      <c r="I503" s="16">
        <v>8.0605519834801105E-5</v>
      </c>
      <c r="J503" s="16">
        <v>2.4799904838914897E-4</v>
      </c>
      <c r="K503" s="16">
        <v>3.1532465783046491E-3</v>
      </c>
      <c r="L503" s="16">
        <v>1.478342822203459E-4</v>
      </c>
      <c r="M503" s="16">
        <v>3.6693316442637785E-4</v>
      </c>
      <c r="N503" s="16">
        <v>1.8770973780603754E-3</v>
      </c>
      <c r="O503" s="16">
        <v>8.0605519834801105E-5</v>
      </c>
      <c r="P503" s="16">
        <v>3.9507253435181617E-6</v>
      </c>
      <c r="Q503" s="16">
        <v>2.1266940015883268E-5</v>
      </c>
      <c r="R503" s="16">
        <v>3.5672546480146667E-6</v>
      </c>
      <c r="S503" s="16">
        <v>6.7413882265321957E-6</v>
      </c>
      <c r="T503" s="16">
        <v>1.2058077789930395E-5</v>
      </c>
      <c r="U503" s="16">
        <v>2.0045170698604521E-6</v>
      </c>
      <c r="V503" s="16">
        <v>3.9507253435181617E-6</v>
      </c>
      <c r="W503" s="16">
        <v>2.1266940015883268E-5</v>
      </c>
      <c r="X503" s="16">
        <v>3.5672546480146667E-6</v>
      </c>
      <c r="Y503" s="16">
        <v>6.7413882265321957E-6</v>
      </c>
      <c r="Z503" s="16">
        <v>1.2058077789930395E-5</v>
      </c>
      <c r="AA503" s="54">
        <v>2.0045170698604521E-6</v>
      </c>
      <c r="AB503" s="42">
        <v>2.5194977373266714E-4</v>
      </c>
      <c r="AC503" s="42">
        <v>3.1745135183205322E-3</v>
      </c>
      <c r="AD503" s="42">
        <v>1.5140153686836057E-4</v>
      </c>
      <c r="AE503" s="42">
        <v>3.7367455265291004E-4</v>
      </c>
      <c r="AF503" s="42">
        <v>1.8891554558503059E-3</v>
      </c>
      <c r="AG503" s="42">
        <v>8.2610036904661561E-5</v>
      </c>
      <c r="AH503" s="42">
        <v>2.5194977373266714E-4</v>
      </c>
      <c r="AI503" s="42">
        <v>3.1745135183205322E-3</v>
      </c>
      <c r="AJ503" s="42">
        <v>1.5140153686836057E-4</v>
      </c>
      <c r="AK503" s="42">
        <v>3.7367455265291004E-4</v>
      </c>
      <c r="AL503" s="42">
        <v>1.8891554558503059E-3</v>
      </c>
      <c r="AM503" s="42">
        <v>8.2610036904661561E-5</v>
      </c>
    </row>
    <row r="504" spans="1:39" x14ac:dyDescent="0.25">
      <c r="A504" s="53" t="s">
        <v>131</v>
      </c>
      <c r="B504" s="53" t="str">
        <f>VLOOKUP(A504,'TRI Releases'!$A$3:$Q$118,2,FALSE)</f>
        <v>77536CCDNTTIDAL</v>
      </c>
      <c r="C504" s="53" t="str">
        <f>VLOOKUP(B504,'AERMOD-Modeled-Air-Conc.'!$A$5:$B$3136,2,FALSE)</f>
        <v>Manufacturing</v>
      </c>
      <c r="D504" s="16">
        <v>3.1532465783046491E-3</v>
      </c>
      <c r="E504" s="16">
        <v>1.478342822203459E-4</v>
      </c>
      <c r="F504" s="16">
        <v>3.6693316442637785E-4</v>
      </c>
      <c r="G504" s="16">
        <v>1.8770973780603754E-3</v>
      </c>
      <c r="H504" s="16">
        <v>8.0605519834801105E-5</v>
      </c>
      <c r="I504" s="16">
        <v>2.1216103561615054E-4</v>
      </c>
      <c r="J504" s="16">
        <v>3.1532465783046491E-3</v>
      </c>
      <c r="K504" s="16">
        <v>1.478342822203459E-4</v>
      </c>
      <c r="L504" s="16">
        <v>3.6693316442637785E-4</v>
      </c>
      <c r="M504" s="16">
        <v>1.8770973780603754E-3</v>
      </c>
      <c r="N504" s="16">
        <v>8.0605519834801105E-5</v>
      </c>
      <c r="O504" s="16">
        <v>2.1216103561615054E-4</v>
      </c>
      <c r="P504" s="16">
        <v>2.1266940015883268E-5</v>
      </c>
      <c r="Q504" s="16">
        <v>3.5672546480146667E-6</v>
      </c>
      <c r="R504" s="16">
        <v>6.7413882265321957E-6</v>
      </c>
      <c r="S504" s="16">
        <v>1.2058077789930395E-5</v>
      </c>
      <c r="T504" s="16">
        <v>2.0045170698604521E-6</v>
      </c>
      <c r="U504" s="16">
        <v>3.8439489828825361E-6</v>
      </c>
      <c r="V504" s="16">
        <v>2.1266940015883268E-5</v>
      </c>
      <c r="W504" s="16">
        <v>3.5672546480146667E-6</v>
      </c>
      <c r="X504" s="16">
        <v>6.7413882265321957E-6</v>
      </c>
      <c r="Y504" s="16">
        <v>1.2058077789930395E-5</v>
      </c>
      <c r="Z504" s="16">
        <v>2.0045170698604521E-6</v>
      </c>
      <c r="AA504" s="54">
        <v>3.8439489828825361E-6</v>
      </c>
      <c r="AB504" s="42">
        <v>3.1745135183205322E-3</v>
      </c>
      <c r="AC504" s="42">
        <v>1.5140153686836057E-4</v>
      </c>
      <c r="AD504" s="42">
        <v>3.7367455265291004E-4</v>
      </c>
      <c r="AE504" s="42">
        <v>1.8891554558503059E-3</v>
      </c>
      <c r="AF504" s="42">
        <v>8.2610036904661561E-5</v>
      </c>
      <c r="AG504" s="42">
        <v>2.1600498459903308E-4</v>
      </c>
      <c r="AH504" s="42">
        <v>3.1745135183205322E-3</v>
      </c>
      <c r="AI504" s="42">
        <v>1.5140153686836057E-4</v>
      </c>
      <c r="AJ504" s="42">
        <v>3.7367455265291004E-4</v>
      </c>
      <c r="AK504" s="42">
        <v>1.8891554558503059E-3</v>
      </c>
      <c r="AL504" s="42">
        <v>8.2610036904661561E-5</v>
      </c>
      <c r="AM504" s="42">
        <v>2.1600498459903308E-4</v>
      </c>
    </row>
    <row r="505" spans="1:39" hidden="1" x14ac:dyDescent="0.25">
      <c r="A505" s="53"/>
      <c r="B505" s="53"/>
      <c r="C505" s="53"/>
      <c r="D505" s="16">
        <v>1.478342822203459E-4</v>
      </c>
      <c r="E505" s="16">
        <v>3.6693316442637785E-4</v>
      </c>
      <c r="F505" s="16">
        <v>1.8770973780603754E-3</v>
      </c>
      <c r="G505" s="16">
        <v>8.0605519834801105E-5</v>
      </c>
      <c r="H505" s="16">
        <v>2.1216103561615054E-4</v>
      </c>
      <c r="I505" s="16">
        <v>7.3824320228551418E-3</v>
      </c>
      <c r="J505" s="16">
        <v>1.478342822203459E-4</v>
      </c>
      <c r="K505" s="16">
        <v>3.6693316442637785E-4</v>
      </c>
      <c r="L505" s="16">
        <v>1.8770973780603754E-3</v>
      </c>
      <c r="M505" s="16">
        <v>8.0605519834801105E-5</v>
      </c>
      <c r="N505" s="16">
        <v>2.1216103561615054E-4</v>
      </c>
      <c r="O505" s="16">
        <v>7.3824320228551418E-3</v>
      </c>
      <c r="P505" s="16">
        <v>3.5672546480146667E-6</v>
      </c>
      <c r="Q505" s="16">
        <v>6.7413882265321957E-6</v>
      </c>
      <c r="R505" s="16">
        <v>1.2058077789930395E-5</v>
      </c>
      <c r="S505" s="16">
        <v>2.0045170698604521E-6</v>
      </c>
      <c r="T505" s="16">
        <v>3.8439489828825361E-6</v>
      </c>
      <c r="U505" s="16">
        <v>2.244843668343234E-5</v>
      </c>
      <c r="V505" s="16">
        <v>3.5672546480146667E-6</v>
      </c>
      <c r="W505" s="16">
        <v>6.7413882265321957E-6</v>
      </c>
      <c r="X505" s="16">
        <v>1.2058077789930395E-5</v>
      </c>
      <c r="Y505" s="16">
        <v>2.0045170698604521E-6</v>
      </c>
      <c r="Z505" s="16">
        <v>3.8439489828825361E-6</v>
      </c>
      <c r="AA505" s="54">
        <v>2.244843668343234E-5</v>
      </c>
      <c r="AB505" s="42">
        <v>1.5140153686836057E-4</v>
      </c>
      <c r="AC505" s="42">
        <v>3.7367455265291004E-4</v>
      </c>
      <c r="AD505" s="42">
        <v>1.8891554558503059E-3</v>
      </c>
      <c r="AE505" s="42">
        <v>8.2610036904661561E-5</v>
      </c>
      <c r="AF505" s="42">
        <v>2.1600498459903308E-4</v>
      </c>
      <c r="AG505" s="42">
        <v>7.4048804595385738E-3</v>
      </c>
      <c r="AH505" s="42">
        <v>1.5140153686836057E-4</v>
      </c>
      <c r="AI505" s="42">
        <v>3.7367455265291004E-4</v>
      </c>
      <c r="AJ505" s="42">
        <v>1.8891554558503059E-3</v>
      </c>
      <c r="AK505" s="42">
        <v>8.2610036904661561E-5</v>
      </c>
      <c r="AL505" s="42">
        <v>2.1600498459903308E-4</v>
      </c>
      <c r="AM505" s="42">
        <v>7.4048804595385738E-3</v>
      </c>
    </row>
    <row r="506" spans="1:39" hidden="1" x14ac:dyDescent="0.25">
      <c r="A506" s="53"/>
      <c r="B506" s="53"/>
      <c r="C506" s="53"/>
      <c r="D506" s="16">
        <v>3.6693316442637785E-4</v>
      </c>
      <c r="E506" s="16">
        <v>1.8770973780603754E-3</v>
      </c>
      <c r="F506" s="16">
        <v>8.0605519834801105E-5</v>
      </c>
      <c r="G506" s="16">
        <v>2.1216103561615054E-4</v>
      </c>
      <c r="H506" s="16">
        <v>7.3824320228551418E-3</v>
      </c>
      <c r="I506" s="16">
        <v>3.4611201884695848E-4</v>
      </c>
      <c r="J506" s="16">
        <v>3.6693316442637785E-4</v>
      </c>
      <c r="K506" s="16">
        <v>1.8770973780603754E-3</v>
      </c>
      <c r="L506" s="16">
        <v>8.0605519834801105E-5</v>
      </c>
      <c r="M506" s="16">
        <v>2.1216103561615054E-4</v>
      </c>
      <c r="N506" s="16">
        <v>7.3824320228551418E-3</v>
      </c>
      <c r="O506" s="16">
        <v>3.4611201884695848E-4</v>
      </c>
      <c r="P506" s="16">
        <v>6.7413882265321957E-6</v>
      </c>
      <c r="Q506" s="16">
        <v>1.2058077789930395E-5</v>
      </c>
      <c r="R506" s="16">
        <v>2.0045170698604521E-6</v>
      </c>
      <c r="S506" s="16">
        <v>3.8439489828825361E-6</v>
      </c>
      <c r="T506" s="16">
        <v>2.244843668343234E-5</v>
      </c>
      <c r="U506" s="16">
        <v>3.7654354617932597E-6</v>
      </c>
      <c r="V506" s="16">
        <v>6.7413882265321957E-6</v>
      </c>
      <c r="W506" s="16">
        <v>1.2058077789930395E-5</v>
      </c>
      <c r="X506" s="16">
        <v>2.0045170698604521E-6</v>
      </c>
      <c r="Y506" s="16">
        <v>3.8439489828825361E-6</v>
      </c>
      <c r="Z506" s="16">
        <v>2.244843668343234E-5</v>
      </c>
      <c r="AA506" s="54">
        <v>3.7654354617932597E-6</v>
      </c>
      <c r="AB506" s="42">
        <v>3.7367455265291004E-4</v>
      </c>
      <c r="AC506" s="42">
        <v>1.8891554558503059E-3</v>
      </c>
      <c r="AD506" s="42">
        <v>8.2610036904661561E-5</v>
      </c>
      <c r="AE506" s="42">
        <v>2.1600498459903308E-4</v>
      </c>
      <c r="AF506" s="42">
        <v>7.4048804595385738E-3</v>
      </c>
      <c r="AG506" s="42">
        <v>3.4987745430875176E-4</v>
      </c>
      <c r="AH506" s="42">
        <v>3.7367455265291004E-4</v>
      </c>
      <c r="AI506" s="42">
        <v>1.8891554558503059E-3</v>
      </c>
      <c r="AJ506" s="42">
        <v>8.2610036904661561E-5</v>
      </c>
      <c r="AK506" s="42">
        <v>2.1600498459903308E-4</v>
      </c>
      <c r="AL506" s="42">
        <v>7.4048804595385738E-3</v>
      </c>
      <c r="AM506" s="42">
        <v>3.4987745430875176E-4</v>
      </c>
    </row>
    <row r="507" spans="1:39" hidden="1" x14ac:dyDescent="0.25">
      <c r="A507" s="53"/>
      <c r="B507" s="53"/>
      <c r="C507" s="53"/>
      <c r="D507" s="16">
        <v>1.8770973780603754E-3</v>
      </c>
      <c r="E507" s="16">
        <v>8.0605519834801105E-5</v>
      </c>
      <c r="F507" s="16">
        <v>2.1216103561615054E-4</v>
      </c>
      <c r="G507" s="16">
        <v>7.3824320228551418E-3</v>
      </c>
      <c r="H507" s="16">
        <v>3.4611201884695848E-4</v>
      </c>
      <c r="I507" s="16">
        <v>8.590698748225671E-4</v>
      </c>
      <c r="J507" s="16">
        <v>1.8770973780603754E-3</v>
      </c>
      <c r="K507" s="16">
        <v>8.0605519834801105E-5</v>
      </c>
      <c r="L507" s="16">
        <v>2.1216103561615054E-4</v>
      </c>
      <c r="M507" s="16">
        <v>7.3824320228551418E-3</v>
      </c>
      <c r="N507" s="16">
        <v>3.4611201884695848E-4</v>
      </c>
      <c r="O507" s="16">
        <v>8.590698748225671E-4</v>
      </c>
      <c r="P507" s="16">
        <v>1.2058077789930395E-5</v>
      </c>
      <c r="Q507" s="16">
        <v>2.0045170698604521E-6</v>
      </c>
      <c r="R507" s="16">
        <v>3.8439489828825361E-6</v>
      </c>
      <c r="S507" s="16">
        <v>2.244843668343234E-5</v>
      </c>
      <c r="T507" s="16">
        <v>3.7654354617932597E-6</v>
      </c>
      <c r="U507" s="16">
        <v>7.1159097946728733E-6</v>
      </c>
      <c r="V507" s="16">
        <v>1.2058077789930395E-5</v>
      </c>
      <c r="W507" s="16">
        <v>2.0045170698604521E-6</v>
      </c>
      <c r="X507" s="16">
        <v>3.8439489828825361E-6</v>
      </c>
      <c r="Y507" s="16">
        <v>2.244843668343234E-5</v>
      </c>
      <c r="Z507" s="16">
        <v>3.7654354617932597E-6</v>
      </c>
      <c r="AA507" s="54">
        <v>7.1159097946728733E-6</v>
      </c>
      <c r="AB507" s="42">
        <v>1.8891554558503059E-3</v>
      </c>
      <c r="AC507" s="42">
        <v>8.2610036904661561E-5</v>
      </c>
      <c r="AD507" s="42">
        <v>2.1600498459903308E-4</v>
      </c>
      <c r="AE507" s="42">
        <v>7.4048804595385738E-3</v>
      </c>
      <c r="AF507" s="42">
        <v>3.4987745430875176E-4</v>
      </c>
      <c r="AG507" s="42">
        <v>8.6618578461724E-4</v>
      </c>
      <c r="AH507" s="42">
        <v>1.8891554558503059E-3</v>
      </c>
      <c r="AI507" s="42">
        <v>8.2610036904661561E-5</v>
      </c>
      <c r="AJ507" s="42">
        <v>2.1600498459903308E-4</v>
      </c>
      <c r="AK507" s="42">
        <v>7.4048804595385738E-3</v>
      </c>
      <c r="AL507" s="42">
        <v>3.4987745430875176E-4</v>
      </c>
      <c r="AM507" s="42">
        <v>8.6618578461724E-4</v>
      </c>
    </row>
    <row r="508" spans="1:39" hidden="1" x14ac:dyDescent="0.25">
      <c r="A508" s="53"/>
      <c r="B508" s="53"/>
      <c r="C508" s="53"/>
      <c r="D508" s="16">
        <v>8.0605519834801105E-5</v>
      </c>
      <c r="E508" s="16">
        <v>2.1216103561615054E-4</v>
      </c>
      <c r="F508" s="16">
        <v>7.3824320228551418E-3</v>
      </c>
      <c r="G508" s="16">
        <v>3.4611201884695848E-4</v>
      </c>
      <c r="H508" s="16">
        <v>8.590698748225671E-4</v>
      </c>
      <c r="I508" s="16">
        <v>4.3946908209318934E-3</v>
      </c>
      <c r="J508" s="16">
        <v>8.0605519834801105E-5</v>
      </c>
      <c r="K508" s="16">
        <v>2.1216103561615054E-4</v>
      </c>
      <c r="L508" s="16">
        <v>7.3824320228551418E-3</v>
      </c>
      <c r="M508" s="16">
        <v>3.4611201884695848E-4</v>
      </c>
      <c r="N508" s="16">
        <v>8.590698748225671E-4</v>
      </c>
      <c r="O508" s="16">
        <v>4.3946908209318934E-3</v>
      </c>
      <c r="P508" s="16">
        <v>2.0045170698604521E-6</v>
      </c>
      <c r="Q508" s="16">
        <v>3.8439489828825361E-6</v>
      </c>
      <c r="R508" s="16">
        <v>2.244843668343234E-5</v>
      </c>
      <c r="S508" s="16">
        <v>3.7654354617932597E-6</v>
      </c>
      <c r="T508" s="16">
        <v>7.1159097946728733E-6</v>
      </c>
      <c r="U508" s="16">
        <v>1.2727971000482085E-5</v>
      </c>
      <c r="V508" s="16">
        <v>2.0045170698604521E-6</v>
      </c>
      <c r="W508" s="16">
        <v>3.8439489828825361E-6</v>
      </c>
      <c r="X508" s="16">
        <v>2.244843668343234E-5</v>
      </c>
      <c r="Y508" s="16">
        <v>3.7654354617932597E-6</v>
      </c>
      <c r="Z508" s="16">
        <v>7.1159097946728733E-6</v>
      </c>
      <c r="AA508" s="54">
        <v>1.2727971000482085E-5</v>
      </c>
      <c r="AB508" s="42">
        <v>8.2610036904661561E-5</v>
      </c>
      <c r="AC508" s="42">
        <v>2.1600498459903308E-4</v>
      </c>
      <c r="AD508" s="42">
        <v>7.4048804595385738E-3</v>
      </c>
      <c r="AE508" s="42">
        <v>3.4987745430875176E-4</v>
      </c>
      <c r="AF508" s="42">
        <v>8.6618578461724E-4</v>
      </c>
      <c r="AG508" s="42">
        <v>4.4074187919323753E-3</v>
      </c>
      <c r="AH508" s="42">
        <v>8.2610036904661561E-5</v>
      </c>
      <c r="AI508" s="42">
        <v>2.1600498459903308E-4</v>
      </c>
      <c r="AJ508" s="42">
        <v>7.4048804595385738E-3</v>
      </c>
      <c r="AK508" s="42">
        <v>3.4987745430875176E-4</v>
      </c>
      <c r="AL508" s="42">
        <v>8.6618578461724E-4</v>
      </c>
      <c r="AM508" s="42">
        <v>4.4074187919323753E-3</v>
      </c>
    </row>
    <row r="509" spans="1:39" hidden="1" x14ac:dyDescent="0.25">
      <c r="A509" s="53"/>
      <c r="B509" s="53"/>
      <c r="C509" s="53"/>
      <c r="D509" s="16">
        <v>2.1216103561615054E-4</v>
      </c>
      <c r="E509" s="16">
        <v>7.3824320228551418E-3</v>
      </c>
      <c r="F509" s="16">
        <v>3.4611201884695848E-4</v>
      </c>
      <c r="G509" s="16">
        <v>8.590698748225671E-4</v>
      </c>
      <c r="H509" s="16">
        <v>4.3946908209318934E-3</v>
      </c>
      <c r="I509" s="16">
        <v>1.8871495015377425E-4</v>
      </c>
      <c r="J509" s="16">
        <v>2.1216103561615054E-4</v>
      </c>
      <c r="K509" s="16">
        <v>7.3824320228551418E-3</v>
      </c>
      <c r="L509" s="16">
        <v>3.4611201884695848E-4</v>
      </c>
      <c r="M509" s="16">
        <v>8.590698748225671E-4</v>
      </c>
      <c r="N509" s="16">
        <v>4.3946908209318934E-3</v>
      </c>
      <c r="O509" s="16">
        <v>1.8871495015377425E-4</v>
      </c>
      <c r="P509" s="16">
        <v>3.8439489828825361E-6</v>
      </c>
      <c r="Q509" s="16">
        <v>2.244843668343234E-5</v>
      </c>
      <c r="R509" s="16">
        <v>3.7654354617932597E-6</v>
      </c>
      <c r="S509" s="16">
        <v>7.1159097946728733E-6</v>
      </c>
      <c r="T509" s="16">
        <v>1.2727971000482085E-5</v>
      </c>
      <c r="U509" s="16">
        <v>2.1158791292971442E-6</v>
      </c>
      <c r="V509" s="16">
        <v>3.8439489828825361E-6</v>
      </c>
      <c r="W509" s="16">
        <v>2.244843668343234E-5</v>
      </c>
      <c r="X509" s="16">
        <v>3.7654354617932597E-6</v>
      </c>
      <c r="Y509" s="16">
        <v>7.1159097946728733E-6</v>
      </c>
      <c r="Z509" s="16">
        <v>1.2727971000482085E-5</v>
      </c>
      <c r="AA509" s="54">
        <v>2.1158791292971442E-6</v>
      </c>
      <c r="AB509" s="42">
        <v>2.1600498459903308E-4</v>
      </c>
      <c r="AC509" s="42">
        <v>7.4048804595385738E-3</v>
      </c>
      <c r="AD509" s="42">
        <v>3.4987745430875176E-4</v>
      </c>
      <c r="AE509" s="42">
        <v>8.6618578461724E-4</v>
      </c>
      <c r="AF509" s="42">
        <v>4.4074187919323753E-3</v>
      </c>
      <c r="AG509" s="42">
        <v>1.908308292830714E-4</v>
      </c>
      <c r="AH509" s="42">
        <v>2.1600498459903308E-4</v>
      </c>
      <c r="AI509" s="42">
        <v>7.4048804595385738E-3</v>
      </c>
      <c r="AJ509" s="42">
        <v>3.4987745430875176E-4</v>
      </c>
      <c r="AK509" s="42">
        <v>8.6618578461724E-4</v>
      </c>
      <c r="AL509" s="42">
        <v>4.4074187919323753E-3</v>
      </c>
      <c r="AM509" s="42">
        <v>1.908308292830714E-4</v>
      </c>
    </row>
    <row r="510" spans="1:39" x14ac:dyDescent="0.25">
      <c r="A510" s="53" t="s">
        <v>132</v>
      </c>
      <c r="B510" s="53" t="str">
        <f>VLOOKUP(A510,'TRI Releases'!$A$3:$Q$118,2,FALSE)</f>
        <v>77536CCDNTTIDAL</v>
      </c>
      <c r="C510" s="53" t="str">
        <f>VLOOKUP(B510,'AERMOD-Modeled-Air-Conc.'!$A$5:$B$3136,2,FALSE)</f>
        <v>Manufacturing</v>
      </c>
      <c r="D510" s="16">
        <v>7.3824320228551418E-3</v>
      </c>
      <c r="E510" s="16">
        <v>3.4611201884695848E-4</v>
      </c>
      <c r="F510" s="16">
        <v>8.590698748225671E-4</v>
      </c>
      <c r="G510" s="16">
        <v>4.3946908209318934E-3</v>
      </c>
      <c r="H510" s="16">
        <v>1.8871495015377425E-4</v>
      </c>
      <c r="I510" s="16">
        <v>4.9671485703375786E-4</v>
      </c>
      <c r="J510" s="16">
        <v>7.3824320228551418E-3</v>
      </c>
      <c r="K510" s="16">
        <v>3.4611201884695848E-4</v>
      </c>
      <c r="L510" s="16">
        <v>8.590698748225671E-4</v>
      </c>
      <c r="M510" s="16">
        <v>4.3946908209318934E-3</v>
      </c>
      <c r="N510" s="16">
        <v>1.8871495015377425E-4</v>
      </c>
      <c r="O510" s="16">
        <v>4.9671485703375786E-4</v>
      </c>
      <c r="P510" s="16">
        <v>2.244843668343234E-5</v>
      </c>
      <c r="Q510" s="16">
        <v>3.7654354617932597E-6</v>
      </c>
      <c r="R510" s="16">
        <v>7.1159097946728733E-6</v>
      </c>
      <c r="S510" s="16">
        <v>1.2727971000482085E-5</v>
      </c>
      <c r="T510" s="16">
        <v>2.1158791292971442E-6</v>
      </c>
      <c r="U510" s="16">
        <v>4.0575017041537881E-6</v>
      </c>
      <c r="V510" s="16">
        <v>2.244843668343234E-5</v>
      </c>
      <c r="W510" s="16">
        <v>3.7654354617932597E-6</v>
      </c>
      <c r="X510" s="16">
        <v>7.1159097946728733E-6</v>
      </c>
      <c r="Y510" s="16">
        <v>1.2727971000482085E-5</v>
      </c>
      <c r="Z510" s="16">
        <v>2.1158791292971442E-6</v>
      </c>
      <c r="AA510" s="54">
        <v>4.0575017041537881E-6</v>
      </c>
      <c r="AB510" s="42">
        <v>7.4048804595385738E-3</v>
      </c>
      <c r="AC510" s="42">
        <v>3.4987745430875176E-4</v>
      </c>
      <c r="AD510" s="42">
        <v>8.6618578461724E-4</v>
      </c>
      <c r="AE510" s="42">
        <v>4.4074187919323753E-3</v>
      </c>
      <c r="AF510" s="42">
        <v>1.908308292830714E-4</v>
      </c>
      <c r="AG510" s="42">
        <v>5.0077235873791169E-4</v>
      </c>
      <c r="AH510" s="42">
        <v>7.4048804595385738E-3</v>
      </c>
      <c r="AI510" s="42">
        <v>3.4987745430875176E-4</v>
      </c>
      <c r="AJ510" s="42">
        <v>8.6618578461724E-4</v>
      </c>
      <c r="AK510" s="42">
        <v>4.4074187919323753E-3</v>
      </c>
      <c r="AL510" s="42">
        <v>1.908308292830714E-4</v>
      </c>
      <c r="AM510" s="42">
        <v>5.0077235873791169E-4</v>
      </c>
    </row>
    <row r="511" spans="1:39" hidden="1" x14ac:dyDescent="0.25">
      <c r="A511" s="53"/>
      <c r="B511" s="53"/>
      <c r="C511" s="53"/>
      <c r="D511" s="16">
        <v>3.4611201884695848E-4</v>
      </c>
      <c r="E511" s="16">
        <v>8.590698748225671E-4</v>
      </c>
      <c r="F511" s="16">
        <v>4.3946908209318934E-3</v>
      </c>
      <c r="G511" s="16">
        <v>1.8871495015377425E-4</v>
      </c>
      <c r="H511" s="16">
        <v>4.9671485703375786E-4</v>
      </c>
      <c r="I511" s="16">
        <v>2.06239370797223E-2</v>
      </c>
      <c r="J511" s="16">
        <v>3.4611201884695848E-4</v>
      </c>
      <c r="K511" s="16">
        <v>8.590698748225671E-4</v>
      </c>
      <c r="L511" s="16">
        <v>4.3946908209318934E-3</v>
      </c>
      <c r="M511" s="16">
        <v>1.8871495015377425E-4</v>
      </c>
      <c r="N511" s="16">
        <v>4.9671485703375786E-4</v>
      </c>
      <c r="O511" s="16">
        <v>2.06239370797223E-2</v>
      </c>
      <c r="P511" s="16">
        <v>3.7654354617932597E-6</v>
      </c>
      <c r="Q511" s="16">
        <v>7.1159097946728733E-6</v>
      </c>
      <c r="R511" s="16">
        <v>1.2727971000482085E-5</v>
      </c>
      <c r="S511" s="16">
        <v>2.1158791292971442E-6</v>
      </c>
      <c r="T511" s="16">
        <v>4.0575017041537881E-6</v>
      </c>
      <c r="U511" s="16">
        <v>3.36726550251485E-5</v>
      </c>
      <c r="V511" s="16">
        <v>3.7654354617932597E-6</v>
      </c>
      <c r="W511" s="16">
        <v>7.1159097946728733E-6</v>
      </c>
      <c r="X511" s="16">
        <v>1.2727971000482085E-5</v>
      </c>
      <c r="Y511" s="16">
        <v>2.1158791292971442E-6</v>
      </c>
      <c r="Z511" s="16">
        <v>4.0575017041537881E-6</v>
      </c>
      <c r="AA511" s="54">
        <v>3.36726550251485E-5</v>
      </c>
      <c r="AB511" s="42">
        <v>3.4987745430875176E-4</v>
      </c>
      <c r="AC511" s="42">
        <v>8.6618578461724E-4</v>
      </c>
      <c r="AD511" s="42">
        <v>4.4074187919323753E-3</v>
      </c>
      <c r="AE511" s="42">
        <v>1.908308292830714E-4</v>
      </c>
      <c r="AF511" s="42">
        <v>5.0077235873791169E-4</v>
      </c>
      <c r="AG511" s="42">
        <v>2.0657609734747447E-2</v>
      </c>
      <c r="AH511" s="42">
        <v>3.4987745430875176E-4</v>
      </c>
      <c r="AI511" s="42">
        <v>8.6618578461724E-4</v>
      </c>
      <c r="AJ511" s="42">
        <v>4.4074187919323753E-3</v>
      </c>
      <c r="AK511" s="42">
        <v>1.908308292830714E-4</v>
      </c>
      <c r="AL511" s="42">
        <v>5.0077235873791169E-4</v>
      </c>
      <c r="AM511" s="42">
        <v>2.0657609734747447E-2</v>
      </c>
    </row>
    <row r="512" spans="1:39" hidden="1" x14ac:dyDescent="0.25">
      <c r="A512" s="53"/>
      <c r="B512" s="53"/>
      <c r="C512" s="53"/>
      <c r="D512" s="16">
        <v>8.590698748225671E-4</v>
      </c>
      <c r="E512" s="16">
        <v>4.3946908209318934E-3</v>
      </c>
      <c r="F512" s="16">
        <v>1.8871495015377425E-4</v>
      </c>
      <c r="G512" s="16">
        <v>4.9671485703375786E-4</v>
      </c>
      <c r="H512" s="16">
        <v>2.06239370797223E-2</v>
      </c>
      <c r="I512" s="16">
        <v>9.6691611614388407E-4</v>
      </c>
      <c r="J512" s="16">
        <v>8.590698748225671E-4</v>
      </c>
      <c r="K512" s="16">
        <v>4.3946908209318934E-3</v>
      </c>
      <c r="L512" s="16">
        <v>1.8871495015377425E-4</v>
      </c>
      <c r="M512" s="16">
        <v>4.9671485703375786E-4</v>
      </c>
      <c r="N512" s="16">
        <v>2.06239370797223E-2</v>
      </c>
      <c r="O512" s="16">
        <v>9.6691611614388407E-4</v>
      </c>
      <c r="P512" s="16">
        <v>7.1159097946728733E-6</v>
      </c>
      <c r="Q512" s="16">
        <v>1.2727971000482085E-5</v>
      </c>
      <c r="R512" s="16">
        <v>2.1158791292971442E-6</v>
      </c>
      <c r="S512" s="16">
        <v>4.0575017041537881E-6</v>
      </c>
      <c r="T512" s="16">
        <v>3.36726550251485E-5</v>
      </c>
      <c r="U512" s="16">
        <v>5.648153192689888E-6</v>
      </c>
      <c r="V512" s="16">
        <v>7.1159097946728733E-6</v>
      </c>
      <c r="W512" s="16">
        <v>1.2727971000482085E-5</v>
      </c>
      <c r="X512" s="16">
        <v>2.1158791292971442E-6</v>
      </c>
      <c r="Y512" s="16">
        <v>4.0575017041537881E-6</v>
      </c>
      <c r="Z512" s="16">
        <v>3.36726550251485E-5</v>
      </c>
      <c r="AA512" s="54">
        <v>5.648153192689888E-6</v>
      </c>
      <c r="AB512" s="42">
        <v>8.6618578461724E-4</v>
      </c>
      <c r="AC512" s="42">
        <v>4.4074187919323753E-3</v>
      </c>
      <c r="AD512" s="42">
        <v>1.908308292830714E-4</v>
      </c>
      <c r="AE512" s="42">
        <v>5.0077235873791169E-4</v>
      </c>
      <c r="AF512" s="42">
        <v>2.0657609734747447E-2</v>
      </c>
      <c r="AG512" s="42">
        <v>9.7256426933657397E-4</v>
      </c>
      <c r="AH512" s="42">
        <v>8.6618578461724E-4</v>
      </c>
      <c r="AI512" s="42">
        <v>4.4074187919323753E-3</v>
      </c>
      <c r="AJ512" s="42">
        <v>1.908308292830714E-4</v>
      </c>
      <c r="AK512" s="42">
        <v>5.0077235873791169E-4</v>
      </c>
      <c r="AL512" s="42">
        <v>2.0657609734747447E-2</v>
      </c>
      <c r="AM512" s="42">
        <v>9.7256426933657397E-4</v>
      </c>
    </row>
    <row r="513" spans="1:39" hidden="1" x14ac:dyDescent="0.25">
      <c r="A513" s="53"/>
      <c r="B513" s="53"/>
      <c r="C513" s="53"/>
      <c r="D513" s="16">
        <v>4.3946908209318934E-3</v>
      </c>
      <c r="E513" s="16">
        <v>1.8871495015377425E-4</v>
      </c>
      <c r="F513" s="16">
        <v>4.9671485703375786E-4</v>
      </c>
      <c r="G513" s="16">
        <v>2.06239370797223E-2</v>
      </c>
      <c r="H513" s="16">
        <v>9.6691611614388407E-4</v>
      </c>
      <c r="I513" s="16">
        <v>2.3999412375995525E-3</v>
      </c>
      <c r="J513" s="16">
        <v>4.3946908209318934E-3</v>
      </c>
      <c r="K513" s="16">
        <v>1.8871495015377425E-4</v>
      </c>
      <c r="L513" s="16">
        <v>4.9671485703375786E-4</v>
      </c>
      <c r="M513" s="16">
        <v>2.06239370797223E-2</v>
      </c>
      <c r="N513" s="16">
        <v>9.6691611614388407E-4</v>
      </c>
      <c r="O513" s="16">
        <v>2.3999412375995525E-3</v>
      </c>
      <c r="P513" s="16">
        <v>1.2727971000482085E-5</v>
      </c>
      <c r="Q513" s="16">
        <v>2.1158791292971442E-6</v>
      </c>
      <c r="R513" s="16">
        <v>4.0575017041537881E-6</v>
      </c>
      <c r="S513" s="16">
        <v>3.36726550251485E-5</v>
      </c>
      <c r="T513" s="16">
        <v>5.648153192689888E-6</v>
      </c>
      <c r="U513" s="16">
        <v>1.0673864692009307E-5</v>
      </c>
      <c r="V513" s="16">
        <v>1.2727971000482085E-5</v>
      </c>
      <c r="W513" s="16">
        <v>2.1158791292971442E-6</v>
      </c>
      <c r="X513" s="16">
        <v>4.0575017041537881E-6</v>
      </c>
      <c r="Y513" s="16">
        <v>3.36726550251485E-5</v>
      </c>
      <c r="Z513" s="16">
        <v>5.648153192689888E-6</v>
      </c>
      <c r="AA513" s="54">
        <v>1.0673864692009307E-5</v>
      </c>
      <c r="AB513" s="42">
        <v>4.4074187919323753E-3</v>
      </c>
      <c r="AC513" s="42">
        <v>1.908308292830714E-4</v>
      </c>
      <c r="AD513" s="42">
        <v>5.0077235873791169E-4</v>
      </c>
      <c r="AE513" s="42">
        <v>2.0657609734747447E-2</v>
      </c>
      <c r="AF513" s="42">
        <v>9.7256426933657397E-4</v>
      </c>
      <c r="AG513" s="42">
        <v>2.410615102291562E-3</v>
      </c>
      <c r="AH513" s="42">
        <v>4.4074187919323753E-3</v>
      </c>
      <c r="AI513" s="42">
        <v>1.908308292830714E-4</v>
      </c>
      <c r="AJ513" s="42">
        <v>5.0077235873791169E-4</v>
      </c>
      <c r="AK513" s="42">
        <v>2.0657609734747447E-2</v>
      </c>
      <c r="AL513" s="42">
        <v>9.7256426933657397E-4</v>
      </c>
      <c r="AM513" s="42">
        <v>2.410615102291562E-3</v>
      </c>
    </row>
    <row r="514" spans="1:39" hidden="1" x14ac:dyDescent="0.25">
      <c r="A514" s="53"/>
      <c r="B514" s="53"/>
      <c r="C514" s="53"/>
      <c r="D514" s="16">
        <v>1.8871495015377425E-4</v>
      </c>
      <c r="E514" s="16">
        <v>4.9671485703375786E-4</v>
      </c>
      <c r="F514" s="16">
        <v>2.06239370797223E-2</v>
      </c>
      <c r="G514" s="16">
        <v>9.6691611614388407E-4</v>
      </c>
      <c r="H514" s="16">
        <v>2.3999412375995525E-3</v>
      </c>
      <c r="I514" s="16">
        <v>1.227723149974624E-2</v>
      </c>
      <c r="J514" s="16">
        <v>1.8871495015377425E-4</v>
      </c>
      <c r="K514" s="16">
        <v>4.9671485703375786E-4</v>
      </c>
      <c r="L514" s="16">
        <v>2.06239370797223E-2</v>
      </c>
      <c r="M514" s="16">
        <v>9.6691611614388407E-4</v>
      </c>
      <c r="N514" s="16">
        <v>2.3999412375995525E-3</v>
      </c>
      <c r="O514" s="16">
        <v>1.227723149974624E-2</v>
      </c>
      <c r="P514" s="16">
        <v>2.1158791292971442E-6</v>
      </c>
      <c r="Q514" s="16">
        <v>4.0575017041537881E-6</v>
      </c>
      <c r="R514" s="16">
        <v>3.36726550251485E-5</v>
      </c>
      <c r="S514" s="16">
        <v>5.648153192689888E-6</v>
      </c>
      <c r="T514" s="16">
        <v>1.0673864692009307E-5</v>
      </c>
      <c r="U514" s="16">
        <v>1.9091956500723123E-5</v>
      </c>
      <c r="V514" s="16">
        <v>2.1158791292971442E-6</v>
      </c>
      <c r="W514" s="16">
        <v>4.0575017041537881E-6</v>
      </c>
      <c r="X514" s="16">
        <v>3.36726550251485E-5</v>
      </c>
      <c r="Y514" s="16">
        <v>5.648153192689888E-6</v>
      </c>
      <c r="Z514" s="16">
        <v>1.0673864692009307E-5</v>
      </c>
      <c r="AA514" s="54">
        <v>1.9091956500723123E-5</v>
      </c>
      <c r="AB514" s="42">
        <v>1.908308292830714E-4</v>
      </c>
      <c r="AC514" s="42">
        <v>5.0077235873791169E-4</v>
      </c>
      <c r="AD514" s="42">
        <v>2.0657609734747447E-2</v>
      </c>
      <c r="AE514" s="42">
        <v>9.7256426933657397E-4</v>
      </c>
      <c r="AF514" s="42">
        <v>2.410615102291562E-3</v>
      </c>
      <c r="AG514" s="42">
        <v>1.2296323456246963E-2</v>
      </c>
      <c r="AH514" s="42">
        <v>1.908308292830714E-4</v>
      </c>
      <c r="AI514" s="42">
        <v>5.0077235873791169E-4</v>
      </c>
      <c r="AJ514" s="42">
        <v>2.0657609734747447E-2</v>
      </c>
      <c r="AK514" s="42">
        <v>9.7256426933657397E-4</v>
      </c>
      <c r="AL514" s="42">
        <v>2.410615102291562E-3</v>
      </c>
      <c r="AM514" s="42">
        <v>1.2296323456246963E-2</v>
      </c>
    </row>
    <row r="515" spans="1:39" hidden="1" x14ac:dyDescent="0.25">
      <c r="A515" s="53"/>
      <c r="B515" s="53"/>
      <c r="C515" s="53"/>
      <c r="D515" s="16">
        <v>4.9671485703375786E-4</v>
      </c>
      <c r="E515" s="16">
        <v>2.06239370797223E-2</v>
      </c>
      <c r="F515" s="16">
        <v>9.6691611614388407E-4</v>
      </c>
      <c r="G515" s="16">
        <v>2.3999412375995525E-3</v>
      </c>
      <c r="H515" s="16">
        <v>1.227723149974624E-2</v>
      </c>
      <c r="I515" s="16">
        <v>5.2720367027086134E-4</v>
      </c>
      <c r="J515" s="16">
        <v>4.9671485703375786E-4</v>
      </c>
      <c r="K515" s="16">
        <v>2.06239370797223E-2</v>
      </c>
      <c r="L515" s="16">
        <v>9.6691611614388407E-4</v>
      </c>
      <c r="M515" s="16">
        <v>2.3999412375995525E-3</v>
      </c>
      <c r="N515" s="16">
        <v>1.227723149974624E-2</v>
      </c>
      <c r="O515" s="16">
        <v>5.2720367027086134E-4</v>
      </c>
      <c r="P515" s="16">
        <v>4.0575017041537881E-6</v>
      </c>
      <c r="Q515" s="16">
        <v>3.36726550251485E-5</v>
      </c>
      <c r="R515" s="16">
        <v>5.648153192689888E-6</v>
      </c>
      <c r="S515" s="16">
        <v>1.0673864692009307E-5</v>
      </c>
      <c r="T515" s="16">
        <v>1.9091956500723123E-5</v>
      </c>
      <c r="U515" s="16">
        <v>3.1738186939457152E-6</v>
      </c>
      <c r="V515" s="16">
        <v>4.0575017041537881E-6</v>
      </c>
      <c r="W515" s="16">
        <v>3.36726550251485E-5</v>
      </c>
      <c r="X515" s="16">
        <v>5.648153192689888E-6</v>
      </c>
      <c r="Y515" s="16">
        <v>1.0673864692009307E-5</v>
      </c>
      <c r="Z515" s="16">
        <v>1.9091956500723123E-5</v>
      </c>
      <c r="AA515" s="54">
        <v>3.1738186939457152E-6</v>
      </c>
      <c r="AB515" s="42">
        <v>5.0077235873791169E-4</v>
      </c>
      <c r="AC515" s="42">
        <v>2.0657609734747447E-2</v>
      </c>
      <c r="AD515" s="42">
        <v>9.7256426933657397E-4</v>
      </c>
      <c r="AE515" s="42">
        <v>2.410615102291562E-3</v>
      </c>
      <c r="AF515" s="42">
        <v>1.2296323456246963E-2</v>
      </c>
      <c r="AG515" s="42">
        <v>5.3037748896480707E-4</v>
      </c>
      <c r="AH515" s="42">
        <v>5.0077235873791169E-4</v>
      </c>
      <c r="AI515" s="42">
        <v>2.0657609734747447E-2</v>
      </c>
      <c r="AJ515" s="42">
        <v>9.7256426933657397E-4</v>
      </c>
      <c r="AK515" s="42">
        <v>2.410615102291562E-3</v>
      </c>
      <c r="AL515" s="42">
        <v>1.2296323456246963E-2</v>
      </c>
      <c r="AM515" s="42">
        <v>5.3037748896480707E-4</v>
      </c>
    </row>
    <row r="516" spans="1:39" x14ac:dyDescent="0.25">
      <c r="A516" s="53" t="s">
        <v>133</v>
      </c>
      <c r="B516" s="53" t="str">
        <f>VLOOKUP(A516,'TRI Releases'!$A$3:$Q$118,2,FALSE)</f>
        <v>77536SFTYK2027B</v>
      </c>
      <c r="C516" s="53" t="str">
        <f>VLOOKUP(B516,'AERMOD-Modeled-Air-Conc.'!$A$5:$B$3136,2,FALSE)</f>
        <v>Waste Handling, Disposal, Treatment, and Recycling</v>
      </c>
      <c r="D516" s="16">
        <v>2.06239370797223E-2</v>
      </c>
      <c r="E516" s="16">
        <v>9.6691611614388407E-4</v>
      </c>
      <c r="F516" s="16">
        <v>2.3999412375995525E-3</v>
      </c>
      <c r="G516" s="16">
        <v>1.227723149974624E-2</v>
      </c>
      <c r="H516" s="16">
        <v>5.2720367027086134E-4</v>
      </c>
      <c r="I516" s="16">
        <v>1.3876478545704982E-3</v>
      </c>
      <c r="J516" s="16">
        <v>2.06239370797223E-2</v>
      </c>
      <c r="K516" s="16">
        <v>9.6691611614388407E-4</v>
      </c>
      <c r="L516" s="16">
        <v>2.3999412375995525E-3</v>
      </c>
      <c r="M516" s="16">
        <v>1.227723149974624E-2</v>
      </c>
      <c r="N516" s="16">
        <v>5.2720367027086134E-4</v>
      </c>
      <c r="O516" s="16">
        <v>1.3876478545704982E-3</v>
      </c>
      <c r="P516" s="16">
        <v>3.36726550251485E-5</v>
      </c>
      <c r="Q516" s="16">
        <v>5.648153192689888E-6</v>
      </c>
      <c r="R516" s="16">
        <v>1.0673864692009307E-5</v>
      </c>
      <c r="S516" s="16">
        <v>1.9091956500723123E-5</v>
      </c>
      <c r="T516" s="16">
        <v>3.1738186939457152E-6</v>
      </c>
      <c r="U516" s="16">
        <v>6.0862525562306817E-6</v>
      </c>
      <c r="V516" s="16">
        <v>3.36726550251485E-5</v>
      </c>
      <c r="W516" s="16">
        <v>5.648153192689888E-6</v>
      </c>
      <c r="X516" s="16">
        <v>1.0673864692009307E-5</v>
      </c>
      <c r="Y516" s="16">
        <v>1.9091956500723123E-5</v>
      </c>
      <c r="Z516" s="16">
        <v>3.1738186939457152E-6</v>
      </c>
      <c r="AA516" s="54">
        <v>6.0862525562306817E-6</v>
      </c>
      <c r="AB516" s="42">
        <v>2.0657609734747447E-2</v>
      </c>
      <c r="AC516" s="42">
        <v>9.7256426933657397E-4</v>
      </c>
      <c r="AD516" s="42">
        <v>2.410615102291562E-3</v>
      </c>
      <c r="AE516" s="42">
        <v>1.2296323456246963E-2</v>
      </c>
      <c r="AF516" s="42">
        <v>5.3037748896480707E-4</v>
      </c>
      <c r="AG516" s="42">
        <v>1.3937341071267289E-3</v>
      </c>
      <c r="AH516" s="42">
        <v>2.0657609734747447E-2</v>
      </c>
      <c r="AI516" s="42">
        <v>9.7256426933657397E-4</v>
      </c>
      <c r="AJ516" s="42">
        <v>2.410615102291562E-3</v>
      </c>
      <c r="AK516" s="42">
        <v>1.2296323456246963E-2</v>
      </c>
      <c r="AL516" s="42">
        <v>5.3037748896480707E-4</v>
      </c>
      <c r="AM516" s="42">
        <v>1.3937341071267289E-3</v>
      </c>
    </row>
    <row r="517" spans="1:39" hidden="1" x14ac:dyDescent="0.25">
      <c r="A517" s="53"/>
      <c r="B517" s="53"/>
      <c r="C517" s="53"/>
      <c r="D517" s="16">
        <v>9.6691611614388407E-4</v>
      </c>
      <c r="E517" s="16">
        <v>2.3999412375995525E-3</v>
      </c>
      <c r="F517" s="16">
        <v>1.227723149974624E-2</v>
      </c>
      <c r="G517" s="16">
        <v>5.2720367027086134E-4</v>
      </c>
      <c r="H517" s="16">
        <v>1.3876478545704982E-3</v>
      </c>
      <c r="I517" s="16">
        <v>4.6872584272096137E-3</v>
      </c>
      <c r="J517" s="16">
        <v>9.6691611614388407E-4</v>
      </c>
      <c r="K517" s="16">
        <v>2.3999412375995525E-3</v>
      </c>
      <c r="L517" s="16">
        <v>1.227723149974624E-2</v>
      </c>
      <c r="M517" s="16">
        <v>5.2720367027086134E-4</v>
      </c>
      <c r="N517" s="16">
        <v>1.3876478545704982E-3</v>
      </c>
      <c r="O517" s="16">
        <v>4.6872584272096137E-3</v>
      </c>
      <c r="P517" s="16">
        <v>5.648153192689888E-6</v>
      </c>
      <c r="Q517" s="16">
        <v>1.0673864692009307E-5</v>
      </c>
      <c r="R517" s="16">
        <v>1.9091956500723123E-5</v>
      </c>
      <c r="S517" s="16">
        <v>3.1738186939457152E-6</v>
      </c>
      <c r="T517" s="16">
        <v>6.0862525562306817E-6</v>
      </c>
      <c r="U517" s="16">
        <v>5.9074833377453532E-6</v>
      </c>
      <c r="V517" s="16">
        <v>5.648153192689888E-6</v>
      </c>
      <c r="W517" s="16">
        <v>1.0673864692009307E-5</v>
      </c>
      <c r="X517" s="16">
        <v>1.9091956500723123E-5</v>
      </c>
      <c r="Y517" s="16">
        <v>3.1738186939457152E-6</v>
      </c>
      <c r="Z517" s="16">
        <v>6.0862525562306817E-6</v>
      </c>
      <c r="AA517" s="54">
        <v>5.9074833377453532E-6</v>
      </c>
      <c r="AB517" s="42">
        <v>9.7256426933657397E-4</v>
      </c>
      <c r="AC517" s="42">
        <v>2.410615102291562E-3</v>
      </c>
      <c r="AD517" s="42">
        <v>1.2296323456246963E-2</v>
      </c>
      <c r="AE517" s="42">
        <v>5.3037748896480707E-4</v>
      </c>
      <c r="AF517" s="42">
        <v>1.3937341071267289E-3</v>
      </c>
      <c r="AG517" s="42">
        <v>4.6931659105473589E-3</v>
      </c>
      <c r="AH517" s="42">
        <v>9.7256426933657397E-4</v>
      </c>
      <c r="AI517" s="42">
        <v>2.410615102291562E-3</v>
      </c>
      <c r="AJ517" s="42">
        <v>1.2296323456246963E-2</v>
      </c>
      <c r="AK517" s="42">
        <v>5.3037748896480707E-4</v>
      </c>
      <c r="AL517" s="42">
        <v>1.3937341071267289E-3</v>
      </c>
      <c r="AM517" s="42">
        <v>4.6931659105473589E-3</v>
      </c>
    </row>
    <row r="518" spans="1:39" hidden="1" x14ac:dyDescent="0.25">
      <c r="A518" s="53"/>
      <c r="B518" s="53"/>
      <c r="C518" s="53"/>
      <c r="D518" s="16">
        <v>2.3999412375995525E-3</v>
      </c>
      <c r="E518" s="16">
        <v>1.227723149974624E-2</v>
      </c>
      <c r="F518" s="16">
        <v>5.2720367027086134E-4</v>
      </c>
      <c r="G518" s="16">
        <v>1.3876478545704982E-3</v>
      </c>
      <c r="H518" s="16">
        <v>4.6872584272096137E-3</v>
      </c>
      <c r="I518" s="16">
        <v>2.1975366275997366E-4</v>
      </c>
      <c r="J518" s="16">
        <v>2.3999412375995525E-3</v>
      </c>
      <c r="K518" s="16">
        <v>1.227723149974624E-2</v>
      </c>
      <c r="L518" s="16">
        <v>5.2720367027086134E-4</v>
      </c>
      <c r="M518" s="16">
        <v>1.3876478545704982E-3</v>
      </c>
      <c r="N518" s="16">
        <v>4.6872584272096137E-3</v>
      </c>
      <c r="O518" s="16">
        <v>2.1975366275997366E-4</v>
      </c>
      <c r="P518" s="16">
        <v>1.0673864692009307E-5</v>
      </c>
      <c r="Q518" s="16">
        <v>1.9091956500723123E-5</v>
      </c>
      <c r="R518" s="16">
        <v>3.1738186939457152E-6</v>
      </c>
      <c r="S518" s="16">
        <v>6.0862525562306817E-6</v>
      </c>
      <c r="T518" s="16">
        <v>5.9074833377453532E-6</v>
      </c>
      <c r="U518" s="16">
        <v>9.9090406889296315E-7</v>
      </c>
      <c r="V518" s="16">
        <v>1.0673864692009307E-5</v>
      </c>
      <c r="W518" s="16">
        <v>1.9091956500723123E-5</v>
      </c>
      <c r="X518" s="16">
        <v>3.1738186939457152E-6</v>
      </c>
      <c r="Y518" s="16">
        <v>6.0862525562306817E-6</v>
      </c>
      <c r="Z518" s="16">
        <v>5.9074833377453532E-6</v>
      </c>
      <c r="AA518" s="54">
        <v>9.9090406889296315E-7</v>
      </c>
      <c r="AB518" s="42">
        <v>2.410615102291562E-3</v>
      </c>
      <c r="AC518" s="42">
        <v>1.2296323456246963E-2</v>
      </c>
      <c r="AD518" s="42">
        <v>5.3037748896480707E-4</v>
      </c>
      <c r="AE518" s="42">
        <v>1.3937341071267289E-3</v>
      </c>
      <c r="AF518" s="42">
        <v>4.6931659105473589E-3</v>
      </c>
      <c r="AG518" s="42">
        <v>2.2074456682886663E-4</v>
      </c>
      <c r="AH518" s="42">
        <v>2.410615102291562E-3</v>
      </c>
      <c r="AI518" s="42">
        <v>1.2296323456246963E-2</v>
      </c>
      <c r="AJ518" s="42">
        <v>5.3037748896480707E-4</v>
      </c>
      <c r="AK518" s="42">
        <v>1.3937341071267289E-3</v>
      </c>
      <c r="AL518" s="42">
        <v>4.6931659105473589E-3</v>
      </c>
      <c r="AM518" s="42">
        <v>2.2074456682886663E-4</v>
      </c>
    </row>
    <row r="519" spans="1:39" hidden="1" x14ac:dyDescent="0.25">
      <c r="A519" s="53"/>
      <c r="B519" s="53"/>
      <c r="C519" s="53"/>
      <c r="D519" s="16">
        <v>1.227723149974624E-2</v>
      </c>
      <c r="E519" s="16">
        <v>5.2720367027086134E-4</v>
      </c>
      <c r="F519" s="16">
        <v>1.3876478545704982E-3</v>
      </c>
      <c r="G519" s="16">
        <v>4.6872584272096137E-3</v>
      </c>
      <c r="H519" s="16">
        <v>2.1975366275997366E-4</v>
      </c>
      <c r="I519" s="16">
        <v>5.4544119036353475E-4</v>
      </c>
      <c r="J519" s="16">
        <v>1.227723149974624E-2</v>
      </c>
      <c r="K519" s="16">
        <v>5.2720367027086134E-4</v>
      </c>
      <c r="L519" s="16">
        <v>1.3876478545704982E-3</v>
      </c>
      <c r="M519" s="16">
        <v>4.6872584272096137E-3</v>
      </c>
      <c r="N519" s="16">
        <v>2.1975366275997366E-4</v>
      </c>
      <c r="O519" s="16">
        <v>5.4544119036353475E-4</v>
      </c>
      <c r="P519" s="16">
        <v>1.9091956500723123E-5</v>
      </c>
      <c r="Q519" s="16">
        <v>3.1738186939457152E-6</v>
      </c>
      <c r="R519" s="16">
        <v>6.0862525562306817E-6</v>
      </c>
      <c r="S519" s="16">
        <v>5.9074833377453532E-6</v>
      </c>
      <c r="T519" s="16">
        <v>9.9090406889296315E-7</v>
      </c>
      <c r="U519" s="16">
        <v>1.8726078407033877E-6</v>
      </c>
      <c r="V519" s="16">
        <v>1.9091956500723123E-5</v>
      </c>
      <c r="W519" s="16">
        <v>3.1738186939457152E-6</v>
      </c>
      <c r="X519" s="16">
        <v>6.0862525562306817E-6</v>
      </c>
      <c r="Y519" s="16">
        <v>5.9074833377453532E-6</v>
      </c>
      <c r="Z519" s="16">
        <v>9.9090406889296315E-7</v>
      </c>
      <c r="AA519" s="54">
        <v>1.8726078407033877E-6</v>
      </c>
      <c r="AB519" s="42">
        <v>1.2296323456246963E-2</v>
      </c>
      <c r="AC519" s="42">
        <v>5.3037748896480707E-4</v>
      </c>
      <c r="AD519" s="42">
        <v>1.3937341071267289E-3</v>
      </c>
      <c r="AE519" s="42">
        <v>4.6931659105473589E-3</v>
      </c>
      <c r="AF519" s="42">
        <v>2.2074456682886663E-4</v>
      </c>
      <c r="AG519" s="42">
        <v>5.4731379820423818E-4</v>
      </c>
      <c r="AH519" s="42">
        <v>1.2296323456246963E-2</v>
      </c>
      <c r="AI519" s="42">
        <v>5.3037748896480707E-4</v>
      </c>
      <c r="AJ519" s="42">
        <v>1.3937341071267289E-3</v>
      </c>
      <c r="AK519" s="42">
        <v>4.6931659105473589E-3</v>
      </c>
      <c r="AL519" s="42">
        <v>2.2074456682886663E-4</v>
      </c>
      <c r="AM519" s="42">
        <v>5.4731379820423818E-4</v>
      </c>
    </row>
    <row r="520" spans="1:39" hidden="1" x14ac:dyDescent="0.25">
      <c r="A520" s="53"/>
      <c r="B520" s="53"/>
      <c r="C520" s="53"/>
      <c r="D520" s="16">
        <v>5.2720367027086134E-4</v>
      </c>
      <c r="E520" s="16">
        <v>1.3876478545704982E-3</v>
      </c>
      <c r="F520" s="16">
        <v>4.6872584272096137E-3</v>
      </c>
      <c r="G520" s="16">
        <v>2.1975366275997366E-4</v>
      </c>
      <c r="H520" s="16">
        <v>5.4544119036353475E-4</v>
      </c>
      <c r="I520" s="16">
        <v>2.7902798863059641E-3</v>
      </c>
      <c r="J520" s="16">
        <v>5.2720367027086134E-4</v>
      </c>
      <c r="K520" s="16">
        <v>1.3876478545704982E-3</v>
      </c>
      <c r="L520" s="16">
        <v>4.6872584272096137E-3</v>
      </c>
      <c r="M520" s="16">
        <v>2.1975366275997366E-4</v>
      </c>
      <c r="N520" s="16">
        <v>5.4544119036353475E-4</v>
      </c>
      <c r="O520" s="16">
        <v>2.7902798863059641E-3</v>
      </c>
      <c r="P520" s="16">
        <v>3.1738186939457152E-6</v>
      </c>
      <c r="Q520" s="16">
        <v>6.0862525562306817E-6</v>
      </c>
      <c r="R520" s="16">
        <v>5.9074833377453532E-6</v>
      </c>
      <c r="S520" s="16">
        <v>9.9090406889296315E-7</v>
      </c>
      <c r="T520" s="16">
        <v>1.8726078407033877E-6</v>
      </c>
      <c r="U520" s="16">
        <v>3.349466052758443E-6</v>
      </c>
      <c r="V520" s="16">
        <v>3.1738186939457152E-6</v>
      </c>
      <c r="W520" s="16">
        <v>6.0862525562306817E-6</v>
      </c>
      <c r="X520" s="16">
        <v>5.9074833377453532E-6</v>
      </c>
      <c r="Y520" s="16">
        <v>9.9090406889296315E-7</v>
      </c>
      <c r="Z520" s="16">
        <v>1.8726078407033877E-6</v>
      </c>
      <c r="AA520" s="54">
        <v>3.349466052758443E-6</v>
      </c>
      <c r="AB520" s="42">
        <v>5.3037748896480707E-4</v>
      </c>
      <c r="AC520" s="42">
        <v>1.3937341071267289E-3</v>
      </c>
      <c r="AD520" s="42">
        <v>4.6931659105473589E-3</v>
      </c>
      <c r="AE520" s="42">
        <v>2.2074456682886663E-4</v>
      </c>
      <c r="AF520" s="42">
        <v>5.4731379820423818E-4</v>
      </c>
      <c r="AG520" s="42">
        <v>2.7936293523587227E-3</v>
      </c>
      <c r="AH520" s="42">
        <v>5.3037748896480707E-4</v>
      </c>
      <c r="AI520" s="42">
        <v>1.3937341071267289E-3</v>
      </c>
      <c r="AJ520" s="42">
        <v>4.6931659105473589E-3</v>
      </c>
      <c r="AK520" s="42">
        <v>2.2074456682886663E-4</v>
      </c>
      <c r="AL520" s="42">
        <v>5.4731379820423818E-4</v>
      </c>
      <c r="AM520" s="42">
        <v>2.7936293523587227E-3</v>
      </c>
    </row>
    <row r="521" spans="1:39" hidden="1" x14ac:dyDescent="0.25">
      <c r="A521" s="53"/>
      <c r="B521" s="53"/>
      <c r="C521" s="53"/>
      <c r="D521" s="16">
        <v>1.3876478545704982E-3</v>
      </c>
      <c r="E521" s="16">
        <v>4.6872584272096137E-3</v>
      </c>
      <c r="F521" s="16">
        <v>2.1975366275997366E-4</v>
      </c>
      <c r="G521" s="16">
        <v>5.4544119036353475E-4</v>
      </c>
      <c r="H521" s="16">
        <v>2.7902798863059641E-3</v>
      </c>
      <c r="I521" s="16">
        <v>1.1981901597065032E-4</v>
      </c>
      <c r="J521" s="16">
        <v>1.3876478545704982E-3</v>
      </c>
      <c r="K521" s="16">
        <v>4.6872584272096137E-3</v>
      </c>
      <c r="L521" s="16">
        <v>2.1975366275997366E-4</v>
      </c>
      <c r="M521" s="16">
        <v>5.4544119036353475E-4</v>
      </c>
      <c r="N521" s="16">
        <v>2.7902798863059641E-3</v>
      </c>
      <c r="O521" s="16">
        <v>1.1981901597065032E-4</v>
      </c>
      <c r="P521" s="16">
        <v>6.0862525562306817E-6</v>
      </c>
      <c r="Q521" s="16">
        <v>5.9074833377453532E-6</v>
      </c>
      <c r="R521" s="16">
        <v>9.9090406889296315E-7</v>
      </c>
      <c r="S521" s="16">
        <v>1.8726078407033877E-6</v>
      </c>
      <c r="T521" s="16">
        <v>3.349466052758443E-6</v>
      </c>
      <c r="U521" s="16">
        <v>5.5681029718345896E-7</v>
      </c>
      <c r="V521" s="16">
        <v>6.0862525562306817E-6</v>
      </c>
      <c r="W521" s="16">
        <v>5.9074833377453532E-6</v>
      </c>
      <c r="X521" s="16">
        <v>9.9090406889296315E-7</v>
      </c>
      <c r="Y521" s="16">
        <v>1.8726078407033877E-6</v>
      </c>
      <c r="Z521" s="16">
        <v>3.349466052758443E-6</v>
      </c>
      <c r="AA521" s="54">
        <v>5.5681029718345896E-7</v>
      </c>
      <c r="AB521" s="42">
        <v>1.3937341071267289E-3</v>
      </c>
      <c r="AC521" s="42">
        <v>4.6931659105473589E-3</v>
      </c>
      <c r="AD521" s="42">
        <v>2.2074456682886663E-4</v>
      </c>
      <c r="AE521" s="42">
        <v>5.4731379820423818E-4</v>
      </c>
      <c r="AF521" s="42">
        <v>2.7936293523587227E-3</v>
      </c>
      <c r="AG521" s="42">
        <v>1.2037582626783379E-4</v>
      </c>
      <c r="AH521" s="42">
        <v>1.3937341071267289E-3</v>
      </c>
      <c r="AI521" s="42">
        <v>4.6931659105473589E-3</v>
      </c>
      <c r="AJ521" s="42">
        <v>2.2074456682886663E-4</v>
      </c>
      <c r="AK521" s="42">
        <v>5.4731379820423818E-4</v>
      </c>
      <c r="AL521" s="42">
        <v>2.7936293523587227E-3</v>
      </c>
      <c r="AM521" s="42">
        <v>1.2037582626783379E-4</v>
      </c>
    </row>
    <row r="522" spans="1:39" x14ac:dyDescent="0.25">
      <c r="A522" s="53" t="s">
        <v>136</v>
      </c>
      <c r="B522" s="53" t="str">
        <f>VLOOKUP(A522,'TRI Releases'!$A$3:$Q$118,2,FALSE)</f>
        <v>77536SFTYK2027B</v>
      </c>
      <c r="C522" s="53" t="str">
        <f>VLOOKUP(B522,'AERMOD-Modeled-Air-Conc.'!$A$5:$B$3136,2,FALSE)</f>
        <v>Waste Handling, Disposal, Treatment, and Recycling</v>
      </c>
      <c r="D522" s="16">
        <v>4.6872584272096137E-3</v>
      </c>
      <c r="E522" s="16">
        <v>2.1975366275997366E-4</v>
      </c>
      <c r="F522" s="16">
        <v>5.4544119036353475E-4</v>
      </c>
      <c r="G522" s="16">
        <v>2.7902798863059641E-3</v>
      </c>
      <c r="H522" s="16">
        <v>1.1981901597065032E-4</v>
      </c>
      <c r="I522" s="16">
        <v>3.1537451240238603E-4</v>
      </c>
      <c r="J522" s="16">
        <v>4.6872584272096137E-3</v>
      </c>
      <c r="K522" s="16">
        <v>2.1975366275997366E-4</v>
      </c>
      <c r="L522" s="16">
        <v>5.4544119036353475E-4</v>
      </c>
      <c r="M522" s="16">
        <v>2.7902798863059641E-3</v>
      </c>
      <c r="N522" s="16">
        <v>1.1981901597065032E-4</v>
      </c>
      <c r="O522" s="16">
        <v>3.1537451240238603E-4</v>
      </c>
      <c r="P522" s="16">
        <v>5.9074833377453532E-6</v>
      </c>
      <c r="Q522" s="16">
        <v>9.9090406889296315E-7</v>
      </c>
      <c r="R522" s="16">
        <v>1.8726078407033877E-6</v>
      </c>
      <c r="S522" s="16">
        <v>3.349466052758443E-6</v>
      </c>
      <c r="T522" s="16">
        <v>5.5681029718345896E-7</v>
      </c>
      <c r="U522" s="16">
        <v>1.0677636063562602E-6</v>
      </c>
      <c r="V522" s="16">
        <v>5.9074833377453532E-6</v>
      </c>
      <c r="W522" s="16">
        <v>9.9090406889296315E-7</v>
      </c>
      <c r="X522" s="16">
        <v>1.8726078407033877E-6</v>
      </c>
      <c r="Y522" s="16">
        <v>3.349466052758443E-6</v>
      </c>
      <c r="Z522" s="16">
        <v>5.5681029718345896E-7</v>
      </c>
      <c r="AA522" s="54">
        <v>1.0677636063562602E-6</v>
      </c>
      <c r="AB522" s="42">
        <v>4.6931659105473589E-3</v>
      </c>
      <c r="AC522" s="42">
        <v>2.2074456682886663E-4</v>
      </c>
      <c r="AD522" s="42">
        <v>5.4731379820423818E-4</v>
      </c>
      <c r="AE522" s="42">
        <v>2.7936293523587227E-3</v>
      </c>
      <c r="AF522" s="42">
        <v>1.2037582626783379E-4</v>
      </c>
      <c r="AG522" s="42">
        <v>3.1644227600874229E-4</v>
      </c>
      <c r="AH522" s="42">
        <v>4.6931659105473589E-3</v>
      </c>
      <c r="AI522" s="42">
        <v>2.2074456682886663E-4</v>
      </c>
      <c r="AJ522" s="42">
        <v>5.4731379820423818E-4</v>
      </c>
      <c r="AK522" s="42">
        <v>2.7936293523587227E-3</v>
      </c>
      <c r="AL522" s="42">
        <v>1.2037582626783379E-4</v>
      </c>
      <c r="AM522" s="42">
        <v>3.1644227600874229E-4</v>
      </c>
    </row>
    <row r="523" spans="1:39" hidden="1" x14ac:dyDescent="0.25">
      <c r="A523" s="53"/>
      <c r="B523" s="53"/>
      <c r="C523" s="53"/>
      <c r="D523" s="16">
        <v>2.1975366275997366E-4</v>
      </c>
      <c r="E523" s="16">
        <v>5.4544119036353475E-4</v>
      </c>
      <c r="F523" s="16">
        <v>2.7902798863059641E-3</v>
      </c>
      <c r="G523" s="16">
        <v>1.1981901597065032E-4</v>
      </c>
      <c r="H523" s="16">
        <v>3.1537451240238603E-4</v>
      </c>
      <c r="I523" s="16">
        <v>1.2655597753465954E-2</v>
      </c>
      <c r="J523" s="16">
        <v>2.1975366275997366E-4</v>
      </c>
      <c r="K523" s="16">
        <v>5.4544119036353475E-4</v>
      </c>
      <c r="L523" s="16">
        <v>2.7902798863059641E-3</v>
      </c>
      <c r="M523" s="16">
        <v>1.1981901597065032E-4</v>
      </c>
      <c r="N523" s="16">
        <v>3.1537451240238603E-4</v>
      </c>
      <c r="O523" s="16">
        <v>1.2655597753465954E-2</v>
      </c>
      <c r="P523" s="16">
        <v>9.9090406889296315E-7</v>
      </c>
      <c r="Q523" s="16">
        <v>1.8726078407033877E-6</v>
      </c>
      <c r="R523" s="16">
        <v>3.349466052758443E-6</v>
      </c>
      <c r="S523" s="16">
        <v>5.5681029718345896E-7</v>
      </c>
      <c r="T523" s="16">
        <v>1.0677636063562602E-6</v>
      </c>
      <c r="U523" s="16">
        <v>1.9790069181446926E-5</v>
      </c>
      <c r="V523" s="16">
        <v>9.9090406889296315E-7</v>
      </c>
      <c r="W523" s="16">
        <v>1.8726078407033877E-6</v>
      </c>
      <c r="X523" s="16">
        <v>3.349466052758443E-6</v>
      </c>
      <c r="Y523" s="16">
        <v>5.5681029718345896E-7</v>
      </c>
      <c r="Z523" s="16">
        <v>1.0677636063562602E-6</v>
      </c>
      <c r="AA523" s="54">
        <v>1.9790069181446926E-5</v>
      </c>
      <c r="AB523" s="42">
        <v>2.2074456682886663E-4</v>
      </c>
      <c r="AC523" s="42">
        <v>5.4731379820423818E-4</v>
      </c>
      <c r="AD523" s="42">
        <v>2.7936293523587227E-3</v>
      </c>
      <c r="AE523" s="42">
        <v>1.2037582626783379E-4</v>
      </c>
      <c r="AF523" s="42">
        <v>3.1644227600874229E-4</v>
      </c>
      <c r="AG523" s="42">
        <v>1.2675387822647401E-2</v>
      </c>
      <c r="AH523" s="42">
        <v>2.2074456682886663E-4</v>
      </c>
      <c r="AI523" s="42">
        <v>5.4731379820423818E-4</v>
      </c>
      <c r="AJ523" s="42">
        <v>2.7936293523587227E-3</v>
      </c>
      <c r="AK523" s="42">
        <v>1.2037582626783379E-4</v>
      </c>
      <c r="AL523" s="42">
        <v>3.1644227600874229E-4</v>
      </c>
      <c r="AM523" s="42">
        <v>1.2675387822647401E-2</v>
      </c>
    </row>
    <row r="524" spans="1:39" hidden="1" x14ac:dyDescent="0.25">
      <c r="A524" s="53"/>
      <c r="B524" s="53"/>
      <c r="C524" s="53"/>
      <c r="D524" s="16">
        <v>5.4544119036353475E-4</v>
      </c>
      <c r="E524" s="16">
        <v>2.7902798863059641E-3</v>
      </c>
      <c r="F524" s="16">
        <v>1.1981901597065032E-4</v>
      </c>
      <c r="G524" s="16">
        <v>3.1537451240238603E-4</v>
      </c>
      <c r="H524" s="16">
        <v>1.2655597753465954E-2</v>
      </c>
      <c r="I524" s="16">
        <v>5.9333488945192872E-4</v>
      </c>
      <c r="J524" s="16">
        <v>5.4544119036353475E-4</v>
      </c>
      <c r="K524" s="16">
        <v>2.7902798863059641E-3</v>
      </c>
      <c r="L524" s="16">
        <v>1.1981901597065032E-4</v>
      </c>
      <c r="M524" s="16">
        <v>3.1537451240238603E-4</v>
      </c>
      <c r="N524" s="16">
        <v>1.2655597753465954E-2</v>
      </c>
      <c r="O524" s="16">
        <v>5.9333488945192872E-4</v>
      </c>
      <c r="P524" s="16">
        <v>1.8726078407033877E-6</v>
      </c>
      <c r="Q524" s="16">
        <v>3.349466052758443E-6</v>
      </c>
      <c r="R524" s="16">
        <v>5.5681029718345896E-7</v>
      </c>
      <c r="S524" s="16">
        <v>1.0677636063562602E-6</v>
      </c>
      <c r="T524" s="16">
        <v>1.9790069181446926E-5</v>
      </c>
      <c r="U524" s="16">
        <v>3.3195286307914257E-6</v>
      </c>
      <c r="V524" s="16">
        <v>1.8726078407033877E-6</v>
      </c>
      <c r="W524" s="16">
        <v>3.349466052758443E-6</v>
      </c>
      <c r="X524" s="16">
        <v>5.5681029718345896E-7</v>
      </c>
      <c r="Y524" s="16">
        <v>1.0677636063562602E-6</v>
      </c>
      <c r="Z524" s="16">
        <v>1.9790069181446926E-5</v>
      </c>
      <c r="AA524" s="54">
        <v>3.3195286307914257E-6</v>
      </c>
      <c r="AB524" s="42">
        <v>5.4731379820423818E-4</v>
      </c>
      <c r="AC524" s="42">
        <v>2.7936293523587227E-3</v>
      </c>
      <c r="AD524" s="42">
        <v>1.2037582626783379E-4</v>
      </c>
      <c r="AE524" s="42">
        <v>3.1644227600874229E-4</v>
      </c>
      <c r="AF524" s="42">
        <v>1.2675387822647401E-2</v>
      </c>
      <c r="AG524" s="42">
        <v>5.9665441808272009E-4</v>
      </c>
      <c r="AH524" s="42">
        <v>5.4731379820423818E-4</v>
      </c>
      <c r="AI524" s="42">
        <v>2.7936293523587227E-3</v>
      </c>
      <c r="AJ524" s="42">
        <v>1.2037582626783379E-4</v>
      </c>
      <c r="AK524" s="42">
        <v>3.1644227600874229E-4</v>
      </c>
      <c r="AL524" s="42">
        <v>1.2675387822647401E-2</v>
      </c>
      <c r="AM524" s="42">
        <v>5.9665441808272009E-4</v>
      </c>
    </row>
    <row r="525" spans="1:39" hidden="1" x14ac:dyDescent="0.25">
      <c r="A525" s="53"/>
      <c r="B525" s="53"/>
      <c r="C525" s="53"/>
      <c r="D525" s="16">
        <v>2.7902798863059641E-3</v>
      </c>
      <c r="E525" s="16">
        <v>1.1981901597065032E-4</v>
      </c>
      <c r="F525" s="16">
        <v>3.1537451240238603E-4</v>
      </c>
      <c r="G525" s="16">
        <v>1.2655597753465954E-2</v>
      </c>
      <c r="H525" s="16">
        <v>5.9333488945192872E-4</v>
      </c>
      <c r="I525" s="16">
        <v>1.4726912139815434E-3</v>
      </c>
      <c r="J525" s="16">
        <v>2.7902798863059641E-3</v>
      </c>
      <c r="K525" s="16">
        <v>1.1981901597065032E-4</v>
      </c>
      <c r="L525" s="16">
        <v>3.1537451240238603E-4</v>
      </c>
      <c r="M525" s="16">
        <v>1.2655597753465954E-2</v>
      </c>
      <c r="N525" s="16">
        <v>5.9333488945192872E-4</v>
      </c>
      <c r="O525" s="16">
        <v>1.4726912139815434E-3</v>
      </c>
      <c r="P525" s="16">
        <v>3.349466052758443E-6</v>
      </c>
      <c r="Q525" s="16">
        <v>5.5681029718345896E-7</v>
      </c>
      <c r="R525" s="16">
        <v>1.0677636063562602E-6</v>
      </c>
      <c r="S525" s="16">
        <v>1.9790069181446926E-5</v>
      </c>
      <c r="T525" s="16">
        <v>3.3195286307914257E-6</v>
      </c>
      <c r="U525" s="16">
        <v>6.273236266356348E-6</v>
      </c>
      <c r="V525" s="16">
        <v>3.349466052758443E-6</v>
      </c>
      <c r="W525" s="16">
        <v>5.5681029718345896E-7</v>
      </c>
      <c r="X525" s="16">
        <v>1.0677636063562602E-6</v>
      </c>
      <c r="Y525" s="16">
        <v>1.9790069181446926E-5</v>
      </c>
      <c r="Z525" s="16">
        <v>3.3195286307914257E-6</v>
      </c>
      <c r="AA525" s="54">
        <v>6.273236266356348E-6</v>
      </c>
      <c r="AB525" s="42">
        <v>2.7936293523587227E-3</v>
      </c>
      <c r="AC525" s="42">
        <v>1.2037582626783379E-4</v>
      </c>
      <c r="AD525" s="42">
        <v>3.1644227600874229E-4</v>
      </c>
      <c r="AE525" s="42">
        <v>1.2675387822647401E-2</v>
      </c>
      <c r="AF525" s="42">
        <v>5.9665441808272009E-4</v>
      </c>
      <c r="AG525" s="42">
        <v>1.4789644502478997E-3</v>
      </c>
      <c r="AH525" s="42">
        <v>2.7936293523587227E-3</v>
      </c>
      <c r="AI525" s="42">
        <v>1.2037582626783379E-4</v>
      </c>
      <c r="AJ525" s="42">
        <v>3.1644227600874229E-4</v>
      </c>
      <c r="AK525" s="42">
        <v>1.2675387822647401E-2</v>
      </c>
      <c r="AL525" s="42">
        <v>5.9665441808272009E-4</v>
      </c>
      <c r="AM525" s="42">
        <v>1.4789644502478997E-3</v>
      </c>
    </row>
    <row r="526" spans="1:39" hidden="1" x14ac:dyDescent="0.25">
      <c r="A526" s="53"/>
      <c r="B526" s="53"/>
      <c r="C526" s="53"/>
      <c r="D526" s="16">
        <v>1.1981901597065032E-4</v>
      </c>
      <c r="E526" s="16">
        <v>3.1537451240238603E-4</v>
      </c>
      <c r="F526" s="16">
        <v>1.2655597753465954E-2</v>
      </c>
      <c r="G526" s="16">
        <v>5.9333488945192872E-4</v>
      </c>
      <c r="H526" s="16">
        <v>1.4726912139815434E-3</v>
      </c>
      <c r="I526" s="16">
        <v>7.5337556930261005E-3</v>
      </c>
      <c r="J526" s="16">
        <v>1.1981901597065032E-4</v>
      </c>
      <c r="K526" s="16">
        <v>3.1537451240238603E-4</v>
      </c>
      <c r="L526" s="16">
        <v>1.2655597753465954E-2</v>
      </c>
      <c r="M526" s="16">
        <v>5.9333488945192872E-4</v>
      </c>
      <c r="N526" s="16">
        <v>1.4726912139815434E-3</v>
      </c>
      <c r="O526" s="16">
        <v>7.5337556930261005E-3</v>
      </c>
      <c r="P526" s="16">
        <v>5.5681029718345896E-7</v>
      </c>
      <c r="Q526" s="16">
        <v>1.0677636063562602E-6</v>
      </c>
      <c r="R526" s="16">
        <v>1.9790069181446926E-5</v>
      </c>
      <c r="S526" s="16">
        <v>3.3195286307914257E-6</v>
      </c>
      <c r="T526" s="16">
        <v>6.273236266356348E-6</v>
      </c>
      <c r="U526" s="16">
        <v>1.1220711276740783E-5</v>
      </c>
      <c r="V526" s="16">
        <v>5.5681029718345896E-7</v>
      </c>
      <c r="W526" s="16">
        <v>1.0677636063562602E-6</v>
      </c>
      <c r="X526" s="16">
        <v>1.9790069181446926E-5</v>
      </c>
      <c r="Y526" s="16">
        <v>3.3195286307914257E-6</v>
      </c>
      <c r="Z526" s="16">
        <v>6.273236266356348E-6</v>
      </c>
      <c r="AA526" s="54">
        <v>1.1220711276740783E-5</v>
      </c>
      <c r="AB526" s="42">
        <v>1.2037582626783379E-4</v>
      </c>
      <c r="AC526" s="42">
        <v>3.1644227600874229E-4</v>
      </c>
      <c r="AD526" s="42">
        <v>1.2675387822647401E-2</v>
      </c>
      <c r="AE526" s="42">
        <v>5.9665441808272009E-4</v>
      </c>
      <c r="AF526" s="42">
        <v>1.4789644502478997E-3</v>
      </c>
      <c r="AG526" s="42">
        <v>7.5449764043028413E-3</v>
      </c>
      <c r="AH526" s="42">
        <v>1.2037582626783379E-4</v>
      </c>
      <c r="AI526" s="42">
        <v>3.1644227600874229E-4</v>
      </c>
      <c r="AJ526" s="42">
        <v>1.2675387822647401E-2</v>
      </c>
      <c r="AK526" s="42">
        <v>5.9665441808272009E-4</v>
      </c>
      <c r="AL526" s="42">
        <v>1.4789644502478997E-3</v>
      </c>
      <c r="AM526" s="42">
        <v>7.5449764043028413E-3</v>
      </c>
    </row>
    <row r="527" spans="1:39" hidden="1" x14ac:dyDescent="0.25">
      <c r="A527" s="53"/>
      <c r="B527" s="53"/>
      <c r="C527" s="53"/>
      <c r="D527" s="16">
        <v>3.1537451240238603E-4</v>
      </c>
      <c r="E527" s="16">
        <v>1.2655597753465954E-2</v>
      </c>
      <c r="F527" s="16">
        <v>5.9333488945192872E-4</v>
      </c>
      <c r="G527" s="16">
        <v>1.4726912139815434E-3</v>
      </c>
      <c r="H527" s="16">
        <v>7.5337556930261005E-3</v>
      </c>
      <c r="I527" s="16">
        <v>3.2351134312075578E-4</v>
      </c>
      <c r="J527" s="16">
        <v>3.1537451240238603E-4</v>
      </c>
      <c r="K527" s="16">
        <v>1.2655597753465954E-2</v>
      </c>
      <c r="L527" s="16">
        <v>5.9333488945192872E-4</v>
      </c>
      <c r="M527" s="16">
        <v>1.4726912139815434E-3</v>
      </c>
      <c r="N527" s="16">
        <v>7.5337556930261005E-3</v>
      </c>
      <c r="O527" s="16">
        <v>3.2351134312075578E-4</v>
      </c>
      <c r="P527" s="16">
        <v>1.0677636063562602E-6</v>
      </c>
      <c r="Q527" s="16">
        <v>1.9790069181446926E-5</v>
      </c>
      <c r="R527" s="16">
        <v>3.3195286307914257E-6</v>
      </c>
      <c r="S527" s="16">
        <v>6.273236266356348E-6</v>
      </c>
      <c r="T527" s="16">
        <v>1.1220711276740783E-5</v>
      </c>
      <c r="U527" s="16">
        <v>1.865314495564587E-6</v>
      </c>
      <c r="V527" s="16">
        <v>1.0677636063562602E-6</v>
      </c>
      <c r="W527" s="16">
        <v>1.9790069181446926E-5</v>
      </c>
      <c r="X527" s="16">
        <v>3.3195286307914257E-6</v>
      </c>
      <c r="Y527" s="16">
        <v>6.273236266356348E-6</v>
      </c>
      <c r="Z527" s="16">
        <v>1.1220711276740783E-5</v>
      </c>
      <c r="AA527" s="54">
        <v>1.865314495564587E-6</v>
      </c>
      <c r="AB527" s="42">
        <v>3.1644227600874229E-4</v>
      </c>
      <c r="AC527" s="42">
        <v>1.2675387822647401E-2</v>
      </c>
      <c r="AD527" s="42">
        <v>5.9665441808272009E-4</v>
      </c>
      <c r="AE527" s="42">
        <v>1.4789644502478997E-3</v>
      </c>
      <c r="AF527" s="42">
        <v>7.5449764043028413E-3</v>
      </c>
      <c r="AG527" s="42">
        <v>3.2537665761632039E-4</v>
      </c>
      <c r="AH527" s="42">
        <v>3.1644227600874229E-4</v>
      </c>
      <c r="AI527" s="42">
        <v>1.2675387822647401E-2</v>
      </c>
      <c r="AJ527" s="42">
        <v>5.9665441808272009E-4</v>
      </c>
      <c r="AK527" s="42">
        <v>1.4789644502478997E-3</v>
      </c>
      <c r="AL527" s="42">
        <v>7.5449764043028413E-3</v>
      </c>
      <c r="AM527" s="42">
        <v>3.2537665761632039E-4</v>
      </c>
    </row>
    <row r="528" spans="1:39" x14ac:dyDescent="0.25">
      <c r="A528" s="53" t="s">
        <v>137</v>
      </c>
      <c r="B528" s="53" t="str">
        <f>VLOOKUP(A528,'TRI Releases'!$A$3:$Q$118,2,FALSE)</f>
        <v>77536SFTYK2027B</v>
      </c>
      <c r="C528" s="53" t="str">
        <f>VLOOKUP(B528,'AERMOD-Modeled-Air-Conc.'!$A$5:$B$3136,2,FALSE)</f>
        <v>Waste Handling, Disposal, Treatment, and Recycling</v>
      </c>
      <c r="D528" s="16">
        <v>1.2655597753465954E-2</v>
      </c>
      <c r="E528" s="16">
        <v>5.9333488945192872E-4</v>
      </c>
      <c r="F528" s="16">
        <v>1.4726912139815434E-3</v>
      </c>
      <c r="G528" s="16">
        <v>7.5337556930261005E-3</v>
      </c>
      <c r="H528" s="16">
        <v>3.2351134312075578E-4</v>
      </c>
      <c r="I528" s="16">
        <v>8.5151118348644186E-4</v>
      </c>
      <c r="J528" s="16">
        <v>1.2655597753465954E-2</v>
      </c>
      <c r="K528" s="16">
        <v>5.9333488945192872E-4</v>
      </c>
      <c r="L528" s="16">
        <v>1.4726912139815434E-3</v>
      </c>
      <c r="M528" s="16">
        <v>7.5337556930261005E-3</v>
      </c>
      <c r="N528" s="16">
        <v>3.2351134312075578E-4</v>
      </c>
      <c r="O528" s="16">
        <v>8.5151118348644186E-4</v>
      </c>
      <c r="P528" s="16">
        <v>1.9790069181446926E-5</v>
      </c>
      <c r="Q528" s="16">
        <v>3.3195286307914257E-6</v>
      </c>
      <c r="R528" s="16">
        <v>6.273236266356348E-6</v>
      </c>
      <c r="S528" s="16">
        <v>1.1220711276740783E-5</v>
      </c>
      <c r="T528" s="16">
        <v>1.865314495564587E-6</v>
      </c>
      <c r="U528" s="16">
        <v>3.5770080812934709E-6</v>
      </c>
      <c r="V528" s="16">
        <v>1.9790069181446926E-5</v>
      </c>
      <c r="W528" s="16">
        <v>3.3195286307914257E-6</v>
      </c>
      <c r="X528" s="16">
        <v>6.273236266356348E-6</v>
      </c>
      <c r="Y528" s="16">
        <v>1.1220711276740783E-5</v>
      </c>
      <c r="Z528" s="16">
        <v>1.865314495564587E-6</v>
      </c>
      <c r="AA528" s="54">
        <v>3.5770080812934709E-6</v>
      </c>
      <c r="AB528" s="42">
        <v>1.2675387822647401E-2</v>
      </c>
      <c r="AC528" s="42">
        <v>5.9665441808272009E-4</v>
      </c>
      <c r="AD528" s="42">
        <v>1.4789644502478997E-3</v>
      </c>
      <c r="AE528" s="42">
        <v>7.5449764043028413E-3</v>
      </c>
      <c r="AF528" s="42">
        <v>3.2537665761632039E-4</v>
      </c>
      <c r="AG528" s="42">
        <v>8.5508819156773536E-4</v>
      </c>
      <c r="AH528" s="42">
        <v>1.2675387822647401E-2</v>
      </c>
      <c r="AI528" s="42">
        <v>5.9665441808272009E-4</v>
      </c>
      <c r="AJ528" s="42">
        <v>1.4789644502478997E-3</v>
      </c>
      <c r="AK528" s="42">
        <v>7.5449764043028413E-3</v>
      </c>
      <c r="AL528" s="42">
        <v>3.2537665761632039E-4</v>
      </c>
      <c r="AM528" s="42">
        <v>8.5508819156773536E-4</v>
      </c>
    </row>
    <row r="529" spans="1:39" hidden="1" x14ac:dyDescent="0.25">
      <c r="A529" s="53"/>
      <c r="B529" s="53"/>
      <c r="C529" s="53"/>
      <c r="D529" s="16">
        <v>5.9333488945192872E-4</v>
      </c>
      <c r="E529" s="16">
        <v>1.4726912139815434E-3</v>
      </c>
      <c r="F529" s="16">
        <v>7.5337556930261005E-3</v>
      </c>
      <c r="G529" s="16">
        <v>3.2351134312075578E-4</v>
      </c>
      <c r="H529" s="16">
        <v>8.5151118348644186E-4</v>
      </c>
      <c r="I529" s="16">
        <v>2.1305720123680062E-3</v>
      </c>
      <c r="J529" s="16">
        <v>5.9333488945192872E-4</v>
      </c>
      <c r="K529" s="16">
        <v>1.4726912139815434E-3</v>
      </c>
      <c r="L529" s="16">
        <v>7.5337556930261005E-3</v>
      </c>
      <c r="M529" s="16">
        <v>3.2351134312075578E-4</v>
      </c>
      <c r="N529" s="16">
        <v>8.5151118348644186E-4</v>
      </c>
      <c r="O529" s="16">
        <v>2.1305720123680062E-3</v>
      </c>
      <c r="P529" s="16">
        <v>3.3195286307914257E-6</v>
      </c>
      <c r="Q529" s="16">
        <v>6.273236266356348E-6</v>
      </c>
      <c r="R529" s="16">
        <v>1.1220711276740783E-5</v>
      </c>
      <c r="S529" s="16">
        <v>1.865314495564587E-6</v>
      </c>
      <c r="T529" s="16">
        <v>3.5770080812934709E-6</v>
      </c>
      <c r="U529" s="16">
        <v>0</v>
      </c>
      <c r="V529" s="16">
        <v>3.3195286307914257E-6</v>
      </c>
      <c r="W529" s="16">
        <v>6.273236266356348E-6</v>
      </c>
      <c r="X529" s="16">
        <v>1.1220711276740783E-5</v>
      </c>
      <c r="Y529" s="16">
        <v>1.865314495564587E-6</v>
      </c>
      <c r="Z529" s="16">
        <v>3.5770080812934709E-6</v>
      </c>
      <c r="AA529" s="54">
        <v>0</v>
      </c>
      <c r="AB529" s="42">
        <v>5.9665441808272009E-4</v>
      </c>
      <c r="AC529" s="42">
        <v>1.4789644502478997E-3</v>
      </c>
      <c r="AD529" s="42">
        <v>7.5449764043028413E-3</v>
      </c>
      <c r="AE529" s="42">
        <v>3.2537665761632039E-4</v>
      </c>
      <c r="AF529" s="42">
        <v>8.5508819156773536E-4</v>
      </c>
      <c r="AG529" s="42">
        <v>2.1305720123680062E-3</v>
      </c>
      <c r="AH529" s="42">
        <v>5.9665441808272009E-4</v>
      </c>
      <c r="AI529" s="42">
        <v>1.4789644502478997E-3</v>
      </c>
      <c r="AJ529" s="42">
        <v>7.5449764043028413E-3</v>
      </c>
      <c r="AK529" s="42">
        <v>3.2537665761632039E-4</v>
      </c>
      <c r="AL529" s="42">
        <v>8.5508819156773536E-4</v>
      </c>
      <c r="AM529" s="42">
        <v>2.1305720123680062E-3</v>
      </c>
    </row>
    <row r="530" spans="1:39" hidden="1" x14ac:dyDescent="0.25">
      <c r="A530" s="53"/>
      <c r="B530" s="53"/>
      <c r="C530" s="53"/>
      <c r="D530" s="16">
        <v>1.4726912139815434E-3</v>
      </c>
      <c r="E530" s="16">
        <v>7.5337556930261005E-3</v>
      </c>
      <c r="F530" s="16">
        <v>3.2351134312075578E-4</v>
      </c>
      <c r="G530" s="16">
        <v>8.5151118348644186E-4</v>
      </c>
      <c r="H530" s="16">
        <v>2.1305720123680062E-3</v>
      </c>
      <c r="I530" s="16">
        <v>9.9888028527260757E-5</v>
      </c>
      <c r="J530" s="16">
        <v>1.4726912139815434E-3</v>
      </c>
      <c r="K530" s="16">
        <v>7.5337556930261005E-3</v>
      </c>
      <c r="L530" s="16">
        <v>3.2351134312075578E-4</v>
      </c>
      <c r="M530" s="16">
        <v>8.5151118348644186E-4</v>
      </c>
      <c r="N530" s="16">
        <v>2.1305720123680062E-3</v>
      </c>
      <c r="O530" s="16">
        <v>9.9888028527260757E-5</v>
      </c>
      <c r="P530" s="16">
        <v>6.273236266356348E-6</v>
      </c>
      <c r="Q530" s="16">
        <v>1.1220711276740783E-5</v>
      </c>
      <c r="R530" s="16">
        <v>1.865314495564587E-6</v>
      </c>
      <c r="S530" s="16">
        <v>3.5770080812934709E-6</v>
      </c>
      <c r="T530" s="16">
        <v>0</v>
      </c>
      <c r="U530" s="16">
        <v>0</v>
      </c>
      <c r="V530" s="16">
        <v>6.273236266356348E-6</v>
      </c>
      <c r="W530" s="16">
        <v>1.1220711276740783E-5</v>
      </c>
      <c r="X530" s="16">
        <v>1.865314495564587E-6</v>
      </c>
      <c r="Y530" s="16">
        <v>3.5770080812934709E-6</v>
      </c>
      <c r="Z530" s="16">
        <v>0</v>
      </c>
      <c r="AA530" s="54">
        <v>0</v>
      </c>
      <c r="AB530" s="42">
        <v>1.4789644502478997E-3</v>
      </c>
      <c r="AC530" s="42">
        <v>7.5449764043028413E-3</v>
      </c>
      <c r="AD530" s="42">
        <v>3.2537665761632039E-4</v>
      </c>
      <c r="AE530" s="42">
        <v>8.5508819156773536E-4</v>
      </c>
      <c r="AF530" s="42">
        <v>2.1305720123680062E-3</v>
      </c>
      <c r="AG530" s="42">
        <v>9.9888028527260757E-5</v>
      </c>
      <c r="AH530" s="42">
        <v>1.4789644502478997E-3</v>
      </c>
      <c r="AI530" s="42">
        <v>7.5449764043028413E-3</v>
      </c>
      <c r="AJ530" s="42">
        <v>3.2537665761632039E-4</v>
      </c>
      <c r="AK530" s="42">
        <v>8.5508819156773536E-4</v>
      </c>
      <c r="AL530" s="42">
        <v>2.1305720123680062E-3</v>
      </c>
      <c r="AM530" s="42">
        <v>9.9888028527260757E-5</v>
      </c>
    </row>
    <row r="531" spans="1:39" hidden="1" x14ac:dyDescent="0.25">
      <c r="A531" s="53"/>
      <c r="B531" s="53"/>
      <c r="C531" s="53"/>
      <c r="D531" s="16">
        <v>7.5337556930261005E-3</v>
      </c>
      <c r="E531" s="16">
        <v>3.2351134312075578E-4</v>
      </c>
      <c r="F531" s="16">
        <v>8.5151118348644186E-4</v>
      </c>
      <c r="G531" s="16">
        <v>2.1305720123680062E-3</v>
      </c>
      <c r="H531" s="16">
        <v>9.9888028527260757E-5</v>
      </c>
      <c r="I531" s="16">
        <v>2.4792781380160667E-4</v>
      </c>
      <c r="J531" s="16">
        <v>7.5337556930261005E-3</v>
      </c>
      <c r="K531" s="16">
        <v>3.2351134312075578E-4</v>
      </c>
      <c r="L531" s="16">
        <v>8.5151118348644186E-4</v>
      </c>
      <c r="M531" s="16">
        <v>2.1305720123680062E-3</v>
      </c>
      <c r="N531" s="16">
        <v>9.9888028527260757E-5</v>
      </c>
      <c r="O531" s="16">
        <v>2.4792781380160667E-4</v>
      </c>
      <c r="P531" s="16">
        <v>1.1220711276740783E-5</v>
      </c>
      <c r="Q531" s="16">
        <v>1.865314495564587E-6</v>
      </c>
      <c r="R531" s="16">
        <v>3.5770080812934709E-6</v>
      </c>
      <c r="S531" s="16">
        <v>0</v>
      </c>
      <c r="T531" s="16">
        <v>0</v>
      </c>
      <c r="U531" s="16">
        <v>0</v>
      </c>
      <c r="V531" s="16">
        <v>1.1220711276740783E-5</v>
      </c>
      <c r="W531" s="16">
        <v>1.865314495564587E-6</v>
      </c>
      <c r="X531" s="16">
        <v>3.5770080812934709E-6</v>
      </c>
      <c r="Y531" s="16">
        <v>0</v>
      </c>
      <c r="Z531" s="16">
        <v>0</v>
      </c>
      <c r="AA531" s="54">
        <v>0</v>
      </c>
      <c r="AB531" s="42">
        <v>7.5449764043028413E-3</v>
      </c>
      <c r="AC531" s="42">
        <v>3.2537665761632039E-4</v>
      </c>
      <c r="AD531" s="42">
        <v>8.5508819156773536E-4</v>
      </c>
      <c r="AE531" s="42">
        <v>2.1305720123680062E-3</v>
      </c>
      <c r="AF531" s="42">
        <v>9.9888028527260757E-5</v>
      </c>
      <c r="AG531" s="42">
        <v>2.4792781380160667E-4</v>
      </c>
      <c r="AH531" s="42">
        <v>7.5449764043028413E-3</v>
      </c>
      <c r="AI531" s="42">
        <v>3.2537665761632039E-4</v>
      </c>
      <c r="AJ531" s="42">
        <v>8.5508819156773536E-4</v>
      </c>
      <c r="AK531" s="42">
        <v>2.1305720123680062E-3</v>
      </c>
      <c r="AL531" s="42">
        <v>9.9888028527260757E-5</v>
      </c>
      <c r="AM531" s="42">
        <v>2.4792781380160667E-4</v>
      </c>
    </row>
    <row r="532" spans="1:39" hidden="1" x14ac:dyDescent="0.25">
      <c r="A532" s="53"/>
      <c r="B532" s="53"/>
      <c r="C532" s="53"/>
      <c r="D532" s="16">
        <v>3.2351134312075578E-4</v>
      </c>
      <c r="E532" s="16">
        <v>8.5151118348644186E-4</v>
      </c>
      <c r="F532" s="16">
        <v>2.1305720123680062E-3</v>
      </c>
      <c r="G532" s="16">
        <v>9.9888028527260757E-5</v>
      </c>
      <c r="H532" s="16">
        <v>2.4792781380160667E-4</v>
      </c>
      <c r="I532" s="16">
        <v>1.2683090392299836E-3</v>
      </c>
      <c r="J532" s="16">
        <v>3.2351134312075578E-4</v>
      </c>
      <c r="K532" s="16">
        <v>8.5151118348644186E-4</v>
      </c>
      <c r="L532" s="16">
        <v>2.1305720123680062E-3</v>
      </c>
      <c r="M532" s="16">
        <v>9.9888028527260757E-5</v>
      </c>
      <c r="N532" s="16">
        <v>2.4792781380160667E-4</v>
      </c>
      <c r="O532" s="16">
        <v>1.2683090392299836E-3</v>
      </c>
      <c r="P532" s="16">
        <v>1.865314495564587E-6</v>
      </c>
      <c r="Q532" s="16">
        <v>3.5770080812934709E-6</v>
      </c>
      <c r="R532" s="16">
        <v>0</v>
      </c>
      <c r="S532" s="16">
        <v>0</v>
      </c>
      <c r="T532" s="16">
        <v>0</v>
      </c>
      <c r="U532" s="16">
        <v>0</v>
      </c>
      <c r="V532" s="16">
        <v>1.865314495564587E-6</v>
      </c>
      <c r="W532" s="16">
        <v>3.5770080812934709E-6</v>
      </c>
      <c r="X532" s="16">
        <v>0</v>
      </c>
      <c r="Y532" s="16">
        <v>0</v>
      </c>
      <c r="Z532" s="16">
        <v>0</v>
      </c>
      <c r="AA532" s="54">
        <v>0</v>
      </c>
      <c r="AB532" s="42">
        <v>3.2537665761632039E-4</v>
      </c>
      <c r="AC532" s="42">
        <v>8.5508819156773536E-4</v>
      </c>
      <c r="AD532" s="42">
        <v>2.1305720123680062E-3</v>
      </c>
      <c r="AE532" s="42">
        <v>9.9888028527260757E-5</v>
      </c>
      <c r="AF532" s="42">
        <v>2.4792781380160667E-4</v>
      </c>
      <c r="AG532" s="42">
        <v>1.2683090392299836E-3</v>
      </c>
      <c r="AH532" s="42">
        <v>3.2537665761632039E-4</v>
      </c>
      <c r="AI532" s="42">
        <v>8.5508819156773536E-4</v>
      </c>
      <c r="AJ532" s="42">
        <v>2.1305720123680062E-3</v>
      </c>
      <c r="AK532" s="42">
        <v>9.9888028527260757E-5</v>
      </c>
      <c r="AL532" s="42">
        <v>2.4792781380160667E-4</v>
      </c>
      <c r="AM532" s="42">
        <v>1.2683090392299836E-3</v>
      </c>
    </row>
    <row r="533" spans="1:39" hidden="1" x14ac:dyDescent="0.25">
      <c r="A533" s="53"/>
      <c r="B533" s="53"/>
      <c r="C533" s="53"/>
      <c r="D533" s="16">
        <v>8.5151118348644186E-4</v>
      </c>
      <c r="E533" s="16">
        <v>2.1305720123680062E-3</v>
      </c>
      <c r="F533" s="16">
        <v>9.9888028527260757E-5</v>
      </c>
      <c r="G533" s="16">
        <v>2.4792781380160667E-4</v>
      </c>
      <c r="H533" s="16">
        <v>1.2683090392299836E-3</v>
      </c>
      <c r="I533" s="16">
        <v>5.446318907756833E-5</v>
      </c>
      <c r="J533" s="16">
        <v>8.5151118348644186E-4</v>
      </c>
      <c r="K533" s="16">
        <v>2.1305720123680062E-3</v>
      </c>
      <c r="L533" s="16">
        <v>9.9888028527260757E-5</v>
      </c>
      <c r="M533" s="16">
        <v>2.4792781380160667E-4</v>
      </c>
      <c r="N533" s="16">
        <v>1.2683090392299836E-3</v>
      </c>
      <c r="O533" s="16">
        <v>5.446318907756833E-5</v>
      </c>
      <c r="P533" s="16">
        <v>3.5770080812934709E-6</v>
      </c>
      <c r="Q533" s="16">
        <v>0</v>
      </c>
      <c r="R533" s="16">
        <v>0</v>
      </c>
      <c r="S533" s="16">
        <v>0</v>
      </c>
      <c r="T533" s="16">
        <v>0</v>
      </c>
      <c r="U533" s="16">
        <v>0</v>
      </c>
      <c r="V533" s="16">
        <v>3.5770080812934709E-6</v>
      </c>
      <c r="W533" s="16">
        <v>0</v>
      </c>
      <c r="X533" s="16">
        <v>0</v>
      </c>
      <c r="Y533" s="16">
        <v>0</v>
      </c>
      <c r="Z533" s="16">
        <v>0</v>
      </c>
      <c r="AA533" s="54">
        <v>0</v>
      </c>
      <c r="AB533" s="42">
        <v>8.5508819156773536E-4</v>
      </c>
      <c r="AC533" s="42">
        <v>2.1305720123680062E-3</v>
      </c>
      <c r="AD533" s="42">
        <v>9.9888028527260757E-5</v>
      </c>
      <c r="AE533" s="42">
        <v>2.4792781380160667E-4</v>
      </c>
      <c r="AF533" s="42">
        <v>1.2683090392299836E-3</v>
      </c>
      <c r="AG533" s="42">
        <v>5.446318907756833E-5</v>
      </c>
      <c r="AH533" s="42">
        <v>8.5508819156773536E-4</v>
      </c>
      <c r="AI533" s="42">
        <v>2.1305720123680062E-3</v>
      </c>
      <c r="AJ533" s="42">
        <v>9.9888028527260757E-5</v>
      </c>
      <c r="AK533" s="42">
        <v>2.4792781380160667E-4</v>
      </c>
      <c r="AL533" s="42">
        <v>1.2683090392299836E-3</v>
      </c>
      <c r="AM533" s="42">
        <v>5.446318907756833E-5</v>
      </c>
    </row>
    <row r="534" spans="1:39" x14ac:dyDescent="0.25">
      <c r="A534" s="53" t="s">
        <v>138</v>
      </c>
      <c r="B534" s="53" t="str">
        <f>VLOOKUP(A534,'TRI Releases'!$A$3:$Q$118,2,FALSE)</f>
        <v>77541THDWCBUILD</v>
      </c>
      <c r="C534" s="53" t="str">
        <f>VLOOKUP(B534,'AERMOD-Modeled-Air-Conc.'!$A$5:$B$3136,2,FALSE)</f>
        <v>Processing as a Reactant</v>
      </c>
      <c r="D534" s="16">
        <v>2.1305720123680062E-3</v>
      </c>
      <c r="E534" s="16">
        <v>9.9888028527260757E-5</v>
      </c>
      <c r="F534" s="16">
        <v>2.4792781380160667E-4</v>
      </c>
      <c r="G534" s="16">
        <v>1.2683090392299836E-3</v>
      </c>
      <c r="H534" s="16">
        <v>5.446318907756833E-5</v>
      </c>
      <c r="I534" s="16">
        <v>1.4335205109199364E-4</v>
      </c>
      <c r="J534" s="16">
        <v>2.1305720123680062E-3</v>
      </c>
      <c r="K534" s="16">
        <v>9.9888028527260757E-5</v>
      </c>
      <c r="L534" s="16">
        <v>2.4792781380160667E-4</v>
      </c>
      <c r="M534" s="16">
        <v>1.2683090392299836E-3</v>
      </c>
      <c r="N534" s="16">
        <v>5.446318907756833E-5</v>
      </c>
      <c r="O534" s="16">
        <v>1.4335205109199364E-4</v>
      </c>
      <c r="P534" s="16">
        <v>0</v>
      </c>
      <c r="Q534" s="16">
        <v>0</v>
      </c>
      <c r="R534" s="16">
        <v>0</v>
      </c>
      <c r="S534" s="16">
        <v>0</v>
      </c>
      <c r="T534" s="16">
        <v>0</v>
      </c>
      <c r="U534" s="16">
        <v>0</v>
      </c>
      <c r="V534" s="16">
        <v>0</v>
      </c>
      <c r="W534" s="16">
        <v>0</v>
      </c>
      <c r="X534" s="16">
        <v>0</v>
      </c>
      <c r="Y534" s="16">
        <v>0</v>
      </c>
      <c r="Z534" s="16">
        <v>0</v>
      </c>
      <c r="AA534" s="54">
        <v>0</v>
      </c>
      <c r="AB534" s="42">
        <v>2.1305720123680062E-3</v>
      </c>
      <c r="AC534" s="42">
        <v>9.9888028527260757E-5</v>
      </c>
      <c r="AD534" s="42">
        <v>2.4792781380160667E-4</v>
      </c>
      <c r="AE534" s="42">
        <v>1.2683090392299836E-3</v>
      </c>
      <c r="AF534" s="42">
        <v>5.446318907756833E-5</v>
      </c>
      <c r="AG534" s="42">
        <v>1.4335205109199364E-4</v>
      </c>
      <c r="AH534" s="42">
        <v>2.1305720123680062E-3</v>
      </c>
      <c r="AI534" s="42">
        <v>9.9888028527260757E-5</v>
      </c>
      <c r="AJ534" s="42">
        <v>2.4792781380160667E-4</v>
      </c>
      <c r="AK534" s="42">
        <v>1.2683090392299836E-3</v>
      </c>
      <c r="AL534" s="42">
        <v>5.446318907756833E-5</v>
      </c>
      <c r="AM534" s="42">
        <v>1.4335205109199364E-4</v>
      </c>
    </row>
    <row r="535" spans="1:39" hidden="1" x14ac:dyDescent="0.25">
      <c r="A535" s="53"/>
      <c r="B535" s="53"/>
      <c r="C535" s="53"/>
      <c r="D535" s="16">
        <v>9.9888028527260757E-5</v>
      </c>
      <c r="E535" s="16">
        <v>2.4792781380160667E-4</v>
      </c>
      <c r="F535" s="16">
        <v>1.2683090392299836E-3</v>
      </c>
      <c r="G535" s="16">
        <v>5.446318907756833E-5</v>
      </c>
      <c r="H535" s="16">
        <v>1.4335205109199364E-4</v>
      </c>
      <c r="I535" s="16">
        <v>1.0652860061840031E-2</v>
      </c>
      <c r="J535" s="16">
        <v>9.9888028527260757E-5</v>
      </c>
      <c r="K535" s="16">
        <v>2.4792781380160667E-4</v>
      </c>
      <c r="L535" s="16">
        <v>1.2683090392299836E-3</v>
      </c>
      <c r="M535" s="16">
        <v>5.446318907756833E-5</v>
      </c>
      <c r="N535" s="16">
        <v>1.4335205109199364E-4</v>
      </c>
      <c r="O535" s="16">
        <v>1.0652860061840031E-2</v>
      </c>
      <c r="P535" s="16">
        <v>0</v>
      </c>
      <c r="Q535" s="16">
        <v>0</v>
      </c>
      <c r="R535" s="16">
        <v>0</v>
      </c>
      <c r="S535" s="16">
        <v>0</v>
      </c>
      <c r="T535" s="16">
        <v>0</v>
      </c>
      <c r="U535" s="16">
        <v>0</v>
      </c>
      <c r="V535" s="16">
        <v>0</v>
      </c>
      <c r="W535" s="16">
        <v>0</v>
      </c>
      <c r="X535" s="16">
        <v>0</v>
      </c>
      <c r="Y535" s="16">
        <v>0</v>
      </c>
      <c r="Z535" s="16">
        <v>0</v>
      </c>
      <c r="AA535" s="54">
        <v>0</v>
      </c>
      <c r="AB535" s="42">
        <v>9.9888028527260757E-5</v>
      </c>
      <c r="AC535" s="42">
        <v>2.4792781380160667E-4</v>
      </c>
      <c r="AD535" s="42">
        <v>1.2683090392299836E-3</v>
      </c>
      <c r="AE535" s="42">
        <v>5.446318907756833E-5</v>
      </c>
      <c r="AF535" s="42">
        <v>1.4335205109199364E-4</v>
      </c>
      <c r="AG535" s="42">
        <v>1.0652860061840031E-2</v>
      </c>
      <c r="AH535" s="42">
        <v>9.9888028527260757E-5</v>
      </c>
      <c r="AI535" s="42">
        <v>2.4792781380160667E-4</v>
      </c>
      <c r="AJ535" s="42">
        <v>1.2683090392299836E-3</v>
      </c>
      <c r="AK535" s="42">
        <v>5.446318907756833E-5</v>
      </c>
      <c r="AL535" s="42">
        <v>1.4335205109199364E-4</v>
      </c>
      <c r="AM535" s="42">
        <v>1.0652860061840031E-2</v>
      </c>
    </row>
    <row r="536" spans="1:39" hidden="1" x14ac:dyDescent="0.25">
      <c r="A536" s="53"/>
      <c r="B536" s="53"/>
      <c r="C536" s="53"/>
      <c r="D536" s="16">
        <v>2.4792781380160667E-4</v>
      </c>
      <c r="E536" s="16">
        <v>1.2683090392299836E-3</v>
      </c>
      <c r="F536" s="16">
        <v>5.446318907756833E-5</v>
      </c>
      <c r="G536" s="16">
        <v>1.4335205109199364E-4</v>
      </c>
      <c r="H536" s="16">
        <v>1.0652860061840031E-2</v>
      </c>
      <c r="I536" s="16">
        <v>4.9944014263630378E-4</v>
      </c>
      <c r="J536" s="16">
        <v>2.4792781380160667E-4</v>
      </c>
      <c r="K536" s="16">
        <v>1.2683090392299836E-3</v>
      </c>
      <c r="L536" s="16">
        <v>5.446318907756833E-5</v>
      </c>
      <c r="M536" s="16">
        <v>1.4335205109199364E-4</v>
      </c>
      <c r="N536" s="16">
        <v>1.0652860061840031E-2</v>
      </c>
      <c r="O536" s="16">
        <v>4.9944014263630378E-4</v>
      </c>
      <c r="P536" s="16">
        <v>0</v>
      </c>
      <c r="Q536" s="16">
        <v>0</v>
      </c>
      <c r="R536" s="16">
        <v>0</v>
      </c>
      <c r="S536" s="16">
        <v>0</v>
      </c>
      <c r="T536" s="16">
        <v>0</v>
      </c>
      <c r="U536" s="16">
        <v>0</v>
      </c>
      <c r="V536" s="16">
        <v>0</v>
      </c>
      <c r="W536" s="16">
        <v>0</v>
      </c>
      <c r="X536" s="16">
        <v>0</v>
      </c>
      <c r="Y536" s="16">
        <v>0</v>
      </c>
      <c r="Z536" s="16">
        <v>0</v>
      </c>
      <c r="AA536" s="54">
        <v>0</v>
      </c>
      <c r="AB536" s="42">
        <v>2.4792781380160667E-4</v>
      </c>
      <c r="AC536" s="42">
        <v>1.2683090392299836E-3</v>
      </c>
      <c r="AD536" s="42">
        <v>5.446318907756833E-5</v>
      </c>
      <c r="AE536" s="42">
        <v>1.4335205109199364E-4</v>
      </c>
      <c r="AF536" s="42">
        <v>1.0652860061840031E-2</v>
      </c>
      <c r="AG536" s="42">
        <v>4.9944014263630378E-4</v>
      </c>
      <c r="AH536" s="42">
        <v>2.4792781380160667E-4</v>
      </c>
      <c r="AI536" s="42">
        <v>1.2683090392299836E-3</v>
      </c>
      <c r="AJ536" s="42">
        <v>5.446318907756833E-5</v>
      </c>
      <c r="AK536" s="42">
        <v>1.4335205109199364E-4</v>
      </c>
      <c r="AL536" s="42">
        <v>1.0652860061840031E-2</v>
      </c>
      <c r="AM536" s="42">
        <v>4.9944014263630378E-4</v>
      </c>
    </row>
    <row r="537" spans="1:39" hidden="1" x14ac:dyDescent="0.25">
      <c r="A537" s="53"/>
      <c r="B537" s="53"/>
      <c r="C537" s="53"/>
      <c r="D537" s="16">
        <v>1.2683090392299836E-3</v>
      </c>
      <c r="E537" s="16">
        <v>5.446318907756833E-5</v>
      </c>
      <c r="F537" s="16">
        <v>1.4335205109199364E-4</v>
      </c>
      <c r="G537" s="16">
        <v>1.0652860061840031E-2</v>
      </c>
      <c r="H537" s="16">
        <v>4.9944014263630378E-4</v>
      </c>
      <c r="I537" s="16">
        <v>1.2396390690080333E-3</v>
      </c>
      <c r="J537" s="16">
        <v>1.2683090392299836E-3</v>
      </c>
      <c r="K537" s="16">
        <v>5.446318907756833E-5</v>
      </c>
      <c r="L537" s="16">
        <v>1.4335205109199364E-4</v>
      </c>
      <c r="M537" s="16">
        <v>1.0652860061840031E-2</v>
      </c>
      <c r="N537" s="16">
        <v>4.9944014263630378E-4</v>
      </c>
      <c r="O537" s="16">
        <v>1.2396390690080333E-3</v>
      </c>
      <c r="P537" s="16">
        <v>0</v>
      </c>
      <c r="Q537" s="16">
        <v>0</v>
      </c>
      <c r="R537" s="16">
        <v>0</v>
      </c>
      <c r="S537" s="16">
        <v>0</v>
      </c>
      <c r="T537" s="16">
        <v>0</v>
      </c>
      <c r="U537" s="16">
        <v>0</v>
      </c>
      <c r="V537" s="16">
        <v>0</v>
      </c>
      <c r="W537" s="16">
        <v>0</v>
      </c>
      <c r="X537" s="16">
        <v>0</v>
      </c>
      <c r="Y537" s="16">
        <v>0</v>
      </c>
      <c r="Z537" s="16">
        <v>0</v>
      </c>
      <c r="AA537" s="54">
        <v>0</v>
      </c>
      <c r="AB537" s="42">
        <v>1.2683090392299836E-3</v>
      </c>
      <c r="AC537" s="42">
        <v>5.446318907756833E-5</v>
      </c>
      <c r="AD537" s="42">
        <v>1.4335205109199364E-4</v>
      </c>
      <c r="AE537" s="42">
        <v>1.0652860061840031E-2</v>
      </c>
      <c r="AF537" s="42">
        <v>4.9944014263630378E-4</v>
      </c>
      <c r="AG537" s="42">
        <v>1.2396390690080333E-3</v>
      </c>
      <c r="AH537" s="42">
        <v>1.2683090392299836E-3</v>
      </c>
      <c r="AI537" s="42">
        <v>5.446318907756833E-5</v>
      </c>
      <c r="AJ537" s="42">
        <v>1.4335205109199364E-4</v>
      </c>
      <c r="AK537" s="42">
        <v>1.0652860061840031E-2</v>
      </c>
      <c r="AL537" s="42">
        <v>4.9944014263630378E-4</v>
      </c>
      <c r="AM537" s="42">
        <v>1.2396390690080333E-3</v>
      </c>
    </row>
    <row r="538" spans="1:39" hidden="1" x14ac:dyDescent="0.25">
      <c r="A538" s="53"/>
      <c r="B538" s="53"/>
      <c r="C538" s="53"/>
      <c r="D538" s="16">
        <v>5.446318907756833E-5</v>
      </c>
      <c r="E538" s="16">
        <v>1.4335205109199364E-4</v>
      </c>
      <c r="F538" s="16">
        <v>1.0652860061840031E-2</v>
      </c>
      <c r="G538" s="16">
        <v>4.9944014263630378E-4</v>
      </c>
      <c r="H538" s="16">
        <v>1.2396390690080333E-3</v>
      </c>
      <c r="I538" s="16">
        <v>6.341545196149918E-3</v>
      </c>
      <c r="J538" s="16">
        <v>5.446318907756833E-5</v>
      </c>
      <c r="K538" s="16">
        <v>1.4335205109199364E-4</v>
      </c>
      <c r="L538" s="16">
        <v>1.0652860061840031E-2</v>
      </c>
      <c r="M538" s="16">
        <v>4.9944014263630378E-4</v>
      </c>
      <c r="N538" s="16">
        <v>1.2396390690080333E-3</v>
      </c>
      <c r="O538" s="16">
        <v>6.341545196149918E-3</v>
      </c>
      <c r="P538" s="16">
        <v>0</v>
      </c>
      <c r="Q538" s="16">
        <v>0</v>
      </c>
      <c r="R538" s="16">
        <v>0</v>
      </c>
      <c r="S538" s="16">
        <v>0</v>
      </c>
      <c r="T538" s="16">
        <v>0</v>
      </c>
      <c r="U538" s="16">
        <v>0</v>
      </c>
      <c r="V538" s="16">
        <v>0</v>
      </c>
      <c r="W538" s="16">
        <v>0</v>
      </c>
      <c r="X538" s="16">
        <v>0</v>
      </c>
      <c r="Y538" s="16">
        <v>0</v>
      </c>
      <c r="Z538" s="16">
        <v>0</v>
      </c>
      <c r="AA538" s="54">
        <v>0</v>
      </c>
      <c r="AB538" s="42">
        <v>5.446318907756833E-5</v>
      </c>
      <c r="AC538" s="42">
        <v>1.4335205109199364E-4</v>
      </c>
      <c r="AD538" s="42">
        <v>1.0652860061840031E-2</v>
      </c>
      <c r="AE538" s="42">
        <v>4.9944014263630378E-4</v>
      </c>
      <c r="AF538" s="42">
        <v>1.2396390690080333E-3</v>
      </c>
      <c r="AG538" s="42">
        <v>6.341545196149918E-3</v>
      </c>
      <c r="AH538" s="42">
        <v>5.446318907756833E-5</v>
      </c>
      <c r="AI538" s="42">
        <v>1.4335205109199364E-4</v>
      </c>
      <c r="AJ538" s="42">
        <v>1.0652860061840031E-2</v>
      </c>
      <c r="AK538" s="42">
        <v>4.9944014263630378E-4</v>
      </c>
      <c r="AL538" s="42">
        <v>1.2396390690080333E-3</v>
      </c>
      <c r="AM538" s="42">
        <v>6.341545196149918E-3</v>
      </c>
    </row>
    <row r="539" spans="1:39" hidden="1" x14ac:dyDescent="0.25">
      <c r="A539" s="53"/>
      <c r="B539" s="53"/>
      <c r="C539" s="53"/>
      <c r="D539" s="16">
        <v>1.4335205109199364E-4</v>
      </c>
      <c r="E539" s="16">
        <v>1.0652860061840031E-2</v>
      </c>
      <c r="F539" s="16">
        <v>4.9944014263630378E-4</v>
      </c>
      <c r="G539" s="16">
        <v>1.2396390690080333E-3</v>
      </c>
      <c r="H539" s="16">
        <v>6.341545196149918E-3</v>
      </c>
      <c r="I539" s="16">
        <v>2.7231594538784166E-4</v>
      </c>
      <c r="J539" s="16">
        <v>1.4335205109199364E-4</v>
      </c>
      <c r="K539" s="16">
        <v>1.0652860061840031E-2</v>
      </c>
      <c r="L539" s="16">
        <v>4.9944014263630378E-4</v>
      </c>
      <c r="M539" s="16">
        <v>1.2396390690080333E-3</v>
      </c>
      <c r="N539" s="16">
        <v>6.341545196149918E-3</v>
      </c>
      <c r="O539" s="16">
        <v>2.7231594538784166E-4</v>
      </c>
      <c r="P539" s="16">
        <v>0</v>
      </c>
      <c r="Q539" s="16">
        <v>0</v>
      </c>
      <c r="R539" s="16">
        <v>0</v>
      </c>
      <c r="S539" s="16">
        <v>0</v>
      </c>
      <c r="T539" s="16">
        <v>0</v>
      </c>
      <c r="U539" s="16">
        <v>0</v>
      </c>
      <c r="V539" s="16">
        <v>0</v>
      </c>
      <c r="W539" s="16">
        <v>0</v>
      </c>
      <c r="X539" s="16">
        <v>0</v>
      </c>
      <c r="Y539" s="16">
        <v>0</v>
      </c>
      <c r="Z539" s="16">
        <v>0</v>
      </c>
      <c r="AA539" s="54">
        <v>0</v>
      </c>
      <c r="AB539" s="42">
        <v>1.4335205109199364E-4</v>
      </c>
      <c r="AC539" s="42">
        <v>1.0652860061840031E-2</v>
      </c>
      <c r="AD539" s="42">
        <v>4.9944014263630378E-4</v>
      </c>
      <c r="AE539" s="42">
        <v>1.2396390690080333E-3</v>
      </c>
      <c r="AF539" s="42">
        <v>6.341545196149918E-3</v>
      </c>
      <c r="AG539" s="42">
        <v>2.7231594538784166E-4</v>
      </c>
      <c r="AH539" s="42">
        <v>1.4335205109199364E-4</v>
      </c>
      <c r="AI539" s="42">
        <v>1.0652860061840031E-2</v>
      </c>
      <c r="AJ539" s="42">
        <v>4.9944014263630378E-4</v>
      </c>
      <c r="AK539" s="42">
        <v>1.2396390690080333E-3</v>
      </c>
      <c r="AL539" s="42">
        <v>6.341545196149918E-3</v>
      </c>
      <c r="AM539" s="42">
        <v>2.7231594538784166E-4</v>
      </c>
    </row>
    <row r="540" spans="1:39" x14ac:dyDescent="0.25">
      <c r="A540" s="53" t="s">
        <v>141</v>
      </c>
      <c r="B540" s="53" t="str">
        <f>VLOOKUP(A540,'TRI Releases'!$A$3:$Q$118,2,FALSE)</f>
        <v>7754WBLCBP231NB</v>
      </c>
      <c r="C540" s="53" t="str">
        <f>VLOOKUP(B540,'AERMOD-Modeled-Air-Conc.'!$A$5:$B$3136,2,FALSE)</f>
        <v>Manufacturing</v>
      </c>
      <c r="D540" s="16">
        <v>1.0652860061840031E-2</v>
      </c>
      <c r="E540" s="16">
        <v>4.9944014263630378E-4</v>
      </c>
      <c r="F540" s="16">
        <v>1.2396390690080333E-3</v>
      </c>
      <c r="G540" s="16">
        <v>6.341545196149918E-3</v>
      </c>
      <c r="H540" s="16">
        <v>2.7231594538784166E-4</v>
      </c>
      <c r="I540" s="16">
        <v>7.1676025545996816E-4</v>
      </c>
      <c r="J540" s="16">
        <v>1.0652860061840031E-2</v>
      </c>
      <c r="K540" s="16">
        <v>4.9944014263630378E-4</v>
      </c>
      <c r="L540" s="16">
        <v>1.2396390690080333E-3</v>
      </c>
      <c r="M540" s="16">
        <v>6.341545196149918E-3</v>
      </c>
      <c r="N540" s="16">
        <v>2.7231594538784166E-4</v>
      </c>
      <c r="O540" s="16">
        <v>7.1676025545996816E-4</v>
      </c>
      <c r="P540" s="16">
        <v>0</v>
      </c>
      <c r="Q540" s="16">
        <v>0</v>
      </c>
      <c r="R540" s="16">
        <v>0</v>
      </c>
      <c r="S540" s="16">
        <v>0</v>
      </c>
      <c r="T540" s="16">
        <v>0</v>
      </c>
      <c r="U540" s="16">
        <v>0</v>
      </c>
      <c r="V540" s="16">
        <v>0</v>
      </c>
      <c r="W540" s="16">
        <v>0</v>
      </c>
      <c r="X540" s="16">
        <v>0</v>
      </c>
      <c r="Y540" s="16">
        <v>0</v>
      </c>
      <c r="Z540" s="16">
        <v>0</v>
      </c>
      <c r="AA540" s="54">
        <v>0</v>
      </c>
      <c r="AB540" s="42">
        <v>1.0652860061840031E-2</v>
      </c>
      <c r="AC540" s="42">
        <v>4.9944014263630378E-4</v>
      </c>
      <c r="AD540" s="42">
        <v>1.2396390690080333E-3</v>
      </c>
      <c r="AE540" s="42">
        <v>6.341545196149918E-3</v>
      </c>
      <c r="AF540" s="42">
        <v>2.7231594538784166E-4</v>
      </c>
      <c r="AG540" s="42">
        <v>7.1676025545996816E-4</v>
      </c>
      <c r="AH540" s="42">
        <v>1.0652860061840031E-2</v>
      </c>
      <c r="AI540" s="42">
        <v>4.9944014263630378E-4</v>
      </c>
      <c r="AJ540" s="42">
        <v>1.2396390690080333E-3</v>
      </c>
      <c r="AK540" s="42">
        <v>6.341545196149918E-3</v>
      </c>
      <c r="AL540" s="42">
        <v>2.7231594538784166E-4</v>
      </c>
      <c r="AM540" s="42">
        <v>7.1676025545996816E-4</v>
      </c>
    </row>
    <row r="541" spans="1:39" hidden="1" x14ac:dyDescent="0.25">
      <c r="A541" s="53"/>
      <c r="B541" s="53"/>
      <c r="C541" s="53"/>
      <c r="D541" s="16">
        <v>4.9944014263630378E-4</v>
      </c>
      <c r="E541" s="16">
        <v>1.2396390690080333E-3</v>
      </c>
      <c r="F541" s="16">
        <v>6.341545196149918E-3</v>
      </c>
      <c r="G541" s="16">
        <v>2.7231594538784166E-4</v>
      </c>
      <c r="H541" s="16">
        <v>7.1676025545996816E-4</v>
      </c>
      <c r="I541" s="16">
        <v>1.2783432074208036E-2</v>
      </c>
      <c r="J541" s="16">
        <v>4.9944014263630378E-4</v>
      </c>
      <c r="K541" s="16">
        <v>1.2396390690080333E-3</v>
      </c>
      <c r="L541" s="16">
        <v>6.341545196149918E-3</v>
      </c>
      <c r="M541" s="16">
        <v>2.7231594538784166E-4</v>
      </c>
      <c r="N541" s="16">
        <v>7.1676025545996816E-4</v>
      </c>
      <c r="O541" s="16">
        <v>1.2783432074208036E-2</v>
      </c>
      <c r="P541" s="16">
        <v>0</v>
      </c>
      <c r="Q541" s="16">
        <v>0</v>
      </c>
      <c r="R541" s="16">
        <v>0</v>
      </c>
      <c r="S541" s="16">
        <v>0</v>
      </c>
      <c r="T541" s="16">
        <v>0</v>
      </c>
      <c r="U541" s="16">
        <v>0</v>
      </c>
      <c r="V541" s="16">
        <v>0</v>
      </c>
      <c r="W541" s="16">
        <v>0</v>
      </c>
      <c r="X541" s="16">
        <v>0</v>
      </c>
      <c r="Y541" s="16">
        <v>0</v>
      </c>
      <c r="Z541" s="16">
        <v>0</v>
      </c>
      <c r="AA541" s="54">
        <v>0</v>
      </c>
      <c r="AB541" s="42">
        <v>4.9944014263630378E-4</v>
      </c>
      <c r="AC541" s="42">
        <v>1.2396390690080333E-3</v>
      </c>
      <c r="AD541" s="42">
        <v>6.341545196149918E-3</v>
      </c>
      <c r="AE541" s="42">
        <v>2.7231594538784166E-4</v>
      </c>
      <c r="AF541" s="42">
        <v>7.1676025545996816E-4</v>
      </c>
      <c r="AG541" s="42">
        <v>1.2783432074208036E-2</v>
      </c>
      <c r="AH541" s="42">
        <v>4.9944014263630378E-4</v>
      </c>
      <c r="AI541" s="42">
        <v>1.2396390690080333E-3</v>
      </c>
      <c r="AJ541" s="42">
        <v>6.341545196149918E-3</v>
      </c>
      <c r="AK541" s="42">
        <v>2.7231594538784166E-4</v>
      </c>
      <c r="AL541" s="42">
        <v>7.1676025545996816E-4</v>
      </c>
      <c r="AM541" s="42">
        <v>1.2783432074208036E-2</v>
      </c>
    </row>
    <row r="542" spans="1:39" hidden="1" x14ac:dyDescent="0.25">
      <c r="A542" s="53"/>
      <c r="B542" s="53"/>
      <c r="C542" s="53"/>
      <c r="D542" s="16">
        <v>1.2396390690080333E-3</v>
      </c>
      <c r="E542" s="16">
        <v>6.341545196149918E-3</v>
      </c>
      <c r="F542" s="16">
        <v>2.7231594538784166E-4</v>
      </c>
      <c r="G542" s="16">
        <v>7.1676025545996816E-4</v>
      </c>
      <c r="H542" s="16">
        <v>1.2783432074208036E-2</v>
      </c>
      <c r="I542" s="16">
        <v>5.9932817116356443E-4</v>
      </c>
      <c r="J542" s="16">
        <v>1.2396390690080333E-3</v>
      </c>
      <c r="K542" s="16">
        <v>6.341545196149918E-3</v>
      </c>
      <c r="L542" s="16">
        <v>2.7231594538784166E-4</v>
      </c>
      <c r="M542" s="16">
        <v>7.1676025545996816E-4</v>
      </c>
      <c r="N542" s="16">
        <v>1.2783432074208036E-2</v>
      </c>
      <c r="O542" s="16">
        <v>5.9932817116356443E-4</v>
      </c>
      <c r="P542" s="16">
        <v>0</v>
      </c>
      <c r="Q542" s="16">
        <v>0</v>
      </c>
      <c r="R542" s="16">
        <v>0</v>
      </c>
      <c r="S542" s="16">
        <v>0</v>
      </c>
      <c r="T542" s="16">
        <v>0</v>
      </c>
      <c r="U542" s="16">
        <v>0</v>
      </c>
      <c r="V542" s="16">
        <v>0</v>
      </c>
      <c r="W542" s="16">
        <v>0</v>
      </c>
      <c r="X542" s="16">
        <v>0</v>
      </c>
      <c r="Y542" s="16">
        <v>0</v>
      </c>
      <c r="Z542" s="16">
        <v>0</v>
      </c>
      <c r="AA542" s="54">
        <v>0</v>
      </c>
      <c r="AB542" s="42">
        <v>1.2396390690080333E-3</v>
      </c>
      <c r="AC542" s="42">
        <v>6.341545196149918E-3</v>
      </c>
      <c r="AD542" s="42">
        <v>2.7231594538784166E-4</v>
      </c>
      <c r="AE542" s="42">
        <v>7.1676025545996816E-4</v>
      </c>
      <c r="AF542" s="42">
        <v>1.2783432074208036E-2</v>
      </c>
      <c r="AG542" s="42">
        <v>5.9932817116356443E-4</v>
      </c>
      <c r="AH542" s="42">
        <v>1.2396390690080333E-3</v>
      </c>
      <c r="AI542" s="42">
        <v>6.341545196149918E-3</v>
      </c>
      <c r="AJ542" s="42">
        <v>2.7231594538784166E-4</v>
      </c>
      <c r="AK542" s="42">
        <v>7.1676025545996816E-4</v>
      </c>
      <c r="AL542" s="42">
        <v>1.2783432074208036E-2</v>
      </c>
      <c r="AM542" s="42">
        <v>5.9932817116356443E-4</v>
      </c>
    </row>
    <row r="543" spans="1:39" hidden="1" x14ac:dyDescent="0.25">
      <c r="A543" s="53"/>
      <c r="B543" s="53"/>
      <c r="C543" s="53"/>
      <c r="D543" s="16">
        <v>6.341545196149918E-3</v>
      </c>
      <c r="E543" s="16">
        <v>2.7231594538784166E-4</v>
      </c>
      <c r="F543" s="16">
        <v>7.1676025545996816E-4</v>
      </c>
      <c r="G543" s="16">
        <v>1.2783432074208036E-2</v>
      </c>
      <c r="H543" s="16">
        <v>5.9932817116356443E-4</v>
      </c>
      <c r="I543" s="16">
        <v>1.4875668828096399E-3</v>
      </c>
      <c r="J543" s="16">
        <v>6.341545196149918E-3</v>
      </c>
      <c r="K543" s="16">
        <v>2.7231594538784166E-4</v>
      </c>
      <c r="L543" s="16">
        <v>7.1676025545996816E-4</v>
      </c>
      <c r="M543" s="16">
        <v>1.2783432074208036E-2</v>
      </c>
      <c r="N543" s="16">
        <v>5.9932817116356443E-4</v>
      </c>
      <c r="O543" s="16">
        <v>1.4875668828096399E-3</v>
      </c>
      <c r="P543" s="16">
        <v>0</v>
      </c>
      <c r="Q543" s="16">
        <v>0</v>
      </c>
      <c r="R543" s="16">
        <v>0</v>
      </c>
      <c r="S543" s="16">
        <v>0</v>
      </c>
      <c r="T543" s="16">
        <v>0</v>
      </c>
      <c r="U543" s="16">
        <v>0</v>
      </c>
      <c r="V543" s="16">
        <v>0</v>
      </c>
      <c r="W543" s="16">
        <v>0</v>
      </c>
      <c r="X543" s="16">
        <v>0</v>
      </c>
      <c r="Y543" s="16">
        <v>0</v>
      </c>
      <c r="Z543" s="16">
        <v>0</v>
      </c>
      <c r="AA543" s="54">
        <v>0</v>
      </c>
      <c r="AB543" s="42">
        <v>6.341545196149918E-3</v>
      </c>
      <c r="AC543" s="42">
        <v>2.7231594538784166E-4</v>
      </c>
      <c r="AD543" s="42">
        <v>7.1676025545996816E-4</v>
      </c>
      <c r="AE543" s="42">
        <v>1.2783432074208036E-2</v>
      </c>
      <c r="AF543" s="42">
        <v>5.9932817116356443E-4</v>
      </c>
      <c r="AG543" s="42">
        <v>1.4875668828096399E-3</v>
      </c>
      <c r="AH543" s="42">
        <v>6.341545196149918E-3</v>
      </c>
      <c r="AI543" s="42">
        <v>2.7231594538784166E-4</v>
      </c>
      <c r="AJ543" s="42">
        <v>7.1676025545996816E-4</v>
      </c>
      <c r="AK543" s="42">
        <v>1.2783432074208036E-2</v>
      </c>
      <c r="AL543" s="42">
        <v>5.9932817116356443E-4</v>
      </c>
      <c r="AM543" s="42">
        <v>1.4875668828096399E-3</v>
      </c>
    </row>
    <row r="544" spans="1:39" hidden="1" x14ac:dyDescent="0.25">
      <c r="A544" s="53"/>
      <c r="B544" s="53"/>
      <c r="C544" s="53"/>
      <c r="D544" s="16">
        <v>2.7231594538784166E-4</v>
      </c>
      <c r="E544" s="16">
        <v>7.1676025545996816E-4</v>
      </c>
      <c r="F544" s="16">
        <v>1.2783432074208036E-2</v>
      </c>
      <c r="G544" s="16">
        <v>5.9932817116356443E-4</v>
      </c>
      <c r="H544" s="16">
        <v>1.4875668828096399E-3</v>
      </c>
      <c r="I544" s="16">
        <v>7.6098542353799014E-3</v>
      </c>
      <c r="J544" s="16">
        <v>2.7231594538784166E-4</v>
      </c>
      <c r="K544" s="16">
        <v>7.1676025545996816E-4</v>
      </c>
      <c r="L544" s="16">
        <v>1.2783432074208036E-2</v>
      </c>
      <c r="M544" s="16">
        <v>5.9932817116356443E-4</v>
      </c>
      <c r="N544" s="16">
        <v>1.4875668828096399E-3</v>
      </c>
      <c r="O544" s="16">
        <v>7.6098542353799014E-3</v>
      </c>
      <c r="P544" s="16">
        <v>0</v>
      </c>
      <c r="Q544" s="16">
        <v>0</v>
      </c>
      <c r="R544" s="16">
        <v>0</v>
      </c>
      <c r="S544" s="16">
        <v>0</v>
      </c>
      <c r="T544" s="16">
        <v>0</v>
      </c>
      <c r="U544" s="16">
        <v>0</v>
      </c>
      <c r="V544" s="16">
        <v>0</v>
      </c>
      <c r="W544" s="16">
        <v>0</v>
      </c>
      <c r="X544" s="16">
        <v>0</v>
      </c>
      <c r="Y544" s="16">
        <v>0</v>
      </c>
      <c r="Z544" s="16">
        <v>0</v>
      </c>
      <c r="AA544" s="54">
        <v>0</v>
      </c>
      <c r="AB544" s="42">
        <v>2.7231594538784166E-4</v>
      </c>
      <c r="AC544" s="42">
        <v>7.1676025545996816E-4</v>
      </c>
      <c r="AD544" s="42">
        <v>1.2783432074208036E-2</v>
      </c>
      <c r="AE544" s="42">
        <v>5.9932817116356443E-4</v>
      </c>
      <c r="AF544" s="42">
        <v>1.4875668828096399E-3</v>
      </c>
      <c r="AG544" s="42">
        <v>7.6098542353799014E-3</v>
      </c>
      <c r="AH544" s="42">
        <v>2.7231594538784166E-4</v>
      </c>
      <c r="AI544" s="42">
        <v>7.1676025545996816E-4</v>
      </c>
      <c r="AJ544" s="42">
        <v>1.2783432074208036E-2</v>
      </c>
      <c r="AK544" s="42">
        <v>5.9932817116356443E-4</v>
      </c>
      <c r="AL544" s="42">
        <v>1.4875668828096399E-3</v>
      </c>
      <c r="AM544" s="42">
        <v>7.6098542353799014E-3</v>
      </c>
    </row>
    <row r="545" spans="1:39" hidden="1" x14ac:dyDescent="0.25">
      <c r="A545" s="53"/>
      <c r="B545" s="53"/>
      <c r="C545" s="53"/>
      <c r="D545" s="16">
        <v>7.1676025545996816E-4</v>
      </c>
      <c r="E545" s="16">
        <v>1.2783432074208036E-2</v>
      </c>
      <c r="F545" s="16">
        <v>5.9932817116356443E-4</v>
      </c>
      <c r="G545" s="16">
        <v>1.4875668828096399E-3</v>
      </c>
      <c r="H545" s="16">
        <v>7.6098542353799014E-3</v>
      </c>
      <c r="I545" s="16">
        <v>3.2677913446540997E-4</v>
      </c>
      <c r="J545" s="16">
        <v>7.1676025545996816E-4</v>
      </c>
      <c r="K545" s="16">
        <v>1.2783432074208036E-2</v>
      </c>
      <c r="L545" s="16">
        <v>5.9932817116356443E-4</v>
      </c>
      <c r="M545" s="16">
        <v>1.4875668828096399E-3</v>
      </c>
      <c r="N545" s="16">
        <v>7.6098542353799014E-3</v>
      </c>
      <c r="O545" s="16">
        <v>3.2677913446540997E-4</v>
      </c>
      <c r="P545" s="16">
        <v>0</v>
      </c>
      <c r="Q545" s="16">
        <v>0</v>
      </c>
      <c r="R545" s="16">
        <v>0</v>
      </c>
      <c r="S545" s="16">
        <v>0</v>
      </c>
      <c r="T545" s="16">
        <v>0</v>
      </c>
      <c r="U545" s="16">
        <v>0</v>
      </c>
      <c r="V545" s="16">
        <v>0</v>
      </c>
      <c r="W545" s="16">
        <v>0</v>
      </c>
      <c r="X545" s="16">
        <v>0</v>
      </c>
      <c r="Y545" s="16">
        <v>0</v>
      </c>
      <c r="Z545" s="16">
        <v>0</v>
      </c>
      <c r="AA545" s="54">
        <v>0</v>
      </c>
      <c r="AB545" s="42">
        <v>7.1676025545996816E-4</v>
      </c>
      <c r="AC545" s="42">
        <v>1.2783432074208036E-2</v>
      </c>
      <c r="AD545" s="42">
        <v>5.9932817116356443E-4</v>
      </c>
      <c r="AE545" s="42">
        <v>1.4875668828096399E-3</v>
      </c>
      <c r="AF545" s="42">
        <v>7.6098542353799014E-3</v>
      </c>
      <c r="AG545" s="42">
        <v>3.2677913446540997E-4</v>
      </c>
      <c r="AH545" s="42">
        <v>7.1676025545996816E-4</v>
      </c>
      <c r="AI545" s="42">
        <v>1.2783432074208036E-2</v>
      </c>
      <c r="AJ545" s="42">
        <v>5.9932817116356443E-4</v>
      </c>
      <c r="AK545" s="42">
        <v>1.4875668828096399E-3</v>
      </c>
      <c r="AL545" s="42">
        <v>7.6098542353799014E-3</v>
      </c>
      <c r="AM545" s="42">
        <v>3.2677913446540997E-4</v>
      </c>
    </row>
    <row r="546" spans="1:39" x14ac:dyDescent="0.25">
      <c r="A546" s="53" t="s">
        <v>144</v>
      </c>
      <c r="B546" s="53" t="str">
        <f>VLOOKUP(A546,'TRI Releases'!$A$3:$Q$118,2,FALSE)</f>
        <v>7754WBLCBP231NB</v>
      </c>
      <c r="C546" s="53" t="str">
        <f>VLOOKUP(B546,'AERMOD-Modeled-Air-Conc.'!$A$5:$B$3136,2,FALSE)</f>
        <v>Manufacturing</v>
      </c>
      <c r="D546" s="16">
        <v>1.2783432074208036E-2</v>
      </c>
      <c r="E546" s="16">
        <v>5.9932817116356443E-4</v>
      </c>
      <c r="F546" s="16">
        <v>1.4875668828096399E-3</v>
      </c>
      <c r="G546" s="16">
        <v>7.6098542353799014E-3</v>
      </c>
      <c r="H546" s="16">
        <v>3.2677913446540997E-4</v>
      </c>
      <c r="I546" s="16">
        <v>8.6011230655196177E-4</v>
      </c>
      <c r="J546" s="16">
        <v>1.2783432074208036E-2</v>
      </c>
      <c r="K546" s="16">
        <v>5.9932817116356443E-4</v>
      </c>
      <c r="L546" s="16">
        <v>1.4875668828096399E-3</v>
      </c>
      <c r="M546" s="16">
        <v>7.6098542353799014E-3</v>
      </c>
      <c r="N546" s="16">
        <v>3.2677913446540997E-4</v>
      </c>
      <c r="O546" s="16">
        <v>8.6011230655196177E-4</v>
      </c>
      <c r="P546" s="16">
        <v>0</v>
      </c>
      <c r="Q546" s="16">
        <v>0</v>
      </c>
      <c r="R546" s="16">
        <v>0</v>
      </c>
      <c r="S546" s="16">
        <v>0</v>
      </c>
      <c r="T546" s="16">
        <v>0</v>
      </c>
      <c r="U546" s="16">
        <v>0</v>
      </c>
      <c r="V546" s="16">
        <v>0</v>
      </c>
      <c r="W546" s="16">
        <v>0</v>
      </c>
      <c r="X546" s="16">
        <v>0</v>
      </c>
      <c r="Y546" s="16">
        <v>0</v>
      </c>
      <c r="Z546" s="16">
        <v>0</v>
      </c>
      <c r="AA546" s="54">
        <v>0</v>
      </c>
      <c r="AB546" s="42">
        <v>1.2783432074208036E-2</v>
      </c>
      <c r="AC546" s="42">
        <v>5.9932817116356443E-4</v>
      </c>
      <c r="AD546" s="42">
        <v>1.4875668828096399E-3</v>
      </c>
      <c r="AE546" s="42">
        <v>7.6098542353799014E-3</v>
      </c>
      <c r="AF546" s="42">
        <v>3.2677913446540997E-4</v>
      </c>
      <c r="AG546" s="42">
        <v>8.6011230655196177E-4</v>
      </c>
      <c r="AH546" s="42">
        <v>1.2783432074208036E-2</v>
      </c>
      <c r="AI546" s="42">
        <v>5.9932817116356443E-4</v>
      </c>
      <c r="AJ546" s="42">
        <v>1.4875668828096399E-3</v>
      </c>
      <c r="AK546" s="42">
        <v>7.6098542353799014E-3</v>
      </c>
      <c r="AL546" s="42">
        <v>3.2677913446540997E-4</v>
      </c>
      <c r="AM546" s="42">
        <v>8.6011230655196177E-4</v>
      </c>
    </row>
    <row r="547" spans="1:39" hidden="1" x14ac:dyDescent="0.25">
      <c r="A547" s="53"/>
      <c r="B547" s="53"/>
      <c r="C547" s="53"/>
      <c r="D547" s="16">
        <v>5.9932817116356443E-4</v>
      </c>
      <c r="E547" s="16">
        <v>1.4875668828096399E-3</v>
      </c>
      <c r="F547" s="16">
        <v>7.6098542353799014E-3</v>
      </c>
      <c r="G547" s="16">
        <v>3.2677913446540997E-4</v>
      </c>
      <c r="H547" s="16">
        <v>8.6011230655196177E-4</v>
      </c>
      <c r="I547" s="16">
        <v>1.4914004086576046E-2</v>
      </c>
      <c r="J547" s="16">
        <v>5.9932817116356443E-4</v>
      </c>
      <c r="K547" s="16">
        <v>1.4875668828096399E-3</v>
      </c>
      <c r="L547" s="16">
        <v>7.6098542353799014E-3</v>
      </c>
      <c r="M547" s="16">
        <v>3.2677913446540997E-4</v>
      </c>
      <c r="N547" s="16">
        <v>8.6011230655196177E-4</v>
      </c>
      <c r="O547" s="16">
        <v>1.4914004086576046E-2</v>
      </c>
      <c r="P547" s="16">
        <v>0</v>
      </c>
      <c r="Q547" s="16">
        <v>0</v>
      </c>
      <c r="R547" s="16">
        <v>0</v>
      </c>
      <c r="S547" s="16">
        <v>0</v>
      </c>
      <c r="T547" s="16">
        <v>0</v>
      </c>
      <c r="U547" s="16">
        <v>0</v>
      </c>
      <c r="V547" s="16">
        <v>0</v>
      </c>
      <c r="W547" s="16">
        <v>0</v>
      </c>
      <c r="X547" s="16">
        <v>0</v>
      </c>
      <c r="Y547" s="16">
        <v>0</v>
      </c>
      <c r="Z547" s="16">
        <v>0</v>
      </c>
      <c r="AA547" s="54">
        <v>0</v>
      </c>
      <c r="AB547" s="42">
        <v>5.9932817116356443E-4</v>
      </c>
      <c r="AC547" s="42">
        <v>1.4875668828096399E-3</v>
      </c>
      <c r="AD547" s="42">
        <v>7.6098542353799014E-3</v>
      </c>
      <c r="AE547" s="42">
        <v>3.2677913446540997E-4</v>
      </c>
      <c r="AF547" s="42">
        <v>8.6011230655196177E-4</v>
      </c>
      <c r="AG547" s="42">
        <v>1.4914004086576046E-2</v>
      </c>
      <c r="AH547" s="42">
        <v>5.9932817116356443E-4</v>
      </c>
      <c r="AI547" s="42">
        <v>1.4875668828096399E-3</v>
      </c>
      <c r="AJ547" s="42">
        <v>7.6098542353799014E-3</v>
      </c>
      <c r="AK547" s="42">
        <v>3.2677913446540997E-4</v>
      </c>
      <c r="AL547" s="42">
        <v>8.6011230655196177E-4</v>
      </c>
      <c r="AM547" s="42">
        <v>1.4914004086576046E-2</v>
      </c>
    </row>
    <row r="548" spans="1:39" hidden="1" x14ac:dyDescent="0.25">
      <c r="A548" s="53"/>
      <c r="B548" s="53"/>
      <c r="C548" s="53"/>
      <c r="D548" s="16">
        <v>1.4875668828096399E-3</v>
      </c>
      <c r="E548" s="16">
        <v>7.6098542353799014E-3</v>
      </c>
      <c r="F548" s="16">
        <v>3.2677913446540997E-4</v>
      </c>
      <c r="G548" s="16">
        <v>8.6011230655196177E-4</v>
      </c>
      <c r="H548" s="16">
        <v>1.4914004086576046E-2</v>
      </c>
      <c r="I548" s="16">
        <v>6.9921619969082541E-4</v>
      </c>
      <c r="J548" s="16">
        <v>1.4875668828096399E-3</v>
      </c>
      <c r="K548" s="16">
        <v>7.6098542353799014E-3</v>
      </c>
      <c r="L548" s="16">
        <v>3.2677913446540997E-4</v>
      </c>
      <c r="M548" s="16">
        <v>8.6011230655196177E-4</v>
      </c>
      <c r="N548" s="16">
        <v>1.4914004086576046E-2</v>
      </c>
      <c r="O548" s="16">
        <v>6.9921619969082541E-4</v>
      </c>
      <c r="P548" s="16">
        <v>0</v>
      </c>
      <c r="Q548" s="16">
        <v>0</v>
      </c>
      <c r="R548" s="16">
        <v>0</v>
      </c>
      <c r="S548" s="16">
        <v>0</v>
      </c>
      <c r="T548" s="16">
        <v>0</v>
      </c>
      <c r="U548" s="16">
        <v>0</v>
      </c>
      <c r="V548" s="16">
        <v>0</v>
      </c>
      <c r="W548" s="16">
        <v>0</v>
      </c>
      <c r="X548" s="16">
        <v>0</v>
      </c>
      <c r="Y548" s="16">
        <v>0</v>
      </c>
      <c r="Z548" s="16">
        <v>0</v>
      </c>
      <c r="AA548" s="54">
        <v>0</v>
      </c>
      <c r="AB548" s="42">
        <v>1.4875668828096399E-3</v>
      </c>
      <c r="AC548" s="42">
        <v>7.6098542353799014E-3</v>
      </c>
      <c r="AD548" s="42">
        <v>3.2677913446540997E-4</v>
      </c>
      <c r="AE548" s="42">
        <v>8.6011230655196177E-4</v>
      </c>
      <c r="AF548" s="42">
        <v>1.4914004086576046E-2</v>
      </c>
      <c r="AG548" s="42">
        <v>6.9921619969082541E-4</v>
      </c>
      <c r="AH548" s="42">
        <v>1.4875668828096399E-3</v>
      </c>
      <c r="AI548" s="42">
        <v>7.6098542353799014E-3</v>
      </c>
      <c r="AJ548" s="42">
        <v>3.2677913446540997E-4</v>
      </c>
      <c r="AK548" s="42">
        <v>8.6011230655196177E-4</v>
      </c>
      <c r="AL548" s="42">
        <v>1.4914004086576046E-2</v>
      </c>
      <c r="AM548" s="42">
        <v>6.9921619969082541E-4</v>
      </c>
    </row>
    <row r="549" spans="1:39" hidden="1" x14ac:dyDescent="0.25">
      <c r="A549" s="53"/>
      <c r="B549" s="53"/>
      <c r="C549" s="53"/>
      <c r="D549" s="16">
        <v>7.6098542353799014E-3</v>
      </c>
      <c r="E549" s="16">
        <v>3.2677913446540997E-4</v>
      </c>
      <c r="F549" s="16">
        <v>8.6011230655196177E-4</v>
      </c>
      <c r="G549" s="16">
        <v>1.4914004086576046E-2</v>
      </c>
      <c r="H549" s="16">
        <v>6.9921619969082541E-4</v>
      </c>
      <c r="I549" s="16">
        <v>1.735494696611247E-3</v>
      </c>
      <c r="J549" s="16">
        <v>7.6098542353799014E-3</v>
      </c>
      <c r="K549" s="16">
        <v>3.2677913446540997E-4</v>
      </c>
      <c r="L549" s="16">
        <v>8.6011230655196177E-4</v>
      </c>
      <c r="M549" s="16">
        <v>1.4914004086576046E-2</v>
      </c>
      <c r="N549" s="16">
        <v>6.9921619969082541E-4</v>
      </c>
      <c r="O549" s="16">
        <v>1.735494696611247E-3</v>
      </c>
      <c r="P549" s="16">
        <v>0</v>
      </c>
      <c r="Q549" s="16">
        <v>0</v>
      </c>
      <c r="R549" s="16">
        <v>0</v>
      </c>
      <c r="S549" s="16">
        <v>0</v>
      </c>
      <c r="T549" s="16">
        <v>0</v>
      </c>
      <c r="U549" s="16">
        <v>0</v>
      </c>
      <c r="V549" s="16">
        <v>0</v>
      </c>
      <c r="W549" s="16">
        <v>0</v>
      </c>
      <c r="X549" s="16">
        <v>0</v>
      </c>
      <c r="Y549" s="16">
        <v>0</v>
      </c>
      <c r="Z549" s="16">
        <v>0</v>
      </c>
      <c r="AA549" s="54">
        <v>0</v>
      </c>
      <c r="AB549" s="42">
        <v>7.6098542353799014E-3</v>
      </c>
      <c r="AC549" s="42">
        <v>3.2677913446540997E-4</v>
      </c>
      <c r="AD549" s="42">
        <v>8.6011230655196177E-4</v>
      </c>
      <c r="AE549" s="42">
        <v>1.4914004086576046E-2</v>
      </c>
      <c r="AF549" s="42">
        <v>6.9921619969082541E-4</v>
      </c>
      <c r="AG549" s="42">
        <v>1.735494696611247E-3</v>
      </c>
      <c r="AH549" s="42">
        <v>7.6098542353799014E-3</v>
      </c>
      <c r="AI549" s="42">
        <v>3.2677913446540997E-4</v>
      </c>
      <c r="AJ549" s="42">
        <v>8.6011230655196177E-4</v>
      </c>
      <c r="AK549" s="42">
        <v>1.4914004086576046E-2</v>
      </c>
      <c r="AL549" s="42">
        <v>6.9921619969082541E-4</v>
      </c>
      <c r="AM549" s="42">
        <v>1.735494696611247E-3</v>
      </c>
    </row>
    <row r="550" spans="1:39" hidden="1" x14ac:dyDescent="0.25">
      <c r="A550" s="53"/>
      <c r="B550" s="53"/>
      <c r="C550" s="53"/>
      <c r="D550" s="16">
        <v>3.2677913446540997E-4</v>
      </c>
      <c r="E550" s="16">
        <v>8.6011230655196177E-4</v>
      </c>
      <c r="F550" s="16">
        <v>1.4914004086576046E-2</v>
      </c>
      <c r="G550" s="16">
        <v>6.9921619969082541E-4</v>
      </c>
      <c r="H550" s="16">
        <v>1.735494696611247E-3</v>
      </c>
      <c r="I550" s="16">
        <v>8.8781632746098866E-3</v>
      </c>
      <c r="J550" s="16">
        <v>3.2677913446540997E-4</v>
      </c>
      <c r="K550" s="16">
        <v>8.6011230655196177E-4</v>
      </c>
      <c r="L550" s="16">
        <v>1.4914004086576046E-2</v>
      </c>
      <c r="M550" s="16">
        <v>6.9921619969082541E-4</v>
      </c>
      <c r="N550" s="16">
        <v>1.735494696611247E-3</v>
      </c>
      <c r="O550" s="16">
        <v>8.8781632746098866E-3</v>
      </c>
      <c r="P550" s="16">
        <v>0</v>
      </c>
      <c r="Q550" s="16">
        <v>0</v>
      </c>
      <c r="R550" s="16">
        <v>0</v>
      </c>
      <c r="S550" s="16">
        <v>0</v>
      </c>
      <c r="T550" s="16">
        <v>0</v>
      </c>
      <c r="U550" s="16">
        <v>0</v>
      </c>
      <c r="V550" s="16">
        <v>0</v>
      </c>
      <c r="W550" s="16">
        <v>0</v>
      </c>
      <c r="X550" s="16">
        <v>0</v>
      </c>
      <c r="Y550" s="16">
        <v>0</v>
      </c>
      <c r="Z550" s="16">
        <v>0</v>
      </c>
      <c r="AA550" s="54">
        <v>0</v>
      </c>
      <c r="AB550" s="42">
        <v>3.2677913446540997E-4</v>
      </c>
      <c r="AC550" s="42">
        <v>8.6011230655196177E-4</v>
      </c>
      <c r="AD550" s="42">
        <v>1.4914004086576046E-2</v>
      </c>
      <c r="AE550" s="42">
        <v>6.9921619969082541E-4</v>
      </c>
      <c r="AF550" s="42">
        <v>1.735494696611247E-3</v>
      </c>
      <c r="AG550" s="42">
        <v>8.8781632746098866E-3</v>
      </c>
      <c r="AH550" s="42">
        <v>3.2677913446540997E-4</v>
      </c>
      <c r="AI550" s="42">
        <v>8.6011230655196177E-4</v>
      </c>
      <c r="AJ550" s="42">
        <v>1.4914004086576046E-2</v>
      </c>
      <c r="AK550" s="42">
        <v>6.9921619969082541E-4</v>
      </c>
      <c r="AL550" s="42">
        <v>1.735494696611247E-3</v>
      </c>
      <c r="AM550" s="42">
        <v>8.8781632746098866E-3</v>
      </c>
    </row>
    <row r="551" spans="1:39" hidden="1" x14ac:dyDescent="0.25">
      <c r="A551" s="53"/>
      <c r="B551" s="53"/>
      <c r="C551" s="53"/>
      <c r="D551" s="16">
        <v>8.6011230655196177E-4</v>
      </c>
      <c r="E551" s="16">
        <v>1.4914004086576046E-2</v>
      </c>
      <c r="F551" s="16">
        <v>6.9921619969082541E-4</v>
      </c>
      <c r="G551" s="16">
        <v>1.735494696611247E-3</v>
      </c>
      <c r="H551" s="16">
        <v>8.8781632746098866E-3</v>
      </c>
      <c r="I551" s="16">
        <v>3.8124232354297833E-4</v>
      </c>
      <c r="J551" s="16">
        <v>8.6011230655196177E-4</v>
      </c>
      <c r="K551" s="16">
        <v>1.4914004086576046E-2</v>
      </c>
      <c r="L551" s="16">
        <v>6.9921619969082541E-4</v>
      </c>
      <c r="M551" s="16">
        <v>1.735494696611247E-3</v>
      </c>
      <c r="N551" s="16">
        <v>8.8781632746098866E-3</v>
      </c>
      <c r="O551" s="16">
        <v>3.8124232354297833E-4</v>
      </c>
      <c r="P551" s="16">
        <v>0</v>
      </c>
      <c r="Q551" s="16">
        <v>0</v>
      </c>
      <c r="R551" s="16">
        <v>0</v>
      </c>
      <c r="S551" s="16">
        <v>0</v>
      </c>
      <c r="T551" s="16">
        <v>0</v>
      </c>
      <c r="U551" s="16">
        <v>0</v>
      </c>
      <c r="V551" s="16">
        <v>0</v>
      </c>
      <c r="W551" s="16">
        <v>0</v>
      </c>
      <c r="X551" s="16">
        <v>0</v>
      </c>
      <c r="Y551" s="16">
        <v>0</v>
      </c>
      <c r="Z551" s="16">
        <v>0</v>
      </c>
      <c r="AA551" s="54">
        <v>0</v>
      </c>
      <c r="AB551" s="42">
        <v>8.6011230655196177E-4</v>
      </c>
      <c r="AC551" s="42">
        <v>1.4914004086576046E-2</v>
      </c>
      <c r="AD551" s="42">
        <v>6.9921619969082541E-4</v>
      </c>
      <c r="AE551" s="42">
        <v>1.735494696611247E-3</v>
      </c>
      <c r="AF551" s="42">
        <v>8.8781632746098866E-3</v>
      </c>
      <c r="AG551" s="42">
        <v>3.8124232354297833E-4</v>
      </c>
      <c r="AH551" s="42">
        <v>8.6011230655196177E-4</v>
      </c>
      <c r="AI551" s="42">
        <v>1.4914004086576046E-2</v>
      </c>
      <c r="AJ551" s="42">
        <v>6.9921619969082541E-4</v>
      </c>
      <c r="AK551" s="42">
        <v>1.735494696611247E-3</v>
      </c>
      <c r="AL551" s="42">
        <v>8.8781632746098866E-3</v>
      </c>
      <c r="AM551" s="42">
        <v>3.8124232354297833E-4</v>
      </c>
    </row>
    <row r="552" spans="1:39" x14ac:dyDescent="0.25">
      <c r="A552" s="53" t="s">
        <v>145</v>
      </c>
      <c r="B552" s="53" t="str">
        <f>VLOOKUP(A552,'TRI Releases'!$A$3:$Q$118,2,FALSE)</f>
        <v>7754WBLCBP231NB</v>
      </c>
      <c r="C552" s="53" t="str">
        <f>VLOOKUP(B552,'AERMOD-Modeled-Air-Conc.'!$A$5:$B$3136,2,FALSE)</f>
        <v>Manufacturing</v>
      </c>
      <c r="D552" s="16">
        <v>1.4914004086576046E-2</v>
      </c>
      <c r="E552" s="16">
        <v>6.9921619969082541E-4</v>
      </c>
      <c r="F552" s="16">
        <v>1.735494696611247E-3</v>
      </c>
      <c r="G552" s="16">
        <v>8.8781632746098866E-3</v>
      </c>
      <c r="H552" s="16">
        <v>3.8124232354297833E-4</v>
      </c>
      <c r="I552" s="16">
        <v>1.0034643576439556E-3</v>
      </c>
      <c r="J552" s="16">
        <v>1.4914004086576046E-2</v>
      </c>
      <c r="K552" s="16">
        <v>6.9921619969082541E-4</v>
      </c>
      <c r="L552" s="16">
        <v>1.735494696611247E-3</v>
      </c>
      <c r="M552" s="16">
        <v>8.8781632746098866E-3</v>
      </c>
      <c r="N552" s="16">
        <v>3.8124232354297833E-4</v>
      </c>
      <c r="O552" s="16">
        <v>1.0034643576439556E-3</v>
      </c>
      <c r="P552" s="16">
        <v>0</v>
      </c>
      <c r="Q552" s="16">
        <v>0</v>
      </c>
      <c r="R552" s="16">
        <v>0</v>
      </c>
      <c r="S552" s="16">
        <v>0</v>
      </c>
      <c r="T552" s="16">
        <v>0</v>
      </c>
      <c r="U552" s="16">
        <v>0</v>
      </c>
      <c r="V552" s="16">
        <v>0</v>
      </c>
      <c r="W552" s="16">
        <v>0</v>
      </c>
      <c r="X552" s="16">
        <v>0</v>
      </c>
      <c r="Y552" s="16">
        <v>0</v>
      </c>
      <c r="Z552" s="16">
        <v>0</v>
      </c>
      <c r="AA552" s="54">
        <v>0</v>
      </c>
      <c r="AB552" s="42">
        <v>1.4914004086576046E-2</v>
      </c>
      <c r="AC552" s="42">
        <v>6.9921619969082541E-4</v>
      </c>
      <c r="AD552" s="42">
        <v>1.735494696611247E-3</v>
      </c>
      <c r="AE552" s="42">
        <v>8.8781632746098866E-3</v>
      </c>
      <c r="AF552" s="42">
        <v>3.8124232354297833E-4</v>
      </c>
      <c r="AG552" s="42">
        <v>1.0034643576439556E-3</v>
      </c>
      <c r="AH552" s="42">
        <v>1.4914004086576046E-2</v>
      </c>
      <c r="AI552" s="42">
        <v>6.9921619969082541E-4</v>
      </c>
      <c r="AJ552" s="42">
        <v>1.735494696611247E-3</v>
      </c>
      <c r="AK552" s="42">
        <v>8.8781632746098866E-3</v>
      </c>
      <c r="AL552" s="42">
        <v>3.8124232354297833E-4</v>
      </c>
      <c r="AM552" s="42">
        <v>1.0034643576439556E-3</v>
      </c>
    </row>
    <row r="553" spans="1:39" hidden="1" x14ac:dyDescent="0.25">
      <c r="A553" s="53"/>
      <c r="B553" s="53"/>
      <c r="C553" s="53"/>
      <c r="D553" s="16">
        <v>6.9921619969082541E-4</v>
      </c>
      <c r="E553" s="16">
        <v>1.735494696611247E-3</v>
      </c>
      <c r="F553" s="16">
        <v>8.8781632746098866E-3</v>
      </c>
      <c r="G553" s="16">
        <v>3.8124232354297833E-4</v>
      </c>
      <c r="H553" s="16">
        <v>1.0034643576439556E-3</v>
      </c>
      <c r="I553" s="16">
        <v>3.6219724210256106E-2</v>
      </c>
      <c r="J553" s="16">
        <v>6.9921619969082541E-4</v>
      </c>
      <c r="K553" s="16">
        <v>1.735494696611247E-3</v>
      </c>
      <c r="L553" s="16">
        <v>8.8781632746098866E-3</v>
      </c>
      <c r="M553" s="16">
        <v>3.8124232354297833E-4</v>
      </c>
      <c r="N553" s="16">
        <v>1.0034643576439556E-3</v>
      </c>
      <c r="O553" s="16">
        <v>3.6219724210256106E-2</v>
      </c>
      <c r="P553" s="16">
        <v>0</v>
      </c>
      <c r="Q553" s="16">
        <v>0</v>
      </c>
      <c r="R553" s="16">
        <v>0</v>
      </c>
      <c r="S553" s="16">
        <v>0</v>
      </c>
      <c r="T553" s="16">
        <v>0</v>
      </c>
      <c r="U553" s="16">
        <v>0</v>
      </c>
      <c r="V553" s="16">
        <v>0</v>
      </c>
      <c r="W553" s="16">
        <v>0</v>
      </c>
      <c r="X553" s="16">
        <v>0</v>
      </c>
      <c r="Y553" s="16">
        <v>0</v>
      </c>
      <c r="Z553" s="16">
        <v>0</v>
      </c>
      <c r="AA553" s="54">
        <v>0</v>
      </c>
      <c r="AB553" s="42">
        <v>6.9921619969082541E-4</v>
      </c>
      <c r="AC553" s="42">
        <v>1.735494696611247E-3</v>
      </c>
      <c r="AD553" s="42">
        <v>8.8781632746098866E-3</v>
      </c>
      <c r="AE553" s="42">
        <v>3.8124232354297833E-4</v>
      </c>
      <c r="AF553" s="42">
        <v>1.0034643576439556E-3</v>
      </c>
      <c r="AG553" s="42">
        <v>3.6219724210256106E-2</v>
      </c>
      <c r="AH553" s="42">
        <v>6.9921619969082541E-4</v>
      </c>
      <c r="AI553" s="42">
        <v>1.735494696611247E-3</v>
      </c>
      <c r="AJ553" s="42">
        <v>8.8781632746098866E-3</v>
      </c>
      <c r="AK553" s="42">
        <v>3.8124232354297833E-4</v>
      </c>
      <c r="AL553" s="42">
        <v>1.0034643576439556E-3</v>
      </c>
      <c r="AM553" s="42">
        <v>3.6219724210256106E-2</v>
      </c>
    </row>
    <row r="554" spans="1:39" hidden="1" x14ac:dyDescent="0.25">
      <c r="A554" s="53"/>
      <c r="B554" s="53"/>
      <c r="C554" s="53"/>
      <c r="D554" s="16">
        <v>1.735494696611247E-3</v>
      </c>
      <c r="E554" s="16">
        <v>8.8781632746098866E-3</v>
      </c>
      <c r="F554" s="16">
        <v>3.8124232354297833E-4</v>
      </c>
      <c r="G554" s="16">
        <v>1.0034643576439556E-3</v>
      </c>
      <c r="H554" s="16">
        <v>3.6219724210256106E-2</v>
      </c>
      <c r="I554" s="16">
        <v>1.6980964849634328E-3</v>
      </c>
      <c r="J554" s="16">
        <v>1.735494696611247E-3</v>
      </c>
      <c r="K554" s="16">
        <v>8.8781632746098866E-3</v>
      </c>
      <c r="L554" s="16">
        <v>3.8124232354297833E-4</v>
      </c>
      <c r="M554" s="16">
        <v>1.0034643576439556E-3</v>
      </c>
      <c r="N554" s="16">
        <v>3.6219724210256106E-2</v>
      </c>
      <c r="O554" s="16">
        <v>1.6980964849634328E-3</v>
      </c>
      <c r="P554" s="16">
        <v>0</v>
      </c>
      <c r="Q554" s="16">
        <v>0</v>
      </c>
      <c r="R554" s="16">
        <v>0</v>
      </c>
      <c r="S554" s="16">
        <v>0</v>
      </c>
      <c r="T554" s="16">
        <v>0</v>
      </c>
      <c r="U554" s="16">
        <v>0</v>
      </c>
      <c r="V554" s="16">
        <v>0</v>
      </c>
      <c r="W554" s="16">
        <v>0</v>
      </c>
      <c r="X554" s="16">
        <v>0</v>
      </c>
      <c r="Y554" s="16">
        <v>0</v>
      </c>
      <c r="Z554" s="16">
        <v>0</v>
      </c>
      <c r="AA554" s="54">
        <v>0</v>
      </c>
      <c r="AB554" s="42">
        <v>1.735494696611247E-3</v>
      </c>
      <c r="AC554" s="42">
        <v>8.8781632746098866E-3</v>
      </c>
      <c r="AD554" s="42">
        <v>3.8124232354297833E-4</v>
      </c>
      <c r="AE554" s="42">
        <v>1.0034643576439556E-3</v>
      </c>
      <c r="AF554" s="42">
        <v>3.6219724210256106E-2</v>
      </c>
      <c r="AG554" s="42">
        <v>1.6980964849634328E-3</v>
      </c>
      <c r="AH554" s="42">
        <v>1.735494696611247E-3</v>
      </c>
      <c r="AI554" s="42">
        <v>8.8781632746098866E-3</v>
      </c>
      <c r="AJ554" s="42">
        <v>3.8124232354297833E-4</v>
      </c>
      <c r="AK554" s="42">
        <v>1.0034643576439556E-3</v>
      </c>
      <c r="AL554" s="42">
        <v>3.6219724210256106E-2</v>
      </c>
      <c r="AM554" s="42">
        <v>1.6980964849634328E-3</v>
      </c>
    </row>
    <row r="555" spans="1:39" hidden="1" x14ac:dyDescent="0.25">
      <c r="A555" s="53"/>
      <c r="B555" s="53"/>
      <c r="C555" s="53"/>
      <c r="D555" s="16">
        <v>8.8781632746098866E-3</v>
      </c>
      <c r="E555" s="16">
        <v>3.8124232354297833E-4</v>
      </c>
      <c r="F555" s="16">
        <v>1.0034643576439556E-3</v>
      </c>
      <c r="G555" s="16">
        <v>3.6219724210256106E-2</v>
      </c>
      <c r="H555" s="16">
        <v>1.6980964849634328E-3</v>
      </c>
      <c r="I555" s="16">
        <v>4.2147728346273138E-3</v>
      </c>
      <c r="J555" s="16">
        <v>8.8781632746098866E-3</v>
      </c>
      <c r="K555" s="16">
        <v>3.8124232354297833E-4</v>
      </c>
      <c r="L555" s="16">
        <v>1.0034643576439556E-3</v>
      </c>
      <c r="M555" s="16">
        <v>3.6219724210256106E-2</v>
      </c>
      <c r="N555" s="16">
        <v>1.6980964849634328E-3</v>
      </c>
      <c r="O555" s="16">
        <v>4.2147728346273138E-3</v>
      </c>
      <c r="P555" s="16">
        <v>0</v>
      </c>
      <c r="Q555" s="16">
        <v>0</v>
      </c>
      <c r="R555" s="16">
        <v>0</v>
      </c>
      <c r="S555" s="16">
        <v>0</v>
      </c>
      <c r="T555" s="16">
        <v>0</v>
      </c>
      <c r="U555" s="16">
        <v>0</v>
      </c>
      <c r="V555" s="16">
        <v>0</v>
      </c>
      <c r="W555" s="16">
        <v>0</v>
      </c>
      <c r="X555" s="16">
        <v>0</v>
      </c>
      <c r="Y555" s="16">
        <v>0</v>
      </c>
      <c r="Z555" s="16">
        <v>0</v>
      </c>
      <c r="AA555" s="54">
        <v>0</v>
      </c>
      <c r="AB555" s="42">
        <v>8.8781632746098866E-3</v>
      </c>
      <c r="AC555" s="42">
        <v>3.8124232354297833E-4</v>
      </c>
      <c r="AD555" s="42">
        <v>1.0034643576439556E-3</v>
      </c>
      <c r="AE555" s="42">
        <v>3.6219724210256106E-2</v>
      </c>
      <c r="AF555" s="42">
        <v>1.6980964849634328E-3</v>
      </c>
      <c r="AG555" s="42">
        <v>4.2147728346273138E-3</v>
      </c>
      <c r="AH555" s="42">
        <v>8.8781632746098866E-3</v>
      </c>
      <c r="AI555" s="42">
        <v>3.8124232354297833E-4</v>
      </c>
      <c r="AJ555" s="42">
        <v>1.0034643576439556E-3</v>
      </c>
      <c r="AK555" s="42">
        <v>3.6219724210256106E-2</v>
      </c>
      <c r="AL555" s="42">
        <v>1.6980964849634328E-3</v>
      </c>
      <c r="AM555" s="42">
        <v>4.2147728346273138E-3</v>
      </c>
    </row>
    <row r="556" spans="1:39" hidden="1" x14ac:dyDescent="0.25">
      <c r="A556" s="53"/>
      <c r="B556" s="53"/>
      <c r="C556" s="53"/>
      <c r="D556" s="16">
        <v>3.8124232354297833E-4</v>
      </c>
      <c r="E556" s="16">
        <v>1.0034643576439556E-3</v>
      </c>
      <c r="F556" s="16">
        <v>3.6219724210256106E-2</v>
      </c>
      <c r="G556" s="16">
        <v>1.6980964849634328E-3</v>
      </c>
      <c r="H556" s="16">
        <v>4.2147728346273138E-3</v>
      </c>
      <c r="I556" s="16">
        <v>2.1561253666909721E-2</v>
      </c>
      <c r="J556" s="16">
        <v>3.8124232354297833E-4</v>
      </c>
      <c r="K556" s="16">
        <v>1.0034643576439556E-3</v>
      </c>
      <c r="L556" s="16">
        <v>3.6219724210256106E-2</v>
      </c>
      <c r="M556" s="16">
        <v>1.6980964849634328E-3</v>
      </c>
      <c r="N556" s="16">
        <v>4.2147728346273138E-3</v>
      </c>
      <c r="O556" s="16">
        <v>2.1561253666909721E-2</v>
      </c>
      <c r="P556" s="16">
        <v>0</v>
      </c>
      <c r="Q556" s="16">
        <v>0</v>
      </c>
      <c r="R556" s="16">
        <v>0</v>
      </c>
      <c r="S556" s="16">
        <v>0</v>
      </c>
      <c r="T556" s="16">
        <v>0</v>
      </c>
      <c r="U556" s="16">
        <v>0</v>
      </c>
      <c r="V556" s="16">
        <v>0</v>
      </c>
      <c r="W556" s="16">
        <v>0</v>
      </c>
      <c r="X556" s="16">
        <v>0</v>
      </c>
      <c r="Y556" s="16">
        <v>0</v>
      </c>
      <c r="Z556" s="16">
        <v>0</v>
      </c>
      <c r="AA556" s="54">
        <v>0</v>
      </c>
      <c r="AB556" s="42">
        <v>3.8124232354297833E-4</v>
      </c>
      <c r="AC556" s="42">
        <v>1.0034643576439556E-3</v>
      </c>
      <c r="AD556" s="42">
        <v>3.6219724210256106E-2</v>
      </c>
      <c r="AE556" s="42">
        <v>1.6980964849634328E-3</v>
      </c>
      <c r="AF556" s="42">
        <v>4.2147728346273138E-3</v>
      </c>
      <c r="AG556" s="42">
        <v>2.1561253666909721E-2</v>
      </c>
      <c r="AH556" s="42">
        <v>3.8124232354297833E-4</v>
      </c>
      <c r="AI556" s="42">
        <v>1.0034643576439556E-3</v>
      </c>
      <c r="AJ556" s="42">
        <v>3.6219724210256106E-2</v>
      </c>
      <c r="AK556" s="42">
        <v>1.6980964849634328E-3</v>
      </c>
      <c r="AL556" s="42">
        <v>4.2147728346273138E-3</v>
      </c>
      <c r="AM556" s="42">
        <v>2.1561253666909721E-2</v>
      </c>
    </row>
    <row r="557" spans="1:39" hidden="1" x14ac:dyDescent="0.25">
      <c r="A557" s="53"/>
      <c r="B557" s="53"/>
      <c r="C557" s="53"/>
      <c r="D557" s="16">
        <v>1.0034643576439556E-3</v>
      </c>
      <c r="E557" s="16">
        <v>3.6219724210256106E-2</v>
      </c>
      <c r="F557" s="16">
        <v>1.6980964849634328E-3</v>
      </c>
      <c r="G557" s="16">
        <v>4.2147728346273138E-3</v>
      </c>
      <c r="H557" s="16">
        <v>2.1561253666909721E-2</v>
      </c>
      <c r="I557" s="16">
        <v>9.2587421431866148E-4</v>
      </c>
      <c r="J557" s="16">
        <v>1.0034643576439556E-3</v>
      </c>
      <c r="K557" s="16">
        <v>3.6219724210256106E-2</v>
      </c>
      <c r="L557" s="16">
        <v>1.6980964849634328E-3</v>
      </c>
      <c r="M557" s="16">
        <v>4.2147728346273138E-3</v>
      </c>
      <c r="N557" s="16">
        <v>2.1561253666909721E-2</v>
      </c>
      <c r="O557" s="16">
        <v>9.2587421431866148E-4</v>
      </c>
      <c r="P557" s="16">
        <v>0</v>
      </c>
      <c r="Q557" s="16">
        <v>0</v>
      </c>
      <c r="R557" s="16">
        <v>0</v>
      </c>
      <c r="S557" s="16">
        <v>0</v>
      </c>
      <c r="T557" s="16">
        <v>0</v>
      </c>
      <c r="U557" s="16">
        <v>0</v>
      </c>
      <c r="V557" s="16">
        <v>0</v>
      </c>
      <c r="W557" s="16">
        <v>0</v>
      </c>
      <c r="X557" s="16">
        <v>0</v>
      </c>
      <c r="Y557" s="16">
        <v>0</v>
      </c>
      <c r="Z557" s="16">
        <v>0</v>
      </c>
      <c r="AA557" s="54">
        <v>0</v>
      </c>
      <c r="AB557" s="42">
        <v>1.0034643576439556E-3</v>
      </c>
      <c r="AC557" s="42">
        <v>3.6219724210256106E-2</v>
      </c>
      <c r="AD557" s="42">
        <v>1.6980964849634328E-3</v>
      </c>
      <c r="AE557" s="42">
        <v>4.2147728346273138E-3</v>
      </c>
      <c r="AF557" s="42">
        <v>2.1561253666909721E-2</v>
      </c>
      <c r="AG557" s="42">
        <v>9.2587421431866148E-4</v>
      </c>
      <c r="AH557" s="42">
        <v>1.0034643576439556E-3</v>
      </c>
      <c r="AI557" s="42">
        <v>3.6219724210256106E-2</v>
      </c>
      <c r="AJ557" s="42">
        <v>1.6980964849634328E-3</v>
      </c>
      <c r="AK557" s="42">
        <v>4.2147728346273138E-3</v>
      </c>
      <c r="AL557" s="42">
        <v>2.1561253666909721E-2</v>
      </c>
      <c r="AM557" s="42">
        <v>9.2587421431866148E-4</v>
      </c>
    </row>
    <row r="558" spans="1:39" x14ac:dyDescent="0.25">
      <c r="A558" s="53" t="s">
        <v>146</v>
      </c>
      <c r="B558" s="53" t="str">
        <f>VLOOKUP(A558,'TRI Releases'!$A$3:$Q$118,2,FALSE)</f>
        <v>7754WBLCBP231NB</v>
      </c>
      <c r="C558" s="53" t="str">
        <f>VLOOKUP(B558,'AERMOD-Modeled-Air-Conc.'!$A$5:$B$3136,2,FALSE)</f>
        <v>Manufacturing</v>
      </c>
      <c r="D558" s="16">
        <v>3.6219724210256106E-2</v>
      </c>
      <c r="E558" s="16">
        <v>1.6980964849634328E-3</v>
      </c>
      <c r="F558" s="16">
        <v>4.2147728346273138E-3</v>
      </c>
      <c r="G558" s="16">
        <v>2.1561253666909721E-2</v>
      </c>
      <c r="H558" s="16">
        <v>9.2587421431866148E-4</v>
      </c>
      <c r="I558" s="16">
        <v>2.4369848685638919E-3</v>
      </c>
      <c r="J558" s="16">
        <v>3.6219724210256106E-2</v>
      </c>
      <c r="K558" s="16">
        <v>1.6980964849634328E-3</v>
      </c>
      <c r="L558" s="16">
        <v>4.2147728346273138E-3</v>
      </c>
      <c r="M558" s="16">
        <v>2.1561253666909721E-2</v>
      </c>
      <c r="N558" s="16">
        <v>9.2587421431866148E-4</v>
      </c>
      <c r="O558" s="16">
        <v>2.4369848685638919E-3</v>
      </c>
      <c r="P558" s="16">
        <v>0</v>
      </c>
      <c r="Q558" s="16">
        <v>0</v>
      </c>
      <c r="R558" s="16">
        <v>0</v>
      </c>
      <c r="S558" s="16">
        <v>0</v>
      </c>
      <c r="T558" s="16">
        <v>0</v>
      </c>
      <c r="U558" s="16">
        <v>0</v>
      </c>
      <c r="V558" s="16">
        <v>0</v>
      </c>
      <c r="W558" s="16">
        <v>0</v>
      </c>
      <c r="X558" s="16">
        <v>0</v>
      </c>
      <c r="Y558" s="16">
        <v>0</v>
      </c>
      <c r="Z558" s="16">
        <v>0</v>
      </c>
      <c r="AA558" s="54">
        <v>0</v>
      </c>
      <c r="AB558" s="42">
        <v>3.6219724210256106E-2</v>
      </c>
      <c r="AC558" s="42">
        <v>1.6980964849634328E-3</v>
      </c>
      <c r="AD558" s="42">
        <v>4.2147728346273138E-3</v>
      </c>
      <c r="AE558" s="42">
        <v>2.1561253666909721E-2</v>
      </c>
      <c r="AF558" s="42">
        <v>9.2587421431866148E-4</v>
      </c>
      <c r="AG558" s="42">
        <v>2.4369848685638919E-3</v>
      </c>
      <c r="AH558" s="42">
        <v>3.6219724210256106E-2</v>
      </c>
      <c r="AI558" s="42">
        <v>1.6980964849634328E-3</v>
      </c>
      <c r="AJ558" s="42">
        <v>4.2147728346273138E-3</v>
      </c>
      <c r="AK558" s="42">
        <v>2.1561253666909721E-2</v>
      </c>
      <c r="AL558" s="42">
        <v>9.2587421431866148E-4</v>
      </c>
      <c r="AM558" s="42">
        <v>2.4369848685638919E-3</v>
      </c>
    </row>
    <row r="559" spans="1:39" hidden="1" x14ac:dyDescent="0.25">
      <c r="A559" s="53"/>
      <c r="B559" s="53"/>
      <c r="C559" s="53"/>
      <c r="D559" s="16">
        <v>1.6980964849634328E-3</v>
      </c>
      <c r="E559" s="16">
        <v>4.2147728346273138E-3</v>
      </c>
      <c r="F559" s="16">
        <v>2.1561253666909721E-2</v>
      </c>
      <c r="G559" s="16">
        <v>9.2587421431866148E-4</v>
      </c>
      <c r="H559" s="16">
        <v>2.4369848685638919E-3</v>
      </c>
      <c r="I559" s="16">
        <v>1.704457609894405E-2</v>
      </c>
      <c r="J559" s="16">
        <v>1.6980964849634328E-3</v>
      </c>
      <c r="K559" s="16">
        <v>4.2147728346273138E-3</v>
      </c>
      <c r="L559" s="16">
        <v>2.1561253666909721E-2</v>
      </c>
      <c r="M559" s="16">
        <v>9.2587421431866148E-4</v>
      </c>
      <c r="N559" s="16">
        <v>2.4369848685638919E-3</v>
      </c>
      <c r="O559" s="16">
        <v>1.704457609894405E-2</v>
      </c>
      <c r="P559" s="16">
        <v>0</v>
      </c>
      <c r="Q559" s="16">
        <v>0</v>
      </c>
      <c r="R559" s="16">
        <v>0</v>
      </c>
      <c r="S559" s="16">
        <v>0</v>
      </c>
      <c r="T559" s="16">
        <v>0</v>
      </c>
      <c r="U559" s="16">
        <v>0</v>
      </c>
      <c r="V559" s="16">
        <v>0</v>
      </c>
      <c r="W559" s="16">
        <v>0</v>
      </c>
      <c r="X559" s="16">
        <v>0</v>
      </c>
      <c r="Y559" s="16">
        <v>0</v>
      </c>
      <c r="Z559" s="16">
        <v>0</v>
      </c>
      <c r="AA559" s="54">
        <v>0</v>
      </c>
      <c r="AB559" s="42">
        <v>1.6980964849634328E-3</v>
      </c>
      <c r="AC559" s="42">
        <v>4.2147728346273138E-3</v>
      </c>
      <c r="AD559" s="42">
        <v>2.1561253666909721E-2</v>
      </c>
      <c r="AE559" s="42">
        <v>9.2587421431866148E-4</v>
      </c>
      <c r="AF559" s="42">
        <v>2.4369848685638919E-3</v>
      </c>
      <c r="AG559" s="42">
        <v>1.704457609894405E-2</v>
      </c>
      <c r="AH559" s="42">
        <v>1.6980964849634328E-3</v>
      </c>
      <c r="AI559" s="42">
        <v>4.2147728346273138E-3</v>
      </c>
      <c r="AJ559" s="42">
        <v>2.1561253666909721E-2</v>
      </c>
      <c r="AK559" s="42">
        <v>9.2587421431866148E-4</v>
      </c>
      <c r="AL559" s="42">
        <v>2.4369848685638919E-3</v>
      </c>
      <c r="AM559" s="42">
        <v>1.704457609894405E-2</v>
      </c>
    </row>
    <row r="560" spans="1:39" hidden="1" x14ac:dyDescent="0.25">
      <c r="A560" s="53"/>
      <c r="B560" s="53"/>
      <c r="C560" s="53"/>
      <c r="D560" s="16">
        <v>4.2147728346273138E-3</v>
      </c>
      <c r="E560" s="16">
        <v>2.1561253666909721E-2</v>
      </c>
      <c r="F560" s="16">
        <v>9.2587421431866148E-4</v>
      </c>
      <c r="G560" s="16">
        <v>2.4369848685638919E-3</v>
      </c>
      <c r="H560" s="16">
        <v>1.704457609894405E-2</v>
      </c>
      <c r="I560" s="16">
        <v>7.9910422821808606E-4</v>
      </c>
      <c r="J560" s="16">
        <v>4.2147728346273138E-3</v>
      </c>
      <c r="K560" s="16">
        <v>2.1561253666909721E-2</v>
      </c>
      <c r="L560" s="16">
        <v>9.2587421431866148E-4</v>
      </c>
      <c r="M560" s="16">
        <v>2.4369848685638919E-3</v>
      </c>
      <c r="N560" s="16">
        <v>1.704457609894405E-2</v>
      </c>
      <c r="O560" s="16">
        <v>7.9910422821808606E-4</v>
      </c>
      <c r="P560" s="16">
        <v>0</v>
      </c>
      <c r="Q560" s="16">
        <v>0</v>
      </c>
      <c r="R560" s="16">
        <v>0</v>
      </c>
      <c r="S560" s="16">
        <v>0</v>
      </c>
      <c r="T560" s="16">
        <v>0</v>
      </c>
      <c r="U560" s="16">
        <v>0</v>
      </c>
      <c r="V560" s="16">
        <v>0</v>
      </c>
      <c r="W560" s="16">
        <v>0</v>
      </c>
      <c r="X560" s="16">
        <v>0</v>
      </c>
      <c r="Y560" s="16">
        <v>0</v>
      </c>
      <c r="Z560" s="16">
        <v>0</v>
      </c>
      <c r="AA560" s="54">
        <v>0</v>
      </c>
      <c r="AB560" s="42">
        <v>4.2147728346273138E-3</v>
      </c>
      <c r="AC560" s="42">
        <v>2.1561253666909721E-2</v>
      </c>
      <c r="AD560" s="42">
        <v>9.2587421431866148E-4</v>
      </c>
      <c r="AE560" s="42">
        <v>2.4369848685638919E-3</v>
      </c>
      <c r="AF560" s="42">
        <v>1.704457609894405E-2</v>
      </c>
      <c r="AG560" s="42">
        <v>7.9910422821808606E-4</v>
      </c>
      <c r="AH560" s="42">
        <v>4.2147728346273138E-3</v>
      </c>
      <c r="AI560" s="42">
        <v>2.1561253666909721E-2</v>
      </c>
      <c r="AJ560" s="42">
        <v>9.2587421431866148E-4</v>
      </c>
      <c r="AK560" s="42">
        <v>2.4369848685638919E-3</v>
      </c>
      <c r="AL560" s="42">
        <v>1.704457609894405E-2</v>
      </c>
      <c r="AM560" s="42">
        <v>7.9910422821808606E-4</v>
      </c>
    </row>
    <row r="561" spans="1:39" hidden="1" x14ac:dyDescent="0.25">
      <c r="A561" s="53"/>
      <c r="B561" s="53"/>
      <c r="C561" s="53"/>
      <c r="D561" s="16">
        <v>2.1561253666909721E-2</v>
      </c>
      <c r="E561" s="16">
        <v>9.2587421431866148E-4</v>
      </c>
      <c r="F561" s="16">
        <v>2.4369848685638919E-3</v>
      </c>
      <c r="G561" s="16">
        <v>1.704457609894405E-2</v>
      </c>
      <c r="H561" s="16">
        <v>7.9910422821808606E-4</v>
      </c>
      <c r="I561" s="16">
        <v>1.9834225104128534E-3</v>
      </c>
      <c r="J561" s="16">
        <v>2.1561253666909721E-2</v>
      </c>
      <c r="K561" s="16">
        <v>9.2587421431866148E-4</v>
      </c>
      <c r="L561" s="16">
        <v>2.4369848685638919E-3</v>
      </c>
      <c r="M561" s="16">
        <v>1.704457609894405E-2</v>
      </c>
      <c r="N561" s="16">
        <v>7.9910422821808606E-4</v>
      </c>
      <c r="O561" s="16">
        <v>1.9834225104128534E-3</v>
      </c>
      <c r="P561" s="16">
        <v>0</v>
      </c>
      <c r="Q561" s="16">
        <v>0</v>
      </c>
      <c r="R561" s="16">
        <v>0</v>
      </c>
      <c r="S561" s="16">
        <v>0</v>
      </c>
      <c r="T561" s="16">
        <v>0</v>
      </c>
      <c r="U561" s="16">
        <v>0</v>
      </c>
      <c r="V561" s="16">
        <v>0</v>
      </c>
      <c r="W561" s="16">
        <v>0</v>
      </c>
      <c r="X561" s="16">
        <v>0</v>
      </c>
      <c r="Y561" s="16">
        <v>0</v>
      </c>
      <c r="Z561" s="16">
        <v>0</v>
      </c>
      <c r="AA561" s="54">
        <v>0</v>
      </c>
      <c r="AB561" s="42">
        <v>2.1561253666909721E-2</v>
      </c>
      <c r="AC561" s="42">
        <v>9.2587421431866148E-4</v>
      </c>
      <c r="AD561" s="42">
        <v>2.4369848685638919E-3</v>
      </c>
      <c r="AE561" s="42">
        <v>1.704457609894405E-2</v>
      </c>
      <c r="AF561" s="42">
        <v>7.9910422821808606E-4</v>
      </c>
      <c r="AG561" s="42">
        <v>1.9834225104128534E-3</v>
      </c>
      <c r="AH561" s="42">
        <v>2.1561253666909721E-2</v>
      </c>
      <c r="AI561" s="42">
        <v>9.2587421431866148E-4</v>
      </c>
      <c r="AJ561" s="42">
        <v>2.4369848685638919E-3</v>
      </c>
      <c r="AK561" s="42">
        <v>1.704457609894405E-2</v>
      </c>
      <c r="AL561" s="42">
        <v>7.9910422821808606E-4</v>
      </c>
      <c r="AM561" s="42">
        <v>1.9834225104128534E-3</v>
      </c>
    </row>
    <row r="562" spans="1:39" hidden="1" x14ac:dyDescent="0.25">
      <c r="A562" s="53"/>
      <c r="B562" s="53"/>
      <c r="C562" s="53"/>
      <c r="D562" s="16">
        <v>9.2587421431866148E-4</v>
      </c>
      <c r="E562" s="16">
        <v>2.4369848685638919E-3</v>
      </c>
      <c r="F562" s="16">
        <v>1.704457609894405E-2</v>
      </c>
      <c r="G562" s="16">
        <v>7.9910422821808606E-4</v>
      </c>
      <c r="H562" s="16">
        <v>1.9834225104128534E-3</v>
      </c>
      <c r="I562" s="16">
        <v>1.0146472313839869E-2</v>
      </c>
      <c r="J562" s="16">
        <v>9.2587421431866148E-4</v>
      </c>
      <c r="K562" s="16">
        <v>2.4369848685638919E-3</v>
      </c>
      <c r="L562" s="16">
        <v>1.704457609894405E-2</v>
      </c>
      <c r="M562" s="16">
        <v>7.9910422821808606E-4</v>
      </c>
      <c r="N562" s="16">
        <v>1.9834225104128534E-3</v>
      </c>
      <c r="O562" s="16">
        <v>1.0146472313839869E-2</v>
      </c>
      <c r="P562" s="16">
        <v>0</v>
      </c>
      <c r="Q562" s="16">
        <v>0</v>
      </c>
      <c r="R562" s="16">
        <v>0</v>
      </c>
      <c r="S562" s="16">
        <v>0</v>
      </c>
      <c r="T562" s="16">
        <v>0</v>
      </c>
      <c r="U562" s="16">
        <v>0</v>
      </c>
      <c r="V562" s="16">
        <v>0</v>
      </c>
      <c r="W562" s="16">
        <v>0</v>
      </c>
      <c r="X562" s="16">
        <v>0</v>
      </c>
      <c r="Y562" s="16">
        <v>0</v>
      </c>
      <c r="Z562" s="16">
        <v>0</v>
      </c>
      <c r="AA562" s="54">
        <v>0</v>
      </c>
      <c r="AB562" s="42">
        <v>9.2587421431866148E-4</v>
      </c>
      <c r="AC562" s="42">
        <v>2.4369848685638919E-3</v>
      </c>
      <c r="AD562" s="42">
        <v>1.704457609894405E-2</v>
      </c>
      <c r="AE562" s="42">
        <v>7.9910422821808606E-4</v>
      </c>
      <c r="AF562" s="42">
        <v>1.9834225104128534E-3</v>
      </c>
      <c r="AG562" s="42">
        <v>1.0146472313839869E-2</v>
      </c>
      <c r="AH562" s="42">
        <v>9.2587421431866148E-4</v>
      </c>
      <c r="AI562" s="42">
        <v>2.4369848685638919E-3</v>
      </c>
      <c r="AJ562" s="42">
        <v>1.704457609894405E-2</v>
      </c>
      <c r="AK562" s="42">
        <v>7.9910422821808606E-4</v>
      </c>
      <c r="AL562" s="42">
        <v>1.9834225104128534E-3</v>
      </c>
      <c r="AM562" s="42">
        <v>1.0146472313839869E-2</v>
      </c>
    </row>
    <row r="563" spans="1:39" hidden="1" x14ac:dyDescent="0.25">
      <c r="A563" s="53"/>
      <c r="B563" s="53"/>
      <c r="C563" s="53"/>
      <c r="D563" s="16">
        <v>2.4369848685638919E-3</v>
      </c>
      <c r="E563" s="16">
        <v>1.704457609894405E-2</v>
      </c>
      <c r="F563" s="16">
        <v>7.9910422821808606E-4</v>
      </c>
      <c r="G563" s="16">
        <v>1.9834225104128534E-3</v>
      </c>
      <c r="H563" s="16">
        <v>1.0146472313839869E-2</v>
      </c>
      <c r="I563" s="16">
        <v>4.3570551262054664E-4</v>
      </c>
      <c r="J563" s="16">
        <v>2.4369848685638919E-3</v>
      </c>
      <c r="K563" s="16">
        <v>1.704457609894405E-2</v>
      </c>
      <c r="L563" s="16">
        <v>7.9910422821808606E-4</v>
      </c>
      <c r="M563" s="16">
        <v>1.9834225104128534E-3</v>
      </c>
      <c r="N563" s="16">
        <v>1.0146472313839869E-2</v>
      </c>
      <c r="O563" s="16">
        <v>4.3570551262054664E-4</v>
      </c>
      <c r="P563" s="16">
        <v>0</v>
      </c>
      <c r="Q563" s="16">
        <v>0</v>
      </c>
      <c r="R563" s="16">
        <v>0</v>
      </c>
      <c r="S563" s="16">
        <v>0</v>
      </c>
      <c r="T563" s="16">
        <v>0</v>
      </c>
      <c r="U563" s="16">
        <v>0</v>
      </c>
      <c r="V563" s="16">
        <v>0</v>
      </c>
      <c r="W563" s="16">
        <v>0</v>
      </c>
      <c r="X563" s="16">
        <v>0</v>
      </c>
      <c r="Y563" s="16">
        <v>0</v>
      </c>
      <c r="Z563" s="16">
        <v>0</v>
      </c>
      <c r="AA563" s="54">
        <v>0</v>
      </c>
      <c r="AB563" s="42">
        <v>2.4369848685638919E-3</v>
      </c>
      <c r="AC563" s="42">
        <v>1.704457609894405E-2</v>
      </c>
      <c r="AD563" s="42">
        <v>7.9910422821808606E-4</v>
      </c>
      <c r="AE563" s="42">
        <v>1.9834225104128534E-3</v>
      </c>
      <c r="AF563" s="42">
        <v>1.0146472313839869E-2</v>
      </c>
      <c r="AG563" s="42">
        <v>4.3570551262054664E-4</v>
      </c>
      <c r="AH563" s="42">
        <v>2.4369848685638919E-3</v>
      </c>
      <c r="AI563" s="42">
        <v>1.704457609894405E-2</v>
      </c>
      <c r="AJ563" s="42">
        <v>7.9910422821808606E-4</v>
      </c>
      <c r="AK563" s="42">
        <v>1.9834225104128534E-3</v>
      </c>
      <c r="AL563" s="42">
        <v>1.0146472313839869E-2</v>
      </c>
      <c r="AM563" s="42">
        <v>4.3570551262054664E-4</v>
      </c>
    </row>
    <row r="564" spans="1:39" x14ac:dyDescent="0.25">
      <c r="A564" s="53" t="s">
        <v>147</v>
      </c>
      <c r="B564" s="53" t="str">
        <f>VLOOKUP(A564,'TRI Releases'!$A$3:$Q$118,2,FALSE)</f>
        <v>7754WBLCBP231NB</v>
      </c>
      <c r="C564" s="53" t="str">
        <f>VLOOKUP(B564,'AERMOD-Modeled-Air-Conc.'!$A$5:$B$3136,2,FALSE)</f>
        <v>Manufacturing</v>
      </c>
      <c r="D564" s="16">
        <v>1.704457609894405E-2</v>
      </c>
      <c r="E564" s="16">
        <v>7.9910422821808606E-4</v>
      </c>
      <c r="F564" s="16">
        <v>1.9834225104128534E-3</v>
      </c>
      <c r="G564" s="16">
        <v>1.0146472313839869E-2</v>
      </c>
      <c r="H564" s="16">
        <v>4.3570551262054664E-4</v>
      </c>
      <c r="I564" s="16">
        <v>1.1468164087359491E-3</v>
      </c>
      <c r="J564" s="16">
        <v>1.704457609894405E-2</v>
      </c>
      <c r="K564" s="16">
        <v>7.9910422821808606E-4</v>
      </c>
      <c r="L564" s="16">
        <v>1.9834225104128534E-3</v>
      </c>
      <c r="M564" s="16">
        <v>1.0146472313839869E-2</v>
      </c>
      <c r="N564" s="16">
        <v>4.3570551262054664E-4</v>
      </c>
      <c r="O564" s="16">
        <v>1.1468164087359491E-3</v>
      </c>
      <c r="P564" s="16">
        <v>0</v>
      </c>
      <c r="Q564" s="16">
        <v>0</v>
      </c>
      <c r="R564" s="16">
        <v>0</v>
      </c>
      <c r="S564" s="16">
        <v>0</v>
      </c>
      <c r="T564" s="16">
        <v>0</v>
      </c>
      <c r="U564" s="16">
        <v>0</v>
      </c>
      <c r="V564" s="16">
        <v>0</v>
      </c>
      <c r="W564" s="16">
        <v>0</v>
      </c>
      <c r="X564" s="16">
        <v>0</v>
      </c>
      <c r="Y564" s="16">
        <v>0</v>
      </c>
      <c r="Z564" s="16">
        <v>0</v>
      </c>
      <c r="AA564" s="54">
        <v>0</v>
      </c>
      <c r="AB564" s="42">
        <v>1.704457609894405E-2</v>
      </c>
      <c r="AC564" s="42">
        <v>7.9910422821808606E-4</v>
      </c>
      <c r="AD564" s="42">
        <v>1.9834225104128534E-3</v>
      </c>
      <c r="AE564" s="42">
        <v>1.0146472313839869E-2</v>
      </c>
      <c r="AF564" s="42">
        <v>4.3570551262054664E-4</v>
      </c>
      <c r="AG564" s="42">
        <v>1.1468164087359491E-3</v>
      </c>
      <c r="AH564" s="42">
        <v>1.704457609894405E-2</v>
      </c>
      <c r="AI564" s="42">
        <v>7.9910422821808606E-4</v>
      </c>
      <c r="AJ564" s="42">
        <v>1.9834225104128534E-3</v>
      </c>
      <c r="AK564" s="42">
        <v>1.0146472313839869E-2</v>
      </c>
      <c r="AL564" s="42">
        <v>4.3570551262054664E-4</v>
      </c>
      <c r="AM564" s="42">
        <v>1.1468164087359491E-3</v>
      </c>
    </row>
    <row r="565" spans="1:39" hidden="1" x14ac:dyDescent="0.25">
      <c r="A565" s="53"/>
      <c r="B565" s="53"/>
      <c r="C565" s="53"/>
      <c r="D565" s="16">
        <v>7.9910422821808606E-4</v>
      </c>
      <c r="E565" s="16">
        <v>1.9834225104128534E-3</v>
      </c>
      <c r="F565" s="16">
        <v>1.0146472313839869E-2</v>
      </c>
      <c r="G565" s="16">
        <v>4.3570551262054664E-4</v>
      </c>
      <c r="H565" s="16">
        <v>1.1468164087359491E-3</v>
      </c>
      <c r="I565" s="16">
        <v>1.562419475736538E-2</v>
      </c>
      <c r="J565" s="16">
        <v>7.9910422821808606E-4</v>
      </c>
      <c r="K565" s="16">
        <v>1.9834225104128534E-3</v>
      </c>
      <c r="L565" s="16">
        <v>1.0146472313839869E-2</v>
      </c>
      <c r="M565" s="16">
        <v>4.3570551262054664E-4</v>
      </c>
      <c r="N565" s="16">
        <v>1.1468164087359491E-3</v>
      </c>
      <c r="O565" s="16">
        <v>1.562419475736538E-2</v>
      </c>
      <c r="P565" s="16">
        <v>0</v>
      </c>
      <c r="Q565" s="16">
        <v>0</v>
      </c>
      <c r="R565" s="16">
        <v>0</v>
      </c>
      <c r="S565" s="16">
        <v>0</v>
      </c>
      <c r="T565" s="16">
        <v>0</v>
      </c>
      <c r="U565" s="16">
        <v>0</v>
      </c>
      <c r="V565" s="16">
        <v>0</v>
      </c>
      <c r="W565" s="16">
        <v>0</v>
      </c>
      <c r="X565" s="16">
        <v>0</v>
      </c>
      <c r="Y565" s="16">
        <v>0</v>
      </c>
      <c r="Z565" s="16">
        <v>0</v>
      </c>
      <c r="AA565" s="54">
        <v>0</v>
      </c>
      <c r="AB565" s="42">
        <v>7.9910422821808606E-4</v>
      </c>
      <c r="AC565" s="42">
        <v>1.9834225104128534E-3</v>
      </c>
      <c r="AD565" s="42">
        <v>1.0146472313839869E-2</v>
      </c>
      <c r="AE565" s="42">
        <v>4.3570551262054664E-4</v>
      </c>
      <c r="AF565" s="42">
        <v>1.1468164087359491E-3</v>
      </c>
      <c r="AG565" s="42">
        <v>1.562419475736538E-2</v>
      </c>
      <c r="AH565" s="42">
        <v>7.9910422821808606E-4</v>
      </c>
      <c r="AI565" s="42">
        <v>1.9834225104128534E-3</v>
      </c>
      <c r="AJ565" s="42">
        <v>1.0146472313839869E-2</v>
      </c>
      <c r="AK565" s="42">
        <v>4.3570551262054664E-4</v>
      </c>
      <c r="AL565" s="42">
        <v>1.1468164087359491E-3</v>
      </c>
      <c r="AM565" s="42">
        <v>1.562419475736538E-2</v>
      </c>
    </row>
    <row r="566" spans="1:39" hidden="1" x14ac:dyDescent="0.25">
      <c r="A566" s="53"/>
      <c r="B566" s="53"/>
      <c r="C566" s="53"/>
      <c r="D566" s="16">
        <v>1.9834225104128534E-3</v>
      </c>
      <c r="E566" s="16">
        <v>1.0146472313839869E-2</v>
      </c>
      <c r="F566" s="16">
        <v>4.3570551262054664E-4</v>
      </c>
      <c r="G566" s="16">
        <v>1.1468164087359491E-3</v>
      </c>
      <c r="H566" s="16">
        <v>1.562419475736538E-2</v>
      </c>
      <c r="I566" s="16">
        <v>7.3251220919991222E-4</v>
      </c>
      <c r="J566" s="16">
        <v>1.9834225104128534E-3</v>
      </c>
      <c r="K566" s="16">
        <v>1.0146472313839869E-2</v>
      </c>
      <c r="L566" s="16">
        <v>4.3570551262054664E-4</v>
      </c>
      <c r="M566" s="16">
        <v>1.1468164087359491E-3</v>
      </c>
      <c r="N566" s="16">
        <v>1.562419475736538E-2</v>
      </c>
      <c r="O566" s="16">
        <v>7.3251220919991222E-4</v>
      </c>
      <c r="P566" s="16">
        <v>0</v>
      </c>
      <c r="Q566" s="16">
        <v>0</v>
      </c>
      <c r="R566" s="16">
        <v>0</v>
      </c>
      <c r="S566" s="16">
        <v>0</v>
      </c>
      <c r="T566" s="16">
        <v>0</v>
      </c>
      <c r="U566" s="16">
        <v>0</v>
      </c>
      <c r="V566" s="16">
        <v>0</v>
      </c>
      <c r="W566" s="16">
        <v>0</v>
      </c>
      <c r="X566" s="16">
        <v>0</v>
      </c>
      <c r="Y566" s="16">
        <v>0</v>
      </c>
      <c r="Z566" s="16">
        <v>0</v>
      </c>
      <c r="AA566" s="54">
        <v>0</v>
      </c>
      <c r="AB566" s="42">
        <v>1.9834225104128534E-3</v>
      </c>
      <c r="AC566" s="42">
        <v>1.0146472313839869E-2</v>
      </c>
      <c r="AD566" s="42">
        <v>4.3570551262054664E-4</v>
      </c>
      <c r="AE566" s="42">
        <v>1.1468164087359491E-3</v>
      </c>
      <c r="AF566" s="42">
        <v>1.562419475736538E-2</v>
      </c>
      <c r="AG566" s="42">
        <v>7.3251220919991222E-4</v>
      </c>
      <c r="AH566" s="42">
        <v>1.9834225104128534E-3</v>
      </c>
      <c r="AI566" s="42">
        <v>1.0146472313839869E-2</v>
      </c>
      <c r="AJ566" s="42">
        <v>4.3570551262054664E-4</v>
      </c>
      <c r="AK566" s="42">
        <v>1.1468164087359491E-3</v>
      </c>
      <c r="AL566" s="42">
        <v>1.562419475736538E-2</v>
      </c>
      <c r="AM566" s="42">
        <v>7.3251220919991222E-4</v>
      </c>
    </row>
    <row r="567" spans="1:39" hidden="1" x14ac:dyDescent="0.25">
      <c r="A567" s="53"/>
      <c r="B567" s="53"/>
      <c r="C567" s="53"/>
      <c r="D567" s="16">
        <v>1.0146472313839869E-2</v>
      </c>
      <c r="E567" s="16">
        <v>4.3570551262054664E-4</v>
      </c>
      <c r="F567" s="16">
        <v>1.1468164087359491E-3</v>
      </c>
      <c r="G567" s="16">
        <v>1.562419475736538E-2</v>
      </c>
      <c r="H567" s="16">
        <v>7.3251220919991222E-4</v>
      </c>
      <c r="I567" s="16">
        <v>1.8181373012117823E-3</v>
      </c>
      <c r="J567" s="16">
        <v>1.0146472313839869E-2</v>
      </c>
      <c r="K567" s="16">
        <v>4.3570551262054664E-4</v>
      </c>
      <c r="L567" s="16">
        <v>1.1468164087359491E-3</v>
      </c>
      <c r="M567" s="16">
        <v>1.562419475736538E-2</v>
      </c>
      <c r="N567" s="16">
        <v>7.3251220919991222E-4</v>
      </c>
      <c r="O567" s="16">
        <v>1.8181373012117823E-3</v>
      </c>
      <c r="P567" s="16">
        <v>0</v>
      </c>
      <c r="Q567" s="16">
        <v>0</v>
      </c>
      <c r="R567" s="16">
        <v>0</v>
      </c>
      <c r="S567" s="16">
        <v>0</v>
      </c>
      <c r="T567" s="16">
        <v>0</v>
      </c>
      <c r="U567" s="16">
        <v>0</v>
      </c>
      <c r="V567" s="16">
        <v>0</v>
      </c>
      <c r="W567" s="16">
        <v>0</v>
      </c>
      <c r="X567" s="16">
        <v>0</v>
      </c>
      <c r="Y567" s="16">
        <v>0</v>
      </c>
      <c r="Z567" s="16">
        <v>0</v>
      </c>
      <c r="AA567" s="54">
        <v>0</v>
      </c>
      <c r="AB567" s="42">
        <v>1.0146472313839869E-2</v>
      </c>
      <c r="AC567" s="42">
        <v>4.3570551262054664E-4</v>
      </c>
      <c r="AD567" s="42">
        <v>1.1468164087359491E-3</v>
      </c>
      <c r="AE567" s="42">
        <v>1.562419475736538E-2</v>
      </c>
      <c r="AF567" s="42">
        <v>7.3251220919991222E-4</v>
      </c>
      <c r="AG567" s="42">
        <v>1.8181373012117823E-3</v>
      </c>
      <c r="AH567" s="42">
        <v>1.0146472313839869E-2</v>
      </c>
      <c r="AI567" s="42">
        <v>4.3570551262054664E-4</v>
      </c>
      <c r="AJ567" s="42">
        <v>1.1468164087359491E-3</v>
      </c>
      <c r="AK567" s="42">
        <v>1.562419475736538E-2</v>
      </c>
      <c r="AL567" s="42">
        <v>7.3251220919991222E-4</v>
      </c>
      <c r="AM567" s="42">
        <v>1.8181373012117823E-3</v>
      </c>
    </row>
    <row r="568" spans="1:39" hidden="1" x14ac:dyDescent="0.25">
      <c r="A568" s="53"/>
      <c r="B568" s="53"/>
      <c r="C568" s="53"/>
      <c r="D568" s="16">
        <v>4.3570551262054664E-4</v>
      </c>
      <c r="E568" s="16">
        <v>1.1468164087359491E-3</v>
      </c>
      <c r="F568" s="16">
        <v>1.562419475736538E-2</v>
      </c>
      <c r="G568" s="16">
        <v>7.3251220919991222E-4</v>
      </c>
      <c r="H568" s="16">
        <v>1.8181373012117823E-3</v>
      </c>
      <c r="I568" s="16">
        <v>9.3009329543532124E-3</v>
      </c>
      <c r="J568" s="16">
        <v>4.3570551262054664E-4</v>
      </c>
      <c r="K568" s="16">
        <v>1.1468164087359491E-3</v>
      </c>
      <c r="L568" s="16">
        <v>1.562419475736538E-2</v>
      </c>
      <c r="M568" s="16">
        <v>7.3251220919991222E-4</v>
      </c>
      <c r="N568" s="16">
        <v>1.8181373012117823E-3</v>
      </c>
      <c r="O568" s="16">
        <v>9.3009329543532124E-3</v>
      </c>
      <c r="P568" s="16">
        <v>0</v>
      </c>
      <c r="Q568" s="16">
        <v>0</v>
      </c>
      <c r="R568" s="16">
        <v>0</v>
      </c>
      <c r="S568" s="16">
        <v>0</v>
      </c>
      <c r="T568" s="16">
        <v>0</v>
      </c>
      <c r="U568" s="16">
        <v>0</v>
      </c>
      <c r="V568" s="16">
        <v>0</v>
      </c>
      <c r="W568" s="16">
        <v>0</v>
      </c>
      <c r="X568" s="16">
        <v>0</v>
      </c>
      <c r="Y568" s="16">
        <v>0</v>
      </c>
      <c r="Z568" s="16">
        <v>0</v>
      </c>
      <c r="AA568" s="54">
        <v>0</v>
      </c>
      <c r="AB568" s="42">
        <v>4.3570551262054664E-4</v>
      </c>
      <c r="AC568" s="42">
        <v>1.1468164087359491E-3</v>
      </c>
      <c r="AD568" s="42">
        <v>1.562419475736538E-2</v>
      </c>
      <c r="AE568" s="42">
        <v>7.3251220919991222E-4</v>
      </c>
      <c r="AF568" s="42">
        <v>1.8181373012117823E-3</v>
      </c>
      <c r="AG568" s="42">
        <v>9.3009329543532124E-3</v>
      </c>
      <c r="AH568" s="42">
        <v>4.3570551262054664E-4</v>
      </c>
      <c r="AI568" s="42">
        <v>1.1468164087359491E-3</v>
      </c>
      <c r="AJ568" s="42">
        <v>1.562419475736538E-2</v>
      </c>
      <c r="AK568" s="42">
        <v>7.3251220919991222E-4</v>
      </c>
      <c r="AL568" s="42">
        <v>1.8181373012117823E-3</v>
      </c>
      <c r="AM568" s="42">
        <v>9.3009329543532124E-3</v>
      </c>
    </row>
    <row r="569" spans="1:39" hidden="1" x14ac:dyDescent="0.25">
      <c r="A569" s="53"/>
      <c r="B569" s="53"/>
      <c r="C569" s="53"/>
      <c r="D569" s="16">
        <v>1.1468164087359491E-3</v>
      </c>
      <c r="E569" s="16">
        <v>1.562419475736538E-2</v>
      </c>
      <c r="F569" s="16">
        <v>7.3251220919991222E-4</v>
      </c>
      <c r="G569" s="16">
        <v>1.8181373012117823E-3</v>
      </c>
      <c r="H569" s="16">
        <v>9.3009329543532124E-3</v>
      </c>
      <c r="I569" s="16">
        <v>3.9939671990216771E-4</v>
      </c>
      <c r="J569" s="16">
        <v>1.1468164087359491E-3</v>
      </c>
      <c r="K569" s="16">
        <v>1.562419475736538E-2</v>
      </c>
      <c r="L569" s="16">
        <v>7.3251220919991222E-4</v>
      </c>
      <c r="M569" s="16">
        <v>1.8181373012117823E-3</v>
      </c>
      <c r="N569" s="16">
        <v>9.3009329543532124E-3</v>
      </c>
      <c r="O569" s="16">
        <v>3.9939671990216771E-4</v>
      </c>
      <c r="P569" s="16">
        <v>0</v>
      </c>
      <c r="Q569" s="16">
        <v>0</v>
      </c>
      <c r="R569" s="16">
        <v>0</v>
      </c>
      <c r="S569" s="16">
        <v>0</v>
      </c>
      <c r="T569" s="16">
        <v>0</v>
      </c>
      <c r="U569" s="16">
        <v>0</v>
      </c>
      <c r="V569" s="16">
        <v>0</v>
      </c>
      <c r="W569" s="16">
        <v>0</v>
      </c>
      <c r="X569" s="16">
        <v>0</v>
      </c>
      <c r="Y569" s="16">
        <v>0</v>
      </c>
      <c r="Z569" s="16">
        <v>0</v>
      </c>
      <c r="AA569" s="54">
        <v>0</v>
      </c>
      <c r="AB569" s="42">
        <v>1.1468164087359491E-3</v>
      </c>
      <c r="AC569" s="42">
        <v>1.562419475736538E-2</v>
      </c>
      <c r="AD569" s="42">
        <v>7.3251220919991222E-4</v>
      </c>
      <c r="AE569" s="42">
        <v>1.8181373012117823E-3</v>
      </c>
      <c r="AF569" s="42">
        <v>9.3009329543532124E-3</v>
      </c>
      <c r="AG569" s="42">
        <v>3.9939671990216771E-4</v>
      </c>
      <c r="AH569" s="42">
        <v>1.1468164087359491E-3</v>
      </c>
      <c r="AI569" s="42">
        <v>1.562419475736538E-2</v>
      </c>
      <c r="AJ569" s="42">
        <v>7.3251220919991222E-4</v>
      </c>
      <c r="AK569" s="42">
        <v>1.8181373012117823E-3</v>
      </c>
      <c r="AL569" s="42">
        <v>9.3009329543532124E-3</v>
      </c>
      <c r="AM569" s="42">
        <v>3.9939671990216771E-4</v>
      </c>
    </row>
    <row r="570" spans="1:39" x14ac:dyDescent="0.25">
      <c r="A570" s="53" t="s">
        <v>148</v>
      </c>
      <c r="B570" s="53" t="str">
        <f>VLOOKUP(A570,'TRI Releases'!$A$3:$Q$118,2,FALSE)</f>
        <v>7754WBLCBP231NB</v>
      </c>
      <c r="C570" s="53" t="str">
        <f>VLOOKUP(B570,'AERMOD-Modeled-Air-Conc.'!$A$5:$B$3136,2,FALSE)</f>
        <v>Manufacturing</v>
      </c>
      <c r="D570" s="16">
        <v>1.562419475736538E-2</v>
      </c>
      <c r="E570" s="16">
        <v>7.3251220919991222E-4</v>
      </c>
      <c r="F570" s="16">
        <v>1.8181373012117823E-3</v>
      </c>
      <c r="G570" s="16">
        <v>9.3009329543532124E-3</v>
      </c>
      <c r="H570" s="16">
        <v>3.9939671990216771E-4</v>
      </c>
      <c r="I570" s="16">
        <v>1.05124837467462E-3</v>
      </c>
      <c r="J570" s="16">
        <v>1.562419475736538E-2</v>
      </c>
      <c r="K570" s="16">
        <v>7.3251220919991222E-4</v>
      </c>
      <c r="L570" s="16">
        <v>1.8181373012117823E-3</v>
      </c>
      <c r="M570" s="16">
        <v>9.3009329543532124E-3</v>
      </c>
      <c r="N570" s="16">
        <v>3.9939671990216771E-4</v>
      </c>
      <c r="O570" s="16">
        <v>1.05124837467462E-3</v>
      </c>
      <c r="P570" s="16">
        <v>0</v>
      </c>
      <c r="Q570" s="16">
        <v>0</v>
      </c>
      <c r="R570" s="16">
        <v>0</v>
      </c>
      <c r="S570" s="16">
        <v>0</v>
      </c>
      <c r="T570" s="16">
        <v>0</v>
      </c>
      <c r="U570" s="16">
        <v>0</v>
      </c>
      <c r="V570" s="16">
        <v>0</v>
      </c>
      <c r="W570" s="16">
        <v>0</v>
      </c>
      <c r="X570" s="16">
        <v>0</v>
      </c>
      <c r="Y570" s="16">
        <v>0</v>
      </c>
      <c r="Z570" s="16">
        <v>0</v>
      </c>
      <c r="AA570" s="54">
        <v>0</v>
      </c>
      <c r="AB570" s="42">
        <v>1.562419475736538E-2</v>
      </c>
      <c r="AC570" s="42">
        <v>7.3251220919991222E-4</v>
      </c>
      <c r="AD570" s="42">
        <v>1.8181373012117823E-3</v>
      </c>
      <c r="AE570" s="42">
        <v>9.3009329543532124E-3</v>
      </c>
      <c r="AF570" s="42">
        <v>3.9939671990216771E-4</v>
      </c>
      <c r="AG570" s="42">
        <v>1.05124837467462E-3</v>
      </c>
      <c r="AH570" s="42">
        <v>1.562419475736538E-2</v>
      </c>
      <c r="AI570" s="42">
        <v>7.3251220919991222E-4</v>
      </c>
      <c r="AJ570" s="42">
        <v>1.8181373012117823E-3</v>
      </c>
      <c r="AK570" s="42">
        <v>9.3009329543532124E-3</v>
      </c>
      <c r="AL570" s="42">
        <v>3.9939671990216771E-4</v>
      </c>
      <c r="AM570" s="42">
        <v>1.05124837467462E-3</v>
      </c>
    </row>
    <row r="571" spans="1:39" hidden="1" x14ac:dyDescent="0.25">
      <c r="A571" s="53"/>
      <c r="B571" s="53"/>
      <c r="C571" s="53"/>
      <c r="D571" s="16">
        <v>7.3251220919991222E-4</v>
      </c>
      <c r="E571" s="16">
        <v>1.8181373012117823E-3</v>
      </c>
      <c r="F571" s="16">
        <v>9.3009329543532124E-3</v>
      </c>
      <c r="G571" s="16">
        <v>3.9939671990216771E-4</v>
      </c>
      <c r="H571" s="16">
        <v>1.05124837467462E-3</v>
      </c>
      <c r="I571" s="16">
        <v>1.0652860061840031E-2</v>
      </c>
      <c r="J571" s="16">
        <v>7.3251220919991222E-4</v>
      </c>
      <c r="K571" s="16">
        <v>1.8181373012117823E-3</v>
      </c>
      <c r="L571" s="16">
        <v>9.3009329543532124E-3</v>
      </c>
      <c r="M571" s="16">
        <v>3.9939671990216771E-4</v>
      </c>
      <c r="N571" s="16">
        <v>1.05124837467462E-3</v>
      </c>
      <c r="O571" s="16">
        <v>1.0652860061840031E-2</v>
      </c>
      <c r="P571" s="16">
        <v>0</v>
      </c>
      <c r="Q571" s="16">
        <v>0</v>
      </c>
      <c r="R571" s="16">
        <v>0</v>
      </c>
      <c r="S571" s="16">
        <v>0</v>
      </c>
      <c r="T571" s="16">
        <v>0</v>
      </c>
      <c r="U571" s="16">
        <v>0</v>
      </c>
      <c r="V571" s="16">
        <v>0</v>
      </c>
      <c r="W571" s="16">
        <v>0</v>
      </c>
      <c r="X571" s="16">
        <v>0</v>
      </c>
      <c r="Y571" s="16">
        <v>0</v>
      </c>
      <c r="Z571" s="16">
        <v>0</v>
      </c>
      <c r="AA571" s="54">
        <v>0</v>
      </c>
      <c r="AB571" s="42">
        <v>7.3251220919991222E-4</v>
      </c>
      <c r="AC571" s="42">
        <v>1.8181373012117823E-3</v>
      </c>
      <c r="AD571" s="42">
        <v>9.3009329543532124E-3</v>
      </c>
      <c r="AE571" s="42">
        <v>3.9939671990216771E-4</v>
      </c>
      <c r="AF571" s="42">
        <v>1.05124837467462E-3</v>
      </c>
      <c r="AG571" s="42">
        <v>1.0652860061840031E-2</v>
      </c>
      <c r="AH571" s="42">
        <v>7.3251220919991222E-4</v>
      </c>
      <c r="AI571" s="42">
        <v>1.8181373012117823E-3</v>
      </c>
      <c r="AJ571" s="42">
        <v>9.3009329543532124E-3</v>
      </c>
      <c r="AK571" s="42">
        <v>3.9939671990216771E-4</v>
      </c>
      <c r="AL571" s="42">
        <v>1.05124837467462E-3</v>
      </c>
      <c r="AM571" s="42">
        <v>1.0652860061840031E-2</v>
      </c>
    </row>
    <row r="572" spans="1:39" hidden="1" x14ac:dyDescent="0.25">
      <c r="A572" s="53"/>
      <c r="B572" s="53"/>
      <c r="C572" s="53"/>
      <c r="D572" s="16">
        <v>1.8181373012117823E-3</v>
      </c>
      <c r="E572" s="16">
        <v>9.3009329543532124E-3</v>
      </c>
      <c r="F572" s="16">
        <v>3.9939671990216771E-4</v>
      </c>
      <c r="G572" s="16">
        <v>1.05124837467462E-3</v>
      </c>
      <c r="H572" s="16">
        <v>1.0652860061840031E-2</v>
      </c>
      <c r="I572" s="16">
        <v>4.9944014263630378E-4</v>
      </c>
      <c r="J572" s="16">
        <v>1.8181373012117823E-3</v>
      </c>
      <c r="K572" s="16">
        <v>9.3009329543532124E-3</v>
      </c>
      <c r="L572" s="16">
        <v>3.9939671990216771E-4</v>
      </c>
      <c r="M572" s="16">
        <v>1.05124837467462E-3</v>
      </c>
      <c r="N572" s="16">
        <v>1.0652860061840031E-2</v>
      </c>
      <c r="O572" s="16">
        <v>4.9944014263630378E-4</v>
      </c>
      <c r="P572" s="16">
        <v>0</v>
      </c>
      <c r="Q572" s="16">
        <v>0</v>
      </c>
      <c r="R572" s="16">
        <v>0</v>
      </c>
      <c r="S572" s="16">
        <v>0</v>
      </c>
      <c r="T572" s="16">
        <v>0</v>
      </c>
      <c r="U572" s="16">
        <v>0</v>
      </c>
      <c r="V572" s="16">
        <v>0</v>
      </c>
      <c r="W572" s="16">
        <v>0</v>
      </c>
      <c r="X572" s="16">
        <v>0</v>
      </c>
      <c r="Y572" s="16">
        <v>0</v>
      </c>
      <c r="Z572" s="16">
        <v>0</v>
      </c>
      <c r="AA572" s="54">
        <v>0</v>
      </c>
      <c r="AB572" s="42">
        <v>1.8181373012117823E-3</v>
      </c>
      <c r="AC572" s="42">
        <v>9.3009329543532124E-3</v>
      </c>
      <c r="AD572" s="42">
        <v>3.9939671990216771E-4</v>
      </c>
      <c r="AE572" s="42">
        <v>1.05124837467462E-3</v>
      </c>
      <c r="AF572" s="42">
        <v>1.0652860061840031E-2</v>
      </c>
      <c r="AG572" s="42">
        <v>4.9944014263630378E-4</v>
      </c>
      <c r="AH572" s="42">
        <v>1.8181373012117823E-3</v>
      </c>
      <c r="AI572" s="42">
        <v>9.3009329543532124E-3</v>
      </c>
      <c r="AJ572" s="42">
        <v>3.9939671990216771E-4</v>
      </c>
      <c r="AK572" s="42">
        <v>1.05124837467462E-3</v>
      </c>
      <c r="AL572" s="42">
        <v>1.0652860061840031E-2</v>
      </c>
      <c r="AM572" s="42">
        <v>4.9944014263630378E-4</v>
      </c>
    </row>
    <row r="573" spans="1:39" hidden="1" x14ac:dyDescent="0.25">
      <c r="A573" s="53"/>
      <c r="B573" s="53"/>
      <c r="C573" s="53"/>
      <c r="D573" s="16">
        <v>9.3009329543532124E-3</v>
      </c>
      <c r="E573" s="16">
        <v>3.9939671990216771E-4</v>
      </c>
      <c r="F573" s="16">
        <v>1.05124837467462E-3</v>
      </c>
      <c r="G573" s="16">
        <v>1.0652860061840031E-2</v>
      </c>
      <c r="H573" s="16">
        <v>4.9944014263630378E-4</v>
      </c>
      <c r="I573" s="16">
        <v>1.2396390690080333E-3</v>
      </c>
      <c r="J573" s="16">
        <v>9.3009329543532124E-3</v>
      </c>
      <c r="K573" s="16">
        <v>3.9939671990216771E-4</v>
      </c>
      <c r="L573" s="16">
        <v>1.05124837467462E-3</v>
      </c>
      <c r="M573" s="16">
        <v>1.0652860061840031E-2</v>
      </c>
      <c r="N573" s="16">
        <v>4.9944014263630378E-4</v>
      </c>
      <c r="O573" s="16">
        <v>1.2396390690080333E-3</v>
      </c>
      <c r="P573" s="16">
        <v>0</v>
      </c>
      <c r="Q573" s="16">
        <v>0</v>
      </c>
      <c r="R573" s="16">
        <v>0</v>
      </c>
      <c r="S573" s="16">
        <v>0</v>
      </c>
      <c r="T573" s="16">
        <v>0</v>
      </c>
      <c r="U573" s="16">
        <v>0</v>
      </c>
      <c r="V573" s="16">
        <v>0</v>
      </c>
      <c r="W573" s="16">
        <v>0</v>
      </c>
      <c r="X573" s="16">
        <v>0</v>
      </c>
      <c r="Y573" s="16">
        <v>0</v>
      </c>
      <c r="Z573" s="16">
        <v>0</v>
      </c>
      <c r="AA573" s="54">
        <v>0</v>
      </c>
      <c r="AB573" s="42">
        <v>9.3009329543532124E-3</v>
      </c>
      <c r="AC573" s="42">
        <v>3.9939671990216771E-4</v>
      </c>
      <c r="AD573" s="42">
        <v>1.05124837467462E-3</v>
      </c>
      <c r="AE573" s="42">
        <v>1.0652860061840031E-2</v>
      </c>
      <c r="AF573" s="42">
        <v>4.9944014263630378E-4</v>
      </c>
      <c r="AG573" s="42">
        <v>1.2396390690080333E-3</v>
      </c>
      <c r="AH573" s="42">
        <v>9.3009329543532124E-3</v>
      </c>
      <c r="AI573" s="42">
        <v>3.9939671990216771E-4</v>
      </c>
      <c r="AJ573" s="42">
        <v>1.05124837467462E-3</v>
      </c>
      <c r="AK573" s="42">
        <v>1.0652860061840031E-2</v>
      </c>
      <c r="AL573" s="42">
        <v>4.9944014263630378E-4</v>
      </c>
      <c r="AM573" s="42">
        <v>1.2396390690080333E-3</v>
      </c>
    </row>
    <row r="574" spans="1:39" hidden="1" x14ac:dyDescent="0.25">
      <c r="A574" s="53"/>
      <c r="B574" s="53"/>
      <c r="C574" s="53"/>
      <c r="D574" s="16">
        <v>3.9939671990216771E-4</v>
      </c>
      <c r="E574" s="16">
        <v>1.05124837467462E-3</v>
      </c>
      <c r="F574" s="16">
        <v>1.0652860061840031E-2</v>
      </c>
      <c r="G574" s="16">
        <v>4.9944014263630378E-4</v>
      </c>
      <c r="H574" s="16">
        <v>1.2396390690080333E-3</v>
      </c>
      <c r="I574" s="16">
        <v>6.341545196149918E-3</v>
      </c>
      <c r="J574" s="16">
        <v>3.9939671990216771E-4</v>
      </c>
      <c r="K574" s="16">
        <v>1.05124837467462E-3</v>
      </c>
      <c r="L574" s="16">
        <v>1.0652860061840031E-2</v>
      </c>
      <c r="M574" s="16">
        <v>4.9944014263630378E-4</v>
      </c>
      <c r="N574" s="16">
        <v>1.2396390690080333E-3</v>
      </c>
      <c r="O574" s="16">
        <v>6.341545196149918E-3</v>
      </c>
      <c r="P574" s="16">
        <v>0</v>
      </c>
      <c r="Q574" s="16">
        <v>0</v>
      </c>
      <c r="R574" s="16">
        <v>0</v>
      </c>
      <c r="S574" s="16">
        <v>0</v>
      </c>
      <c r="T574" s="16">
        <v>0</v>
      </c>
      <c r="U574" s="16">
        <v>0</v>
      </c>
      <c r="V574" s="16">
        <v>0</v>
      </c>
      <c r="W574" s="16">
        <v>0</v>
      </c>
      <c r="X574" s="16">
        <v>0</v>
      </c>
      <c r="Y574" s="16">
        <v>0</v>
      </c>
      <c r="Z574" s="16">
        <v>0</v>
      </c>
      <c r="AA574" s="54">
        <v>0</v>
      </c>
      <c r="AB574" s="42">
        <v>3.9939671990216771E-4</v>
      </c>
      <c r="AC574" s="42">
        <v>1.05124837467462E-3</v>
      </c>
      <c r="AD574" s="42">
        <v>1.0652860061840031E-2</v>
      </c>
      <c r="AE574" s="42">
        <v>4.9944014263630378E-4</v>
      </c>
      <c r="AF574" s="42">
        <v>1.2396390690080333E-3</v>
      </c>
      <c r="AG574" s="42">
        <v>6.341545196149918E-3</v>
      </c>
      <c r="AH574" s="42">
        <v>3.9939671990216771E-4</v>
      </c>
      <c r="AI574" s="42">
        <v>1.05124837467462E-3</v>
      </c>
      <c r="AJ574" s="42">
        <v>1.0652860061840031E-2</v>
      </c>
      <c r="AK574" s="42">
        <v>4.9944014263630378E-4</v>
      </c>
      <c r="AL574" s="42">
        <v>1.2396390690080333E-3</v>
      </c>
      <c r="AM574" s="42">
        <v>6.341545196149918E-3</v>
      </c>
    </row>
    <row r="575" spans="1:39" hidden="1" x14ac:dyDescent="0.25">
      <c r="A575" s="53"/>
      <c r="B575" s="53"/>
      <c r="C575" s="53"/>
      <c r="D575" s="16">
        <v>1.05124837467462E-3</v>
      </c>
      <c r="E575" s="16">
        <v>1.0652860061840031E-2</v>
      </c>
      <c r="F575" s="16">
        <v>4.9944014263630378E-4</v>
      </c>
      <c r="G575" s="16">
        <v>1.2396390690080333E-3</v>
      </c>
      <c r="H575" s="16">
        <v>6.341545196149918E-3</v>
      </c>
      <c r="I575" s="16">
        <v>2.7231594538784166E-4</v>
      </c>
      <c r="J575" s="16">
        <v>1.05124837467462E-3</v>
      </c>
      <c r="K575" s="16">
        <v>1.0652860061840031E-2</v>
      </c>
      <c r="L575" s="16">
        <v>4.9944014263630378E-4</v>
      </c>
      <c r="M575" s="16">
        <v>1.2396390690080333E-3</v>
      </c>
      <c r="N575" s="16">
        <v>6.341545196149918E-3</v>
      </c>
      <c r="O575" s="16">
        <v>2.7231594538784166E-4</v>
      </c>
      <c r="P575" s="16">
        <v>0</v>
      </c>
      <c r="Q575" s="16">
        <v>0</v>
      </c>
      <c r="R575" s="16">
        <v>0</v>
      </c>
      <c r="S575" s="16">
        <v>0</v>
      </c>
      <c r="T575" s="16">
        <v>0</v>
      </c>
      <c r="U575" s="16">
        <v>0</v>
      </c>
      <c r="V575" s="16">
        <v>0</v>
      </c>
      <c r="W575" s="16">
        <v>0</v>
      </c>
      <c r="X575" s="16">
        <v>0</v>
      </c>
      <c r="Y575" s="16">
        <v>0</v>
      </c>
      <c r="Z575" s="16">
        <v>0</v>
      </c>
      <c r="AA575" s="54">
        <v>0</v>
      </c>
      <c r="AB575" s="42">
        <v>1.05124837467462E-3</v>
      </c>
      <c r="AC575" s="42">
        <v>1.0652860061840031E-2</v>
      </c>
      <c r="AD575" s="42">
        <v>4.9944014263630378E-4</v>
      </c>
      <c r="AE575" s="42">
        <v>1.2396390690080333E-3</v>
      </c>
      <c r="AF575" s="42">
        <v>6.341545196149918E-3</v>
      </c>
      <c r="AG575" s="42">
        <v>2.7231594538784166E-4</v>
      </c>
      <c r="AH575" s="42">
        <v>1.05124837467462E-3</v>
      </c>
      <c r="AI575" s="42">
        <v>1.0652860061840031E-2</v>
      </c>
      <c r="AJ575" s="42">
        <v>4.9944014263630378E-4</v>
      </c>
      <c r="AK575" s="42">
        <v>1.2396390690080333E-3</v>
      </c>
      <c r="AL575" s="42">
        <v>6.341545196149918E-3</v>
      </c>
      <c r="AM575" s="42">
        <v>2.7231594538784166E-4</v>
      </c>
    </row>
    <row r="576" spans="1:39" x14ac:dyDescent="0.25">
      <c r="A576" s="53" t="s">
        <v>149</v>
      </c>
      <c r="B576" s="53" t="str">
        <f>VLOOKUP(A576,'TRI Releases'!$A$3:$Q$118,2,FALSE)</f>
        <v>7754WBLCBP231NB</v>
      </c>
      <c r="C576" s="53" t="str">
        <f>VLOOKUP(B576,'AERMOD-Modeled-Air-Conc.'!$A$5:$B$3136,2,FALSE)</f>
        <v>Manufacturing</v>
      </c>
      <c r="D576" s="16">
        <v>1.0652860061840031E-2</v>
      </c>
      <c r="E576" s="16">
        <v>4.9944014263630378E-4</v>
      </c>
      <c r="F576" s="16">
        <v>1.2396390690080333E-3</v>
      </c>
      <c r="G576" s="16">
        <v>6.341545196149918E-3</v>
      </c>
      <c r="H576" s="16">
        <v>2.7231594538784166E-4</v>
      </c>
      <c r="I576" s="16">
        <v>7.1676025545996816E-4</v>
      </c>
      <c r="J576" s="16">
        <v>1.0652860061840031E-2</v>
      </c>
      <c r="K576" s="16">
        <v>4.9944014263630378E-4</v>
      </c>
      <c r="L576" s="16">
        <v>1.2396390690080333E-3</v>
      </c>
      <c r="M576" s="16">
        <v>6.341545196149918E-3</v>
      </c>
      <c r="N576" s="16">
        <v>2.7231594538784166E-4</v>
      </c>
      <c r="O576" s="16">
        <v>7.1676025545996816E-4</v>
      </c>
      <c r="P576" s="16">
        <v>0</v>
      </c>
      <c r="Q576" s="16">
        <v>0</v>
      </c>
      <c r="R576" s="16">
        <v>0</v>
      </c>
      <c r="S576" s="16">
        <v>0</v>
      </c>
      <c r="T576" s="16">
        <v>0</v>
      </c>
      <c r="U576" s="16">
        <v>0</v>
      </c>
      <c r="V576" s="16">
        <v>0</v>
      </c>
      <c r="W576" s="16">
        <v>0</v>
      </c>
      <c r="X576" s="16">
        <v>0</v>
      </c>
      <c r="Y576" s="16">
        <v>0</v>
      </c>
      <c r="Z576" s="16">
        <v>0</v>
      </c>
      <c r="AA576" s="54">
        <v>0</v>
      </c>
      <c r="AB576" s="42">
        <v>1.0652860061840031E-2</v>
      </c>
      <c r="AC576" s="42">
        <v>4.9944014263630378E-4</v>
      </c>
      <c r="AD576" s="42">
        <v>1.2396390690080333E-3</v>
      </c>
      <c r="AE576" s="42">
        <v>6.341545196149918E-3</v>
      </c>
      <c r="AF576" s="42">
        <v>2.7231594538784166E-4</v>
      </c>
      <c r="AG576" s="42">
        <v>7.1676025545996816E-4</v>
      </c>
      <c r="AH576" s="42">
        <v>1.0652860061840031E-2</v>
      </c>
      <c r="AI576" s="42">
        <v>4.9944014263630378E-4</v>
      </c>
      <c r="AJ576" s="42">
        <v>1.2396390690080333E-3</v>
      </c>
      <c r="AK576" s="42">
        <v>6.341545196149918E-3</v>
      </c>
      <c r="AL576" s="42">
        <v>2.7231594538784166E-4</v>
      </c>
      <c r="AM576" s="42">
        <v>7.1676025545996816E-4</v>
      </c>
    </row>
    <row r="577" spans="1:39" hidden="1" x14ac:dyDescent="0.25">
      <c r="A577" s="53"/>
      <c r="B577" s="53"/>
      <c r="C577" s="53"/>
      <c r="D577" s="16">
        <v>4.9944014263630378E-4</v>
      </c>
      <c r="E577" s="16">
        <v>1.2396390690080333E-3</v>
      </c>
      <c r="F577" s="16">
        <v>6.341545196149918E-3</v>
      </c>
      <c r="G577" s="16">
        <v>2.7231594538784166E-4</v>
      </c>
      <c r="H577" s="16">
        <v>7.1676025545996816E-4</v>
      </c>
      <c r="I577" s="16">
        <v>0.24714635343468874</v>
      </c>
      <c r="J577" s="16">
        <v>4.9944014263630378E-4</v>
      </c>
      <c r="K577" s="16">
        <v>1.2396390690080333E-3</v>
      </c>
      <c r="L577" s="16">
        <v>6.341545196149918E-3</v>
      </c>
      <c r="M577" s="16">
        <v>2.7231594538784166E-4</v>
      </c>
      <c r="N577" s="16">
        <v>7.1676025545996816E-4</v>
      </c>
      <c r="O577" s="16">
        <v>0.24714635343468874</v>
      </c>
      <c r="P577" s="16">
        <v>0</v>
      </c>
      <c r="Q577" s="16">
        <v>0</v>
      </c>
      <c r="R577" s="16">
        <v>0</v>
      </c>
      <c r="S577" s="16">
        <v>0</v>
      </c>
      <c r="T577" s="16">
        <v>0</v>
      </c>
      <c r="U577" s="16">
        <v>3.9580138362893856E-3</v>
      </c>
      <c r="V577" s="16">
        <v>0</v>
      </c>
      <c r="W577" s="16">
        <v>0</v>
      </c>
      <c r="X577" s="16">
        <v>0</v>
      </c>
      <c r="Y577" s="16">
        <v>0</v>
      </c>
      <c r="Z577" s="16">
        <v>0</v>
      </c>
      <c r="AA577" s="54">
        <v>3.9580138362893856E-3</v>
      </c>
      <c r="AB577" s="42">
        <v>4.9944014263630378E-4</v>
      </c>
      <c r="AC577" s="42">
        <v>1.2396390690080333E-3</v>
      </c>
      <c r="AD577" s="42">
        <v>6.341545196149918E-3</v>
      </c>
      <c r="AE577" s="42">
        <v>2.7231594538784166E-4</v>
      </c>
      <c r="AF577" s="42">
        <v>7.1676025545996816E-4</v>
      </c>
      <c r="AG577" s="42">
        <v>0.25110436727097812</v>
      </c>
      <c r="AH577" s="42">
        <v>4.9944014263630378E-4</v>
      </c>
      <c r="AI577" s="42">
        <v>1.2396390690080333E-3</v>
      </c>
      <c r="AJ577" s="42">
        <v>6.341545196149918E-3</v>
      </c>
      <c r="AK577" s="42">
        <v>2.7231594538784166E-4</v>
      </c>
      <c r="AL577" s="42">
        <v>7.1676025545996816E-4</v>
      </c>
      <c r="AM577" s="42">
        <v>0.25110436727097812</v>
      </c>
    </row>
    <row r="578" spans="1:39" hidden="1" x14ac:dyDescent="0.25">
      <c r="A578" s="53"/>
      <c r="B578" s="53"/>
      <c r="C578" s="53"/>
      <c r="D578" s="16">
        <v>1.2396390690080333E-3</v>
      </c>
      <c r="E578" s="16">
        <v>6.341545196149918E-3</v>
      </c>
      <c r="F578" s="16">
        <v>2.7231594538784166E-4</v>
      </c>
      <c r="G578" s="16">
        <v>7.1676025545996816E-4</v>
      </c>
      <c r="H578" s="16">
        <v>0.24714635343468874</v>
      </c>
      <c r="I578" s="16">
        <v>1.1587011309162247E-2</v>
      </c>
      <c r="J578" s="16">
        <v>1.2396390690080333E-3</v>
      </c>
      <c r="K578" s="16">
        <v>6.341545196149918E-3</v>
      </c>
      <c r="L578" s="16">
        <v>2.7231594538784166E-4</v>
      </c>
      <c r="M578" s="16">
        <v>7.1676025545996816E-4</v>
      </c>
      <c r="N578" s="16">
        <v>0.24714635343468874</v>
      </c>
      <c r="O578" s="16">
        <v>1.1587011309162247E-2</v>
      </c>
      <c r="P578" s="16">
        <v>0</v>
      </c>
      <c r="Q578" s="16">
        <v>0</v>
      </c>
      <c r="R578" s="16">
        <v>0</v>
      </c>
      <c r="S578" s="16">
        <v>0</v>
      </c>
      <c r="T578" s="16">
        <v>3.9580138362893856E-3</v>
      </c>
      <c r="U578" s="16">
        <v>6.639057261582852E-4</v>
      </c>
      <c r="V578" s="16">
        <v>0</v>
      </c>
      <c r="W578" s="16">
        <v>0</v>
      </c>
      <c r="X578" s="16">
        <v>0</v>
      </c>
      <c r="Y578" s="16">
        <v>0</v>
      </c>
      <c r="Z578" s="16">
        <v>3.9580138362893856E-3</v>
      </c>
      <c r="AA578" s="54">
        <v>6.639057261582852E-4</v>
      </c>
      <c r="AB578" s="42">
        <v>1.2396390690080333E-3</v>
      </c>
      <c r="AC578" s="42">
        <v>6.341545196149918E-3</v>
      </c>
      <c r="AD578" s="42">
        <v>2.7231594538784166E-4</v>
      </c>
      <c r="AE578" s="42">
        <v>7.1676025545996816E-4</v>
      </c>
      <c r="AF578" s="42">
        <v>0.25110436727097812</v>
      </c>
      <c r="AG578" s="42">
        <v>1.2250917035320533E-2</v>
      </c>
      <c r="AH578" s="42">
        <v>1.2396390690080333E-3</v>
      </c>
      <c r="AI578" s="42">
        <v>6.341545196149918E-3</v>
      </c>
      <c r="AJ578" s="42">
        <v>2.7231594538784166E-4</v>
      </c>
      <c r="AK578" s="42">
        <v>7.1676025545996816E-4</v>
      </c>
      <c r="AL578" s="42">
        <v>0.25110436727097812</v>
      </c>
      <c r="AM578" s="42">
        <v>1.2250917035320533E-2</v>
      </c>
    </row>
    <row r="579" spans="1:39" hidden="1" x14ac:dyDescent="0.25">
      <c r="A579" s="53"/>
      <c r="B579" s="53"/>
      <c r="C579" s="53"/>
      <c r="D579" s="16">
        <v>6.341545196149918E-3</v>
      </c>
      <c r="E579" s="16">
        <v>2.7231594538784166E-4</v>
      </c>
      <c r="F579" s="16">
        <v>7.1676025545996816E-4</v>
      </c>
      <c r="G579" s="16">
        <v>0.24714635343468874</v>
      </c>
      <c r="H579" s="16">
        <v>1.1587011309162247E-2</v>
      </c>
      <c r="I579" s="16">
        <v>2.8759626400986376E-2</v>
      </c>
      <c r="J579" s="16">
        <v>6.341545196149918E-3</v>
      </c>
      <c r="K579" s="16">
        <v>2.7231594538784166E-4</v>
      </c>
      <c r="L579" s="16">
        <v>7.1676025545996816E-4</v>
      </c>
      <c r="M579" s="16">
        <v>0.24714635343468874</v>
      </c>
      <c r="N579" s="16">
        <v>1.1587011309162247E-2</v>
      </c>
      <c r="O579" s="16">
        <v>2.8759626400986376E-2</v>
      </c>
      <c r="P579" s="16">
        <v>0</v>
      </c>
      <c r="Q579" s="16">
        <v>0</v>
      </c>
      <c r="R579" s="16">
        <v>0</v>
      </c>
      <c r="S579" s="16">
        <v>3.9580138362893856E-3</v>
      </c>
      <c r="T579" s="16">
        <v>6.639057261582852E-4</v>
      </c>
      <c r="U579" s="16">
        <v>1.2546472532712696E-3</v>
      </c>
      <c r="V579" s="16">
        <v>0</v>
      </c>
      <c r="W579" s="16">
        <v>0</v>
      </c>
      <c r="X579" s="16">
        <v>0</v>
      </c>
      <c r="Y579" s="16">
        <v>3.9580138362893856E-3</v>
      </c>
      <c r="Z579" s="16">
        <v>6.639057261582852E-4</v>
      </c>
      <c r="AA579" s="54">
        <v>1.2546472532712696E-3</v>
      </c>
      <c r="AB579" s="42">
        <v>6.341545196149918E-3</v>
      </c>
      <c r="AC579" s="42">
        <v>2.7231594538784166E-4</v>
      </c>
      <c r="AD579" s="42">
        <v>7.1676025545996816E-4</v>
      </c>
      <c r="AE579" s="42">
        <v>0.25110436727097812</v>
      </c>
      <c r="AF579" s="42">
        <v>1.2250917035320533E-2</v>
      </c>
      <c r="AG579" s="42">
        <v>3.0014273654257646E-2</v>
      </c>
      <c r="AH579" s="42">
        <v>6.341545196149918E-3</v>
      </c>
      <c r="AI579" s="42">
        <v>2.7231594538784166E-4</v>
      </c>
      <c r="AJ579" s="42">
        <v>7.1676025545996816E-4</v>
      </c>
      <c r="AK579" s="42">
        <v>0.25110436727097812</v>
      </c>
      <c r="AL579" s="42">
        <v>1.2250917035320533E-2</v>
      </c>
      <c r="AM579" s="42">
        <v>3.0014273654257646E-2</v>
      </c>
    </row>
    <row r="580" spans="1:39" hidden="1" x14ac:dyDescent="0.25">
      <c r="A580" s="53"/>
      <c r="B580" s="53"/>
      <c r="C580" s="53"/>
      <c r="D580" s="16">
        <v>2.7231594538784166E-4</v>
      </c>
      <c r="E580" s="16">
        <v>7.1676025545996816E-4</v>
      </c>
      <c r="F580" s="16">
        <v>0.24714635343468874</v>
      </c>
      <c r="G580" s="16">
        <v>1.1587011309162247E-2</v>
      </c>
      <c r="H580" s="16">
        <v>2.8759626400986376E-2</v>
      </c>
      <c r="I580" s="16">
        <v>0.14712384855067809</v>
      </c>
      <c r="J580" s="16">
        <v>2.7231594538784166E-4</v>
      </c>
      <c r="K580" s="16">
        <v>7.1676025545996816E-4</v>
      </c>
      <c r="L580" s="16">
        <v>0.24714635343468874</v>
      </c>
      <c r="M580" s="16">
        <v>1.1587011309162247E-2</v>
      </c>
      <c r="N580" s="16">
        <v>2.8759626400986376E-2</v>
      </c>
      <c r="O580" s="16">
        <v>0.14712384855067809</v>
      </c>
      <c r="P580" s="16">
        <v>0</v>
      </c>
      <c r="Q580" s="16">
        <v>0</v>
      </c>
      <c r="R580" s="16">
        <v>3.9580138362893856E-3</v>
      </c>
      <c r="S580" s="16">
        <v>6.639057261582852E-4</v>
      </c>
      <c r="T580" s="16">
        <v>1.2546472532712696E-3</v>
      </c>
      <c r="U580" s="16">
        <v>2.2441422553481564E-3</v>
      </c>
      <c r="V580" s="16">
        <v>0</v>
      </c>
      <c r="W580" s="16">
        <v>0</v>
      </c>
      <c r="X580" s="16">
        <v>3.9580138362893856E-3</v>
      </c>
      <c r="Y580" s="16">
        <v>6.639057261582852E-4</v>
      </c>
      <c r="Z580" s="16">
        <v>1.2546472532712696E-3</v>
      </c>
      <c r="AA580" s="54">
        <v>2.2441422553481564E-3</v>
      </c>
      <c r="AB580" s="42">
        <v>2.7231594538784166E-4</v>
      </c>
      <c r="AC580" s="42">
        <v>7.1676025545996816E-4</v>
      </c>
      <c r="AD580" s="42">
        <v>0.25110436727097812</v>
      </c>
      <c r="AE580" s="42">
        <v>1.2250917035320533E-2</v>
      </c>
      <c r="AF580" s="42">
        <v>3.0014273654257646E-2</v>
      </c>
      <c r="AG580" s="42">
        <v>0.14936799080602625</v>
      </c>
      <c r="AH580" s="42">
        <v>2.7231594538784166E-4</v>
      </c>
      <c r="AI580" s="42">
        <v>7.1676025545996816E-4</v>
      </c>
      <c r="AJ580" s="42">
        <v>0.25110436727097812</v>
      </c>
      <c r="AK580" s="42">
        <v>1.2250917035320533E-2</v>
      </c>
      <c r="AL580" s="42">
        <v>3.0014273654257646E-2</v>
      </c>
      <c r="AM580" s="42">
        <v>0.14936799080602625</v>
      </c>
    </row>
    <row r="581" spans="1:39" hidden="1" x14ac:dyDescent="0.25">
      <c r="A581" s="53"/>
      <c r="B581" s="53"/>
      <c r="C581" s="53"/>
      <c r="D581" s="16">
        <v>7.1676025545996816E-4</v>
      </c>
      <c r="E581" s="16">
        <v>0.24714635343468874</v>
      </c>
      <c r="F581" s="16">
        <v>1.1587011309162247E-2</v>
      </c>
      <c r="G581" s="16">
        <v>2.8759626400986376E-2</v>
      </c>
      <c r="H581" s="16">
        <v>0.14712384855067809</v>
      </c>
      <c r="I581" s="16">
        <v>6.3177299329979257E-3</v>
      </c>
      <c r="J581" s="16">
        <v>7.1676025545996816E-4</v>
      </c>
      <c r="K581" s="16">
        <v>0.24714635343468874</v>
      </c>
      <c r="L581" s="16">
        <v>1.1587011309162247E-2</v>
      </c>
      <c r="M581" s="16">
        <v>2.8759626400986376E-2</v>
      </c>
      <c r="N581" s="16">
        <v>0.14712384855067809</v>
      </c>
      <c r="O581" s="16">
        <v>6.3177299329979257E-3</v>
      </c>
      <c r="P581" s="16">
        <v>0</v>
      </c>
      <c r="Q581" s="16">
        <v>3.9580138362893856E-3</v>
      </c>
      <c r="R581" s="16">
        <v>6.639057261582852E-4</v>
      </c>
      <c r="S581" s="16">
        <v>1.2546472532712696E-3</v>
      </c>
      <c r="T581" s="16">
        <v>2.2441422553481564E-3</v>
      </c>
      <c r="U581" s="16">
        <v>3.7306289911291743E-4</v>
      </c>
      <c r="V581" s="16">
        <v>0</v>
      </c>
      <c r="W581" s="16">
        <v>3.9580138362893856E-3</v>
      </c>
      <c r="X581" s="16">
        <v>6.639057261582852E-4</v>
      </c>
      <c r="Y581" s="16">
        <v>1.2546472532712696E-3</v>
      </c>
      <c r="Z581" s="16">
        <v>2.2441422553481564E-3</v>
      </c>
      <c r="AA581" s="54">
        <v>3.7306289911291743E-4</v>
      </c>
      <c r="AB581" s="42">
        <v>7.1676025545996816E-4</v>
      </c>
      <c r="AC581" s="42">
        <v>0.25110436727097812</v>
      </c>
      <c r="AD581" s="42">
        <v>1.2250917035320533E-2</v>
      </c>
      <c r="AE581" s="42">
        <v>3.0014273654257646E-2</v>
      </c>
      <c r="AF581" s="42">
        <v>0.14936799080602625</v>
      </c>
      <c r="AG581" s="42">
        <v>6.690792832110843E-3</v>
      </c>
      <c r="AH581" s="42">
        <v>7.1676025545996816E-4</v>
      </c>
      <c r="AI581" s="42">
        <v>0.25110436727097812</v>
      </c>
      <c r="AJ581" s="42">
        <v>1.2250917035320533E-2</v>
      </c>
      <c r="AK581" s="42">
        <v>3.0014273654257646E-2</v>
      </c>
      <c r="AL581" s="42">
        <v>0.14936799080602625</v>
      </c>
      <c r="AM581" s="42">
        <v>6.690792832110843E-3</v>
      </c>
    </row>
    <row r="582" spans="1:39" x14ac:dyDescent="0.25">
      <c r="A582" s="53" t="s">
        <v>151</v>
      </c>
      <c r="B582" s="53" t="str">
        <f>VLOOKUP(A582,'TRI Releases'!$A$3:$Q$118,2,FALSE)</f>
        <v>77571LPRTC2400M</v>
      </c>
      <c r="C582" s="53" t="str">
        <f>VLOOKUP(B582,'AERMOD-Modeled-Air-Conc.'!$A$5:$B$3136,2,FALSE)</f>
        <v>Manufacturing</v>
      </c>
      <c r="D582" s="16">
        <v>0.24714635343468874</v>
      </c>
      <c r="E582" s="16">
        <v>1.1587011309162247E-2</v>
      </c>
      <c r="F582" s="16">
        <v>2.8759626400986376E-2</v>
      </c>
      <c r="G582" s="16">
        <v>0.14712384855067809</v>
      </c>
      <c r="H582" s="16">
        <v>6.3177299329979257E-3</v>
      </c>
      <c r="I582" s="16">
        <v>1.6628837926671261E-2</v>
      </c>
      <c r="J582" s="16">
        <v>0.24714635343468874</v>
      </c>
      <c r="K582" s="16">
        <v>1.1587011309162247E-2</v>
      </c>
      <c r="L582" s="16">
        <v>2.8759626400986376E-2</v>
      </c>
      <c r="M582" s="16">
        <v>0.14712384855067809</v>
      </c>
      <c r="N582" s="16">
        <v>6.3177299329979257E-3</v>
      </c>
      <c r="O582" s="16">
        <v>1.6628837926671261E-2</v>
      </c>
      <c r="P582" s="16">
        <v>3.9580138362893856E-3</v>
      </c>
      <c r="Q582" s="16">
        <v>6.639057261582852E-4</v>
      </c>
      <c r="R582" s="16">
        <v>1.2546472532712696E-3</v>
      </c>
      <c r="S582" s="16">
        <v>2.2441422553481564E-3</v>
      </c>
      <c r="T582" s="16">
        <v>3.7306289911291743E-4</v>
      </c>
      <c r="U582" s="16">
        <v>7.154016162586942E-4</v>
      </c>
      <c r="V582" s="16">
        <v>3.9580138362893856E-3</v>
      </c>
      <c r="W582" s="16">
        <v>6.639057261582852E-4</v>
      </c>
      <c r="X582" s="16">
        <v>1.2546472532712696E-3</v>
      </c>
      <c r="Y582" s="16">
        <v>2.2441422553481564E-3</v>
      </c>
      <c r="Z582" s="16">
        <v>3.7306289911291743E-4</v>
      </c>
      <c r="AA582" s="54">
        <v>7.154016162586942E-4</v>
      </c>
      <c r="AB582" s="42">
        <v>0.25110436727097812</v>
      </c>
      <c r="AC582" s="42">
        <v>1.2250917035320533E-2</v>
      </c>
      <c r="AD582" s="42">
        <v>3.0014273654257646E-2</v>
      </c>
      <c r="AE582" s="42">
        <v>0.14936799080602625</v>
      </c>
      <c r="AF582" s="42">
        <v>6.690792832110843E-3</v>
      </c>
      <c r="AG582" s="42">
        <v>1.7344239542929955E-2</v>
      </c>
      <c r="AH582" s="42">
        <v>0.25110436727097812</v>
      </c>
      <c r="AI582" s="42">
        <v>1.2250917035320533E-2</v>
      </c>
      <c r="AJ582" s="42">
        <v>3.0014273654257646E-2</v>
      </c>
      <c r="AK582" s="42">
        <v>0.14936799080602625</v>
      </c>
      <c r="AL582" s="42">
        <v>6.690792832110843E-3</v>
      </c>
      <c r="AM582" s="42">
        <v>1.7344239542929955E-2</v>
      </c>
    </row>
    <row r="583" spans="1:39" hidden="1" x14ac:dyDescent="0.25">
      <c r="A583" s="53"/>
      <c r="B583" s="53"/>
      <c r="C583" s="53"/>
      <c r="D583" s="16">
        <v>1.1587011309162247E-2</v>
      </c>
      <c r="E583" s="16">
        <v>2.8759626400986376E-2</v>
      </c>
      <c r="F583" s="16">
        <v>0.14712384855067809</v>
      </c>
      <c r="G583" s="16">
        <v>6.3177299329979257E-3</v>
      </c>
      <c r="H583" s="16">
        <v>1.6628837926671261E-2</v>
      </c>
      <c r="I583" s="16">
        <v>0.30254122575625692</v>
      </c>
      <c r="J583" s="16">
        <v>1.1587011309162247E-2</v>
      </c>
      <c r="K583" s="16">
        <v>2.8759626400986376E-2</v>
      </c>
      <c r="L583" s="16">
        <v>0.14712384855067809</v>
      </c>
      <c r="M583" s="16">
        <v>6.3177299329979257E-3</v>
      </c>
      <c r="N583" s="16">
        <v>1.6628837926671261E-2</v>
      </c>
      <c r="O583" s="16">
        <v>0.30254122575625692</v>
      </c>
      <c r="P583" s="16">
        <v>6.639057261582852E-4</v>
      </c>
      <c r="Q583" s="16">
        <v>1.2546472532712696E-3</v>
      </c>
      <c r="R583" s="16">
        <v>2.2441422553481564E-3</v>
      </c>
      <c r="S583" s="16">
        <v>3.7306289911291743E-4</v>
      </c>
      <c r="T583" s="16">
        <v>7.154016162586942E-4</v>
      </c>
      <c r="U583" s="16">
        <v>2.7174423353628616E-3</v>
      </c>
      <c r="V583" s="16">
        <v>6.639057261582852E-4</v>
      </c>
      <c r="W583" s="16">
        <v>1.2546472532712696E-3</v>
      </c>
      <c r="X583" s="16">
        <v>2.2441422553481564E-3</v>
      </c>
      <c r="Y583" s="16">
        <v>3.7306289911291743E-4</v>
      </c>
      <c r="Z583" s="16">
        <v>7.154016162586942E-4</v>
      </c>
      <c r="AA583" s="54">
        <v>2.7174423353628616E-3</v>
      </c>
      <c r="AB583" s="42">
        <v>1.2250917035320533E-2</v>
      </c>
      <c r="AC583" s="42">
        <v>3.0014273654257646E-2</v>
      </c>
      <c r="AD583" s="42">
        <v>0.14936799080602625</v>
      </c>
      <c r="AE583" s="42">
        <v>6.690792832110843E-3</v>
      </c>
      <c r="AF583" s="42">
        <v>1.7344239542929955E-2</v>
      </c>
      <c r="AG583" s="42">
        <v>0.30525866809161978</v>
      </c>
      <c r="AH583" s="42">
        <v>1.2250917035320533E-2</v>
      </c>
      <c r="AI583" s="42">
        <v>3.0014273654257646E-2</v>
      </c>
      <c r="AJ583" s="42">
        <v>0.14936799080602625</v>
      </c>
      <c r="AK583" s="42">
        <v>6.690792832110843E-3</v>
      </c>
      <c r="AL583" s="42">
        <v>1.7344239542929955E-2</v>
      </c>
      <c r="AM583" s="42">
        <v>0.30525866809161978</v>
      </c>
    </row>
    <row r="584" spans="1:39" hidden="1" x14ac:dyDescent="0.25">
      <c r="A584" s="53"/>
      <c r="B584" s="53"/>
      <c r="C584" s="53"/>
      <c r="D584" s="16">
        <v>2.8759626400986376E-2</v>
      </c>
      <c r="E584" s="16">
        <v>0.14712384855067809</v>
      </c>
      <c r="F584" s="16">
        <v>6.3177299329979257E-3</v>
      </c>
      <c r="G584" s="16">
        <v>1.6628837926671261E-2</v>
      </c>
      <c r="H584" s="16">
        <v>0.30254122575625692</v>
      </c>
      <c r="I584" s="16">
        <v>1.4184100050871028E-2</v>
      </c>
      <c r="J584" s="16">
        <v>2.8759626400986376E-2</v>
      </c>
      <c r="K584" s="16">
        <v>0.14712384855067809</v>
      </c>
      <c r="L584" s="16">
        <v>6.3177299329979257E-3</v>
      </c>
      <c r="M584" s="16">
        <v>1.6628837926671261E-2</v>
      </c>
      <c r="N584" s="16">
        <v>0.30254122575625692</v>
      </c>
      <c r="O584" s="16">
        <v>1.4184100050871028E-2</v>
      </c>
      <c r="P584" s="16">
        <v>1.2546472532712696E-3</v>
      </c>
      <c r="Q584" s="16">
        <v>2.2441422553481564E-3</v>
      </c>
      <c r="R584" s="16">
        <v>3.7306289911291743E-4</v>
      </c>
      <c r="S584" s="16">
        <v>7.154016162586942E-4</v>
      </c>
      <c r="T584" s="16">
        <v>2.7174423353628616E-3</v>
      </c>
      <c r="U584" s="16">
        <v>4.5581587169076291E-4</v>
      </c>
      <c r="V584" s="16">
        <v>1.2546472532712696E-3</v>
      </c>
      <c r="W584" s="16">
        <v>2.2441422553481564E-3</v>
      </c>
      <c r="X584" s="16">
        <v>3.7306289911291743E-4</v>
      </c>
      <c r="Y584" s="16">
        <v>7.154016162586942E-4</v>
      </c>
      <c r="Z584" s="16">
        <v>2.7174423353628616E-3</v>
      </c>
      <c r="AA584" s="54">
        <v>4.5581587169076291E-4</v>
      </c>
      <c r="AB584" s="42">
        <v>3.0014273654257646E-2</v>
      </c>
      <c r="AC584" s="42">
        <v>0.14936799080602625</v>
      </c>
      <c r="AD584" s="42">
        <v>6.690792832110843E-3</v>
      </c>
      <c r="AE584" s="42">
        <v>1.7344239542929955E-2</v>
      </c>
      <c r="AF584" s="42">
        <v>0.30525866809161978</v>
      </c>
      <c r="AG584" s="42">
        <v>1.4639915922561791E-2</v>
      </c>
      <c r="AH584" s="42">
        <v>3.0014273654257646E-2</v>
      </c>
      <c r="AI584" s="42">
        <v>0.14936799080602625</v>
      </c>
      <c r="AJ584" s="42">
        <v>6.690792832110843E-3</v>
      </c>
      <c r="AK584" s="42">
        <v>1.7344239542929955E-2</v>
      </c>
      <c r="AL584" s="42">
        <v>0.30525866809161978</v>
      </c>
      <c r="AM584" s="42">
        <v>1.4639915922561791E-2</v>
      </c>
    </row>
    <row r="585" spans="1:39" hidden="1" x14ac:dyDescent="0.25">
      <c r="A585" s="53"/>
      <c r="B585" s="53"/>
      <c r="C585" s="53"/>
      <c r="D585" s="16">
        <v>0.14712384855067809</v>
      </c>
      <c r="E585" s="16">
        <v>6.3177299329979257E-3</v>
      </c>
      <c r="F585" s="16">
        <v>1.6628837926671261E-2</v>
      </c>
      <c r="G585" s="16">
        <v>0.30254122575625692</v>
      </c>
      <c r="H585" s="16">
        <v>1.4184100050871028E-2</v>
      </c>
      <c r="I585" s="16">
        <v>3.5205749559828151E-2</v>
      </c>
      <c r="J585" s="16">
        <v>0.14712384855067809</v>
      </c>
      <c r="K585" s="16">
        <v>6.3177299329979257E-3</v>
      </c>
      <c r="L585" s="16">
        <v>1.6628837926671261E-2</v>
      </c>
      <c r="M585" s="16">
        <v>0.30254122575625692</v>
      </c>
      <c r="N585" s="16">
        <v>1.4184100050871028E-2</v>
      </c>
      <c r="O585" s="16">
        <v>3.5205749559828151E-2</v>
      </c>
      <c r="P585" s="16">
        <v>2.2441422553481564E-3</v>
      </c>
      <c r="Q585" s="16">
        <v>3.7306289911291743E-4</v>
      </c>
      <c r="R585" s="16">
        <v>7.154016162586942E-4</v>
      </c>
      <c r="S585" s="16">
        <v>2.7174423353628616E-3</v>
      </c>
      <c r="T585" s="16">
        <v>4.5581587169076291E-4</v>
      </c>
      <c r="U585" s="16">
        <v>8.6139960672355811E-4</v>
      </c>
      <c r="V585" s="16">
        <v>2.2441422553481564E-3</v>
      </c>
      <c r="W585" s="16">
        <v>3.7306289911291743E-4</v>
      </c>
      <c r="X585" s="16">
        <v>7.154016162586942E-4</v>
      </c>
      <c r="Y585" s="16">
        <v>2.7174423353628616E-3</v>
      </c>
      <c r="Z585" s="16">
        <v>4.5581587169076291E-4</v>
      </c>
      <c r="AA585" s="54">
        <v>8.6139960672355811E-4</v>
      </c>
      <c r="AB585" s="42">
        <v>0.14936799080602625</v>
      </c>
      <c r="AC585" s="42">
        <v>6.690792832110843E-3</v>
      </c>
      <c r="AD585" s="42">
        <v>1.7344239542929955E-2</v>
      </c>
      <c r="AE585" s="42">
        <v>0.30525866809161978</v>
      </c>
      <c r="AF585" s="42">
        <v>1.4639915922561791E-2</v>
      </c>
      <c r="AG585" s="42">
        <v>3.606714916655171E-2</v>
      </c>
      <c r="AH585" s="42">
        <v>0.14936799080602625</v>
      </c>
      <c r="AI585" s="42">
        <v>6.690792832110843E-3</v>
      </c>
      <c r="AJ585" s="42">
        <v>1.7344239542929955E-2</v>
      </c>
      <c r="AK585" s="42">
        <v>0.30525866809161978</v>
      </c>
      <c r="AL585" s="42">
        <v>1.4639915922561791E-2</v>
      </c>
      <c r="AM585" s="42">
        <v>3.606714916655171E-2</v>
      </c>
    </row>
    <row r="586" spans="1:39" hidden="1" x14ac:dyDescent="0.25">
      <c r="A586" s="53"/>
      <c r="B586" s="53"/>
      <c r="C586" s="53"/>
      <c r="D586" s="16">
        <v>6.3177299329979257E-3</v>
      </c>
      <c r="E586" s="16">
        <v>1.6628837926671261E-2</v>
      </c>
      <c r="F586" s="16">
        <v>0.30254122575625692</v>
      </c>
      <c r="G586" s="16">
        <v>1.4184100050871028E-2</v>
      </c>
      <c r="H586" s="16">
        <v>3.5205749559828151E-2</v>
      </c>
      <c r="I586" s="16">
        <v>0.18009988357065765</v>
      </c>
      <c r="J586" s="16">
        <v>6.3177299329979257E-3</v>
      </c>
      <c r="K586" s="16">
        <v>1.6628837926671261E-2</v>
      </c>
      <c r="L586" s="16">
        <v>0.30254122575625692</v>
      </c>
      <c r="M586" s="16">
        <v>1.4184100050871028E-2</v>
      </c>
      <c r="N586" s="16">
        <v>3.5205749559828151E-2</v>
      </c>
      <c r="O586" s="16">
        <v>0.18009988357065765</v>
      </c>
      <c r="P586" s="16">
        <v>3.7306289911291743E-4</v>
      </c>
      <c r="Q586" s="16">
        <v>7.154016162586942E-4</v>
      </c>
      <c r="R586" s="16">
        <v>2.7174423353628616E-3</v>
      </c>
      <c r="S586" s="16">
        <v>4.5581587169076291E-4</v>
      </c>
      <c r="T586" s="16">
        <v>8.6139960672355811E-4</v>
      </c>
      <c r="U586" s="16">
        <v>1.5407543842688835E-3</v>
      </c>
      <c r="V586" s="16">
        <v>3.7306289911291743E-4</v>
      </c>
      <c r="W586" s="16">
        <v>7.154016162586942E-4</v>
      </c>
      <c r="X586" s="16">
        <v>2.7174423353628616E-3</v>
      </c>
      <c r="Y586" s="16">
        <v>4.5581587169076291E-4</v>
      </c>
      <c r="Z586" s="16">
        <v>8.6139960672355811E-4</v>
      </c>
      <c r="AA586" s="54">
        <v>1.5407543842688835E-3</v>
      </c>
      <c r="AB586" s="42">
        <v>6.690792832110843E-3</v>
      </c>
      <c r="AC586" s="42">
        <v>1.7344239542929955E-2</v>
      </c>
      <c r="AD586" s="42">
        <v>0.30525866809161978</v>
      </c>
      <c r="AE586" s="42">
        <v>1.4639915922561791E-2</v>
      </c>
      <c r="AF586" s="42">
        <v>3.606714916655171E-2</v>
      </c>
      <c r="AG586" s="42">
        <v>0.18164063795492652</v>
      </c>
      <c r="AH586" s="42">
        <v>6.690792832110843E-3</v>
      </c>
      <c r="AI586" s="42">
        <v>1.7344239542929955E-2</v>
      </c>
      <c r="AJ586" s="42">
        <v>0.30525866809161978</v>
      </c>
      <c r="AK586" s="42">
        <v>1.4639915922561791E-2</v>
      </c>
      <c r="AL586" s="42">
        <v>3.606714916655171E-2</v>
      </c>
      <c r="AM586" s="42">
        <v>0.18164063795492652</v>
      </c>
    </row>
    <row r="587" spans="1:39" hidden="1" x14ac:dyDescent="0.25">
      <c r="A587" s="53"/>
      <c r="B587" s="53"/>
      <c r="C587" s="53"/>
      <c r="D587" s="16">
        <v>1.6628837926671261E-2</v>
      </c>
      <c r="E587" s="16">
        <v>0.30254122575625692</v>
      </c>
      <c r="F587" s="16">
        <v>1.4184100050871028E-2</v>
      </c>
      <c r="G587" s="16">
        <v>3.5205749559828151E-2</v>
      </c>
      <c r="H587" s="16">
        <v>0.18009988357065765</v>
      </c>
      <c r="I587" s="16">
        <v>7.733772849014703E-3</v>
      </c>
      <c r="J587" s="16">
        <v>1.6628837926671261E-2</v>
      </c>
      <c r="K587" s="16">
        <v>0.30254122575625692</v>
      </c>
      <c r="L587" s="16">
        <v>1.4184100050871028E-2</v>
      </c>
      <c r="M587" s="16">
        <v>3.5205749559828151E-2</v>
      </c>
      <c r="N587" s="16">
        <v>0.18009988357065765</v>
      </c>
      <c r="O587" s="16">
        <v>7.733772849014703E-3</v>
      </c>
      <c r="P587" s="16">
        <v>7.154016162586942E-4</v>
      </c>
      <c r="Q587" s="16">
        <v>2.7174423353628616E-3</v>
      </c>
      <c r="R587" s="16">
        <v>4.5581587169076291E-4</v>
      </c>
      <c r="S587" s="16">
        <v>8.6139960672355811E-4</v>
      </c>
      <c r="T587" s="16">
        <v>1.5407543842688835E-3</v>
      </c>
      <c r="U587" s="16">
        <v>2.5613273670439102E-4</v>
      </c>
      <c r="V587" s="16">
        <v>7.154016162586942E-4</v>
      </c>
      <c r="W587" s="16">
        <v>2.7174423353628616E-3</v>
      </c>
      <c r="X587" s="16">
        <v>4.5581587169076291E-4</v>
      </c>
      <c r="Y587" s="16">
        <v>8.6139960672355811E-4</v>
      </c>
      <c r="Z587" s="16">
        <v>1.5407543842688835E-3</v>
      </c>
      <c r="AA587" s="54">
        <v>2.5613273670439102E-4</v>
      </c>
      <c r="AB587" s="42">
        <v>1.7344239542929955E-2</v>
      </c>
      <c r="AC587" s="42">
        <v>0.30525866809161978</v>
      </c>
      <c r="AD587" s="42">
        <v>1.4639915922561791E-2</v>
      </c>
      <c r="AE587" s="42">
        <v>3.606714916655171E-2</v>
      </c>
      <c r="AF587" s="42">
        <v>0.18164063795492652</v>
      </c>
      <c r="AG587" s="42">
        <v>7.9899055857190933E-3</v>
      </c>
      <c r="AH587" s="42">
        <v>1.7344239542929955E-2</v>
      </c>
      <c r="AI587" s="42">
        <v>0.30525866809161978</v>
      </c>
      <c r="AJ587" s="42">
        <v>1.4639915922561791E-2</v>
      </c>
      <c r="AK587" s="42">
        <v>3.606714916655171E-2</v>
      </c>
      <c r="AL587" s="42">
        <v>0.18164063795492652</v>
      </c>
      <c r="AM587" s="42">
        <v>7.9899055857190933E-3</v>
      </c>
    </row>
    <row r="588" spans="1:39" x14ac:dyDescent="0.25">
      <c r="A588" s="53" t="s">
        <v>154</v>
      </c>
      <c r="B588" s="53" t="str">
        <f>VLOOKUP(A588,'TRI Releases'!$A$3:$Q$118,2,FALSE)</f>
        <v>77571LPRTC2400M</v>
      </c>
      <c r="C588" s="53" t="str">
        <f>VLOOKUP(B588,'AERMOD-Modeled-Air-Conc.'!$A$5:$B$3136,2,FALSE)</f>
        <v>Manufacturing</v>
      </c>
      <c r="D588" s="16">
        <v>0.30254122575625692</v>
      </c>
      <c r="E588" s="16">
        <v>1.4184100050871028E-2</v>
      </c>
      <c r="F588" s="16">
        <v>3.5205749559828151E-2</v>
      </c>
      <c r="G588" s="16">
        <v>0.18009988357065765</v>
      </c>
      <c r="H588" s="16">
        <v>7.733772849014703E-3</v>
      </c>
      <c r="I588" s="16">
        <v>2.0355991255063099E-2</v>
      </c>
      <c r="J588" s="16">
        <v>0.30254122575625692</v>
      </c>
      <c r="K588" s="16">
        <v>1.4184100050871028E-2</v>
      </c>
      <c r="L588" s="16">
        <v>3.5205749559828151E-2</v>
      </c>
      <c r="M588" s="16">
        <v>0.18009988357065765</v>
      </c>
      <c r="N588" s="16">
        <v>7.733772849014703E-3</v>
      </c>
      <c r="O588" s="16">
        <v>2.0355991255063099E-2</v>
      </c>
      <c r="P588" s="16">
        <v>2.7174423353628616E-3</v>
      </c>
      <c r="Q588" s="16">
        <v>4.5581587169076291E-4</v>
      </c>
      <c r="R588" s="16">
        <v>8.6139960672355811E-4</v>
      </c>
      <c r="S588" s="16">
        <v>1.5407543842688835E-3</v>
      </c>
      <c r="T588" s="16">
        <v>2.5613273670439102E-4</v>
      </c>
      <c r="U588" s="16">
        <v>4.9117125892387951E-4</v>
      </c>
      <c r="V588" s="16">
        <v>2.7174423353628616E-3</v>
      </c>
      <c r="W588" s="16">
        <v>4.5581587169076291E-4</v>
      </c>
      <c r="X588" s="16">
        <v>8.6139960672355811E-4</v>
      </c>
      <c r="Y588" s="16">
        <v>1.5407543842688835E-3</v>
      </c>
      <c r="Z588" s="16">
        <v>2.5613273670439102E-4</v>
      </c>
      <c r="AA588" s="54">
        <v>4.9117125892387951E-4</v>
      </c>
      <c r="AB588" s="42">
        <v>0.30525866809161978</v>
      </c>
      <c r="AC588" s="42">
        <v>1.4639915922561791E-2</v>
      </c>
      <c r="AD588" s="42">
        <v>3.606714916655171E-2</v>
      </c>
      <c r="AE588" s="42">
        <v>0.18164063795492652</v>
      </c>
      <c r="AF588" s="42">
        <v>7.9899055857190933E-3</v>
      </c>
      <c r="AG588" s="42">
        <v>2.084716251398698E-2</v>
      </c>
      <c r="AH588" s="42">
        <v>0.30525866809161978</v>
      </c>
      <c r="AI588" s="42">
        <v>1.4639915922561791E-2</v>
      </c>
      <c r="AJ588" s="42">
        <v>3.606714916655171E-2</v>
      </c>
      <c r="AK588" s="42">
        <v>0.18164063795492652</v>
      </c>
      <c r="AL588" s="42">
        <v>7.9899055857190933E-3</v>
      </c>
      <c r="AM588" s="42">
        <v>2.084716251398698E-2</v>
      </c>
    </row>
    <row r="589" spans="1:39" hidden="1" x14ac:dyDescent="0.25">
      <c r="A589" s="53"/>
      <c r="B589" s="53"/>
      <c r="C589" s="53"/>
      <c r="D589" s="16">
        <v>1.4184100050871028E-2</v>
      </c>
      <c r="E589" s="16">
        <v>3.5205749559828151E-2</v>
      </c>
      <c r="F589" s="16">
        <v>0.18009988357065765</v>
      </c>
      <c r="G589" s="16">
        <v>7.733772849014703E-3</v>
      </c>
      <c r="H589" s="16">
        <v>2.0355991255063099E-2</v>
      </c>
      <c r="I589" s="16">
        <v>0.37071953015203313</v>
      </c>
      <c r="J589" s="16">
        <v>1.4184100050871028E-2</v>
      </c>
      <c r="K589" s="16">
        <v>3.5205749559828151E-2</v>
      </c>
      <c r="L589" s="16">
        <v>0.18009988357065765</v>
      </c>
      <c r="M589" s="16">
        <v>7.733772849014703E-3</v>
      </c>
      <c r="N589" s="16">
        <v>2.0355991255063099E-2</v>
      </c>
      <c r="O589" s="16">
        <v>0.37071953015203313</v>
      </c>
      <c r="P589" s="16">
        <v>4.5581587169076291E-4</v>
      </c>
      <c r="Q589" s="16">
        <v>8.6139960672355811E-4</v>
      </c>
      <c r="R589" s="16">
        <v>1.5407543842688835E-3</v>
      </c>
      <c r="S589" s="16">
        <v>2.5613273670439102E-4</v>
      </c>
      <c r="T589" s="16">
        <v>4.9117125892387951E-4</v>
      </c>
      <c r="U589" s="16">
        <v>3.9580138362893856E-3</v>
      </c>
      <c r="V589" s="16">
        <v>4.5581587169076291E-4</v>
      </c>
      <c r="W589" s="16">
        <v>8.6139960672355811E-4</v>
      </c>
      <c r="X589" s="16">
        <v>1.5407543842688835E-3</v>
      </c>
      <c r="Y589" s="16">
        <v>2.5613273670439102E-4</v>
      </c>
      <c r="Z589" s="16">
        <v>4.9117125892387951E-4</v>
      </c>
      <c r="AA589" s="54">
        <v>3.9580138362893856E-3</v>
      </c>
      <c r="AB589" s="42">
        <v>1.4639915922561791E-2</v>
      </c>
      <c r="AC589" s="42">
        <v>3.606714916655171E-2</v>
      </c>
      <c r="AD589" s="42">
        <v>0.18164063795492652</v>
      </c>
      <c r="AE589" s="42">
        <v>7.9899055857190933E-3</v>
      </c>
      <c r="AF589" s="42">
        <v>2.084716251398698E-2</v>
      </c>
      <c r="AG589" s="42">
        <v>0.37467754398832254</v>
      </c>
      <c r="AH589" s="42">
        <v>1.4639915922561791E-2</v>
      </c>
      <c r="AI589" s="42">
        <v>3.606714916655171E-2</v>
      </c>
      <c r="AJ589" s="42">
        <v>0.18164063795492652</v>
      </c>
      <c r="AK589" s="42">
        <v>7.9899055857190933E-3</v>
      </c>
      <c r="AL589" s="42">
        <v>2.084716251398698E-2</v>
      </c>
      <c r="AM589" s="42">
        <v>0.37467754398832254</v>
      </c>
    </row>
    <row r="590" spans="1:39" hidden="1" x14ac:dyDescent="0.25">
      <c r="A590" s="53"/>
      <c r="B590" s="53"/>
      <c r="C590" s="53"/>
      <c r="D590" s="16">
        <v>3.5205749559828151E-2</v>
      </c>
      <c r="E590" s="16">
        <v>0.18009988357065765</v>
      </c>
      <c r="F590" s="16">
        <v>7.733772849014703E-3</v>
      </c>
      <c r="G590" s="16">
        <v>2.0355991255063099E-2</v>
      </c>
      <c r="H590" s="16">
        <v>0.37071953015203313</v>
      </c>
      <c r="I590" s="16">
        <v>1.7380516963743372E-2</v>
      </c>
      <c r="J590" s="16">
        <v>3.5205749559828151E-2</v>
      </c>
      <c r="K590" s="16">
        <v>0.18009988357065765</v>
      </c>
      <c r="L590" s="16">
        <v>7.733772849014703E-3</v>
      </c>
      <c r="M590" s="16">
        <v>2.0355991255063099E-2</v>
      </c>
      <c r="N590" s="16">
        <v>0.37071953015203313</v>
      </c>
      <c r="O590" s="16">
        <v>1.7380516963743372E-2</v>
      </c>
      <c r="P590" s="16">
        <v>8.6139960672355811E-4</v>
      </c>
      <c r="Q590" s="16">
        <v>1.5407543842688835E-3</v>
      </c>
      <c r="R590" s="16">
        <v>2.5613273670439102E-4</v>
      </c>
      <c r="S590" s="16">
        <v>4.9117125892387951E-4</v>
      </c>
      <c r="T590" s="16">
        <v>3.9580138362893856E-3</v>
      </c>
      <c r="U590" s="16">
        <v>6.639057261582852E-4</v>
      </c>
      <c r="V590" s="16">
        <v>8.6139960672355811E-4</v>
      </c>
      <c r="W590" s="16">
        <v>1.5407543842688835E-3</v>
      </c>
      <c r="X590" s="16">
        <v>2.5613273670439102E-4</v>
      </c>
      <c r="Y590" s="16">
        <v>4.9117125892387951E-4</v>
      </c>
      <c r="Z590" s="16">
        <v>3.9580138362893856E-3</v>
      </c>
      <c r="AA590" s="54">
        <v>6.639057261582852E-4</v>
      </c>
      <c r="AB590" s="42">
        <v>3.606714916655171E-2</v>
      </c>
      <c r="AC590" s="42">
        <v>0.18164063795492652</v>
      </c>
      <c r="AD590" s="42">
        <v>7.9899055857190933E-3</v>
      </c>
      <c r="AE590" s="42">
        <v>2.084716251398698E-2</v>
      </c>
      <c r="AF590" s="42">
        <v>0.37467754398832254</v>
      </c>
      <c r="AG590" s="42">
        <v>1.8044422689901658E-2</v>
      </c>
      <c r="AH590" s="42">
        <v>3.606714916655171E-2</v>
      </c>
      <c r="AI590" s="42">
        <v>0.18164063795492652</v>
      </c>
      <c r="AJ590" s="42">
        <v>7.9899055857190933E-3</v>
      </c>
      <c r="AK590" s="42">
        <v>2.084716251398698E-2</v>
      </c>
      <c r="AL590" s="42">
        <v>0.37467754398832254</v>
      </c>
      <c r="AM590" s="42">
        <v>1.8044422689901658E-2</v>
      </c>
    </row>
    <row r="591" spans="1:39" hidden="1" x14ac:dyDescent="0.25">
      <c r="A591" s="53"/>
      <c r="B591" s="53"/>
      <c r="C591" s="53"/>
      <c r="D591" s="16">
        <v>0.18009988357065765</v>
      </c>
      <c r="E591" s="16">
        <v>7.733772849014703E-3</v>
      </c>
      <c r="F591" s="16">
        <v>2.0355991255063099E-2</v>
      </c>
      <c r="G591" s="16">
        <v>0.37071953015203313</v>
      </c>
      <c r="H591" s="16">
        <v>1.7380516963743372E-2</v>
      </c>
      <c r="I591" s="16">
        <v>4.3139439601479569E-2</v>
      </c>
      <c r="J591" s="16">
        <v>0.18009988357065765</v>
      </c>
      <c r="K591" s="16">
        <v>7.733772849014703E-3</v>
      </c>
      <c r="L591" s="16">
        <v>2.0355991255063099E-2</v>
      </c>
      <c r="M591" s="16">
        <v>0.37071953015203313</v>
      </c>
      <c r="N591" s="16">
        <v>1.7380516963743372E-2</v>
      </c>
      <c r="O591" s="16">
        <v>4.3139439601479569E-2</v>
      </c>
      <c r="P591" s="16">
        <v>1.5407543842688835E-3</v>
      </c>
      <c r="Q591" s="16">
        <v>2.5613273670439102E-4</v>
      </c>
      <c r="R591" s="16">
        <v>4.9117125892387951E-4</v>
      </c>
      <c r="S591" s="16">
        <v>3.9580138362893856E-3</v>
      </c>
      <c r="T591" s="16">
        <v>6.639057261582852E-4</v>
      </c>
      <c r="U591" s="16">
        <v>1.2546472532712696E-3</v>
      </c>
      <c r="V591" s="16">
        <v>1.5407543842688835E-3</v>
      </c>
      <c r="W591" s="16">
        <v>2.5613273670439102E-4</v>
      </c>
      <c r="X591" s="16">
        <v>4.9117125892387951E-4</v>
      </c>
      <c r="Y591" s="16">
        <v>3.9580138362893856E-3</v>
      </c>
      <c r="Z591" s="16">
        <v>6.639057261582852E-4</v>
      </c>
      <c r="AA591" s="54">
        <v>1.2546472532712696E-3</v>
      </c>
      <c r="AB591" s="42">
        <v>0.18164063795492652</v>
      </c>
      <c r="AC591" s="42">
        <v>7.9899055857190933E-3</v>
      </c>
      <c r="AD591" s="42">
        <v>2.084716251398698E-2</v>
      </c>
      <c r="AE591" s="42">
        <v>0.37467754398832254</v>
      </c>
      <c r="AF591" s="42">
        <v>1.8044422689901658E-2</v>
      </c>
      <c r="AG591" s="42">
        <v>4.4394086854750839E-2</v>
      </c>
      <c r="AH591" s="42">
        <v>0.18164063795492652</v>
      </c>
      <c r="AI591" s="42">
        <v>7.9899055857190933E-3</v>
      </c>
      <c r="AJ591" s="42">
        <v>2.084716251398698E-2</v>
      </c>
      <c r="AK591" s="42">
        <v>0.37467754398832254</v>
      </c>
      <c r="AL591" s="42">
        <v>1.8044422689901658E-2</v>
      </c>
      <c r="AM591" s="42">
        <v>4.4394086854750839E-2</v>
      </c>
    </row>
    <row r="592" spans="1:39" hidden="1" x14ac:dyDescent="0.25">
      <c r="A592" s="53"/>
      <c r="B592" s="53"/>
      <c r="C592" s="53"/>
      <c r="D592" s="16">
        <v>7.733772849014703E-3</v>
      </c>
      <c r="E592" s="16">
        <v>2.0355991255063099E-2</v>
      </c>
      <c r="F592" s="16">
        <v>0.37071953015203313</v>
      </c>
      <c r="G592" s="16">
        <v>1.7380516963743372E-2</v>
      </c>
      <c r="H592" s="16">
        <v>4.3139439601479569E-2</v>
      </c>
      <c r="I592" s="16">
        <v>0.22068577282601715</v>
      </c>
      <c r="J592" s="16">
        <v>7.733772849014703E-3</v>
      </c>
      <c r="K592" s="16">
        <v>2.0355991255063099E-2</v>
      </c>
      <c r="L592" s="16">
        <v>0.37071953015203313</v>
      </c>
      <c r="M592" s="16">
        <v>1.7380516963743372E-2</v>
      </c>
      <c r="N592" s="16">
        <v>4.3139439601479569E-2</v>
      </c>
      <c r="O592" s="16">
        <v>0.22068577282601715</v>
      </c>
      <c r="P592" s="16">
        <v>2.5613273670439102E-4</v>
      </c>
      <c r="Q592" s="16">
        <v>4.9117125892387951E-4</v>
      </c>
      <c r="R592" s="16">
        <v>3.9580138362893856E-3</v>
      </c>
      <c r="S592" s="16">
        <v>6.639057261582852E-4</v>
      </c>
      <c r="T592" s="16">
        <v>1.2546472532712696E-3</v>
      </c>
      <c r="U592" s="16">
        <v>2.2441422553481564E-3</v>
      </c>
      <c r="V592" s="16">
        <v>2.5613273670439102E-4</v>
      </c>
      <c r="W592" s="16">
        <v>4.9117125892387951E-4</v>
      </c>
      <c r="X592" s="16">
        <v>3.9580138362893856E-3</v>
      </c>
      <c r="Y592" s="16">
        <v>6.639057261582852E-4</v>
      </c>
      <c r="Z592" s="16">
        <v>1.2546472532712696E-3</v>
      </c>
      <c r="AA592" s="54">
        <v>2.2441422553481564E-3</v>
      </c>
      <c r="AB592" s="42">
        <v>7.9899055857190933E-3</v>
      </c>
      <c r="AC592" s="42">
        <v>2.084716251398698E-2</v>
      </c>
      <c r="AD592" s="42">
        <v>0.37467754398832254</v>
      </c>
      <c r="AE592" s="42">
        <v>1.8044422689901658E-2</v>
      </c>
      <c r="AF592" s="42">
        <v>4.4394086854750839E-2</v>
      </c>
      <c r="AG592" s="42">
        <v>0.22292991508136531</v>
      </c>
      <c r="AH592" s="42">
        <v>7.9899055857190933E-3</v>
      </c>
      <c r="AI592" s="42">
        <v>2.084716251398698E-2</v>
      </c>
      <c r="AJ592" s="42">
        <v>0.37467754398832254</v>
      </c>
      <c r="AK592" s="42">
        <v>1.8044422689901658E-2</v>
      </c>
      <c r="AL592" s="42">
        <v>4.4394086854750839E-2</v>
      </c>
      <c r="AM592" s="42">
        <v>0.22292991508136531</v>
      </c>
    </row>
    <row r="593" spans="1:39" hidden="1" x14ac:dyDescent="0.25">
      <c r="A593" s="53"/>
      <c r="B593" s="53"/>
      <c r="C593" s="53"/>
      <c r="D593" s="16">
        <v>2.0355991255063099E-2</v>
      </c>
      <c r="E593" s="16">
        <v>0.37071953015203313</v>
      </c>
      <c r="F593" s="16">
        <v>1.7380516963743372E-2</v>
      </c>
      <c r="G593" s="16">
        <v>4.3139439601479569E-2</v>
      </c>
      <c r="H593" s="16">
        <v>0.22068577282601715</v>
      </c>
      <c r="I593" s="16">
        <v>9.4765948994968898E-3</v>
      </c>
      <c r="J593" s="16">
        <v>2.0355991255063099E-2</v>
      </c>
      <c r="K593" s="16">
        <v>0.37071953015203313</v>
      </c>
      <c r="L593" s="16">
        <v>1.7380516963743372E-2</v>
      </c>
      <c r="M593" s="16">
        <v>4.3139439601479569E-2</v>
      </c>
      <c r="N593" s="16">
        <v>0.22068577282601715</v>
      </c>
      <c r="O593" s="16">
        <v>9.4765948994968898E-3</v>
      </c>
      <c r="P593" s="16">
        <v>4.9117125892387951E-4</v>
      </c>
      <c r="Q593" s="16">
        <v>3.9580138362893856E-3</v>
      </c>
      <c r="R593" s="16">
        <v>6.639057261582852E-4</v>
      </c>
      <c r="S593" s="16">
        <v>1.2546472532712696E-3</v>
      </c>
      <c r="T593" s="16">
        <v>2.2441422553481564E-3</v>
      </c>
      <c r="U593" s="16">
        <v>3.7306289911291743E-4</v>
      </c>
      <c r="V593" s="16">
        <v>4.9117125892387951E-4</v>
      </c>
      <c r="W593" s="16">
        <v>3.9580138362893856E-3</v>
      </c>
      <c r="X593" s="16">
        <v>6.639057261582852E-4</v>
      </c>
      <c r="Y593" s="16">
        <v>1.2546472532712696E-3</v>
      </c>
      <c r="Z593" s="16">
        <v>2.2441422553481564E-3</v>
      </c>
      <c r="AA593" s="54">
        <v>3.7306289911291743E-4</v>
      </c>
      <c r="AB593" s="42">
        <v>2.084716251398698E-2</v>
      </c>
      <c r="AC593" s="42">
        <v>0.37467754398832254</v>
      </c>
      <c r="AD593" s="42">
        <v>1.8044422689901658E-2</v>
      </c>
      <c r="AE593" s="42">
        <v>4.4394086854750839E-2</v>
      </c>
      <c r="AF593" s="42">
        <v>0.22292991508136531</v>
      </c>
      <c r="AG593" s="42">
        <v>9.849657798609808E-3</v>
      </c>
      <c r="AH593" s="42">
        <v>2.084716251398698E-2</v>
      </c>
      <c r="AI593" s="42">
        <v>0.37467754398832254</v>
      </c>
      <c r="AJ593" s="42">
        <v>1.8044422689901658E-2</v>
      </c>
      <c r="AK593" s="42">
        <v>4.4394086854750839E-2</v>
      </c>
      <c r="AL593" s="42">
        <v>0.22292991508136531</v>
      </c>
      <c r="AM593" s="42">
        <v>9.849657798609808E-3</v>
      </c>
    </row>
    <row r="594" spans="1:39" x14ac:dyDescent="0.25">
      <c r="A594" s="53" t="s">
        <v>155</v>
      </c>
      <c r="B594" s="53" t="str">
        <f>VLOOKUP(A594,'TRI Releases'!$A$3:$Q$118,2,FALSE)</f>
        <v>77571LPRTC2400M</v>
      </c>
      <c r="C594" s="53" t="str">
        <f>VLOOKUP(B594,'AERMOD-Modeled-Air-Conc.'!$A$5:$B$3136,2,FALSE)</f>
        <v>Manufacturing</v>
      </c>
      <c r="D594" s="16">
        <v>0.37071953015203313</v>
      </c>
      <c r="E594" s="16">
        <v>1.7380516963743372E-2</v>
      </c>
      <c r="F594" s="16">
        <v>4.3139439601479569E-2</v>
      </c>
      <c r="G594" s="16">
        <v>0.22068577282601715</v>
      </c>
      <c r="H594" s="16">
        <v>9.4765948994968898E-3</v>
      </c>
      <c r="I594" s="16">
        <v>2.4943256890006895E-2</v>
      </c>
      <c r="J594" s="16">
        <v>0.37071953015203313</v>
      </c>
      <c r="K594" s="16">
        <v>1.7380516963743372E-2</v>
      </c>
      <c r="L594" s="16">
        <v>4.3139439601479569E-2</v>
      </c>
      <c r="M594" s="16">
        <v>0.22068577282601715</v>
      </c>
      <c r="N594" s="16">
        <v>9.4765948994968898E-3</v>
      </c>
      <c r="O594" s="16">
        <v>2.4943256890006895E-2</v>
      </c>
      <c r="P594" s="16">
        <v>3.9580138362893856E-3</v>
      </c>
      <c r="Q594" s="16">
        <v>6.639057261582852E-4</v>
      </c>
      <c r="R594" s="16">
        <v>1.2546472532712696E-3</v>
      </c>
      <c r="S594" s="16">
        <v>2.2441422553481564E-3</v>
      </c>
      <c r="T594" s="16">
        <v>3.7306289911291743E-4</v>
      </c>
      <c r="U594" s="16">
        <v>7.154016162586942E-4</v>
      </c>
      <c r="V594" s="16">
        <v>3.9580138362893856E-3</v>
      </c>
      <c r="W594" s="16">
        <v>6.639057261582852E-4</v>
      </c>
      <c r="X594" s="16">
        <v>1.2546472532712696E-3</v>
      </c>
      <c r="Y594" s="16">
        <v>2.2441422553481564E-3</v>
      </c>
      <c r="Z594" s="16">
        <v>3.7306289911291743E-4</v>
      </c>
      <c r="AA594" s="54">
        <v>7.154016162586942E-4</v>
      </c>
      <c r="AB594" s="42">
        <v>0.37467754398832254</v>
      </c>
      <c r="AC594" s="42">
        <v>1.8044422689901658E-2</v>
      </c>
      <c r="AD594" s="42">
        <v>4.4394086854750839E-2</v>
      </c>
      <c r="AE594" s="42">
        <v>0.22292991508136531</v>
      </c>
      <c r="AF594" s="42">
        <v>9.849657798609808E-3</v>
      </c>
      <c r="AG594" s="42">
        <v>2.5658658506265589E-2</v>
      </c>
      <c r="AH594" s="42">
        <v>0.37467754398832254</v>
      </c>
      <c r="AI594" s="42">
        <v>1.8044422689901658E-2</v>
      </c>
      <c r="AJ594" s="42">
        <v>4.4394086854750839E-2</v>
      </c>
      <c r="AK594" s="42">
        <v>0.22292991508136531</v>
      </c>
      <c r="AL594" s="42">
        <v>9.849657798609808E-3</v>
      </c>
      <c r="AM594" s="42">
        <v>2.5658658506265589E-2</v>
      </c>
    </row>
    <row r="595" spans="1:39" hidden="1" x14ac:dyDescent="0.25">
      <c r="A595" s="53"/>
      <c r="B595" s="53"/>
      <c r="C595" s="53"/>
      <c r="D595" s="16">
        <v>1.7380516963743372E-2</v>
      </c>
      <c r="E595" s="16">
        <v>4.3139439601479569E-2</v>
      </c>
      <c r="F595" s="16">
        <v>0.22068577282601715</v>
      </c>
      <c r="G595" s="16">
        <v>9.4765948994968898E-3</v>
      </c>
      <c r="H595" s="16">
        <v>2.4943256890006895E-2</v>
      </c>
      <c r="I595" s="16">
        <v>0.30041065374388892</v>
      </c>
      <c r="J595" s="16">
        <v>1.7380516963743372E-2</v>
      </c>
      <c r="K595" s="16">
        <v>4.3139439601479569E-2</v>
      </c>
      <c r="L595" s="16">
        <v>0.22068577282601715</v>
      </c>
      <c r="M595" s="16">
        <v>9.4765948994968898E-3</v>
      </c>
      <c r="N595" s="16">
        <v>2.4943256890006895E-2</v>
      </c>
      <c r="O595" s="16">
        <v>0.30041065374388892</v>
      </c>
      <c r="P595" s="16">
        <v>6.639057261582852E-4</v>
      </c>
      <c r="Q595" s="16">
        <v>1.2546472532712696E-3</v>
      </c>
      <c r="R595" s="16">
        <v>2.2441422553481564E-3</v>
      </c>
      <c r="S595" s="16">
        <v>3.7306289911291743E-4</v>
      </c>
      <c r="T595" s="16">
        <v>7.154016162586942E-4</v>
      </c>
      <c r="U595" s="16">
        <v>6.2028575046326187E-3</v>
      </c>
      <c r="V595" s="16">
        <v>6.639057261582852E-4</v>
      </c>
      <c r="W595" s="16">
        <v>1.2546472532712696E-3</v>
      </c>
      <c r="X595" s="16">
        <v>2.2441422553481564E-3</v>
      </c>
      <c r="Y595" s="16">
        <v>3.7306289911291743E-4</v>
      </c>
      <c r="Z595" s="16">
        <v>7.154016162586942E-4</v>
      </c>
      <c r="AA595" s="54">
        <v>6.2028575046326187E-3</v>
      </c>
      <c r="AB595" s="42">
        <v>1.8044422689901658E-2</v>
      </c>
      <c r="AC595" s="42">
        <v>4.4394086854750839E-2</v>
      </c>
      <c r="AD595" s="42">
        <v>0.22292991508136531</v>
      </c>
      <c r="AE595" s="42">
        <v>9.849657798609808E-3</v>
      </c>
      <c r="AF595" s="42">
        <v>2.5658658506265589E-2</v>
      </c>
      <c r="AG595" s="42">
        <v>0.30661351124852154</v>
      </c>
      <c r="AH595" s="42">
        <v>1.8044422689901658E-2</v>
      </c>
      <c r="AI595" s="42">
        <v>4.4394086854750839E-2</v>
      </c>
      <c r="AJ595" s="42">
        <v>0.22292991508136531</v>
      </c>
      <c r="AK595" s="42">
        <v>9.849657798609808E-3</v>
      </c>
      <c r="AL595" s="42">
        <v>2.5658658506265589E-2</v>
      </c>
      <c r="AM595" s="42">
        <v>0.30661351124852154</v>
      </c>
    </row>
    <row r="596" spans="1:39" hidden="1" x14ac:dyDescent="0.25">
      <c r="A596" s="53"/>
      <c r="B596" s="53"/>
      <c r="C596" s="53"/>
      <c r="D596" s="16">
        <v>4.3139439601479569E-2</v>
      </c>
      <c r="E596" s="16">
        <v>0.22068577282601715</v>
      </c>
      <c r="F596" s="16">
        <v>9.4765948994968898E-3</v>
      </c>
      <c r="G596" s="16">
        <v>2.4943256890006895E-2</v>
      </c>
      <c r="H596" s="16">
        <v>0.30041065374388892</v>
      </c>
      <c r="I596" s="16">
        <v>1.4084212022343766E-2</v>
      </c>
      <c r="J596" s="16">
        <v>4.3139439601479569E-2</v>
      </c>
      <c r="K596" s="16">
        <v>0.22068577282601715</v>
      </c>
      <c r="L596" s="16">
        <v>9.4765948994968898E-3</v>
      </c>
      <c r="M596" s="16">
        <v>2.4943256890006895E-2</v>
      </c>
      <c r="N596" s="16">
        <v>0.30041065374388892</v>
      </c>
      <c r="O596" s="16">
        <v>1.4084212022343766E-2</v>
      </c>
      <c r="P596" s="16">
        <v>1.2546472532712696E-3</v>
      </c>
      <c r="Q596" s="16">
        <v>2.2441422553481564E-3</v>
      </c>
      <c r="R596" s="16">
        <v>3.7306289911291743E-4</v>
      </c>
      <c r="S596" s="16">
        <v>7.154016162586942E-4</v>
      </c>
      <c r="T596" s="16">
        <v>6.2028575046326187E-3</v>
      </c>
      <c r="U596" s="16">
        <v>1.0404492723376109E-3</v>
      </c>
      <c r="V596" s="16">
        <v>1.2546472532712696E-3</v>
      </c>
      <c r="W596" s="16">
        <v>2.2441422553481564E-3</v>
      </c>
      <c r="X596" s="16">
        <v>3.7306289911291743E-4</v>
      </c>
      <c r="Y596" s="16">
        <v>7.154016162586942E-4</v>
      </c>
      <c r="Z596" s="16">
        <v>6.2028575046326187E-3</v>
      </c>
      <c r="AA596" s="54">
        <v>1.0404492723376109E-3</v>
      </c>
      <c r="AB596" s="42">
        <v>4.4394086854750839E-2</v>
      </c>
      <c r="AC596" s="42">
        <v>0.22292991508136531</v>
      </c>
      <c r="AD596" s="42">
        <v>9.849657798609808E-3</v>
      </c>
      <c r="AE596" s="42">
        <v>2.5658658506265589E-2</v>
      </c>
      <c r="AF596" s="42">
        <v>0.30661351124852154</v>
      </c>
      <c r="AG596" s="42">
        <v>1.5124661294681378E-2</v>
      </c>
      <c r="AH596" s="42">
        <v>4.4394086854750839E-2</v>
      </c>
      <c r="AI596" s="42">
        <v>0.22292991508136531</v>
      </c>
      <c r="AJ596" s="42">
        <v>9.849657798609808E-3</v>
      </c>
      <c r="AK596" s="42">
        <v>2.5658658506265589E-2</v>
      </c>
      <c r="AL596" s="42">
        <v>0.30661351124852154</v>
      </c>
      <c r="AM596" s="42">
        <v>1.5124661294681378E-2</v>
      </c>
    </row>
    <row r="597" spans="1:39" hidden="1" x14ac:dyDescent="0.25">
      <c r="A597" s="53"/>
      <c r="B597" s="53"/>
      <c r="C597" s="53"/>
      <c r="D597" s="16">
        <v>0.22068577282601715</v>
      </c>
      <c r="E597" s="16">
        <v>9.4765948994968898E-3</v>
      </c>
      <c r="F597" s="16">
        <v>2.4943256890006895E-2</v>
      </c>
      <c r="G597" s="16">
        <v>0.30041065374388892</v>
      </c>
      <c r="H597" s="16">
        <v>1.4084212022343766E-2</v>
      </c>
      <c r="I597" s="16">
        <v>3.4957821746026546E-2</v>
      </c>
      <c r="J597" s="16">
        <v>0.22068577282601715</v>
      </c>
      <c r="K597" s="16">
        <v>9.4765948994968898E-3</v>
      </c>
      <c r="L597" s="16">
        <v>2.4943256890006895E-2</v>
      </c>
      <c r="M597" s="16">
        <v>0.30041065374388892</v>
      </c>
      <c r="N597" s="16">
        <v>1.4084212022343766E-2</v>
      </c>
      <c r="O597" s="16">
        <v>3.4957821746026546E-2</v>
      </c>
      <c r="P597" s="16">
        <v>2.2441422553481564E-3</v>
      </c>
      <c r="Q597" s="16">
        <v>3.7306289911291743E-4</v>
      </c>
      <c r="R597" s="16">
        <v>7.154016162586942E-4</v>
      </c>
      <c r="S597" s="16">
        <v>6.2028575046326187E-3</v>
      </c>
      <c r="T597" s="16">
        <v>1.0404492723376109E-3</v>
      </c>
      <c r="U597" s="16">
        <v>1.9662382327385567E-3</v>
      </c>
      <c r="V597" s="16">
        <v>2.2441422553481564E-3</v>
      </c>
      <c r="W597" s="16">
        <v>3.7306289911291743E-4</v>
      </c>
      <c r="X597" s="16">
        <v>7.154016162586942E-4</v>
      </c>
      <c r="Y597" s="16">
        <v>6.2028575046326187E-3</v>
      </c>
      <c r="Z597" s="16">
        <v>1.0404492723376109E-3</v>
      </c>
      <c r="AA597" s="54">
        <v>1.9662382327385567E-3</v>
      </c>
      <c r="AB597" s="42">
        <v>0.22292991508136531</v>
      </c>
      <c r="AC597" s="42">
        <v>9.849657798609808E-3</v>
      </c>
      <c r="AD597" s="42">
        <v>2.5658658506265589E-2</v>
      </c>
      <c r="AE597" s="42">
        <v>0.30661351124852154</v>
      </c>
      <c r="AF597" s="42">
        <v>1.5124661294681378E-2</v>
      </c>
      <c r="AG597" s="42">
        <v>3.6924059978765106E-2</v>
      </c>
      <c r="AH597" s="42">
        <v>0.22292991508136531</v>
      </c>
      <c r="AI597" s="42">
        <v>9.849657798609808E-3</v>
      </c>
      <c r="AJ597" s="42">
        <v>2.5658658506265589E-2</v>
      </c>
      <c r="AK597" s="42">
        <v>0.30661351124852154</v>
      </c>
      <c r="AL597" s="42">
        <v>1.5124661294681378E-2</v>
      </c>
      <c r="AM597" s="42">
        <v>3.6924059978765106E-2</v>
      </c>
    </row>
    <row r="598" spans="1:39" hidden="1" x14ac:dyDescent="0.25">
      <c r="A598" s="53"/>
      <c r="B598" s="53"/>
      <c r="C598" s="53"/>
      <c r="D598" s="16">
        <v>9.4765948994968898E-3</v>
      </c>
      <c r="E598" s="16">
        <v>2.4943256890006895E-2</v>
      </c>
      <c r="F598" s="16">
        <v>0.30041065374388892</v>
      </c>
      <c r="G598" s="16">
        <v>1.4084212022343766E-2</v>
      </c>
      <c r="H598" s="16">
        <v>3.4957821746026546E-2</v>
      </c>
      <c r="I598" s="16">
        <v>0.17883157453142767</v>
      </c>
      <c r="J598" s="16">
        <v>9.4765948994968898E-3</v>
      </c>
      <c r="K598" s="16">
        <v>2.4943256890006895E-2</v>
      </c>
      <c r="L598" s="16">
        <v>0.30041065374388892</v>
      </c>
      <c r="M598" s="16">
        <v>1.4084212022343766E-2</v>
      </c>
      <c r="N598" s="16">
        <v>3.4957821746026546E-2</v>
      </c>
      <c r="O598" s="16">
        <v>0.17883157453142767</v>
      </c>
      <c r="P598" s="16">
        <v>3.7306289911291743E-4</v>
      </c>
      <c r="Q598" s="16">
        <v>7.154016162586942E-4</v>
      </c>
      <c r="R598" s="16">
        <v>6.2028575046326187E-3</v>
      </c>
      <c r="S598" s="16">
        <v>1.0404492723376109E-3</v>
      </c>
      <c r="T598" s="16">
        <v>1.9662382327385567E-3</v>
      </c>
      <c r="U598" s="16">
        <v>3.5169393553963649E-3</v>
      </c>
      <c r="V598" s="16">
        <v>3.7306289911291743E-4</v>
      </c>
      <c r="W598" s="16">
        <v>7.154016162586942E-4</v>
      </c>
      <c r="X598" s="16">
        <v>6.2028575046326187E-3</v>
      </c>
      <c r="Y598" s="16">
        <v>1.0404492723376109E-3</v>
      </c>
      <c r="Z598" s="16">
        <v>1.9662382327385567E-3</v>
      </c>
      <c r="AA598" s="54">
        <v>3.5169393553963649E-3</v>
      </c>
      <c r="AB598" s="42">
        <v>9.849657798609808E-3</v>
      </c>
      <c r="AC598" s="42">
        <v>2.5658658506265589E-2</v>
      </c>
      <c r="AD598" s="42">
        <v>0.30661351124852154</v>
      </c>
      <c r="AE598" s="42">
        <v>1.5124661294681378E-2</v>
      </c>
      <c r="AF598" s="42">
        <v>3.6924059978765106E-2</v>
      </c>
      <c r="AG598" s="42">
        <v>0.18234851388682405</v>
      </c>
      <c r="AH598" s="42">
        <v>9.849657798609808E-3</v>
      </c>
      <c r="AI598" s="42">
        <v>2.5658658506265589E-2</v>
      </c>
      <c r="AJ598" s="42">
        <v>0.30661351124852154</v>
      </c>
      <c r="AK598" s="42">
        <v>1.5124661294681378E-2</v>
      </c>
      <c r="AL598" s="42">
        <v>3.6924059978765106E-2</v>
      </c>
      <c r="AM598" s="42">
        <v>0.18234851388682405</v>
      </c>
    </row>
    <row r="599" spans="1:39" hidden="1" x14ac:dyDescent="0.25">
      <c r="A599" s="53"/>
      <c r="B599" s="53"/>
      <c r="C599" s="53"/>
      <c r="D599" s="16">
        <v>2.4943256890006895E-2</v>
      </c>
      <c r="E599" s="16">
        <v>0.30041065374388892</v>
      </c>
      <c r="F599" s="16">
        <v>1.4084212022343766E-2</v>
      </c>
      <c r="G599" s="16">
        <v>3.4957821746026546E-2</v>
      </c>
      <c r="H599" s="16">
        <v>0.17883157453142767</v>
      </c>
      <c r="I599" s="16">
        <v>7.6793096599371349E-3</v>
      </c>
      <c r="J599" s="16">
        <v>2.4943256890006895E-2</v>
      </c>
      <c r="K599" s="16">
        <v>0.30041065374388892</v>
      </c>
      <c r="L599" s="16">
        <v>1.4084212022343766E-2</v>
      </c>
      <c r="M599" s="16">
        <v>3.4957821746026546E-2</v>
      </c>
      <c r="N599" s="16">
        <v>0.17883157453142767</v>
      </c>
      <c r="O599" s="16">
        <v>7.6793096599371349E-3</v>
      </c>
      <c r="P599" s="16">
        <v>7.154016162586942E-4</v>
      </c>
      <c r="Q599" s="16">
        <v>6.2028575046326187E-3</v>
      </c>
      <c r="R599" s="16">
        <v>1.0404492723376109E-3</v>
      </c>
      <c r="S599" s="16">
        <v>1.9662382327385567E-3</v>
      </c>
      <c r="T599" s="16">
        <v>3.5169393553963649E-3</v>
      </c>
      <c r="U599" s="16">
        <v>5.8465081204263174E-4</v>
      </c>
      <c r="V599" s="16">
        <v>7.154016162586942E-4</v>
      </c>
      <c r="W599" s="16">
        <v>6.2028575046326187E-3</v>
      </c>
      <c r="X599" s="16">
        <v>1.0404492723376109E-3</v>
      </c>
      <c r="Y599" s="16">
        <v>1.9662382327385567E-3</v>
      </c>
      <c r="Z599" s="16">
        <v>3.5169393553963649E-3</v>
      </c>
      <c r="AA599" s="54">
        <v>5.8465081204263174E-4</v>
      </c>
      <c r="AB599" s="42">
        <v>2.5658658506265589E-2</v>
      </c>
      <c r="AC599" s="42">
        <v>0.30661351124852154</v>
      </c>
      <c r="AD599" s="42">
        <v>1.5124661294681378E-2</v>
      </c>
      <c r="AE599" s="42">
        <v>3.6924059978765106E-2</v>
      </c>
      <c r="AF599" s="42">
        <v>0.18234851388682405</v>
      </c>
      <c r="AG599" s="42">
        <v>8.2639604719797668E-3</v>
      </c>
      <c r="AH599" s="42">
        <v>2.5658658506265589E-2</v>
      </c>
      <c r="AI599" s="42">
        <v>0.30661351124852154</v>
      </c>
      <c r="AJ599" s="42">
        <v>1.5124661294681378E-2</v>
      </c>
      <c r="AK599" s="42">
        <v>3.6924059978765106E-2</v>
      </c>
      <c r="AL599" s="42">
        <v>0.18234851388682405</v>
      </c>
      <c r="AM599" s="42">
        <v>8.2639604719797668E-3</v>
      </c>
    </row>
    <row r="600" spans="1:39" x14ac:dyDescent="0.25">
      <c r="A600" s="53" t="s">
        <v>156</v>
      </c>
      <c r="B600" s="53" t="str">
        <f>VLOOKUP(A600,'TRI Releases'!$A$3:$Q$118,2,FALSE)</f>
        <v>77571LPRTC2400M</v>
      </c>
      <c r="C600" s="53" t="str">
        <f>VLOOKUP(B600,'AERMOD-Modeled-Air-Conc.'!$A$5:$B$3136,2,FALSE)</f>
        <v>Manufacturing</v>
      </c>
      <c r="D600" s="16">
        <v>0.30041065374388892</v>
      </c>
      <c r="E600" s="16">
        <v>1.4084212022343766E-2</v>
      </c>
      <c r="F600" s="16">
        <v>3.4957821746026546E-2</v>
      </c>
      <c r="G600" s="16">
        <v>0.17883157453142767</v>
      </c>
      <c r="H600" s="16">
        <v>7.6793096599371349E-3</v>
      </c>
      <c r="I600" s="16">
        <v>2.0212639203971105E-2</v>
      </c>
      <c r="J600" s="16">
        <v>0.30041065374388892</v>
      </c>
      <c r="K600" s="16">
        <v>1.4084212022343766E-2</v>
      </c>
      <c r="L600" s="16">
        <v>3.4957821746026546E-2</v>
      </c>
      <c r="M600" s="16">
        <v>0.17883157453142767</v>
      </c>
      <c r="N600" s="16">
        <v>7.6793096599371349E-3</v>
      </c>
      <c r="O600" s="16">
        <v>2.0212639203971105E-2</v>
      </c>
      <c r="P600" s="16">
        <v>6.2028575046326187E-3</v>
      </c>
      <c r="Q600" s="16">
        <v>1.0404492723376109E-3</v>
      </c>
      <c r="R600" s="16">
        <v>1.9662382327385567E-3</v>
      </c>
      <c r="S600" s="16">
        <v>3.5169393553963649E-3</v>
      </c>
      <c r="T600" s="16">
        <v>5.8465081204263174E-4</v>
      </c>
      <c r="U600" s="16">
        <v>1.1211517866740728E-3</v>
      </c>
      <c r="V600" s="16">
        <v>6.2028575046326187E-3</v>
      </c>
      <c r="W600" s="16">
        <v>1.0404492723376109E-3</v>
      </c>
      <c r="X600" s="16">
        <v>1.9662382327385567E-3</v>
      </c>
      <c r="Y600" s="16">
        <v>3.5169393553963649E-3</v>
      </c>
      <c r="Z600" s="16">
        <v>5.8465081204263174E-4</v>
      </c>
      <c r="AA600" s="54">
        <v>1.1211517866740728E-3</v>
      </c>
      <c r="AB600" s="42">
        <v>0.30661351124852154</v>
      </c>
      <c r="AC600" s="42">
        <v>1.5124661294681378E-2</v>
      </c>
      <c r="AD600" s="42">
        <v>3.6924059978765106E-2</v>
      </c>
      <c r="AE600" s="42">
        <v>0.18234851388682405</v>
      </c>
      <c r="AF600" s="42">
        <v>8.2639604719797668E-3</v>
      </c>
      <c r="AG600" s="42">
        <v>2.1333790990645179E-2</v>
      </c>
      <c r="AH600" s="42">
        <v>0.30661351124852154</v>
      </c>
      <c r="AI600" s="42">
        <v>1.5124661294681378E-2</v>
      </c>
      <c r="AJ600" s="42">
        <v>3.6924059978765106E-2</v>
      </c>
      <c r="AK600" s="42">
        <v>0.18234851388682405</v>
      </c>
      <c r="AL600" s="42">
        <v>8.2639604719797668E-3</v>
      </c>
      <c r="AM600" s="42">
        <v>2.1333790990645179E-2</v>
      </c>
    </row>
    <row r="601" spans="1:39" hidden="1" x14ac:dyDescent="0.25">
      <c r="A601" s="53"/>
      <c r="B601" s="53"/>
      <c r="C601" s="53"/>
      <c r="D601" s="16">
        <v>1.4084212022343766E-2</v>
      </c>
      <c r="E601" s="16">
        <v>3.4957821746026546E-2</v>
      </c>
      <c r="F601" s="16">
        <v>0.17883157453142767</v>
      </c>
      <c r="G601" s="16">
        <v>7.6793096599371349E-3</v>
      </c>
      <c r="H601" s="16">
        <v>2.0212639203971105E-2</v>
      </c>
      <c r="I601" s="16">
        <v>0.26845207355836875</v>
      </c>
      <c r="J601" s="16">
        <v>1.4084212022343766E-2</v>
      </c>
      <c r="K601" s="16">
        <v>3.4957821746026546E-2</v>
      </c>
      <c r="L601" s="16">
        <v>0.17883157453142767</v>
      </c>
      <c r="M601" s="16">
        <v>7.6793096599371349E-3</v>
      </c>
      <c r="N601" s="16">
        <v>2.0212639203971105E-2</v>
      </c>
      <c r="O601" s="16">
        <v>0.26845207355836875</v>
      </c>
      <c r="P601" s="16">
        <v>1.0404492723376109E-3</v>
      </c>
      <c r="Q601" s="16">
        <v>1.9662382327385567E-3</v>
      </c>
      <c r="R601" s="16">
        <v>3.5169393553963649E-3</v>
      </c>
      <c r="S601" s="16">
        <v>5.8465081204263174E-4</v>
      </c>
      <c r="T601" s="16">
        <v>1.1211517866740728E-3</v>
      </c>
      <c r="U601" s="16">
        <v>4.6669118368188279E-3</v>
      </c>
      <c r="V601" s="16">
        <v>1.0404492723376109E-3</v>
      </c>
      <c r="W601" s="16">
        <v>1.9662382327385567E-3</v>
      </c>
      <c r="X601" s="16">
        <v>3.5169393553963649E-3</v>
      </c>
      <c r="Y601" s="16">
        <v>5.8465081204263174E-4</v>
      </c>
      <c r="Z601" s="16">
        <v>1.1211517866740728E-3</v>
      </c>
      <c r="AA601" s="54">
        <v>4.6669118368188279E-3</v>
      </c>
      <c r="AB601" s="42">
        <v>1.5124661294681378E-2</v>
      </c>
      <c r="AC601" s="42">
        <v>3.6924059978765106E-2</v>
      </c>
      <c r="AD601" s="42">
        <v>0.18234851388682405</v>
      </c>
      <c r="AE601" s="42">
        <v>8.2639604719797668E-3</v>
      </c>
      <c r="AF601" s="42">
        <v>2.1333790990645179E-2</v>
      </c>
      <c r="AG601" s="42">
        <v>0.27311898539518759</v>
      </c>
      <c r="AH601" s="42">
        <v>1.5124661294681378E-2</v>
      </c>
      <c r="AI601" s="42">
        <v>3.6924059978765106E-2</v>
      </c>
      <c r="AJ601" s="42">
        <v>0.18234851388682405</v>
      </c>
      <c r="AK601" s="42">
        <v>8.2639604719797668E-3</v>
      </c>
      <c r="AL601" s="42">
        <v>2.1333790990645179E-2</v>
      </c>
      <c r="AM601" s="42">
        <v>0.27311898539518759</v>
      </c>
    </row>
    <row r="602" spans="1:39" hidden="1" x14ac:dyDescent="0.25">
      <c r="A602" s="53"/>
      <c r="B602" s="53"/>
      <c r="C602" s="53"/>
      <c r="D602" s="16">
        <v>3.4957821746026546E-2</v>
      </c>
      <c r="E602" s="16">
        <v>0.17883157453142767</v>
      </c>
      <c r="F602" s="16">
        <v>7.6793096599371349E-3</v>
      </c>
      <c r="G602" s="16">
        <v>2.0212639203971105E-2</v>
      </c>
      <c r="H602" s="16">
        <v>0.26845207355836875</v>
      </c>
      <c r="I602" s="16">
        <v>1.2585891594434854E-2</v>
      </c>
      <c r="J602" s="16">
        <v>3.4957821746026546E-2</v>
      </c>
      <c r="K602" s="16">
        <v>0.17883157453142767</v>
      </c>
      <c r="L602" s="16">
        <v>7.6793096599371349E-3</v>
      </c>
      <c r="M602" s="16">
        <v>2.0212639203971105E-2</v>
      </c>
      <c r="N602" s="16">
        <v>0.26845207355836875</v>
      </c>
      <c r="O602" s="16">
        <v>1.2585891594434854E-2</v>
      </c>
      <c r="P602" s="16">
        <v>1.9662382327385567E-3</v>
      </c>
      <c r="Q602" s="16">
        <v>3.5169393553963649E-3</v>
      </c>
      <c r="R602" s="16">
        <v>5.8465081204263174E-4</v>
      </c>
      <c r="S602" s="16">
        <v>1.1211517866740728E-3</v>
      </c>
      <c r="T602" s="16">
        <v>4.6669118368188279E-3</v>
      </c>
      <c r="U602" s="16">
        <v>7.8281421442544079E-4</v>
      </c>
      <c r="V602" s="16">
        <v>1.9662382327385567E-3</v>
      </c>
      <c r="W602" s="16">
        <v>3.5169393553963649E-3</v>
      </c>
      <c r="X602" s="16">
        <v>5.8465081204263174E-4</v>
      </c>
      <c r="Y602" s="16">
        <v>1.1211517866740728E-3</v>
      </c>
      <c r="Z602" s="16">
        <v>4.6669118368188279E-3</v>
      </c>
      <c r="AA602" s="54">
        <v>7.8281421442544079E-4</v>
      </c>
      <c r="AB602" s="42">
        <v>3.6924059978765106E-2</v>
      </c>
      <c r="AC602" s="42">
        <v>0.18234851388682405</v>
      </c>
      <c r="AD602" s="42">
        <v>8.2639604719797668E-3</v>
      </c>
      <c r="AE602" s="42">
        <v>2.1333790990645179E-2</v>
      </c>
      <c r="AF602" s="42">
        <v>0.27311898539518759</v>
      </c>
      <c r="AG602" s="42">
        <v>1.3368705808860295E-2</v>
      </c>
      <c r="AH602" s="42">
        <v>3.6924059978765106E-2</v>
      </c>
      <c r="AI602" s="42">
        <v>0.18234851388682405</v>
      </c>
      <c r="AJ602" s="42">
        <v>8.2639604719797668E-3</v>
      </c>
      <c r="AK602" s="42">
        <v>2.1333790990645179E-2</v>
      </c>
      <c r="AL602" s="42">
        <v>0.27311898539518759</v>
      </c>
      <c r="AM602" s="42">
        <v>1.3368705808860295E-2</v>
      </c>
    </row>
    <row r="603" spans="1:39" hidden="1" x14ac:dyDescent="0.25">
      <c r="A603" s="53"/>
      <c r="B603" s="53"/>
      <c r="C603" s="53"/>
      <c r="D603" s="16">
        <v>0.17883157453142767</v>
      </c>
      <c r="E603" s="16">
        <v>7.6793096599371349E-3</v>
      </c>
      <c r="F603" s="16">
        <v>2.0212639203971105E-2</v>
      </c>
      <c r="G603" s="16">
        <v>0.26845207355836875</v>
      </c>
      <c r="H603" s="16">
        <v>1.2585891594434854E-2</v>
      </c>
      <c r="I603" s="16">
        <v>3.1238904539002438E-2</v>
      </c>
      <c r="J603" s="16">
        <v>0.17883157453142767</v>
      </c>
      <c r="K603" s="16">
        <v>7.6793096599371349E-3</v>
      </c>
      <c r="L603" s="16">
        <v>2.0212639203971105E-2</v>
      </c>
      <c r="M603" s="16">
        <v>0.26845207355836875</v>
      </c>
      <c r="N603" s="16">
        <v>1.2585891594434854E-2</v>
      </c>
      <c r="O603" s="16">
        <v>3.1238904539002438E-2</v>
      </c>
      <c r="P603" s="16">
        <v>3.5169393553963649E-3</v>
      </c>
      <c r="Q603" s="16">
        <v>5.8465081204263174E-4</v>
      </c>
      <c r="R603" s="16">
        <v>1.1211517866740728E-3</v>
      </c>
      <c r="S603" s="16">
        <v>4.6669118368188279E-3</v>
      </c>
      <c r="T603" s="16">
        <v>7.8281421442544079E-4</v>
      </c>
      <c r="U603" s="16">
        <v>1.4793601941556762E-3</v>
      </c>
      <c r="V603" s="16">
        <v>3.5169393553963649E-3</v>
      </c>
      <c r="W603" s="16">
        <v>5.8465081204263174E-4</v>
      </c>
      <c r="X603" s="16">
        <v>1.1211517866740728E-3</v>
      </c>
      <c r="Y603" s="16">
        <v>4.6669118368188279E-3</v>
      </c>
      <c r="Z603" s="16">
        <v>7.8281421442544079E-4</v>
      </c>
      <c r="AA603" s="54">
        <v>1.4793601941556762E-3</v>
      </c>
      <c r="AB603" s="42">
        <v>0.18234851388682405</v>
      </c>
      <c r="AC603" s="42">
        <v>8.2639604719797668E-3</v>
      </c>
      <c r="AD603" s="42">
        <v>2.1333790990645179E-2</v>
      </c>
      <c r="AE603" s="42">
        <v>0.27311898539518759</v>
      </c>
      <c r="AF603" s="42">
        <v>1.3368705808860295E-2</v>
      </c>
      <c r="AG603" s="42">
        <v>3.2718264733158114E-2</v>
      </c>
      <c r="AH603" s="42">
        <v>0.18234851388682405</v>
      </c>
      <c r="AI603" s="42">
        <v>8.2639604719797668E-3</v>
      </c>
      <c r="AJ603" s="42">
        <v>2.1333790990645179E-2</v>
      </c>
      <c r="AK603" s="42">
        <v>0.27311898539518759</v>
      </c>
      <c r="AL603" s="42">
        <v>1.3368705808860295E-2</v>
      </c>
      <c r="AM603" s="42">
        <v>3.2718264733158114E-2</v>
      </c>
    </row>
    <row r="604" spans="1:39" hidden="1" x14ac:dyDescent="0.25">
      <c r="A604" s="53"/>
      <c r="B604" s="53"/>
      <c r="C604" s="53"/>
      <c r="D604" s="16">
        <v>7.6793096599371349E-3</v>
      </c>
      <c r="E604" s="16">
        <v>2.0212639203971105E-2</v>
      </c>
      <c r="F604" s="16">
        <v>0.26845207355836875</v>
      </c>
      <c r="G604" s="16">
        <v>1.2585891594434854E-2</v>
      </c>
      <c r="H604" s="16">
        <v>3.1238904539002438E-2</v>
      </c>
      <c r="I604" s="16">
        <v>0.15980693894297793</v>
      </c>
      <c r="J604" s="16">
        <v>7.6793096599371349E-3</v>
      </c>
      <c r="K604" s="16">
        <v>2.0212639203971105E-2</v>
      </c>
      <c r="L604" s="16">
        <v>0.26845207355836875</v>
      </c>
      <c r="M604" s="16">
        <v>1.2585891594434854E-2</v>
      </c>
      <c r="N604" s="16">
        <v>3.1238904539002438E-2</v>
      </c>
      <c r="O604" s="16">
        <v>0.15980693894297793</v>
      </c>
      <c r="P604" s="16">
        <v>5.8465081204263174E-4</v>
      </c>
      <c r="Q604" s="16">
        <v>1.1211517866740728E-3</v>
      </c>
      <c r="R604" s="16">
        <v>4.6669118368188279E-3</v>
      </c>
      <c r="S604" s="16">
        <v>7.8281421442544079E-4</v>
      </c>
      <c r="T604" s="16">
        <v>1.4793601941556762E-3</v>
      </c>
      <c r="U604" s="16">
        <v>2.64607818167917E-3</v>
      </c>
      <c r="V604" s="16">
        <v>5.8465081204263174E-4</v>
      </c>
      <c r="W604" s="16">
        <v>1.1211517866740728E-3</v>
      </c>
      <c r="X604" s="16">
        <v>4.6669118368188279E-3</v>
      </c>
      <c r="Y604" s="16">
        <v>7.8281421442544079E-4</v>
      </c>
      <c r="Z604" s="16">
        <v>1.4793601941556762E-3</v>
      </c>
      <c r="AA604" s="54">
        <v>2.64607818167917E-3</v>
      </c>
      <c r="AB604" s="42">
        <v>8.2639604719797668E-3</v>
      </c>
      <c r="AC604" s="42">
        <v>2.1333790990645179E-2</v>
      </c>
      <c r="AD604" s="42">
        <v>0.27311898539518759</v>
      </c>
      <c r="AE604" s="42">
        <v>1.3368705808860295E-2</v>
      </c>
      <c r="AF604" s="42">
        <v>3.2718264733158114E-2</v>
      </c>
      <c r="AG604" s="42">
        <v>0.1624530171246571</v>
      </c>
      <c r="AH604" s="42">
        <v>8.2639604719797668E-3</v>
      </c>
      <c r="AI604" s="42">
        <v>2.1333790990645179E-2</v>
      </c>
      <c r="AJ604" s="42">
        <v>0.27311898539518759</v>
      </c>
      <c r="AK604" s="42">
        <v>1.3368705808860295E-2</v>
      </c>
      <c r="AL604" s="42">
        <v>3.2718264733158114E-2</v>
      </c>
      <c r="AM604" s="42">
        <v>0.1624530171246571</v>
      </c>
    </row>
    <row r="605" spans="1:39" hidden="1" x14ac:dyDescent="0.25">
      <c r="A605" s="53"/>
      <c r="B605" s="53"/>
      <c r="C605" s="53"/>
      <c r="D605" s="16">
        <v>2.0212639203971105E-2</v>
      </c>
      <c r="E605" s="16">
        <v>0.26845207355836875</v>
      </c>
      <c r="F605" s="16">
        <v>1.2585891594434854E-2</v>
      </c>
      <c r="G605" s="16">
        <v>3.1238904539002438E-2</v>
      </c>
      <c r="H605" s="16">
        <v>0.15980693894297793</v>
      </c>
      <c r="I605" s="16">
        <v>6.8623618237736075E-3</v>
      </c>
      <c r="J605" s="16">
        <v>2.0212639203971105E-2</v>
      </c>
      <c r="K605" s="16">
        <v>0.26845207355836875</v>
      </c>
      <c r="L605" s="16">
        <v>1.2585891594434854E-2</v>
      </c>
      <c r="M605" s="16">
        <v>3.1238904539002438E-2</v>
      </c>
      <c r="N605" s="16">
        <v>0.15980693894297793</v>
      </c>
      <c r="O605" s="16">
        <v>6.8623618237736075E-3</v>
      </c>
      <c r="P605" s="16">
        <v>1.1211517866740728E-3</v>
      </c>
      <c r="Q605" s="16">
        <v>4.6669118368188279E-3</v>
      </c>
      <c r="R605" s="16">
        <v>7.8281421442544079E-4</v>
      </c>
      <c r="S605" s="16">
        <v>1.4793601941556762E-3</v>
      </c>
      <c r="T605" s="16">
        <v>2.64607818167917E-3</v>
      </c>
      <c r="U605" s="16">
        <v>4.398801347749325E-4</v>
      </c>
      <c r="V605" s="16">
        <v>1.1211517866740728E-3</v>
      </c>
      <c r="W605" s="16">
        <v>4.6669118368188279E-3</v>
      </c>
      <c r="X605" s="16">
        <v>7.8281421442544079E-4</v>
      </c>
      <c r="Y605" s="16">
        <v>1.4793601941556762E-3</v>
      </c>
      <c r="Z605" s="16">
        <v>2.64607818167917E-3</v>
      </c>
      <c r="AA605" s="54">
        <v>4.398801347749325E-4</v>
      </c>
      <c r="AB605" s="42">
        <v>2.1333790990645179E-2</v>
      </c>
      <c r="AC605" s="42">
        <v>0.27311898539518759</v>
      </c>
      <c r="AD605" s="42">
        <v>1.3368705808860295E-2</v>
      </c>
      <c r="AE605" s="42">
        <v>3.2718264733158114E-2</v>
      </c>
      <c r="AF605" s="42">
        <v>0.1624530171246571</v>
      </c>
      <c r="AG605" s="42">
        <v>7.3022419585485401E-3</v>
      </c>
      <c r="AH605" s="42">
        <v>2.1333790990645179E-2</v>
      </c>
      <c r="AI605" s="42">
        <v>0.27311898539518759</v>
      </c>
      <c r="AJ605" s="42">
        <v>1.3368705808860295E-2</v>
      </c>
      <c r="AK605" s="42">
        <v>3.2718264733158114E-2</v>
      </c>
      <c r="AL605" s="42">
        <v>0.1624530171246571</v>
      </c>
      <c r="AM605" s="42">
        <v>7.3022419585485401E-3</v>
      </c>
    </row>
    <row r="606" spans="1:39" x14ac:dyDescent="0.25">
      <c r="A606" s="53" t="s">
        <v>157</v>
      </c>
      <c r="B606" s="53" t="str">
        <f>VLOOKUP(A606,'TRI Releases'!$A$3:$Q$118,2,FALSE)</f>
        <v>77571LPRTC2400M</v>
      </c>
      <c r="C606" s="53" t="str">
        <f>VLOOKUP(B606,'AERMOD-Modeled-Air-Conc.'!$A$5:$B$3136,2,FALSE)</f>
        <v>Manufacturing</v>
      </c>
      <c r="D606" s="16">
        <v>0.26845207355836875</v>
      </c>
      <c r="E606" s="16">
        <v>1.2585891594434854E-2</v>
      </c>
      <c r="F606" s="16">
        <v>3.1238904539002438E-2</v>
      </c>
      <c r="G606" s="16">
        <v>0.15980693894297793</v>
      </c>
      <c r="H606" s="16">
        <v>6.8623618237736075E-3</v>
      </c>
      <c r="I606" s="16">
        <v>1.8062358437591196E-2</v>
      </c>
      <c r="J606" s="16">
        <v>0.26845207355836875</v>
      </c>
      <c r="K606" s="16">
        <v>1.2585891594434854E-2</v>
      </c>
      <c r="L606" s="16">
        <v>3.1238904539002438E-2</v>
      </c>
      <c r="M606" s="16">
        <v>0.15980693894297793</v>
      </c>
      <c r="N606" s="16">
        <v>6.8623618237736075E-3</v>
      </c>
      <c r="O606" s="16">
        <v>1.8062358437591196E-2</v>
      </c>
      <c r="P606" s="16">
        <v>4.6669118368188279E-3</v>
      </c>
      <c r="Q606" s="16">
        <v>7.8281421442544079E-4</v>
      </c>
      <c r="R606" s="16">
        <v>1.4793601941556762E-3</v>
      </c>
      <c r="S606" s="16">
        <v>2.64607818167917E-3</v>
      </c>
      <c r="T606" s="16">
        <v>4.398801347749325E-4</v>
      </c>
      <c r="U606" s="16">
        <v>8.4353324902144543E-4</v>
      </c>
      <c r="V606" s="16">
        <v>4.6669118368188279E-3</v>
      </c>
      <c r="W606" s="16">
        <v>7.8281421442544079E-4</v>
      </c>
      <c r="X606" s="16">
        <v>1.4793601941556762E-3</v>
      </c>
      <c r="Y606" s="16">
        <v>2.64607818167917E-3</v>
      </c>
      <c r="Z606" s="16">
        <v>4.398801347749325E-4</v>
      </c>
      <c r="AA606" s="54">
        <v>8.4353324902144543E-4</v>
      </c>
      <c r="AB606" s="42">
        <v>0.27311898539518759</v>
      </c>
      <c r="AC606" s="42">
        <v>1.3368705808860295E-2</v>
      </c>
      <c r="AD606" s="42">
        <v>3.2718264733158114E-2</v>
      </c>
      <c r="AE606" s="42">
        <v>0.1624530171246571</v>
      </c>
      <c r="AF606" s="42">
        <v>7.3022419585485401E-3</v>
      </c>
      <c r="AG606" s="42">
        <v>1.8905891686612643E-2</v>
      </c>
      <c r="AH606" s="42">
        <v>0.27311898539518759</v>
      </c>
      <c r="AI606" s="42">
        <v>1.3368705808860295E-2</v>
      </c>
      <c r="AJ606" s="42">
        <v>3.2718264733158114E-2</v>
      </c>
      <c r="AK606" s="42">
        <v>0.1624530171246571</v>
      </c>
      <c r="AL606" s="42">
        <v>7.3022419585485401E-3</v>
      </c>
      <c r="AM606" s="42">
        <v>1.8905891686612643E-2</v>
      </c>
    </row>
    <row r="607" spans="1:39" hidden="1" x14ac:dyDescent="0.25">
      <c r="A607" s="53"/>
      <c r="B607" s="53"/>
      <c r="C607" s="53"/>
      <c r="D607" s="16">
        <v>1.2585891594434854E-2</v>
      </c>
      <c r="E607" s="16">
        <v>3.1238904539002438E-2</v>
      </c>
      <c r="F607" s="16">
        <v>0.15980693894297793</v>
      </c>
      <c r="G607" s="16">
        <v>6.8623618237736075E-3</v>
      </c>
      <c r="H607" s="16">
        <v>1.8062358437591196E-2</v>
      </c>
      <c r="I607" s="16">
        <v>0.33236923392940898</v>
      </c>
      <c r="J607" s="16">
        <v>1.2585891594434854E-2</v>
      </c>
      <c r="K607" s="16">
        <v>3.1238904539002438E-2</v>
      </c>
      <c r="L607" s="16">
        <v>0.15980693894297793</v>
      </c>
      <c r="M607" s="16">
        <v>6.8623618237736075E-3</v>
      </c>
      <c r="N607" s="16">
        <v>1.8062358437591196E-2</v>
      </c>
      <c r="O607" s="16">
        <v>0.33236923392940898</v>
      </c>
      <c r="P607" s="16">
        <v>7.8281421442544079E-4</v>
      </c>
      <c r="Q607" s="16">
        <v>1.4793601941556762E-3</v>
      </c>
      <c r="R607" s="16">
        <v>2.64607818167917E-3</v>
      </c>
      <c r="S607" s="16">
        <v>4.398801347749325E-4</v>
      </c>
      <c r="T607" s="16">
        <v>8.4353324902144543E-4</v>
      </c>
      <c r="U607" s="16">
        <v>4.4896873366864669E-3</v>
      </c>
      <c r="V607" s="16">
        <v>7.8281421442544079E-4</v>
      </c>
      <c r="W607" s="16">
        <v>1.4793601941556762E-3</v>
      </c>
      <c r="X607" s="16">
        <v>2.64607818167917E-3</v>
      </c>
      <c r="Y607" s="16">
        <v>4.398801347749325E-4</v>
      </c>
      <c r="Z607" s="16">
        <v>8.4353324902144543E-4</v>
      </c>
      <c r="AA607" s="54">
        <v>4.4896873366864669E-3</v>
      </c>
      <c r="AB607" s="42">
        <v>1.3368705808860295E-2</v>
      </c>
      <c r="AC607" s="42">
        <v>3.2718264733158114E-2</v>
      </c>
      <c r="AD607" s="42">
        <v>0.1624530171246571</v>
      </c>
      <c r="AE607" s="42">
        <v>7.3022419585485401E-3</v>
      </c>
      <c r="AF607" s="42">
        <v>1.8905891686612643E-2</v>
      </c>
      <c r="AG607" s="42">
        <v>0.33685892126609546</v>
      </c>
      <c r="AH607" s="42">
        <v>1.3368705808860295E-2</v>
      </c>
      <c r="AI607" s="42">
        <v>3.2718264733158114E-2</v>
      </c>
      <c r="AJ607" s="42">
        <v>0.1624530171246571</v>
      </c>
      <c r="AK607" s="42">
        <v>7.3022419585485401E-3</v>
      </c>
      <c r="AL607" s="42">
        <v>1.8905891686612643E-2</v>
      </c>
      <c r="AM607" s="42">
        <v>0.33685892126609546</v>
      </c>
    </row>
    <row r="608" spans="1:39" hidden="1" x14ac:dyDescent="0.25">
      <c r="A608" s="53"/>
      <c r="B608" s="53"/>
      <c r="C608" s="53"/>
      <c r="D608" s="16">
        <v>3.1238904539002438E-2</v>
      </c>
      <c r="E608" s="16">
        <v>0.15980693894297793</v>
      </c>
      <c r="F608" s="16">
        <v>6.8623618237736075E-3</v>
      </c>
      <c r="G608" s="16">
        <v>1.8062358437591196E-2</v>
      </c>
      <c r="H608" s="16">
        <v>0.33236923392940898</v>
      </c>
      <c r="I608" s="16">
        <v>1.5582532450252677E-2</v>
      </c>
      <c r="J608" s="16">
        <v>3.1238904539002438E-2</v>
      </c>
      <c r="K608" s="16">
        <v>0.15980693894297793</v>
      </c>
      <c r="L608" s="16">
        <v>6.8623618237736075E-3</v>
      </c>
      <c r="M608" s="16">
        <v>1.8062358437591196E-2</v>
      </c>
      <c r="N608" s="16">
        <v>0.33236923392940898</v>
      </c>
      <c r="O608" s="16">
        <v>1.5582532450252677E-2</v>
      </c>
      <c r="P608" s="16">
        <v>1.4793601941556762E-3</v>
      </c>
      <c r="Q608" s="16">
        <v>2.64607818167917E-3</v>
      </c>
      <c r="R608" s="16">
        <v>4.398801347749325E-4</v>
      </c>
      <c r="S608" s="16">
        <v>8.4353324902144543E-4</v>
      </c>
      <c r="T608" s="16">
        <v>4.4896873366864669E-3</v>
      </c>
      <c r="U608" s="16">
        <v>7.5308709235865181E-4</v>
      </c>
      <c r="V608" s="16">
        <v>1.4793601941556762E-3</v>
      </c>
      <c r="W608" s="16">
        <v>2.64607818167917E-3</v>
      </c>
      <c r="X608" s="16">
        <v>4.398801347749325E-4</v>
      </c>
      <c r="Y608" s="16">
        <v>8.4353324902144543E-4</v>
      </c>
      <c r="Z608" s="16">
        <v>4.4896873366864669E-3</v>
      </c>
      <c r="AA608" s="54">
        <v>7.5308709235865181E-4</v>
      </c>
      <c r="AB608" s="42">
        <v>3.2718264733158114E-2</v>
      </c>
      <c r="AC608" s="42">
        <v>0.1624530171246571</v>
      </c>
      <c r="AD608" s="42">
        <v>7.3022419585485401E-3</v>
      </c>
      <c r="AE608" s="42">
        <v>1.8905891686612643E-2</v>
      </c>
      <c r="AF608" s="42">
        <v>0.33685892126609546</v>
      </c>
      <c r="AG608" s="42">
        <v>1.633561954261133E-2</v>
      </c>
      <c r="AH608" s="42">
        <v>3.2718264733158114E-2</v>
      </c>
      <c r="AI608" s="42">
        <v>0.1624530171246571</v>
      </c>
      <c r="AJ608" s="42">
        <v>7.3022419585485401E-3</v>
      </c>
      <c r="AK608" s="42">
        <v>1.8905891686612643E-2</v>
      </c>
      <c r="AL608" s="42">
        <v>0.33685892126609546</v>
      </c>
      <c r="AM608" s="42">
        <v>1.633561954261133E-2</v>
      </c>
    </row>
    <row r="609" spans="1:39" hidden="1" x14ac:dyDescent="0.25">
      <c r="A609" s="53"/>
      <c r="B609" s="53"/>
      <c r="C609" s="53"/>
      <c r="D609" s="16">
        <v>0.15980693894297793</v>
      </c>
      <c r="E609" s="16">
        <v>6.8623618237736075E-3</v>
      </c>
      <c r="F609" s="16">
        <v>1.8062358437591196E-2</v>
      </c>
      <c r="G609" s="16">
        <v>0.33236923392940898</v>
      </c>
      <c r="H609" s="16">
        <v>1.5582532450252677E-2</v>
      </c>
      <c r="I609" s="16">
        <v>3.8676738953050641E-2</v>
      </c>
      <c r="J609" s="16">
        <v>0.15980693894297793</v>
      </c>
      <c r="K609" s="16">
        <v>6.8623618237736075E-3</v>
      </c>
      <c r="L609" s="16">
        <v>1.8062358437591196E-2</v>
      </c>
      <c r="M609" s="16">
        <v>0.33236923392940898</v>
      </c>
      <c r="N609" s="16">
        <v>1.5582532450252677E-2</v>
      </c>
      <c r="O609" s="16">
        <v>3.8676738953050641E-2</v>
      </c>
      <c r="P609" s="16">
        <v>2.64607818167917E-3</v>
      </c>
      <c r="Q609" s="16">
        <v>4.398801347749325E-4</v>
      </c>
      <c r="R609" s="16">
        <v>8.4353324902144543E-4</v>
      </c>
      <c r="S609" s="16">
        <v>4.4896873366864669E-3</v>
      </c>
      <c r="T609" s="16">
        <v>7.5308709235865181E-4</v>
      </c>
      <c r="U609" s="16">
        <v>1.4231819589345745E-3</v>
      </c>
      <c r="V609" s="16">
        <v>2.64607818167917E-3</v>
      </c>
      <c r="W609" s="16">
        <v>4.398801347749325E-4</v>
      </c>
      <c r="X609" s="16">
        <v>8.4353324902144543E-4</v>
      </c>
      <c r="Y609" s="16">
        <v>4.4896873366864669E-3</v>
      </c>
      <c r="Z609" s="16">
        <v>7.5308709235865181E-4</v>
      </c>
      <c r="AA609" s="54">
        <v>1.4231819589345745E-3</v>
      </c>
      <c r="AB609" s="42">
        <v>0.1624530171246571</v>
      </c>
      <c r="AC609" s="42">
        <v>7.3022419585485401E-3</v>
      </c>
      <c r="AD609" s="42">
        <v>1.8905891686612643E-2</v>
      </c>
      <c r="AE609" s="42">
        <v>0.33685892126609546</v>
      </c>
      <c r="AF609" s="42">
        <v>1.633561954261133E-2</v>
      </c>
      <c r="AG609" s="42">
        <v>4.0099920911985214E-2</v>
      </c>
      <c r="AH609" s="42">
        <v>0.1624530171246571</v>
      </c>
      <c r="AI609" s="42">
        <v>7.3022419585485401E-3</v>
      </c>
      <c r="AJ609" s="42">
        <v>1.8905891686612643E-2</v>
      </c>
      <c r="AK609" s="42">
        <v>0.33685892126609546</v>
      </c>
      <c r="AL609" s="42">
        <v>1.633561954261133E-2</v>
      </c>
      <c r="AM609" s="42">
        <v>4.0099920911985214E-2</v>
      </c>
    </row>
    <row r="610" spans="1:39" hidden="1" x14ac:dyDescent="0.25">
      <c r="A610" s="53"/>
      <c r="B610" s="53"/>
      <c r="C610" s="53"/>
      <c r="D610" s="16">
        <v>6.8623618237736075E-3</v>
      </c>
      <c r="E610" s="16">
        <v>1.8062358437591196E-2</v>
      </c>
      <c r="F610" s="16">
        <v>0.33236923392940898</v>
      </c>
      <c r="G610" s="16">
        <v>1.5582532450252677E-2</v>
      </c>
      <c r="H610" s="16">
        <v>3.8676738953050641E-2</v>
      </c>
      <c r="I610" s="16">
        <v>0.19785621011987742</v>
      </c>
      <c r="J610" s="16">
        <v>6.8623618237736075E-3</v>
      </c>
      <c r="K610" s="16">
        <v>1.8062358437591196E-2</v>
      </c>
      <c r="L610" s="16">
        <v>0.33236923392940898</v>
      </c>
      <c r="M610" s="16">
        <v>1.5582532450252677E-2</v>
      </c>
      <c r="N610" s="16">
        <v>3.8676738953050641E-2</v>
      </c>
      <c r="O610" s="16">
        <v>0.19785621011987742</v>
      </c>
      <c r="P610" s="16">
        <v>4.398801347749325E-4</v>
      </c>
      <c r="Q610" s="16">
        <v>8.4353324902144543E-4</v>
      </c>
      <c r="R610" s="16">
        <v>4.4896873366864669E-3</v>
      </c>
      <c r="S610" s="16">
        <v>7.5308709235865181E-4</v>
      </c>
      <c r="T610" s="16">
        <v>1.4231819589345745E-3</v>
      </c>
      <c r="U610" s="16">
        <v>2.5455942000964168E-3</v>
      </c>
      <c r="V610" s="16">
        <v>4.398801347749325E-4</v>
      </c>
      <c r="W610" s="16">
        <v>8.4353324902144543E-4</v>
      </c>
      <c r="X610" s="16">
        <v>4.4896873366864669E-3</v>
      </c>
      <c r="Y610" s="16">
        <v>7.5308709235865181E-4</v>
      </c>
      <c r="Z610" s="16">
        <v>1.4231819589345745E-3</v>
      </c>
      <c r="AA610" s="54">
        <v>2.5455942000964168E-3</v>
      </c>
      <c r="AB610" s="42">
        <v>7.3022419585485401E-3</v>
      </c>
      <c r="AC610" s="42">
        <v>1.8905891686612643E-2</v>
      </c>
      <c r="AD610" s="42">
        <v>0.33685892126609546</v>
      </c>
      <c r="AE610" s="42">
        <v>1.633561954261133E-2</v>
      </c>
      <c r="AF610" s="42">
        <v>4.0099920911985214E-2</v>
      </c>
      <c r="AG610" s="42">
        <v>0.20040180431997384</v>
      </c>
      <c r="AH610" s="42">
        <v>7.3022419585485401E-3</v>
      </c>
      <c r="AI610" s="42">
        <v>1.8905891686612643E-2</v>
      </c>
      <c r="AJ610" s="42">
        <v>0.33685892126609546</v>
      </c>
      <c r="AK610" s="42">
        <v>1.633561954261133E-2</v>
      </c>
      <c r="AL610" s="42">
        <v>4.0099920911985214E-2</v>
      </c>
      <c r="AM610" s="42">
        <v>0.20040180431997384</v>
      </c>
    </row>
    <row r="611" spans="1:39" hidden="1" x14ac:dyDescent="0.25">
      <c r="A611" s="53"/>
      <c r="B611" s="53"/>
      <c r="C611" s="53"/>
      <c r="D611" s="16">
        <v>1.8062358437591196E-2</v>
      </c>
      <c r="E611" s="16">
        <v>0.33236923392940898</v>
      </c>
      <c r="F611" s="16">
        <v>1.5582532450252677E-2</v>
      </c>
      <c r="G611" s="16">
        <v>3.8676738953050641E-2</v>
      </c>
      <c r="H611" s="16">
        <v>0.19785621011987742</v>
      </c>
      <c r="I611" s="16">
        <v>8.4962574961006589E-3</v>
      </c>
      <c r="J611" s="16">
        <v>1.8062358437591196E-2</v>
      </c>
      <c r="K611" s="16">
        <v>0.33236923392940898</v>
      </c>
      <c r="L611" s="16">
        <v>1.5582532450252677E-2</v>
      </c>
      <c r="M611" s="16">
        <v>3.8676738953050641E-2</v>
      </c>
      <c r="N611" s="16">
        <v>0.19785621011987742</v>
      </c>
      <c r="O611" s="16">
        <v>8.4962574961006589E-3</v>
      </c>
      <c r="P611" s="16">
        <v>8.4353324902144543E-4</v>
      </c>
      <c r="Q611" s="16">
        <v>4.4896873366864669E-3</v>
      </c>
      <c r="R611" s="16">
        <v>7.5308709235865181E-4</v>
      </c>
      <c r="S611" s="16">
        <v>1.4231819589345745E-3</v>
      </c>
      <c r="T611" s="16">
        <v>2.5455942000964168E-3</v>
      </c>
      <c r="U611" s="16">
        <v>4.2317582585942872E-4</v>
      </c>
      <c r="V611" s="16">
        <v>8.4353324902144543E-4</v>
      </c>
      <c r="W611" s="16">
        <v>4.4896873366864669E-3</v>
      </c>
      <c r="X611" s="16">
        <v>7.5308709235865181E-4</v>
      </c>
      <c r="Y611" s="16">
        <v>1.4231819589345745E-3</v>
      </c>
      <c r="Z611" s="16">
        <v>2.5455942000964168E-3</v>
      </c>
      <c r="AA611" s="54">
        <v>4.2317582585942872E-4</v>
      </c>
      <c r="AB611" s="42">
        <v>1.8905891686612643E-2</v>
      </c>
      <c r="AC611" s="42">
        <v>0.33685892126609546</v>
      </c>
      <c r="AD611" s="42">
        <v>1.633561954261133E-2</v>
      </c>
      <c r="AE611" s="42">
        <v>4.0099920911985214E-2</v>
      </c>
      <c r="AF611" s="42">
        <v>0.20040180431997384</v>
      </c>
      <c r="AG611" s="42">
        <v>8.919433321960088E-3</v>
      </c>
      <c r="AH611" s="42">
        <v>1.8905891686612643E-2</v>
      </c>
      <c r="AI611" s="42">
        <v>0.33685892126609546</v>
      </c>
      <c r="AJ611" s="42">
        <v>1.633561954261133E-2</v>
      </c>
      <c r="AK611" s="42">
        <v>4.0099920911985214E-2</v>
      </c>
      <c r="AL611" s="42">
        <v>0.20040180431997384</v>
      </c>
      <c r="AM611" s="42">
        <v>8.919433321960088E-3</v>
      </c>
    </row>
    <row r="612" spans="1:39" x14ac:dyDescent="0.25">
      <c r="A612" s="53" t="s">
        <v>158</v>
      </c>
      <c r="B612" s="53" t="str">
        <f>VLOOKUP(A612,'TRI Releases'!$A$3:$Q$118,2,FALSE)</f>
        <v>77571LPRTC2400M</v>
      </c>
      <c r="C612" s="53" t="str">
        <f>VLOOKUP(B612,'AERMOD-Modeled-Air-Conc.'!$A$5:$B$3136,2,FALSE)</f>
        <v>Manufacturing</v>
      </c>
      <c r="D612" s="16">
        <v>0.33236923392940898</v>
      </c>
      <c r="E612" s="16">
        <v>1.5582532450252677E-2</v>
      </c>
      <c r="F612" s="16">
        <v>3.8676738953050641E-2</v>
      </c>
      <c r="G612" s="16">
        <v>0.19785621011987742</v>
      </c>
      <c r="H612" s="16">
        <v>8.4962574961006589E-3</v>
      </c>
      <c r="I612" s="16">
        <v>2.2362919970351006E-2</v>
      </c>
      <c r="J612" s="16">
        <v>0.33236923392940898</v>
      </c>
      <c r="K612" s="16">
        <v>1.5582532450252677E-2</v>
      </c>
      <c r="L612" s="16">
        <v>3.8676738953050641E-2</v>
      </c>
      <c r="M612" s="16">
        <v>0.19785621011987742</v>
      </c>
      <c r="N612" s="16">
        <v>8.4962574961006589E-3</v>
      </c>
      <c r="O612" s="16">
        <v>2.2362919970351006E-2</v>
      </c>
      <c r="P612" s="16">
        <v>4.4896873366864669E-3</v>
      </c>
      <c r="Q612" s="16">
        <v>7.5308709235865181E-4</v>
      </c>
      <c r="R612" s="16">
        <v>1.4231819589345745E-3</v>
      </c>
      <c r="S612" s="16">
        <v>2.5455942000964168E-3</v>
      </c>
      <c r="T612" s="16">
        <v>4.2317582585942872E-4</v>
      </c>
      <c r="U612" s="16">
        <v>8.1150034083075754E-4</v>
      </c>
      <c r="V612" s="16">
        <v>4.4896873366864669E-3</v>
      </c>
      <c r="W612" s="16">
        <v>7.5308709235865181E-4</v>
      </c>
      <c r="X612" s="16">
        <v>1.4231819589345745E-3</v>
      </c>
      <c r="Y612" s="16">
        <v>2.5455942000964168E-3</v>
      </c>
      <c r="Z612" s="16">
        <v>4.2317582585942872E-4</v>
      </c>
      <c r="AA612" s="54">
        <v>8.1150034083075754E-4</v>
      </c>
      <c r="AB612" s="42">
        <v>0.33685892126609546</v>
      </c>
      <c r="AC612" s="42">
        <v>1.633561954261133E-2</v>
      </c>
      <c r="AD612" s="42">
        <v>4.0099920911985214E-2</v>
      </c>
      <c r="AE612" s="42">
        <v>0.20040180431997384</v>
      </c>
      <c r="AF612" s="42">
        <v>8.919433321960088E-3</v>
      </c>
      <c r="AG612" s="42">
        <v>2.3174420311181766E-2</v>
      </c>
      <c r="AH612" s="42">
        <v>0.33685892126609546</v>
      </c>
      <c r="AI612" s="42">
        <v>1.633561954261133E-2</v>
      </c>
      <c r="AJ612" s="42">
        <v>4.0099920911985214E-2</v>
      </c>
      <c r="AK612" s="42">
        <v>0.20040180431997384</v>
      </c>
      <c r="AL612" s="42">
        <v>8.919433321960088E-3</v>
      </c>
      <c r="AM612" s="42">
        <v>2.3174420311181766E-2</v>
      </c>
    </row>
    <row r="613" spans="1:39" hidden="1" x14ac:dyDescent="0.25">
      <c r="A613" s="53"/>
      <c r="B613" s="53"/>
      <c r="C613" s="53"/>
      <c r="D613" s="16">
        <v>1.5582532450252677E-2</v>
      </c>
      <c r="E613" s="16">
        <v>3.8676738953050641E-2</v>
      </c>
      <c r="F613" s="16">
        <v>0.19785621011987742</v>
      </c>
      <c r="G613" s="16">
        <v>8.4962574961006589E-3</v>
      </c>
      <c r="H613" s="16">
        <v>2.2362919970351006E-2</v>
      </c>
      <c r="I613" s="16">
        <v>0.30360651176244097</v>
      </c>
      <c r="J613" s="16">
        <v>1.5582532450252677E-2</v>
      </c>
      <c r="K613" s="16">
        <v>3.8676738953050641E-2</v>
      </c>
      <c r="L613" s="16">
        <v>0.19785621011987742</v>
      </c>
      <c r="M613" s="16">
        <v>8.4962574961006589E-3</v>
      </c>
      <c r="N613" s="16">
        <v>2.2362919970351006E-2</v>
      </c>
      <c r="O613" s="16">
        <v>0.30360651176244097</v>
      </c>
      <c r="P613" s="16">
        <v>7.5308709235865181E-4</v>
      </c>
      <c r="Q613" s="16">
        <v>1.4231819589345745E-3</v>
      </c>
      <c r="R613" s="16">
        <v>2.5455942000964168E-3</v>
      </c>
      <c r="S613" s="16">
        <v>4.2317582585942872E-4</v>
      </c>
      <c r="T613" s="16">
        <v>8.1150034083075754E-4</v>
      </c>
      <c r="U613" s="16">
        <v>4.3321544476799248E-3</v>
      </c>
      <c r="V613" s="16">
        <v>7.5308709235865181E-4</v>
      </c>
      <c r="W613" s="16">
        <v>1.4231819589345745E-3</v>
      </c>
      <c r="X613" s="16">
        <v>2.5455942000964168E-3</v>
      </c>
      <c r="Y613" s="16">
        <v>4.2317582585942872E-4</v>
      </c>
      <c r="Z613" s="16">
        <v>8.1150034083075754E-4</v>
      </c>
      <c r="AA613" s="54">
        <v>4.3321544476799248E-3</v>
      </c>
      <c r="AB613" s="42">
        <v>1.633561954261133E-2</v>
      </c>
      <c r="AC613" s="42">
        <v>4.0099920911985214E-2</v>
      </c>
      <c r="AD613" s="42">
        <v>0.20040180431997384</v>
      </c>
      <c r="AE613" s="42">
        <v>8.919433321960088E-3</v>
      </c>
      <c r="AF613" s="42">
        <v>2.3174420311181766E-2</v>
      </c>
      <c r="AG613" s="42">
        <v>0.30793866621012089</v>
      </c>
      <c r="AH613" s="42">
        <v>1.633561954261133E-2</v>
      </c>
      <c r="AI613" s="42">
        <v>4.0099920911985214E-2</v>
      </c>
      <c r="AJ613" s="42">
        <v>0.20040180431997384</v>
      </c>
      <c r="AK613" s="42">
        <v>8.919433321960088E-3</v>
      </c>
      <c r="AL613" s="42">
        <v>2.3174420311181766E-2</v>
      </c>
      <c r="AM613" s="42">
        <v>0.30793866621012089</v>
      </c>
    </row>
    <row r="614" spans="1:39" hidden="1" x14ac:dyDescent="0.25">
      <c r="A614" s="53"/>
      <c r="B614" s="53"/>
      <c r="C614" s="53"/>
      <c r="D614" s="16">
        <v>3.8676738953050641E-2</v>
      </c>
      <c r="E614" s="16">
        <v>0.19785621011987742</v>
      </c>
      <c r="F614" s="16">
        <v>8.4962574961006589E-3</v>
      </c>
      <c r="G614" s="16">
        <v>2.2362919970351006E-2</v>
      </c>
      <c r="H614" s="16">
        <v>0.30360651176244097</v>
      </c>
      <c r="I614" s="16">
        <v>1.4234044065134659E-2</v>
      </c>
      <c r="J614" s="16">
        <v>3.8676738953050641E-2</v>
      </c>
      <c r="K614" s="16">
        <v>0.19785621011987742</v>
      </c>
      <c r="L614" s="16">
        <v>8.4962574961006589E-3</v>
      </c>
      <c r="M614" s="16">
        <v>2.2362919970351006E-2</v>
      </c>
      <c r="N614" s="16">
        <v>0.30360651176244097</v>
      </c>
      <c r="O614" s="16">
        <v>1.4234044065134659E-2</v>
      </c>
      <c r="P614" s="16">
        <v>1.4231819589345745E-3</v>
      </c>
      <c r="Q614" s="16">
        <v>2.5455942000964168E-3</v>
      </c>
      <c r="R614" s="16">
        <v>4.2317582585942872E-4</v>
      </c>
      <c r="S614" s="16">
        <v>8.1150034083075754E-4</v>
      </c>
      <c r="T614" s="16">
        <v>4.3321544476799248E-3</v>
      </c>
      <c r="U614" s="16">
        <v>7.2666298385483949E-4</v>
      </c>
      <c r="V614" s="16">
        <v>1.4231819589345745E-3</v>
      </c>
      <c r="W614" s="16">
        <v>2.5455942000964168E-3</v>
      </c>
      <c r="X614" s="16">
        <v>4.2317582585942872E-4</v>
      </c>
      <c r="Y614" s="16">
        <v>8.1150034083075754E-4</v>
      </c>
      <c r="Z614" s="16">
        <v>4.3321544476799248E-3</v>
      </c>
      <c r="AA614" s="54">
        <v>7.2666298385483949E-4</v>
      </c>
      <c r="AB614" s="42">
        <v>4.0099920911985214E-2</v>
      </c>
      <c r="AC614" s="42">
        <v>0.20040180431997384</v>
      </c>
      <c r="AD614" s="42">
        <v>8.919433321960088E-3</v>
      </c>
      <c r="AE614" s="42">
        <v>2.3174420311181766E-2</v>
      </c>
      <c r="AF614" s="42">
        <v>0.30793866621012089</v>
      </c>
      <c r="AG614" s="42">
        <v>1.4960707048989498E-2</v>
      </c>
      <c r="AH614" s="42">
        <v>4.0099920911985214E-2</v>
      </c>
      <c r="AI614" s="42">
        <v>0.20040180431997384</v>
      </c>
      <c r="AJ614" s="42">
        <v>8.919433321960088E-3</v>
      </c>
      <c r="AK614" s="42">
        <v>2.3174420311181766E-2</v>
      </c>
      <c r="AL614" s="42">
        <v>0.30793866621012089</v>
      </c>
      <c r="AM614" s="42">
        <v>1.4960707048989498E-2</v>
      </c>
    </row>
    <row r="615" spans="1:39" hidden="1" x14ac:dyDescent="0.25">
      <c r="A615" s="53"/>
      <c r="B615" s="53"/>
      <c r="C615" s="53"/>
      <c r="D615" s="16">
        <v>0.19785621011987742</v>
      </c>
      <c r="E615" s="16">
        <v>8.4962574961006589E-3</v>
      </c>
      <c r="F615" s="16">
        <v>2.2362919970351006E-2</v>
      </c>
      <c r="G615" s="16">
        <v>0.30360651176244097</v>
      </c>
      <c r="H615" s="16">
        <v>1.4234044065134659E-2</v>
      </c>
      <c r="I615" s="16">
        <v>3.532971346672896E-2</v>
      </c>
      <c r="J615" s="16">
        <v>0.19785621011987742</v>
      </c>
      <c r="K615" s="16">
        <v>8.4962574961006589E-3</v>
      </c>
      <c r="L615" s="16">
        <v>2.2362919970351006E-2</v>
      </c>
      <c r="M615" s="16">
        <v>0.30360651176244097</v>
      </c>
      <c r="N615" s="16">
        <v>1.4234044065134659E-2</v>
      </c>
      <c r="O615" s="16">
        <v>3.532971346672896E-2</v>
      </c>
      <c r="P615" s="16">
        <v>2.5455942000964168E-3</v>
      </c>
      <c r="Q615" s="16">
        <v>4.2317582585942872E-4</v>
      </c>
      <c r="R615" s="16">
        <v>8.1150034083075754E-4</v>
      </c>
      <c r="S615" s="16">
        <v>4.3321544476799248E-3</v>
      </c>
      <c r="T615" s="16">
        <v>7.2666298385483949E-4</v>
      </c>
      <c r="U615" s="16">
        <v>1.3732457498491508E-3</v>
      </c>
      <c r="V615" s="16">
        <v>2.5455942000964168E-3</v>
      </c>
      <c r="W615" s="16">
        <v>4.2317582585942872E-4</v>
      </c>
      <c r="X615" s="16">
        <v>8.1150034083075754E-4</v>
      </c>
      <c r="Y615" s="16">
        <v>4.3321544476799248E-3</v>
      </c>
      <c r="Z615" s="16">
        <v>7.2666298385483949E-4</v>
      </c>
      <c r="AA615" s="54">
        <v>1.3732457498491508E-3</v>
      </c>
      <c r="AB615" s="42">
        <v>0.20040180431997384</v>
      </c>
      <c r="AC615" s="42">
        <v>8.919433321960088E-3</v>
      </c>
      <c r="AD615" s="42">
        <v>2.3174420311181766E-2</v>
      </c>
      <c r="AE615" s="42">
        <v>0.30793866621012089</v>
      </c>
      <c r="AF615" s="42">
        <v>1.4960707048989498E-2</v>
      </c>
      <c r="AG615" s="42">
        <v>3.670295921657811E-2</v>
      </c>
      <c r="AH615" s="42">
        <v>0.20040180431997384</v>
      </c>
      <c r="AI615" s="42">
        <v>8.919433321960088E-3</v>
      </c>
      <c r="AJ615" s="42">
        <v>2.3174420311181766E-2</v>
      </c>
      <c r="AK615" s="42">
        <v>0.30793866621012089</v>
      </c>
      <c r="AL615" s="42">
        <v>1.4960707048989498E-2</v>
      </c>
      <c r="AM615" s="42">
        <v>3.670295921657811E-2</v>
      </c>
    </row>
    <row r="616" spans="1:39" hidden="1" x14ac:dyDescent="0.25">
      <c r="A616" s="53"/>
      <c r="B616" s="53"/>
      <c r="C616" s="53"/>
      <c r="D616" s="16">
        <v>8.4962574961006589E-3</v>
      </c>
      <c r="E616" s="16">
        <v>2.2362919970351006E-2</v>
      </c>
      <c r="F616" s="16">
        <v>0.30360651176244097</v>
      </c>
      <c r="G616" s="16">
        <v>1.4234044065134659E-2</v>
      </c>
      <c r="H616" s="16">
        <v>3.532971346672896E-2</v>
      </c>
      <c r="I616" s="16">
        <v>0.18073403809027269</v>
      </c>
      <c r="J616" s="16">
        <v>8.4962574961006589E-3</v>
      </c>
      <c r="K616" s="16">
        <v>2.2362919970351006E-2</v>
      </c>
      <c r="L616" s="16">
        <v>0.30360651176244097</v>
      </c>
      <c r="M616" s="16">
        <v>1.4234044065134659E-2</v>
      </c>
      <c r="N616" s="16">
        <v>3.532971346672896E-2</v>
      </c>
      <c r="O616" s="16">
        <v>0.18073403809027269</v>
      </c>
      <c r="P616" s="16">
        <v>4.2317582585942872E-4</v>
      </c>
      <c r="Q616" s="16">
        <v>8.1150034083075754E-4</v>
      </c>
      <c r="R616" s="16">
        <v>4.3321544476799248E-3</v>
      </c>
      <c r="S616" s="16">
        <v>7.2666298385483949E-4</v>
      </c>
      <c r="T616" s="16">
        <v>1.3732457498491508E-3</v>
      </c>
      <c r="U616" s="16">
        <v>2.4562751053561916E-3</v>
      </c>
      <c r="V616" s="16">
        <v>4.2317582585942872E-4</v>
      </c>
      <c r="W616" s="16">
        <v>8.1150034083075754E-4</v>
      </c>
      <c r="X616" s="16">
        <v>4.3321544476799248E-3</v>
      </c>
      <c r="Y616" s="16">
        <v>7.2666298385483949E-4</v>
      </c>
      <c r="Z616" s="16">
        <v>1.3732457498491508E-3</v>
      </c>
      <c r="AA616" s="54">
        <v>2.4562751053561916E-3</v>
      </c>
      <c r="AB616" s="42">
        <v>8.919433321960088E-3</v>
      </c>
      <c r="AC616" s="42">
        <v>2.3174420311181766E-2</v>
      </c>
      <c r="AD616" s="42">
        <v>0.30793866621012089</v>
      </c>
      <c r="AE616" s="42">
        <v>1.4960707048989498E-2</v>
      </c>
      <c r="AF616" s="42">
        <v>3.670295921657811E-2</v>
      </c>
      <c r="AG616" s="42">
        <v>0.1831903131956289</v>
      </c>
      <c r="AH616" s="42">
        <v>8.919433321960088E-3</v>
      </c>
      <c r="AI616" s="42">
        <v>2.3174420311181766E-2</v>
      </c>
      <c r="AJ616" s="42">
        <v>0.30793866621012089</v>
      </c>
      <c r="AK616" s="42">
        <v>1.4960707048989498E-2</v>
      </c>
      <c r="AL616" s="42">
        <v>3.670295921657811E-2</v>
      </c>
      <c r="AM616" s="42">
        <v>0.1831903131956289</v>
      </c>
    </row>
    <row r="617" spans="1:39" hidden="1" x14ac:dyDescent="0.25">
      <c r="A617" s="53"/>
      <c r="B617" s="53"/>
      <c r="C617" s="53"/>
      <c r="D617" s="16">
        <v>2.2362919970351006E-2</v>
      </c>
      <c r="E617" s="16">
        <v>0.30360651176244097</v>
      </c>
      <c r="F617" s="16">
        <v>1.4234044065134659E-2</v>
      </c>
      <c r="G617" s="16">
        <v>3.532971346672896E-2</v>
      </c>
      <c r="H617" s="16">
        <v>0.18073403809027269</v>
      </c>
      <c r="I617" s="16">
        <v>7.7610044435534884E-3</v>
      </c>
      <c r="J617" s="16">
        <v>2.2362919970351006E-2</v>
      </c>
      <c r="K617" s="16">
        <v>0.30360651176244097</v>
      </c>
      <c r="L617" s="16">
        <v>1.4234044065134659E-2</v>
      </c>
      <c r="M617" s="16">
        <v>3.532971346672896E-2</v>
      </c>
      <c r="N617" s="16">
        <v>0.18073403809027269</v>
      </c>
      <c r="O617" s="16">
        <v>7.7610044435534884E-3</v>
      </c>
      <c r="P617" s="16">
        <v>8.1150034083075754E-4</v>
      </c>
      <c r="Q617" s="16">
        <v>4.3321544476799248E-3</v>
      </c>
      <c r="R617" s="16">
        <v>7.2666298385483949E-4</v>
      </c>
      <c r="S617" s="16">
        <v>1.3732457498491508E-3</v>
      </c>
      <c r="T617" s="16">
        <v>2.4562751053561916E-3</v>
      </c>
      <c r="U617" s="16">
        <v>4.0832755126786984E-4</v>
      </c>
      <c r="V617" s="16">
        <v>8.1150034083075754E-4</v>
      </c>
      <c r="W617" s="16">
        <v>4.3321544476799248E-3</v>
      </c>
      <c r="X617" s="16">
        <v>7.2666298385483949E-4</v>
      </c>
      <c r="Y617" s="16">
        <v>1.3732457498491508E-3</v>
      </c>
      <c r="Z617" s="16">
        <v>2.4562751053561916E-3</v>
      </c>
      <c r="AA617" s="54">
        <v>4.0832755126786984E-4</v>
      </c>
      <c r="AB617" s="42">
        <v>2.3174420311181766E-2</v>
      </c>
      <c r="AC617" s="42">
        <v>0.30793866621012089</v>
      </c>
      <c r="AD617" s="42">
        <v>1.4960707048989498E-2</v>
      </c>
      <c r="AE617" s="42">
        <v>3.670295921657811E-2</v>
      </c>
      <c r="AF617" s="42">
        <v>0.1831903131956289</v>
      </c>
      <c r="AG617" s="42">
        <v>8.1693319948213574E-3</v>
      </c>
      <c r="AH617" s="42">
        <v>2.3174420311181766E-2</v>
      </c>
      <c r="AI617" s="42">
        <v>0.30793866621012089</v>
      </c>
      <c r="AJ617" s="42">
        <v>1.4960707048989498E-2</v>
      </c>
      <c r="AK617" s="42">
        <v>3.670295921657811E-2</v>
      </c>
      <c r="AL617" s="42">
        <v>0.1831903131956289</v>
      </c>
      <c r="AM617" s="42">
        <v>8.1693319948213574E-3</v>
      </c>
    </row>
    <row r="618" spans="1:39" x14ac:dyDescent="0.25">
      <c r="A618" s="53" t="s">
        <v>159</v>
      </c>
      <c r="B618" s="53" t="str">
        <f>VLOOKUP(A618,'TRI Releases'!$A$3:$Q$118,2,FALSE)</f>
        <v>77571LPRTC2400M</v>
      </c>
      <c r="C618" s="53" t="str">
        <f>VLOOKUP(B618,'AERMOD-Modeled-Air-Conc.'!$A$5:$B$3136,2,FALSE)</f>
        <v>Manufacturing</v>
      </c>
      <c r="D618" s="16">
        <v>0.30360651176244097</v>
      </c>
      <c r="E618" s="16">
        <v>1.4234044065134659E-2</v>
      </c>
      <c r="F618" s="16">
        <v>3.532971346672896E-2</v>
      </c>
      <c r="G618" s="16">
        <v>0.18073403809027269</v>
      </c>
      <c r="H618" s="16">
        <v>7.7610044435534884E-3</v>
      </c>
      <c r="I618" s="16">
        <v>2.0427667280609099E-2</v>
      </c>
      <c r="J618" s="16">
        <v>0.30360651176244097</v>
      </c>
      <c r="K618" s="16">
        <v>1.4234044065134659E-2</v>
      </c>
      <c r="L618" s="16">
        <v>3.532971346672896E-2</v>
      </c>
      <c r="M618" s="16">
        <v>0.18073403809027269</v>
      </c>
      <c r="N618" s="16">
        <v>7.7610044435534884E-3</v>
      </c>
      <c r="O618" s="16">
        <v>2.0427667280609099E-2</v>
      </c>
      <c r="P618" s="16">
        <v>4.3321544476799248E-3</v>
      </c>
      <c r="Q618" s="16">
        <v>7.2666298385483949E-4</v>
      </c>
      <c r="R618" s="16">
        <v>1.3732457498491508E-3</v>
      </c>
      <c r="S618" s="16">
        <v>2.4562751053561916E-3</v>
      </c>
      <c r="T618" s="16">
        <v>4.0832755126786984E-4</v>
      </c>
      <c r="U618" s="16">
        <v>7.8302664466125746E-4</v>
      </c>
      <c r="V618" s="16">
        <v>4.3321544476799248E-3</v>
      </c>
      <c r="W618" s="16">
        <v>7.2666298385483949E-4</v>
      </c>
      <c r="X618" s="16">
        <v>1.3732457498491508E-3</v>
      </c>
      <c r="Y618" s="16">
        <v>2.4562751053561916E-3</v>
      </c>
      <c r="Z618" s="16">
        <v>4.0832755126786984E-4</v>
      </c>
      <c r="AA618" s="54">
        <v>7.8302664466125746E-4</v>
      </c>
      <c r="AB618" s="42">
        <v>0.30793866621012089</v>
      </c>
      <c r="AC618" s="42">
        <v>1.4960707048989498E-2</v>
      </c>
      <c r="AD618" s="42">
        <v>3.670295921657811E-2</v>
      </c>
      <c r="AE618" s="42">
        <v>0.1831903131956289</v>
      </c>
      <c r="AF618" s="42">
        <v>8.1693319948213574E-3</v>
      </c>
      <c r="AG618" s="42">
        <v>2.1210693925270356E-2</v>
      </c>
      <c r="AH618" s="42">
        <v>0.30793866621012089</v>
      </c>
      <c r="AI618" s="42">
        <v>1.4960707048989498E-2</v>
      </c>
      <c r="AJ618" s="42">
        <v>3.670295921657811E-2</v>
      </c>
      <c r="AK618" s="42">
        <v>0.1831903131956289</v>
      </c>
      <c r="AL618" s="42">
        <v>8.1693319948213574E-3</v>
      </c>
      <c r="AM618" s="42">
        <v>2.1210693925270356E-2</v>
      </c>
    </row>
    <row r="619" spans="1:39" hidden="1" x14ac:dyDescent="0.25">
      <c r="A619" s="53"/>
      <c r="B619" s="53"/>
      <c r="C619" s="53"/>
      <c r="D619" s="16">
        <v>1.4234044065134659E-2</v>
      </c>
      <c r="E619" s="16">
        <v>3.532971346672896E-2</v>
      </c>
      <c r="F619" s="16">
        <v>0.18073403809027269</v>
      </c>
      <c r="G619" s="16">
        <v>7.7610044435534884E-3</v>
      </c>
      <c r="H619" s="16">
        <v>2.0427667280609099E-2</v>
      </c>
      <c r="I619" s="16">
        <v>4.2611440247360124E-3</v>
      </c>
      <c r="J619" s="16">
        <v>1.4234044065134659E-2</v>
      </c>
      <c r="K619" s="16">
        <v>3.532971346672896E-2</v>
      </c>
      <c r="L619" s="16">
        <v>0.18073403809027269</v>
      </c>
      <c r="M619" s="16">
        <v>7.7610044435534884E-3</v>
      </c>
      <c r="N619" s="16">
        <v>2.0427667280609099E-2</v>
      </c>
      <c r="O619" s="16">
        <v>4.2611440247360124E-3</v>
      </c>
      <c r="P619" s="16">
        <v>7.2666298385483949E-4</v>
      </c>
      <c r="Q619" s="16">
        <v>1.3732457498491508E-3</v>
      </c>
      <c r="R619" s="16">
        <v>2.4562751053561916E-3</v>
      </c>
      <c r="S619" s="16">
        <v>4.0832755126786984E-4</v>
      </c>
      <c r="T619" s="16">
        <v>7.8302664466125746E-4</v>
      </c>
      <c r="U619" s="16">
        <v>0</v>
      </c>
      <c r="V619" s="16">
        <v>7.2666298385483949E-4</v>
      </c>
      <c r="W619" s="16">
        <v>1.3732457498491508E-3</v>
      </c>
      <c r="X619" s="16">
        <v>2.4562751053561916E-3</v>
      </c>
      <c r="Y619" s="16">
        <v>4.0832755126786984E-4</v>
      </c>
      <c r="Z619" s="16">
        <v>7.8302664466125746E-4</v>
      </c>
      <c r="AA619" s="54">
        <v>0</v>
      </c>
      <c r="AB619" s="42">
        <v>1.4960707048989498E-2</v>
      </c>
      <c r="AC619" s="42">
        <v>3.670295921657811E-2</v>
      </c>
      <c r="AD619" s="42">
        <v>0.1831903131956289</v>
      </c>
      <c r="AE619" s="42">
        <v>8.1693319948213574E-3</v>
      </c>
      <c r="AF619" s="42">
        <v>2.1210693925270356E-2</v>
      </c>
      <c r="AG619" s="42">
        <v>4.2611440247360124E-3</v>
      </c>
      <c r="AH619" s="42">
        <v>1.4960707048989498E-2</v>
      </c>
      <c r="AI619" s="42">
        <v>3.670295921657811E-2</v>
      </c>
      <c r="AJ619" s="42">
        <v>0.1831903131956289</v>
      </c>
      <c r="AK619" s="42">
        <v>8.1693319948213574E-3</v>
      </c>
      <c r="AL619" s="42">
        <v>2.1210693925270356E-2</v>
      </c>
      <c r="AM619" s="42">
        <v>4.2611440247360124E-3</v>
      </c>
    </row>
    <row r="620" spans="1:39" hidden="1" x14ac:dyDescent="0.25">
      <c r="A620" s="53"/>
      <c r="B620" s="53"/>
      <c r="C620" s="53"/>
      <c r="D620" s="16">
        <v>3.532971346672896E-2</v>
      </c>
      <c r="E620" s="16">
        <v>0.18073403809027269</v>
      </c>
      <c r="F620" s="16">
        <v>7.7610044435534884E-3</v>
      </c>
      <c r="G620" s="16">
        <v>2.0427667280609099E-2</v>
      </c>
      <c r="H620" s="16">
        <v>4.2611440247360124E-3</v>
      </c>
      <c r="I620" s="16">
        <v>1.9977605705452151E-4</v>
      </c>
      <c r="J620" s="16">
        <v>3.532971346672896E-2</v>
      </c>
      <c r="K620" s="16">
        <v>0.18073403809027269</v>
      </c>
      <c r="L620" s="16">
        <v>7.7610044435534884E-3</v>
      </c>
      <c r="M620" s="16">
        <v>2.0427667280609099E-2</v>
      </c>
      <c r="N620" s="16">
        <v>4.2611440247360124E-3</v>
      </c>
      <c r="O620" s="16">
        <v>1.9977605705452151E-4</v>
      </c>
      <c r="P620" s="16">
        <v>1.3732457498491508E-3</v>
      </c>
      <c r="Q620" s="16">
        <v>2.4562751053561916E-3</v>
      </c>
      <c r="R620" s="16">
        <v>4.0832755126786984E-4</v>
      </c>
      <c r="S620" s="16">
        <v>7.8302664466125746E-4</v>
      </c>
      <c r="T620" s="16">
        <v>0</v>
      </c>
      <c r="U620" s="16">
        <v>0</v>
      </c>
      <c r="V620" s="16">
        <v>1.3732457498491508E-3</v>
      </c>
      <c r="W620" s="16">
        <v>2.4562751053561916E-3</v>
      </c>
      <c r="X620" s="16">
        <v>4.0832755126786984E-4</v>
      </c>
      <c r="Y620" s="16">
        <v>7.8302664466125746E-4</v>
      </c>
      <c r="Z620" s="16">
        <v>0</v>
      </c>
      <c r="AA620" s="54">
        <v>0</v>
      </c>
      <c r="AB620" s="42">
        <v>3.670295921657811E-2</v>
      </c>
      <c r="AC620" s="42">
        <v>0.1831903131956289</v>
      </c>
      <c r="AD620" s="42">
        <v>8.1693319948213574E-3</v>
      </c>
      <c r="AE620" s="42">
        <v>2.1210693925270356E-2</v>
      </c>
      <c r="AF620" s="42">
        <v>4.2611440247360124E-3</v>
      </c>
      <c r="AG620" s="42">
        <v>1.9977605705452151E-4</v>
      </c>
      <c r="AH620" s="42">
        <v>3.670295921657811E-2</v>
      </c>
      <c r="AI620" s="42">
        <v>0.1831903131956289</v>
      </c>
      <c r="AJ620" s="42">
        <v>8.1693319948213574E-3</v>
      </c>
      <c r="AK620" s="42">
        <v>2.1210693925270356E-2</v>
      </c>
      <c r="AL620" s="42">
        <v>4.2611440247360124E-3</v>
      </c>
      <c r="AM620" s="42">
        <v>1.9977605705452151E-4</v>
      </c>
    </row>
    <row r="621" spans="1:39" hidden="1" x14ac:dyDescent="0.25">
      <c r="A621" s="53"/>
      <c r="B621" s="53"/>
      <c r="C621" s="53"/>
      <c r="D621" s="16">
        <v>0.18073403809027269</v>
      </c>
      <c r="E621" s="16">
        <v>7.7610044435534884E-3</v>
      </c>
      <c r="F621" s="16">
        <v>2.0427667280609099E-2</v>
      </c>
      <c r="G621" s="16">
        <v>4.2611440247360124E-3</v>
      </c>
      <c r="H621" s="16">
        <v>1.9977605705452151E-4</v>
      </c>
      <c r="I621" s="16">
        <v>4.9585562760321334E-4</v>
      </c>
      <c r="J621" s="16">
        <v>0.18073403809027269</v>
      </c>
      <c r="K621" s="16">
        <v>7.7610044435534884E-3</v>
      </c>
      <c r="L621" s="16">
        <v>2.0427667280609099E-2</v>
      </c>
      <c r="M621" s="16">
        <v>4.2611440247360124E-3</v>
      </c>
      <c r="N621" s="16">
        <v>1.9977605705452151E-4</v>
      </c>
      <c r="O621" s="16">
        <v>4.9585562760321334E-4</v>
      </c>
      <c r="P621" s="16">
        <v>2.4562751053561916E-3</v>
      </c>
      <c r="Q621" s="16">
        <v>4.0832755126786984E-4</v>
      </c>
      <c r="R621" s="16">
        <v>7.8302664466125746E-4</v>
      </c>
      <c r="S621" s="16">
        <v>0</v>
      </c>
      <c r="T621" s="16">
        <v>0</v>
      </c>
      <c r="U621" s="16">
        <v>0</v>
      </c>
      <c r="V621" s="16">
        <v>2.4562751053561916E-3</v>
      </c>
      <c r="W621" s="16">
        <v>4.0832755126786984E-4</v>
      </c>
      <c r="X621" s="16">
        <v>7.8302664466125746E-4</v>
      </c>
      <c r="Y621" s="16">
        <v>0</v>
      </c>
      <c r="Z621" s="16">
        <v>0</v>
      </c>
      <c r="AA621" s="54">
        <v>0</v>
      </c>
      <c r="AB621" s="42">
        <v>0.1831903131956289</v>
      </c>
      <c r="AC621" s="42">
        <v>8.1693319948213574E-3</v>
      </c>
      <c r="AD621" s="42">
        <v>2.1210693925270356E-2</v>
      </c>
      <c r="AE621" s="42">
        <v>4.2611440247360124E-3</v>
      </c>
      <c r="AF621" s="42">
        <v>1.9977605705452151E-4</v>
      </c>
      <c r="AG621" s="42">
        <v>4.9585562760321334E-4</v>
      </c>
      <c r="AH621" s="42">
        <v>0.1831903131956289</v>
      </c>
      <c r="AI621" s="42">
        <v>8.1693319948213574E-3</v>
      </c>
      <c r="AJ621" s="42">
        <v>2.1210693925270356E-2</v>
      </c>
      <c r="AK621" s="42">
        <v>4.2611440247360124E-3</v>
      </c>
      <c r="AL621" s="42">
        <v>1.9977605705452151E-4</v>
      </c>
      <c r="AM621" s="42">
        <v>4.9585562760321334E-4</v>
      </c>
    </row>
    <row r="622" spans="1:39" hidden="1" x14ac:dyDescent="0.25">
      <c r="A622" s="53"/>
      <c r="B622" s="53"/>
      <c r="C622" s="53"/>
      <c r="D622" s="16">
        <v>7.7610044435534884E-3</v>
      </c>
      <c r="E622" s="16">
        <v>2.0427667280609099E-2</v>
      </c>
      <c r="F622" s="16">
        <v>4.2611440247360124E-3</v>
      </c>
      <c r="G622" s="16">
        <v>1.9977605705452151E-4</v>
      </c>
      <c r="H622" s="16">
        <v>4.9585562760321334E-4</v>
      </c>
      <c r="I622" s="16">
        <v>2.5366180784599673E-3</v>
      </c>
      <c r="J622" s="16">
        <v>7.7610044435534884E-3</v>
      </c>
      <c r="K622" s="16">
        <v>2.0427667280609099E-2</v>
      </c>
      <c r="L622" s="16">
        <v>4.2611440247360124E-3</v>
      </c>
      <c r="M622" s="16">
        <v>1.9977605705452151E-4</v>
      </c>
      <c r="N622" s="16">
        <v>4.9585562760321334E-4</v>
      </c>
      <c r="O622" s="16">
        <v>2.5366180784599673E-3</v>
      </c>
      <c r="P622" s="16">
        <v>4.0832755126786984E-4</v>
      </c>
      <c r="Q622" s="16">
        <v>7.8302664466125746E-4</v>
      </c>
      <c r="R622" s="16">
        <v>0</v>
      </c>
      <c r="S622" s="16">
        <v>0</v>
      </c>
      <c r="T622" s="16">
        <v>0</v>
      </c>
      <c r="U622" s="16">
        <v>0</v>
      </c>
      <c r="V622" s="16">
        <v>4.0832755126786984E-4</v>
      </c>
      <c r="W622" s="16">
        <v>7.8302664466125746E-4</v>
      </c>
      <c r="X622" s="16">
        <v>0</v>
      </c>
      <c r="Y622" s="16">
        <v>0</v>
      </c>
      <c r="Z622" s="16">
        <v>0</v>
      </c>
      <c r="AA622" s="54">
        <v>0</v>
      </c>
      <c r="AB622" s="42">
        <v>8.1693319948213574E-3</v>
      </c>
      <c r="AC622" s="42">
        <v>2.1210693925270356E-2</v>
      </c>
      <c r="AD622" s="42">
        <v>4.2611440247360124E-3</v>
      </c>
      <c r="AE622" s="42">
        <v>1.9977605705452151E-4</v>
      </c>
      <c r="AF622" s="42">
        <v>4.9585562760321334E-4</v>
      </c>
      <c r="AG622" s="42">
        <v>2.5366180784599673E-3</v>
      </c>
      <c r="AH622" s="42">
        <v>8.1693319948213574E-3</v>
      </c>
      <c r="AI622" s="42">
        <v>2.1210693925270356E-2</v>
      </c>
      <c r="AJ622" s="42">
        <v>4.2611440247360124E-3</v>
      </c>
      <c r="AK622" s="42">
        <v>1.9977605705452151E-4</v>
      </c>
      <c r="AL622" s="42">
        <v>4.9585562760321334E-4</v>
      </c>
      <c r="AM622" s="42">
        <v>2.5366180784599673E-3</v>
      </c>
    </row>
    <row r="623" spans="1:39" hidden="1" x14ac:dyDescent="0.25">
      <c r="A623" s="53"/>
      <c r="B623" s="53"/>
      <c r="C623" s="53"/>
      <c r="D623" s="16">
        <v>2.0427667280609099E-2</v>
      </c>
      <c r="E623" s="16">
        <v>4.2611440247360124E-3</v>
      </c>
      <c r="F623" s="16">
        <v>1.9977605705452151E-4</v>
      </c>
      <c r="G623" s="16">
        <v>4.9585562760321334E-4</v>
      </c>
      <c r="H623" s="16">
        <v>2.5366180784599673E-3</v>
      </c>
      <c r="I623" s="16">
        <v>1.0892637815513666E-4</v>
      </c>
      <c r="J623" s="16">
        <v>2.0427667280609099E-2</v>
      </c>
      <c r="K623" s="16">
        <v>4.2611440247360124E-3</v>
      </c>
      <c r="L623" s="16">
        <v>1.9977605705452151E-4</v>
      </c>
      <c r="M623" s="16">
        <v>4.9585562760321334E-4</v>
      </c>
      <c r="N623" s="16">
        <v>2.5366180784599673E-3</v>
      </c>
      <c r="O623" s="16">
        <v>1.0892637815513666E-4</v>
      </c>
      <c r="P623" s="16">
        <v>7.8302664466125746E-4</v>
      </c>
      <c r="Q623" s="16">
        <v>0</v>
      </c>
      <c r="R623" s="16">
        <v>0</v>
      </c>
      <c r="S623" s="16">
        <v>0</v>
      </c>
      <c r="T623" s="16">
        <v>0</v>
      </c>
      <c r="U623" s="16">
        <v>0</v>
      </c>
      <c r="V623" s="16">
        <v>7.8302664466125746E-4</v>
      </c>
      <c r="W623" s="16">
        <v>0</v>
      </c>
      <c r="X623" s="16">
        <v>0</v>
      </c>
      <c r="Y623" s="16">
        <v>0</v>
      </c>
      <c r="Z623" s="16">
        <v>0</v>
      </c>
      <c r="AA623" s="54">
        <v>0</v>
      </c>
      <c r="AB623" s="42">
        <v>2.1210693925270356E-2</v>
      </c>
      <c r="AC623" s="42">
        <v>4.2611440247360124E-3</v>
      </c>
      <c r="AD623" s="42">
        <v>1.9977605705452151E-4</v>
      </c>
      <c r="AE623" s="42">
        <v>4.9585562760321334E-4</v>
      </c>
      <c r="AF623" s="42">
        <v>2.5366180784599673E-3</v>
      </c>
      <c r="AG623" s="42">
        <v>1.0892637815513666E-4</v>
      </c>
      <c r="AH623" s="42">
        <v>2.1210693925270356E-2</v>
      </c>
      <c r="AI623" s="42">
        <v>4.2611440247360124E-3</v>
      </c>
      <c r="AJ623" s="42">
        <v>1.9977605705452151E-4</v>
      </c>
      <c r="AK623" s="42">
        <v>4.9585562760321334E-4</v>
      </c>
      <c r="AL623" s="42">
        <v>2.5366180784599673E-3</v>
      </c>
      <c r="AM623" s="42">
        <v>1.0892637815513666E-4</v>
      </c>
    </row>
    <row r="624" spans="1:39" x14ac:dyDescent="0.25">
      <c r="A624" s="53" t="s">
        <v>160</v>
      </c>
      <c r="B624" s="53" t="str">
        <f>VLOOKUP(A624,'TRI Releases'!$A$3:$Q$118,2,FALSE)</f>
        <v>77643WSTMNHWY73</v>
      </c>
      <c r="C624" s="53" t="str">
        <f>VLOOKUP(B624,'AERMOD-Modeled-Air-Conc.'!$A$5:$B$3136,2,FALSE)</f>
        <v>Waste Handling, Disposal, Treatment, and Recycling</v>
      </c>
      <c r="D624" s="16">
        <v>4.2611440247360124E-3</v>
      </c>
      <c r="E624" s="16">
        <v>1.9977605705452151E-4</v>
      </c>
      <c r="F624" s="16">
        <v>4.9585562760321334E-4</v>
      </c>
      <c r="G624" s="16">
        <v>2.5366180784599673E-3</v>
      </c>
      <c r="H624" s="16">
        <v>1.0892637815513666E-4</v>
      </c>
      <c r="I624" s="16">
        <v>2.8670410218398728E-4</v>
      </c>
      <c r="J624" s="16">
        <v>4.2611440247360124E-3</v>
      </c>
      <c r="K624" s="16">
        <v>1.9977605705452151E-4</v>
      </c>
      <c r="L624" s="16">
        <v>4.9585562760321334E-4</v>
      </c>
      <c r="M624" s="16">
        <v>2.5366180784599673E-3</v>
      </c>
      <c r="N624" s="16">
        <v>1.0892637815513666E-4</v>
      </c>
      <c r="O624" s="16">
        <v>2.8670410218398728E-4</v>
      </c>
      <c r="P624" s="16">
        <v>0</v>
      </c>
      <c r="Q624" s="16">
        <v>0</v>
      </c>
      <c r="R624" s="16">
        <v>0</v>
      </c>
      <c r="S624" s="16">
        <v>0</v>
      </c>
      <c r="T624" s="16">
        <v>0</v>
      </c>
      <c r="U624" s="16">
        <v>0</v>
      </c>
      <c r="V624" s="16">
        <v>0</v>
      </c>
      <c r="W624" s="16">
        <v>0</v>
      </c>
      <c r="X624" s="16">
        <v>0</v>
      </c>
      <c r="Y624" s="16">
        <v>0</v>
      </c>
      <c r="Z624" s="16">
        <v>0</v>
      </c>
      <c r="AA624" s="54">
        <v>0</v>
      </c>
      <c r="AB624" s="42">
        <v>4.2611440247360124E-3</v>
      </c>
      <c r="AC624" s="42">
        <v>1.9977605705452151E-4</v>
      </c>
      <c r="AD624" s="42">
        <v>4.9585562760321334E-4</v>
      </c>
      <c r="AE624" s="42">
        <v>2.5366180784599673E-3</v>
      </c>
      <c r="AF624" s="42">
        <v>1.0892637815513666E-4</v>
      </c>
      <c r="AG624" s="42">
        <v>2.8670410218398728E-4</v>
      </c>
      <c r="AH624" s="42">
        <v>4.2611440247360124E-3</v>
      </c>
      <c r="AI624" s="42">
        <v>1.9977605705452151E-4</v>
      </c>
      <c r="AJ624" s="42">
        <v>4.9585562760321334E-4</v>
      </c>
      <c r="AK624" s="42">
        <v>2.5366180784599673E-3</v>
      </c>
      <c r="AL624" s="42">
        <v>1.0892637815513666E-4</v>
      </c>
      <c r="AM624" s="42">
        <v>2.8670410218398728E-4</v>
      </c>
    </row>
    <row r="625" spans="1:39" hidden="1" x14ac:dyDescent="0.25">
      <c r="A625" s="53"/>
      <c r="B625" s="53"/>
      <c r="C625" s="53"/>
      <c r="D625" s="16">
        <v>1.9977605705452151E-4</v>
      </c>
      <c r="E625" s="16">
        <v>4.9585562760321334E-4</v>
      </c>
      <c r="F625" s="16">
        <v>2.5366180784599673E-3</v>
      </c>
      <c r="G625" s="16">
        <v>1.0892637815513666E-4</v>
      </c>
      <c r="H625" s="16">
        <v>2.8670410218398728E-4</v>
      </c>
      <c r="I625" s="16">
        <v>1.4914004086576046E-2</v>
      </c>
      <c r="J625" s="16">
        <v>1.9977605705452151E-4</v>
      </c>
      <c r="K625" s="16">
        <v>4.9585562760321334E-4</v>
      </c>
      <c r="L625" s="16">
        <v>2.5366180784599673E-3</v>
      </c>
      <c r="M625" s="16">
        <v>1.0892637815513666E-4</v>
      </c>
      <c r="N625" s="16">
        <v>2.8670410218398728E-4</v>
      </c>
      <c r="O625" s="16">
        <v>1.4914004086576046E-2</v>
      </c>
      <c r="P625" s="16">
        <v>0</v>
      </c>
      <c r="Q625" s="16">
        <v>0</v>
      </c>
      <c r="R625" s="16">
        <v>0</v>
      </c>
      <c r="S625" s="16">
        <v>0</v>
      </c>
      <c r="T625" s="16">
        <v>0</v>
      </c>
      <c r="U625" s="16">
        <v>0</v>
      </c>
      <c r="V625" s="16">
        <v>0</v>
      </c>
      <c r="W625" s="16">
        <v>0</v>
      </c>
      <c r="X625" s="16">
        <v>0</v>
      </c>
      <c r="Y625" s="16">
        <v>0</v>
      </c>
      <c r="Z625" s="16">
        <v>0</v>
      </c>
      <c r="AA625" s="54">
        <v>0</v>
      </c>
      <c r="AB625" s="42">
        <v>1.9977605705452151E-4</v>
      </c>
      <c r="AC625" s="42">
        <v>4.9585562760321334E-4</v>
      </c>
      <c r="AD625" s="42">
        <v>2.5366180784599673E-3</v>
      </c>
      <c r="AE625" s="42">
        <v>1.0892637815513666E-4</v>
      </c>
      <c r="AF625" s="42">
        <v>2.8670410218398728E-4</v>
      </c>
      <c r="AG625" s="42">
        <v>1.4914004086576046E-2</v>
      </c>
      <c r="AH625" s="42">
        <v>1.9977605705452151E-4</v>
      </c>
      <c r="AI625" s="42">
        <v>4.9585562760321334E-4</v>
      </c>
      <c r="AJ625" s="42">
        <v>2.5366180784599673E-3</v>
      </c>
      <c r="AK625" s="42">
        <v>1.0892637815513666E-4</v>
      </c>
      <c r="AL625" s="42">
        <v>2.8670410218398728E-4</v>
      </c>
      <c r="AM625" s="42">
        <v>1.4914004086576046E-2</v>
      </c>
    </row>
    <row r="626" spans="1:39" hidden="1" x14ac:dyDescent="0.25">
      <c r="A626" s="53"/>
      <c r="B626" s="53"/>
      <c r="C626" s="53"/>
      <c r="D626" s="16">
        <v>4.9585562760321334E-4</v>
      </c>
      <c r="E626" s="16">
        <v>2.5366180784599673E-3</v>
      </c>
      <c r="F626" s="16">
        <v>1.0892637815513666E-4</v>
      </c>
      <c r="G626" s="16">
        <v>2.8670410218398728E-4</v>
      </c>
      <c r="H626" s="16">
        <v>1.4914004086576046E-2</v>
      </c>
      <c r="I626" s="16">
        <v>6.9921619969082541E-4</v>
      </c>
      <c r="J626" s="16">
        <v>4.9585562760321334E-4</v>
      </c>
      <c r="K626" s="16">
        <v>2.5366180784599673E-3</v>
      </c>
      <c r="L626" s="16">
        <v>1.0892637815513666E-4</v>
      </c>
      <c r="M626" s="16">
        <v>2.8670410218398728E-4</v>
      </c>
      <c r="N626" s="16">
        <v>1.4914004086576046E-2</v>
      </c>
      <c r="O626" s="16">
        <v>6.9921619969082541E-4</v>
      </c>
      <c r="P626" s="16">
        <v>0</v>
      </c>
      <c r="Q626" s="16">
        <v>0</v>
      </c>
      <c r="R626" s="16">
        <v>0</v>
      </c>
      <c r="S626" s="16">
        <v>0</v>
      </c>
      <c r="T626" s="16">
        <v>0</v>
      </c>
      <c r="U626" s="16">
        <v>0</v>
      </c>
      <c r="V626" s="16">
        <v>0</v>
      </c>
      <c r="W626" s="16">
        <v>0</v>
      </c>
      <c r="X626" s="16">
        <v>0</v>
      </c>
      <c r="Y626" s="16">
        <v>0</v>
      </c>
      <c r="Z626" s="16">
        <v>0</v>
      </c>
      <c r="AA626" s="54">
        <v>0</v>
      </c>
      <c r="AB626" s="42">
        <v>4.9585562760321334E-4</v>
      </c>
      <c r="AC626" s="42">
        <v>2.5366180784599673E-3</v>
      </c>
      <c r="AD626" s="42">
        <v>1.0892637815513666E-4</v>
      </c>
      <c r="AE626" s="42">
        <v>2.8670410218398728E-4</v>
      </c>
      <c r="AF626" s="42">
        <v>1.4914004086576046E-2</v>
      </c>
      <c r="AG626" s="42">
        <v>6.9921619969082541E-4</v>
      </c>
      <c r="AH626" s="42">
        <v>4.9585562760321334E-4</v>
      </c>
      <c r="AI626" s="42">
        <v>2.5366180784599673E-3</v>
      </c>
      <c r="AJ626" s="42">
        <v>1.0892637815513666E-4</v>
      </c>
      <c r="AK626" s="42">
        <v>2.8670410218398728E-4</v>
      </c>
      <c r="AL626" s="42">
        <v>1.4914004086576046E-2</v>
      </c>
      <c r="AM626" s="42">
        <v>6.9921619969082541E-4</v>
      </c>
    </row>
    <row r="627" spans="1:39" hidden="1" x14ac:dyDescent="0.25">
      <c r="A627" s="53"/>
      <c r="B627" s="53"/>
      <c r="C627" s="53"/>
      <c r="D627" s="16">
        <v>2.5366180784599673E-3</v>
      </c>
      <c r="E627" s="16">
        <v>1.0892637815513666E-4</v>
      </c>
      <c r="F627" s="16">
        <v>2.8670410218398728E-4</v>
      </c>
      <c r="G627" s="16">
        <v>1.4914004086576046E-2</v>
      </c>
      <c r="H627" s="16">
        <v>6.9921619969082541E-4</v>
      </c>
      <c r="I627" s="16">
        <v>1.735494696611247E-3</v>
      </c>
      <c r="J627" s="16">
        <v>2.5366180784599673E-3</v>
      </c>
      <c r="K627" s="16">
        <v>1.0892637815513666E-4</v>
      </c>
      <c r="L627" s="16">
        <v>2.8670410218398728E-4</v>
      </c>
      <c r="M627" s="16">
        <v>1.4914004086576046E-2</v>
      </c>
      <c r="N627" s="16">
        <v>6.9921619969082541E-4</v>
      </c>
      <c r="O627" s="16">
        <v>1.735494696611247E-3</v>
      </c>
      <c r="P627" s="16">
        <v>0</v>
      </c>
      <c r="Q627" s="16">
        <v>0</v>
      </c>
      <c r="R627" s="16">
        <v>0</v>
      </c>
      <c r="S627" s="16">
        <v>0</v>
      </c>
      <c r="T627" s="16">
        <v>0</v>
      </c>
      <c r="U627" s="16">
        <v>0</v>
      </c>
      <c r="V627" s="16">
        <v>0</v>
      </c>
      <c r="W627" s="16">
        <v>0</v>
      </c>
      <c r="X627" s="16">
        <v>0</v>
      </c>
      <c r="Y627" s="16">
        <v>0</v>
      </c>
      <c r="Z627" s="16">
        <v>0</v>
      </c>
      <c r="AA627" s="54">
        <v>0</v>
      </c>
      <c r="AB627" s="42">
        <v>2.5366180784599673E-3</v>
      </c>
      <c r="AC627" s="42">
        <v>1.0892637815513666E-4</v>
      </c>
      <c r="AD627" s="42">
        <v>2.8670410218398728E-4</v>
      </c>
      <c r="AE627" s="42">
        <v>1.4914004086576046E-2</v>
      </c>
      <c r="AF627" s="42">
        <v>6.9921619969082541E-4</v>
      </c>
      <c r="AG627" s="42">
        <v>1.735494696611247E-3</v>
      </c>
      <c r="AH627" s="42">
        <v>2.5366180784599673E-3</v>
      </c>
      <c r="AI627" s="42">
        <v>1.0892637815513666E-4</v>
      </c>
      <c r="AJ627" s="42">
        <v>2.8670410218398728E-4</v>
      </c>
      <c r="AK627" s="42">
        <v>1.4914004086576046E-2</v>
      </c>
      <c r="AL627" s="42">
        <v>6.9921619969082541E-4</v>
      </c>
      <c r="AM627" s="42">
        <v>1.735494696611247E-3</v>
      </c>
    </row>
    <row r="628" spans="1:39" hidden="1" x14ac:dyDescent="0.25">
      <c r="A628" s="53"/>
      <c r="B628" s="53"/>
      <c r="C628" s="53"/>
      <c r="D628" s="16">
        <v>1.0892637815513666E-4</v>
      </c>
      <c r="E628" s="16">
        <v>2.8670410218398728E-4</v>
      </c>
      <c r="F628" s="16">
        <v>1.4914004086576046E-2</v>
      </c>
      <c r="G628" s="16">
        <v>6.9921619969082541E-4</v>
      </c>
      <c r="H628" s="16">
        <v>1.735494696611247E-3</v>
      </c>
      <c r="I628" s="16">
        <v>8.8781632746098866E-3</v>
      </c>
      <c r="J628" s="16">
        <v>1.0892637815513666E-4</v>
      </c>
      <c r="K628" s="16">
        <v>2.8670410218398728E-4</v>
      </c>
      <c r="L628" s="16">
        <v>1.4914004086576046E-2</v>
      </c>
      <c r="M628" s="16">
        <v>6.9921619969082541E-4</v>
      </c>
      <c r="N628" s="16">
        <v>1.735494696611247E-3</v>
      </c>
      <c r="O628" s="16">
        <v>8.8781632746098866E-3</v>
      </c>
      <c r="P628" s="16">
        <v>0</v>
      </c>
      <c r="Q628" s="16">
        <v>0</v>
      </c>
      <c r="R628" s="16">
        <v>0</v>
      </c>
      <c r="S628" s="16">
        <v>0</v>
      </c>
      <c r="T628" s="16">
        <v>0</v>
      </c>
      <c r="U628" s="16">
        <v>0</v>
      </c>
      <c r="V628" s="16">
        <v>0</v>
      </c>
      <c r="W628" s="16">
        <v>0</v>
      </c>
      <c r="X628" s="16">
        <v>0</v>
      </c>
      <c r="Y628" s="16">
        <v>0</v>
      </c>
      <c r="Z628" s="16">
        <v>0</v>
      </c>
      <c r="AA628" s="54">
        <v>0</v>
      </c>
      <c r="AB628" s="42">
        <v>1.0892637815513666E-4</v>
      </c>
      <c r="AC628" s="42">
        <v>2.8670410218398728E-4</v>
      </c>
      <c r="AD628" s="42">
        <v>1.4914004086576046E-2</v>
      </c>
      <c r="AE628" s="42">
        <v>6.9921619969082541E-4</v>
      </c>
      <c r="AF628" s="42">
        <v>1.735494696611247E-3</v>
      </c>
      <c r="AG628" s="42">
        <v>8.8781632746098866E-3</v>
      </c>
      <c r="AH628" s="42">
        <v>1.0892637815513666E-4</v>
      </c>
      <c r="AI628" s="42">
        <v>2.8670410218398728E-4</v>
      </c>
      <c r="AJ628" s="42">
        <v>1.4914004086576046E-2</v>
      </c>
      <c r="AK628" s="42">
        <v>6.9921619969082541E-4</v>
      </c>
      <c r="AL628" s="42">
        <v>1.735494696611247E-3</v>
      </c>
      <c r="AM628" s="42">
        <v>8.8781632746098866E-3</v>
      </c>
    </row>
    <row r="629" spans="1:39" hidden="1" x14ac:dyDescent="0.25">
      <c r="A629" s="53"/>
      <c r="B629" s="53"/>
      <c r="C629" s="53"/>
      <c r="D629" s="16">
        <v>2.8670410218398728E-4</v>
      </c>
      <c r="E629" s="16">
        <v>1.4914004086576046E-2</v>
      </c>
      <c r="F629" s="16">
        <v>6.9921619969082541E-4</v>
      </c>
      <c r="G629" s="16">
        <v>1.735494696611247E-3</v>
      </c>
      <c r="H629" s="16">
        <v>8.8781632746098866E-3</v>
      </c>
      <c r="I629" s="16">
        <v>3.8124232354297833E-4</v>
      </c>
      <c r="J629" s="16">
        <v>2.8670410218398728E-4</v>
      </c>
      <c r="K629" s="16">
        <v>1.4914004086576046E-2</v>
      </c>
      <c r="L629" s="16">
        <v>6.9921619969082541E-4</v>
      </c>
      <c r="M629" s="16">
        <v>1.735494696611247E-3</v>
      </c>
      <c r="N629" s="16">
        <v>8.8781632746098866E-3</v>
      </c>
      <c r="O629" s="16">
        <v>3.8124232354297833E-4</v>
      </c>
      <c r="P629" s="16">
        <v>0</v>
      </c>
      <c r="Q629" s="16">
        <v>0</v>
      </c>
      <c r="R629" s="16">
        <v>0</v>
      </c>
      <c r="S629" s="16">
        <v>0</v>
      </c>
      <c r="T629" s="16">
        <v>0</v>
      </c>
      <c r="U629" s="16">
        <v>0</v>
      </c>
      <c r="V629" s="16">
        <v>0</v>
      </c>
      <c r="W629" s="16">
        <v>0</v>
      </c>
      <c r="X629" s="16">
        <v>0</v>
      </c>
      <c r="Y629" s="16">
        <v>0</v>
      </c>
      <c r="Z629" s="16">
        <v>0</v>
      </c>
      <c r="AA629" s="54">
        <v>0</v>
      </c>
      <c r="AB629" s="42">
        <v>2.8670410218398728E-4</v>
      </c>
      <c r="AC629" s="42">
        <v>1.4914004086576046E-2</v>
      </c>
      <c r="AD629" s="42">
        <v>6.9921619969082541E-4</v>
      </c>
      <c r="AE629" s="42">
        <v>1.735494696611247E-3</v>
      </c>
      <c r="AF629" s="42">
        <v>8.8781632746098866E-3</v>
      </c>
      <c r="AG629" s="42">
        <v>3.8124232354297833E-4</v>
      </c>
      <c r="AH629" s="42">
        <v>2.8670410218398728E-4</v>
      </c>
      <c r="AI629" s="42">
        <v>1.4914004086576046E-2</v>
      </c>
      <c r="AJ629" s="42">
        <v>6.9921619969082541E-4</v>
      </c>
      <c r="AK629" s="42">
        <v>1.735494696611247E-3</v>
      </c>
      <c r="AL629" s="42">
        <v>8.8781632746098866E-3</v>
      </c>
      <c r="AM629" s="42">
        <v>3.8124232354297833E-4</v>
      </c>
    </row>
    <row r="630" spans="1:39" x14ac:dyDescent="0.25">
      <c r="A630" s="53" t="s">
        <v>163</v>
      </c>
      <c r="B630" s="53" t="str">
        <f>VLOOKUP(A630,'TRI Releases'!$A$3:$Q$118,2,FALSE)</f>
        <v>77643WSTMNHWY73</v>
      </c>
      <c r="C630" s="53" t="str">
        <f>VLOOKUP(B630,'AERMOD-Modeled-Air-Conc.'!$A$5:$B$3136,2,FALSE)</f>
        <v>Waste Handling, Disposal, Treatment, and Recycling</v>
      </c>
      <c r="D630" s="16">
        <v>1.4914004086576046E-2</v>
      </c>
      <c r="E630" s="16">
        <v>6.9921619969082541E-4</v>
      </c>
      <c r="F630" s="16">
        <v>1.735494696611247E-3</v>
      </c>
      <c r="G630" s="16">
        <v>8.8781632746098866E-3</v>
      </c>
      <c r="H630" s="16">
        <v>3.8124232354297833E-4</v>
      </c>
      <c r="I630" s="16">
        <v>1.0034643576439556E-3</v>
      </c>
      <c r="J630" s="16">
        <v>1.4914004086576046E-2</v>
      </c>
      <c r="K630" s="16">
        <v>6.9921619969082541E-4</v>
      </c>
      <c r="L630" s="16">
        <v>1.735494696611247E-3</v>
      </c>
      <c r="M630" s="16">
        <v>8.8781632746098866E-3</v>
      </c>
      <c r="N630" s="16">
        <v>3.8124232354297833E-4</v>
      </c>
      <c r="O630" s="16">
        <v>1.0034643576439556E-3</v>
      </c>
      <c r="P630" s="16">
        <v>0</v>
      </c>
      <c r="Q630" s="16">
        <v>0</v>
      </c>
      <c r="R630" s="16">
        <v>0</v>
      </c>
      <c r="S630" s="16">
        <v>0</v>
      </c>
      <c r="T630" s="16">
        <v>0</v>
      </c>
      <c r="U630" s="16">
        <v>0</v>
      </c>
      <c r="V630" s="16">
        <v>0</v>
      </c>
      <c r="W630" s="16">
        <v>0</v>
      </c>
      <c r="X630" s="16">
        <v>0</v>
      </c>
      <c r="Y630" s="16">
        <v>0</v>
      </c>
      <c r="Z630" s="16">
        <v>0</v>
      </c>
      <c r="AA630" s="54">
        <v>0</v>
      </c>
      <c r="AB630" s="42">
        <v>1.4914004086576046E-2</v>
      </c>
      <c r="AC630" s="42">
        <v>6.9921619969082541E-4</v>
      </c>
      <c r="AD630" s="42">
        <v>1.735494696611247E-3</v>
      </c>
      <c r="AE630" s="42">
        <v>8.8781632746098866E-3</v>
      </c>
      <c r="AF630" s="42">
        <v>3.8124232354297833E-4</v>
      </c>
      <c r="AG630" s="42">
        <v>1.0034643576439556E-3</v>
      </c>
      <c r="AH630" s="42">
        <v>1.4914004086576046E-2</v>
      </c>
      <c r="AI630" s="42">
        <v>6.9921619969082541E-4</v>
      </c>
      <c r="AJ630" s="42">
        <v>1.735494696611247E-3</v>
      </c>
      <c r="AK630" s="42">
        <v>8.8781632746098866E-3</v>
      </c>
      <c r="AL630" s="42">
        <v>3.8124232354297833E-4</v>
      </c>
      <c r="AM630" s="42">
        <v>1.0034643576439556E-3</v>
      </c>
    </row>
    <row r="631" spans="1:39" hidden="1" x14ac:dyDescent="0.25">
      <c r="A631" s="53"/>
      <c r="B631" s="53"/>
      <c r="C631" s="53"/>
      <c r="D631" s="16">
        <v>6.9921619969082541E-4</v>
      </c>
      <c r="E631" s="16">
        <v>1.735494696611247E-3</v>
      </c>
      <c r="F631" s="16">
        <v>8.8781632746098866E-3</v>
      </c>
      <c r="G631" s="16">
        <v>3.8124232354297833E-4</v>
      </c>
      <c r="H631" s="16">
        <v>1.0034643576439556E-3</v>
      </c>
      <c r="I631" s="16">
        <v>6.3917160371040182E-3</v>
      </c>
      <c r="J631" s="16">
        <v>6.9921619969082541E-4</v>
      </c>
      <c r="K631" s="16">
        <v>1.735494696611247E-3</v>
      </c>
      <c r="L631" s="16">
        <v>8.8781632746098866E-3</v>
      </c>
      <c r="M631" s="16">
        <v>3.8124232354297833E-4</v>
      </c>
      <c r="N631" s="16">
        <v>1.0034643576439556E-3</v>
      </c>
      <c r="O631" s="16">
        <v>6.3917160371040182E-3</v>
      </c>
      <c r="P631" s="16">
        <v>0</v>
      </c>
      <c r="Q631" s="16">
        <v>0</v>
      </c>
      <c r="R631" s="16">
        <v>0</v>
      </c>
      <c r="S631" s="16">
        <v>0</v>
      </c>
      <c r="T631" s="16">
        <v>0</v>
      </c>
      <c r="U631" s="16">
        <v>0</v>
      </c>
      <c r="V631" s="16">
        <v>0</v>
      </c>
      <c r="W631" s="16">
        <v>0</v>
      </c>
      <c r="X631" s="16">
        <v>0</v>
      </c>
      <c r="Y631" s="16">
        <v>0</v>
      </c>
      <c r="Z631" s="16">
        <v>0</v>
      </c>
      <c r="AA631" s="54">
        <v>0</v>
      </c>
      <c r="AB631" s="42">
        <v>6.9921619969082541E-4</v>
      </c>
      <c r="AC631" s="42">
        <v>1.735494696611247E-3</v>
      </c>
      <c r="AD631" s="42">
        <v>8.8781632746098866E-3</v>
      </c>
      <c r="AE631" s="42">
        <v>3.8124232354297833E-4</v>
      </c>
      <c r="AF631" s="42">
        <v>1.0034643576439556E-3</v>
      </c>
      <c r="AG631" s="42">
        <v>6.3917160371040182E-3</v>
      </c>
      <c r="AH631" s="42">
        <v>6.9921619969082541E-4</v>
      </c>
      <c r="AI631" s="42">
        <v>1.735494696611247E-3</v>
      </c>
      <c r="AJ631" s="42">
        <v>8.8781632746098866E-3</v>
      </c>
      <c r="AK631" s="42">
        <v>3.8124232354297833E-4</v>
      </c>
      <c r="AL631" s="42">
        <v>1.0034643576439556E-3</v>
      </c>
      <c r="AM631" s="42">
        <v>6.3917160371040182E-3</v>
      </c>
    </row>
    <row r="632" spans="1:39" hidden="1" x14ac:dyDescent="0.25">
      <c r="A632" s="53"/>
      <c r="B632" s="53"/>
      <c r="C632" s="53"/>
      <c r="D632" s="16">
        <v>1.735494696611247E-3</v>
      </c>
      <c r="E632" s="16">
        <v>8.8781632746098866E-3</v>
      </c>
      <c r="F632" s="16">
        <v>3.8124232354297833E-4</v>
      </c>
      <c r="G632" s="16">
        <v>1.0034643576439556E-3</v>
      </c>
      <c r="H632" s="16">
        <v>6.3917160371040182E-3</v>
      </c>
      <c r="I632" s="16">
        <v>2.9966408558178222E-4</v>
      </c>
      <c r="J632" s="16">
        <v>1.735494696611247E-3</v>
      </c>
      <c r="K632" s="16">
        <v>8.8781632746098866E-3</v>
      </c>
      <c r="L632" s="16">
        <v>3.8124232354297833E-4</v>
      </c>
      <c r="M632" s="16">
        <v>1.0034643576439556E-3</v>
      </c>
      <c r="N632" s="16">
        <v>6.3917160371040182E-3</v>
      </c>
      <c r="O632" s="16">
        <v>2.9966408558178222E-4</v>
      </c>
      <c r="P632" s="16">
        <v>0</v>
      </c>
      <c r="Q632" s="16">
        <v>0</v>
      </c>
      <c r="R632" s="16">
        <v>0</v>
      </c>
      <c r="S632" s="16">
        <v>0</v>
      </c>
      <c r="T632" s="16">
        <v>0</v>
      </c>
      <c r="U632" s="16">
        <v>0</v>
      </c>
      <c r="V632" s="16">
        <v>0</v>
      </c>
      <c r="W632" s="16">
        <v>0</v>
      </c>
      <c r="X632" s="16">
        <v>0</v>
      </c>
      <c r="Y632" s="16">
        <v>0</v>
      </c>
      <c r="Z632" s="16">
        <v>0</v>
      </c>
      <c r="AA632" s="54">
        <v>0</v>
      </c>
      <c r="AB632" s="42">
        <v>1.735494696611247E-3</v>
      </c>
      <c r="AC632" s="42">
        <v>8.8781632746098866E-3</v>
      </c>
      <c r="AD632" s="42">
        <v>3.8124232354297833E-4</v>
      </c>
      <c r="AE632" s="42">
        <v>1.0034643576439556E-3</v>
      </c>
      <c r="AF632" s="42">
        <v>6.3917160371040182E-3</v>
      </c>
      <c r="AG632" s="42">
        <v>2.9966408558178222E-4</v>
      </c>
      <c r="AH632" s="42">
        <v>1.735494696611247E-3</v>
      </c>
      <c r="AI632" s="42">
        <v>8.8781632746098866E-3</v>
      </c>
      <c r="AJ632" s="42">
        <v>3.8124232354297833E-4</v>
      </c>
      <c r="AK632" s="42">
        <v>1.0034643576439556E-3</v>
      </c>
      <c r="AL632" s="42">
        <v>6.3917160371040182E-3</v>
      </c>
      <c r="AM632" s="42">
        <v>2.9966408558178222E-4</v>
      </c>
    </row>
    <row r="633" spans="1:39" hidden="1" x14ac:dyDescent="0.25">
      <c r="A633" s="53"/>
      <c r="B633" s="53"/>
      <c r="C633" s="53"/>
      <c r="D633" s="16">
        <v>8.8781632746098866E-3</v>
      </c>
      <c r="E633" s="16">
        <v>3.8124232354297833E-4</v>
      </c>
      <c r="F633" s="16">
        <v>1.0034643576439556E-3</v>
      </c>
      <c r="G633" s="16">
        <v>6.3917160371040182E-3</v>
      </c>
      <c r="H633" s="16">
        <v>2.9966408558178222E-4</v>
      </c>
      <c r="I633" s="16">
        <v>7.4378344140481995E-4</v>
      </c>
      <c r="J633" s="16">
        <v>8.8781632746098866E-3</v>
      </c>
      <c r="K633" s="16">
        <v>3.8124232354297833E-4</v>
      </c>
      <c r="L633" s="16">
        <v>1.0034643576439556E-3</v>
      </c>
      <c r="M633" s="16">
        <v>6.3917160371040182E-3</v>
      </c>
      <c r="N633" s="16">
        <v>2.9966408558178222E-4</v>
      </c>
      <c r="O633" s="16">
        <v>7.4378344140481995E-4</v>
      </c>
      <c r="P633" s="16">
        <v>0</v>
      </c>
      <c r="Q633" s="16">
        <v>0</v>
      </c>
      <c r="R633" s="16">
        <v>0</v>
      </c>
      <c r="S633" s="16">
        <v>0</v>
      </c>
      <c r="T633" s="16">
        <v>0</v>
      </c>
      <c r="U633" s="16">
        <v>0</v>
      </c>
      <c r="V633" s="16">
        <v>0</v>
      </c>
      <c r="W633" s="16">
        <v>0</v>
      </c>
      <c r="X633" s="16">
        <v>0</v>
      </c>
      <c r="Y633" s="16">
        <v>0</v>
      </c>
      <c r="Z633" s="16">
        <v>0</v>
      </c>
      <c r="AA633" s="54">
        <v>0</v>
      </c>
      <c r="AB633" s="42">
        <v>8.8781632746098866E-3</v>
      </c>
      <c r="AC633" s="42">
        <v>3.8124232354297833E-4</v>
      </c>
      <c r="AD633" s="42">
        <v>1.0034643576439556E-3</v>
      </c>
      <c r="AE633" s="42">
        <v>6.3917160371040182E-3</v>
      </c>
      <c r="AF633" s="42">
        <v>2.9966408558178222E-4</v>
      </c>
      <c r="AG633" s="42">
        <v>7.4378344140481995E-4</v>
      </c>
      <c r="AH633" s="42">
        <v>8.8781632746098866E-3</v>
      </c>
      <c r="AI633" s="42">
        <v>3.8124232354297833E-4</v>
      </c>
      <c r="AJ633" s="42">
        <v>1.0034643576439556E-3</v>
      </c>
      <c r="AK633" s="42">
        <v>6.3917160371040182E-3</v>
      </c>
      <c r="AL633" s="42">
        <v>2.9966408558178222E-4</v>
      </c>
      <c r="AM633" s="42">
        <v>7.4378344140481995E-4</v>
      </c>
    </row>
    <row r="634" spans="1:39" hidden="1" x14ac:dyDescent="0.25">
      <c r="A634" s="53"/>
      <c r="B634" s="53"/>
      <c r="C634" s="53"/>
      <c r="D634" s="16">
        <v>3.8124232354297833E-4</v>
      </c>
      <c r="E634" s="16">
        <v>1.0034643576439556E-3</v>
      </c>
      <c r="F634" s="16">
        <v>6.3917160371040182E-3</v>
      </c>
      <c r="G634" s="16">
        <v>2.9966408558178222E-4</v>
      </c>
      <c r="H634" s="16">
        <v>7.4378344140481995E-4</v>
      </c>
      <c r="I634" s="16">
        <v>3.8049271176899507E-3</v>
      </c>
      <c r="J634" s="16">
        <v>3.8124232354297833E-4</v>
      </c>
      <c r="K634" s="16">
        <v>1.0034643576439556E-3</v>
      </c>
      <c r="L634" s="16">
        <v>6.3917160371040182E-3</v>
      </c>
      <c r="M634" s="16">
        <v>2.9966408558178222E-4</v>
      </c>
      <c r="N634" s="16">
        <v>7.4378344140481995E-4</v>
      </c>
      <c r="O634" s="16">
        <v>3.8049271176899507E-3</v>
      </c>
      <c r="P634" s="16">
        <v>0</v>
      </c>
      <c r="Q634" s="16">
        <v>0</v>
      </c>
      <c r="R634" s="16">
        <v>0</v>
      </c>
      <c r="S634" s="16">
        <v>0</v>
      </c>
      <c r="T634" s="16">
        <v>0</v>
      </c>
      <c r="U634" s="16">
        <v>0</v>
      </c>
      <c r="V634" s="16">
        <v>0</v>
      </c>
      <c r="W634" s="16">
        <v>0</v>
      </c>
      <c r="X634" s="16">
        <v>0</v>
      </c>
      <c r="Y634" s="16">
        <v>0</v>
      </c>
      <c r="Z634" s="16">
        <v>0</v>
      </c>
      <c r="AA634" s="54">
        <v>0</v>
      </c>
      <c r="AB634" s="42">
        <v>3.8124232354297833E-4</v>
      </c>
      <c r="AC634" s="42">
        <v>1.0034643576439556E-3</v>
      </c>
      <c r="AD634" s="42">
        <v>6.3917160371040182E-3</v>
      </c>
      <c r="AE634" s="42">
        <v>2.9966408558178222E-4</v>
      </c>
      <c r="AF634" s="42">
        <v>7.4378344140481995E-4</v>
      </c>
      <c r="AG634" s="42">
        <v>3.8049271176899507E-3</v>
      </c>
      <c r="AH634" s="42">
        <v>3.8124232354297833E-4</v>
      </c>
      <c r="AI634" s="42">
        <v>1.0034643576439556E-3</v>
      </c>
      <c r="AJ634" s="42">
        <v>6.3917160371040182E-3</v>
      </c>
      <c r="AK634" s="42">
        <v>2.9966408558178222E-4</v>
      </c>
      <c r="AL634" s="42">
        <v>7.4378344140481995E-4</v>
      </c>
      <c r="AM634" s="42">
        <v>3.8049271176899507E-3</v>
      </c>
    </row>
    <row r="635" spans="1:39" hidden="1" x14ac:dyDescent="0.25">
      <c r="A635" s="53"/>
      <c r="B635" s="53"/>
      <c r="C635" s="53"/>
      <c r="D635" s="16">
        <v>1.0034643576439556E-3</v>
      </c>
      <c r="E635" s="16">
        <v>6.3917160371040182E-3</v>
      </c>
      <c r="F635" s="16">
        <v>2.9966408558178222E-4</v>
      </c>
      <c r="G635" s="16">
        <v>7.4378344140481995E-4</v>
      </c>
      <c r="H635" s="16">
        <v>3.8049271176899507E-3</v>
      </c>
      <c r="I635" s="16">
        <v>1.6338956723270498E-4</v>
      </c>
      <c r="J635" s="16">
        <v>1.0034643576439556E-3</v>
      </c>
      <c r="K635" s="16">
        <v>6.3917160371040182E-3</v>
      </c>
      <c r="L635" s="16">
        <v>2.9966408558178222E-4</v>
      </c>
      <c r="M635" s="16">
        <v>7.4378344140481995E-4</v>
      </c>
      <c r="N635" s="16">
        <v>3.8049271176899507E-3</v>
      </c>
      <c r="O635" s="16">
        <v>1.6338956723270498E-4</v>
      </c>
      <c r="P635" s="16">
        <v>0</v>
      </c>
      <c r="Q635" s="16">
        <v>0</v>
      </c>
      <c r="R635" s="16">
        <v>0</v>
      </c>
      <c r="S635" s="16">
        <v>0</v>
      </c>
      <c r="T635" s="16">
        <v>0</v>
      </c>
      <c r="U635" s="16">
        <v>0</v>
      </c>
      <c r="V635" s="16">
        <v>0</v>
      </c>
      <c r="W635" s="16">
        <v>0</v>
      </c>
      <c r="X635" s="16">
        <v>0</v>
      </c>
      <c r="Y635" s="16">
        <v>0</v>
      </c>
      <c r="Z635" s="16">
        <v>0</v>
      </c>
      <c r="AA635" s="54">
        <v>0</v>
      </c>
      <c r="AB635" s="42">
        <v>1.0034643576439556E-3</v>
      </c>
      <c r="AC635" s="42">
        <v>6.3917160371040182E-3</v>
      </c>
      <c r="AD635" s="42">
        <v>2.9966408558178222E-4</v>
      </c>
      <c r="AE635" s="42">
        <v>7.4378344140481995E-4</v>
      </c>
      <c r="AF635" s="42">
        <v>3.8049271176899507E-3</v>
      </c>
      <c r="AG635" s="42">
        <v>1.6338956723270498E-4</v>
      </c>
      <c r="AH635" s="42">
        <v>1.0034643576439556E-3</v>
      </c>
      <c r="AI635" s="42">
        <v>6.3917160371040182E-3</v>
      </c>
      <c r="AJ635" s="42">
        <v>2.9966408558178222E-4</v>
      </c>
      <c r="AK635" s="42">
        <v>7.4378344140481995E-4</v>
      </c>
      <c r="AL635" s="42">
        <v>3.8049271176899507E-3</v>
      </c>
      <c r="AM635" s="42">
        <v>1.6338956723270498E-4</v>
      </c>
    </row>
    <row r="636" spans="1:39" x14ac:dyDescent="0.25">
      <c r="A636" s="53" t="s">
        <v>164</v>
      </c>
      <c r="B636" s="53" t="str">
        <f>VLOOKUP(A636,'TRI Releases'!$A$3:$Q$118,2,FALSE)</f>
        <v>77643WSTMNHWY73</v>
      </c>
      <c r="C636" s="53" t="str">
        <f>VLOOKUP(B636,'AERMOD-Modeled-Air-Conc.'!$A$5:$B$3136,2,FALSE)</f>
        <v>Waste Handling, Disposal, Treatment, and Recycling</v>
      </c>
      <c r="D636" s="16">
        <v>6.3917160371040182E-3</v>
      </c>
      <c r="E636" s="16">
        <v>2.9966408558178222E-4</v>
      </c>
      <c r="F636" s="16">
        <v>7.4378344140481995E-4</v>
      </c>
      <c r="G636" s="16">
        <v>3.8049271176899507E-3</v>
      </c>
      <c r="H636" s="16">
        <v>1.6338956723270498E-4</v>
      </c>
      <c r="I636" s="16">
        <v>4.3005615327598089E-4</v>
      </c>
      <c r="J636" s="16">
        <v>6.3917160371040182E-3</v>
      </c>
      <c r="K636" s="16">
        <v>2.9966408558178222E-4</v>
      </c>
      <c r="L636" s="16">
        <v>7.4378344140481995E-4</v>
      </c>
      <c r="M636" s="16">
        <v>3.8049271176899507E-3</v>
      </c>
      <c r="N636" s="16">
        <v>1.6338956723270498E-4</v>
      </c>
      <c r="O636" s="16">
        <v>4.3005615327598089E-4</v>
      </c>
      <c r="P636" s="16">
        <v>0</v>
      </c>
      <c r="Q636" s="16">
        <v>0</v>
      </c>
      <c r="R636" s="16">
        <v>0</v>
      </c>
      <c r="S636" s="16">
        <v>0</v>
      </c>
      <c r="T636" s="16">
        <v>0</v>
      </c>
      <c r="U636" s="16">
        <v>0</v>
      </c>
      <c r="V636" s="16">
        <v>0</v>
      </c>
      <c r="W636" s="16">
        <v>0</v>
      </c>
      <c r="X636" s="16">
        <v>0</v>
      </c>
      <c r="Y636" s="16">
        <v>0</v>
      </c>
      <c r="Z636" s="16">
        <v>0</v>
      </c>
      <c r="AA636" s="54">
        <v>0</v>
      </c>
      <c r="AB636" s="42">
        <v>6.3917160371040182E-3</v>
      </c>
      <c r="AC636" s="42">
        <v>2.9966408558178222E-4</v>
      </c>
      <c r="AD636" s="42">
        <v>7.4378344140481995E-4</v>
      </c>
      <c r="AE636" s="42">
        <v>3.8049271176899507E-3</v>
      </c>
      <c r="AF636" s="42">
        <v>1.6338956723270498E-4</v>
      </c>
      <c r="AG636" s="42">
        <v>4.3005615327598089E-4</v>
      </c>
      <c r="AH636" s="42">
        <v>6.3917160371040182E-3</v>
      </c>
      <c r="AI636" s="42">
        <v>2.9966408558178222E-4</v>
      </c>
      <c r="AJ636" s="42">
        <v>7.4378344140481995E-4</v>
      </c>
      <c r="AK636" s="42">
        <v>3.8049271176899507E-3</v>
      </c>
      <c r="AL636" s="42">
        <v>1.6338956723270498E-4</v>
      </c>
      <c r="AM636" s="42">
        <v>4.3005615327598089E-4</v>
      </c>
    </row>
    <row r="637" spans="1:39" hidden="1" x14ac:dyDescent="0.25">
      <c r="A637" s="53"/>
      <c r="B637" s="53"/>
      <c r="C637" s="53"/>
      <c r="D637" s="16">
        <v>2.9966408558178222E-4</v>
      </c>
      <c r="E637" s="16">
        <v>7.4378344140481995E-4</v>
      </c>
      <c r="F637" s="16">
        <v>3.8049271176899507E-3</v>
      </c>
      <c r="G637" s="16">
        <v>1.6338956723270498E-4</v>
      </c>
      <c r="H637" s="16">
        <v>4.3005615327598089E-4</v>
      </c>
      <c r="I637" s="16">
        <v>8.5222880494720248E-3</v>
      </c>
      <c r="J637" s="16">
        <v>2.9966408558178222E-4</v>
      </c>
      <c r="K637" s="16">
        <v>7.4378344140481995E-4</v>
      </c>
      <c r="L637" s="16">
        <v>3.8049271176899507E-3</v>
      </c>
      <c r="M637" s="16">
        <v>1.6338956723270498E-4</v>
      </c>
      <c r="N637" s="16">
        <v>4.3005615327598089E-4</v>
      </c>
      <c r="O637" s="16">
        <v>8.5222880494720248E-3</v>
      </c>
      <c r="P637" s="16">
        <v>0</v>
      </c>
      <c r="Q637" s="16">
        <v>0</v>
      </c>
      <c r="R637" s="16">
        <v>0</v>
      </c>
      <c r="S637" s="16">
        <v>0</v>
      </c>
      <c r="T637" s="16">
        <v>0</v>
      </c>
      <c r="U637" s="16">
        <v>0</v>
      </c>
      <c r="V637" s="16">
        <v>0</v>
      </c>
      <c r="W637" s="16">
        <v>0</v>
      </c>
      <c r="X637" s="16">
        <v>0</v>
      </c>
      <c r="Y637" s="16">
        <v>0</v>
      </c>
      <c r="Z637" s="16">
        <v>0</v>
      </c>
      <c r="AA637" s="54">
        <v>0</v>
      </c>
      <c r="AB637" s="42">
        <v>2.9966408558178222E-4</v>
      </c>
      <c r="AC637" s="42">
        <v>7.4378344140481995E-4</v>
      </c>
      <c r="AD637" s="42">
        <v>3.8049271176899507E-3</v>
      </c>
      <c r="AE637" s="42">
        <v>1.6338956723270498E-4</v>
      </c>
      <c r="AF637" s="42">
        <v>4.3005615327598089E-4</v>
      </c>
      <c r="AG637" s="42">
        <v>8.5222880494720248E-3</v>
      </c>
      <c r="AH637" s="42">
        <v>2.9966408558178222E-4</v>
      </c>
      <c r="AI637" s="42">
        <v>7.4378344140481995E-4</v>
      </c>
      <c r="AJ637" s="42">
        <v>3.8049271176899507E-3</v>
      </c>
      <c r="AK637" s="42">
        <v>1.6338956723270498E-4</v>
      </c>
      <c r="AL637" s="42">
        <v>4.3005615327598089E-4</v>
      </c>
      <c r="AM637" s="42">
        <v>8.5222880494720248E-3</v>
      </c>
    </row>
    <row r="638" spans="1:39" hidden="1" x14ac:dyDescent="0.25">
      <c r="A638" s="53"/>
      <c r="B638" s="53"/>
      <c r="C638" s="53"/>
      <c r="D638" s="16">
        <v>7.4378344140481995E-4</v>
      </c>
      <c r="E638" s="16">
        <v>3.8049271176899507E-3</v>
      </c>
      <c r="F638" s="16">
        <v>1.6338956723270498E-4</v>
      </c>
      <c r="G638" s="16">
        <v>4.3005615327598089E-4</v>
      </c>
      <c r="H638" s="16">
        <v>8.5222880494720248E-3</v>
      </c>
      <c r="I638" s="16">
        <v>3.9955211410904303E-4</v>
      </c>
      <c r="J638" s="16">
        <v>7.4378344140481995E-4</v>
      </c>
      <c r="K638" s="16">
        <v>3.8049271176899507E-3</v>
      </c>
      <c r="L638" s="16">
        <v>1.6338956723270498E-4</v>
      </c>
      <c r="M638" s="16">
        <v>4.3005615327598089E-4</v>
      </c>
      <c r="N638" s="16">
        <v>8.5222880494720248E-3</v>
      </c>
      <c r="O638" s="16">
        <v>3.9955211410904303E-4</v>
      </c>
      <c r="P638" s="16">
        <v>0</v>
      </c>
      <c r="Q638" s="16">
        <v>0</v>
      </c>
      <c r="R638" s="16">
        <v>0</v>
      </c>
      <c r="S638" s="16">
        <v>0</v>
      </c>
      <c r="T638" s="16">
        <v>0</v>
      </c>
      <c r="U638" s="16">
        <v>0</v>
      </c>
      <c r="V638" s="16">
        <v>0</v>
      </c>
      <c r="W638" s="16">
        <v>0</v>
      </c>
      <c r="X638" s="16">
        <v>0</v>
      </c>
      <c r="Y638" s="16">
        <v>0</v>
      </c>
      <c r="Z638" s="16">
        <v>0</v>
      </c>
      <c r="AA638" s="54">
        <v>0</v>
      </c>
      <c r="AB638" s="42">
        <v>7.4378344140481995E-4</v>
      </c>
      <c r="AC638" s="42">
        <v>3.8049271176899507E-3</v>
      </c>
      <c r="AD638" s="42">
        <v>1.6338956723270498E-4</v>
      </c>
      <c r="AE638" s="42">
        <v>4.3005615327598089E-4</v>
      </c>
      <c r="AF638" s="42">
        <v>8.5222880494720248E-3</v>
      </c>
      <c r="AG638" s="42">
        <v>3.9955211410904303E-4</v>
      </c>
      <c r="AH638" s="42">
        <v>7.4378344140481995E-4</v>
      </c>
      <c r="AI638" s="42">
        <v>3.8049271176899507E-3</v>
      </c>
      <c r="AJ638" s="42">
        <v>1.6338956723270498E-4</v>
      </c>
      <c r="AK638" s="42">
        <v>4.3005615327598089E-4</v>
      </c>
      <c r="AL638" s="42">
        <v>8.5222880494720248E-3</v>
      </c>
      <c r="AM638" s="42">
        <v>3.9955211410904303E-4</v>
      </c>
    </row>
    <row r="639" spans="1:39" hidden="1" x14ac:dyDescent="0.25">
      <c r="A639" s="53"/>
      <c r="B639" s="53"/>
      <c r="C639" s="53"/>
      <c r="D639" s="16">
        <v>3.8049271176899507E-3</v>
      </c>
      <c r="E639" s="16">
        <v>1.6338956723270498E-4</v>
      </c>
      <c r="F639" s="16">
        <v>4.3005615327598089E-4</v>
      </c>
      <c r="G639" s="16">
        <v>8.5222880494720248E-3</v>
      </c>
      <c r="H639" s="16">
        <v>3.9955211410904303E-4</v>
      </c>
      <c r="I639" s="16">
        <v>9.9171125520642668E-4</v>
      </c>
      <c r="J639" s="16">
        <v>3.8049271176899507E-3</v>
      </c>
      <c r="K639" s="16">
        <v>1.6338956723270498E-4</v>
      </c>
      <c r="L639" s="16">
        <v>4.3005615327598089E-4</v>
      </c>
      <c r="M639" s="16">
        <v>8.5222880494720248E-3</v>
      </c>
      <c r="N639" s="16">
        <v>3.9955211410904303E-4</v>
      </c>
      <c r="O639" s="16">
        <v>9.9171125520642668E-4</v>
      </c>
      <c r="P639" s="16">
        <v>0</v>
      </c>
      <c r="Q639" s="16">
        <v>0</v>
      </c>
      <c r="R639" s="16">
        <v>0</v>
      </c>
      <c r="S639" s="16">
        <v>0</v>
      </c>
      <c r="T639" s="16">
        <v>0</v>
      </c>
      <c r="U639" s="16">
        <v>0</v>
      </c>
      <c r="V639" s="16">
        <v>0</v>
      </c>
      <c r="W639" s="16">
        <v>0</v>
      </c>
      <c r="X639" s="16">
        <v>0</v>
      </c>
      <c r="Y639" s="16">
        <v>0</v>
      </c>
      <c r="Z639" s="16">
        <v>0</v>
      </c>
      <c r="AA639" s="54">
        <v>0</v>
      </c>
      <c r="AB639" s="42">
        <v>3.8049271176899507E-3</v>
      </c>
      <c r="AC639" s="42">
        <v>1.6338956723270498E-4</v>
      </c>
      <c r="AD639" s="42">
        <v>4.3005615327598089E-4</v>
      </c>
      <c r="AE639" s="42">
        <v>8.5222880494720248E-3</v>
      </c>
      <c r="AF639" s="42">
        <v>3.9955211410904303E-4</v>
      </c>
      <c r="AG639" s="42">
        <v>9.9171125520642668E-4</v>
      </c>
      <c r="AH639" s="42">
        <v>3.8049271176899507E-3</v>
      </c>
      <c r="AI639" s="42">
        <v>1.6338956723270498E-4</v>
      </c>
      <c r="AJ639" s="42">
        <v>4.3005615327598089E-4</v>
      </c>
      <c r="AK639" s="42">
        <v>8.5222880494720248E-3</v>
      </c>
      <c r="AL639" s="42">
        <v>3.9955211410904303E-4</v>
      </c>
      <c r="AM639" s="42">
        <v>9.9171125520642668E-4</v>
      </c>
    </row>
    <row r="640" spans="1:39" hidden="1" x14ac:dyDescent="0.25">
      <c r="A640" s="53"/>
      <c r="B640" s="53"/>
      <c r="C640" s="53"/>
      <c r="D640" s="16">
        <v>1.6338956723270498E-4</v>
      </c>
      <c r="E640" s="16">
        <v>4.3005615327598089E-4</v>
      </c>
      <c r="F640" s="16">
        <v>8.5222880494720248E-3</v>
      </c>
      <c r="G640" s="16">
        <v>3.9955211410904303E-4</v>
      </c>
      <c r="H640" s="16">
        <v>9.9171125520642668E-4</v>
      </c>
      <c r="I640" s="16">
        <v>5.0732361569199346E-3</v>
      </c>
      <c r="J640" s="16">
        <v>1.6338956723270498E-4</v>
      </c>
      <c r="K640" s="16">
        <v>4.3005615327598089E-4</v>
      </c>
      <c r="L640" s="16">
        <v>8.5222880494720248E-3</v>
      </c>
      <c r="M640" s="16">
        <v>3.9955211410904303E-4</v>
      </c>
      <c r="N640" s="16">
        <v>9.9171125520642668E-4</v>
      </c>
      <c r="O640" s="16">
        <v>5.0732361569199346E-3</v>
      </c>
      <c r="P640" s="16">
        <v>0</v>
      </c>
      <c r="Q640" s="16">
        <v>0</v>
      </c>
      <c r="R640" s="16">
        <v>0</v>
      </c>
      <c r="S640" s="16">
        <v>0</v>
      </c>
      <c r="T640" s="16">
        <v>0</v>
      </c>
      <c r="U640" s="16">
        <v>0</v>
      </c>
      <c r="V640" s="16">
        <v>0</v>
      </c>
      <c r="W640" s="16">
        <v>0</v>
      </c>
      <c r="X640" s="16">
        <v>0</v>
      </c>
      <c r="Y640" s="16">
        <v>0</v>
      </c>
      <c r="Z640" s="16">
        <v>0</v>
      </c>
      <c r="AA640" s="54">
        <v>0</v>
      </c>
      <c r="AB640" s="42">
        <v>1.6338956723270498E-4</v>
      </c>
      <c r="AC640" s="42">
        <v>4.3005615327598089E-4</v>
      </c>
      <c r="AD640" s="42">
        <v>8.5222880494720248E-3</v>
      </c>
      <c r="AE640" s="42">
        <v>3.9955211410904303E-4</v>
      </c>
      <c r="AF640" s="42">
        <v>9.9171125520642668E-4</v>
      </c>
      <c r="AG640" s="42">
        <v>5.0732361569199346E-3</v>
      </c>
      <c r="AH640" s="42">
        <v>1.6338956723270498E-4</v>
      </c>
      <c r="AI640" s="42">
        <v>4.3005615327598089E-4</v>
      </c>
      <c r="AJ640" s="42">
        <v>8.5222880494720248E-3</v>
      </c>
      <c r="AK640" s="42">
        <v>3.9955211410904303E-4</v>
      </c>
      <c r="AL640" s="42">
        <v>9.9171125520642668E-4</v>
      </c>
      <c r="AM640" s="42">
        <v>5.0732361569199346E-3</v>
      </c>
    </row>
    <row r="641" spans="1:39" hidden="1" x14ac:dyDescent="0.25">
      <c r="A641" s="53"/>
      <c r="B641" s="53"/>
      <c r="C641" s="53"/>
      <c r="D641" s="16">
        <v>4.3005615327598089E-4</v>
      </c>
      <c r="E641" s="16">
        <v>8.5222880494720248E-3</v>
      </c>
      <c r="F641" s="16">
        <v>3.9955211410904303E-4</v>
      </c>
      <c r="G641" s="16">
        <v>9.9171125520642668E-4</v>
      </c>
      <c r="H641" s="16">
        <v>5.0732361569199346E-3</v>
      </c>
      <c r="I641" s="16">
        <v>2.1785275631027332E-4</v>
      </c>
      <c r="J641" s="16">
        <v>4.3005615327598089E-4</v>
      </c>
      <c r="K641" s="16">
        <v>8.5222880494720248E-3</v>
      </c>
      <c r="L641" s="16">
        <v>3.9955211410904303E-4</v>
      </c>
      <c r="M641" s="16">
        <v>9.9171125520642668E-4</v>
      </c>
      <c r="N641" s="16">
        <v>5.0732361569199346E-3</v>
      </c>
      <c r="O641" s="16">
        <v>2.1785275631027332E-4</v>
      </c>
      <c r="P641" s="16">
        <v>0</v>
      </c>
      <c r="Q641" s="16">
        <v>0</v>
      </c>
      <c r="R641" s="16">
        <v>0</v>
      </c>
      <c r="S641" s="16">
        <v>0</v>
      </c>
      <c r="T641" s="16">
        <v>0</v>
      </c>
      <c r="U641" s="16">
        <v>0</v>
      </c>
      <c r="V641" s="16">
        <v>0</v>
      </c>
      <c r="W641" s="16">
        <v>0</v>
      </c>
      <c r="X641" s="16">
        <v>0</v>
      </c>
      <c r="Y641" s="16">
        <v>0</v>
      </c>
      <c r="Z641" s="16">
        <v>0</v>
      </c>
      <c r="AA641" s="54">
        <v>0</v>
      </c>
      <c r="AB641" s="42">
        <v>4.3005615327598089E-4</v>
      </c>
      <c r="AC641" s="42">
        <v>8.5222880494720248E-3</v>
      </c>
      <c r="AD641" s="42">
        <v>3.9955211410904303E-4</v>
      </c>
      <c r="AE641" s="42">
        <v>9.9171125520642668E-4</v>
      </c>
      <c r="AF641" s="42">
        <v>5.0732361569199346E-3</v>
      </c>
      <c r="AG641" s="42">
        <v>2.1785275631027332E-4</v>
      </c>
      <c r="AH641" s="42">
        <v>4.3005615327598089E-4</v>
      </c>
      <c r="AI641" s="42">
        <v>8.5222880494720248E-3</v>
      </c>
      <c r="AJ641" s="42">
        <v>3.9955211410904303E-4</v>
      </c>
      <c r="AK641" s="42">
        <v>9.9171125520642668E-4</v>
      </c>
      <c r="AL641" s="42">
        <v>5.0732361569199346E-3</v>
      </c>
      <c r="AM641" s="42">
        <v>2.1785275631027332E-4</v>
      </c>
    </row>
    <row r="642" spans="1:39" x14ac:dyDescent="0.25">
      <c r="A642" s="53" t="s">
        <v>165</v>
      </c>
      <c r="B642" s="53" t="str">
        <f>VLOOKUP(A642,'TRI Releases'!$A$3:$Q$118,2,FALSE)</f>
        <v>77643WSTMNHWY73</v>
      </c>
      <c r="C642" s="53" t="str">
        <f>VLOOKUP(B642,'AERMOD-Modeled-Air-Conc.'!$A$5:$B$3136,2,FALSE)</f>
        <v>Waste Handling, Disposal, Treatment, and Recycling</v>
      </c>
      <c r="D642" s="16">
        <v>8.5222880494720248E-3</v>
      </c>
      <c r="E642" s="16">
        <v>3.9955211410904303E-4</v>
      </c>
      <c r="F642" s="16">
        <v>9.9171125520642668E-4</v>
      </c>
      <c r="G642" s="16">
        <v>5.0732361569199346E-3</v>
      </c>
      <c r="H642" s="16">
        <v>2.1785275631027332E-4</v>
      </c>
      <c r="I642" s="16">
        <v>5.7340820436797455E-4</v>
      </c>
      <c r="J642" s="16">
        <v>8.5222880494720248E-3</v>
      </c>
      <c r="K642" s="16">
        <v>3.9955211410904303E-4</v>
      </c>
      <c r="L642" s="16">
        <v>9.9171125520642668E-4</v>
      </c>
      <c r="M642" s="16">
        <v>5.0732361569199346E-3</v>
      </c>
      <c r="N642" s="16">
        <v>2.1785275631027332E-4</v>
      </c>
      <c r="O642" s="16">
        <v>5.7340820436797455E-4</v>
      </c>
      <c r="P642" s="16">
        <v>0</v>
      </c>
      <c r="Q642" s="16">
        <v>0</v>
      </c>
      <c r="R642" s="16">
        <v>0</v>
      </c>
      <c r="S642" s="16">
        <v>0</v>
      </c>
      <c r="T642" s="16">
        <v>0</v>
      </c>
      <c r="U642" s="16">
        <v>0</v>
      </c>
      <c r="V642" s="16">
        <v>0</v>
      </c>
      <c r="W642" s="16">
        <v>0</v>
      </c>
      <c r="X642" s="16">
        <v>0</v>
      </c>
      <c r="Y642" s="16">
        <v>0</v>
      </c>
      <c r="Z642" s="16">
        <v>0</v>
      </c>
      <c r="AA642" s="54">
        <v>0</v>
      </c>
      <c r="AB642" s="42">
        <v>8.5222880494720248E-3</v>
      </c>
      <c r="AC642" s="42">
        <v>3.9955211410904303E-4</v>
      </c>
      <c r="AD642" s="42">
        <v>9.9171125520642668E-4</v>
      </c>
      <c r="AE642" s="42">
        <v>5.0732361569199346E-3</v>
      </c>
      <c r="AF642" s="42">
        <v>2.1785275631027332E-4</v>
      </c>
      <c r="AG642" s="42">
        <v>5.7340820436797455E-4</v>
      </c>
      <c r="AH642" s="42">
        <v>8.5222880494720248E-3</v>
      </c>
      <c r="AI642" s="42">
        <v>3.9955211410904303E-4</v>
      </c>
      <c r="AJ642" s="42">
        <v>9.9171125520642668E-4</v>
      </c>
      <c r="AK642" s="42">
        <v>5.0732361569199346E-3</v>
      </c>
      <c r="AL642" s="42">
        <v>2.1785275631027332E-4</v>
      </c>
      <c r="AM642" s="42">
        <v>5.7340820436797455E-4</v>
      </c>
    </row>
    <row r="643" spans="1:39" hidden="1" x14ac:dyDescent="0.25">
      <c r="A643" s="53"/>
      <c r="B643" s="53"/>
      <c r="C643" s="53"/>
      <c r="D643" s="16">
        <v>3.9955211410904303E-4</v>
      </c>
      <c r="E643" s="16">
        <v>9.9171125520642668E-4</v>
      </c>
      <c r="F643" s="16">
        <v>5.0732361569199346E-3</v>
      </c>
      <c r="G643" s="16">
        <v>2.1785275631027332E-4</v>
      </c>
      <c r="H643" s="16">
        <v>5.7340820436797455E-4</v>
      </c>
      <c r="I643" s="16">
        <v>8.5222880494720248E-3</v>
      </c>
      <c r="J643" s="16">
        <v>3.9955211410904303E-4</v>
      </c>
      <c r="K643" s="16">
        <v>9.9171125520642668E-4</v>
      </c>
      <c r="L643" s="16">
        <v>5.0732361569199346E-3</v>
      </c>
      <c r="M643" s="16">
        <v>2.1785275631027332E-4</v>
      </c>
      <c r="N643" s="16">
        <v>5.7340820436797455E-4</v>
      </c>
      <c r="O643" s="16">
        <v>8.5222880494720248E-3</v>
      </c>
      <c r="P643" s="16">
        <v>0</v>
      </c>
      <c r="Q643" s="16">
        <v>0</v>
      </c>
      <c r="R643" s="16">
        <v>0</v>
      </c>
      <c r="S643" s="16">
        <v>0</v>
      </c>
      <c r="T643" s="16">
        <v>0</v>
      </c>
      <c r="U643" s="16">
        <v>0</v>
      </c>
      <c r="V643" s="16">
        <v>0</v>
      </c>
      <c r="W643" s="16">
        <v>0</v>
      </c>
      <c r="X643" s="16">
        <v>0</v>
      </c>
      <c r="Y643" s="16">
        <v>0</v>
      </c>
      <c r="Z643" s="16">
        <v>0</v>
      </c>
      <c r="AA643" s="54">
        <v>0</v>
      </c>
      <c r="AB643" s="42">
        <v>3.9955211410904303E-4</v>
      </c>
      <c r="AC643" s="42">
        <v>9.9171125520642668E-4</v>
      </c>
      <c r="AD643" s="42">
        <v>5.0732361569199346E-3</v>
      </c>
      <c r="AE643" s="42">
        <v>2.1785275631027332E-4</v>
      </c>
      <c r="AF643" s="42">
        <v>5.7340820436797455E-4</v>
      </c>
      <c r="AG643" s="42">
        <v>8.5222880494720248E-3</v>
      </c>
      <c r="AH643" s="42">
        <v>3.9955211410904303E-4</v>
      </c>
      <c r="AI643" s="42">
        <v>9.9171125520642668E-4</v>
      </c>
      <c r="AJ643" s="42">
        <v>5.0732361569199346E-3</v>
      </c>
      <c r="AK643" s="42">
        <v>2.1785275631027332E-4</v>
      </c>
      <c r="AL643" s="42">
        <v>5.7340820436797455E-4</v>
      </c>
      <c r="AM643" s="42">
        <v>8.5222880494720248E-3</v>
      </c>
    </row>
    <row r="644" spans="1:39" hidden="1" x14ac:dyDescent="0.25">
      <c r="A644" s="53"/>
      <c r="B644" s="53"/>
      <c r="C644" s="53"/>
      <c r="D644" s="16">
        <v>9.9171125520642668E-4</v>
      </c>
      <c r="E644" s="16">
        <v>5.0732361569199346E-3</v>
      </c>
      <c r="F644" s="16">
        <v>2.1785275631027332E-4</v>
      </c>
      <c r="G644" s="16">
        <v>5.7340820436797455E-4</v>
      </c>
      <c r="H644" s="16">
        <v>8.5222880494720248E-3</v>
      </c>
      <c r="I644" s="16">
        <v>3.9955211410904303E-4</v>
      </c>
      <c r="J644" s="16">
        <v>9.9171125520642668E-4</v>
      </c>
      <c r="K644" s="16">
        <v>5.0732361569199346E-3</v>
      </c>
      <c r="L644" s="16">
        <v>2.1785275631027332E-4</v>
      </c>
      <c r="M644" s="16">
        <v>5.7340820436797455E-4</v>
      </c>
      <c r="N644" s="16">
        <v>8.5222880494720248E-3</v>
      </c>
      <c r="O644" s="16">
        <v>3.9955211410904303E-4</v>
      </c>
      <c r="P644" s="16">
        <v>0</v>
      </c>
      <c r="Q644" s="16">
        <v>0</v>
      </c>
      <c r="R644" s="16">
        <v>0</v>
      </c>
      <c r="S644" s="16">
        <v>0</v>
      </c>
      <c r="T644" s="16">
        <v>0</v>
      </c>
      <c r="U644" s="16">
        <v>0</v>
      </c>
      <c r="V644" s="16">
        <v>0</v>
      </c>
      <c r="W644" s="16">
        <v>0</v>
      </c>
      <c r="X644" s="16">
        <v>0</v>
      </c>
      <c r="Y644" s="16">
        <v>0</v>
      </c>
      <c r="Z644" s="16">
        <v>0</v>
      </c>
      <c r="AA644" s="54">
        <v>0</v>
      </c>
      <c r="AB644" s="42">
        <v>9.9171125520642668E-4</v>
      </c>
      <c r="AC644" s="42">
        <v>5.0732361569199346E-3</v>
      </c>
      <c r="AD644" s="42">
        <v>2.1785275631027332E-4</v>
      </c>
      <c r="AE644" s="42">
        <v>5.7340820436797455E-4</v>
      </c>
      <c r="AF644" s="42">
        <v>8.5222880494720248E-3</v>
      </c>
      <c r="AG644" s="42">
        <v>3.9955211410904303E-4</v>
      </c>
      <c r="AH644" s="42">
        <v>9.9171125520642668E-4</v>
      </c>
      <c r="AI644" s="42">
        <v>5.0732361569199346E-3</v>
      </c>
      <c r="AJ644" s="42">
        <v>2.1785275631027332E-4</v>
      </c>
      <c r="AK644" s="42">
        <v>5.7340820436797455E-4</v>
      </c>
      <c r="AL644" s="42">
        <v>8.5222880494720248E-3</v>
      </c>
      <c r="AM644" s="42">
        <v>3.9955211410904303E-4</v>
      </c>
    </row>
    <row r="645" spans="1:39" hidden="1" x14ac:dyDescent="0.25">
      <c r="A645" s="53"/>
      <c r="B645" s="53"/>
      <c r="C645" s="53"/>
      <c r="D645" s="16">
        <v>5.0732361569199346E-3</v>
      </c>
      <c r="E645" s="16">
        <v>2.1785275631027332E-4</v>
      </c>
      <c r="F645" s="16">
        <v>5.7340820436797455E-4</v>
      </c>
      <c r="G645" s="16">
        <v>8.5222880494720248E-3</v>
      </c>
      <c r="H645" s="16">
        <v>3.9955211410904303E-4</v>
      </c>
      <c r="I645" s="16">
        <v>9.9171125520642668E-4</v>
      </c>
      <c r="J645" s="16">
        <v>5.0732361569199346E-3</v>
      </c>
      <c r="K645" s="16">
        <v>2.1785275631027332E-4</v>
      </c>
      <c r="L645" s="16">
        <v>5.7340820436797455E-4</v>
      </c>
      <c r="M645" s="16">
        <v>8.5222880494720248E-3</v>
      </c>
      <c r="N645" s="16">
        <v>3.9955211410904303E-4</v>
      </c>
      <c r="O645" s="16">
        <v>9.9171125520642668E-4</v>
      </c>
      <c r="P645" s="16">
        <v>0</v>
      </c>
      <c r="Q645" s="16">
        <v>0</v>
      </c>
      <c r="R645" s="16">
        <v>0</v>
      </c>
      <c r="S645" s="16">
        <v>0</v>
      </c>
      <c r="T645" s="16">
        <v>0</v>
      </c>
      <c r="U645" s="16">
        <v>0</v>
      </c>
      <c r="V645" s="16">
        <v>0</v>
      </c>
      <c r="W645" s="16">
        <v>0</v>
      </c>
      <c r="X645" s="16">
        <v>0</v>
      </c>
      <c r="Y645" s="16">
        <v>0</v>
      </c>
      <c r="Z645" s="16">
        <v>0</v>
      </c>
      <c r="AA645" s="54">
        <v>0</v>
      </c>
      <c r="AB645" s="42">
        <v>5.0732361569199346E-3</v>
      </c>
      <c r="AC645" s="42">
        <v>2.1785275631027332E-4</v>
      </c>
      <c r="AD645" s="42">
        <v>5.7340820436797455E-4</v>
      </c>
      <c r="AE645" s="42">
        <v>8.5222880494720248E-3</v>
      </c>
      <c r="AF645" s="42">
        <v>3.9955211410904303E-4</v>
      </c>
      <c r="AG645" s="42">
        <v>9.9171125520642668E-4</v>
      </c>
      <c r="AH645" s="42">
        <v>5.0732361569199346E-3</v>
      </c>
      <c r="AI645" s="42">
        <v>2.1785275631027332E-4</v>
      </c>
      <c r="AJ645" s="42">
        <v>5.7340820436797455E-4</v>
      </c>
      <c r="AK645" s="42">
        <v>8.5222880494720248E-3</v>
      </c>
      <c r="AL645" s="42">
        <v>3.9955211410904303E-4</v>
      </c>
      <c r="AM645" s="42">
        <v>9.9171125520642668E-4</v>
      </c>
    </row>
    <row r="646" spans="1:39" hidden="1" x14ac:dyDescent="0.25">
      <c r="A646" s="53"/>
      <c r="B646" s="53"/>
      <c r="C646" s="53"/>
      <c r="D646" s="16">
        <v>2.1785275631027332E-4</v>
      </c>
      <c r="E646" s="16">
        <v>5.7340820436797455E-4</v>
      </c>
      <c r="F646" s="16">
        <v>8.5222880494720248E-3</v>
      </c>
      <c r="G646" s="16">
        <v>3.9955211410904303E-4</v>
      </c>
      <c r="H646" s="16">
        <v>9.9171125520642668E-4</v>
      </c>
      <c r="I646" s="16">
        <v>5.0732361569199346E-3</v>
      </c>
      <c r="J646" s="16">
        <v>2.1785275631027332E-4</v>
      </c>
      <c r="K646" s="16">
        <v>5.7340820436797455E-4</v>
      </c>
      <c r="L646" s="16">
        <v>8.5222880494720248E-3</v>
      </c>
      <c r="M646" s="16">
        <v>3.9955211410904303E-4</v>
      </c>
      <c r="N646" s="16">
        <v>9.9171125520642668E-4</v>
      </c>
      <c r="O646" s="16">
        <v>5.0732361569199346E-3</v>
      </c>
      <c r="P646" s="16">
        <v>0</v>
      </c>
      <c r="Q646" s="16">
        <v>0</v>
      </c>
      <c r="R646" s="16">
        <v>0</v>
      </c>
      <c r="S646" s="16">
        <v>0</v>
      </c>
      <c r="T646" s="16">
        <v>0</v>
      </c>
      <c r="U646" s="16">
        <v>0</v>
      </c>
      <c r="V646" s="16">
        <v>0</v>
      </c>
      <c r="W646" s="16">
        <v>0</v>
      </c>
      <c r="X646" s="16">
        <v>0</v>
      </c>
      <c r="Y646" s="16">
        <v>0</v>
      </c>
      <c r="Z646" s="16">
        <v>0</v>
      </c>
      <c r="AA646" s="54">
        <v>0</v>
      </c>
      <c r="AB646" s="42">
        <v>2.1785275631027332E-4</v>
      </c>
      <c r="AC646" s="42">
        <v>5.7340820436797455E-4</v>
      </c>
      <c r="AD646" s="42">
        <v>8.5222880494720248E-3</v>
      </c>
      <c r="AE646" s="42">
        <v>3.9955211410904303E-4</v>
      </c>
      <c r="AF646" s="42">
        <v>9.9171125520642668E-4</v>
      </c>
      <c r="AG646" s="42">
        <v>5.0732361569199346E-3</v>
      </c>
      <c r="AH646" s="42">
        <v>2.1785275631027332E-4</v>
      </c>
      <c r="AI646" s="42">
        <v>5.7340820436797455E-4</v>
      </c>
      <c r="AJ646" s="42">
        <v>8.5222880494720248E-3</v>
      </c>
      <c r="AK646" s="42">
        <v>3.9955211410904303E-4</v>
      </c>
      <c r="AL646" s="42">
        <v>9.9171125520642668E-4</v>
      </c>
      <c r="AM646" s="42">
        <v>5.0732361569199346E-3</v>
      </c>
    </row>
    <row r="647" spans="1:39" hidden="1" x14ac:dyDescent="0.25">
      <c r="A647" s="53"/>
      <c r="B647" s="53"/>
      <c r="C647" s="53"/>
      <c r="D647" s="16">
        <v>5.7340820436797455E-4</v>
      </c>
      <c r="E647" s="16">
        <v>8.5222880494720248E-3</v>
      </c>
      <c r="F647" s="16">
        <v>3.9955211410904303E-4</v>
      </c>
      <c r="G647" s="16">
        <v>9.9171125520642668E-4</v>
      </c>
      <c r="H647" s="16">
        <v>5.0732361569199346E-3</v>
      </c>
      <c r="I647" s="16">
        <v>2.1785275631027332E-4</v>
      </c>
      <c r="J647" s="16">
        <v>5.7340820436797455E-4</v>
      </c>
      <c r="K647" s="16">
        <v>8.5222880494720248E-3</v>
      </c>
      <c r="L647" s="16">
        <v>3.9955211410904303E-4</v>
      </c>
      <c r="M647" s="16">
        <v>9.9171125520642668E-4</v>
      </c>
      <c r="N647" s="16">
        <v>5.0732361569199346E-3</v>
      </c>
      <c r="O647" s="16">
        <v>2.1785275631027332E-4</v>
      </c>
      <c r="P647" s="16">
        <v>0</v>
      </c>
      <c r="Q647" s="16">
        <v>0</v>
      </c>
      <c r="R647" s="16">
        <v>0</v>
      </c>
      <c r="S647" s="16">
        <v>0</v>
      </c>
      <c r="T647" s="16">
        <v>0</v>
      </c>
      <c r="U647" s="16">
        <v>0</v>
      </c>
      <c r="V647" s="16">
        <v>0</v>
      </c>
      <c r="W647" s="16">
        <v>0</v>
      </c>
      <c r="X647" s="16">
        <v>0</v>
      </c>
      <c r="Y647" s="16">
        <v>0</v>
      </c>
      <c r="Z647" s="16">
        <v>0</v>
      </c>
      <c r="AA647" s="54">
        <v>0</v>
      </c>
      <c r="AB647" s="42">
        <v>5.7340820436797455E-4</v>
      </c>
      <c r="AC647" s="42">
        <v>8.5222880494720248E-3</v>
      </c>
      <c r="AD647" s="42">
        <v>3.9955211410904303E-4</v>
      </c>
      <c r="AE647" s="42">
        <v>9.9171125520642668E-4</v>
      </c>
      <c r="AF647" s="42">
        <v>5.0732361569199346E-3</v>
      </c>
      <c r="AG647" s="42">
        <v>2.1785275631027332E-4</v>
      </c>
      <c r="AH647" s="42">
        <v>5.7340820436797455E-4</v>
      </c>
      <c r="AI647" s="42">
        <v>8.5222880494720248E-3</v>
      </c>
      <c r="AJ647" s="42">
        <v>3.9955211410904303E-4</v>
      </c>
      <c r="AK647" s="42">
        <v>9.9171125520642668E-4</v>
      </c>
      <c r="AL647" s="42">
        <v>5.0732361569199346E-3</v>
      </c>
      <c r="AM647" s="42">
        <v>2.1785275631027332E-4</v>
      </c>
    </row>
    <row r="648" spans="1:39" x14ac:dyDescent="0.25">
      <c r="A648" s="53" t="s">
        <v>166</v>
      </c>
      <c r="B648" s="53" t="str">
        <f>VLOOKUP(A648,'TRI Releases'!$A$3:$Q$118,2,FALSE)</f>
        <v>77643WSTMNHWY73</v>
      </c>
      <c r="C648" s="53" t="str">
        <f>VLOOKUP(B648,'AERMOD-Modeled-Air-Conc.'!$A$5:$B$3136,2,FALSE)</f>
        <v>Waste Handling, Disposal, Treatment, and Recycling</v>
      </c>
      <c r="D648" s="16">
        <v>8.5222880494720248E-3</v>
      </c>
      <c r="E648" s="16">
        <v>3.9955211410904303E-4</v>
      </c>
      <c r="F648" s="16">
        <v>9.9171125520642668E-4</v>
      </c>
      <c r="G648" s="16">
        <v>5.0732361569199346E-3</v>
      </c>
      <c r="H648" s="16">
        <v>2.1785275631027332E-4</v>
      </c>
      <c r="I648" s="16">
        <v>5.7340820436797455E-4</v>
      </c>
      <c r="J648" s="16">
        <v>8.5222880494720248E-3</v>
      </c>
      <c r="K648" s="16">
        <v>3.9955211410904303E-4</v>
      </c>
      <c r="L648" s="16">
        <v>9.9171125520642668E-4</v>
      </c>
      <c r="M648" s="16">
        <v>5.0732361569199346E-3</v>
      </c>
      <c r="N648" s="16">
        <v>2.1785275631027332E-4</v>
      </c>
      <c r="O648" s="16">
        <v>5.7340820436797455E-4</v>
      </c>
      <c r="P648" s="16">
        <v>0</v>
      </c>
      <c r="Q648" s="16">
        <v>0</v>
      </c>
      <c r="R648" s="16">
        <v>0</v>
      </c>
      <c r="S648" s="16">
        <v>0</v>
      </c>
      <c r="T648" s="16">
        <v>0</v>
      </c>
      <c r="U648" s="16">
        <v>0</v>
      </c>
      <c r="V648" s="16">
        <v>0</v>
      </c>
      <c r="W648" s="16">
        <v>0</v>
      </c>
      <c r="X648" s="16">
        <v>0</v>
      </c>
      <c r="Y648" s="16">
        <v>0</v>
      </c>
      <c r="Z648" s="16">
        <v>0</v>
      </c>
      <c r="AA648" s="54">
        <v>0</v>
      </c>
      <c r="AB648" s="42">
        <v>8.5222880494720248E-3</v>
      </c>
      <c r="AC648" s="42">
        <v>3.9955211410904303E-4</v>
      </c>
      <c r="AD648" s="42">
        <v>9.9171125520642668E-4</v>
      </c>
      <c r="AE648" s="42">
        <v>5.0732361569199346E-3</v>
      </c>
      <c r="AF648" s="42">
        <v>2.1785275631027332E-4</v>
      </c>
      <c r="AG648" s="42">
        <v>5.7340820436797455E-4</v>
      </c>
      <c r="AH648" s="42">
        <v>8.5222880494720248E-3</v>
      </c>
      <c r="AI648" s="42">
        <v>3.9955211410904303E-4</v>
      </c>
      <c r="AJ648" s="42">
        <v>9.9171125520642668E-4</v>
      </c>
      <c r="AK648" s="42">
        <v>5.0732361569199346E-3</v>
      </c>
      <c r="AL648" s="42">
        <v>2.1785275631027332E-4</v>
      </c>
      <c r="AM648" s="42">
        <v>5.7340820436797455E-4</v>
      </c>
    </row>
    <row r="649" spans="1:39" hidden="1" x14ac:dyDescent="0.25">
      <c r="A649" s="53"/>
      <c r="B649" s="53"/>
      <c r="C649" s="53"/>
      <c r="D649" s="16">
        <v>3.9955211410904303E-4</v>
      </c>
      <c r="E649" s="16">
        <v>9.9171125520642668E-4</v>
      </c>
      <c r="F649" s="16">
        <v>5.0732361569199346E-3</v>
      </c>
      <c r="G649" s="16">
        <v>2.1785275631027332E-4</v>
      </c>
      <c r="H649" s="16">
        <v>5.7340820436797455E-4</v>
      </c>
      <c r="I649" s="16">
        <v>0</v>
      </c>
      <c r="J649" s="16">
        <v>3.9955211410904303E-4</v>
      </c>
      <c r="K649" s="16">
        <v>9.9171125520642668E-4</v>
      </c>
      <c r="L649" s="16">
        <v>5.0732361569199346E-3</v>
      </c>
      <c r="M649" s="16">
        <v>2.1785275631027332E-4</v>
      </c>
      <c r="N649" s="16">
        <v>5.7340820436797455E-4</v>
      </c>
      <c r="O649" s="16">
        <v>0</v>
      </c>
      <c r="P649" s="16">
        <v>0</v>
      </c>
      <c r="Q649" s="16">
        <v>0</v>
      </c>
      <c r="R649" s="16">
        <v>0</v>
      </c>
      <c r="S649" s="16">
        <v>0</v>
      </c>
      <c r="T649" s="16">
        <v>0</v>
      </c>
      <c r="U649" s="16">
        <v>0</v>
      </c>
      <c r="V649" s="16">
        <v>0</v>
      </c>
      <c r="W649" s="16">
        <v>0</v>
      </c>
      <c r="X649" s="16">
        <v>0</v>
      </c>
      <c r="Y649" s="16">
        <v>0</v>
      </c>
      <c r="Z649" s="16">
        <v>0</v>
      </c>
      <c r="AA649" s="54">
        <v>0</v>
      </c>
      <c r="AB649" s="42">
        <v>3.9955211410904303E-4</v>
      </c>
      <c r="AC649" s="42">
        <v>9.9171125520642668E-4</v>
      </c>
      <c r="AD649" s="42">
        <v>5.0732361569199346E-3</v>
      </c>
      <c r="AE649" s="42">
        <v>2.1785275631027332E-4</v>
      </c>
      <c r="AF649" s="42">
        <v>5.7340820436797455E-4</v>
      </c>
      <c r="AG649" s="42">
        <v>0</v>
      </c>
      <c r="AH649" s="42">
        <v>3.9955211410904303E-4</v>
      </c>
      <c r="AI649" s="42">
        <v>9.9171125520642668E-4</v>
      </c>
      <c r="AJ649" s="42">
        <v>5.0732361569199346E-3</v>
      </c>
      <c r="AK649" s="42">
        <v>2.1785275631027332E-4</v>
      </c>
      <c r="AL649" s="42">
        <v>5.7340820436797455E-4</v>
      </c>
      <c r="AM649" s="42">
        <v>0</v>
      </c>
    </row>
    <row r="650" spans="1:39" hidden="1" x14ac:dyDescent="0.25">
      <c r="A650" s="53"/>
      <c r="B650" s="53"/>
      <c r="C650" s="53"/>
      <c r="D650" s="16">
        <v>9.9171125520642668E-4</v>
      </c>
      <c r="E650" s="16">
        <v>5.0732361569199346E-3</v>
      </c>
      <c r="F650" s="16">
        <v>2.1785275631027332E-4</v>
      </c>
      <c r="G650" s="16">
        <v>5.7340820436797455E-4</v>
      </c>
      <c r="H650" s="16">
        <v>0</v>
      </c>
      <c r="I650" s="16">
        <v>0</v>
      </c>
      <c r="J650" s="16">
        <v>9.9171125520642668E-4</v>
      </c>
      <c r="K650" s="16">
        <v>5.0732361569199346E-3</v>
      </c>
      <c r="L650" s="16">
        <v>2.1785275631027332E-4</v>
      </c>
      <c r="M650" s="16">
        <v>5.7340820436797455E-4</v>
      </c>
      <c r="N650" s="16">
        <v>0</v>
      </c>
      <c r="O650" s="16">
        <v>0</v>
      </c>
      <c r="P650" s="16">
        <v>0</v>
      </c>
      <c r="Q650" s="16">
        <v>0</v>
      </c>
      <c r="R650" s="16">
        <v>0</v>
      </c>
      <c r="S650" s="16">
        <v>0</v>
      </c>
      <c r="T650" s="16">
        <v>0</v>
      </c>
      <c r="U650" s="16">
        <v>0</v>
      </c>
      <c r="V650" s="16">
        <v>0</v>
      </c>
      <c r="W650" s="16">
        <v>0</v>
      </c>
      <c r="X650" s="16">
        <v>0</v>
      </c>
      <c r="Y650" s="16">
        <v>0</v>
      </c>
      <c r="Z650" s="16">
        <v>0</v>
      </c>
      <c r="AA650" s="54">
        <v>0</v>
      </c>
      <c r="AB650" s="42">
        <v>9.9171125520642668E-4</v>
      </c>
      <c r="AC650" s="42">
        <v>5.0732361569199346E-3</v>
      </c>
      <c r="AD650" s="42">
        <v>2.1785275631027332E-4</v>
      </c>
      <c r="AE650" s="42">
        <v>5.7340820436797455E-4</v>
      </c>
      <c r="AF650" s="42">
        <v>0</v>
      </c>
      <c r="AG650" s="42">
        <v>0</v>
      </c>
      <c r="AH650" s="42">
        <v>9.9171125520642668E-4</v>
      </c>
      <c r="AI650" s="42">
        <v>5.0732361569199346E-3</v>
      </c>
      <c r="AJ650" s="42">
        <v>2.1785275631027332E-4</v>
      </c>
      <c r="AK650" s="42">
        <v>5.7340820436797455E-4</v>
      </c>
      <c r="AL650" s="42">
        <v>0</v>
      </c>
      <c r="AM650" s="42">
        <v>0</v>
      </c>
    </row>
    <row r="651" spans="1:39" hidden="1" x14ac:dyDescent="0.25">
      <c r="A651" s="53"/>
      <c r="B651" s="53"/>
      <c r="C651" s="53"/>
      <c r="D651" s="16">
        <v>5.0732361569199346E-3</v>
      </c>
      <c r="E651" s="16">
        <v>2.1785275631027332E-4</v>
      </c>
      <c r="F651" s="16">
        <v>5.7340820436797455E-4</v>
      </c>
      <c r="G651" s="16">
        <v>0</v>
      </c>
      <c r="H651" s="16">
        <v>0</v>
      </c>
      <c r="I651" s="16">
        <v>0</v>
      </c>
      <c r="J651" s="16">
        <v>5.0732361569199346E-3</v>
      </c>
      <c r="K651" s="16">
        <v>2.1785275631027332E-4</v>
      </c>
      <c r="L651" s="16">
        <v>5.7340820436797455E-4</v>
      </c>
      <c r="M651" s="16">
        <v>0</v>
      </c>
      <c r="N651" s="16">
        <v>0</v>
      </c>
      <c r="O651" s="16">
        <v>0</v>
      </c>
      <c r="P651" s="16">
        <v>0</v>
      </c>
      <c r="Q651" s="16">
        <v>0</v>
      </c>
      <c r="R651" s="16">
        <v>0</v>
      </c>
      <c r="S651" s="16">
        <v>0</v>
      </c>
      <c r="T651" s="16">
        <v>0</v>
      </c>
      <c r="U651" s="16">
        <v>0</v>
      </c>
      <c r="V651" s="16">
        <v>0</v>
      </c>
      <c r="W651" s="16">
        <v>0</v>
      </c>
      <c r="X651" s="16">
        <v>0</v>
      </c>
      <c r="Y651" s="16">
        <v>0</v>
      </c>
      <c r="Z651" s="16">
        <v>0</v>
      </c>
      <c r="AA651" s="54">
        <v>0</v>
      </c>
      <c r="AB651" s="42">
        <v>5.0732361569199346E-3</v>
      </c>
      <c r="AC651" s="42">
        <v>2.1785275631027332E-4</v>
      </c>
      <c r="AD651" s="42">
        <v>5.7340820436797455E-4</v>
      </c>
      <c r="AE651" s="42">
        <v>0</v>
      </c>
      <c r="AF651" s="42">
        <v>0</v>
      </c>
      <c r="AG651" s="42">
        <v>0</v>
      </c>
      <c r="AH651" s="42">
        <v>5.0732361569199346E-3</v>
      </c>
      <c r="AI651" s="42">
        <v>2.1785275631027332E-4</v>
      </c>
      <c r="AJ651" s="42">
        <v>5.7340820436797455E-4</v>
      </c>
      <c r="AK651" s="42">
        <v>0</v>
      </c>
      <c r="AL651" s="42">
        <v>0</v>
      </c>
      <c r="AM651" s="42">
        <v>0</v>
      </c>
    </row>
    <row r="652" spans="1:39" hidden="1" x14ac:dyDescent="0.25">
      <c r="A652" s="53"/>
      <c r="B652" s="53"/>
      <c r="C652" s="53"/>
      <c r="D652" s="16">
        <v>2.1785275631027332E-4</v>
      </c>
      <c r="E652" s="16">
        <v>5.7340820436797455E-4</v>
      </c>
      <c r="F652" s="16">
        <v>0</v>
      </c>
      <c r="G652" s="16">
        <v>0</v>
      </c>
      <c r="H652" s="16">
        <v>0</v>
      </c>
      <c r="I652" s="16">
        <v>0</v>
      </c>
      <c r="J652" s="16">
        <v>2.1785275631027332E-4</v>
      </c>
      <c r="K652" s="16">
        <v>5.7340820436797455E-4</v>
      </c>
      <c r="L652" s="16">
        <v>0</v>
      </c>
      <c r="M652" s="16">
        <v>0</v>
      </c>
      <c r="N652" s="16">
        <v>0</v>
      </c>
      <c r="O652" s="16">
        <v>0</v>
      </c>
      <c r="P652" s="16">
        <v>0</v>
      </c>
      <c r="Q652" s="16">
        <v>0</v>
      </c>
      <c r="R652" s="16">
        <v>0</v>
      </c>
      <c r="S652" s="16">
        <v>0</v>
      </c>
      <c r="T652" s="16">
        <v>0</v>
      </c>
      <c r="U652" s="16">
        <v>0</v>
      </c>
      <c r="V652" s="16">
        <v>0</v>
      </c>
      <c r="W652" s="16">
        <v>0</v>
      </c>
      <c r="X652" s="16">
        <v>0</v>
      </c>
      <c r="Y652" s="16">
        <v>0</v>
      </c>
      <c r="Z652" s="16">
        <v>0</v>
      </c>
      <c r="AA652" s="54">
        <v>0</v>
      </c>
      <c r="AB652" s="42">
        <v>2.1785275631027332E-4</v>
      </c>
      <c r="AC652" s="42">
        <v>5.7340820436797455E-4</v>
      </c>
      <c r="AD652" s="42">
        <v>0</v>
      </c>
      <c r="AE652" s="42">
        <v>0</v>
      </c>
      <c r="AF652" s="42">
        <v>0</v>
      </c>
      <c r="AG652" s="42">
        <v>0</v>
      </c>
      <c r="AH652" s="42">
        <v>2.1785275631027332E-4</v>
      </c>
      <c r="AI652" s="42">
        <v>5.7340820436797455E-4</v>
      </c>
      <c r="AJ652" s="42">
        <v>0</v>
      </c>
      <c r="AK652" s="42">
        <v>0</v>
      </c>
      <c r="AL652" s="42">
        <v>0</v>
      </c>
      <c r="AM652" s="42">
        <v>0</v>
      </c>
    </row>
    <row r="653" spans="1:39" hidden="1" x14ac:dyDescent="0.25">
      <c r="A653" s="53"/>
      <c r="B653" s="53"/>
      <c r="C653" s="53"/>
      <c r="D653" s="16">
        <v>5.7340820436797455E-4</v>
      </c>
      <c r="E653" s="16">
        <v>0</v>
      </c>
      <c r="F653" s="16">
        <v>0</v>
      </c>
      <c r="G653" s="16">
        <v>0</v>
      </c>
      <c r="H653" s="16">
        <v>0</v>
      </c>
      <c r="I653" s="16">
        <v>0</v>
      </c>
      <c r="J653" s="16">
        <v>5.7340820436797455E-4</v>
      </c>
      <c r="K653" s="16">
        <v>0</v>
      </c>
      <c r="L653" s="16">
        <v>0</v>
      </c>
      <c r="M653" s="16">
        <v>0</v>
      </c>
      <c r="N653" s="16">
        <v>0</v>
      </c>
      <c r="O653" s="16">
        <v>0</v>
      </c>
      <c r="P653" s="16">
        <v>0</v>
      </c>
      <c r="Q653" s="16">
        <v>0</v>
      </c>
      <c r="R653" s="16">
        <v>0</v>
      </c>
      <c r="S653" s="16">
        <v>0</v>
      </c>
      <c r="T653" s="16">
        <v>0</v>
      </c>
      <c r="U653" s="16">
        <v>0</v>
      </c>
      <c r="V653" s="16">
        <v>0</v>
      </c>
      <c r="W653" s="16">
        <v>0</v>
      </c>
      <c r="X653" s="16">
        <v>0</v>
      </c>
      <c r="Y653" s="16">
        <v>0</v>
      </c>
      <c r="Z653" s="16">
        <v>0</v>
      </c>
      <c r="AA653" s="54">
        <v>0</v>
      </c>
      <c r="AB653" s="42">
        <v>5.7340820436797455E-4</v>
      </c>
      <c r="AC653" s="42">
        <v>0</v>
      </c>
      <c r="AD653" s="42">
        <v>0</v>
      </c>
      <c r="AE653" s="42">
        <v>0</v>
      </c>
      <c r="AF653" s="42">
        <v>0</v>
      </c>
      <c r="AG653" s="42">
        <v>0</v>
      </c>
      <c r="AH653" s="42">
        <v>5.7340820436797455E-4</v>
      </c>
      <c r="AI653" s="42">
        <v>0</v>
      </c>
      <c r="AJ653" s="42">
        <v>0</v>
      </c>
      <c r="AK653" s="42">
        <v>0</v>
      </c>
      <c r="AL653" s="42">
        <v>0</v>
      </c>
      <c r="AM653" s="42">
        <v>0</v>
      </c>
    </row>
    <row r="654" spans="1:39" x14ac:dyDescent="0.25">
      <c r="A654" s="53" t="s">
        <v>167</v>
      </c>
      <c r="B654" s="53" t="str">
        <f>VLOOKUP(A654,'TRI Releases'!$A$3:$Q$118,2,FALSE)</f>
        <v>77978FRMSPPOBOX</v>
      </c>
      <c r="C654" s="53" t="str">
        <f>VLOOKUP(B654,'AERMOD-Modeled-Air-Conc.'!$A$5:$B$3136,2,FALSE)</f>
        <v>Processing as a Reactant</v>
      </c>
      <c r="D654" s="16">
        <v>0</v>
      </c>
      <c r="E654" s="16">
        <v>0</v>
      </c>
      <c r="F654" s="16">
        <v>0</v>
      </c>
      <c r="G654" s="16">
        <v>0</v>
      </c>
      <c r="H654" s="16">
        <v>0</v>
      </c>
      <c r="I654" s="16">
        <v>0</v>
      </c>
      <c r="J654" s="16">
        <v>0</v>
      </c>
      <c r="K654" s="16">
        <v>0</v>
      </c>
      <c r="L654" s="16">
        <v>0</v>
      </c>
      <c r="M654" s="16">
        <v>0</v>
      </c>
      <c r="N654" s="16">
        <v>0</v>
      </c>
      <c r="O654" s="16">
        <v>0</v>
      </c>
      <c r="P654" s="16">
        <v>0</v>
      </c>
      <c r="Q654" s="16">
        <v>0</v>
      </c>
      <c r="R654" s="16">
        <v>0</v>
      </c>
      <c r="S654" s="16">
        <v>0</v>
      </c>
      <c r="T654" s="16">
        <v>0</v>
      </c>
      <c r="U654" s="16">
        <v>0</v>
      </c>
      <c r="V654" s="16">
        <v>0</v>
      </c>
      <c r="W654" s="16">
        <v>0</v>
      </c>
      <c r="X654" s="16">
        <v>0</v>
      </c>
      <c r="Y654" s="16">
        <v>0</v>
      </c>
      <c r="Z654" s="16">
        <v>0</v>
      </c>
      <c r="AA654" s="54">
        <v>0</v>
      </c>
      <c r="AB654" s="42">
        <v>0</v>
      </c>
      <c r="AC654" s="42">
        <v>0</v>
      </c>
      <c r="AD654" s="42">
        <v>0</v>
      </c>
      <c r="AE654" s="42">
        <v>0</v>
      </c>
      <c r="AF654" s="42">
        <v>0</v>
      </c>
      <c r="AG654" s="42">
        <v>0</v>
      </c>
      <c r="AH654" s="42">
        <v>0</v>
      </c>
      <c r="AI654" s="42">
        <v>0</v>
      </c>
      <c r="AJ654" s="42">
        <v>0</v>
      </c>
      <c r="AK654" s="42">
        <v>0</v>
      </c>
      <c r="AL654" s="42">
        <v>0</v>
      </c>
      <c r="AM654" s="42">
        <v>0</v>
      </c>
    </row>
    <row r="655" spans="1:39" hidden="1" x14ac:dyDescent="0.25">
      <c r="A655" s="53"/>
      <c r="B655" s="53"/>
      <c r="C655" s="53"/>
      <c r="D655" s="16">
        <v>0</v>
      </c>
      <c r="E655" s="16">
        <v>0</v>
      </c>
      <c r="F655" s="16">
        <v>0</v>
      </c>
      <c r="G655" s="16">
        <v>0</v>
      </c>
      <c r="H655" s="16">
        <v>0</v>
      </c>
      <c r="I655" s="16">
        <v>0</v>
      </c>
      <c r="J655" s="16">
        <v>0</v>
      </c>
      <c r="K655" s="16">
        <v>0</v>
      </c>
      <c r="L655" s="16">
        <v>0</v>
      </c>
      <c r="M655" s="16">
        <v>0</v>
      </c>
      <c r="N655" s="16">
        <v>0</v>
      </c>
      <c r="O655" s="16">
        <v>0</v>
      </c>
      <c r="P655" s="16">
        <v>0</v>
      </c>
      <c r="Q655" s="16">
        <v>0</v>
      </c>
      <c r="R655" s="16">
        <v>0</v>
      </c>
      <c r="S655" s="16">
        <v>0</v>
      </c>
      <c r="T655" s="16">
        <v>0</v>
      </c>
      <c r="U655" s="16">
        <v>3.3672655025148508E-3</v>
      </c>
      <c r="V655" s="16">
        <v>0</v>
      </c>
      <c r="W655" s="16">
        <v>0</v>
      </c>
      <c r="X655" s="16">
        <v>0</v>
      </c>
      <c r="Y655" s="16">
        <v>0</v>
      </c>
      <c r="Z655" s="16">
        <v>0</v>
      </c>
      <c r="AA655" s="54">
        <v>3.3672655025148508E-3</v>
      </c>
      <c r="AB655" s="42">
        <v>0</v>
      </c>
      <c r="AC655" s="42">
        <v>0</v>
      </c>
      <c r="AD655" s="42">
        <v>0</v>
      </c>
      <c r="AE655" s="42">
        <v>0</v>
      </c>
      <c r="AF655" s="42">
        <v>0</v>
      </c>
      <c r="AG655" s="42">
        <v>3.3672655025148508E-3</v>
      </c>
      <c r="AH655" s="42">
        <v>0</v>
      </c>
      <c r="AI655" s="42">
        <v>0</v>
      </c>
      <c r="AJ655" s="42">
        <v>0</v>
      </c>
      <c r="AK655" s="42">
        <v>0</v>
      </c>
      <c r="AL655" s="42">
        <v>0</v>
      </c>
      <c r="AM655" s="42">
        <v>3.3672655025148508E-3</v>
      </c>
    </row>
    <row r="656" spans="1:39" hidden="1" x14ac:dyDescent="0.25">
      <c r="A656" s="53"/>
      <c r="B656" s="53"/>
      <c r="C656" s="53"/>
      <c r="D656" s="16">
        <v>0</v>
      </c>
      <c r="E656" s="16">
        <v>0</v>
      </c>
      <c r="F656" s="16">
        <v>0</v>
      </c>
      <c r="G656" s="16">
        <v>0</v>
      </c>
      <c r="H656" s="16">
        <v>0</v>
      </c>
      <c r="I656" s="16">
        <v>0</v>
      </c>
      <c r="J656" s="16">
        <v>0</v>
      </c>
      <c r="K656" s="16">
        <v>0</v>
      </c>
      <c r="L656" s="16">
        <v>0</v>
      </c>
      <c r="M656" s="16">
        <v>0</v>
      </c>
      <c r="N656" s="16">
        <v>0</v>
      </c>
      <c r="O656" s="16">
        <v>0</v>
      </c>
      <c r="P656" s="16">
        <v>0</v>
      </c>
      <c r="Q656" s="16">
        <v>0</v>
      </c>
      <c r="R656" s="16">
        <v>0</v>
      </c>
      <c r="S656" s="16">
        <v>0</v>
      </c>
      <c r="T656" s="16">
        <v>3.3672655025148508E-3</v>
      </c>
      <c r="U656" s="16">
        <v>5.6481531926898894E-4</v>
      </c>
      <c r="V656" s="16">
        <v>0</v>
      </c>
      <c r="W656" s="16">
        <v>0</v>
      </c>
      <c r="X656" s="16">
        <v>0</v>
      </c>
      <c r="Y656" s="16">
        <v>0</v>
      </c>
      <c r="Z656" s="16">
        <v>3.3672655025148508E-3</v>
      </c>
      <c r="AA656" s="54">
        <v>5.6481531926898894E-4</v>
      </c>
      <c r="AB656" s="42">
        <v>0</v>
      </c>
      <c r="AC656" s="42">
        <v>0</v>
      </c>
      <c r="AD656" s="42">
        <v>0</v>
      </c>
      <c r="AE656" s="42">
        <v>0</v>
      </c>
      <c r="AF656" s="42">
        <v>3.3672655025148508E-3</v>
      </c>
      <c r="AG656" s="42">
        <v>5.6481531926898894E-4</v>
      </c>
      <c r="AH656" s="42">
        <v>0</v>
      </c>
      <c r="AI656" s="42">
        <v>0</v>
      </c>
      <c r="AJ656" s="42">
        <v>0</v>
      </c>
      <c r="AK656" s="42">
        <v>0</v>
      </c>
      <c r="AL656" s="42">
        <v>3.3672655025148508E-3</v>
      </c>
      <c r="AM656" s="42">
        <v>5.6481531926898894E-4</v>
      </c>
    </row>
    <row r="657" spans="1:39" hidden="1" x14ac:dyDescent="0.25">
      <c r="A657" s="53"/>
      <c r="B657" s="53"/>
      <c r="C657" s="53"/>
      <c r="D657" s="16">
        <v>0</v>
      </c>
      <c r="E657" s="16">
        <v>0</v>
      </c>
      <c r="F657" s="16">
        <v>0</v>
      </c>
      <c r="G657" s="16">
        <v>0</v>
      </c>
      <c r="H657" s="16">
        <v>0</v>
      </c>
      <c r="I657" s="16">
        <v>0</v>
      </c>
      <c r="J657" s="16">
        <v>0</v>
      </c>
      <c r="K657" s="16">
        <v>0</v>
      </c>
      <c r="L657" s="16">
        <v>0</v>
      </c>
      <c r="M657" s="16">
        <v>0</v>
      </c>
      <c r="N657" s="16">
        <v>0</v>
      </c>
      <c r="O657" s="16">
        <v>0</v>
      </c>
      <c r="P657" s="16">
        <v>0</v>
      </c>
      <c r="Q657" s="16">
        <v>0</v>
      </c>
      <c r="R657" s="16">
        <v>0</v>
      </c>
      <c r="S657" s="16">
        <v>3.3672655025148508E-3</v>
      </c>
      <c r="T657" s="16">
        <v>5.6481531926898894E-4</v>
      </c>
      <c r="U657" s="16">
        <v>1.067386469200931E-3</v>
      </c>
      <c r="V657" s="16">
        <v>0</v>
      </c>
      <c r="W657" s="16">
        <v>0</v>
      </c>
      <c r="X657" s="16">
        <v>0</v>
      </c>
      <c r="Y657" s="16">
        <v>3.3672655025148508E-3</v>
      </c>
      <c r="Z657" s="16">
        <v>5.6481531926898894E-4</v>
      </c>
      <c r="AA657" s="54">
        <v>1.067386469200931E-3</v>
      </c>
      <c r="AB657" s="42">
        <v>0</v>
      </c>
      <c r="AC657" s="42">
        <v>0</v>
      </c>
      <c r="AD657" s="42">
        <v>0</v>
      </c>
      <c r="AE657" s="42">
        <v>3.3672655025148508E-3</v>
      </c>
      <c r="AF657" s="42">
        <v>5.6481531926898894E-4</v>
      </c>
      <c r="AG657" s="42">
        <v>1.067386469200931E-3</v>
      </c>
      <c r="AH657" s="42">
        <v>0</v>
      </c>
      <c r="AI657" s="42">
        <v>0</v>
      </c>
      <c r="AJ657" s="42">
        <v>0</v>
      </c>
      <c r="AK657" s="42">
        <v>3.3672655025148508E-3</v>
      </c>
      <c r="AL657" s="42">
        <v>5.6481531926898894E-4</v>
      </c>
      <c r="AM657" s="42">
        <v>1.067386469200931E-3</v>
      </c>
    </row>
    <row r="658" spans="1:39" hidden="1" x14ac:dyDescent="0.25">
      <c r="A658" s="53"/>
      <c r="B658" s="53"/>
      <c r="C658" s="53"/>
      <c r="D658" s="16">
        <v>0</v>
      </c>
      <c r="E658" s="16">
        <v>0</v>
      </c>
      <c r="F658" s="16">
        <v>0</v>
      </c>
      <c r="G658" s="16">
        <v>0</v>
      </c>
      <c r="H658" s="16">
        <v>0</v>
      </c>
      <c r="I658" s="16">
        <v>0</v>
      </c>
      <c r="J658" s="16">
        <v>0</v>
      </c>
      <c r="K658" s="16">
        <v>0</v>
      </c>
      <c r="L658" s="16">
        <v>0</v>
      </c>
      <c r="M658" s="16">
        <v>0</v>
      </c>
      <c r="N658" s="16">
        <v>0</v>
      </c>
      <c r="O658" s="16">
        <v>0</v>
      </c>
      <c r="P658" s="16">
        <v>0</v>
      </c>
      <c r="Q658" s="16">
        <v>0</v>
      </c>
      <c r="R658" s="16">
        <v>3.3672655025148508E-3</v>
      </c>
      <c r="S658" s="16">
        <v>5.6481531926898894E-4</v>
      </c>
      <c r="T658" s="16">
        <v>1.067386469200931E-3</v>
      </c>
      <c r="U658" s="16">
        <v>1.9091956500723124E-3</v>
      </c>
      <c r="V658" s="16">
        <v>0</v>
      </c>
      <c r="W658" s="16">
        <v>0</v>
      </c>
      <c r="X658" s="16">
        <v>3.3672655025148508E-3</v>
      </c>
      <c r="Y658" s="16">
        <v>5.6481531926898894E-4</v>
      </c>
      <c r="Z658" s="16">
        <v>1.067386469200931E-3</v>
      </c>
      <c r="AA658" s="54">
        <v>1.9091956500723124E-3</v>
      </c>
      <c r="AB658" s="42">
        <v>0</v>
      </c>
      <c r="AC658" s="42">
        <v>0</v>
      </c>
      <c r="AD658" s="42">
        <v>3.3672655025148508E-3</v>
      </c>
      <c r="AE658" s="42">
        <v>5.6481531926898894E-4</v>
      </c>
      <c r="AF658" s="42">
        <v>1.067386469200931E-3</v>
      </c>
      <c r="AG658" s="42">
        <v>1.9091956500723124E-3</v>
      </c>
      <c r="AH658" s="42">
        <v>0</v>
      </c>
      <c r="AI658" s="42">
        <v>0</v>
      </c>
      <c r="AJ658" s="42">
        <v>3.3672655025148508E-3</v>
      </c>
      <c r="AK658" s="42">
        <v>5.6481531926898894E-4</v>
      </c>
      <c r="AL658" s="42">
        <v>1.067386469200931E-3</v>
      </c>
      <c r="AM658" s="42">
        <v>1.9091956500723124E-3</v>
      </c>
    </row>
    <row r="659" spans="1:39" hidden="1" x14ac:dyDescent="0.25">
      <c r="A659" s="53"/>
      <c r="B659" s="53"/>
      <c r="C659" s="53"/>
      <c r="D659" s="16">
        <v>0</v>
      </c>
      <c r="E659" s="16">
        <v>0</v>
      </c>
      <c r="F659" s="16">
        <v>0</v>
      </c>
      <c r="G659" s="16">
        <v>0</v>
      </c>
      <c r="H659" s="16">
        <v>0</v>
      </c>
      <c r="I659" s="16">
        <v>0</v>
      </c>
      <c r="J659" s="16">
        <v>0</v>
      </c>
      <c r="K659" s="16">
        <v>0</v>
      </c>
      <c r="L659" s="16">
        <v>0</v>
      </c>
      <c r="M659" s="16">
        <v>0</v>
      </c>
      <c r="N659" s="16">
        <v>0</v>
      </c>
      <c r="O659" s="16">
        <v>0</v>
      </c>
      <c r="P659" s="16">
        <v>0</v>
      </c>
      <c r="Q659" s="16">
        <v>3.3672655025148508E-3</v>
      </c>
      <c r="R659" s="16">
        <v>5.6481531926898894E-4</v>
      </c>
      <c r="S659" s="16">
        <v>1.067386469200931E-3</v>
      </c>
      <c r="T659" s="16">
        <v>1.9091956500723124E-3</v>
      </c>
      <c r="U659" s="16">
        <v>3.1738186939457157E-4</v>
      </c>
      <c r="V659" s="16">
        <v>0</v>
      </c>
      <c r="W659" s="16">
        <v>3.3672655025148508E-3</v>
      </c>
      <c r="X659" s="16">
        <v>5.6481531926898894E-4</v>
      </c>
      <c r="Y659" s="16">
        <v>1.067386469200931E-3</v>
      </c>
      <c r="Z659" s="16">
        <v>1.9091956500723124E-3</v>
      </c>
      <c r="AA659" s="54">
        <v>3.1738186939457157E-4</v>
      </c>
      <c r="AB659" s="42">
        <v>0</v>
      </c>
      <c r="AC659" s="42">
        <v>3.3672655025148508E-3</v>
      </c>
      <c r="AD659" s="42">
        <v>5.6481531926898894E-4</v>
      </c>
      <c r="AE659" s="42">
        <v>1.067386469200931E-3</v>
      </c>
      <c r="AF659" s="42">
        <v>1.9091956500723124E-3</v>
      </c>
      <c r="AG659" s="42">
        <v>3.1738186939457157E-4</v>
      </c>
      <c r="AH659" s="42">
        <v>0</v>
      </c>
      <c r="AI659" s="42">
        <v>3.3672655025148508E-3</v>
      </c>
      <c r="AJ659" s="42">
        <v>5.6481531926898894E-4</v>
      </c>
      <c r="AK659" s="42">
        <v>1.067386469200931E-3</v>
      </c>
      <c r="AL659" s="42">
        <v>1.9091956500723124E-3</v>
      </c>
      <c r="AM659" s="42">
        <v>3.1738186939457157E-4</v>
      </c>
    </row>
    <row r="660" spans="1:39" x14ac:dyDescent="0.25">
      <c r="A660" s="53" t="s">
        <v>170</v>
      </c>
      <c r="B660" s="53" t="str">
        <f>VLOOKUP(A660,'TRI Releases'!$A$3:$Q$118,2,FALSE)</f>
        <v>77978FRMSPPOBOX</v>
      </c>
      <c r="C660" s="53" t="str">
        <f>VLOOKUP(B660,'AERMOD-Modeled-Air-Conc.'!$A$5:$B$3136,2,FALSE)</f>
        <v>Processing as a Reactant</v>
      </c>
      <c r="D660" s="16">
        <v>0</v>
      </c>
      <c r="E660" s="16">
        <v>0</v>
      </c>
      <c r="F660" s="16">
        <v>0</v>
      </c>
      <c r="G660" s="16">
        <v>0</v>
      </c>
      <c r="H660" s="16">
        <v>0</v>
      </c>
      <c r="I660" s="16">
        <v>0</v>
      </c>
      <c r="J660" s="16">
        <v>0</v>
      </c>
      <c r="K660" s="16">
        <v>0</v>
      </c>
      <c r="L660" s="16">
        <v>0</v>
      </c>
      <c r="M660" s="16">
        <v>0</v>
      </c>
      <c r="N660" s="16">
        <v>0</v>
      </c>
      <c r="O660" s="16">
        <v>0</v>
      </c>
      <c r="P660" s="16">
        <v>3.3672655025148508E-3</v>
      </c>
      <c r="Q660" s="16">
        <v>5.6481531926898894E-4</v>
      </c>
      <c r="R660" s="16">
        <v>1.067386469200931E-3</v>
      </c>
      <c r="S660" s="16">
        <v>1.9091956500723124E-3</v>
      </c>
      <c r="T660" s="16">
        <v>3.1738186939457157E-4</v>
      </c>
      <c r="U660" s="16">
        <v>6.0862525562306829E-4</v>
      </c>
      <c r="V660" s="16">
        <v>3.3672655025148508E-3</v>
      </c>
      <c r="W660" s="16">
        <v>5.6481531926898894E-4</v>
      </c>
      <c r="X660" s="16">
        <v>1.067386469200931E-3</v>
      </c>
      <c r="Y660" s="16">
        <v>1.9091956500723124E-3</v>
      </c>
      <c r="Z660" s="16">
        <v>3.1738186939457157E-4</v>
      </c>
      <c r="AA660" s="54">
        <v>6.0862525562306829E-4</v>
      </c>
      <c r="AB660" s="42">
        <v>3.3672655025148508E-3</v>
      </c>
      <c r="AC660" s="42">
        <v>5.6481531926898894E-4</v>
      </c>
      <c r="AD660" s="42">
        <v>1.067386469200931E-3</v>
      </c>
      <c r="AE660" s="42">
        <v>1.9091956500723124E-3</v>
      </c>
      <c r="AF660" s="42">
        <v>3.1738186939457157E-4</v>
      </c>
      <c r="AG660" s="42">
        <v>6.0862525562306829E-4</v>
      </c>
      <c r="AH660" s="42">
        <v>3.3672655025148508E-3</v>
      </c>
      <c r="AI660" s="42">
        <v>5.6481531926898894E-4</v>
      </c>
      <c r="AJ660" s="42">
        <v>1.067386469200931E-3</v>
      </c>
      <c r="AK660" s="42">
        <v>1.9091956500723124E-3</v>
      </c>
      <c r="AL660" s="42">
        <v>3.1738186939457157E-4</v>
      </c>
      <c r="AM660" s="42">
        <v>6.0862525562306829E-4</v>
      </c>
    </row>
    <row r="661" spans="1:39" hidden="1" x14ac:dyDescent="0.25">
      <c r="A661" s="53"/>
      <c r="B661" s="53"/>
      <c r="C661" s="53"/>
      <c r="D661" s="16">
        <v>0</v>
      </c>
      <c r="E661" s="16">
        <v>0</v>
      </c>
      <c r="F661" s="16">
        <v>0</v>
      </c>
      <c r="G661" s="16">
        <v>0</v>
      </c>
      <c r="H661" s="16">
        <v>0</v>
      </c>
      <c r="I661" s="16">
        <v>0</v>
      </c>
      <c r="J661" s="16">
        <v>0</v>
      </c>
      <c r="K661" s="16">
        <v>0</v>
      </c>
      <c r="L661" s="16">
        <v>0</v>
      </c>
      <c r="M661" s="16">
        <v>0</v>
      </c>
      <c r="N661" s="16">
        <v>0</v>
      </c>
      <c r="O661" s="16">
        <v>0</v>
      </c>
      <c r="P661" s="16">
        <v>5.6481531926898894E-4</v>
      </c>
      <c r="Q661" s="16">
        <v>1.067386469200931E-3</v>
      </c>
      <c r="R661" s="16">
        <v>1.9091956500723124E-3</v>
      </c>
      <c r="S661" s="16">
        <v>3.1738186939457157E-4</v>
      </c>
      <c r="T661" s="16">
        <v>6.0862525562306829E-4</v>
      </c>
      <c r="U661" s="16">
        <v>1.7722450013236055E-3</v>
      </c>
      <c r="V661" s="16">
        <v>5.6481531926898894E-4</v>
      </c>
      <c r="W661" s="16">
        <v>1.067386469200931E-3</v>
      </c>
      <c r="X661" s="16">
        <v>1.9091956500723124E-3</v>
      </c>
      <c r="Y661" s="16">
        <v>3.1738186939457157E-4</v>
      </c>
      <c r="Z661" s="16">
        <v>6.0862525562306829E-4</v>
      </c>
      <c r="AA661" s="54">
        <v>1.7722450013236055E-3</v>
      </c>
      <c r="AB661" s="42">
        <v>5.6481531926898894E-4</v>
      </c>
      <c r="AC661" s="42">
        <v>1.067386469200931E-3</v>
      </c>
      <c r="AD661" s="42">
        <v>1.9091956500723124E-3</v>
      </c>
      <c r="AE661" s="42">
        <v>3.1738186939457157E-4</v>
      </c>
      <c r="AF661" s="42">
        <v>6.0862525562306829E-4</v>
      </c>
      <c r="AG661" s="42">
        <v>1.7722450013236055E-3</v>
      </c>
      <c r="AH661" s="42">
        <v>5.6481531926898894E-4</v>
      </c>
      <c r="AI661" s="42">
        <v>1.067386469200931E-3</v>
      </c>
      <c r="AJ661" s="42">
        <v>1.9091956500723124E-3</v>
      </c>
      <c r="AK661" s="42">
        <v>3.1738186939457157E-4</v>
      </c>
      <c r="AL661" s="42">
        <v>6.0862525562306829E-4</v>
      </c>
      <c r="AM661" s="42">
        <v>1.7722450013236055E-3</v>
      </c>
    </row>
    <row r="662" spans="1:39" hidden="1" x14ac:dyDescent="0.25">
      <c r="A662" s="53"/>
      <c r="B662" s="53"/>
      <c r="C662" s="53"/>
      <c r="D662" s="16">
        <v>0</v>
      </c>
      <c r="E662" s="16">
        <v>0</v>
      </c>
      <c r="F662" s="16">
        <v>0</v>
      </c>
      <c r="G662" s="16">
        <v>0</v>
      </c>
      <c r="H662" s="16">
        <v>0</v>
      </c>
      <c r="I662" s="16">
        <v>0</v>
      </c>
      <c r="J662" s="16">
        <v>0</v>
      </c>
      <c r="K662" s="16">
        <v>0</v>
      </c>
      <c r="L662" s="16">
        <v>0</v>
      </c>
      <c r="M662" s="16">
        <v>0</v>
      </c>
      <c r="N662" s="16">
        <v>0</v>
      </c>
      <c r="O662" s="16">
        <v>0</v>
      </c>
      <c r="P662" s="16">
        <v>1.067386469200931E-3</v>
      </c>
      <c r="Q662" s="16">
        <v>1.9091956500723124E-3</v>
      </c>
      <c r="R662" s="16">
        <v>3.1738186939457157E-4</v>
      </c>
      <c r="S662" s="16">
        <v>6.0862525562306829E-4</v>
      </c>
      <c r="T662" s="16">
        <v>1.7722450013236055E-3</v>
      </c>
      <c r="U662" s="16">
        <v>2.972712206678889E-4</v>
      </c>
      <c r="V662" s="16">
        <v>1.067386469200931E-3</v>
      </c>
      <c r="W662" s="16">
        <v>1.9091956500723124E-3</v>
      </c>
      <c r="X662" s="16">
        <v>3.1738186939457157E-4</v>
      </c>
      <c r="Y662" s="16">
        <v>6.0862525562306829E-4</v>
      </c>
      <c r="Z662" s="16">
        <v>1.7722450013236055E-3</v>
      </c>
      <c r="AA662" s="54">
        <v>2.972712206678889E-4</v>
      </c>
      <c r="AB662" s="42">
        <v>1.067386469200931E-3</v>
      </c>
      <c r="AC662" s="42">
        <v>1.9091956500723124E-3</v>
      </c>
      <c r="AD662" s="42">
        <v>3.1738186939457157E-4</v>
      </c>
      <c r="AE662" s="42">
        <v>6.0862525562306829E-4</v>
      </c>
      <c r="AF662" s="42">
        <v>1.7722450013236055E-3</v>
      </c>
      <c r="AG662" s="42">
        <v>2.972712206678889E-4</v>
      </c>
      <c r="AH662" s="42">
        <v>1.067386469200931E-3</v>
      </c>
      <c r="AI662" s="42">
        <v>1.9091956500723124E-3</v>
      </c>
      <c r="AJ662" s="42">
        <v>3.1738186939457157E-4</v>
      </c>
      <c r="AK662" s="42">
        <v>6.0862525562306829E-4</v>
      </c>
      <c r="AL662" s="42">
        <v>1.7722450013236055E-3</v>
      </c>
      <c r="AM662" s="42">
        <v>2.972712206678889E-4</v>
      </c>
    </row>
    <row r="663" spans="1:39" hidden="1" x14ac:dyDescent="0.25">
      <c r="A663" s="53"/>
      <c r="B663" s="53"/>
      <c r="C663" s="53"/>
      <c r="D663" s="16">
        <v>0</v>
      </c>
      <c r="E663" s="16">
        <v>0</v>
      </c>
      <c r="F663" s="16">
        <v>0</v>
      </c>
      <c r="G663" s="16">
        <v>0</v>
      </c>
      <c r="H663" s="16">
        <v>0</v>
      </c>
      <c r="I663" s="16">
        <v>0</v>
      </c>
      <c r="J663" s="16">
        <v>0</v>
      </c>
      <c r="K663" s="16">
        <v>0</v>
      </c>
      <c r="L663" s="16">
        <v>0</v>
      </c>
      <c r="M663" s="16">
        <v>0</v>
      </c>
      <c r="N663" s="16">
        <v>0</v>
      </c>
      <c r="O663" s="16">
        <v>0</v>
      </c>
      <c r="P663" s="16">
        <v>1.9091956500723124E-3</v>
      </c>
      <c r="Q663" s="16">
        <v>3.1738186939457157E-4</v>
      </c>
      <c r="R663" s="16">
        <v>6.0862525562306829E-4</v>
      </c>
      <c r="S663" s="16">
        <v>1.7722450013236055E-3</v>
      </c>
      <c r="T663" s="16">
        <v>2.972712206678889E-4</v>
      </c>
      <c r="U663" s="16">
        <v>5.6178235221101625E-4</v>
      </c>
      <c r="V663" s="16">
        <v>1.9091956500723124E-3</v>
      </c>
      <c r="W663" s="16">
        <v>3.1738186939457157E-4</v>
      </c>
      <c r="X663" s="16">
        <v>6.0862525562306829E-4</v>
      </c>
      <c r="Y663" s="16">
        <v>1.7722450013236055E-3</v>
      </c>
      <c r="Z663" s="16">
        <v>2.972712206678889E-4</v>
      </c>
      <c r="AA663" s="54">
        <v>5.6178235221101625E-4</v>
      </c>
      <c r="AB663" s="42">
        <v>1.9091956500723124E-3</v>
      </c>
      <c r="AC663" s="42">
        <v>3.1738186939457157E-4</v>
      </c>
      <c r="AD663" s="42">
        <v>6.0862525562306829E-4</v>
      </c>
      <c r="AE663" s="42">
        <v>1.7722450013236055E-3</v>
      </c>
      <c r="AF663" s="42">
        <v>2.972712206678889E-4</v>
      </c>
      <c r="AG663" s="42">
        <v>5.6178235221101625E-4</v>
      </c>
      <c r="AH663" s="42">
        <v>1.9091956500723124E-3</v>
      </c>
      <c r="AI663" s="42">
        <v>3.1738186939457157E-4</v>
      </c>
      <c r="AJ663" s="42">
        <v>6.0862525562306829E-4</v>
      </c>
      <c r="AK663" s="42">
        <v>1.7722450013236055E-3</v>
      </c>
      <c r="AL663" s="42">
        <v>2.972712206678889E-4</v>
      </c>
      <c r="AM663" s="42">
        <v>5.6178235221101625E-4</v>
      </c>
    </row>
    <row r="664" spans="1:39" hidden="1" x14ac:dyDescent="0.25">
      <c r="A664" s="53"/>
      <c r="B664" s="53"/>
      <c r="C664" s="53"/>
      <c r="D664" s="16">
        <v>0</v>
      </c>
      <c r="E664" s="16">
        <v>0</v>
      </c>
      <c r="F664" s="16">
        <v>0</v>
      </c>
      <c r="G664" s="16">
        <v>0</v>
      </c>
      <c r="H664" s="16">
        <v>0</v>
      </c>
      <c r="I664" s="16">
        <v>0</v>
      </c>
      <c r="J664" s="16">
        <v>0</v>
      </c>
      <c r="K664" s="16">
        <v>0</v>
      </c>
      <c r="L664" s="16">
        <v>0</v>
      </c>
      <c r="M664" s="16">
        <v>0</v>
      </c>
      <c r="N664" s="16">
        <v>0</v>
      </c>
      <c r="O664" s="16">
        <v>0</v>
      </c>
      <c r="P664" s="16">
        <v>3.1738186939457157E-4</v>
      </c>
      <c r="Q664" s="16">
        <v>6.0862525562306829E-4</v>
      </c>
      <c r="R664" s="16">
        <v>1.7722450013236055E-3</v>
      </c>
      <c r="S664" s="16">
        <v>2.972712206678889E-4</v>
      </c>
      <c r="T664" s="16">
        <v>5.6178235221101625E-4</v>
      </c>
      <c r="U664" s="16">
        <v>1.0048398158275329E-3</v>
      </c>
      <c r="V664" s="16">
        <v>3.1738186939457157E-4</v>
      </c>
      <c r="W664" s="16">
        <v>6.0862525562306829E-4</v>
      </c>
      <c r="X664" s="16">
        <v>1.7722450013236055E-3</v>
      </c>
      <c r="Y664" s="16">
        <v>2.972712206678889E-4</v>
      </c>
      <c r="Z664" s="16">
        <v>5.6178235221101625E-4</v>
      </c>
      <c r="AA664" s="54">
        <v>1.0048398158275329E-3</v>
      </c>
      <c r="AB664" s="42">
        <v>3.1738186939457157E-4</v>
      </c>
      <c r="AC664" s="42">
        <v>6.0862525562306829E-4</v>
      </c>
      <c r="AD664" s="42">
        <v>1.7722450013236055E-3</v>
      </c>
      <c r="AE664" s="42">
        <v>2.972712206678889E-4</v>
      </c>
      <c r="AF664" s="42">
        <v>5.6178235221101625E-4</v>
      </c>
      <c r="AG664" s="42">
        <v>1.0048398158275329E-3</v>
      </c>
      <c r="AH664" s="42">
        <v>3.1738186939457157E-4</v>
      </c>
      <c r="AI664" s="42">
        <v>6.0862525562306829E-4</v>
      </c>
      <c r="AJ664" s="42">
        <v>1.7722450013236055E-3</v>
      </c>
      <c r="AK664" s="42">
        <v>2.972712206678889E-4</v>
      </c>
      <c r="AL664" s="42">
        <v>5.6178235221101625E-4</v>
      </c>
      <c r="AM664" s="42">
        <v>1.0048398158275329E-3</v>
      </c>
    </row>
    <row r="665" spans="1:39" hidden="1" x14ac:dyDescent="0.25">
      <c r="A665" s="53"/>
      <c r="B665" s="53"/>
      <c r="C665" s="53"/>
      <c r="D665" s="16">
        <v>0</v>
      </c>
      <c r="E665" s="16">
        <v>0</v>
      </c>
      <c r="F665" s="16">
        <v>0</v>
      </c>
      <c r="G665" s="16">
        <v>0</v>
      </c>
      <c r="H665" s="16">
        <v>0</v>
      </c>
      <c r="I665" s="16">
        <v>0</v>
      </c>
      <c r="J665" s="16">
        <v>0</v>
      </c>
      <c r="K665" s="16">
        <v>0</v>
      </c>
      <c r="L665" s="16">
        <v>0</v>
      </c>
      <c r="M665" s="16">
        <v>0</v>
      </c>
      <c r="N665" s="16">
        <v>0</v>
      </c>
      <c r="O665" s="16">
        <v>0</v>
      </c>
      <c r="P665" s="16">
        <v>6.0862525562306829E-4</v>
      </c>
      <c r="Q665" s="16">
        <v>1.7722450013236055E-3</v>
      </c>
      <c r="R665" s="16">
        <v>2.972712206678889E-4</v>
      </c>
      <c r="S665" s="16">
        <v>5.6178235221101625E-4</v>
      </c>
      <c r="T665" s="16">
        <v>1.0048398158275329E-3</v>
      </c>
      <c r="U665" s="16">
        <v>1.6704308915503765E-4</v>
      </c>
      <c r="V665" s="16">
        <v>6.0862525562306829E-4</v>
      </c>
      <c r="W665" s="16">
        <v>1.7722450013236055E-3</v>
      </c>
      <c r="X665" s="16">
        <v>2.972712206678889E-4</v>
      </c>
      <c r="Y665" s="16">
        <v>5.6178235221101625E-4</v>
      </c>
      <c r="Z665" s="16">
        <v>1.0048398158275329E-3</v>
      </c>
      <c r="AA665" s="54">
        <v>1.6704308915503765E-4</v>
      </c>
      <c r="AB665" s="42">
        <v>6.0862525562306829E-4</v>
      </c>
      <c r="AC665" s="42">
        <v>1.7722450013236055E-3</v>
      </c>
      <c r="AD665" s="42">
        <v>2.972712206678889E-4</v>
      </c>
      <c r="AE665" s="42">
        <v>5.6178235221101625E-4</v>
      </c>
      <c r="AF665" s="42">
        <v>1.0048398158275329E-3</v>
      </c>
      <c r="AG665" s="42">
        <v>1.6704308915503765E-4</v>
      </c>
      <c r="AH665" s="42">
        <v>6.0862525562306829E-4</v>
      </c>
      <c r="AI665" s="42">
        <v>1.7722450013236055E-3</v>
      </c>
      <c r="AJ665" s="42">
        <v>2.972712206678889E-4</v>
      </c>
      <c r="AK665" s="42">
        <v>5.6178235221101625E-4</v>
      </c>
      <c r="AL665" s="42">
        <v>1.0048398158275329E-3</v>
      </c>
      <c r="AM665" s="42">
        <v>1.6704308915503765E-4</v>
      </c>
    </row>
    <row r="666" spans="1:39" x14ac:dyDescent="0.25">
      <c r="A666" s="53" t="s">
        <v>171</v>
      </c>
      <c r="B666" s="53" t="str">
        <f>VLOOKUP(A666,'TRI Releases'!$A$3:$Q$118,2,FALSE)</f>
        <v>77978FRMSPPOBOX</v>
      </c>
      <c r="C666" s="53" t="str">
        <f>VLOOKUP(B666,'AERMOD-Modeled-Air-Conc.'!$A$5:$B$3136,2,FALSE)</f>
        <v>Processing as a Reactant</v>
      </c>
      <c r="D666" s="16">
        <v>0</v>
      </c>
      <c r="E666" s="16">
        <v>0</v>
      </c>
      <c r="F666" s="16">
        <v>0</v>
      </c>
      <c r="G666" s="16">
        <v>0</v>
      </c>
      <c r="H666" s="16">
        <v>0</v>
      </c>
      <c r="I666" s="16">
        <v>0</v>
      </c>
      <c r="J666" s="16">
        <v>0</v>
      </c>
      <c r="K666" s="16">
        <v>0</v>
      </c>
      <c r="L666" s="16">
        <v>0</v>
      </c>
      <c r="M666" s="16">
        <v>0</v>
      </c>
      <c r="N666" s="16">
        <v>0</v>
      </c>
      <c r="O666" s="16">
        <v>0</v>
      </c>
      <c r="P666" s="16">
        <v>1.7722450013236055E-3</v>
      </c>
      <c r="Q666" s="16">
        <v>2.972712206678889E-4</v>
      </c>
      <c r="R666" s="16">
        <v>5.6178235221101625E-4</v>
      </c>
      <c r="S666" s="16">
        <v>1.0048398158275329E-3</v>
      </c>
      <c r="T666" s="16">
        <v>1.6704308915503765E-4</v>
      </c>
      <c r="U666" s="16">
        <v>3.2032908190687798E-4</v>
      </c>
      <c r="V666" s="16">
        <v>1.7722450013236055E-3</v>
      </c>
      <c r="W666" s="16">
        <v>2.972712206678889E-4</v>
      </c>
      <c r="X666" s="16">
        <v>5.6178235221101625E-4</v>
      </c>
      <c r="Y666" s="16">
        <v>1.0048398158275329E-3</v>
      </c>
      <c r="Z666" s="16">
        <v>1.6704308915503765E-4</v>
      </c>
      <c r="AA666" s="54">
        <v>3.2032908190687798E-4</v>
      </c>
      <c r="AB666" s="42">
        <v>1.7722450013236055E-3</v>
      </c>
      <c r="AC666" s="42">
        <v>2.972712206678889E-4</v>
      </c>
      <c r="AD666" s="42">
        <v>5.6178235221101625E-4</v>
      </c>
      <c r="AE666" s="42">
        <v>1.0048398158275329E-3</v>
      </c>
      <c r="AF666" s="42">
        <v>1.6704308915503765E-4</v>
      </c>
      <c r="AG666" s="42">
        <v>3.2032908190687798E-4</v>
      </c>
      <c r="AH666" s="42">
        <v>1.7722450013236055E-3</v>
      </c>
      <c r="AI666" s="42">
        <v>2.972712206678889E-4</v>
      </c>
      <c r="AJ666" s="42">
        <v>5.6178235221101625E-4</v>
      </c>
      <c r="AK666" s="42">
        <v>1.0048398158275329E-3</v>
      </c>
      <c r="AL666" s="42">
        <v>1.6704308915503765E-4</v>
      </c>
      <c r="AM666" s="42">
        <v>3.2032908190687798E-4</v>
      </c>
    </row>
    <row r="667" spans="1:39" hidden="1" x14ac:dyDescent="0.25">
      <c r="A667" s="53"/>
      <c r="B667" s="53"/>
      <c r="C667" s="53"/>
      <c r="D667" s="16">
        <v>0</v>
      </c>
      <c r="E667" s="16">
        <v>0</v>
      </c>
      <c r="F667" s="16">
        <v>0</v>
      </c>
      <c r="G667" s="16">
        <v>0</v>
      </c>
      <c r="H667" s="16">
        <v>0</v>
      </c>
      <c r="I667" s="16">
        <v>2.1305720123680062E-3</v>
      </c>
      <c r="J667" s="16">
        <v>0</v>
      </c>
      <c r="K667" s="16">
        <v>0</v>
      </c>
      <c r="L667" s="16">
        <v>0</v>
      </c>
      <c r="M667" s="16">
        <v>0</v>
      </c>
      <c r="N667" s="16">
        <v>0</v>
      </c>
      <c r="O667" s="16">
        <v>2.1305720123680062E-3</v>
      </c>
      <c r="P667" s="16">
        <v>2.972712206678889E-4</v>
      </c>
      <c r="Q667" s="16">
        <v>5.6178235221101625E-4</v>
      </c>
      <c r="R667" s="16">
        <v>1.0048398158275329E-3</v>
      </c>
      <c r="S667" s="16">
        <v>1.6704308915503765E-4</v>
      </c>
      <c r="T667" s="16">
        <v>3.2032908190687798E-4</v>
      </c>
      <c r="U667" s="16">
        <v>2.0676191682108733E-3</v>
      </c>
      <c r="V667" s="16">
        <v>2.972712206678889E-4</v>
      </c>
      <c r="W667" s="16">
        <v>5.6178235221101625E-4</v>
      </c>
      <c r="X667" s="16">
        <v>1.0048398158275329E-3</v>
      </c>
      <c r="Y667" s="16">
        <v>1.6704308915503765E-4</v>
      </c>
      <c r="Z667" s="16">
        <v>3.2032908190687798E-4</v>
      </c>
      <c r="AA667" s="54">
        <v>2.0676191682108733E-3</v>
      </c>
      <c r="AB667" s="42">
        <v>2.972712206678889E-4</v>
      </c>
      <c r="AC667" s="42">
        <v>5.6178235221101625E-4</v>
      </c>
      <c r="AD667" s="42">
        <v>1.0048398158275329E-3</v>
      </c>
      <c r="AE667" s="42">
        <v>1.6704308915503765E-4</v>
      </c>
      <c r="AF667" s="42">
        <v>3.2032908190687798E-4</v>
      </c>
      <c r="AG667" s="42">
        <v>4.1981911805788795E-3</v>
      </c>
      <c r="AH667" s="42">
        <v>2.972712206678889E-4</v>
      </c>
      <c r="AI667" s="42">
        <v>5.6178235221101625E-4</v>
      </c>
      <c r="AJ667" s="42">
        <v>1.0048398158275329E-3</v>
      </c>
      <c r="AK667" s="42">
        <v>1.6704308915503765E-4</v>
      </c>
      <c r="AL667" s="42">
        <v>3.2032908190687798E-4</v>
      </c>
      <c r="AM667" s="42">
        <v>4.1981911805788795E-3</v>
      </c>
    </row>
    <row r="668" spans="1:39" hidden="1" x14ac:dyDescent="0.25">
      <c r="A668" s="53"/>
      <c r="B668" s="53"/>
      <c r="C668" s="53"/>
      <c r="D668" s="16">
        <v>0</v>
      </c>
      <c r="E668" s="16">
        <v>0</v>
      </c>
      <c r="F668" s="16">
        <v>0</v>
      </c>
      <c r="G668" s="16">
        <v>0</v>
      </c>
      <c r="H668" s="16">
        <v>2.1305720123680062E-3</v>
      </c>
      <c r="I668" s="16">
        <v>9.9888028527260757E-5</v>
      </c>
      <c r="J668" s="16">
        <v>0</v>
      </c>
      <c r="K668" s="16">
        <v>0</v>
      </c>
      <c r="L668" s="16">
        <v>0</v>
      </c>
      <c r="M668" s="16">
        <v>0</v>
      </c>
      <c r="N668" s="16">
        <v>2.1305720123680062E-3</v>
      </c>
      <c r="O668" s="16">
        <v>9.9888028527260757E-5</v>
      </c>
      <c r="P668" s="16">
        <v>5.6178235221101625E-4</v>
      </c>
      <c r="Q668" s="16">
        <v>1.0048398158275329E-3</v>
      </c>
      <c r="R668" s="16">
        <v>1.6704308915503765E-4</v>
      </c>
      <c r="S668" s="16">
        <v>3.2032908190687798E-4</v>
      </c>
      <c r="T668" s="16">
        <v>2.0676191682108733E-3</v>
      </c>
      <c r="U668" s="16">
        <v>3.4681642411253704E-4</v>
      </c>
      <c r="V668" s="16">
        <v>5.6178235221101625E-4</v>
      </c>
      <c r="W668" s="16">
        <v>1.0048398158275329E-3</v>
      </c>
      <c r="X668" s="16">
        <v>1.6704308915503765E-4</v>
      </c>
      <c r="Y668" s="16">
        <v>3.2032908190687798E-4</v>
      </c>
      <c r="Z668" s="16">
        <v>2.0676191682108733E-3</v>
      </c>
      <c r="AA668" s="54">
        <v>3.4681642411253704E-4</v>
      </c>
      <c r="AB668" s="42">
        <v>5.6178235221101625E-4</v>
      </c>
      <c r="AC668" s="42">
        <v>1.0048398158275329E-3</v>
      </c>
      <c r="AD668" s="42">
        <v>1.6704308915503765E-4</v>
      </c>
      <c r="AE668" s="42">
        <v>3.2032908190687798E-4</v>
      </c>
      <c r="AF668" s="42">
        <v>4.1981911805788795E-3</v>
      </c>
      <c r="AG668" s="42">
        <v>4.4670445263979779E-4</v>
      </c>
      <c r="AH668" s="42">
        <v>5.6178235221101625E-4</v>
      </c>
      <c r="AI668" s="42">
        <v>1.0048398158275329E-3</v>
      </c>
      <c r="AJ668" s="42">
        <v>1.6704308915503765E-4</v>
      </c>
      <c r="AK668" s="42">
        <v>3.2032908190687798E-4</v>
      </c>
      <c r="AL668" s="42">
        <v>4.1981911805788795E-3</v>
      </c>
      <c r="AM668" s="42">
        <v>4.4670445263979779E-4</v>
      </c>
    </row>
    <row r="669" spans="1:39" hidden="1" x14ac:dyDescent="0.25">
      <c r="A669" s="53"/>
      <c r="B669" s="53"/>
      <c r="C669" s="53"/>
      <c r="D669" s="16">
        <v>0</v>
      </c>
      <c r="E669" s="16">
        <v>0</v>
      </c>
      <c r="F669" s="16">
        <v>0</v>
      </c>
      <c r="G669" s="16">
        <v>2.1305720123680062E-3</v>
      </c>
      <c r="H669" s="16">
        <v>9.9888028527260757E-5</v>
      </c>
      <c r="I669" s="16">
        <v>2.4792781380160667E-4</v>
      </c>
      <c r="J669" s="16">
        <v>0</v>
      </c>
      <c r="K669" s="16">
        <v>0</v>
      </c>
      <c r="L669" s="16">
        <v>0</v>
      </c>
      <c r="M669" s="16">
        <v>2.1305720123680062E-3</v>
      </c>
      <c r="N669" s="16">
        <v>9.9888028527260757E-5</v>
      </c>
      <c r="O669" s="16">
        <v>2.4792781380160667E-4</v>
      </c>
      <c r="P669" s="16">
        <v>1.0048398158275329E-3</v>
      </c>
      <c r="Q669" s="16">
        <v>1.6704308915503765E-4</v>
      </c>
      <c r="R669" s="16">
        <v>3.2032908190687798E-4</v>
      </c>
      <c r="S669" s="16">
        <v>2.0676191682108733E-3</v>
      </c>
      <c r="T669" s="16">
        <v>3.4681642411253704E-4</v>
      </c>
      <c r="U669" s="16">
        <v>6.554127442461857E-4</v>
      </c>
      <c r="V669" s="16">
        <v>1.0048398158275329E-3</v>
      </c>
      <c r="W669" s="16">
        <v>1.6704308915503765E-4</v>
      </c>
      <c r="X669" s="16">
        <v>3.2032908190687798E-4</v>
      </c>
      <c r="Y669" s="16">
        <v>2.0676191682108733E-3</v>
      </c>
      <c r="Z669" s="16">
        <v>3.4681642411253704E-4</v>
      </c>
      <c r="AA669" s="54">
        <v>6.554127442461857E-4</v>
      </c>
      <c r="AB669" s="42">
        <v>1.0048398158275329E-3</v>
      </c>
      <c r="AC669" s="42">
        <v>1.6704308915503765E-4</v>
      </c>
      <c r="AD669" s="42">
        <v>3.2032908190687798E-4</v>
      </c>
      <c r="AE669" s="42">
        <v>4.1981911805788795E-3</v>
      </c>
      <c r="AF669" s="42">
        <v>4.4670445263979779E-4</v>
      </c>
      <c r="AG669" s="42">
        <v>9.0334055804779231E-4</v>
      </c>
      <c r="AH669" s="42">
        <v>1.0048398158275329E-3</v>
      </c>
      <c r="AI669" s="42">
        <v>1.6704308915503765E-4</v>
      </c>
      <c r="AJ669" s="42">
        <v>3.2032908190687798E-4</v>
      </c>
      <c r="AK669" s="42">
        <v>4.1981911805788795E-3</v>
      </c>
      <c r="AL669" s="42">
        <v>4.4670445263979779E-4</v>
      </c>
      <c r="AM669" s="42">
        <v>9.0334055804779231E-4</v>
      </c>
    </row>
    <row r="670" spans="1:39" hidden="1" x14ac:dyDescent="0.25">
      <c r="A670" s="53"/>
      <c r="B670" s="53"/>
      <c r="C670" s="53"/>
      <c r="D670" s="16">
        <v>0</v>
      </c>
      <c r="E670" s="16">
        <v>0</v>
      </c>
      <c r="F670" s="16">
        <v>2.1305720123680062E-3</v>
      </c>
      <c r="G670" s="16">
        <v>9.9888028527260757E-5</v>
      </c>
      <c r="H670" s="16">
        <v>2.4792781380160667E-4</v>
      </c>
      <c r="I670" s="16">
        <v>1.2683090392299836E-3</v>
      </c>
      <c r="J670" s="16">
        <v>0</v>
      </c>
      <c r="K670" s="16">
        <v>0</v>
      </c>
      <c r="L670" s="16">
        <v>2.1305720123680062E-3</v>
      </c>
      <c r="M670" s="16">
        <v>9.9888028527260757E-5</v>
      </c>
      <c r="N670" s="16">
        <v>2.4792781380160667E-4</v>
      </c>
      <c r="O670" s="16">
        <v>1.2683090392299836E-3</v>
      </c>
      <c r="P670" s="16">
        <v>1.6704308915503765E-4</v>
      </c>
      <c r="Q670" s="16">
        <v>3.2032908190687798E-4</v>
      </c>
      <c r="R670" s="16">
        <v>2.0676191682108733E-3</v>
      </c>
      <c r="S670" s="16">
        <v>3.4681642411253704E-4</v>
      </c>
      <c r="T670" s="16">
        <v>6.554127442461857E-4</v>
      </c>
      <c r="U670" s="16">
        <v>1.172313118465455E-3</v>
      </c>
      <c r="V670" s="16">
        <v>1.6704308915503765E-4</v>
      </c>
      <c r="W670" s="16">
        <v>3.2032908190687798E-4</v>
      </c>
      <c r="X670" s="16">
        <v>2.0676191682108733E-3</v>
      </c>
      <c r="Y670" s="16">
        <v>3.4681642411253704E-4</v>
      </c>
      <c r="Z670" s="16">
        <v>6.554127442461857E-4</v>
      </c>
      <c r="AA670" s="54">
        <v>1.172313118465455E-3</v>
      </c>
      <c r="AB670" s="42">
        <v>1.6704308915503765E-4</v>
      </c>
      <c r="AC670" s="42">
        <v>3.2032908190687798E-4</v>
      </c>
      <c r="AD670" s="42">
        <v>4.1981911805788795E-3</v>
      </c>
      <c r="AE670" s="42">
        <v>4.4670445263979779E-4</v>
      </c>
      <c r="AF670" s="42">
        <v>9.0334055804779231E-4</v>
      </c>
      <c r="AG670" s="42">
        <v>2.4406221576954387E-3</v>
      </c>
      <c r="AH670" s="42">
        <v>1.6704308915503765E-4</v>
      </c>
      <c r="AI670" s="42">
        <v>3.2032908190687798E-4</v>
      </c>
      <c r="AJ670" s="42">
        <v>4.1981911805788795E-3</v>
      </c>
      <c r="AK670" s="42">
        <v>4.4670445263979779E-4</v>
      </c>
      <c r="AL670" s="42">
        <v>9.0334055804779231E-4</v>
      </c>
      <c r="AM670" s="42">
        <v>2.4406221576954387E-3</v>
      </c>
    </row>
    <row r="671" spans="1:39" hidden="1" x14ac:dyDescent="0.25">
      <c r="A671" s="53"/>
      <c r="B671" s="53"/>
      <c r="C671" s="53"/>
      <c r="D671" s="16">
        <v>0</v>
      </c>
      <c r="E671" s="16">
        <v>2.1305720123680062E-3</v>
      </c>
      <c r="F671" s="16">
        <v>9.9888028527260757E-5</v>
      </c>
      <c r="G671" s="16">
        <v>2.4792781380160667E-4</v>
      </c>
      <c r="H671" s="16">
        <v>1.2683090392299836E-3</v>
      </c>
      <c r="I671" s="16">
        <v>5.446318907756833E-5</v>
      </c>
      <c r="J671" s="16">
        <v>0</v>
      </c>
      <c r="K671" s="16">
        <v>2.1305720123680062E-3</v>
      </c>
      <c r="L671" s="16">
        <v>9.9888028527260757E-5</v>
      </c>
      <c r="M671" s="16">
        <v>2.4792781380160667E-4</v>
      </c>
      <c r="N671" s="16">
        <v>1.2683090392299836E-3</v>
      </c>
      <c r="O671" s="16">
        <v>5.446318907756833E-5</v>
      </c>
      <c r="P671" s="16">
        <v>3.2032908190687798E-4</v>
      </c>
      <c r="Q671" s="16">
        <v>2.0676191682108733E-3</v>
      </c>
      <c r="R671" s="16">
        <v>3.4681642411253704E-4</v>
      </c>
      <c r="S671" s="16">
        <v>6.554127442461857E-4</v>
      </c>
      <c r="T671" s="16">
        <v>1.172313118465455E-3</v>
      </c>
      <c r="U671" s="16">
        <v>1.9488360401421063E-4</v>
      </c>
      <c r="V671" s="16">
        <v>3.2032908190687798E-4</v>
      </c>
      <c r="W671" s="16">
        <v>2.0676191682108733E-3</v>
      </c>
      <c r="X671" s="16">
        <v>3.4681642411253704E-4</v>
      </c>
      <c r="Y671" s="16">
        <v>6.554127442461857E-4</v>
      </c>
      <c r="Z671" s="16">
        <v>1.172313118465455E-3</v>
      </c>
      <c r="AA671" s="54">
        <v>1.9488360401421063E-4</v>
      </c>
      <c r="AB671" s="42">
        <v>3.2032908190687798E-4</v>
      </c>
      <c r="AC671" s="42">
        <v>4.1981911805788795E-3</v>
      </c>
      <c r="AD671" s="42">
        <v>4.4670445263979779E-4</v>
      </c>
      <c r="AE671" s="42">
        <v>9.0334055804779231E-4</v>
      </c>
      <c r="AF671" s="42">
        <v>2.4406221576954387E-3</v>
      </c>
      <c r="AG671" s="42">
        <v>2.4934679309177894E-4</v>
      </c>
      <c r="AH671" s="42">
        <v>3.2032908190687798E-4</v>
      </c>
      <c r="AI671" s="42">
        <v>4.1981911805788795E-3</v>
      </c>
      <c r="AJ671" s="42">
        <v>4.4670445263979779E-4</v>
      </c>
      <c r="AK671" s="42">
        <v>9.0334055804779231E-4</v>
      </c>
      <c r="AL671" s="42">
        <v>2.4406221576954387E-3</v>
      </c>
      <c r="AM671" s="42">
        <v>2.4934679309177894E-4</v>
      </c>
    </row>
    <row r="672" spans="1:39" x14ac:dyDescent="0.25">
      <c r="A672" s="53" t="s">
        <v>172</v>
      </c>
      <c r="B672" s="53" t="str">
        <f>VLOOKUP(A672,'TRI Releases'!$A$3:$Q$118,2,FALSE)</f>
        <v>77978FRMSPPOBOX</v>
      </c>
      <c r="C672" s="53" t="str">
        <f>VLOOKUP(B672,'AERMOD-Modeled-Air-Conc.'!$A$5:$B$3136,2,FALSE)</f>
        <v>Processing as a Reactant</v>
      </c>
      <c r="D672" s="16">
        <v>2.1305720123680062E-3</v>
      </c>
      <c r="E672" s="16">
        <v>9.9888028527260757E-5</v>
      </c>
      <c r="F672" s="16">
        <v>2.4792781380160667E-4</v>
      </c>
      <c r="G672" s="16">
        <v>1.2683090392299836E-3</v>
      </c>
      <c r="H672" s="16">
        <v>5.446318907756833E-5</v>
      </c>
      <c r="I672" s="16">
        <v>1.4335205109199364E-4</v>
      </c>
      <c r="J672" s="16">
        <v>2.1305720123680062E-3</v>
      </c>
      <c r="K672" s="16">
        <v>9.9888028527260757E-5</v>
      </c>
      <c r="L672" s="16">
        <v>2.4792781380160667E-4</v>
      </c>
      <c r="M672" s="16">
        <v>1.2683090392299836E-3</v>
      </c>
      <c r="N672" s="16">
        <v>5.446318907756833E-5</v>
      </c>
      <c r="O672" s="16">
        <v>1.4335205109199364E-4</v>
      </c>
      <c r="P672" s="16">
        <v>2.0676191682108733E-3</v>
      </c>
      <c r="Q672" s="16">
        <v>3.4681642411253704E-4</v>
      </c>
      <c r="R672" s="16">
        <v>6.554127442461857E-4</v>
      </c>
      <c r="S672" s="16">
        <v>1.172313118465455E-3</v>
      </c>
      <c r="T672" s="16">
        <v>1.9488360401421063E-4</v>
      </c>
      <c r="U672" s="16">
        <v>3.7371726222469104E-4</v>
      </c>
      <c r="V672" s="16">
        <v>2.0676191682108733E-3</v>
      </c>
      <c r="W672" s="16">
        <v>3.4681642411253704E-4</v>
      </c>
      <c r="X672" s="16">
        <v>6.554127442461857E-4</v>
      </c>
      <c r="Y672" s="16">
        <v>1.172313118465455E-3</v>
      </c>
      <c r="Z672" s="16">
        <v>1.9488360401421063E-4</v>
      </c>
      <c r="AA672" s="54">
        <v>3.7371726222469104E-4</v>
      </c>
      <c r="AB672" s="42">
        <v>4.1981911805788795E-3</v>
      </c>
      <c r="AC672" s="42">
        <v>4.4670445263979779E-4</v>
      </c>
      <c r="AD672" s="42">
        <v>9.0334055804779231E-4</v>
      </c>
      <c r="AE672" s="42">
        <v>2.4406221576954387E-3</v>
      </c>
      <c r="AF672" s="42">
        <v>2.4934679309177894E-4</v>
      </c>
      <c r="AG672" s="42">
        <v>5.1706931331668466E-4</v>
      </c>
      <c r="AH672" s="42">
        <v>4.1981911805788795E-3</v>
      </c>
      <c r="AI672" s="42">
        <v>4.4670445263979779E-4</v>
      </c>
      <c r="AJ672" s="42">
        <v>9.0334055804779231E-4</v>
      </c>
      <c r="AK672" s="42">
        <v>2.4406221576954387E-3</v>
      </c>
      <c r="AL672" s="42">
        <v>2.4934679309177894E-4</v>
      </c>
      <c r="AM672" s="42">
        <v>5.1706931331668466E-4</v>
      </c>
    </row>
    <row r="673" spans="1:39" hidden="1" x14ac:dyDescent="0.25">
      <c r="A673" s="53"/>
      <c r="B673" s="53"/>
      <c r="C673" s="53"/>
      <c r="D673" s="16">
        <v>9.9888028527260757E-5</v>
      </c>
      <c r="E673" s="16">
        <v>2.4792781380160667E-4</v>
      </c>
      <c r="F673" s="16">
        <v>1.2683090392299836E-3</v>
      </c>
      <c r="G673" s="16">
        <v>5.446318907756833E-5</v>
      </c>
      <c r="H673" s="16">
        <v>1.4335205109199364E-4</v>
      </c>
      <c r="I673" s="16">
        <v>2.1305720123680062E-3</v>
      </c>
      <c r="J673" s="16">
        <v>9.9888028527260757E-5</v>
      </c>
      <c r="K673" s="16">
        <v>2.4792781380160667E-4</v>
      </c>
      <c r="L673" s="16">
        <v>1.2683090392299836E-3</v>
      </c>
      <c r="M673" s="16">
        <v>5.446318907756833E-5</v>
      </c>
      <c r="N673" s="16">
        <v>1.4335205109199364E-4</v>
      </c>
      <c r="O673" s="16">
        <v>2.1305720123680062E-3</v>
      </c>
      <c r="P673" s="16">
        <v>3.4681642411253704E-4</v>
      </c>
      <c r="Q673" s="16">
        <v>6.554127442461857E-4</v>
      </c>
      <c r="R673" s="16">
        <v>1.172313118465455E-3</v>
      </c>
      <c r="S673" s="16">
        <v>1.9488360401421063E-4</v>
      </c>
      <c r="T673" s="16">
        <v>3.7371726222469104E-4</v>
      </c>
      <c r="U673" s="16">
        <v>0</v>
      </c>
      <c r="V673" s="16">
        <v>3.4681642411253704E-4</v>
      </c>
      <c r="W673" s="16">
        <v>6.554127442461857E-4</v>
      </c>
      <c r="X673" s="16">
        <v>1.172313118465455E-3</v>
      </c>
      <c r="Y673" s="16">
        <v>1.9488360401421063E-4</v>
      </c>
      <c r="Z673" s="16">
        <v>3.7371726222469104E-4</v>
      </c>
      <c r="AA673" s="54">
        <v>0</v>
      </c>
      <c r="AB673" s="42">
        <v>4.4670445263979779E-4</v>
      </c>
      <c r="AC673" s="42">
        <v>9.0334055804779231E-4</v>
      </c>
      <c r="AD673" s="42">
        <v>2.4406221576954387E-3</v>
      </c>
      <c r="AE673" s="42">
        <v>2.4934679309177894E-4</v>
      </c>
      <c r="AF673" s="42">
        <v>5.1706931331668466E-4</v>
      </c>
      <c r="AG673" s="42">
        <v>2.1305720123680062E-3</v>
      </c>
      <c r="AH673" s="42">
        <v>4.4670445263979779E-4</v>
      </c>
      <c r="AI673" s="42">
        <v>9.0334055804779231E-4</v>
      </c>
      <c r="AJ673" s="42">
        <v>2.4406221576954387E-3</v>
      </c>
      <c r="AK673" s="42">
        <v>2.4934679309177894E-4</v>
      </c>
      <c r="AL673" s="42">
        <v>5.1706931331668466E-4</v>
      </c>
      <c r="AM673" s="42">
        <v>2.1305720123680062E-3</v>
      </c>
    </row>
    <row r="674" spans="1:39" hidden="1" x14ac:dyDescent="0.25">
      <c r="A674" s="53"/>
      <c r="B674" s="53"/>
      <c r="C674" s="53"/>
      <c r="D674" s="16">
        <v>2.4792781380160667E-4</v>
      </c>
      <c r="E674" s="16">
        <v>1.2683090392299836E-3</v>
      </c>
      <c r="F674" s="16">
        <v>5.446318907756833E-5</v>
      </c>
      <c r="G674" s="16">
        <v>1.4335205109199364E-4</v>
      </c>
      <c r="H674" s="16">
        <v>2.1305720123680062E-3</v>
      </c>
      <c r="I674" s="16">
        <v>9.9888028527260757E-5</v>
      </c>
      <c r="J674" s="16">
        <v>2.4792781380160667E-4</v>
      </c>
      <c r="K674" s="16">
        <v>1.2683090392299836E-3</v>
      </c>
      <c r="L674" s="16">
        <v>5.446318907756833E-5</v>
      </c>
      <c r="M674" s="16">
        <v>1.4335205109199364E-4</v>
      </c>
      <c r="N674" s="16">
        <v>2.1305720123680062E-3</v>
      </c>
      <c r="O674" s="16">
        <v>9.9888028527260757E-5</v>
      </c>
      <c r="P674" s="16">
        <v>6.554127442461857E-4</v>
      </c>
      <c r="Q674" s="16">
        <v>1.172313118465455E-3</v>
      </c>
      <c r="R674" s="16">
        <v>1.9488360401421063E-4</v>
      </c>
      <c r="S674" s="16">
        <v>3.7371726222469104E-4</v>
      </c>
      <c r="T674" s="16">
        <v>0</v>
      </c>
      <c r="U674" s="16">
        <v>0</v>
      </c>
      <c r="V674" s="16">
        <v>6.554127442461857E-4</v>
      </c>
      <c r="W674" s="16">
        <v>1.172313118465455E-3</v>
      </c>
      <c r="X674" s="16">
        <v>1.9488360401421063E-4</v>
      </c>
      <c r="Y674" s="16">
        <v>3.7371726222469104E-4</v>
      </c>
      <c r="Z674" s="16">
        <v>0</v>
      </c>
      <c r="AA674" s="54">
        <v>0</v>
      </c>
      <c r="AB674" s="42">
        <v>9.0334055804779231E-4</v>
      </c>
      <c r="AC674" s="42">
        <v>2.4406221576954387E-3</v>
      </c>
      <c r="AD674" s="42">
        <v>2.4934679309177894E-4</v>
      </c>
      <c r="AE674" s="42">
        <v>5.1706931331668466E-4</v>
      </c>
      <c r="AF674" s="42">
        <v>2.1305720123680062E-3</v>
      </c>
      <c r="AG674" s="42">
        <v>9.9888028527260757E-5</v>
      </c>
      <c r="AH674" s="42">
        <v>9.0334055804779231E-4</v>
      </c>
      <c r="AI674" s="42">
        <v>2.4406221576954387E-3</v>
      </c>
      <c r="AJ674" s="42">
        <v>2.4934679309177894E-4</v>
      </c>
      <c r="AK674" s="42">
        <v>5.1706931331668466E-4</v>
      </c>
      <c r="AL674" s="42">
        <v>2.1305720123680062E-3</v>
      </c>
      <c r="AM674" s="42">
        <v>9.9888028527260757E-5</v>
      </c>
    </row>
    <row r="675" spans="1:39" hidden="1" x14ac:dyDescent="0.25">
      <c r="A675" s="53"/>
      <c r="B675" s="53"/>
      <c r="C675" s="53"/>
      <c r="D675" s="16">
        <v>1.2683090392299836E-3</v>
      </c>
      <c r="E675" s="16">
        <v>5.446318907756833E-5</v>
      </c>
      <c r="F675" s="16">
        <v>1.4335205109199364E-4</v>
      </c>
      <c r="G675" s="16">
        <v>2.1305720123680062E-3</v>
      </c>
      <c r="H675" s="16">
        <v>9.9888028527260757E-5</v>
      </c>
      <c r="I675" s="16">
        <v>2.4792781380160667E-4</v>
      </c>
      <c r="J675" s="16">
        <v>1.2683090392299836E-3</v>
      </c>
      <c r="K675" s="16">
        <v>5.446318907756833E-5</v>
      </c>
      <c r="L675" s="16">
        <v>1.4335205109199364E-4</v>
      </c>
      <c r="M675" s="16">
        <v>2.1305720123680062E-3</v>
      </c>
      <c r="N675" s="16">
        <v>9.9888028527260757E-5</v>
      </c>
      <c r="O675" s="16">
        <v>2.4792781380160667E-4</v>
      </c>
      <c r="P675" s="16">
        <v>1.172313118465455E-3</v>
      </c>
      <c r="Q675" s="16">
        <v>1.9488360401421063E-4</v>
      </c>
      <c r="R675" s="16">
        <v>3.7371726222469104E-4</v>
      </c>
      <c r="S675" s="16">
        <v>0</v>
      </c>
      <c r="T675" s="16">
        <v>0</v>
      </c>
      <c r="U675" s="16">
        <v>0</v>
      </c>
      <c r="V675" s="16">
        <v>1.172313118465455E-3</v>
      </c>
      <c r="W675" s="16">
        <v>1.9488360401421063E-4</v>
      </c>
      <c r="X675" s="16">
        <v>3.7371726222469104E-4</v>
      </c>
      <c r="Y675" s="16">
        <v>0</v>
      </c>
      <c r="Z675" s="16">
        <v>0</v>
      </c>
      <c r="AA675" s="54">
        <v>0</v>
      </c>
      <c r="AB675" s="42">
        <v>2.4406221576954387E-3</v>
      </c>
      <c r="AC675" s="42">
        <v>2.4934679309177894E-4</v>
      </c>
      <c r="AD675" s="42">
        <v>5.1706931331668466E-4</v>
      </c>
      <c r="AE675" s="42">
        <v>2.1305720123680062E-3</v>
      </c>
      <c r="AF675" s="42">
        <v>9.9888028527260757E-5</v>
      </c>
      <c r="AG675" s="42">
        <v>2.4792781380160667E-4</v>
      </c>
      <c r="AH675" s="42">
        <v>2.4406221576954387E-3</v>
      </c>
      <c r="AI675" s="42">
        <v>2.4934679309177894E-4</v>
      </c>
      <c r="AJ675" s="42">
        <v>5.1706931331668466E-4</v>
      </c>
      <c r="AK675" s="42">
        <v>2.1305720123680062E-3</v>
      </c>
      <c r="AL675" s="42">
        <v>9.9888028527260757E-5</v>
      </c>
      <c r="AM675" s="42">
        <v>2.4792781380160667E-4</v>
      </c>
    </row>
    <row r="676" spans="1:39" hidden="1" x14ac:dyDescent="0.25">
      <c r="A676" s="53"/>
      <c r="B676" s="53"/>
      <c r="C676" s="53"/>
      <c r="D676" s="16">
        <v>5.446318907756833E-5</v>
      </c>
      <c r="E676" s="16">
        <v>1.4335205109199364E-4</v>
      </c>
      <c r="F676" s="16">
        <v>2.1305720123680062E-3</v>
      </c>
      <c r="G676" s="16">
        <v>9.9888028527260757E-5</v>
      </c>
      <c r="H676" s="16">
        <v>2.4792781380160667E-4</v>
      </c>
      <c r="I676" s="16">
        <v>1.2683090392299836E-3</v>
      </c>
      <c r="J676" s="16">
        <v>5.446318907756833E-5</v>
      </c>
      <c r="K676" s="16">
        <v>1.4335205109199364E-4</v>
      </c>
      <c r="L676" s="16">
        <v>2.1305720123680062E-3</v>
      </c>
      <c r="M676" s="16">
        <v>9.9888028527260757E-5</v>
      </c>
      <c r="N676" s="16">
        <v>2.4792781380160667E-4</v>
      </c>
      <c r="O676" s="16">
        <v>1.2683090392299836E-3</v>
      </c>
      <c r="P676" s="16">
        <v>1.9488360401421063E-4</v>
      </c>
      <c r="Q676" s="16">
        <v>3.7371726222469104E-4</v>
      </c>
      <c r="R676" s="16">
        <v>0</v>
      </c>
      <c r="S676" s="16">
        <v>0</v>
      </c>
      <c r="T676" s="16">
        <v>0</v>
      </c>
      <c r="U676" s="16">
        <v>0</v>
      </c>
      <c r="V676" s="16">
        <v>1.9488360401421063E-4</v>
      </c>
      <c r="W676" s="16">
        <v>3.7371726222469104E-4</v>
      </c>
      <c r="X676" s="16">
        <v>0</v>
      </c>
      <c r="Y676" s="16">
        <v>0</v>
      </c>
      <c r="Z676" s="16">
        <v>0</v>
      </c>
      <c r="AA676" s="54">
        <v>0</v>
      </c>
      <c r="AB676" s="42">
        <v>2.4934679309177894E-4</v>
      </c>
      <c r="AC676" s="42">
        <v>5.1706931331668466E-4</v>
      </c>
      <c r="AD676" s="42">
        <v>2.1305720123680062E-3</v>
      </c>
      <c r="AE676" s="42">
        <v>9.9888028527260757E-5</v>
      </c>
      <c r="AF676" s="42">
        <v>2.4792781380160667E-4</v>
      </c>
      <c r="AG676" s="42">
        <v>1.2683090392299836E-3</v>
      </c>
      <c r="AH676" s="42">
        <v>2.4934679309177894E-4</v>
      </c>
      <c r="AI676" s="42">
        <v>5.1706931331668466E-4</v>
      </c>
      <c r="AJ676" s="42">
        <v>2.1305720123680062E-3</v>
      </c>
      <c r="AK676" s="42">
        <v>9.9888028527260757E-5</v>
      </c>
      <c r="AL676" s="42">
        <v>2.4792781380160667E-4</v>
      </c>
      <c r="AM676" s="42">
        <v>1.2683090392299836E-3</v>
      </c>
    </row>
    <row r="677" spans="1:39" hidden="1" x14ac:dyDescent="0.25">
      <c r="A677" s="53"/>
      <c r="B677" s="53"/>
      <c r="C677" s="53"/>
      <c r="D677" s="16">
        <v>1.4335205109199364E-4</v>
      </c>
      <c r="E677" s="16">
        <v>2.1305720123680062E-3</v>
      </c>
      <c r="F677" s="16">
        <v>9.9888028527260757E-5</v>
      </c>
      <c r="G677" s="16">
        <v>2.4792781380160667E-4</v>
      </c>
      <c r="H677" s="16">
        <v>1.2683090392299836E-3</v>
      </c>
      <c r="I677" s="16">
        <v>5.446318907756833E-5</v>
      </c>
      <c r="J677" s="16">
        <v>1.4335205109199364E-4</v>
      </c>
      <c r="K677" s="16">
        <v>2.1305720123680062E-3</v>
      </c>
      <c r="L677" s="16">
        <v>9.9888028527260757E-5</v>
      </c>
      <c r="M677" s="16">
        <v>2.4792781380160667E-4</v>
      </c>
      <c r="N677" s="16">
        <v>1.2683090392299836E-3</v>
      </c>
      <c r="O677" s="16">
        <v>5.446318907756833E-5</v>
      </c>
      <c r="P677" s="16">
        <v>3.7371726222469104E-4</v>
      </c>
      <c r="Q677" s="16">
        <v>0</v>
      </c>
      <c r="R677" s="16">
        <v>0</v>
      </c>
      <c r="S677" s="16">
        <v>0</v>
      </c>
      <c r="T677" s="16">
        <v>0</v>
      </c>
      <c r="U677" s="16">
        <v>0</v>
      </c>
      <c r="V677" s="16">
        <v>3.7371726222469104E-4</v>
      </c>
      <c r="W677" s="16">
        <v>0</v>
      </c>
      <c r="X677" s="16">
        <v>0</v>
      </c>
      <c r="Y677" s="16">
        <v>0</v>
      </c>
      <c r="Z677" s="16">
        <v>0</v>
      </c>
      <c r="AA677" s="54">
        <v>0</v>
      </c>
      <c r="AB677" s="42">
        <v>5.1706931331668466E-4</v>
      </c>
      <c r="AC677" s="42">
        <v>2.1305720123680062E-3</v>
      </c>
      <c r="AD677" s="42">
        <v>9.9888028527260757E-5</v>
      </c>
      <c r="AE677" s="42">
        <v>2.4792781380160667E-4</v>
      </c>
      <c r="AF677" s="42">
        <v>1.2683090392299836E-3</v>
      </c>
      <c r="AG677" s="42">
        <v>5.446318907756833E-5</v>
      </c>
      <c r="AH677" s="42">
        <v>5.1706931331668466E-4</v>
      </c>
      <c r="AI677" s="42">
        <v>2.1305720123680062E-3</v>
      </c>
      <c r="AJ677" s="42">
        <v>9.9888028527260757E-5</v>
      </c>
      <c r="AK677" s="42">
        <v>2.4792781380160667E-4</v>
      </c>
      <c r="AL677" s="42">
        <v>1.2683090392299836E-3</v>
      </c>
      <c r="AM677" s="42">
        <v>5.446318907756833E-5</v>
      </c>
    </row>
    <row r="678" spans="1:39" x14ac:dyDescent="0.25">
      <c r="A678" s="53" t="s">
        <v>173</v>
      </c>
      <c r="B678" s="53" t="str">
        <f>VLOOKUP(A678,'TRI Releases'!$A$3:$Q$118,2,FALSE)</f>
        <v>77978FRMSPPOBOX</v>
      </c>
      <c r="C678" s="53" t="str">
        <f>VLOOKUP(B678,'AERMOD-Modeled-Air-Conc.'!$A$5:$B$3136,2,FALSE)</f>
        <v>Processing as a Reactant</v>
      </c>
      <c r="D678" s="16">
        <v>2.1305720123680062E-3</v>
      </c>
      <c r="E678" s="16">
        <v>9.9888028527260757E-5</v>
      </c>
      <c r="F678" s="16">
        <v>2.4792781380160667E-4</v>
      </c>
      <c r="G678" s="16">
        <v>1.2683090392299836E-3</v>
      </c>
      <c r="H678" s="16">
        <v>5.446318907756833E-5</v>
      </c>
      <c r="I678" s="16">
        <v>1.4335205109199364E-4</v>
      </c>
      <c r="J678" s="16">
        <v>2.1305720123680062E-3</v>
      </c>
      <c r="K678" s="16">
        <v>9.9888028527260757E-5</v>
      </c>
      <c r="L678" s="16">
        <v>2.4792781380160667E-4</v>
      </c>
      <c r="M678" s="16">
        <v>1.2683090392299836E-3</v>
      </c>
      <c r="N678" s="16">
        <v>5.446318907756833E-5</v>
      </c>
      <c r="O678" s="16">
        <v>1.4335205109199364E-4</v>
      </c>
      <c r="P678" s="16">
        <v>0</v>
      </c>
      <c r="Q678" s="16">
        <v>0</v>
      </c>
      <c r="R678" s="16">
        <v>0</v>
      </c>
      <c r="S678" s="16">
        <v>0</v>
      </c>
      <c r="T678" s="16">
        <v>0</v>
      </c>
      <c r="U678" s="16">
        <v>0</v>
      </c>
      <c r="V678" s="16">
        <v>0</v>
      </c>
      <c r="W678" s="16">
        <v>0</v>
      </c>
      <c r="X678" s="16">
        <v>0</v>
      </c>
      <c r="Y678" s="16">
        <v>0</v>
      </c>
      <c r="Z678" s="16">
        <v>0</v>
      </c>
      <c r="AA678" s="54">
        <v>0</v>
      </c>
      <c r="AB678" s="42">
        <v>2.1305720123680062E-3</v>
      </c>
      <c r="AC678" s="42">
        <v>9.9888028527260757E-5</v>
      </c>
      <c r="AD678" s="42">
        <v>2.4792781380160667E-4</v>
      </c>
      <c r="AE678" s="42">
        <v>1.2683090392299836E-3</v>
      </c>
      <c r="AF678" s="42">
        <v>5.446318907756833E-5</v>
      </c>
      <c r="AG678" s="42">
        <v>1.4335205109199364E-4</v>
      </c>
      <c r="AH678" s="42">
        <v>2.1305720123680062E-3</v>
      </c>
      <c r="AI678" s="42">
        <v>9.9888028527260757E-5</v>
      </c>
      <c r="AJ678" s="42">
        <v>2.4792781380160667E-4</v>
      </c>
      <c r="AK678" s="42">
        <v>1.2683090392299836E-3</v>
      </c>
      <c r="AL678" s="42">
        <v>5.446318907756833E-5</v>
      </c>
      <c r="AM678" s="42">
        <v>1.4335205109199364E-4</v>
      </c>
    </row>
    <row r="679" spans="1:39" hidden="1" x14ac:dyDescent="0.25">
      <c r="A679" s="53"/>
      <c r="B679" s="53"/>
      <c r="C679" s="53"/>
      <c r="D679" s="16">
        <v>9.9888028527260757E-5</v>
      </c>
      <c r="E679" s="16">
        <v>2.4792781380160667E-4</v>
      </c>
      <c r="F679" s="16">
        <v>1.2683090392299836E-3</v>
      </c>
      <c r="G679" s="16">
        <v>5.446318907756833E-5</v>
      </c>
      <c r="H679" s="16">
        <v>1.4335205109199364E-4</v>
      </c>
      <c r="I679" s="16">
        <v>2.1305720123680062E-3</v>
      </c>
      <c r="J679" s="16">
        <v>9.9888028527260757E-5</v>
      </c>
      <c r="K679" s="16">
        <v>2.4792781380160667E-4</v>
      </c>
      <c r="L679" s="16">
        <v>1.2683090392299836E-3</v>
      </c>
      <c r="M679" s="16">
        <v>5.446318907756833E-5</v>
      </c>
      <c r="N679" s="16">
        <v>1.4335205109199364E-4</v>
      </c>
      <c r="O679" s="16">
        <v>2.1305720123680062E-3</v>
      </c>
      <c r="P679" s="16">
        <v>0</v>
      </c>
      <c r="Q679" s="16">
        <v>0</v>
      </c>
      <c r="R679" s="16">
        <v>0</v>
      </c>
      <c r="S679" s="16">
        <v>0</v>
      </c>
      <c r="T679" s="16">
        <v>0</v>
      </c>
      <c r="U679" s="16">
        <v>1.2996463343039773E-3</v>
      </c>
      <c r="V679" s="16">
        <v>0</v>
      </c>
      <c r="W679" s="16">
        <v>0</v>
      </c>
      <c r="X679" s="16">
        <v>0</v>
      </c>
      <c r="Y679" s="16">
        <v>0</v>
      </c>
      <c r="Z679" s="16">
        <v>0</v>
      </c>
      <c r="AA679" s="54">
        <v>1.2996463343039773E-3</v>
      </c>
      <c r="AB679" s="42">
        <v>9.9888028527260757E-5</v>
      </c>
      <c r="AC679" s="42">
        <v>2.4792781380160667E-4</v>
      </c>
      <c r="AD679" s="42">
        <v>1.2683090392299836E-3</v>
      </c>
      <c r="AE679" s="42">
        <v>5.446318907756833E-5</v>
      </c>
      <c r="AF679" s="42">
        <v>1.4335205109199364E-4</v>
      </c>
      <c r="AG679" s="42">
        <v>3.4302183466719833E-3</v>
      </c>
      <c r="AH679" s="42">
        <v>9.9888028527260757E-5</v>
      </c>
      <c r="AI679" s="42">
        <v>2.4792781380160667E-4</v>
      </c>
      <c r="AJ679" s="42">
        <v>1.2683090392299836E-3</v>
      </c>
      <c r="AK679" s="42">
        <v>5.446318907756833E-5</v>
      </c>
      <c r="AL679" s="42">
        <v>1.4335205109199364E-4</v>
      </c>
      <c r="AM679" s="42">
        <v>3.4302183466719833E-3</v>
      </c>
    </row>
    <row r="680" spans="1:39" hidden="1" x14ac:dyDescent="0.25">
      <c r="A680" s="53"/>
      <c r="B680" s="53"/>
      <c r="C680" s="53"/>
      <c r="D680" s="16">
        <v>2.4792781380160667E-4</v>
      </c>
      <c r="E680" s="16">
        <v>1.2683090392299836E-3</v>
      </c>
      <c r="F680" s="16">
        <v>5.446318907756833E-5</v>
      </c>
      <c r="G680" s="16">
        <v>1.4335205109199364E-4</v>
      </c>
      <c r="H680" s="16">
        <v>2.1305720123680062E-3</v>
      </c>
      <c r="I680" s="16">
        <v>9.9888028527260757E-5</v>
      </c>
      <c r="J680" s="16">
        <v>2.4792781380160667E-4</v>
      </c>
      <c r="K680" s="16">
        <v>1.2683090392299836E-3</v>
      </c>
      <c r="L680" s="16">
        <v>5.446318907756833E-5</v>
      </c>
      <c r="M680" s="16">
        <v>1.4335205109199364E-4</v>
      </c>
      <c r="N680" s="16">
        <v>2.1305720123680062E-3</v>
      </c>
      <c r="O680" s="16">
        <v>9.9888028527260757E-5</v>
      </c>
      <c r="P680" s="16">
        <v>0</v>
      </c>
      <c r="Q680" s="16">
        <v>0</v>
      </c>
      <c r="R680" s="16">
        <v>0</v>
      </c>
      <c r="S680" s="16">
        <v>0</v>
      </c>
      <c r="T680" s="16">
        <v>1.2996463343039773E-3</v>
      </c>
      <c r="U680" s="16">
        <v>2.1799889515645185E-4</v>
      </c>
      <c r="V680" s="16">
        <v>0</v>
      </c>
      <c r="W680" s="16">
        <v>0</v>
      </c>
      <c r="X680" s="16">
        <v>0</v>
      </c>
      <c r="Y680" s="16">
        <v>0</v>
      </c>
      <c r="Z680" s="16">
        <v>1.2996463343039773E-3</v>
      </c>
      <c r="AA680" s="54">
        <v>2.1799889515645185E-4</v>
      </c>
      <c r="AB680" s="42">
        <v>2.4792781380160667E-4</v>
      </c>
      <c r="AC680" s="42">
        <v>1.2683090392299836E-3</v>
      </c>
      <c r="AD680" s="42">
        <v>5.446318907756833E-5</v>
      </c>
      <c r="AE680" s="42">
        <v>1.4335205109199364E-4</v>
      </c>
      <c r="AF680" s="42">
        <v>3.4302183466719833E-3</v>
      </c>
      <c r="AG680" s="42">
        <v>3.178869236837126E-4</v>
      </c>
      <c r="AH680" s="42">
        <v>2.4792781380160667E-4</v>
      </c>
      <c r="AI680" s="42">
        <v>1.2683090392299836E-3</v>
      </c>
      <c r="AJ680" s="42">
        <v>5.446318907756833E-5</v>
      </c>
      <c r="AK680" s="42">
        <v>1.4335205109199364E-4</v>
      </c>
      <c r="AL680" s="42">
        <v>3.4302183466719833E-3</v>
      </c>
      <c r="AM680" s="42">
        <v>3.178869236837126E-4</v>
      </c>
    </row>
    <row r="681" spans="1:39" hidden="1" x14ac:dyDescent="0.25">
      <c r="A681" s="53"/>
      <c r="B681" s="53"/>
      <c r="C681" s="53"/>
      <c r="D681" s="16">
        <v>1.2683090392299836E-3</v>
      </c>
      <c r="E681" s="16">
        <v>5.446318907756833E-5</v>
      </c>
      <c r="F681" s="16">
        <v>1.4335205109199364E-4</v>
      </c>
      <c r="G681" s="16">
        <v>2.1305720123680062E-3</v>
      </c>
      <c r="H681" s="16">
        <v>9.9888028527260757E-5</v>
      </c>
      <c r="I681" s="16">
        <v>2.4792781380160667E-4</v>
      </c>
      <c r="J681" s="16">
        <v>1.2683090392299836E-3</v>
      </c>
      <c r="K681" s="16">
        <v>5.446318907756833E-5</v>
      </c>
      <c r="L681" s="16">
        <v>1.4335205109199364E-4</v>
      </c>
      <c r="M681" s="16">
        <v>2.1305720123680062E-3</v>
      </c>
      <c r="N681" s="16">
        <v>9.9888028527260757E-5</v>
      </c>
      <c r="O681" s="16">
        <v>2.4792781380160667E-4</v>
      </c>
      <c r="P681" s="16">
        <v>0</v>
      </c>
      <c r="Q681" s="16">
        <v>0</v>
      </c>
      <c r="R681" s="16">
        <v>0</v>
      </c>
      <c r="S681" s="16">
        <v>1.2996463343039773E-3</v>
      </c>
      <c r="T681" s="16">
        <v>2.1799889515645185E-4</v>
      </c>
      <c r="U681" s="16">
        <v>4.1197372495474526E-4</v>
      </c>
      <c r="V681" s="16">
        <v>0</v>
      </c>
      <c r="W681" s="16">
        <v>0</v>
      </c>
      <c r="X681" s="16">
        <v>0</v>
      </c>
      <c r="Y681" s="16">
        <v>1.2996463343039773E-3</v>
      </c>
      <c r="Z681" s="16">
        <v>2.1799889515645185E-4</v>
      </c>
      <c r="AA681" s="54">
        <v>4.1197372495474526E-4</v>
      </c>
      <c r="AB681" s="42">
        <v>1.2683090392299836E-3</v>
      </c>
      <c r="AC681" s="42">
        <v>5.446318907756833E-5</v>
      </c>
      <c r="AD681" s="42">
        <v>1.4335205109199364E-4</v>
      </c>
      <c r="AE681" s="42">
        <v>3.4302183466719833E-3</v>
      </c>
      <c r="AF681" s="42">
        <v>3.178869236837126E-4</v>
      </c>
      <c r="AG681" s="42">
        <v>6.5990153875635188E-4</v>
      </c>
      <c r="AH681" s="42">
        <v>1.2683090392299836E-3</v>
      </c>
      <c r="AI681" s="42">
        <v>5.446318907756833E-5</v>
      </c>
      <c r="AJ681" s="42">
        <v>1.4335205109199364E-4</v>
      </c>
      <c r="AK681" s="42">
        <v>3.4302183466719833E-3</v>
      </c>
      <c r="AL681" s="42">
        <v>3.178869236837126E-4</v>
      </c>
      <c r="AM681" s="42">
        <v>6.5990153875635188E-4</v>
      </c>
    </row>
    <row r="682" spans="1:39" hidden="1" x14ac:dyDescent="0.25">
      <c r="A682" s="53"/>
      <c r="B682" s="53"/>
      <c r="C682" s="53"/>
      <c r="D682" s="16">
        <v>5.446318907756833E-5</v>
      </c>
      <c r="E682" s="16">
        <v>1.4335205109199364E-4</v>
      </c>
      <c r="F682" s="16">
        <v>2.1305720123680062E-3</v>
      </c>
      <c r="G682" s="16">
        <v>9.9888028527260757E-5</v>
      </c>
      <c r="H682" s="16">
        <v>2.4792781380160667E-4</v>
      </c>
      <c r="I682" s="16">
        <v>1.2683090392299836E-3</v>
      </c>
      <c r="J682" s="16">
        <v>5.446318907756833E-5</v>
      </c>
      <c r="K682" s="16">
        <v>1.4335205109199364E-4</v>
      </c>
      <c r="L682" s="16">
        <v>2.1305720123680062E-3</v>
      </c>
      <c r="M682" s="16">
        <v>9.9888028527260757E-5</v>
      </c>
      <c r="N682" s="16">
        <v>2.4792781380160667E-4</v>
      </c>
      <c r="O682" s="16">
        <v>1.2683090392299836E-3</v>
      </c>
      <c r="P682" s="16">
        <v>0</v>
      </c>
      <c r="Q682" s="16">
        <v>0</v>
      </c>
      <c r="R682" s="16">
        <v>1.2996463343039773E-3</v>
      </c>
      <c r="S682" s="16">
        <v>2.1799889515645185E-4</v>
      </c>
      <c r="T682" s="16">
        <v>4.1197372495474526E-4</v>
      </c>
      <c r="U682" s="16">
        <v>7.3688253160685739E-4</v>
      </c>
      <c r="V682" s="16">
        <v>0</v>
      </c>
      <c r="W682" s="16">
        <v>0</v>
      </c>
      <c r="X682" s="16">
        <v>1.2996463343039773E-3</v>
      </c>
      <c r="Y682" s="16">
        <v>2.1799889515645185E-4</v>
      </c>
      <c r="Z682" s="16">
        <v>4.1197372495474526E-4</v>
      </c>
      <c r="AA682" s="54">
        <v>7.3688253160685739E-4</v>
      </c>
      <c r="AB682" s="42">
        <v>5.446318907756833E-5</v>
      </c>
      <c r="AC682" s="42">
        <v>1.4335205109199364E-4</v>
      </c>
      <c r="AD682" s="42">
        <v>3.4302183466719833E-3</v>
      </c>
      <c r="AE682" s="42">
        <v>3.178869236837126E-4</v>
      </c>
      <c r="AF682" s="42">
        <v>6.5990153875635188E-4</v>
      </c>
      <c r="AG682" s="42">
        <v>2.0051915708368413E-3</v>
      </c>
      <c r="AH682" s="42">
        <v>5.446318907756833E-5</v>
      </c>
      <c r="AI682" s="42">
        <v>1.4335205109199364E-4</v>
      </c>
      <c r="AJ682" s="42">
        <v>3.4302183466719833E-3</v>
      </c>
      <c r="AK682" s="42">
        <v>3.178869236837126E-4</v>
      </c>
      <c r="AL682" s="42">
        <v>6.5990153875635188E-4</v>
      </c>
      <c r="AM682" s="42">
        <v>2.0051915708368413E-3</v>
      </c>
    </row>
    <row r="683" spans="1:39" hidden="1" x14ac:dyDescent="0.25">
      <c r="A683" s="53"/>
      <c r="B683" s="53"/>
      <c r="C683" s="53"/>
      <c r="D683" s="16">
        <v>1.4335205109199364E-4</v>
      </c>
      <c r="E683" s="16">
        <v>2.1305720123680062E-3</v>
      </c>
      <c r="F683" s="16">
        <v>9.9888028527260757E-5</v>
      </c>
      <c r="G683" s="16">
        <v>2.4792781380160667E-4</v>
      </c>
      <c r="H683" s="16">
        <v>1.2683090392299836E-3</v>
      </c>
      <c r="I683" s="16">
        <v>5.446318907756833E-5</v>
      </c>
      <c r="J683" s="16">
        <v>1.4335205109199364E-4</v>
      </c>
      <c r="K683" s="16">
        <v>2.1305720123680062E-3</v>
      </c>
      <c r="L683" s="16">
        <v>9.9888028527260757E-5</v>
      </c>
      <c r="M683" s="16">
        <v>2.4792781380160667E-4</v>
      </c>
      <c r="N683" s="16">
        <v>1.2683090392299836E-3</v>
      </c>
      <c r="O683" s="16">
        <v>5.446318907756833E-5</v>
      </c>
      <c r="P683" s="16">
        <v>0</v>
      </c>
      <c r="Q683" s="16">
        <v>1.2996463343039773E-3</v>
      </c>
      <c r="R683" s="16">
        <v>2.1799889515645185E-4</v>
      </c>
      <c r="S683" s="16">
        <v>4.1197372495474526E-4</v>
      </c>
      <c r="T683" s="16">
        <v>7.3688253160685739E-4</v>
      </c>
      <c r="U683" s="16">
        <v>1.2249826538036096E-4</v>
      </c>
      <c r="V683" s="16">
        <v>0</v>
      </c>
      <c r="W683" s="16">
        <v>1.2996463343039773E-3</v>
      </c>
      <c r="X683" s="16">
        <v>2.1799889515645185E-4</v>
      </c>
      <c r="Y683" s="16">
        <v>4.1197372495474526E-4</v>
      </c>
      <c r="Z683" s="16">
        <v>7.3688253160685739E-4</v>
      </c>
      <c r="AA683" s="54">
        <v>1.2249826538036096E-4</v>
      </c>
      <c r="AB683" s="42">
        <v>1.4335205109199364E-4</v>
      </c>
      <c r="AC683" s="42">
        <v>3.4302183466719833E-3</v>
      </c>
      <c r="AD683" s="42">
        <v>3.178869236837126E-4</v>
      </c>
      <c r="AE683" s="42">
        <v>6.5990153875635188E-4</v>
      </c>
      <c r="AF683" s="42">
        <v>2.0051915708368413E-3</v>
      </c>
      <c r="AG683" s="42">
        <v>1.769614544579293E-4</v>
      </c>
      <c r="AH683" s="42">
        <v>1.4335205109199364E-4</v>
      </c>
      <c r="AI683" s="42">
        <v>3.4302183466719833E-3</v>
      </c>
      <c r="AJ683" s="42">
        <v>3.178869236837126E-4</v>
      </c>
      <c r="AK683" s="42">
        <v>6.5990153875635188E-4</v>
      </c>
      <c r="AL683" s="42">
        <v>2.0051915708368413E-3</v>
      </c>
      <c r="AM683" s="42">
        <v>1.769614544579293E-4</v>
      </c>
    </row>
    <row r="684" spans="1:39" x14ac:dyDescent="0.25">
      <c r="A684" s="53" t="s">
        <v>174</v>
      </c>
      <c r="B684" s="53" t="str">
        <f>VLOOKUP(A684,'TRI Releases'!$A$3:$Q$118,2,FALSE)</f>
        <v>77978FRMSPPOBOX</v>
      </c>
      <c r="C684" s="53" t="str">
        <f>VLOOKUP(B684,'AERMOD-Modeled-Air-Conc.'!$A$5:$B$3136,2,FALSE)</f>
        <v>Processing as a Reactant</v>
      </c>
      <c r="D684" s="16">
        <v>2.1305720123680062E-3</v>
      </c>
      <c r="E684" s="16">
        <v>9.9888028527260757E-5</v>
      </c>
      <c r="F684" s="16">
        <v>2.4792781380160667E-4</v>
      </c>
      <c r="G684" s="16">
        <v>1.2683090392299836E-3</v>
      </c>
      <c r="H684" s="16">
        <v>5.446318907756833E-5</v>
      </c>
      <c r="I684" s="16">
        <v>1.4335205109199364E-4</v>
      </c>
      <c r="J684" s="16">
        <v>2.1305720123680062E-3</v>
      </c>
      <c r="K684" s="16">
        <v>9.9888028527260757E-5</v>
      </c>
      <c r="L684" s="16">
        <v>2.4792781380160667E-4</v>
      </c>
      <c r="M684" s="16">
        <v>1.2683090392299836E-3</v>
      </c>
      <c r="N684" s="16">
        <v>5.446318907756833E-5</v>
      </c>
      <c r="O684" s="16">
        <v>1.4335205109199364E-4</v>
      </c>
      <c r="P684" s="16">
        <v>1.2996463343039773E-3</v>
      </c>
      <c r="Q684" s="16">
        <v>2.1799889515645185E-4</v>
      </c>
      <c r="R684" s="16">
        <v>4.1197372495474526E-4</v>
      </c>
      <c r="S684" s="16">
        <v>7.3688253160685739E-4</v>
      </c>
      <c r="T684" s="16">
        <v>1.2249826538036096E-4</v>
      </c>
      <c r="U684" s="16">
        <v>2.349079933983772E-4</v>
      </c>
      <c r="V684" s="16">
        <v>1.2996463343039773E-3</v>
      </c>
      <c r="W684" s="16">
        <v>2.1799889515645185E-4</v>
      </c>
      <c r="X684" s="16">
        <v>4.1197372495474526E-4</v>
      </c>
      <c r="Y684" s="16">
        <v>7.3688253160685739E-4</v>
      </c>
      <c r="Z684" s="16">
        <v>1.2249826538036096E-4</v>
      </c>
      <c r="AA684" s="54">
        <v>2.349079933983772E-4</v>
      </c>
      <c r="AB684" s="42">
        <v>3.4302183466719833E-3</v>
      </c>
      <c r="AC684" s="42">
        <v>3.178869236837126E-4</v>
      </c>
      <c r="AD684" s="42">
        <v>6.5990153875635188E-4</v>
      </c>
      <c r="AE684" s="42">
        <v>2.0051915708368413E-3</v>
      </c>
      <c r="AF684" s="42">
        <v>1.769614544579293E-4</v>
      </c>
      <c r="AG684" s="42">
        <v>3.7826004449037086E-4</v>
      </c>
      <c r="AH684" s="42">
        <v>3.4302183466719833E-3</v>
      </c>
      <c r="AI684" s="42">
        <v>3.178869236837126E-4</v>
      </c>
      <c r="AJ684" s="42">
        <v>6.5990153875635188E-4</v>
      </c>
      <c r="AK684" s="42">
        <v>2.0051915708368413E-3</v>
      </c>
      <c r="AL684" s="42">
        <v>1.769614544579293E-4</v>
      </c>
      <c r="AM684" s="42">
        <v>3.7826004449037086E-4</v>
      </c>
    </row>
    <row r="685" spans="1:39" hidden="1" x14ac:dyDescent="0.25">
      <c r="A685" s="53"/>
      <c r="B685" s="53"/>
      <c r="C685" s="53"/>
      <c r="D685" s="16">
        <v>9.9888028527260757E-5</v>
      </c>
      <c r="E685" s="16">
        <v>2.4792781380160667E-4</v>
      </c>
      <c r="F685" s="16">
        <v>1.2683090392299836E-3</v>
      </c>
      <c r="G685" s="16">
        <v>5.446318907756833E-5</v>
      </c>
      <c r="H685" s="16">
        <v>1.4335205109199364E-4</v>
      </c>
      <c r="I685" s="16">
        <v>1.0652860061840031E-3</v>
      </c>
      <c r="J685" s="16">
        <v>9.9888028527260757E-5</v>
      </c>
      <c r="K685" s="16">
        <v>2.4792781380160667E-4</v>
      </c>
      <c r="L685" s="16">
        <v>1.2683090392299836E-3</v>
      </c>
      <c r="M685" s="16">
        <v>5.446318907756833E-5</v>
      </c>
      <c r="N685" s="16">
        <v>1.4335205109199364E-4</v>
      </c>
      <c r="O685" s="16">
        <v>1.0652860061840031E-3</v>
      </c>
      <c r="P685" s="16">
        <v>2.1799889515645185E-4</v>
      </c>
      <c r="Q685" s="16">
        <v>4.1197372495474526E-4</v>
      </c>
      <c r="R685" s="16">
        <v>7.3688253160685739E-4</v>
      </c>
      <c r="S685" s="16">
        <v>1.2249826538036096E-4</v>
      </c>
      <c r="T685" s="16">
        <v>2.349079933983772E-4</v>
      </c>
      <c r="U685" s="16">
        <v>1.4177960010588843E-3</v>
      </c>
      <c r="V685" s="16">
        <v>2.1799889515645185E-4</v>
      </c>
      <c r="W685" s="16">
        <v>4.1197372495474526E-4</v>
      </c>
      <c r="X685" s="16">
        <v>7.3688253160685739E-4</v>
      </c>
      <c r="Y685" s="16">
        <v>1.2249826538036096E-4</v>
      </c>
      <c r="Z685" s="16">
        <v>2.349079933983772E-4</v>
      </c>
      <c r="AA685" s="54">
        <v>1.4177960010588843E-3</v>
      </c>
      <c r="AB685" s="42">
        <v>3.178869236837126E-4</v>
      </c>
      <c r="AC685" s="42">
        <v>6.5990153875635188E-4</v>
      </c>
      <c r="AD685" s="42">
        <v>2.0051915708368413E-3</v>
      </c>
      <c r="AE685" s="42">
        <v>1.769614544579293E-4</v>
      </c>
      <c r="AF685" s="42">
        <v>3.7826004449037086E-4</v>
      </c>
      <c r="AG685" s="42">
        <v>2.4830820072428875E-3</v>
      </c>
      <c r="AH685" s="42">
        <v>3.178869236837126E-4</v>
      </c>
      <c r="AI685" s="42">
        <v>6.5990153875635188E-4</v>
      </c>
      <c r="AJ685" s="42">
        <v>2.0051915708368413E-3</v>
      </c>
      <c r="AK685" s="42">
        <v>1.769614544579293E-4</v>
      </c>
      <c r="AL685" s="42">
        <v>3.7826004449037086E-4</v>
      </c>
      <c r="AM685" s="42">
        <v>2.4830820072428875E-3</v>
      </c>
    </row>
    <row r="686" spans="1:39" hidden="1" x14ac:dyDescent="0.25">
      <c r="A686" s="53"/>
      <c r="B686" s="53"/>
      <c r="C686" s="53"/>
      <c r="D686" s="16">
        <v>2.4792781380160667E-4</v>
      </c>
      <c r="E686" s="16">
        <v>1.2683090392299836E-3</v>
      </c>
      <c r="F686" s="16">
        <v>5.446318907756833E-5</v>
      </c>
      <c r="G686" s="16">
        <v>1.4335205109199364E-4</v>
      </c>
      <c r="H686" s="16">
        <v>1.0652860061840031E-3</v>
      </c>
      <c r="I686" s="16">
        <v>4.9944014263630378E-5</v>
      </c>
      <c r="J686" s="16">
        <v>2.4792781380160667E-4</v>
      </c>
      <c r="K686" s="16">
        <v>1.2683090392299836E-3</v>
      </c>
      <c r="L686" s="16">
        <v>5.446318907756833E-5</v>
      </c>
      <c r="M686" s="16">
        <v>1.4335205109199364E-4</v>
      </c>
      <c r="N686" s="16">
        <v>1.0652860061840031E-3</v>
      </c>
      <c r="O686" s="16">
        <v>4.9944014263630378E-5</v>
      </c>
      <c r="P686" s="16">
        <v>4.1197372495474526E-4</v>
      </c>
      <c r="Q686" s="16">
        <v>7.3688253160685739E-4</v>
      </c>
      <c r="R686" s="16">
        <v>1.2249826538036096E-4</v>
      </c>
      <c r="S686" s="16">
        <v>2.349079933983772E-4</v>
      </c>
      <c r="T686" s="16">
        <v>1.4177960010588843E-3</v>
      </c>
      <c r="U686" s="16">
        <v>2.3781697653431108E-4</v>
      </c>
      <c r="V686" s="16">
        <v>4.1197372495474526E-4</v>
      </c>
      <c r="W686" s="16">
        <v>7.3688253160685739E-4</v>
      </c>
      <c r="X686" s="16">
        <v>1.2249826538036096E-4</v>
      </c>
      <c r="Y686" s="16">
        <v>2.349079933983772E-4</v>
      </c>
      <c r="Z686" s="16">
        <v>1.4177960010588843E-3</v>
      </c>
      <c r="AA686" s="54">
        <v>2.3781697653431108E-4</v>
      </c>
      <c r="AB686" s="42">
        <v>6.5990153875635188E-4</v>
      </c>
      <c r="AC686" s="42">
        <v>2.0051915708368413E-3</v>
      </c>
      <c r="AD686" s="42">
        <v>1.769614544579293E-4</v>
      </c>
      <c r="AE686" s="42">
        <v>3.7826004449037086E-4</v>
      </c>
      <c r="AF686" s="42">
        <v>2.4830820072428875E-3</v>
      </c>
      <c r="AG686" s="42">
        <v>2.8776099079794149E-4</v>
      </c>
      <c r="AH686" s="42">
        <v>6.5990153875635188E-4</v>
      </c>
      <c r="AI686" s="42">
        <v>2.0051915708368413E-3</v>
      </c>
      <c r="AJ686" s="42">
        <v>1.769614544579293E-4</v>
      </c>
      <c r="AK686" s="42">
        <v>3.7826004449037086E-4</v>
      </c>
      <c r="AL686" s="42">
        <v>2.4830820072428875E-3</v>
      </c>
      <c r="AM686" s="42">
        <v>2.8776099079794149E-4</v>
      </c>
    </row>
    <row r="687" spans="1:39" hidden="1" x14ac:dyDescent="0.25">
      <c r="A687" s="53"/>
      <c r="B687" s="53"/>
      <c r="C687" s="53"/>
      <c r="D687" s="16">
        <v>1.2683090392299836E-3</v>
      </c>
      <c r="E687" s="16">
        <v>5.446318907756833E-5</v>
      </c>
      <c r="F687" s="16">
        <v>1.4335205109199364E-4</v>
      </c>
      <c r="G687" s="16">
        <v>1.0652860061840031E-3</v>
      </c>
      <c r="H687" s="16">
        <v>4.9944014263630378E-5</v>
      </c>
      <c r="I687" s="16">
        <v>1.2396390690080333E-4</v>
      </c>
      <c r="J687" s="16">
        <v>1.2683090392299836E-3</v>
      </c>
      <c r="K687" s="16">
        <v>5.446318907756833E-5</v>
      </c>
      <c r="L687" s="16">
        <v>1.4335205109199364E-4</v>
      </c>
      <c r="M687" s="16">
        <v>1.0652860061840031E-3</v>
      </c>
      <c r="N687" s="16">
        <v>4.9944014263630378E-5</v>
      </c>
      <c r="O687" s="16">
        <v>1.2396390690080333E-4</v>
      </c>
      <c r="P687" s="16">
        <v>7.3688253160685739E-4</v>
      </c>
      <c r="Q687" s="16">
        <v>1.2249826538036096E-4</v>
      </c>
      <c r="R687" s="16">
        <v>2.349079933983772E-4</v>
      </c>
      <c r="S687" s="16">
        <v>1.4177960010588843E-3</v>
      </c>
      <c r="T687" s="16">
        <v>2.3781697653431108E-4</v>
      </c>
      <c r="U687" s="16">
        <v>4.4942588176881296E-4</v>
      </c>
      <c r="V687" s="16">
        <v>7.3688253160685739E-4</v>
      </c>
      <c r="W687" s="16">
        <v>1.2249826538036096E-4</v>
      </c>
      <c r="X687" s="16">
        <v>2.349079933983772E-4</v>
      </c>
      <c r="Y687" s="16">
        <v>1.4177960010588843E-3</v>
      </c>
      <c r="Z687" s="16">
        <v>2.3781697653431108E-4</v>
      </c>
      <c r="AA687" s="54">
        <v>4.4942588176881296E-4</v>
      </c>
      <c r="AB687" s="42">
        <v>2.0051915708368413E-3</v>
      </c>
      <c r="AC687" s="42">
        <v>1.769614544579293E-4</v>
      </c>
      <c r="AD687" s="42">
        <v>3.7826004449037086E-4</v>
      </c>
      <c r="AE687" s="42">
        <v>2.4830820072428875E-3</v>
      </c>
      <c r="AF687" s="42">
        <v>2.8776099079794149E-4</v>
      </c>
      <c r="AG687" s="42">
        <v>5.7338978866961626E-4</v>
      </c>
      <c r="AH687" s="42">
        <v>2.0051915708368413E-3</v>
      </c>
      <c r="AI687" s="42">
        <v>1.769614544579293E-4</v>
      </c>
      <c r="AJ687" s="42">
        <v>3.7826004449037086E-4</v>
      </c>
      <c r="AK687" s="42">
        <v>2.4830820072428875E-3</v>
      </c>
      <c r="AL687" s="42">
        <v>2.8776099079794149E-4</v>
      </c>
      <c r="AM687" s="42">
        <v>5.7338978866961626E-4</v>
      </c>
    </row>
    <row r="688" spans="1:39" hidden="1" x14ac:dyDescent="0.25">
      <c r="A688" s="53"/>
      <c r="B688" s="53"/>
      <c r="C688" s="53"/>
      <c r="D688" s="16">
        <v>5.446318907756833E-5</v>
      </c>
      <c r="E688" s="16">
        <v>1.4335205109199364E-4</v>
      </c>
      <c r="F688" s="16">
        <v>1.0652860061840031E-3</v>
      </c>
      <c r="G688" s="16">
        <v>4.9944014263630378E-5</v>
      </c>
      <c r="H688" s="16">
        <v>1.2396390690080333E-4</v>
      </c>
      <c r="I688" s="16">
        <v>6.3415451961499182E-4</v>
      </c>
      <c r="J688" s="16">
        <v>5.446318907756833E-5</v>
      </c>
      <c r="K688" s="16">
        <v>1.4335205109199364E-4</v>
      </c>
      <c r="L688" s="16">
        <v>1.0652860061840031E-3</v>
      </c>
      <c r="M688" s="16">
        <v>4.9944014263630378E-5</v>
      </c>
      <c r="N688" s="16">
        <v>1.2396390690080333E-4</v>
      </c>
      <c r="O688" s="16">
        <v>6.3415451961499182E-4</v>
      </c>
      <c r="P688" s="16">
        <v>1.2249826538036096E-4</v>
      </c>
      <c r="Q688" s="16">
        <v>2.349079933983772E-4</v>
      </c>
      <c r="R688" s="16">
        <v>1.4177960010588843E-3</v>
      </c>
      <c r="S688" s="16">
        <v>2.3781697653431108E-4</v>
      </c>
      <c r="T688" s="16">
        <v>4.4942588176881296E-4</v>
      </c>
      <c r="U688" s="16">
        <v>8.0387185266202622E-4</v>
      </c>
      <c r="V688" s="16">
        <v>1.2249826538036096E-4</v>
      </c>
      <c r="W688" s="16">
        <v>2.349079933983772E-4</v>
      </c>
      <c r="X688" s="16">
        <v>1.4177960010588843E-3</v>
      </c>
      <c r="Y688" s="16">
        <v>2.3781697653431108E-4</v>
      </c>
      <c r="Z688" s="16">
        <v>4.4942588176881296E-4</v>
      </c>
      <c r="AA688" s="54">
        <v>8.0387185266202622E-4</v>
      </c>
      <c r="AB688" s="42">
        <v>1.769614544579293E-4</v>
      </c>
      <c r="AC688" s="42">
        <v>3.7826004449037086E-4</v>
      </c>
      <c r="AD688" s="42">
        <v>2.4830820072428875E-3</v>
      </c>
      <c r="AE688" s="42">
        <v>2.8776099079794149E-4</v>
      </c>
      <c r="AF688" s="42">
        <v>5.7338978866961626E-4</v>
      </c>
      <c r="AG688" s="42">
        <v>1.438026372277018E-3</v>
      </c>
      <c r="AH688" s="42">
        <v>1.769614544579293E-4</v>
      </c>
      <c r="AI688" s="42">
        <v>3.7826004449037086E-4</v>
      </c>
      <c r="AJ688" s="42">
        <v>2.4830820072428875E-3</v>
      </c>
      <c r="AK688" s="42">
        <v>2.8776099079794149E-4</v>
      </c>
      <c r="AL688" s="42">
        <v>5.7338978866961626E-4</v>
      </c>
      <c r="AM688" s="42">
        <v>1.438026372277018E-3</v>
      </c>
    </row>
    <row r="689" spans="1:39" hidden="1" x14ac:dyDescent="0.25">
      <c r="A689" s="53"/>
      <c r="B689" s="53"/>
      <c r="C689" s="53"/>
      <c r="D689" s="16">
        <v>1.4335205109199364E-4</v>
      </c>
      <c r="E689" s="16">
        <v>1.0652860061840031E-3</v>
      </c>
      <c r="F689" s="16">
        <v>4.9944014263630378E-5</v>
      </c>
      <c r="G689" s="16">
        <v>1.2396390690080333E-4</v>
      </c>
      <c r="H689" s="16">
        <v>6.3415451961499182E-4</v>
      </c>
      <c r="I689" s="16">
        <v>2.7231594538784165E-5</v>
      </c>
      <c r="J689" s="16">
        <v>1.4335205109199364E-4</v>
      </c>
      <c r="K689" s="16">
        <v>1.0652860061840031E-3</v>
      </c>
      <c r="L689" s="16">
        <v>4.9944014263630378E-5</v>
      </c>
      <c r="M689" s="16">
        <v>1.2396390690080333E-4</v>
      </c>
      <c r="N689" s="16">
        <v>6.3415451961499182E-4</v>
      </c>
      <c r="O689" s="16">
        <v>2.7231594538784165E-5</v>
      </c>
      <c r="P689" s="16">
        <v>2.349079933983772E-4</v>
      </c>
      <c r="Q689" s="16">
        <v>1.4177960010588843E-3</v>
      </c>
      <c r="R689" s="16">
        <v>2.3781697653431108E-4</v>
      </c>
      <c r="S689" s="16">
        <v>4.4942588176881296E-4</v>
      </c>
      <c r="T689" s="16">
        <v>8.0387185266202622E-4</v>
      </c>
      <c r="U689" s="16">
        <v>1.3363447132403014E-4</v>
      </c>
      <c r="V689" s="16">
        <v>2.349079933983772E-4</v>
      </c>
      <c r="W689" s="16">
        <v>1.4177960010588843E-3</v>
      </c>
      <c r="X689" s="16">
        <v>2.3781697653431108E-4</v>
      </c>
      <c r="Y689" s="16">
        <v>4.4942588176881296E-4</v>
      </c>
      <c r="Z689" s="16">
        <v>8.0387185266202622E-4</v>
      </c>
      <c r="AA689" s="54">
        <v>1.3363447132403014E-4</v>
      </c>
      <c r="AB689" s="42">
        <v>3.7826004449037086E-4</v>
      </c>
      <c r="AC689" s="42">
        <v>2.4830820072428875E-3</v>
      </c>
      <c r="AD689" s="42">
        <v>2.8776099079794149E-4</v>
      </c>
      <c r="AE689" s="42">
        <v>5.7338978866961626E-4</v>
      </c>
      <c r="AF689" s="42">
        <v>1.438026372277018E-3</v>
      </c>
      <c r="AG689" s="42">
        <v>1.6086606586281429E-4</v>
      </c>
      <c r="AH689" s="42">
        <v>3.7826004449037086E-4</v>
      </c>
      <c r="AI689" s="42">
        <v>2.4830820072428875E-3</v>
      </c>
      <c r="AJ689" s="42">
        <v>2.8776099079794149E-4</v>
      </c>
      <c r="AK689" s="42">
        <v>5.7338978866961626E-4</v>
      </c>
      <c r="AL689" s="42">
        <v>1.438026372277018E-3</v>
      </c>
      <c r="AM689" s="42">
        <v>1.6086606586281429E-4</v>
      </c>
    </row>
    <row r="690" spans="1:39" x14ac:dyDescent="0.25">
      <c r="A690" s="53" t="s">
        <v>175</v>
      </c>
      <c r="B690" s="53" t="str">
        <f>VLOOKUP(A690,'TRI Releases'!$A$3:$Q$118,2,FALSE)</f>
        <v>77978FRMSPPOBOX</v>
      </c>
      <c r="C690" s="53" t="str">
        <f>VLOOKUP(B690,'AERMOD-Modeled-Air-Conc.'!$A$5:$B$3136,2,FALSE)</f>
        <v>Processing as a Reactant</v>
      </c>
      <c r="D690" s="16">
        <v>1.0652860061840031E-3</v>
      </c>
      <c r="E690" s="16">
        <v>4.9944014263630378E-5</v>
      </c>
      <c r="F690" s="16">
        <v>1.2396390690080333E-4</v>
      </c>
      <c r="G690" s="16">
        <v>6.3415451961499182E-4</v>
      </c>
      <c r="H690" s="16">
        <v>2.7231594538784165E-5</v>
      </c>
      <c r="I690" s="16">
        <v>7.1676025545996819E-5</v>
      </c>
      <c r="J690" s="16">
        <v>1.0652860061840031E-3</v>
      </c>
      <c r="K690" s="16">
        <v>4.9944014263630378E-5</v>
      </c>
      <c r="L690" s="16">
        <v>1.2396390690080333E-4</v>
      </c>
      <c r="M690" s="16">
        <v>6.3415451961499182E-4</v>
      </c>
      <c r="N690" s="16">
        <v>2.7231594538784165E-5</v>
      </c>
      <c r="O690" s="16">
        <v>7.1676025545996819E-5</v>
      </c>
      <c r="P690" s="16">
        <v>1.4177960010588843E-3</v>
      </c>
      <c r="Q690" s="16">
        <v>2.3781697653431108E-4</v>
      </c>
      <c r="R690" s="16">
        <v>4.4942588176881296E-4</v>
      </c>
      <c r="S690" s="16">
        <v>8.0387185266202622E-4</v>
      </c>
      <c r="T690" s="16">
        <v>1.3363447132403014E-4</v>
      </c>
      <c r="U690" s="16">
        <v>2.5626326552550242E-4</v>
      </c>
      <c r="V690" s="16">
        <v>1.4177960010588843E-3</v>
      </c>
      <c r="W690" s="16">
        <v>2.3781697653431108E-4</v>
      </c>
      <c r="X690" s="16">
        <v>4.4942588176881296E-4</v>
      </c>
      <c r="Y690" s="16">
        <v>8.0387185266202622E-4</v>
      </c>
      <c r="Z690" s="16">
        <v>1.3363447132403014E-4</v>
      </c>
      <c r="AA690" s="54">
        <v>2.5626326552550242E-4</v>
      </c>
      <c r="AB690" s="42">
        <v>2.4830820072428875E-3</v>
      </c>
      <c r="AC690" s="42">
        <v>2.8776099079794149E-4</v>
      </c>
      <c r="AD690" s="42">
        <v>5.7338978866961626E-4</v>
      </c>
      <c r="AE690" s="42">
        <v>1.438026372277018E-3</v>
      </c>
      <c r="AF690" s="42">
        <v>1.6086606586281429E-4</v>
      </c>
      <c r="AG690" s="42">
        <v>3.2793929107149922E-4</v>
      </c>
      <c r="AH690" s="42">
        <v>2.4830820072428875E-3</v>
      </c>
      <c r="AI690" s="42">
        <v>2.8776099079794149E-4</v>
      </c>
      <c r="AJ690" s="42">
        <v>5.7338978866961626E-4</v>
      </c>
      <c r="AK690" s="42">
        <v>1.438026372277018E-3</v>
      </c>
      <c r="AL690" s="42">
        <v>1.6086606586281429E-4</v>
      </c>
      <c r="AM690" s="42">
        <v>3.2793929107149922E-4</v>
      </c>
    </row>
    <row r="691" spans="1:39" hidden="1" x14ac:dyDescent="0.25">
      <c r="A691" s="53"/>
      <c r="B691" s="53"/>
      <c r="C691" s="53"/>
      <c r="D691" s="16">
        <v>4.9944014263630378E-5</v>
      </c>
      <c r="E691" s="16">
        <v>1.2396390690080333E-4</v>
      </c>
      <c r="F691" s="16">
        <v>6.3415451961499182E-4</v>
      </c>
      <c r="G691" s="16">
        <v>2.7231594538784165E-5</v>
      </c>
      <c r="H691" s="16">
        <v>7.1676025545996819E-5</v>
      </c>
      <c r="I691" s="16">
        <v>1.5808844331770606E-2</v>
      </c>
      <c r="J691" s="16">
        <v>4.9944014263630378E-5</v>
      </c>
      <c r="K691" s="16">
        <v>1.2396390690080333E-4</v>
      </c>
      <c r="L691" s="16">
        <v>6.3415451961499182E-4</v>
      </c>
      <c r="M691" s="16">
        <v>2.7231594538784165E-5</v>
      </c>
      <c r="N691" s="16">
        <v>7.1676025545996819E-5</v>
      </c>
      <c r="O691" s="16">
        <v>1.5808844331770606E-2</v>
      </c>
      <c r="P691" s="16">
        <v>2.3781697653431108E-4</v>
      </c>
      <c r="Q691" s="16">
        <v>4.4942588176881296E-4</v>
      </c>
      <c r="R691" s="16">
        <v>8.0387185266202622E-4</v>
      </c>
      <c r="S691" s="16">
        <v>1.3363447132403014E-4</v>
      </c>
      <c r="T691" s="16">
        <v>2.5626326552550242E-4</v>
      </c>
      <c r="U691" s="16">
        <v>1.1814966675490704E-6</v>
      </c>
      <c r="V691" s="16">
        <v>2.3781697653431108E-4</v>
      </c>
      <c r="W691" s="16">
        <v>4.4942588176881296E-4</v>
      </c>
      <c r="X691" s="16">
        <v>8.0387185266202622E-4</v>
      </c>
      <c r="Y691" s="16">
        <v>1.3363447132403014E-4</v>
      </c>
      <c r="Z691" s="16">
        <v>2.5626326552550242E-4</v>
      </c>
      <c r="AA691" s="54">
        <v>1.1814966675490704E-6</v>
      </c>
      <c r="AB691" s="42">
        <v>2.8776099079794149E-4</v>
      </c>
      <c r="AC691" s="42">
        <v>5.7338978866961626E-4</v>
      </c>
      <c r="AD691" s="42">
        <v>1.438026372277018E-3</v>
      </c>
      <c r="AE691" s="42">
        <v>1.6086606586281429E-4</v>
      </c>
      <c r="AF691" s="42">
        <v>3.2793929107149922E-4</v>
      </c>
      <c r="AG691" s="42">
        <v>1.5810025828438157E-2</v>
      </c>
      <c r="AH691" s="42">
        <v>2.8776099079794149E-4</v>
      </c>
      <c r="AI691" s="42">
        <v>5.7338978866961626E-4</v>
      </c>
      <c r="AJ691" s="42">
        <v>1.438026372277018E-3</v>
      </c>
      <c r="AK691" s="42">
        <v>1.6086606586281429E-4</v>
      </c>
      <c r="AL691" s="42">
        <v>3.2793929107149922E-4</v>
      </c>
      <c r="AM691" s="42">
        <v>1.5810025828438157E-2</v>
      </c>
    </row>
    <row r="692" spans="1:39" hidden="1" x14ac:dyDescent="0.25">
      <c r="A692" s="53"/>
      <c r="B692" s="53"/>
      <c r="C692" s="53"/>
      <c r="D692" s="16">
        <v>1.2396390690080333E-4</v>
      </c>
      <c r="E692" s="16">
        <v>6.3415451961499182E-4</v>
      </c>
      <c r="F692" s="16">
        <v>2.7231594538784165E-5</v>
      </c>
      <c r="G692" s="16">
        <v>7.1676025545996819E-5</v>
      </c>
      <c r="H692" s="16">
        <v>1.5808844331770606E-2</v>
      </c>
      <c r="I692" s="16">
        <v>7.4116917167227488E-4</v>
      </c>
      <c r="J692" s="16">
        <v>1.2396390690080333E-4</v>
      </c>
      <c r="K692" s="16">
        <v>6.3415451961499182E-4</v>
      </c>
      <c r="L692" s="16">
        <v>2.7231594538784165E-5</v>
      </c>
      <c r="M692" s="16">
        <v>7.1676025545996819E-5</v>
      </c>
      <c r="N692" s="16">
        <v>1.5808844331770606E-2</v>
      </c>
      <c r="O692" s="16">
        <v>7.4116917167227488E-4</v>
      </c>
      <c r="P692" s="16">
        <v>4.4942588176881296E-4</v>
      </c>
      <c r="Q692" s="16">
        <v>8.0387185266202622E-4</v>
      </c>
      <c r="R692" s="16">
        <v>1.3363447132403014E-4</v>
      </c>
      <c r="S692" s="16">
        <v>2.5626326552550242E-4</v>
      </c>
      <c r="T692" s="16">
        <v>1.1814966675490704E-6</v>
      </c>
      <c r="U692" s="16">
        <v>1.9818081377859261E-7</v>
      </c>
      <c r="V692" s="16">
        <v>4.4942588176881296E-4</v>
      </c>
      <c r="W692" s="16">
        <v>8.0387185266202622E-4</v>
      </c>
      <c r="X692" s="16">
        <v>1.3363447132403014E-4</v>
      </c>
      <c r="Y692" s="16">
        <v>2.5626326552550242E-4</v>
      </c>
      <c r="Z692" s="16">
        <v>1.1814966675490704E-6</v>
      </c>
      <c r="AA692" s="54">
        <v>1.9818081377859261E-7</v>
      </c>
      <c r="AB692" s="42">
        <v>5.7338978866961626E-4</v>
      </c>
      <c r="AC692" s="42">
        <v>1.438026372277018E-3</v>
      </c>
      <c r="AD692" s="42">
        <v>1.6086606586281429E-4</v>
      </c>
      <c r="AE692" s="42">
        <v>3.2793929107149922E-4</v>
      </c>
      <c r="AF692" s="42">
        <v>1.5810025828438157E-2</v>
      </c>
      <c r="AG692" s="42">
        <v>7.4136735248605352E-4</v>
      </c>
      <c r="AH692" s="42">
        <v>5.7338978866961626E-4</v>
      </c>
      <c r="AI692" s="42">
        <v>1.438026372277018E-3</v>
      </c>
      <c r="AJ692" s="42">
        <v>1.6086606586281429E-4</v>
      </c>
      <c r="AK692" s="42">
        <v>3.2793929107149922E-4</v>
      </c>
      <c r="AL692" s="42">
        <v>1.5810025828438157E-2</v>
      </c>
      <c r="AM692" s="42">
        <v>7.4136735248605352E-4</v>
      </c>
    </row>
    <row r="693" spans="1:39" hidden="1" x14ac:dyDescent="0.25">
      <c r="A693" s="53"/>
      <c r="B693" s="53"/>
      <c r="C693" s="53"/>
      <c r="D693" s="16">
        <v>6.3415451961499182E-4</v>
      </c>
      <c r="E693" s="16">
        <v>2.7231594538784165E-5</v>
      </c>
      <c r="F693" s="16">
        <v>7.1676025545996819E-5</v>
      </c>
      <c r="G693" s="16">
        <v>1.5808844331770606E-2</v>
      </c>
      <c r="H693" s="16">
        <v>7.4116917167227488E-4</v>
      </c>
      <c r="I693" s="16">
        <v>1.8396243784079217E-3</v>
      </c>
      <c r="J693" s="16">
        <v>6.3415451961499182E-4</v>
      </c>
      <c r="K693" s="16">
        <v>2.7231594538784165E-5</v>
      </c>
      <c r="L693" s="16">
        <v>7.1676025545996819E-5</v>
      </c>
      <c r="M693" s="16">
        <v>1.5808844331770606E-2</v>
      </c>
      <c r="N693" s="16">
        <v>7.4116917167227488E-4</v>
      </c>
      <c r="O693" s="16">
        <v>1.8396243784079217E-3</v>
      </c>
      <c r="P693" s="16">
        <v>8.0387185266202622E-4</v>
      </c>
      <c r="Q693" s="16">
        <v>1.3363447132403014E-4</v>
      </c>
      <c r="R693" s="16">
        <v>2.5626326552550242E-4</v>
      </c>
      <c r="S693" s="16">
        <v>1.1814966675490704E-6</v>
      </c>
      <c r="T693" s="16">
        <v>1.9818081377859261E-7</v>
      </c>
      <c r="U693" s="16">
        <v>3.7452156814067753E-7</v>
      </c>
      <c r="V693" s="16">
        <v>8.0387185266202622E-4</v>
      </c>
      <c r="W693" s="16">
        <v>1.3363447132403014E-4</v>
      </c>
      <c r="X693" s="16">
        <v>2.5626326552550242E-4</v>
      </c>
      <c r="Y693" s="16">
        <v>1.1814966675490704E-6</v>
      </c>
      <c r="Z693" s="16">
        <v>1.9818081377859261E-7</v>
      </c>
      <c r="AA693" s="54">
        <v>3.7452156814067753E-7</v>
      </c>
      <c r="AB693" s="42">
        <v>1.438026372277018E-3</v>
      </c>
      <c r="AC693" s="42">
        <v>1.6086606586281429E-4</v>
      </c>
      <c r="AD693" s="42">
        <v>3.2793929107149922E-4</v>
      </c>
      <c r="AE693" s="42">
        <v>1.5810025828438157E-2</v>
      </c>
      <c r="AF693" s="42">
        <v>7.4136735248605352E-4</v>
      </c>
      <c r="AG693" s="42">
        <v>1.8399988999760624E-3</v>
      </c>
      <c r="AH693" s="42">
        <v>1.438026372277018E-3</v>
      </c>
      <c r="AI693" s="42">
        <v>1.6086606586281429E-4</v>
      </c>
      <c r="AJ693" s="42">
        <v>3.2793929107149922E-4</v>
      </c>
      <c r="AK693" s="42">
        <v>1.5810025828438157E-2</v>
      </c>
      <c r="AL693" s="42">
        <v>7.4136735248605352E-4</v>
      </c>
      <c r="AM693" s="42">
        <v>1.8399988999760624E-3</v>
      </c>
    </row>
    <row r="694" spans="1:39" hidden="1" x14ac:dyDescent="0.25">
      <c r="A694" s="53"/>
      <c r="B694" s="53"/>
      <c r="C694" s="53"/>
      <c r="D694" s="16">
        <v>2.7231594538784165E-5</v>
      </c>
      <c r="E694" s="16">
        <v>7.1676025545996819E-5</v>
      </c>
      <c r="F694" s="16">
        <v>1.5808844331770606E-2</v>
      </c>
      <c r="G694" s="16">
        <v>7.4116917167227488E-4</v>
      </c>
      <c r="H694" s="16">
        <v>1.8396243784079217E-3</v>
      </c>
      <c r="I694" s="16">
        <v>9.410853071086479E-3</v>
      </c>
      <c r="J694" s="16">
        <v>2.7231594538784165E-5</v>
      </c>
      <c r="K694" s="16">
        <v>7.1676025545996819E-5</v>
      </c>
      <c r="L694" s="16">
        <v>1.5808844331770606E-2</v>
      </c>
      <c r="M694" s="16">
        <v>7.4116917167227488E-4</v>
      </c>
      <c r="N694" s="16">
        <v>1.8396243784079217E-3</v>
      </c>
      <c r="O694" s="16">
        <v>9.410853071086479E-3</v>
      </c>
      <c r="P694" s="16">
        <v>1.3363447132403014E-4</v>
      </c>
      <c r="Q694" s="16">
        <v>2.5626326552550242E-4</v>
      </c>
      <c r="R694" s="16">
        <v>1.1814966675490704E-6</v>
      </c>
      <c r="S694" s="16">
        <v>1.9818081377859261E-7</v>
      </c>
      <c r="T694" s="16">
        <v>3.7452156814067753E-7</v>
      </c>
      <c r="U694" s="16">
        <v>6.6989321055168862E-7</v>
      </c>
      <c r="V694" s="16">
        <v>1.3363447132403014E-4</v>
      </c>
      <c r="W694" s="16">
        <v>2.5626326552550242E-4</v>
      </c>
      <c r="X694" s="16">
        <v>1.1814966675490704E-6</v>
      </c>
      <c r="Y694" s="16">
        <v>1.9818081377859261E-7</v>
      </c>
      <c r="Z694" s="16">
        <v>3.7452156814067753E-7</v>
      </c>
      <c r="AA694" s="54">
        <v>6.6989321055168862E-7</v>
      </c>
      <c r="AB694" s="42">
        <v>1.6086606586281429E-4</v>
      </c>
      <c r="AC694" s="42">
        <v>3.2793929107149922E-4</v>
      </c>
      <c r="AD694" s="42">
        <v>1.5810025828438157E-2</v>
      </c>
      <c r="AE694" s="42">
        <v>7.4136735248605352E-4</v>
      </c>
      <c r="AF694" s="42">
        <v>1.8399988999760624E-3</v>
      </c>
      <c r="AG694" s="42">
        <v>9.4115229642970314E-3</v>
      </c>
      <c r="AH694" s="42">
        <v>1.6086606586281429E-4</v>
      </c>
      <c r="AI694" s="42">
        <v>3.2793929107149922E-4</v>
      </c>
      <c r="AJ694" s="42">
        <v>1.5810025828438157E-2</v>
      </c>
      <c r="AK694" s="42">
        <v>7.4136735248605352E-4</v>
      </c>
      <c r="AL694" s="42">
        <v>1.8399988999760624E-3</v>
      </c>
      <c r="AM694" s="42">
        <v>9.4115229642970314E-3</v>
      </c>
    </row>
    <row r="695" spans="1:39" hidden="1" x14ac:dyDescent="0.25">
      <c r="A695" s="53"/>
      <c r="B695" s="53"/>
      <c r="C695" s="53"/>
      <c r="D695" s="16">
        <v>7.1676025545996819E-5</v>
      </c>
      <c r="E695" s="16">
        <v>1.5808844331770606E-2</v>
      </c>
      <c r="F695" s="16">
        <v>7.4116917167227488E-4</v>
      </c>
      <c r="G695" s="16">
        <v>1.8396243784079217E-3</v>
      </c>
      <c r="H695" s="16">
        <v>9.410853071086479E-3</v>
      </c>
      <c r="I695" s="16">
        <v>4.0411686295555705E-4</v>
      </c>
      <c r="J695" s="16">
        <v>7.1676025545996819E-5</v>
      </c>
      <c r="K695" s="16">
        <v>1.5808844331770606E-2</v>
      </c>
      <c r="L695" s="16">
        <v>7.4116917167227488E-4</v>
      </c>
      <c r="M695" s="16">
        <v>1.8396243784079217E-3</v>
      </c>
      <c r="N695" s="16">
        <v>9.410853071086479E-3</v>
      </c>
      <c r="O695" s="16">
        <v>4.0411686295555705E-4</v>
      </c>
      <c r="P695" s="16">
        <v>2.5626326552550242E-4</v>
      </c>
      <c r="Q695" s="16">
        <v>1.1814966675490704E-6</v>
      </c>
      <c r="R695" s="16">
        <v>1.9818081377859261E-7</v>
      </c>
      <c r="S695" s="16">
        <v>3.7452156814067753E-7</v>
      </c>
      <c r="T695" s="16">
        <v>6.6989321055168862E-7</v>
      </c>
      <c r="U695" s="16">
        <v>1.1136205943669178E-7</v>
      </c>
      <c r="V695" s="16">
        <v>2.5626326552550242E-4</v>
      </c>
      <c r="W695" s="16">
        <v>1.1814966675490704E-6</v>
      </c>
      <c r="X695" s="16">
        <v>1.9818081377859261E-7</v>
      </c>
      <c r="Y695" s="16">
        <v>3.7452156814067753E-7</v>
      </c>
      <c r="Z695" s="16">
        <v>6.6989321055168862E-7</v>
      </c>
      <c r="AA695" s="54">
        <v>1.1136205943669178E-7</v>
      </c>
      <c r="AB695" s="42">
        <v>3.2793929107149922E-4</v>
      </c>
      <c r="AC695" s="42">
        <v>1.5810025828438157E-2</v>
      </c>
      <c r="AD695" s="42">
        <v>7.4136735248605352E-4</v>
      </c>
      <c r="AE695" s="42">
        <v>1.8399988999760624E-3</v>
      </c>
      <c r="AF695" s="42">
        <v>9.4115229642970314E-3</v>
      </c>
      <c r="AG695" s="42">
        <v>4.0422822501499375E-4</v>
      </c>
      <c r="AH695" s="42">
        <v>3.2793929107149922E-4</v>
      </c>
      <c r="AI695" s="42">
        <v>1.5810025828438157E-2</v>
      </c>
      <c r="AJ695" s="42">
        <v>7.4136735248605352E-4</v>
      </c>
      <c r="AK695" s="42">
        <v>1.8399988999760624E-3</v>
      </c>
      <c r="AL695" s="42">
        <v>9.4115229642970314E-3</v>
      </c>
      <c r="AM695" s="42">
        <v>4.0422822501499375E-4</v>
      </c>
    </row>
    <row r="696" spans="1:39" x14ac:dyDescent="0.25">
      <c r="A696" s="53" t="s">
        <v>176</v>
      </c>
      <c r="B696" s="53" t="str">
        <f>VLOOKUP(A696,'TRI Releases'!$A$3:$Q$118,2,FALSE)</f>
        <v>84029SFTYK11600</v>
      </c>
      <c r="C696" s="53" t="str">
        <f>VLOOKUP(B696,'AERMOD-Modeled-Air-Conc.'!$A$5:$B$3136,2,FALSE)</f>
        <v>Waste Handling, Disposal, Treatment, and Recycling</v>
      </c>
      <c r="D696" s="16">
        <v>1.5808844331770606E-2</v>
      </c>
      <c r="E696" s="16">
        <v>7.4116917167227488E-4</v>
      </c>
      <c r="F696" s="16">
        <v>1.8396243784079217E-3</v>
      </c>
      <c r="G696" s="16">
        <v>9.410853071086479E-3</v>
      </c>
      <c r="H696" s="16">
        <v>4.0411686295555705E-4</v>
      </c>
      <c r="I696" s="16">
        <v>1.0636722191025927E-3</v>
      </c>
      <c r="J696" s="16">
        <v>1.5808844331770606E-2</v>
      </c>
      <c r="K696" s="16">
        <v>7.4116917167227488E-4</v>
      </c>
      <c r="L696" s="16">
        <v>1.8396243784079217E-3</v>
      </c>
      <c r="M696" s="16">
        <v>9.410853071086479E-3</v>
      </c>
      <c r="N696" s="16">
        <v>4.0411686295555705E-4</v>
      </c>
      <c r="O696" s="16">
        <v>1.0636722191025927E-3</v>
      </c>
      <c r="P696" s="16">
        <v>1.1814966675490704E-6</v>
      </c>
      <c r="Q696" s="16">
        <v>1.9818081377859261E-7</v>
      </c>
      <c r="R696" s="16">
        <v>3.7452156814067753E-7</v>
      </c>
      <c r="S696" s="16">
        <v>6.6989321055168862E-7</v>
      </c>
      <c r="T696" s="16">
        <v>1.1136205943669178E-7</v>
      </c>
      <c r="U696" s="16">
        <v>2.13552721271252E-7</v>
      </c>
      <c r="V696" s="16">
        <v>1.1814966675490704E-6</v>
      </c>
      <c r="W696" s="16">
        <v>1.9818081377859261E-7</v>
      </c>
      <c r="X696" s="16">
        <v>3.7452156814067753E-7</v>
      </c>
      <c r="Y696" s="16">
        <v>6.6989321055168862E-7</v>
      </c>
      <c r="Z696" s="16">
        <v>1.1136205943669178E-7</v>
      </c>
      <c r="AA696" s="54">
        <v>2.13552721271252E-7</v>
      </c>
      <c r="AB696" s="42">
        <v>1.5810025828438157E-2</v>
      </c>
      <c r="AC696" s="42">
        <v>7.4136735248605352E-4</v>
      </c>
      <c r="AD696" s="42">
        <v>1.8399988999760624E-3</v>
      </c>
      <c r="AE696" s="42">
        <v>9.4115229642970314E-3</v>
      </c>
      <c r="AF696" s="42">
        <v>4.0422822501499375E-4</v>
      </c>
      <c r="AG696" s="42">
        <v>1.063885771823864E-3</v>
      </c>
      <c r="AH696" s="42">
        <v>1.5810025828438157E-2</v>
      </c>
      <c r="AI696" s="42">
        <v>7.4136735248605352E-4</v>
      </c>
      <c r="AJ696" s="42">
        <v>1.8399988999760624E-3</v>
      </c>
      <c r="AK696" s="42">
        <v>9.4115229642970314E-3</v>
      </c>
      <c r="AL696" s="42">
        <v>4.0422822501499375E-4</v>
      </c>
      <c r="AM696" s="42">
        <v>1.063885771823864E-3</v>
      </c>
    </row>
    <row r="697" spans="1:39" hidden="1" x14ac:dyDescent="0.25">
      <c r="A697" s="53"/>
      <c r="B697" s="53"/>
      <c r="C697" s="53"/>
      <c r="D697" s="16">
        <v>7.4116917167227488E-4</v>
      </c>
      <c r="E697" s="16">
        <v>1.8396243784079217E-3</v>
      </c>
      <c r="F697" s="16">
        <v>9.410853071086479E-3</v>
      </c>
      <c r="G697" s="16">
        <v>4.0411686295555705E-4</v>
      </c>
      <c r="H697" s="16">
        <v>1.0636722191025927E-3</v>
      </c>
      <c r="I697" s="15"/>
      <c r="J697" s="16">
        <v>7.4116917167227488E-4</v>
      </c>
      <c r="K697" s="16">
        <v>1.8396243784079217E-3</v>
      </c>
      <c r="L697" s="16">
        <v>9.410853071086479E-3</v>
      </c>
      <c r="M697" s="16">
        <v>4.0411686295555705E-4</v>
      </c>
      <c r="N697" s="16">
        <v>1.0636722191025927E-3</v>
      </c>
      <c r="O697" s="15"/>
      <c r="P697" s="16">
        <v>1.9818081377859261E-7</v>
      </c>
      <c r="Q697" s="16">
        <v>3.7452156814067753E-7</v>
      </c>
      <c r="R697" s="16">
        <v>6.6989321055168862E-7</v>
      </c>
      <c r="S697" s="16">
        <v>1.1136205943669178E-7</v>
      </c>
      <c r="T697" s="16">
        <v>2.13552721271252E-7</v>
      </c>
      <c r="U697" s="15"/>
      <c r="V697" s="16">
        <v>1.9818081377859261E-7</v>
      </c>
      <c r="W697" s="16">
        <v>3.7452156814067753E-7</v>
      </c>
      <c r="X697" s="16">
        <v>6.6989321055168862E-7</v>
      </c>
      <c r="Y697" s="16">
        <v>1.1136205943669178E-7</v>
      </c>
      <c r="Z697" s="16">
        <v>2.13552721271252E-7</v>
      </c>
      <c r="AA697" s="15"/>
      <c r="AB697" s="42">
        <v>7.4136735248605352E-4</v>
      </c>
      <c r="AC697" s="42">
        <v>1.8399988999760624E-3</v>
      </c>
      <c r="AD697" s="42">
        <v>9.4115229642970314E-3</v>
      </c>
      <c r="AE697" s="42">
        <v>4.0422822501499375E-4</v>
      </c>
      <c r="AF697" s="42">
        <v>1.063885771823864E-3</v>
      </c>
      <c r="AG697" s="15"/>
      <c r="AH697" s="42">
        <v>7.4136735248605352E-4</v>
      </c>
      <c r="AI697" s="42">
        <v>1.8399988999760624E-3</v>
      </c>
      <c r="AJ697" s="42">
        <v>9.4115229642970314E-3</v>
      </c>
      <c r="AK697" s="42">
        <v>4.0422822501499375E-4</v>
      </c>
      <c r="AL697" s="42">
        <v>1.063885771823864E-3</v>
      </c>
      <c r="AM697" s="15"/>
    </row>
    <row r="698" spans="1:39" hidden="1" x14ac:dyDescent="0.25">
      <c r="A698" s="53"/>
      <c r="B698" s="53"/>
      <c r="C698" s="53"/>
      <c r="D698" s="16">
        <v>1.8396243784079217E-3</v>
      </c>
      <c r="E698" s="16">
        <v>9.410853071086479E-3</v>
      </c>
      <c r="F698" s="16">
        <v>4.0411686295555705E-4</v>
      </c>
      <c r="G698" s="16">
        <v>1.0636722191025927E-3</v>
      </c>
      <c r="H698" s="15"/>
      <c r="I698" s="15"/>
      <c r="J698" s="16">
        <v>1.8396243784079217E-3</v>
      </c>
      <c r="K698" s="16">
        <v>9.410853071086479E-3</v>
      </c>
      <c r="L698" s="16">
        <v>4.0411686295555705E-4</v>
      </c>
      <c r="M698" s="16">
        <v>1.0636722191025927E-3</v>
      </c>
      <c r="N698" s="15"/>
      <c r="O698" s="15"/>
      <c r="P698" s="16">
        <v>3.7452156814067753E-7</v>
      </c>
      <c r="Q698" s="16">
        <v>6.6989321055168862E-7</v>
      </c>
      <c r="R698" s="16">
        <v>1.1136205943669178E-7</v>
      </c>
      <c r="S698" s="16">
        <v>2.13552721271252E-7</v>
      </c>
      <c r="T698" s="15"/>
      <c r="U698" s="15"/>
      <c r="V698" s="16">
        <v>3.7452156814067753E-7</v>
      </c>
      <c r="W698" s="16">
        <v>6.6989321055168862E-7</v>
      </c>
      <c r="X698" s="16">
        <v>1.1136205943669178E-7</v>
      </c>
      <c r="Y698" s="16">
        <v>2.13552721271252E-7</v>
      </c>
      <c r="Z698" s="15"/>
      <c r="AA698" s="15"/>
      <c r="AB698" s="42">
        <v>1.8399988999760624E-3</v>
      </c>
      <c r="AC698" s="42">
        <v>9.4115229642970314E-3</v>
      </c>
      <c r="AD698" s="42">
        <v>4.0422822501499375E-4</v>
      </c>
      <c r="AE698" s="42">
        <v>1.063885771823864E-3</v>
      </c>
      <c r="AF698" s="15"/>
      <c r="AG698" s="15"/>
      <c r="AH698" s="42">
        <v>1.8399988999760624E-3</v>
      </c>
      <c r="AI698" s="42">
        <v>9.4115229642970314E-3</v>
      </c>
      <c r="AJ698" s="42">
        <v>4.0422822501499375E-4</v>
      </c>
      <c r="AK698" s="42">
        <v>1.063885771823864E-3</v>
      </c>
      <c r="AL698" s="15"/>
      <c r="AM698" s="15"/>
    </row>
    <row r="699" spans="1:39" hidden="1" x14ac:dyDescent="0.25">
      <c r="A699" s="53"/>
      <c r="B699" s="53"/>
      <c r="C699" s="53"/>
      <c r="D699" s="16">
        <v>9.410853071086479E-3</v>
      </c>
      <c r="E699" s="16">
        <v>4.0411686295555705E-4</v>
      </c>
      <c r="F699" s="16">
        <v>1.0636722191025927E-3</v>
      </c>
      <c r="G699" s="15"/>
      <c r="H699" s="15"/>
      <c r="I699" s="15"/>
      <c r="J699" s="16">
        <v>9.410853071086479E-3</v>
      </c>
      <c r="K699" s="16">
        <v>4.0411686295555705E-4</v>
      </c>
      <c r="L699" s="16">
        <v>1.0636722191025927E-3</v>
      </c>
      <c r="M699" s="15"/>
      <c r="N699" s="15"/>
      <c r="O699" s="15"/>
      <c r="P699" s="16">
        <v>6.6989321055168862E-7</v>
      </c>
      <c r="Q699" s="16">
        <v>1.1136205943669178E-7</v>
      </c>
      <c r="R699" s="16">
        <v>2.13552721271252E-7</v>
      </c>
      <c r="S699" s="15"/>
      <c r="T699" s="15"/>
      <c r="U699" s="15"/>
      <c r="V699" s="16">
        <v>6.6989321055168862E-7</v>
      </c>
      <c r="W699" s="16">
        <v>1.1136205943669178E-7</v>
      </c>
      <c r="X699" s="16">
        <v>2.13552721271252E-7</v>
      </c>
      <c r="Y699" s="15"/>
      <c r="Z699" s="15"/>
      <c r="AA699" s="15"/>
      <c r="AB699" s="42">
        <v>9.4115229642970314E-3</v>
      </c>
      <c r="AC699" s="42">
        <v>4.0422822501499375E-4</v>
      </c>
      <c r="AD699" s="42">
        <v>1.063885771823864E-3</v>
      </c>
      <c r="AE699" s="15"/>
      <c r="AF699" s="15"/>
      <c r="AG699" s="15"/>
      <c r="AH699" s="42">
        <v>9.4115229642970314E-3</v>
      </c>
      <c r="AI699" s="42">
        <v>4.0422822501499375E-4</v>
      </c>
      <c r="AJ699" s="42">
        <v>1.063885771823864E-3</v>
      </c>
      <c r="AK699" s="15"/>
      <c r="AL699" s="15"/>
      <c r="AM699" s="15"/>
    </row>
    <row r="700" spans="1:39" hidden="1" x14ac:dyDescent="0.25">
      <c r="A700" s="53"/>
      <c r="B700" s="53"/>
      <c r="C700" s="53"/>
      <c r="D700" s="16">
        <v>4.0411686295555705E-4</v>
      </c>
      <c r="E700" s="16">
        <v>1.0636722191025927E-3</v>
      </c>
      <c r="F700" s="15"/>
      <c r="G700" s="15"/>
      <c r="H700" s="15"/>
      <c r="I700" s="15"/>
      <c r="J700" s="16">
        <v>4.0411686295555705E-4</v>
      </c>
      <c r="K700" s="16">
        <v>1.0636722191025927E-3</v>
      </c>
      <c r="L700" s="15"/>
      <c r="M700" s="15"/>
      <c r="N700" s="15"/>
      <c r="O700" s="15"/>
      <c r="P700" s="16">
        <v>1.1136205943669178E-7</v>
      </c>
      <c r="Q700" s="16">
        <v>2.13552721271252E-7</v>
      </c>
      <c r="R700" s="15"/>
      <c r="S700" s="15"/>
      <c r="T700" s="15"/>
      <c r="U700" s="15"/>
      <c r="V700" s="16">
        <v>1.1136205943669178E-7</v>
      </c>
      <c r="W700" s="16">
        <v>2.13552721271252E-7</v>
      </c>
      <c r="X700" s="15"/>
      <c r="Y700" s="15"/>
      <c r="Z700" s="15"/>
      <c r="AA700" s="15"/>
      <c r="AB700" s="42">
        <v>4.0422822501499375E-4</v>
      </c>
      <c r="AC700" s="42">
        <v>1.063885771823864E-3</v>
      </c>
      <c r="AD700" s="15"/>
      <c r="AE700" s="15"/>
      <c r="AF700" s="15"/>
      <c r="AG700" s="15"/>
      <c r="AH700" s="42">
        <v>4.0422822501499375E-4</v>
      </c>
      <c r="AI700" s="42">
        <v>1.063885771823864E-3</v>
      </c>
      <c r="AJ700" s="15"/>
      <c r="AK700" s="15"/>
      <c r="AL700" s="15"/>
      <c r="AM700" s="15"/>
    </row>
    <row r="701" spans="1:39" hidden="1" x14ac:dyDescent="0.25">
      <c r="A701" s="53"/>
      <c r="B701" s="53"/>
      <c r="C701" s="53"/>
      <c r="D701" s="16">
        <v>1.0636722191025927E-3</v>
      </c>
      <c r="E701" s="15"/>
      <c r="F701" s="15"/>
      <c r="G701" s="15"/>
      <c r="H701" s="15"/>
      <c r="I701" s="15"/>
      <c r="J701" s="16">
        <v>1.0636722191025927E-3</v>
      </c>
      <c r="K701" s="15"/>
      <c r="L701" s="15"/>
      <c r="M701" s="15"/>
      <c r="N701" s="15"/>
      <c r="O701" s="15"/>
      <c r="P701" s="16">
        <v>2.13552721271252E-7</v>
      </c>
      <c r="Q701" s="15"/>
      <c r="R701" s="15"/>
      <c r="S701" s="15"/>
      <c r="T701" s="15"/>
      <c r="U701" s="15"/>
      <c r="V701" s="16">
        <v>2.13552721271252E-7</v>
      </c>
      <c r="W701" s="15"/>
      <c r="X701" s="15"/>
      <c r="Y701" s="15"/>
      <c r="Z701" s="15"/>
      <c r="AA701" s="15"/>
      <c r="AB701" s="42">
        <v>1.063885771823864E-3</v>
      </c>
      <c r="AC701" s="15"/>
      <c r="AD701" s="15"/>
      <c r="AE701" s="15"/>
      <c r="AF701" s="15"/>
      <c r="AG701" s="15"/>
      <c r="AH701" s="42">
        <v>1.063885771823864E-3</v>
      </c>
      <c r="AI701" s="15"/>
      <c r="AJ701" s="15"/>
      <c r="AK701" s="15"/>
      <c r="AL701" s="15"/>
      <c r="AM701" s="15"/>
    </row>
  </sheetData>
  <autoFilter ref="A5:AM701" xr:uid="{64B2034B-419F-4076-BD68-D8B24E2F2A8F}">
    <filterColumn colId="0">
      <customFilters>
        <customFilter operator="notEqual" val=" "/>
      </customFilters>
    </filterColumn>
  </autoFilter>
  <mergeCells count="25">
    <mergeCell ref="AB4:AD4"/>
    <mergeCell ref="AE4:AG4"/>
    <mergeCell ref="AH4:AJ4"/>
    <mergeCell ref="AK4:AM4"/>
    <mergeCell ref="M4:O4"/>
    <mergeCell ref="P4:R4"/>
    <mergeCell ref="S4:U4"/>
    <mergeCell ref="V4:X4"/>
    <mergeCell ref="Y4:AA4"/>
    <mergeCell ref="A1:A5"/>
    <mergeCell ref="B1:B5"/>
    <mergeCell ref="C1:C5"/>
    <mergeCell ref="D1:AM1"/>
    <mergeCell ref="D2:O2"/>
    <mergeCell ref="P2:AA2"/>
    <mergeCell ref="AB2:AM2"/>
    <mergeCell ref="D3:I3"/>
    <mergeCell ref="J3:O3"/>
    <mergeCell ref="P3:U3"/>
    <mergeCell ref="V3:AA3"/>
    <mergeCell ref="AB3:AG3"/>
    <mergeCell ref="AH3:AM3"/>
    <mergeCell ref="D4:F4"/>
    <mergeCell ref="G4:I4"/>
    <mergeCell ref="J4:L4"/>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00482-CE74-4295-A9AB-FEA262B61A5C}">
  <sheetPr>
    <tabColor rgb="FF00B050"/>
  </sheetPr>
  <dimension ref="A1:AM121"/>
  <sheetViews>
    <sheetView workbookViewId="0">
      <selection sqref="A1:A5"/>
    </sheetView>
  </sheetViews>
  <sheetFormatPr defaultRowHeight="15" x14ac:dyDescent="0.25"/>
  <cols>
    <col min="1" max="1" width="58.140625" bestFit="1" customWidth="1"/>
    <col min="2" max="2" width="18.85546875" bestFit="1" customWidth="1"/>
    <col min="3" max="3" width="43.5703125" bestFit="1" customWidth="1"/>
    <col min="4" max="4" width="12.5703125" bestFit="1" customWidth="1"/>
    <col min="5" max="5" width="18.5703125" bestFit="1" customWidth="1"/>
    <col min="6" max="6" width="14.7109375" bestFit="1" customWidth="1"/>
    <col min="7" max="7" width="12.5703125" bestFit="1" customWidth="1"/>
    <col min="8" max="8" width="18.5703125" bestFit="1" customWidth="1"/>
    <col min="9" max="9" width="14.7109375" bestFit="1" customWidth="1"/>
    <col min="10" max="10" width="12.5703125" bestFit="1" customWidth="1"/>
    <col min="11" max="11" width="18.5703125" bestFit="1" customWidth="1"/>
    <col min="12" max="12" width="14.7109375" bestFit="1" customWidth="1"/>
    <col min="13" max="13" width="12.5703125" bestFit="1" customWidth="1"/>
    <col min="14" max="14" width="18.5703125" bestFit="1" customWidth="1"/>
    <col min="15" max="15" width="14.7109375" bestFit="1" customWidth="1"/>
    <col min="16" max="16" width="12.5703125" bestFit="1" customWidth="1"/>
    <col min="17" max="17" width="18.5703125" bestFit="1" customWidth="1"/>
    <col min="18" max="18" width="14.7109375" bestFit="1" customWidth="1"/>
    <col min="19" max="19" width="12.5703125" bestFit="1" customWidth="1"/>
    <col min="20" max="20" width="18.5703125" bestFit="1" customWidth="1"/>
    <col min="21" max="21" width="14.7109375" bestFit="1" customWidth="1"/>
    <col min="22" max="22" width="12.5703125" bestFit="1" customWidth="1"/>
    <col min="23" max="23" width="18.5703125" bestFit="1" customWidth="1"/>
    <col min="24" max="24" width="14.7109375" bestFit="1" customWidth="1"/>
    <col min="25" max="25" width="12.5703125" bestFit="1" customWidth="1"/>
    <col min="26" max="26" width="18.5703125" bestFit="1" customWidth="1"/>
    <col min="27" max="27" width="14.7109375" bestFit="1" customWidth="1"/>
    <col min="28" max="28" width="12.5703125" bestFit="1" customWidth="1"/>
    <col min="29" max="29" width="18.5703125" bestFit="1" customWidth="1"/>
    <col min="30" max="30" width="14.7109375" bestFit="1" customWidth="1"/>
    <col min="31" max="31" width="12.5703125" bestFit="1" customWidth="1"/>
    <col min="32" max="32" width="18.5703125" bestFit="1" customWidth="1"/>
    <col min="33" max="33" width="14.7109375" bestFit="1" customWidth="1"/>
    <col min="34" max="34" width="12.5703125" bestFit="1" customWidth="1"/>
    <col min="35" max="35" width="18.5703125" bestFit="1" customWidth="1"/>
    <col min="36" max="36" width="14.7109375" bestFit="1" customWidth="1"/>
    <col min="37" max="37" width="12.5703125" bestFit="1" customWidth="1"/>
    <col min="38" max="38" width="18.5703125" bestFit="1" customWidth="1"/>
    <col min="39" max="39" width="14.7109375" bestFit="1" customWidth="1"/>
  </cols>
  <sheetData>
    <row r="1" spans="1:39" x14ac:dyDescent="0.25">
      <c r="A1" s="273" t="s">
        <v>218</v>
      </c>
      <c r="B1" s="273" t="s">
        <v>230</v>
      </c>
      <c r="C1" s="273" t="s">
        <v>231</v>
      </c>
      <c r="D1" s="273" t="s">
        <v>310</v>
      </c>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row>
    <row r="2" spans="1:39" x14ac:dyDescent="0.25">
      <c r="A2" s="273"/>
      <c r="B2" s="273"/>
      <c r="C2" s="273"/>
      <c r="D2" s="238" t="s">
        <v>10</v>
      </c>
      <c r="E2" s="238"/>
      <c r="F2" s="238"/>
      <c r="G2" s="238"/>
      <c r="H2" s="238"/>
      <c r="I2" s="238"/>
      <c r="J2" s="238"/>
      <c r="K2" s="238"/>
      <c r="L2" s="238"/>
      <c r="M2" s="238"/>
      <c r="N2" s="238"/>
      <c r="O2" s="238"/>
      <c r="P2" s="238" t="s">
        <v>11</v>
      </c>
      <c r="Q2" s="238"/>
      <c r="R2" s="238"/>
      <c r="S2" s="238"/>
      <c r="T2" s="238"/>
      <c r="U2" s="238"/>
      <c r="V2" s="238"/>
      <c r="W2" s="238"/>
      <c r="X2" s="238"/>
      <c r="Y2" s="238"/>
      <c r="Z2" s="238"/>
      <c r="AA2" s="238"/>
      <c r="AB2" s="238" t="s">
        <v>229</v>
      </c>
      <c r="AC2" s="238"/>
      <c r="AD2" s="238"/>
      <c r="AE2" s="238"/>
      <c r="AF2" s="238"/>
      <c r="AG2" s="238"/>
      <c r="AH2" s="238"/>
      <c r="AI2" s="238"/>
      <c r="AJ2" s="238"/>
      <c r="AK2" s="238"/>
      <c r="AL2" s="238"/>
      <c r="AM2" s="238"/>
    </row>
    <row r="3" spans="1:39" x14ac:dyDescent="0.25">
      <c r="A3" s="273"/>
      <c r="B3" s="273"/>
      <c r="C3" s="273"/>
      <c r="D3" s="238" t="s">
        <v>221</v>
      </c>
      <c r="E3" s="238"/>
      <c r="F3" s="238"/>
      <c r="G3" s="238"/>
      <c r="H3" s="238"/>
      <c r="I3" s="238"/>
      <c r="J3" s="238" t="s">
        <v>222</v>
      </c>
      <c r="K3" s="238"/>
      <c r="L3" s="238"/>
      <c r="M3" s="238"/>
      <c r="N3" s="238"/>
      <c r="O3" s="238"/>
      <c r="P3" s="238" t="s">
        <v>221</v>
      </c>
      <c r="Q3" s="238"/>
      <c r="R3" s="238"/>
      <c r="S3" s="238"/>
      <c r="T3" s="238"/>
      <c r="U3" s="238"/>
      <c r="V3" s="238" t="s">
        <v>222</v>
      </c>
      <c r="W3" s="238"/>
      <c r="X3" s="238"/>
      <c r="Y3" s="238"/>
      <c r="Z3" s="238"/>
      <c r="AA3" s="238"/>
      <c r="AB3" s="238" t="s">
        <v>221</v>
      </c>
      <c r="AC3" s="238"/>
      <c r="AD3" s="238"/>
      <c r="AE3" s="238"/>
      <c r="AF3" s="238"/>
      <c r="AG3" s="238"/>
      <c r="AH3" s="238" t="s">
        <v>222</v>
      </c>
      <c r="AI3" s="238"/>
      <c r="AJ3" s="238"/>
      <c r="AK3" s="238"/>
      <c r="AL3" s="238"/>
      <c r="AM3" s="238"/>
    </row>
    <row r="4" spans="1:39" x14ac:dyDescent="0.25">
      <c r="A4" s="273"/>
      <c r="B4" s="273"/>
      <c r="C4" s="273"/>
      <c r="D4" s="274" t="s">
        <v>223</v>
      </c>
      <c r="E4" s="275"/>
      <c r="F4" s="276"/>
      <c r="G4" s="274" t="s">
        <v>227</v>
      </c>
      <c r="H4" s="275"/>
      <c r="I4" s="276"/>
      <c r="J4" s="274" t="s">
        <v>223</v>
      </c>
      <c r="K4" s="275"/>
      <c r="L4" s="276"/>
      <c r="M4" s="274" t="s">
        <v>227</v>
      </c>
      <c r="N4" s="275"/>
      <c r="O4" s="276"/>
      <c r="P4" s="274" t="s">
        <v>223</v>
      </c>
      <c r="Q4" s="275"/>
      <c r="R4" s="276"/>
      <c r="S4" s="274" t="s">
        <v>227</v>
      </c>
      <c r="T4" s="275"/>
      <c r="U4" s="276"/>
      <c r="V4" s="274" t="s">
        <v>223</v>
      </c>
      <c r="W4" s="275"/>
      <c r="X4" s="276"/>
      <c r="Y4" s="274" t="s">
        <v>227</v>
      </c>
      <c r="Z4" s="275"/>
      <c r="AA4" s="276"/>
      <c r="AB4" s="274" t="s">
        <v>223</v>
      </c>
      <c r="AC4" s="275"/>
      <c r="AD4" s="276"/>
      <c r="AE4" s="274" t="s">
        <v>227</v>
      </c>
      <c r="AF4" s="275"/>
      <c r="AG4" s="276"/>
      <c r="AH4" s="274" t="s">
        <v>223</v>
      </c>
      <c r="AI4" s="275"/>
      <c r="AJ4" s="276"/>
      <c r="AK4" s="274" t="s">
        <v>227</v>
      </c>
      <c r="AL4" s="275"/>
      <c r="AM4" s="276"/>
    </row>
    <row r="5" spans="1:39" ht="15.75" thickBot="1" x14ac:dyDescent="0.3">
      <c r="A5" s="273"/>
      <c r="B5" s="273"/>
      <c r="C5" s="273"/>
      <c r="D5" s="187" t="s">
        <v>224</v>
      </c>
      <c r="E5" s="187" t="s">
        <v>225</v>
      </c>
      <c r="F5" s="187" t="s">
        <v>226</v>
      </c>
      <c r="G5" s="187" t="s">
        <v>224</v>
      </c>
      <c r="H5" s="187" t="s">
        <v>225</v>
      </c>
      <c r="I5" s="187" t="s">
        <v>226</v>
      </c>
      <c r="J5" s="187" t="s">
        <v>224</v>
      </c>
      <c r="K5" s="187" t="s">
        <v>225</v>
      </c>
      <c r="L5" s="187" t="s">
        <v>226</v>
      </c>
      <c r="M5" s="187" t="s">
        <v>224</v>
      </c>
      <c r="N5" s="187" t="s">
        <v>225</v>
      </c>
      <c r="O5" s="187" t="s">
        <v>226</v>
      </c>
      <c r="P5" s="187" t="s">
        <v>224</v>
      </c>
      <c r="Q5" s="187" t="s">
        <v>225</v>
      </c>
      <c r="R5" s="187" t="s">
        <v>226</v>
      </c>
      <c r="S5" s="187" t="s">
        <v>224</v>
      </c>
      <c r="T5" s="187" t="s">
        <v>225</v>
      </c>
      <c r="U5" s="187" t="s">
        <v>226</v>
      </c>
      <c r="V5" s="187" t="s">
        <v>224</v>
      </c>
      <c r="W5" s="187" t="s">
        <v>225</v>
      </c>
      <c r="X5" s="187" t="s">
        <v>226</v>
      </c>
      <c r="Y5" s="187" t="s">
        <v>224</v>
      </c>
      <c r="Z5" s="187" t="s">
        <v>225</v>
      </c>
      <c r="AA5" s="187" t="s">
        <v>226</v>
      </c>
      <c r="AB5" s="176" t="s">
        <v>224</v>
      </c>
      <c r="AC5" s="176" t="s">
        <v>225</v>
      </c>
      <c r="AD5" s="176" t="s">
        <v>226</v>
      </c>
      <c r="AE5" s="176" t="s">
        <v>224</v>
      </c>
      <c r="AF5" s="176" t="s">
        <v>225</v>
      </c>
      <c r="AG5" s="176" t="s">
        <v>226</v>
      </c>
      <c r="AH5" s="176" t="s">
        <v>224</v>
      </c>
      <c r="AI5" s="176" t="s">
        <v>225</v>
      </c>
      <c r="AJ5" s="176" t="s">
        <v>226</v>
      </c>
      <c r="AK5" s="176" t="s">
        <v>224</v>
      </c>
      <c r="AL5" s="176" t="s">
        <v>225</v>
      </c>
      <c r="AM5" s="176" t="s">
        <v>226</v>
      </c>
    </row>
    <row r="6" spans="1:39" ht="15.75" thickTop="1" x14ac:dyDescent="0.25">
      <c r="A6" s="53" t="s">
        <v>14</v>
      </c>
      <c r="B6" s="53" t="s">
        <v>15</v>
      </c>
      <c r="C6" s="53" t="s">
        <v>238</v>
      </c>
      <c r="D6" s="16">
        <v>3.4728323801598497E-3</v>
      </c>
      <c r="E6" s="16">
        <v>1.62817486499435E-4</v>
      </c>
      <c r="F6" s="16">
        <v>4.0412233649661885E-4</v>
      </c>
      <c r="G6" s="16">
        <v>2.0673437339448729E-3</v>
      </c>
      <c r="H6" s="16">
        <v>8.8774998196436357E-5</v>
      </c>
      <c r="I6" s="16">
        <v>2.3366384327994959E-4</v>
      </c>
      <c r="J6" s="16">
        <v>3.4728323801598497E-3</v>
      </c>
      <c r="K6" s="16">
        <v>1.62817486499435E-4</v>
      </c>
      <c r="L6" s="16">
        <v>4.0412233649661885E-4</v>
      </c>
      <c r="M6" s="16">
        <v>2.0673437339448729E-3</v>
      </c>
      <c r="N6" s="16">
        <v>8.8774998196436357E-5</v>
      </c>
      <c r="O6" s="16">
        <v>2.3366384327994959E-4</v>
      </c>
      <c r="P6" s="16">
        <v>1.7131701679461519E-5</v>
      </c>
      <c r="Q6" s="16">
        <v>2.8736217997895926E-6</v>
      </c>
      <c r="R6" s="16">
        <v>5.4305627380398235E-6</v>
      </c>
      <c r="S6" s="16">
        <v>9.7134515529994835E-6</v>
      </c>
      <c r="T6" s="16">
        <v>1.6147498618320306E-6</v>
      </c>
      <c r="U6" s="16">
        <v>3.0965144584331536E-6</v>
      </c>
      <c r="V6" s="16">
        <v>1.7131701679461519E-5</v>
      </c>
      <c r="W6" s="16">
        <v>2.8736217997895926E-6</v>
      </c>
      <c r="X6" s="16">
        <v>5.4305627380398235E-6</v>
      </c>
      <c r="Y6" s="16">
        <v>9.7134515529994835E-6</v>
      </c>
      <c r="Z6" s="16">
        <v>1.6147498618320306E-6</v>
      </c>
      <c r="AA6" s="54">
        <v>3.0965144584331536E-6</v>
      </c>
      <c r="AB6" s="42">
        <v>3.4899640818393113E-3</v>
      </c>
      <c r="AC6" s="42">
        <v>1.6569110829922458E-4</v>
      </c>
      <c r="AD6" s="42">
        <v>4.0955289923465867E-4</v>
      </c>
      <c r="AE6" s="42">
        <v>2.0770571854978725E-3</v>
      </c>
      <c r="AF6" s="42">
        <v>9.0389748058268383E-5</v>
      </c>
      <c r="AG6" s="42">
        <v>2.3676035773838273E-4</v>
      </c>
      <c r="AH6" s="42">
        <v>3.4899640818393113E-3</v>
      </c>
      <c r="AI6" s="42">
        <v>1.6569110829922458E-4</v>
      </c>
      <c r="AJ6" s="42">
        <v>4.0955289923465867E-4</v>
      </c>
      <c r="AK6" s="42">
        <v>2.0770571854978725E-3</v>
      </c>
      <c r="AL6" s="42">
        <v>9.0389748058268383E-5</v>
      </c>
      <c r="AM6" s="42">
        <v>2.3676035773838273E-4</v>
      </c>
    </row>
    <row r="7" spans="1:39" x14ac:dyDescent="0.25">
      <c r="A7" s="53" t="s">
        <v>18</v>
      </c>
      <c r="B7" s="53" t="s">
        <v>15</v>
      </c>
      <c r="C7" s="53" t="s">
        <v>238</v>
      </c>
      <c r="D7" s="16">
        <v>2.0453491318732863E-3</v>
      </c>
      <c r="E7" s="16">
        <v>9.5892507386170333E-5</v>
      </c>
      <c r="F7" s="16">
        <v>2.3801070124954244E-4</v>
      </c>
      <c r="G7" s="16">
        <v>1.2175766776607844E-3</v>
      </c>
      <c r="H7" s="16">
        <v>5.2284661514465597E-5</v>
      </c>
      <c r="I7" s="16">
        <v>1.376179690483139E-4</v>
      </c>
      <c r="J7" s="16">
        <v>2.0453491318732863E-3</v>
      </c>
      <c r="K7" s="16">
        <v>9.5892507386170333E-5</v>
      </c>
      <c r="L7" s="16">
        <v>2.3801070124954244E-4</v>
      </c>
      <c r="M7" s="16">
        <v>1.2175766776607844E-3</v>
      </c>
      <c r="N7" s="16">
        <v>5.2284661514465597E-5</v>
      </c>
      <c r="O7" s="16">
        <v>1.376179690483139E-4</v>
      </c>
      <c r="P7" s="16">
        <v>2.3629933350981408E-6</v>
      </c>
      <c r="Q7" s="16">
        <v>3.9636162755718522E-7</v>
      </c>
      <c r="R7" s="16">
        <v>7.4904313628135505E-7</v>
      </c>
      <c r="S7" s="16">
        <v>1.3397864211033772E-6</v>
      </c>
      <c r="T7" s="16">
        <v>2.2272411887338357E-7</v>
      </c>
      <c r="U7" s="16">
        <v>4.2710544254250401E-7</v>
      </c>
      <c r="V7" s="16">
        <v>2.3629933350981408E-6</v>
      </c>
      <c r="W7" s="16">
        <v>3.9636162755718522E-7</v>
      </c>
      <c r="X7" s="16">
        <v>7.4904313628135505E-7</v>
      </c>
      <c r="Y7" s="16">
        <v>1.3397864211033772E-6</v>
      </c>
      <c r="Z7" s="16">
        <v>2.2272411887338357E-7</v>
      </c>
      <c r="AA7" s="54">
        <v>4.2710544254250401E-7</v>
      </c>
      <c r="AB7" s="42">
        <v>2.0477121252083846E-3</v>
      </c>
      <c r="AC7" s="42">
        <v>9.6288869013727525E-5</v>
      </c>
      <c r="AD7" s="42">
        <v>2.387597443858238E-4</v>
      </c>
      <c r="AE7" s="42">
        <v>1.2189164640818877E-3</v>
      </c>
      <c r="AF7" s="42">
        <v>5.250738563333898E-5</v>
      </c>
      <c r="AG7" s="42">
        <v>1.3804507449085641E-4</v>
      </c>
      <c r="AH7" s="42">
        <v>2.0477121252083846E-3</v>
      </c>
      <c r="AI7" s="42">
        <v>9.6288869013727525E-5</v>
      </c>
      <c r="AJ7" s="42">
        <v>2.387597443858238E-4</v>
      </c>
      <c r="AK7" s="42">
        <v>1.2189164640818877E-3</v>
      </c>
      <c r="AL7" s="42">
        <v>5.250738563333898E-5</v>
      </c>
      <c r="AM7" s="42">
        <v>1.3804507449085641E-4</v>
      </c>
    </row>
    <row r="8" spans="1:39" x14ac:dyDescent="0.25">
      <c r="A8" s="53" t="s">
        <v>19</v>
      </c>
      <c r="B8" s="53" t="s">
        <v>15</v>
      </c>
      <c r="C8" s="53" t="s">
        <v>238</v>
      </c>
      <c r="D8" s="16">
        <v>2.9614950971915284E-3</v>
      </c>
      <c r="E8" s="16">
        <v>1.3884435965289246E-4</v>
      </c>
      <c r="F8" s="16">
        <v>3.4461966118423329E-4</v>
      </c>
      <c r="G8" s="16">
        <v>1.7629495645296773E-3</v>
      </c>
      <c r="H8" s="16">
        <v>7.5703832817819973E-5</v>
      </c>
      <c r="I8" s="16">
        <v>1.9925935101787115E-4</v>
      </c>
      <c r="J8" s="16">
        <v>2.9614950971915284E-3</v>
      </c>
      <c r="K8" s="16">
        <v>1.3884435965289246E-4</v>
      </c>
      <c r="L8" s="16">
        <v>3.4461966118423329E-4</v>
      </c>
      <c r="M8" s="16">
        <v>1.7629495645296773E-3</v>
      </c>
      <c r="N8" s="16">
        <v>7.5703832817819973E-5</v>
      </c>
      <c r="O8" s="16">
        <v>1.9925935101787115E-4</v>
      </c>
      <c r="P8" s="16">
        <v>3.5444900026472116E-6</v>
      </c>
      <c r="Q8" s="16">
        <v>5.9454244133577783E-7</v>
      </c>
      <c r="R8" s="16">
        <v>1.1235647044220327E-6</v>
      </c>
      <c r="S8" s="16">
        <v>2.009679631655066E-6</v>
      </c>
      <c r="T8" s="16">
        <v>3.3408617831007531E-7</v>
      </c>
      <c r="U8" s="16">
        <v>6.4065816381375612E-7</v>
      </c>
      <c r="V8" s="16">
        <v>3.5444900026472116E-6</v>
      </c>
      <c r="W8" s="16">
        <v>5.9454244133577783E-7</v>
      </c>
      <c r="X8" s="16">
        <v>1.1235647044220327E-6</v>
      </c>
      <c r="Y8" s="16">
        <v>2.009679631655066E-6</v>
      </c>
      <c r="Z8" s="16">
        <v>3.3408617831007531E-7</v>
      </c>
      <c r="AA8" s="54">
        <v>6.4065816381375612E-7</v>
      </c>
      <c r="AB8" s="42">
        <v>2.9650395871941757E-3</v>
      </c>
      <c r="AC8" s="42">
        <v>1.3943890209422823E-4</v>
      </c>
      <c r="AD8" s="42">
        <v>3.457432258886553E-4</v>
      </c>
      <c r="AE8" s="42">
        <v>1.7649592441613324E-3</v>
      </c>
      <c r="AF8" s="42">
        <v>7.6037918996130053E-5</v>
      </c>
      <c r="AG8" s="42">
        <v>1.9990000918168491E-4</v>
      </c>
      <c r="AH8" s="42">
        <v>2.9650395871941757E-3</v>
      </c>
      <c r="AI8" s="42">
        <v>1.3943890209422823E-4</v>
      </c>
      <c r="AJ8" s="42">
        <v>3.457432258886553E-4</v>
      </c>
      <c r="AK8" s="42">
        <v>1.7649592441613324E-3</v>
      </c>
      <c r="AL8" s="42">
        <v>7.6037918996130053E-5</v>
      </c>
      <c r="AM8" s="42">
        <v>1.9990000918168491E-4</v>
      </c>
    </row>
    <row r="9" spans="1:39" x14ac:dyDescent="0.25">
      <c r="A9" s="53" t="s">
        <v>20</v>
      </c>
      <c r="B9" s="53" t="s">
        <v>15</v>
      </c>
      <c r="C9" s="53" t="s">
        <v>238</v>
      </c>
      <c r="D9" s="16">
        <v>2.4075463739758468E-3</v>
      </c>
      <c r="E9" s="16">
        <v>1.1287347223580463E-4</v>
      </c>
      <c r="F9" s="16">
        <v>2.8015842959581549E-4</v>
      </c>
      <c r="G9" s="16">
        <v>1.4331892143298812E-3</v>
      </c>
      <c r="H9" s="16">
        <v>6.1543403657652202E-5</v>
      </c>
      <c r="I9" s="16">
        <v>1.6198781773395278E-4</v>
      </c>
      <c r="J9" s="16">
        <v>2.4075463739758468E-3</v>
      </c>
      <c r="K9" s="16">
        <v>1.1287347223580463E-4</v>
      </c>
      <c r="L9" s="16">
        <v>2.8015842959581549E-4</v>
      </c>
      <c r="M9" s="16">
        <v>1.4331892143298812E-3</v>
      </c>
      <c r="N9" s="16">
        <v>6.1543403657652202E-5</v>
      </c>
      <c r="O9" s="16">
        <v>1.6198781773395278E-4</v>
      </c>
      <c r="P9" s="16">
        <v>1.7722450013236058E-6</v>
      </c>
      <c r="Q9" s="16">
        <v>2.9727122066788891E-7</v>
      </c>
      <c r="R9" s="16">
        <v>5.6178235221101634E-7</v>
      </c>
      <c r="S9" s="16">
        <v>1.004839815827533E-6</v>
      </c>
      <c r="T9" s="16">
        <v>1.6704308915503766E-7</v>
      </c>
      <c r="U9" s="16">
        <v>3.2032908190687806E-7</v>
      </c>
      <c r="V9" s="16">
        <v>1.7722450013236058E-6</v>
      </c>
      <c r="W9" s="16">
        <v>2.9727122066788891E-7</v>
      </c>
      <c r="X9" s="16">
        <v>5.6178235221101634E-7</v>
      </c>
      <c r="Y9" s="16">
        <v>1.004839815827533E-6</v>
      </c>
      <c r="Z9" s="16">
        <v>1.6704308915503766E-7</v>
      </c>
      <c r="AA9" s="54">
        <v>3.2032908190687806E-7</v>
      </c>
      <c r="AB9" s="42">
        <v>2.4093186189771704E-3</v>
      </c>
      <c r="AC9" s="42">
        <v>1.1317074345647252E-4</v>
      </c>
      <c r="AD9" s="42">
        <v>2.8072021194802649E-4</v>
      </c>
      <c r="AE9" s="42">
        <v>1.4341940541457087E-3</v>
      </c>
      <c r="AF9" s="42">
        <v>6.1710446746807235E-5</v>
      </c>
      <c r="AG9" s="42">
        <v>1.6230814681585966E-4</v>
      </c>
      <c r="AH9" s="42">
        <v>2.4093186189771704E-3</v>
      </c>
      <c r="AI9" s="42">
        <v>1.1317074345647252E-4</v>
      </c>
      <c r="AJ9" s="42">
        <v>2.8072021194802649E-4</v>
      </c>
      <c r="AK9" s="42">
        <v>1.4341940541457087E-3</v>
      </c>
      <c r="AL9" s="42">
        <v>6.1710446746807235E-5</v>
      </c>
      <c r="AM9" s="42">
        <v>1.6230814681585966E-4</v>
      </c>
    </row>
    <row r="10" spans="1:39" x14ac:dyDescent="0.25">
      <c r="A10" s="53" t="s">
        <v>21</v>
      </c>
      <c r="B10" s="53" t="s">
        <v>15</v>
      </c>
      <c r="C10" s="53" t="s">
        <v>238</v>
      </c>
      <c r="D10" s="16">
        <v>4.282449744859692E-3</v>
      </c>
      <c r="E10" s="16">
        <v>2.0077493733979411E-4</v>
      </c>
      <c r="F10" s="16">
        <v>4.9833490574122943E-4</v>
      </c>
      <c r="G10" s="16">
        <v>2.5493011688522667E-3</v>
      </c>
      <c r="H10" s="16">
        <v>1.0947101004591233E-4</v>
      </c>
      <c r="I10" s="16">
        <v>2.8813762269490719E-4</v>
      </c>
      <c r="J10" s="16">
        <v>4.282449744859692E-3</v>
      </c>
      <c r="K10" s="16">
        <v>2.0077493733979411E-4</v>
      </c>
      <c r="L10" s="16">
        <v>4.9833490574122943E-4</v>
      </c>
      <c r="M10" s="16">
        <v>2.5493011688522667E-3</v>
      </c>
      <c r="N10" s="16">
        <v>1.0947101004591233E-4</v>
      </c>
      <c r="O10" s="16">
        <v>2.8813762269490719E-4</v>
      </c>
      <c r="P10" s="16">
        <v>3.5444900026472116E-6</v>
      </c>
      <c r="Q10" s="16">
        <v>5.9454244133577783E-7</v>
      </c>
      <c r="R10" s="16">
        <v>1.1235647044220327E-6</v>
      </c>
      <c r="S10" s="16">
        <v>2.009679631655066E-6</v>
      </c>
      <c r="T10" s="16">
        <v>3.3408617831007531E-7</v>
      </c>
      <c r="U10" s="16">
        <v>6.4065816381375612E-7</v>
      </c>
      <c r="V10" s="16">
        <v>3.5444900026472116E-6</v>
      </c>
      <c r="W10" s="16">
        <v>5.9454244133577783E-7</v>
      </c>
      <c r="X10" s="16">
        <v>1.1235647044220327E-6</v>
      </c>
      <c r="Y10" s="16">
        <v>2.009679631655066E-6</v>
      </c>
      <c r="Z10" s="16">
        <v>3.3408617831007531E-7</v>
      </c>
      <c r="AA10" s="54">
        <v>6.4065816381375612E-7</v>
      </c>
      <c r="AB10" s="42">
        <v>4.2859942348623392E-3</v>
      </c>
      <c r="AC10" s="42">
        <v>2.0136947978112988E-4</v>
      </c>
      <c r="AD10" s="42">
        <v>4.9945847044565144E-4</v>
      </c>
      <c r="AE10" s="42">
        <v>2.5513108484839218E-3</v>
      </c>
      <c r="AF10" s="42">
        <v>1.0980509622422241E-4</v>
      </c>
      <c r="AG10" s="42">
        <v>2.8877828085872094E-4</v>
      </c>
      <c r="AH10" s="42">
        <v>4.2859942348623392E-3</v>
      </c>
      <c r="AI10" s="42">
        <v>2.0136947978112988E-4</v>
      </c>
      <c r="AJ10" s="42">
        <v>4.9945847044565144E-4</v>
      </c>
      <c r="AK10" s="42">
        <v>2.5513108484839218E-3</v>
      </c>
      <c r="AL10" s="42">
        <v>1.0980509622422241E-4</v>
      </c>
      <c r="AM10" s="42">
        <v>2.8877828085872094E-4</v>
      </c>
    </row>
    <row r="11" spans="1:39" x14ac:dyDescent="0.25">
      <c r="A11" s="53" t="s">
        <v>22</v>
      </c>
      <c r="B11" s="53" t="s">
        <v>15</v>
      </c>
      <c r="C11" s="53" t="s">
        <v>238</v>
      </c>
      <c r="D11" s="16">
        <v>5.7525444333936179E-3</v>
      </c>
      <c r="E11" s="16">
        <v>2.6969767702360407E-4</v>
      </c>
      <c r="F11" s="16">
        <v>6.6940509726433806E-4</v>
      </c>
      <c r="G11" s="16">
        <v>3.4244344059209562E-3</v>
      </c>
      <c r="H11" s="16">
        <v>1.4705061050943451E-4</v>
      </c>
      <c r="I11" s="16">
        <v>3.8705053794838284E-4</v>
      </c>
      <c r="J11" s="16">
        <v>5.7525444333936179E-3</v>
      </c>
      <c r="K11" s="16">
        <v>2.6969767702360407E-4</v>
      </c>
      <c r="L11" s="16">
        <v>6.6940509726433806E-4</v>
      </c>
      <c r="M11" s="16">
        <v>3.4244344059209562E-3</v>
      </c>
      <c r="N11" s="16">
        <v>1.4705061050943451E-4</v>
      </c>
      <c r="O11" s="16">
        <v>3.8705053794838284E-4</v>
      </c>
      <c r="P11" s="16">
        <v>1.7722450013236058E-6</v>
      </c>
      <c r="Q11" s="16">
        <v>2.9727122066788891E-7</v>
      </c>
      <c r="R11" s="16">
        <v>5.6178235221101634E-7</v>
      </c>
      <c r="S11" s="16">
        <v>1.004839815827533E-6</v>
      </c>
      <c r="T11" s="16">
        <v>1.6704308915503766E-7</v>
      </c>
      <c r="U11" s="16">
        <v>3.2032908190687806E-7</v>
      </c>
      <c r="V11" s="16">
        <v>1.7722450013236058E-6</v>
      </c>
      <c r="W11" s="16">
        <v>2.9727122066788891E-7</v>
      </c>
      <c r="X11" s="16">
        <v>5.6178235221101634E-7</v>
      </c>
      <c r="Y11" s="16">
        <v>1.004839815827533E-6</v>
      </c>
      <c r="Z11" s="16">
        <v>1.6704308915503766E-7</v>
      </c>
      <c r="AA11" s="54">
        <v>3.2032908190687806E-7</v>
      </c>
      <c r="AB11" s="42">
        <v>5.7543166783949416E-3</v>
      </c>
      <c r="AC11" s="42">
        <v>2.6999494824427197E-4</v>
      </c>
      <c r="AD11" s="42">
        <v>6.6996687961654912E-4</v>
      </c>
      <c r="AE11" s="42">
        <v>3.4254392457367835E-3</v>
      </c>
      <c r="AF11" s="42">
        <v>1.4721765359858955E-4</v>
      </c>
      <c r="AG11" s="42">
        <v>3.8737086703028974E-4</v>
      </c>
      <c r="AH11" s="42">
        <v>5.7543166783949416E-3</v>
      </c>
      <c r="AI11" s="42">
        <v>2.6999494824427197E-4</v>
      </c>
      <c r="AJ11" s="42">
        <v>6.6996687961654912E-4</v>
      </c>
      <c r="AK11" s="42">
        <v>3.4254392457367835E-3</v>
      </c>
      <c r="AL11" s="42">
        <v>1.4721765359858955E-4</v>
      </c>
      <c r="AM11" s="42">
        <v>3.8737086703028974E-4</v>
      </c>
    </row>
    <row r="12" spans="1:39" x14ac:dyDescent="0.25">
      <c r="A12" s="53" t="s">
        <v>23</v>
      </c>
      <c r="B12" s="53" t="s">
        <v>15</v>
      </c>
      <c r="C12" s="53" t="s">
        <v>238</v>
      </c>
      <c r="D12" s="16">
        <v>3.4870361935756379E-3</v>
      </c>
      <c r="E12" s="16">
        <v>1.6348340668961682E-4</v>
      </c>
      <c r="F12" s="16">
        <v>4.0577518858862967E-4</v>
      </c>
      <c r="G12" s="16">
        <v>2.0757991275397402E-3</v>
      </c>
      <c r="H12" s="16">
        <v>8.9138086123620171E-5</v>
      </c>
      <c r="I12" s="16">
        <v>2.3461952362056296E-4</v>
      </c>
      <c r="J12" s="16">
        <v>3.4870361935756379E-3</v>
      </c>
      <c r="K12" s="16">
        <v>1.6348340668961682E-4</v>
      </c>
      <c r="L12" s="16">
        <v>4.0577518858862967E-4</v>
      </c>
      <c r="M12" s="16">
        <v>2.0757991275397402E-3</v>
      </c>
      <c r="N12" s="16">
        <v>8.9138086123620171E-5</v>
      </c>
      <c r="O12" s="16">
        <v>2.3461952362056296E-4</v>
      </c>
      <c r="P12" s="16">
        <v>5.021360837083548E-6</v>
      </c>
      <c r="Q12" s="16">
        <v>8.4226845855901835E-7</v>
      </c>
      <c r="R12" s="16">
        <v>1.5917166645978791E-6</v>
      </c>
      <c r="S12" s="16">
        <v>2.8470461448446758E-6</v>
      </c>
      <c r="T12" s="16">
        <v>4.7328875260593995E-7</v>
      </c>
      <c r="U12" s="16">
        <v>9.0759906540282081E-7</v>
      </c>
      <c r="V12" s="16">
        <v>5.021360837083548E-6</v>
      </c>
      <c r="W12" s="16">
        <v>8.4226845855901835E-7</v>
      </c>
      <c r="X12" s="16">
        <v>1.5917166645978791E-6</v>
      </c>
      <c r="Y12" s="16">
        <v>2.8470461448446758E-6</v>
      </c>
      <c r="Z12" s="16">
        <v>4.7328875260593995E-7</v>
      </c>
      <c r="AA12" s="54">
        <v>9.0759906540282081E-7</v>
      </c>
      <c r="AB12" s="42">
        <v>3.4920575544127217E-3</v>
      </c>
      <c r="AC12" s="42">
        <v>1.6432567514817583E-4</v>
      </c>
      <c r="AD12" s="42">
        <v>4.0736690525322757E-4</v>
      </c>
      <c r="AE12" s="42">
        <v>2.0786461736845849E-3</v>
      </c>
      <c r="AF12" s="42">
        <v>8.961137487622611E-5</v>
      </c>
      <c r="AG12" s="42">
        <v>2.3552712268596579E-4</v>
      </c>
      <c r="AH12" s="42">
        <v>3.4920575544127217E-3</v>
      </c>
      <c r="AI12" s="42">
        <v>1.6432567514817583E-4</v>
      </c>
      <c r="AJ12" s="42">
        <v>4.0736690525322757E-4</v>
      </c>
      <c r="AK12" s="42">
        <v>2.0786461736845849E-3</v>
      </c>
      <c r="AL12" s="42">
        <v>8.961137487622611E-5</v>
      </c>
      <c r="AM12" s="42">
        <v>2.3552712268596579E-4</v>
      </c>
    </row>
    <row r="13" spans="1:39" x14ac:dyDescent="0.25">
      <c r="A13" s="53" t="s">
        <v>25</v>
      </c>
      <c r="B13" s="53" t="s">
        <v>26</v>
      </c>
      <c r="C13" s="53" t="s">
        <v>238</v>
      </c>
      <c r="D13" s="16">
        <v>0</v>
      </c>
      <c r="E13" s="16">
        <v>0</v>
      </c>
      <c r="F13" s="16">
        <v>0</v>
      </c>
      <c r="G13" s="16">
        <v>0</v>
      </c>
      <c r="H13" s="16">
        <v>0</v>
      </c>
      <c r="I13" s="16">
        <v>0</v>
      </c>
      <c r="J13" s="16">
        <v>0</v>
      </c>
      <c r="K13" s="16">
        <v>0</v>
      </c>
      <c r="L13" s="16">
        <v>0</v>
      </c>
      <c r="M13" s="16">
        <v>0</v>
      </c>
      <c r="N13" s="16">
        <v>0</v>
      </c>
      <c r="O13" s="16">
        <v>0</v>
      </c>
      <c r="P13" s="16">
        <v>5.9074833377453524E-5</v>
      </c>
      <c r="Q13" s="16">
        <v>9.9090406889296302E-6</v>
      </c>
      <c r="R13" s="16">
        <v>1.8726078407033877E-5</v>
      </c>
      <c r="S13" s="16">
        <v>3.3494660527584433E-5</v>
      </c>
      <c r="T13" s="16">
        <v>5.5681029718345892E-6</v>
      </c>
      <c r="U13" s="16">
        <v>1.0677636063562602E-5</v>
      </c>
      <c r="V13" s="16">
        <v>5.9074833377453524E-5</v>
      </c>
      <c r="W13" s="16">
        <v>9.9090406889296302E-6</v>
      </c>
      <c r="X13" s="16">
        <v>1.8726078407033877E-5</v>
      </c>
      <c r="Y13" s="16">
        <v>3.3494660527584433E-5</v>
      </c>
      <c r="Z13" s="16">
        <v>5.5681029718345892E-6</v>
      </c>
      <c r="AA13" s="54">
        <v>1.0677636063562602E-5</v>
      </c>
      <c r="AB13" s="42">
        <v>5.9074833377453524E-5</v>
      </c>
      <c r="AC13" s="42">
        <v>9.9090406889296302E-6</v>
      </c>
      <c r="AD13" s="42">
        <v>1.8726078407033877E-5</v>
      </c>
      <c r="AE13" s="42">
        <v>3.3494660527584433E-5</v>
      </c>
      <c r="AF13" s="42">
        <v>5.5681029718345892E-6</v>
      </c>
      <c r="AG13" s="42">
        <v>1.0677636063562602E-5</v>
      </c>
      <c r="AH13" s="42">
        <v>5.9074833377453524E-5</v>
      </c>
      <c r="AI13" s="42">
        <v>9.9090406889296302E-6</v>
      </c>
      <c r="AJ13" s="42">
        <v>1.8726078407033877E-5</v>
      </c>
      <c r="AK13" s="42">
        <v>3.3494660527584433E-5</v>
      </c>
      <c r="AL13" s="42">
        <v>5.5681029718345892E-6</v>
      </c>
      <c r="AM13" s="42">
        <v>1.0677636063562602E-5</v>
      </c>
    </row>
    <row r="14" spans="1:39" x14ac:dyDescent="0.25">
      <c r="A14" s="53" t="s">
        <v>28</v>
      </c>
      <c r="B14" s="53" t="s">
        <v>26</v>
      </c>
      <c r="C14" s="53" t="s">
        <v>238</v>
      </c>
      <c r="D14" s="16">
        <v>0</v>
      </c>
      <c r="E14" s="16">
        <v>0</v>
      </c>
      <c r="F14" s="16">
        <v>0</v>
      </c>
      <c r="G14" s="16">
        <v>0</v>
      </c>
      <c r="H14" s="16">
        <v>0</v>
      </c>
      <c r="I14" s="16">
        <v>0</v>
      </c>
      <c r="J14" s="16">
        <v>0</v>
      </c>
      <c r="K14" s="16">
        <v>0</v>
      </c>
      <c r="L14" s="16">
        <v>0</v>
      </c>
      <c r="M14" s="16">
        <v>0</v>
      </c>
      <c r="N14" s="16">
        <v>0</v>
      </c>
      <c r="O14" s="16">
        <v>0</v>
      </c>
      <c r="P14" s="16">
        <v>1.1814966675490705E-4</v>
      </c>
      <c r="Q14" s="16">
        <v>1.981808137785926E-5</v>
      </c>
      <c r="R14" s="16">
        <v>3.7452156814067753E-5</v>
      </c>
      <c r="S14" s="16">
        <v>6.6989321055168865E-5</v>
      </c>
      <c r="T14" s="16">
        <v>1.1136205943669178E-5</v>
      </c>
      <c r="U14" s="16">
        <v>2.1355272127125204E-5</v>
      </c>
      <c r="V14" s="16">
        <v>1.1814966675490705E-4</v>
      </c>
      <c r="W14" s="16">
        <v>1.981808137785926E-5</v>
      </c>
      <c r="X14" s="16">
        <v>3.7452156814067753E-5</v>
      </c>
      <c r="Y14" s="16">
        <v>6.6989321055168865E-5</v>
      </c>
      <c r="Z14" s="16">
        <v>1.1136205943669178E-5</v>
      </c>
      <c r="AA14" s="54">
        <v>2.1355272127125204E-5</v>
      </c>
      <c r="AB14" s="42">
        <v>1.1814966675490705E-4</v>
      </c>
      <c r="AC14" s="42">
        <v>1.981808137785926E-5</v>
      </c>
      <c r="AD14" s="42">
        <v>3.7452156814067753E-5</v>
      </c>
      <c r="AE14" s="42">
        <v>6.6989321055168865E-5</v>
      </c>
      <c r="AF14" s="42">
        <v>1.1136205943669178E-5</v>
      </c>
      <c r="AG14" s="42">
        <v>2.1355272127125204E-5</v>
      </c>
      <c r="AH14" s="42">
        <v>1.1814966675490705E-4</v>
      </c>
      <c r="AI14" s="42">
        <v>1.981808137785926E-5</v>
      </c>
      <c r="AJ14" s="42">
        <v>3.7452156814067753E-5</v>
      </c>
      <c r="AK14" s="42">
        <v>6.6989321055168865E-5</v>
      </c>
      <c r="AL14" s="42">
        <v>1.1136205943669178E-5</v>
      </c>
      <c r="AM14" s="42">
        <v>2.1355272127125204E-5</v>
      </c>
    </row>
    <row r="15" spans="1:39" x14ac:dyDescent="0.25">
      <c r="A15" s="53" t="s">
        <v>29</v>
      </c>
      <c r="B15" s="53" t="s">
        <v>26</v>
      </c>
      <c r="C15" s="53" t="s">
        <v>238</v>
      </c>
      <c r="D15" s="16">
        <v>0</v>
      </c>
      <c r="E15" s="16">
        <v>0</v>
      </c>
      <c r="F15" s="16">
        <v>0</v>
      </c>
      <c r="G15" s="16">
        <v>0</v>
      </c>
      <c r="H15" s="16">
        <v>0</v>
      </c>
      <c r="I15" s="16">
        <v>0</v>
      </c>
      <c r="J15" s="16">
        <v>0</v>
      </c>
      <c r="K15" s="16">
        <v>0</v>
      </c>
      <c r="L15" s="16">
        <v>0</v>
      </c>
      <c r="M15" s="16">
        <v>0</v>
      </c>
      <c r="N15" s="16">
        <v>0</v>
      </c>
      <c r="O15" s="16">
        <v>0</v>
      </c>
      <c r="P15" s="16">
        <v>5.9074833377453524E-5</v>
      </c>
      <c r="Q15" s="16">
        <v>9.9090406889296302E-6</v>
      </c>
      <c r="R15" s="16">
        <v>1.8726078407033877E-5</v>
      </c>
      <c r="S15" s="16">
        <v>3.3494660527584433E-5</v>
      </c>
      <c r="T15" s="16">
        <v>5.5681029718345892E-6</v>
      </c>
      <c r="U15" s="16">
        <v>1.0677636063562602E-5</v>
      </c>
      <c r="V15" s="16">
        <v>5.9074833377453524E-5</v>
      </c>
      <c r="W15" s="16">
        <v>9.9090406889296302E-6</v>
      </c>
      <c r="X15" s="16">
        <v>1.8726078407033877E-5</v>
      </c>
      <c r="Y15" s="16">
        <v>3.3494660527584433E-5</v>
      </c>
      <c r="Z15" s="16">
        <v>5.5681029718345892E-6</v>
      </c>
      <c r="AA15" s="54">
        <v>1.0677636063562602E-5</v>
      </c>
      <c r="AB15" s="42">
        <v>5.9074833377453524E-5</v>
      </c>
      <c r="AC15" s="42">
        <v>9.9090406889296302E-6</v>
      </c>
      <c r="AD15" s="42">
        <v>1.8726078407033877E-5</v>
      </c>
      <c r="AE15" s="42">
        <v>3.3494660527584433E-5</v>
      </c>
      <c r="AF15" s="42">
        <v>5.5681029718345892E-6</v>
      </c>
      <c r="AG15" s="42">
        <v>1.0677636063562602E-5</v>
      </c>
      <c r="AH15" s="42">
        <v>5.9074833377453524E-5</v>
      </c>
      <c r="AI15" s="42">
        <v>9.9090406889296302E-6</v>
      </c>
      <c r="AJ15" s="42">
        <v>1.8726078407033877E-5</v>
      </c>
      <c r="AK15" s="42">
        <v>3.3494660527584433E-5</v>
      </c>
      <c r="AL15" s="42">
        <v>5.5681029718345892E-6</v>
      </c>
      <c r="AM15" s="42">
        <v>1.0677636063562602E-5</v>
      </c>
    </row>
    <row r="16" spans="1:39" x14ac:dyDescent="0.25">
      <c r="A16" s="53" t="s">
        <v>30</v>
      </c>
      <c r="B16" s="53" t="s">
        <v>26</v>
      </c>
      <c r="C16" s="53" t="s">
        <v>238</v>
      </c>
      <c r="D16" s="16">
        <v>1.0652860061840033E-4</v>
      </c>
      <c r="E16" s="16">
        <v>4.9944014263630382E-6</v>
      </c>
      <c r="F16" s="16">
        <v>1.2396390690080335E-5</v>
      </c>
      <c r="G16" s="16">
        <v>6.3415451961499193E-5</v>
      </c>
      <c r="H16" s="16">
        <v>2.7231594538784166E-6</v>
      </c>
      <c r="I16" s="16">
        <v>7.1676025545996827E-6</v>
      </c>
      <c r="J16" s="16">
        <v>1.0652860061840033E-4</v>
      </c>
      <c r="K16" s="16">
        <v>4.9944014263630382E-6</v>
      </c>
      <c r="L16" s="16">
        <v>1.2396390690080335E-5</v>
      </c>
      <c r="M16" s="16">
        <v>6.3415451961499193E-5</v>
      </c>
      <c r="N16" s="16">
        <v>2.7231594538784166E-6</v>
      </c>
      <c r="O16" s="16">
        <v>7.1676025545996827E-6</v>
      </c>
      <c r="P16" s="16">
        <v>5.3167350039708178E-5</v>
      </c>
      <c r="Q16" s="16">
        <v>8.9181366200366677E-6</v>
      </c>
      <c r="R16" s="16">
        <v>1.6853470566330489E-5</v>
      </c>
      <c r="S16" s="16">
        <v>3.014519447482599E-5</v>
      </c>
      <c r="T16" s="16">
        <v>5.0112926746511304E-6</v>
      </c>
      <c r="U16" s="16">
        <v>9.6098724572063411E-6</v>
      </c>
      <c r="V16" s="16">
        <v>5.3167350039708178E-5</v>
      </c>
      <c r="W16" s="16">
        <v>8.9181366200366677E-6</v>
      </c>
      <c r="X16" s="16">
        <v>1.6853470566330489E-5</v>
      </c>
      <c r="Y16" s="16">
        <v>3.014519447482599E-5</v>
      </c>
      <c r="Z16" s="16">
        <v>5.0112926746511304E-6</v>
      </c>
      <c r="AA16" s="54">
        <v>9.6098724572063411E-6</v>
      </c>
      <c r="AB16" s="42">
        <v>1.596959506581085E-4</v>
      </c>
      <c r="AC16" s="42">
        <v>1.3912538046399706E-5</v>
      </c>
      <c r="AD16" s="42">
        <v>2.9249861256410825E-5</v>
      </c>
      <c r="AE16" s="42">
        <v>9.3560646436325183E-5</v>
      </c>
      <c r="AF16" s="42">
        <v>7.7344521285295474E-6</v>
      </c>
      <c r="AG16" s="42">
        <v>1.6777475011806025E-5</v>
      </c>
      <c r="AH16" s="42">
        <v>1.596959506581085E-4</v>
      </c>
      <c r="AI16" s="42">
        <v>1.3912538046399706E-5</v>
      </c>
      <c r="AJ16" s="42">
        <v>2.9249861256410825E-5</v>
      </c>
      <c r="AK16" s="42">
        <v>9.3560646436325183E-5</v>
      </c>
      <c r="AL16" s="42">
        <v>7.7344521285295474E-6</v>
      </c>
      <c r="AM16" s="42">
        <v>1.6777475011806025E-5</v>
      </c>
    </row>
    <row r="17" spans="1:39" x14ac:dyDescent="0.25">
      <c r="A17" s="53" t="s">
        <v>31</v>
      </c>
      <c r="B17" s="53" t="s">
        <v>26</v>
      </c>
      <c r="C17" s="53" t="s">
        <v>238</v>
      </c>
      <c r="D17" s="16">
        <v>2.6632150154600083E-5</v>
      </c>
      <c r="E17" s="16">
        <v>1.2486003565907595E-6</v>
      </c>
      <c r="F17" s="16">
        <v>3.0990976725200839E-6</v>
      </c>
      <c r="G17" s="16">
        <v>1.5853862990374798E-5</v>
      </c>
      <c r="H17" s="16">
        <v>6.8078986346960415E-7</v>
      </c>
      <c r="I17" s="16">
        <v>1.7919006386499207E-6</v>
      </c>
      <c r="J17" s="16">
        <v>2.6632150154600083E-5</v>
      </c>
      <c r="K17" s="16">
        <v>1.2486003565907595E-6</v>
      </c>
      <c r="L17" s="16">
        <v>3.0990976725200839E-6</v>
      </c>
      <c r="M17" s="16">
        <v>1.5853862990374798E-5</v>
      </c>
      <c r="N17" s="16">
        <v>6.8078986346960415E-7</v>
      </c>
      <c r="O17" s="16">
        <v>1.7919006386499207E-6</v>
      </c>
      <c r="P17" s="16">
        <v>7.2366670887380566E-5</v>
      </c>
      <c r="Q17" s="16">
        <v>1.2138574843938797E-5</v>
      </c>
      <c r="R17" s="16">
        <v>2.2939446048616498E-5</v>
      </c>
      <c r="S17" s="16">
        <v>4.1030959146290927E-5</v>
      </c>
      <c r="T17" s="16">
        <v>6.8209261404973707E-6</v>
      </c>
      <c r="U17" s="16">
        <v>1.3080104177864186E-5</v>
      </c>
      <c r="V17" s="16">
        <v>7.2366670887380566E-5</v>
      </c>
      <c r="W17" s="16">
        <v>1.2138574843938797E-5</v>
      </c>
      <c r="X17" s="16">
        <v>2.2939446048616498E-5</v>
      </c>
      <c r="Y17" s="16">
        <v>4.1030959146290927E-5</v>
      </c>
      <c r="Z17" s="16">
        <v>6.8209261404973707E-6</v>
      </c>
      <c r="AA17" s="54">
        <v>1.3080104177864186E-5</v>
      </c>
      <c r="AB17" s="42">
        <v>9.8998821041980649E-5</v>
      </c>
      <c r="AC17" s="42">
        <v>1.3387175200529556E-5</v>
      </c>
      <c r="AD17" s="42">
        <v>2.6038543721136583E-5</v>
      </c>
      <c r="AE17" s="42">
        <v>5.6884822136665725E-5</v>
      </c>
      <c r="AF17" s="42">
        <v>7.5017160039669747E-6</v>
      </c>
      <c r="AG17" s="42">
        <v>1.4872004816514106E-5</v>
      </c>
      <c r="AH17" s="42">
        <v>9.8998821041980649E-5</v>
      </c>
      <c r="AI17" s="42">
        <v>1.3387175200529556E-5</v>
      </c>
      <c r="AJ17" s="42">
        <v>2.6038543721136583E-5</v>
      </c>
      <c r="AK17" s="42">
        <v>5.6884822136665725E-5</v>
      </c>
      <c r="AL17" s="42">
        <v>7.5017160039669747E-6</v>
      </c>
      <c r="AM17" s="42">
        <v>1.4872004816514106E-5</v>
      </c>
    </row>
    <row r="18" spans="1:39" x14ac:dyDescent="0.25">
      <c r="A18" s="53" t="s">
        <v>32</v>
      </c>
      <c r="B18" s="53" t="s">
        <v>33</v>
      </c>
      <c r="C18" s="53" t="s">
        <v>237</v>
      </c>
      <c r="D18" s="16">
        <v>0.69030533200723421</v>
      </c>
      <c r="E18" s="16">
        <v>3.2363721242832488E-2</v>
      </c>
      <c r="F18" s="16">
        <v>8.0328611671720576E-2</v>
      </c>
      <c r="G18" s="16">
        <v>0.41093212871051477</v>
      </c>
      <c r="H18" s="16">
        <v>1.7646073261132142E-2</v>
      </c>
      <c r="I18" s="16">
        <v>4.6446064553805948E-2</v>
      </c>
      <c r="J18" s="16">
        <v>0.69030533200723421</v>
      </c>
      <c r="K18" s="16">
        <v>3.2363721242832488E-2</v>
      </c>
      <c r="L18" s="16">
        <v>8.0328611671720576E-2</v>
      </c>
      <c r="M18" s="16">
        <v>0.41093212871051477</v>
      </c>
      <c r="N18" s="16">
        <v>1.7646073261132142E-2</v>
      </c>
      <c r="O18" s="16">
        <v>4.6446064553805948E-2</v>
      </c>
      <c r="P18" s="16">
        <v>2.4220681684755945E-3</v>
      </c>
      <c r="Q18" s="16">
        <v>4.0627066824611483E-4</v>
      </c>
      <c r="R18" s="16">
        <v>7.6776921468838888E-4</v>
      </c>
      <c r="S18" s="16">
        <v>1.3732810816309616E-3</v>
      </c>
      <c r="T18" s="16">
        <v>2.2829222184521817E-4</v>
      </c>
      <c r="U18" s="16">
        <v>4.3778307860606666E-4</v>
      </c>
      <c r="V18" s="16">
        <v>2.4220681684755945E-3</v>
      </c>
      <c r="W18" s="16">
        <v>4.0627066824611483E-4</v>
      </c>
      <c r="X18" s="16">
        <v>7.6776921468838888E-4</v>
      </c>
      <c r="Y18" s="16">
        <v>1.3732810816309616E-3</v>
      </c>
      <c r="Z18" s="16">
        <v>2.2829222184521817E-4</v>
      </c>
      <c r="AA18" s="54">
        <v>4.3778307860606666E-4</v>
      </c>
      <c r="AB18" s="42">
        <v>0.69272740017570977</v>
      </c>
      <c r="AC18" s="42">
        <v>3.27699919110786E-2</v>
      </c>
      <c r="AD18" s="42">
        <v>8.109638088640897E-2</v>
      </c>
      <c r="AE18" s="42">
        <v>0.41230540979214575</v>
      </c>
      <c r="AF18" s="42">
        <v>1.7874365482977359E-2</v>
      </c>
      <c r="AG18" s="42">
        <v>4.6883847632412011E-2</v>
      </c>
      <c r="AH18" s="42">
        <v>0.69272740017570977</v>
      </c>
      <c r="AI18" s="42">
        <v>3.27699919110786E-2</v>
      </c>
      <c r="AJ18" s="42">
        <v>8.109638088640897E-2</v>
      </c>
      <c r="AK18" s="42">
        <v>0.41230540979214575</v>
      </c>
      <c r="AL18" s="42">
        <v>1.7874365482977359E-2</v>
      </c>
      <c r="AM18" s="42">
        <v>4.6883847632412011E-2</v>
      </c>
    </row>
    <row r="19" spans="1:39" x14ac:dyDescent="0.25">
      <c r="A19" s="53" t="s">
        <v>35</v>
      </c>
      <c r="B19" s="53" t="s">
        <v>33</v>
      </c>
      <c r="C19" s="53" t="s">
        <v>237</v>
      </c>
      <c r="D19" s="16">
        <v>0.72013334018038633</v>
      </c>
      <c r="E19" s="16">
        <v>3.3762153642214146E-2</v>
      </c>
      <c r="F19" s="16">
        <v>8.379960106494308E-2</v>
      </c>
      <c r="G19" s="16">
        <v>0.42868845525973459</v>
      </c>
      <c r="H19" s="16">
        <v>1.84085579082181E-2</v>
      </c>
      <c r="I19" s="16">
        <v>4.8452993269093858E-2</v>
      </c>
      <c r="J19" s="16">
        <v>0.72013334018038633</v>
      </c>
      <c r="K19" s="16">
        <v>3.3762153642214146E-2</v>
      </c>
      <c r="L19" s="16">
        <v>8.379960106494308E-2</v>
      </c>
      <c r="M19" s="16">
        <v>0.42868845525973459</v>
      </c>
      <c r="N19" s="16">
        <v>1.84085579082181E-2</v>
      </c>
      <c r="O19" s="16">
        <v>4.8452993269093858E-2</v>
      </c>
      <c r="P19" s="16">
        <v>1.2228490509132878E-2</v>
      </c>
      <c r="Q19" s="16">
        <v>2.0511714226084336E-3</v>
      </c>
      <c r="R19" s="16">
        <v>3.8762982302560124E-3</v>
      </c>
      <c r="S19" s="16">
        <v>6.933394729209977E-3</v>
      </c>
      <c r="T19" s="16">
        <v>1.1525973151697599E-3</v>
      </c>
      <c r="U19" s="16">
        <v>2.210270665157458E-3</v>
      </c>
      <c r="V19" s="16">
        <v>1.2228490509132878E-2</v>
      </c>
      <c r="W19" s="16">
        <v>2.0511714226084336E-3</v>
      </c>
      <c r="X19" s="16">
        <v>3.8762982302560124E-3</v>
      </c>
      <c r="Y19" s="16">
        <v>6.933394729209977E-3</v>
      </c>
      <c r="Z19" s="16">
        <v>1.1525973151697599E-3</v>
      </c>
      <c r="AA19" s="54">
        <v>2.210270665157458E-3</v>
      </c>
      <c r="AB19" s="42">
        <v>0.73236183068951921</v>
      </c>
      <c r="AC19" s="42">
        <v>3.5813325064822578E-2</v>
      </c>
      <c r="AD19" s="42">
        <v>8.7675899295199089E-2</v>
      </c>
      <c r="AE19" s="42">
        <v>0.43562184998894454</v>
      </c>
      <c r="AF19" s="42">
        <v>1.9561155223387861E-2</v>
      </c>
      <c r="AG19" s="42">
        <v>5.0663263934251315E-2</v>
      </c>
      <c r="AH19" s="42">
        <v>0.73236183068951921</v>
      </c>
      <c r="AI19" s="42">
        <v>3.5813325064822578E-2</v>
      </c>
      <c r="AJ19" s="42">
        <v>8.7675899295199089E-2</v>
      </c>
      <c r="AK19" s="42">
        <v>0.43562184998894454</v>
      </c>
      <c r="AL19" s="42">
        <v>1.9561155223387861E-2</v>
      </c>
      <c r="AM19" s="42">
        <v>5.0663263934251315E-2</v>
      </c>
    </row>
    <row r="20" spans="1:39" x14ac:dyDescent="0.25">
      <c r="A20" s="53" t="s">
        <v>36</v>
      </c>
      <c r="B20" s="53" t="s">
        <v>33</v>
      </c>
      <c r="C20" s="53" t="s">
        <v>237</v>
      </c>
      <c r="D20" s="16">
        <v>0.74356963231643414</v>
      </c>
      <c r="E20" s="16">
        <v>3.4860921956014E-2</v>
      </c>
      <c r="F20" s="16">
        <v>8.6526807016760715E-2</v>
      </c>
      <c r="G20" s="16">
        <v>0.44263985469126416</v>
      </c>
      <c r="H20" s="16">
        <v>1.9007652988071343E-2</v>
      </c>
      <c r="I20" s="16">
        <v>5.0029865831105774E-2</v>
      </c>
      <c r="J20" s="16">
        <v>0.74356963231643414</v>
      </c>
      <c r="K20" s="16">
        <v>3.4860921956014E-2</v>
      </c>
      <c r="L20" s="16">
        <v>8.6526807016760715E-2</v>
      </c>
      <c r="M20" s="16">
        <v>0.44263985469126416</v>
      </c>
      <c r="N20" s="16">
        <v>1.9007652988071343E-2</v>
      </c>
      <c r="O20" s="16">
        <v>5.0029865831105774E-2</v>
      </c>
      <c r="P20" s="16">
        <v>9.4519733403925638E-4</v>
      </c>
      <c r="Q20" s="16">
        <v>1.5854465102287408E-4</v>
      </c>
      <c r="R20" s="16">
        <v>2.9961725451254202E-4</v>
      </c>
      <c r="S20" s="16">
        <v>5.3591456844135092E-4</v>
      </c>
      <c r="T20" s="16">
        <v>8.9089647549353427E-5</v>
      </c>
      <c r="U20" s="16">
        <v>1.7084217701700163E-4</v>
      </c>
      <c r="V20" s="16">
        <v>9.4519733403925638E-4</v>
      </c>
      <c r="W20" s="16">
        <v>1.5854465102287408E-4</v>
      </c>
      <c r="X20" s="16">
        <v>2.9961725451254202E-4</v>
      </c>
      <c r="Y20" s="16">
        <v>5.3591456844135092E-4</v>
      </c>
      <c r="Z20" s="16">
        <v>8.9089647549353427E-5</v>
      </c>
      <c r="AA20" s="54">
        <v>1.7084217701700163E-4</v>
      </c>
      <c r="AB20" s="42">
        <v>0.74451482965047344</v>
      </c>
      <c r="AC20" s="42">
        <v>3.5019466607036871E-2</v>
      </c>
      <c r="AD20" s="42">
        <v>8.6826424271273253E-2</v>
      </c>
      <c r="AE20" s="42">
        <v>0.44317576925970553</v>
      </c>
      <c r="AF20" s="42">
        <v>1.9096742635620698E-2</v>
      </c>
      <c r="AG20" s="42">
        <v>5.0200708008122777E-2</v>
      </c>
      <c r="AH20" s="42">
        <v>0.74451482965047344</v>
      </c>
      <c r="AI20" s="42">
        <v>3.5019466607036871E-2</v>
      </c>
      <c r="AJ20" s="42">
        <v>8.6826424271273253E-2</v>
      </c>
      <c r="AK20" s="42">
        <v>0.44317576925970553</v>
      </c>
      <c r="AL20" s="42">
        <v>1.9096742635620698E-2</v>
      </c>
      <c r="AM20" s="42">
        <v>5.0200708008122777E-2</v>
      </c>
    </row>
    <row r="21" spans="1:39" x14ac:dyDescent="0.25">
      <c r="A21" s="53" t="s">
        <v>37</v>
      </c>
      <c r="B21" s="53" t="s">
        <v>33</v>
      </c>
      <c r="C21" s="53" t="s">
        <v>237</v>
      </c>
      <c r="D21" s="16">
        <v>0.95023511751613077</v>
      </c>
      <c r="E21" s="16">
        <v>4.4550060723158293E-2</v>
      </c>
      <c r="F21" s="16">
        <v>0.11057580495551657</v>
      </c>
      <c r="G21" s="16">
        <v>0.56566583149657257</v>
      </c>
      <c r="H21" s="16">
        <v>2.4290582328595472E-2</v>
      </c>
      <c r="I21" s="16">
        <v>6.3935014787029162E-2</v>
      </c>
      <c r="J21" s="16">
        <v>0.95023511751613077</v>
      </c>
      <c r="K21" s="16">
        <v>4.4550060723158293E-2</v>
      </c>
      <c r="L21" s="16">
        <v>0.11057580495551657</v>
      </c>
      <c r="M21" s="16">
        <v>0.56566583149657257</v>
      </c>
      <c r="N21" s="16">
        <v>2.4290582328595472E-2</v>
      </c>
      <c r="O21" s="16">
        <v>6.3935014787029162E-2</v>
      </c>
      <c r="P21" s="16">
        <v>1.1814966675490705E-4</v>
      </c>
      <c r="Q21" s="16">
        <v>1.981808137785926E-5</v>
      </c>
      <c r="R21" s="16">
        <v>3.7452156814067753E-5</v>
      </c>
      <c r="S21" s="16">
        <v>6.6989321055168865E-5</v>
      </c>
      <c r="T21" s="16">
        <v>1.1136205943669178E-5</v>
      </c>
      <c r="U21" s="16">
        <v>2.1355272127125204E-5</v>
      </c>
      <c r="V21" s="16">
        <v>1.1814966675490705E-4</v>
      </c>
      <c r="W21" s="16">
        <v>1.981808137785926E-5</v>
      </c>
      <c r="X21" s="16">
        <v>3.7452156814067753E-5</v>
      </c>
      <c r="Y21" s="16">
        <v>6.6989321055168865E-5</v>
      </c>
      <c r="Z21" s="16">
        <v>1.1136205943669178E-5</v>
      </c>
      <c r="AA21" s="54">
        <v>2.1355272127125204E-5</v>
      </c>
      <c r="AB21" s="42">
        <v>0.95035326718288571</v>
      </c>
      <c r="AC21" s="42">
        <v>4.4569878804536153E-2</v>
      </c>
      <c r="AD21" s="42">
        <v>0.11061325711233064</v>
      </c>
      <c r="AE21" s="42">
        <v>0.56573282081762777</v>
      </c>
      <c r="AF21" s="42">
        <v>2.4301718534539142E-2</v>
      </c>
      <c r="AG21" s="42">
        <v>6.3956370059156289E-2</v>
      </c>
      <c r="AH21" s="42">
        <v>0.95035326718288571</v>
      </c>
      <c r="AI21" s="42">
        <v>4.4569878804536153E-2</v>
      </c>
      <c r="AJ21" s="42">
        <v>0.11061325711233064</v>
      </c>
      <c r="AK21" s="42">
        <v>0.56573282081762777</v>
      </c>
      <c r="AL21" s="42">
        <v>2.4301718534539142E-2</v>
      </c>
      <c r="AM21" s="42">
        <v>6.3956370059156289E-2</v>
      </c>
    </row>
    <row r="22" spans="1:39" x14ac:dyDescent="0.25">
      <c r="A22" s="53" t="s">
        <v>38</v>
      </c>
      <c r="B22" s="53" t="s">
        <v>33</v>
      </c>
      <c r="C22" s="53" t="s">
        <v>237</v>
      </c>
      <c r="D22" s="16">
        <v>0.37498067417676911</v>
      </c>
      <c r="E22" s="16">
        <v>1.7580293020797891E-2</v>
      </c>
      <c r="F22" s="16">
        <v>4.3635295229082771E-2</v>
      </c>
      <c r="G22" s="16">
        <v>0.2232223909044771</v>
      </c>
      <c r="H22" s="16">
        <v>9.585521277652026E-3</v>
      </c>
      <c r="I22" s="16">
        <v>2.5229960992190877E-2</v>
      </c>
      <c r="J22" s="16">
        <v>0.37498067417676911</v>
      </c>
      <c r="K22" s="16">
        <v>1.7580293020797891E-2</v>
      </c>
      <c r="L22" s="16">
        <v>4.3635295229082771E-2</v>
      </c>
      <c r="M22" s="16">
        <v>0.2232223909044771</v>
      </c>
      <c r="N22" s="16">
        <v>9.585521277652026E-3</v>
      </c>
      <c r="O22" s="16">
        <v>2.5229960992190877E-2</v>
      </c>
      <c r="P22" s="16">
        <v>5.9074833377453524E-5</v>
      </c>
      <c r="Q22" s="16">
        <v>9.9090406889296302E-6</v>
      </c>
      <c r="R22" s="16">
        <v>1.8726078407033877E-5</v>
      </c>
      <c r="S22" s="16">
        <v>3.3494660527584433E-5</v>
      </c>
      <c r="T22" s="16">
        <v>5.5681029718345892E-6</v>
      </c>
      <c r="U22" s="16">
        <v>1.0677636063562602E-5</v>
      </c>
      <c r="V22" s="16">
        <v>5.9074833377453524E-5</v>
      </c>
      <c r="W22" s="16">
        <v>9.9090406889296302E-6</v>
      </c>
      <c r="X22" s="16">
        <v>1.8726078407033877E-5</v>
      </c>
      <c r="Y22" s="16">
        <v>3.3494660527584433E-5</v>
      </c>
      <c r="Z22" s="16">
        <v>5.5681029718345892E-6</v>
      </c>
      <c r="AA22" s="54">
        <v>1.0677636063562602E-5</v>
      </c>
      <c r="AB22" s="42">
        <v>0.37503974901014658</v>
      </c>
      <c r="AC22" s="42">
        <v>1.7590202061486822E-2</v>
      </c>
      <c r="AD22" s="42">
        <v>4.3654021307489806E-2</v>
      </c>
      <c r="AE22" s="42">
        <v>0.22325588556500467</v>
      </c>
      <c r="AF22" s="42">
        <v>9.5910893806238611E-3</v>
      </c>
      <c r="AG22" s="42">
        <v>2.5240638628254441E-2</v>
      </c>
      <c r="AH22" s="42">
        <v>0.37503974901014658</v>
      </c>
      <c r="AI22" s="42">
        <v>1.7590202061486822E-2</v>
      </c>
      <c r="AJ22" s="42">
        <v>4.3654021307489806E-2</v>
      </c>
      <c r="AK22" s="42">
        <v>0.22325588556500467</v>
      </c>
      <c r="AL22" s="42">
        <v>9.5910893806238611E-3</v>
      </c>
      <c r="AM22" s="42">
        <v>2.5240638628254441E-2</v>
      </c>
    </row>
    <row r="23" spans="1:39" x14ac:dyDescent="0.25">
      <c r="A23" s="53" t="s">
        <v>39</v>
      </c>
      <c r="B23" s="53" t="s">
        <v>33</v>
      </c>
      <c r="C23" s="53" t="s">
        <v>237</v>
      </c>
      <c r="D23" s="16">
        <v>0.44742012259728126</v>
      </c>
      <c r="E23" s="16">
        <v>2.0976485990724755E-2</v>
      </c>
      <c r="F23" s="16">
        <v>5.2064840898337399E-2</v>
      </c>
      <c r="G23" s="16">
        <v>0.26634489823829655</v>
      </c>
      <c r="H23" s="16">
        <v>1.1437269706289348E-2</v>
      </c>
      <c r="I23" s="16">
        <v>3.0103930729318659E-2</v>
      </c>
      <c r="J23" s="16">
        <v>0.44742012259728126</v>
      </c>
      <c r="K23" s="16">
        <v>2.0976485990724755E-2</v>
      </c>
      <c r="L23" s="16">
        <v>5.2064840898337399E-2</v>
      </c>
      <c r="M23" s="16">
        <v>0.26634489823829655</v>
      </c>
      <c r="N23" s="16">
        <v>1.1437269706289348E-2</v>
      </c>
      <c r="O23" s="16">
        <v>3.0103930729318659E-2</v>
      </c>
      <c r="P23" s="16">
        <v>5.9074833377453524E-5</v>
      </c>
      <c r="Q23" s="16">
        <v>9.9090406889296302E-6</v>
      </c>
      <c r="R23" s="16">
        <v>1.8726078407033877E-5</v>
      </c>
      <c r="S23" s="16">
        <v>3.3494660527584433E-5</v>
      </c>
      <c r="T23" s="16">
        <v>5.5681029718345892E-6</v>
      </c>
      <c r="U23" s="16">
        <v>1.0677636063562602E-5</v>
      </c>
      <c r="V23" s="16">
        <v>5.9074833377453524E-5</v>
      </c>
      <c r="W23" s="16">
        <v>9.9090406889296302E-6</v>
      </c>
      <c r="X23" s="16">
        <v>1.8726078407033877E-5</v>
      </c>
      <c r="Y23" s="16">
        <v>3.3494660527584433E-5</v>
      </c>
      <c r="Z23" s="16">
        <v>5.5681029718345892E-6</v>
      </c>
      <c r="AA23" s="54">
        <v>1.0677636063562602E-5</v>
      </c>
      <c r="AB23" s="42">
        <v>0.44747919743065873</v>
      </c>
      <c r="AC23" s="42">
        <v>2.0986395031413686E-2</v>
      </c>
      <c r="AD23" s="42">
        <v>5.2083566976744433E-2</v>
      </c>
      <c r="AE23" s="42">
        <v>0.26637839289882415</v>
      </c>
      <c r="AF23" s="42">
        <v>1.1442837809261183E-2</v>
      </c>
      <c r="AG23" s="42">
        <v>3.0114608365382222E-2</v>
      </c>
      <c r="AH23" s="42">
        <v>0.44747919743065873</v>
      </c>
      <c r="AI23" s="42">
        <v>2.0986395031413686E-2</v>
      </c>
      <c r="AJ23" s="42">
        <v>5.2083566976744433E-2</v>
      </c>
      <c r="AK23" s="42">
        <v>0.26637839289882415</v>
      </c>
      <c r="AL23" s="42">
        <v>1.1442837809261183E-2</v>
      </c>
      <c r="AM23" s="42">
        <v>3.0114608365382222E-2</v>
      </c>
    </row>
    <row r="24" spans="1:39" x14ac:dyDescent="0.25">
      <c r="A24" s="53" t="s">
        <v>40</v>
      </c>
      <c r="B24" s="53" t="s">
        <v>33</v>
      </c>
      <c r="C24" s="53" t="s">
        <v>237</v>
      </c>
      <c r="D24" s="16">
        <v>0.65444070313237268</v>
      </c>
      <c r="E24" s="16">
        <v>3.06822727626236E-2</v>
      </c>
      <c r="F24" s="16">
        <v>7.6155160139393524E-2</v>
      </c>
      <c r="G24" s="16">
        <v>0.38958225988347667</v>
      </c>
      <c r="H24" s="16">
        <v>1.6729276244993072E-2</v>
      </c>
      <c r="I24" s="16">
        <v>4.4032971693757389E-2</v>
      </c>
      <c r="J24" s="16">
        <v>0.65444070313237268</v>
      </c>
      <c r="K24" s="16">
        <v>3.06822727626236E-2</v>
      </c>
      <c r="L24" s="16">
        <v>7.6155160139393524E-2</v>
      </c>
      <c r="M24" s="16">
        <v>0.38958225988347667</v>
      </c>
      <c r="N24" s="16">
        <v>1.6729276244993072E-2</v>
      </c>
      <c r="O24" s="16">
        <v>4.4032971693757389E-2</v>
      </c>
      <c r="P24" s="16">
        <v>2.6386758908595906E-3</v>
      </c>
      <c r="Q24" s="16">
        <v>4.4260381743885686E-4</v>
      </c>
      <c r="R24" s="16">
        <v>8.364315021808465E-4</v>
      </c>
      <c r="S24" s="16">
        <v>1.4960948368987713E-3</v>
      </c>
      <c r="T24" s="16">
        <v>2.4870859940861166E-4</v>
      </c>
      <c r="U24" s="16">
        <v>4.7693441083912952E-4</v>
      </c>
      <c r="V24" s="16">
        <v>2.6386758908595906E-3</v>
      </c>
      <c r="W24" s="16">
        <v>4.4260381743885686E-4</v>
      </c>
      <c r="X24" s="16">
        <v>8.364315021808465E-4</v>
      </c>
      <c r="Y24" s="16">
        <v>1.4960948368987713E-3</v>
      </c>
      <c r="Z24" s="16">
        <v>2.4870859940861166E-4</v>
      </c>
      <c r="AA24" s="54">
        <v>4.7693441083912952E-4</v>
      </c>
      <c r="AB24" s="42">
        <v>0.65707937902323232</v>
      </c>
      <c r="AC24" s="42">
        <v>3.1124876580062456E-2</v>
      </c>
      <c r="AD24" s="42">
        <v>7.6991591641574375E-2</v>
      </c>
      <c r="AE24" s="42">
        <v>0.39107835472037544</v>
      </c>
      <c r="AF24" s="42">
        <v>1.6977984844401686E-2</v>
      </c>
      <c r="AG24" s="42">
        <v>4.4509906104596521E-2</v>
      </c>
      <c r="AH24" s="42">
        <v>0.65707937902323232</v>
      </c>
      <c r="AI24" s="42">
        <v>3.1124876580062456E-2</v>
      </c>
      <c r="AJ24" s="42">
        <v>7.6991591641574375E-2</v>
      </c>
      <c r="AK24" s="42">
        <v>0.39107835472037544</v>
      </c>
      <c r="AL24" s="42">
        <v>1.6977984844401686E-2</v>
      </c>
      <c r="AM24" s="42">
        <v>4.4509906104596521E-2</v>
      </c>
    </row>
    <row r="25" spans="1:39" x14ac:dyDescent="0.25">
      <c r="A25" s="53" t="s">
        <v>41</v>
      </c>
      <c r="B25" s="53" t="s">
        <v>42</v>
      </c>
      <c r="C25" s="53" t="s">
        <v>238</v>
      </c>
      <c r="D25" s="16">
        <v>6.3917160371040196E-5</v>
      </c>
      <c r="E25" s="16">
        <v>2.9966408558178229E-6</v>
      </c>
      <c r="F25" s="16">
        <v>7.4378344140482011E-6</v>
      </c>
      <c r="G25" s="16">
        <v>3.8049271176899513E-5</v>
      </c>
      <c r="H25" s="16">
        <v>1.6338956723270499E-6</v>
      </c>
      <c r="I25" s="16">
        <v>4.3005615327598095E-6</v>
      </c>
      <c r="J25" s="16">
        <v>6.3917160371040196E-5</v>
      </c>
      <c r="K25" s="16">
        <v>2.9966408558178229E-6</v>
      </c>
      <c r="L25" s="16">
        <v>7.4378344140482011E-6</v>
      </c>
      <c r="M25" s="16">
        <v>3.8049271176899513E-5</v>
      </c>
      <c r="N25" s="16">
        <v>1.6338956723270499E-6</v>
      </c>
      <c r="O25" s="16">
        <v>4.3005615327598095E-6</v>
      </c>
      <c r="P25" s="16">
        <v>2.3629933350981408E-6</v>
      </c>
      <c r="Q25" s="16">
        <v>3.9636162755718522E-7</v>
      </c>
      <c r="R25" s="16">
        <v>7.4904313628135505E-7</v>
      </c>
      <c r="S25" s="16">
        <v>1.3397864211033772E-6</v>
      </c>
      <c r="T25" s="16">
        <v>2.2272411887338357E-7</v>
      </c>
      <c r="U25" s="16">
        <v>4.2710544254250401E-7</v>
      </c>
      <c r="V25" s="16">
        <v>2.3629933350981408E-6</v>
      </c>
      <c r="W25" s="16">
        <v>3.9636162755718522E-7</v>
      </c>
      <c r="X25" s="16">
        <v>7.4904313628135505E-7</v>
      </c>
      <c r="Y25" s="16">
        <v>1.3397864211033772E-6</v>
      </c>
      <c r="Z25" s="16">
        <v>2.2272411887338357E-7</v>
      </c>
      <c r="AA25" s="54">
        <v>4.2710544254250401E-7</v>
      </c>
      <c r="AB25" s="42">
        <v>6.6280153706138335E-5</v>
      </c>
      <c r="AC25" s="42">
        <v>3.3930024833750079E-6</v>
      </c>
      <c r="AD25" s="42">
        <v>8.1868775503295555E-6</v>
      </c>
      <c r="AE25" s="42">
        <v>3.938905759800289E-5</v>
      </c>
      <c r="AF25" s="42">
        <v>1.8566197912004335E-6</v>
      </c>
      <c r="AG25" s="42">
        <v>4.7276669753023135E-6</v>
      </c>
      <c r="AH25" s="42">
        <v>6.6280153706138335E-5</v>
      </c>
      <c r="AI25" s="42">
        <v>3.3930024833750079E-6</v>
      </c>
      <c r="AJ25" s="42">
        <v>8.1868775503295555E-6</v>
      </c>
      <c r="AK25" s="42">
        <v>3.938905759800289E-5</v>
      </c>
      <c r="AL25" s="42">
        <v>1.8566197912004335E-6</v>
      </c>
      <c r="AM25" s="42">
        <v>4.7276669753023135E-6</v>
      </c>
    </row>
    <row r="26" spans="1:39" x14ac:dyDescent="0.25">
      <c r="A26" s="53" t="s">
        <v>44</v>
      </c>
      <c r="B26" s="53" t="s">
        <v>42</v>
      </c>
      <c r="C26" s="53" t="s">
        <v>238</v>
      </c>
      <c r="D26" s="16">
        <v>4.2611440247360129E-5</v>
      </c>
      <c r="E26" s="16">
        <v>1.9977605705452153E-6</v>
      </c>
      <c r="F26" s="16">
        <v>4.9585562760321335E-6</v>
      </c>
      <c r="G26" s="16">
        <v>2.536618078459967E-5</v>
      </c>
      <c r="H26" s="16">
        <v>1.0892637815513667E-6</v>
      </c>
      <c r="I26" s="16">
        <v>2.8670410218398728E-6</v>
      </c>
      <c r="J26" s="16">
        <v>4.2611440247360129E-5</v>
      </c>
      <c r="K26" s="16">
        <v>1.9977605705452153E-6</v>
      </c>
      <c r="L26" s="16">
        <v>4.9585562760321335E-6</v>
      </c>
      <c r="M26" s="16">
        <v>2.536618078459967E-5</v>
      </c>
      <c r="N26" s="16">
        <v>1.0892637815513667E-6</v>
      </c>
      <c r="O26" s="16">
        <v>2.8670410218398728E-6</v>
      </c>
      <c r="P26" s="16">
        <v>1.7722450013236058E-6</v>
      </c>
      <c r="Q26" s="16">
        <v>2.9727122066788891E-7</v>
      </c>
      <c r="R26" s="16">
        <v>5.6178235221101634E-7</v>
      </c>
      <c r="S26" s="16">
        <v>1.004839815827533E-6</v>
      </c>
      <c r="T26" s="16">
        <v>1.6704308915503766E-7</v>
      </c>
      <c r="U26" s="16">
        <v>3.2032908190687806E-7</v>
      </c>
      <c r="V26" s="16">
        <v>1.7722450013236058E-6</v>
      </c>
      <c r="W26" s="16">
        <v>2.9727122066788891E-7</v>
      </c>
      <c r="X26" s="16">
        <v>5.6178235221101634E-7</v>
      </c>
      <c r="Y26" s="16">
        <v>1.004839815827533E-6</v>
      </c>
      <c r="Z26" s="16">
        <v>1.6704308915503766E-7</v>
      </c>
      <c r="AA26" s="54">
        <v>3.2032908190687806E-7</v>
      </c>
      <c r="AB26" s="42">
        <v>4.4383685248683736E-5</v>
      </c>
      <c r="AC26" s="42">
        <v>2.295031791213104E-6</v>
      </c>
      <c r="AD26" s="42">
        <v>5.5203386282431495E-6</v>
      </c>
      <c r="AE26" s="42">
        <v>2.6371020600427203E-5</v>
      </c>
      <c r="AF26" s="42">
        <v>1.2563068707064044E-6</v>
      </c>
      <c r="AG26" s="42">
        <v>3.1873701037467509E-6</v>
      </c>
      <c r="AH26" s="42">
        <v>4.4383685248683736E-5</v>
      </c>
      <c r="AI26" s="42">
        <v>2.295031791213104E-6</v>
      </c>
      <c r="AJ26" s="42">
        <v>5.5203386282431495E-6</v>
      </c>
      <c r="AK26" s="42">
        <v>2.6371020600427203E-5</v>
      </c>
      <c r="AL26" s="42">
        <v>1.2563068707064044E-6</v>
      </c>
      <c r="AM26" s="42">
        <v>3.1873701037467509E-6</v>
      </c>
    </row>
    <row r="27" spans="1:39" x14ac:dyDescent="0.25">
      <c r="A27" s="53" t="s">
        <v>45</v>
      </c>
      <c r="B27" s="53" t="s">
        <v>42</v>
      </c>
      <c r="C27" s="53" t="s">
        <v>238</v>
      </c>
      <c r="D27" s="16">
        <v>3.1958580185520098E-5</v>
      </c>
      <c r="E27" s="16">
        <v>1.4983204279089115E-6</v>
      </c>
      <c r="F27" s="16">
        <v>3.7189172070241006E-6</v>
      </c>
      <c r="G27" s="16">
        <v>1.9024635588449757E-5</v>
      </c>
      <c r="H27" s="16">
        <v>8.1694783616352496E-7</v>
      </c>
      <c r="I27" s="16">
        <v>2.1502807663799047E-6</v>
      </c>
      <c r="J27" s="16">
        <v>3.1958580185520098E-5</v>
      </c>
      <c r="K27" s="16">
        <v>1.4983204279089115E-6</v>
      </c>
      <c r="L27" s="16">
        <v>3.7189172070241006E-6</v>
      </c>
      <c r="M27" s="16">
        <v>1.9024635588449757E-5</v>
      </c>
      <c r="N27" s="16">
        <v>8.1694783616352496E-7</v>
      </c>
      <c r="O27" s="16">
        <v>2.1502807663799047E-6</v>
      </c>
      <c r="P27" s="16">
        <v>1.1814966675490704E-6</v>
      </c>
      <c r="Q27" s="16">
        <v>1.9818081377859261E-7</v>
      </c>
      <c r="R27" s="16">
        <v>3.7452156814067753E-7</v>
      </c>
      <c r="S27" s="16">
        <v>6.6989321055168862E-7</v>
      </c>
      <c r="T27" s="16">
        <v>1.1136205943669178E-7</v>
      </c>
      <c r="U27" s="16">
        <v>2.13552721271252E-7</v>
      </c>
      <c r="V27" s="16">
        <v>1.1814966675490704E-6</v>
      </c>
      <c r="W27" s="16">
        <v>1.9818081377859261E-7</v>
      </c>
      <c r="X27" s="16">
        <v>3.7452156814067753E-7</v>
      </c>
      <c r="Y27" s="16">
        <v>6.6989321055168862E-7</v>
      </c>
      <c r="Z27" s="16">
        <v>1.1136205943669178E-7</v>
      </c>
      <c r="AA27" s="54">
        <v>2.13552721271252E-7</v>
      </c>
      <c r="AB27" s="42">
        <v>3.3140076853069167E-5</v>
      </c>
      <c r="AC27" s="42">
        <v>1.696501241687504E-6</v>
      </c>
      <c r="AD27" s="42">
        <v>4.0934387751647778E-6</v>
      </c>
      <c r="AE27" s="42">
        <v>1.9694528799001445E-5</v>
      </c>
      <c r="AF27" s="42">
        <v>9.2830989560021673E-7</v>
      </c>
      <c r="AG27" s="42">
        <v>2.3638334876511567E-6</v>
      </c>
      <c r="AH27" s="42">
        <v>3.3140076853069167E-5</v>
      </c>
      <c r="AI27" s="42">
        <v>1.696501241687504E-6</v>
      </c>
      <c r="AJ27" s="42">
        <v>4.0934387751647778E-6</v>
      </c>
      <c r="AK27" s="42">
        <v>1.9694528799001445E-5</v>
      </c>
      <c r="AL27" s="42">
        <v>9.2830989560021673E-7</v>
      </c>
      <c r="AM27" s="42">
        <v>2.3638334876511567E-6</v>
      </c>
    </row>
    <row r="28" spans="1:39" x14ac:dyDescent="0.25">
      <c r="A28" s="53" t="s">
        <v>46</v>
      </c>
      <c r="B28" s="53" t="s">
        <v>42</v>
      </c>
      <c r="C28" s="53" t="s">
        <v>238</v>
      </c>
      <c r="D28" s="16">
        <v>2.1305720123680064E-5</v>
      </c>
      <c r="E28" s="16">
        <v>9.9888028527260764E-7</v>
      </c>
      <c r="F28" s="16">
        <v>2.4792781380160668E-6</v>
      </c>
      <c r="G28" s="16">
        <v>1.2683090392299835E-5</v>
      </c>
      <c r="H28" s="16">
        <v>5.4463189077568334E-7</v>
      </c>
      <c r="I28" s="16">
        <v>1.4335205109199364E-6</v>
      </c>
      <c r="J28" s="16">
        <v>2.1305720123680064E-5</v>
      </c>
      <c r="K28" s="16">
        <v>9.9888028527260764E-7</v>
      </c>
      <c r="L28" s="16">
        <v>2.4792781380160668E-6</v>
      </c>
      <c r="M28" s="16">
        <v>1.2683090392299835E-5</v>
      </c>
      <c r="N28" s="16">
        <v>5.4463189077568334E-7</v>
      </c>
      <c r="O28" s="16">
        <v>1.4335205109199364E-6</v>
      </c>
      <c r="P28" s="16">
        <v>1.1814966675490704E-6</v>
      </c>
      <c r="Q28" s="16">
        <v>1.9818081377859261E-7</v>
      </c>
      <c r="R28" s="16">
        <v>3.7452156814067753E-7</v>
      </c>
      <c r="S28" s="16">
        <v>6.6989321055168862E-7</v>
      </c>
      <c r="T28" s="16">
        <v>1.1136205943669178E-7</v>
      </c>
      <c r="U28" s="16">
        <v>2.13552721271252E-7</v>
      </c>
      <c r="V28" s="16">
        <v>1.1814966675490704E-6</v>
      </c>
      <c r="W28" s="16">
        <v>1.9818081377859261E-7</v>
      </c>
      <c r="X28" s="16">
        <v>3.7452156814067753E-7</v>
      </c>
      <c r="Y28" s="16">
        <v>6.6989321055168862E-7</v>
      </c>
      <c r="Z28" s="16">
        <v>1.1136205943669178E-7</v>
      </c>
      <c r="AA28" s="54">
        <v>2.13552721271252E-7</v>
      </c>
      <c r="AB28" s="42">
        <v>2.2487216791229133E-5</v>
      </c>
      <c r="AC28" s="42">
        <v>1.1970610990512001E-6</v>
      </c>
      <c r="AD28" s="42">
        <v>2.8537997061567444E-6</v>
      </c>
      <c r="AE28" s="42">
        <v>1.3352983602851523E-5</v>
      </c>
      <c r="AF28" s="42">
        <v>6.5599395021237511E-7</v>
      </c>
      <c r="AG28" s="42">
        <v>1.6470732321911884E-6</v>
      </c>
      <c r="AH28" s="42">
        <v>2.2487216791229133E-5</v>
      </c>
      <c r="AI28" s="42">
        <v>1.1970610990512001E-6</v>
      </c>
      <c r="AJ28" s="42">
        <v>2.8537997061567444E-6</v>
      </c>
      <c r="AK28" s="42">
        <v>1.3352983602851523E-5</v>
      </c>
      <c r="AL28" s="42">
        <v>6.5599395021237511E-7</v>
      </c>
      <c r="AM28" s="42">
        <v>1.6470732321911884E-6</v>
      </c>
    </row>
    <row r="29" spans="1:39" x14ac:dyDescent="0.25">
      <c r="A29" s="53" t="s">
        <v>47</v>
      </c>
      <c r="B29" s="53" t="s">
        <v>42</v>
      </c>
      <c r="C29" s="53" t="s">
        <v>238</v>
      </c>
      <c r="D29" s="16">
        <v>2.1305720123680064E-5</v>
      </c>
      <c r="E29" s="16">
        <v>9.9888028527260764E-7</v>
      </c>
      <c r="F29" s="16">
        <v>2.4792781380160668E-6</v>
      </c>
      <c r="G29" s="16">
        <v>1.2683090392299835E-5</v>
      </c>
      <c r="H29" s="16">
        <v>5.4463189077568334E-7</v>
      </c>
      <c r="I29" s="16">
        <v>1.4335205109199364E-6</v>
      </c>
      <c r="J29" s="16">
        <v>2.1305720123680064E-5</v>
      </c>
      <c r="K29" s="16">
        <v>9.9888028527260764E-7</v>
      </c>
      <c r="L29" s="16">
        <v>2.4792781380160668E-6</v>
      </c>
      <c r="M29" s="16">
        <v>1.2683090392299835E-5</v>
      </c>
      <c r="N29" s="16">
        <v>5.4463189077568334E-7</v>
      </c>
      <c r="O29" s="16">
        <v>1.4335205109199364E-6</v>
      </c>
      <c r="P29" s="16">
        <v>1.1814966675490704E-6</v>
      </c>
      <c r="Q29" s="16">
        <v>1.9818081377859261E-7</v>
      </c>
      <c r="R29" s="16">
        <v>3.7452156814067753E-7</v>
      </c>
      <c r="S29" s="16">
        <v>6.6989321055168862E-7</v>
      </c>
      <c r="T29" s="16">
        <v>1.1136205943669178E-7</v>
      </c>
      <c r="U29" s="16">
        <v>2.13552721271252E-7</v>
      </c>
      <c r="V29" s="16">
        <v>1.1814966675490704E-6</v>
      </c>
      <c r="W29" s="16">
        <v>1.9818081377859261E-7</v>
      </c>
      <c r="X29" s="16">
        <v>3.7452156814067753E-7</v>
      </c>
      <c r="Y29" s="16">
        <v>6.6989321055168862E-7</v>
      </c>
      <c r="Z29" s="16">
        <v>1.1136205943669178E-7</v>
      </c>
      <c r="AA29" s="54">
        <v>2.13552721271252E-7</v>
      </c>
      <c r="AB29" s="42">
        <v>2.2487216791229133E-5</v>
      </c>
      <c r="AC29" s="42">
        <v>1.1970610990512001E-6</v>
      </c>
      <c r="AD29" s="42">
        <v>2.8537997061567444E-6</v>
      </c>
      <c r="AE29" s="42">
        <v>1.3352983602851523E-5</v>
      </c>
      <c r="AF29" s="42">
        <v>6.5599395021237511E-7</v>
      </c>
      <c r="AG29" s="42">
        <v>1.6470732321911884E-6</v>
      </c>
      <c r="AH29" s="42">
        <v>2.2487216791229133E-5</v>
      </c>
      <c r="AI29" s="42">
        <v>1.1970610990512001E-6</v>
      </c>
      <c r="AJ29" s="42">
        <v>2.8537997061567444E-6</v>
      </c>
      <c r="AK29" s="42">
        <v>1.3352983602851523E-5</v>
      </c>
      <c r="AL29" s="42">
        <v>6.5599395021237511E-7</v>
      </c>
      <c r="AM29" s="42">
        <v>1.6470732321911884E-6</v>
      </c>
    </row>
    <row r="30" spans="1:39" x14ac:dyDescent="0.25">
      <c r="A30" s="53" t="s">
        <v>48</v>
      </c>
      <c r="B30" s="53" t="s">
        <v>42</v>
      </c>
      <c r="C30" s="53" t="s">
        <v>238</v>
      </c>
      <c r="D30" s="16">
        <v>0</v>
      </c>
      <c r="E30" s="16">
        <v>0</v>
      </c>
      <c r="F30" s="16">
        <v>0</v>
      </c>
      <c r="G30" s="16">
        <v>0</v>
      </c>
      <c r="H30" s="16">
        <v>0</v>
      </c>
      <c r="I30" s="16">
        <v>0</v>
      </c>
      <c r="J30" s="16">
        <v>0</v>
      </c>
      <c r="K30" s="16">
        <v>0</v>
      </c>
      <c r="L30" s="16">
        <v>0</v>
      </c>
      <c r="M30" s="16">
        <v>0</v>
      </c>
      <c r="N30" s="16">
        <v>0</v>
      </c>
      <c r="O30" s="16">
        <v>0</v>
      </c>
      <c r="P30" s="16">
        <v>5.9074833377453519E-7</v>
      </c>
      <c r="Q30" s="16">
        <v>9.9090406889296304E-8</v>
      </c>
      <c r="R30" s="16">
        <v>1.8726078407033876E-7</v>
      </c>
      <c r="S30" s="16">
        <v>3.3494660527584431E-7</v>
      </c>
      <c r="T30" s="16">
        <v>5.5681029718345892E-8</v>
      </c>
      <c r="U30" s="16">
        <v>1.06776360635626E-7</v>
      </c>
      <c r="V30" s="16">
        <v>5.9074833377453519E-7</v>
      </c>
      <c r="W30" s="16">
        <v>9.9090406889296304E-8</v>
      </c>
      <c r="X30" s="16">
        <v>1.8726078407033876E-7</v>
      </c>
      <c r="Y30" s="16">
        <v>3.3494660527584431E-7</v>
      </c>
      <c r="Z30" s="16">
        <v>5.5681029718345892E-8</v>
      </c>
      <c r="AA30" s="54">
        <v>1.06776360635626E-7</v>
      </c>
      <c r="AB30" s="42">
        <v>5.9074833377453519E-7</v>
      </c>
      <c r="AC30" s="42">
        <v>9.9090406889296304E-8</v>
      </c>
      <c r="AD30" s="42">
        <v>1.8726078407033876E-7</v>
      </c>
      <c r="AE30" s="42">
        <v>3.3494660527584431E-7</v>
      </c>
      <c r="AF30" s="42">
        <v>5.5681029718345892E-8</v>
      </c>
      <c r="AG30" s="42">
        <v>1.06776360635626E-7</v>
      </c>
      <c r="AH30" s="42">
        <v>5.9074833377453519E-7</v>
      </c>
      <c r="AI30" s="42">
        <v>9.9090406889296304E-8</v>
      </c>
      <c r="AJ30" s="42">
        <v>1.8726078407033876E-7</v>
      </c>
      <c r="AK30" s="42">
        <v>3.3494660527584431E-7</v>
      </c>
      <c r="AL30" s="42">
        <v>5.5681029718345892E-8</v>
      </c>
      <c r="AM30" s="42">
        <v>1.06776360635626E-7</v>
      </c>
    </row>
    <row r="31" spans="1:39" x14ac:dyDescent="0.25">
      <c r="A31" s="53" t="s">
        <v>49</v>
      </c>
      <c r="B31" s="53" t="s">
        <v>42</v>
      </c>
      <c r="C31" s="53" t="s">
        <v>238</v>
      </c>
      <c r="D31" s="16">
        <v>3.0183103508546761E-5</v>
      </c>
      <c r="E31" s="16">
        <v>1.4150804041361941E-6</v>
      </c>
      <c r="F31" s="16">
        <v>3.5123106955227618E-6</v>
      </c>
      <c r="G31" s="16">
        <v>1.7967711389091436E-5</v>
      </c>
      <c r="H31" s="16">
        <v>7.7156184526555132E-7</v>
      </c>
      <c r="I31" s="16">
        <v>2.0308207238032435E-6</v>
      </c>
      <c r="J31" s="16">
        <v>3.0183103508546761E-5</v>
      </c>
      <c r="K31" s="16">
        <v>1.4150804041361941E-6</v>
      </c>
      <c r="L31" s="16">
        <v>3.5123106955227618E-6</v>
      </c>
      <c r="M31" s="16">
        <v>1.7967711389091436E-5</v>
      </c>
      <c r="N31" s="16">
        <v>7.7156184526555132E-7</v>
      </c>
      <c r="O31" s="16">
        <v>2.0308207238032435E-6</v>
      </c>
      <c r="P31" s="16">
        <v>1.3784127788072489E-6</v>
      </c>
      <c r="Q31" s="16">
        <v>2.3121094940835804E-7</v>
      </c>
      <c r="R31" s="16">
        <v>4.3694182949745711E-7</v>
      </c>
      <c r="S31" s="16">
        <v>7.8154207897697004E-7</v>
      </c>
      <c r="T31" s="16">
        <v>1.2992240267614039E-7</v>
      </c>
      <c r="U31" s="16">
        <v>2.4914484148312737E-7</v>
      </c>
      <c r="V31" s="16">
        <v>1.3784127788072489E-6</v>
      </c>
      <c r="W31" s="16">
        <v>2.3121094940835804E-7</v>
      </c>
      <c r="X31" s="16">
        <v>4.3694182949745711E-7</v>
      </c>
      <c r="Y31" s="16">
        <v>7.8154207897697004E-7</v>
      </c>
      <c r="Z31" s="16">
        <v>1.2992240267614039E-7</v>
      </c>
      <c r="AA31" s="54">
        <v>2.4914484148312737E-7</v>
      </c>
      <c r="AB31" s="42">
        <v>3.1561516287354013E-5</v>
      </c>
      <c r="AC31" s="42">
        <v>1.6462913535445521E-6</v>
      </c>
      <c r="AD31" s="42">
        <v>3.9492525250202188E-6</v>
      </c>
      <c r="AE31" s="42">
        <v>1.8749253468068406E-5</v>
      </c>
      <c r="AF31" s="42">
        <v>9.0148424794169173E-7</v>
      </c>
      <c r="AG31" s="42">
        <v>2.2799655652863709E-6</v>
      </c>
      <c r="AH31" s="42">
        <v>3.1561516287354013E-5</v>
      </c>
      <c r="AI31" s="42">
        <v>1.6462913535445521E-6</v>
      </c>
      <c r="AJ31" s="42">
        <v>3.9492525250202188E-6</v>
      </c>
      <c r="AK31" s="42">
        <v>1.8749253468068406E-5</v>
      </c>
      <c r="AL31" s="42">
        <v>9.0148424794169173E-7</v>
      </c>
      <c r="AM31" s="42">
        <v>2.2799655652863709E-6</v>
      </c>
    </row>
    <row r="32" spans="1:39" x14ac:dyDescent="0.25">
      <c r="A32" s="53" t="s">
        <v>50</v>
      </c>
      <c r="B32" s="53" t="s">
        <v>51</v>
      </c>
      <c r="C32" s="53" t="s">
        <v>238</v>
      </c>
      <c r="D32" s="16">
        <v>3.7668513178666353E-2</v>
      </c>
      <c r="E32" s="16">
        <v>1.7660203443619702E-3</v>
      </c>
      <c r="F32" s="16">
        <v>4.3833637480124059E-3</v>
      </c>
      <c r="G32" s="16">
        <v>2.2423703813586108E-2</v>
      </c>
      <c r="H32" s="16">
        <v>9.6290918289140804E-4</v>
      </c>
      <c r="I32" s="16">
        <v>2.5344642633064476E-3</v>
      </c>
      <c r="J32" s="16">
        <v>3.7668513178666353E-2</v>
      </c>
      <c r="K32" s="16">
        <v>1.7660203443619702E-3</v>
      </c>
      <c r="L32" s="16">
        <v>4.3833637480124059E-3</v>
      </c>
      <c r="M32" s="16">
        <v>2.2423703813586108E-2</v>
      </c>
      <c r="N32" s="16">
        <v>9.6290918289140804E-4</v>
      </c>
      <c r="O32" s="16">
        <v>2.5344642633064476E-3</v>
      </c>
      <c r="P32" s="16">
        <v>1.0042721674167099E-5</v>
      </c>
      <c r="Q32" s="16">
        <v>1.6845369171180373E-6</v>
      </c>
      <c r="R32" s="16">
        <v>3.183433329195759E-6</v>
      </c>
      <c r="S32" s="16">
        <v>5.6940922896893541E-6</v>
      </c>
      <c r="T32" s="16">
        <v>9.465775052118801E-7</v>
      </c>
      <c r="U32" s="16">
        <v>1.8151981308056423E-6</v>
      </c>
      <c r="V32" s="16">
        <v>1.0042721674167099E-5</v>
      </c>
      <c r="W32" s="16">
        <v>1.6845369171180373E-6</v>
      </c>
      <c r="X32" s="16">
        <v>3.183433329195759E-6</v>
      </c>
      <c r="Y32" s="16">
        <v>5.6940922896893541E-6</v>
      </c>
      <c r="Z32" s="16">
        <v>9.465775052118801E-7</v>
      </c>
      <c r="AA32" s="54">
        <v>1.8151981308056423E-6</v>
      </c>
      <c r="AB32" s="42">
        <v>3.767855590034052E-2</v>
      </c>
      <c r="AC32" s="42">
        <v>1.7677048812790883E-3</v>
      </c>
      <c r="AD32" s="42">
        <v>4.3865471813416016E-3</v>
      </c>
      <c r="AE32" s="42">
        <v>2.2429397905875798E-2</v>
      </c>
      <c r="AF32" s="42">
        <v>9.6385576039661992E-4</v>
      </c>
      <c r="AG32" s="42">
        <v>2.5362794614372532E-3</v>
      </c>
      <c r="AH32" s="42">
        <v>3.767855590034052E-2</v>
      </c>
      <c r="AI32" s="42">
        <v>1.7677048812790883E-3</v>
      </c>
      <c r="AJ32" s="42">
        <v>4.3865471813416016E-3</v>
      </c>
      <c r="AK32" s="42">
        <v>2.2429397905875798E-2</v>
      </c>
      <c r="AL32" s="42">
        <v>9.6385576039661992E-4</v>
      </c>
      <c r="AM32" s="42">
        <v>2.5362794614372532E-3</v>
      </c>
    </row>
    <row r="33" spans="1:39" x14ac:dyDescent="0.25">
      <c r="A33" s="53" t="s">
        <v>53</v>
      </c>
      <c r="B33" s="53" t="s">
        <v>54</v>
      </c>
      <c r="C33" s="53" t="s">
        <v>236</v>
      </c>
      <c r="D33" s="16">
        <v>3.8350296222624113E-2</v>
      </c>
      <c r="E33" s="16">
        <v>1.7979845134906936E-3</v>
      </c>
      <c r="F33" s="16">
        <v>4.4627006484289208E-3</v>
      </c>
      <c r="G33" s="16">
        <v>2.2829562706139707E-2</v>
      </c>
      <c r="H33" s="16">
        <v>9.8033740339623001E-4</v>
      </c>
      <c r="I33" s="16">
        <v>2.5803369196558856E-3</v>
      </c>
      <c r="J33" s="16">
        <v>3.8350296222624113E-2</v>
      </c>
      <c r="K33" s="16">
        <v>1.7979845134906936E-3</v>
      </c>
      <c r="L33" s="16">
        <v>4.4627006484289208E-3</v>
      </c>
      <c r="M33" s="16">
        <v>2.2829562706139707E-2</v>
      </c>
      <c r="N33" s="16">
        <v>9.8033740339623001E-4</v>
      </c>
      <c r="O33" s="16">
        <v>2.5803369196558856E-3</v>
      </c>
      <c r="P33" s="16">
        <v>0</v>
      </c>
      <c r="Q33" s="16">
        <v>0</v>
      </c>
      <c r="R33" s="16">
        <v>0</v>
      </c>
      <c r="S33" s="16">
        <v>0</v>
      </c>
      <c r="T33" s="16">
        <v>0</v>
      </c>
      <c r="U33" s="16">
        <v>0</v>
      </c>
      <c r="V33" s="16">
        <v>0</v>
      </c>
      <c r="W33" s="16">
        <v>0</v>
      </c>
      <c r="X33" s="16">
        <v>0</v>
      </c>
      <c r="Y33" s="16">
        <v>0</v>
      </c>
      <c r="Z33" s="16">
        <v>0</v>
      </c>
      <c r="AA33" s="54">
        <v>0</v>
      </c>
      <c r="AB33" s="42">
        <v>3.8350296222624113E-2</v>
      </c>
      <c r="AC33" s="42">
        <v>1.7979845134906936E-3</v>
      </c>
      <c r="AD33" s="42">
        <v>4.4627006484289208E-3</v>
      </c>
      <c r="AE33" s="42">
        <v>2.2829562706139707E-2</v>
      </c>
      <c r="AF33" s="42">
        <v>9.8033740339623001E-4</v>
      </c>
      <c r="AG33" s="42">
        <v>2.5803369196558856E-3</v>
      </c>
      <c r="AH33" s="42">
        <v>3.8350296222624113E-2</v>
      </c>
      <c r="AI33" s="42">
        <v>1.7979845134906936E-3</v>
      </c>
      <c r="AJ33" s="42">
        <v>4.4627006484289208E-3</v>
      </c>
      <c r="AK33" s="42">
        <v>2.2829562706139707E-2</v>
      </c>
      <c r="AL33" s="42">
        <v>9.8033740339623001E-4</v>
      </c>
      <c r="AM33" s="42">
        <v>2.5803369196558856E-3</v>
      </c>
    </row>
    <row r="34" spans="1:39" x14ac:dyDescent="0.25">
      <c r="A34" s="53" t="s">
        <v>56</v>
      </c>
      <c r="B34" s="53" t="s">
        <v>54</v>
      </c>
      <c r="C34" s="53" t="s">
        <v>236</v>
      </c>
      <c r="D34" s="16">
        <v>1.2783432074208036E-2</v>
      </c>
      <c r="E34" s="16">
        <v>5.9932817116356443E-4</v>
      </c>
      <c r="F34" s="16">
        <v>1.4875668828096399E-3</v>
      </c>
      <c r="G34" s="16">
        <v>7.6098542353799014E-3</v>
      </c>
      <c r="H34" s="16">
        <v>3.2677913446540997E-4</v>
      </c>
      <c r="I34" s="16">
        <v>8.6011230655196177E-4</v>
      </c>
      <c r="J34" s="16">
        <v>1.2783432074208036E-2</v>
      </c>
      <c r="K34" s="16">
        <v>5.9932817116356443E-4</v>
      </c>
      <c r="L34" s="16">
        <v>1.4875668828096399E-3</v>
      </c>
      <c r="M34" s="16">
        <v>7.6098542353799014E-3</v>
      </c>
      <c r="N34" s="16">
        <v>3.2677913446540997E-4</v>
      </c>
      <c r="O34" s="16">
        <v>8.6011230655196177E-4</v>
      </c>
      <c r="P34" s="16">
        <v>0</v>
      </c>
      <c r="Q34" s="16">
        <v>0</v>
      </c>
      <c r="R34" s="16">
        <v>0</v>
      </c>
      <c r="S34" s="16">
        <v>0</v>
      </c>
      <c r="T34" s="16">
        <v>0</v>
      </c>
      <c r="U34" s="16">
        <v>0</v>
      </c>
      <c r="V34" s="16">
        <v>0</v>
      </c>
      <c r="W34" s="16">
        <v>0</v>
      </c>
      <c r="X34" s="16">
        <v>0</v>
      </c>
      <c r="Y34" s="16">
        <v>0</v>
      </c>
      <c r="Z34" s="16">
        <v>0</v>
      </c>
      <c r="AA34" s="54">
        <v>0</v>
      </c>
      <c r="AB34" s="42">
        <v>1.2783432074208036E-2</v>
      </c>
      <c r="AC34" s="42">
        <v>5.9932817116356443E-4</v>
      </c>
      <c r="AD34" s="42">
        <v>1.4875668828096399E-3</v>
      </c>
      <c r="AE34" s="42">
        <v>7.6098542353799014E-3</v>
      </c>
      <c r="AF34" s="42">
        <v>3.2677913446540997E-4</v>
      </c>
      <c r="AG34" s="42">
        <v>8.6011230655196177E-4</v>
      </c>
      <c r="AH34" s="42">
        <v>1.2783432074208036E-2</v>
      </c>
      <c r="AI34" s="42">
        <v>5.9932817116356443E-4</v>
      </c>
      <c r="AJ34" s="42">
        <v>1.4875668828096399E-3</v>
      </c>
      <c r="AK34" s="42">
        <v>7.6098542353799014E-3</v>
      </c>
      <c r="AL34" s="42">
        <v>3.2677913446540997E-4</v>
      </c>
      <c r="AM34" s="42">
        <v>8.6011230655196177E-4</v>
      </c>
    </row>
    <row r="35" spans="1:39" x14ac:dyDescent="0.25">
      <c r="A35" s="53" t="s">
        <v>57</v>
      </c>
      <c r="B35" s="53" t="s">
        <v>54</v>
      </c>
      <c r="C35" s="53" t="s">
        <v>236</v>
      </c>
      <c r="D35" s="16">
        <v>2.343629213604807E-2</v>
      </c>
      <c r="E35" s="16">
        <v>1.0987683137998682E-3</v>
      </c>
      <c r="F35" s="16">
        <v>2.7272059518176732E-3</v>
      </c>
      <c r="G35" s="16">
        <v>1.3951399431529819E-2</v>
      </c>
      <c r="H35" s="16">
        <v>5.9909507985325162E-4</v>
      </c>
      <c r="I35" s="16">
        <v>1.5768725620119298E-3</v>
      </c>
      <c r="J35" s="16">
        <v>2.343629213604807E-2</v>
      </c>
      <c r="K35" s="16">
        <v>1.0987683137998682E-3</v>
      </c>
      <c r="L35" s="16">
        <v>2.7272059518176732E-3</v>
      </c>
      <c r="M35" s="16">
        <v>1.3951399431529819E-2</v>
      </c>
      <c r="N35" s="16">
        <v>5.9909507985325162E-4</v>
      </c>
      <c r="O35" s="16">
        <v>1.5768725620119298E-3</v>
      </c>
      <c r="P35" s="16">
        <v>1.1814966675490705E-4</v>
      </c>
      <c r="Q35" s="16">
        <v>1.981808137785926E-5</v>
      </c>
      <c r="R35" s="16">
        <v>3.7452156814067753E-5</v>
      </c>
      <c r="S35" s="16">
        <v>6.6989321055168865E-5</v>
      </c>
      <c r="T35" s="16">
        <v>1.1136205943669178E-5</v>
      </c>
      <c r="U35" s="16">
        <v>2.1355272127125204E-5</v>
      </c>
      <c r="V35" s="16">
        <v>1.1814966675490705E-4</v>
      </c>
      <c r="W35" s="16">
        <v>1.981808137785926E-5</v>
      </c>
      <c r="X35" s="16">
        <v>3.7452156814067753E-5</v>
      </c>
      <c r="Y35" s="16">
        <v>6.6989321055168865E-5</v>
      </c>
      <c r="Z35" s="16">
        <v>1.1136205943669178E-5</v>
      </c>
      <c r="AA35" s="54">
        <v>2.1355272127125204E-5</v>
      </c>
      <c r="AB35" s="42">
        <v>2.3554441802802976E-2</v>
      </c>
      <c r="AC35" s="42">
        <v>1.1185863951777275E-3</v>
      </c>
      <c r="AD35" s="42">
        <v>2.7646581086317409E-3</v>
      </c>
      <c r="AE35" s="42">
        <v>1.4018388752584987E-2</v>
      </c>
      <c r="AF35" s="42">
        <v>6.1023128579692078E-4</v>
      </c>
      <c r="AG35" s="42">
        <v>1.5982278341390549E-3</v>
      </c>
      <c r="AH35" s="42">
        <v>2.3554441802802976E-2</v>
      </c>
      <c r="AI35" s="42">
        <v>1.1185863951777275E-3</v>
      </c>
      <c r="AJ35" s="42">
        <v>2.7646581086317409E-3</v>
      </c>
      <c r="AK35" s="42">
        <v>1.4018388752584987E-2</v>
      </c>
      <c r="AL35" s="42">
        <v>6.1023128579692078E-4</v>
      </c>
      <c r="AM35" s="42">
        <v>1.5982278341390549E-3</v>
      </c>
    </row>
    <row r="36" spans="1:39" x14ac:dyDescent="0.25">
      <c r="A36" s="53" t="s">
        <v>58</v>
      </c>
      <c r="B36" s="53" t="s">
        <v>54</v>
      </c>
      <c r="C36" s="53" t="s">
        <v>236</v>
      </c>
      <c r="D36" s="16">
        <v>0.11505088866787233</v>
      </c>
      <c r="E36" s="16">
        <v>5.3939535404720802E-3</v>
      </c>
      <c r="F36" s="16">
        <v>1.338810194528676E-2</v>
      </c>
      <c r="G36" s="16">
        <v>6.84886881184191E-2</v>
      </c>
      <c r="H36" s="16">
        <v>2.9410122101886896E-3</v>
      </c>
      <c r="I36" s="16">
        <v>7.7410107589676548E-3</v>
      </c>
      <c r="J36" s="16">
        <v>0.11505088866787233</v>
      </c>
      <c r="K36" s="16">
        <v>5.3939535404720802E-3</v>
      </c>
      <c r="L36" s="16">
        <v>1.338810194528676E-2</v>
      </c>
      <c r="M36" s="16">
        <v>6.84886881184191E-2</v>
      </c>
      <c r="N36" s="16">
        <v>2.9410122101886896E-3</v>
      </c>
      <c r="O36" s="16">
        <v>7.7410107589676548E-3</v>
      </c>
      <c r="P36" s="16">
        <v>5.9074833377453524E-5</v>
      </c>
      <c r="Q36" s="16">
        <v>9.9090406889296302E-6</v>
      </c>
      <c r="R36" s="16">
        <v>1.8726078407033877E-5</v>
      </c>
      <c r="S36" s="16">
        <v>3.3494660527584433E-5</v>
      </c>
      <c r="T36" s="16">
        <v>5.5681029718345892E-6</v>
      </c>
      <c r="U36" s="16">
        <v>1.0677636063562602E-5</v>
      </c>
      <c r="V36" s="16">
        <v>5.9074833377453524E-5</v>
      </c>
      <c r="W36" s="16">
        <v>9.9090406889296302E-6</v>
      </c>
      <c r="X36" s="16">
        <v>1.8726078407033877E-5</v>
      </c>
      <c r="Y36" s="16">
        <v>3.3494660527584433E-5</v>
      </c>
      <c r="Z36" s="16">
        <v>5.5681029718345892E-6</v>
      </c>
      <c r="AA36" s="54">
        <v>1.0677636063562602E-5</v>
      </c>
      <c r="AB36" s="42">
        <v>0.11510996350124979</v>
      </c>
      <c r="AC36" s="42">
        <v>5.4038625811610097E-3</v>
      </c>
      <c r="AD36" s="42">
        <v>1.3406828023693794E-2</v>
      </c>
      <c r="AE36" s="42">
        <v>6.8522182778946686E-2</v>
      </c>
      <c r="AF36" s="42">
        <v>2.9465803131605243E-3</v>
      </c>
      <c r="AG36" s="42">
        <v>7.7516883950312174E-3</v>
      </c>
      <c r="AH36" s="42">
        <v>0.11510996350124979</v>
      </c>
      <c r="AI36" s="42">
        <v>5.4038625811610097E-3</v>
      </c>
      <c r="AJ36" s="42">
        <v>1.3406828023693794E-2</v>
      </c>
      <c r="AK36" s="42">
        <v>6.8522182778946686E-2</v>
      </c>
      <c r="AL36" s="42">
        <v>2.9465803131605243E-3</v>
      </c>
      <c r="AM36" s="42">
        <v>7.7516883950312174E-3</v>
      </c>
    </row>
    <row r="37" spans="1:39" x14ac:dyDescent="0.25">
      <c r="A37" s="53" t="s">
        <v>59</v>
      </c>
      <c r="B37" s="53" t="s">
        <v>54</v>
      </c>
      <c r="C37" s="53" t="s">
        <v>236</v>
      </c>
      <c r="D37" s="16">
        <v>0.10226745659366429</v>
      </c>
      <c r="E37" s="16">
        <v>4.7946253693085155E-3</v>
      </c>
      <c r="F37" s="16">
        <v>1.1900535062477119E-2</v>
      </c>
      <c r="G37" s="16">
        <v>6.0878833883039211E-2</v>
      </c>
      <c r="H37" s="16">
        <v>2.6142330757232797E-3</v>
      </c>
      <c r="I37" s="16">
        <v>6.8808984524156942E-3</v>
      </c>
      <c r="J37" s="16">
        <v>0.10226745659366429</v>
      </c>
      <c r="K37" s="16">
        <v>4.7946253693085155E-3</v>
      </c>
      <c r="L37" s="16">
        <v>1.1900535062477119E-2</v>
      </c>
      <c r="M37" s="16">
        <v>6.0878833883039211E-2</v>
      </c>
      <c r="N37" s="16">
        <v>2.6142330757232797E-3</v>
      </c>
      <c r="O37" s="16">
        <v>6.8808984524156942E-3</v>
      </c>
      <c r="P37" s="16">
        <v>5.9074833377453524E-5</v>
      </c>
      <c r="Q37" s="16">
        <v>9.9090406889296302E-6</v>
      </c>
      <c r="R37" s="16">
        <v>1.8726078407033877E-5</v>
      </c>
      <c r="S37" s="16">
        <v>3.3494660527584433E-5</v>
      </c>
      <c r="T37" s="16">
        <v>5.5681029718345892E-6</v>
      </c>
      <c r="U37" s="16">
        <v>1.0677636063562602E-5</v>
      </c>
      <c r="V37" s="16">
        <v>5.9074833377453524E-5</v>
      </c>
      <c r="W37" s="16">
        <v>9.9090406889296302E-6</v>
      </c>
      <c r="X37" s="16">
        <v>1.8726078407033877E-5</v>
      </c>
      <c r="Y37" s="16">
        <v>3.3494660527584433E-5</v>
      </c>
      <c r="Z37" s="16">
        <v>5.5681029718345892E-6</v>
      </c>
      <c r="AA37" s="54">
        <v>1.0677636063562602E-5</v>
      </c>
      <c r="AB37" s="42">
        <v>0.10232653142704175</v>
      </c>
      <c r="AC37" s="42">
        <v>4.8045344099974449E-3</v>
      </c>
      <c r="AD37" s="42">
        <v>1.1919261140884154E-2</v>
      </c>
      <c r="AE37" s="42">
        <v>6.0912328543566797E-2</v>
      </c>
      <c r="AF37" s="42">
        <v>2.6198011786951144E-3</v>
      </c>
      <c r="AG37" s="42">
        <v>6.8915760884792569E-3</v>
      </c>
      <c r="AH37" s="42">
        <v>0.10232653142704175</v>
      </c>
      <c r="AI37" s="42">
        <v>4.8045344099974449E-3</v>
      </c>
      <c r="AJ37" s="42">
        <v>1.1919261140884154E-2</v>
      </c>
      <c r="AK37" s="42">
        <v>6.0912328543566797E-2</v>
      </c>
      <c r="AL37" s="42">
        <v>2.6198011786951144E-3</v>
      </c>
      <c r="AM37" s="42">
        <v>6.8915760884792569E-3</v>
      </c>
    </row>
    <row r="38" spans="1:39" x14ac:dyDescent="0.25">
      <c r="A38" s="53" t="s">
        <v>60</v>
      </c>
      <c r="B38" s="53" t="s">
        <v>54</v>
      </c>
      <c r="C38" s="53" t="s">
        <v>236</v>
      </c>
      <c r="D38" s="16">
        <v>8.9484024519456265E-2</v>
      </c>
      <c r="E38" s="16">
        <v>4.1952971981449516E-3</v>
      </c>
      <c r="F38" s="16">
        <v>1.041296817966748E-2</v>
      </c>
      <c r="G38" s="16">
        <v>5.3268979647659309E-2</v>
      </c>
      <c r="H38" s="16">
        <v>2.2874539412578699E-3</v>
      </c>
      <c r="I38" s="16">
        <v>6.0207861458637327E-3</v>
      </c>
      <c r="J38" s="16">
        <v>8.9484024519456265E-2</v>
      </c>
      <c r="K38" s="16">
        <v>4.1952971981449516E-3</v>
      </c>
      <c r="L38" s="16">
        <v>1.041296817966748E-2</v>
      </c>
      <c r="M38" s="16">
        <v>5.3268979647659309E-2</v>
      </c>
      <c r="N38" s="16">
        <v>2.2874539412578699E-3</v>
      </c>
      <c r="O38" s="16">
        <v>6.0207861458637327E-3</v>
      </c>
      <c r="P38" s="16">
        <v>5.9074833377453524E-5</v>
      </c>
      <c r="Q38" s="16">
        <v>9.9090406889296302E-6</v>
      </c>
      <c r="R38" s="16">
        <v>1.8726078407033877E-5</v>
      </c>
      <c r="S38" s="16">
        <v>3.3494660527584433E-5</v>
      </c>
      <c r="T38" s="16">
        <v>5.5681029718345892E-6</v>
      </c>
      <c r="U38" s="16">
        <v>1.0677636063562602E-5</v>
      </c>
      <c r="V38" s="16">
        <v>5.9074833377453524E-5</v>
      </c>
      <c r="W38" s="16">
        <v>9.9090406889296302E-6</v>
      </c>
      <c r="X38" s="16">
        <v>1.8726078407033877E-5</v>
      </c>
      <c r="Y38" s="16">
        <v>3.3494660527584433E-5</v>
      </c>
      <c r="Z38" s="16">
        <v>5.5681029718345892E-6</v>
      </c>
      <c r="AA38" s="54">
        <v>1.0677636063562602E-5</v>
      </c>
      <c r="AB38" s="42">
        <v>8.9543099352833722E-2</v>
      </c>
      <c r="AC38" s="42">
        <v>4.205206238833881E-3</v>
      </c>
      <c r="AD38" s="42">
        <v>1.0431694258074515E-2</v>
      </c>
      <c r="AE38" s="42">
        <v>5.3302474308186895E-2</v>
      </c>
      <c r="AF38" s="42">
        <v>2.2930220442297046E-3</v>
      </c>
      <c r="AG38" s="42">
        <v>6.0314637819272954E-3</v>
      </c>
      <c r="AH38" s="42">
        <v>8.9543099352833722E-2</v>
      </c>
      <c r="AI38" s="42">
        <v>4.205206238833881E-3</v>
      </c>
      <c r="AJ38" s="42">
        <v>1.0431694258074515E-2</v>
      </c>
      <c r="AK38" s="42">
        <v>5.3302474308186895E-2</v>
      </c>
      <c r="AL38" s="42">
        <v>2.2930220442297046E-3</v>
      </c>
      <c r="AM38" s="42">
        <v>6.0314637819272954E-3</v>
      </c>
    </row>
    <row r="39" spans="1:39" x14ac:dyDescent="0.25">
      <c r="A39" s="53" t="s">
        <v>61</v>
      </c>
      <c r="B39" s="53" t="s">
        <v>54</v>
      </c>
      <c r="C39" s="53" t="s">
        <v>236</v>
      </c>
      <c r="D39" s="16">
        <v>5.9862986198934216E-2</v>
      </c>
      <c r="E39" s="16">
        <v>2.8065682072488068E-3</v>
      </c>
      <c r="F39" s="16">
        <v>6.966063202642858E-3</v>
      </c>
      <c r="G39" s="16">
        <v>3.5635860262250456E-2</v>
      </c>
      <c r="H39" s="16">
        <v>1.53026000396802E-3</v>
      </c>
      <c r="I39" s="16">
        <v>4.0277830583961872E-3</v>
      </c>
      <c r="J39" s="16">
        <v>5.9862986198934216E-2</v>
      </c>
      <c r="K39" s="16">
        <v>2.8065682072488068E-3</v>
      </c>
      <c r="L39" s="16">
        <v>6.966063202642858E-3</v>
      </c>
      <c r="M39" s="16">
        <v>3.5635860262250456E-2</v>
      </c>
      <c r="N39" s="16">
        <v>1.53026000396802E-3</v>
      </c>
      <c r="O39" s="16">
        <v>4.0277830583961872E-3</v>
      </c>
      <c r="P39" s="16">
        <v>4.3630984080204959E-5</v>
      </c>
      <c r="Q39" s="16">
        <v>7.3185343373951695E-6</v>
      </c>
      <c r="R39" s="16">
        <v>1.3830546480623592E-5</v>
      </c>
      <c r="S39" s="16">
        <v>2.4738199275373075E-5</v>
      </c>
      <c r="T39" s="16">
        <v>4.1124417663406892E-6</v>
      </c>
      <c r="U39" s="16">
        <v>7.8861969212312359E-6</v>
      </c>
      <c r="V39" s="16">
        <v>4.3630984080204959E-5</v>
      </c>
      <c r="W39" s="16">
        <v>7.3185343373951695E-6</v>
      </c>
      <c r="X39" s="16">
        <v>1.3830546480623592E-5</v>
      </c>
      <c r="Y39" s="16">
        <v>2.4738199275373075E-5</v>
      </c>
      <c r="Z39" s="16">
        <v>4.1124417663406892E-6</v>
      </c>
      <c r="AA39" s="54">
        <v>7.8861969212312359E-6</v>
      </c>
      <c r="AB39" s="42">
        <v>5.9906617183014418E-2</v>
      </c>
      <c r="AC39" s="42">
        <v>2.813886741586202E-3</v>
      </c>
      <c r="AD39" s="42">
        <v>6.9798937491234812E-3</v>
      </c>
      <c r="AE39" s="42">
        <v>3.5660598461525826E-2</v>
      </c>
      <c r="AF39" s="42">
        <v>1.5343724457343607E-3</v>
      </c>
      <c r="AG39" s="42">
        <v>4.0356692553174187E-3</v>
      </c>
      <c r="AH39" s="42">
        <v>5.9906617183014418E-2</v>
      </c>
      <c r="AI39" s="42">
        <v>2.813886741586202E-3</v>
      </c>
      <c r="AJ39" s="42">
        <v>6.9798937491234812E-3</v>
      </c>
      <c r="AK39" s="42">
        <v>3.5660598461525826E-2</v>
      </c>
      <c r="AL39" s="42">
        <v>1.5343724457343607E-3</v>
      </c>
      <c r="AM39" s="42">
        <v>4.0356692553174187E-3</v>
      </c>
    </row>
    <row r="40" spans="1:39" x14ac:dyDescent="0.25">
      <c r="A40" s="53" t="s">
        <v>62</v>
      </c>
      <c r="B40" s="53" t="s">
        <v>63</v>
      </c>
      <c r="C40" s="53" t="s">
        <v>236</v>
      </c>
      <c r="D40" s="16">
        <v>10.226745659366429</v>
      </c>
      <c r="E40" s="16">
        <v>0.47946253693085156</v>
      </c>
      <c r="F40" s="16">
        <v>1.190053506247712</v>
      </c>
      <c r="G40" s="16">
        <v>6.0878833883039212</v>
      </c>
      <c r="H40" s="16">
        <v>0.26142330757232796</v>
      </c>
      <c r="I40" s="16">
        <v>0.68808984524156935</v>
      </c>
      <c r="J40" s="16">
        <v>10.226745659366429</v>
      </c>
      <c r="K40" s="16">
        <v>0.47946253693085156</v>
      </c>
      <c r="L40" s="16">
        <v>1.190053506247712</v>
      </c>
      <c r="M40" s="16">
        <v>6.0878833883039212</v>
      </c>
      <c r="N40" s="16">
        <v>0.26142330757232796</v>
      </c>
      <c r="O40" s="16">
        <v>0.68808984524156935</v>
      </c>
      <c r="P40" s="16">
        <v>7.0889800052944221E-2</v>
      </c>
      <c r="Q40" s="16">
        <v>1.1890848826715554E-2</v>
      </c>
      <c r="R40" s="16">
        <v>2.247129408844065E-2</v>
      </c>
      <c r="S40" s="16">
        <v>4.0193592633101308E-2</v>
      </c>
      <c r="T40" s="16">
        <v>6.6817235662015055E-3</v>
      </c>
      <c r="U40" s="16">
        <v>1.2813163276275118E-2</v>
      </c>
      <c r="V40" s="16">
        <v>7.0889800052944221E-2</v>
      </c>
      <c r="W40" s="16">
        <v>1.1890848826715554E-2</v>
      </c>
      <c r="X40" s="16">
        <v>2.247129408844065E-2</v>
      </c>
      <c r="Y40" s="16">
        <v>4.0193592633101308E-2</v>
      </c>
      <c r="Z40" s="16">
        <v>6.6817235662015055E-3</v>
      </c>
      <c r="AA40" s="54">
        <v>1.2813163276275118E-2</v>
      </c>
      <c r="AB40" s="42">
        <v>10.297635459419373</v>
      </c>
      <c r="AC40" s="42">
        <v>0.4913533857575671</v>
      </c>
      <c r="AD40" s="42">
        <v>1.2125248003361526</v>
      </c>
      <c r="AE40" s="42">
        <v>6.1280769809370224</v>
      </c>
      <c r="AF40" s="42">
        <v>0.26810503113852946</v>
      </c>
      <c r="AG40" s="42">
        <v>0.70090300851784448</v>
      </c>
      <c r="AH40" s="42">
        <v>10.297635459419373</v>
      </c>
      <c r="AI40" s="42">
        <v>0.4913533857575671</v>
      </c>
      <c r="AJ40" s="42">
        <v>1.2125248003361526</v>
      </c>
      <c r="AK40" s="42">
        <v>6.1280769809370224</v>
      </c>
      <c r="AL40" s="42">
        <v>0.26810503113852946</v>
      </c>
      <c r="AM40" s="42">
        <v>0.70090300851784448</v>
      </c>
    </row>
    <row r="41" spans="1:39" x14ac:dyDescent="0.25">
      <c r="A41" s="53" t="s">
        <v>65</v>
      </c>
      <c r="B41" s="53" t="s">
        <v>63</v>
      </c>
      <c r="C41" s="53" t="s">
        <v>236</v>
      </c>
      <c r="D41" s="16">
        <v>9.1614596531824279</v>
      </c>
      <c r="E41" s="16">
        <v>0.42951852266722129</v>
      </c>
      <c r="F41" s="16">
        <v>1.0660895993469088</v>
      </c>
      <c r="G41" s="16">
        <v>5.4537288686889296</v>
      </c>
      <c r="H41" s="16">
        <v>0.23419171303354383</v>
      </c>
      <c r="I41" s="16">
        <v>0.61641381969557263</v>
      </c>
      <c r="J41" s="16">
        <v>9.1614596531824279</v>
      </c>
      <c r="K41" s="16">
        <v>0.42951852266722129</v>
      </c>
      <c r="L41" s="16">
        <v>1.0660895993469088</v>
      </c>
      <c r="M41" s="16">
        <v>5.4537288686889296</v>
      </c>
      <c r="N41" s="16">
        <v>0.23419171303354383</v>
      </c>
      <c r="O41" s="16">
        <v>0.61641381969557263</v>
      </c>
      <c r="P41" s="16">
        <v>4.8441363369511901E-2</v>
      </c>
      <c r="Q41" s="16">
        <v>8.1254133649222987E-3</v>
      </c>
      <c r="R41" s="16">
        <v>1.5355384293767782E-2</v>
      </c>
      <c r="S41" s="16">
        <v>2.7465621632619241E-2</v>
      </c>
      <c r="T41" s="16">
        <v>4.5658444369043646E-3</v>
      </c>
      <c r="U41" s="16">
        <v>8.7556615721213361E-3</v>
      </c>
      <c r="V41" s="16">
        <v>4.8441363369511901E-2</v>
      </c>
      <c r="W41" s="16">
        <v>8.1254133649222987E-3</v>
      </c>
      <c r="X41" s="16">
        <v>1.5355384293767782E-2</v>
      </c>
      <c r="Y41" s="16">
        <v>2.7465621632619241E-2</v>
      </c>
      <c r="Z41" s="16">
        <v>4.5658444369043646E-3</v>
      </c>
      <c r="AA41" s="54">
        <v>8.7556615721213361E-3</v>
      </c>
      <c r="AB41" s="42">
        <v>9.2099010165519406</v>
      </c>
      <c r="AC41" s="42">
        <v>0.43764393603214358</v>
      </c>
      <c r="AD41" s="42">
        <v>1.0814449836406765</v>
      </c>
      <c r="AE41" s="42">
        <v>5.481194490321549</v>
      </c>
      <c r="AF41" s="42">
        <v>0.23875755747044819</v>
      </c>
      <c r="AG41" s="42">
        <v>0.625169481267694</v>
      </c>
      <c r="AH41" s="42">
        <v>9.2099010165519406</v>
      </c>
      <c r="AI41" s="42">
        <v>0.43764393603214358</v>
      </c>
      <c r="AJ41" s="42">
        <v>1.0814449836406765</v>
      </c>
      <c r="AK41" s="42">
        <v>5.481194490321549</v>
      </c>
      <c r="AL41" s="42">
        <v>0.23875755747044819</v>
      </c>
      <c r="AM41" s="42">
        <v>0.625169481267694</v>
      </c>
    </row>
    <row r="42" spans="1:39" x14ac:dyDescent="0.25">
      <c r="A42" s="53" t="s">
        <v>66</v>
      </c>
      <c r="B42" s="53" t="s">
        <v>63</v>
      </c>
      <c r="C42" s="53" t="s">
        <v>236</v>
      </c>
      <c r="D42" s="16">
        <v>9.1614596531824279</v>
      </c>
      <c r="E42" s="16">
        <v>0.42951852266722129</v>
      </c>
      <c r="F42" s="16">
        <v>1.0660895993469088</v>
      </c>
      <c r="G42" s="16">
        <v>5.4537288686889296</v>
      </c>
      <c r="H42" s="16">
        <v>0.23419171303354383</v>
      </c>
      <c r="I42" s="16">
        <v>0.61641381969557263</v>
      </c>
      <c r="J42" s="16">
        <v>9.1614596531824279</v>
      </c>
      <c r="K42" s="16">
        <v>0.42951852266722129</v>
      </c>
      <c r="L42" s="16">
        <v>1.0660895993469088</v>
      </c>
      <c r="M42" s="16">
        <v>5.4537288686889296</v>
      </c>
      <c r="N42" s="16">
        <v>0.23419171303354383</v>
      </c>
      <c r="O42" s="16">
        <v>0.61641381969557263</v>
      </c>
      <c r="P42" s="16">
        <v>6.4982316715198885E-2</v>
      </c>
      <c r="Q42" s="16">
        <v>1.0899944757822595E-2</v>
      </c>
      <c r="R42" s="16">
        <v>2.0598686247737266E-2</v>
      </c>
      <c r="S42" s="16">
        <v>3.6844126580342876E-2</v>
      </c>
      <c r="T42" s="16">
        <v>6.1249132690180475E-3</v>
      </c>
      <c r="U42" s="16">
        <v>1.1745399669918864E-2</v>
      </c>
      <c r="V42" s="16">
        <v>6.4982316715198885E-2</v>
      </c>
      <c r="W42" s="16">
        <v>1.0899944757822595E-2</v>
      </c>
      <c r="X42" s="16">
        <v>2.0598686247737266E-2</v>
      </c>
      <c r="Y42" s="16">
        <v>3.6844126580342876E-2</v>
      </c>
      <c r="Z42" s="16">
        <v>6.1249132690180475E-3</v>
      </c>
      <c r="AA42" s="54">
        <v>1.1745399669918864E-2</v>
      </c>
      <c r="AB42" s="42">
        <v>9.2264419698976265</v>
      </c>
      <c r="AC42" s="42">
        <v>0.44041846742504387</v>
      </c>
      <c r="AD42" s="42">
        <v>1.086688285594646</v>
      </c>
      <c r="AE42" s="42">
        <v>5.4905729952692726</v>
      </c>
      <c r="AF42" s="42">
        <v>0.24031662630256187</v>
      </c>
      <c r="AG42" s="42">
        <v>0.62815921936549146</v>
      </c>
      <c r="AH42" s="42">
        <v>9.2264419698976265</v>
      </c>
      <c r="AI42" s="42">
        <v>0.44041846742504387</v>
      </c>
      <c r="AJ42" s="42">
        <v>1.086688285594646</v>
      </c>
      <c r="AK42" s="42">
        <v>5.4905729952692726</v>
      </c>
      <c r="AL42" s="42">
        <v>0.24031662630256187</v>
      </c>
      <c r="AM42" s="42">
        <v>0.62815921936549146</v>
      </c>
    </row>
    <row r="43" spans="1:39" x14ac:dyDescent="0.25">
      <c r="A43" s="53" t="s">
        <v>67</v>
      </c>
      <c r="B43" s="53" t="s">
        <v>63</v>
      </c>
      <c r="C43" s="53" t="s">
        <v>236</v>
      </c>
      <c r="D43" s="16">
        <v>10.865917263076831</v>
      </c>
      <c r="E43" s="16">
        <v>0.50942894548902984</v>
      </c>
      <c r="F43" s="16">
        <v>1.2644318503881939</v>
      </c>
      <c r="G43" s="16">
        <v>6.4683761000729163</v>
      </c>
      <c r="H43" s="16">
        <v>0.27776226429559842</v>
      </c>
      <c r="I43" s="16">
        <v>0.73109546056916752</v>
      </c>
      <c r="J43" s="16">
        <v>10.865917263076831</v>
      </c>
      <c r="K43" s="16">
        <v>0.50942894548902984</v>
      </c>
      <c r="L43" s="16">
        <v>1.2644318503881939</v>
      </c>
      <c r="M43" s="16">
        <v>6.4683761000729163</v>
      </c>
      <c r="N43" s="16">
        <v>0.27776226429559842</v>
      </c>
      <c r="O43" s="16">
        <v>0.73109546056916752</v>
      </c>
      <c r="P43" s="16">
        <v>5.3758098373482693E-2</v>
      </c>
      <c r="Q43" s="16">
        <v>9.0172270269259606E-3</v>
      </c>
      <c r="R43" s="16">
        <v>1.7040731350400823E-2</v>
      </c>
      <c r="S43" s="16">
        <v>3.0480141080101827E-2</v>
      </c>
      <c r="T43" s="16">
        <v>5.0669737043694749E-3</v>
      </c>
      <c r="U43" s="16">
        <v>9.7166488178419639E-3</v>
      </c>
      <c r="V43" s="16">
        <v>5.3758098373482693E-2</v>
      </c>
      <c r="W43" s="16">
        <v>9.0172270269259606E-3</v>
      </c>
      <c r="X43" s="16">
        <v>1.7040731350400823E-2</v>
      </c>
      <c r="Y43" s="16">
        <v>3.0480141080101827E-2</v>
      </c>
      <c r="Z43" s="16">
        <v>5.0669737043694749E-3</v>
      </c>
      <c r="AA43" s="54">
        <v>9.7166488178419639E-3</v>
      </c>
      <c r="AB43" s="42">
        <v>10.919675361450313</v>
      </c>
      <c r="AC43" s="42">
        <v>0.51844617251595582</v>
      </c>
      <c r="AD43" s="42">
        <v>1.2814725817385948</v>
      </c>
      <c r="AE43" s="42">
        <v>6.4988562411530184</v>
      </c>
      <c r="AF43" s="42">
        <v>0.2828292379999679</v>
      </c>
      <c r="AG43" s="42">
        <v>0.74081210938700948</v>
      </c>
      <c r="AH43" s="42">
        <v>10.919675361450313</v>
      </c>
      <c r="AI43" s="42">
        <v>0.51844617251595582</v>
      </c>
      <c r="AJ43" s="42">
        <v>1.2814725817385948</v>
      </c>
      <c r="AK43" s="42">
        <v>6.4988562411530184</v>
      </c>
      <c r="AL43" s="42">
        <v>0.2828292379999679</v>
      </c>
      <c r="AM43" s="42">
        <v>0.74081210938700948</v>
      </c>
    </row>
    <row r="44" spans="1:39" x14ac:dyDescent="0.25">
      <c r="A44" s="53" t="s">
        <v>68</v>
      </c>
      <c r="B44" s="53" t="s">
        <v>63</v>
      </c>
      <c r="C44" s="53" t="s">
        <v>236</v>
      </c>
      <c r="D44" s="16">
        <v>7.6700592445248237</v>
      </c>
      <c r="E44" s="16">
        <v>0.35959690269813877</v>
      </c>
      <c r="F44" s="16">
        <v>0.89254012968578411</v>
      </c>
      <c r="G44" s="16">
        <v>4.5659125412279415</v>
      </c>
      <c r="H44" s="16">
        <v>0.19606748067924598</v>
      </c>
      <c r="I44" s="16">
        <v>0.51606738393117713</v>
      </c>
      <c r="J44" s="16">
        <v>7.6700592445248237</v>
      </c>
      <c r="K44" s="16">
        <v>0.35959690269813877</v>
      </c>
      <c r="L44" s="16">
        <v>0.89254012968578411</v>
      </c>
      <c r="M44" s="16">
        <v>4.5659125412279415</v>
      </c>
      <c r="N44" s="16">
        <v>0.19606748067924598</v>
      </c>
      <c r="O44" s="16">
        <v>0.51606738393117713</v>
      </c>
      <c r="P44" s="16">
        <v>6.4982316715198885E-2</v>
      </c>
      <c r="Q44" s="16">
        <v>1.0899944757822595E-2</v>
      </c>
      <c r="R44" s="16">
        <v>2.0598686247737266E-2</v>
      </c>
      <c r="S44" s="16">
        <v>3.6844126580342876E-2</v>
      </c>
      <c r="T44" s="16">
        <v>6.1249132690180475E-3</v>
      </c>
      <c r="U44" s="16">
        <v>1.1745399669918864E-2</v>
      </c>
      <c r="V44" s="16">
        <v>6.4982316715198885E-2</v>
      </c>
      <c r="W44" s="16">
        <v>1.0899944757822595E-2</v>
      </c>
      <c r="X44" s="16">
        <v>2.0598686247737266E-2</v>
      </c>
      <c r="Y44" s="16">
        <v>3.6844126580342876E-2</v>
      </c>
      <c r="Z44" s="16">
        <v>6.1249132690180475E-3</v>
      </c>
      <c r="AA44" s="54">
        <v>1.1745399669918864E-2</v>
      </c>
      <c r="AB44" s="42">
        <v>7.7350415612400223</v>
      </c>
      <c r="AC44" s="42">
        <v>0.37049684745596134</v>
      </c>
      <c r="AD44" s="42">
        <v>0.91313881593352142</v>
      </c>
      <c r="AE44" s="42">
        <v>4.6027566678082845</v>
      </c>
      <c r="AF44" s="42">
        <v>0.20219239394826402</v>
      </c>
      <c r="AG44" s="42">
        <v>0.52781278360109596</v>
      </c>
      <c r="AH44" s="42">
        <v>7.7350415612400223</v>
      </c>
      <c r="AI44" s="42">
        <v>0.37049684745596134</v>
      </c>
      <c r="AJ44" s="42">
        <v>0.91313881593352142</v>
      </c>
      <c r="AK44" s="42">
        <v>4.6027566678082845</v>
      </c>
      <c r="AL44" s="42">
        <v>0.20219239394826402</v>
      </c>
      <c r="AM44" s="42">
        <v>0.52781278360109596</v>
      </c>
    </row>
    <row r="45" spans="1:39" x14ac:dyDescent="0.25">
      <c r="A45" s="53" t="s">
        <v>69</v>
      </c>
      <c r="B45" s="53" t="s">
        <v>63</v>
      </c>
      <c r="C45" s="53" t="s">
        <v>236</v>
      </c>
      <c r="D45" s="16">
        <v>17.47069050141765</v>
      </c>
      <c r="E45" s="16">
        <v>0.81908183392353817</v>
      </c>
      <c r="F45" s="16">
        <v>2.0330080731731748</v>
      </c>
      <c r="G45" s="16">
        <v>10.400134121685864</v>
      </c>
      <c r="H45" s="16">
        <v>0.44659815043606033</v>
      </c>
      <c r="I45" s="16">
        <v>1.1754868189543477</v>
      </c>
      <c r="J45" s="16">
        <v>17.47069050141765</v>
      </c>
      <c r="K45" s="16">
        <v>0.81908183392353817</v>
      </c>
      <c r="L45" s="16">
        <v>2.0330080731731748</v>
      </c>
      <c r="M45" s="16">
        <v>10.400134121685864</v>
      </c>
      <c r="N45" s="16">
        <v>0.44659815043606033</v>
      </c>
      <c r="O45" s="16">
        <v>1.1754868189543477</v>
      </c>
      <c r="P45" s="16">
        <v>5.0804356704610032E-2</v>
      </c>
      <c r="Q45" s="16">
        <v>8.5217749924794816E-3</v>
      </c>
      <c r="R45" s="16">
        <v>1.6104427430049133E-2</v>
      </c>
      <c r="S45" s="16">
        <v>2.8805408053722611E-2</v>
      </c>
      <c r="T45" s="16">
        <v>4.7885685557777467E-3</v>
      </c>
      <c r="U45" s="16">
        <v>9.1827670146638375E-3</v>
      </c>
      <c r="V45" s="16">
        <v>5.0804356704610032E-2</v>
      </c>
      <c r="W45" s="16">
        <v>8.5217749924794816E-3</v>
      </c>
      <c r="X45" s="16">
        <v>1.6104427430049133E-2</v>
      </c>
      <c r="Y45" s="16">
        <v>2.8805408053722611E-2</v>
      </c>
      <c r="Z45" s="16">
        <v>4.7885685557777467E-3</v>
      </c>
      <c r="AA45" s="54">
        <v>9.1827670146638375E-3</v>
      </c>
      <c r="AB45" s="42">
        <v>17.52149485812226</v>
      </c>
      <c r="AC45" s="42">
        <v>0.8276036089160177</v>
      </c>
      <c r="AD45" s="42">
        <v>2.0491125006032238</v>
      </c>
      <c r="AE45" s="42">
        <v>10.428939529739587</v>
      </c>
      <c r="AF45" s="42">
        <v>0.45138671899183808</v>
      </c>
      <c r="AG45" s="42">
        <v>1.1846695859690115</v>
      </c>
      <c r="AH45" s="42">
        <v>17.52149485812226</v>
      </c>
      <c r="AI45" s="42">
        <v>0.8276036089160177</v>
      </c>
      <c r="AJ45" s="42">
        <v>2.0491125006032238</v>
      </c>
      <c r="AK45" s="42">
        <v>10.428939529739587</v>
      </c>
      <c r="AL45" s="42">
        <v>0.45138671899183808</v>
      </c>
      <c r="AM45" s="42">
        <v>1.1846695859690115</v>
      </c>
    </row>
    <row r="46" spans="1:39" x14ac:dyDescent="0.25">
      <c r="A46" s="53" t="s">
        <v>70</v>
      </c>
      <c r="B46" s="53" t="s">
        <v>63</v>
      </c>
      <c r="C46" s="53" t="s">
        <v>236</v>
      </c>
      <c r="D46" s="16">
        <v>10.759388662458433</v>
      </c>
      <c r="E46" s="16">
        <v>0.50443454406266686</v>
      </c>
      <c r="F46" s="16">
        <v>1.2520354596981138</v>
      </c>
      <c r="G46" s="16">
        <v>6.4049606481114179</v>
      </c>
      <c r="H46" s="16">
        <v>0.27503910484172006</v>
      </c>
      <c r="I46" s="16">
        <v>0.72392785801456783</v>
      </c>
      <c r="J46" s="16">
        <v>10.759388662458433</v>
      </c>
      <c r="K46" s="16">
        <v>0.50443454406266686</v>
      </c>
      <c r="L46" s="16">
        <v>1.2520354596981138</v>
      </c>
      <c r="M46" s="16">
        <v>6.4049606481114179</v>
      </c>
      <c r="N46" s="16">
        <v>0.27503910484172006</v>
      </c>
      <c r="O46" s="16">
        <v>0.72392785801456783</v>
      </c>
      <c r="P46" s="16">
        <v>5.8976375321824433E-2</v>
      </c>
      <c r="Q46" s="16">
        <v>9.8925256211147474E-3</v>
      </c>
      <c r="R46" s="16">
        <v>1.8694868276355487E-2</v>
      </c>
      <c r="S46" s="16">
        <v>3.3438836093371789E-2</v>
      </c>
      <c r="T46" s="16">
        <v>5.5588228002148646E-3</v>
      </c>
      <c r="U46" s="16">
        <v>1.0659840003456662E-2</v>
      </c>
      <c r="V46" s="16">
        <v>5.8976375321824433E-2</v>
      </c>
      <c r="W46" s="16">
        <v>9.8925256211147474E-3</v>
      </c>
      <c r="X46" s="16">
        <v>1.8694868276355487E-2</v>
      </c>
      <c r="Y46" s="16">
        <v>3.3438836093371789E-2</v>
      </c>
      <c r="Z46" s="16">
        <v>5.5588228002148646E-3</v>
      </c>
      <c r="AA46" s="54">
        <v>1.0659840003456662E-2</v>
      </c>
      <c r="AB46" s="42">
        <v>10.818365037780257</v>
      </c>
      <c r="AC46" s="42">
        <v>0.51432706968378161</v>
      </c>
      <c r="AD46" s="42">
        <v>1.2707303279744693</v>
      </c>
      <c r="AE46" s="42">
        <v>6.4383994842047896</v>
      </c>
      <c r="AF46" s="42">
        <v>0.28059792764193492</v>
      </c>
      <c r="AG46" s="42">
        <v>0.73458769801802448</v>
      </c>
      <c r="AH46" s="42">
        <v>10.818365037780257</v>
      </c>
      <c r="AI46" s="42">
        <v>0.51432706968378161</v>
      </c>
      <c r="AJ46" s="42">
        <v>1.2707303279744693</v>
      </c>
      <c r="AK46" s="42">
        <v>6.4383994842047896</v>
      </c>
      <c r="AL46" s="42">
        <v>0.28059792764193492</v>
      </c>
      <c r="AM46" s="42">
        <v>0.73458769801802448</v>
      </c>
    </row>
    <row r="47" spans="1:39" x14ac:dyDescent="0.25">
      <c r="A47" s="53" t="s">
        <v>71</v>
      </c>
      <c r="B47" s="53" t="s">
        <v>72</v>
      </c>
      <c r="C47" s="53" t="s">
        <v>236</v>
      </c>
      <c r="D47" s="16">
        <v>1.2783432074208036E-2</v>
      </c>
      <c r="E47" s="16">
        <v>5.9932817116356443E-4</v>
      </c>
      <c r="F47" s="16">
        <v>1.4875668828096399E-3</v>
      </c>
      <c r="G47" s="16">
        <v>7.6098542353799014E-3</v>
      </c>
      <c r="H47" s="16">
        <v>3.2677913446540997E-4</v>
      </c>
      <c r="I47" s="16">
        <v>8.6011230655196177E-4</v>
      </c>
      <c r="J47" s="16">
        <v>1.2783432074208036E-2</v>
      </c>
      <c r="K47" s="16">
        <v>5.9932817116356443E-4</v>
      </c>
      <c r="L47" s="16">
        <v>1.4875668828096399E-3</v>
      </c>
      <c r="M47" s="16">
        <v>7.6098542353799014E-3</v>
      </c>
      <c r="N47" s="16">
        <v>3.2677913446540997E-4</v>
      </c>
      <c r="O47" s="16">
        <v>8.6011230655196177E-4</v>
      </c>
      <c r="P47" s="16">
        <v>6.4982316715198867E-3</v>
      </c>
      <c r="Q47" s="16">
        <v>1.0899944757822592E-3</v>
      </c>
      <c r="R47" s="16">
        <v>2.0598686247737261E-3</v>
      </c>
      <c r="S47" s="16">
        <v>3.684412658034287E-3</v>
      </c>
      <c r="T47" s="16">
        <v>6.1249132690180473E-4</v>
      </c>
      <c r="U47" s="16">
        <v>1.1745399669918859E-3</v>
      </c>
      <c r="V47" s="16">
        <v>6.4982316715198867E-3</v>
      </c>
      <c r="W47" s="16">
        <v>1.0899944757822592E-3</v>
      </c>
      <c r="X47" s="16">
        <v>2.0598686247737261E-3</v>
      </c>
      <c r="Y47" s="16">
        <v>3.684412658034287E-3</v>
      </c>
      <c r="Z47" s="16">
        <v>6.1249132690180473E-4</v>
      </c>
      <c r="AA47" s="54">
        <v>1.1745399669918859E-3</v>
      </c>
      <c r="AB47" s="42">
        <v>1.9281663745727921E-2</v>
      </c>
      <c r="AC47" s="42">
        <v>1.6893226469458238E-3</v>
      </c>
      <c r="AD47" s="42">
        <v>3.5474355075833658E-3</v>
      </c>
      <c r="AE47" s="42">
        <v>1.1294266893414189E-2</v>
      </c>
      <c r="AF47" s="42">
        <v>9.3927046136721469E-4</v>
      </c>
      <c r="AG47" s="42">
        <v>2.0346522735438478E-3</v>
      </c>
      <c r="AH47" s="42">
        <v>1.9281663745727921E-2</v>
      </c>
      <c r="AI47" s="42">
        <v>1.6893226469458238E-3</v>
      </c>
      <c r="AJ47" s="42">
        <v>3.5474355075833658E-3</v>
      </c>
      <c r="AK47" s="42">
        <v>1.1294266893414189E-2</v>
      </c>
      <c r="AL47" s="42">
        <v>9.3927046136721469E-4</v>
      </c>
      <c r="AM47" s="42">
        <v>2.0346522735438478E-3</v>
      </c>
    </row>
    <row r="48" spans="1:39" x14ac:dyDescent="0.25">
      <c r="A48" s="53" t="s">
        <v>74</v>
      </c>
      <c r="B48" s="53" t="s">
        <v>72</v>
      </c>
      <c r="C48" s="53" t="s">
        <v>236</v>
      </c>
      <c r="D48" s="16">
        <v>1.2783432074208036E-2</v>
      </c>
      <c r="E48" s="16">
        <v>5.9932817116356443E-4</v>
      </c>
      <c r="F48" s="16">
        <v>1.4875668828096399E-3</v>
      </c>
      <c r="G48" s="16">
        <v>7.6098542353799014E-3</v>
      </c>
      <c r="H48" s="16">
        <v>3.2677913446540997E-4</v>
      </c>
      <c r="I48" s="16">
        <v>8.6011230655196177E-4</v>
      </c>
      <c r="J48" s="16">
        <v>1.2783432074208036E-2</v>
      </c>
      <c r="K48" s="16">
        <v>5.9932817116356443E-4</v>
      </c>
      <c r="L48" s="16">
        <v>1.4875668828096399E-3</v>
      </c>
      <c r="M48" s="16">
        <v>7.6098542353799014E-3</v>
      </c>
      <c r="N48" s="16">
        <v>3.2677913446540997E-4</v>
      </c>
      <c r="O48" s="16">
        <v>8.6011230655196177E-4</v>
      </c>
      <c r="P48" s="16">
        <v>5.9074833377453515E-3</v>
      </c>
      <c r="Q48" s="16">
        <v>9.9090406889296287E-4</v>
      </c>
      <c r="R48" s="16">
        <v>1.8726078407033874E-3</v>
      </c>
      <c r="S48" s="16">
        <v>3.3494660527584427E-3</v>
      </c>
      <c r="T48" s="16">
        <v>5.5681029718345886E-4</v>
      </c>
      <c r="U48" s="16">
        <v>1.0677636063562601E-3</v>
      </c>
      <c r="V48" s="16">
        <v>5.9074833377453515E-3</v>
      </c>
      <c r="W48" s="16">
        <v>9.9090406889296287E-4</v>
      </c>
      <c r="X48" s="16">
        <v>1.8726078407033874E-3</v>
      </c>
      <c r="Y48" s="16">
        <v>3.3494660527584427E-3</v>
      </c>
      <c r="Z48" s="16">
        <v>5.5681029718345886E-4</v>
      </c>
      <c r="AA48" s="54">
        <v>1.0677636063562601E-3</v>
      </c>
      <c r="AB48" s="42">
        <v>1.8690915411953387E-2</v>
      </c>
      <c r="AC48" s="42">
        <v>1.5902322400565272E-3</v>
      </c>
      <c r="AD48" s="42">
        <v>3.3601747235130273E-3</v>
      </c>
      <c r="AE48" s="42">
        <v>1.0959320288138345E-2</v>
      </c>
      <c r="AF48" s="42">
        <v>8.8358943164886883E-4</v>
      </c>
      <c r="AG48" s="42">
        <v>1.927875912908222E-3</v>
      </c>
      <c r="AH48" s="42">
        <v>1.8690915411953387E-2</v>
      </c>
      <c r="AI48" s="42">
        <v>1.5902322400565272E-3</v>
      </c>
      <c r="AJ48" s="42">
        <v>3.3601747235130273E-3</v>
      </c>
      <c r="AK48" s="42">
        <v>1.0959320288138345E-2</v>
      </c>
      <c r="AL48" s="42">
        <v>8.8358943164886883E-4</v>
      </c>
      <c r="AM48" s="42">
        <v>1.927875912908222E-3</v>
      </c>
    </row>
    <row r="49" spans="1:39" x14ac:dyDescent="0.25">
      <c r="A49" s="53" t="s">
        <v>75</v>
      </c>
      <c r="B49" s="53" t="s">
        <v>72</v>
      </c>
      <c r="C49" s="53" t="s">
        <v>236</v>
      </c>
      <c r="D49" s="16">
        <v>1.2783432074208036E-2</v>
      </c>
      <c r="E49" s="16">
        <v>5.9932817116356443E-4</v>
      </c>
      <c r="F49" s="16">
        <v>1.4875668828096399E-3</v>
      </c>
      <c r="G49" s="16">
        <v>7.6098542353799014E-3</v>
      </c>
      <c r="H49" s="16">
        <v>3.2677913446540997E-4</v>
      </c>
      <c r="I49" s="16">
        <v>8.6011230655196177E-4</v>
      </c>
      <c r="J49" s="16">
        <v>1.2783432074208036E-2</v>
      </c>
      <c r="K49" s="16">
        <v>5.9932817116356443E-4</v>
      </c>
      <c r="L49" s="16">
        <v>1.4875668828096399E-3</v>
      </c>
      <c r="M49" s="16">
        <v>7.6098542353799014E-3</v>
      </c>
      <c r="N49" s="16">
        <v>3.2677913446540997E-4</v>
      </c>
      <c r="O49" s="16">
        <v>8.6011230655196177E-4</v>
      </c>
      <c r="P49" s="16">
        <v>1.7722450013236055E-2</v>
      </c>
      <c r="Q49" s="16">
        <v>2.9727122066788886E-3</v>
      </c>
      <c r="R49" s="16">
        <v>5.6178235221101625E-3</v>
      </c>
      <c r="S49" s="16">
        <v>1.0048398158275327E-2</v>
      </c>
      <c r="T49" s="16">
        <v>1.6704308915503764E-3</v>
      </c>
      <c r="U49" s="16">
        <v>3.2032908190687795E-3</v>
      </c>
      <c r="V49" s="16">
        <v>1.7722450013236055E-2</v>
      </c>
      <c r="W49" s="16">
        <v>2.9727122066788886E-3</v>
      </c>
      <c r="X49" s="16">
        <v>5.6178235221101625E-3</v>
      </c>
      <c r="Y49" s="16">
        <v>1.0048398158275327E-2</v>
      </c>
      <c r="Z49" s="16">
        <v>1.6704308915503764E-3</v>
      </c>
      <c r="AA49" s="54">
        <v>3.2032908190687795E-3</v>
      </c>
      <c r="AB49" s="42">
        <v>3.0505882087444092E-2</v>
      </c>
      <c r="AC49" s="42">
        <v>3.5720403778424529E-3</v>
      </c>
      <c r="AD49" s="42">
        <v>7.1053904049198022E-3</v>
      </c>
      <c r="AE49" s="42">
        <v>1.7658252393655229E-2</v>
      </c>
      <c r="AF49" s="42">
        <v>1.9972100260157864E-3</v>
      </c>
      <c r="AG49" s="42">
        <v>4.0634031256207414E-3</v>
      </c>
      <c r="AH49" s="42">
        <v>3.0505882087444092E-2</v>
      </c>
      <c r="AI49" s="42">
        <v>3.5720403778424529E-3</v>
      </c>
      <c r="AJ49" s="42">
        <v>7.1053904049198022E-3</v>
      </c>
      <c r="AK49" s="42">
        <v>1.7658252393655229E-2</v>
      </c>
      <c r="AL49" s="42">
        <v>1.9972100260157864E-3</v>
      </c>
      <c r="AM49" s="42">
        <v>4.0634031256207414E-3</v>
      </c>
    </row>
    <row r="50" spans="1:39" x14ac:dyDescent="0.25">
      <c r="A50" s="53" t="s">
        <v>76</v>
      </c>
      <c r="B50" s="53" t="s">
        <v>72</v>
      </c>
      <c r="C50" s="53" t="s">
        <v>236</v>
      </c>
      <c r="D50" s="16">
        <v>1.0652860061840031E-2</v>
      </c>
      <c r="E50" s="16">
        <v>4.9944014263630378E-4</v>
      </c>
      <c r="F50" s="16">
        <v>1.2396390690080333E-3</v>
      </c>
      <c r="G50" s="16">
        <v>6.341545196149918E-3</v>
      </c>
      <c r="H50" s="16">
        <v>2.7231594538784166E-4</v>
      </c>
      <c r="I50" s="16">
        <v>7.1676025545996816E-4</v>
      </c>
      <c r="J50" s="16">
        <v>1.0652860061840031E-2</v>
      </c>
      <c r="K50" s="16">
        <v>4.9944014263630378E-4</v>
      </c>
      <c r="L50" s="16">
        <v>1.2396390690080333E-3</v>
      </c>
      <c r="M50" s="16">
        <v>6.341545196149918E-3</v>
      </c>
      <c r="N50" s="16">
        <v>2.7231594538784166E-4</v>
      </c>
      <c r="O50" s="16">
        <v>7.1676025545996816E-4</v>
      </c>
      <c r="P50" s="16">
        <v>7.088980005294422E-3</v>
      </c>
      <c r="Q50" s="16">
        <v>1.1890848826715556E-3</v>
      </c>
      <c r="R50" s="16">
        <v>2.247129408844065E-3</v>
      </c>
      <c r="S50" s="16">
        <v>4.0193592633101316E-3</v>
      </c>
      <c r="T50" s="16">
        <v>6.6817235662015059E-4</v>
      </c>
      <c r="U50" s="16">
        <v>1.2813163276275119E-3</v>
      </c>
      <c r="V50" s="16">
        <v>7.088980005294422E-3</v>
      </c>
      <c r="W50" s="16">
        <v>1.1890848826715556E-3</v>
      </c>
      <c r="X50" s="16">
        <v>2.247129408844065E-3</v>
      </c>
      <c r="Y50" s="16">
        <v>4.0193592633101316E-3</v>
      </c>
      <c r="Z50" s="16">
        <v>6.6817235662015059E-4</v>
      </c>
      <c r="AA50" s="54">
        <v>1.2813163276275119E-3</v>
      </c>
      <c r="AB50" s="42">
        <v>1.7741840067134453E-2</v>
      </c>
      <c r="AC50" s="42">
        <v>1.6885250253078593E-3</v>
      </c>
      <c r="AD50" s="42">
        <v>3.4867684778520985E-3</v>
      </c>
      <c r="AE50" s="42">
        <v>1.0360904459460051E-2</v>
      </c>
      <c r="AF50" s="42">
        <v>9.4048830200799225E-4</v>
      </c>
      <c r="AG50" s="42">
        <v>1.9980765830874799E-3</v>
      </c>
      <c r="AH50" s="42">
        <v>1.7741840067134453E-2</v>
      </c>
      <c r="AI50" s="42">
        <v>1.6885250253078593E-3</v>
      </c>
      <c r="AJ50" s="42">
        <v>3.4867684778520985E-3</v>
      </c>
      <c r="AK50" s="42">
        <v>1.0360904459460051E-2</v>
      </c>
      <c r="AL50" s="42">
        <v>9.4048830200799225E-4</v>
      </c>
      <c r="AM50" s="42">
        <v>1.9980765830874799E-3</v>
      </c>
    </row>
    <row r="51" spans="1:39" x14ac:dyDescent="0.25">
      <c r="A51" s="53" t="s">
        <v>77</v>
      </c>
      <c r="B51" s="53" t="s">
        <v>72</v>
      </c>
      <c r="C51" s="53" t="s">
        <v>236</v>
      </c>
      <c r="D51" s="16">
        <v>1.0652860061840031E-2</v>
      </c>
      <c r="E51" s="16">
        <v>4.9944014263630378E-4</v>
      </c>
      <c r="F51" s="16">
        <v>1.2396390690080333E-3</v>
      </c>
      <c r="G51" s="16">
        <v>6.341545196149918E-3</v>
      </c>
      <c r="H51" s="16">
        <v>2.7231594538784166E-4</v>
      </c>
      <c r="I51" s="16">
        <v>7.1676025545996816E-4</v>
      </c>
      <c r="J51" s="16">
        <v>1.0652860061840031E-2</v>
      </c>
      <c r="K51" s="16">
        <v>4.9944014263630378E-4</v>
      </c>
      <c r="L51" s="16">
        <v>1.2396390690080333E-3</v>
      </c>
      <c r="M51" s="16">
        <v>6.341545196149918E-3</v>
      </c>
      <c r="N51" s="16">
        <v>2.7231594538784166E-4</v>
      </c>
      <c r="O51" s="16">
        <v>7.1676025545996816E-4</v>
      </c>
      <c r="P51" s="16">
        <v>5.9074833377453515E-3</v>
      </c>
      <c r="Q51" s="16">
        <v>9.9090406889296287E-4</v>
      </c>
      <c r="R51" s="16">
        <v>1.8726078407033874E-3</v>
      </c>
      <c r="S51" s="16">
        <v>3.3494660527584427E-3</v>
      </c>
      <c r="T51" s="16">
        <v>5.5681029718345886E-4</v>
      </c>
      <c r="U51" s="16">
        <v>1.0677636063562601E-3</v>
      </c>
      <c r="V51" s="16">
        <v>5.9074833377453515E-3</v>
      </c>
      <c r="W51" s="16">
        <v>9.9090406889296287E-4</v>
      </c>
      <c r="X51" s="16">
        <v>1.8726078407033874E-3</v>
      </c>
      <c r="Y51" s="16">
        <v>3.3494660527584427E-3</v>
      </c>
      <c r="Z51" s="16">
        <v>5.5681029718345886E-4</v>
      </c>
      <c r="AA51" s="54">
        <v>1.0677636063562601E-3</v>
      </c>
      <c r="AB51" s="42">
        <v>1.6560343399585384E-2</v>
      </c>
      <c r="AC51" s="42">
        <v>1.4903442115292665E-3</v>
      </c>
      <c r="AD51" s="42">
        <v>3.1122469097114207E-3</v>
      </c>
      <c r="AE51" s="42">
        <v>9.6910112489083603E-3</v>
      </c>
      <c r="AF51" s="42">
        <v>8.2912624257130052E-4</v>
      </c>
      <c r="AG51" s="42">
        <v>1.7845238618162283E-3</v>
      </c>
      <c r="AH51" s="42">
        <v>1.6560343399585384E-2</v>
      </c>
      <c r="AI51" s="42">
        <v>1.4903442115292665E-3</v>
      </c>
      <c r="AJ51" s="42">
        <v>3.1122469097114207E-3</v>
      </c>
      <c r="AK51" s="42">
        <v>9.6910112489083603E-3</v>
      </c>
      <c r="AL51" s="42">
        <v>8.2912624257130052E-4</v>
      </c>
      <c r="AM51" s="42">
        <v>1.7845238618162283E-3</v>
      </c>
    </row>
    <row r="52" spans="1:39" x14ac:dyDescent="0.25">
      <c r="A52" s="53" t="s">
        <v>78</v>
      </c>
      <c r="B52" s="53" t="s">
        <v>72</v>
      </c>
      <c r="C52" s="53" t="s">
        <v>236</v>
      </c>
      <c r="D52" s="16">
        <v>1.0652860061840031E-2</v>
      </c>
      <c r="E52" s="16">
        <v>4.9944014263630378E-4</v>
      </c>
      <c r="F52" s="16">
        <v>1.2396390690080333E-3</v>
      </c>
      <c r="G52" s="16">
        <v>6.341545196149918E-3</v>
      </c>
      <c r="H52" s="16">
        <v>2.7231594538784166E-4</v>
      </c>
      <c r="I52" s="16">
        <v>7.1676025545996816E-4</v>
      </c>
      <c r="J52" s="16">
        <v>1.0652860061840031E-2</v>
      </c>
      <c r="K52" s="16">
        <v>4.9944014263630378E-4</v>
      </c>
      <c r="L52" s="16">
        <v>1.2396390690080333E-3</v>
      </c>
      <c r="M52" s="16">
        <v>6.341545196149918E-3</v>
      </c>
      <c r="N52" s="16">
        <v>2.7231594538784166E-4</v>
      </c>
      <c r="O52" s="16">
        <v>7.1676025545996816E-4</v>
      </c>
      <c r="P52" s="16">
        <v>5.9074833377453515E-3</v>
      </c>
      <c r="Q52" s="16">
        <v>9.9090406889296287E-4</v>
      </c>
      <c r="R52" s="16">
        <v>1.8726078407033874E-3</v>
      </c>
      <c r="S52" s="16">
        <v>3.3494660527584427E-3</v>
      </c>
      <c r="T52" s="16">
        <v>5.5681029718345886E-4</v>
      </c>
      <c r="U52" s="16">
        <v>1.0677636063562601E-3</v>
      </c>
      <c r="V52" s="16">
        <v>5.9074833377453515E-3</v>
      </c>
      <c r="W52" s="16">
        <v>9.9090406889296287E-4</v>
      </c>
      <c r="X52" s="16">
        <v>1.8726078407033874E-3</v>
      </c>
      <c r="Y52" s="16">
        <v>3.3494660527584427E-3</v>
      </c>
      <c r="Z52" s="16">
        <v>5.5681029718345886E-4</v>
      </c>
      <c r="AA52" s="54">
        <v>1.0677636063562601E-3</v>
      </c>
      <c r="AB52" s="42">
        <v>1.6560343399585384E-2</v>
      </c>
      <c r="AC52" s="42">
        <v>1.4903442115292665E-3</v>
      </c>
      <c r="AD52" s="42">
        <v>3.1122469097114207E-3</v>
      </c>
      <c r="AE52" s="42">
        <v>9.6910112489083603E-3</v>
      </c>
      <c r="AF52" s="42">
        <v>8.2912624257130052E-4</v>
      </c>
      <c r="AG52" s="42">
        <v>1.7845238618162283E-3</v>
      </c>
      <c r="AH52" s="42">
        <v>1.6560343399585384E-2</v>
      </c>
      <c r="AI52" s="42">
        <v>1.4903442115292665E-3</v>
      </c>
      <c r="AJ52" s="42">
        <v>3.1122469097114207E-3</v>
      </c>
      <c r="AK52" s="42">
        <v>9.6910112489083603E-3</v>
      </c>
      <c r="AL52" s="42">
        <v>8.2912624257130052E-4</v>
      </c>
      <c r="AM52" s="42">
        <v>1.7845238618162283E-3</v>
      </c>
    </row>
    <row r="53" spans="1:39" x14ac:dyDescent="0.25">
      <c r="A53" s="53" t="s">
        <v>79</v>
      </c>
      <c r="B53" s="53" t="s">
        <v>72</v>
      </c>
      <c r="C53" s="53" t="s">
        <v>236</v>
      </c>
      <c r="D53" s="16">
        <v>1.1718146068024035E-2</v>
      </c>
      <c r="E53" s="16">
        <v>5.4938415689993411E-4</v>
      </c>
      <c r="F53" s="16">
        <v>1.3636029759088366E-3</v>
      </c>
      <c r="G53" s="16">
        <v>6.9756997157649093E-3</v>
      </c>
      <c r="H53" s="16">
        <v>2.9954753992662581E-4</v>
      </c>
      <c r="I53" s="16">
        <v>7.8843628100596491E-4</v>
      </c>
      <c r="J53" s="16">
        <v>1.1718146068024035E-2</v>
      </c>
      <c r="K53" s="16">
        <v>5.4938415689993411E-4</v>
      </c>
      <c r="L53" s="16">
        <v>1.3636029759088366E-3</v>
      </c>
      <c r="M53" s="16">
        <v>6.9756997157649093E-3</v>
      </c>
      <c r="N53" s="16">
        <v>2.9954753992662581E-4</v>
      </c>
      <c r="O53" s="16">
        <v>7.8843628100596491E-4</v>
      </c>
      <c r="P53" s="16">
        <v>8.1720186172144042E-3</v>
      </c>
      <c r="Q53" s="16">
        <v>1.3707506286352656E-3</v>
      </c>
      <c r="R53" s="16">
        <v>2.590440846306353E-3</v>
      </c>
      <c r="S53" s="16">
        <v>4.63342803964918E-3</v>
      </c>
      <c r="T53" s="16">
        <v>7.7025424443711806E-4</v>
      </c>
      <c r="U53" s="16">
        <v>1.4770729887928265E-3</v>
      </c>
      <c r="V53" s="16">
        <v>8.1720186172144042E-3</v>
      </c>
      <c r="W53" s="16">
        <v>1.3707506286352656E-3</v>
      </c>
      <c r="X53" s="16">
        <v>2.590440846306353E-3</v>
      </c>
      <c r="Y53" s="16">
        <v>4.63342803964918E-3</v>
      </c>
      <c r="Z53" s="16">
        <v>7.7025424443711806E-4</v>
      </c>
      <c r="AA53" s="54">
        <v>1.4770729887928265E-3</v>
      </c>
      <c r="AB53" s="42">
        <v>1.9890164685238437E-2</v>
      </c>
      <c r="AC53" s="42">
        <v>1.9201347855351998E-3</v>
      </c>
      <c r="AD53" s="42">
        <v>3.9540438222151891E-3</v>
      </c>
      <c r="AE53" s="42">
        <v>1.1609127755414089E-2</v>
      </c>
      <c r="AF53" s="42">
        <v>1.0698017843637439E-3</v>
      </c>
      <c r="AG53" s="42">
        <v>2.2655092697987916E-3</v>
      </c>
      <c r="AH53" s="42">
        <v>1.9890164685238437E-2</v>
      </c>
      <c r="AI53" s="42">
        <v>1.9201347855351998E-3</v>
      </c>
      <c r="AJ53" s="42">
        <v>3.9540438222151891E-3</v>
      </c>
      <c r="AK53" s="42">
        <v>1.1609127755414089E-2</v>
      </c>
      <c r="AL53" s="42">
        <v>1.0698017843637439E-3</v>
      </c>
      <c r="AM53" s="42">
        <v>2.2655092697987916E-3</v>
      </c>
    </row>
    <row r="54" spans="1:39" x14ac:dyDescent="0.25">
      <c r="A54" s="53" t="s">
        <v>80</v>
      </c>
      <c r="B54" s="53" t="s">
        <v>81</v>
      </c>
      <c r="C54" s="53" t="s">
        <v>236</v>
      </c>
      <c r="D54" s="16">
        <v>4.6659527070859338E-2</v>
      </c>
      <c r="E54" s="16">
        <v>2.1875478247470105E-3</v>
      </c>
      <c r="F54" s="16">
        <v>5.4296191222551861E-3</v>
      </c>
      <c r="G54" s="16">
        <v>2.777596795913664E-2</v>
      </c>
      <c r="H54" s="16">
        <v>1.1927438407987462E-3</v>
      </c>
      <c r="I54" s="16">
        <v>3.1394099189146606E-3</v>
      </c>
      <c r="J54" s="16">
        <v>4.6659527070859338E-2</v>
      </c>
      <c r="K54" s="16">
        <v>2.1875478247470105E-3</v>
      </c>
      <c r="L54" s="16">
        <v>5.4296191222551861E-3</v>
      </c>
      <c r="M54" s="16">
        <v>2.777596795913664E-2</v>
      </c>
      <c r="N54" s="16">
        <v>1.1927438407987462E-3</v>
      </c>
      <c r="O54" s="16">
        <v>3.1394099189146606E-3</v>
      </c>
      <c r="P54" s="16">
        <v>7.1303323886586405E-3</v>
      </c>
      <c r="Q54" s="16">
        <v>1.1960212111538065E-3</v>
      </c>
      <c r="R54" s="16">
        <v>2.2602376637289889E-3</v>
      </c>
      <c r="S54" s="16">
        <v>4.042805525679441E-3</v>
      </c>
      <c r="T54" s="16">
        <v>6.7207002870043491E-4</v>
      </c>
      <c r="U54" s="16">
        <v>1.2887906728720061E-3</v>
      </c>
      <c r="V54" s="16">
        <v>7.1303323886586405E-3</v>
      </c>
      <c r="W54" s="16">
        <v>1.1960212111538065E-3</v>
      </c>
      <c r="X54" s="16">
        <v>2.2602376637289889E-3</v>
      </c>
      <c r="Y54" s="16">
        <v>4.042805525679441E-3</v>
      </c>
      <c r="Z54" s="16">
        <v>6.7207002870043491E-4</v>
      </c>
      <c r="AA54" s="54">
        <v>1.2887906728720061E-3</v>
      </c>
      <c r="AB54" s="42">
        <v>5.3789859459517982E-2</v>
      </c>
      <c r="AC54" s="42">
        <v>3.3835690359008169E-3</v>
      </c>
      <c r="AD54" s="42">
        <v>7.6898567859841754E-3</v>
      </c>
      <c r="AE54" s="42">
        <v>3.1818773484816085E-2</v>
      </c>
      <c r="AF54" s="42">
        <v>1.8648138694991811E-3</v>
      </c>
      <c r="AG54" s="42">
        <v>4.4282005917866667E-3</v>
      </c>
      <c r="AH54" s="42">
        <v>5.3789859459517982E-2</v>
      </c>
      <c r="AI54" s="42">
        <v>3.3835690359008169E-3</v>
      </c>
      <c r="AJ54" s="42">
        <v>7.6898567859841754E-3</v>
      </c>
      <c r="AK54" s="42">
        <v>3.1818773484816085E-2</v>
      </c>
      <c r="AL54" s="42">
        <v>1.8648138694991811E-3</v>
      </c>
      <c r="AM54" s="42">
        <v>4.4282005917866667E-3</v>
      </c>
    </row>
    <row r="55" spans="1:39" x14ac:dyDescent="0.25">
      <c r="A55" s="53" t="s">
        <v>83</v>
      </c>
      <c r="B55" s="53" t="s">
        <v>81</v>
      </c>
      <c r="C55" s="53" t="s">
        <v>236</v>
      </c>
      <c r="D55" s="16">
        <v>3.4834852402216912E-2</v>
      </c>
      <c r="E55" s="16">
        <v>1.6331692664207137E-3</v>
      </c>
      <c r="F55" s="16">
        <v>4.0536197556562698E-3</v>
      </c>
      <c r="G55" s="16">
        <v>2.0736852791410236E-2</v>
      </c>
      <c r="H55" s="16">
        <v>8.9047314141824227E-4</v>
      </c>
      <c r="I55" s="16">
        <v>2.3438060353540963E-3</v>
      </c>
      <c r="J55" s="16">
        <v>3.4834852402216912E-2</v>
      </c>
      <c r="K55" s="16">
        <v>1.6331692664207137E-3</v>
      </c>
      <c r="L55" s="16">
        <v>4.0536197556562698E-3</v>
      </c>
      <c r="M55" s="16">
        <v>2.0736852791410236E-2</v>
      </c>
      <c r="N55" s="16">
        <v>8.9047314141824227E-4</v>
      </c>
      <c r="O55" s="16">
        <v>2.3438060353540963E-3</v>
      </c>
      <c r="P55" s="16">
        <v>1.0940659141504392E-2</v>
      </c>
      <c r="Q55" s="16">
        <v>1.8351543355897674E-3</v>
      </c>
      <c r="R55" s="16">
        <v>3.468069720982674E-3</v>
      </c>
      <c r="S55" s="16">
        <v>6.2032111297086363E-3</v>
      </c>
      <c r="T55" s="16">
        <v>1.031212670383766E-3</v>
      </c>
      <c r="U55" s="16">
        <v>1.9774981989717937E-3</v>
      </c>
      <c r="V55" s="16">
        <v>1.0940659141504392E-2</v>
      </c>
      <c r="W55" s="16">
        <v>1.8351543355897674E-3</v>
      </c>
      <c r="X55" s="16">
        <v>3.468069720982674E-3</v>
      </c>
      <c r="Y55" s="16">
        <v>6.2032111297086363E-3</v>
      </c>
      <c r="Z55" s="16">
        <v>1.031212670383766E-3</v>
      </c>
      <c r="AA55" s="54">
        <v>1.9774981989717937E-3</v>
      </c>
      <c r="AB55" s="42">
        <v>4.5775511543721302E-2</v>
      </c>
      <c r="AC55" s="42">
        <v>3.4683236020104811E-3</v>
      </c>
      <c r="AD55" s="42">
        <v>7.5216894766389434E-3</v>
      </c>
      <c r="AE55" s="42">
        <v>2.6940063921118872E-2</v>
      </c>
      <c r="AF55" s="42">
        <v>1.9216858118020082E-3</v>
      </c>
      <c r="AG55" s="42">
        <v>4.3213042343258901E-3</v>
      </c>
      <c r="AH55" s="42">
        <v>4.5775511543721302E-2</v>
      </c>
      <c r="AI55" s="42">
        <v>3.4683236020104811E-3</v>
      </c>
      <c r="AJ55" s="42">
        <v>7.5216894766389434E-3</v>
      </c>
      <c r="AK55" s="42">
        <v>2.6940063921118872E-2</v>
      </c>
      <c r="AL55" s="42">
        <v>1.9216858118020082E-3</v>
      </c>
      <c r="AM55" s="42">
        <v>4.3213042343258901E-3</v>
      </c>
    </row>
    <row r="56" spans="1:39" x14ac:dyDescent="0.25">
      <c r="A56" s="53" t="s">
        <v>84</v>
      </c>
      <c r="B56" s="53" t="s">
        <v>81</v>
      </c>
      <c r="C56" s="53" t="s">
        <v>236</v>
      </c>
      <c r="D56" s="16">
        <v>4.0747189736538118E-2</v>
      </c>
      <c r="E56" s="16">
        <v>1.9103585455838617E-3</v>
      </c>
      <c r="F56" s="16">
        <v>4.7416194389557275E-3</v>
      </c>
      <c r="G56" s="16">
        <v>2.4256410375273433E-2</v>
      </c>
      <c r="H56" s="16">
        <v>1.0416084911084942E-3</v>
      </c>
      <c r="I56" s="16">
        <v>2.7416079771343783E-3</v>
      </c>
      <c r="J56" s="16">
        <v>4.0747189736538118E-2</v>
      </c>
      <c r="K56" s="16">
        <v>1.9103585455838617E-3</v>
      </c>
      <c r="L56" s="16">
        <v>4.7416194389557275E-3</v>
      </c>
      <c r="M56" s="16">
        <v>2.4256410375273433E-2</v>
      </c>
      <c r="N56" s="16">
        <v>1.0416084911084942E-3</v>
      </c>
      <c r="O56" s="16">
        <v>2.7416079771343783E-3</v>
      </c>
      <c r="P56" s="16">
        <v>9.0354957650815165E-3</v>
      </c>
      <c r="Q56" s="16">
        <v>1.5155877733717868E-3</v>
      </c>
      <c r="R56" s="16">
        <v>2.8641536923558314E-3</v>
      </c>
      <c r="S56" s="16">
        <v>5.1230083276940378E-3</v>
      </c>
      <c r="T56" s="16">
        <v>8.5164134954210033E-4</v>
      </c>
      <c r="U56" s="16">
        <v>1.6331444359218997E-3</v>
      </c>
      <c r="V56" s="16">
        <v>9.0354957650815165E-3</v>
      </c>
      <c r="W56" s="16">
        <v>1.5155877733717868E-3</v>
      </c>
      <c r="X56" s="16">
        <v>2.8641536923558314E-3</v>
      </c>
      <c r="Y56" s="16">
        <v>5.1230083276940378E-3</v>
      </c>
      <c r="Z56" s="16">
        <v>8.5164134954210033E-4</v>
      </c>
      <c r="AA56" s="54">
        <v>1.6331444359218997E-3</v>
      </c>
      <c r="AB56" s="42">
        <v>4.9782685501619635E-2</v>
      </c>
      <c r="AC56" s="42">
        <v>3.4259463189556484E-3</v>
      </c>
      <c r="AD56" s="42">
        <v>7.6057731313115585E-3</v>
      </c>
      <c r="AE56" s="42">
        <v>2.937941870296747E-2</v>
      </c>
      <c r="AF56" s="42">
        <v>1.8932498406505946E-3</v>
      </c>
      <c r="AG56" s="42">
        <v>4.3747524130562775E-3</v>
      </c>
      <c r="AH56" s="42">
        <v>4.9782685501619635E-2</v>
      </c>
      <c r="AI56" s="42">
        <v>3.4259463189556484E-3</v>
      </c>
      <c r="AJ56" s="42">
        <v>7.6057731313115585E-3</v>
      </c>
      <c r="AK56" s="42">
        <v>2.937941870296747E-2</v>
      </c>
      <c r="AL56" s="42">
        <v>1.8932498406505946E-3</v>
      </c>
      <c r="AM56" s="42">
        <v>4.3747524130562775E-3</v>
      </c>
    </row>
    <row r="57" spans="1:39" x14ac:dyDescent="0.25">
      <c r="A57" s="53" t="s">
        <v>85</v>
      </c>
      <c r="B57" s="53" t="s">
        <v>86</v>
      </c>
      <c r="C57" s="53" t="s">
        <v>237</v>
      </c>
      <c r="D57" s="16">
        <v>0.19388205312548856</v>
      </c>
      <c r="E57" s="16">
        <v>9.0898105959807286E-3</v>
      </c>
      <c r="F57" s="16">
        <v>2.2561431055946209E-2</v>
      </c>
      <c r="G57" s="16">
        <v>0.1154161225699285</v>
      </c>
      <c r="H57" s="16">
        <v>4.9561502060587173E-3</v>
      </c>
      <c r="I57" s="16">
        <v>1.3045036649371421E-2</v>
      </c>
      <c r="J57" s="16">
        <v>0.19388205312548856</v>
      </c>
      <c r="K57" s="16">
        <v>9.0898105959807286E-3</v>
      </c>
      <c r="L57" s="16">
        <v>2.2561431055946209E-2</v>
      </c>
      <c r="M57" s="16">
        <v>0.1154161225699285</v>
      </c>
      <c r="N57" s="16">
        <v>4.9561502060587173E-3</v>
      </c>
      <c r="O57" s="16">
        <v>1.3045036649371421E-2</v>
      </c>
      <c r="P57" s="16">
        <v>3.4204328525545592E-2</v>
      </c>
      <c r="Q57" s="16">
        <v>5.7373345588902563E-3</v>
      </c>
      <c r="R57" s="16">
        <v>1.0842399397672616E-2</v>
      </c>
      <c r="S57" s="16">
        <v>1.9393408445471386E-2</v>
      </c>
      <c r="T57" s="16">
        <v>3.223931620692227E-3</v>
      </c>
      <c r="U57" s="16">
        <v>6.1823512808027474E-3</v>
      </c>
      <c r="V57" s="16">
        <v>3.4204328525545592E-2</v>
      </c>
      <c r="W57" s="16">
        <v>5.7373345588902563E-3</v>
      </c>
      <c r="X57" s="16">
        <v>1.0842399397672616E-2</v>
      </c>
      <c r="Y57" s="16">
        <v>1.9393408445471386E-2</v>
      </c>
      <c r="Z57" s="16">
        <v>3.223931620692227E-3</v>
      </c>
      <c r="AA57" s="54">
        <v>6.1823512808027474E-3</v>
      </c>
      <c r="AB57" s="42">
        <v>0.22808638165103415</v>
      </c>
      <c r="AC57" s="42">
        <v>1.4827145154870984E-2</v>
      </c>
      <c r="AD57" s="42">
        <v>3.3403830453618825E-2</v>
      </c>
      <c r="AE57" s="42">
        <v>0.13480953101539989</v>
      </c>
      <c r="AF57" s="42">
        <v>8.1800818267509443E-3</v>
      </c>
      <c r="AG57" s="42">
        <v>1.9227387930174169E-2</v>
      </c>
      <c r="AH57" s="42">
        <v>0.22808638165103415</v>
      </c>
      <c r="AI57" s="42">
        <v>1.4827145154870984E-2</v>
      </c>
      <c r="AJ57" s="42">
        <v>3.3403830453618825E-2</v>
      </c>
      <c r="AK57" s="42">
        <v>0.13480953101539989</v>
      </c>
      <c r="AL57" s="42">
        <v>8.1800818267509443E-3</v>
      </c>
      <c r="AM57" s="42">
        <v>1.9227387930174169E-2</v>
      </c>
    </row>
    <row r="58" spans="1:39" x14ac:dyDescent="0.25">
      <c r="A58" s="53" t="s">
        <v>88</v>
      </c>
      <c r="B58" s="53" t="s">
        <v>86</v>
      </c>
      <c r="C58" s="53" t="s">
        <v>237</v>
      </c>
      <c r="D58" s="16">
        <v>0.19473428193043582</v>
      </c>
      <c r="E58" s="16">
        <v>9.1297658073916342E-3</v>
      </c>
      <c r="F58" s="16">
        <v>2.2660602181466854E-2</v>
      </c>
      <c r="G58" s="16">
        <v>0.11592344618562052</v>
      </c>
      <c r="H58" s="16">
        <v>4.9779354816897456E-3</v>
      </c>
      <c r="I58" s="16">
        <v>1.3102377469808222E-2</v>
      </c>
      <c r="J58" s="16">
        <v>0.19473428193043582</v>
      </c>
      <c r="K58" s="16">
        <v>9.1297658073916342E-3</v>
      </c>
      <c r="L58" s="16">
        <v>2.2660602181466854E-2</v>
      </c>
      <c r="M58" s="16">
        <v>0.11592344618562052</v>
      </c>
      <c r="N58" s="16">
        <v>4.9779354816897456E-3</v>
      </c>
      <c r="O58" s="16">
        <v>1.3102377469808222E-2</v>
      </c>
      <c r="P58" s="16">
        <v>2.589249946933788E-2</v>
      </c>
      <c r="Q58" s="16">
        <v>4.3431325339578575E-3</v>
      </c>
      <c r="R58" s="16">
        <v>8.2076401658029482E-3</v>
      </c>
      <c r="S58" s="16">
        <v>1.4680709709240259E-2</v>
      </c>
      <c r="T58" s="16">
        <v>2.4404995325551003E-3</v>
      </c>
      <c r="U58" s="16">
        <v>4.6800078866594879E-3</v>
      </c>
      <c r="V58" s="16">
        <v>2.589249946933788E-2</v>
      </c>
      <c r="W58" s="16">
        <v>4.3431325339578575E-3</v>
      </c>
      <c r="X58" s="16">
        <v>8.2076401658029482E-3</v>
      </c>
      <c r="Y58" s="16">
        <v>1.4680709709240259E-2</v>
      </c>
      <c r="Z58" s="16">
        <v>2.4404995325551003E-3</v>
      </c>
      <c r="AA58" s="54">
        <v>4.6800078866594879E-3</v>
      </c>
      <c r="AB58" s="42">
        <v>0.22062678139977371</v>
      </c>
      <c r="AC58" s="42">
        <v>1.3472898341349491E-2</v>
      </c>
      <c r="AD58" s="42">
        <v>3.08682423472698E-2</v>
      </c>
      <c r="AE58" s="42">
        <v>0.13060415589486077</v>
      </c>
      <c r="AF58" s="42">
        <v>7.4184350142448459E-3</v>
      </c>
      <c r="AG58" s="42">
        <v>1.7782385356467711E-2</v>
      </c>
      <c r="AH58" s="42">
        <v>0.22062678139977371</v>
      </c>
      <c r="AI58" s="42">
        <v>1.3472898341349491E-2</v>
      </c>
      <c r="AJ58" s="42">
        <v>3.08682423472698E-2</v>
      </c>
      <c r="AK58" s="42">
        <v>0.13060415589486077</v>
      </c>
      <c r="AL58" s="42">
        <v>7.4184350142448459E-3</v>
      </c>
      <c r="AM58" s="42">
        <v>1.7782385356467711E-2</v>
      </c>
    </row>
    <row r="59" spans="1:39" x14ac:dyDescent="0.25">
      <c r="A59" s="53" t="s">
        <v>89</v>
      </c>
      <c r="B59" s="53" t="s">
        <v>86</v>
      </c>
      <c r="C59" s="53" t="s">
        <v>237</v>
      </c>
      <c r="D59" s="16">
        <v>0.19473428193043582</v>
      </c>
      <c r="E59" s="16">
        <v>9.1297658073916342E-3</v>
      </c>
      <c r="F59" s="16">
        <v>2.2660602181466854E-2</v>
      </c>
      <c r="G59" s="16">
        <v>0.11592344618562052</v>
      </c>
      <c r="H59" s="16">
        <v>4.9779354816897456E-3</v>
      </c>
      <c r="I59" s="16">
        <v>1.3102377469808222E-2</v>
      </c>
      <c r="J59" s="16">
        <v>0.19473428193043582</v>
      </c>
      <c r="K59" s="16">
        <v>9.1297658073916342E-3</v>
      </c>
      <c r="L59" s="16">
        <v>2.2660602181466854E-2</v>
      </c>
      <c r="M59" s="16">
        <v>0.11592344618562052</v>
      </c>
      <c r="N59" s="16">
        <v>4.9779354816897456E-3</v>
      </c>
      <c r="O59" s="16">
        <v>1.3102377469808222E-2</v>
      </c>
      <c r="P59" s="16">
        <v>3.5962395566858603E-2</v>
      </c>
      <c r="Q59" s="16">
        <v>6.0322276097928016E-3</v>
      </c>
      <c r="R59" s="16">
        <v>1.1399687491065942E-2</v>
      </c>
      <c r="S59" s="16">
        <v>2.0390209542772299E-2</v>
      </c>
      <c r="T59" s="16">
        <v>3.3896383651340241E-3</v>
      </c>
      <c r="U59" s="16">
        <v>6.5001177300543691E-3</v>
      </c>
      <c r="V59" s="16">
        <v>3.5962395566858603E-2</v>
      </c>
      <c r="W59" s="16">
        <v>6.0322276097928016E-3</v>
      </c>
      <c r="X59" s="16">
        <v>1.1399687491065942E-2</v>
      </c>
      <c r="Y59" s="16">
        <v>2.0390209542772299E-2</v>
      </c>
      <c r="Z59" s="16">
        <v>3.3896383651340241E-3</v>
      </c>
      <c r="AA59" s="54">
        <v>6.5001177300543691E-3</v>
      </c>
      <c r="AB59" s="42">
        <v>0.23069667749729442</v>
      </c>
      <c r="AC59" s="42">
        <v>1.5161993417184435E-2</v>
      </c>
      <c r="AD59" s="42">
        <v>3.4060289672532794E-2</v>
      </c>
      <c r="AE59" s="42">
        <v>0.13631365572839282</v>
      </c>
      <c r="AF59" s="42">
        <v>8.3675738468237705E-3</v>
      </c>
      <c r="AG59" s="42">
        <v>1.9602495199862589E-2</v>
      </c>
      <c r="AH59" s="42">
        <v>0.23069667749729442</v>
      </c>
      <c r="AI59" s="42">
        <v>1.5161993417184435E-2</v>
      </c>
      <c r="AJ59" s="42">
        <v>3.4060289672532794E-2</v>
      </c>
      <c r="AK59" s="42">
        <v>0.13631365572839282</v>
      </c>
      <c r="AL59" s="42">
        <v>8.3675738468237705E-3</v>
      </c>
      <c r="AM59" s="42">
        <v>1.9602495199862589E-2</v>
      </c>
    </row>
    <row r="60" spans="1:39" x14ac:dyDescent="0.25">
      <c r="A60" s="53" t="s">
        <v>90</v>
      </c>
      <c r="B60" s="53" t="s">
        <v>86</v>
      </c>
      <c r="C60" s="53" t="s">
        <v>237</v>
      </c>
      <c r="D60" s="16">
        <v>0.2002737691625926</v>
      </c>
      <c r="E60" s="16">
        <v>9.3894746815625114E-3</v>
      </c>
      <c r="F60" s="16">
        <v>2.330521449735103E-2</v>
      </c>
      <c r="G60" s="16">
        <v>0.11922104968761846</v>
      </c>
      <c r="H60" s="16">
        <v>5.1195397732914233E-3</v>
      </c>
      <c r="I60" s="16">
        <v>1.3475092802647403E-2</v>
      </c>
      <c r="J60" s="16">
        <v>0.2002737691625926</v>
      </c>
      <c r="K60" s="16">
        <v>9.3894746815625114E-3</v>
      </c>
      <c r="L60" s="16">
        <v>2.330521449735103E-2</v>
      </c>
      <c r="M60" s="16">
        <v>0.11922104968761846</v>
      </c>
      <c r="N60" s="16">
        <v>5.1195397732914233E-3</v>
      </c>
      <c r="O60" s="16">
        <v>1.3475092802647403E-2</v>
      </c>
      <c r="P60" s="16">
        <v>3.3436355691638699E-2</v>
      </c>
      <c r="Q60" s="16">
        <v>5.608517029934171E-3</v>
      </c>
      <c r="R60" s="16">
        <v>1.0598960378381175E-2</v>
      </c>
      <c r="S60" s="16">
        <v>1.8957977858612789E-2</v>
      </c>
      <c r="T60" s="16">
        <v>3.1515462820583778E-3</v>
      </c>
      <c r="U60" s="16">
        <v>6.0435420119764327E-3</v>
      </c>
      <c r="V60" s="16">
        <v>3.3436355691638699E-2</v>
      </c>
      <c r="W60" s="16">
        <v>5.608517029934171E-3</v>
      </c>
      <c r="X60" s="16">
        <v>1.0598960378381175E-2</v>
      </c>
      <c r="Y60" s="16">
        <v>1.8957977858612789E-2</v>
      </c>
      <c r="Z60" s="16">
        <v>3.1515462820583778E-3</v>
      </c>
      <c r="AA60" s="54">
        <v>6.0435420119764327E-3</v>
      </c>
      <c r="AB60" s="42">
        <v>0.23371012485423129</v>
      </c>
      <c r="AC60" s="42">
        <v>1.4997991711496683E-2</v>
      </c>
      <c r="AD60" s="42">
        <v>3.3904174875732204E-2</v>
      </c>
      <c r="AE60" s="42">
        <v>0.13817902754623124</v>
      </c>
      <c r="AF60" s="42">
        <v>8.2710860553498015E-3</v>
      </c>
      <c r="AG60" s="42">
        <v>1.9518634814623834E-2</v>
      </c>
      <c r="AH60" s="42">
        <v>0.23371012485423129</v>
      </c>
      <c r="AI60" s="42">
        <v>1.4997991711496683E-2</v>
      </c>
      <c r="AJ60" s="42">
        <v>3.3904174875732204E-2</v>
      </c>
      <c r="AK60" s="42">
        <v>0.13817902754623124</v>
      </c>
      <c r="AL60" s="42">
        <v>8.2710860553498015E-3</v>
      </c>
      <c r="AM60" s="42">
        <v>1.9518634814623834E-2</v>
      </c>
    </row>
    <row r="61" spans="1:39" x14ac:dyDescent="0.25">
      <c r="A61" s="53" t="s">
        <v>91</v>
      </c>
      <c r="B61" s="53" t="s">
        <v>86</v>
      </c>
      <c r="C61" s="53" t="s">
        <v>237</v>
      </c>
      <c r="D61" s="16">
        <v>0.1981431971502246</v>
      </c>
      <c r="E61" s="16">
        <v>9.2895866530352499E-3</v>
      </c>
      <c r="F61" s="16">
        <v>2.3057286683549422E-2</v>
      </c>
      <c r="G61" s="16">
        <v>0.11795274064838848</v>
      </c>
      <c r="H61" s="16">
        <v>5.0650765842138543E-3</v>
      </c>
      <c r="I61" s="16">
        <v>1.333174075155541E-2</v>
      </c>
      <c r="J61" s="16">
        <v>0.1981431971502246</v>
      </c>
      <c r="K61" s="16">
        <v>9.2895866530352499E-3</v>
      </c>
      <c r="L61" s="16">
        <v>2.3057286683549422E-2</v>
      </c>
      <c r="M61" s="16">
        <v>0.11795274064838848</v>
      </c>
      <c r="N61" s="16">
        <v>5.0650765842138543E-3</v>
      </c>
      <c r="O61" s="16">
        <v>1.333174075155541E-2</v>
      </c>
      <c r="P61" s="16">
        <v>2.7883321354158063E-2</v>
      </c>
      <c r="Q61" s="16">
        <v>4.6770672051747852E-3</v>
      </c>
      <c r="R61" s="16">
        <v>8.8387090081199892E-3</v>
      </c>
      <c r="S61" s="16">
        <v>1.5809479769019853E-2</v>
      </c>
      <c r="T61" s="16">
        <v>2.6281446027059258E-3</v>
      </c>
      <c r="U61" s="16">
        <v>5.0398442220015473E-3</v>
      </c>
      <c r="V61" s="16">
        <v>2.7883321354158063E-2</v>
      </c>
      <c r="W61" s="16">
        <v>4.6770672051747852E-3</v>
      </c>
      <c r="X61" s="16">
        <v>8.8387090081199892E-3</v>
      </c>
      <c r="Y61" s="16">
        <v>1.5809479769019853E-2</v>
      </c>
      <c r="Z61" s="16">
        <v>2.6281446027059258E-3</v>
      </c>
      <c r="AA61" s="54">
        <v>5.0398442220015473E-3</v>
      </c>
      <c r="AB61" s="42">
        <v>0.22602651850438266</v>
      </c>
      <c r="AC61" s="42">
        <v>1.3966653858210035E-2</v>
      </c>
      <c r="AD61" s="42">
        <v>3.1895995691669413E-2</v>
      </c>
      <c r="AE61" s="42">
        <v>0.13376222041740835</v>
      </c>
      <c r="AF61" s="42">
        <v>7.6932211869197801E-3</v>
      </c>
      <c r="AG61" s="42">
        <v>1.8371584973556957E-2</v>
      </c>
      <c r="AH61" s="42">
        <v>0.22602651850438266</v>
      </c>
      <c r="AI61" s="42">
        <v>1.3966653858210035E-2</v>
      </c>
      <c r="AJ61" s="42">
        <v>3.1895995691669413E-2</v>
      </c>
      <c r="AK61" s="42">
        <v>0.13376222041740835</v>
      </c>
      <c r="AL61" s="42">
        <v>7.6932211869197801E-3</v>
      </c>
      <c r="AM61" s="42">
        <v>1.8371584973556957E-2</v>
      </c>
    </row>
    <row r="62" spans="1:39" x14ac:dyDescent="0.25">
      <c r="A62" s="53" t="s">
        <v>92</v>
      </c>
      <c r="B62" s="53" t="s">
        <v>86</v>
      </c>
      <c r="C62" s="53" t="s">
        <v>237</v>
      </c>
      <c r="D62" s="16">
        <v>0.35793609807782506</v>
      </c>
      <c r="E62" s="16">
        <v>1.6781188792579806E-2</v>
      </c>
      <c r="F62" s="16">
        <v>4.1651872718669922E-2</v>
      </c>
      <c r="G62" s="16">
        <v>0.21307591859063724</v>
      </c>
      <c r="H62" s="16">
        <v>9.1498157650314795E-3</v>
      </c>
      <c r="I62" s="16">
        <v>2.4083144583454931E-2</v>
      </c>
      <c r="J62" s="16">
        <v>0.35793609807782506</v>
      </c>
      <c r="K62" s="16">
        <v>1.6781188792579806E-2</v>
      </c>
      <c r="L62" s="16">
        <v>4.1651872718669922E-2</v>
      </c>
      <c r="M62" s="16">
        <v>0.21307591859063724</v>
      </c>
      <c r="N62" s="16">
        <v>9.1498157650314795E-3</v>
      </c>
      <c r="O62" s="16">
        <v>2.4083144583454931E-2</v>
      </c>
      <c r="P62" s="16">
        <v>1.831319834701059E-3</v>
      </c>
      <c r="Q62" s="16">
        <v>3.0718026135681851E-4</v>
      </c>
      <c r="R62" s="16">
        <v>5.8050843061805009E-4</v>
      </c>
      <c r="S62" s="16">
        <v>1.0383344763551174E-3</v>
      </c>
      <c r="T62" s="16">
        <v>1.7261119212687222E-4</v>
      </c>
      <c r="U62" s="16">
        <v>3.310067179704406E-4</v>
      </c>
      <c r="V62" s="16">
        <v>1.831319834701059E-3</v>
      </c>
      <c r="W62" s="16">
        <v>3.0718026135681851E-4</v>
      </c>
      <c r="X62" s="16">
        <v>5.8050843061805009E-4</v>
      </c>
      <c r="Y62" s="16">
        <v>1.0383344763551174E-3</v>
      </c>
      <c r="Z62" s="16">
        <v>1.7261119212687222E-4</v>
      </c>
      <c r="AA62" s="54">
        <v>3.310067179704406E-4</v>
      </c>
      <c r="AB62" s="42">
        <v>0.35976741791252614</v>
      </c>
      <c r="AC62" s="42">
        <v>1.7088369053936625E-2</v>
      </c>
      <c r="AD62" s="42">
        <v>4.223238114928797E-2</v>
      </c>
      <c r="AE62" s="42">
        <v>0.21411425306699236</v>
      </c>
      <c r="AF62" s="42">
        <v>9.3224269571583526E-3</v>
      </c>
      <c r="AG62" s="42">
        <v>2.4414151301425373E-2</v>
      </c>
      <c r="AH62" s="42">
        <v>0.35976741791252614</v>
      </c>
      <c r="AI62" s="42">
        <v>1.7088369053936625E-2</v>
      </c>
      <c r="AJ62" s="42">
        <v>4.223238114928797E-2</v>
      </c>
      <c r="AK62" s="42">
        <v>0.21411425306699236</v>
      </c>
      <c r="AL62" s="42">
        <v>9.3224269571583526E-3</v>
      </c>
      <c r="AM62" s="42">
        <v>2.4414151301425373E-2</v>
      </c>
    </row>
    <row r="63" spans="1:39" x14ac:dyDescent="0.25">
      <c r="A63" s="53" t="s">
        <v>93</v>
      </c>
      <c r="B63" s="53" t="s">
        <v>86</v>
      </c>
      <c r="C63" s="53" t="s">
        <v>237</v>
      </c>
      <c r="D63" s="16">
        <v>0.22328394689616704</v>
      </c>
      <c r="E63" s="16">
        <v>1.0468265389656926E-2</v>
      </c>
      <c r="F63" s="16">
        <v>2.5982834886408377E-2</v>
      </c>
      <c r="G63" s="16">
        <v>0.13291878731130227</v>
      </c>
      <c r="H63" s="16">
        <v>5.7077422153291599E-3</v>
      </c>
      <c r="I63" s="16">
        <v>1.5023294954440932E-2</v>
      </c>
      <c r="J63" s="16">
        <v>0.22328394689616704</v>
      </c>
      <c r="K63" s="16">
        <v>1.0468265389656926E-2</v>
      </c>
      <c r="L63" s="16">
        <v>2.5982834886408377E-2</v>
      </c>
      <c r="M63" s="16">
        <v>0.13291878731130227</v>
      </c>
      <c r="N63" s="16">
        <v>5.7077422153291599E-3</v>
      </c>
      <c r="O63" s="16">
        <v>1.5023294954440932E-2</v>
      </c>
      <c r="P63" s="16">
        <v>2.6535036740373313E-2</v>
      </c>
      <c r="Q63" s="16">
        <v>4.4509098665177814E-3</v>
      </c>
      <c r="R63" s="16">
        <v>8.41131747861012E-3</v>
      </c>
      <c r="S63" s="16">
        <v>1.5045019966911948E-2</v>
      </c>
      <c r="T63" s="16">
        <v>2.5010619325454208E-3</v>
      </c>
      <c r="U63" s="16">
        <v>4.7961449749108374E-3</v>
      </c>
      <c r="V63" s="16">
        <v>2.6535036740373313E-2</v>
      </c>
      <c r="W63" s="16">
        <v>4.4509098665177814E-3</v>
      </c>
      <c r="X63" s="16">
        <v>8.41131747861012E-3</v>
      </c>
      <c r="Y63" s="16">
        <v>1.5045019966911948E-2</v>
      </c>
      <c r="Z63" s="16">
        <v>2.5010619325454208E-3</v>
      </c>
      <c r="AA63" s="54">
        <v>4.7961449749108374E-3</v>
      </c>
      <c r="AB63" s="42">
        <v>0.24981898363654034</v>
      </c>
      <c r="AC63" s="42">
        <v>1.4919175256174706E-2</v>
      </c>
      <c r="AD63" s="42">
        <v>3.4394152365018499E-2</v>
      </c>
      <c r="AE63" s="42">
        <v>0.14796380727821423</v>
      </c>
      <c r="AF63" s="42">
        <v>8.2088041478745807E-3</v>
      </c>
      <c r="AG63" s="42">
        <v>1.981943992935177E-2</v>
      </c>
      <c r="AH63" s="42">
        <v>0.24981898363654034</v>
      </c>
      <c r="AI63" s="42">
        <v>1.4919175256174706E-2</v>
      </c>
      <c r="AJ63" s="42">
        <v>3.4394152365018499E-2</v>
      </c>
      <c r="AK63" s="42">
        <v>0.14796380727821423</v>
      </c>
      <c r="AL63" s="42">
        <v>8.2088041478745807E-3</v>
      </c>
      <c r="AM63" s="42">
        <v>1.981943992935177E-2</v>
      </c>
    </row>
    <row r="64" spans="1:39" x14ac:dyDescent="0.25">
      <c r="A64" s="53" t="s">
        <v>94</v>
      </c>
      <c r="B64" s="53" t="s">
        <v>95</v>
      </c>
      <c r="C64" s="53" t="s">
        <v>236</v>
      </c>
      <c r="D64" s="16">
        <v>6.1786588358672186E-2</v>
      </c>
      <c r="E64" s="16">
        <v>2.8967528272905618E-3</v>
      </c>
      <c r="F64" s="16">
        <v>7.189906600246594E-3</v>
      </c>
      <c r="G64" s="16">
        <v>3.6780962137669522E-2</v>
      </c>
      <c r="H64" s="16">
        <v>1.5794324832494814E-3</v>
      </c>
      <c r="I64" s="16">
        <v>4.1572094816678153E-3</v>
      </c>
      <c r="J64" s="16">
        <v>6.1786588358672186E-2</v>
      </c>
      <c r="K64" s="16">
        <v>2.8967528272905618E-3</v>
      </c>
      <c r="L64" s="16">
        <v>7.189906600246594E-3</v>
      </c>
      <c r="M64" s="16">
        <v>3.6780962137669522E-2</v>
      </c>
      <c r="N64" s="16">
        <v>1.5794324832494814E-3</v>
      </c>
      <c r="O64" s="16">
        <v>4.1572094816678153E-3</v>
      </c>
      <c r="P64" s="16">
        <v>1.2996463343039773E-2</v>
      </c>
      <c r="Q64" s="16">
        <v>2.1799889515645185E-3</v>
      </c>
      <c r="R64" s="16">
        <v>4.1197372495474522E-3</v>
      </c>
      <c r="S64" s="16">
        <v>7.3688253160685739E-3</v>
      </c>
      <c r="T64" s="16">
        <v>1.2249826538036095E-3</v>
      </c>
      <c r="U64" s="16">
        <v>2.3490799339837718E-3</v>
      </c>
      <c r="V64" s="16">
        <v>1.2996463343039773E-2</v>
      </c>
      <c r="W64" s="16">
        <v>2.1799889515645185E-3</v>
      </c>
      <c r="X64" s="16">
        <v>4.1197372495474522E-3</v>
      </c>
      <c r="Y64" s="16">
        <v>7.3688253160685739E-3</v>
      </c>
      <c r="Z64" s="16">
        <v>1.2249826538036095E-3</v>
      </c>
      <c r="AA64" s="54">
        <v>2.3490799339837718E-3</v>
      </c>
      <c r="AB64" s="42">
        <v>7.4783051701711956E-2</v>
      </c>
      <c r="AC64" s="42">
        <v>5.0767417788550803E-3</v>
      </c>
      <c r="AD64" s="42">
        <v>1.1309643849794045E-2</v>
      </c>
      <c r="AE64" s="42">
        <v>4.4149787453738099E-2</v>
      </c>
      <c r="AF64" s="42">
        <v>2.8044151370530909E-3</v>
      </c>
      <c r="AG64" s="42">
        <v>6.5062894156515871E-3</v>
      </c>
      <c r="AH64" s="42">
        <v>7.4783051701711956E-2</v>
      </c>
      <c r="AI64" s="42">
        <v>5.0767417788550803E-3</v>
      </c>
      <c r="AJ64" s="42">
        <v>1.1309643849794045E-2</v>
      </c>
      <c r="AK64" s="42">
        <v>4.4149787453738099E-2</v>
      </c>
      <c r="AL64" s="42">
        <v>2.8044151370530909E-3</v>
      </c>
      <c r="AM64" s="42">
        <v>6.5062894156515871E-3</v>
      </c>
    </row>
    <row r="65" spans="1:39" x14ac:dyDescent="0.25">
      <c r="A65" s="53" t="s">
        <v>97</v>
      </c>
      <c r="B65" s="53" t="s">
        <v>95</v>
      </c>
      <c r="C65" s="53" t="s">
        <v>236</v>
      </c>
      <c r="D65" s="16">
        <v>2.9828008173152093E-2</v>
      </c>
      <c r="E65" s="16">
        <v>1.3984323993816508E-3</v>
      </c>
      <c r="F65" s="16">
        <v>3.4709893932224939E-3</v>
      </c>
      <c r="G65" s="16">
        <v>1.7756326549219773E-2</v>
      </c>
      <c r="H65" s="16">
        <v>7.6248464708595666E-4</v>
      </c>
      <c r="I65" s="16">
        <v>2.0069287152879112E-3</v>
      </c>
      <c r="J65" s="16">
        <v>2.9828008173152093E-2</v>
      </c>
      <c r="K65" s="16">
        <v>1.3984323993816508E-3</v>
      </c>
      <c r="L65" s="16">
        <v>3.4709893932224939E-3</v>
      </c>
      <c r="M65" s="16">
        <v>1.7756326549219773E-2</v>
      </c>
      <c r="N65" s="16">
        <v>7.6248464708595666E-4</v>
      </c>
      <c r="O65" s="16">
        <v>2.0069287152879112E-3</v>
      </c>
      <c r="P65" s="16">
        <v>1.1342368008471075E-2</v>
      </c>
      <c r="Q65" s="16">
        <v>1.9025358122744887E-3</v>
      </c>
      <c r="R65" s="16">
        <v>3.5954070541505036E-3</v>
      </c>
      <c r="S65" s="16">
        <v>6.4309748212962098E-3</v>
      </c>
      <c r="T65" s="16">
        <v>1.0690757705922411E-3</v>
      </c>
      <c r="U65" s="16">
        <v>2.0501061242040194E-3</v>
      </c>
      <c r="V65" s="16">
        <v>1.1342368008471075E-2</v>
      </c>
      <c r="W65" s="16">
        <v>1.9025358122744887E-3</v>
      </c>
      <c r="X65" s="16">
        <v>3.5954070541505036E-3</v>
      </c>
      <c r="Y65" s="16">
        <v>6.4309748212962098E-3</v>
      </c>
      <c r="Z65" s="16">
        <v>1.0690757705922411E-3</v>
      </c>
      <c r="AA65" s="54">
        <v>2.0501061242040194E-3</v>
      </c>
      <c r="AB65" s="42">
        <v>4.1170376181623169E-2</v>
      </c>
      <c r="AC65" s="42">
        <v>3.3009682116561393E-3</v>
      </c>
      <c r="AD65" s="42">
        <v>7.0663964473729971E-3</v>
      </c>
      <c r="AE65" s="42">
        <v>2.4187301370515984E-2</v>
      </c>
      <c r="AF65" s="42">
        <v>1.8315604176781979E-3</v>
      </c>
      <c r="AG65" s="42">
        <v>4.0570348394919301E-3</v>
      </c>
      <c r="AH65" s="42">
        <v>4.1170376181623169E-2</v>
      </c>
      <c r="AI65" s="42">
        <v>3.3009682116561393E-3</v>
      </c>
      <c r="AJ65" s="42">
        <v>7.0663964473729971E-3</v>
      </c>
      <c r="AK65" s="42">
        <v>2.4187301370515984E-2</v>
      </c>
      <c r="AL65" s="42">
        <v>1.8315604176781979E-3</v>
      </c>
      <c r="AM65" s="42">
        <v>4.0570348394919301E-3</v>
      </c>
    </row>
    <row r="66" spans="1:39" x14ac:dyDescent="0.25">
      <c r="A66" s="53" t="s">
        <v>98</v>
      </c>
      <c r="B66" s="53" t="s">
        <v>95</v>
      </c>
      <c r="C66" s="53" t="s">
        <v>236</v>
      </c>
      <c r="D66" s="16">
        <v>1.704457609894405E-2</v>
      </c>
      <c r="E66" s="16">
        <v>7.9910422821808606E-4</v>
      </c>
      <c r="F66" s="16">
        <v>1.9834225104128534E-3</v>
      </c>
      <c r="G66" s="16">
        <v>1.0146472313839869E-2</v>
      </c>
      <c r="H66" s="16">
        <v>4.3570551262054664E-4</v>
      </c>
      <c r="I66" s="16">
        <v>1.1468164087359491E-3</v>
      </c>
      <c r="J66" s="16">
        <v>1.704457609894405E-2</v>
      </c>
      <c r="K66" s="16">
        <v>7.9910422821808606E-4</v>
      </c>
      <c r="L66" s="16">
        <v>1.9834225104128534E-3</v>
      </c>
      <c r="M66" s="16">
        <v>1.0146472313839869E-2</v>
      </c>
      <c r="N66" s="16">
        <v>4.3570551262054664E-4</v>
      </c>
      <c r="O66" s="16">
        <v>1.1468164087359491E-3</v>
      </c>
      <c r="P66" s="16">
        <v>1.1165143508338717E-2</v>
      </c>
      <c r="Q66" s="16">
        <v>1.8728086902077003E-3</v>
      </c>
      <c r="R66" s="16">
        <v>3.5392288189294032E-3</v>
      </c>
      <c r="S66" s="16">
        <v>6.3304908397134587E-3</v>
      </c>
      <c r="T66" s="16">
        <v>1.0523714616767375E-3</v>
      </c>
      <c r="U66" s="16">
        <v>2.0180732160133318E-3</v>
      </c>
      <c r="V66" s="16">
        <v>1.1165143508338717E-2</v>
      </c>
      <c r="W66" s="16">
        <v>1.8728086902077003E-3</v>
      </c>
      <c r="X66" s="16">
        <v>3.5392288189294032E-3</v>
      </c>
      <c r="Y66" s="16">
        <v>6.3304908397134587E-3</v>
      </c>
      <c r="Z66" s="16">
        <v>1.0523714616767375E-3</v>
      </c>
      <c r="AA66" s="54">
        <v>2.0180732160133318E-3</v>
      </c>
      <c r="AB66" s="42">
        <v>2.8209719607282767E-2</v>
      </c>
      <c r="AC66" s="42">
        <v>2.6719129184257862E-3</v>
      </c>
      <c r="AD66" s="42">
        <v>5.5226513293422565E-3</v>
      </c>
      <c r="AE66" s="42">
        <v>1.6476963153553327E-2</v>
      </c>
      <c r="AF66" s="42">
        <v>1.4880769742972842E-3</v>
      </c>
      <c r="AG66" s="42">
        <v>3.1648896247492807E-3</v>
      </c>
      <c r="AH66" s="42">
        <v>2.8209719607282767E-2</v>
      </c>
      <c r="AI66" s="42">
        <v>2.6719129184257862E-3</v>
      </c>
      <c r="AJ66" s="42">
        <v>5.5226513293422565E-3</v>
      </c>
      <c r="AK66" s="42">
        <v>1.6476963153553327E-2</v>
      </c>
      <c r="AL66" s="42">
        <v>1.4880769742972842E-3</v>
      </c>
      <c r="AM66" s="42">
        <v>3.1648896247492807E-3</v>
      </c>
    </row>
    <row r="67" spans="1:39" x14ac:dyDescent="0.25">
      <c r="A67" s="53" t="s">
        <v>99</v>
      </c>
      <c r="B67" s="53" t="s">
        <v>95</v>
      </c>
      <c r="C67" s="53" t="s">
        <v>236</v>
      </c>
      <c r="D67" s="16">
        <v>8.5222880494720248E-3</v>
      </c>
      <c r="E67" s="16">
        <v>3.9955211410904303E-4</v>
      </c>
      <c r="F67" s="16">
        <v>9.9171125520642668E-4</v>
      </c>
      <c r="G67" s="16">
        <v>5.0732361569199346E-3</v>
      </c>
      <c r="H67" s="16">
        <v>2.1785275631027332E-4</v>
      </c>
      <c r="I67" s="16">
        <v>5.7340820436797455E-4</v>
      </c>
      <c r="J67" s="16">
        <v>8.5222880494720248E-3</v>
      </c>
      <c r="K67" s="16">
        <v>3.9955211410904303E-4</v>
      </c>
      <c r="L67" s="16">
        <v>9.9171125520642668E-4</v>
      </c>
      <c r="M67" s="16">
        <v>5.0732361569199346E-3</v>
      </c>
      <c r="N67" s="16">
        <v>2.1785275631027332E-4</v>
      </c>
      <c r="O67" s="16">
        <v>5.7340820436797455E-4</v>
      </c>
      <c r="P67" s="16">
        <v>1.1755891842113252E-2</v>
      </c>
      <c r="Q67" s="16">
        <v>1.9718990970969967E-3</v>
      </c>
      <c r="R67" s="16">
        <v>3.7264896029997416E-3</v>
      </c>
      <c r="S67" s="16">
        <v>6.6654374449893021E-3</v>
      </c>
      <c r="T67" s="16">
        <v>1.1080524913950833E-3</v>
      </c>
      <c r="U67" s="16">
        <v>2.124849576648958E-3</v>
      </c>
      <c r="V67" s="16">
        <v>1.1755891842113252E-2</v>
      </c>
      <c r="W67" s="16">
        <v>1.9718990970969967E-3</v>
      </c>
      <c r="X67" s="16">
        <v>3.7264896029997416E-3</v>
      </c>
      <c r="Y67" s="16">
        <v>6.6654374449893021E-3</v>
      </c>
      <c r="Z67" s="16">
        <v>1.1080524913950833E-3</v>
      </c>
      <c r="AA67" s="54">
        <v>2.124849576648958E-3</v>
      </c>
      <c r="AB67" s="42">
        <v>2.0278179891585278E-2</v>
      </c>
      <c r="AC67" s="42">
        <v>2.3714512112060398E-3</v>
      </c>
      <c r="AD67" s="42">
        <v>4.7182008582061681E-3</v>
      </c>
      <c r="AE67" s="42">
        <v>1.1738673601909236E-2</v>
      </c>
      <c r="AF67" s="42">
        <v>1.3259052477053565E-3</v>
      </c>
      <c r="AG67" s="42">
        <v>2.6982577810169325E-3</v>
      </c>
      <c r="AH67" s="42">
        <v>2.0278179891585278E-2</v>
      </c>
      <c r="AI67" s="42">
        <v>2.3714512112060398E-3</v>
      </c>
      <c r="AJ67" s="42">
        <v>4.7182008582061681E-3</v>
      </c>
      <c r="AK67" s="42">
        <v>1.1738673601909236E-2</v>
      </c>
      <c r="AL67" s="42">
        <v>1.3259052477053565E-3</v>
      </c>
      <c r="AM67" s="42">
        <v>2.6982577810169325E-3</v>
      </c>
    </row>
    <row r="68" spans="1:39" x14ac:dyDescent="0.25">
      <c r="A68" s="53" t="s">
        <v>100</v>
      </c>
      <c r="B68" s="53" t="s">
        <v>95</v>
      </c>
      <c r="C68" s="53" t="s">
        <v>236</v>
      </c>
      <c r="D68" s="16">
        <v>4.0480868234992119E-2</v>
      </c>
      <c r="E68" s="16">
        <v>1.8978725420179543E-3</v>
      </c>
      <c r="F68" s="16">
        <v>4.710628462230527E-3</v>
      </c>
      <c r="G68" s="16">
        <v>2.4097871745369686E-2</v>
      </c>
      <c r="H68" s="16">
        <v>1.0348005924737981E-3</v>
      </c>
      <c r="I68" s="16">
        <v>2.7236889707478785E-3</v>
      </c>
      <c r="J68" s="16">
        <v>4.0480868234992119E-2</v>
      </c>
      <c r="K68" s="16">
        <v>1.8978725420179543E-3</v>
      </c>
      <c r="L68" s="16">
        <v>4.710628462230527E-3</v>
      </c>
      <c r="M68" s="16">
        <v>2.4097871745369686E-2</v>
      </c>
      <c r="N68" s="16">
        <v>1.0348005924737981E-3</v>
      </c>
      <c r="O68" s="16">
        <v>2.7236889707478785E-3</v>
      </c>
      <c r="P68" s="16">
        <v>9.6882726739023779E-3</v>
      </c>
      <c r="Q68" s="16">
        <v>1.6250826729844593E-3</v>
      </c>
      <c r="R68" s="16">
        <v>3.0710768587535555E-3</v>
      </c>
      <c r="S68" s="16">
        <v>5.4931243265238464E-3</v>
      </c>
      <c r="T68" s="16">
        <v>9.1316888738087268E-4</v>
      </c>
      <c r="U68" s="16">
        <v>1.7511323144242667E-3</v>
      </c>
      <c r="V68" s="16">
        <v>9.6882726739023779E-3</v>
      </c>
      <c r="W68" s="16">
        <v>1.6250826729844593E-3</v>
      </c>
      <c r="X68" s="16">
        <v>3.0710768587535555E-3</v>
      </c>
      <c r="Y68" s="16">
        <v>5.4931243265238464E-3</v>
      </c>
      <c r="Z68" s="16">
        <v>9.1316888738087268E-4</v>
      </c>
      <c r="AA68" s="54">
        <v>1.7511323144242667E-3</v>
      </c>
      <c r="AB68" s="42">
        <v>5.0169140908894495E-2</v>
      </c>
      <c r="AC68" s="42">
        <v>3.5229552150024138E-3</v>
      </c>
      <c r="AD68" s="42">
        <v>7.7817053209840829E-3</v>
      </c>
      <c r="AE68" s="42">
        <v>2.9590996071893534E-2</v>
      </c>
      <c r="AF68" s="42">
        <v>1.9479694798546707E-3</v>
      </c>
      <c r="AG68" s="42">
        <v>4.4748212851721449E-3</v>
      </c>
      <c r="AH68" s="42">
        <v>5.0169140908894495E-2</v>
      </c>
      <c r="AI68" s="42">
        <v>3.5229552150024138E-3</v>
      </c>
      <c r="AJ68" s="42">
        <v>7.7817053209840829E-3</v>
      </c>
      <c r="AK68" s="42">
        <v>2.9590996071893534E-2</v>
      </c>
      <c r="AL68" s="42">
        <v>1.9479694798546707E-3</v>
      </c>
      <c r="AM68" s="42">
        <v>4.4748212851721449E-3</v>
      </c>
    </row>
    <row r="69" spans="1:39" x14ac:dyDescent="0.25">
      <c r="A69" s="53" t="s">
        <v>101</v>
      </c>
      <c r="B69" s="53" t="s">
        <v>95</v>
      </c>
      <c r="C69" s="53" t="s">
        <v>236</v>
      </c>
      <c r="D69" s="16">
        <v>4.4742012259728133E-2</v>
      </c>
      <c r="E69" s="16">
        <v>2.0976485990724758E-3</v>
      </c>
      <c r="F69" s="16">
        <v>5.2064840898337402E-3</v>
      </c>
      <c r="G69" s="16">
        <v>2.6634489823829655E-2</v>
      </c>
      <c r="H69" s="16">
        <v>1.1437269706289349E-3</v>
      </c>
      <c r="I69" s="16">
        <v>3.0103930729318664E-3</v>
      </c>
      <c r="J69" s="16">
        <v>4.4742012259728133E-2</v>
      </c>
      <c r="K69" s="16">
        <v>2.0976485990724758E-3</v>
      </c>
      <c r="L69" s="16">
        <v>5.2064840898337402E-3</v>
      </c>
      <c r="M69" s="16">
        <v>2.6634489823829655E-2</v>
      </c>
      <c r="N69" s="16">
        <v>1.1437269706289349E-3</v>
      </c>
      <c r="O69" s="16">
        <v>3.0103930729318664E-3</v>
      </c>
      <c r="P69" s="16">
        <v>7.088980005294422E-3</v>
      </c>
      <c r="Q69" s="16">
        <v>1.1890848826715556E-3</v>
      </c>
      <c r="R69" s="16">
        <v>2.247129408844065E-3</v>
      </c>
      <c r="S69" s="16">
        <v>4.0193592633101316E-3</v>
      </c>
      <c r="T69" s="16">
        <v>6.6817235662015059E-4</v>
      </c>
      <c r="U69" s="16">
        <v>1.2813163276275119E-3</v>
      </c>
      <c r="V69" s="16">
        <v>7.088980005294422E-3</v>
      </c>
      <c r="W69" s="16">
        <v>1.1890848826715556E-3</v>
      </c>
      <c r="X69" s="16">
        <v>2.247129408844065E-3</v>
      </c>
      <c r="Y69" s="16">
        <v>4.0193592633101316E-3</v>
      </c>
      <c r="Z69" s="16">
        <v>6.6817235662015059E-4</v>
      </c>
      <c r="AA69" s="54">
        <v>1.2813163276275119E-3</v>
      </c>
      <c r="AB69" s="42">
        <v>5.1830992265022552E-2</v>
      </c>
      <c r="AC69" s="42">
        <v>3.2867334817440314E-3</v>
      </c>
      <c r="AD69" s="42">
        <v>7.4536134986778052E-3</v>
      </c>
      <c r="AE69" s="42">
        <v>3.0653849087139785E-2</v>
      </c>
      <c r="AF69" s="42">
        <v>1.8118993272490855E-3</v>
      </c>
      <c r="AG69" s="42">
        <v>4.2917094005593785E-3</v>
      </c>
      <c r="AH69" s="42">
        <v>5.1830992265022552E-2</v>
      </c>
      <c r="AI69" s="42">
        <v>3.2867334817440314E-3</v>
      </c>
      <c r="AJ69" s="42">
        <v>7.4536134986778052E-3</v>
      </c>
      <c r="AK69" s="42">
        <v>3.0653849087139785E-2</v>
      </c>
      <c r="AL69" s="42">
        <v>1.8118993272490855E-3</v>
      </c>
      <c r="AM69" s="42">
        <v>4.2917094005593785E-3</v>
      </c>
    </row>
    <row r="70" spans="1:39" x14ac:dyDescent="0.25">
      <c r="A70" s="53" t="s">
        <v>102</v>
      </c>
      <c r="B70" s="53" t="s">
        <v>95</v>
      </c>
      <c r="C70" s="53" t="s">
        <v>236</v>
      </c>
      <c r="D70" s="16">
        <v>3.3734056862493436E-2</v>
      </c>
      <c r="E70" s="16">
        <v>1.5815604516816288E-3</v>
      </c>
      <c r="F70" s="16">
        <v>3.9255237185254399E-3</v>
      </c>
      <c r="G70" s="16">
        <v>2.0081559787808078E-2</v>
      </c>
      <c r="H70" s="16">
        <v>8.6233382706149867E-4</v>
      </c>
      <c r="I70" s="16">
        <v>2.2697408089565664E-3</v>
      </c>
      <c r="J70" s="16">
        <v>3.3734056862493436E-2</v>
      </c>
      <c r="K70" s="16">
        <v>1.5815604516816288E-3</v>
      </c>
      <c r="L70" s="16">
        <v>3.9255237185254399E-3</v>
      </c>
      <c r="M70" s="16">
        <v>2.0081559787808078E-2</v>
      </c>
      <c r="N70" s="16">
        <v>8.6233382706149867E-4</v>
      </c>
      <c r="O70" s="16">
        <v>2.2697408089565664E-3</v>
      </c>
      <c r="P70" s="16">
        <v>1.0672853230193268E-2</v>
      </c>
      <c r="Q70" s="16">
        <v>1.7902333511332863E-3</v>
      </c>
      <c r="R70" s="16">
        <v>3.3831781655374532E-3</v>
      </c>
      <c r="S70" s="16">
        <v>6.0513686686502529E-3</v>
      </c>
      <c r="T70" s="16">
        <v>1.0059706035781156E-3</v>
      </c>
      <c r="U70" s="16">
        <v>1.929092915483643E-3</v>
      </c>
      <c r="V70" s="16">
        <v>1.0672853230193268E-2</v>
      </c>
      <c r="W70" s="16">
        <v>1.7902333511332863E-3</v>
      </c>
      <c r="X70" s="16">
        <v>3.3831781655374532E-3</v>
      </c>
      <c r="Y70" s="16">
        <v>6.0513686686502529E-3</v>
      </c>
      <c r="Z70" s="16">
        <v>1.0059706035781156E-3</v>
      </c>
      <c r="AA70" s="54">
        <v>1.929092915483643E-3</v>
      </c>
      <c r="AB70" s="42">
        <v>4.4406910092686706E-2</v>
      </c>
      <c r="AC70" s="42">
        <v>3.3717938028149149E-3</v>
      </c>
      <c r="AD70" s="42">
        <v>7.3087018840628931E-3</v>
      </c>
      <c r="AE70" s="42">
        <v>2.6132928456458329E-2</v>
      </c>
      <c r="AF70" s="42">
        <v>1.8683044306396141E-3</v>
      </c>
      <c r="AG70" s="42">
        <v>4.1988337244402091E-3</v>
      </c>
      <c r="AH70" s="42">
        <v>4.4406910092686706E-2</v>
      </c>
      <c r="AI70" s="42">
        <v>3.3717938028149149E-3</v>
      </c>
      <c r="AJ70" s="42">
        <v>7.3087018840628931E-3</v>
      </c>
      <c r="AK70" s="42">
        <v>2.6132928456458329E-2</v>
      </c>
      <c r="AL70" s="42">
        <v>1.8683044306396141E-3</v>
      </c>
      <c r="AM70" s="42">
        <v>4.1988337244402091E-3</v>
      </c>
    </row>
    <row r="71" spans="1:39" x14ac:dyDescent="0.25">
      <c r="A71" s="53" t="s">
        <v>103</v>
      </c>
      <c r="B71" s="53" t="s">
        <v>104</v>
      </c>
      <c r="C71" s="53" t="s">
        <v>237</v>
      </c>
      <c r="D71" s="16">
        <v>0</v>
      </c>
      <c r="E71" s="16">
        <v>0</v>
      </c>
      <c r="F71" s="16">
        <v>0</v>
      </c>
      <c r="G71" s="16">
        <v>0</v>
      </c>
      <c r="H71" s="16">
        <v>0</v>
      </c>
      <c r="I71" s="16">
        <v>0</v>
      </c>
      <c r="J71" s="16">
        <v>0</v>
      </c>
      <c r="K71" s="16">
        <v>0</v>
      </c>
      <c r="L71" s="16">
        <v>0</v>
      </c>
      <c r="M71" s="16">
        <v>0</v>
      </c>
      <c r="N71" s="16">
        <v>0</v>
      </c>
      <c r="O71" s="16">
        <v>0</v>
      </c>
      <c r="P71" s="16">
        <v>7.0889800052944217E-4</v>
      </c>
      <c r="Q71" s="16">
        <v>1.1890848826715554E-4</v>
      </c>
      <c r="R71" s="16">
        <v>2.2471294088440648E-4</v>
      </c>
      <c r="S71" s="16">
        <v>4.0193592633101311E-4</v>
      </c>
      <c r="T71" s="16">
        <v>6.681723566201507E-5</v>
      </c>
      <c r="U71" s="16">
        <v>1.2813163276275121E-4</v>
      </c>
      <c r="V71" s="16">
        <v>7.0889800052944217E-4</v>
      </c>
      <c r="W71" s="16">
        <v>1.1890848826715554E-4</v>
      </c>
      <c r="X71" s="16">
        <v>2.2471294088440648E-4</v>
      </c>
      <c r="Y71" s="16">
        <v>4.0193592633101311E-4</v>
      </c>
      <c r="Z71" s="16">
        <v>6.681723566201507E-5</v>
      </c>
      <c r="AA71" s="54">
        <v>1.2813163276275121E-4</v>
      </c>
      <c r="AB71" s="42">
        <v>7.0889800052944217E-4</v>
      </c>
      <c r="AC71" s="42">
        <v>1.1890848826715554E-4</v>
      </c>
      <c r="AD71" s="42">
        <v>2.2471294088440648E-4</v>
      </c>
      <c r="AE71" s="42">
        <v>4.0193592633101311E-4</v>
      </c>
      <c r="AF71" s="42">
        <v>6.681723566201507E-5</v>
      </c>
      <c r="AG71" s="42">
        <v>1.2813163276275121E-4</v>
      </c>
      <c r="AH71" s="42">
        <v>7.0889800052944217E-4</v>
      </c>
      <c r="AI71" s="42">
        <v>1.1890848826715554E-4</v>
      </c>
      <c r="AJ71" s="42">
        <v>2.2471294088440648E-4</v>
      </c>
      <c r="AK71" s="42">
        <v>4.0193592633101311E-4</v>
      </c>
      <c r="AL71" s="42">
        <v>6.681723566201507E-5</v>
      </c>
      <c r="AM71" s="42">
        <v>1.2813163276275121E-4</v>
      </c>
    </row>
    <row r="72" spans="1:39" x14ac:dyDescent="0.25">
      <c r="A72" s="53" t="s">
        <v>106</v>
      </c>
      <c r="B72" s="53" t="s">
        <v>104</v>
      </c>
      <c r="C72" s="53" t="s">
        <v>237</v>
      </c>
      <c r="D72" s="16">
        <v>0</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54">
        <v>0</v>
      </c>
      <c r="AB72" s="42">
        <v>0</v>
      </c>
      <c r="AC72" s="42">
        <v>0</v>
      </c>
      <c r="AD72" s="42">
        <v>0</v>
      </c>
      <c r="AE72" s="42">
        <v>0</v>
      </c>
      <c r="AF72" s="42">
        <v>0</v>
      </c>
      <c r="AG72" s="42">
        <v>0</v>
      </c>
      <c r="AH72" s="42">
        <v>0</v>
      </c>
      <c r="AI72" s="42">
        <v>0</v>
      </c>
      <c r="AJ72" s="42">
        <v>0</v>
      </c>
      <c r="AK72" s="42">
        <v>0</v>
      </c>
      <c r="AL72" s="42">
        <v>0</v>
      </c>
      <c r="AM72" s="42">
        <v>0</v>
      </c>
    </row>
    <row r="73" spans="1:39" x14ac:dyDescent="0.25">
      <c r="A73" s="53" t="s">
        <v>107</v>
      </c>
      <c r="B73" s="53" t="s">
        <v>104</v>
      </c>
      <c r="C73" s="53" t="s">
        <v>237</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54">
        <v>0</v>
      </c>
      <c r="AB73" s="42">
        <v>0</v>
      </c>
      <c r="AC73" s="42">
        <v>0</v>
      </c>
      <c r="AD73" s="42">
        <v>0</v>
      </c>
      <c r="AE73" s="42">
        <v>0</v>
      </c>
      <c r="AF73" s="42">
        <v>0</v>
      </c>
      <c r="AG73" s="42">
        <v>0</v>
      </c>
      <c r="AH73" s="42">
        <v>0</v>
      </c>
      <c r="AI73" s="42">
        <v>0</v>
      </c>
      <c r="AJ73" s="42">
        <v>0</v>
      </c>
      <c r="AK73" s="42">
        <v>0</v>
      </c>
      <c r="AL73" s="42">
        <v>0</v>
      </c>
      <c r="AM73" s="42">
        <v>0</v>
      </c>
    </row>
    <row r="74" spans="1:39" x14ac:dyDescent="0.25">
      <c r="A74" s="53" t="s">
        <v>108</v>
      </c>
      <c r="B74" s="53" t="s">
        <v>104</v>
      </c>
      <c r="C74" s="53" t="s">
        <v>237</v>
      </c>
      <c r="D74" s="16">
        <v>0</v>
      </c>
      <c r="E74" s="16">
        <v>0</v>
      </c>
      <c r="F74" s="16">
        <v>0</v>
      </c>
      <c r="G74" s="16">
        <v>0</v>
      </c>
      <c r="H74" s="16">
        <v>0</v>
      </c>
      <c r="I74" s="16">
        <v>0</v>
      </c>
      <c r="J74" s="16">
        <v>0</v>
      </c>
      <c r="K74" s="16">
        <v>0</v>
      </c>
      <c r="L74" s="16">
        <v>0</v>
      </c>
      <c r="M74" s="16">
        <v>0</v>
      </c>
      <c r="N74" s="16">
        <v>0</v>
      </c>
      <c r="O74" s="16">
        <v>0</v>
      </c>
      <c r="P74" s="16">
        <v>2.3629933350981409E-4</v>
      </c>
      <c r="Q74" s="16">
        <v>3.9636162755718521E-5</v>
      </c>
      <c r="R74" s="16">
        <v>7.4904313628135506E-5</v>
      </c>
      <c r="S74" s="16">
        <v>1.3397864211033773E-4</v>
      </c>
      <c r="T74" s="16">
        <v>2.2272411887338357E-5</v>
      </c>
      <c r="U74" s="16">
        <v>4.2710544254250408E-5</v>
      </c>
      <c r="V74" s="16">
        <v>2.3629933350981409E-4</v>
      </c>
      <c r="W74" s="16">
        <v>3.9636162755718521E-5</v>
      </c>
      <c r="X74" s="16">
        <v>7.4904313628135506E-5</v>
      </c>
      <c r="Y74" s="16">
        <v>1.3397864211033773E-4</v>
      </c>
      <c r="Z74" s="16">
        <v>2.2272411887338357E-5</v>
      </c>
      <c r="AA74" s="54">
        <v>4.2710544254250408E-5</v>
      </c>
      <c r="AB74" s="42">
        <v>2.3629933350981409E-4</v>
      </c>
      <c r="AC74" s="42">
        <v>3.9636162755718521E-5</v>
      </c>
      <c r="AD74" s="42">
        <v>7.4904313628135506E-5</v>
      </c>
      <c r="AE74" s="42">
        <v>1.3397864211033773E-4</v>
      </c>
      <c r="AF74" s="42">
        <v>2.2272411887338357E-5</v>
      </c>
      <c r="AG74" s="42">
        <v>4.2710544254250408E-5</v>
      </c>
      <c r="AH74" s="42">
        <v>2.3629933350981409E-4</v>
      </c>
      <c r="AI74" s="42">
        <v>3.9636162755718521E-5</v>
      </c>
      <c r="AJ74" s="42">
        <v>7.4904313628135506E-5</v>
      </c>
      <c r="AK74" s="42">
        <v>1.3397864211033773E-4</v>
      </c>
      <c r="AL74" s="42">
        <v>2.2272411887338357E-5</v>
      </c>
      <c r="AM74" s="42">
        <v>4.2710544254250408E-5</v>
      </c>
    </row>
    <row r="75" spans="1:39" x14ac:dyDescent="0.25">
      <c r="A75" s="53" t="s">
        <v>109</v>
      </c>
      <c r="B75" s="53" t="s">
        <v>110</v>
      </c>
      <c r="C75" s="53" t="s">
        <v>236</v>
      </c>
      <c r="D75" s="16">
        <v>0.50281499491884951</v>
      </c>
      <c r="E75" s="16">
        <v>2.3573574732433541E-2</v>
      </c>
      <c r="F75" s="16">
        <v>5.8510964057179177E-2</v>
      </c>
      <c r="G75" s="16">
        <v>0.29932093325827613</v>
      </c>
      <c r="H75" s="16">
        <v>1.2853312622306125E-2</v>
      </c>
      <c r="I75" s="16">
        <v>3.38310840577105E-2</v>
      </c>
      <c r="J75" s="16">
        <v>0.50281499491884951</v>
      </c>
      <c r="K75" s="16">
        <v>2.3573574732433541E-2</v>
      </c>
      <c r="L75" s="16">
        <v>5.8510964057179177E-2</v>
      </c>
      <c r="M75" s="16">
        <v>0.29932093325827613</v>
      </c>
      <c r="N75" s="16">
        <v>1.2853312622306125E-2</v>
      </c>
      <c r="O75" s="16">
        <v>3.38310840577105E-2</v>
      </c>
      <c r="P75" s="16">
        <v>1.3587211676814308E-3</v>
      </c>
      <c r="Q75" s="16">
        <v>2.2790793584538145E-4</v>
      </c>
      <c r="R75" s="16">
        <v>4.3069980336177906E-4</v>
      </c>
      <c r="S75" s="16">
        <v>7.7037719213444175E-4</v>
      </c>
      <c r="T75" s="16">
        <v>1.2806636835219551E-4</v>
      </c>
      <c r="U75" s="16">
        <v>2.4558562946193975E-4</v>
      </c>
      <c r="V75" s="16">
        <v>1.3587211676814308E-3</v>
      </c>
      <c r="W75" s="16">
        <v>2.2790793584538145E-4</v>
      </c>
      <c r="X75" s="16">
        <v>4.3069980336177906E-4</v>
      </c>
      <c r="Y75" s="16">
        <v>7.7037719213444175E-4</v>
      </c>
      <c r="Z75" s="16">
        <v>1.2806636835219551E-4</v>
      </c>
      <c r="AA75" s="54">
        <v>2.4558562946193975E-4</v>
      </c>
      <c r="AB75" s="42">
        <v>0.50417371608653094</v>
      </c>
      <c r="AC75" s="42">
        <v>2.3801482668278921E-2</v>
      </c>
      <c r="AD75" s="42">
        <v>5.8941663860540956E-2</v>
      </c>
      <c r="AE75" s="42">
        <v>0.3000913104504106</v>
      </c>
      <c r="AF75" s="42">
        <v>1.2981378990658321E-2</v>
      </c>
      <c r="AG75" s="42">
        <v>3.4076669687172441E-2</v>
      </c>
      <c r="AH75" s="42">
        <v>0.50417371608653094</v>
      </c>
      <c r="AI75" s="42">
        <v>2.3801482668278921E-2</v>
      </c>
      <c r="AJ75" s="42">
        <v>5.8941663860540956E-2</v>
      </c>
      <c r="AK75" s="42">
        <v>0.3000913104504106</v>
      </c>
      <c r="AL75" s="42">
        <v>1.2981378990658321E-2</v>
      </c>
      <c r="AM75" s="42">
        <v>3.4076669687172441E-2</v>
      </c>
    </row>
    <row r="76" spans="1:39" x14ac:dyDescent="0.25">
      <c r="A76" s="53" t="s">
        <v>112</v>
      </c>
      <c r="B76" s="53" t="s">
        <v>113</v>
      </c>
      <c r="C76" s="53" t="s">
        <v>237</v>
      </c>
      <c r="D76" s="16">
        <v>0</v>
      </c>
      <c r="E76" s="16">
        <v>0</v>
      </c>
      <c r="F76" s="16">
        <v>0</v>
      </c>
      <c r="G76" s="16">
        <v>0</v>
      </c>
      <c r="H76" s="16">
        <v>0</v>
      </c>
      <c r="I76" s="16">
        <v>0</v>
      </c>
      <c r="J76" s="16">
        <v>0</v>
      </c>
      <c r="K76" s="16">
        <v>0</v>
      </c>
      <c r="L76" s="16">
        <v>0</v>
      </c>
      <c r="M76" s="16">
        <v>0</v>
      </c>
      <c r="N76" s="16">
        <v>0</v>
      </c>
      <c r="O76" s="16">
        <v>0</v>
      </c>
      <c r="P76" s="16">
        <v>7.8746752892145555E-2</v>
      </c>
      <c r="Q76" s="16">
        <v>1.3208751238343199E-2</v>
      </c>
      <c r="R76" s="16">
        <v>2.4961862516576158E-2</v>
      </c>
      <c r="S76" s="16">
        <v>4.4648382483270049E-2</v>
      </c>
      <c r="T76" s="16">
        <v>7.4222812614555076E-3</v>
      </c>
      <c r="U76" s="16">
        <v>1.4233288872728948E-2</v>
      </c>
      <c r="V76" s="16">
        <v>7.8746752892145555E-2</v>
      </c>
      <c r="W76" s="16">
        <v>1.3208751238343199E-2</v>
      </c>
      <c r="X76" s="16">
        <v>2.4961862516576158E-2</v>
      </c>
      <c r="Y76" s="16">
        <v>4.4648382483270049E-2</v>
      </c>
      <c r="Z76" s="16">
        <v>7.4222812614555076E-3</v>
      </c>
      <c r="AA76" s="54">
        <v>1.4233288872728948E-2</v>
      </c>
      <c r="AB76" s="42">
        <v>7.8746752892145555E-2</v>
      </c>
      <c r="AC76" s="42">
        <v>1.3208751238343199E-2</v>
      </c>
      <c r="AD76" s="42">
        <v>2.4961862516576158E-2</v>
      </c>
      <c r="AE76" s="42">
        <v>4.4648382483270049E-2</v>
      </c>
      <c r="AF76" s="42">
        <v>7.4222812614555076E-3</v>
      </c>
      <c r="AG76" s="42">
        <v>1.4233288872728948E-2</v>
      </c>
      <c r="AH76" s="42">
        <v>7.8746752892145555E-2</v>
      </c>
      <c r="AI76" s="42">
        <v>1.3208751238343199E-2</v>
      </c>
      <c r="AJ76" s="42">
        <v>2.4961862516576158E-2</v>
      </c>
      <c r="AK76" s="42">
        <v>4.4648382483270049E-2</v>
      </c>
      <c r="AL76" s="42">
        <v>7.4222812614555076E-3</v>
      </c>
      <c r="AM76" s="42">
        <v>1.4233288872728948E-2</v>
      </c>
    </row>
    <row r="77" spans="1:39" x14ac:dyDescent="0.25">
      <c r="A77" s="53" t="s">
        <v>115</v>
      </c>
      <c r="B77" s="53" t="s">
        <v>113</v>
      </c>
      <c r="C77" s="53" t="s">
        <v>237</v>
      </c>
      <c r="D77" s="16">
        <v>0</v>
      </c>
      <c r="E77" s="16">
        <v>0</v>
      </c>
      <c r="F77" s="16">
        <v>0</v>
      </c>
      <c r="G77" s="16">
        <v>0</v>
      </c>
      <c r="H77" s="16">
        <v>0</v>
      </c>
      <c r="I77" s="16">
        <v>0</v>
      </c>
      <c r="J77" s="16">
        <v>0</v>
      </c>
      <c r="K77" s="16">
        <v>0</v>
      </c>
      <c r="L77" s="16">
        <v>0</v>
      </c>
      <c r="M77" s="16">
        <v>0</v>
      </c>
      <c r="N77" s="16">
        <v>0</v>
      </c>
      <c r="O77" s="16">
        <v>0</v>
      </c>
      <c r="P77" s="16">
        <v>7.9632875392807348E-2</v>
      </c>
      <c r="Q77" s="16">
        <v>1.3357386848677141E-2</v>
      </c>
      <c r="R77" s="16">
        <v>2.5242753692681665E-2</v>
      </c>
      <c r="S77" s="16">
        <v>4.5150802391183811E-2</v>
      </c>
      <c r="T77" s="16">
        <v>7.5058028060330248E-3</v>
      </c>
      <c r="U77" s="16">
        <v>1.4393453413682384E-2</v>
      </c>
      <c r="V77" s="16">
        <v>7.9632875392807348E-2</v>
      </c>
      <c r="W77" s="16">
        <v>1.3357386848677141E-2</v>
      </c>
      <c r="X77" s="16">
        <v>2.5242753692681665E-2</v>
      </c>
      <c r="Y77" s="16">
        <v>4.5150802391183811E-2</v>
      </c>
      <c r="Z77" s="16">
        <v>7.5058028060330248E-3</v>
      </c>
      <c r="AA77" s="54">
        <v>1.4393453413682384E-2</v>
      </c>
      <c r="AB77" s="42">
        <v>7.9632875392807348E-2</v>
      </c>
      <c r="AC77" s="42">
        <v>1.3357386848677141E-2</v>
      </c>
      <c r="AD77" s="42">
        <v>2.5242753692681665E-2</v>
      </c>
      <c r="AE77" s="42">
        <v>4.5150802391183811E-2</v>
      </c>
      <c r="AF77" s="42">
        <v>7.5058028060330248E-3</v>
      </c>
      <c r="AG77" s="42">
        <v>1.4393453413682384E-2</v>
      </c>
      <c r="AH77" s="42">
        <v>7.9632875392807348E-2</v>
      </c>
      <c r="AI77" s="42">
        <v>1.3357386848677141E-2</v>
      </c>
      <c r="AJ77" s="42">
        <v>2.5242753692681665E-2</v>
      </c>
      <c r="AK77" s="42">
        <v>4.5150802391183811E-2</v>
      </c>
      <c r="AL77" s="42">
        <v>7.5058028060330248E-3</v>
      </c>
      <c r="AM77" s="42">
        <v>1.4393453413682384E-2</v>
      </c>
    </row>
    <row r="78" spans="1:39" x14ac:dyDescent="0.25">
      <c r="A78" s="53" t="s">
        <v>116</v>
      </c>
      <c r="B78" s="53" t="s">
        <v>113</v>
      </c>
      <c r="C78" s="53" t="s">
        <v>237</v>
      </c>
      <c r="D78" s="16">
        <v>0</v>
      </c>
      <c r="E78" s="16">
        <v>0</v>
      </c>
      <c r="F78" s="16">
        <v>0</v>
      </c>
      <c r="G78" s="16">
        <v>0</v>
      </c>
      <c r="H78" s="16">
        <v>0</v>
      </c>
      <c r="I78" s="16">
        <v>0</v>
      </c>
      <c r="J78" s="16">
        <v>0</v>
      </c>
      <c r="K78" s="16">
        <v>0</v>
      </c>
      <c r="L78" s="16">
        <v>0</v>
      </c>
      <c r="M78" s="16">
        <v>0</v>
      </c>
      <c r="N78" s="16">
        <v>0</v>
      </c>
      <c r="O78" s="16">
        <v>0</v>
      </c>
      <c r="P78" s="16">
        <v>7.7033582724199398E-2</v>
      </c>
      <c r="Q78" s="16">
        <v>1.2921389058364237E-2</v>
      </c>
      <c r="R78" s="16">
        <v>2.4418806242772175E-2</v>
      </c>
      <c r="S78" s="16">
        <v>4.3677037327970097E-2</v>
      </c>
      <c r="T78" s="16">
        <v>7.2608062752723039E-3</v>
      </c>
      <c r="U78" s="16">
        <v>1.3923637426885632E-2</v>
      </c>
      <c r="V78" s="16">
        <v>7.7033582724199398E-2</v>
      </c>
      <c r="W78" s="16">
        <v>1.2921389058364237E-2</v>
      </c>
      <c r="X78" s="16">
        <v>2.4418806242772175E-2</v>
      </c>
      <c r="Y78" s="16">
        <v>4.3677037327970097E-2</v>
      </c>
      <c r="Z78" s="16">
        <v>7.2608062752723039E-3</v>
      </c>
      <c r="AA78" s="54">
        <v>1.3923637426885632E-2</v>
      </c>
      <c r="AB78" s="42">
        <v>7.7033582724199398E-2</v>
      </c>
      <c r="AC78" s="42">
        <v>1.2921389058364237E-2</v>
      </c>
      <c r="AD78" s="42">
        <v>2.4418806242772175E-2</v>
      </c>
      <c r="AE78" s="42">
        <v>4.3677037327970097E-2</v>
      </c>
      <c r="AF78" s="42">
        <v>7.2608062752723039E-3</v>
      </c>
      <c r="AG78" s="42">
        <v>1.3923637426885632E-2</v>
      </c>
      <c r="AH78" s="42">
        <v>7.7033582724199398E-2</v>
      </c>
      <c r="AI78" s="42">
        <v>1.2921389058364237E-2</v>
      </c>
      <c r="AJ78" s="42">
        <v>2.4418806242772175E-2</v>
      </c>
      <c r="AK78" s="42">
        <v>4.3677037327970097E-2</v>
      </c>
      <c r="AL78" s="42">
        <v>7.2608062752723039E-3</v>
      </c>
      <c r="AM78" s="42">
        <v>1.3923637426885632E-2</v>
      </c>
    </row>
    <row r="79" spans="1:39" x14ac:dyDescent="0.25">
      <c r="A79" s="53" t="s">
        <v>117</v>
      </c>
      <c r="B79" s="53" t="s">
        <v>113</v>
      </c>
      <c r="C79" s="53" t="s">
        <v>237</v>
      </c>
      <c r="D79" s="16">
        <v>0</v>
      </c>
      <c r="E79" s="16">
        <v>0</v>
      </c>
      <c r="F79" s="16">
        <v>0</v>
      </c>
      <c r="G79" s="16">
        <v>0</v>
      </c>
      <c r="H79" s="16">
        <v>0</v>
      </c>
      <c r="I79" s="16">
        <v>0</v>
      </c>
      <c r="J79" s="16">
        <v>0</v>
      </c>
      <c r="K79" s="16">
        <v>0</v>
      </c>
      <c r="L79" s="16">
        <v>0</v>
      </c>
      <c r="M79" s="16">
        <v>0</v>
      </c>
      <c r="N79" s="16">
        <v>0</v>
      </c>
      <c r="O79" s="16">
        <v>0</v>
      </c>
      <c r="P79" s="16">
        <v>7.9396576059297536E-2</v>
      </c>
      <c r="Q79" s="16">
        <v>1.3317750685921424E-2</v>
      </c>
      <c r="R79" s="16">
        <v>2.5167849379053531E-2</v>
      </c>
      <c r="S79" s="16">
        <v>4.5016823749073474E-2</v>
      </c>
      <c r="T79" s="16">
        <v>7.4835303941456878E-3</v>
      </c>
      <c r="U79" s="16">
        <v>1.4350742869428137E-2</v>
      </c>
      <c r="V79" s="16">
        <v>7.9396576059297536E-2</v>
      </c>
      <c r="W79" s="16">
        <v>1.3317750685921424E-2</v>
      </c>
      <c r="X79" s="16">
        <v>2.5167849379053531E-2</v>
      </c>
      <c r="Y79" s="16">
        <v>4.5016823749073474E-2</v>
      </c>
      <c r="Z79" s="16">
        <v>7.4835303941456878E-3</v>
      </c>
      <c r="AA79" s="54">
        <v>1.4350742869428137E-2</v>
      </c>
      <c r="AB79" s="42">
        <v>7.9396576059297536E-2</v>
      </c>
      <c r="AC79" s="42">
        <v>1.3317750685921424E-2</v>
      </c>
      <c r="AD79" s="42">
        <v>2.5167849379053531E-2</v>
      </c>
      <c r="AE79" s="42">
        <v>4.5016823749073474E-2</v>
      </c>
      <c r="AF79" s="42">
        <v>7.4835303941456878E-3</v>
      </c>
      <c r="AG79" s="42">
        <v>1.4350742869428137E-2</v>
      </c>
      <c r="AH79" s="42">
        <v>7.9396576059297536E-2</v>
      </c>
      <c r="AI79" s="42">
        <v>1.3317750685921424E-2</v>
      </c>
      <c r="AJ79" s="42">
        <v>2.5167849379053531E-2</v>
      </c>
      <c r="AK79" s="42">
        <v>4.5016823749073474E-2</v>
      </c>
      <c r="AL79" s="42">
        <v>7.4835303941456878E-3</v>
      </c>
      <c r="AM79" s="42">
        <v>1.4350742869428137E-2</v>
      </c>
    </row>
    <row r="80" spans="1:39" x14ac:dyDescent="0.25">
      <c r="A80" s="53" t="s">
        <v>118</v>
      </c>
      <c r="B80" s="53" t="s">
        <v>113</v>
      </c>
      <c r="C80" s="53" t="s">
        <v>237</v>
      </c>
      <c r="D80" s="16">
        <v>0</v>
      </c>
      <c r="E80" s="16">
        <v>0</v>
      </c>
      <c r="F80" s="16">
        <v>0</v>
      </c>
      <c r="G80" s="16">
        <v>0</v>
      </c>
      <c r="H80" s="16">
        <v>0</v>
      </c>
      <c r="I80" s="16">
        <v>0</v>
      </c>
      <c r="J80" s="16">
        <v>0</v>
      </c>
      <c r="K80" s="16">
        <v>0</v>
      </c>
      <c r="L80" s="16">
        <v>0</v>
      </c>
      <c r="M80" s="16">
        <v>0</v>
      </c>
      <c r="N80" s="16">
        <v>0</v>
      </c>
      <c r="O80" s="16">
        <v>0</v>
      </c>
      <c r="P80" s="16">
        <v>7.8746752892145555E-2</v>
      </c>
      <c r="Q80" s="16">
        <v>1.3208751238343199E-2</v>
      </c>
      <c r="R80" s="16">
        <v>2.4961862516576158E-2</v>
      </c>
      <c r="S80" s="16">
        <v>4.4648382483270049E-2</v>
      </c>
      <c r="T80" s="16">
        <v>7.4222812614555076E-3</v>
      </c>
      <c r="U80" s="16">
        <v>1.4233288872728948E-2</v>
      </c>
      <c r="V80" s="16">
        <v>7.8746752892145555E-2</v>
      </c>
      <c r="W80" s="16">
        <v>1.3208751238343199E-2</v>
      </c>
      <c r="X80" s="16">
        <v>2.4961862516576158E-2</v>
      </c>
      <c r="Y80" s="16">
        <v>4.4648382483270049E-2</v>
      </c>
      <c r="Z80" s="16">
        <v>7.4222812614555076E-3</v>
      </c>
      <c r="AA80" s="54">
        <v>1.4233288872728948E-2</v>
      </c>
      <c r="AB80" s="42">
        <v>7.8746752892145555E-2</v>
      </c>
      <c r="AC80" s="42">
        <v>1.3208751238343199E-2</v>
      </c>
      <c r="AD80" s="42">
        <v>2.4961862516576158E-2</v>
      </c>
      <c r="AE80" s="42">
        <v>4.4648382483270049E-2</v>
      </c>
      <c r="AF80" s="42">
        <v>7.4222812614555076E-3</v>
      </c>
      <c r="AG80" s="42">
        <v>1.4233288872728948E-2</v>
      </c>
      <c r="AH80" s="42">
        <v>7.8746752892145555E-2</v>
      </c>
      <c r="AI80" s="42">
        <v>1.3208751238343199E-2</v>
      </c>
      <c r="AJ80" s="42">
        <v>2.4961862516576158E-2</v>
      </c>
      <c r="AK80" s="42">
        <v>4.4648382483270049E-2</v>
      </c>
      <c r="AL80" s="42">
        <v>7.4222812614555076E-3</v>
      </c>
      <c r="AM80" s="42">
        <v>1.4233288872728948E-2</v>
      </c>
    </row>
    <row r="81" spans="1:39" x14ac:dyDescent="0.25">
      <c r="A81" s="53" t="s">
        <v>119</v>
      </c>
      <c r="B81" s="53" t="s">
        <v>113</v>
      </c>
      <c r="C81" s="53" t="s">
        <v>237</v>
      </c>
      <c r="D81" s="16">
        <v>0</v>
      </c>
      <c r="E81" s="16">
        <v>0</v>
      </c>
      <c r="F81" s="16">
        <v>0</v>
      </c>
      <c r="G81" s="16">
        <v>0</v>
      </c>
      <c r="H81" s="16">
        <v>0</v>
      </c>
      <c r="I81" s="16">
        <v>0</v>
      </c>
      <c r="J81" s="16">
        <v>0</v>
      </c>
      <c r="K81" s="16">
        <v>0</v>
      </c>
      <c r="L81" s="16">
        <v>0</v>
      </c>
      <c r="M81" s="16">
        <v>0</v>
      </c>
      <c r="N81" s="16">
        <v>0</v>
      </c>
      <c r="O81" s="16">
        <v>0</v>
      </c>
      <c r="P81" s="16">
        <v>8.0459923060091684E-2</v>
      </c>
      <c r="Q81" s="16">
        <v>1.3496113418322154E-2</v>
      </c>
      <c r="R81" s="16">
        <v>2.5504918790380134E-2</v>
      </c>
      <c r="S81" s="16">
        <v>4.5619727638569987E-2</v>
      </c>
      <c r="T81" s="16">
        <v>7.5837562476387087E-3</v>
      </c>
      <c r="U81" s="16">
        <v>1.454294031857226E-2</v>
      </c>
      <c r="V81" s="16">
        <v>8.0459923060091684E-2</v>
      </c>
      <c r="W81" s="16">
        <v>1.3496113418322154E-2</v>
      </c>
      <c r="X81" s="16">
        <v>2.5504918790380134E-2</v>
      </c>
      <c r="Y81" s="16">
        <v>4.5619727638569987E-2</v>
      </c>
      <c r="Z81" s="16">
        <v>7.5837562476387087E-3</v>
      </c>
      <c r="AA81" s="54">
        <v>1.454294031857226E-2</v>
      </c>
      <c r="AB81" s="42">
        <v>8.0459923060091684E-2</v>
      </c>
      <c r="AC81" s="42">
        <v>1.3496113418322154E-2</v>
      </c>
      <c r="AD81" s="42">
        <v>2.5504918790380134E-2</v>
      </c>
      <c r="AE81" s="42">
        <v>4.5619727638569987E-2</v>
      </c>
      <c r="AF81" s="42">
        <v>7.5837562476387087E-3</v>
      </c>
      <c r="AG81" s="42">
        <v>1.454294031857226E-2</v>
      </c>
      <c r="AH81" s="42">
        <v>8.0459923060091684E-2</v>
      </c>
      <c r="AI81" s="42">
        <v>1.3496113418322154E-2</v>
      </c>
      <c r="AJ81" s="42">
        <v>2.5504918790380134E-2</v>
      </c>
      <c r="AK81" s="42">
        <v>4.5619727638569987E-2</v>
      </c>
      <c r="AL81" s="42">
        <v>7.5837562476387087E-3</v>
      </c>
      <c r="AM81" s="42">
        <v>1.454294031857226E-2</v>
      </c>
    </row>
    <row r="82" spans="1:39" x14ac:dyDescent="0.25">
      <c r="A82" s="53" t="s">
        <v>120</v>
      </c>
      <c r="B82" s="53" t="s">
        <v>113</v>
      </c>
      <c r="C82" s="53" t="s">
        <v>237</v>
      </c>
      <c r="D82" s="16">
        <v>0</v>
      </c>
      <c r="E82" s="16">
        <v>0</v>
      </c>
      <c r="F82" s="16">
        <v>0</v>
      </c>
      <c r="G82" s="16">
        <v>0</v>
      </c>
      <c r="H82" s="16">
        <v>0</v>
      </c>
      <c r="I82" s="16">
        <v>0</v>
      </c>
      <c r="J82" s="16">
        <v>0</v>
      </c>
      <c r="K82" s="16">
        <v>0</v>
      </c>
      <c r="L82" s="16">
        <v>0</v>
      </c>
      <c r="M82" s="16">
        <v>0</v>
      </c>
      <c r="N82" s="16">
        <v>0</v>
      </c>
      <c r="O82" s="16">
        <v>0</v>
      </c>
      <c r="P82" s="16">
        <v>7.9002743836781172E-2</v>
      </c>
      <c r="Q82" s="16">
        <v>1.325169041466189E-2</v>
      </c>
      <c r="R82" s="16">
        <v>2.5043008856339966E-2</v>
      </c>
      <c r="S82" s="16">
        <v>4.4793526012222903E-2</v>
      </c>
      <c r="T82" s="16">
        <v>7.4464097076667899E-3</v>
      </c>
      <c r="U82" s="16">
        <v>1.4279558629004383E-2</v>
      </c>
      <c r="V82" s="16">
        <v>7.9002743836781172E-2</v>
      </c>
      <c r="W82" s="16">
        <v>1.325169041466189E-2</v>
      </c>
      <c r="X82" s="16">
        <v>2.5043008856339966E-2</v>
      </c>
      <c r="Y82" s="16">
        <v>4.4793526012222903E-2</v>
      </c>
      <c r="Z82" s="16">
        <v>7.4464097076667899E-3</v>
      </c>
      <c r="AA82" s="54">
        <v>1.4279558629004383E-2</v>
      </c>
      <c r="AB82" s="42">
        <v>7.9002743836781172E-2</v>
      </c>
      <c r="AC82" s="42">
        <v>1.325169041466189E-2</v>
      </c>
      <c r="AD82" s="42">
        <v>2.5043008856339966E-2</v>
      </c>
      <c r="AE82" s="42">
        <v>4.4793526012222903E-2</v>
      </c>
      <c r="AF82" s="42">
        <v>7.4464097076667899E-3</v>
      </c>
      <c r="AG82" s="42">
        <v>1.4279558629004383E-2</v>
      </c>
      <c r="AH82" s="42">
        <v>7.9002743836781172E-2</v>
      </c>
      <c r="AI82" s="42">
        <v>1.325169041466189E-2</v>
      </c>
      <c r="AJ82" s="42">
        <v>2.5043008856339966E-2</v>
      </c>
      <c r="AK82" s="42">
        <v>4.4793526012222903E-2</v>
      </c>
      <c r="AL82" s="42">
        <v>7.4464097076667899E-3</v>
      </c>
      <c r="AM82" s="42">
        <v>1.4279558629004383E-2</v>
      </c>
    </row>
    <row r="83" spans="1:39" x14ac:dyDescent="0.25">
      <c r="A83" s="53" t="s">
        <v>121</v>
      </c>
      <c r="B83" s="53" t="s">
        <v>122</v>
      </c>
      <c r="C83" s="53" t="s">
        <v>238</v>
      </c>
      <c r="D83" s="16">
        <v>0.63917160371040183</v>
      </c>
      <c r="E83" s="16">
        <v>2.9966408558178222E-2</v>
      </c>
      <c r="F83" s="16">
        <v>7.4378344140482E-2</v>
      </c>
      <c r="G83" s="16">
        <v>0.38049271176899507</v>
      </c>
      <c r="H83" s="16">
        <v>1.6338956723270497E-2</v>
      </c>
      <c r="I83" s="16">
        <v>4.3005615327598085E-2</v>
      </c>
      <c r="J83" s="16">
        <v>0.63917160371040183</v>
      </c>
      <c r="K83" s="16">
        <v>2.9966408558178222E-2</v>
      </c>
      <c r="L83" s="16">
        <v>7.4378344140482E-2</v>
      </c>
      <c r="M83" s="16">
        <v>0.38049271176899507</v>
      </c>
      <c r="N83" s="16">
        <v>1.6338956723270497E-2</v>
      </c>
      <c r="O83" s="16">
        <v>4.3005615327598085E-2</v>
      </c>
      <c r="P83" s="16">
        <v>1.7131701679461522E-3</v>
      </c>
      <c r="Q83" s="16">
        <v>2.873621799789593E-4</v>
      </c>
      <c r="R83" s="16">
        <v>5.430562738039824E-4</v>
      </c>
      <c r="S83" s="16">
        <v>9.7134515529994855E-4</v>
      </c>
      <c r="T83" s="16">
        <v>1.614749861832031E-4</v>
      </c>
      <c r="U83" s="16">
        <v>3.0965144584331543E-4</v>
      </c>
      <c r="V83" s="16">
        <v>1.7131701679461522E-3</v>
      </c>
      <c r="W83" s="16">
        <v>2.873621799789593E-4</v>
      </c>
      <c r="X83" s="16">
        <v>5.430562738039824E-4</v>
      </c>
      <c r="Y83" s="16">
        <v>9.7134515529994855E-4</v>
      </c>
      <c r="Z83" s="16">
        <v>1.614749861832031E-4</v>
      </c>
      <c r="AA83" s="54">
        <v>3.0965144584331543E-4</v>
      </c>
      <c r="AB83" s="42">
        <v>0.64088477387834797</v>
      </c>
      <c r="AC83" s="42">
        <v>3.025377073815718E-2</v>
      </c>
      <c r="AD83" s="42">
        <v>7.492140041428598E-2</v>
      </c>
      <c r="AE83" s="42">
        <v>0.38146405692429503</v>
      </c>
      <c r="AF83" s="42">
        <v>1.65004317094537E-2</v>
      </c>
      <c r="AG83" s="42">
        <v>4.3315266773441399E-2</v>
      </c>
      <c r="AH83" s="42">
        <v>0.64088477387834797</v>
      </c>
      <c r="AI83" s="42">
        <v>3.025377073815718E-2</v>
      </c>
      <c r="AJ83" s="42">
        <v>7.492140041428598E-2</v>
      </c>
      <c r="AK83" s="42">
        <v>0.38146405692429503</v>
      </c>
      <c r="AL83" s="42">
        <v>1.65004317094537E-2</v>
      </c>
      <c r="AM83" s="42">
        <v>4.3315266773441399E-2</v>
      </c>
    </row>
    <row r="84" spans="1:39" x14ac:dyDescent="0.25">
      <c r="A84" s="53" t="s">
        <v>124</v>
      </c>
      <c r="B84" s="53" t="s">
        <v>125</v>
      </c>
      <c r="C84" s="53" t="s">
        <v>236</v>
      </c>
      <c r="D84" s="16">
        <v>9.50235117516131E-3</v>
      </c>
      <c r="E84" s="16">
        <v>4.4550060723158309E-4</v>
      </c>
      <c r="F84" s="16">
        <v>1.105758049555166E-3</v>
      </c>
      <c r="G84" s="16">
        <v>5.656658314965729E-3</v>
      </c>
      <c r="H84" s="16">
        <v>2.4290582328595481E-4</v>
      </c>
      <c r="I84" s="16">
        <v>6.3935014787029187E-4</v>
      </c>
      <c r="J84" s="16">
        <v>9.50235117516131E-3</v>
      </c>
      <c r="K84" s="16">
        <v>4.4550060723158309E-4</v>
      </c>
      <c r="L84" s="16">
        <v>1.105758049555166E-3</v>
      </c>
      <c r="M84" s="16">
        <v>5.656658314965729E-3</v>
      </c>
      <c r="N84" s="16">
        <v>2.4290582328595481E-4</v>
      </c>
      <c r="O84" s="16">
        <v>6.3935014787029187E-4</v>
      </c>
      <c r="P84" s="16">
        <v>2.3039185017206878E-5</v>
      </c>
      <c r="Q84" s="16">
        <v>3.8645258686825563E-6</v>
      </c>
      <c r="R84" s="16">
        <v>7.3031705787432134E-6</v>
      </c>
      <c r="S84" s="16">
        <v>1.3062917605757931E-5</v>
      </c>
      <c r="T84" s="16">
        <v>2.1715601590154902E-6</v>
      </c>
      <c r="U84" s="16">
        <v>4.1642780647894154E-6</v>
      </c>
      <c r="V84" s="16">
        <v>2.3039185017206878E-5</v>
      </c>
      <c r="W84" s="16">
        <v>3.8645258686825563E-6</v>
      </c>
      <c r="X84" s="16">
        <v>7.3031705787432134E-6</v>
      </c>
      <c r="Y84" s="16">
        <v>1.3062917605757931E-5</v>
      </c>
      <c r="Z84" s="16">
        <v>2.1715601590154902E-6</v>
      </c>
      <c r="AA84" s="54">
        <v>4.1642780647894154E-6</v>
      </c>
      <c r="AB84" s="42">
        <v>9.5253903601785171E-3</v>
      </c>
      <c r="AC84" s="42">
        <v>4.4936513310026564E-4</v>
      </c>
      <c r="AD84" s="42">
        <v>1.1130612201339092E-3</v>
      </c>
      <c r="AE84" s="42">
        <v>5.6697212325714872E-3</v>
      </c>
      <c r="AF84" s="42">
        <v>2.4507738344497029E-4</v>
      </c>
      <c r="AG84" s="42">
        <v>6.4351442593508124E-4</v>
      </c>
      <c r="AH84" s="42">
        <v>9.5253903601785171E-3</v>
      </c>
      <c r="AI84" s="42">
        <v>4.4936513310026564E-4</v>
      </c>
      <c r="AJ84" s="42">
        <v>1.1130612201339092E-3</v>
      </c>
      <c r="AK84" s="42">
        <v>5.6697212325714872E-3</v>
      </c>
      <c r="AL84" s="42">
        <v>2.4507738344497029E-4</v>
      </c>
      <c r="AM84" s="42">
        <v>6.4351442593508124E-4</v>
      </c>
    </row>
    <row r="85" spans="1:39" x14ac:dyDescent="0.25">
      <c r="A85" s="53" t="s">
        <v>127</v>
      </c>
      <c r="B85" s="53" t="s">
        <v>125</v>
      </c>
      <c r="C85" s="53" t="s">
        <v>236</v>
      </c>
      <c r="D85" s="16">
        <v>4.4955069460964926E-3</v>
      </c>
      <c r="E85" s="16">
        <v>2.1076374019252017E-4</v>
      </c>
      <c r="F85" s="16">
        <v>5.2312768712139003E-4</v>
      </c>
      <c r="G85" s="16">
        <v>2.6761320727752649E-3</v>
      </c>
      <c r="H85" s="16">
        <v>1.1491732895366915E-4</v>
      </c>
      <c r="I85" s="16">
        <v>3.0247282780410654E-4</v>
      </c>
      <c r="J85" s="16">
        <v>4.4955069460964926E-3</v>
      </c>
      <c r="K85" s="16">
        <v>2.1076374019252017E-4</v>
      </c>
      <c r="L85" s="16">
        <v>5.2312768712139003E-4</v>
      </c>
      <c r="M85" s="16">
        <v>2.6761320727752649E-3</v>
      </c>
      <c r="N85" s="16">
        <v>1.1491732895366915E-4</v>
      </c>
      <c r="O85" s="16">
        <v>3.0247282780410654E-4</v>
      </c>
      <c r="P85" s="16">
        <v>2.3629933350981413E-5</v>
      </c>
      <c r="Q85" s="16">
        <v>3.9636162755718526E-6</v>
      </c>
      <c r="R85" s="16">
        <v>7.4904313628135509E-6</v>
      </c>
      <c r="S85" s="16">
        <v>1.3397864211033772E-5</v>
      </c>
      <c r="T85" s="16">
        <v>2.2272411887338358E-6</v>
      </c>
      <c r="U85" s="16">
        <v>4.2710544254250409E-6</v>
      </c>
      <c r="V85" s="16">
        <v>2.3629933350981413E-5</v>
      </c>
      <c r="W85" s="16">
        <v>3.9636162755718526E-6</v>
      </c>
      <c r="X85" s="16">
        <v>7.4904313628135509E-6</v>
      </c>
      <c r="Y85" s="16">
        <v>1.3397864211033772E-5</v>
      </c>
      <c r="Z85" s="16">
        <v>2.2272411887338358E-6</v>
      </c>
      <c r="AA85" s="54">
        <v>4.2710544254250409E-6</v>
      </c>
      <c r="AB85" s="42">
        <v>4.519136879447474E-3</v>
      </c>
      <c r="AC85" s="42">
        <v>2.1472735646809203E-4</v>
      </c>
      <c r="AD85" s="42">
        <v>5.3061811848420363E-4</v>
      </c>
      <c r="AE85" s="42">
        <v>2.6895299369862988E-3</v>
      </c>
      <c r="AF85" s="42">
        <v>1.1714457014240299E-4</v>
      </c>
      <c r="AG85" s="42">
        <v>3.0674388222953156E-4</v>
      </c>
      <c r="AH85" s="42">
        <v>4.519136879447474E-3</v>
      </c>
      <c r="AI85" s="42">
        <v>2.1472735646809203E-4</v>
      </c>
      <c r="AJ85" s="42">
        <v>5.3061811848420363E-4</v>
      </c>
      <c r="AK85" s="42">
        <v>2.6895299369862988E-3</v>
      </c>
      <c r="AL85" s="42">
        <v>1.1714457014240299E-4</v>
      </c>
      <c r="AM85" s="42">
        <v>3.0674388222953156E-4</v>
      </c>
    </row>
    <row r="86" spans="1:39" x14ac:dyDescent="0.25">
      <c r="A86" s="53" t="s">
        <v>128</v>
      </c>
      <c r="B86" s="53" t="s">
        <v>125</v>
      </c>
      <c r="C86" s="53" t="s">
        <v>236</v>
      </c>
      <c r="D86" s="16">
        <v>1.9601262513785661E-2</v>
      </c>
      <c r="E86" s="16">
        <v>9.1896986245079899E-4</v>
      </c>
      <c r="F86" s="16">
        <v>2.2809358869747818E-3</v>
      </c>
      <c r="G86" s="16">
        <v>1.1668443160915851E-2</v>
      </c>
      <c r="H86" s="16">
        <v>5.010613395136286E-4</v>
      </c>
      <c r="I86" s="16">
        <v>1.3188388700463415E-3</v>
      </c>
      <c r="J86" s="16">
        <v>1.9601262513785661E-2</v>
      </c>
      <c r="K86" s="16">
        <v>9.1896986245079899E-4</v>
      </c>
      <c r="L86" s="16">
        <v>2.2809358869747818E-3</v>
      </c>
      <c r="M86" s="16">
        <v>1.1668443160915851E-2</v>
      </c>
      <c r="N86" s="16">
        <v>5.010613395136286E-4</v>
      </c>
      <c r="O86" s="16">
        <v>1.3188388700463415E-3</v>
      </c>
      <c r="P86" s="16">
        <v>2.3039185017206878E-5</v>
      </c>
      <c r="Q86" s="16">
        <v>3.8645258686825563E-6</v>
      </c>
      <c r="R86" s="16">
        <v>7.3031705787432134E-6</v>
      </c>
      <c r="S86" s="16">
        <v>1.3062917605757931E-5</v>
      </c>
      <c r="T86" s="16">
        <v>2.1715601590154902E-6</v>
      </c>
      <c r="U86" s="16">
        <v>4.1642780647894154E-6</v>
      </c>
      <c r="V86" s="16">
        <v>2.3039185017206878E-5</v>
      </c>
      <c r="W86" s="16">
        <v>3.8645258686825563E-6</v>
      </c>
      <c r="X86" s="16">
        <v>7.3031705787432134E-6</v>
      </c>
      <c r="Y86" s="16">
        <v>1.3062917605757931E-5</v>
      </c>
      <c r="Z86" s="16">
        <v>2.1715601590154902E-6</v>
      </c>
      <c r="AA86" s="54">
        <v>4.1642780647894154E-6</v>
      </c>
      <c r="AB86" s="42">
        <v>1.9624301698802867E-2</v>
      </c>
      <c r="AC86" s="42">
        <v>9.2283438831948159E-4</v>
      </c>
      <c r="AD86" s="42">
        <v>2.288239057553525E-3</v>
      </c>
      <c r="AE86" s="42">
        <v>1.1681506078521609E-2</v>
      </c>
      <c r="AF86" s="42">
        <v>5.0323289967264405E-4</v>
      </c>
      <c r="AG86" s="42">
        <v>1.3230031481111309E-3</v>
      </c>
      <c r="AH86" s="42">
        <v>1.9624301698802867E-2</v>
      </c>
      <c r="AI86" s="42">
        <v>9.2283438831948159E-4</v>
      </c>
      <c r="AJ86" s="42">
        <v>2.288239057553525E-3</v>
      </c>
      <c r="AK86" s="42">
        <v>1.1681506078521609E-2</v>
      </c>
      <c r="AL86" s="42">
        <v>5.0323289967264405E-4</v>
      </c>
      <c r="AM86" s="42">
        <v>1.3230031481111309E-3</v>
      </c>
    </row>
    <row r="87" spans="1:39" x14ac:dyDescent="0.25">
      <c r="A87" s="53" t="s">
        <v>129</v>
      </c>
      <c r="B87" s="53" t="s">
        <v>125</v>
      </c>
      <c r="C87" s="53" t="s">
        <v>236</v>
      </c>
      <c r="D87" s="16">
        <v>3.8563353423860915E-3</v>
      </c>
      <c r="E87" s="16">
        <v>1.8079733163434196E-4</v>
      </c>
      <c r="F87" s="16">
        <v>4.4874934298090807E-4</v>
      </c>
      <c r="G87" s="16">
        <v>2.2956393610062704E-3</v>
      </c>
      <c r="H87" s="16">
        <v>9.8578372230398675E-5</v>
      </c>
      <c r="I87" s="16">
        <v>2.5946721247650849E-4</v>
      </c>
      <c r="J87" s="16">
        <v>3.8563353423860915E-3</v>
      </c>
      <c r="K87" s="16">
        <v>1.8079733163434196E-4</v>
      </c>
      <c r="L87" s="16">
        <v>4.4874934298090807E-4</v>
      </c>
      <c r="M87" s="16">
        <v>2.2956393610062704E-3</v>
      </c>
      <c r="N87" s="16">
        <v>9.8578372230398675E-5</v>
      </c>
      <c r="O87" s="16">
        <v>2.5946721247650849E-4</v>
      </c>
      <c r="P87" s="16">
        <v>2.1857688349657799E-5</v>
      </c>
      <c r="Q87" s="16">
        <v>3.6663450549039626E-6</v>
      </c>
      <c r="R87" s="16">
        <v>6.9286490106025332E-6</v>
      </c>
      <c r="S87" s="16">
        <v>1.2393024395206238E-5</v>
      </c>
      <c r="T87" s="16">
        <v>2.0601980995787977E-6</v>
      </c>
      <c r="U87" s="16">
        <v>3.9507253435181617E-6</v>
      </c>
      <c r="V87" s="16">
        <v>2.1857688349657799E-5</v>
      </c>
      <c r="W87" s="16">
        <v>3.6663450549039626E-6</v>
      </c>
      <c r="X87" s="16">
        <v>6.9286490106025332E-6</v>
      </c>
      <c r="Y87" s="16">
        <v>1.2393024395206238E-5</v>
      </c>
      <c r="Z87" s="16">
        <v>2.0601980995787977E-6</v>
      </c>
      <c r="AA87" s="54">
        <v>3.9507253435181617E-6</v>
      </c>
      <c r="AB87" s="42">
        <v>3.8781930307357493E-3</v>
      </c>
      <c r="AC87" s="42">
        <v>1.8446367668924592E-4</v>
      </c>
      <c r="AD87" s="42">
        <v>4.5567799199151062E-4</v>
      </c>
      <c r="AE87" s="42">
        <v>2.3080323854014766E-3</v>
      </c>
      <c r="AF87" s="42">
        <v>1.0063857032997747E-4</v>
      </c>
      <c r="AG87" s="42">
        <v>2.6341793782002666E-4</v>
      </c>
      <c r="AH87" s="42">
        <v>3.8781930307357493E-3</v>
      </c>
      <c r="AI87" s="42">
        <v>1.8446367668924592E-4</v>
      </c>
      <c r="AJ87" s="42">
        <v>4.5567799199151062E-4</v>
      </c>
      <c r="AK87" s="42">
        <v>2.3080323854014766E-3</v>
      </c>
      <c r="AL87" s="42">
        <v>1.0063857032997747E-4</v>
      </c>
      <c r="AM87" s="42">
        <v>2.6341793782002666E-4</v>
      </c>
    </row>
    <row r="88" spans="1:39" x14ac:dyDescent="0.25">
      <c r="A88" s="53" t="s">
        <v>130</v>
      </c>
      <c r="B88" s="53" t="s">
        <v>125</v>
      </c>
      <c r="C88" s="53" t="s">
        <v>236</v>
      </c>
      <c r="D88" s="16">
        <v>3.6858895813966508E-3</v>
      </c>
      <c r="E88" s="16">
        <v>1.7280628935216111E-4</v>
      </c>
      <c r="F88" s="16">
        <v>4.2891511787677955E-4</v>
      </c>
      <c r="G88" s="16">
        <v>2.1941746378678715E-3</v>
      </c>
      <c r="H88" s="16">
        <v>9.4221317104193196E-5</v>
      </c>
      <c r="I88" s="16">
        <v>2.4799904838914897E-4</v>
      </c>
      <c r="J88" s="16">
        <v>3.6858895813966508E-3</v>
      </c>
      <c r="K88" s="16">
        <v>1.7280628935216111E-4</v>
      </c>
      <c r="L88" s="16">
        <v>4.2891511787677955E-4</v>
      </c>
      <c r="M88" s="16">
        <v>2.1941746378678715E-3</v>
      </c>
      <c r="N88" s="16">
        <v>9.4221317104193196E-5</v>
      </c>
      <c r="O88" s="16">
        <v>2.4799904838914897E-4</v>
      </c>
      <c r="P88" s="16">
        <v>2.1857688349657799E-5</v>
      </c>
      <c r="Q88" s="16">
        <v>3.6663450549039626E-6</v>
      </c>
      <c r="R88" s="16">
        <v>6.9286490106025332E-6</v>
      </c>
      <c r="S88" s="16">
        <v>1.2393024395206238E-5</v>
      </c>
      <c r="T88" s="16">
        <v>2.0601980995787977E-6</v>
      </c>
      <c r="U88" s="16">
        <v>3.9507253435181617E-6</v>
      </c>
      <c r="V88" s="16">
        <v>2.1857688349657799E-5</v>
      </c>
      <c r="W88" s="16">
        <v>3.6663450549039626E-6</v>
      </c>
      <c r="X88" s="16">
        <v>6.9286490106025332E-6</v>
      </c>
      <c r="Y88" s="16">
        <v>1.2393024395206238E-5</v>
      </c>
      <c r="Z88" s="16">
        <v>2.0601980995787977E-6</v>
      </c>
      <c r="AA88" s="54">
        <v>3.9507253435181617E-6</v>
      </c>
      <c r="AB88" s="42">
        <v>3.7077472697463086E-3</v>
      </c>
      <c r="AC88" s="42">
        <v>1.7647263440706508E-4</v>
      </c>
      <c r="AD88" s="42">
        <v>4.358437668873821E-4</v>
      </c>
      <c r="AE88" s="42">
        <v>2.2065676622630777E-3</v>
      </c>
      <c r="AF88" s="42">
        <v>9.6281515203771987E-5</v>
      </c>
      <c r="AG88" s="42">
        <v>2.5194977373266714E-4</v>
      </c>
      <c r="AH88" s="42">
        <v>3.7077472697463086E-3</v>
      </c>
      <c r="AI88" s="42">
        <v>1.7647263440706508E-4</v>
      </c>
      <c r="AJ88" s="42">
        <v>4.358437668873821E-4</v>
      </c>
      <c r="AK88" s="42">
        <v>2.2065676622630777E-3</v>
      </c>
      <c r="AL88" s="42">
        <v>9.6281515203771987E-5</v>
      </c>
      <c r="AM88" s="42">
        <v>2.5194977373266714E-4</v>
      </c>
    </row>
    <row r="89" spans="1:39" x14ac:dyDescent="0.25">
      <c r="A89" s="53" t="s">
        <v>131</v>
      </c>
      <c r="B89" s="53" t="s">
        <v>125</v>
      </c>
      <c r="C89" s="53" t="s">
        <v>236</v>
      </c>
      <c r="D89" s="16">
        <v>3.1532465783046491E-3</v>
      </c>
      <c r="E89" s="16">
        <v>1.478342822203459E-4</v>
      </c>
      <c r="F89" s="16">
        <v>3.6693316442637785E-4</v>
      </c>
      <c r="G89" s="16">
        <v>1.8770973780603754E-3</v>
      </c>
      <c r="H89" s="16">
        <v>8.0605519834801105E-5</v>
      </c>
      <c r="I89" s="16">
        <v>2.1216103561615054E-4</v>
      </c>
      <c r="J89" s="16">
        <v>3.1532465783046491E-3</v>
      </c>
      <c r="K89" s="16">
        <v>1.478342822203459E-4</v>
      </c>
      <c r="L89" s="16">
        <v>3.6693316442637785E-4</v>
      </c>
      <c r="M89" s="16">
        <v>1.8770973780603754E-3</v>
      </c>
      <c r="N89" s="16">
        <v>8.0605519834801105E-5</v>
      </c>
      <c r="O89" s="16">
        <v>2.1216103561615054E-4</v>
      </c>
      <c r="P89" s="16">
        <v>2.1266940015883268E-5</v>
      </c>
      <c r="Q89" s="16">
        <v>3.5672546480146667E-6</v>
      </c>
      <c r="R89" s="16">
        <v>6.7413882265321957E-6</v>
      </c>
      <c r="S89" s="16">
        <v>1.2058077789930395E-5</v>
      </c>
      <c r="T89" s="16">
        <v>2.0045170698604521E-6</v>
      </c>
      <c r="U89" s="16">
        <v>3.8439489828825361E-6</v>
      </c>
      <c r="V89" s="16">
        <v>2.1266940015883268E-5</v>
      </c>
      <c r="W89" s="16">
        <v>3.5672546480146667E-6</v>
      </c>
      <c r="X89" s="16">
        <v>6.7413882265321957E-6</v>
      </c>
      <c r="Y89" s="16">
        <v>1.2058077789930395E-5</v>
      </c>
      <c r="Z89" s="16">
        <v>2.0045170698604521E-6</v>
      </c>
      <c r="AA89" s="54">
        <v>3.8439489828825361E-6</v>
      </c>
      <c r="AB89" s="42">
        <v>3.1745135183205322E-3</v>
      </c>
      <c r="AC89" s="42">
        <v>1.5140153686836057E-4</v>
      </c>
      <c r="AD89" s="42">
        <v>3.7367455265291004E-4</v>
      </c>
      <c r="AE89" s="42">
        <v>1.8891554558503059E-3</v>
      </c>
      <c r="AF89" s="42">
        <v>8.2610036904661561E-5</v>
      </c>
      <c r="AG89" s="42">
        <v>2.1600498459903308E-4</v>
      </c>
      <c r="AH89" s="42">
        <v>3.1745135183205322E-3</v>
      </c>
      <c r="AI89" s="42">
        <v>1.5140153686836057E-4</v>
      </c>
      <c r="AJ89" s="42">
        <v>3.7367455265291004E-4</v>
      </c>
      <c r="AK89" s="42">
        <v>1.8891554558503059E-3</v>
      </c>
      <c r="AL89" s="42">
        <v>8.2610036904661561E-5</v>
      </c>
      <c r="AM89" s="42">
        <v>2.1600498459903308E-4</v>
      </c>
    </row>
    <row r="90" spans="1:39" x14ac:dyDescent="0.25">
      <c r="A90" s="53" t="s">
        <v>132</v>
      </c>
      <c r="B90" s="53" t="s">
        <v>125</v>
      </c>
      <c r="C90" s="53" t="s">
        <v>236</v>
      </c>
      <c r="D90" s="16">
        <v>7.3824320228551418E-3</v>
      </c>
      <c r="E90" s="16">
        <v>3.4611201884695848E-4</v>
      </c>
      <c r="F90" s="16">
        <v>8.590698748225671E-4</v>
      </c>
      <c r="G90" s="16">
        <v>4.3946908209318934E-3</v>
      </c>
      <c r="H90" s="16">
        <v>1.8871495015377425E-4</v>
      </c>
      <c r="I90" s="16">
        <v>4.9671485703375786E-4</v>
      </c>
      <c r="J90" s="16">
        <v>7.3824320228551418E-3</v>
      </c>
      <c r="K90" s="16">
        <v>3.4611201884695848E-4</v>
      </c>
      <c r="L90" s="16">
        <v>8.590698748225671E-4</v>
      </c>
      <c r="M90" s="16">
        <v>4.3946908209318934E-3</v>
      </c>
      <c r="N90" s="16">
        <v>1.8871495015377425E-4</v>
      </c>
      <c r="O90" s="16">
        <v>4.9671485703375786E-4</v>
      </c>
      <c r="P90" s="16">
        <v>2.244843668343234E-5</v>
      </c>
      <c r="Q90" s="16">
        <v>3.7654354617932597E-6</v>
      </c>
      <c r="R90" s="16">
        <v>7.1159097946728733E-6</v>
      </c>
      <c r="S90" s="16">
        <v>1.2727971000482085E-5</v>
      </c>
      <c r="T90" s="16">
        <v>2.1158791292971442E-6</v>
      </c>
      <c r="U90" s="16">
        <v>4.0575017041537881E-6</v>
      </c>
      <c r="V90" s="16">
        <v>2.244843668343234E-5</v>
      </c>
      <c r="W90" s="16">
        <v>3.7654354617932597E-6</v>
      </c>
      <c r="X90" s="16">
        <v>7.1159097946728733E-6</v>
      </c>
      <c r="Y90" s="16">
        <v>1.2727971000482085E-5</v>
      </c>
      <c r="Z90" s="16">
        <v>2.1158791292971442E-6</v>
      </c>
      <c r="AA90" s="54">
        <v>4.0575017041537881E-6</v>
      </c>
      <c r="AB90" s="42">
        <v>7.4048804595385738E-3</v>
      </c>
      <c r="AC90" s="42">
        <v>3.4987745430875176E-4</v>
      </c>
      <c r="AD90" s="42">
        <v>8.6618578461724E-4</v>
      </c>
      <c r="AE90" s="42">
        <v>4.4074187919323753E-3</v>
      </c>
      <c r="AF90" s="42">
        <v>1.908308292830714E-4</v>
      </c>
      <c r="AG90" s="42">
        <v>5.0077235873791169E-4</v>
      </c>
      <c r="AH90" s="42">
        <v>7.4048804595385738E-3</v>
      </c>
      <c r="AI90" s="42">
        <v>3.4987745430875176E-4</v>
      </c>
      <c r="AJ90" s="42">
        <v>8.6618578461724E-4</v>
      </c>
      <c r="AK90" s="42">
        <v>4.4074187919323753E-3</v>
      </c>
      <c r="AL90" s="42">
        <v>1.908308292830714E-4</v>
      </c>
      <c r="AM90" s="42">
        <v>5.0077235873791169E-4</v>
      </c>
    </row>
    <row r="91" spans="1:39" x14ac:dyDescent="0.25">
      <c r="A91" s="53" t="s">
        <v>133</v>
      </c>
      <c r="B91" s="53" t="s">
        <v>134</v>
      </c>
      <c r="C91" s="53" t="s">
        <v>238</v>
      </c>
      <c r="D91" s="16">
        <v>2.06239370797223E-2</v>
      </c>
      <c r="E91" s="16">
        <v>9.6691611614388407E-4</v>
      </c>
      <c r="F91" s="16">
        <v>2.3999412375995525E-3</v>
      </c>
      <c r="G91" s="16">
        <v>1.227723149974624E-2</v>
      </c>
      <c r="H91" s="16">
        <v>5.2720367027086134E-4</v>
      </c>
      <c r="I91" s="16">
        <v>1.3876478545704982E-3</v>
      </c>
      <c r="J91" s="16">
        <v>2.06239370797223E-2</v>
      </c>
      <c r="K91" s="16">
        <v>9.6691611614388407E-4</v>
      </c>
      <c r="L91" s="16">
        <v>2.3999412375995525E-3</v>
      </c>
      <c r="M91" s="16">
        <v>1.227723149974624E-2</v>
      </c>
      <c r="N91" s="16">
        <v>5.2720367027086134E-4</v>
      </c>
      <c r="O91" s="16">
        <v>1.3876478545704982E-3</v>
      </c>
      <c r="P91" s="16">
        <v>3.36726550251485E-5</v>
      </c>
      <c r="Q91" s="16">
        <v>5.648153192689888E-6</v>
      </c>
      <c r="R91" s="16">
        <v>1.0673864692009307E-5</v>
      </c>
      <c r="S91" s="16">
        <v>1.9091956500723123E-5</v>
      </c>
      <c r="T91" s="16">
        <v>3.1738186939457152E-6</v>
      </c>
      <c r="U91" s="16">
        <v>6.0862525562306817E-6</v>
      </c>
      <c r="V91" s="16">
        <v>3.36726550251485E-5</v>
      </c>
      <c r="W91" s="16">
        <v>5.648153192689888E-6</v>
      </c>
      <c r="X91" s="16">
        <v>1.0673864692009307E-5</v>
      </c>
      <c r="Y91" s="16">
        <v>1.9091956500723123E-5</v>
      </c>
      <c r="Z91" s="16">
        <v>3.1738186939457152E-6</v>
      </c>
      <c r="AA91" s="54">
        <v>6.0862525562306817E-6</v>
      </c>
      <c r="AB91" s="42">
        <v>2.0657609734747447E-2</v>
      </c>
      <c r="AC91" s="42">
        <v>9.7256426933657397E-4</v>
      </c>
      <c r="AD91" s="42">
        <v>2.410615102291562E-3</v>
      </c>
      <c r="AE91" s="42">
        <v>1.2296323456246963E-2</v>
      </c>
      <c r="AF91" s="42">
        <v>5.3037748896480707E-4</v>
      </c>
      <c r="AG91" s="42">
        <v>1.3937341071267289E-3</v>
      </c>
      <c r="AH91" s="42">
        <v>2.0657609734747447E-2</v>
      </c>
      <c r="AI91" s="42">
        <v>9.7256426933657397E-4</v>
      </c>
      <c r="AJ91" s="42">
        <v>2.410615102291562E-3</v>
      </c>
      <c r="AK91" s="42">
        <v>1.2296323456246963E-2</v>
      </c>
      <c r="AL91" s="42">
        <v>5.3037748896480707E-4</v>
      </c>
      <c r="AM91" s="42">
        <v>1.3937341071267289E-3</v>
      </c>
    </row>
    <row r="92" spans="1:39" x14ac:dyDescent="0.25">
      <c r="A92" s="53" t="s">
        <v>136</v>
      </c>
      <c r="B92" s="53" t="s">
        <v>134</v>
      </c>
      <c r="C92" s="53" t="s">
        <v>238</v>
      </c>
      <c r="D92" s="16">
        <v>4.6872584272096137E-3</v>
      </c>
      <c r="E92" s="16">
        <v>2.1975366275997366E-4</v>
      </c>
      <c r="F92" s="16">
        <v>5.4544119036353475E-4</v>
      </c>
      <c r="G92" s="16">
        <v>2.7902798863059641E-3</v>
      </c>
      <c r="H92" s="16">
        <v>1.1981901597065032E-4</v>
      </c>
      <c r="I92" s="16">
        <v>3.1537451240238603E-4</v>
      </c>
      <c r="J92" s="16">
        <v>4.6872584272096137E-3</v>
      </c>
      <c r="K92" s="16">
        <v>2.1975366275997366E-4</v>
      </c>
      <c r="L92" s="16">
        <v>5.4544119036353475E-4</v>
      </c>
      <c r="M92" s="16">
        <v>2.7902798863059641E-3</v>
      </c>
      <c r="N92" s="16">
        <v>1.1981901597065032E-4</v>
      </c>
      <c r="O92" s="16">
        <v>3.1537451240238603E-4</v>
      </c>
      <c r="P92" s="16">
        <v>5.9074833377453532E-6</v>
      </c>
      <c r="Q92" s="16">
        <v>9.9090406889296315E-7</v>
      </c>
      <c r="R92" s="16">
        <v>1.8726078407033877E-6</v>
      </c>
      <c r="S92" s="16">
        <v>3.349466052758443E-6</v>
      </c>
      <c r="T92" s="16">
        <v>5.5681029718345896E-7</v>
      </c>
      <c r="U92" s="16">
        <v>1.0677636063562602E-6</v>
      </c>
      <c r="V92" s="16">
        <v>5.9074833377453532E-6</v>
      </c>
      <c r="W92" s="16">
        <v>9.9090406889296315E-7</v>
      </c>
      <c r="X92" s="16">
        <v>1.8726078407033877E-6</v>
      </c>
      <c r="Y92" s="16">
        <v>3.349466052758443E-6</v>
      </c>
      <c r="Z92" s="16">
        <v>5.5681029718345896E-7</v>
      </c>
      <c r="AA92" s="54">
        <v>1.0677636063562602E-6</v>
      </c>
      <c r="AB92" s="42">
        <v>4.6931659105473589E-3</v>
      </c>
      <c r="AC92" s="42">
        <v>2.2074456682886663E-4</v>
      </c>
      <c r="AD92" s="42">
        <v>5.4731379820423818E-4</v>
      </c>
      <c r="AE92" s="42">
        <v>2.7936293523587227E-3</v>
      </c>
      <c r="AF92" s="42">
        <v>1.2037582626783379E-4</v>
      </c>
      <c r="AG92" s="42">
        <v>3.1644227600874229E-4</v>
      </c>
      <c r="AH92" s="42">
        <v>4.6931659105473589E-3</v>
      </c>
      <c r="AI92" s="42">
        <v>2.2074456682886663E-4</v>
      </c>
      <c r="AJ92" s="42">
        <v>5.4731379820423818E-4</v>
      </c>
      <c r="AK92" s="42">
        <v>2.7936293523587227E-3</v>
      </c>
      <c r="AL92" s="42">
        <v>1.2037582626783379E-4</v>
      </c>
      <c r="AM92" s="42">
        <v>3.1644227600874229E-4</v>
      </c>
    </row>
    <row r="93" spans="1:39" x14ac:dyDescent="0.25">
      <c r="A93" s="53" t="s">
        <v>137</v>
      </c>
      <c r="B93" s="53" t="s">
        <v>134</v>
      </c>
      <c r="C93" s="53" t="s">
        <v>238</v>
      </c>
      <c r="D93" s="16">
        <v>1.2655597753465954E-2</v>
      </c>
      <c r="E93" s="16">
        <v>5.9333488945192872E-4</v>
      </c>
      <c r="F93" s="16">
        <v>1.4726912139815434E-3</v>
      </c>
      <c r="G93" s="16">
        <v>7.5337556930261005E-3</v>
      </c>
      <c r="H93" s="16">
        <v>3.2351134312075578E-4</v>
      </c>
      <c r="I93" s="16">
        <v>8.5151118348644186E-4</v>
      </c>
      <c r="J93" s="16">
        <v>1.2655597753465954E-2</v>
      </c>
      <c r="K93" s="16">
        <v>5.9333488945192872E-4</v>
      </c>
      <c r="L93" s="16">
        <v>1.4726912139815434E-3</v>
      </c>
      <c r="M93" s="16">
        <v>7.5337556930261005E-3</v>
      </c>
      <c r="N93" s="16">
        <v>3.2351134312075578E-4</v>
      </c>
      <c r="O93" s="16">
        <v>8.5151118348644186E-4</v>
      </c>
      <c r="P93" s="16">
        <v>1.9790069181446926E-5</v>
      </c>
      <c r="Q93" s="16">
        <v>3.3195286307914257E-6</v>
      </c>
      <c r="R93" s="16">
        <v>6.273236266356348E-6</v>
      </c>
      <c r="S93" s="16">
        <v>1.1220711276740783E-5</v>
      </c>
      <c r="T93" s="16">
        <v>1.865314495564587E-6</v>
      </c>
      <c r="U93" s="16">
        <v>3.5770080812934709E-6</v>
      </c>
      <c r="V93" s="16">
        <v>1.9790069181446926E-5</v>
      </c>
      <c r="W93" s="16">
        <v>3.3195286307914257E-6</v>
      </c>
      <c r="X93" s="16">
        <v>6.273236266356348E-6</v>
      </c>
      <c r="Y93" s="16">
        <v>1.1220711276740783E-5</v>
      </c>
      <c r="Z93" s="16">
        <v>1.865314495564587E-6</v>
      </c>
      <c r="AA93" s="54">
        <v>3.5770080812934709E-6</v>
      </c>
      <c r="AB93" s="42">
        <v>1.2675387822647401E-2</v>
      </c>
      <c r="AC93" s="42">
        <v>5.9665441808272009E-4</v>
      </c>
      <c r="AD93" s="42">
        <v>1.4789644502478997E-3</v>
      </c>
      <c r="AE93" s="42">
        <v>7.5449764043028413E-3</v>
      </c>
      <c r="AF93" s="42">
        <v>3.2537665761632039E-4</v>
      </c>
      <c r="AG93" s="42">
        <v>8.5508819156773536E-4</v>
      </c>
      <c r="AH93" s="42">
        <v>1.2675387822647401E-2</v>
      </c>
      <c r="AI93" s="42">
        <v>5.9665441808272009E-4</v>
      </c>
      <c r="AJ93" s="42">
        <v>1.4789644502478997E-3</v>
      </c>
      <c r="AK93" s="42">
        <v>7.5449764043028413E-3</v>
      </c>
      <c r="AL93" s="42">
        <v>3.2537665761632039E-4</v>
      </c>
      <c r="AM93" s="42">
        <v>8.5508819156773536E-4</v>
      </c>
    </row>
    <row r="94" spans="1:39" x14ac:dyDescent="0.25">
      <c r="A94" s="53" t="s">
        <v>138</v>
      </c>
      <c r="B94" s="53" t="s">
        <v>139</v>
      </c>
      <c r="C94" s="53" t="s">
        <v>237</v>
      </c>
      <c r="D94" s="16">
        <v>2.1305720123680062E-3</v>
      </c>
      <c r="E94" s="16">
        <v>9.9888028527260757E-5</v>
      </c>
      <c r="F94" s="16">
        <v>2.4792781380160667E-4</v>
      </c>
      <c r="G94" s="16">
        <v>1.2683090392299836E-3</v>
      </c>
      <c r="H94" s="16">
        <v>5.446318907756833E-5</v>
      </c>
      <c r="I94" s="16">
        <v>1.4335205109199364E-4</v>
      </c>
      <c r="J94" s="16">
        <v>2.1305720123680062E-3</v>
      </c>
      <c r="K94" s="16">
        <v>9.9888028527260757E-5</v>
      </c>
      <c r="L94" s="16">
        <v>2.4792781380160667E-4</v>
      </c>
      <c r="M94" s="16">
        <v>1.2683090392299836E-3</v>
      </c>
      <c r="N94" s="16">
        <v>5.446318907756833E-5</v>
      </c>
      <c r="O94" s="16">
        <v>1.4335205109199364E-4</v>
      </c>
      <c r="P94" s="16">
        <v>0</v>
      </c>
      <c r="Q94" s="16">
        <v>0</v>
      </c>
      <c r="R94" s="16">
        <v>0</v>
      </c>
      <c r="S94" s="16">
        <v>0</v>
      </c>
      <c r="T94" s="16">
        <v>0</v>
      </c>
      <c r="U94" s="16">
        <v>0</v>
      </c>
      <c r="V94" s="16">
        <v>0</v>
      </c>
      <c r="W94" s="16">
        <v>0</v>
      </c>
      <c r="X94" s="16">
        <v>0</v>
      </c>
      <c r="Y94" s="16">
        <v>0</v>
      </c>
      <c r="Z94" s="16">
        <v>0</v>
      </c>
      <c r="AA94" s="54">
        <v>0</v>
      </c>
      <c r="AB94" s="42">
        <v>2.1305720123680062E-3</v>
      </c>
      <c r="AC94" s="42">
        <v>9.9888028527260757E-5</v>
      </c>
      <c r="AD94" s="42">
        <v>2.4792781380160667E-4</v>
      </c>
      <c r="AE94" s="42">
        <v>1.2683090392299836E-3</v>
      </c>
      <c r="AF94" s="42">
        <v>5.446318907756833E-5</v>
      </c>
      <c r="AG94" s="42">
        <v>1.4335205109199364E-4</v>
      </c>
      <c r="AH94" s="42">
        <v>2.1305720123680062E-3</v>
      </c>
      <c r="AI94" s="42">
        <v>9.9888028527260757E-5</v>
      </c>
      <c r="AJ94" s="42">
        <v>2.4792781380160667E-4</v>
      </c>
      <c r="AK94" s="42">
        <v>1.2683090392299836E-3</v>
      </c>
      <c r="AL94" s="42">
        <v>5.446318907756833E-5</v>
      </c>
      <c r="AM94" s="42">
        <v>1.4335205109199364E-4</v>
      </c>
    </row>
    <row r="95" spans="1:39" x14ac:dyDescent="0.25">
      <c r="A95" s="53" t="s">
        <v>141</v>
      </c>
      <c r="B95" s="53" t="s">
        <v>142</v>
      </c>
      <c r="C95" s="53" t="s">
        <v>236</v>
      </c>
      <c r="D95" s="16">
        <v>1.0652860061840031E-2</v>
      </c>
      <c r="E95" s="16">
        <v>4.9944014263630378E-4</v>
      </c>
      <c r="F95" s="16">
        <v>1.2396390690080333E-3</v>
      </c>
      <c r="G95" s="16">
        <v>6.341545196149918E-3</v>
      </c>
      <c r="H95" s="16">
        <v>2.7231594538784166E-4</v>
      </c>
      <c r="I95" s="16">
        <v>7.1676025545996816E-4</v>
      </c>
      <c r="J95" s="16">
        <v>1.0652860061840031E-2</v>
      </c>
      <c r="K95" s="16">
        <v>4.9944014263630378E-4</v>
      </c>
      <c r="L95" s="16">
        <v>1.2396390690080333E-3</v>
      </c>
      <c r="M95" s="16">
        <v>6.341545196149918E-3</v>
      </c>
      <c r="N95" s="16">
        <v>2.7231594538784166E-4</v>
      </c>
      <c r="O95" s="16">
        <v>7.1676025545996816E-4</v>
      </c>
      <c r="P95" s="16">
        <v>0</v>
      </c>
      <c r="Q95" s="16">
        <v>0</v>
      </c>
      <c r="R95" s="16">
        <v>0</v>
      </c>
      <c r="S95" s="16">
        <v>0</v>
      </c>
      <c r="T95" s="16">
        <v>0</v>
      </c>
      <c r="U95" s="16">
        <v>0</v>
      </c>
      <c r="V95" s="16">
        <v>0</v>
      </c>
      <c r="W95" s="16">
        <v>0</v>
      </c>
      <c r="X95" s="16">
        <v>0</v>
      </c>
      <c r="Y95" s="16">
        <v>0</v>
      </c>
      <c r="Z95" s="16">
        <v>0</v>
      </c>
      <c r="AA95" s="54">
        <v>0</v>
      </c>
      <c r="AB95" s="42">
        <v>1.0652860061840031E-2</v>
      </c>
      <c r="AC95" s="42">
        <v>4.9944014263630378E-4</v>
      </c>
      <c r="AD95" s="42">
        <v>1.2396390690080333E-3</v>
      </c>
      <c r="AE95" s="42">
        <v>6.341545196149918E-3</v>
      </c>
      <c r="AF95" s="42">
        <v>2.7231594538784166E-4</v>
      </c>
      <c r="AG95" s="42">
        <v>7.1676025545996816E-4</v>
      </c>
      <c r="AH95" s="42">
        <v>1.0652860061840031E-2</v>
      </c>
      <c r="AI95" s="42">
        <v>4.9944014263630378E-4</v>
      </c>
      <c r="AJ95" s="42">
        <v>1.2396390690080333E-3</v>
      </c>
      <c r="AK95" s="42">
        <v>6.341545196149918E-3</v>
      </c>
      <c r="AL95" s="42">
        <v>2.7231594538784166E-4</v>
      </c>
      <c r="AM95" s="42">
        <v>7.1676025545996816E-4</v>
      </c>
    </row>
    <row r="96" spans="1:39" x14ac:dyDescent="0.25">
      <c r="A96" s="53" t="s">
        <v>144</v>
      </c>
      <c r="B96" s="53" t="s">
        <v>142</v>
      </c>
      <c r="C96" s="53" t="s">
        <v>236</v>
      </c>
      <c r="D96" s="16">
        <v>1.2783432074208036E-2</v>
      </c>
      <c r="E96" s="16">
        <v>5.9932817116356443E-4</v>
      </c>
      <c r="F96" s="16">
        <v>1.4875668828096399E-3</v>
      </c>
      <c r="G96" s="16">
        <v>7.6098542353799014E-3</v>
      </c>
      <c r="H96" s="16">
        <v>3.2677913446540997E-4</v>
      </c>
      <c r="I96" s="16">
        <v>8.6011230655196177E-4</v>
      </c>
      <c r="J96" s="16">
        <v>1.2783432074208036E-2</v>
      </c>
      <c r="K96" s="16">
        <v>5.9932817116356443E-4</v>
      </c>
      <c r="L96" s="16">
        <v>1.4875668828096399E-3</v>
      </c>
      <c r="M96" s="16">
        <v>7.6098542353799014E-3</v>
      </c>
      <c r="N96" s="16">
        <v>3.2677913446540997E-4</v>
      </c>
      <c r="O96" s="16">
        <v>8.6011230655196177E-4</v>
      </c>
      <c r="P96" s="16">
        <v>0</v>
      </c>
      <c r="Q96" s="16">
        <v>0</v>
      </c>
      <c r="R96" s="16">
        <v>0</v>
      </c>
      <c r="S96" s="16">
        <v>0</v>
      </c>
      <c r="T96" s="16">
        <v>0</v>
      </c>
      <c r="U96" s="16">
        <v>0</v>
      </c>
      <c r="V96" s="16">
        <v>0</v>
      </c>
      <c r="W96" s="16">
        <v>0</v>
      </c>
      <c r="X96" s="16">
        <v>0</v>
      </c>
      <c r="Y96" s="16">
        <v>0</v>
      </c>
      <c r="Z96" s="16">
        <v>0</v>
      </c>
      <c r="AA96" s="54">
        <v>0</v>
      </c>
      <c r="AB96" s="42">
        <v>1.2783432074208036E-2</v>
      </c>
      <c r="AC96" s="42">
        <v>5.9932817116356443E-4</v>
      </c>
      <c r="AD96" s="42">
        <v>1.4875668828096399E-3</v>
      </c>
      <c r="AE96" s="42">
        <v>7.6098542353799014E-3</v>
      </c>
      <c r="AF96" s="42">
        <v>3.2677913446540997E-4</v>
      </c>
      <c r="AG96" s="42">
        <v>8.6011230655196177E-4</v>
      </c>
      <c r="AH96" s="42">
        <v>1.2783432074208036E-2</v>
      </c>
      <c r="AI96" s="42">
        <v>5.9932817116356443E-4</v>
      </c>
      <c r="AJ96" s="42">
        <v>1.4875668828096399E-3</v>
      </c>
      <c r="AK96" s="42">
        <v>7.6098542353799014E-3</v>
      </c>
      <c r="AL96" s="42">
        <v>3.2677913446540997E-4</v>
      </c>
      <c r="AM96" s="42">
        <v>8.6011230655196177E-4</v>
      </c>
    </row>
    <row r="97" spans="1:39" x14ac:dyDescent="0.25">
      <c r="A97" s="53" t="s">
        <v>145</v>
      </c>
      <c r="B97" s="53" t="s">
        <v>142</v>
      </c>
      <c r="C97" s="53" t="s">
        <v>236</v>
      </c>
      <c r="D97" s="16">
        <v>1.4914004086576046E-2</v>
      </c>
      <c r="E97" s="16">
        <v>6.9921619969082541E-4</v>
      </c>
      <c r="F97" s="16">
        <v>1.735494696611247E-3</v>
      </c>
      <c r="G97" s="16">
        <v>8.8781632746098866E-3</v>
      </c>
      <c r="H97" s="16">
        <v>3.8124232354297833E-4</v>
      </c>
      <c r="I97" s="16">
        <v>1.0034643576439556E-3</v>
      </c>
      <c r="J97" s="16">
        <v>1.4914004086576046E-2</v>
      </c>
      <c r="K97" s="16">
        <v>6.9921619969082541E-4</v>
      </c>
      <c r="L97" s="16">
        <v>1.735494696611247E-3</v>
      </c>
      <c r="M97" s="16">
        <v>8.8781632746098866E-3</v>
      </c>
      <c r="N97" s="16">
        <v>3.8124232354297833E-4</v>
      </c>
      <c r="O97" s="16">
        <v>1.0034643576439556E-3</v>
      </c>
      <c r="P97" s="16">
        <v>0</v>
      </c>
      <c r="Q97" s="16">
        <v>0</v>
      </c>
      <c r="R97" s="16">
        <v>0</v>
      </c>
      <c r="S97" s="16">
        <v>0</v>
      </c>
      <c r="T97" s="16">
        <v>0</v>
      </c>
      <c r="U97" s="16">
        <v>0</v>
      </c>
      <c r="V97" s="16">
        <v>0</v>
      </c>
      <c r="W97" s="16">
        <v>0</v>
      </c>
      <c r="X97" s="16">
        <v>0</v>
      </c>
      <c r="Y97" s="16">
        <v>0</v>
      </c>
      <c r="Z97" s="16">
        <v>0</v>
      </c>
      <c r="AA97" s="54">
        <v>0</v>
      </c>
      <c r="AB97" s="42">
        <v>1.4914004086576046E-2</v>
      </c>
      <c r="AC97" s="42">
        <v>6.9921619969082541E-4</v>
      </c>
      <c r="AD97" s="42">
        <v>1.735494696611247E-3</v>
      </c>
      <c r="AE97" s="42">
        <v>8.8781632746098866E-3</v>
      </c>
      <c r="AF97" s="42">
        <v>3.8124232354297833E-4</v>
      </c>
      <c r="AG97" s="42">
        <v>1.0034643576439556E-3</v>
      </c>
      <c r="AH97" s="42">
        <v>1.4914004086576046E-2</v>
      </c>
      <c r="AI97" s="42">
        <v>6.9921619969082541E-4</v>
      </c>
      <c r="AJ97" s="42">
        <v>1.735494696611247E-3</v>
      </c>
      <c r="AK97" s="42">
        <v>8.8781632746098866E-3</v>
      </c>
      <c r="AL97" s="42">
        <v>3.8124232354297833E-4</v>
      </c>
      <c r="AM97" s="42">
        <v>1.0034643576439556E-3</v>
      </c>
    </row>
    <row r="98" spans="1:39" x14ac:dyDescent="0.25">
      <c r="A98" s="53" t="s">
        <v>146</v>
      </c>
      <c r="B98" s="53" t="s">
        <v>142</v>
      </c>
      <c r="C98" s="53" t="s">
        <v>236</v>
      </c>
      <c r="D98" s="16">
        <v>3.6219724210256106E-2</v>
      </c>
      <c r="E98" s="16">
        <v>1.6980964849634328E-3</v>
      </c>
      <c r="F98" s="16">
        <v>4.2147728346273138E-3</v>
      </c>
      <c r="G98" s="16">
        <v>2.1561253666909721E-2</v>
      </c>
      <c r="H98" s="16">
        <v>9.2587421431866148E-4</v>
      </c>
      <c r="I98" s="16">
        <v>2.4369848685638919E-3</v>
      </c>
      <c r="J98" s="16">
        <v>3.6219724210256106E-2</v>
      </c>
      <c r="K98" s="16">
        <v>1.6980964849634328E-3</v>
      </c>
      <c r="L98" s="16">
        <v>4.2147728346273138E-3</v>
      </c>
      <c r="M98" s="16">
        <v>2.1561253666909721E-2</v>
      </c>
      <c r="N98" s="16">
        <v>9.2587421431866148E-4</v>
      </c>
      <c r="O98" s="16">
        <v>2.4369848685638919E-3</v>
      </c>
      <c r="P98" s="16">
        <v>0</v>
      </c>
      <c r="Q98" s="16">
        <v>0</v>
      </c>
      <c r="R98" s="16">
        <v>0</v>
      </c>
      <c r="S98" s="16">
        <v>0</v>
      </c>
      <c r="T98" s="16">
        <v>0</v>
      </c>
      <c r="U98" s="16">
        <v>0</v>
      </c>
      <c r="V98" s="16">
        <v>0</v>
      </c>
      <c r="W98" s="16">
        <v>0</v>
      </c>
      <c r="X98" s="16">
        <v>0</v>
      </c>
      <c r="Y98" s="16">
        <v>0</v>
      </c>
      <c r="Z98" s="16">
        <v>0</v>
      </c>
      <c r="AA98" s="54">
        <v>0</v>
      </c>
      <c r="AB98" s="42">
        <v>3.6219724210256106E-2</v>
      </c>
      <c r="AC98" s="42">
        <v>1.6980964849634328E-3</v>
      </c>
      <c r="AD98" s="42">
        <v>4.2147728346273138E-3</v>
      </c>
      <c r="AE98" s="42">
        <v>2.1561253666909721E-2</v>
      </c>
      <c r="AF98" s="42">
        <v>9.2587421431866148E-4</v>
      </c>
      <c r="AG98" s="42">
        <v>2.4369848685638919E-3</v>
      </c>
      <c r="AH98" s="42">
        <v>3.6219724210256106E-2</v>
      </c>
      <c r="AI98" s="42">
        <v>1.6980964849634328E-3</v>
      </c>
      <c r="AJ98" s="42">
        <v>4.2147728346273138E-3</v>
      </c>
      <c r="AK98" s="42">
        <v>2.1561253666909721E-2</v>
      </c>
      <c r="AL98" s="42">
        <v>9.2587421431866148E-4</v>
      </c>
      <c r="AM98" s="42">
        <v>2.4369848685638919E-3</v>
      </c>
    </row>
    <row r="99" spans="1:39" x14ac:dyDescent="0.25">
      <c r="A99" s="53" t="s">
        <v>147</v>
      </c>
      <c r="B99" s="53" t="s">
        <v>142</v>
      </c>
      <c r="C99" s="53" t="s">
        <v>236</v>
      </c>
      <c r="D99" s="16">
        <v>1.704457609894405E-2</v>
      </c>
      <c r="E99" s="16">
        <v>7.9910422821808606E-4</v>
      </c>
      <c r="F99" s="16">
        <v>1.9834225104128534E-3</v>
      </c>
      <c r="G99" s="16">
        <v>1.0146472313839869E-2</v>
      </c>
      <c r="H99" s="16">
        <v>4.3570551262054664E-4</v>
      </c>
      <c r="I99" s="16">
        <v>1.1468164087359491E-3</v>
      </c>
      <c r="J99" s="16">
        <v>1.704457609894405E-2</v>
      </c>
      <c r="K99" s="16">
        <v>7.9910422821808606E-4</v>
      </c>
      <c r="L99" s="16">
        <v>1.9834225104128534E-3</v>
      </c>
      <c r="M99" s="16">
        <v>1.0146472313839869E-2</v>
      </c>
      <c r="N99" s="16">
        <v>4.3570551262054664E-4</v>
      </c>
      <c r="O99" s="16">
        <v>1.1468164087359491E-3</v>
      </c>
      <c r="P99" s="16">
        <v>0</v>
      </c>
      <c r="Q99" s="16">
        <v>0</v>
      </c>
      <c r="R99" s="16">
        <v>0</v>
      </c>
      <c r="S99" s="16">
        <v>0</v>
      </c>
      <c r="T99" s="16">
        <v>0</v>
      </c>
      <c r="U99" s="16">
        <v>0</v>
      </c>
      <c r="V99" s="16">
        <v>0</v>
      </c>
      <c r="W99" s="16">
        <v>0</v>
      </c>
      <c r="X99" s="16">
        <v>0</v>
      </c>
      <c r="Y99" s="16">
        <v>0</v>
      </c>
      <c r="Z99" s="16">
        <v>0</v>
      </c>
      <c r="AA99" s="54">
        <v>0</v>
      </c>
      <c r="AB99" s="42">
        <v>1.704457609894405E-2</v>
      </c>
      <c r="AC99" s="42">
        <v>7.9910422821808606E-4</v>
      </c>
      <c r="AD99" s="42">
        <v>1.9834225104128534E-3</v>
      </c>
      <c r="AE99" s="42">
        <v>1.0146472313839869E-2</v>
      </c>
      <c r="AF99" s="42">
        <v>4.3570551262054664E-4</v>
      </c>
      <c r="AG99" s="42">
        <v>1.1468164087359491E-3</v>
      </c>
      <c r="AH99" s="42">
        <v>1.704457609894405E-2</v>
      </c>
      <c r="AI99" s="42">
        <v>7.9910422821808606E-4</v>
      </c>
      <c r="AJ99" s="42">
        <v>1.9834225104128534E-3</v>
      </c>
      <c r="AK99" s="42">
        <v>1.0146472313839869E-2</v>
      </c>
      <c r="AL99" s="42">
        <v>4.3570551262054664E-4</v>
      </c>
      <c r="AM99" s="42">
        <v>1.1468164087359491E-3</v>
      </c>
    </row>
    <row r="100" spans="1:39" x14ac:dyDescent="0.25">
      <c r="A100" s="53" t="s">
        <v>148</v>
      </c>
      <c r="B100" s="53" t="s">
        <v>142</v>
      </c>
      <c r="C100" s="53" t="s">
        <v>236</v>
      </c>
      <c r="D100" s="16">
        <v>1.562419475736538E-2</v>
      </c>
      <c r="E100" s="16">
        <v>7.3251220919991222E-4</v>
      </c>
      <c r="F100" s="16">
        <v>1.8181373012117823E-3</v>
      </c>
      <c r="G100" s="16">
        <v>9.3009329543532124E-3</v>
      </c>
      <c r="H100" s="16">
        <v>3.9939671990216771E-4</v>
      </c>
      <c r="I100" s="16">
        <v>1.05124837467462E-3</v>
      </c>
      <c r="J100" s="16">
        <v>1.562419475736538E-2</v>
      </c>
      <c r="K100" s="16">
        <v>7.3251220919991222E-4</v>
      </c>
      <c r="L100" s="16">
        <v>1.8181373012117823E-3</v>
      </c>
      <c r="M100" s="16">
        <v>9.3009329543532124E-3</v>
      </c>
      <c r="N100" s="16">
        <v>3.9939671990216771E-4</v>
      </c>
      <c r="O100" s="16">
        <v>1.05124837467462E-3</v>
      </c>
      <c r="P100" s="16">
        <v>0</v>
      </c>
      <c r="Q100" s="16">
        <v>0</v>
      </c>
      <c r="R100" s="16">
        <v>0</v>
      </c>
      <c r="S100" s="16">
        <v>0</v>
      </c>
      <c r="T100" s="16">
        <v>0</v>
      </c>
      <c r="U100" s="16">
        <v>0</v>
      </c>
      <c r="V100" s="16">
        <v>0</v>
      </c>
      <c r="W100" s="16">
        <v>0</v>
      </c>
      <c r="X100" s="16">
        <v>0</v>
      </c>
      <c r="Y100" s="16">
        <v>0</v>
      </c>
      <c r="Z100" s="16">
        <v>0</v>
      </c>
      <c r="AA100" s="54">
        <v>0</v>
      </c>
      <c r="AB100" s="42">
        <v>1.562419475736538E-2</v>
      </c>
      <c r="AC100" s="42">
        <v>7.3251220919991222E-4</v>
      </c>
      <c r="AD100" s="42">
        <v>1.8181373012117823E-3</v>
      </c>
      <c r="AE100" s="42">
        <v>9.3009329543532124E-3</v>
      </c>
      <c r="AF100" s="42">
        <v>3.9939671990216771E-4</v>
      </c>
      <c r="AG100" s="42">
        <v>1.05124837467462E-3</v>
      </c>
      <c r="AH100" s="42">
        <v>1.562419475736538E-2</v>
      </c>
      <c r="AI100" s="42">
        <v>7.3251220919991222E-4</v>
      </c>
      <c r="AJ100" s="42">
        <v>1.8181373012117823E-3</v>
      </c>
      <c r="AK100" s="42">
        <v>9.3009329543532124E-3</v>
      </c>
      <c r="AL100" s="42">
        <v>3.9939671990216771E-4</v>
      </c>
      <c r="AM100" s="42">
        <v>1.05124837467462E-3</v>
      </c>
    </row>
    <row r="101" spans="1:39" x14ac:dyDescent="0.25">
      <c r="A101" s="53" t="s">
        <v>149</v>
      </c>
      <c r="B101" s="53" t="s">
        <v>142</v>
      </c>
      <c r="C101" s="53" t="s">
        <v>236</v>
      </c>
      <c r="D101" s="16">
        <v>1.0652860061840031E-2</v>
      </c>
      <c r="E101" s="16">
        <v>4.9944014263630378E-4</v>
      </c>
      <c r="F101" s="16">
        <v>1.2396390690080333E-3</v>
      </c>
      <c r="G101" s="16">
        <v>6.341545196149918E-3</v>
      </c>
      <c r="H101" s="16">
        <v>2.7231594538784166E-4</v>
      </c>
      <c r="I101" s="16">
        <v>7.1676025545996816E-4</v>
      </c>
      <c r="J101" s="16">
        <v>1.0652860061840031E-2</v>
      </c>
      <c r="K101" s="16">
        <v>4.9944014263630378E-4</v>
      </c>
      <c r="L101" s="16">
        <v>1.2396390690080333E-3</v>
      </c>
      <c r="M101" s="16">
        <v>6.341545196149918E-3</v>
      </c>
      <c r="N101" s="16">
        <v>2.7231594538784166E-4</v>
      </c>
      <c r="O101" s="16">
        <v>7.1676025545996816E-4</v>
      </c>
      <c r="P101" s="16">
        <v>0</v>
      </c>
      <c r="Q101" s="16">
        <v>0</v>
      </c>
      <c r="R101" s="16">
        <v>0</v>
      </c>
      <c r="S101" s="16">
        <v>0</v>
      </c>
      <c r="T101" s="16">
        <v>0</v>
      </c>
      <c r="U101" s="16">
        <v>0</v>
      </c>
      <c r="V101" s="16">
        <v>0</v>
      </c>
      <c r="W101" s="16">
        <v>0</v>
      </c>
      <c r="X101" s="16">
        <v>0</v>
      </c>
      <c r="Y101" s="16">
        <v>0</v>
      </c>
      <c r="Z101" s="16">
        <v>0</v>
      </c>
      <c r="AA101" s="54">
        <v>0</v>
      </c>
      <c r="AB101" s="42">
        <v>1.0652860061840031E-2</v>
      </c>
      <c r="AC101" s="42">
        <v>4.9944014263630378E-4</v>
      </c>
      <c r="AD101" s="42">
        <v>1.2396390690080333E-3</v>
      </c>
      <c r="AE101" s="42">
        <v>6.341545196149918E-3</v>
      </c>
      <c r="AF101" s="42">
        <v>2.7231594538784166E-4</v>
      </c>
      <c r="AG101" s="42">
        <v>7.1676025545996816E-4</v>
      </c>
      <c r="AH101" s="42">
        <v>1.0652860061840031E-2</v>
      </c>
      <c r="AI101" s="42">
        <v>4.9944014263630378E-4</v>
      </c>
      <c r="AJ101" s="42">
        <v>1.2396390690080333E-3</v>
      </c>
      <c r="AK101" s="42">
        <v>6.341545196149918E-3</v>
      </c>
      <c r="AL101" s="42">
        <v>2.7231594538784166E-4</v>
      </c>
      <c r="AM101" s="42">
        <v>7.1676025545996816E-4</v>
      </c>
    </row>
    <row r="102" spans="1:39" x14ac:dyDescent="0.25">
      <c r="A102" s="53" t="s">
        <v>151</v>
      </c>
      <c r="B102" s="53" t="s">
        <v>152</v>
      </c>
      <c r="C102" s="53" t="s">
        <v>236</v>
      </c>
      <c r="D102" s="16">
        <v>0.24714635343468874</v>
      </c>
      <c r="E102" s="16">
        <v>1.1587011309162247E-2</v>
      </c>
      <c r="F102" s="16">
        <v>2.8759626400986376E-2</v>
      </c>
      <c r="G102" s="16">
        <v>0.14712384855067809</v>
      </c>
      <c r="H102" s="16">
        <v>6.3177299329979257E-3</v>
      </c>
      <c r="I102" s="16">
        <v>1.6628837926671261E-2</v>
      </c>
      <c r="J102" s="16">
        <v>0.24714635343468874</v>
      </c>
      <c r="K102" s="16">
        <v>1.1587011309162247E-2</v>
      </c>
      <c r="L102" s="16">
        <v>2.8759626400986376E-2</v>
      </c>
      <c r="M102" s="16">
        <v>0.14712384855067809</v>
      </c>
      <c r="N102" s="16">
        <v>6.3177299329979257E-3</v>
      </c>
      <c r="O102" s="16">
        <v>1.6628837926671261E-2</v>
      </c>
      <c r="P102" s="16">
        <v>3.9580138362893856E-3</v>
      </c>
      <c r="Q102" s="16">
        <v>6.639057261582852E-4</v>
      </c>
      <c r="R102" s="16">
        <v>1.2546472532712696E-3</v>
      </c>
      <c r="S102" s="16">
        <v>2.2441422553481564E-3</v>
      </c>
      <c r="T102" s="16">
        <v>3.7306289911291743E-4</v>
      </c>
      <c r="U102" s="16">
        <v>7.154016162586942E-4</v>
      </c>
      <c r="V102" s="16">
        <v>3.9580138362893856E-3</v>
      </c>
      <c r="W102" s="16">
        <v>6.639057261582852E-4</v>
      </c>
      <c r="X102" s="16">
        <v>1.2546472532712696E-3</v>
      </c>
      <c r="Y102" s="16">
        <v>2.2441422553481564E-3</v>
      </c>
      <c r="Z102" s="16">
        <v>3.7306289911291743E-4</v>
      </c>
      <c r="AA102" s="54">
        <v>7.154016162586942E-4</v>
      </c>
      <c r="AB102" s="42">
        <v>0.25110436727097812</v>
      </c>
      <c r="AC102" s="42">
        <v>1.2250917035320533E-2</v>
      </c>
      <c r="AD102" s="42">
        <v>3.0014273654257646E-2</v>
      </c>
      <c r="AE102" s="42">
        <v>0.14936799080602625</v>
      </c>
      <c r="AF102" s="42">
        <v>6.690792832110843E-3</v>
      </c>
      <c r="AG102" s="42">
        <v>1.7344239542929955E-2</v>
      </c>
      <c r="AH102" s="42">
        <v>0.25110436727097812</v>
      </c>
      <c r="AI102" s="42">
        <v>1.2250917035320533E-2</v>
      </c>
      <c r="AJ102" s="42">
        <v>3.0014273654257646E-2</v>
      </c>
      <c r="AK102" s="42">
        <v>0.14936799080602625</v>
      </c>
      <c r="AL102" s="42">
        <v>6.690792832110843E-3</v>
      </c>
      <c r="AM102" s="42">
        <v>1.7344239542929955E-2</v>
      </c>
    </row>
    <row r="103" spans="1:39" x14ac:dyDescent="0.25">
      <c r="A103" s="53" t="s">
        <v>154</v>
      </c>
      <c r="B103" s="53" t="s">
        <v>152</v>
      </c>
      <c r="C103" s="53" t="s">
        <v>236</v>
      </c>
      <c r="D103" s="16">
        <v>0.30254122575625692</v>
      </c>
      <c r="E103" s="16">
        <v>1.4184100050871028E-2</v>
      </c>
      <c r="F103" s="16">
        <v>3.5205749559828151E-2</v>
      </c>
      <c r="G103" s="16">
        <v>0.18009988357065765</v>
      </c>
      <c r="H103" s="16">
        <v>7.733772849014703E-3</v>
      </c>
      <c r="I103" s="16">
        <v>2.0355991255063099E-2</v>
      </c>
      <c r="J103" s="16">
        <v>0.30254122575625692</v>
      </c>
      <c r="K103" s="16">
        <v>1.4184100050871028E-2</v>
      </c>
      <c r="L103" s="16">
        <v>3.5205749559828151E-2</v>
      </c>
      <c r="M103" s="16">
        <v>0.18009988357065765</v>
      </c>
      <c r="N103" s="16">
        <v>7.733772849014703E-3</v>
      </c>
      <c r="O103" s="16">
        <v>2.0355991255063099E-2</v>
      </c>
      <c r="P103" s="16">
        <v>2.7174423353628616E-3</v>
      </c>
      <c r="Q103" s="16">
        <v>4.5581587169076291E-4</v>
      </c>
      <c r="R103" s="16">
        <v>8.6139960672355811E-4</v>
      </c>
      <c r="S103" s="16">
        <v>1.5407543842688835E-3</v>
      </c>
      <c r="T103" s="16">
        <v>2.5613273670439102E-4</v>
      </c>
      <c r="U103" s="16">
        <v>4.9117125892387951E-4</v>
      </c>
      <c r="V103" s="16">
        <v>2.7174423353628616E-3</v>
      </c>
      <c r="W103" s="16">
        <v>4.5581587169076291E-4</v>
      </c>
      <c r="X103" s="16">
        <v>8.6139960672355811E-4</v>
      </c>
      <c r="Y103" s="16">
        <v>1.5407543842688835E-3</v>
      </c>
      <c r="Z103" s="16">
        <v>2.5613273670439102E-4</v>
      </c>
      <c r="AA103" s="54">
        <v>4.9117125892387951E-4</v>
      </c>
      <c r="AB103" s="42">
        <v>0.30525866809161978</v>
      </c>
      <c r="AC103" s="42">
        <v>1.4639915922561791E-2</v>
      </c>
      <c r="AD103" s="42">
        <v>3.606714916655171E-2</v>
      </c>
      <c r="AE103" s="42">
        <v>0.18164063795492652</v>
      </c>
      <c r="AF103" s="42">
        <v>7.9899055857190933E-3</v>
      </c>
      <c r="AG103" s="42">
        <v>2.084716251398698E-2</v>
      </c>
      <c r="AH103" s="42">
        <v>0.30525866809161978</v>
      </c>
      <c r="AI103" s="42">
        <v>1.4639915922561791E-2</v>
      </c>
      <c r="AJ103" s="42">
        <v>3.606714916655171E-2</v>
      </c>
      <c r="AK103" s="42">
        <v>0.18164063795492652</v>
      </c>
      <c r="AL103" s="42">
        <v>7.9899055857190933E-3</v>
      </c>
      <c r="AM103" s="42">
        <v>2.084716251398698E-2</v>
      </c>
    </row>
    <row r="104" spans="1:39" x14ac:dyDescent="0.25">
      <c r="A104" s="53" t="s">
        <v>155</v>
      </c>
      <c r="B104" s="53" t="s">
        <v>152</v>
      </c>
      <c r="C104" s="53" t="s">
        <v>236</v>
      </c>
      <c r="D104" s="16">
        <v>0.37071953015203313</v>
      </c>
      <c r="E104" s="16">
        <v>1.7380516963743372E-2</v>
      </c>
      <c r="F104" s="16">
        <v>4.3139439601479569E-2</v>
      </c>
      <c r="G104" s="16">
        <v>0.22068577282601715</v>
      </c>
      <c r="H104" s="16">
        <v>9.4765948994968898E-3</v>
      </c>
      <c r="I104" s="16">
        <v>2.4943256890006895E-2</v>
      </c>
      <c r="J104" s="16">
        <v>0.37071953015203313</v>
      </c>
      <c r="K104" s="16">
        <v>1.7380516963743372E-2</v>
      </c>
      <c r="L104" s="16">
        <v>4.3139439601479569E-2</v>
      </c>
      <c r="M104" s="16">
        <v>0.22068577282601715</v>
      </c>
      <c r="N104" s="16">
        <v>9.4765948994968898E-3</v>
      </c>
      <c r="O104" s="16">
        <v>2.4943256890006895E-2</v>
      </c>
      <c r="P104" s="16">
        <v>3.9580138362893856E-3</v>
      </c>
      <c r="Q104" s="16">
        <v>6.639057261582852E-4</v>
      </c>
      <c r="R104" s="16">
        <v>1.2546472532712696E-3</v>
      </c>
      <c r="S104" s="16">
        <v>2.2441422553481564E-3</v>
      </c>
      <c r="T104" s="16">
        <v>3.7306289911291743E-4</v>
      </c>
      <c r="U104" s="16">
        <v>7.154016162586942E-4</v>
      </c>
      <c r="V104" s="16">
        <v>3.9580138362893856E-3</v>
      </c>
      <c r="W104" s="16">
        <v>6.639057261582852E-4</v>
      </c>
      <c r="X104" s="16">
        <v>1.2546472532712696E-3</v>
      </c>
      <c r="Y104" s="16">
        <v>2.2441422553481564E-3</v>
      </c>
      <c r="Z104" s="16">
        <v>3.7306289911291743E-4</v>
      </c>
      <c r="AA104" s="54">
        <v>7.154016162586942E-4</v>
      </c>
      <c r="AB104" s="42">
        <v>0.37467754398832254</v>
      </c>
      <c r="AC104" s="42">
        <v>1.8044422689901658E-2</v>
      </c>
      <c r="AD104" s="42">
        <v>4.4394086854750839E-2</v>
      </c>
      <c r="AE104" s="42">
        <v>0.22292991508136531</v>
      </c>
      <c r="AF104" s="42">
        <v>9.849657798609808E-3</v>
      </c>
      <c r="AG104" s="42">
        <v>2.5658658506265589E-2</v>
      </c>
      <c r="AH104" s="42">
        <v>0.37467754398832254</v>
      </c>
      <c r="AI104" s="42">
        <v>1.8044422689901658E-2</v>
      </c>
      <c r="AJ104" s="42">
        <v>4.4394086854750839E-2</v>
      </c>
      <c r="AK104" s="42">
        <v>0.22292991508136531</v>
      </c>
      <c r="AL104" s="42">
        <v>9.849657798609808E-3</v>
      </c>
      <c r="AM104" s="42">
        <v>2.5658658506265589E-2</v>
      </c>
    </row>
    <row r="105" spans="1:39" x14ac:dyDescent="0.25">
      <c r="A105" s="53" t="s">
        <v>156</v>
      </c>
      <c r="B105" s="53" t="s">
        <v>152</v>
      </c>
      <c r="C105" s="53" t="s">
        <v>236</v>
      </c>
      <c r="D105" s="16">
        <v>0.30041065374388892</v>
      </c>
      <c r="E105" s="16">
        <v>1.4084212022343766E-2</v>
      </c>
      <c r="F105" s="16">
        <v>3.4957821746026546E-2</v>
      </c>
      <c r="G105" s="16">
        <v>0.17883157453142767</v>
      </c>
      <c r="H105" s="16">
        <v>7.6793096599371349E-3</v>
      </c>
      <c r="I105" s="16">
        <v>2.0212639203971105E-2</v>
      </c>
      <c r="J105" s="16">
        <v>0.30041065374388892</v>
      </c>
      <c r="K105" s="16">
        <v>1.4084212022343766E-2</v>
      </c>
      <c r="L105" s="16">
        <v>3.4957821746026546E-2</v>
      </c>
      <c r="M105" s="16">
        <v>0.17883157453142767</v>
      </c>
      <c r="N105" s="16">
        <v>7.6793096599371349E-3</v>
      </c>
      <c r="O105" s="16">
        <v>2.0212639203971105E-2</v>
      </c>
      <c r="P105" s="16">
        <v>6.2028575046326187E-3</v>
      </c>
      <c r="Q105" s="16">
        <v>1.0404492723376109E-3</v>
      </c>
      <c r="R105" s="16">
        <v>1.9662382327385567E-3</v>
      </c>
      <c r="S105" s="16">
        <v>3.5169393553963649E-3</v>
      </c>
      <c r="T105" s="16">
        <v>5.8465081204263174E-4</v>
      </c>
      <c r="U105" s="16">
        <v>1.1211517866740728E-3</v>
      </c>
      <c r="V105" s="16">
        <v>6.2028575046326187E-3</v>
      </c>
      <c r="W105" s="16">
        <v>1.0404492723376109E-3</v>
      </c>
      <c r="X105" s="16">
        <v>1.9662382327385567E-3</v>
      </c>
      <c r="Y105" s="16">
        <v>3.5169393553963649E-3</v>
      </c>
      <c r="Z105" s="16">
        <v>5.8465081204263174E-4</v>
      </c>
      <c r="AA105" s="54">
        <v>1.1211517866740728E-3</v>
      </c>
      <c r="AB105" s="42">
        <v>0.30661351124852154</v>
      </c>
      <c r="AC105" s="42">
        <v>1.5124661294681378E-2</v>
      </c>
      <c r="AD105" s="42">
        <v>3.6924059978765106E-2</v>
      </c>
      <c r="AE105" s="42">
        <v>0.18234851388682405</v>
      </c>
      <c r="AF105" s="42">
        <v>8.2639604719797668E-3</v>
      </c>
      <c r="AG105" s="42">
        <v>2.1333790990645179E-2</v>
      </c>
      <c r="AH105" s="42">
        <v>0.30661351124852154</v>
      </c>
      <c r="AI105" s="42">
        <v>1.5124661294681378E-2</v>
      </c>
      <c r="AJ105" s="42">
        <v>3.6924059978765106E-2</v>
      </c>
      <c r="AK105" s="42">
        <v>0.18234851388682405</v>
      </c>
      <c r="AL105" s="42">
        <v>8.2639604719797668E-3</v>
      </c>
      <c r="AM105" s="42">
        <v>2.1333790990645179E-2</v>
      </c>
    </row>
    <row r="106" spans="1:39" x14ac:dyDescent="0.25">
      <c r="A106" s="53" t="s">
        <v>157</v>
      </c>
      <c r="B106" s="53" t="s">
        <v>152</v>
      </c>
      <c r="C106" s="53" t="s">
        <v>236</v>
      </c>
      <c r="D106" s="16">
        <v>0.26845207355836875</v>
      </c>
      <c r="E106" s="16">
        <v>1.2585891594434854E-2</v>
      </c>
      <c r="F106" s="16">
        <v>3.1238904539002438E-2</v>
      </c>
      <c r="G106" s="16">
        <v>0.15980693894297793</v>
      </c>
      <c r="H106" s="16">
        <v>6.8623618237736075E-3</v>
      </c>
      <c r="I106" s="16">
        <v>1.8062358437591196E-2</v>
      </c>
      <c r="J106" s="16">
        <v>0.26845207355836875</v>
      </c>
      <c r="K106" s="16">
        <v>1.2585891594434854E-2</v>
      </c>
      <c r="L106" s="16">
        <v>3.1238904539002438E-2</v>
      </c>
      <c r="M106" s="16">
        <v>0.15980693894297793</v>
      </c>
      <c r="N106" s="16">
        <v>6.8623618237736075E-3</v>
      </c>
      <c r="O106" s="16">
        <v>1.8062358437591196E-2</v>
      </c>
      <c r="P106" s="16">
        <v>4.6669118368188279E-3</v>
      </c>
      <c r="Q106" s="16">
        <v>7.8281421442544079E-4</v>
      </c>
      <c r="R106" s="16">
        <v>1.4793601941556762E-3</v>
      </c>
      <c r="S106" s="16">
        <v>2.64607818167917E-3</v>
      </c>
      <c r="T106" s="16">
        <v>4.398801347749325E-4</v>
      </c>
      <c r="U106" s="16">
        <v>8.4353324902144543E-4</v>
      </c>
      <c r="V106" s="16">
        <v>4.6669118368188279E-3</v>
      </c>
      <c r="W106" s="16">
        <v>7.8281421442544079E-4</v>
      </c>
      <c r="X106" s="16">
        <v>1.4793601941556762E-3</v>
      </c>
      <c r="Y106" s="16">
        <v>2.64607818167917E-3</v>
      </c>
      <c r="Z106" s="16">
        <v>4.398801347749325E-4</v>
      </c>
      <c r="AA106" s="54">
        <v>8.4353324902144543E-4</v>
      </c>
      <c r="AB106" s="42">
        <v>0.27311898539518759</v>
      </c>
      <c r="AC106" s="42">
        <v>1.3368705808860295E-2</v>
      </c>
      <c r="AD106" s="42">
        <v>3.2718264733158114E-2</v>
      </c>
      <c r="AE106" s="42">
        <v>0.1624530171246571</v>
      </c>
      <c r="AF106" s="42">
        <v>7.3022419585485401E-3</v>
      </c>
      <c r="AG106" s="42">
        <v>1.8905891686612643E-2</v>
      </c>
      <c r="AH106" s="42">
        <v>0.27311898539518759</v>
      </c>
      <c r="AI106" s="42">
        <v>1.3368705808860295E-2</v>
      </c>
      <c r="AJ106" s="42">
        <v>3.2718264733158114E-2</v>
      </c>
      <c r="AK106" s="42">
        <v>0.1624530171246571</v>
      </c>
      <c r="AL106" s="42">
        <v>7.3022419585485401E-3</v>
      </c>
      <c r="AM106" s="42">
        <v>1.8905891686612643E-2</v>
      </c>
    </row>
    <row r="107" spans="1:39" x14ac:dyDescent="0.25">
      <c r="A107" s="53" t="s">
        <v>158</v>
      </c>
      <c r="B107" s="53" t="s">
        <v>152</v>
      </c>
      <c r="C107" s="53" t="s">
        <v>236</v>
      </c>
      <c r="D107" s="16">
        <v>0.33236923392940898</v>
      </c>
      <c r="E107" s="16">
        <v>1.5582532450252677E-2</v>
      </c>
      <c r="F107" s="16">
        <v>3.8676738953050641E-2</v>
      </c>
      <c r="G107" s="16">
        <v>0.19785621011987742</v>
      </c>
      <c r="H107" s="16">
        <v>8.4962574961006589E-3</v>
      </c>
      <c r="I107" s="16">
        <v>2.2362919970351006E-2</v>
      </c>
      <c r="J107" s="16">
        <v>0.33236923392940898</v>
      </c>
      <c r="K107" s="16">
        <v>1.5582532450252677E-2</v>
      </c>
      <c r="L107" s="16">
        <v>3.8676738953050641E-2</v>
      </c>
      <c r="M107" s="16">
        <v>0.19785621011987742</v>
      </c>
      <c r="N107" s="16">
        <v>8.4962574961006589E-3</v>
      </c>
      <c r="O107" s="16">
        <v>2.2362919970351006E-2</v>
      </c>
      <c r="P107" s="16">
        <v>4.4896873366864669E-3</v>
      </c>
      <c r="Q107" s="16">
        <v>7.5308709235865181E-4</v>
      </c>
      <c r="R107" s="16">
        <v>1.4231819589345745E-3</v>
      </c>
      <c r="S107" s="16">
        <v>2.5455942000964168E-3</v>
      </c>
      <c r="T107" s="16">
        <v>4.2317582585942872E-4</v>
      </c>
      <c r="U107" s="16">
        <v>8.1150034083075754E-4</v>
      </c>
      <c r="V107" s="16">
        <v>4.4896873366864669E-3</v>
      </c>
      <c r="W107" s="16">
        <v>7.5308709235865181E-4</v>
      </c>
      <c r="X107" s="16">
        <v>1.4231819589345745E-3</v>
      </c>
      <c r="Y107" s="16">
        <v>2.5455942000964168E-3</v>
      </c>
      <c r="Z107" s="16">
        <v>4.2317582585942872E-4</v>
      </c>
      <c r="AA107" s="54">
        <v>8.1150034083075754E-4</v>
      </c>
      <c r="AB107" s="42">
        <v>0.33685892126609546</v>
      </c>
      <c r="AC107" s="42">
        <v>1.633561954261133E-2</v>
      </c>
      <c r="AD107" s="42">
        <v>4.0099920911985214E-2</v>
      </c>
      <c r="AE107" s="42">
        <v>0.20040180431997384</v>
      </c>
      <c r="AF107" s="42">
        <v>8.919433321960088E-3</v>
      </c>
      <c r="AG107" s="42">
        <v>2.3174420311181766E-2</v>
      </c>
      <c r="AH107" s="42">
        <v>0.33685892126609546</v>
      </c>
      <c r="AI107" s="42">
        <v>1.633561954261133E-2</v>
      </c>
      <c r="AJ107" s="42">
        <v>4.0099920911985214E-2</v>
      </c>
      <c r="AK107" s="42">
        <v>0.20040180431997384</v>
      </c>
      <c r="AL107" s="42">
        <v>8.919433321960088E-3</v>
      </c>
      <c r="AM107" s="42">
        <v>2.3174420311181766E-2</v>
      </c>
    </row>
    <row r="108" spans="1:39" x14ac:dyDescent="0.25">
      <c r="A108" s="53" t="s">
        <v>159</v>
      </c>
      <c r="B108" s="53" t="s">
        <v>152</v>
      </c>
      <c r="C108" s="53" t="s">
        <v>236</v>
      </c>
      <c r="D108" s="16">
        <v>0.30360651176244097</v>
      </c>
      <c r="E108" s="16">
        <v>1.4234044065134659E-2</v>
      </c>
      <c r="F108" s="16">
        <v>3.532971346672896E-2</v>
      </c>
      <c r="G108" s="16">
        <v>0.18073403809027269</v>
      </c>
      <c r="H108" s="16">
        <v>7.7610044435534884E-3</v>
      </c>
      <c r="I108" s="16">
        <v>2.0427667280609099E-2</v>
      </c>
      <c r="J108" s="16">
        <v>0.30360651176244097</v>
      </c>
      <c r="K108" s="16">
        <v>1.4234044065134659E-2</v>
      </c>
      <c r="L108" s="16">
        <v>3.532971346672896E-2</v>
      </c>
      <c r="M108" s="16">
        <v>0.18073403809027269</v>
      </c>
      <c r="N108" s="16">
        <v>7.7610044435534884E-3</v>
      </c>
      <c r="O108" s="16">
        <v>2.0427667280609099E-2</v>
      </c>
      <c r="P108" s="16">
        <v>4.3321544476799248E-3</v>
      </c>
      <c r="Q108" s="16">
        <v>7.2666298385483949E-4</v>
      </c>
      <c r="R108" s="16">
        <v>1.3732457498491508E-3</v>
      </c>
      <c r="S108" s="16">
        <v>2.4562751053561916E-3</v>
      </c>
      <c r="T108" s="16">
        <v>4.0832755126786984E-4</v>
      </c>
      <c r="U108" s="16">
        <v>7.8302664466125746E-4</v>
      </c>
      <c r="V108" s="16">
        <v>4.3321544476799248E-3</v>
      </c>
      <c r="W108" s="16">
        <v>7.2666298385483949E-4</v>
      </c>
      <c r="X108" s="16">
        <v>1.3732457498491508E-3</v>
      </c>
      <c r="Y108" s="16">
        <v>2.4562751053561916E-3</v>
      </c>
      <c r="Z108" s="16">
        <v>4.0832755126786984E-4</v>
      </c>
      <c r="AA108" s="54">
        <v>7.8302664466125746E-4</v>
      </c>
      <c r="AB108" s="42">
        <v>0.30793866621012089</v>
      </c>
      <c r="AC108" s="42">
        <v>1.4960707048989498E-2</v>
      </c>
      <c r="AD108" s="42">
        <v>3.670295921657811E-2</v>
      </c>
      <c r="AE108" s="42">
        <v>0.1831903131956289</v>
      </c>
      <c r="AF108" s="42">
        <v>8.1693319948213574E-3</v>
      </c>
      <c r="AG108" s="42">
        <v>2.1210693925270356E-2</v>
      </c>
      <c r="AH108" s="42">
        <v>0.30793866621012089</v>
      </c>
      <c r="AI108" s="42">
        <v>1.4960707048989498E-2</v>
      </c>
      <c r="AJ108" s="42">
        <v>3.670295921657811E-2</v>
      </c>
      <c r="AK108" s="42">
        <v>0.1831903131956289</v>
      </c>
      <c r="AL108" s="42">
        <v>8.1693319948213574E-3</v>
      </c>
      <c r="AM108" s="42">
        <v>2.1210693925270356E-2</v>
      </c>
    </row>
    <row r="109" spans="1:39" x14ac:dyDescent="0.25">
      <c r="A109" s="53" t="s">
        <v>160</v>
      </c>
      <c r="B109" s="53" t="s">
        <v>161</v>
      </c>
      <c r="C109" s="53" t="s">
        <v>238</v>
      </c>
      <c r="D109" s="16">
        <v>4.2611440247360124E-3</v>
      </c>
      <c r="E109" s="16">
        <v>1.9977605705452151E-4</v>
      </c>
      <c r="F109" s="16">
        <v>4.9585562760321334E-4</v>
      </c>
      <c r="G109" s="16">
        <v>2.5366180784599673E-3</v>
      </c>
      <c r="H109" s="16">
        <v>1.0892637815513666E-4</v>
      </c>
      <c r="I109" s="16">
        <v>2.8670410218398728E-4</v>
      </c>
      <c r="J109" s="16">
        <v>4.2611440247360124E-3</v>
      </c>
      <c r="K109" s="16">
        <v>1.9977605705452151E-4</v>
      </c>
      <c r="L109" s="16">
        <v>4.9585562760321334E-4</v>
      </c>
      <c r="M109" s="16">
        <v>2.5366180784599673E-3</v>
      </c>
      <c r="N109" s="16">
        <v>1.0892637815513666E-4</v>
      </c>
      <c r="O109" s="16">
        <v>2.8670410218398728E-4</v>
      </c>
      <c r="P109" s="16">
        <v>0</v>
      </c>
      <c r="Q109" s="16">
        <v>0</v>
      </c>
      <c r="R109" s="16">
        <v>0</v>
      </c>
      <c r="S109" s="16">
        <v>0</v>
      </c>
      <c r="T109" s="16">
        <v>0</v>
      </c>
      <c r="U109" s="16">
        <v>0</v>
      </c>
      <c r="V109" s="16">
        <v>0</v>
      </c>
      <c r="W109" s="16">
        <v>0</v>
      </c>
      <c r="X109" s="16">
        <v>0</v>
      </c>
      <c r="Y109" s="16">
        <v>0</v>
      </c>
      <c r="Z109" s="16">
        <v>0</v>
      </c>
      <c r="AA109" s="54">
        <v>0</v>
      </c>
      <c r="AB109" s="42">
        <v>4.2611440247360124E-3</v>
      </c>
      <c r="AC109" s="42">
        <v>1.9977605705452151E-4</v>
      </c>
      <c r="AD109" s="42">
        <v>4.9585562760321334E-4</v>
      </c>
      <c r="AE109" s="42">
        <v>2.5366180784599673E-3</v>
      </c>
      <c r="AF109" s="42">
        <v>1.0892637815513666E-4</v>
      </c>
      <c r="AG109" s="42">
        <v>2.8670410218398728E-4</v>
      </c>
      <c r="AH109" s="42">
        <v>4.2611440247360124E-3</v>
      </c>
      <c r="AI109" s="42">
        <v>1.9977605705452151E-4</v>
      </c>
      <c r="AJ109" s="42">
        <v>4.9585562760321334E-4</v>
      </c>
      <c r="AK109" s="42">
        <v>2.5366180784599673E-3</v>
      </c>
      <c r="AL109" s="42">
        <v>1.0892637815513666E-4</v>
      </c>
      <c r="AM109" s="42">
        <v>2.8670410218398728E-4</v>
      </c>
    </row>
    <row r="110" spans="1:39" x14ac:dyDescent="0.25">
      <c r="A110" s="53" t="s">
        <v>163</v>
      </c>
      <c r="B110" s="53" t="s">
        <v>161</v>
      </c>
      <c r="C110" s="53" t="s">
        <v>238</v>
      </c>
      <c r="D110" s="16">
        <v>1.4914004086576046E-2</v>
      </c>
      <c r="E110" s="16">
        <v>6.9921619969082541E-4</v>
      </c>
      <c r="F110" s="16">
        <v>1.735494696611247E-3</v>
      </c>
      <c r="G110" s="16">
        <v>8.8781632746098866E-3</v>
      </c>
      <c r="H110" s="16">
        <v>3.8124232354297833E-4</v>
      </c>
      <c r="I110" s="16">
        <v>1.0034643576439556E-3</v>
      </c>
      <c r="J110" s="16">
        <v>1.4914004086576046E-2</v>
      </c>
      <c r="K110" s="16">
        <v>6.9921619969082541E-4</v>
      </c>
      <c r="L110" s="16">
        <v>1.735494696611247E-3</v>
      </c>
      <c r="M110" s="16">
        <v>8.8781632746098866E-3</v>
      </c>
      <c r="N110" s="16">
        <v>3.8124232354297833E-4</v>
      </c>
      <c r="O110" s="16">
        <v>1.0034643576439556E-3</v>
      </c>
      <c r="P110" s="16">
        <v>0</v>
      </c>
      <c r="Q110" s="16">
        <v>0</v>
      </c>
      <c r="R110" s="16">
        <v>0</v>
      </c>
      <c r="S110" s="16">
        <v>0</v>
      </c>
      <c r="T110" s="16">
        <v>0</v>
      </c>
      <c r="U110" s="16">
        <v>0</v>
      </c>
      <c r="V110" s="16">
        <v>0</v>
      </c>
      <c r="W110" s="16">
        <v>0</v>
      </c>
      <c r="X110" s="16">
        <v>0</v>
      </c>
      <c r="Y110" s="16">
        <v>0</v>
      </c>
      <c r="Z110" s="16">
        <v>0</v>
      </c>
      <c r="AA110" s="54">
        <v>0</v>
      </c>
      <c r="AB110" s="42">
        <v>1.4914004086576046E-2</v>
      </c>
      <c r="AC110" s="42">
        <v>6.9921619969082541E-4</v>
      </c>
      <c r="AD110" s="42">
        <v>1.735494696611247E-3</v>
      </c>
      <c r="AE110" s="42">
        <v>8.8781632746098866E-3</v>
      </c>
      <c r="AF110" s="42">
        <v>3.8124232354297833E-4</v>
      </c>
      <c r="AG110" s="42">
        <v>1.0034643576439556E-3</v>
      </c>
      <c r="AH110" s="42">
        <v>1.4914004086576046E-2</v>
      </c>
      <c r="AI110" s="42">
        <v>6.9921619969082541E-4</v>
      </c>
      <c r="AJ110" s="42">
        <v>1.735494696611247E-3</v>
      </c>
      <c r="AK110" s="42">
        <v>8.8781632746098866E-3</v>
      </c>
      <c r="AL110" s="42">
        <v>3.8124232354297833E-4</v>
      </c>
      <c r="AM110" s="42">
        <v>1.0034643576439556E-3</v>
      </c>
    </row>
    <row r="111" spans="1:39" x14ac:dyDescent="0.25">
      <c r="A111" s="53" t="s">
        <v>164</v>
      </c>
      <c r="B111" s="53" t="s">
        <v>161</v>
      </c>
      <c r="C111" s="53" t="s">
        <v>238</v>
      </c>
      <c r="D111" s="16">
        <v>6.3917160371040182E-3</v>
      </c>
      <c r="E111" s="16">
        <v>2.9966408558178222E-4</v>
      </c>
      <c r="F111" s="16">
        <v>7.4378344140481995E-4</v>
      </c>
      <c r="G111" s="16">
        <v>3.8049271176899507E-3</v>
      </c>
      <c r="H111" s="16">
        <v>1.6338956723270498E-4</v>
      </c>
      <c r="I111" s="16">
        <v>4.3005615327598089E-4</v>
      </c>
      <c r="J111" s="16">
        <v>6.3917160371040182E-3</v>
      </c>
      <c r="K111" s="16">
        <v>2.9966408558178222E-4</v>
      </c>
      <c r="L111" s="16">
        <v>7.4378344140481995E-4</v>
      </c>
      <c r="M111" s="16">
        <v>3.8049271176899507E-3</v>
      </c>
      <c r="N111" s="16">
        <v>1.6338956723270498E-4</v>
      </c>
      <c r="O111" s="16">
        <v>4.3005615327598089E-4</v>
      </c>
      <c r="P111" s="16">
        <v>0</v>
      </c>
      <c r="Q111" s="16">
        <v>0</v>
      </c>
      <c r="R111" s="16">
        <v>0</v>
      </c>
      <c r="S111" s="16">
        <v>0</v>
      </c>
      <c r="T111" s="16">
        <v>0</v>
      </c>
      <c r="U111" s="16">
        <v>0</v>
      </c>
      <c r="V111" s="16">
        <v>0</v>
      </c>
      <c r="W111" s="16">
        <v>0</v>
      </c>
      <c r="X111" s="16">
        <v>0</v>
      </c>
      <c r="Y111" s="16">
        <v>0</v>
      </c>
      <c r="Z111" s="16">
        <v>0</v>
      </c>
      <c r="AA111" s="54">
        <v>0</v>
      </c>
      <c r="AB111" s="42">
        <v>6.3917160371040182E-3</v>
      </c>
      <c r="AC111" s="42">
        <v>2.9966408558178222E-4</v>
      </c>
      <c r="AD111" s="42">
        <v>7.4378344140481995E-4</v>
      </c>
      <c r="AE111" s="42">
        <v>3.8049271176899507E-3</v>
      </c>
      <c r="AF111" s="42">
        <v>1.6338956723270498E-4</v>
      </c>
      <c r="AG111" s="42">
        <v>4.3005615327598089E-4</v>
      </c>
      <c r="AH111" s="42">
        <v>6.3917160371040182E-3</v>
      </c>
      <c r="AI111" s="42">
        <v>2.9966408558178222E-4</v>
      </c>
      <c r="AJ111" s="42">
        <v>7.4378344140481995E-4</v>
      </c>
      <c r="AK111" s="42">
        <v>3.8049271176899507E-3</v>
      </c>
      <c r="AL111" s="42">
        <v>1.6338956723270498E-4</v>
      </c>
      <c r="AM111" s="42">
        <v>4.3005615327598089E-4</v>
      </c>
    </row>
    <row r="112" spans="1:39" x14ac:dyDescent="0.25">
      <c r="A112" s="53" t="s">
        <v>165</v>
      </c>
      <c r="B112" s="53" t="s">
        <v>161</v>
      </c>
      <c r="C112" s="53" t="s">
        <v>238</v>
      </c>
      <c r="D112" s="16">
        <v>8.5222880494720248E-3</v>
      </c>
      <c r="E112" s="16">
        <v>3.9955211410904303E-4</v>
      </c>
      <c r="F112" s="16">
        <v>9.9171125520642668E-4</v>
      </c>
      <c r="G112" s="16">
        <v>5.0732361569199346E-3</v>
      </c>
      <c r="H112" s="16">
        <v>2.1785275631027332E-4</v>
      </c>
      <c r="I112" s="16">
        <v>5.7340820436797455E-4</v>
      </c>
      <c r="J112" s="16">
        <v>8.5222880494720248E-3</v>
      </c>
      <c r="K112" s="16">
        <v>3.9955211410904303E-4</v>
      </c>
      <c r="L112" s="16">
        <v>9.9171125520642668E-4</v>
      </c>
      <c r="M112" s="16">
        <v>5.0732361569199346E-3</v>
      </c>
      <c r="N112" s="16">
        <v>2.1785275631027332E-4</v>
      </c>
      <c r="O112" s="16">
        <v>5.7340820436797455E-4</v>
      </c>
      <c r="P112" s="16">
        <v>0</v>
      </c>
      <c r="Q112" s="16">
        <v>0</v>
      </c>
      <c r="R112" s="16">
        <v>0</v>
      </c>
      <c r="S112" s="16">
        <v>0</v>
      </c>
      <c r="T112" s="16">
        <v>0</v>
      </c>
      <c r="U112" s="16">
        <v>0</v>
      </c>
      <c r="V112" s="16">
        <v>0</v>
      </c>
      <c r="W112" s="16">
        <v>0</v>
      </c>
      <c r="X112" s="16">
        <v>0</v>
      </c>
      <c r="Y112" s="16">
        <v>0</v>
      </c>
      <c r="Z112" s="16">
        <v>0</v>
      </c>
      <c r="AA112" s="54">
        <v>0</v>
      </c>
      <c r="AB112" s="42">
        <v>8.5222880494720248E-3</v>
      </c>
      <c r="AC112" s="42">
        <v>3.9955211410904303E-4</v>
      </c>
      <c r="AD112" s="42">
        <v>9.9171125520642668E-4</v>
      </c>
      <c r="AE112" s="42">
        <v>5.0732361569199346E-3</v>
      </c>
      <c r="AF112" s="42">
        <v>2.1785275631027332E-4</v>
      </c>
      <c r="AG112" s="42">
        <v>5.7340820436797455E-4</v>
      </c>
      <c r="AH112" s="42">
        <v>8.5222880494720248E-3</v>
      </c>
      <c r="AI112" s="42">
        <v>3.9955211410904303E-4</v>
      </c>
      <c r="AJ112" s="42">
        <v>9.9171125520642668E-4</v>
      </c>
      <c r="AK112" s="42">
        <v>5.0732361569199346E-3</v>
      </c>
      <c r="AL112" s="42">
        <v>2.1785275631027332E-4</v>
      </c>
      <c r="AM112" s="42">
        <v>5.7340820436797455E-4</v>
      </c>
    </row>
    <row r="113" spans="1:39" x14ac:dyDescent="0.25">
      <c r="A113" s="53" t="s">
        <v>166</v>
      </c>
      <c r="B113" s="53" t="s">
        <v>161</v>
      </c>
      <c r="C113" s="53" t="s">
        <v>238</v>
      </c>
      <c r="D113" s="16">
        <v>8.5222880494720248E-3</v>
      </c>
      <c r="E113" s="16">
        <v>3.9955211410904303E-4</v>
      </c>
      <c r="F113" s="16">
        <v>9.9171125520642668E-4</v>
      </c>
      <c r="G113" s="16">
        <v>5.0732361569199346E-3</v>
      </c>
      <c r="H113" s="16">
        <v>2.1785275631027332E-4</v>
      </c>
      <c r="I113" s="16">
        <v>5.7340820436797455E-4</v>
      </c>
      <c r="J113" s="16">
        <v>8.5222880494720248E-3</v>
      </c>
      <c r="K113" s="16">
        <v>3.9955211410904303E-4</v>
      </c>
      <c r="L113" s="16">
        <v>9.9171125520642668E-4</v>
      </c>
      <c r="M113" s="16">
        <v>5.0732361569199346E-3</v>
      </c>
      <c r="N113" s="16">
        <v>2.1785275631027332E-4</v>
      </c>
      <c r="O113" s="16">
        <v>5.7340820436797455E-4</v>
      </c>
      <c r="P113" s="16">
        <v>0</v>
      </c>
      <c r="Q113" s="16">
        <v>0</v>
      </c>
      <c r="R113" s="16">
        <v>0</v>
      </c>
      <c r="S113" s="16">
        <v>0</v>
      </c>
      <c r="T113" s="16">
        <v>0</v>
      </c>
      <c r="U113" s="16">
        <v>0</v>
      </c>
      <c r="V113" s="16">
        <v>0</v>
      </c>
      <c r="W113" s="16">
        <v>0</v>
      </c>
      <c r="X113" s="16">
        <v>0</v>
      </c>
      <c r="Y113" s="16">
        <v>0</v>
      </c>
      <c r="Z113" s="16">
        <v>0</v>
      </c>
      <c r="AA113" s="54">
        <v>0</v>
      </c>
      <c r="AB113" s="42">
        <v>8.5222880494720248E-3</v>
      </c>
      <c r="AC113" s="42">
        <v>3.9955211410904303E-4</v>
      </c>
      <c r="AD113" s="42">
        <v>9.9171125520642668E-4</v>
      </c>
      <c r="AE113" s="42">
        <v>5.0732361569199346E-3</v>
      </c>
      <c r="AF113" s="42">
        <v>2.1785275631027332E-4</v>
      </c>
      <c r="AG113" s="42">
        <v>5.7340820436797455E-4</v>
      </c>
      <c r="AH113" s="42">
        <v>8.5222880494720248E-3</v>
      </c>
      <c r="AI113" s="42">
        <v>3.9955211410904303E-4</v>
      </c>
      <c r="AJ113" s="42">
        <v>9.9171125520642668E-4</v>
      </c>
      <c r="AK113" s="42">
        <v>5.0732361569199346E-3</v>
      </c>
      <c r="AL113" s="42">
        <v>2.1785275631027332E-4</v>
      </c>
      <c r="AM113" s="42">
        <v>5.7340820436797455E-4</v>
      </c>
    </row>
    <row r="114" spans="1:39" x14ac:dyDescent="0.25">
      <c r="A114" s="53" t="s">
        <v>167</v>
      </c>
      <c r="B114" s="53" t="s">
        <v>168</v>
      </c>
      <c r="C114" s="53" t="s">
        <v>237</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54">
        <v>0</v>
      </c>
      <c r="AB114" s="42">
        <v>0</v>
      </c>
      <c r="AC114" s="42">
        <v>0</v>
      </c>
      <c r="AD114" s="42">
        <v>0</v>
      </c>
      <c r="AE114" s="42">
        <v>0</v>
      </c>
      <c r="AF114" s="42">
        <v>0</v>
      </c>
      <c r="AG114" s="42">
        <v>0</v>
      </c>
      <c r="AH114" s="42">
        <v>0</v>
      </c>
      <c r="AI114" s="42">
        <v>0</v>
      </c>
      <c r="AJ114" s="42">
        <v>0</v>
      </c>
      <c r="AK114" s="42">
        <v>0</v>
      </c>
      <c r="AL114" s="42">
        <v>0</v>
      </c>
      <c r="AM114" s="42">
        <v>0</v>
      </c>
    </row>
    <row r="115" spans="1:39" x14ac:dyDescent="0.25">
      <c r="A115" s="53" t="s">
        <v>170</v>
      </c>
      <c r="B115" s="53" t="s">
        <v>168</v>
      </c>
      <c r="C115" s="53" t="s">
        <v>237</v>
      </c>
      <c r="D115" s="16">
        <v>0</v>
      </c>
      <c r="E115" s="16">
        <v>0</v>
      </c>
      <c r="F115" s="16">
        <v>0</v>
      </c>
      <c r="G115" s="16">
        <v>0</v>
      </c>
      <c r="H115" s="16">
        <v>0</v>
      </c>
      <c r="I115" s="16">
        <v>0</v>
      </c>
      <c r="J115" s="16">
        <v>0</v>
      </c>
      <c r="K115" s="16">
        <v>0</v>
      </c>
      <c r="L115" s="16">
        <v>0</v>
      </c>
      <c r="M115" s="16">
        <v>0</v>
      </c>
      <c r="N115" s="16">
        <v>0</v>
      </c>
      <c r="O115" s="16">
        <v>0</v>
      </c>
      <c r="P115" s="16">
        <v>3.3672655025148508E-3</v>
      </c>
      <c r="Q115" s="16">
        <v>5.6481531926898894E-4</v>
      </c>
      <c r="R115" s="16">
        <v>1.067386469200931E-3</v>
      </c>
      <c r="S115" s="16">
        <v>1.9091956500723124E-3</v>
      </c>
      <c r="T115" s="16">
        <v>3.1738186939457157E-4</v>
      </c>
      <c r="U115" s="16">
        <v>6.0862525562306829E-4</v>
      </c>
      <c r="V115" s="16">
        <v>3.3672655025148508E-3</v>
      </c>
      <c r="W115" s="16">
        <v>5.6481531926898894E-4</v>
      </c>
      <c r="X115" s="16">
        <v>1.067386469200931E-3</v>
      </c>
      <c r="Y115" s="16">
        <v>1.9091956500723124E-3</v>
      </c>
      <c r="Z115" s="16">
        <v>3.1738186939457157E-4</v>
      </c>
      <c r="AA115" s="54">
        <v>6.0862525562306829E-4</v>
      </c>
      <c r="AB115" s="42">
        <v>3.3672655025148508E-3</v>
      </c>
      <c r="AC115" s="42">
        <v>5.6481531926898894E-4</v>
      </c>
      <c r="AD115" s="42">
        <v>1.067386469200931E-3</v>
      </c>
      <c r="AE115" s="42">
        <v>1.9091956500723124E-3</v>
      </c>
      <c r="AF115" s="42">
        <v>3.1738186939457157E-4</v>
      </c>
      <c r="AG115" s="42">
        <v>6.0862525562306829E-4</v>
      </c>
      <c r="AH115" s="42">
        <v>3.3672655025148508E-3</v>
      </c>
      <c r="AI115" s="42">
        <v>5.6481531926898894E-4</v>
      </c>
      <c r="AJ115" s="42">
        <v>1.067386469200931E-3</v>
      </c>
      <c r="AK115" s="42">
        <v>1.9091956500723124E-3</v>
      </c>
      <c r="AL115" s="42">
        <v>3.1738186939457157E-4</v>
      </c>
      <c r="AM115" s="42">
        <v>6.0862525562306829E-4</v>
      </c>
    </row>
    <row r="116" spans="1:39" x14ac:dyDescent="0.25">
      <c r="A116" s="53" t="s">
        <v>171</v>
      </c>
      <c r="B116" s="53" t="s">
        <v>168</v>
      </c>
      <c r="C116" s="53" t="s">
        <v>237</v>
      </c>
      <c r="D116" s="16">
        <v>0</v>
      </c>
      <c r="E116" s="16">
        <v>0</v>
      </c>
      <c r="F116" s="16">
        <v>0</v>
      </c>
      <c r="G116" s="16">
        <v>0</v>
      </c>
      <c r="H116" s="16">
        <v>0</v>
      </c>
      <c r="I116" s="16">
        <v>0</v>
      </c>
      <c r="J116" s="16">
        <v>0</v>
      </c>
      <c r="K116" s="16">
        <v>0</v>
      </c>
      <c r="L116" s="16">
        <v>0</v>
      </c>
      <c r="M116" s="16">
        <v>0</v>
      </c>
      <c r="N116" s="16">
        <v>0</v>
      </c>
      <c r="O116" s="16">
        <v>0</v>
      </c>
      <c r="P116" s="16">
        <v>1.7722450013236055E-3</v>
      </c>
      <c r="Q116" s="16">
        <v>2.972712206678889E-4</v>
      </c>
      <c r="R116" s="16">
        <v>5.6178235221101625E-4</v>
      </c>
      <c r="S116" s="16">
        <v>1.0048398158275329E-3</v>
      </c>
      <c r="T116" s="16">
        <v>1.6704308915503765E-4</v>
      </c>
      <c r="U116" s="16">
        <v>3.2032908190687798E-4</v>
      </c>
      <c r="V116" s="16">
        <v>1.7722450013236055E-3</v>
      </c>
      <c r="W116" s="16">
        <v>2.972712206678889E-4</v>
      </c>
      <c r="X116" s="16">
        <v>5.6178235221101625E-4</v>
      </c>
      <c r="Y116" s="16">
        <v>1.0048398158275329E-3</v>
      </c>
      <c r="Z116" s="16">
        <v>1.6704308915503765E-4</v>
      </c>
      <c r="AA116" s="54">
        <v>3.2032908190687798E-4</v>
      </c>
      <c r="AB116" s="42">
        <v>1.7722450013236055E-3</v>
      </c>
      <c r="AC116" s="42">
        <v>2.972712206678889E-4</v>
      </c>
      <c r="AD116" s="42">
        <v>5.6178235221101625E-4</v>
      </c>
      <c r="AE116" s="42">
        <v>1.0048398158275329E-3</v>
      </c>
      <c r="AF116" s="42">
        <v>1.6704308915503765E-4</v>
      </c>
      <c r="AG116" s="42">
        <v>3.2032908190687798E-4</v>
      </c>
      <c r="AH116" s="42">
        <v>1.7722450013236055E-3</v>
      </c>
      <c r="AI116" s="42">
        <v>2.972712206678889E-4</v>
      </c>
      <c r="AJ116" s="42">
        <v>5.6178235221101625E-4</v>
      </c>
      <c r="AK116" s="42">
        <v>1.0048398158275329E-3</v>
      </c>
      <c r="AL116" s="42">
        <v>1.6704308915503765E-4</v>
      </c>
      <c r="AM116" s="42">
        <v>3.2032908190687798E-4</v>
      </c>
    </row>
    <row r="117" spans="1:39" x14ac:dyDescent="0.25">
      <c r="A117" s="53" t="s">
        <v>172</v>
      </c>
      <c r="B117" s="53" t="s">
        <v>168</v>
      </c>
      <c r="C117" s="53" t="s">
        <v>237</v>
      </c>
      <c r="D117" s="16">
        <v>2.1305720123680062E-3</v>
      </c>
      <c r="E117" s="16">
        <v>9.9888028527260757E-5</v>
      </c>
      <c r="F117" s="16">
        <v>2.4792781380160667E-4</v>
      </c>
      <c r="G117" s="16">
        <v>1.2683090392299836E-3</v>
      </c>
      <c r="H117" s="16">
        <v>5.446318907756833E-5</v>
      </c>
      <c r="I117" s="16">
        <v>1.4335205109199364E-4</v>
      </c>
      <c r="J117" s="16">
        <v>2.1305720123680062E-3</v>
      </c>
      <c r="K117" s="16">
        <v>9.9888028527260757E-5</v>
      </c>
      <c r="L117" s="16">
        <v>2.4792781380160667E-4</v>
      </c>
      <c r="M117" s="16">
        <v>1.2683090392299836E-3</v>
      </c>
      <c r="N117" s="16">
        <v>5.446318907756833E-5</v>
      </c>
      <c r="O117" s="16">
        <v>1.4335205109199364E-4</v>
      </c>
      <c r="P117" s="16">
        <v>2.0676191682108733E-3</v>
      </c>
      <c r="Q117" s="16">
        <v>3.4681642411253704E-4</v>
      </c>
      <c r="R117" s="16">
        <v>6.554127442461857E-4</v>
      </c>
      <c r="S117" s="16">
        <v>1.172313118465455E-3</v>
      </c>
      <c r="T117" s="16">
        <v>1.9488360401421063E-4</v>
      </c>
      <c r="U117" s="16">
        <v>3.7371726222469104E-4</v>
      </c>
      <c r="V117" s="16">
        <v>2.0676191682108733E-3</v>
      </c>
      <c r="W117" s="16">
        <v>3.4681642411253704E-4</v>
      </c>
      <c r="X117" s="16">
        <v>6.554127442461857E-4</v>
      </c>
      <c r="Y117" s="16">
        <v>1.172313118465455E-3</v>
      </c>
      <c r="Z117" s="16">
        <v>1.9488360401421063E-4</v>
      </c>
      <c r="AA117" s="54">
        <v>3.7371726222469104E-4</v>
      </c>
      <c r="AB117" s="42">
        <v>4.1981911805788795E-3</v>
      </c>
      <c r="AC117" s="42">
        <v>4.4670445263979779E-4</v>
      </c>
      <c r="AD117" s="42">
        <v>9.0334055804779231E-4</v>
      </c>
      <c r="AE117" s="42">
        <v>2.4406221576954387E-3</v>
      </c>
      <c r="AF117" s="42">
        <v>2.4934679309177894E-4</v>
      </c>
      <c r="AG117" s="42">
        <v>5.1706931331668466E-4</v>
      </c>
      <c r="AH117" s="42">
        <v>4.1981911805788795E-3</v>
      </c>
      <c r="AI117" s="42">
        <v>4.4670445263979779E-4</v>
      </c>
      <c r="AJ117" s="42">
        <v>9.0334055804779231E-4</v>
      </c>
      <c r="AK117" s="42">
        <v>2.4406221576954387E-3</v>
      </c>
      <c r="AL117" s="42">
        <v>2.4934679309177894E-4</v>
      </c>
      <c r="AM117" s="42">
        <v>5.1706931331668466E-4</v>
      </c>
    </row>
    <row r="118" spans="1:39" x14ac:dyDescent="0.25">
      <c r="A118" s="53" t="s">
        <v>173</v>
      </c>
      <c r="B118" s="53" t="s">
        <v>168</v>
      </c>
      <c r="C118" s="53" t="s">
        <v>237</v>
      </c>
      <c r="D118" s="16">
        <v>2.1305720123680062E-3</v>
      </c>
      <c r="E118" s="16">
        <v>9.9888028527260757E-5</v>
      </c>
      <c r="F118" s="16">
        <v>2.4792781380160667E-4</v>
      </c>
      <c r="G118" s="16">
        <v>1.2683090392299836E-3</v>
      </c>
      <c r="H118" s="16">
        <v>5.446318907756833E-5</v>
      </c>
      <c r="I118" s="16">
        <v>1.4335205109199364E-4</v>
      </c>
      <c r="J118" s="16">
        <v>2.1305720123680062E-3</v>
      </c>
      <c r="K118" s="16">
        <v>9.9888028527260757E-5</v>
      </c>
      <c r="L118" s="16">
        <v>2.4792781380160667E-4</v>
      </c>
      <c r="M118" s="16">
        <v>1.2683090392299836E-3</v>
      </c>
      <c r="N118" s="16">
        <v>5.446318907756833E-5</v>
      </c>
      <c r="O118" s="16">
        <v>1.4335205109199364E-4</v>
      </c>
      <c r="P118" s="16">
        <v>0</v>
      </c>
      <c r="Q118" s="16">
        <v>0</v>
      </c>
      <c r="R118" s="16">
        <v>0</v>
      </c>
      <c r="S118" s="16">
        <v>0</v>
      </c>
      <c r="T118" s="16">
        <v>0</v>
      </c>
      <c r="U118" s="16">
        <v>0</v>
      </c>
      <c r="V118" s="16">
        <v>0</v>
      </c>
      <c r="W118" s="16">
        <v>0</v>
      </c>
      <c r="X118" s="16">
        <v>0</v>
      </c>
      <c r="Y118" s="16">
        <v>0</v>
      </c>
      <c r="Z118" s="16">
        <v>0</v>
      </c>
      <c r="AA118" s="54">
        <v>0</v>
      </c>
      <c r="AB118" s="42">
        <v>2.1305720123680062E-3</v>
      </c>
      <c r="AC118" s="42">
        <v>9.9888028527260757E-5</v>
      </c>
      <c r="AD118" s="42">
        <v>2.4792781380160667E-4</v>
      </c>
      <c r="AE118" s="42">
        <v>1.2683090392299836E-3</v>
      </c>
      <c r="AF118" s="42">
        <v>5.446318907756833E-5</v>
      </c>
      <c r="AG118" s="42">
        <v>1.4335205109199364E-4</v>
      </c>
      <c r="AH118" s="42">
        <v>2.1305720123680062E-3</v>
      </c>
      <c r="AI118" s="42">
        <v>9.9888028527260757E-5</v>
      </c>
      <c r="AJ118" s="42">
        <v>2.4792781380160667E-4</v>
      </c>
      <c r="AK118" s="42">
        <v>1.2683090392299836E-3</v>
      </c>
      <c r="AL118" s="42">
        <v>5.446318907756833E-5</v>
      </c>
      <c r="AM118" s="42">
        <v>1.4335205109199364E-4</v>
      </c>
    </row>
    <row r="119" spans="1:39" x14ac:dyDescent="0.25">
      <c r="A119" s="53" t="s">
        <v>174</v>
      </c>
      <c r="B119" s="53" t="s">
        <v>168</v>
      </c>
      <c r="C119" s="53" t="s">
        <v>237</v>
      </c>
      <c r="D119" s="16">
        <v>2.1305720123680062E-3</v>
      </c>
      <c r="E119" s="16">
        <v>9.9888028527260757E-5</v>
      </c>
      <c r="F119" s="16">
        <v>2.4792781380160667E-4</v>
      </c>
      <c r="G119" s="16">
        <v>1.2683090392299836E-3</v>
      </c>
      <c r="H119" s="16">
        <v>5.446318907756833E-5</v>
      </c>
      <c r="I119" s="16">
        <v>1.4335205109199364E-4</v>
      </c>
      <c r="J119" s="16">
        <v>2.1305720123680062E-3</v>
      </c>
      <c r="K119" s="16">
        <v>9.9888028527260757E-5</v>
      </c>
      <c r="L119" s="16">
        <v>2.4792781380160667E-4</v>
      </c>
      <c r="M119" s="16">
        <v>1.2683090392299836E-3</v>
      </c>
      <c r="N119" s="16">
        <v>5.446318907756833E-5</v>
      </c>
      <c r="O119" s="16">
        <v>1.4335205109199364E-4</v>
      </c>
      <c r="P119" s="16">
        <v>1.2996463343039773E-3</v>
      </c>
      <c r="Q119" s="16">
        <v>2.1799889515645185E-4</v>
      </c>
      <c r="R119" s="16">
        <v>4.1197372495474526E-4</v>
      </c>
      <c r="S119" s="16">
        <v>7.3688253160685739E-4</v>
      </c>
      <c r="T119" s="16">
        <v>1.2249826538036096E-4</v>
      </c>
      <c r="U119" s="16">
        <v>2.349079933983772E-4</v>
      </c>
      <c r="V119" s="16">
        <v>1.2996463343039773E-3</v>
      </c>
      <c r="W119" s="16">
        <v>2.1799889515645185E-4</v>
      </c>
      <c r="X119" s="16">
        <v>4.1197372495474526E-4</v>
      </c>
      <c r="Y119" s="16">
        <v>7.3688253160685739E-4</v>
      </c>
      <c r="Z119" s="16">
        <v>1.2249826538036096E-4</v>
      </c>
      <c r="AA119" s="54">
        <v>2.349079933983772E-4</v>
      </c>
      <c r="AB119" s="42">
        <v>3.4302183466719833E-3</v>
      </c>
      <c r="AC119" s="42">
        <v>3.178869236837126E-4</v>
      </c>
      <c r="AD119" s="42">
        <v>6.5990153875635188E-4</v>
      </c>
      <c r="AE119" s="42">
        <v>2.0051915708368413E-3</v>
      </c>
      <c r="AF119" s="42">
        <v>1.769614544579293E-4</v>
      </c>
      <c r="AG119" s="42">
        <v>3.7826004449037086E-4</v>
      </c>
      <c r="AH119" s="42">
        <v>3.4302183466719833E-3</v>
      </c>
      <c r="AI119" s="42">
        <v>3.178869236837126E-4</v>
      </c>
      <c r="AJ119" s="42">
        <v>6.5990153875635188E-4</v>
      </c>
      <c r="AK119" s="42">
        <v>2.0051915708368413E-3</v>
      </c>
      <c r="AL119" s="42">
        <v>1.769614544579293E-4</v>
      </c>
      <c r="AM119" s="42">
        <v>3.7826004449037086E-4</v>
      </c>
    </row>
    <row r="120" spans="1:39" x14ac:dyDescent="0.25">
      <c r="A120" s="53" t="s">
        <v>175</v>
      </c>
      <c r="B120" s="53" t="s">
        <v>168</v>
      </c>
      <c r="C120" s="53" t="s">
        <v>237</v>
      </c>
      <c r="D120" s="16">
        <v>1.0652860061840031E-3</v>
      </c>
      <c r="E120" s="16">
        <v>4.9944014263630378E-5</v>
      </c>
      <c r="F120" s="16">
        <v>1.2396390690080333E-4</v>
      </c>
      <c r="G120" s="16">
        <v>6.3415451961499182E-4</v>
      </c>
      <c r="H120" s="16">
        <v>2.7231594538784165E-5</v>
      </c>
      <c r="I120" s="16">
        <v>7.1676025545996819E-5</v>
      </c>
      <c r="J120" s="16">
        <v>1.0652860061840031E-3</v>
      </c>
      <c r="K120" s="16">
        <v>4.9944014263630378E-5</v>
      </c>
      <c r="L120" s="16">
        <v>1.2396390690080333E-4</v>
      </c>
      <c r="M120" s="16">
        <v>6.3415451961499182E-4</v>
      </c>
      <c r="N120" s="16">
        <v>2.7231594538784165E-5</v>
      </c>
      <c r="O120" s="16">
        <v>7.1676025545996819E-5</v>
      </c>
      <c r="P120" s="16">
        <v>1.4177960010588843E-3</v>
      </c>
      <c r="Q120" s="16">
        <v>2.3781697653431108E-4</v>
      </c>
      <c r="R120" s="16">
        <v>4.4942588176881296E-4</v>
      </c>
      <c r="S120" s="16">
        <v>8.0387185266202622E-4</v>
      </c>
      <c r="T120" s="16">
        <v>1.3363447132403014E-4</v>
      </c>
      <c r="U120" s="16">
        <v>2.5626326552550242E-4</v>
      </c>
      <c r="V120" s="16">
        <v>1.4177960010588843E-3</v>
      </c>
      <c r="W120" s="16">
        <v>2.3781697653431108E-4</v>
      </c>
      <c r="X120" s="16">
        <v>4.4942588176881296E-4</v>
      </c>
      <c r="Y120" s="16">
        <v>8.0387185266202622E-4</v>
      </c>
      <c r="Z120" s="16">
        <v>1.3363447132403014E-4</v>
      </c>
      <c r="AA120" s="54">
        <v>2.5626326552550242E-4</v>
      </c>
      <c r="AB120" s="42">
        <v>2.4830820072428875E-3</v>
      </c>
      <c r="AC120" s="42">
        <v>2.8776099079794149E-4</v>
      </c>
      <c r="AD120" s="42">
        <v>5.7338978866961626E-4</v>
      </c>
      <c r="AE120" s="42">
        <v>1.438026372277018E-3</v>
      </c>
      <c r="AF120" s="42">
        <v>1.6086606586281429E-4</v>
      </c>
      <c r="AG120" s="42">
        <v>3.2793929107149922E-4</v>
      </c>
      <c r="AH120" s="42">
        <v>2.4830820072428875E-3</v>
      </c>
      <c r="AI120" s="42">
        <v>2.8776099079794149E-4</v>
      </c>
      <c r="AJ120" s="42">
        <v>5.7338978866961626E-4</v>
      </c>
      <c r="AK120" s="42">
        <v>1.438026372277018E-3</v>
      </c>
      <c r="AL120" s="42">
        <v>1.6086606586281429E-4</v>
      </c>
      <c r="AM120" s="42">
        <v>3.2793929107149922E-4</v>
      </c>
    </row>
    <row r="121" spans="1:39" x14ac:dyDescent="0.25">
      <c r="A121" s="53" t="s">
        <v>176</v>
      </c>
      <c r="B121" s="53" t="s">
        <v>177</v>
      </c>
      <c r="C121" s="53" t="s">
        <v>238</v>
      </c>
      <c r="D121" s="16">
        <v>1.5808844331770606E-2</v>
      </c>
      <c r="E121" s="16">
        <v>7.4116917167227488E-4</v>
      </c>
      <c r="F121" s="16">
        <v>1.8396243784079217E-3</v>
      </c>
      <c r="G121" s="16">
        <v>9.410853071086479E-3</v>
      </c>
      <c r="H121" s="16">
        <v>4.0411686295555705E-4</v>
      </c>
      <c r="I121" s="16">
        <v>1.0636722191025927E-3</v>
      </c>
      <c r="J121" s="16">
        <v>1.5808844331770606E-2</v>
      </c>
      <c r="K121" s="16">
        <v>7.4116917167227488E-4</v>
      </c>
      <c r="L121" s="16">
        <v>1.8396243784079217E-3</v>
      </c>
      <c r="M121" s="16">
        <v>9.410853071086479E-3</v>
      </c>
      <c r="N121" s="16">
        <v>4.0411686295555705E-4</v>
      </c>
      <c r="O121" s="16">
        <v>1.0636722191025927E-3</v>
      </c>
      <c r="P121" s="16">
        <v>1.1814966675490704E-6</v>
      </c>
      <c r="Q121" s="16">
        <v>1.9818081377859261E-7</v>
      </c>
      <c r="R121" s="16">
        <v>3.7452156814067753E-7</v>
      </c>
      <c r="S121" s="16">
        <v>6.6989321055168862E-7</v>
      </c>
      <c r="T121" s="16">
        <v>1.1136205943669178E-7</v>
      </c>
      <c r="U121" s="16">
        <v>2.13552721271252E-7</v>
      </c>
      <c r="V121" s="16">
        <v>1.1814966675490704E-6</v>
      </c>
      <c r="W121" s="16">
        <v>1.9818081377859261E-7</v>
      </c>
      <c r="X121" s="16">
        <v>3.7452156814067753E-7</v>
      </c>
      <c r="Y121" s="16">
        <v>6.6989321055168862E-7</v>
      </c>
      <c r="Z121" s="16">
        <v>1.1136205943669178E-7</v>
      </c>
      <c r="AA121" s="54">
        <v>2.13552721271252E-7</v>
      </c>
      <c r="AB121" s="42">
        <v>1.5810025828438157E-2</v>
      </c>
      <c r="AC121" s="42">
        <v>7.4136735248605352E-4</v>
      </c>
      <c r="AD121" s="42">
        <v>1.8399988999760624E-3</v>
      </c>
      <c r="AE121" s="42">
        <v>9.4115229642970314E-3</v>
      </c>
      <c r="AF121" s="42">
        <v>4.0422822501499375E-4</v>
      </c>
      <c r="AG121" s="42">
        <v>1.063885771823864E-3</v>
      </c>
      <c r="AH121" s="42">
        <v>1.5810025828438157E-2</v>
      </c>
      <c r="AI121" s="42">
        <v>7.4136735248605352E-4</v>
      </c>
      <c r="AJ121" s="42">
        <v>1.8399988999760624E-3</v>
      </c>
      <c r="AK121" s="42">
        <v>9.4115229642970314E-3</v>
      </c>
      <c r="AL121" s="42">
        <v>4.0422822501499375E-4</v>
      </c>
      <c r="AM121" s="42">
        <v>1.063885771823864E-3</v>
      </c>
    </row>
  </sheetData>
  <sheetProtection sheet="1" objects="1" scenarios="1" formatCells="0" formatColumns="0" formatRows="0"/>
  <mergeCells count="25">
    <mergeCell ref="AB4:AD4"/>
    <mergeCell ref="AE4:AG4"/>
    <mergeCell ref="AH4:AJ4"/>
    <mergeCell ref="AK4:AM4"/>
    <mergeCell ref="M4:O4"/>
    <mergeCell ref="P4:R4"/>
    <mergeCell ref="S4:U4"/>
    <mergeCell ref="V4:X4"/>
    <mergeCell ref="Y4:AA4"/>
    <mergeCell ref="A1:A5"/>
    <mergeCell ref="B1:B5"/>
    <mergeCell ref="C1:C5"/>
    <mergeCell ref="D1:AM1"/>
    <mergeCell ref="D2:O2"/>
    <mergeCell ref="P2:AA2"/>
    <mergeCell ref="AB2:AM2"/>
    <mergeCell ref="D3:I3"/>
    <mergeCell ref="J3:O3"/>
    <mergeCell ref="P3:U3"/>
    <mergeCell ref="V3:AA3"/>
    <mergeCell ref="AB3:AG3"/>
    <mergeCell ref="AH3:AM3"/>
    <mergeCell ref="D4:F4"/>
    <mergeCell ref="G4:I4"/>
    <mergeCell ref="J4:L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76899-0698-4E35-B4CB-F5A34E1F63B4}">
  <sheetPr>
    <tabColor rgb="FF00B050"/>
  </sheetPr>
  <dimension ref="A1:AY121"/>
  <sheetViews>
    <sheetView zoomScale="70" zoomScaleNormal="70" workbookViewId="0"/>
  </sheetViews>
  <sheetFormatPr defaultRowHeight="15" x14ac:dyDescent="0.25"/>
  <cols>
    <col min="1" max="1" width="73.85546875" bestFit="1" customWidth="1"/>
    <col min="2" max="2" width="22.7109375" bestFit="1" customWidth="1"/>
    <col min="3" max="3" width="50.5703125" bestFit="1" customWidth="1"/>
    <col min="4" max="4" width="22.5703125" bestFit="1" customWidth="1"/>
    <col min="5" max="5" width="29.42578125" bestFit="1" customWidth="1"/>
    <col min="6" max="6" width="24.5703125" bestFit="1" customWidth="1"/>
    <col min="7" max="7" width="22.5703125" bestFit="1" customWidth="1"/>
    <col min="8" max="8" width="29.42578125" bestFit="1" customWidth="1"/>
    <col min="9" max="9" width="24.5703125" bestFit="1" customWidth="1"/>
    <col min="10" max="10" width="22.5703125" bestFit="1" customWidth="1"/>
    <col min="11" max="11" width="29.42578125" bestFit="1" customWidth="1"/>
    <col min="12" max="12" width="24.5703125" bestFit="1" customWidth="1"/>
    <col min="13" max="13" width="22.5703125" bestFit="1" customWidth="1"/>
    <col min="14" max="14" width="29.42578125" bestFit="1" customWidth="1"/>
    <col min="15" max="15" width="24.5703125" bestFit="1" customWidth="1"/>
    <col min="16" max="16" width="22.5703125" bestFit="1" customWidth="1"/>
    <col min="17" max="17" width="29.42578125" bestFit="1" customWidth="1"/>
    <col min="18" max="18" width="24.5703125" bestFit="1" customWidth="1"/>
    <col min="19" max="19" width="22.5703125" bestFit="1" customWidth="1"/>
    <col min="20" max="20" width="29.42578125" bestFit="1" customWidth="1"/>
    <col min="21" max="21" width="24.5703125" bestFit="1" customWidth="1"/>
    <col min="22" max="22" width="22.5703125" bestFit="1" customWidth="1"/>
    <col min="23" max="23" width="29.42578125" bestFit="1" customWidth="1"/>
    <col min="24" max="24" width="24.5703125" bestFit="1" customWidth="1"/>
    <col min="25" max="25" width="22.5703125" bestFit="1" customWidth="1"/>
    <col min="26" max="26" width="29.42578125" bestFit="1" customWidth="1"/>
    <col min="27" max="27" width="24.5703125" bestFit="1" customWidth="1"/>
    <col min="28" max="28" width="22.5703125" bestFit="1" customWidth="1"/>
    <col min="29" max="29" width="29.42578125" bestFit="1" customWidth="1"/>
    <col min="30" max="30" width="24.5703125" bestFit="1" customWidth="1"/>
    <col min="31" max="31" width="22.5703125" bestFit="1" customWidth="1"/>
    <col min="32" max="32" width="29.42578125" bestFit="1" customWidth="1"/>
    <col min="33" max="33" width="24.5703125" bestFit="1" customWidth="1"/>
    <col min="34" max="34" width="22.5703125" bestFit="1" customWidth="1"/>
    <col min="35" max="35" width="29.42578125" bestFit="1" customWidth="1"/>
    <col min="36" max="36" width="24.5703125" bestFit="1" customWidth="1"/>
    <col min="37" max="37" width="22.5703125" bestFit="1" customWidth="1"/>
    <col min="38" max="38" width="29.42578125" bestFit="1" customWidth="1"/>
    <col min="39" max="39" width="24.5703125" bestFit="1" customWidth="1"/>
  </cols>
  <sheetData>
    <row r="1" spans="1:51" ht="14.45" customHeight="1" x14ac:dyDescent="0.25">
      <c r="A1" s="115"/>
      <c r="B1" s="115"/>
      <c r="C1" s="115"/>
      <c r="D1" s="273" t="s">
        <v>310</v>
      </c>
      <c r="E1" s="273"/>
      <c r="F1" s="273"/>
      <c r="G1" s="273"/>
      <c r="H1" s="273"/>
      <c r="I1" s="273"/>
      <c r="J1" s="273"/>
      <c r="K1" s="273"/>
      <c r="L1" s="273"/>
      <c r="M1" s="273"/>
      <c r="N1" s="273"/>
      <c r="O1" s="273"/>
      <c r="P1" s="273"/>
      <c r="Q1" s="273"/>
      <c r="R1" s="273"/>
      <c r="S1" s="273"/>
      <c r="T1" s="273"/>
      <c r="U1" s="273"/>
      <c r="V1" s="188"/>
      <c r="W1" s="188"/>
      <c r="X1" s="188"/>
      <c r="Y1" s="188"/>
      <c r="Z1" s="188"/>
      <c r="AA1" s="188"/>
      <c r="AB1" s="188"/>
      <c r="AC1" s="188"/>
      <c r="AD1" s="188"/>
      <c r="AE1" s="188"/>
      <c r="AF1" s="188"/>
      <c r="AG1" s="188"/>
      <c r="AH1" s="188"/>
      <c r="AI1" s="188"/>
      <c r="AJ1" s="188"/>
      <c r="AK1" s="188"/>
      <c r="AL1" s="188"/>
      <c r="AM1" s="188"/>
      <c r="AN1" s="56"/>
      <c r="AO1" s="56"/>
      <c r="AP1" s="56"/>
      <c r="AQ1" s="56"/>
      <c r="AR1" s="56"/>
      <c r="AS1" s="56"/>
      <c r="AT1" s="56"/>
      <c r="AU1" s="56"/>
      <c r="AV1" s="56"/>
      <c r="AW1" s="56"/>
      <c r="AX1" s="56"/>
      <c r="AY1" s="56"/>
    </row>
    <row r="2" spans="1:51" x14ac:dyDescent="0.25">
      <c r="A2" s="114"/>
      <c r="B2" s="114"/>
      <c r="C2" s="114"/>
      <c r="D2" s="238" t="s">
        <v>229</v>
      </c>
      <c r="E2" s="238"/>
      <c r="F2" s="238"/>
      <c r="G2" s="238"/>
      <c r="H2" s="238"/>
      <c r="I2" s="238"/>
      <c r="J2" s="238"/>
      <c r="K2" s="238"/>
      <c r="L2" s="238"/>
      <c r="M2" s="238"/>
      <c r="N2" s="238"/>
      <c r="O2" s="238"/>
      <c r="P2" s="238"/>
      <c r="Q2" s="238"/>
      <c r="R2" s="238"/>
      <c r="S2" s="238"/>
      <c r="T2" s="238"/>
      <c r="U2" s="238"/>
      <c r="V2" s="189"/>
      <c r="W2" s="189"/>
      <c r="X2" s="189"/>
      <c r="Y2" s="189"/>
      <c r="Z2" s="189"/>
      <c r="AA2" s="189"/>
      <c r="AB2" s="189"/>
      <c r="AC2" s="189"/>
      <c r="AD2" s="189"/>
      <c r="AE2" s="189"/>
      <c r="AF2" s="189"/>
      <c r="AG2" s="189"/>
      <c r="AH2" s="189"/>
      <c r="AI2" s="189"/>
      <c r="AJ2" s="189"/>
      <c r="AK2" s="189"/>
      <c r="AL2" s="189"/>
      <c r="AM2" s="189"/>
    </row>
    <row r="3" spans="1:51" ht="31.15" customHeight="1" x14ac:dyDescent="0.25">
      <c r="A3" s="114"/>
      <c r="B3" s="114"/>
      <c r="C3" s="114"/>
      <c r="D3" s="238" t="s">
        <v>221</v>
      </c>
      <c r="E3" s="238"/>
      <c r="F3" s="238"/>
      <c r="G3" s="238"/>
      <c r="H3" s="238"/>
      <c r="I3" s="238"/>
      <c r="J3" s="238" t="s">
        <v>222</v>
      </c>
      <c r="K3" s="238"/>
      <c r="L3" s="238"/>
      <c r="M3" s="238"/>
      <c r="N3" s="238"/>
      <c r="O3" s="238"/>
      <c r="P3" s="238" t="s">
        <v>255</v>
      </c>
      <c r="Q3" s="238"/>
      <c r="R3" s="238"/>
      <c r="S3" s="238"/>
      <c r="T3" s="238"/>
      <c r="U3" s="238"/>
      <c r="V3" s="277" t="s">
        <v>325</v>
      </c>
      <c r="W3" s="238"/>
      <c r="X3" s="238"/>
      <c r="Y3" s="238"/>
      <c r="Z3" s="238"/>
      <c r="AA3" s="238"/>
      <c r="AB3" s="277" t="s">
        <v>326</v>
      </c>
      <c r="AC3" s="238"/>
      <c r="AD3" s="238"/>
      <c r="AE3" s="238"/>
      <c r="AF3" s="238"/>
      <c r="AG3" s="238"/>
      <c r="AH3" s="277" t="s">
        <v>327</v>
      </c>
      <c r="AI3" s="238"/>
      <c r="AJ3" s="238"/>
      <c r="AK3" s="238"/>
      <c r="AL3" s="238"/>
      <c r="AM3" s="238"/>
    </row>
    <row r="4" spans="1:51" x14ac:dyDescent="0.25">
      <c r="A4" s="114"/>
      <c r="B4" s="114"/>
      <c r="C4" s="114"/>
      <c r="D4" s="274" t="s">
        <v>223</v>
      </c>
      <c r="E4" s="275"/>
      <c r="F4" s="276"/>
      <c r="G4" s="274" t="s">
        <v>227</v>
      </c>
      <c r="H4" s="275"/>
      <c r="I4" s="276"/>
      <c r="J4" s="274" t="s">
        <v>223</v>
      </c>
      <c r="K4" s="275"/>
      <c r="L4" s="276"/>
      <c r="M4" s="274" t="s">
        <v>227</v>
      </c>
      <c r="N4" s="275"/>
      <c r="O4" s="276"/>
      <c r="P4" s="274" t="s">
        <v>223</v>
      </c>
      <c r="Q4" s="275"/>
      <c r="R4" s="276"/>
      <c r="S4" s="274" t="s">
        <v>227</v>
      </c>
      <c r="T4" s="275"/>
      <c r="U4" s="276"/>
      <c r="V4" s="274" t="s">
        <v>223</v>
      </c>
      <c r="W4" s="275"/>
      <c r="X4" s="276"/>
      <c r="Y4" s="274" t="s">
        <v>227</v>
      </c>
      <c r="Z4" s="275"/>
      <c r="AA4" s="276"/>
      <c r="AB4" s="274" t="s">
        <v>223</v>
      </c>
      <c r="AC4" s="275"/>
      <c r="AD4" s="276"/>
      <c r="AE4" s="274" t="s">
        <v>227</v>
      </c>
      <c r="AF4" s="275"/>
      <c r="AG4" s="276"/>
      <c r="AH4" s="274" t="s">
        <v>223</v>
      </c>
      <c r="AI4" s="275"/>
      <c r="AJ4" s="276"/>
      <c r="AK4" s="274" t="s">
        <v>227</v>
      </c>
      <c r="AL4" s="275"/>
      <c r="AM4" s="276"/>
    </row>
    <row r="5" spans="1:51" x14ac:dyDescent="0.25">
      <c r="A5" s="115" t="s">
        <v>218</v>
      </c>
      <c r="B5" s="115" t="s">
        <v>230</v>
      </c>
      <c r="C5" s="115" t="s">
        <v>231</v>
      </c>
      <c r="D5" s="176" t="s">
        <v>224</v>
      </c>
      <c r="E5" s="176" t="s">
        <v>225</v>
      </c>
      <c r="F5" s="176" t="s">
        <v>226</v>
      </c>
      <c r="G5" s="176" t="s">
        <v>224</v>
      </c>
      <c r="H5" s="176" t="s">
        <v>225</v>
      </c>
      <c r="I5" s="176" t="s">
        <v>226</v>
      </c>
      <c r="J5" s="176" t="s">
        <v>224</v>
      </c>
      <c r="K5" s="176" t="s">
        <v>225</v>
      </c>
      <c r="L5" s="176" t="s">
        <v>226</v>
      </c>
      <c r="M5" s="176" t="s">
        <v>224</v>
      </c>
      <c r="N5" s="176" t="s">
        <v>225</v>
      </c>
      <c r="O5" s="176" t="s">
        <v>226</v>
      </c>
      <c r="P5" s="116" t="s">
        <v>224</v>
      </c>
      <c r="Q5" s="116" t="s">
        <v>225</v>
      </c>
      <c r="R5" s="116" t="s">
        <v>226</v>
      </c>
      <c r="S5" s="116" t="s">
        <v>224</v>
      </c>
      <c r="T5" s="116" t="s">
        <v>225</v>
      </c>
      <c r="U5" s="116" t="s">
        <v>226</v>
      </c>
      <c r="V5" s="116" t="s">
        <v>224</v>
      </c>
      <c r="W5" s="116" t="s">
        <v>225</v>
      </c>
      <c r="X5" s="116" t="s">
        <v>226</v>
      </c>
      <c r="Y5" s="116" t="s">
        <v>224</v>
      </c>
      <c r="Z5" s="116" t="s">
        <v>225</v>
      </c>
      <c r="AA5" s="116" t="s">
        <v>226</v>
      </c>
      <c r="AB5" s="116" t="s">
        <v>224</v>
      </c>
      <c r="AC5" s="116" t="s">
        <v>225</v>
      </c>
      <c r="AD5" s="116" t="s">
        <v>226</v>
      </c>
      <c r="AE5" s="116" t="s">
        <v>224</v>
      </c>
      <c r="AF5" s="116" t="s">
        <v>225</v>
      </c>
      <c r="AG5" s="116" t="s">
        <v>226</v>
      </c>
      <c r="AH5" s="116" t="s">
        <v>224</v>
      </c>
      <c r="AI5" s="116" t="s">
        <v>225</v>
      </c>
      <c r="AJ5" s="116" t="s">
        <v>226</v>
      </c>
      <c r="AK5" s="116" t="s">
        <v>224</v>
      </c>
      <c r="AL5" s="116" t="s">
        <v>225</v>
      </c>
      <c r="AM5" s="116" t="s">
        <v>226</v>
      </c>
    </row>
    <row r="6" spans="1:51" x14ac:dyDescent="0.25">
      <c r="A6" s="53" t="s">
        <v>94</v>
      </c>
      <c r="B6" s="53" t="s">
        <v>95</v>
      </c>
      <c r="C6" s="53" t="s">
        <v>236</v>
      </c>
      <c r="D6" s="42">
        <v>7.4783051701711956E-2</v>
      </c>
      <c r="E6" s="42">
        <v>5.0767417788550803E-3</v>
      </c>
      <c r="F6" s="42">
        <v>1.1309643849794045E-2</v>
      </c>
      <c r="G6" s="42">
        <v>4.4149787453738099E-2</v>
      </c>
      <c r="H6" s="42">
        <v>2.8044151370530909E-3</v>
      </c>
      <c r="I6" s="42">
        <v>6.5062894156515871E-3</v>
      </c>
      <c r="J6" s="42">
        <v>7.4783051701711956E-2</v>
      </c>
      <c r="K6" s="42">
        <v>5.0767417788550803E-3</v>
      </c>
      <c r="L6" s="42">
        <v>1.1309643849794045E-2</v>
      </c>
      <c r="M6" s="42">
        <v>4.4149787453738099E-2</v>
      </c>
      <c r="N6" s="42">
        <v>2.8044151370530909E-3</v>
      </c>
      <c r="O6" s="42">
        <v>6.5062894156515871E-3</v>
      </c>
      <c r="P6" s="42">
        <f>J6</f>
        <v>7.4783051701711956E-2</v>
      </c>
      <c r="Q6" s="42">
        <f t="shared" ref="Q6:U6" si="0">K6</f>
        <v>5.0767417788550803E-3</v>
      </c>
      <c r="R6" s="42">
        <f t="shared" si="0"/>
        <v>1.1309643849794045E-2</v>
      </c>
      <c r="S6" s="42">
        <f t="shared" si="0"/>
        <v>4.4149787453738099E-2</v>
      </c>
      <c r="T6" s="42">
        <f t="shared" si="0"/>
        <v>2.8044151370530909E-3</v>
      </c>
      <c r="U6" s="42">
        <f t="shared" si="0"/>
        <v>6.5062894156515871E-3</v>
      </c>
      <c r="V6" s="42">
        <f>'Inhalation-Haz-Values'!$D$2/'Indoor Air LADC and Risk Calcs'!D6</f>
        <v>130778.29504751427</v>
      </c>
      <c r="W6" s="42">
        <f>'Inhalation-Haz-Values'!$D$2/'Indoor Air LADC and Risk Calcs'!E6</f>
        <v>1926432.4297001394</v>
      </c>
      <c r="X6" s="42">
        <f>'Inhalation-Haz-Values'!$D$2/'Indoor Air LADC and Risk Calcs'!F6</f>
        <v>864748.71621868969</v>
      </c>
      <c r="Y6" s="42">
        <f>'Inhalation-Haz-Values'!$D$2/'Indoor Air LADC and Risk Calcs'!G6</f>
        <v>221518.62022547386</v>
      </c>
      <c r="Z6" s="42">
        <f>'Inhalation-Haz-Values'!$D$2/'Indoor Air LADC and Risk Calcs'!H6</f>
        <v>3487358.1556391567</v>
      </c>
      <c r="AA6" s="42">
        <f>'Inhalation-Haz-Values'!$D$2/'Indoor Air LADC and Risk Calcs'!I6</f>
        <v>1503160.9224872699</v>
      </c>
      <c r="AB6" s="42">
        <f>'Inhalation-Haz-Values'!$D$3/'Indoor Air LADC and Risk Calcs'!J6</f>
        <v>283486.69274103298</v>
      </c>
      <c r="AC6" s="42">
        <f>'Inhalation-Haz-Values'!$D$3/'Indoor Air LADC and Risk Calcs'!K6</f>
        <v>4175906.6983275004</v>
      </c>
      <c r="AD6" s="42">
        <f>'Inhalation-Haz-Values'!$D$3/'Indoor Air LADC and Risk Calcs'!L6</f>
        <v>1874506.4196151556</v>
      </c>
      <c r="AE6" s="42">
        <f>'Inhalation-Haz-Values'!$D$3/'Indoor Air LADC and Risk Calcs'!M6</f>
        <v>480183.51214519894</v>
      </c>
      <c r="AF6" s="42">
        <f>'Inhalation-Haz-Values'!$D$3/'Indoor Air LADC and Risk Calcs'!N6</f>
        <v>7559508.4764366178</v>
      </c>
      <c r="AG6" s="42">
        <f>'Inhalation-Haz-Values'!$D$3/'Indoor Air LADC and Risk Calcs'!O6</f>
        <v>3258385.6397474562</v>
      </c>
      <c r="AH6" s="112">
        <f>P6*'Inhalation-Haz-Values'!$E$4</f>
        <v>5.3095966708215488E-7</v>
      </c>
      <c r="AI6" s="112">
        <f>Q6*'Inhalation-Haz-Values'!$E$4</f>
        <v>3.604486662987107E-8</v>
      </c>
      <c r="AJ6" s="112">
        <f>R6*'Inhalation-Haz-Values'!$E$4</f>
        <v>8.0298471333537722E-8</v>
      </c>
      <c r="AK6" s="112">
        <f>S6*'Inhalation-Haz-Values'!$E$4</f>
        <v>3.1346349092154052E-7</v>
      </c>
      <c r="AL6" s="112">
        <f>T6*'Inhalation-Haz-Values'!$E$4</f>
        <v>1.9911347473076944E-8</v>
      </c>
      <c r="AM6" s="112">
        <f>U6*'Inhalation-Haz-Values'!$E$4</f>
        <v>4.6194654851126267E-8</v>
      </c>
    </row>
    <row r="7" spans="1:51" x14ac:dyDescent="0.25">
      <c r="A7" s="53" t="s">
        <v>97</v>
      </c>
      <c r="B7" s="53" t="s">
        <v>95</v>
      </c>
      <c r="C7" s="53" t="s">
        <v>236</v>
      </c>
      <c r="D7" s="42">
        <v>4.1170376181623169E-2</v>
      </c>
      <c r="E7" s="42">
        <v>3.3009682116561393E-3</v>
      </c>
      <c r="F7" s="42">
        <v>7.0663964473729971E-3</v>
      </c>
      <c r="G7" s="42">
        <v>2.4187301370515984E-2</v>
      </c>
      <c r="H7" s="42">
        <v>1.8315604176781979E-3</v>
      </c>
      <c r="I7" s="42">
        <v>4.0570348394919301E-3</v>
      </c>
      <c r="J7" s="42">
        <v>4.1170376181623169E-2</v>
      </c>
      <c r="K7" s="42">
        <v>3.3009682116561393E-3</v>
      </c>
      <c r="L7" s="42">
        <v>7.0663964473729971E-3</v>
      </c>
      <c r="M7" s="42">
        <v>2.4187301370515984E-2</v>
      </c>
      <c r="N7" s="42">
        <v>1.8315604176781979E-3</v>
      </c>
      <c r="O7" s="42">
        <v>4.0570348394919301E-3</v>
      </c>
      <c r="P7" s="42">
        <f t="shared" ref="P7:P70" si="1">J7</f>
        <v>4.1170376181623169E-2</v>
      </c>
      <c r="Q7" s="42">
        <f t="shared" ref="Q7:Q70" si="2">K7</f>
        <v>3.3009682116561393E-3</v>
      </c>
      <c r="R7" s="42">
        <f t="shared" ref="R7:R70" si="3">L7</f>
        <v>7.0663964473729971E-3</v>
      </c>
      <c r="S7" s="42">
        <f t="shared" ref="S7:S70" si="4">M7</f>
        <v>2.4187301370515984E-2</v>
      </c>
      <c r="T7" s="42">
        <f t="shared" ref="T7:T70" si="5">N7</f>
        <v>1.8315604176781979E-3</v>
      </c>
      <c r="U7" s="42">
        <f t="shared" ref="U7:U70" si="6">O7</f>
        <v>4.0570348394919301E-3</v>
      </c>
      <c r="V7" s="42">
        <f>'Inhalation-Haz-Values'!$D$2/'Indoor Air LADC and Risk Calcs'!D7</f>
        <v>237549.44469915741</v>
      </c>
      <c r="W7" s="42">
        <f>'Inhalation-Haz-Values'!$D$2/'Indoor Air LADC and Risk Calcs'!E7</f>
        <v>2962767.0952618006</v>
      </c>
      <c r="X7" s="42">
        <f>'Inhalation-Haz-Values'!$D$2/'Indoor Air LADC and Risk Calcs'!F7</f>
        <v>1384015.1869254112</v>
      </c>
      <c r="Y7" s="42">
        <f>'Inhalation-Haz-Values'!$D$2/'Indoor Air LADC and Risk Calcs'!G7</f>
        <v>404344.40577656578</v>
      </c>
      <c r="Z7" s="42">
        <f>'Inhalation-Haz-Values'!$D$2/'Indoor Air LADC and Risk Calcs'!H7</f>
        <v>5339709.1931030853</v>
      </c>
      <c r="AA7" s="42">
        <f>'Inhalation-Haz-Values'!$D$2/'Indoor Air LADC and Risk Calcs'!I7</f>
        <v>2410627.5609959434</v>
      </c>
      <c r="AB7" s="42">
        <f>'Inhalation-Haz-Values'!$D$3/'Indoor Air LADC and Risk Calcs'!J7</f>
        <v>514933.35660758044</v>
      </c>
      <c r="AC7" s="42">
        <f>'Inhalation-Haz-Values'!$D$3/'Indoor Air LADC and Risk Calcs'!K7</f>
        <v>6422358.1206084015</v>
      </c>
      <c r="AD7" s="42">
        <f>'Inhalation-Haz-Values'!$D$3/'Indoor Air LADC and Risk Calcs'!L7</f>
        <v>3000114.720124613</v>
      </c>
      <c r="AE7" s="42">
        <f>'Inhalation-Haz-Values'!$D$3/'Indoor Air LADC and Risk Calcs'!M7</f>
        <v>876492.98593693192</v>
      </c>
      <c r="AF7" s="42">
        <f>'Inhalation-Haz-Values'!$D$3/'Indoor Air LADC and Risk Calcs'!N7</f>
        <v>11574829.74374084</v>
      </c>
      <c r="AG7" s="42">
        <f>'Inhalation-Haz-Values'!$D$3/'Indoor Air LADC and Risk Calcs'!O7</f>
        <v>5225491.2365147239</v>
      </c>
      <c r="AH7" s="112">
        <f>P7*'Inhalation-Haz-Values'!$E$4</f>
        <v>2.9230967088952448E-7</v>
      </c>
      <c r="AI7" s="112">
        <f>Q7*'Inhalation-Haz-Values'!$E$4</f>
        <v>2.3436874302758589E-8</v>
      </c>
      <c r="AJ7" s="112">
        <f>R7*'Inhalation-Haz-Values'!$E$4</f>
        <v>5.0171414776348279E-8</v>
      </c>
      <c r="AK7" s="112">
        <f>S7*'Inhalation-Haz-Values'!$E$4</f>
        <v>1.7172983973066347E-7</v>
      </c>
      <c r="AL7" s="112">
        <f>T7*'Inhalation-Haz-Values'!$E$4</f>
        <v>1.3004078965515205E-8</v>
      </c>
      <c r="AM7" s="112">
        <f>U7*'Inhalation-Haz-Values'!$E$4</f>
        <v>2.8804947360392702E-8</v>
      </c>
    </row>
    <row r="8" spans="1:51" x14ac:dyDescent="0.25">
      <c r="A8" s="53" t="s">
        <v>98</v>
      </c>
      <c r="B8" s="53" t="s">
        <v>95</v>
      </c>
      <c r="C8" s="53" t="s">
        <v>236</v>
      </c>
      <c r="D8" s="42">
        <v>2.8209719607282767E-2</v>
      </c>
      <c r="E8" s="42">
        <v>2.6719129184257862E-3</v>
      </c>
      <c r="F8" s="42">
        <v>5.5226513293422565E-3</v>
      </c>
      <c r="G8" s="42">
        <v>1.6476963153553327E-2</v>
      </c>
      <c r="H8" s="42">
        <v>1.4880769742972842E-3</v>
      </c>
      <c r="I8" s="42">
        <v>3.1648896247492807E-3</v>
      </c>
      <c r="J8" s="42">
        <v>2.8209719607282767E-2</v>
      </c>
      <c r="K8" s="42">
        <v>2.6719129184257862E-3</v>
      </c>
      <c r="L8" s="42">
        <v>5.5226513293422565E-3</v>
      </c>
      <c r="M8" s="42">
        <v>1.6476963153553327E-2</v>
      </c>
      <c r="N8" s="42">
        <v>1.4880769742972842E-3</v>
      </c>
      <c r="O8" s="42">
        <v>3.1648896247492807E-3</v>
      </c>
      <c r="P8" s="42">
        <f t="shared" si="1"/>
        <v>2.8209719607282767E-2</v>
      </c>
      <c r="Q8" s="42">
        <f t="shared" si="2"/>
        <v>2.6719129184257862E-3</v>
      </c>
      <c r="R8" s="42">
        <f t="shared" si="3"/>
        <v>5.5226513293422565E-3</v>
      </c>
      <c r="S8" s="42">
        <f t="shared" si="4"/>
        <v>1.6476963153553327E-2</v>
      </c>
      <c r="T8" s="42">
        <f t="shared" si="5"/>
        <v>1.4880769742972842E-3</v>
      </c>
      <c r="U8" s="42">
        <f t="shared" si="6"/>
        <v>3.1648896247492807E-3</v>
      </c>
      <c r="V8" s="42">
        <f>'Inhalation-Haz-Values'!$D$2/'Indoor Air LADC and Risk Calcs'!D8</f>
        <v>346689.01840042201</v>
      </c>
      <c r="W8" s="42">
        <f>'Inhalation-Haz-Values'!$D$2/'Indoor Air LADC and Risk Calcs'!E8</f>
        <v>3660298.9313596692</v>
      </c>
      <c r="X8" s="42">
        <f>'Inhalation-Haz-Values'!$D$2/'Indoor Air LADC and Risk Calcs'!F8</f>
        <v>1770888.5491354731</v>
      </c>
      <c r="Y8" s="42">
        <f>'Inhalation-Haz-Values'!$D$2/'Indoor Air LADC and Risk Calcs'!G8</f>
        <v>593555.97926981479</v>
      </c>
      <c r="Z8" s="42">
        <f>'Inhalation-Haz-Values'!$D$2/'Indoor Air LADC and Risk Calcs'!H8</f>
        <v>6572240.6628987845</v>
      </c>
      <c r="AA8" s="42">
        <f>'Inhalation-Haz-Values'!$D$2/'Indoor Air LADC and Risk Calcs'!I8</f>
        <v>3090155.1584993303</v>
      </c>
      <c r="AB8" s="42">
        <f>'Inhalation-Haz-Values'!$D$3/'Indoor Air LADC and Risk Calcs'!J8</f>
        <v>751514.02761645662</v>
      </c>
      <c r="AC8" s="42">
        <f>'Inhalation-Haz-Values'!$D$3/'Indoor Air LADC and Risk Calcs'!K8</f>
        <v>7934390.321556747</v>
      </c>
      <c r="AD8" s="42">
        <f>'Inhalation-Haz-Values'!$D$3/'Indoor Air LADC and Risk Calcs'!L8</f>
        <v>3838735.9142813934</v>
      </c>
      <c r="AE8" s="42">
        <f>'Inhalation-Haz-Values'!$D$3/'Indoor Air LADC and Risk Calcs'!M8</f>
        <v>1286644.8630388621</v>
      </c>
      <c r="AF8" s="42">
        <f>'Inhalation-Haz-Values'!$D$3/'Indoor Air LADC and Risk Calcs'!N8</f>
        <v>14246574.852091433</v>
      </c>
      <c r="AG8" s="42">
        <f>'Inhalation-Haz-Values'!$D$3/'Indoor Air LADC and Risk Calcs'!O8</f>
        <v>6698495.844599776</v>
      </c>
      <c r="AH8" s="112">
        <f>P8*'Inhalation-Haz-Values'!$E$4</f>
        <v>2.0028900921170763E-7</v>
      </c>
      <c r="AI8" s="112">
        <f>Q8*'Inhalation-Haz-Values'!$E$4</f>
        <v>1.897058172082308E-8</v>
      </c>
      <c r="AJ8" s="112">
        <f>R8*'Inhalation-Haz-Values'!$E$4</f>
        <v>3.9210824438330017E-8</v>
      </c>
      <c r="AK8" s="112">
        <f>S8*'Inhalation-Haz-Values'!$E$4</f>
        <v>1.1698643839022862E-7</v>
      </c>
      <c r="AL8" s="112">
        <f>T8*'Inhalation-Haz-Values'!$E$4</f>
        <v>1.0565346517510717E-8</v>
      </c>
      <c r="AM8" s="112">
        <f>U8*'Inhalation-Haz-Values'!$E$4</f>
        <v>2.2470716335719893E-8</v>
      </c>
    </row>
    <row r="9" spans="1:51" x14ac:dyDescent="0.25">
      <c r="A9" s="53" t="s">
        <v>99</v>
      </c>
      <c r="B9" s="53" t="s">
        <v>95</v>
      </c>
      <c r="C9" s="53" t="s">
        <v>236</v>
      </c>
      <c r="D9" s="42">
        <v>2.0278179891585278E-2</v>
      </c>
      <c r="E9" s="42">
        <v>2.3714512112060398E-3</v>
      </c>
      <c r="F9" s="42">
        <v>4.7182008582061681E-3</v>
      </c>
      <c r="G9" s="42">
        <v>1.1738673601909236E-2</v>
      </c>
      <c r="H9" s="42">
        <v>1.3259052477053565E-3</v>
      </c>
      <c r="I9" s="42">
        <v>2.6982577810169325E-3</v>
      </c>
      <c r="J9" s="42">
        <v>2.0278179891585278E-2</v>
      </c>
      <c r="K9" s="42">
        <v>2.3714512112060398E-3</v>
      </c>
      <c r="L9" s="42">
        <v>4.7182008582061681E-3</v>
      </c>
      <c r="M9" s="42">
        <v>1.1738673601909236E-2</v>
      </c>
      <c r="N9" s="42">
        <v>1.3259052477053565E-3</v>
      </c>
      <c r="O9" s="42">
        <v>2.6982577810169325E-3</v>
      </c>
      <c r="P9" s="42">
        <f t="shared" si="1"/>
        <v>2.0278179891585278E-2</v>
      </c>
      <c r="Q9" s="42">
        <f t="shared" si="2"/>
        <v>2.3714512112060398E-3</v>
      </c>
      <c r="R9" s="42">
        <f t="shared" si="3"/>
        <v>4.7182008582061681E-3</v>
      </c>
      <c r="S9" s="42">
        <f t="shared" si="4"/>
        <v>1.1738673601909236E-2</v>
      </c>
      <c r="T9" s="42">
        <f t="shared" si="5"/>
        <v>1.3259052477053565E-3</v>
      </c>
      <c r="U9" s="42">
        <f t="shared" si="6"/>
        <v>2.6982577810169325E-3</v>
      </c>
      <c r="V9" s="42">
        <f>'Inhalation-Haz-Values'!$D$2/'Indoor Air LADC and Risk Calcs'!D9</f>
        <v>482291.80588630401</v>
      </c>
      <c r="W9" s="42">
        <f>'Inhalation-Haz-Values'!$D$2/'Indoor Air LADC and Risk Calcs'!E9</f>
        <v>4124057.0136065432</v>
      </c>
      <c r="X9" s="42">
        <f>'Inhalation-Haz-Values'!$D$2/'Indoor Air LADC and Risk Calcs'!F9</f>
        <v>2072824.0051480762</v>
      </c>
      <c r="Y9" s="42">
        <f>'Inhalation-Haz-Values'!$D$2/'Indoor Air LADC and Risk Calcs'!G9</f>
        <v>833143.53321906249</v>
      </c>
      <c r="Z9" s="42">
        <f>'Inhalation-Haz-Values'!$D$2/'Indoor Air LADC and Risk Calcs'!H9</f>
        <v>7376092.6860539271</v>
      </c>
      <c r="AA9" s="42">
        <f>'Inhalation-Haz-Values'!$D$2/'Indoor Air LADC and Risk Calcs'!I9</f>
        <v>3624561.0292705488</v>
      </c>
      <c r="AB9" s="42">
        <f>'Inhalation-Haz-Values'!$D$3/'Indoor Air LADC and Risk Calcs'!J9</f>
        <v>1045458.7203261396</v>
      </c>
      <c r="AC9" s="42">
        <f>'Inhalation-Haz-Values'!$D$3/'Indoor Air LADC and Risk Calcs'!K9</f>
        <v>8939673.6900264528</v>
      </c>
      <c r="AD9" s="42">
        <f>'Inhalation-Haz-Values'!$D$3/'Indoor Air LADC and Risk Calcs'!L9</f>
        <v>4493238.1297688363</v>
      </c>
      <c r="AE9" s="42">
        <f>'Inhalation-Haz-Values'!$D$3/'Indoor Air LADC and Risk Calcs'!M9</f>
        <v>1805996.2069779269</v>
      </c>
      <c r="AF9" s="42">
        <f>'Inhalation-Haz-Values'!$D$3/'Indoor Air LADC and Risk Calcs'!N9</f>
        <v>15989076.170178246</v>
      </c>
      <c r="AG9" s="42">
        <f>'Inhalation-Haz-Values'!$D$3/'Indoor Air LADC and Risk Calcs'!O9</f>
        <v>7856921.6585414764</v>
      </c>
      <c r="AH9" s="112">
        <f>P9*'Inhalation-Haz-Values'!$E$4</f>
        <v>1.4397507723025548E-7</v>
      </c>
      <c r="AI9" s="112">
        <f>Q9*'Inhalation-Haz-Values'!$E$4</f>
        <v>1.6837303599562883E-8</v>
      </c>
      <c r="AJ9" s="112">
        <f>R9*'Inhalation-Haz-Values'!$E$4</f>
        <v>3.3499226093263794E-8</v>
      </c>
      <c r="AK9" s="112">
        <f>S9*'Inhalation-Haz-Values'!$E$4</f>
        <v>8.3344582573555577E-8</v>
      </c>
      <c r="AL9" s="112">
        <f>T9*'Inhalation-Haz-Values'!$E$4</f>
        <v>9.4139272587080313E-9</v>
      </c>
      <c r="AM9" s="112">
        <f>U9*'Inhalation-Haz-Values'!$E$4</f>
        <v>1.915763024522022E-8</v>
      </c>
    </row>
    <row r="10" spans="1:51" x14ac:dyDescent="0.25">
      <c r="A10" s="53" t="s">
        <v>100</v>
      </c>
      <c r="B10" s="53" t="s">
        <v>95</v>
      </c>
      <c r="C10" s="53" t="s">
        <v>236</v>
      </c>
      <c r="D10" s="42">
        <v>5.0169140908894495E-2</v>
      </c>
      <c r="E10" s="42">
        <v>3.5229552150024138E-3</v>
      </c>
      <c r="F10" s="42">
        <v>7.7817053209840829E-3</v>
      </c>
      <c r="G10" s="42">
        <v>2.9590996071893534E-2</v>
      </c>
      <c r="H10" s="42">
        <v>1.9479694798546707E-3</v>
      </c>
      <c r="I10" s="42">
        <v>4.4748212851721449E-3</v>
      </c>
      <c r="J10" s="42">
        <v>5.0169140908894495E-2</v>
      </c>
      <c r="K10" s="42">
        <v>3.5229552150024138E-3</v>
      </c>
      <c r="L10" s="42">
        <v>7.7817053209840829E-3</v>
      </c>
      <c r="M10" s="42">
        <v>2.9590996071893534E-2</v>
      </c>
      <c r="N10" s="42">
        <v>1.9479694798546707E-3</v>
      </c>
      <c r="O10" s="42">
        <v>4.4748212851721449E-3</v>
      </c>
      <c r="P10" s="42">
        <f t="shared" si="1"/>
        <v>5.0169140908894495E-2</v>
      </c>
      <c r="Q10" s="42">
        <f t="shared" si="2"/>
        <v>3.5229552150024138E-3</v>
      </c>
      <c r="R10" s="42">
        <f t="shared" si="3"/>
        <v>7.7817053209840829E-3</v>
      </c>
      <c r="S10" s="42">
        <f t="shared" si="4"/>
        <v>2.9590996071893534E-2</v>
      </c>
      <c r="T10" s="42">
        <f t="shared" si="5"/>
        <v>1.9479694798546707E-3</v>
      </c>
      <c r="U10" s="42">
        <f t="shared" si="6"/>
        <v>4.4748212851721449E-3</v>
      </c>
      <c r="V10" s="42">
        <f>'Inhalation-Haz-Values'!$D$2/'Indoor Air LADC and Risk Calcs'!D10</f>
        <v>194940.55155857975</v>
      </c>
      <c r="W10" s="42">
        <f>'Inhalation-Haz-Values'!$D$2/'Indoor Air LADC and Risk Calcs'!E10</f>
        <v>2776078.4350457033</v>
      </c>
      <c r="X10" s="42">
        <f>'Inhalation-Haz-Values'!$D$2/'Indoor Air LADC and Risk Calcs'!F10</f>
        <v>1256793.9283986161</v>
      </c>
      <c r="Y10" s="42">
        <f>'Inhalation-Haz-Values'!$D$2/'Indoor Air LADC and Risk Calcs'!G10</f>
        <v>330505.94093685661</v>
      </c>
      <c r="Z10" s="42">
        <f>'Inhalation-Haz-Values'!$D$2/'Indoor Air LADC and Risk Calcs'!H10</f>
        <v>5020612.540977614</v>
      </c>
      <c r="AA10" s="42">
        <f>'Inhalation-Haz-Values'!$D$2/'Indoor Air LADC and Risk Calcs'!I10</f>
        <v>2185562.1435446371</v>
      </c>
      <c r="AB10" s="42">
        <f>'Inhalation-Haz-Values'!$D$3/'Indoor Air LADC and Risk Calcs'!J10</f>
        <v>422570.5207609295</v>
      </c>
      <c r="AC10" s="42">
        <f>'Inhalation-Haz-Values'!$D$3/'Indoor Air LADC and Risk Calcs'!K10</f>
        <v>6017675.135272895</v>
      </c>
      <c r="AD10" s="42">
        <f>'Inhalation-Haz-Values'!$D$3/'Indoor Air LADC and Risk Calcs'!L10</f>
        <v>2724338.576896796</v>
      </c>
      <c r="AE10" s="42">
        <f>'Inhalation-Haz-Values'!$D$3/'Indoor Air LADC and Risk Calcs'!M10</f>
        <v>716434.14599809411</v>
      </c>
      <c r="AF10" s="42">
        <f>'Inhalation-Haz-Values'!$D$3/'Indoor Air LADC and Risk Calcs'!N10</f>
        <v>10883127.389440227</v>
      </c>
      <c r="AG10" s="42">
        <f>'Inhalation-Haz-Values'!$D$3/'Indoor Air LADC and Risk Calcs'!O10</f>
        <v>4737619.3704648567</v>
      </c>
      <c r="AH10" s="112">
        <f>P10*'Inhalation-Haz-Values'!$E$4</f>
        <v>3.5620090045315088E-7</v>
      </c>
      <c r="AI10" s="112">
        <f>Q10*'Inhalation-Haz-Values'!$E$4</f>
        <v>2.5012982026517139E-8</v>
      </c>
      <c r="AJ10" s="112">
        <f>R10*'Inhalation-Haz-Values'!$E$4</f>
        <v>5.5250107778986985E-8</v>
      </c>
      <c r="AK10" s="112">
        <f>S10*'Inhalation-Haz-Values'!$E$4</f>
        <v>2.100960721104441E-7</v>
      </c>
      <c r="AL10" s="112">
        <f>T10*'Inhalation-Haz-Values'!$E$4</f>
        <v>1.3830583306968161E-8</v>
      </c>
      <c r="AM10" s="112">
        <f>U10*'Inhalation-Haz-Values'!$E$4</f>
        <v>3.1771231124722231E-8</v>
      </c>
    </row>
    <row r="11" spans="1:51" x14ac:dyDescent="0.25">
      <c r="A11" s="53" t="s">
        <v>101</v>
      </c>
      <c r="B11" s="53" t="s">
        <v>95</v>
      </c>
      <c r="C11" s="53" t="s">
        <v>236</v>
      </c>
      <c r="D11" s="42">
        <v>5.1830992265022552E-2</v>
      </c>
      <c r="E11" s="42">
        <v>3.2867334817440314E-3</v>
      </c>
      <c r="F11" s="42">
        <v>7.4536134986778052E-3</v>
      </c>
      <c r="G11" s="42">
        <v>3.0653849087139785E-2</v>
      </c>
      <c r="H11" s="42">
        <v>1.8118993272490855E-3</v>
      </c>
      <c r="I11" s="42">
        <v>4.2917094005593785E-3</v>
      </c>
      <c r="J11" s="42">
        <v>5.1830992265022552E-2</v>
      </c>
      <c r="K11" s="42">
        <v>3.2867334817440314E-3</v>
      </c>
      <c r="L11" s="42">
        <v>7.4536134986778052E-3</v>
      </c>
      <c r="M11" s="42">
        <v>3.0653849087139785E-2</v>
      </c>
      <c r="N11" s="42">
        <v>1.8118993272490855E-3</v>
      </c>
      <c r="O11" s="42">
        <v>4.2917094005593785E-3</v>
      </c>
      <c r="P11" s="42">
        <f t="shared" si="1"/>
        <v>5.1830992265022552E-2</v>
      </c>
      <c r="Q11" s="42">
        <f t="shared" si="2"/>
        <v>3.2867334817440314E-3</v>
      </c>
      <c r="R11" s="42">
        <f t="shared" si="3"/>
        <v>7.4536134986778052E-3</v>
      </c>
      <c r="S11" s="42">
        <f t="shared" si="4"/>
        <v>3.0653849087139785E-2</v>
      </c>
      <c r="T11" s="42">
        <f t="shared" si="5"/>
        <v>1.8118993272490855E-3</v>
      </c>
      <c r="U11" s="42">
        <f t="shared" si="6"/>
        <v>4.2917094005593785E-3</v>
      </c>
      <c r="V11" s="42">
        <f>'Inhalation-Haz-Values'!$D$2/'Indoor Air LADC and Risk Calcs'!D11</f>
        <v>188690.19427590433</v>
      </c>
      <c r="W11" s="42">
        <f>'Inhalation-Haz-Values'!$D$2/'Indoor Air LADC and Risk Calcs'!E11</f>
        <v>2975598.737872248</v>
      </c>
      <c r="X11" s="42">
        <f>'Inhalation-Haz-Values'!$D$2/'Indoor Air LADC and Risk Calcs'!F11</f>
        <v>1312115.2581542996</v>
      </c>
      <c r="Y11" s="42">
        <f>'Inhalation-Haz-Values'!$D$2/'Indoor Air LADC and Risk Calcs'!G11</f>
        <v>319046.39356050739</v>
      </c>
      <c r="Z11" s="42">
        <f>'Inhalation-Haz-Values'!$D$2/'Indoor Air LADC and Risk Calcs'!H11</f>
        <v>5397650.8809948489</v>
      </c>
      <c r="AA11" s="42">
        <f>'Inhalation-Haz-Values'!$D$2/'Indoor Air LADC and Risk Calcs'!I11</f>
        <v>2278812.260384005</v>
      </c>
      <c r="AB11" s="42">
        <f>'Inhalation-Haz-Values'!$D$3/'Indoor Air LADC and Risk Calcs'!J11</f>
        <v>409021.68902343273</v>
      </c>
      <c r="AC11" s="42">
        <f>'Inhalation-Haz-Values'!$D$3/'Indoor Air LADC and Risk Calcs'!K11</f>
        <v>6450173.1332200067</v>
      </c>
      <c r="AD11" s="42">
        <f>'Inhalation-Haz-Values'!$D$3/'Indoor Air LADC and Risk Calcs'!L11</f>
        <v>2844258.0238109562</v>
      </c>
      <c r="AE11" s="42">
        <f>'Inhalation-Haz-Values'!$D$3/'Indoor Air LADC and Risk Calcs'!M11</f>
        <v>691593.40935406508</v>
      </c>
      <c r="AF11" s="42">
        <f>'Inhalation-Haz-Values'!$D$3/'Indoor Air LADC and Risk Calcs'!N11</f>
        <v>11700429.31258597</v>
      </c>
      <c r="AG11" s="42">
        <f>'Inhalation-Haz-Values'!$D$3/'Indoor Air LADC and Risk Calcs'!O11</f>
        <v>4939756.6380512174</v>
      </c>
      <c r="AH11" s="112">
        <f>P11*'Inhalation-Haz-Values'!$E$4</f>
        <v>3.6800004508166008E-7</v>
      </c>
      <c r="AI11" s="112">
        <f>Q11*'Inhalation-Haz-Values'!$E$4</f>
        <v>2.3335807720382622E-8</v>
      </c>
      <c r="AJ11" s="112">
        <f>R11*'Inhalation-Haz-Values'!$E$4</f>
        <v>5.2920655840612418E-8</v>
      </c>
      <c r="AK11" s="112">
        <f>S11*'Inhalation-Haz-Values'!$E$4</f>
        <v>2.1764232851869247E-7</v>
      </c>
      <c r="AL11" s="112">
        <f>T11*'Inhalation-Haz-Values'!$E$4</f>
        <v>1.2864485223468506E-8</v>
      </c>
      <c r="AM11" s="112">
        <f>U11*'Inhalation-Haz-Values'!$E$4</f>
        <v>3.0471136743971589E-8</v>
      </c>
    </row>
    <row r="12" spans="1:51" x14ac:dyDescent="0.25">
      <c r="A12" s="53" t="s">
        <v>102</v>
      </c>
      <c r="B12" s="53" t="s">
        <v>95</v>
      </c>
      <c r="C12" s="53" t="s">
        <v>236</v>
      </c>
      <c r="D12" s="42">
        <v>4.4406910092686706E-2</v>
      </c>
      <c r="E12" s="42">
        <v>3.3717938028149149E-3</v>
      </c>
      <c r="F12" s="42">
        <v>7.3087018840628931E-3</v>
      </c>
      <c r="G12" s="42">
        <v>2.6132928456458329E-2</v>
      </c>
      <c r="H12" s="42">
        <v>1.8683044306396141E-3</v>
      </c>
      <c r="I12" s="42">
        <v>4.1988337244402091E-3</v>
      </c>
      <c r="J12" s="42">
        <v>4.4406910092686706E-2</v>
      </c>
      <c r="K12" s="42">
        <v>3.3717938028149149E-3</v>
      </c>
      <c r="L12" s="42">
        <v>7.3087018840628931E-3</v>
      </c>
      <c r="M12" s="42">
        <v>2.6132928456458329E-2</v>
      </c>
      <c r="N12" s="42">
        <v>1.8683044306396141E-3</v>
      </c>
      <c r="O12" s="42">
        <v>4.1988337244402091E-3</v>
      </c>
      <c r="P12" s="42">
        <f t="shared" si="1"/>
        <v>4.4406910092686706E-2</v>
      </c>
      <c r="Q12" s="42">
        <f t="shared" si="2"/>
        <v>3.3717938028149149E-3</v>
      </c>
      <c r="R12" s="42">
        <f t="shared" si="3"/>
        <v>7.3087018840628931E-3</v>
      </c>
      <c r="S12" s="42">
        <f t="shared" si="4"/>
        <v>2.6132928456458329E-2</v>
      </c>
      <c r="T12" s="42">
        <f t="shared" si="5"/>
        <v>1.8683044306396141E-3</v>
      </c>
      <c r="U12" s="42">
        <f t="shared" si="6"/>
        <v>4.1988337244402091E-3</v>
      </c>
      <c r="V12" s="42">
        <f>'Inhalation-Haz-Values'!$D$2/'Indoor Air LADC and Risk Calcs'!D12</f>
        <v>220235.99434383187</v>
      </c>
      <c r="W12" s="42">
        <f>'Inhalation-Haz-Values'!$D$2/'Indoor Air LADC and Risk Calcs'!E12</f>
        <v>2900533.2389647448</v>
      </c>
      <c r="X12" s="42">
        <f>'Inhalation-Haz-Values'!$D$2/'Indoor Air LADC and Risk Calcs'!F12</f>
        <v>1338130.9232664059</v>
      </c>
      <c r="Y12" s="42">
        <f>'Inhalation-Haz-Values'!$D$2/'Indoor Air LADC and Risk Calcs'!G12</f>
        <v>374240.49188727763</v>
      </c>
      <c r="Z12" s="42">
        <f>'Inhalation-Haz-Values'!$D$2/'Indoor Air LADC and Risk Calcs'!H12</f>
        <v>5234692.9331275076</v>
      </c>
      <c r="AA12" s="42">
        <f>'Inhalation-Haz-Values'!$D$2/'Indoor Air LADC and Risk Calcs'!I12</f>
        <v>2329218.2167332373</v>
      </c>
      <c r="AB12" s="42">
        <f>'Inhalation-Haz-Values'!$D$3/'Indoor Air LADC and Risk Calcs'!J12</f>
        <v>477403.17792323476</v>
      </c>
      <c r="AC12" s="42">
        <f>'Inhalation-Haz-Values'!$D$3/'Indoor Air LADC and Risk Calcs'!K12</f>
        <v>6287454.4648315534</v>
      </c>
      <c r="AD12" s="42">
        <f>'Inhalation-Haz-Values'!$D$3/'Indoor Air LADC and Risk Calcs'!L12</f>
        <v>2900651.8991050925</v>
      </c>
      <c r="AE12" s="42">
        <f>'Inhalation-Haz-Values'!$D$3/'Indoor Air LADC and Risk Calcs'!M12</f>
        <v>811237.05807876133</v>
      </c>
      <c r="AF12" s="42">
        <f>'Inhalation-Haz-Values'!$D$3/'Indoor Air LADC and Risk Calcs'!N12</f>
        <v>11347187.135204822</v>
      </c>
      <c r="AG12" s="42">
        <f>'Inhalation-Haz-Values'!$D$3/'Indoor Air LADC and Risk Calcs'!O12</f>
        <v>5049021.0833072215</v>
      </c>
      <c r="AH12" s="112">
        <f>P12*'Inhalation-Haz-Values'!$E$4</f>
        <v>3.1528906165807561E-7</v>
      </c>
      <c r="AI12" s="112">
        <f>Q12*'Inhalation-Haz-Values'!$E$4</f>
        <v>2.3939735999985895E-8</v>
      </c>
      <c r="AJ12" s="112">
        <f>R12*'Inhalation-Haz-Values'!$E$4</f>
        <v>5.1891783376846539E-8</v>
      </c>
      <c r="AK12" s="112">
        <f>S12*'Inhalation-Haz-Values'!$E$4</f>
        <v>1.8554379204085414E-7</v>
      </c>
      <c r="AL12" s="112">
        <f>T12*'Inhalation-Haz-Values'!$E$4</f>
        <v>1.326496145754126E-8</v>
      </c>
      <c r="AM12" s="112">
        <f>U12*'Inhalation-Haz-Values'!$E$4</f>
        <v>2.9811719443525485E-8</v>
      </c>
    </row>
    <row r="13" spans="1:51" x14ac:dyDescent="0.25">
      <c r="A13" s="53" t="s">
        <v>109</v>
      </c>
      <c r="B13" s="53" t="s">
        <v>110</v>
      </c>
      <c r="C13" s="53" t="s">
        <v>236</v>
      </c>
      <c r="D13" s="42">
        <v>0.50417371608653094</v>
      </c>
      <c r="E13" s="42">
        <v>2.3801482668278921E-2</v>
      </c>
      <c r="F13" s="42">
        <v>5.8941663860540956E-2</v>
      </c>
      <c r="G13" s="42">
        <v>0.3000913104504106</v>
      </c>
      <c r="H13" s="42">
        <v>1.2981378990658321E-2</v>
      </c>
      <c r="I13" s="42">
        <v>3.4076669687172441E-2</v>
      </c>
      <c r="J13" s="42">
        <v>0.50417371608653094</v>
      </c>
      <c r="K13" s="42">
        <v>2.3801482668278921E-2</v>
      </c>
      <c r="L13" s="42">
        <v>5.8941663860540956E-2</v>
      </c>
      <c r="M13" s="42">
        <v>0.3000913104504106</v>
      </c>
      <c r="N13" s="42">
        <v>1.2981378990658321E-2</v>
      </c>
      <c r="O13" s="42">
        <v>3.4076669687172441E-2</v>
      </c>
      <c r="P13" s="42">
        <f t="shared" si="1"/>
        <v>0.50417371608653094</v>
      </c>
      <c r="Q13" s="42">
        <f t="shared" si="2"/>
        <v>2.3801482668278921E-2</v>
      </c>
      <c r="R13" s="42">
        <f t="shared" si="3"/>
        <v>5.8941663860540956E-2</v>
      </c>
      <c r="S13" s="42">
        <f t="shared" si="4"/>
        <v>0.3000913104504106</v>
      </c>
      <c r="T13" s="42">
        <f t="shared" si="5"/>
        <v>1.2981378990658321E-2</v>
      </c>
      <c r="U13" s="42">
        <f t="shared" si="6"/>
        <v>3.4076669687172441E-2</v>
      </c>
      <c r="V13" s="42">
        <f>'Inhalation-Haz-Values'!$D$2/'Indoor Air LADC and Risk Calcs'!D13</f>
        <v>19398.075877326111</v>
      </c>
      <c r="W13" s="42">
        <f>'Inhalation-Haz-Values'!$D$2/'Indoor Air LADC and Risk Calcs'!E13</f>
        <v>410898.77199264365</v>
      </c>
      <c r="X13" s="42">
        <f>'Inhalation-Haz-Values'!$D$2/'Indoor Air LADC and Risk Calcs'!F13</f>
        <v>165926.7716489984</v>
      </c>
      <c r="Y13" s="42">
        <f>'Inhalation-Haz-Values'!$D$2/'Indoor Air LADC and Risk Calcs'!G13</f>
        <v>32590.080616866522</v>
      </c>
      <c r="Z13" s="42">
        <f>'Inhalation-Haz-Values'!$D$2/'Indoor Air LADC and Risk Calcs'!H13</f>
        <v>753386.83255745773</v>
      </c>
      <c r="AA13" s="42">
        <f>'Inhalation-Haz-Values'!$D$2/'Indoor Air LADC and Risk Calcs'!I13</f>
        <v>286999.87674210744</v>
      </c>
      <c r="AB13" s="42">
        <f>'Inhalation-Haz-Values'!$D$3/'Indoor Air LADC and Risk Calcs'!J13</f>
        <v>42048.998834285645</v>
      </c>
      <c r="AC13" s="42">
        <f>'Inhalation-Haz-Values'!$D$3/'Indoor Air LADC and Risk Calcs'!K13</f>
        <v>890700.81454438099</v>
      </c>
      <c r="AD13" s="42">
        <f>'Inhalation-Haz-Values'!$D$3/'Indoor Air LADC and Risk Calcs'!L13</f>
        <v>359677.66451521125</v>
      </c>
      <c r="AE13" s="42">
        <f>'Inhalation-Haz-Values'!$D$3/'Indoor Air LADC and Risk Calcs'!M13</f>
        <v>70645.164527358924</v>
      </c>
      <c r="AF13" s="42">
        <f>'Inhalation-Haz-Values'!$D$3/'Indoor Air LADC and Risk Calcs'!N13</f>
        <v>1633108.4713924441</v>
      </c>
      <c r="AG13" s="42">
        <f>'Inhalation-Haz-Values'!$D$3/'Indoor Air LADC and Risk Calcs'!O13</f>
        <v>622126.52218125539</v>
      </c>
      <c r="AH13" s="112">
        <f>P13*'Inhalation-Haz-Values'!$E$4</f>
        <v>3.5796333842143696E-6</v>
      </c>
      <c r="AI13" s="112">
        <f>Q13*'Inhalation-Haz-Values'!$E$4</f>
        <v>1.6899052694478032E-7</v>
      </c>
      <c r="AJ13" s="112">
        <f>R13*'Inhalation-Haz-Values'!$E$4</f>
        <v>4.184858134098408E-7</v>
      </c>
      <c r="AK13" s="112">
        <f>S13*'Inhalation-Haz-Values'!$E$4</f>
        <v>2.130648304197915E-6</v>
      </c>
      <c r="AL13" s="112">
        <f>T13*'Inhalation-Haz-Values'!$E$4</f>
        <v>9.2167790833674074E-8</v>
      </c>
      <c r="AM13" s="112">
        <f>U13*'Inhalation-Haz-Values'!$E$4</f>
        <v>2.4194435477892432E-7</v>
      </c>
    </row>
    <row r="14" spans="1:51" x14ac:dyDescent="0.25">
      <c r="A14" s="53" t="s">
        <v>62</v>
      </c>
      <c r="B14" s="53" t="s">
        <v>63</v>
      </c>
      <c r="C14" s="53" t="s">
        <v>236</v>
      </c>
      <c r="D14" s="42">
        <v>10.297635459419373</v>
      </c>
      <c r="E14" s="42">
        <v>0.4913533857575671</v>
      </c>
      <c r="F14" s="42">
        <v>1.2125248003361526</v>
      </c>
      <c r="G14" s="42">
        <v>6.1280769809370224</v>
      </c>
      <c r="H14" s="42">
        <v>0.26810503113852946</v>
      </c>
      <c r="I14" s="42">
        <v>0.70090300851784448</v>
      </c>
      <c r="J14" s="42">
        <v>10.297635459419373</v>
      </c>
      <c r="K14" s="42">
        <v>0.4913533857575671</v>
      </c>
      <c r="L14" s="42">
        <v>1.2125248003361526</v>
      </c>
      <c r="M14" s="42">
        <v>6.1280769809370224</v>
      </c>
      <c r="N14" s="42">
        <v>0.26810503113852946</v>
      </c>
      <c r="O14" s="42">
        <v>0.70090300851784448</v>
      </c>
      <c r="P14" s="42">
        <f t="shared" si="1"/>
        <v>10.297635459419373</v>
      </c>
      <c r="Q14" s="42">
        <f t="shared" si="2"/>
        <v>0.4913533857575671</v>
      </c>
      <c r="R14" s="42">
        <f t="shared" si="3"/>
        <v>1.2125248003361526</v>
      </c>
      <c r="S14" s="42">
        <f t="shared" si="4"/>
        <v>6.1280769809370224</v>
      </c>
      <c r="T14" s="42">
        <f t="shared" si="5"/>
        <v>0.26810503113852946</v>
      </c>
      <c r="U14" s="42">
        <f t="shared" si="6"/>
        <v>0.70090300851784448</v>
      </c>
      <c r="V14" s="42">
        <f>'Inhalation-Haz-Values'!$D$2/'Indoor Air LADC and Risk Calcs'!D14</f>
        <v>949.7325904126966</v>
      </c>
      <c r="W14" s="42">
        <f>'Inhalation-Haz-Values'!$D$2/'Indoor Air LADC and Risk Calcs'!E14</f>
        <v>19904.208017049128</v>
      </c>
      <c r="X14" s="42">
        <f>'Inhalation-Haz-Values'!$D$2/'Indoor Air LADC and Risk Calcs'!F14</f>
        <v>8065.8144041991181</v>
      </c>
      <c r="Y14" s="42">
        <f>'Inhalation-Haz-Values'!$D$2/'Indoor Air LADC and Risk Calcs'!G14</f>
        <v>1595.9329542404957</v>
      </c>
      <c r="Z14" s="42">
        <f>'Inhalation-Haz-Values'!$D$2/'Indoor Air LADC and Risk Calcs'!H14</f>
        <v>36478.241226837286</v>
      </c>
      <c r="AA14" s="42">
        <f>'Inhalation-Haz-Values'!$D$2/'Indoor Air LADC and Risk Calcs'!I14</f>
        <v>13953.428478900598</v>
      </c>
      <c r="AB14" s="42">
        <f>'Inhalation-Haz-Values'!$D$3/'Indoor Air LADC and Risk Calcs'!J14</f>
        <v>2058.7250426123892</v>
      </c>
      <c r="AC14" s="42">
        <f>'Inhalation-Haz-Values'!$D$3/'Indoor Air LADC and Risk Calcs'!K14</f>
        <v>43146.135987877453</v>
      </c>
      <c r="AD14" s="42">
        <f>'Inhalation-Haz-Values'!$D$3/'Indoor Air LADC and Risk Calcs'!L14</f>
        <v>17484.178463090113</v>
      </c>
      <c r="AE14" s="42">
        <f>'Inhalation-Haz-Values'!$D$3/'Indoor Air LADC and Risk Calcs'!M14</f>
        <v>3459.486567474285</v>
      </c>
      <c r="AF14" s="42">
        <f>'Inhalation-Haz-Values'!$D$3/'Indoor Air LADC and Risk Calcs'!N14</f>
        <v>79073.488139974492</v>
      </c>
      <c r="AG14" s="42">
        <f>'Inhalation-Haz-Values'!$D$3/'Indoor Air LADC and Risk Calcs'!O14</f>
        <v>30246.695680234425</v>
      </c>
      <c r="AH14" s="112">
        <f>P14*'Inhalation-Haz-Values'!$E$4</f>
        <v>7.3113211761877554E-5</v>
      </c>
      <c r="AI14" s="112">
        <f>Q14*'Inhalation-Haz-Values'!$E$4</f>
        <v>3.4886090388787263E-6</v>
      </c>
      <c r="AJ14" s="112">
        <f>R14*'Inhalation-Haz-Values'!$E$4</f>
        <v>8.6089260823866826E-6</v>
      </c>
      <c r="AK14" s="112">
        <f>S14*'Inhalation-Haz-Values'!$E$4</f>
        <v>4.3509346564652857E-5</v>
      </c>
      <c r="AL14" s="112">
        <f>T14*'Inhalation-Haz-Values'!$E$4</f>
        <v>1.9035457210835592E-6</v>
      </c>
      <c r="AM14" s="112">
        <f>U14*'Inhalation-Haz-Values'!$E$4</f>
        <v>4.9764113604766958E-6</v>
      </c>
    </row>
    <row r="15" spans="1:51" x14ac:dyDescent="0.25">
      <c r="A15" s="53" t="s">
        <v>65</v>
      </c>
      <c r="B15" s="53" t="s">
        <v>63</v>
      </c>
      <c r="C15" s="53" t="s">
        <v>236</v>
      </c>
      <c r="D15" s="42">
        <v>9.2099010165519406</v>
      </c>
      <c r="E15" s="42">
        <v>0.43764393603214358</v>
      </c>
      <c r="F15" s="42">
        <v>1.0814449836406765</v>
      </c>
      <c r="G15" s="42">
        <v>5.481194490321549</v>
      </c>
      <c r="H15" s="42">
        <v>0.23875755747044819</v>
      </c>
      <c r="I15" s="42">
        <v>0.625169481267694</v>
      </c>
      <c r="J15" s="42">
        <v>9.2099010165519406</v>
      </c>
      <c r="K15" s="42">
        <v>0.43764393603214358</v>
      </c>
      <c r="L15" s="42">
        <v>1.0814449836406765</v>
      </c>
      <c r="M15" s="42">
        <v>5.481194490321549</v>
      </c>
      <c r="N15" s="42">
        <v>0.23875755747044819</v>
      </c>
      <c r="O15" s="42">
        <v>0.625169481267694</v>
      </c>
      <c r="P15" s="42">
        <f t="shared" si="1"/>
        <v>9.2099010165519406</v>
      </c>
      <c r="Q15" s="42">
        <f t="shared" si="2"/>
        <v>0.43764393603214358</v>
      </c>
      <c r="R15" s="42">
        <f t="shared" si="3"/>
        <v>1.0814449836406765</v>
      </c>
      <c r="S15" s="42">
        <f t="shared" si="4"/>
        <v>5.481194490321549</v>
      </c>
      <c r="T15" s="42">
        <f t="shared" si="5"/>
        <v>0.23875755747044819</v>
      </c>
      <c r="U15" s="42">
        <f t="shared" si="6"/>
        <v>0.625169481267694</v>
      </c>
      <c r="V15" s="42">
        <f>'Inhalation-Haz-Values'!$D$2/'Indoor Air LADC and Risk Calcs'!D15</f>
        <v>1061.900663473308</v>
      </c>
      <c r="W15" s="42">
        <f>'Inhalation-Haz-Values'!$D$2/'Indoor Air LADC and Risk Calcs'!E15</f>
        <v>22346.933648091697</v>
      </c>
      <c r="X15" s="42">
        <f>'Inhalation-Haz-Values'!$D$2/'Indoor Air LADC and Risk Calcs'!F15</f>
        <v>9043.4558835121716</v>
      </c>
      <c r="Y15" s="42">
        <f>'Inhalation-Haz-Values'!$D$2/'Indoor Air LADC and Risk Calcs'!G15</f>
        <v>1784.2826079733336</v>
      </c>
      <c r="Z15" s="42">
        <f>'Inhalation-Haz-Values'!$D$2/'Indoor Air LADC and Risk Calcs'!H15</f>
        <v>40962.054159104482</v>
      </c>
      <c r="AA15" s="42">
        <f>'Inhalation-Haz-Values'!$D$2/'Indoor Air LADC and Risk Calcs'!I15</f>
        <v>15643.75788173233</v>
      </c>
      <c r="AB15" s="42">
        <f>'Inhalation-Haz-Values'!$D$3/'Indoor Air LADC and Risk Calcs'!J15</f>
        <v>2301.8705588582957</v>
      </c>
      <c r="AC15" s="42">
        <f>'Inhalation-Haz-Values'!$D$3/'Indoor Air LADC and Risk Calcs'!K15</f>
        <v>48441.205862939059</v>
      </c>
      <c r="AD15" s="42">
        <f>'Inhalation-Haz-Values'!$D$3/'Indoor Air LADC and Risk Calcs'!L15</f>
        <v>19603.401301682825</v>
      </c>
      <c r="AE15" s="42">
        <f>'Inhalation-Haz-Values'!$D$3/'Indoor Air LADC and Risk Calcs'!M15</f>
        <v>3867.7700704534427</v>
      </c>
      <c r="AF15" s="42">
        <f>'Inhalation-Haz-Values'!$D$3/'Indoor Air LADC and Risk Calcs'!N15</f>
        <v>88793.000835686616</v>
      </c>
      <c r="AG15" s="42">
        <f>'Inhalation-Haz-Values'!$D$3/'Indoor Air LADC and Risk Calcs'!O15</f>
        <v>33910.804406209143</v>
      </c>
      <c r="AH15" s="112">
        <f>P15*'Inhalation-Haz-Values'!$E$4</f>
        <v>6.5390297217518781E-5</v>
      </c>
      <c r="AI15" s="112">
        <f>Q15*'Inhalation-Haz-Values'!$E$4</f>
        <v>3.1072719458282191E-6</v>
      </c>
      <c r="AJ15" s="112">
        <f>R15*'Inhalation-Haz-Values'!$E$4</f>
        <v>7.6782593838488028E-6</v>
      </c>
      <c r="AK15" s="112">
        <f>S15*'Inhalation-Haz-Values'!$E$4</f>
        <v>3.8916480881283E-5</v>
      </c>
      <c r="AL15" s="112">
        <f>T15*'Inhalation-Haz-Values'!$E$4</f>
        <v>1.6951786580401821E-6</v>
      </c>
      <c r="AM15" s="112">
        <f>U15*'Inhalation-Haz-Values'!$E$4</f>
        <v>4.4387033170006273E-6</v>
      </c>
    </row>
    <row r="16" spans="1:51" x14ac:dyDescent="0.25">
      <c r="A16" s="53" t="s">
        <v>66</v>
      </c>
      <c r="B16" s="53" t="s">
        <v>63</v>
      </c>
      <c r="C16" s="53" t="s">
        <v>236</v>
      </c>
      <c r="D16" s="42">
        <v>9.2264419698976265</v>
      </c>
      <c r="E16" s="42">
        <v>0.44041846742504387</v>
      </c>
      <c r="F16" s="42">
        <v>1.086688285594646</v>
      </c>
      <c r="G16" s="42">
        <v>5.4905729952692726</v>
      </c>
      <c r="H16" s="42">
        <v>0.24031662630256187</v>
      </c>
      <c r="I16" s="42">
        <v>0.62815921936549146</v>
      </c>
      <c r="J16" s="42">
        <v>9.2264419698976265</v>
      </c>
      <c r="K16" s="42">
        <v>0.44041846742504387</v>
      </c>
      <c r="L16" s="42">
        <v>1.086688285594646</v>
      </c>
      <c r="M16" s="42">
        <v>5.4905729952692726</v>
      </c>
      <c r="N16" s="42">
        <v>0.24031662630256187</v>
      </c>
      <c r="O16" s="42">
        <v>0.62815921936549146</v>
      </c>
      <c r="P16" s="42">
        <f t="shared" si="1"/>
        <v>9.2264419698976265</v>
      </c>
      <c r="Q16" s="42">
        <f t="shared" si="2"/>
        <v>0.44041846742504387</v>
      </c>
      <c r="R16" s="42">
        <f t="shared" si="3"/>
        <v>1.086688285594646</v>
      </c>
      <c r="S16" s="42">
        <f t="shared" si="4"/>
        <v>5.4905729952692726</v>
      </c>
      <c r="T16" s="42">
        <f t="shared" si="5"/>
        <v>0.24031662630256187</v>
      </c>
      <c r="U16" s="42">
        <f t="shared" si="6"/>
        <v>0.62815921936549146</v>
      </c>
      <c r="V16" s="42">
        <f>'Inhalation-Haz-Values'!$D$2/'Indoor Air LADC and Risk Calcs'!D16</f>
        <v>1059.9969123426367</v>
      </c>
      <c r="W16" s="42">
        <f>'Inhalation-Haz-Values'!$D$2/'Indoor Air LADC and Risk Calcs'!E16</f>
        <v>22206.153291390958</v>
      </c>
      <c r="X16" s="42">
        <f>'Inhalation-Haz-Values'!$D$2/'Indoor Air LADC and Risk Calcs'!F16</f>
        <v>8999.8209510911329</v>
      </c>
      <c r="Y16" s="42">
        <f>'Inhalation-Haz-Values'!$D$2/'Indoor Air LADC and Risk Calcs'!G16</f>
        <v>1781.2348562575412</v>
      </c>
      <c r="Z16" s="42">
        <f>'Inhalation-Haz-Values'!$D$2/'Indoor Air LADC and Risk Calcs'!H16</f>
        <v>40696.310323892649</v>
      </c>
      <c r="AA16" s="42">
        <f>'Inhalation-Haz-Values'!$D$2/'Indoor Air LADC and Risk Calcs'!I16</f>
        <v>15569.301060133854</v>
      </c>
      <c r="AB16" s="42">
        <f>'Inhalation-Haz-Values'!$D$3/'Indoor Air LADC and Risk Calcs'!J16</f>
        <v>2297.7438181660432</v>
      </c>
      <c r="AC16" s="42">
        <f>'Inhalation-Haz-Values'!$D$3/'Indoor Air LADC and Risk Calcs'!K16</f>
        <v>48136.037809559137</v>
      </c>
      <c r="AD16" s="42">
        <f>'Inhalation-Haz-Values'!$D$3/'Indoor Air LADC and Risk Calcs'!L16</f>
        <v>19508.814331608592</v>
      </c>
      <c r="AE16" s="42">
        <f>'Inhalation-Haz-Values'!$D$3/'Indoor Air LADC and Risk Calcs'!M16</f>
        <v>3861.1634920920114</v>
      </c>
      <c r="AF16" s="42">
        <f>'Inhalation-Haz-Values'!$D$3/'Indoor Air LADC and Risk Calcs'!N16</f>
        <v>88216.950804348075</v>
      </c>
      <c r="AG16" s="42">
        <f>'Inhalation-Haz-Values'!$D$3/'Indoor Air LADC and Risk Calcs'!O16</f>
        <v>33749.405161026349</v>
      </c>
      <c r="AH16" s="112">
        <f>P16*'Inhalation-Haz-Values'!$E$4</f>
        <v>6.5507737986273147E-5</v>
      </c>
      <c r="AI16" s="112">
        <f>Q16*'Inhalation-Haz-Values'!$E$4</f>
        <v>3.1269711187178112E-6</v>
      </c>
      <c r="AJ16" s="112">
        <f>R16*'Inhalation-Haz-Values'!$E$4</f>
        <v>7.7154868277219861E-6</v>
      </c>
      <c r="AK16" s="112">
        <f>S16*'Inhalation-Haz-Values'!$E$4</f>
        <v>3.8983068266411834E-5</v>
      </c>
      <c r="AL16" s="112">
        <f>T16*'Inhalation-Haz-Values'!$E$4</f>
        <v>1.7062480467481892E-6</v>
      </c>
      <c r="AM16" s="112">
        <f>U16*'Inhalation-Haz-Values'!$E$4</f>
        <v>4.4599304574949892E-6</v>
      </c>
    </row>
    <row r="17" spans="1:39" x14ac:dyDescent="0.25">
      <c r="A17" s="53" t="s">
        <v>67</v>
      </c>
      <c r="B17" s="53" t="s">
        <v>63</v>
      </c>
      <c r="C17" s="53" t="s">
        <v>236</v>
      </c>
      <c r="D17" s="42">
        <v>10.919675361450313</v>
      </c>
      <c r="E17" s="42">
        <v>0.51844617251595582</v>
      </c>
      <c r="F17" s="42">
        <v>1.2814725817385948</v>
      </c>
      <c r="G17" s="42">
        <v>6.4988562411530184</v>
      </c>
      <c r="H17" s="42">
        <v>0.2828292379999679</v>
      </c>
      <c r="I17" s="42">
        <v>0.74081210938700948</v>
      </c>
      <c r="J17" s="42">
        <v>10.919675361450313</v>
      </c>
      <c r="K17" s="42">
        <v>0.51844617251595582</v>
      </c>
      <c r="L17" s="42">
        <v>1.2814725817385948</v>
      </c>
      <c r="M17" s="42">
        <v>6.4988562411530184</v>
      </c>
      <c r="N17" s="42">
        <v>0.2828292379999679</v>
      </c>
      <c r="O17" s="42">
        <v>0.74081210938700948</v>
      </c>
      <c r="P17" s="42">
        <f t="shared" si="1"/>
        <v>10.919675361450313</v>
      </c>
      <c r="Q17" s="42">
        <f t="shared" si="2"/>
        <v>0.51844617251595582</v>
      </c>
      <c r="R17" s="42">
        <f t="shared" si="3"/>
        <v>1.2814725817385948</v>
      </c>
      <c r="S17" s="42">
        <f t="shared" si="4"/>
        <v>6.4988562411530184</v>
      </c>
      <c r="T17" s="42">
        <f t="shared" si="5"/>
        <v>0.2828292379999679</v>
      </c>
      <c r="U17" s="42">
        <f t="shared" si="6"/>
        <v>0.74081210938700948</v>
      </c>
      <c r="V17" s="42">
        <f>'Inhalation-Haz-Values'!$D$2/'Indoor Air LADC and Risk Calcs'!D17</f>
        <v>895.63102164431518</v>
      </c>
      <c r="W17" s="42">
        <f>'Inhalation-Haz-Values'!$D$2/'Indoor Air LADC and Risk Calcs'!E17</f>
        <v>18864.0605687932</v>
      </c>
      <c r="X17" s="42">
        <f>'Inhalation-Haz-Values'!$D$2/'Indoor Air LADC and Risk Calcs'!F17</f>
        <v>7631.8449098078354</v>
      </c>
      <c r="Y17" s="42">
        <f>'Inhalation-Haz-Values'!$D$2/'Indoor Air LADC and Risk Calcs'!G17</f>
        <v>1504.8801876966654</v>
      </c>
      <c r="Z17" s="42">
        <f>'Inhalation-Haz-Values'!$D$2/'Indoor Air LADC and Risk Calcs'!H17</f>
        <v>34579.168933026333</v>
      </c>
      <c r="AA17" s="42">
        <f>'Inhalation-Haz-Values'!$D$2/'Indoor Air LADC and Risk Calcs'!I17</f>
        <v>13201.728044230451</v>
      </c>
      <c r="AB17" s="42">
        <f>'Inhalation-Haz-Values'!$D$3/'Indoor Air LADC and Risk Calcs'!J17</f>
        <v>1941.44965837009</v>
      </c>
      <c r="AC17" s="42">
        <f>'Inhalation-Haz-Values'!$D$3/'Indoor Air LADC and Risk Calcs'!K17</f>
        <v>40891.419637874831</v>
      </c>
      <c r="AD17" s="42">
        <f>'Inhalation-Haz-Values'!$D$3/'Indoor Air LADC and Risk Calcs'!L17</f>
        <v>16543.467493652977</v>
      </c>
      <c r="AE17" s="42">
        <f>'Inhalation-Haz-Values'!$D$3/'Indoor Air LADC and Risk Calcs'!M17</f>
        <v>3262.1124723077</v>
      </c>
      <c r="AF17" s="42">
        <f>'Inhalation-Haz-Values'!$D$3/'Indoor Air LADC and Risk Calcs'!N17</f>
        <v>74956.889711672615</v>
      </c>
      <c r="AG17" s="42">
        <f>'Inhalation-Haz-Values'!$D$3/'Indoor Air LADC and Risk Calcs'!O17</f>
        <v>28617.242795264374</v>
      </c>
      <c r="AH17" s="112">
        <f>P17*'Inhalation-Haz-Values'!$E$4</f>
        <v>7.7529695066297225E-5</v>
      </c>
      <c r="AI17" s="112">
        <f>Q17*'Inhalation-Haz-Values'!$E$4</f>
        <v>3.680967824863286E-6</v>
      </c>
      <c r="AJ17" s="112">
        <f>R17*'Inhalation-Haz-Values'!$E$4</f>
        <v>9.098455330344023E-6</v>
      </c>
      <c r="AK17" s="112">
        <f>S17*'Inhalation-Haz-Values'!$E$4</f>
        <v>4.6141879312186429E-5</v>
      </c>
      <c r="AL17" s="112">
        <f>T17*'Inhalation-Haz-Values'!$E$4</f>
        <v>2.008087589799772E-6</v>
      </c>
      <c r="AM17" s="112">
        <f>U17*'Inhalation-Haz-Values'!$E$4</f>
        <v>5.259765976647767E-6</v>
      </c>
    </row>
    <row r="18" spans="1:39" x14ac:dyDescent="0.25">
      <c r="A18" s="53" t="s">
        <v>68</v>
      </c>
      <c r="B18" s="53" t="s">
        <v>63</v>
      </c>
      <c r="C18" s="53" t="s">
        <v>236</v>
      </c>
      <c r="D18" s="42">
        <v>7.7350415612400223</v>
      </c>
      <c r="E18" s="42">
        <v>0.37049684745596134</v>
      </c>
      <c r="F18" s="42">
        <v>0.91313881593352142</v>
      </c>
      <c r="G18" s="42">
        <v>4.6027566678082845</v>
      </c>
      <c r="H18" s="42">
        <v>0.20219239394826402</v>
      </c>
      <c r="I18" s="42">
        <v>0.52781278360109596</v>
      </c>
      <c r="J18" s="42">
        <v>7.7350415612400223</v>
      </c>
      <c r="K18" s="42">
        <v>0.37049684745596134</v>
      </c>
      <c r="L18" s="42">
        <v>0.91313881593352142</v>
      </c>
      <c r="M18" s="42">
        <v>4.6027566678082845</v>
      </c>
      <c r="N18" s="42">
        <v>0.20219239394826402</v>
      </c>
      <c r="O18" s="42">
        <v>0.52781278360109596</v>
      </c>
      <c r="P18" s="42">
        <f t="shared" si="1"/>
        <v>7.7350415612400223</v>
      </c>
      <c r="Q18" s="42">
        <f t="shared" si="2"/>
        <v>0.37049684745596134</v>
      </c>
      <c r="R18" s="42">
        <f t="shared" si="3"/>
        <v>0.91313881593352142</v>
      </c>
      <c r="S18" s="42">
        <f t="shared" si="4"/>
        <v>4.6027566678082845</v>
      </c>
      <c r="T18" s="42">
        <f t="shared" si="5"/>
        <v>0.20219239394826402</v>
      </c>
      <c r="U18" s="42">
        <f t="shared" si="6"/>
        <v>0.52781278360109596</v>
      </c>
      <c r="V18" s="42">
        <f>'Inhalation-Haz-Values'!$D$2/'Indoor Air LADC and Risk Calcs'!D18</f>
        <v>1264.3758824784059</v>
      </c>
      <c r="W18" s="42">
        <f>'Inhalation-Haz-Values'!$D$2/'Indoor Air LADC and Risk Calcs'!E18</f>
        <v>26396.985742672176</v>
      </c>
      <c r="X18" s="42">
        <f>'Inhalation-Haz-Values'!$D$2/'Indoor Air LADC and Risk Calcs'!F18</f>
        <v>10710.310228135135</v>
      </c>
      <c r="Y18" s="42">
        <f>'Inhalation-Haz-Values'!$D$2/'Indoor Air LADC and Risk Calcs'!G18</f>
        <v>2124.8136075498833</v>
      </c>
      <c r="Z18" s="42">
        <f>'Inhalation-Haz-Values'!$D$2/'Indoor Air LADC and Risk Calcs'!H18</f>
        <v>48369.77202269269</v>
      </c>
      <c r="AA18" s="42">
        <f>'Inhalation-Haz-Values'!$D$2/'Indoor Air LADC and Risk Calcs'!I18</f>
        <v>18529.297326363001</v>
      </c>
      <c r="AB18" s="42">
        <f>'Inhalation-Haz-Values'!$D$3/'Indoor Air LADC and Risk Calcs'!J18</f>
        <v>2740.7738965789576</v>
      </c>
      <c r="AC18" s="42">
        <f>'Inhalation-Haz-Values'!$D$3/'Indoor Air LADC and Risk Calcs'!K18</f>
        <v>57220.459892091021</v>
      </c>
      <c r="AD18" s="42">
        <f>'Inhalation-Haz-Values'!$D$3/'Indoor Air LADC and Risk Calcs'!L18</f>
        <v>23216.623398411539</v>
      </c>
      <c r="AE18" s="42">
        <f>'Inhalation-Haz-Values'!$D$3/'Indoor Air LADC and Risk Calcs'!M18</f>
        <v>4605.9354274087445</v>
      </c>
      <c r="AF18" s="42">
        <f>'Inhalation-Haz-Values'!$D$3/'Indoor Air LADC and Risk Calcs'!N18</f>
        <v>104850.63056043815</v>
      </c>
      <c r="AG18" s="42">
        <f>'Inhalation-Haz-Values'!$D$3/'Indoor Air LADC and Risk Calcs'!O18</f>
        <v>40165.756985572145</v>
      </c>
      <c r="AH18" s="112">
        <f>P18*'Inhalation-Haz-Values'!$E$4</f>
        <v>5.4918795084804159E-5</v>
      </c>
      <c r="AI18" s="112">
        <f>Q18*'Inhalation-Haz-Values'!$E$4</f>
        <v>2.6305276169373252E-6</v>
      </c>
      <c r="AJ18" s="112">
        <f>R18*'Inhalation-Haz-Values'!$E$4</f>
        <v>6.4832855931280019E-6</v>
      </c>
      <c r="AK18" s="112">
        <f>S18*'Inhalation-Haz-Values'!$E$4</f>
        <v>3.267957234143882E-5</v>
      </c>
      <c r="AL18" s="112">
        <f>T18*'Inhalation-Haz-Values'!$E$4</f>
        <v>1.4355659970326746E-6</v>
      </c>
      <c r="AM18" s="112">
        <f>U18*'Inhalation-Haz-Values'!$E$4</f>
        <v>3.7474707635677811E-6</v>
      </c>
    </row>
    <row r="19" spans="1:39" x14ac:dyDescent="0.25">
      <c r="A19" s="53" t="s">
        <v>69</v>
      </c>
      <c r="B19" s="53" t="s">
        <v>63</v>
      </c>
      <c r="C19" s="53" t="s">
        <v>236</v>
      </c>
      <c r="D19" s="42">
        <v>17.52149485812226</v>
      </c>
      <c r="E19" s="42">
        <v>0.8276036089160177</v>
      </c>
      <c r="F19" s="42">
        <v>2.0491125006032238</v>
      </c>
      <c r="G19" s="42">
        <v>10.428939529739587</v>
      </c>
      <c r="H19" s="42">
        <v>0.45138671899183808</v>
      </c>
      <c r="I19" s="42">
        <v>1.1846695859690115</v>
      </c>
      <c r="J19" s="42">
        <v>17.52149485812226</v>
      </c>
      <c r="K19" s="42">
        <v>0.8276036089160177</v>
      </c>
      <c r="L19" s="42">
        <v>2.0491125006032238</v>
      </c>
      <c r="M19" s="42">
        <v>10.428939529739587</v>
      </c>
      <c r="N19" s="42">
        <v>0.45138671899183808</v>
      </c>
      <c r="O19" s="42">
        <v>1.1846695859690115</v>
      </c>
      <c r="P19" s="42">
        <f t="shared" si="1"/>
        <v>17.52149485812226</v>
      </c>
      <c r="Q19" s="42">
        <f t="shared" si="2"/>
        <v>0.8276036089160177</v>
      </c>
      <c r="R19" s="42">
        <f t="shared" si="3"/>
        <v>2.0491125006032238</v>
      </c>
      <c r="S19" s="42">
        <f t="shared" si="4"/>
        <v>10.428939529739587</v>
      </c>
      <c r="T19" s="42">
        <f t="shared" si="5"/>
        <v>0.45138671899183808</v>
      </c>
      <c r="U19" s="42">
        <f t="shared" si="6"/>
        <v>1.1846695859690115</v>
      </c>
      <c r="V19" s="42">
        <f>'Inhalation-Haz-Values'!$D$2/'Indoor Air LADC and Risk Calcs'!D19</f>
        <v>558.17155323744453</v>
      </c>
      <c r="W19" s="42">
        <f>'Inhalation-Haz-Values'!$D$2/'Indoor Air LADC and Risk Calcs'!E19</f>
        <v>11817.251513450614</v>
      </c>
      <c r="X19" s="42">
        <f>'Inhalation-Haz-Values'!$D$2/'Indoor Air LADC and Risk Calcs'!F19</f>
        <v>4772.7979782080947</v>
      </c>
      <c r="Y19" s="42">
        <f>'Inhalation-Haz-Values'!$D$2/'Indoor Air LADC and Risk Calcs'!G19</f>
        <v>937.77511818061225</v>
      </c>
      <c r="Z19" s="42">
        <f>'Inhalation-Haz-Values'!$D$2/'Indoor Air LADC and Risk Calcs'!H19</f>
        <v>21666.565693034583</v>
      </c>
      <c r="AA19" s="42">
        <f>'Inhalation-Haz-Values'!$D$2/'Indoor Air LADC and Risk Calcs'!I19</f>
        <v>8255.4664320181382</v>
      </c>
      <c r="AB19" s="42">
        <f>'Inhalation-Haz-Values'!$D$3/'Indoor Air LADC and Risk Calcs'!J19</f>
        <v>1209.9424262406774</v>
      </c>
      <c r="AC19" s="42">
        <f>'Inhalation-Haz-Values'!$D$3/'Indoor Air LADC and Risk Calcs'!K19</f>
        <v>25616.12802506677</v>
      </c>
      <c r="AD19" s="42">
        <f>'Inhalation-Haz-Values'!$D$3/'Indoor Air LADC and Risk Calcs'!L19</f>
        <v>10345.94244764945</v>
      </c>
      <c r="AE19" s="42">
        <f>'Inhalation-Haz-Values'!$D$3/'Indoor Air LADC and Risk Calcs'!M19</f>
        <v>2032.8049596553149</v>
      </c>
      <c r="AF19" s="42">
        <f>'Inhalation-Haz-Values'!$D$3/'Indoor Air LADC and Risk Calcs'!N19</f>
        <v>46966.379620892956</v>
      </c>
      <c r="AG19" s="42">
        <f>'Inhalation-Haz-Values'!$D$3/'Indoor Air LADC and Risk Calcs'!O19</f>
        <v>17895.285108260177</v>
      </c>
      <c r="AH19" s="112">
        <f>P19*'Inhalation-Haz-Values'!$E$4</f>
        <v>1.2440261349266804E-4</v>
      </c>
      <c r="AI19" s="112">
        <f>Q19*'Inhalation-Haz-Values'!$E$4</f>
        <v>5.8759856233037259E-6</v>
      </c>
      <c r="AJ19" s="112">
        <f>R19*'Inhalation-Haz-Values'!$E$4</f>
        <v>1.4548698754282888E-5</v>
      </c>
      <c r="AK19" s="112">
        <f>S19*'Inhalation-Haz-Values'!$E$4</f>
        <v>7.4045470661151071E-5</v>
      </c>
      <c r="AL19" s="112">
        <f>T19*'Inhalation-Haz-Values'!$E$4</f>
        <v>3.2048457048420503E-6</v>
      </c>
      <c r="AM19" s="112">
        <f>U19*'Inhalation-Haz-Values'!$E$4</f>
        <v>8.4111540603799822E-6</v>
      </c>
    </row>
    <row r="20" spans="1:39" x14ac:dyDescent="0.25">
      <c r="A20" s="53" t="s">
        <v>70</v>
      </c>
      <c r="B20" s="53" t="s">
        <v>63</v>
      </c>
      <c r="C20" s="53" t="s">
        <v>236</v>
      </c>
      <c r="D20" s="42">
        <v>10.818365037780257</v>
      </c>
      <c r="E20" s="42">
        <v>0.51432706968378161</v>
      </c>
      <c r="F20" s="42">
        <v>1.2707303279744693</v>
      </c>
      <c r="G20" s="42">
        <v>6.4383994842047896</v>
      </c>
      <c r="H20" s="42">
        <v>0.28059792764193492</v>
      </c>
      <c r="I20" s="42">
        <v>0.73458769801802448</v>
      </c>
      <c r="J20" s="42">
        <v>10.818365037780257</v>
      </c>
      <c r="K20" s="42">
        <v>0.51432706968378161</v>
      </c>
      <c r="L20" s="42">
        <v>1.2707303279744693</v>
      </c>
      <c r="M20" s="42">
        <v>6.4383994842047896</v>
      </c>
      <c r="N20" s="42">
        <v>0.28059792764193492</v>
      </c>
      <c r="O20" s="42">
        <v>0.73458769801802448</v>
      </c>
      <c r="P20" s="42">
        <f t="shared" si="1"/>
        <v>10.818365037780257</v>
      </c>
      <c r="Q20" s="42">
        <f t="shared" si="2"/>
        <v>0.51432706968378161</v>
      </c>
      <c r="R20" s="42">
        <f t="shared" si="3"/>
        <v>1.2707303279744693</v>
      </c>
      <c r="S20" s="42">
        <f t="shared" si="4"/>
        <v>6.4383994842047896</v>
      </c>
      <c r="T20" s="42">
        <f t="shared" si="5"/>
        <v>0.28059792764193492</v>
      </c>
      <c r="U20" s="42">
        <f t="shared" si="6"/>
        <v>0.73458769801802448</v>
      </c>
      <c r="V20" s="42">
        <f>'Inhalation-Haz-Values'!$D$2/'Indoor Air LADC and Risk Calcs'!D20</f>
        <v>904.01830275147461</v>
      </c>
      <c r="W20" s="42">
        <f>'Inhalation-Haz-Values'!$D$2/'Indoor Air LADC and Risk Calcs'!E20</f>
        <v>19015.137597196539</v>
      </c>
      <c r="X20" s="42">
        <f>'Inhalation-Haz-Values'!$D$2/'Indoor Air LADC and Risk Calcs'!F20</f>
        <v>7696.3615211649321</v>
      </c>
      <c r="Y20" s="42">
        <f>'Inhalation-Haz-Values'!$D$2/'Indoor Air LADC and Risk Calcs'!G20</f>
        <v>1519.0110560851497</v>
      </c>
      <c r="Z20" s="42">
        <f>'Inhalation-Haz-Values'!$D$2/'Indoor Air LADC and Risk Calcs'!H20</f>
        <v>34854.141946764663</v>
      </c>
      <c r="AA20" s="42">
        <f>'Inhalation-Haz-Values'!$D$2/'Indoor Air LADC and Risk Calcs'!I20</f>
        <v>13313.590775325003</v>
      </c>
      <c r="AB20" s="42">
        <f>'Inhalation-Haz-Values'!$D$3/'Indoor Air LADC and Risk Calcs'!J20</f>
        <v>1959.6306767209878</v>
      </c>
      <c r="AC20" s="42">
        <f>'Inhalation-Haz-Values'!$D$3/'Indoor Air LADC and Risk Calcs'!K20</f>
        <v>41218.907674904563</v>
      </c>
      <c r="AD20" s="42">
        <f>'Inhalation-Haz-Values'!$D$3/'Indoor Air LADC and Risk Calcs'!L20</f>
        <v>16683.319452831962</v>
      </c>
      <c r="AE20" s="42">
        <f>'Inhalation-Haz-Values'!$D$3/'Indoor Air LADC and Risk Calcs'!M20</f>
        <v>3292.7438025567662</v>
      </c>
      <c r="AF20" s="42">
        <f>'Inhalation-Haz-Values'!$D$3/'Indoor Air LADC and Risk Calcs'!N20</f>
        <v>75552.945733273096</v>
      </c>
      <c r="AG20" s="42">
        <f>'Inhalation-Haz-Values'!$D$3/'Indoor Air LADC and Risk Calcs'!O20</f>
        <v>28859.726425039884</v>
      </c>
      <c r="AH20" s="112">
        <f>P20*'Inhalation-Haz-Values'!$E$4</f>
        <v>7.6810391768239829E-5</v>
      </c>
      <c r="AI20" s="112">
        <f>Q20*'Inhalation-Haz-Values'!$E$4</f>
        <v>3.6517221947548495E-6</v>
      </c>
      <c r="AJ20" s="112">
        <f>R20*'Inhalation-Haz-Values'!$E$4</f>
        <v>9.0221853286187312E-6</v>
      </c>
      <c r="AK20" s="112">
        <f>S20*'Inhalation-Haz-Values'!$E$4</f>
        <v>4.5712636337854004E-5</v>
      </c>
      <c r="AL20" s="112">
        <f>T20*'Inhalation-Haz-Values'!$E$4</f>
        <v>1.9922452862577381E-6</v>
      </c>
      <c r="AM20" s="112">
        <f>U20*'Inhalation-Haz-Values'!$E$4</f>
        <v>5.2155726559279738E-6</v>
      </c>
    </row>
    <row r="21" spans="1:39" x14ac:dyDescent="0.25">
      <c r="A21" s="53" t="s">
        <v>149</v>
      </c>
      <c r="B21" s="53" t="s">
        <v>142</v>
      </c>
      <c r="C21" s="53" t="s">
        <v>236</v>
      </c>
      <c r="D21" s="42">
        <v>1.0652860061840031E-2</v>
      </c>
      <c r="E21" s="42">
        <v>4.9944014263630378E-4</v>
      </c>
      <c r="F21" s="42">
        <v>1.2396390690080333E-3</v>
      </c>
      <c r="G21" s="42">
        <v>6.341545196149918E-3</v>
      </c>
      <c r="H21" s="42">
        <v>2.7231594538784166E-4</v>
      </c>
      <c r="I21" s="42">
        <v>7.1676025545996816E-4</v>
      </c>
      <c r="J21" s="42">
        <v>1.0652860061840031E-2</v>
      </c>
      <c r="K21" s="42">
        <v>4.9944014263630378E-4</v>
      </c>
      <c r="L21" s="42">
        <v>1.2396390690080333E-3</v>
      </c>
      <c r="M21" s="42">
        <v>6.341545196149918E-3</v>
      </c>
      <c r="N21" s="42">
        <v>2.7231594538784166E-4</v>
      </c>
      <c r="O21" s="42">
        <v>7.1676025545996816E-4</v>
      </c>
      <c r="P21" s="42">
        <f t="shared" si="1"/>
        <v>1.0652860061840031E-2</v>
      </c>
      <c r="Q21" s="42">
        <f t="shared" si="2"/>
        <v>4.9944014263630378E-4</v>
      </c>
      <c r="R21" s="42">
        <f t="shared" si="3"/>
        <v>1.2396390690080333E-3</v>
      </c>
      <c r="S21" s="42">
        <f t="shared" si="4"/>
        <v>6.341545196149918E-3</v>
      </c>
      <c r="T21" s="42">
        <f t="shared" si="5"/>
        <v>2.7231594538784166E-4</v>
      </c>
      <c r="U21" s="42">
        <f t="shared" si="6"/>
        <v>7.1676025545996816E-4</v>
      </c>
      <c r="V21" s="42">
        <f>'Inhalation-Haz-Values'!$D$2/'Indoor Air LADC and Risk Calcs'!D21</f>
        <v>918063.31287813187</v>
      </c>
      <c r="W21" s="42">
        <f>'Inhalation-Haz-Values'!$D$2/'Indoor Air LADC and Risk Calcs'!E21</f>
        <v>19581926.171124518</v>
      </c>
      <c r="X21" s="42">
        <f>'Inhalation-Haz-Values'!$D$2/'Indoor Air LADC and Risk Calcs'!F21</f>
        <v>7889393.1665335586</v>
      </c>
      <c r="Y21" s="42">
        <f>'Inhalation-Haz-Values'!$D$2/'Indoor Air LADC and Risk Calcs'!G21</f>
        <v>1542210.8803919964</v>
      </c>
      <c r="Z21" s="42">
        <f>'Inhalation-Haz-Values'!$D$2/'Indoor Air LADC and Risk Calcs'!H21</f>
        <v>35914165.753573447</v>
      </c>
      <c r="AA21" s="42">
        <f>'Inhalation-Haz-Values'!$D$2/'Indoor Air LADC and Risk Calcs'!I21</f>
        <v>13644729.77610046</v>
      </c>
      <c r="AB21" s="42">
        <f>'Inhalation-Haz-Values'!$D$3/'Indoor Air LADC and Risk Calcs'!J21</f>
        <v>1990075.8929464617</v>
      </c>
      <c r="AC21" s="42">
        <f>'Inhalation-Haz-Values'!$D$3/'Indoor Air LADC and Risk Calcs'!K21</f>
        <v>42447529.123501003</v>
      </c>
      <c r="AD21" s="42">
        <f>'Inhalation-Haz-Values'!$D$3/'Indoor Air LADC and Risk Calcs'!L21</f>
        <v>17101752.058334503</v>
      </c>
      <c r="AE21" s="42">
        <f>'Inhalation-Haz-Values'!$D$3/'Indoor Air LADC and Risk Calcs'!M21</f>
        <v>3343033.8102566791</v>
      </c>
      <c r="AF21" s="42">
        <f>'Inhalation-Haz-Values'!$D$3/'Indoor Air LADC and Risk Calcs'!N21</f>
        <v>77850747.850281909</v>
      </c>
      <c r="AG21" s="42">
        <f>'Inhalation-Haz-Values'!$D$3/'Indoor Air LADC and Risk Calcs'!O21</f>
        <v>29577532.847988728</v>
      </c>
      <c r="AH21" s="112">
        <f>P21*'Inhalation-Haz-Values'!$E$4</f>
        <v>7.5635306439064227E-8</v>
      </c>
      <c r="AI21" s="112">
        <f>Q21*'Inhalation-Haz-Values'!$E$4</f>
        <v>3.5460250127177568E-9</v>
      </c>
      <c r="AJ21" s="112">
        <f>R21*'Inhalation-Haz-Values'!$E$4</f>
        <v>8.8014373899570357E-9</v>
      </c>
      <c r="AK21" s="112">
        <f>S21*'Inhalation-Haz-Values'!$E$4</f>
        <v>4.5024970892664417E-8</v>
      </c>
      <c r="AL21" s="112">
        <f>T21*'Inhalation-Haz-Values'!$E$4</f>
        <v>1.9334432122536758E-9</v>
      </c>
      <c r="AM21" s="112">
        <f>U21*'Inhalation-Haz-Values'!$E$4</f>
        <v>5.0889978137657737E-9</v>
      </c>
    </row>
    <row r="22" spans="1:39" x14ac:dyDescent="0.25">
      <c r="A22" s="53" t="s">
        <v>80</v>
      </c>
      <c r="B22" s="53" t="s">
        <v>81</v>
      </c>
      <c r="C22" s="53" t="s">
        <v>236</v>
      </c>
      <c r="D22" s="42">
        <v>5.3789859459517982E-2</v>
      </c>
      <c r="E22" s="42">
        <v>3.3835690359008169E-3</v>
      </c>
      <c r="F22" s="42">
        <v>7.6898567859841754E-3</v>
      </c>
      <c r="G22" s="42">
        <v>3.1818773484816085E-2</v>
      </c>
      <c r="H22" s="42">
        <v>1.8648138694991811E-3</v>
      </c>
      <c r="I22" s="42">
        <v>4.4282005917866667E-3</v>
      </c>
      <c r="J22" s="42">
        <v>5.3789859459517982E-2</v>
      </c>
      <c r="K22" s="42">
        <v>3.3835690359008169E-3</v>
      </c>
      <c r="L22" s="42">
        <v>7.6898567859841754E-3</v>
      </c>
      <c r="M22" s="42">
        <v>3.1818773484816085E-2</v>
      </c>
      <c r="N22" s="42">
        <v>1.8648138694991811E-3</v>
      </c>
      <c r="O22" s="42">
        <v>4.4282005917866667E-3</v>
      </c>
      <c r="P22" s="42">
        <f t="shared" si="1"/>
        <v>5.3789859459517982E-2</v>
      </c>
      <c r="Q22" s="42">
        <f t="shared" si="2"/>
        <v>3.3835690359008169E-3</v>
      </c>
      <c r="R22" s="42">
        <f t="shared" si="3"/>
        <v>7.6898567859841754E-3</v>
      </c>
      <c r="S22" s="42">
        <f t="shared" si="4"/>
        <v>3.1818773484816085E-2</v>
      </c>
      <c r="T22" s="42">
        <f t="shared" si="5"/>
        <v>1.8648138694991811E-3</v>
      </c>
      <c r="U22" s="42">
        <f t="shared" si="6"/>
        <v>4.4282005917866667E-3</v>
      </c>
      <c r="V22" s="42">
        <f>'Inhalation-Haz-Values'!$D$2/'Indoor Air LADC and Risk Calcs'!D22</f>
        <v>181818.65686710682</v>
      </c>
      <c r="W22" s="42">
        <f>'Inhalation-Haz-Values'!$D$2/'Indoor Air LADC and Risk Calcs'!E22</f>
        <v>2890439.0293890499</v>
      </c>
      <c r="X22" s="42">
        <f>'Inhalation-Haz-Values'!$D$2/'Indoor Air LADC and Risk Calcs'!F22</f>
        <v>1271805.2198092167</v>
      </c>
      <c r="Y22" s="42">
        <f>'Inhalation-Haz-Values'!$D$2/'Indoor Air LADC and Risk Calcs'!G22</f>
        <v>307365.71303312539</v>
      </c>
      <c r="Z22" s="42">
        <f>'Inhalation-Haz-Values'!$D$2/'Indoor Air LADC and Risk Calcs'!H22</f>
        <v>5244491.2384883435</v>
      </c>
      <c r="AA22" s="42">
        <f>'Inhalation-Haz-Values'!$D$2/'Indoor Air LADC and Risk Calcs'!I22</f>
        <v>2208572.0367184221</v>
      </c>
      <c r="AB22" s="42">
        <f>'Inhalation-Haz-Values'!$D$3/'Indoor Air LADC and Risk Calcs'!J22</f>
        <v>394126.33185916819</v>
      </c>
      <c r="AC22" s="42">
        <f>'Inhalation-Haz-Values'!$D$3/'Indoor Air LADC and Risk Calcs'!K22</f>
        <v>6265573.356139862</v>
      </c>
      <c r="AD22" s="42">
        <f>'Inhalation-Haz-Values'!$D$3/'Indoor Air LADC and Risk Calcs'!L22</f>
        <v>2756878.3905884856</v>
      </c>
      <c r="AE22" s="42">
        <f>'Inhalation-Haz-Values'!$D$3/'Indoor Air LADC and Risk Calcs'!M22</f>
        <v>666273.32477528206</v>
      </c>
      <c r="AF22" s="42">
        <f>'Inhalation-Haz-Values'!$D$3/'Indoor Air LADC and Risk Calcs'!N22</f>
        <v>11368426.815537104</v>
      </c>
      <c r="AG22" s="42">
        <f>'Inhalation-Haz-Values'!$D$3/'Indoor Air LADC and Risk Calcs'!O22</f>
        <v>4787497.6665061908</v>
      </c>
      <c r="AH22" s="112">
        <f>P22*'Inhalation-Haz-Values'!$E$4</f>
        <v>3.8190800216257767E-7</v>
      </c>
      <c r="AI22" s="112">
        <f>Q22*'Inhalation-Haz-Values'!$E$4</f>
        <v>2.4023340154895799E-8</v>
      </c>
      <c r="AJ22" s="112">
        <f>R22*'Inhalation-Haz-Values'!$E$4</f>
        <v>5.4597983180487641E-8</v>
      </c>
      <c r="AK22" s="112">
        <f>S22*'Inhalation-Haz-Values'!$E$4</f>
        <v>2.2591329174219419E-7</v>
      </c>
      <c r="AL22" s="112">
        <f>T22*'Inhalation-Haz-Values'!$E$4</f>
        <v>1.3240178473444186E-8</v>
      </c>
      <c r="AM22" s="112">
        <f>U22*'Inhalation-Haz-Values'!$E$4</f>
        <v>3.1440224201685335E-8</v>
      </c>
    </row>
    <row r="23" spans="1:39" x14ac:dyDescent="0.25">
      <c r="A23" s="53" t="s">
        <v>83</v>
      </c>
      <c r="B23" s="53" t="s">
        <v>81</v>
      </c>
      <c r="C23" s="53" t="s">
        <v>236</v>
      </c>
      <c r="D23" s="42">
        <v>4.5775511543721302E-2</v>
      </c>
      <c r="E23" s="42">
        <v>3.4683236020104811E-3</v>
      </c>
      <c r="F23" s="42">
        <v>7.5216894766389434E-3</v>
      </c>
      <c r="G23" s="42">
        <v>2.6940063921118872E-2</v>
      </c>
      <c r="H23" s="42">
        <v>1.9216858118020082E-3</v>
      </c>
      <c r="I23" s="42">
        <v>4.3213042343258901E-3</v>
      </c>
      <c r="J23" s="42">
        <v>4.5775511543721302E-2</v>
      </c>
      <c r="K23" s="42">
        <v>3.4683236020104811E-3</v>
      </c>
      <c r="L23" s="42">
        <v>7.5216894766389434E-3</v>
      </c>
      <c r="M23" s="42">
        <v>2.6940063921118872E-2</v>
      </c>
      <c r="N23" s="42">
        <v>1.9216858118020082E-3</v>
      </c>
      <c r="O23" s="42">
        <v>4.3213042343258901E-3</v>
      </c>
      <c r="P23" s="42">
        <f t="shared" si="1"/>
        <v>4.5775511543721302E-2</v>
      </c>
      <c r="Q23" s="42">
        <f t="shared" si="2"/>
        <v>3.4683236020104811E-3</v>
      </c>
      <c r="R23" s="42">
        <f t="shared" si="3"/>
        <v>7.5216894766389434E-3</v>
      </c>
      <c r="S23" s="42">
        <f t="shared" si="4"/>
        <v>2.6940063921118872E-2</v>
      </c>
      <c r="T23" s="42">
        <f t="shared" si="5"/>
        <v>1.9216858118020082E-3</v>
      </c>
      <c r="U23" s="42">
        <f t="shared" si="6"/>
        <v>4.3213042343258901E-3</v>
      </c>
      <c r="V23" s="42">
        <f>'Inhalation-Haz-Values'!$D$2/'Indoor Air LADC and Risk Calcs'!D23</f>
        <v>213651.35353340366</v>
      </c>
      <c r="W23" s="42">
        <f>'Inhalation-Haz-Values'!$D$2/'Indoor Air LADC and Risk Calcs'!E23</f>
        <v>2819806.0856636427</v>
      </c>
      <c r="X23" s="42">
        <f>'Inhalation-Haz-Values'!$D$2/'Indoor Air LADC and Risk Calcs'!F23</f>
        <v>1300239.7972390347</v>
      </c>
      <c r="Y23" s="42">
        <f>'Inhalation-Haz-Values'!$D$2/'Indoor Air LADC and Risk Calcs'!G23</f>
        <v>363028.0918648176</v>
      </c>
      <c r="Z23" s="42">
        <f>'Inhalation-Haz-Values'!$D$2/'Indoor Air LADC and Risk Calcs'!H23</f>
        <v>5089281.4735563211</v>
      </c>
      <c r="AA23" s="42">
        <f>'Inhalation-Haz-Values'!$D$2/'Indoor Air LADC and Risk Calcs'!I23</f>
        <v>2263205.6133223516</v>
      </c>
      <c r="AB23" s="42">
        <f>'Inhalation-Haz-Values'!$D$3/'Indoor Air LADC and Risk Calcs'!J23</f>
        <v>463129.72340574209</v>
      </c>
      <c r="AC23" s="42">
        <f>'Inhalation-Haz-Values'!$D$3/'Indoor Air LADC and Risk Calcs'!K23</f>
        <v>6112463.0895776302</v>
      </c>
      <c r="AD23" s="42">
        <f>'Inhalation-Haz-Values'!$D$3/'Indoor Air LADC and Risk Calcs'!L23</f>
        <v>2818515.7158964756</v>
      </c>
      <c r="AE23" s="42">
        <f>'Inhalation-Haz-Values'!$D$3/'Indoor Air LADC and Risk Calcs'!M23</f>
        <v>786932.06007506477</v>
      </c>
      <c r="AF23" s="42">
        <f>'Inhalation-Haz-Values'!$D$3/'Indoor Air LADC and Risk Calcs'!N23</f>
        <v>11031980.290326586</v>
      </c>
      <c r="AG23" s="42">
        <f>'Inhalation-Haz-Values'!$D$3/'Indoor Air LADC and Risk Calcs'!O23</f>
        <v>4905926.2783674691</v>
      </c>
      <c r="AH23" s="112">
        <f>P23*'Inhalation-Haz-Values'!$E$4</f>
        <v>3.2500613196042124E-7</v>
      </c>
      <c r="AI23" s="112">
        <f>Q23*'Inhalation-Haz-Values'!$E$4</f>
        <v>2.4625097574274417E-8</v>
      </c>
      <c r="AJ23" s="112">
        <f>R23*'Inhalation-Haz-Values'!$E$4</f>
        <v>5.3403995284136495E-8</v>
      </c>
      <c r="AK23" s="112">
        <f>S23*'Inhalation-Haz-Values'!$E$4</f>
        <v>1.9127445383994399E-7</v>
      </c>
      <c r="AL23" s="112">
        <f>T23*'Inhalation-Haz-Values'!$E$4</f>
        <v>1.3643969263794258E-8</v>
      </c>
      <c r="AM23" s="112">
        <f>U23*'Inhalation-Haz-Values'!$E$4</f>
        <v>3.0681260063713817E-8</v>
      </c>
    </row>
    <row r="24" spans="1:39" x14ac:dyDescent="0.25">
      <c r="A24" s="53" t="s">
        <v>84</v>
      </c>
      <c r="B24" s="53" t="s">
        <v>81</v>
      </c>
      <c r="C24" s="53" t="s">
        <v>236</v>
      </c>
      <c r="D24" s="42">
        <v>4.9782685501619635E-2</v>
      </c>
      <c r="E24" s="42">
        <v>3.4259463189556484E-3</v>
      </c>
      <c r="F24" s="42">
        <v>7.6057731313115585E-3</v>
      </c>
      <c r="G24" s="42">
        <v>2.937941870296747E-2</v>
      </c>
      <c r="H24" s="42">
        <v>1.8932498406505946E-3</v>
      </c>
      <c r="I24" s="42">
        <v>4.3747524130562775E-3</v>
      </c>
      <c r="J24" s="42">
        <v>4.9782685501619635E-2</v>
      </c>
      <c r="K24" s="42">
        <v>3.4259463189556484E-3</v>
      </c>
      <c r="L24" s="42">
        <v>7.6057731313115585E-3</v>
      </c>
      <c r="M24" s="42">
        <v>2.937941870296747E-2</v>
      </c>
      <c r="N24" s="42">
        <v>1.8932498406505946E-3</v>
      </c>
      <c r="O24" s="42">
        <v>4.3747524130562775E-3</v>
      </c>
      <c r="P24" s="42">
        <f t="shared" si="1"/>
        <v>4.9782685501619635E-2</v>
      </c>
      <c r="Q24" s="42">
        <f t="shared" si="2"/>
        <v>3.4259463189556484E-3</v>
      </c>
      <c r="R24" s="42">
        <f t="shared" si="3"/>
        <v>7.6057731313115585E-3</v>
      </c>
      <c r="S24" s="42">
        <f t="shared" si="4"/>
        <v>2.937941870296747E-2</v>
      </c>
      <c r="T24" s="42">
        <f t="shared" si="5"/>
        <v>1.8932498406505946E-3</v>
      </c>
      <c r="U24" s="42">
        <f t="shared" si="6"/>
        <v>4.3747524130562775E-3</v>
      </c>
      <c r="V24" s="42">
        <f>'Inhalation-Haz-Values'!$D$2/'Indoor Air LADC and Risk Calcs'!D24</f>
        <v>196453.84537726105</v>
      </c>
      <c r="W24" s="42">
        <f>'Inhalation-Haz-Values'!$D$2/'Indoor Air LADC and Risk Calcs'!E24</f>
        <v>2854685.7100146553</v>
      </c>
      <c r="X24" s="42">
        <f>'Inhalation-Haz-Values'!$D$2/'Indoor Air LADC and Risk Calcs'!F24</f>
        <v>1285865.3329715494</v>
      </c>
      <c r="Y24" s="42">
        <f>'Inhalation-Haz-Values'!$D$2/'Indoor Air LADC and Risk Calcs'!G24</f>
        <v>332886.09617766773</v>
      </c>
      <c r="Z24" s="42">
        <f>'Inhalation-Haz-Values'!$D$2/'Indoor Air LADC and Risk Calcs'!H24</f>
        <v>5165720.7569811335</v>
      </c>
      <c r="AA24" s="42">
        <f>'Inhalation-Haz-Values'!$D$2/'Indoor Air LADC and Risk Calcs'!I24</f>
        <v>2235555.0844001989</v>
      </c>
      <c r="AB24" s="42">
        <f>'Inhalation-Haz-Values'!$D$3/'Indoor Air LADC and Risk Calcs'!J24</f>
        <v>425850.87136993196</v>
      </c>
      <c r="AC24" s="42">
        <f>'Inhalation-Haz-Values'!$D$3/'Indoor Air LADC and Risk Calcs'!K24</f>
        <v>6188071.2732424019</v>
      </c>
      <c r="AD24" s="42">
        <f>'Inhalation-Haz-Values'!$D$3/'Indoor Air LADC and Risk Calcs'!L24</f>
        <v>2787356.3455006997</v>
      </c>
      <c r="AE24" s="42">
        <f>'Inhalation-Haz-Values'!$D$3/'Indoor Air LADC and Risk Calcs'!M24</f>
        <v>721593.5827164168</v>
      </c>
      <c r="AF24" s="42">
        <f>'Inhalation-Haz-Values'!$D$3/'Indoor Air LADC and Risk Calcs'!N24</f>
        <v>11197676.89652352</v>
      </c>
      <c r="AG24" s="42">
        <f>'Inhalation-Haz-Values'!$D$3/'Indoor Air LADC and Risk Calcs'!O24</f>
        <v>4845988.5265116785</v>
      </c>
      <c r="AH24" s="112">
        <f>P24*'Inhalation-Haz-Values'!$E$4</f>
        <v>3.534570670614994E-7</v>
      </c>
      <c r="AI24" s="112">
        <f>Q24*'Inhalation-Haz-Values'!$E$4</f>
        <v>2.4324218864585101E-8</v>
      </c>
      <c r="AJ24" s="112">
        <f>R24*'Inhalation-Haz-Values'!$E$4</f>
        <v>5.4000989232312062E-8</v>
      </c>
      <c r="AK24" s="112">
        <f>S24*'Inhalation-Haz-Values'!$E$4</f>
        <v>2.0859387279106904E-7</v>
      </c>
      <c r="AL24" s="112">
        <f>T24*'Inhalation-Haz-Values'!$E$4</f>
        <v>1.344207386861922E-8</v>
      </c>
      <c r="AM24" s="112">
        <f>U24*'Inhalation-Haz-Values'!$E$4</f>
        <v>3.1060742132699569E-8</v>
      </c>
    </row>
    <row r="25" spans="1:39" x14ac:dyDescent="0.25">
      <c r="A25" s="53" t="s">
        <v>141</v>
      </c>
      <c r="B25" s="53" t="s">
        <v>142</v>
      </c>
      <c r="C25" s="53" t="s">
        <v>236</v>
      </c>
      <c r="D25" s="42">
        <v>1.0652860061840031E-2</v>
      </c>
      <c r="E25" s="42">
        <v>4.9944014263630378E-4</v>
      </c>
      <c r="F25" s="42">
        <v>1.2396390690080333E-3</v>
      </c>
      <c r="G25" s="42">
        <v>6.341545196149918E-3</v>
      </c>
      <c r="H25" s="42">
        <v>2.7231594538784166E-4</v>
      </c>
      <c r="I25" s="42">
        <v>7.1676025545996816E-4</v>
      </c>
      <c r="J25" s="42">
        <v>1.0652860061840031E-2</v>
      </c>
      <c r="K25" s="42">
        <v>4.9944014263630378E-4</v>
      </c>
      <c r="L25" s="42">
        <v>1.2396390690080333E-3</v>
      </c>
      <c r="M25" s="42">
        <v>6.341545196149918E-3</v>
      </c>
      <c r="N25" s="42">
        <v>2.7231594538784166E-4</v>
      </c>
      <c r="O25" s="42">
        <v>7.1676025545996816E-4</v>
      </c>
      <c r="P25" s="42">
        <f t="shared" si="1"/>
        <v>1.0652860061840031E-2</v>
      </c>
      <c r="Q25" s="42">
        <f t="shared" si="2"/>
        <v>4.9944014263630378E-4</v>
      </c>
      <c r="R25" s="42">
        <f t="shared" si="3"/>
        <v>1.2396390690080333E-3</v>
      </c>
      <c r="S25" s="42">
        <f t="shared" si="4"/>
        <v>6.341545196149918E-3</v>
      </c>
      <c r="T25" s="42">
        <f t="shared" si="5"/>
        <v>2.7231594538784166E-4</v>
      </c>
      <c r="U25" s="42">
        <f t="shared" si="6"/>
        <v>7.1676025545996816E-4</v>
      </c>
      <c r="V25" s="42">
        <f>'Inhalation-Haz-Values'!$D$2/'Indoor Air LADC and Risk Calcs'!D25</f>
        <v>918063.31287813187</v>
      </c>
      <c r="W25" s="42">
        <f>'Inhalation-Haz-Values'!$D$2/'Indoor Air LADC and Risk Calcs'!E25</f>
        <v>19581926.171124518</v>
      </c>
      <c r="X25" s="42">
        <f>'Inhalation-Haz-Values'!$D$2/'Indoor Air LADC and Risk Calcs'!F25</f>
        <v>7889393.1665335586</v>
      </c>
      <c r="Y25" s="42">
        <f>'Inhalation-Haz-Values'!$D$2/'Indoor Air LADC and Risk Calcs'!G25</f>
        <v>1542210.8803919964</v>
      </c>
      <c r="Z25" s="42">
        <f>'Inhalation-Haz-Values'!$D$2/'Indoor Air LADC and Risk Calcs'!H25</f>
        <v>35914165.753573447</v>
      </c>
      <c r="AA25" s="42">
        <f>'Inhalation-Haz-Values'!$D$2/'Indoor Air LADC and Risk Calcs'!I25</f>
        <v>13644729.77610046</v>
      </c>
      <c r="AB25" s="42">
        <f>'Inhalation-Haz-Values'!$D$3/'Indoor Air LADC and Risk Calcs'!J25</f>
        <v>1990075.8929464617</v>
      </c>
      <c r="AC25" s="42">
        <f>'Inhalation-Haz-Values'!$D$3/'Indoor Air LADC and Risk Calcs'!K25</f>
        <v>42447529.123501003</v>
      </c>
      <c r="AD25" s="42">
        <f>'Inhalation-Haz-Values'!$D$3/'Indoor Air LADC and Risk Calcs'!L25</f>
        <v>17101752.058334503</v>
      </c>
      <c r="AE25" s="42">
        <f>'Inhalation-Haz-Values'!$D$3/'Indoor Air LADC and Risk Calcs'!M25</f>
        <v>3343033.8102566791</v>
      </c>
      <c r="AF25" s="42">
        <f>'Inhalation-Haz-Values'!$D$3/'Indoor Air LADC and Risk Calcs'!N25</f>
        <v>77850747.850281909</v>
      </c>
      <c r="AG25" s="42">
        <f>'Inhalation-Haz-Values'!$D$3/'Indoor Air LADC and Risk Calcs'!O25</f>
        <v>29577532.847988728</v>
      </c>
      <c r="AH25" s="112">
        <f>P25*'Inhalation-Haz-Values'!$E$4</f>
        <v>7.5635306439064227E-8</v>
      </c>
      <c r="AI25" s="112">
        <f>Q25*'Inhalation-Haz-Values'!$E$4</f>
        <v>3.5460250127177568E-9</v>
      </c>
      <c r="AJ25" s="112">
        <f>R25*'Inhalation-Haz-Values'!$E$4</f>
        <v>8.8014373899570357E-9</v>
      </c>
      <c r="AK25" s="112">
        <f>S25*'Inhalation-Haz-Values'!$E$4</f>
        <v>4.5024970892664417E-8</v>
      </c>
      <c r="AL25" s="112">
        <f>T25*'Inhalation-Haz-Values'!$E$4</f>
        <v>1.9334432122536758E-9</v>
      </c>
      <c r="AM25" s="112">
        <f>U25*'Inhalation-Haz-Values'!$E$4</f>
        <v>5.0889978137657737E-9</v>
      </c>
    </row>
    <row r="26" spans="1:39" x14ac:dyDescent="0.25">
      <c r="A26" s="53" t="s">
        <v>144</v>
      </c>
      <c r="B26" s="53" t="s">
        <v>142</v>
      </c>
      <c r="C26" s="53" t="s">
        <v>236</v>
      </c>
      <c r="D26" s="42">
        <v>1.2783432074208036E-2</v>
      </c>
      <c r="E26" s="42">
        <v>5.9932817116356443E-4</v>
      </c>
      <c r="F26" s="42">
        <v>1.4875668828096399E-3</v>
      </c>
      <c r="G26" s="42">
        <v>7.6098542353799014E-3</v>
      </c>
      <c r="H26" s="42">
        <v>3.2677913446540997E-4</v>
      </c>
      <c r="I26" s="42">
        <v>8.6011230655196177E-4</v>
      </c>
      <c r="J26" s="42">
        <v>1.2783432074208036E-2</v>
      </c>
      <c r="K26" s="42">
        <v>5.9932817116356443E-4</v>
      </c>
      <c r="L26" s="42">
        <v>1.4875668828096399E-3</v>
      </c>
      <c r="M26" s="42">
        <v>7.6098542353799014E-3</v>
      </c>
      <c r="N26" s="42">
        <v>3.2677913446540997E-4</v>
      </c>
      <c r="O26" s="42">
        <v>8.6011230655196177E-4</v>
      </c>
      <c r="P26" s="42">
        <f t="shared" si="1"/>
        <v>1.2783432074208036E-2</v>
      </c>
      <c r="Q26" s="42">
        <f t="shared" si="2"/>
        <v>5.9932817116356443E-4</v>
      </c>
      <c r="R26" s="42">
        <f t="shared" si="3"/>
        <v>1.4875668828096399E-3</v>
      </c>
      <c r="S26" s="42">
        <f t="shared" si="4"/>
        <v>7.6098542353799014E-3</v>
      </c>
      <c r="T26" s="42">
        <f t="shared" si="5"/>
        <v>3.2677913446540997E-4</v>
      </c>
      <c r="U26" s="42">
        <f t="shared" si="6"/>
        <v>8.6011230655196177E-4</v>
      </c>
      <c r="V26" s="42">
        <f>'Inhalation-Haz-Values'!$D$2/'Indoor Air LADC and Risk Calcs'!D26</f>
        <v>765052.76073177659</v>
      </c>
      <c r="W26" s="42">
        <f>'Inhalation-Haz-Values'!$D$2/'Indoor Air LADC and Risk Calcs'!E26</f>
        <v>16318271.809270436</v>
      </c>
      <c r="X26" s="42">
        <f>'Inhalation-Haz-Values'!$D$2/'Indoor Air LADC and Risk Calcs'!F26</f>
        <v>6574494.3054446317</v>
      </c>
      <c r="Y26" s="42">
        <f>'Inhalation-Haz-Values'!$D$2/'Indoor Air LADC and Risk Calcs'!G26</f>
        <v>1285175.7336599969</v>
      </c>
      <c r="Z26" s="42">
        <f>'Inhalation-Haz-Values'!$D$2/'Indoor Air LADC and Risk Calcs'!H26</f>
        <v>29928471.461311206</v>
      </c>
      <c r="AA26" s="42">
        <f>'Inhalation-Haz-Values'!$D$2/'Indoor Air LADC and Risk Calcs'!I26</f>
        <v>11370608.146750383</v>
      </c>
      <c r="AB26" s="42">
        <f>'Inhalation-Haz-Values'!$D$3/'Indoor Air LADC and Risk Calcs'!J26</f>
        <v>1658396.5774553849</v>
      </c>
      <c r="AC26" s="42">
        <f>'Inhalation-Haz-Values'!$D$3/'Indoor Air LADC and Risk Calcs'!K26</f>
        <v>35372940.936250843</v>
      </c>
      <c r="AD26" s="42">
        <f>'Inhalation-Haz-Values'!$D$3/'Indoor Air LADC and Risk Calcs'!L26</f>
        <v>14251460.048612086</v>
      </c>
      <c r="AE26" s="42">
        <f>'Inhalation-Haz-Values'!$D$3/'Indoor Air LADC and Risk Calcs'!M26</f>
        <v>2785861.5085472325</v>
      </c>
      <c r="AF26" s="42">
        <f>'Inhalation-Haz-Values'!$D$3/'Indoor Air LADC and Risk Calcs'!N26</f>
        <v>64875623.20856826</v>
      </c>
      <c r="AG26" s="42">
        <f>'Inhalation-Haz-Values'!$D$3/'Indoor Air LADC and Risk Calcs'!O26</f>
        <v>24647944.039990608</v>
      </c>
      <c r="AH26" s="112">
        <f>P26*'Inhalation-Haz-Values'!$E$4</f>
        <v>9.0762367726877059E-8</v>
      </c>
      <c r="AI26" s="112">
        <f>Q26*'Inhalation-Haz-Values'!$E$4</f>
        <v>4.2552300152613074E-9</v>
      </c>
      <c r="AJ26" s="112">
        <f>R26*'Inhalation-Haz-Values'!$E$4</f>
        <v>1.0561724867948443E-8</v>
      </c>
      <c r="AK26" s="112">
        <f>S26*'Inhalation-Haz-Values'!$E$4</f>
        <v>5.4029965071197302E-8</v>
      </c>
      <c r="AL26" s="112">
        <f>T26*'Inhalation-Haz-Values'!$E$4</f>
        <v>2.3201318547044108E-9</v>
      </c>
      <c r="AM26" s="112">
        <f>U26*'Inhalation-Haz-Values'!$E$4</f>
        <v>6.1067973765189286E-9</v>
      </c>
    </row>
    <row r="27" spans="1:39" x14ac:dyDescent="0.25">
      <c r="A27" s="53" t="s">
        <v>145</v>
      </c>
      <c r="B27" s="53" t="s">
        <v>142</v>
      </c>
      <c r="C27" s="53" t="s">
        <v>236</v>
      </c>
      <c r="D27" s="42">
        <v>1.4914004086576046E-2</v>
      </c>
      <c r="E27" s="42">
        <v>6.9921619969082541E-4</v>
      </c>
      <c r="F27" s="42">
        <v>1.735494696611247E-3</v>
      </c>
      <c r="G27" s="42">
        <v>8.8781632746098866E-3</v>
      </c>
      <c r="H27" s="42">
        <v>3.8124232354297833E-4</v>
      </c>
      <c r="I27" s="42">
        <v>1.0034643576439556E-3</v>
      </c>
      <c r="J27" s="42">
        <v>1.4914004086576046E-2</v>
      </c>
      <c r="K27" s="42">
        <v>6.9921619969082541E-4</v>
      </c>
      <c r="L27" s="42">
        <v>1.735494696611247E-3</v>
      </c>
      <c r="M27" s="42">
        <v>8.8781632746098866E-3</v>
      </c>
      <c r="N27" s="42">
        <v>3.8124232354297833E-4</v>
      </c>
      <c r="O27" s="42">
        <v>1.0034643576439556E-3</v>
      </c>
      <c r="P27" s="42">
        <f t="shared" si="1"/>
        <v>1.4914004086576046E-2</v>
      </c>
      <c r="Q27" s="42">
        <f t="shared" si="2"/>
        <v>6.9921619969082541E-4</v>
      </c>
      <c r="R27" s="42">
        <f t="shared" si="3"/>
        <v>1.735494696611247E-3</v>
      </c>
      <c r="S27" s="42">
        <f t="shared" si="4"/>
        <v>8.8781632746098866E-3</v>
      </c>
      <c r="T27" s="42">
        <f t="shared" si="5"/>
        <v>3.8124232354297833E-4</v>
      </c>
      <c r="U27" s="42">
        <f t="shared" si="6"/>
        <v>1.0034643576439556E-3</v>
      </c>
      <c r="V27" s="42">
        <f>'Inhalation-Haz-Values'!$D$2/'Indoor Air LADC and Risk Calcs'!D27</f>
        <v>655759.5091986655</v>
      </c>
      <c r="W27" s="42">
        <f>'Inhalation-Haz-Values'!$D$2/'Indoor Air LADC and Risk Calcs'!E27</f>
        <v>13987090.122231798</v>
      </c>
      <c r="X27" s="42">
        <f>'Inhalation-Haz-Values'!$D$2/'Indoor Air LADC and Risk Calcs'!F27</f>
        <v>5635280.8332382552</v>
      </c>
      <c r="Y27" s="42">
        <f>'Inhalation-Haz-Values'!$D$2/'Indoor Air LADC and Risk Calcs'!G27</f>
        <v>1101579.2002799972</v>
      </c>
      <c r="Z27" s="42">
        <f>'Inhalation-Haz-Values'!$D$2/'Indoor Air LADC and Risk Calcs'!H27</f>
        <v>25652975.538266748</v>
      </c>
      <c r="AA27" s="42">
        <f>'Inhalation-Haz-Values'!$D$2/'Indoor Air LADC and Risk Calcs'!I27</f>
        <v>9746235.5543574691</v>
      </c>
      <c r="AB27" s="42">
        <f>'Inhalation-Haz-Values'!$D$3/'Indoor Air LADC and Risk Calcs'!J27</f>
        <v>1421482.7806760438</v>
      </c>
      <c r="AC27" s="42">
        <f>'Inhalation-Haz-Values'!$D$3/'Indoor Air LADC and Risk Calcs'!K27</f>
        <v>30319663.659643568</v>
      </c>
      <c r="AD27" s="42">
        <f>'Inhalation-Haz-Values'!$D$3/'Indoor Air LADC and Risk Calcs'!L27</f>
        <v>12215537.184524642</v>
      </c>
      <c r="AE27" s="42">
        <f>'Inhalation-Haz-Values'!$D$3/'Indoor Air LADC and Risk Calcs'!M27</f>
        <v>2387881.2930404847</v>
      </c>
      <c r="AF27" s="42">
        <f>'Inhalation-Haz-Values'!$D$3/'Indoor Air LADC and Risk Calcs'!N27</f>
        <v>55607677.03591565</v>
      </c>
      <c r="AG27" s="42">
        <f>'Inhalation-Haz-Values'!$D$3/'Indoor Air LADC and Risk Calcs'!O27</f>
        <v>21126809.177134801</v>
      </c>
      <c r="AH27" s="112">
        <f>P27*'Inhalation-Haz-Values'!$E$4</f>
        <v>1.0588942901468993E-7</v>
      </c>
      <c r="AI27" s="112">
        <f>Q27*'Inhalation-Haz-Values'!$E$4</f>
        <v>4.9644350178048604E-9</v>
      </c>
      <c r="AJ27" s="112">
        <f>R27*'Inhalation-Haz-Values'!$E$4</f>
        <v>1.2322012345939853E-8</v>
      </c>
      <c r="AK27" s="112">
        <f>S27*'Inhalation-Haz-Values'!$E$4</f>
        <v>6.3034959249730186E-8</v>
      </c>
      <c r="AL27" s="112">
        <f>T27*'Inhalation-Haz-Values'!$E$4</f>
        <v>2.7068204971551461E-9</v>
      </c>
      <c r="AM27" s="112">
        <f>U27*'Inhalation-Haz-Values'!$E$4</f>
        <v>7.1245969392720844E-9</v>
      </c>
    </row>
    <row r="28" spans="1:39" x14ac:dyDescent="0.25">
      <c r="A28" s="53" t="s">
        <v>146</v>
      </c>
      <c r="B28" s="53" t="s">
        <v>142</v>
      </c>
      <c r="C28" s="53" t="s">
        <v>236</v>
      </c>
      <c r="D28" s="42">
        <v>3.6219724210256106E-2</v>
      </c>
      <c r="E28" s="42">
        <v>1.6980964849634328E-3</v>
      </c>
      <c r="F28" s="42">
        <v>4.2147728346273138E-3</v>
      </c>
      <c r="G28" s="42">
        <v>2.1561253666909721E-2</v>
      </c>
      <c r="H28" s="42">
        <v>9.2587421431866148E-4</v>
      </c>
      <c r="I28" s="42">
        <v>2.4369848685638919E-3</v>
      </c>
      <c r="J28" s="42">
        <v>3.6219724210256106E-2</v>
      </c>
      <c r="K28" s="42">
        <v>1.6980964849634328E-3</v>
      </c>
      <c r="L28" s="42">
        <v>4.2147728346273138E-3</v>
      </c>
      <c r="M28" s="42">
        <v>2.1561253666909721E-2</v>
      </c>
      <c r="N28" s="42">
        <v>9.2587421431866148E-4</v>
      </c>
      <c r="O28" s="42">
        <v>2.4369848685638919E-3</v>
      </c>
      <c r="P28" s="42">
        <f t="shared" si="1"/>
        <v>3.6219724210256106E-2</v>
      </c>
      <c r="Q28" s="42">
        <f t="shared" si="2"/>
        <v>1.6980964849634328E-3</v>
      </c>
      <c r="R28" s="42">
        <f t="shared" si="3"/>
        <v>4.2147728346273138E-3</v>
      </c>
      <c r="S28" s="42">
        <f t="shared" si="4"/>
        <v>2.1561253666909721E-2</v>
      </c>
      <c r="T28" s="42">
        <f t="shared" si="5"/>
        <v>9.2587421431866148E-4</v>
      </c>
      <c r="U28" s="42">
        <f t="shared" si="6"/>
        <v>2.4369848685638919E-3</v>
      </c>
      <c r="V28" s="42">
        <f>'Inhalation-Haz-Values'!$D$2/'Indoor Air LADC and Risk Calcs'!D28</f>
        <v>270018.62143474468</v>
      </c>
      <c r="W28" s="42">
        <f>'Inhalation-Haz-Values'!$D$2/'Indoor Air LADC and Risk Calcs'!E28</f>
        <v>5759390.0503307413</v>
      </c>
      <c r="X28" s="42">
        <f>'Inhalation-Haz-Values'!$D$2/'Indoor Air LADC and Risk Calcs'!F28</f>
        <v>2320409.754862811</v>
      </c>
      <c r="Y28" s="42">
        <f>'Inhalation-Haz-Values'!$D$2/'Indoor Air LADC and Risk Calcs'!G28</f>
        <v>453591.43540941068</v>
      </c>
      <c r="Z28" s="42">
        <f>'Inhalation-Haz-Values'!$D$2/'Indoor Air LADC and Risk Calcs'!H28</f>
        <v>10562989.927521603</v>
      </c>
      <c r="AA28" s="42">
        <f>'Inhalation-Haz-Values'!$D$2/'Indoor Air LADC and Risk Calcs'!I28</f>
        <v>4013155.8165001352</v>
      </c>
      <c r="AB28" s="42">
        <f>'Inhalation-Haz-Values'!$D$3/'Indoor Air LADC and Risk Calcs'!J28</f>
        <v>585316.43910190056</v>
      </c>
      <c r="AC28" s="42">
        <f>'Inhalation-Haz-Values'!$D$3/'Indoor Air LADC and Risk Calcs'!K28</f>
        <v>12484567.389265001</v>
      </c>
      <c r="AD28" s="42">
        <f>'Inhalation-Haz-Values'!$D$3/'Indoor Air LADC and Risk Calcs'!L28</f>
        <v>5029927.075980735</v>
      </c>
      <c r="AE28" s="42">
        <f>'Inhalation-Haz-Values'!$D$3/'Indoor Air LADC and Risk Calcs'!M28</f>
        <v>983245.23831078794</v>
      </c>
      <c r="AF28" s="42">
        <f>'Inhalation-Haz-Values'!$D$3/'Indoor Air LADC and Risk Calcs'!N28</f>
        <v>22897278.779494684</v>
      </c>
      <c r="AG28" s="42">
        <f>'Inhalation-Haz-Values'!$D$3/'Indoor Air LADC and Risk Calcs'!O28</f>
        <v>8699274.3670555074</v>
      </c>
      <c r="AH28" s="112">
        <f>P28*'Inhalation-Haz-Values'!$E$4</f>
        <v>2.5716004189281836E-7</v>
      </c>
      <c r="AI28" s="112">
        <f>Q28*'Inhalation-Haz-Values'!$E$4</f>
        <v>1.2056485043240372E-8</v>
      </c>
      <c r="AJ28" s="112">
        <f>R28*'Inhalation-Haz-Values'!$E$4</f>
        <v>2.9924887125853927E-8</v>
      </c>
      <c r="AK28" s="112">
        <f>S28*'Inhalation-Haz-Values'!$E$4</f>
        <v>1.5308490103505902E-7</v>
      </c>
      <c r="AL28" s="112">
        <f>T28*'Inhalation-Haz-Values'!$E$4</f>
        <v>6.5737069216624961E-9</v>
      </c>
      <c r="AM28" s="112">
        <f>U28*'Inhalation-Haz-Values'!$E$4</f>
        <v>1.7302592566803633E-8</v>
      </c>
    </row>
    <row r="29" spans="1:39" x14ac:dyDescent="0.25">
      <c r="A29" s="53" t="s">
        <v>147</v>
      </c>
      <c r="B29" s="53" t="s">
        <v>142</v>
      </c>
      <c r="C29" s="53" t="s">
        <v>236</v>
      </c>
      <c r="D29" s="42">
        <v>1.704457609894405E-2</v>
      </c>
      <c r="E29" s="42">
        <v>7.9910422821808606E-4</v>
      </c>
      <c r="F29" s="42">
        <v>1.9834225104128534E-3</v>
      </c>
      <c r="G29" s="42">
        <v>1.0146472313839869E-2</v>
      </c>
      <c r="H29" s="42">
        <v>4.3570551262054664E-4</v>
      </c>
      <c r="I29" s="42">
        <v>1.1468164087359491E-3</v>
      </c>
      <c r="J29" s="42">
        <v>1.704457609894405E-2</v>
      </c>
      <c r="K29" s="42">
        <v>7.9910422821808606E-4</v>
      </c>
      <c r="L29" s="42">
        <v>1.9834225104128534E-3</v>
      </c>
      <c r="M29" s="42">
        <v>1.0146472313839869E-2</v>
      </c>
      <c r="N29" s="42">
        <v>4.3570551262054664E-4</v>
      </c>
      <c r="O29" s="42">
        <v>1.1468164087359491E-3</v>
      </c>
      <c r="P29" s="42">
        <f t="shared" si="1"/>
        <v>1.704457609894405E-2</v>
      </c>
      <c r="Q29" s="42">
        <f t="shared" si="2"/>
        <v>7.9910422821808606E-4</v>
      </c>
      <c r="R29" s="42">
        <f t="shared" si="3"/>
        <v>1.9834225104128534E-3</v>
      </c>
      <c r="S29" s="42">
        <f t="shared" si="4"/>
        <v>1.0146472313839869E-2</v>
      </c>
      <c r="T29" s="42">
        <f t="shared" si="5"/>
        <v>4.3570551262054664E-4</v>
      </c>
      <c r="U29" s="42">
        <f t="shared" si="6"/>
        <v>1.1468164087359491E-3</v>
      </c>
      <c r="V29" s="42">
        <f>'Inhalation-Haz-Values'!$D$2/'Indoor Air LADC and Risk Calcs'!D29</f>
        <v>573789.57054883242</v>
      </c>
      <c r="W29" s="42">
        <f>'Inhalation-Haz-Values'!$D$2/'Indoor Air LADC and Risk Calcs'!E29</f>
        <v>12238703.856952824</v>
      </c>
      <c r="X29" s="42">
        <f>'Inhalation-Haz-Values'!$D$2/'Indoor Air LADC and Risk Calcs'!F29</f>
        <v>4930870.7290834738</v>
      </c>
      <c r="Y29" s="42">
        <f>'Inhalation-Haz-Values'!$D$2/'Indoor Air LADC and Risk Calcs'!G29</f>
        <v>963881.80024499772</v>
      </c>
      <c r="Z29" s="42">
        <f>'Inhalation-Haz-Values'!$D$2/'Indoor Air LADC and Risk Calcs'!H29</f>
        <v>22446353.595983405</v>
      </c>
      <c r="AA29" s="42">
        <f>'Inhalation-Haz-Values'!$D$2/'Indoor Air LADC and Risk Calcs'!I29</f>
        <v>8527956.1100627873</v>
      </c>
      <c r="AB29" s="42">
        <f>'Inhalation-Haz-Values'!$D$3/'Indoor Air LADC and Risk Calcs'!J29</f>
        <v>1243797.4330915387</v>
      </c>
      <c r="AC29" s="42">
        <f>'Inhalation-Haz-Values'!$D$3/'Indoor Air LADC and Risk Calcs'!K29</f>
        <v>26529705.702188127</v>
      </c>
      <c r="AD29" s="42">
        <f>'Inhalation-Haz-Values'!$D$3/'Indoor Air LADC and Risk Calcs'!L29</f>
        <v>10688595.036459064</v>
      </c>
      <c r="AE29" s="42">
        <f>'Inhalation-Haz-Values'!$D$3/'Indoor Air LADC and Risk Calcs'!M29</f>
        <v>2089396.1314104244</v>
      </c>
      <c r="AF29" s="42">
        <f>'Inhalation-Haz-Values'!$D$3/'Indoor Air LADC and Risk Calcs'!N29</f>
        <v>48656717.406426199</v>
      </c>
      <c r="AG29" s="42">
        <f>'Inhalation-Haz-Values'!$D$3/'Indoor Air LADC and Risk Calcs'!O29</f>
        <v>18485958.029992953</v>
      </c>
      <c r="AH29" s="112">
        <f>P29*'Inhalation-Haz-Values'!$E$4</f>
        <v>1.2101649030250274E-7</v>
      </c>
      <c r="AI29" s="112">
        <f>Q29*'Inhalation-Haz-Values'!$E$4</f>
        <v>5.6736400203484109E-9</v>
      </c>
      <c r="AJ29" s="112">
        <f>R29*'Inhalation-Haz-Values'!$E$4</f>
        <v>1.4082299823931258E-8</v>
      </c>
      <c r="AK29" s="112">
        <f>S29*'Inhalation-Haz-Values'!$E$4</f>
        <v>7.2039953428263064E-8</v>
      </c>
      <c r="AL29" s="112">
        <f>T29*'Inhalation-Haz-Values'!$E$4</f>
        <v>3.093509139605881E-9</v>
      </c>
      <c r="AM29" s="112">
        <f>U29*'Inhalation-Haz-Values'!$E$4</f>
        <v>8.1423965020252376E-9</v>
      </c>
    </row>
    <row r="30" spans="1:39" x14ac:dyDescent="0.25">
      <c r="A30" s="53" t="s">
        <v>148</v>
      </c>
      <c r="B30" s="53" t="s">
        <v>142</v>
      </c>
      <c r="C30" s="53" t="s">
        <v>236</v>
      </c>
      <c r="D30" s="42">
        <v>1.562419475736538E-2</v>
      </c>
      <c r="E30" s="42">
        <v>7.3251220919991222E-4</v>
      </c>
      <c r="F30" s="42">
        <v>1.8181373012117823E-3</v>
      </c>
      <c r="G30" s="42">
        <v>9.3009329543532124E-3</v>
      </c>
      <c r="H30" s="42">
        <v>3.9939671990216771E-4</v>
      </c>
      <c r="I30" s="42">
        <v>1.05124837467462E-3</v>
      </c>
      <c r="J30" s="42">
        <v>1.562419475736538E-2</v>
      </c>
      <c r="K30" s="42">
        <v>7.3251220919991222E-4</v>
      </c>
      <c r="L30" s="42">
        <v>1.8181373012117823E-3</v>
      </c>
      <c r="M30" s="42">
        <v>9.3009329543532124E-3</v>
      </c>
      <c r="N30" s="42">
        <v>3.9939671990216771E-4</v>
      </c>
      <c r="O30" s="42">
        <v>1.05124837467462E-3</v>
      </c>
      <c r="P30" s="42">
        <f t="shared" si="1"/>
        <v>1.562419475736538E-2</v>
      </c>
      <c r="Q30" s="42">
        <f t="shared" si="2"/>
        <v>7.3251220919991222E-4</v>
      </c>
      <c r="R30" s="42">
        <f t="shared" si="3"/>
        <v>1.8181373012117823E-3</v>
      </c>
      <c r="S30" s="42">
        <f t="shared" si="4"/>
        <v>9.3009329543532124E-3</v>
      </c>
      <c r="T30" s="42">
        <f t="shared" si="5"/>
        <v>3.9939671990216771E-4</v>
      </c>
      <c r="U30" s="42">
        <f t="shared" si="6"/>
        <v>1.05124837467462E-3</v>
      </c>
      <c r="V30" s="42">
        <f>'Inhalation-Haz-Values'!$D$2/'Indoor Air LADC and Risk Calcs'!D30</f>
        <v>625952.25878054439</v>
      </c>
      <c r="W30" s="42">
        <f>'Inhalation-Haz-Values'!$D$2/'Indoor Air LADC and Risk Calcs'!E30</f>
        <v>13351313.298493991</v>
      </c>
      <c r="X30" s="42">
        <f>'Inhalation-Haz-Values'!$D$2/'Indoor Air LADC and Risk Calcs'!F30</f>
        <v>5379131.7044546986</v>
      </c>
      <c r="Y30" s="42">
        <f>'Inhalation-Haz-Values'!$D$2/'Indoor Air LADC and Risk Calcs'!G30</f>
        <v>1051507.4184490885</v>
      </c>
      <c r="Z30" s="42">
        <f>'Inhalation-Haz-Values'!$D$2/'Indoor Air LADC and Risk Calcs'!H30</f>
        <v>24486931.195618264</v>
      </c>
      <c r="AA30" s="42">
        <f>'Inhalation-Haz-Values'!$D$2/'Indoor Air LADC and Risk Calcs'!I30</f>
        <v>9303224.8473412227</v>
      </c>
      <c r="AB30" s="42">
        <f>'Inhalation-Haz-Values'!$D$3/'Indoor Air LADC and Risk Calcs'!J30</f>
        <v>1356869.9270089511</v>
      </c>
      <c r="AC30" s="42">
        <f>'Inhalation-Haz-Values'!$D$3/'Indoor Air LADC and Risk Calcs'!K30</f>
        <v>28941497.129659776</v>
      </c>
      <c r="AD30" s="42">
        <f>'Inhalation-Haz-Values'!$D$3/'Indoor Air LADC and Risk Calcs'!L30</f>
        <v>11660285.494318977</v>
      </c>
      <c r="AE30" s="42">
        <f>'Inhalation-Haz-Values'!$D$3/'Indoor Air LADC and Risk Calcs'!M30</f>
        <v>2279341.2342659179</v>
      </c>
      <c r="AF30" s="42">
        <f>'Inhalation-Haz-Values'!$D$3/'Indoor Air LADC and Risk Calcs'!N30</f>
        <v>53080055.352464944</v>
      </c>
      <c r="AG30" s="42">
        <f>'Inhalation-Haz-Values'!$D$3/'Indoor Air LADC and Risk Calcs'!O30</f>
        <v>20166499.669083223</v>
      </c>
      <c r="AH30" s="112">
        <f>P30*'Inhalation-Haz-Values'!$E$4</f>
        <v>1.1093178277729419E-7</v>
      </c>
      <c r="AI30" s="112">
        <f>Q30*'Inhalation-Haz-Values'!$E$4</f>
        <v>5.2008366853193769E-9</v>
      </c>
      <c r="AJ30" s="112">
        <f>R30*'Inhalation-Haz-Values'!$E$4</f>
        <v>1.2908774838603655E-8</v>
      </c>
      <c r="AK30" s="112">
        <f>S30*'Inhalation-Haz-Values'!$E$4</f>
        <v>6.6036623975907812E-8</v>
      </c>
      <c r="AL30" s="112">
        <f>T30*'Inhalation-Haz-Values'!$E$4</f>
        <v>2.8357167113053905E-9</v>
      </c>
      <c r="AM30" s="112">
        <f>U30*'Inhalation-Haz-Values'!$E$4</f>
        <v>7.4638634601898016E-9</v>
      </c>
    </row>
    <row r="31" spans="1:39" x14ac:dyDescent="0.25">
      <c r="A31" s="53" t="s">
        <v>124</v>
      </c>
      <c r="B31" s="53" t="s">
        <v>125</v>
      </c>
      <c r="C31" s="53" t="s">
        <v>236</v>
      </c>
      <c r="D31" s="42">
        <v>9.5253903601785171E-3</v>
      </c>
      <c r="E31" s="42">
        <v>4.4936513310026564E-4</v>
      </c>
      <c r="F31" s="42">
        <v>1.1130612201339092E-3</v>
      </c>
      <c r="G31" s="42">
        <v>5.6697212325714872E-3</v>
      </c>
      <c r="H31" s="42">
        <v>2.4507738344497029E-4</v>
      </c>
      <c r="I31" s="42">
        <v>6.4351442593508124E-4</v>
      </c>
      <c r="J31" s="42">
        <v>9.5253903601785171E-3</v>
      </c>
      <c r="K31" s="42">
        <v>4.4936513310026564E-4</v>
      </c>
      <c r="L31" s="42">
        <v>1.1130612201339092E-3</v>
      </c>
      <c r="M31" s="42">
        <v>5.6697212325714872E-3</v>
      </c>
      <c r="N31" s="42">
        <v>2.4507738344497029E-4</v>
      </c>
      <c r="O31" s="42">
        <v>6.4351442593508124E-4</v>
      </c>
      <c r="P31" s="42">
        <f t="shared" si="1"/>
        <v>9.5253903601785171E-3</v>
      </c>
      <c r="Q31" s="42">
        <f t="shared" si="2"/>
        <v>4.4936513310026564E-4</v>
      </c>
      <c r="R31" s="42">
        <f t="shared" si="3"/>
        <v>1.1130612201339092E-3</v>
      </c>
      <c r="S31" s="42">
        <f t="shared" si="4"/>
        <v>5.6697212325714872E-3</v>
      </c>
      <c r="T31" s="42">
        <f t="shared" si="5"/>
        <v>2.4507738344497029E-4</v>
      </c>
      <c r="U31" s="42">
        <f t="shared" si="6"/>
        <v>6.4351442593508124E-4</v>
      </c>
      <c r="V31" s="42">
        <f>'Inhalation-Haz-Values'!$D$2/'Indoor Air LADC and Risk Calcs'!D31</f>
        <v>1026729.5753973395</v>
      </c>
      <c r="W31" s="42">
        <f>'Inhalation-Haz-Values'!$D$2/'Indoor Air LADC and Risk Calcs'!E31</f>
        <v>21764038.372371484</v>
      </c>
      <c r="X31" s="42">
        <f>'Inhalation-Haz-Values'!$D$2/'Indoor Air LADC and Risk Calcs'!F31</f>
        <v>8786578.6922514439</v>
      </c>
      <c r="Y31" s="42">
        <f>'Inhalation-Haz-Values'!$D$2/'Indoor Air LADC and Risk Calcs'!G31</f>
        <v>1724952.532730486</v>
      </c>
      <c r="Z31" s="42">
        <f>'Inhalation-Haz-Values'!$D$2/'Indoor Air LADC and Risk Calcs'!H31</f>
        <v>39905763.079913095</v>
      </c>
      <c r="AA31" s="42">
        <f>'Inhalation-Haz-Values'!$D$2/'Indoor Air LADC and Risk Calcs'!I31</f>
        <v>15197794.495109923</v>
      </c>
      <c r="AB31" s="42">
        <f>'Inhalation-Haz-Values'!$D$3/'Indoor Air LADC and Risk Calcs'!J31</f>
        <v>2225630.5724359509</v>
      </c>
      <c r="AC31" s="42">
        <f>'Inhalation-Haz-Values'!$D$3/'Indoor Air LADC and Risk Calcs'!K31</f>
        <v>47177670.091439202</v>
      </c>
      <c r="AD31" s="42">
        <f>'Inhalation-Haz-Values'!$D$3/'Indoor Air LADC and Risk Calcs'!L31</f>
        <v>19046571.398336463</v>
      </c>
      <c r="AE31" s="42">
        <f>'Inhalation-Haz-Values'!$D$3/'Indoor Air LADC and Risk Calcs'!M31</f>
        <v>3739160.9093953278</v>
      </c>
      <c r="AF31" s="42">
        <f>'Inhalation-Haz-Values'!$D$3/'Indoor Air LADC and Risk Calcs'!N31</f>
        <v>86503290.111877054</v>
      </c>
      <c r="AG31" s="42">
        <f>'Inhalation-Haz-Values'!$D$3/'Indoor Air LADC and Risk Calcs'!O31</f>
        <v>32944094.406577747</v>
      </c>
      <c r="AH31" s="112">
        <f>P31*'Inhalation-Haz-Values'!$E$4</f>
        <v>6.763027155726747E-8</v>
      </c>
      <c r="AI31" s="112">
        <f>Q31*'Inhalation-Haz-Values'!$E$4</f>
        <v>3.190492445011886E-9</v>
      </c>
      <c r="AJ31" s="112">
        <f>R31*'Inhalation-Haz-Values'!$E$4</f>
        <v>7.9027346629507552E-9</v>
      </c>
      <c r="AK31" s="112">
        <f>S31*'Inhalation-Haz-Values'!$E$4</f>
        <v>4.0255020751257561E-8</v>
      </c>
      <c r="AL31" s="112">
        <f>T31*'Inhalation-Haz-Values'!$E$4</f>
        <v>1.7400494224592889E-9</v>
      </c>
      <c r="AM31" s="112">
        <f>U31*'Inhalation-Haz-Values'!$E$4</f>
        <v>4.5689524241390766E-9</v>
      </c>
    </row>
    <row r="32" spans="1:39" x14ac:dyDescent="0.25">
      <c r="A32" s="53" t="s">
        <v>127</v>
      </c>
      <c r="B32" s="53" t="s">
        <v>125</v>
      </c>
      <c r="C32" s="53" t="s">
        <v>236</v>
      </c>
      <c r="D32" s="42">
        <v>4.519136879447474E-3</v>
      </c>
      <c r="E32" s="42">
        <v>2.1472735646809203E-4</v>
      </c>
      <c r="F32" s="42">
        <v>5.3061811848420363E-4</v>
      </c>
      <c r="G32" s="42">
        <v>2.6895299369862988E-3</v>
      </c>
      <c r="H32" s="42">
        <v>1.1714457014240299E-4</v>
      </c>
      <c r="I32" s="42">
        <v>3.0674388222953156E-4</v>
      </c>
      <c r="J32" s="42">
        <v>4.519136879447474E-3</v>
      </c>
      <c r="K32" s="42">
        <v>2.1472735646809203E-4</v>
      </c>
      <c r="L32" s="42">
        <v>5.3061811848420363E-4</v>
      </c>
      <c r="M32" s="42">
        <v>2.6895299369862988E-3</v>
      </c>
      <c r="N32" s="42">
        <v>1.1714457014240299E-4</v>
      </c>
      <c r="O32" s="42">
        <v>3.0674388222953156E-4</v>
      </c>
      <c r="P32" s="42">
        <f t="shared" si="1"/>
        <v>4.519136879447474E-3</v>
      </c>
      <c r="Q32" s="42">
        <f t="shared" si="2"/>
        <v>2.1472735646809203E-4</v>
      </c>
      <c r="R32" s="42">
        <f t="shared" si="3"/>
        <v>5.3061811848420363E-4</v>
      </c>
      <c r="S32" s="42">
        <f t="shared" si="4"/>
        <v>2.6895299369862988E-3</v>
      </c>
      <c r="T32" s="42">
        <f t="shared" si="5"/>
        <v>1.1714457014240299E-4</v>
      </c>
      <c r="U32" s="42">
        <f t="shared" si="6"/>
        <v>3.0674388222953156E-4</v>
      </c>
      <c r="V32" s="42">
        <f>'Inhalation-Haz-Values'!$D$2/'Indoor Air LADC and Risk Calcs'!D32</f>
        <v>2164130.0675087622</v>
      </c>
      <c r="W32" s="42">
        <f>'Inhalation-Haz-Values'!$D$2/'Indoor Air LADC and Risk Calcs'!E32</f>
        <v>45546129.570375837</v>
      </c>
      <c r="X32" s="42">
        <f>'Inhalation-Haz-Values'!$D$2/'Indoor Air LADC and Risk Calcs'!F32</f>
        <v>18431334.436785065</v>
      </c>
      <c r="Y32" s="42">
        <f>'Inhalation-Haz-Values'!$D$2/'Indoor Air LADC and Risk Calcs'!G32</f>
        <v>3636323.1602317807</v>
      </c>
      <c r="Z32" s="42">
        <f>'Inhalation-Haz-Values'!$D$2/'Indoor Air LADC and Risk Calcs'!H32</f>
        <v>83486584.039800227</v>
      </c>
      <c r="AA32" s="42">
        <f>'Inhalation-Haz-Values'!$D$2/'Indoor Air LADC and Risk Calcs'!I32</f>
        <v>31883276.461506676</v>
      </c>
      <c r="AB32" s="42">
        <f>'Inhalation-Haz-Values'!$D$3/'Indoor Air LADC and Risk Calcs'!J32</f>
        <v>4691161.2915322864</v>
      </c>
      <c r="AC32" s="42">
        <f>'Inhalation-Haz-Values'!$D$3/'Indoor Air LADC and Risk Calcs'!K32</f>
        <v>98729851.420446604</v>
      </c>
      <c r="AD32" s="42">
        <f>'Inhalation-Haz-Values'!$D$3/'Indoor Air LADC and Risk Calcs'!L32</f>
        <v>39953403.891599528</v>
      </c>
      <c r="AE32" s="42">
        <f>'Inhalation-Haz-Values'!$D$3/'Indoor Air LADC and Risk Calcs'!M32</f>
        <v>7882418.3023429187</v>
      </c>
      <c r="AF32" s="42">
        <f>'Inhalation-Haz-Values'!$D$3/'Indoor Air LADC and Risk Calcs'!N32</f>
        <v>180972963.35825816</v>
      </c>
      <c r="AG32" s="42">
        <f>'Inhalation-Haz-Values'!$D$3/'Indoor Air LADC and Risk Calcs'!O32</f>
        <v>69113032.820443928</v>
      </c>
      <c r="AH32" s="112">
        <f>P32*'Inhalation-Haz-Values'!$E$4</f>
        <v>3.2085871844077062E-8</v>
      </c>
      <c r="AI32" s="112">
        <f>Q32*'Inhalation-Haz-Values'!$E$4</f>
        <v>1.5245642309234535E-9</v>
      </c>
      <c r="AJ32" s="112">
        <f>R32*'Inhalation-Haz-Values'!$E$4</f>
        <v>3.7673886412378459E-9</v>
      </c>
      <c r="AK32" s="112">
        <f>S32*'Inhalation-Haz-Values'!$E$4</f>
        <v>1.9095662552602722E-8</v>
      </c>
      <c r="AL32" s="112">
        <f>T32*'Inhalation-Haz-Values'!$E$4</f>
        <v>8.3172644801106116E-10</v>
      </c>
      <c r="AM32" s="112">
        <f>U32*'Inhalation-Haz-Values'!$E$4</f>
        <v>2.177881563829674E-9</v>
      </c>
    </row>
    <row r="33" spans="1:39" x14ac:dyDescent="0.25">
      <c r="A33" s="53" t="s">
        <v>128</v>
      </c>
      <c r="B33" s="53" t="s">
        <v>125</v>
      </c>
      <c r="C33" s="53" t="s">
        <v>236</v>
      </c>
      <c r="D33" s="42">
        <v>1.9624301698802867E-2</v>
      </c>
      <c r="E33" s="42">
        <v>9.2283438831948159E-4</v>
      </c>
      <c r="F33" s="42">
        <v>2.288239057553525E-3</v>
      </c>
      <c r="G33" s="42">
        <v>1.1681506078521609E-2</v>
      </c>
      <c r="H33" s="42">
        <v>5.0323289967264405E-4</v>
      </c>
      <c r="I33" s="42">
        <v>1.3230031481111309E-3</v>
      </c>
      <c r="J33" s="42">
        <v>1.9624301698802867E-2</v>
      </c>
      <c r="K33" s="42">
        <v>9.2283438831948159E-4</v>
      </c>
      <c r="L33" s="42">
        <v>2.288239057553525E-3</v>
      </c>
      <c r="M33" s="42">
        <v>1.1681506078521609E-2</v>
      </c>
      <c r="N33" s="42">
        <v>5.0323289967264405E-4</v>
      </c>
      <c r="O33" s="42">
        <v>1.3230031481111309E-3</v>
      </c>
      <c r="P33" s="42">
        <f t="shared" si="1"/>
        <v>1.9624301698802867E-2</v>
      </c>
      <c r="Q33" s="42">
        <f t="shared" si="2"/>
        <v>9.2283438831948159E-4</v>
      </c>
      <c r="R33" s="42">
        <f t="shared" si="3"/>
        <v>2.288239057553525E-3</v>
      </c>
      <c r="S33" s="42">
        <f t="shared" si="4"/>
        <v>1.1681506078521609E-2</v>
      </c>
      <c r="T33" s="42">
        <f t="shared" si="5"/>
        <v>5.0323289967264405E-4</v>
      </c>
      <c r="U33" s="42">
        <f t="shared" si="6"/>
        <v>1.3230031481111309E-3</v>
      </c>
      <c r="V33" s="42">
        <f>'Inhalation-Haz-Values'!$D$2/'Indoor Air LADC and Risk Calcs'!D33</f>
        <v>498361.68186288152</v>
      </c>
      <c r="W33" s="42">
        <f>'Inhalation-Haz-Values'!$D$2/'Indoor Air LADC and Risk Calcs'!E33</f>
        <v>10597784.525357548</v>
      </c>
      <c r="X33" s="42">
        <f>'Inhalation-Haz-Values'!$D$2/'Indoor Air LADC and Risk Calcs'!F33</f>
        <v>4274028.9602679471</v>
      </c>
      <c r="Y33" s="42">
        <f>'Inhalation-Haz-Values'!$D$2/'Indoor Air LADC and Risk Calcs'!G33</f>
        <v>837220.81161967258</v>
      </c>
      <c r="Z33" s="42">
        <f>'Inhalation-Haz-Values'!$D$2/'Indoor Air LADC and Risk Calcs'!H33</f>
        <v>19434341.447790768</v>
      </c>
      <c r="AA33" s="42">
        <f>'Inhalation-Haz-Values'!$D$2/'Indoor Air LADC and Risk Calcs'!I33</f>
        <v>7392272.6593379881</v>
      </c>
      <c r="AB33" s="42">
        <f>'Inhalation-Haz-Values'!$D$3/'Indoor Air LADC and Risk Calcs'!J33</f>
        <v>1080293.2163080869</v>
      </c>
      <c r="AC33" s="42">
        <f>'Inhalation-Haz-Values'!$D$3/'Indoor Air LADC and Risk Calcs'!K33</f>
        <v>22972702.652104296</v>
      </c>
      <c r="AD33" s="42">
        <f>'Inhalation-Haz-Values'!$D$3/'Indoor Air LADC and Risk Calcs'!L33</f>
        <v>9264766.253341563</v>
      </c>
      <c r="AE33" s="42">
        <f>'Inhalation-Haz-Values'!$D$3/'Indoor Air LADC and Risk Calcs'!M33</f>
        <v>1814834.4791755683</v>
      </c>
      <c r="AF33" s="42">
        <f>'Inhalation-Haz-Values'!$D$3/'Indoor Air LADC and Risk Calcs'!N33</f>
        <v>42127611.318319455</v>
      </c>
      <c r="AG33" s="42">
        <f>'Inhalation-Haz-Values'!$D$3/'Indoor Air LADC and Risk Calcs'!O33</f>
        <v>16024149.322900342</v>
      </c>
      <c r="AH33" s="112">
        <f>P33*'Inhalation-Haz-Values'!$E$4</f>
        <v>1.3933254206150034E-7</v>
      </c>
      <c r="AI33" s="112">
        <f>Q33*'Inhalation-Haz-Values'!$E$4</f>
        <v>6.5521241570683191E-9</v>
      </c>
      <c r="AJ33" s="112">
        <f>R33*'Inhalation-Haz-Values'!$E$4</f>
        <v>1.6246497308630025E-8</v>
      </c>
      <c r="AK33" s="112">
        <f>S33*'Inhalation-Haz-Values'!$E$4</f>
        <v>8.2938693157503418E-8</v>
      </c>
      <c r="AL33" s="112">
        <f>T33*'Inhalation-Haz-Values'!$E$4</f>
        <v>3.5729535876757728E-9</v>
      </c>
      <c r="AM33" s="112">
        <f>U33*'Inhalation-Haz-Values'!$E$4</f>
        <v>9.3933223515890283E-9</v>
      </c>
    </row>
    <row r="34" spans="1:39" x14ac:dyDescent="0.25">
      <c r="A34" s="53" t="s">
        <v>129</v>
      </c>
      <c r="B34" s="53" t="s">
        <v>125</v>
      </c>
      <c r="C34" s="53" t="s">
        <v>236</v>
      </c>
      <c r="D34" s="42">
        <v>3.8781930307357493E-3</v>
      </c>
      <c r="E34" s="42">
        <v>1.8446367668924592E-4</v>
      </c>
      <c r="F34" s="42">
        <v>4.5567799199151062E-4</v>
      </c>
      <c r="G34" s="42">
        <v>2.3080323854014766E-3</v>
      </c>
      <c r="H34" s="42">
        <v>1.0063857032997747E-4</v>
      </c>
      <c r="I34" s="42">
        <v>2.6341793782002666E-4</v>
      </c>
      <c r="J34" s="42">
        <v>3.8781930307357493E-3</v>
      </c>
      <c r="K34" s="42">
        <v>1.8446367668924592E-4</v>
      </c>
      <c r="L34" s="42">
        <v>4.5567799199151062E-4</v>
      </c>
      <c r="M34" s="42">
        <v>2.3080323854014766E-3</v>
      </c>
      <c r="N34" s="42">
        <v>1.0063857032997747E-4</v>
      </c>
      <c r="O34" s="42">
        <v>2.6341793782002666E-4</v>
      </c>
      <c r="P34" s="42">
        <f t="shared" si="1"/>
        <v>3.8781930307357493E-3</v>
      </c>
      <c r="Q34" s="42">
        <f t="shared" si="2"/>
        <v>1.8446367668924592E-4</v>
      </c>
      <c r="R34" s="42">
        <f t="shared" si="3"/>
        <v>4.5567799199151062E-4</v>
      </c>
      <c r="S34" s="42">
        <f t="shared" si="4"/>
        <v>2.3080323854014766E-3</v>
      </c>
      <c r="T34" s="42">
        <f t="shared" si="5"/>
        <v>1.0063857032997747E-4</v>
      </c>
      <c r="U34" s="42">
        <f t="shared" si="6"/>
        <v>2.6341793782002666E-4</v>
      </c>
      <c r="V34" s="42">
        <f>'Inhalation-Haz-Values'!$D$2/'Indoor Air LADC and Risk Calcs'!D34</f>
        <v>2521792.9903155421</v>
      </c>
      <c r="W34" s="42">
        <f>'Inhalation-Haz-Values'!$D$2/'Indoor Air LADC and Risk Calcs'!E34</f>
        <v>53018568.075468518</v>
      </c>
      <c r="X34" s="42">
        <f>'Inhalation-Haz-Values'!$D$2/'Indoor Air LADC and Risk Calcs'!F34</f>
        <v>21462524.352464676</v>
      </c>
      <c r="Y34" s="42">
        <f>'Inhalation-Haz-Values'!$D$2/'Indoor Air LADC and Risk Calcs'!G34</f>
        <v>4237375.5506462678</v>
      </c>
      <c r="Z34" s="42">
        <f>'Inhalation-Haz-Values'!$D$2/'Indoor Air LADC and Risk Calcs'!H34</f>
        <v>97179440.923425034</v>
      </c>
      <c r="AA34" s="42">
        <f>'Inhalation-Haz-Values'!$D$2/'Indoor Air LADC and Risk Calcs'!I34</f>
        <v>37127312.137269579</v>
      </c>
      <c r="AB34" s="42">
        <f>'Inhalation-Haz-Values'!$D$3/'Indoor Air LADC and Risk Calcs'!J34</f>
        <v>5466463.3327903366</v>
      </c>
      <c r="AC34" s="42">
        <f>'Inhalation-Haz-Values'!$D$3/'Indoor Air LADC and Risk Calcs'!K34</f>
        <v>114927775.37831621</v>
      </c>
      <c r="AD34" s="42">
        <f>'Inhalation-Haz-Values'!$D$3/'Indoor Air LADC and Risk Calcs'!L34</f>
        <v>46524081.418430582</v>
      </c>
      <c r="AE34" s="42">
        <f>'Inhalation-Haz-Values'!$D$3/'Indoor Air LADC and Risk Calcs'!M34</f>
        <v>9185313.0545706414</v>
      </c>
      <c r="AF34" s="42">
        <f>'Inhalation-Haz-Values'!$D$3/'Indoor Air LADC and Risk Calcs'!N34</f>
        <v>210654820.81560436</v>
      </c>
      <c r="AG34" s="42">
        <f>'Inhalation-Haz-Values'!$D$3/'Indoor Air LADC and Risk Calcs'!O34</f>
        <v>80480472.117598683</v>
      </c>
      <c r="AH34" s="112">
        <f>P34*'Inhalation-Haz-Values'!$E$4</f>
        <v>2.7535170518223819E-8</v>
      </c>
      <c r="AI34" s="112">
        <f>Q34*'Inhalation-Haz-Values'!$E$4</f>
        <v>1.309692104493646E-9</v>
      </c>
      <c r="AJ34" s="112">
        <f>R34*'Inhalation-Haz-Values'!$E$4</f>
        <v>3.2353137431397251E-9</v>
      </c>
      <c r="AK34" s="112">
        <f>S34*'Inhalation-Haz-Values'!$E$4</f>
        <v>1.6387029936350483E-8</v>
      </c>
      <c r="AL34" s="112">
        <f>T34*'Inhalation-Haz-Values'!$E$4</f>
        <v>7.1453384934283995E-10</v>
      </c>
      <c r="AM34" s="112">
        <f>U34*'Inhalation-Haz-Values'!$E$4</f>
        <v>1.8702673585221891E-9</v>
      </c>
    </row>
    <row r="35" spans="1:39" x14ac:dyDescent="0.25">
      <c r="A35" s="53" t="s">
        <v>130</v>
      </c>
      <c r="B35" s="53" t="s">
        <v>125</v>
      </c>
      <c r="C35" s="53" t="s">
        <v>236</v>
      </c>
      <c r="D35" s="42">
        <v>3.7077472697463086E-3</v>
      </c>
      <c r="E35" s="42">
        <v>1.7647263440706508E-4</v>
      </c>
      <c r="F35" s="42">
        <v>4.358437668873821E-4</v>
      </c>
      <c r="G35" s="42">
        <v>2.2065676622630777E-3</v>
      </c>
      <c r="H35" s="42">
        <v>9.6281515203771987E-5</v>
      </c>
      <c r="I35" s="42">
        <v>2.5194977373266714E-4</v>
      </c>
      <c r="J35" s="42">
        <v>3.7077472697463086E-3</v>
      </c>
      <c r="K35" s="42">
        <v>1.7647263440706508E-4</v>
      </c>
      <c r="L35" s="42">
        <v>4.358437668873821E-4</v>
      </c>
      <c r="M35" s="42">
        <v>2.2065676622630777E-3</v>
      </c>
      <c r="N35" s="42">
        <v>9.6281515203771987E-5</v>
      </c>
      <c r="O35" s="42">
        <v>2.5194977373266714E-4</v>
      </c>
      <c r="P35" s="42">
        <f t="shared" si="1"/>
        <v>3.7077472697463086E-3</v>
      </c>
      <c r="Q35" s="42">
        <f t="shared" si="2"/>
        <v>1.7647263440706508E-4</v>
      </c>
      <c r="R35" s="42">
        <f t="shared" si="3"/>
        <v>4.358437668873821E-4</v>
      </c>
      <c r="S35" s="42">
        <f t="shared" si="4"/>
        <v>2.2065676622630777E-3</v>
      </c>
      <c r="T35" s="42">
        <f t="shared" si="5"/>
        <v>9.6281515203771987E-5</v>
      </c>
      <c r="U35" s="42">
        <f t="shared" si="6"/>
        <v>2.5194977373266714E-4</v>
      </c>
      <c r="V35" s="42">
        <f>'Inhalation-Haz-Values'!$D$2/'Indoor Air LADC and Risk Calcs'!D35</f>
        <v>2637720.2350874273</v>
      </c>
      <c r="W35" s="42">
        <f>'Inhalation-Haz-Values'!$D$2/'Indoor Air LADC and Risk Calcs'!E35</f>
        <v>55419357.41402667</v>
      </c>
      <c r="X35" s="42">
        <f>'Inhalation-Haz-Values'!$D$2/'Indoor Air LADC and Risk Calcs'!F35</f>
        <v>22439233.374483611</v>
      </c>
      <c r="Y35" s="42">
        <f>'Inhalation-Haz-Values'!$D$2/'Indoor Air LADC and Risk Calcs'!G35</f>
        <v>4432223.025497226</v>
      </c>
      <c r="Z35" s="42">
        <f>'Inhalation-Haz-Values'!$D$2/'Indoor Air LADC and Risk Calcs'!H35</f>
        <v>101577130.1407277</v>
      </c>
      <c r="AA35" s="42">
        <f>'Inhalation-Haz-Values'!$D$2/'Indoor Air LADC and Risk Calcs'!I35</f>
        <v>38817260.500408821</v>
      </c>
      <c r="AB35" s="42">
        <f>'Inhalation-Haz-Values'!$D$3/'Indoor Air LADC and Risk Calcs'!J35</f>
        <v>5717757.5648111925</v>
      </c>
      <c r="AC35" s="42">
        <f>'Inhalation-Haz-Values'!$D$3/'Indoor Air LADC and Risk Calcs'!K35</f>
        <v>120131940.40668358</v>
      </c>
      <c r="AD35" s="42">
        <f>'Inhalation-Haz-Values'!$D$3/'Indoor Air LADC and Risk Calcs'!L35</f>
        <v>48641282.979453228</v>
      </c>
      <c r="AE35" s="42">
        <f>'Inhalation-Haz-Values'!$D$3/'Indoor Air LADC and Risk Calcs'!M35</f>
        <v>9607681.8139612675</v>
      </c>
      <c r="AF35" s="42">
        <f>'Inhalation-Haz-Values'!$D$3/'Indoor Air LADC and Risk Calcs'!N35</f>
        <v>220187644.06783509</v>
      </c>
      <c r="AG35" s="42">
        <f>'Inhalation-Haz-Values'!$D$3/'Indoor Air LADC and Risk Calcs'!O35</f>
        <v>84143754.867961854</v>
      </c>
      <c r="AH35" s="112">
        <f>P35*'Inhalation-Haz-Values'!$E$4</f>
        <v>2.632500561519879E-8</v>
      </c>
      <c r="AI35" s="112">
        <f>Q35*'Inhalation-Haz-Values'!$E$4</f>
        <v>1.252955704290162E-9</v>
      </c>
      <c r="AJ35" s="112">
        <f>R35*'Inhalation-Haz-Values'!$E$4</f>
        <v>3.0944907449004129E-9</v>
      </c>
      <c r="AK35" s="112">
        <f>S35*'Inhalation-Haz-Values'!$E$4</f>
        <v>1.5666630402067851E-8</v>
      </c>
      <c r="AL35" s="112">
        <f>T35*'Inhalation-Haz-Values'!$E$4</f>
        <v>6.8359875794678113E-10</v>
      </c>
      <c r="AM35" s="112">
        <f>U35*'Inhalation-Haz-Values'!$E$4</f>
        <v>1.7888433935019365E-9</v>
      </c>
    </row>
    <row r="36" spans="1:39" x14ac:dyDescent="0.25">
      <c r="A36" s="53" t="s">
        <v>131</v>
      </c>
      <c r="B36" s="53" t="s">
        <v>125</v>
      </c>
      <c r="C36" s="53" t="s">
        <v>236</v>
      </c>
      <c r="D36" s="42">
        <v>3.1745135183205322E-3</v>
      </c>
      <c r="E36" s="42">
        <v>1.5140153686836057E-4</v>
      </c>
      <c r="F36" s="42">
        <v>3.7367455265291004E-4</v>
      </c>
      <c r="G36" s="42">
        <v>1.8891554558503059E-3</v>
      </c>
      <c r="H36" s="42">
        <v>8.2610036904661561E-5</v>
      </c>
      <c r="I36" s="42">
        <v>2.1600498459903308E-4</v>
      </c>
      <c r="J36" s="42">
        <v>3.1745135183205322E-3</v>
      </c>
      <c r="K36" s="42">
        <v>1.5140153686836057E-4</v>
      </c>
      <c r="L36" s="42">
        <v>3.7367455265291004E-4</v>
      </c>
      <c r="M36" s="42">
        <v>1.8891554558503059E-3</v>
      </c>
      <c r="N36" s="42">
        <v>8.2610036904661561E-5</v>
      </c>
      <c r="O36" s="42">
        <v>2.1600498459903308E-4</v>
      </c>
      <c r="P36" s="42">
        <f t="shared" si="1"/>
        <v>3.1745135183205322E-3</v>
      </c>
      <c r="Q36" s="42">
        <f t="shared" si="2"/>
        <v>1.5140153686836057E-4</v>
      </c>
      <c r="R36" s="42">
        <f t="shared" si="3"/>
        <v>3.7367455265291004E-4</v>
      </c>
      <c r="S36" s="42">
        <f t="shared" si="4"/>
        <v>1.8891554558503059E-3</v>
      </c>
      <c r="T36" s="42">
        <f t="shared" si="5"/>
        <v>8.2610036904661561E-5</v>
      </c>
      <c r="U36" s="42">
        <f t="shared" si="6"/>
        <v>2.1600498459903308E-4</v>
      </c>
      <c r="V36" s="42">
        <f>'Inhalation-Haz-Values'!$D$2/'Indoor Air LADC and Risk Calcs'!D36</f>
        <v>3080787.0067518512</v>
      </c>
      <c r="W36" s="42">
        <f>'Inhalation-Haz-Values'!$D$2/'Indoor Air LADC and Risk Calcs'!E36</f>
        <v>64596438.069868729</v>
      </c>
      <c r="X36" s="42">
        <f>'Inhalation-Haz-Values'!$D$2/'Indoor Air LADC and Risk Calcs'!F36</f>
        <v>26172507.414718751</v>
      </c>
      <c r="Y36" s="42">
        <f>'Inhalation-Haz-Values'!$D$2/'Indoor Air LADC and Risk Calcs'!G36</f>
        <v>5176916.47329152</v>
      </c>
      <c r="Z36" s="42">
        <f>'Inhalation-Haz-Values'!$D$2/'Indoor Air LADC and Risk Calcs'!H36</f>
        <v>118387551.51855075</v>
      </c>
      <c r="AA36" s="42">
        <f>'Inhalation-Haz-Values'!$D$2/'Indoor Air LADC and Risk Calcs'!I36</f>
        <v>45276732.933522217</v>
      </c>
      <c r="AB36" s="42">
        <f>'Inhalation-Haz-Values'!$D$3/'Indoor Air LADC and Risk Calcs'!J36</f>
        <v>6678188.6035929695</v>
      </c>
      <c r="AC36" s="42">
        <f>'Inhalation-Haz-Values'!$D$3/'Indoor Air LADC and Risk Calcs'!K36</f>
        <v>140024998.67906106</v>
      </c>
      <c r="AD36" s="42">
        <f>'Inhalation-Haz-Values'!$D$3/'Indoor Air LADC and Risk Calcs'!L36</f>
        <v>56733860.653582565</v>
      </c>
      <c r="AE36" s="42">
        <f>'Inhalation-Haz-Values'!$D$3/'Indoor Air LADC and Risk Calcs'!M36</f>
        <v>11221945.729425382</v>
      </c>
      <c r="AF36" s="42">
        <f>'Inhalation-Haz-Values'!$D$3/'Indoor Air LADC and Risk Calcs'!N36</f>
        <v>256627412.28970104</v>
      </c>
      <c r="AG36" s="42">
        <f>'Inhalation-Haz-Values'!$D$3/'Indoor Air LADC and Risk Calcs'!O36</f>
        <v>98145883.250579849</v>
      </c>
      <c r="AH36" s="112">
        <f>P36*'Inhalation-Haz-Values'!$E$4</f>
        <v>2.2539045980075779E-8</v>
      </c>
      <c r="AI36" s="112">
        <f>Q36*'Inhalation-Haz-Values'!$E$4</f>
        <v>1.07495091176536E-9</v>
      </c>
      <c r="AJ36" s="112">
        <f>R36*'Inhalation-Haz-Values'!$E$4</f>
        <v>2.6530893238356612E-9</v>
      </c>
      <c r="AK36" s="112">
        <f>S36*'Inhalation-Haz-Values'!$E$4</f>
        <v>1.3413003736537172E-8</v>
      </c>
      <c r="AL36" s="112">
        <f>T36*'Inhalation-Haz-Values'!$E$4</f>
        <v>5.8653126202309711E-10</v>
      </c>
      <c r="AM36" s="112">
        <f>U36*'Inhalation-Haz-Values'!$E$4</f>
        <v>1.5336353906531348E-9</v>
      </c>
    </row>
    <row r="37" spans="1:39" x14ac:dyDescent="0.25">
      <c r="A37" s="53" t="s">
        <v>132</v>
      </c>
      <c r="B37" s="53" t="s">
        <v>125</v>
      </c>
      <c r="C37" s="53" t="s">
        <v>236</v>
      </c>
      <c r="D37" s="42">
        <v>7.4048804595385738E-3</v>
      </c>
      <c r="E37" s="42">
        <v>3.4987745430875176E-4</v>
      </c>
      <c r="F37" s="42">
        <v>8.6618578461724E-4</v>
      </c>
      <c r="G37" s="42">
        <v>4.4074187919323753E-3</v>
      </c>
      <c r="H37" s="42">
        <v>1.908308292830714E-4</v>
      </c>
      <c r="I37" s="42">
        <v>5.0077235873791169E-4</v>
      </c>
      <c r="J37" s="42">
        <v>7.4048804595385738E-3</v>
      </c>
      <c r="K37" s="42">
        <v>3.4987745430875176E-4</v>
      </c>
      <c r="L37" s="42">
        <v>8.6618578461724E-4</v>
      </c>
      <c r="M37" s="42">
        <v>4.4074187919323753E-3</v>
      </c>
      <c r="N37" s="42">
        <v>1.908308292830714E-4</v>
      </c>
      <c r="O37" s="42">
        <v>5.0077235873791169E-4</v>
      </c>
      <c r="P37" s="42">
        <f t="shared" si="1"/>
        <v>7.4048804595385738E-3</v>
      </c>
      <c r="Q37" s="42">
        <f t="shared" si="2"/>
        <v>3.4987745430875176E-4</v>
      </c>
      <c r="R37" s="42">
        <f t="shared" si="3"/>
        <v>8.6618578461724E-4</v>
      </c>
      <c r="S37" s="42">
        <f t="shared" si="4"/>
        <v>4.4074187919323753E-3</v>
      </c>
      <c r="T37" s="42">
        <f t="shared" si="5"/>
        <v>1.908308292830714E-4</v>
      </c>
      <c r="U37" s="42">
        <f t="shared" si="6"/>
        <v>5.0077235873791169E-4</v>
      </c>
      <c r="V37" s="42">
        <f>'Inhalation-Haz-Values'!$D$2/'Indoor Air LADC and Risk Calcs'!D37</f>
        <v>1320750.5581541054</v>
      </c>
      <c r="W37" s="42">
        <f>'Inhalation-Haz-Values'!$D$2/'Indoor Air LADC and Risk Calcs'!E37</f>
        <v>27952644.21745098</v>
      </c>
      <c r="X37" s="42">
        <f>'Inhalation-Haz-Values'!$D$2/'Indoor Air LADC and Risk Calcs'!F37</f>
        <v>11290880.286521554</v>
      </c>
      <c r="Y37" s="42">
        <f>'Inhalation-Haz-Values'!$D$2/'Indoor Air LADC and Risk Calcs'!G37</f>
        <v>2218985.8649016847</v>
      </c>
      <c r="Z37" s="42">
        <f>'Inhalation-Haz-Values'!$D$2/'Indoor Air LADC and Risk Calcs'!H37</f>
        <v>51249580.776556335</v>
      </c>
      <c r="AA37" s="42">
        <f>'Inhalation-Haz-Values'!$D$2/'Indoor Air LADC and Risk Calcs'!I37</f>
        <v>19529831.927321974</v>
      </c>
      <c r="AB37" s="42">
        <f>'Inhalation-Haz-Values'!$D$3/'Indoor Air LADC and Risk Calcs'!J37</f>
        <v>2862976.670027304</v>
      </c>
      <c r="AC37" s="42">
        <f>'Inhalation-Haz-Values'!$D$3/'Indoor Air LADC and Risk Calcs'!K37</f>
        <v>60592643.906948961</v>
      </c>
      <c r="AD37" s="42">
        <f>'Inhalation-Haz-Values'!$D$3/'Indoor Air LADC and Risk Calcs'!L37</f>
        <v>24475118.821498666</v>
      </c>
      <c r="AE37" s="42">
        <f>'Inhalation-Haz-Values'!$D$3/'Indoor Air LADC and Risk Calcs'!M37</f>
        <v>4810071.6089893365</v>
      </c>
      <c r="AF37" s="42">
        <f>'Inhalation-Haz-Values'!$D$3/'Indoor Air LADC and Risk Calcs'!N37</f>
        <v>111093160.78353725</v>
      </c>
      <c r="AG37" s="42">
        <f>'Inhalation-Haz-Values'!$D$3/'Indoor Air LADC and Risk Calcs'!O37</f>
        <v>42334604.995830864</v>
      </c>
      <c r="AH37" s="112">
        <f>P37*'Inhalation-Haz-Values'!$E$4</f>
        <v>5.2574651262723876E-8</v>
      </c>
      <c r="AI37" s="112">
        <f>Q37*'Inhalation-Haz-Values'!$E$4</f>
        <v>2.4841299255921374E-9</v>
      </c>
      <c r="AJ37" s="112">
        <f>R37*'Inhalation-Haz-Values'!$E$4</f>
        <v>6.1499190707824037E-9</v>
      </c>
      <c r="AK37" s="112">
        <f>S37*'Inhalation-Haz-Values'!$E$4</f>
        <v>3.1292673422719865E-8</v>
      </c>
      <c r="AL37" s="112">
        <f>T37*'Inhalation-Haz-Values'!$E$4</f>
        <v>1.354898887909807E-9</v>
      </c>
      <c r="AM37" s="112">
        <f>U37*'Inhalation-Haz-Values'!$E$4</f>
        <v>3.5554837470391729E-9</v>
      </c>
    </row>
    <row r="38" spans="1:39" x14ac:dyDescent="0.25">
      <c r="A38" s="53" t="s">
        <v>151</v>
      </c>
      <c r="B38" s="53" t="s">
        <v>152</v>
      </c>
      <c r="C38" s="53" t="s">
        <v>236</v>
      </c>
      <c r="D38" s="42">
        <v>0.25110436727097812</v>
      </c>
      <c r="E38" s="42">
        <v>1.2250917035320533E-2</v>
      </c>
      <c r="F38" s="42">
        <v>3.0014273654257646E-2</v>
      </c>
      <c r="G38" s="42">
        <v>0.14936799080602625</v>
      </c>
      <c r="H38" s="42">
        <v>6.690792832110843E-3</v>
      </c>
      <c r="I38" s="42">
        <v>1.7344239542929955E-2</v>
      </c>
      <c r="J38" s="42">
        <v>0.25110436727097812</v>
      </c>
      <c r="K38" s="42">
        <v>1.2250917035320533E-2</v>
      </c>
      <c r="L38" s="42">
        <v>3.0014273654257646E-2</v>
      </c>
      <c r="M38" s="42">
        <v>0.14936799080602625</v>
      </c>
      <c r="N38" s="42">
        <v>6.690792832110843E-3</v>
      </c>
      <c r="O38" s="42">
        <v>1.7344239542929955E-2</v>
      </c>
      <c r="P38" s="42">
        <f t="shared" si="1"/>
        <v>0.25110436727097812</v>
      </c>
      <c r="Q38" s="42">
        <f t="shared" si="2"/>
        <v>1.2250917035320533E-2</v>
      </c>
      <c r="R38" s="42">
        <f t="shared" si="3"/>
        <v>3.0014273654257646E-2</v>
      </c>
      <c r="S38" s="42">
        <f t="shared" si="4"/>
        <v>0.14936799080602625</v>
      </c>
      <c r="T38" s="42">
        <f t="shared" si="5"/>
        <v>6.690792832110843E-3</v>
      </c>
      <c r="U38" s="42">
        <f t="shared" si="6"/>
        <v>1.7344239542929955E-2</v>
      </c>
      <c r="V38" s="42">
        <f>'Inhalation-Haz-Values'!$D$2/'Indoor Air LADC and Risk Calcs'!D38</f>
        <v>38947.948640996583</v>
      </c>
      <c r="W38" s="42">
        <f>'Inhalation-Haz-Values'!$D$2/'Indoor Air LADC and Risk Calcs'!E38</f>
        <v>798307.58561202814</v>
      </c>
      <c r="X38" s="42">
        <f>'Inhalation-Haz-Values'!$D$2/'Indoor Air LADC and Risk Calcs'!F38</f>
        <v>325844.96672011475</v>
      </c>
      <c r="Y38" s="42">
        <f>'Inhalation-Haz-Values'!$D$2/'Indoor Air LADC and Risk Calcs'!G38</f>
        <v>65475.875702851226</v>
      </c>
      <c r="Z38" s="42">
        <f>'Inhalation-Haz-Values'!$D$2/'Indoor Air LADC and Risk Calcs'!H38</f>
        <v>1461710.1807521605</v>
      </c>
      <c r="AA38" s="42">
        <f>'Inhalation-Haz-Values'!$D$2/'Indoor Air LADC and Risk Calcs'!I38</f>
        <v>563875.97598573461</v>
      </c>
      <c r="AB38" s="42">
        <f>'Inhalation-Haz-Values'!$D$3/'Indoor Air LADC and Risk Calcs'!J38</f>
        <v>84427.046133857628</v>
      </c>
      <c r="AC38" s="42">
        <f>'Inhalation-Haz-Values'!$D$3/'Indoor Air LADC and Risk Calcs'!K38</f>
        <v>1730482.7009176887</v>
      </c>
      <c r="AD38" s="42">
        <f>'Inhalation-Haz-Values'!$D$3/'Indoor Air LADC and Risk Calcs'!L38</f>
        <v>706330.60270617926</v>
      </c>
      <c r="AE38" s="42">
        <f>'Inhalation-Haz-Values'!$D$3/'Indoor Air LADC and Risk Calcs'!M38</f>
        <v>141931.34610434007</v>
      </c>
      <c r="AF38" s="42">
        <f>'Inhalation-Haz-Values'!$D$3/'Indoor Air LADC and Risk Calcs'!N38</f>
        <v>3168533.3161498774</v>
      </c>
      <c r="AG38" s="42">
        <f>'Inhalation-Haz-Values'!$D$3/'Indoor Air LADC and Risk Calcs'!O38</f>
        <v>1222307.8416050689</v>
      </c>
      <c r="AH38" s="112">
        <f>P38*'Inhalation-Haz-Values'!$E$4</f>
        <v>1.7828410076239447E-6</v>
      </c>
      <c r="AI38" s="112">
        <f>Q38*'Inhalation-Haz-Values'!$E$4</f>
        <v>8.6981510950775783E-8</v>
      </c>
      <c r="AJ38" s="112">
        <f>R38*'Inhalation-Haz-Values'!$E$4</f>
        <v>2.1310134294522928E-7</v>
      </c>
      <c r="AK38" s="112">
        <f>S38*'Inhalation-Haz-Values'!$E$4</f>
        <v>1.0605127347227864E-6</v>
      </c>
      <c r="AL38" s="112">
        <f>T38*'Inhalation-Haz-Values'!$E$4</f>
        <v>4.7504629107986985E-8</v>
      </c>
      <c r="AM38" s="112">
        <f>U38*'Inhalation-Haz-Values'!$E$4</f>
        <v>1.2314410075480268E-7</v>
      </c>
    </row>
    <row r="39" spans="1:39" x14ac:dyDescent="0.25">
      <c r="A39" s="53" t="s">
        <v>154</v>
      </c>
      <c r="B39" s="53" t="s">
        <v>152</v>
      </c>
      <c r="C39" s="53" t="s">
        <v>236</v>
      </c>
      <c r="D39" s="42">
        <v>0.30525866809161978</v>
      </c>
      <c r="E39" s="42">
        <v>1.4639915922561791E-2</v>
      </c>
      <c r="F39" s="42">
        <v>3.606714916655171E-2</v>
      </c>
      <c r="G39" s="42">
        <v>0.18164063795492652</v>
      </c>
      <c r="H39" s="42">
        <v>7.9899055857190933E-3</v>
      </c>
      <c r="I39" s="42">
        <v>2.084716251398698E-2</v>
      </c>
      <c r="J39" s="42">
        <v>0.30525866809161978</v>
      </c>
      <c r="K39" s="42">
        <v>1.4639915922561791E-2</v>
      </c>
      <c r="L39" s="42">
        <v>3.606714916655171E-2</v>
      </c>
      <c r="M39" s="42">
        <v>0.18164063795492652</v>
      </c>
      <c r="N39" s="42">
        <v>7.9899055857190933E-3</v>
      </c>
      <c r="O39" s="42">
        <v>2.084716251398698E-2</v>
      </c>
      <c r="P39" s="42">
        <f t="shared" si="1"/>
        <v>0.30525866809161978</v>
      </c>
      <c r="Q39" s="42">
        <f t="shared" si="2"/>
        <v>1.4639915922561791E-2</v>
      </c>
      <c r="R39" s="42">
        <f t="shared" si="3"/>
        <v>3.606714916655171E-2</v>
      </c>
      <c r="S39" s="42">
        <f t="shared" si="4"/>
        <v>0.18164063795492652</v>
      </c>
      <c r="T39" s="42">
        <f t="shared" si="5"/>
        <v>7.9899055857190933E-3</v>
      </c>
      <c r="U39" s="42">
        <f t="shared" si="6"/>
        <v>2.084716251398698E-2</v>
      </c>
      <c r="V39" s="42">
        <f>'Inhalation-Haz-Values'!$D$2/'Indoor Air LADC and Risk Calcs'!D39</f>
        <v>32038.402254525492</v>
      </c>
      <c r="W39" s="42">
        <f>'Inhalation-Haz-Values'!$D$2/'Indoor Air LADC and Risk Calcs'!E39</f>
        <v>668036.62341584195</v>
      </c>
      <c r="X39" s="42">
        <f>'Inhalation-Haz-Values'!$D$2/'Indoor Air LADC and Risk Calcs'!F39</f>
        <v>271160.88257593336</v>
      </c>
      <c r="Y39" s="42">
        <f>'Inhalation-Haz-Values'!$D$2/'Indoor Air LADC and Risk Calcs'!G39</f>
        <v>53842.576805014702</v>
      </c>
      <c r="Z39" s="42">
        <f>'Inhalation-Haz-Values'!$D$2/'Indoor Air LADC and Risk Calcs'!H39</f>
        <v>1224044.5015370976</v>
      </c>
      <c r="AA39" s="42">
        <f>'Inhalation-Haz-Values'!$D$2/'Indoor Air LADC and Risk Calcs'!I39</f>
        <v>469128.59212558583</v>
      </c>
      <c r="AB39" s="42">
        <f>'Inhalation-Haz-Values'!$D$3/'Indoor Air LADC and Risk Calcs'!J39</f>
        <v>69449.2973206483</v>
      </c>
      <c r="AC39" s="42">
        <f>'Inhalation-Haz-Values'!$D$3/'Indoor Air LADC and Risk Calcs'!K39</f>
        <v>1448095.7480997802</v>
      </c>
      <c r="AD39" s="42">
        <f>'Inhalation-Haz-Values'!$D$3/'Indoor Air LADC and Risk Calcs'!L39</f>
        <v>587792.50619731972</v>
      </c>
      <c r="AE39" s="42">
        <f>'Inhalation-Haz-Values'!$D$3/'Indoor Air LADC and Risk Calcs'!M39</f>
        <v>116713.97017037951</v>
      </c>
      <c r="AF39" s="42">
        <f>'Inhalation-Haz-Values'!$D$3/'Indoor Air LADC and Risk Calcs'!N39</f>
        <v>2653347.9992419705</v>
      </c>
      <c r="AG39" s="42">
        <f>'Inhalation-Haz-Values'!$D$3/'Indoor Air LADC and Risk Calcs'!O39</f>
        <v>1016924.9645258097</v>
      </c>
      <c r="AH39" s="112">
        <f>P39*'Inhalation-Haz-Values'!$E$4</f>
        <v>2.1673365434505005E-6</v>
      </c>
      <c r="AI39" s="112">
        <f>Q39*'Inhalation-Haz-Values'!$E$4</f>
        <v>1.0394340305018871E-7</v>
      </c>
      <c r="AJ39" s="112">
        <f>R39*'Inhalation-Haz-Values'!$E$4</f>
        <v>2.5607675908251715E-7</v>
      </c>
      <c r="AK39" s="112">
        <f>S39*'Inhalation-Haz-Values'!$E$4</f>
        <v>1.2896485294799783E-6</v>
      </c>
      <c r="AL39" s="112">
        <f>T39*'Inhalation-Haz-Values'!$E$4</f>
        <v>5.6728329658605564E-8</v>
      </c>
      <c r="AM39" s="112">
        <f>U39*'Inhalation-Haz-Values'!$E$4</f>
        <v>1.4801485384930756E-7</v>
      </c>
    </row>
    <row r="40" spans="1:39" x14ac:dyDescent="0.25">
      <c r="A40" s="53" t="s">
        <v>155</v>
      </c>
      <c r="B40" s="53" t="s">
        <v>152</v>
      </c>
      <c r="C40" s="53" t="s">
        <v>236</v>
      </c>
      <c r="D40" s="42">
        <v>0.37467754398832254</v>
      </c>
      <c r="E40" s="42">
        <v>1.8044422689901658E-2</v>
      </c>
      <c r="F40" s="42">
        <v>4.4394086854750839E-2</v>
      </c>
      <c r="G40" s="42">
        <v>0.22292991508136531</v>
      </c>
      <c r="H40" s="42">
        <v>9.849657798609808E-3</v>
      </c>
      <c r="I40" s="42">
        <v>2.5658658506265589E-2</v>
      </c>
      <c r="J40" s="42">
        <v>0.37467754398832254</v>
      </c>
      <c r="K40" s="42">
        <v>1.8044422689901658E-2</v>
      </c>
      <c r="L40" s="42">
        <v>4.4394086854750839E-2</v>
      </c>
      <c r="M40" s="42">
        <v>0.22292991508136531</v>
      </c>
      <c r="N40" s="42">
        <v>9.849657798609808E-3</v>
      </c>
      <c r="O40" s="42">
        <v>2.5658658506265589E-2</v>
      </c>
      <c r="P40" s="42">
        <f t="shared" si="1"/>
        <v>0.37467754398832254</v>
      </c>
      <c r="Q40" s="42">
        <f t="shared" si="2"/>
        <v>1.8044422689901658E-2</v>
      </c>
      <c r="R40" s="42">
        <f t="shared" si="3"/>
        <v>4.4394086854750839E-2</v>
      </c>
      <c r="S40" s="42">
        <f t="shared" si="4"/>
        <v>0.22292991508136531</v>
      </c>
      <c r="T40" s="42">
        <f t="shared" si="5"/>
        <v>9.849657798609808E-3</v>
      </c>
      <c r="U40" s="42">
        <f t="shared" si="6"/>
        <v>2.5658658506265589E-2</v>
      </c>
      <c r="V40" s="42">
        <f>'Inhalation-Haz-Values'!$D$2/'Indoor Air LADC and Risk Calcs'!D40</f>
        <v>26102.445040861083</v>
      </c>
      <c r="W40" s="42">
        <f>'Inhalation-Haz-Values'!$D$2/'Indoor Air LADC and Risk Calcs'!E40</f>
        <v>541995.72732649732</v>
      </c>
      <c r="X40" s="42">
        <f>'Inhalation-Haz-Values'!$D$2/'Indoor Air LADC and Risk Calcs'!F40</f>
        <v>220299.60954030507</v>
      </c>
      <c r="Y40" s="42">
        <f>'Inhalation-Haz-Values'!$D$2/'Indoor Air LADC and Risk Calcs'!G40</f>
        <v>43870.289891020147</v>
      </c>
      <c r="Z40" s="42">
        <f>'Inhalation-Haz-Values'!$D$2/'Indoor Air LADC and Risk Calcs'!H40</f>
        <v>992927.8965793472</v>
      </c>
      <c r="AA40" s="42">
        <f>'Inhalation-Haz-Values'!$D$2/'Indoor Air LADC and Risk Calcs'!I40</f>
        <v>381157.88468098675</v>
      </c>
      <c r="AB40" s="42">
        <f>'Inhalation-Haz-Values'!$D$3/'Indoor Air LADC and Risk Calcs'!J40</f>
        <v>56581.987205138546</v>
      </c>
      <c r="AC40" s="42">
        <f>'Inhalation-Haz-Values'!$D$3/'Indoor Air LADC and Risk Calcs'!K40</f>
        <v>1174878.2637343295</v>
      </c>
      <c r="AD40" s="42">
        <f>'Inhalation-Haz-Values'!$D$3/'Indoor Air LADC and Risk Calcs'!L40</f>
        <v>477541.07589513983</v>
      </c>
      <c r="AE40" s="42">
        <f>'Inhalation-Haz-Values'!$D$3/'Indoor Air LADC and Risk Calcs'!M40</f>
        <v>95097.15191100481</v>
      </c>
      <c r="AF40" s="42">
        <f>'Inhalation-Haz-Values'!$D$3/'Indoor Air LADC and Risk Calcs'!N40</f>
        <v>2152359.0396198528</v>
      </c>
      <c r="AG40" s="42">
        <f>'Inhalation-Haz-Values'!$D$3/'Indoor Air LADC and Risk Calcs'!O40</f>
        <v>826231.81546389777</v>
      </c>
      <c r="AH40" s="112">
        <f>P40*'Inhalation-Haz-Values'!$E$4</f>
        <v>2.6602105623170901E-6</v>
      </c>
      <c r="AI40" s="112">
        <f>Q40*'Inhalation-Haz-Values'!$E$4</f>
        <v>1.2811540109830175E-7</v>
      </c>
      <c r="AJ40" s="112">
        <f>R40*'Inhalation-Haz-Values'!$E$4</f>
        <v>3.1519801666873094E-7</v>
      </c>
      <c r="AK40" s="112">
        <f>S40*'Inhalation-Haz-Values'!$E$4</f>
        <v>1.5828023970776937E-6</v>
      </c>
      <c r="AL40" s="112">
        <f>T40*'Inhalation-Haz-Values'!$E$4</f>
        <v>6.9932570370129638E-8</v>
      </c>
      <c r="AM40" s="112">
        <f>U40*'Inhalation-Haz-Values'!$E$4</f>
        <v>1.8217647539448567E-7</v>
      </c>
    </row>
    <row r="41" spans="1:39" x14ac:dyDescent="0.25">
      <c r="A41" s="53" t="s">
        <v>156</v>
      </c>
      <c r="B41" s="53" t="s">
        <v>152</v>
      </c>
      <c r="C41" s="53" t="s">
        <v>236</v>
      </c>
      <c r="D41" s="42">
        <v>0.30661351124852154</v>
      </c>
      <c r="E41" s="42">
        <v>1.5124661294681378E-2</v>
      </c>
      <c r="F41" s="42">
        <v>3.6924059978765106E-2</v>
      </c>
      <c r="G41" s="42">
        <v>0.18234851388682405</v>
      </c>
      <c r="H41" s="42">
        <v>8.2639604719797668E-3</v>
      </c>
      <c r="I41" s="42">
        <v>2.1333790990645179E-2</v>
      </c>
      <c r="J41" s="42">
        <v>0.30661351124852154</v>
      </c>
      <c r="K41" s="42">
        <v>1.5124661294681378E-2</v>
      </c>
      <c r="L41" s="42">
        <v>3.6924059978765106E-2</v>
      </c>
      <c r="M41" s="42">
        <v>0.18234851388682405</v>
      </c>
      <c r="N41" s="42">
        <v>8.2639604719797668E-3</v>
      </c>
      <c r="O41" s="42">
        <v>2.1333790990645179E-2</v>
      </c>
      <c r="P41" s="42">
        <f t="shared" si="1"/>
        <v>0.30661351124852154</v>
      </c>
      <c r="Q41" s="42">
        <f t="shared" si="2"/>
        <v>1.5124661294681378E-2</v>
      </c>
      <c r="R41" s="42">
        <f t="shared" si="3"/>
        <v>3.6924059978765106E-2</v>
      </c>
      <c r="S41" s="42">
        <f t="shared" si="4"/>
        <v>0.18234851388682405</v>
      </c>
      <c r="T41" s="42">
        <f t="shared" si="5"/>
        <v>8.2639604719797668E-3</v>
      </c>
      <c r="U41" s="42">
        <f t="shared" si="6"/>
        <v>2.1333790990645179E-2</v>
      </c>
      <c r="V41" s="42">
        <f>'Inhalation-Haz-Values'!$D$2/'Indoor Air LADC and Risk Calcs'!D41</f>
        <v>31896.833117940943</v>
      </c>
      <c r="W41" s="42">
        <f>'Inhalation-Haz-Values'!$D$2/'Indoor Air LADC and Risk Calcs'!E41</f>
        <v>646626.05062363681</v>
      </c>
      <c r="X41" s="42">
        <f>'Inhalation-Haz-Values'!$D$2/'Indoor Air LADC and Risk Calcs'!F41</f>
        <v>264867.948043212</v>
      </c>
      <c r="Y41" s="42">
        <f>'Inhalation-Haz-Values'!$D$2/'Indoor Air LADC and Risk Calcs'!G41</f>
        <v>53633.560216838559</v>
      </c>
      <c r="Z41" s="42">
        <f>'Inhalation-Haz-Values'!$D$2/'Indoor Air LADC and Risk Calcs'!H41</f>
        <v>1183451.9336292325</v>
      </c>
      <c r="AA41" s="42">
        <f>'Inhalation-Haz-Values'!$D$2/'Indoor Air LADC and Risk Calcs'!I41</f>
        <v>458427.66549501254</v>
      </c>
      <c r="AB41" s="42">
        <f>'Inhalation-Haz-Values'!$D$3/'Indoor Air LADC and Risk Calcs'!J41</f>
        <v>69142.419437663397</v>
      </c>
      <c r="AC41" s="42">
        <f>'Inhalation-Haz-Values'!$D$3/'Indoor Air LADC and Risk Calcs'!K41</f>
        <v>1401684.2815154498</v>
      </c>
      <c r="AD41" s="42">
        <f>'Inhalation-Haz-Values'!$D$3/'Indoor Air LADC and Risk Calcs'!L41</f>
        <v>574151.38021636964</v>
      </c>
      <c r="AE41" s="42">
        <f>'Inhalation-Haz-Values'!$D$3/'Indoor Air LADC and Risk Calcs'!M41</f>
        <v>116260.88717760507</v>
      </c>
      <c r="AF41" s="42">
        <f>'Inhalation-Haz-Values'!$D$3/'Indoor Air LADC and Risk Calcs'!N41</f>
        <v>2565355.9297484388</v>
      </c>
      <c r="AG41" s="42">
        <f>'Inhalation-Haz-Values'!$D$3/'Indoor Air LADC and Risk Calcs'!O41</f>
        <v>993728.68185012939</v>
      </c>
      <c r="AH41" s="112">
        <f>P41*'Inhalation-Haz-Values'!$E$4</f>
        <v>2.1769559298645028E-6</v>
      </c>
      <c r="AI41" s="112">
        <f>Q41*'Inhalation-Haz-Values'!$E$4</f>
        <v>1.0738509519223777E-7</v>
      </c>
      <c r="AJ41" s="112">
        <f>R41*'Inhalation-Haz-Values'!$E$4</f>
        <v>2.6216082584923226E-7</v>
      </c>
      <c r="AK41" s="112">
        <f>S41*'Inhalation-Haz-Values'!$E$4</f>
        <v>1.2946744485964507E-6</v>
      </c>
      <c r="AL41" s="112">
        <f>T41*'Inhalation-Haz-Values'!$E$4</f>
        <v>5.867411935105634E-8</v>
      </c>
      <c r="AM41" s="112">
        <f>U41*'Inhalation-Haz-Values'!$E$4</f>
        <v>1.5146991603358076E-7</v>
      </c>
    </row>
    <row r="42" spans="1:39" x14ac:dyDescent="0.25">
      <c r="A42" s="53" t="s">
        <v>157</v>
      </c>
      <c r="B42" s="53" t="s">
        <v>152</v>
      </c>
      <c r="C42" s="53" t="s">
        <v>236</v>
      </c>
      <c r="D42" s="42">
        <v>0.27311898539518759</v>
      </c>
      <c r="E42" s="42">
        <v>1.3368705808860295E-2</v>
      </c>
      <c r="F42" s="42">
        <v>3.2718264733158114E-2</v>
      </c>
      <c r="G42" s="42">
        <v>0.1624530171246571</v>
      </c>
      <c r="H42" s="42">
        <v>7.3022419585485401E-3</v>
      </c>
      <c r="I42" s="42">
        <v>1.8905891686612643E-2</v>
      </c>
      <c r="J42" s="42">
        <v>0.27311898539518759</v>
      </c>
      <c r="K42" s="42">
        <v>1.3368705808860295E-2</v>
      </c>
      <c r="L42" s="42">
        <v>3.2718264733158114E-2</v>
      </c>
      <c r="M42" s="42">
        <v>0.1624530171246571</v>
      </c>
      <c r="N42" s="42">
        <v>7.3022419585485401E-3</v>
      </c>
      <c r="O42" s="42">
        <v>1.8905891686612643E-2</v>
      </c>
      <c r="P42" s="42">
        <f t="shared" si="1"/>
        <v>0.27311898539518759</v>
      </c>
      <c r="Q42" s="42">
        <f t="shared" si="2"/>
        <v>1.3368705808860295E-2</v>
      </c>
      <c r="R42" s="42">
        <f t="shared" si="3"/>
        <v>3.2718264733158114E-2</v>
      </c>
      <c r="S42" s="42">
        <f t="shared" si="4"/>
        <v>0.1624530171246571</v>
      </c>
      <c r="T42" s="42">
        <f t="shared" si="5"/>
        <v>7.3022419585485401E-3</v>
      </c>
      <c r="U42" s="42">
        <f t="shared" si="6"/>
        <v>1.8905891686612643E-2</v>
      </c>
      <c r="V42" s="42">
        <f>'Inhalation-Haz-Values'!$D$2/'Indoor Air LADC and Risk Calcs'!D42</f>
        <v>35808.568876487654</v>
      </c>
      <c r="W42" s="42">
        <f>'Inhalation-Haz-Values'!$D$2/'Indoor Air LADC and Risk Calcs'!E42</f>
        <v>731559.22045334929</v>
      </c>
      <c r="X42" s="42">
        <f>'Inhalation-Haz-Values'!$D$2/'Indoor Air LADC and Risk Calcs'!F42</f>
        <v>298915.60814007727</v>
      </c>
      <c r="Y42" s="42">
        <f>'Inhalation-Haz-Values'!$D$2/'Indoor Air LADC and Risk Calcs'!G42</f>
        <v>60202.021317310413</v>
      </c>
      <c r="Z42" s="42">
        <f>'Inhalation-Haz-Values'!$D$2/'Indoor Air LADC and Risk Calcs'!H42</f>
        <v>1339314.7002682942</v>
      </c>
      <c r="AA42" s="42">
        <f>'Inhalation-Haz-Values'!$D$2/'Indoor Air LADC and Risk Calcs'!I42</f>
        <v>517299.06010861509</v>
      </c>
      <c r="AB42" s="42">
        <f>'Inhalation-Haz-Values'!$D$3/'Indoor Air LADC and Risk Calcs'!J42</f>
        <v>77621.846644329067</v>
      </c>
      <c r="AC42" s="42">
        <f>'Inhalation-Haz-Values'!$D$3/'Indoor Air LADC and Risk Calcs'!K42</f>
        <v>1585792.9932117593</v>
      </c>
      <c r="AD42" s="42">
        <f>'Inhalation-Haz-Values'!$D$3/'Indoor Air LADC and Risk Calcs'!L42</f>
        <v>647956.12398462556</v>
      </c>
      <c r="AE42" s="42">
        <f>'Inhalation-Haz-Values'!$D$3/'Indoor Air LADC and Risk Calcs'!M42</f>
        <v>130499.26911318822</v>
      </c>
      <c r="AF42" s="42">
        <f>'Inhalation-Haz-Values'!$D$3/'Indoor Air LADC and Risk Calcs'!N42</f>
        <v>2903217.9596817829</v>
      </c>
      <c r="AG42" s="42">
        <f>'Inhalation-Haz-Values'!$D$3/'Indoor Air LADC and Risk Calcs'!O42</f>
        <v>1121343.5658796155</v>
      </c>
      <c r="AH42" s="112">
        <f>P42*'Inhalation-Haz-Values'!$E$4</f>
        <v>1.9391447963058319E-6</v>
      </c>
      <c r="AI42" s="112">
        <f>Q42*'Inhalation-Haz-Values'!$E$4</f>
        <v>9.4917811242908091E-8</v>
      </c>
      <c r="AJ42" s="112">
        <f>R42*'Inhalation-Haz-Values'!$E$4</f>
        <v>2.3229967960542261E-7</v>
      </c>
      <c r="AK42" s="112">
        <f>S42*'Inhalation-Haz-Values'!$E$4</f>
        <v>1.1534164215850654E-6</v>
      </c>
      <c r="AL42" s="112">
        <f>T42*'Inhalation-Haz-Values'!$E$4</f>
        <v>5.1845917905694634E-8</v>
      </c>
      <c r="AM42" s="112">
        <f>U42*'Inhalation-Haz-Values'!$E$4</f>
        <v>1.3423183097494977E-7</v>
      </c>
    </row>
    <row r="43" spans="1:39" x14ac:dyDescent="0.25">
      <c r="A43" s="53" t="s">
        <v>158</v>
      </c>
      <c r="B43" s="53" t="s">
        <v>152</v>
      </c>
      <c r="C43" s="53" t="s">
        <v>236</v>
      </c>
      <c r="D43" s="42">
        <v>0.33685892126609546</v>
      </c>
      <c r="E43" s="42">
        <v>1.633561954261133E-2</v>
      </c>
      <c r="F43" s="42">
        <v>4.0099920911985214E-2</v>
      </c>
      <c r="G43" s="42">
        <v>0.20040180431997384</v>
      </c>
      <c r="H43" s="42">
        <v>8.919433321960088E-3</v>
      </c>
      <c r="I43" s="42">
        <v>2.3174420311181766E-2</v>
      </c>
      <c r="J43" s="42">
        <v>0.33685892126609546</v>
      </c>
      <c r="K43" s="42">
        <v>1.633561954261133E-2</v>
      </c>
      <c r="L43" s="42">
        <v>4.0099920911985214E-2</v>
      </c>
      <c r="M43" s="42">
        <v>0.20040180431997384</v>
      </c>
      <c r="N43" s="42">
        <v>8.919433321960088E-3</v>
      </c>
      <c r="O43" s="42">
        <v>2.3174420311181766E-2</v>
      </c>
      <c r="P43" s="42">
        <f t="shared" si="1"/>
        <v>0.33685892126609546</v>
      </c>
      <c r="Q43" s="42">
        <f t="shared" si="2"/>
        <v>1.633561954261133E-2</v>
      </c>
      <c r="R43" s="42">
        <f t="shared" si="3"/>
        <v>4.0099920911985214E-2</v>
      </c>
      <c r="S43" s="42">
        <f t="shared" si="4"/>
        <v>0.20040180431997384</v>
      </c>
      <c r="T43" s="42">
        <f t="shared" si="5"/>
        <v>8.919433321960088E-3</v>
      </c>
      <c r="U43" s="42">
        <f t="shared" si="6"/>
        <v>2.3174420311181766E-2</v>
      </c>
      <c r="V43" s="42">
        <f>'Inhalation-Haz-Values'!$D$2/'Indoor Air LADC and Risk Calcs'!D43</f>
        <v>29032.925603518364</v>
      </c>
      <c r="W43" s="42">
        <f>'Inhalation-Haz-Values'!$D$2/'Indoor Air LADC and Risk Calcs'!E43</f>
        <v>598691.71013005963</v>
      </c>
      <c r="X43" s="42">
        <f>'Inhalation-Haz-Values'!$D$2/'Indoor Air LADC and Risk Calcs'!F43</f>
        <v>243890.75533256019</v>
      </c>
      <c r="Y43" s="42">
        <f>'Inhalation-Haz-Values'!$D$2/'Indoor Air LADC and Risk Calcs'!G43</f>
        <v>48801.955816648493</v>
      </c>
      <c r="Z43" s="42">
        <f>'Inhalation-Haz-Values'!$D$2/'Indoor Air LADC and Risk Calcs'!H43</f>
        <v>1096482.2143937277</v>
      </c>
      <c r="AA43" s="42">
        <f>'Inhalation-Haz-Values'!$D$2/'Indoor Air LADC and Risk Calcs'!I43</f>
        <v>422017.028632259</v>
      </c>
      <c r="AB43" s="42">
        <f>'Inhalation-Haz-Values'!$D$3/'Indoor Air LADC and Risk Calcs'!J43</f>
        <v>62934.358158955969</v>
      </c>
      <c r="AC43" s="42">
        <f>'Inhalation-Haz-Values'!$D$3/'Indoor Air LADC and Risk Calcs'!K43</f>
        <v>1297777.5311612745</v>
      </c>
      <c r="AD43" s="42">
        <f>'Inhalation-Haz-Values'!$D$3/'Indoor Air LADC and Risk Calcs'!L43</f>
        <v>528679.34693765605</v>
      </c>
      <c r="AE43" s="42">
        <f>'Inhalation-Haz-Values'!$D$3/'Indoor Air LADC and Risk Calcs'!M43</f>
        <v>105787.47068639551</v>
      </c>
      <c r="AF43" s="42">
        <f>'Inhalation-Haz-Values'!$D$3/'Indoor Air LADC and Risk Calcs'!N43</f>
        <v>2376832.6119782235</v>
      </c>
      <c r="AG43" s="42">
        <f>'Inhalation-Haz-Values'!$D$3/'Indoor Air LADC and Risk Calcs'!O43</f>
        <v>914801.73895745305</v>
      </c>
      <c r="AH43" s="112">
        <f>P43*'Inhalation-Haz-Values'!$E$4</f>
        <v>2.3916983409892775E-6</v>
      </c>
      <c r="AI43" s="112">
        <f>Q43*'Inhalation-Haz-Values'!$E$4</f>
        <v>1.1598289875254044E-7</v>
      </c>
      <c r="AJ43" s="112">
        <f>R43*'Inhalation-Haz-Values'!$E$4</f>
        <v>2.84709438475095E-7</v>
      </c>
      <c r="AK43" s="112">
        <f>S43*'Inhalation-Haz-Values'!$E$4</f>
        <v>1.4228528106718143E-6</v>
      </c>
      <c r="AL43" s="112">
        <f>T43*'Inhalation-Haz-Values'!$E$4</f>
        <v>6.332797658591662E-8</v>
      </c>
      <c r="AM43" s="112">
        <f>U43*'Inhalation-Haz-Values'!$E$4</f>
        <v>1.6453838420939052E-7</v>
      </c>
    </row>
    <row r="44" spans="1:39" x14ac:dyDescent="0.25">
      <c r="A44" s="53" t="s">
        <v>159</v>
      </c>
      <c r="B44" s="53" t="s">
        <v>152</v>
      </c>
      <c r="C44" s="53" t="s">
        <v>236</v>
      </c>
      <c r="D44" s="42">
        <v>0.30793866621012089</v>
      </c>
      <c r="E44" s="42">
        <v>1.4960707048989498E-2</v>
      </c>
      <c r="F44" s="42">
        <v>3.670295921657811E-2</v>
      </c>
      <c r="G44" s="42">
        <v>0.1831903131956289</v>
      </c>
      <c r="H44" s="42">
        <v>8.1693319948213574E-3</v>
      </c>
      <c r="I44" s="42">
        <v>2.1210693925270356E-2</v>
      </c>
      <c r="J44" s="42">
        <v>0.30793866621012089</v>
      </c>
      <c r="K44" s="42">
        <v>1.4960707048989498E-2</v>
      </c>
      <c r="L44" s="42">
        <v>3.670295921657811E-2</v>
      </c>
      <c r="M44" s="42">
        <v>0.1831903131956289</v>
      </c>
      <c r="N44" s="42">
        <v>8.1693319948213574E-3</v>
      </c>
      <c r="O44" s="42">
        <v>2.1210693925270356E-2</v>
      </c>
      <c r="P44" s="42">
        <f t="shared" si="1"/>
        <v>0.30793866621012089</v>
      </c>
      <c r="Q44" s="42">
        <f t="shared" si="2"/>
        <v>1.4960707048989498E-2</v>
      </c>
      <c r="R44" s="42">
        <f t="shared" si="3"/>
        <v>3.670295921657811E-2</v>
      </c>
      <c r="S44" s="42">
        <f t="shared" si="4"/>
        <v>0.1831903131956289</v>
      </c>
      <c r="T44" s="42">
        <f t="shared" si="5"/>
        <v>8.1693319948213574E-3</v>
      </c>
      <c r="U44" s="42">
        <f t="shared" si="6"/>
        <v>2.1210693925270356E-2</v>
      </c>
      <c r="V44" s="42">
        <f>'Inhalation-Haz-Values'!$D$2/'Indoor Air LADC and Risk Calcs'!D44</f>
        <v>31759.571217102857</v>
      </c>
      <c r="W44" s="42">
        <f>'Inhalation-Haz-Values'!$D$2/'Indoor Air LADC and Risk Calcs'!E44</f>
        <v>653712.4193378666</v>
      </c>
      <c r="X44" s="42">
        <f>'Inhalation-Haz-Values'!$D$2/'Indoor Air LADC and Risk Calcs'!F44</f>
        <v>266463.52797576436</v>
      </c>
      <c r="Y44" s="42">
        <f>'Inhalation-Haz-Values'!$D$2/'Indoor Air LADC and Risk Calcs'!G44</f>
        <v>53387.102349434492</v>
      </c>
      <c r="Z44" s="42">
        <f>'Inhalation-Haz-Values'!$D$2/'Indoor Air LADC and Risk Calcs'!H44</f>
        <v>1197160.3071340062</v>
      </c>
      <c r="AA44" s="42">
        <f>'Inhalation-Haz-Values'!$D$2/'Indoor Air LADC and Risk Calcs'!I44</f>
        <v>461088.16781086725</v>
      </c>
      <c r="AB44" s="42">
        <f>'Inhalation-Haz-Values'!$D$3/'Indoor Air LADC and Risk Calcs'!J44</f>
        <v>68844.878302922356</v>
      </c>
      <c r="AC44" s="42">
        <f>'Inhalation-Haz-Values'!$D$3/'Indoor Air LADC and Risk Calcs'!K44</f>
        <v>1417045.3261720627</v>
      </c>
      <c r="AD44" s="42">
        <f>'Inhalation-Haz-Values'!$D$3/'Indoor Air LADC and Risk Calcs'!L44</f>
        <v>577610.10154255677</v>
      </c>
      <c r="AE44" s="42">
        <f>'Inhalation-Haz-Values'!$D$3/'Indoor Air LADC and Risk Calcs'!M44</f>
        <v>115726.6431296535</v>
      </c>
      <c r="AF44" s="42">
        <f>'Inhalation-Haz-Values'!$D$3/'Indoor Air LADC and Risk Calcs'!N44</f>
        <v>2595071.4224172733</v>
      </c>
      <c r="AG44" s="42">
        <f>'Inhalation-Haz-Values'!$D$3/'Indoor Air LADC and Risk Calcs'!O44</f>
        <v>999495.82388449751</v>
      </c>
      <c r="AH44" s="112">
        <f>P44*'Inhalation-Haz-Values'!$E$4</f>
        <v>2.1863645300918584E-6</v>
      </c>
      <c r="AI44" s="112">
        <f>Q44*'Inhalation-Haz-Values'!$E$4</f>
        <v>1.0622102004782544E-7</v>
      </c>
      <c r="AJ44" s="112">
        <f>R44*'Inhalation-Haz-Values'!$E$4</f>
        <v>2.6059101043770458E-7</v>
      </c>
      <c r="AK44" s="112">
        <f>S44*'Inhalation-Haz-Values'!$E$4</f>
        <v>1.300651223688965E-6</v>
      </c>
      <c r="AL44" s="112">
        <f>T44*'Inhalation-Haz-Values'!$E$4</f>
        <v>5.8002257163231638E-8</v>
      </c>
      <c r="AM44" s="112">
        <f>U44*'Inhalation-Haz-Values'!$E$4</f>
        <v>1.5059592686941953E-7</v>
      </c>
    </row>
    <row r="45" spans="1:39" x14ac:dyDescent="0.25">
      <c r="A45" s="53" t="s">
        <v>53</v>
      </c>
      <c r="B45" s="53" t="s">
        <v>54</v>
      </c>
      <c r="C45" s="53" t="s">
        <v>236</v>
      </c>
      <c r="D45" s="42">
        <v>3.8350296222624113E-2</v>
      </c>
      <c r="E45" s="42">
        <v>1.7979845134906936E-3</v>
      </c>
      <c r="F45" s="42">
        <v>4.4627006484289208E-3</v>
      </c>
      <c r="G45" s="42">
        <v>2.2829562706139707E-2</v>
      </c>
      <c r="H45" s="42">
        <v>9.8033740339623001E-4</v>
      </c>
      <c r="I45" s="42">
        <v>2.5803369196558856E-3</v>
      </c>
      <c r="J45" s="42">
        <v>3.8350296222624113E-2</v>
      </c>
      <c r="K45" s="42">
        <v>1.7979845134906936E-3</v>
      </c>
      <c r="L45" s="42">
        <v>4.4627006484289208E-3</v>
      </c>
      <c r="M45" s="42">
        <v>2.2829562706139707E-2</v>
      </c>
      <c r="N45" s="42">
        <v>9.8033740339623001E-4</v>
      </c>
      <c r="O45" s="42">
        <v>2.5803369196558856E-3</v>
      </c>
      <c r="P45" s="42">
        <f t="shared" si="1"/>
        <v>3.8350296222624113E-2</v>
      </c>
      <c r="Q45" s="42">
        <f t="shared" si="2"/>
        <v>1.7979845134906936E-3</v>
      </c>
      <c r="R45" s="42">
        <f t="shared" si="3"/>
        <v>4.4627006484289208E-3</v>
      </c>
      <c r="S45" s="42">
        <f t="shared" si="4"/>
        <v>2.2829562706139707E-2</v>
      </c>
      <c r="T45" s="42">
        <f t="shared" si="5"/>
        <v>9.8033740339623001E-4</v>
      </c>
      <c r="U45" s="42">
        <f t="shared" si="6"/>
        <v>2.5803369196558856E-3</v>
      </c>
      <c r="V45" s="42">
        <f>'Inhalation-Haz-Values'!$D$2/'Indoor Air LADC and Risk Calcs'!D45</f>
        <v>255017.58691059219</v>
      </c>
      <c r="W45" s="42">
        <f>'Inhalation-Haz-Values'!$D$2/'Indoor Air LADC and Risk Calcs'!E45</f>
        <v>5439423.9364234777</v>
      </c>
      <c r="X45" s="42">
        <f>'Inhalation-Haz-Values'!$D$2/'Indoor Air LADC and Risk Calcs'!F45</f>
        <v>2191498.1018148768</v>
      </c>
      <c r="Y45" s="42">
        <f>'Inhalation-Haz-Values'!$D$2/'Indoor Air LADC and Risk Calcs'!G45</f>
        <v>428391.91121999896</v>
      </c>
      <c r="Z45" s="42">
        <f>'Inhalation-Haz-Values'!$D$2/'Indoor Air LADC and Risk Calcs'!H45</f>
        <v>9976157.1537704021</v>
      </c>
      <c r="AA45" s="42">
        <f>'Inhalation-Haz-Values'!$D$2/'Indoor Air LADC and Risk Calcs'!I45</f>
        <v>3790202.7155834609</v>
      </c>
      <c r="AB45" s="42">
        <f>'Inhalation-Haz-Values'!$D$3/'Indoor Air LADC and Risk Calcs'!J45</f>
        <v>552798.85915179492</v>
      </c>
      <c r="AC45" s="42">
        <f>'Inhalation-Haz-Values'!$D$3/'Indoor Air LADC and Risk Calcs'!K45</f>
        <v>11790980.312083611</v>
      </c>
      <c r="AD45" s="42">
        <f>'Inhalation-Haz-Values'!$D$3/'Indoor Air LADC and Risk Calcs'!L45</f>
        <v>4750486.6828706944</v>
      </c>
      <c r="AE45" s="42">
        <f>'Inhalation-Haz-Values'!$D$3/'Indoor Air LADC and Risk Calcs'!M45</f>
        <v>928620.50284907746</v>
      </c>
      <c r="AF45" s="42">
        <f>'Inhalation-Haz-Values'!$D$3/'Indoor Air LADC and Risk Calcs'!N45</f>
        <v>21625207.736189418</v>
      </c>
      <c r="AG45" s="42">
        <f>'Inhalation-Haz-Values'!$D$3/'Indoor Air LADC and Risk Calcs'!O45</f>
        <v>8215981.3466635346</v>
      </c>
      <c r="AH45" s="112">
        <f>P45*'Inhalation-Haz-Values'!$E$4</f>
        <v>2.7228710318063119E-7</v>
      </c>
      <c r="AI45" s="112">
        <f>Q45*'Inhalation-Haz-Values'!$E$4</f>
        <v>1.2765690045783925E-8</v>
      </c>
      <c r="AJ45" s="112">
        <f>R45*'Inhalation-Haz-Values'!$E$4</f>
        <v>3.1685174603845339E-8</v>
      </c>
      <c r="AK45" s="112">
        <f>S45*'Inhalation-Haz-Values'!$E$4</f>
        <v>1.6208989521359191E-7</v>
      </c>
      <c r="AL45" s="112">
        <f>T45*'Inhalation-Haz-Values'!$E$4</f>
        <v>6.9603955641132327E-9</v>
      </c>
      <c r="AM45" s="112">
        <f>U45*'Inhalation-Haz-Values'!$E$4</f>
        <v>1.8320392129556787E-8</v>
      </c>
    </row>
    <row r="46" spans="1:39" x14ac:dyDescent="0.25">
      <c r="A46" s="53" t="s">
        <v>56</v>
      </c>
      <c r="B46" s="53" t="s">
        <v>54</v>
      </c>
      <c r="C46" s="53" t="s">
        <v>236</v>
      </c>
      <c r="D46" s="42">
        <v>1.2783432074208036E-2</v>
      </c>
      <c r="E46" s="42">
        <v>5.9932817116356443E-4</v>
      </c>
      <c r="F46" s="42">
        <v>1.4875668828096399E-3</v>
      </c>
      <c r="G46" s="42">
        <v>7.6098542353799014E-3</v>
      </c>
      <c r="H46" s="42">
        <v>3.2677913446540997E-4</v>
      </c>
      <c r="I46" s="42">
        <v>8.6011230655196177E-4</v>
      </c>
      <c r="J46" s="42">
        <v>1.2783432074208036E-2</v>
      </c>
      <c r="K46" s="42">
        <v>5.9932817116356443E-4</v>
      </c>
      <c r="L46" s="42">
        <v>1.4875668828096399E-3</v>
      </c>
      <c r="M46" s="42">
        <v>7.6098542353799014E-3</v>
      </c>
      <c r="N46" s="42">
        <v>3.2677913446540997E-4</v>
      </c>
      <c r="O46" s="42">
        <v>8.6011230655196177E-4</v>
      </c>
      <c r="P46" s="42">
        <f t="shared" si="1"/>
        <v>1.2783432074208036E-2</v>
      </c>
      <c r="Q46" s="42">
        <f t="shared" si="2"/>
        <v>5.9932817116356443E-4</v>
      </c>
      <c r="R46" s="42">
        <f t="shared" si="3"/>
        <v>1.4875668828096399E-3</v>
      </c>
      <c r="S46" s="42">
        <f t="shared" si="4"/>
        <v>7.6098542353799014E-3</v>
      </c>
      <c r="T46" s="42">
        <f t="shared" si="5"/>
        <v>3.2677913446540997E-4</v>
      </c>
      <c r="U46" s="42">
        <f t="shared" si="6"/>
        <v>8.6011230655196177E-4</v>
      </c>
      <c r="V46" s="42">
        <f>'Inhalation-Haz-Values'!$D$2/'Indoor Air LADC and Risk Calcs'!D46</f>
        <v>765052.76073177659</v>
      </c>
      <c r="W46" s="42">
        <f>'Inhalation-Haz-Values'!$D$2/'Indoor Air LADC and Risk Calcs'!E46</f>
        <v>16318271.809270436</v>
      </c>
      <c r="X46" s="42">
        <f>'Inhalation-Haz-Values'!$D$2/'Indoor Air LADC and Risk Calcs'!F46</f>
        <v>6574494.3054446317</v>
      </c>
      <c r="Y46" s="42">
        <f>'Inhalation-Haz-Values'!$D$2/'Indoor Air LADC and Risk Calcs'!G46</f>
        <v>1285175.7336599969</v>
      </c>
      <c r="Z46" s="42">
        <f>'Inhalation-Haz-Values'!$D$2/'Indoor Air LADC and Risk Calcs'!H46</f>
        <v>29928471.461311206</v>
      </c>
      <c r="AA46" s="42">
        <f>'Inhalation-Haz-Values'!$D$2/'Indoor Air LADC and Risk Calcs'!I46</f>
        <v>11370608.146750383</v>
      </c>
      <c r="AB46" s="42">
        <f>'Inhalation-Haz-Values'!$D$3/'Indoor Air LADC and Risk Calcs'!J46</f>
        <v>1658396.5774553849</v>
      </c>
      <c r="AC46" s="42">
        <f>'Inhalation-Haz-Values'!$D$3/'Indoor Air LADC and Risk Calcs'!K46</f>
        <v>35372940.936250843</v>
      </c>
      <c r="AD46" s="42">
        <f>'Inhalation-Haz-Values'!$D$3/'Indoor Air LADC and Risk Calcs'!L46</f>
        <v>14251460.048612086</v>
      </c>
      <c r="AE46" s="42">
        <f>'Inhalation-Haz-Values'!$D$3/'Indoor Air LADC and Risk Calcs'!M46</f>
        <v>2785861.5085472325</v>
      </c>
      <c r="AF46" s="42">
        <f>'Inhalation-Haz-Values'!$D$3/'Indoor Air LADC and Risk Calcs'!N46</f>
        <v>64875623.20856826</v>
      </c>
      <c r="AG46" s="42">
        <f>'Inhalation-Haz-Values'!$D$3/'Indoor Air LADC and Risk Calcs'!O46</f>
        <v>24647944.039990608</v>
      </c>
      <c r="AH46" s="112">
        <f>P46*'Inhalation-Haz-Values'!$E$4</f>
        <v>9.0762367726877059E-8</v>
      </c>
      <c r="AI46" s="112">
        <f>Q46*'Inhalation-Haz-Values'!$E$4</f>
        <v>4.2552300152613074E-9</v>
      </c>
      <c r="AJ46" s="112">
        <f>R46*'Inhalation-Haz-Values'!$E$4</f>
        <v>1.0561724867948443E-8</v>
      </c>
      <c r="AK46" s="112">
        <f>S46*'Inhalation-Haz-Values'!$E$4</f>
        <v>5.4029965071197302E-8</v>
      </c>
      <c r="AL46" s="112">
        <f>T46*'Inhalation-Haz-Values'!$E$4</f>
        <v>2.3201318547044108E-9</v>
      </c>
      <c r="AM46" s="112">
        <f>U46*'Inhalation-Haz-Values'!$E$4</f>
        <v>6.1067973765189286E-9</v>
      </c>
    </row>
    <row r="47" spans="1:39" x14ac:dyDescent="0.25">
      <c r="A47" s="53" t="s">
        <v>57</v>
      </c>
      <c r="B47" s="53" t="s">
        <v>54</v>
      </c>
      <c r="C47" s="53" t="s">
        <v>236</v>
      </c>
      <c r="D47" s="42">
        <v>2.3554441802802976E-2</v>
      </c>
      <c r="E47" s="42">
        <v>1.1185863951777275E-3</v>
      </c>
      <c r="F47" s="42">
        <v>2.7646581086317409E-3</v>
      </c>
      <c r="G47" s="42">
        <v>1.4018388752584987E-2</v>
      </c>
      <c r="H47" s="42">
        <v>6.1023128579692078E-4</v>
      </c>
      <c r="I47" s="42">
        <v>1.5982278341390549E-3</v>
      </c>
      <c r="J47" s="42">
        <v>2.3554441802802976E-2</v>
      </c>
      <c r="K47" s="42">
        <v>1.1185863951777275E-3</v>
      </c>
      <c r="L47" s="42">
        <v>2.7646581086317409E-3</v>
      </c>
      <c r="M47" s="42">
        <v>1.4018388752584987E-2</v>
      </c>
      <c r="N47" s="42">
        <v>6.1023128579692078E-4</v>
      </c>
      <c r="O47" s="42">
        <v>1.5982278341390549E-3</v>
      </c>
      <c r="P47" s="42">
        <f t="shared" si="1"/>
        <v>2.3554441802802976E-2</v>
      </c>
      <c r="Q47" s="42">
        <f t="shared" si="2"/>
        <v>1.1185863951777275E-3</v>
      </c>
      <c r="R47" s="42">
        <f t="shared" si="3"/>
        <v>2.7646581086317409E-3</v>
      </c>
      <c r="S47" s="42">
        <f t="shared" si="4"/>
        <v>1.4018388752584987E-2</v>
      </c>
      <c r="T47" s="42">
        <f t="shared" si="5"/>
        <v>6.1023128579692078E-4</v>
      </c>
      <c r="U47" s="42">
        <f t="shared" si="6"/>
        <v>1.5982278341390549E-3</v>
      </c>
      <c r="V47" s="42">
        <f>'Inhalation-Haz-Values'!$D$2/'Indoor Air LADC and Risk Calcs'!D47</f>
        <v>415208.31110657781</v>
      </c>
      <c r="W47" s="42">
        <f>'Inhalation-Haz-Values'!$D$2/'Indoor Air LADC and Risk Calcs'!E47</f>
        <v>8743178.0344924517</v>
      </c>
      <c r="X47" s="42">
        <f>'Inhalation-Haz-Values'!$D$2/'Indoor Air LADC and Risk Calcs'!F47</f>
        <v>3537507.9361405117</v>
      </c>
      <c r="Y47" s="42">
        <f>'Inhalation-Haz-Values'!$D$2/'Indoor Air LADC and Risk Calcs'!G47</f>
        <v>697655.07096502592</v>
      </c>
      <c r="Z47" s="42">
        <f>'Inhalation-Haz-Values'!$D$2/'Indoor Air LADC and Risk Calcs'!H47</f>
        <v>16026710.24516218</v>
      </c>
      <c r="AA47" s="42">
        <f>'Inhalation-Haz-Values'!$D$2/'Indoor Air LADC and Risk Calcs'!I47</f>
        <v>6119277.7344341287</v>
      </c>
      <c r="AB47" s="42">
        <f>'Inhalation-Haz-Values'!$D$3/'Indoor Air LADC and Risk Calcs'!J47</f>
        <v>900042.55577294994</v>
      </c>
      <c r="AC47" s="42">
        <f>'Inhalation-Haz-Values'!$D$3/'Indoor Air LADC and Risk Calcs'!K47</f>
        <v>18952492.262907971</v>
      </c>
      <c r="AD47" s="42">
        <f>'Inhalation-Haz-Values'!$D$3/'Indoor Air LADC and Risk Calcs'!L47</f>
        <v>7668217.6120837266</v>
      </c>
      <c r="AE47" s="42">
        <f>'Inhalation-Haz-Values'!$D$3/'Indoor Air LADC and Risk Calcs'!M47</f>
        <v>1512299.3358342075</v>
      </c>
      <c r="AF47" s="42">
        <f>'Inhalation-Haz-Values'!$D$3/'Indoor Air LADC and Risk Calcs'!N47</f>
        <v>34740926.093807586</v>
      </c>
      <c r="AG47" s="42">
        <f>'Inhalation-Haz-Values'!$D$3/'Indoor Air LADC and Risk Calcs'!O47</f>
        <v>13264692.021472752</v>
      </c>
      <c r="AH47" s="112">
        <f>P47*'Inhalation-Haz-Values'!$E$4</f>
        <v>1.6723653679990111E-7</v>
      </c>
      <c r="AI47" s="112">
        <f>Q47*'Inhalation-Haz-Values'!$E$4</f>
        <v>7.9419634057618647E-9</v>
      </c>
      <c r="AJ47" s="112">
        <f>R47*'Inhalation-Haz-Values'!$E$4</f>
        <v>1.9629072571285361E-8</v>
      </c>
      <c r="AK47" s="112">
        <f>S47*'Inhalation-Haz-Values'!$E$4</f>
        <v>9.9530560143353403E-8</v>
      </c>
      <c r="AL47" s="112">
        <f>T47*'Inhalation-Haz-Values'!$E$4</f>
        <v>4.3326421291581372E-9</v>
      </c>
      <c r="AM47" s="112">
        <f>U47*'Inhalation-Haz-Values'!$E$4</f>
        <v>1.1347417622387289E-8</v>
      </c>
    </row>
    <row r="48" spans="1:39" x14ac:dyDescent="0.25">
      <c r="A48" s="53" t="s">
        <v>58</v>
      </c>
      <c r="B48" s="53" t="s">
        <v>54</v>
      </c>
      <c r="C48" s="53" t="s">
        <v>236</v>
      </c>
      <c r="D48" s="42">
        <v>0.11510996350124979</v>
      </c>
      <c r="E48" s="42">
        <v>5.4038625811610097E-3</v>
      </c>
      <c r="F48" s="42">
        <v>1.3406828023693794E-2</v>
      </c>
      <c r="G48" s="42">
        <v>6.8522182778946686E-2</v>
      </c>
      <c r="H48" s="42">
        <v>2.9465803131605243E-3</v>
      </c>
      <c r="I48" s="42">
        <v>7.7516883950312174E-3</v>
      </c>
      <c r="J48" s="42">
        <v>0.11510996350124979</v>
      </c>
      <c r="K48" s="42">
        <v>5.4038625811610097E-3</v>
      </c>
      <c r="L48" s="42">
        <v>1.3406828023693794E-2</v>
      </c>
      <c r="M48" s="42">
        <v>6.8522182778946686E-2</v>
      </c>
      <c r="N48" s="42">
        <v>2.9465803131605243E-3</v>
      </c>
      <c r="O48" s="42">
        <v>7.7516883950312174E-3</v>
      </c>
      <c r="P48" s="42">
        <f t="shared" si="1"/>
        <v>0.11510996350124979</v>
      </c>
      <c r="Q48" s="42">
        <f t="shared" si="2"/>
        <v>5.4038625811610097E-3</v>
      </c>
      <c r="R48" s="42">
        <f t="shared" si="3"/>
        <v>1.3406828023693794E-2</v>
      </c>
      <c r="S48" s="42">
        <f t="shared" si="4"/>
        <v>6.8522182778946686E-2</v>
      </c>
      <c r="T48" s="42">
        <f t="shared" si="5"/>
        <v>2.9465803131605243E-3</v>
      </c>
      <c r="U48" s="42">
        <f t="shared" si="6"/>
        <v>7.7516883950312174E-3</v>
      </c>
      <c r="V48" s="42">
        <f>'Inhalation-Haz-Values'!$D$2/'Indoor Air LADC and Risk Calcs'!D48</f>
        <v>84962.236999526242</v>
      </c>
      <c r="W48" s="42">
        <f>'Inhalation-Haz-Values'!$D$2/'Indoor Air LADC and Risk Calcs'!E48</f>
        <v>1809816.5623410034</v>
      </c>
      <c r="X48" s="42">
        <f>'Inhalation-Haz-Values'!$D$2/'Indoor Air LADC and Risk Calcs'!F48</f>
        <v>729479.03730217717</v>
      </c>
      <c r="Y48" s="42">
        <f>'Inhalation-Haz-Values'!$D$2/'Indoor Air LADC and Risk Calcs'!G48</f>
        <v>142727.50229732739</v>
      </c>
      <c r="Z48" s="42">
        <f>'Inhalation-Haz-Values'!$D$2/'Indoor Air LADC and Risk Calcs'!H48</f>
        <v>3319101.7927863295</v>
      </c>
      <c r="AA48" s="42">
        <f>'Inhalation-Haz-Values'!$D$2/'Indoor Air LADC and Risk Calcs'!I48</f>
        <v>1261660.6217387321</v>
      </c>
      <c r="AB48" s="42">
        <f>'Inhalation-Haz-Values'!$D$3/'Indoor Air LADC and Risk Calcs'!J48</f>
        <v>184171.72028527161</v>
      </c>
      <c r="AC48" s="42">
        <f>'Inhalation-Haz-Values'!$D$3/'Indoor Air LADC and Risk Calcs'!K48</f>
        <v>3923119.7465878599</v>
      </c>
      <c r="AD48" s="42">
        <f>'Inhalation-Haz-Values'!$D$3/'Indoor Air LADC and Risk Calcs'!L48</f>
        <v>1581283.8027409159</v>
      </c>
      <c r="AE48" s="42">
        <f>'Inhalation-Haz-Values'!$D$3/'Indoor Air LADC and Risk Calcs'!M48</f>
        <v>309388.85978561762</v>
      </c>
      <c r="AF48" s="42">
        <f>'Inhalation-Haz-Values'!$D$3/'Indoor Air LADC and Risk Calcs'!N48</f>
        <v>7194780.9823180148</v>
      </c>
      <c r="AG48" s="42">
        <f>'Inhalation-Haz-Values'!$D$3/'Indoor Air LADC and Risk Calcs'!O48</f>
        <v>2734888.0553027731</v>
      </c>
      <c r="AH48" s="112">
        <f>P48*'Inhalation-Haz-Values'!$E$4</f>
        <v>8.1728074085887342E-7</v>
      </c>
      <c r="AI48" s="112">
        <f>Q48*'Inhalation-Haz-Values'!$E$4</f>
        <v>3.8367424326243168E-8</v>
      </c>
      <c r="AJ48" s="112">
        <f>R48*'Inhalation-Haz-Values'!$E$4</f>
        <v>9.5188478968225937E-8</v>
      </c>
      <c r="AK48" s="112">
        <f>S48*'Inhalation-Haz-Values'!$E$4</f>
        <v>4.8650749773052145E-7</v>
      </c>
      <c r="AL48" s="112">
        <f>T48*'Inhalation-Haz-Values'!$E$4</f>
        <v>2.092072022343972E-8</v>
      </c>
      <c r="AM48" s="112">
        <f>U48*'Inhalation-Haz-Values'!$E$4</f>
        <v>5.5036987604721641E-8</v>
      </c>
    </row>
    <row r="49" spans="1:39" x14ac:dyDescent="0.25">
      <c r="A49" s="53" t="s">
        <v>59</v>
      </c>
      <c r="B49" s="53" t="s">
        <v>54</v>
      </c>
      <c r="C49" s="53" t="s">
        <v>236</v>
      </c>
      <c r="D49" s="42">
        <v>0.10232653142704175</v>
      </c>
      <c r="E49" s="42">
        <v>4.8045344099974449E-3</v>
      </c>
      <c r="F49" s="42">
        <v>1.1919261140884154E-2</v>
      </c>
      <c r="G49" s="42">
        <v>6.0912328543566797E-2</v>
      </c>
      <c r="H49" s="42">
        <v>2.6198011786951144E-3</v>
      </c>
      <c r="I49" s="42">
        <v>6.8915760884792569E-3</v>
      </c>
      <c r="J49" s="42">
        <v>0.10232653142704175</v>
      </c>
      <c r="K49" s="42">
        <v>4.8045344099974449E-3</v>
      </c>
      <c r="L49" s="42">
        <v>1.1919261140884154E-2</v>
      </c>
      <c r="M49" s="42">
        <v>6.0912328543566797E-2</v>
      </c>
      <c r="N49" s="42">
        <v>2.6198011786951144E-3</v>
      </c>
      <c r="O49" s="42">
        <v>6.8915760884792569E-3</v>
      </c>
      <c r="P49" s="42">
        <f t="shared" si="1"/>
        <v>0.10232653142704175</v>
      </c>
      <c r="Q49" s="42">
        <f t="shared" si="2"/>
        <v>4.8045344099974449E-3</v>
      </c>
      <c r="R49" s="42">
        <f t="shared" si="3"/>
        <v>1.1919261140884154E-2</v>
      </c>
      <c r="S49" s="42">
        <f t="shared" si="4"/>
        <v>6.0912328543566797E-2</v>
      </c>
      <c r="T49" s="42">
        <f t="shared" si="5"/>
        <v>2.6198011786951144E-3</v>
      </c>
      <c r="U49" s="42">
        <f t="shared" si="6"/>
        <v>6.8915760884792569E-3</v>
      </c>
      <c r="V49" s="42">
        <f>'Inhalation-Haz-Values'!$D$2/'Indoor Air LADC and Risk Calcs'!D49</f>
        <v>95576.385357819789</v>
      </c>
      <c r="W49" s="42">
        <f>'Inhalation-Haz-Values'!$D$2/'Indoor Air LADC and Risk Calcs'!E49</f>
        <v>2035577.0539699811</v>
      </c>
      <c r="X49" s="42">
        <f>'Inhalation-Haz-Values'!$D$2/'Indoor Air LADC and Risk Calcs'!F49</f>
        <v>820520.65848727047</v>
      </c>
      <c r="Y49" s="42">
        <f>'Inhalation-Haz-Values'!$D$2/'Indoor Air LADC and Risk Calcs'!G49</f>
        <v>160558.62965417543</v>
      </c>
      <c r="Z49" s="42">
        <f>'Inhalation-Haz-Values'!$D$2/'Indoor Air LADC and Risk Calcs'!H49</f>
        <v>3733107.718071674</v>
      </c>
      <c r="AA49" s="42">
        <f>'Inhalation-Haz-Values'!$D$2/'Indoor Air LADC and Risk Calcs'!I49</f>
        <v>1419123.8512695755</v>
      </c>
      <c r="AB49" s="42">
        <f>'Inhalation-Haz-Values'!$D$3/'Indoor Air LADC and Risk Calcs'!J49</f>
        <v>207179.89464067278</v>
      </c>
      <c r="AC49" s="42">
        <f>'Inhalation-Haz-Values'!$D$3/'Indoor Air LADC and Risk Calcs'!K49</f>
        <v>4412498.3173991414</v>
      </c>
      <c r="AD49" s="42">
        <f>'Inhalation-Haz-Values'!$D$3/'Indoor Air LADC and Risk Calcs'!L49</f>
        <v>1778633.7382341649</v>
      </c>
      <c r="AE49" s="42">
        <f>'Inhalation-Haz-Values'!$D$3/'Indoor Air LADC and Risk Calcs'!M49</f>
        <v>348041.20129534957</v>
      </c>
      <c r="AF49" s="42">
        <f>'Inhalation-Haz-Values'!$D$3/'Indoor Air LADC and Risk Calcs'!N49</f>
        <v>8092217.1393782701</v>
      </c>
      <c r="AG49" s="42">
        <f>'Inhalation-Haz-Values'!$D$3/'Indoor Air LADC and Risk Calcs'!O49</f>
        <v>3076219.3913001022</v>
      </c>
      <c r="AH49" s="112">
        <f>P49*'Inhalation-Haz-Values'!$E$4</f>
        <v>7.2651837313199642E-7</v>
      </c>
      <c r="AI49" s="112">
        <f>Q49*'Inhalation-Haz-Values'!$E$4</f>
        <v>3.4112194310981857E-8</v>
      </c>
      <c r="AJ49" s="112">
        <f>R49*'Inhalation-Haz-Values'!$E$4</f>
        <v>8.4626754100277493E-8</v>
      </c>
      <c r="AK49" s="112">
        <f>S49*'Inhalation-Haz-Values'!$E$4</f>
        <v>4.3247753265932426E-7</v>
      </c>
      <c r="AL49" s="112">
        <f>T49*'Inhalation-Haz-Values'!$E$4</f>
        <v>1.8600588368735313E-8</v>
      </c>
      <c r="AM49" s="112">
        <f>U49*'Inhalation-Haz-Values'!$E$4</f>
        <v>4.8930190228202723E-8</v>
      </c>
    </row>
    <row r="50" spans="1:39" x14ac:dyDescent="0.25">
      <c r="A50" s="53" t="s">
        <v>60</v>
      </c>
      <c r="B50" s="53" t="s">
        <v>54</v>
      </c>
      <c r="C50" s="53" t="s">
        <v>236</v>
      </c>
      <c r="D50" s="42">
        <v>8.9543099352833722E-2</v>
      </c>
      <c r="E50" s="42">
        <v>4.205206238833881E-3</v>
      </c>
      <c r="F50" s="42">
        <v>1.0431694258074515E-2</v>
      </c>
      <c r="G50" s="42">
        <v>5.3302474308186895E-2</v>
      </c>
      <c r="H50" s="42">
        <v>2.2930220442297046E-3</v>
      </c>
      <c r="I50" s="42">
        <v>6.0314637819272954E-3</v>
      </c>
      <c r="J50" s="42">
        <v>8.9543099352833722E-2</v>
      </c>
      <c r="K50" s="42">
        <v>4.205206238833881E-3</v>
      </c>
      <c r="L50" s="42">
        <v>1.0431694258074515E-2</v>
      </c>
      <c r="M50" s="42">
        <v>5.3302474308186895E-2</v>
      </c>
      <c r="N50" s="42">
        <v>2.2930220442297046E-3</v>
      </c>
      <c r="O50" s="42">
        <v>6.0314637819272954E-3</v>
      </c>
      <c r="P50" s="42">
        <f t="shared" si="1"/>
        <v>8.9543099352833722E-2</v>
      </c>
      <c r="Q50" s="42">
        <f t="shared" si="2"/>
        <v>4.205206238833881E-3</v>
      </c>
      <c r="R50" s="42">
        <f t="shared" si="3"/>
        <v>1.0431694258074515E-2</v>
      </c>
      <c r="S50" s="42">
        <f t="shared" si="4"/>
        <v>5.3302474308186895E-2</v>
      </c>
      <c r="T50" s="42">
        <f t="shared" si="5"/>
        <v>2.2930220442297046E-3</v>
      </c>
      <c r="U50" s="42">
        <f t="shared" si="6"/>
        <v>6.0314637819272954E-3</v>
      </c>
      <c r="V50" s="42">
        <f>'Inhalation-Haz-Values'!$D$2/'Indoor Air LADC and Risk Calcs'!D50</f>
        <v>109221.14680733907</v>
      </c>
      <c r="W50" s="42">
        <f>'Inhalation-Haz-Values'!$D$2/'Indoor Air LADC and Risk Calcs'!E50</f>
        <v>2325688.5499894125</v>
      </c>
      <c r="X50" s="42">
        <f>'Inhalation-Haz-Values'!$D$2/'Indoor Air LADC and Risk Calcs'!F50</f>
        <v>937527.47713344079</v>
      </c>
      <c r="Y50" s="42">
        <f>'Inhalation-Haz-Values'!$D$2/'Indoor Air LADC and Risk Calcs'!G50</f>
        <v>183481.16343443102</v>
      </c>
      <c r="Z50" s="42">
        <f>'Inhalation-Haz-Values'!$D$2/'Indoor Air LADC and Risk Calcs'!H50</f>
        <v>4265113.8154606782</v>
      </c>
      <c r="AA50" s="42">
        <f>'Inhalation-Haz-Values'!$D$2/'Indoor Air LADC and Risk Calcs'!I50</f>
        <v>1621496.9290381607</v>
      </c>
      <c r="AB50" s="42">
        <f>'Inhalation-Haz-Values'!$D$3/'Indoor Air LADC and Risk Calcs'!J50</f>
        <v>236757.49614678818</v>
      </c>
      <c r="AC50" s="42">
        <f>'Inhalation-Haz-Values'!$D$3/'Indoor Air LADC and Risk Calcs'!K50</f>
        <v>5041369.8629627349</v>
      </c>
      <c r="AD50" s="42">
        <f>'Inhalation-Haz-Values'!$D$3/'Indoor Air LADC and Risk Calcs'!L50</f>
        <v>2032268.1508414054</v>
      </c>
      <c r="AE50" s="42">
        <f>'Inhalation-Haz-Values'!$D$3/'Indoor Air LADC and Risk Calcs'!M50</f>
        <v>397730.1293261695</v>
      </c>
      <c r="AF50" s="42">
        <f>'Inhalation-Haz-Values'!$D$3/'Indoor Air LADC and Risk Calcs'!N50</f>
        <v>9245440.9905691594</v>
      </c>
      <c r="AG50" s="42">
        <f>'Inhalation-Haz-Values'!$D$3/'Indoor Air LADC and Risk Calcs'!O50</f>
        <v>3514901.3185694283</v>
      </c>
      <c r="AH50" s="112">
        <f>P50*'Inhalation-Haz-Values'!$E$4</f>
        <v>6.3575600540511943E-7</v>
      </c>
      <c r="AI50" s="112">
        <f>Q50*'Inhalation-Haz-Values'!$E$4</f>
        <v>2.9856964295720552E-8</v>
      </c>
      <c r="AJ50" s="112">
        <f>R50*'Inhalation-Haz-Values'!$E$4</f>
        <v>7.4065029232329048E-8</v>
      </c>
      <c r="AK50" s="112">
        <f>S50*'Inhalation-Haz-Values'!$E$4</f>
        <v>3.7844756758812697E-7</v>
      </c>
      <c r="AL50" s="112">
        <f>T50*'Inhalation-Haz-Values'!$E$4</f>
        <v>1.6280456514030901E-8</v>
      </c>
      <c r="AM50" s="112">
        <f>U50*'Inhalation-Haz-Values'!$E$4</f>
        <v>4.2823392851683798E-8</v>
      </c>
    </row>
    <row r="51" spans="1:39" x14ac:dyDescent="0.25">
      <c r="A51" s="53" t="s">
        <v>61</v>
      </c>
      <c r="B51" s="53" t="s">
        <v>54</v>
      </c>
      <c r="C51" s="53" t="s">
        <v>236</v>
      </c>
      <c r="D51" s="42">
        <v>5.9906617183014418E-2</v>
      </c>
      <c r="E51" s="42">
        <v>2.813886741586202E-3</v>
      </c>
      <c r="F51" s="42">
        <v>6.9798937491234812E-3</v>
      </c>
      <c r="G51" s="42">
        <v>3.5660598461525826E-2</v>
      </c>
      <c r="H51" s="42">
        <v>1.5343724457343607E-3</v>
      </c>
      <c r="I51" s="42">
        <v>4.0356692553174187E-3</v>
      </c>
      <c r="J51" s="42">
        <v>5.9906617183014418E-2</v>
      </c>
      <c r="K51" s="42">
        <v>2.813886741586202E-3</v>
      </c>
      <c r="L51" s="42">
        <v>6.9798937491234812E-3</v>
      </c>
      <c r="M51" s="42">
        <v>3.5660598461525826E-2</v>
      </c>
      <c r="N51" s="42">
        <v>1.5343724457343607E-3</v>
      </c>
      <c r="O51" s="42">
        <v>4.0356692553174187E-3</v>
      </c>
      <c r="P51" s="42">
        <f t="shared" si="1"/>
        <v>5.9906617183014418E-2</v>
      </c>
      <c r="Q51" s="42">
        <f t="shared" si="2"/>
        <v>2.813886741586202E-3</v>
      </c>
      <c r="R51" s="42">
        <f t="shared" si="3"/>
        <v>6.9798937491234812E-3</v>
      </c>
      <c r="S51" s="42">
        <f t="shared" si="4"/>
        <v>3.5660598461525826E-2</v>
      </c>
      <c r="T51" s="42">
        <f t="shared" si="5"/>
        <v>1.5343724457343607E-3</v>
      </c>
      <c r="U51" s="42">
        <f t="shared" si="6"/>
        <v>4.0356692553174187E-3</v>
      </c>
      <c r="V51" s="42">
        <f>'Inhalation-Haz-Values'!$D$2/'Indoor Air LADC and Risk Calcs'!D51</f>
        <v>163254.08543971274</v>
      </c>
      <c r="W51" s="42">
        <f>'Inhalation-Haz-Values'!$D$2/'Indoor Air LADC and Risk Calcs'!E51</f>
        <v>3475619.6315445751</v>
      </c>
      <c r="X51" s="42">
        <f>'Inhalation-Haz-Values'!$D$2/'Indoor Air LADC and Risk Calcs'!F51</f>
        <v>1401167.460640522</v>
      </c>
      <c r="Y51" s="42">
        <f>'Inhalation-Haz-Values'!$D$2/'Indoor Air LADC and Risk Calcs'!G51</f>
        <v>274252.26782303245</v>
      </c>
      <c r="Z51" s="42">
        <f>'Inhalation-Haz-Values'!$D$2/'Indoor Air LADC and Risk Calcs'!H51</f>
        <v>6373941.3642293531</v>
      </c>
      <c r="AA51" s="42">
        <f>'Inhalation-Haz-Values'!$D$2/'Indoor Air LADC and Risk Calcs'!I51</f>
        <v>2423389.871980669</v>
      </c>
      <c r="AB51" s="42">
        <f>'Inhalation-Haz-Values'!$D$3/'Indoor Air LADC and Risk Calcs'!J51</f>
        <v>353884.11158710741</v>
      </c>
      <c r="AC51" s="42">
        <f>'Inhalation-Haz-Values'!$D$3/'Indoor Air LADC and Risk Calcs'!K51</f>
        <v>7534063.0049841506</v>
      </c>
      <c r="AD51" s="42">
        <f>'Inhalation-Haz-Values'!$D$3/'Indoor Air LADC and Risk Calcs'!L51</f>
        <v>3037295.5179528696</v>
      </c>
      <c r="AE51" s="42">
        <f>'Inhalation-Haz-Values'!$D$3/'Indoor Air LADC and Risk Calcs'!M51</f>
        <v>594493.66849164502</v>
      </c>
      <c r="AF51" s="42">
        <f>'Inhalation-Haz-Values'!$D$3/'Indoor Air LADC and Risk Calcs'!N51</f>
        <v>13816723.611621911</v>
      </c>
      <c r="AG51" s="42">
        <f>'Inhalation-Haz-Values'!$D$3/'Indoor Air LADC and Risk Calcs'!O51</f>
        <v>5253155.9597126972</v>
      </c>
      <c r="AH51" s="112">
        <f>P51*'Inhalation-Haz-Values'!$E$4</f>
        <v>4.2533698199940235E-7</v>
      </c>
      <c r="AI51" s="112">
        <f>Q51*'Inhalation-Haz-Values'!$E$4</f>
        <v>1.9978595865262032E-8</v>
      </c>
      <c r="AJ51" s="112">
        <f>R51*'Inhalation-Haz-Values'!$E$4</f>
        <v>4.9557245618776713E-8</v>
      </c>
      <c r="AK51" s="112">
        <f>S51*'Inhalation-Haz-Values'!$E$4</f>
        <v>2.5319024907683336E-7</v>
      </c>
      <c r="AL51" s="112">
        <f>T51*'Inhalation-Haz-Values'!$E$4</f>
        <v>1.089404436471396E-8</v>
      </c>
      <c r="AM51" s="112">
        <f>U51*'Inhalation-Haz-Values'!$E$4</f>
        <v>2.865325171275367E-8</v>
      </c>
    </row>
    <row r="52" spans="1:39" x14ac:dyDescent="0.25">
      <c r="A52" s="53" t="s">
        <v>71</v>
      </c>
      <c r="B52" s="53" t="s">
        <v>72</v>
      </c>
      <c r="C52" s="53" t="s">
        <v>236</v>
      </c>
      <c r="D52" s="42">
        <v>1.9281663745727921E-2</v>
      </c>
      <c r="E52" s="42">
        <v>1.6893226469458238E-3</v>
      </c>
      <c r="F52" s="42">
        <v>3.5474355075833658E-3</v>
      </c>
      <c r="G52" s="42">
        <v>1.1294266893414189E-2</v>
      </c>
      <c r="H52" s="42">
        <v>9.3927046136721469E-4</v>
      </c>
      <c r="I52" s="42">
        <v>2.0346522735438478E-3</v>
      </c>
      <c r="J52" s="42">
        <v>1.9281663745727921E-2</v>
      </c>
      <c r="K52" s="42">
        <v>1.6893226469458238E-3</v>
      </c>
      <c r="L52" s="42">
        <v>3.5474355075833658E-3</v>
      </c>
      <c r="M52" s="42">
        <v>1.1294266893414189E-2</v>
      </c>
      <c r="N52" s="42">
        <v>9.3927046136721469E-4</v>
      </c>
      <c r="O52" s="42">
        <v>2.0346522735438478E-3</v>
      </c>
      <c r="P52" s="42">
        <f t="shared" si="1"/>
        <v>1.9281663745727921E-2</v>
      </c>
      <c r="Q52" s="42">
        <f t="shared" si="2"/>
        <v>1.6893226469458238E-3</v>
      </c>
      <c r="R52" s="42">
        <f t="shared" si="3"/>
        <v>3.5474355075833658E-3</v>
      </c>
      <c r="S52" s="42">
        <f t="shared" si="4"/>
        <v>1.1294266893414189E-2</v>
      </c>
      <c r="T52" s="42">
        <f t="shared" si="5"/>
        <v>9.3927046136721469E-4</v>
      </c>
      <c r="U52" s="42">
        <f t="shared" si="6"/>
        <v>2.0346522735438478E-3</v>
      </c>
      <c r="V52" s="42">
        <f>'Inhalation-Haz-Values'!$D$2/'Indoor Air LADC and Risk Calcs'!D52</f>
        <v>507217.64101746009</v>
      </c>
      <c r="W52" s="42">
        <f>'Inhalation-Haz-Values'!$D$2/'Indoor Air LADC and Risk Calcs'!E52</f>
        <v>5789302.6046158504</v>
      </c>
      <c r="X52" s="42">
        <f>'Inhalation-Haz-Values'!$D$2/'Indoor Air LADC and Risk Calcs'!F52</f>
        <v>2756921.1558866282</v>
      </c>
      <c r="Y52" s="42">
        <f>'Inhalation-Haz-Values'!$D$2/'Indoor Air LADC and Risk Calcs'!G52</f>
        <v>865926.05720189109</v>
      </c>
      <c r="Z52" s="42">
        <f>'Inhalation-Haz-Values'!$D$2/'Indoor Air LADC and Risk Calcs'!H52</f>
        <v>10412336.384734277</v>
      </c>
      <c r="AA52" s="42">
        <f>'Inhalation-Haz-Values'!$D$2/'Indoor Air LADC and Risk Calcs'!I52</f>
        <v>4806718.1440127473</v>
      </c>
      <c r="AB52" s="42">
        <f>'Inhalation-Haz-Values'!$D$3/'Indoor Air LADC and Risk Calcs'!J52</f>
        <v>1099490.1829826334</v>
      </c>
      <c r="AC52" s="42">
        <f>'Inhalation-Haz-Values'!$D$3/'Indoor Air LADC and Risk Calcs'!K52</f>
        <v>12549408.508983234</v>
      </c>
      <c r="AD52" s="42">
        <f>'Inhalation-Haz-Values'!$D$3/'Indoor Air LADC and Risk Calcs'!L52</f>
        <v>5976148.1088748993</v>
      </c>
      <c r="AE52" s="42">
        <f>'Inhalation-Haz-Values'!$D$3/'Indoor Air LADC and Risk Calcs'!M52</f>
        <v>1877058.5289038948</v>
      </c>
      <c r="AF52" s="42">
        <f>'Inhalation-Haz-Values'!$D$3/'Indoor Air LADC and Risk Calcs'!N52</f>
        <v>22570708.727644853</v>
      </c>
      <c r="AG52" s="42">
        <f>'Inhalation-Haz-Values'!$D$3/'Indoor Air LADC and Risk Calcs'!O52</f>
        <v>10419470.823422315</v>
      </c>
      <c r="AH52" s="112">
        <f>P52*'Inhalation-Haz-Values'!$E$4</f>
        <v>1.3689981259466824E-7</v>
      </c>
      <c r="AI52" s="112">
        <f>Q52*'Inhalation-Haz-Values'!$E$4</f>
        <v>1.1994190793315348E-8</v>
      </c>
      <c r="AJ52" s="112">
        <f>R52*'Inhalation-Haz-Values'!$E$4</f>
        <v>2.5186792103841897E-8</v>
      </c>
      <c r="AK52" s="112">
        <f>S52*'Inhalation-Haz-Values'!$E$4</f>
        <v>8.0189294943240735E-8</v>
      </c>
      <c r="AL52" s="112">
        <f>T52*'Inhalation-Haz-Values'!$E$4</f>
        <v>6.6688202757072239E-9</v>
      </c>
      <c r="AM52" s="112">
        <f>U52*'Inhalation-Haz-Values'!$E$4</f>
        <v>1.4446031142161319E-8</v>
      </c>
    </row>
    <row r="53" spans="1:39" x14ac:dyDescent="0.25">
      <c r="A53" s="53" t="s">
        <v>74</v>
      </c>
      <c r="B53" s="53" t="s">
        <v>72</v>
      </c>
      <c r="C53" s="53" t="s">
        <v>236</v>
      </c>
      <c r="D53" s="42">
        <v>1.8690915411953387E-2</v>
      </c>
      <c r="E53" s="42">
        <v>1.5902322400565272E-3</v>
      </c>
      <c r="F53" s="42">
        <v>3.3601747235130273E-3</v>
      </c>
      <c r="G53" s="42">
        <v>1.0959320288138345E-2</v>
      </c>
      <c r="H53" s="42">
        <v>8.8358943164886883E-4</v>
      </c>
      <c r="I53" s="42">
        <v>1.927875912908222E-3</v>
      </c>
      <c r="J53" s="42">
        <v>1.8690915411953387E-2</v>
      </c>
      <c r="K53" s="42">
        <v>1.5902322400565272E-3</v>
      </c>
      <c r="L53" s="42">
        <v>3.3601747235130273E-3</v>
      </c>
      <c r="M53" s="42">
        <v>1.0959320288138345E-2</v>
      </c>
      <c r="N53" s="42">
        <v>8.8358943164886883E-4</v>
      </c>
      <c r="O53" s="42">
        <v>1.927875912908222E-3</v>
      </c>
      <c r="P53" s="42">
        <f t="shared" si="1"/>
        <v>1.8690915411953387E-2</v>
      </c>
      <c r="Q53" s="42">
        <f t="shared" si="2"/>
        <v>1.5902322400565272E-3</v>
      </c>
      <c r="R53" s="42">
        <f t="shared" si="3"/>
        <v>3.3601747235130273E-3</v>
      </c>
      <c r="S53" s="42">
        <f t="shared" si="4"/>
        <v>1.0959320288138345E-2</v>
      </c>
      <c r="T53" s="42">
        <f t="shared" si="5"/>
        <v>8.8358943164886883E-4</v>
      </c>
      <c r="U53" s="42">
        <f t="shared" si="6"/>
        <v>1.927875912908222E-3</v>
      </c>
      <c r="V53" s="42">
        <f>'Inhalation-Haz-Values'!$D$2/'Indoor Air LADC and Risk Calcs'!D53</f>
        <v>523248.85028078419</v>
      </c>
      <c r="W53" s="42">
        <f>'Inhalation-Haz-Values'!$D$2/'Indoor Air LADC and Risk Calcs'!E53</f>
        <v>6150045.1026274972</v>
      </c>
      <c r="X53" s="42">
        <f>'Inhalation-Haz-Values'!$D$2/'Indoor Air LADC and Risk Calcs'!F53</f>
        <v>2910562.9333986277</v>
      </c>
      <c r="Y53" s="42">
        <f>'Inhalation-Haz-Values'!$D$2/'Indoor Air LADC and Risk Calcs'!G53</f>
        <v>892391.11029406043</v>
      </c>
      <c r="Z53" s="42">
        <f>'Inhalation-Haz-Values'!$D$2/'Indoor Air LADC and Risk Calcs'!H53</f>
        <v>11068489.107830901</v>
      </c>
      <c r="AA53" s="42">
        <f>'Inhalation-Haz-Values'!$D$2/'Indoor Air LADC and Risk Calcs'!I53</f>
        <v>5072940.6050033392</v>
      </c>
      <c r="AB53" s="42">
        <f>'Inhalation-Haz-Values'!$D$3/'Indoor Air LADC and Risk Calcs'!J53</f>
        <v>1134240.8615493481</v>
      </c>
      <c r="AC53" s="42">
        <f>'Inhalation-Haz-Values'!$D$3/'Indoor Air LADC and Risk Calcs'!K53</f>
        <v>13331386.112035066</v>
      </c>
      <c r="AD53" s="42">
        <f>'Inhalation-Haz-Values'!$D$3/'Indoor Air LADC and Risk Calcs'!L53</f>
        <v>6309195.7247495819</v>
      </c>
      <c r="AE53" s="42">
        <f>'Inhalation-Haz-Values'!$D$3/'Indoor Air LADC and Risk Calcs'!M53</f>
        <v>1934426.5376517465</v>
      </c>
      <c r="AF53" s="42">
        <f>'Inhalation-Haz-Values'!$D$3/'Indoor Air LADC and Risk Calcs'!N53</f>
        <v>23993043.873825673</v>
      </c>
      <c r="AG53" s="42">
        <f>'Inhalation-Haz-Values'!$D$3/'Indoor Air LADC and Risk Calcs'!O53</f>
        <v>10996558.366673904</v>
      </c>
      <c r="AH53" s="112">
        <f>P53*'Inhalation-Haz-Values'!$E$4</f>
        <v>1.3270549942486903E-7</v>
      </c>
      <c r="AI53" s="112">
        <f>Q53*'Inhalation-Haz-Values'!$E$4</f>
        <v>1.1290648904401343E-8</v>
      </c>
      <c r="AJ53" s="112">
        <f>R53*'Inhalation-Haz-Values'!$E$4</f>
        <v>2.3857240536942494E-8</v>
      </c>
      <c r="AK53" s="112">
        <f>S53*'Inhalation-Haz-Values'!$E$4</f>
        <v>7.781117404578224E-8</v>
      </c>
      <c r="AL53" s="112">
        <f>T53*'Inhalation-Haz-Values'!$E$4</f>
        <v>6.2734849647069686E-9</v>
      </c>
      <c r="AM53" s="112">
        <f>U53*'Inhalation-Haz-Values'!$E$4</f>
        <v>1.3687918981648377E-8</v>
      </c>
    </row>
    <row r="54" spans="1:39" x14ac:dyDescent="0.25">
      <c r="A54" s="53" t="s">
        <v>75</v>
      </c>
      <c r="B54" s="53" t="s">
        <v>72</v>
      </c>
      <c r="C54" s="53" t="s">
        <v>236</v>
      </c>
      <c r="D54" s="42">
        <v>3.0505882087444092E-2</v>
      </c>
      <c r="E54" s="42">
        <v>3.5720403778424529E-3</v>
      </c>
      <c r="F54" s="42">
        <v>7.1053904049198022E-3</v>
      </c>
      <c r="G54" s="42">
        <v>1.7658252393655229E-2</v>
      </c>
      <c r="H54" s="42">
        <v>1.9972100260157864E-3</v>
      </c>
      <c r="I54" s="42">
        <v>4.0634031256207414E-3</v>
      </c>
      <c r="J54" s="42">
        <v>3.0505882087444092E-2</v>
      </c>
      <c r="K54" s="42">
        <v>3.5720403778424529E-3</v>
      </c>
      <c r="L54" s="42">
        <v>7.1053904049198022E-3</v>
      </c>
      <c r="M54" s="42">
        <v>1.7658252393655229E-2</v>
      </c>
      <c r="N54" s="42">
        <v>1.9972100260157864E-3</v>
      </c>
      <c r="O54" s="42">
        <v>4.0634031256207414E-3</v>
      </c>
      <c r="P54" s="42">
        <f t="shared" si="1"/>
        <v>3.0505882087444092E-2</v>
      </c>
      <c r="Q54" s="42">
        <f t="shared" si="2"/>
        <v>3.5720403778424529E-3</v>
      </c>
      <c r="R54" s="42">
        <f t="shared" si="3"/>
        <v>7.1053904049198022E-3</v>
      </c>
      <c r="S54" s="42">
        <f t="shared" si="4"/>
        <v>1.7658252393655229E-2</v>
      </c>
      <c r="T54" s="42">
        <f t="shared" si="5"/>
        <v>1.9972100260157864E-3</v>
      </c>
      <c r="U54" s="42">
        <f t="shared" si="6"/>
        <v>4.0634031256207414E-3</v>
      </c>
      <c r="V54" s="42">
        <f>'Inhalation-Haz-Values'!$D$2/'Indoor Air LADC and Risk Calcs'!D54</f>
        <v>320593.90946198365</v>
      </c>
      <c r="W54" s="42">
        <f>'Inhalation-Haz-Values'!$D$2/'Indoor Air LADC and Risk Calcs'!E54</f>
        <v>2737930.9765549782</v>
      </c>
      <c r="X54" s="42">
        <f>'Inhalation-Haz-Values'!$D$2/'Indoor Air LADC and Risk Calcs'!F54</f>
        <v>1376419.7943617972</v>
      </c>
      <c r="Y54" s="42">
        <f>'Inhalation-Haz-Values'!$D$2/'Indoor Air LADC and Risk Calcs'!G54</f>
        <v>553848.69249654864</v>
      </c>
      <c r="Z54" s="42">
        <f>'Inhalation-Haz-Values'!$D$2/'Indoor Air LADC and Risk Calcs'!H54</f>
        <v>4896831.0155692641</v>
      </c>
      <c r="AA54" s="42">
        <f>'Inhalation-Haz-Values'!$D$2/'Indoor Air LADC and Risk Calcs'!I54</f>
        <v>2406849.5538468063</v>
      </c>
      <c r="AB54" s="42">
        <f>'Inhalation-Haz-Values'!$D$3/'Indoor Air LADC and Risk Calcs'!J54</f>
        <v>694947.94280102791</v>
      </c>
      <c r="AC54" s="42">
        <f>'Inhalation-Haz-Values'!$D$3/'Indoor Air LADC and Risk Calcs'!K54</f>
        <v>5934983.3029617108</v>
      </c>
      <c r="AD54" s="42">
        <f>'Inhalation-Haz-Values'!$D$3/'Indoor Air LADC and Risk Calcs'!L54</f>
        <v>2983650.2699867175</v>
      </c>
      <c r="AE54" s="42">
        <f>'Inhalation-Haz-Values'!$D$3/'Indoor Air LADC and Risk Calcs'!M54</f>
        <v>1200571.8078657293</v>
      </c>
      <c r="AF54" s="42">
        <f>'Inhalation-Haz-Values'!$D$3/'Indoor Air LADC and Risk Calcs'!N54</f>
        <v>10614807.518411903</v>
      </c>
      <c r="AG54" s="42">
        <f>'Inhalation-Haz-Values'!$D$3/'Indoor Air LADC and Risk Calcs'!O54</f>
        <v>5217301.6913652653</v>
      </c>
      <c r="AH54" s="112">
        <f>P54*'Inhalation-Haz-Values'!$E$4</f>
        <v>2.1659176282085303E-7</v>
      </c>
      <c r="AI54" s="112">
        <f>Q54*'Inhalation-Haz-Values'!$E$4</f>
        <v>2.5361486682681415E-8</v>
      </c>
      <c r="AJ54" s="112">
        <f>R54*'Inhalation-Haz-Values'!$E$4</f>
        <v>5.0448271874930593E-8</v>
      </c>
      <c r="AK54" s="112">
        <f>S54*'Inhalation-Haz-Values'!$E$4</f>
        <v>1.2537359199495213E-7</v>
      </c>
      <c r="AL54" s="112">
        <f>T54*'Inhalation-Haz-Values'!$E$4</f>
        <v>1.4180191184712083E-8</v>
      </c>
      <c r="AM54" s="112">
        <f>U54*'Inhalation-Haz-Values'!$E$4</f>
        <v>2.8850162191907264E-8</v>
      </c>
    </row>
    <row r="55" spans="1:39" x14ac:dyDescent="0.25">
      <c r="A55" s="53" t="s">
        <v>76</v>
      </c>
      <c r="B55" s="53" t="s">
        <v>72</v>
      </c>
      <c r="C55" s="53" t="s">
        <v>236</v>
      </c>
      <c r="D55" s="42">
        <v>1.7741840067134453E-2</v>
      </c>
      <c r="E55" s="42">
        <v>1.6885250253078593E-3</v>
      </c>
      <c r="F55" s="42">
        <v>3.4867684778520985E-3</v>
      </c>
      <c r="G55" s="42">
        <v>1.0360904459460051E-2</v>
      </c>
      <c r="H55" s="42">
        <v>9.4048830200799225E-4</v>
      </c>
      <c r="I55" s="42">
        <v>1.9980765830874799E-3</v>
      </c>
      <c r="J55" s="42">
        <v>1.7741840067134453E-2</v>
      </c>
      <c r="K55" s="42">
        <v>1.6885250253078593E-3</v>
      </c>
      <c r="L55" s="42">
        <v>3.4867684778520985E-3</v>
      </c>
      <c r="M55" s="42">
        <v>1.0360904459460051E-2</v>
      </c>
      <c r="N55" s="42">
        <v>9.4048830200799225E-4</v>
      </c>
      <c r="O55" s="42">
        <v>1.9980765830874799E-3</v>
      </c>
      <c r="P55" s="42">
        <f t="shared" si="1"/>
        <v>1.7741840067134453E-2</v>
      </c>
      <c r="Q55" s="42">
        <f t="shared" si="2"/>
        <v>1.6885250253078593E-3</v>
      </c>
      <c r="R55" s="42">
        <f t="shared" si="3"/>
        <v>3.4867684778520985E-3</v>
      </c>
      <c r="S55" s="42">
        <f t="shared" si="4"/>
        <v>1.0360904459460051E-2</v>
      </c>
      <c r="T55" s="42">
        <f t="shared" si="5"/>
        <v>9.4048830200799225E-4</v>
      </c>
      <c r="U55" s="42">
        <f t="shared" si="6"/>
        <v>1.9980765830874799E-3</v>
      </c>
      <c r="V55" s="42">
        <f>'Inhalation-Haz-Values'!$D$2/'Indoor Air LADC and Risk Calcs'!D55</f>
        <v>551239.3282203452</v>
      </c>
      <c r="W55" s="42">
        <f>'Inhalation-Haz-Values'!$D$2/'Indoor Air LADC and Risk Calcs'!E55</f>
        <v>5792037.3423052272</v>
      </c>
      <c r="X55" s="42">
        <f>'Inhalation-Haz-Values'!$D$2/'Indoor Air LADC and Risk Calcs'!F55</f>
        <v>2804889.416123386</v>
      </c>
      <c r="Y55" s="42">
        <f>'Inhalation-Haz-Values'!$D$2/'Indoor Air LADC and Risk Calcs'!G55</f>
        <v>943933.03579499235</v>
      </c>
      <c r="Z55" s="42">
        <f>'Inhalation-Haz-Values'!$D$2/'Indoor Air LADC and Risk Calcs'!H55</f>
        <v>10398853.424459595</v>
      </c>
      <c r="AA55" s="42">
        <f>'Inhalation-Haz-Values'!$D$2/'Indoor Air LADC and Risk Calcs'!I55</f>
        <v>4894707.2813834241</v>
      </c>
      <c r="AB55" s="42">
        <f>'Inhalation-Haz-Values'!$D$3/'Indoor Air LADC and Risk Calcs'!J55</f>
        <v>1194915.5172056563</v>
      </c>
      <c r="AC55" s="42">
        <f>'Inhalation-Haz-Values'!$D$3/'Indoor Air LADC and Risk Calcs'!K55</f>
        <v>12555336.57023219</v>
      </c>
      <c r="AD55" s="42">
        <f>'Inhalation-Haz-Values'!$D$3/'Indoor Air LADC and Risk Calcs'!L55</f>
        <v>6080128.3866887307</v>
      </c>
      <c r="AE55" s="42">
        <f>'Inhalation-Haz-Values'!$D$3/'Indoor Air LADC and Risk Calcs'!M55</f>
        <v>2046153.4109257504</v>
      </c>
      <c r="AF55" s="42">
        <f>'Inhalation-Haz-Values'!$D$3/'Indoor Air LADC and Risk Calcs'!N55</f>
        <v>22541481.860791761</v>
      </c>
      <c r="AG55" s="42">
        <f>'Inhalation-Haz-Values'!$D$3/'Indoor Air LADC and Risk Calcs'!O55</f>
        <v>10610203.922835235</v>
      </c>
      <c r="AH55" s="112">
        <f>P55*'Inhalation-Haz-Values'!$E$4</f>
        <v>1.2596706447665461E-7</v>
      </c>
      <c r="AI55" s="112">
        <f>Q55*'Inhalation-Haz-Values'!$E$4</f>
        <v>1.1988527679685801E-8</v>
      </c>
      <c r="AJ55" s="112">
        <f>R55*'Inhalation-Haz-Values'!$E$4</f>
        <v>2.4756056192749899E-8</v>
      </c>
      <c r="AK55" s="112">
        <f>S55*'Inhalation-Haz-Values'!$E$4</f>
        <v>7.3562421662166351E-8</v>
      </c>
      <c r="AL55" s="112">
        <f>T55*'Inhalation-Haz-Values'!$E$4</f>
        <v>6.6774669442567452E-9</v>
      </c>
      <c r="AM55" s="112">
        <f>U55*'Inhalation-Haz-Values'!$E$4</f>
        <v>1.4186343739921107E-8</v>
      </c>
    </row>
    <row r="56" spans="1:39" x14ac:dyDescent="0.25">
      <c r="A56" s="53" t="s">
        <v>77</v>
      </c>
      <c r="B56" s="53" t="s">
        <v>72</v>
      </c>
      <c r="C56" s="53" t="s">
        <v>236</v>
      </c>
      <c r="D56" s="42">
        <v>1.6560343399585384E-2</v>
      </c>
      <c r="E56" s="42">
        <v>1.4903442115292665E-3</v>
      </c>
      <c r="F56" s="42">
        <v>3.1122469097114207E-3</v>
      </c>
      <c r="G56" s="42">
        <v>9.6910112489083603E-3</v>
      </c>
      <c r="H56" s="42">
        <v>8.2912624257130052E-4</v>
      </c>
      <c r="I56" s="42">
        <v>1.7845238618162283E-3</v>
      </c>
      <c r="J56" s="42">
        <v>1.6560343399585384E-2</v>
      </c>
      <c r="K56" s="42">
        <v>1.4903442115292665E-3</v>
      </c>
      <c r="L56" s="42">
        <v>3.1122469097114207E-3</v>
      </c>
      <c r="M56" s="42">
        <v>9.6910112489083603E-3</v>
      </c>
      <c r="N56" s="42">
        <v>8.2912624257130052E-4</v>
      </c>
      <c r="O56" s="42">
        <v>1.7845238618162283E-3</v>
      </c>
      <c r="P56" s="42">
        <f t="shared" si="1"/>
        <v>1.6560343399585384E-2</v>
      </c>
      <c r="Q56" s="42">
        <f t="shared" si="2"/>
        <v>1.4903442115292665E-3</v>
      </c>
      <c r="R56" s="42">
        <f t="shared" si="3"/>
        <v>3.1122469097114207E-3</v>
      </c>
      <c r="S56" s="42">
        <f t="shared" si="4"/>
        <v>9.6910112489083603E-3</v>
      </c>
      <c r="T56" s="42">
        <f t="shared" si="5"/>
        <v>8.2912624257130052E-4</v>
      </c>
      <c r="U56" s="42">
        <f t="shared" si="6"/>
        <v>1.7845238618162283E-3</v>
      </c>
      <c r="V56" s="42">
        <f>'Inhalation-Haz-Values'!$D$2/'Indoor Air LADC and Risk Calcs'!D56</f>
        <v>590567.46373054432</v>
      </c>
      <c r="W56" s="42">
        <f>'Inhalation-Haz-Values'!$D$2/'Indoor Air LADC and Risk Calcs'!E56</f>
        <v>6562242.4164445754</v>
      </c>
      <c r="X56" s="42">
        <f>'Inhalation-Haz-Values'!$D$2/'Indoor Air LADC and Risk Calcs'!F56</f>
        <v>3142424.1982480879</v>
      </c>
      <c r="Y56" s="42">
        <f>'Inhalation-Haz-Values'!$D$2/'Indoor Air LADC and Risk Calcs'!G56</f>
        <v>1009182.6073467477</v>
      </c>
      <c r="Z56" s="42">
        <f>'Inhalation-Haz-Values'!$D$2/'Indoor Air LADC and Risk Calcs'!H56</f>
        <v>11795549.939017847</v>
      </c>
      <c r="AA56" s="42">
        <f>'Inhalation-Haz-Values'!$D$2/'Indoor Air LADC and Risk Calcs'!I56</f>
        <v>5480453.4751618542</v>
      </c>
      <c r="AB56" s="42">
        <f>'Inhalation-Haz-Values'!$D$3/'Indoor Air LADC and Risk Calcs'!J56</f>
        <v>1280166.6902952495</v>
      </c>
      <c r="AC56" s="42">
        <f>'Inhalation-Haz-Values'!$D$3/'Indoor Air LADC and Risk Calcs'!K56</f>
        <v>14224901.761618098</v>
      </c>
      <c r="AD56" s="42">
        <f>'Inhalation-Haz-Values'!$D$3/'Indoor Air LADC and Risk Calcs'!L56</f>
        <v>6811798.8755480023</v>
      </c>
      <c r="AE56" s="42">
        <f>'Inhalation-Haz-Values'!$D$3/'Indoor Air LADC and Risk Calcs'!M56</f>
        <v>2187594.1999745448</v>
      </c>
      <c r="AF56" s="42">
        <f>'Inhalation-Haz-Values'!$D$3/'Indoor Air LADC and Risk Calcs'!N56</f>
        <v>25569085.757380199</v>
      </c>
      <c r="AG56" s="42">
        <f>'Inhalation-Haz-Values'!$D$3/'Indoor Air LADC and Risk Calcs'!O56</f>
        <v>11879919.598510358</v>
      </c>
      <c r="AH56" s="112">
        <f>P56*'Inhalation-Haz-Values'!$E$4</f>
        <v>1.1757843813705623E-7</v>
      </c>
      <c r="AI56" s="112">
        <f>Q56*'Inhalation-Haz-Values'!$E$4</f>
        <v>1.0581443901857793E-8</v>
      </c>
      <c r="AJ56" s="112">
        <f>R56*'Inhalation-Haz-Values'!$E$4</f>
        <v>2.2096953058951085E-8</v>
      </c>
      <c r="AK56" s="112">
        <f>S56*'Inhalation-Haz-Values'!$E$4</f>
        <v>6.8806179867249362E-8</v>
      </c>
      <c r="AL56" s="112">
        <f>T56*'Inhalation-Haz-Values'!$E$4</f>
        <v>5.8867963222562337E-9</v>
      </c>
      <c r="AM56" s="112">
        <f>U56*'Inhalation-Haz-Values'!$E$4</f>
        <v>1.2670119418895221E-8</v>
      </c>
    </row>
    <row r="57" spans="1:39" x14ac:dyDescent="0.25">
      <c r="A57" s="53" t="s">
        <v>78</v>
      </c>
      <c r="B57" s="53" t="s">
        <v>72</v>
      </c>
      <c r="C57" s="53" t="s">
        <v>236</v>
      </c>
      <c r="D57" s="42">
        <v>1.6560343399585384E-2</v>
      </c>
      <c r="E57" s="42">
        <v>1.4903442115292665E-3</v>
      </c>
      <c r="F57" s="42">
        <v>3.1122469097114207E-3</v>
      </c>
      <c r="G57" s="42">
        <v>9.6910112489083603E-3</v>
      </c>
      <c r="H57" s="42">
        <v>8.2912624257130052E-4</v>
      </c>
      <c r="I57" s="42">
        <v>1.7845238618162283E-3</v>
      </c>
      <c r="J57" s="42">
        <v>1.6560343399585384E-2</v>
      </c>
      <c r="K57" s="42">
        <v>1.4903442115292665E-3</v>
      </c>
      <c r="L57" s="42">
        <v>3.1122469097114207E-3</v>
      </c>
      <c r="M57" s="42">
        <v>9.6910112489083603E-3</v>
      </c>
      <c r="N57" s="42">
        <v>8.2912624257130052E-4</v>
      </c>
      <c r="O57" s="42">
        <v>1.7845238618162283E-3</v>
      </c>
      <c r="P57" s="42">
        <f t="shared" si="1"/>
        <v>1.6560343399585384E-2</v>
      </c>
      <c r="Q57" s="42">
        <f t="shared" si="2"/>
        <v>1.4903442115292665E-3</v>
      </c>
      <c r="R57" s="42">
        <f t="shared" si="3"/>
        <v>3.1122469097114207E-3</v>
      </c>
      <c r="S57" s="42">
        <f t="shared" si="4"/>
        <v>9.6910112489083603E-3</v>
      </c>
      <c r="T57" s="42">
        <f t="shared" si="5"/>
        <v>8.2912624257130052E-4</v>
      </c>
      <c r="U57" s="42">
        <f t="shared" si="6"/>
        <v>1.7845238618162283E-3</v>
      </c>
      <c r="V57" s="42">
        <f>'Inhalation-Haz-Values'!$D$2/'Indoor Air LADC and Risk Calcs'!D57</f>
        <v>590567.46373054432</v>
      </c>
      <c r="W57" s="42">
        <f>'Inhalation-Haz-Values'!$D$2/'Indoor Air LADC and Risk Calcs'!E57</f>
        <v>6562242.4164445754</v>
      </c>
      <c r="X57" s="42">
        <f>'Inhalation-Haz-Values'!$D$2/'Indoor Air LADC and Risk Calcs'!F57</f>
        <v>3142424.1982480879</v>
      </c>
      <c r="Y57" s="42">
        <f>'Inhalation-Haz-Values'!$D$2/'Indoor Air LADC and Risk Calcs'!G57</f>
        <v>1009182.6073467477</v>
      </c>
      <c r="Z57" s="42">
        <f>'Inhalation-Haz-Values'!$D$2/'Indoor Air LADC and Risk Calcs'!H57</f>
        <v>11795549.939017847</v>
      </c>
      <c r="AA57" s="42">
        <f>'Inhalation-Haz-Values'!$D$2/'Indoor Air LADC and Risk Calcs'!I57</f>
        <v>5480453.4751618542</v>
      </c>
      <c r="AB57" s="42">
        <f>'Inhalation-Haz-Values'!$D$3/'Indoor Air LADC and Risk Calcs'!J57</f>
        <v>1280166.6902952495</v>
      </c>
      <c r="AC57" s="42">
        <f>'Inhalation-Haz-Values'!$D$3/'Indoor Air LADC and Risk Calcs'!K57</f>
        <v>14224901.761618098</v>
      </c>
      <c r="AD57" s="42">
        <f>'Inhalation-Haz-Values'!$D$3/'Indoor Air LADC and Risk Calcs'!L57</f>
        <v>6811798.8755480023</v>
      </c>
      <c r="AE57" s="42">
        <f>'Inhalation-Haz-Values'!$D$3/'Indoor Air LADC and Risk Calcs'!M57</f>
        <v>2187594.1999745448</v>
      </c>
      <c r="AF57" s="42">
        <f>'Inhalation-Haz-Values'!$D$3/'Indoor Air LADC and Risk Calcs'!N57</f>
        <v>25569085.757380199</v>
      </c>
      <c r="AG57" s="42">
        <f>'Inhalation-Haz-Values'!$D$3/'Indoor Air LADC and Risk Calcs'!O57</f>
        <v>11879919.598510358</v>
      </c>
      <c r="AH57" s="112">
        <f>P57*'Inhalation-Haz-Values'!$E$4</f>
        <v>1.1757843813705623E-7</v>
      </c>
      <c r="AI57" s="112">
        <f>Q57*'Inhalation-Haz-Values'!$E$4</f>
        <v>1.0581443901857793E-8</v>
      </c>
      <c r="AJ57" s="112">
        <f>R57*'Inhalation-Haz-Values'!$E$4</f>
        <v>2.2096953058951085E-8</v>
      </c>
      <c r="AK57" s="112">
        <f>S57*'Inhalation-Haz-Values'!$E$4</f>
        <v>6.8806179867249362E-8</v>
      </c>
      <c r="AL57" s="112">
        <f>T57*'Inhalation-Haz-Values'!$E$4</f>
        <v>5.8867963222562337E-9</v>
      </c>
      <c r="AM57" s="112">
        <f>U57*'Inhalation-Haz-Values'!$E$4</f>
        <v>1.2670119418895221E-8</v>
      </c>
    </row>
    <row r="58" spans="1:39" x14ac:dyDescent="0.25">
      <c r="A58" s="53" t="s">
        <v>79</v>
      </c>
      <c r="B58" s="53" t="s">
        <v>72</v>
      </c>
      <c r="C58" s="53" t="s">
        <v>236</v>
      </c>
      <c r="D58" s="42">
        <v>1.9890164685238437E-2</v>
      </c>
      <c r="E58" s="42">
        <v>1.9201347855351998E-3</v>
      </c>
      <c r="F58" s="42">
        <v>3.9540438222151891E-3</v>
      </c>
      <c r="G58" s="42">
        <v>1.1609127755414089E-2</v>
      </c>
      <c r="H58" s="42">
        <v>1.0698017843637439E-3</v>
      </c>
      <c r="I58" s="42">
        <v>2.2655092697987916E-3</v>
      </c>
      <c r="J58" s="42">
        <v>1.9890164685238437E-2</v>
      </c>
      <c r="K58" s="42">
        <v>1.9201347855351998E-3</v>
      </c>
      <c r="L58" s="42">
        <v>3.9540438222151891E-3</v>
      </c>
      <c r="M58" s="42">
        <v>1.1609127755414089E-2</v>
      </c>
      <c r="N58" s="42">
        <v>1.0698017843637439E-3</v>
      </c>
      <c r="O58" s="42">
        <v>2.2655092697987916E-3</v>
      </c>
      <c r="P58" s="42">
        <f t="shared" si="1"/>
        <v>1.9890164685238437E-2</v>
      </c>
      <c r="Q58" s="42">
        <f t="shared" si="2"/>
        <v>1.9201347855351998E-3</v>
      </c>
      <c r="R58" s="42">
        <f t="shared" si="3"/>
        <v>3.9540438222151891E-3</v>
      </c>
      <c r="S58" s="42">
        <f t="shared" si="4"/>
        <v>1.1609127755414089E-2</v>
      </c>
      <c r="T58" s="42">
        <f t="shared" si="5"/>
        <v>1.0698017843637439E-3</v>
      </c>
      <c r="U58" s="42">
        <f t="shared" si="6"/>
        <v>2.2655092697987916E-3</v>
      </c>
      <c r="V58" s="42">
        <f>'Inhalation-Haz-Values'!$D$2/'Indoor Air LADC and Risk Calcs'!D58</f>
        <v>491700.3028767411</v>
      </c>
      <c r="W58" s="42">
        <f>'Inhalation-Haz-Values'!$D$2/'Indoor Air LADC and Risk Calcs'!E58</f>
        <v>5093392.4397781361</v>
      </c>
      <c r="X58" s="42">
        <f>'Inhalation-Haz-Values'!$D$2/'Indoor Air LADC and Risk Calcs'!F58</f>
        <v>2473417.2001464851</v>
      </c>
      <c r="Y58" s="42">
        <f>'Inhalation-Haz-Values'!$D$2/'Indoor Air LADC and Risk Calcs'!G58</f>
        <v>842440.55247294111</v>
      </c>
      <c r="Z58" s="42">
        <f>'Inhalation-Haz-Values'!$D$2/'Indoor Air LADC and Risk Calcs'!H58</f>
        <v>9141880.4333146419</v>
      </c>
      <c r="AA58" s="42">
        <f>'Inhalation-Haz-Values'!$D$2/'Indoor Air LADC and Risk Calcs'!I58</f>
        <v>4316910.166899736</v>
      </c>
      <c r="AB58" s="42">
        <f>'Inhalation-Haz-Values'!$D$3/'Indoor Air LADC and Risk Calcs'!J58</f>
        <v>1065853.4172788253</v>
      </c>
      <c r="AC58" s="42">
        <f>'Inhalation-Haz-Values'!$D$3/'Indoor Air LADC and Risk Calcs'!K58</f>
        <v>11040891.58724913</v>
      </c>
      <c r="AD58" s="42">
        <f>'Inhalation-Haz-Values'!$D$3/'Indoor Air LADC and Risk Calcs'!L58</f>
        <v>5361599.6567592518</v>
      </c>
      <c r="AE58" s="42">
        <f>'Inhalation-Haz-Values'!$D$3/'Indoor Air LADC and Risk Calcs'!M58</f>
        <v>1826149.2548493203</v>
      </c>
      <c r="AF58" s="42">
        <f>'Inhalation-Haz-Values'!$D$3/'Indoor Air LADC and Risk Calcs'!N58</f>
        <v>19816755.131520491</v>
      </c>
      <c r="AG58" s="42">
        <f>'Inhalation-Haz-Values'!$D$3/'Indoor Air LADC and Risk Calcs'!O58</f>
        <v>9357719.3801916558</v>
      </c>
      <c r="AH58" s="112">
        <f>P58*'Inhalation-Haz-Values'!$E$4</f>
        <v>1.4122016926519291E-7</v>
      </c>
      <c r="AI58" s="112">
        <f>Q58*'Inhalation-Haz-Values'!$E$4</f>
        <v>1.3632956977299919E-8</v>
      </c>
      <c r="AJ58" s="112">
        <f>R58*'Inhalation-Haz-Values'!$E$4</f>
        <v>2.8073711137727843E-8</v>
      </c>
      <c r="AK58" s="112">
        <f>S58*'Inhalation-Haz-Values'!$E$4</f>
        <v>8.2424807063440028E-8</v>
      </c>
      <c r="AL58" s="112">
        <f>T58*'Inhalation-Haz-Values'!$E$4</f>
        <v>7.5955926689825814E-9</v>
      </c>
      <c r="AM58" s="112">
        <f>U58*'Inhalation-Haz-Values'!$E$4</f>
        <v>1.6085115815571419E-8</v>
      </c>
    </row>
    <row r="59" spans="1:39" x14ac:dyDescent="0.25">
      <c r="A59" s="53" t="s">
        <v>138</v>
      </c>
      <c r="B59" s="53" t="s">
        <v>139</v>
      </c>
      <c r="C59" s="53" t="s">
        <v>237</v>
      </c>
      <c r="D59" s="42">
        <v>2.1305720123680062E-3</v>
      </c>
      <c r="E59" s="42">
        <v>9.9888028527260757E-5</v>
      </c>
      <c r="F59" s="42">
        <v>2.4792781380160667E-4</v>
      </c>
      <c r="G59" s="42">
        <v>1.2683090392299836E-3</v>
      </c>
      <c r="H59" s="42">
        <v>5.446318907756833E-5</v>
      </c>
      <c r="I59" s="42">
        <v>1.4335205109199364E-4</v>
      </c>
      <c r="J59" s="42">
        <v>2.1305720123680062E-3</v>
      </c>
      <c r="K59" s="42">
        <v>9.9888028527260757E-5</v>
      </c>
      <c r="L59" s="42">
        <v>2.4792781380160667E-4</v>
      </c>
      <c r="M59" s="42">
        <v>1.2683090392299836E-3</v>
      </c>
      <c r="N59" s="42">
        <v>5.446318907756833E-5</v>
      </c>
      <c r="O59" s="42">
        <v>1.4335205109199364E-4</v>
      </c>
      <c r="P59" s="42">
        <f t="shared" si="1"/>
        <v>2.1305720123680062E-3</v>
      </c>
      <c r="Q59" s="42">
        <f t="shared" si="2"/>
        <v>9.9888028527260757E-5</v>
      </c>
      <c r="R59" s="42">
        <f t="shared" si="3"/>
        <v>2.4792781380160667E-4</v>
      </c>
      <c r="S59" s="42">
        <f t="shared" si="4"/>
        <v>1.2683090392299836E-3</v>
      </c>
      <c r="T59" s="42">
        <f t="shared" si="5"/>
        <v>5.446318907756833E-5</v>
      </c>
      <c r="U59" s="42">
        <f t="shared" si="6"/>
        <v>1.4335205109199364E-4</v>
      </c>
      <c r="V59" s="42">
        <f>'Inhalation-Haz-Values'!$D$2/'Indoor Air LADC and Risk Calcs'!D59</f>
        <v>4590316.5643906593</v>
      </c>
      <c r="W59" s="42">
        <f>'Inhalation-Haz-Values'!$D$2/'Indoor Air LADC and Risk Calcs'!E59</f>
        <v>97909630.85562259</v>
      </c>
      <c r="X59" s="42">
        <f>'Inhalation-Haz-Values'!$D$2/'Indoor Air LADC and Risk Calcs'!F59</f>
        <v>39446965.83266779</v>
      </c>
      <c r="Y59" s="42">
        <f>'Inhalation-Haz-Values'!$D$2/'Indoor Air LADC and Risk Calcs'!G59</f>
        <v>7711054.4019599818</v>
      </c>
      <c r="Z59" s="42">
        <f>'Inhalation-Haz-Values'!$D$2/'Indoor Air LADC and Risk Calcs'!H59</f>
        <v>179570828.76786724</v>
      </c>
      <c r="AA59" s="42">
        <f>'Inhalation-Haz-Values'!$D$2/'Indoor Air LADC and Risk Calcs'!I59</f>
        <v>68223648.880502298</v>
      </c>
      <c r="AB59" s="42">
        <f>'Inhalation-Haz-Values'!$D$3/'Indoor Air LADC and Risk Calcs'!J59</f>
        <v>9950379.4647323098</v>
      </c>
      <c r="AC59" s="42">
        <f>'Inhalation-Haz-Values'!$D$3/'Indoor Air LADC and Risk Calcs'!K59</f>
        <v>212237645.61750501</v>
      </c>
      <c r="AD59" s="42">
        <f>'Inhalation-Haz-Values'!$D$3/'Indoor Air LADC and Risk Calcs'!L59</f>
        <v>85508760.291672513</v>
      </c>
      <c r="AE59" s="42">
        <f>'Inhalation-Haz-Values'!$D$3/'Indoor Air LADC and Risk Calcs'!M59</f>
        <v>16715169.051283395</v>
      </c>
      <c r="AF59" s="42">
        <f>'Inhalation-Haz-Values'!$D$3/'Indoor Air LADC and Risk Calcs'!N59</f>
        <v>389253739.25140959</v>
      </c>
      <c r="AG59" s="42">
        <f>'Inhalation-Haz-Values'!$D$3/'Indoor Air LADC and Risk Calcs'!O59</f>
        <v>147887664.23994362</v>
      </c>
      <c r="AH59" s="112">
        <f>P59*'Inhalation-Haz-Values'!$E$4</f>
        <v>1.5127061287812842E-8</v>
      </c>
      <c r="AI59" s="112">
        <f>Q59*'Inhalation-Haz-Values'!$E$4</f>
        <v>7.0920500254355136E-10</v>
      </c>
      <c r="AJ59" s="112">
        <f>R59*'Inhalation-Haz-Values'!$E$4</f>
        <v>1.7602874779914072E-9</v>
      </c>
      <c r="AK59" s="112">
        <f>S59*'Inhalation-Haz-Values'!$E$4</f>
        <v>9.0049941785328831E-9</v>
      </c>
      <c r="AL59" s="112">
        <f>T59*'Inhalation-Haz-Values'!$E$4</f>
        <v>3.8668864245073513E-10</v>
      </c>
      <c r="AM59" s="112">
        <f>U59*'Inhalation-Haz-Values'!$E$4</f>
        <v>1.0177995627531547E-9</v>
      </c>
    </row>
    <row r="60" spans="1:39" x14ac:dyDescent="0.25">
      <c r="A60" s="53" t="s">
        <v>112</v>
      </c>
      <c r="B60" s="53" t="s">
        <v>113</v>
      </c>
      <c r="C60" s="53" t="s">
        <v>237</v>
      </c>
      <c r="D60" s="42">
        <v>7.8746752892145555E-2</v>
      </c>
      <c r="E60" s="42">
        <v>1.3208751238343199E-2</v>
      </c>
      <c r="F60" s="42">
        <v>2.4961862516576158E-2</v>
      </c>
      <c r="G60" s="42">
        <v>4.4648382483270049E-2</v>
      </c>
      <c r="H60" s="42">
        <v>7.4222812614555076E-3</v>
      </c>
      <c r="I60" s="42">
        <v>1.4233288872728948E-2</v>
      </c>
      <c r="J60" s="42">
        <v>7.8746752892145555E-2</v>
      </c>
      <c r="K60" s="42">
        <v>1.3208751238343199E-2</v>
      </c>
      <c r="L60" s="42">
        <v>2.4961862516576158E-2</v>
      </c>
      <c r="M60" s="42">
        <v>4.4648382483270049E-2</v>
      </c>
      <c r="N60" s="42">
        <v>7.4222812614555076E-3</v>
      </c>
      <c r="O60" s="42">
        <v>1.4233288872728948E-2</v>
      </c>
      <c r="P60" s="42">
        <f t="shared" si="1"/>
        <v>7.8746752892145555E-2</v>
      </c>
      <c r="Q60" s="42">
        <f t="shared" si="2"/>
        <v>1.3208751238343199E-2</v>
      </c>
      <c r="R60" s="42">
        <f t="shared" si="3"/>
        <v>2.4961862516576158E-2</v>
      </c>
      <c r="S60" s="42">
        <f t="shared" si="4"/>
        <v>4.4648382483270049E-2</v>
      </c>
      <c r="T60" s="42">
        <f t="shared" si="5"/>
        <v>7.4222812614555076E-3</v>
      </c>
      <c r="U60" s="42">
        <f t="shared" si="6"/>
        <v>1.4233288872728948E-2</v>
      </c>
      <c r="V60" s="42">
        <f>'Inhalation-Haz-Values'!$D$2/'Indoor Air LADC and Risk Calcs'!D60</f>
        <v>124195.59716189247</v>
      </c>
      <c r="W60" s="42">
        <f>'Inhalation-Haz-Values'!$D$2/'Indoor Air LADC and Risk Calcs'!E60</f>
        <v>740418.21391942014</v>
      </c>
      <c r="X60" s="42">
        <f>'Inhalation-Haz-Values'!$D$2/'Indoor Air LADC and Risk Calcs'!F60</f>
        <v>391797.68711190921</v>
      </c>
      <c r="Y60" s="42">
        <f>'Inhalation-Haz-Values'!$D$2/'Indoor Air LADC and Risk Calcs'!G60</f>
        <v>219044.88933422416</v>
      </c>
      <c r="Z60" s="42">
        <f>'Inhalation-Haz-Values'!$D$2/'Indoor Air LADC and Risk Calcs'!H60</f>
        <v>1317654.1895263807</v>
      </c>
      <c r="AA60" s="42">
        <f>'Inhalation-Haz-Values'!$D$2/'Indoor Air LADC and Risk Calcs'!I60</f>
        <v>687121.58429795713</v>
      </c>
      <c r="AB60" s="42">
        <f>'Inhalation-Haz-Values'!$D$3/'Indoor Air LADC and Risk Calcs'!J60</f>
        <v>269217.4498805849</v>
      </c>
      <c r="AC60" s="42">
        <f>'Inhalation-Haz-Values'!$D$3/'Indoor Air LADC and Risk Calcs'!K60</f>
        <v>1604996.5373304402</v>
      </c>
      <c r="AD60" s="42">
        <f>'Inhalation-Haz-Values'!$D$3/'Indoor Air LADC and Risk Calcs'!L60</f>
        <v>849295.59987448622</v>
      </c>
      <c r="AE60" s="42">
        <f>'Inhalation-Haz-Values'!$D$3/'Indoor Air LADC and Risk Calcs'!M60</f>
        <v>474821.23250363517</v>
      </c>
      <c r="AF60" s="42">
        <f>'Inhalation-Haz-Values'!$D$3/'Indoor Air LADC and Risk Calcs'!N60</f>
        <v>2856264.705312809</v>
      </c>
      <c r="AG60" s="42">
        <f>'Inhalation-Haz-Values'!$D$3/'Indoor Air LADC and Risk Calcs'!O60</f>
        <v>1489466.0109526271</v>
      </c>
      <c r="AH60" s="112">
        <f>P60*'Inhalation-Haz-Values'!$E$4</f>
        <v>5.5910194553423346E-7</v>
      </c>
      <c r="AI60" s="112">
        <f>Q60*'Inhalation-Haz-Values'!$E$4</f>
        <v>9.378213379223671E-8</v>
      </c>
      <c r="AJ60" s="112">
        <f>R60*'Inhalation-Haz-Values'!$E$4</f>
        <v>1.7722922386769072E-7</v>
      </c>
      <c r="AK60" s="112">
        <f>S60*'Inhalation-Haz-Values'!$E$4</f>
        <v>3.1700351563121735E-7</v>
      </c>
      <c r="AL60" s="112">
        <f>T60*'Inhalation-Haz-Values'!$E$4</f>
        <v>5.2698196956334101E-8</v>
      </c>
      <c r="AM60" s="112">
        <f>U60*'Inhalation-Haz-Values'!$E$4</f>
        <v>1.0105635099637552E-7</v>
      </c>
    </row>
    <row r="61" spans="1:39" x14ac:dyDescent="0.25">
      <c r="A61" s="53" t="s">
        <v>115</v>
      </c>
      <c r="B61" s="53" t="s">
        <v>113</v>
      </c>
      <c r="C61" s="53" t="s">
        <v>237</v>
      </c>
      <c r="D61" s="42">
        <v>7.9632875392807348E-2</v>
      </c>
      <c r="E61" s="42">
        <v>1.3357386848677141E-2</v>
      </c>
      <c r="F61" s="42">
        <v>2.5242753692681665E-2</v>
      </c>
      <c r="G61" s="42">
        <v>4.5150802391183811E-2</v>
      </c>
      <c r="H61" s="42">
        <v>7.5058028060330248E-3</v>
      </c>
      <c r="I61" s="42">
        <v>1.4393453413682384E-2</v>
      </c>
      <c r="J61" s="42">
        <v>7.9632875392807348E-2</v>
      </c>
      <c r="K61" s="42">
        <v>1.3357386848677141E-2</v>
      </c>
      <c r="L61" s="42">
        <v>2.5242753692681665E-2</v>
      </c>
      <c r="M61" s="42">
        <v>4.5150802391183811E-2</v>
      </c>
      <c r="N61" s="42">
        <v>7.5058028060330248E-3</v>
      </c>
      <c r="O61" s="42">
        <v>1.4393453413682384E-2</v>
      </c>
      <c r="P61" s="42">
        <f t="shared" si="1"/>
        <v>7.9632875392807348E-2</v>
      </c>
      <c r="Q61" s="42">
        <f t="shared" si="2"/>
        <v>1.3357386848677141E-2</v>
      </c>
      <c r="R61" s="42">
        <f t="shared" si="3"/>
        <v>2.5242753692681665E-2</v>
      </c>
      <c r="S61" s="42">
        <f t="shared" si="4"/>
        <v>4.5150802391183811E-2</v>
      </c>
      <c r="T61" s="42">
        <f t="shared" si="5"/>
        <v>7.5058028060330248E-3</v>
      </c>
      <c r="U61" s="42">
        <f t="shared" si="6"/>
        <v>1.4393453413682384E-2</v>
      </c>
      <c r="V61" s="42">
        <f>'Inhalation-Haz-Values'!$D$2/'Indoor Air LADC and Risk Calcs'!D61</f>
        <v>122813.59867715332</v>
      </c>
      <c r="W61" s="42">
        <f>'Inhalation-Haz-Values'!$D$2/'Indoor Air LADC and Risk Calcs'!E61</f>
        <v>732179.13883871457</v>
      </c>
      <c r="X61" s="42">
        <f>'Inhalation-Haz-Values'!$D$2/'Indoor Air LADC and Risk Calcs'!F61</f>
        <v>387437.92056392803</v>
      </c>
      <c r="Y61" s="42">
        <f>'Inhalation-Haz-Values'!$D$2/'Indoor Air LADC and Risk Calcs'!G61</f>
        <v>216607.44620365047</v>
      </c>
      <c r="Z61" s="42">
        <f>'Inhalation-Haz-Values'!$D$2/'Indoor Air LADC and Risk Calcs'!H61</f>
        <v>1302991.8654589511</v>
      </c>
      <c r="AA61" s="42">
        <f>'Inhalation-Haz-Values'!$D$2/'Indoor Air LADC and Risk Calcs'!I61</f>
        <v>679475.57260324713</v>
      </c>
      <c r="AB61" s="42">
        <f>'Inhalation-Haz-Values'!$D$3/'Indoor Air LADC and Risk Calcs'!J61</f>
        <v>266221.70674393151</v>
      </c>
      <c r="AC61" s="42">
        <f>'Inhalation-Haz-Values'!$D$3/'Indoor Air LADC and Risk Calcs'!K61</f>
        <v>1587136.7835767635</v>
      </c>
      <c r="AD61" s="42">
        <f>'Inhalation-Haz-Values'!$D$3/'Indoor Air LADC and Risk Calcs'!L61</f>
        <v>839844.98118152085</v>
      </c>
      <c r="AE61" s="42">
        <f>'Inhalation-Haz-Values'!$D$3/'Indoor Air LADC and Risk Calcs'!M61</f>
        <v>469537.61344758584</v>
      </c>
      <c r="AF61" s="42">
        <f>'Inhalation-Haz-Values'!$D$3/'Indoor Air LADC and Risk Calcs'!N61</f>
        <v>2824481.3443486462</v>
      </c>
      <c r="AG61" s="42">
        <f>'Inhalation-Haz-Values'!$D$3/'Indoor Air LADC and Risk Calcs'!O61</f>
        <v>1472891.8342728876</v>
      </c>
      <c r="AH61" s="112">
        <f>P61*'Inhalation-Haz-Values'!$E$4</f>
        <v>5.6539341528893211E-7</v>
      </c>
      <c r="AI61" s="112">
        <f>Q61*'Inhalation-Haz-Values'!$E$4</f>
        <v>9.4837446625607703E-8</v>
      </c>
      <c r="AJ61" s="112">
        <f>R61*'Inhalation-Haz-Values'!$E$4</f>
        <v>1.7922355121803981E-7</v>
      </c>
      <c r="AK61" s="112">
        <f>S61*'Inhalation-Haz-Values'!$E$4</f>
        <v>3.2057069697740503E-7</v>
      </c>
      <c r="AL61" s="112">
        <f>T61*'Inhalation-Haz-Values'!$E$4</f>
        <v>5.3291199922834473E-8</v>
      </c>
      <c r="AM61" s="112">
        <f>U61*'Inhalation-Haz-Values'!$E$4</f>
        <v>1.0219351923714492E-7</v>
      </c>
    </row>
    <row r="62" spans="1:39" x14ac:dyDescent="0.25">
      <c r="A62" s="53" t="s">
        <v>116</v>
      </c>
      <c r="B62" s="53" t="s">
        <v>113</v>
      </c>
      <c r="C62" s="53" t="s">
        <v>237</v>
      </c>
      <c r="D62" s="42">
        <v>7.7033582724199398E-2</v>
      </c>
      <c r="E62" s="42">
        <v>1.2921389058364237E-2</v>
      </c>
      <c r="F62" s="42">
        <v>2.4418806242772175E-2</v>
      </c>
      <c r="G62" s="42">
        <v>4.3677037327970097E-2</v>
      </c>
      <c r="H62" s="42">
        <v>7.2608062752723039E-3</v>
      </c>
      <c r="I62" s="42">
        <v>1.3923637426885632E-2</v>
      </c>
      <c r="J62" s="42">
        <v>7.7033582724199398E-2</v>
      </c>
      <c r="K62" s="42">
        <v>1.2921389058364237E-2</v>
      </c>
      <c r="L62" s="42">
        <v>2.4418806242772175E-2</v>
      </c>
      <c r="M62" s="42">
        <v>4.3677037327970097E-2</v>
      </c>
      <c r="N62" s="42">
        <v>7.2608062752723039E-3</v>
      </c>
      <c r="O62" s="42">
        <v>1.3923637426885632E-2</v>
      </c>
      <c r="P62" s="42">
        <f t="shared" si="1"/>
        <v>7.7033582724199398E-2</v>
      </c>
      <c r="Q62" s="42">
        <f t="shared" si="2"/>
        <v>1.2921389058364237E-2</v>
      </c>
      <c r="R62" s="42">
        <f t="shared" si="3"/>
        <v>2.4418806242772175E-2</v>
      </c>
      <c r="S62" s="42">
        <f t="shared" si="4"/>
        <v>4.3677037327970097E-2</v>
      </c>
      <c r="T62" s="42">
        <f t="shared" si="5"/>
        <v>7.2608062752723039E-3</v>
      </c>
      <c r="U62" s="42">
        <f t="shared" si="6"/>
        <v>1.3923637426885632E-2</v>
      </c>
      <c r="V62" s="42">
        <f>'Inhalation-Haz-Values'!$D$2/'Indoor Air LADC and Risk Calcs'!D62</f>
        <v>126957.6158104315</v>
      </c>
      <c r="W62" s="42">
        <f>'Inhalation-Haz-Values'!$D$2/'Indoor Air LADC and Risk Calcs'!E62</f>
        <v>756884.56990382459</v>
      </c>
      <c r="X62" s="42">
        <f>'Inhalation-Haz-Values'!$D$2/'Indoor Air LADC and Risk Calcs'!F62</f>
        <v>400510.979233263</v>
      </c>
      <c r="Y62" s="42">
        <f>'Inhalation-Haz-Values'!$D$2/'Indoor Air LADC and Risk Calcs'!G62</f>
        <v>223916.28641297607</v>
      </c>
      <c r="Z62" s="42">
        <f>'Inhalation-Haz-Values'!$D$2/'Indoor Air LADC and Risk Calcs'!H62</f>
        <v>1346957.8486492836</v>
      </c>
      <c r="AA62" s="42">
        <f>'Inhalation-Haz-Values'!$D$2/'Indoor Air LADC and Risk Calcs'!I62</f>
        <v>702402.66247636278</v>
      </c>
      <c r="AB62" s="42">
        <f>'Inhalation-Haz-Values'!$D$3/'Indoor Air LADC and Risk Calcs'!J62</f>
        <v>275204.6477690335</v>
      </c>
      <c r="AC62" s="42">
        <f>'Inhalation-Haz-Values'!$D$3/'Indoor Air LADC and Risk Calcs'!K62</f>
        <v>1640690.4787281267</v>
      </c>
      <c r="AD62" s="42">
        <f>'Inhalation-Haz-Values'!$D$3/'Indoor Air LADC and Risk Calcs'!L62</f>
        <v>868183.30876740045</v>
      </c>
      <c r="AE62" s="42">
        <f>'Inhalation-Haz-Values'!$D$3/'Indoor Air LADC and Risk Calcs'!M62</f>
        <v>485380.90715287247</v>
      </c>
      <c r="AF62" s="42">
        <f>'Inhalation-Haz-Values'!$D$3/'Indoor Air LADC and Risk Calcs'!N62</f>
        <v>2919785.9295874038</v>
      </c>
      <c r="AG62" s="42">
        <f>'Inhalation-Haz-Values'!$D$3/'Indoor Air LADC and Risk Calcs'!O62</f>
        <v>1522590.638496819</v>
      </c>
      <c r="AH62" s="112">
        <f>P62*'Inhalation-Haz-Values'!$E$4</f>
        <v>5.4693843734181569E-7</v>
      </c>
      <c r="AI62" s="112">
        <f>Q62*'Inhalation-Haz-Values'!$E$4</f>
        <v>9.1741862314386076E-8</v>
      </c>
      <c r="AJ62" s="112">
        <f>R62*'Inhalation-Haz-Values'!$E$4</f>
        <v>1.7337352432368244E-7</v>
      </c>
      <c r="AK62" s="112">
        <f>S62*'Inhalation-Haz-Values'!$E$4</f>
        <v>3.101069650285877E-7</v>
      </c>
      <c r="AL62" s="112">
        <f>T62*'Inhalation-Haz-Values'!$E$4</f>
        <v>5.1551724554433359E-8</v>
      </c>
      <c r="AM62" s="112">
        <f>U62*'Inhalation-Haz-Values'!$E$4</f>
        <v>9.8857825730887986E-8</v>
      </c>
    </row>
    <row r="63" spans="1:39" x14ac:dyDescent="0.25">
      <c r="A63" s="53" t="s">
        <v>117</v>
      </c>
      <c r="B63" s="53" t="s">
        <v>113</v>
      </c>
      <c r="C63" s="53" t="s">
        <v>237</v>
      </c>
      <c r="D63" s="42">
        <v>7.9396576059297536E-2</v>
      </c>
      <c r="E63" s="42">
        <v>1.3317750685921424E-2</v>
      </c>
      <c r="F63" s="42">
        <v>2.5167849379053531E-2</v>
      </c>
      <c r="G63" s="42">
        <v>4.5016823749073474E-2</v>
      </c>
      <c r="H63" s="42">
        <v>7.4835303941456878E-3</v>
      </c>
      <c r="I63" s="42">
        <v>1.4350742869428137E-2</v>
      </c>
      <c r="J63" s="42">
        <v>7.9396576059297536E-2</v>
      </c>
      <c r="K63" s="42">
        <v>1.3317750685921424E-2</v>
      </c>
      <c r="L63" s="42">
        <v>2.5167849379053531E-2</v>
      </c>
      <c r="M63" s="42">
        <v>4.5016823749073474E-2</v>
      </c>
      <c r="N63" s="42">
        <v>7.4835303941456878E-3</v>
      </c>
      <c r="O63" s="42">
        <v>1.4350742869428137E-2</v>
      </c>
      <c r="P63" s="42">
        <f t="shared" si="1"/>
        <v>7.9396576059297536E-2</v>
      </c>
      <c r="Q63" s="42">
        <f t="shared" si="2"/>
        <v>1.3317750685921424E-2</v>
      </c>
      <c r="R63" s="42">
        <f t="shared" si="3"/>
        <v>2.5167849379053531E-2</v>
      </c>
      <c r="S63" s="42">
        <f t="shared" si="4"/>
        <v>4.5016823749073474E-2</v>
      </c>
      <c r="T63" s="42">
        <f t="shared" si="5"/>
        <v>7.4835303941456878E-3</v>
      </c>
      <c r="U63" s="42">
        <f t="shared" si="6"/>
        <v>1.4350742869428137E-2</v>
      </c>
      <c r="V63" s="42">
        <f>'Inhalation-Haz-Values'!$D$2/'Indoor Air LADC and Risk Calcs'!D63</f>
        <v>123179.11533988295</v>
      </c>
      <c r="W63" s="42">
        <f>'Inhalation-Haz-Values'!$D$2/'Indoor Air LADC and Risk Calcs'!E63</f>
        <v>734358.24341859156</v>
      </c>
      <c r="X63" s="42">
        <f>'Inhalation-Haz-Values'!$D$2/'Indoor Air LADC and Risk Calcs'!F63</f>
        <v>388591.00961322541</v>
      </c>
      <c r="Y63" s="42">
        <f>'Inhalation-Haz-Values'!$D$2/'Indoor Air LADC and Risk Calcs'!G63</f>
        <v>217252.11122211372</v>
      </c>
      <c r="Z63" s="42">
        <f>'Inhalation-Haz-Values'!$D$2/'Indoor Air LADC and Risk Calcs'!H63</f>
        <v>1306869.8174394832</v>
      </c>
      <c r="AA63" s="42">
        <f>'Inhalation-Haz-Values'!$D$2/'Indoor Air LADC and Risk Calcs'!I63</f>
        <v>681497.82133123279</v>
      </c>
      <c r="AB63" s="42">
        <f>'Inhalation-Haz-Values'!$D$3/'Indoor Air LADC and Risk Calcs'!J63</f>
        <v>267014.03325209802</v>
      </c>
      <c r="AC63" s="42">
        <f>'Inhalation-Haz-Values'!$D$3/'Indoor Air LADC and Risk Calcs'!K63</f>
        <v>1591860.4049564563</v>
      </c>
      <c r="AD63" s="42">
        <f>'Inhalation-Haz-Values'!$D$3/'Indoor Air LADC and Risk Calcs'!L63</f>
        <v>842344.51981598965</v>
      </c>
      <c r="AE63" s="42">
        <f>'Inhalation-Haz-Values'!$D$3/'Indoor Air LADC and Risk Calcs'!M63</f>
        <v>470935.04682094179</v>
      </c>
      <c r="AF63" s="42">
        <f>'Inhalation-Haz-Values'!$D$3/'Indoor Air LADC and Risk Calcs'!N63</f>
        <v>2832887.5388258738</v>
      </c>
      <c r="AG63" s="42">
        <f>'Inhalation-Haz-Values'!$D$3/'Indoor Air LADC and Risk Calcs'!O63</f>
        <v>1477275.4409225087</v>
      </c>
      <c r="AH63" s="112">
        <f>P63*'Inhalation-Haz-Values'!$E$4</f>
        <v>5.6371569002101251E-7</v>
      </c>
      <c r="AI63" s="112">
        <f>Q63*'Inhalation-Haz-Values'!$E$4</f>
        <v>9.455602987004211E-8</v>
      </c>
      <c r="AJ63" s="112">
        <f>R63*'Inhalation-Haz-Values'!$E$4</f>
        <v>1.7869173059128005E-7</v>
      </c>
      <c r="AK63" s="112">
        <f>S63*'Inhalation-Haz-Values'!$E$4</f>
        <v>3.1961944861842168E-7</v>
      </c>
      <c r="AL63" s="112">
        <f>T63*'Inhalation-Haz-Values'!$E$4</f>
        <v>5.313306579843438E-8</v>
      </c>
      <c r="AM63" s="112">
        <f>U63*'Inhalation-Haz-Values'!$E$4</f>
        <v>1.0189027437293976E-7</v>
      </c>
    </row>
    <row r="64" spans="1:39" x14ac:dyDescent="0.25">
      <c r="A64" s="53" t="s">
        <v>118</v>
      </c>
      <c r="B64" s="53" t="s">
        <v>113</v>
      </c>
      <c r="C64" s="53" t="s">
        <v>237</v>
      </c>
      <c r="D64" s="42">
        <v>7.8746752892145555E-2</v>
      </c>
      <c r="E64" s="42">
        <v>1.3208751238343199E-2</v>
      </c>
      <c r="F64" s="42">
        <v>2.4961862516576158E-2</v>
      </c>
      <c r="G64" s="42">
        <v>4.4648382483270049E-2</v>
      </c>
      <c r="H64" s="42">
        <v>7.4222812614555076E-3</v>
      </c>
      <c r="I64" s="42">
        <v>1.4233288872728948E-2</v>
      </c>
      <c r="J64" s="42">
        <v>7.8746752892145555E-2</v>
      </c>
      <c r="K64" s="42">
        <v>1.3208751238343199E-2</v>
      </c>
      <c r="L64" s="42">
        <v>2.4961862516576158E-2</v>
      </c>
      <c r="M64" s="42">
        <v>4.4648382483270049E-2</v>
      </c>
      <c r="N64" s="42">
        <v>7.4222812614555076E-3</v>
      </c>
      <c r="O64" s="42">
        <v>1.4233288872728948E-2</v>
      </c>
      <c r="P64" s="42">
        <f t="shared" si="1"/>
        <v>7.8746752892145555E-2</v>
      </c>
      <c r="Q64" s="42">
        <f t="shared" si="2"/>
        <v>1.3208751238343199E-2</v>
      </c>
      <c r="R64" s="42">
        <f t="shared" si="3"/>
        <v>2.4961862516576158E-2</v>
      </c>
      <c r="S64" s="42">
        <f t="shared" si="4"/>
        <v>4.4648382483270049E-2</v>
      </c>
      <c r="T64" s="42">
        <f t="shared" si="5"/>
        <v>7.4222812614555076E-3</v>
      </c>
      <c r="U64" s="42">
        <f t="shared" si="6"/>
        <v>1.4233288872728948E-2</v>
      </c>
      <c r="V64" s="42">
        <f>'Inhalation-Haz-Values'!$D$2/'Indoor Air LADC and Risk Calcs'!D64</f>
        <v>124195.59716189247</v>
      </c>
      <c r="W64" s="42">
        <f>'Inhalation-Haz-Values'!$D$2/'Indoor Air LADC and Risk Calcs'!E64</f>
        <v>740418.21391942014</v>
      </c>
      <c r="X64" s="42">
        <f>'Inhalation-Haz-Values'!$D$2/'Indoor Air LADC and Risk Calcs'!F64</f>
        <v>391797.68711190921</v>
      </c>
      <c r="Y64" s="42">
        <f>'Inhalation-Haz-Values'!$D$2/'Indoor Air LADC and Risk Calcs'!G64</f>
        <v>219044.88933422416</v>
      </c>
      <c r="Z64" s="42">
        <f>'Inhalation-Haz-Values'!$D$2/'Indoor Air LADC and Risk Calcs'!H64</f>
        <v>1317654.1895263807</v>
      </c>
      <c r="AA64" s="42">
        <f>'Inhalation-Haz-Values'!$D$2/'Indoor Air LADC and Risk Calcs'!I64</f>
        <v>687121.58429795713</v>
      </c>
      <c r="AB64" s="42">
        <f>'Inhalation-Haz-Values'!$D$3/'Indoor Air LADC and Risk Calcs'!J64</f>
        <v>269217.4498805849</v>
      </c>
      <c r="AC64" s="42">
        <f>'Inhalation-Haz-Values'!$D$3/'Indoor Air LADC and Risk Calcs'!K64</f>
        <v>1604996.5373304402</v>
      </c>
      <c r="AD64" s="42">
        <f>'Inhalation-Haz-Values'!$D$3/'Indoor Air LADC and Risk Calcs'!L64</f>
        <v>849295.59987448622</v>
      </c>
      <c r="AE64" s="42">
        <f>'Inhalation-Haz-Values'!$D$3/'Indoor Air LADC and Risk Calcs'!M64</f>
        <v>474821.23250363517</v>
      </c>
      <c r="AF64" s="42">
        <f>'Inhalation-Haz-Values'!$D$3/'Indoor Air LADC and Risk Calcs'!N64</f>
        <v>2856264.705312809</v>
      </c>
      <c r="AG64" s="42">
        <f>'Inhalation-Haz-Values'!$D$3/'Indoor Air LADC and Risk Calcs'!O64</f>
        <v>1489466.0109526271</v>
      </c>
      <c r="AH64" s="112">
        <f>P64*'Inhalation-Haz-Values'!$E$4</f>
        <v>5.5910194553423346E-7</v>
      </c>
      <c r="AI64" s="112">
        <f>Q64*'Inhalation-Haz-Values'!$E$4</f>
        <v>9.378213379223671E-8</v>
      </c>
      <c r="AJ64" s="112">
        <f>R64*'Inhalation-Haz-Values'!$E$4</f>
        <v>1.7722922386769072E-7</v>
      </c>
      <c r="AK64" s="112">
        <f>S64*'Inhalation-Haz-Values'!$E$4</f>
        <v>3.1700351563121735E-7</v>
      </c>
      <c r="AL64" s="112">
        <f>T64*'Inhalation-Haz-Values'!$E$4</f>
        <v>5.2698196956334101E-8</v>
      </c>
      <c r="AM64" s="112">
        <f>U64*'Inhalation-Haz-Values'!$E$4</f>
        <v>1.0105635099637552E-7</v>
      </c>
    </row>
    <row r="65" spans="1:39" x14ac:dyDescent="0.25">
      <c r="A65" s="53" t="s">
        <v>119</v>
      </c>
      <c r="B65" s="53" t="s">
        <v>113</v>
      </c>
      <c r="C65" s="53" t="s">
        <v>237</v>
      </c>
      <c r="D65" s="42">
        <v>8.0459923060091684E-2</v>
      </c>
      <c r="E65" s="42">
        <v>1.3496113418322154E-2</v>
      </c>
      <c r="F65" s="42">
        <v>2.5504918790380134E-2</v>
      </c>
      <c r="G65" s="42">
        <v>4.5619727638569987E-2</v>
      </c>
      <c r="H65" s="42">
        <v>7.5837562476387087E-3</v>
      </c>
      <c r="I65" s="42">
        <v>1.454294031857226E-2</v>
      </c>
      <c r="J65" s="42">
        <v>8.0459923060091684E-2</v>
      </c>
      <c r="K65" s="42">
        <v>1.3496113418322154E-2</v>
      </c>
      <c r="L65" s="42">
        <v>2.5504918790380134E-2</v>
      </c>
      <c r="M65" s="42">
        <v>4.5619727638569987E-2</v>
      </c>
      <c r="N65" s="42">
        <v>7.5837562476387087E-3</v>
      </c>
      <c r="O65" s="42">
        <v>1.454294031857226E-2</v>
      </c>
      <c r="P65" s="42">
        <f t="shared" si="1"/>
        <v>8.0459923060091684E-2</v>
      </c>
      <c r="Q65" s="42">
        <f t="shared" si="2"/>
        <v>1.3496113418322154E-2</v>
      </c>
      <c r="R65" s="42">
        <f t="shared" si="3"/>
        <v>2.5504918790380134E-2</v>
      </c>
      <c r="S65" s="42">
        <f t="shared" si="4"/>
        <v>4.5619727638569987E-2</v>
      </c>
      <c r="T65" s="42">
        <f t="shared" si="5"/>
        <v>7.5837562476387087E-3</v>
      </c>
      <c r="U65" s="42">
        <f t="shared" si="6"/>
        <v>1.454294031857226E-2</v>
      </c>
      <c r="V65" s="42">
        <f>'Inhalation-Haz-Values'!$D$2/'Indoor Air LADC and Risk Calcs'!D65</f>
        <v>121551.19751600786</v>
      </c>
      <c r="W65" s="42">
        <f>'Inhalation-Haz-Values'!$D$2/'Indoor Air LADC and Risk Calcs'!E65</f>
        <v>724653.0683954386</v>
      </c>
      <c r="X65" s="42">
        <f>'Inhalation-Haz-Values'!$D$2/'Indoor Air LADC and Risk Calcs'!F65</f>
        <v>383455.44560952648</v>
      </c>
      <c r="Y65" s="42">
        <f>'Inhalation-Haz-Values'!$D$2/'Indoor Air LADC and Risk Calcs'!G65</f>
        <v>214380.93794605054</v>
      </c>
      <c r="Z65" s="42">
        <f>'Inhalation-Haz-Values'!$D$2/'Indoor Air LADC and Risk Calcs'!H65</f>
        <v>1289598.4101605478</v>
      </c>
      <c r="AA65" s="42">
        <f>'Inhalation-Haz-Values'!$D$2/'Indoor Air LADC and Risk Calcs'!I65</f>
        <v>672491.24219469691</v>
      </c>
      <c r="AB65" s="42">
        <f>'Inhalation-Haz-Values'!$D$3/'Indoor Air LADC and Risk Calcs'!J65</f>
        <v>263485.21342938312</v>
      </c>
      <c r="AC65" s="42">
        <f>'Inhalation-Haz-Values'!$D$3/'Indoor Air LADC and Risk Calcs'!K65</f>
        <v>1570822.6022477809</v>
      </c>
      <c r="AD65" s="42">
        <f>'Inhalation-Haz-Values'!$D$3/'Indoor Air LADC and Risk Calcs'!L65</f>
        <v>831212.21338670363</v>
      </c>
      <c r="AE65" s="42">
        <f>'Inhalation-Haz-Values'!$D$3/'Indoor Air LADC and Risk Calcs'!M65</f>
        <v>464711.23562947562</v>
      </c>
      <c r="AF65" s="42">
        <f>'Inhalation-Haz-Values'!$D$3/'Indoor Air LADC and Risk Calcs'!N65</f>
        <v>2795448.496462537</v>
      </c>
      <c r="AG65" s="42">
        <f>'Inhalation-Haz-Values'!$D$3/'Indoor Air LADC and Risk Calcs'!O65</f>
        <v>1457751.9769455597</v>
      </c>
      <c r="AH65" s="112">
        <f>P65*'Inhalation-Haz-Values'!$E$4</f>
        <v>5.7126545372665091E-7</v>
      </c>
      <c r="AI65" s="112">
        <f>Q65*'Inhalation-Haz-Values'!$E$4</f>
        <v>9.5822405270087291E-8</v>
      </c>
      <c r="AJ65" s="112">
        <f>R65*'Inhalation-Haz-Values'!$E$4</f>
        <v>1.8108492341169896E-7</v>
      </c>
      <c r="AK65" s="112">
        <f>S65*'Inhalation-Haz-Values'!$E$4</f>
        <v>3.2390006623384691E-7</v>
      </c>
      <c r="AL65" s="112">
        <f>T65*'Inhalation-Haz-Values'!$E$4</f>
        <v>5.3844669358234831E-8</v>
      </c>
      <c r="AM65" s="112">
        <f>U65*'Inhalation-Haz-Values'!$E$4</f>
        <v>1.0325487626186304E-7</v>
      </c>
    </row>
    <row r="66" spans="1:39" x14ac:dyDescent="0.25">
      <c r="A66" s="53" t="s">
        <v>120</v>
      </c>
      <c r="B66" s="53" t="s">
        <v>113</v>
      </c>
      <c r="C66" s="53" t="s">
        <v>237</v>
      </c>
      <c r="D66" s="42">
        <v>7.9002743836781172E-2</v>
      </c>
      <c r="E66" s="42">
        <v>1.325169041466189E-2</v>
      </c>
      <c r="F66" s="42">
        <v>2.5043008856339966E-2</v>
      </c>
      <c r="G66" s="42">
        <v>4.4793526012222903E-2</v>
      </c>
      <c r="H66" s="42">
        <v>7.4464097076667899E-3</v>
      </c>
      <c r="I66" s="42">
        <v>1.4279558629004383E-2</v>
      </c>
      <c r="J66" s="42">
        <v>7.9002743836781172E-2</v>
      </c>
      <c r="K66" s="42">
        <v>1.325169041466189E-2</v>
      </c>
      <c r="L66" s="42">
        <v>2.5043008856339966E-2</v>
      </c>
      <c r="M66" s="42">
        <v>4.4793526012222903E-2</v>
      </c>
      <c r="N66" s="42">
        <v>7.4464097076667899E-3</v>
      </c>
      <c r="O66" s="42">
        <v>1.4279558629004383E-2</v>
      </c>
      <c r="P66" s="42">
        <f t="shared" si="1"/>
        <v>7.9002743836781172E-2</v>
      </c>
      <c r="Q66" s="42">
        <f t="shared" si="2"/>
        <v>1.325169041466189E-2</v>
      </c>
      <c r="R66" s="42">
        <f t="shared" si="3"/>
        <v>2.5043008856339966E-2</v>
      </c>
      <c r="S66" s="42">
        <f t="shared" si="4"/>
        <v>4.4793526012222903E-2</v>
      </c>
      <c r="T66" s="42">
        <f t="shared" si="5"/>
        <v>7.4464097076667899E-3</v>
      </c>
      <c r="U66" s="42">
        <f t="shared" si="6"/>
        <v>1.4279558629004383E-2</v>
      </c>
      <c r="V66" s="42">
        <f>'Inhalation-Haz-Values'!$D$2/'Indoor Air LADC and Risk Calcs'!D66</f>
        <v>123793.16875633302</v>
      </c>
      <c r="W66" s="42">
        <f>'Inhalation-Haz-Values'!$D$2/'Indoor Air LADC and Risk Calcs'!E66</f>
        <v>738019.05220931256</v>
      </c>
      <c r="X66" s="42">
        <f>'Inhalation-Haz-Values'!$D$2/'Indoor Air LADC and Risk Calcs'!F66</f>
        <v>390528.15323043999</v>
      </c>
      <c r="Y66" s="42">
        <f>'Inhalation-Haz-Values'!$D$2/'Indoor Air LADC and Risk Calcs'!G66</f>
        <v>218335.12274365968</v>
      </c>
      <c r="Z66" s="42">
        <f>'Inhalation-Haz-Values'!$D$2/'Indoor Air LADC and Risk Calcs'!H66</f>
        <v>1313384.6221126614</v>
      </c>
      <c r="AA66" s="42">
        <f>'Inhalation-Haz-Values'!$D$2/'Indoor Air LADC and Risk Calcs'!I66</f>
        <v>684895.11854624411</v>
      </c>
      <c r="AB66" s="42">
        <f>'Inhalation-Haz-Values'!$D$3/'Indoor Air LADC and Risk Calcs'!J66</f>
        <v>268345.11018755217</v>
      </c>
      <c r="AC66" s="42">
        <f>'Inhalation-Haz-Values'!$D$3/'Indoor Air LADC and Risk Calcs'!K66</f>
        <v>1599795.9004946244</v>
      </c>
      <c r="AD66" s="42">
        <f>'Inhalation-Haz-Values'!$D$3/'Indoor Air LADC and Risk Calcs'!L66</f>
        <v>846543.64503939962</v>
      </c>
      <c r="AE66" s="42">
        <f>'Inhalation-Haz-Values'!$D$3/'Indoor Air LADC and Risk Calcs'!M66</f>
        <v>473282.67915803526</v>
      </c>
      <c r="AF66" s="42">
        <f>'Inhalation-Haz-Values'!$D$3/'Indoor Air LADC and Risk Calcs'!N66</f>
        <v>2847009.6103055645</v>
      </c>
      <c r="AG66" s="42">
        <f>'Inhalation-Haz-Values'!$D$3/'Indoor Air LADC and Risk Calcs'!O66</f>
        <v>1484639.7252740669</v>
      </c>
      <c r="AH66" s="112">
        <f>P66*'Inhalation-Haz-Values'!$E$4</f>
        <v>5.609194812411463E-7</v>
      </c>
      <c r="AI66" s="112">
        <f>Q66*'Inhalation-Haz-Values'!$E$4</f>
        <v>9.408700194409942E-8</v>
      </c>
      <c r="AJ66" s="112">
        <f>R66*'Inhalation-Haz-Values'!$E$4</f>
        <v>1.7780536288001375E-7</v>
      </c>
      <c r="AK66" s="112">
        <f>S66*'Inhalation-Haz-Values'!$E$4</f>
        <v>3.1803403468678259E-7</v>
      </c>
      <c r="AL66" s="112">
        <f>T66*'Inhalation-Haz-Values'!$E$4</f>
        <v>5.2869508924434207E-8</v>
      </c>
      <c r="AM66" s="112">
        <f>U66*'Inhalation-Haz-Values'!$E$4</f>
        <v>1.0138486626593111E-7</v>
      </c>
    </row>
    <row r="67" spans="1:39" x14ac:dyDescent="0.25">
      <c r="A67" s="53" t="s">
        <v>167</v>
      </c>
      <c r="B67" s="53" t="s">
        <v>168</v>
      </c>
      <c r="C67" s="53" t="s">
        <v>237</v>
      </c>
      <c r="D67" s="42">
        <v>0</v>
      </c>
      <c r="E67" s="42">
        <v>0</v>
      </c>
      <c r="F67" s="42">
        <v>0</v>
      </c>
      <c r="G67" s="42">
        <v>0</v>
      </c>
      <c r="H67" s="42">
        <v>0</v>
      </c>
      <c r="I67" s="42">
        <v>0</v>
      </c>
      <c r="J67" s="42">
        <v>0</v>
      </c>
      <c r="K67" s="42">
        <v>0</v>
      </c>
      <c r="L67" s="42">
        <v>0</v>
      </c>
      <c r="M67" s="42">
        <v>0</v>
      </c>
      <c r="N67" s="42">
        <v>0</v>
      </c>
      <c r="O67" s="42">
        <v>0</v>
      </c>
      <c r="P67" s="42">
        <f t="shared" si="1"/>
        <v>0</v>
      </c>
      <c r="Q67" s="42">
        <f t="shared" si="2"/>
        <v>0</v>
      </c>
      <c r="R67" s="42">
        <f t="shared" si="3"/>
        <v>0</v>
      </c>
      <c r="S67" s="42">
        <f t="shared" si="4"/>
        <v>0</v>
      </c>
      <c r="T67" s="42">
        <f t="shared" si="5"/>
        <v>0</v>
      </c>
      <c r="U67" s="42">
        <f t="shared" si="6"/>
        <v>0</v>
      </c>
      <c r="V67" s="42" t="e">
        <f>'Inhalation-Haz-Values'!$D$2/'Indoor Air LADC and Risk Calcs'!D67</f>
        <v>#DIV/0!</v>
      </c>
      <c r="W67" s="42" t="e">
        <f>'Inhalation-Haz-Values'!$D$2/'Indoor Air LADC and Risk Calcs'!E67</f>
        <v>#DIV/0!</v>
      </c>
      <c r="X67" s="42" t="e">
        <f>'Inhalation-Haz-Values'!$D$2/'Indoor Air LADC and Risk Calcs'!F67</f>
        <v>#DIV/0!</v>
      </c>
      <c r="Y67" s="42" t="e">
        <f>'Inhalation-Haz-Values'!$D$2/'Indoor Air LADC and Risk Calcs'!G67</f>
        <v>#DIV/0!</v>
      </c>
      <c r="Z67" s="42" t="e">
        <f>'Inhalation-Haz-Values'!$D$2/'Indoor Air LADC and Risk Calcs'!H67</f>
        <v>#DIV/0!</v>
      </c>
      <c r="AA67" s="42" t="e">
        <f>'Inhalation-Haz-Values'!$D$2/'Indoor Air LADC and Risk Calcs'!I67</f>
        <v>#DIV/0!</v>
      </c>
      <c r="AB67" s="42" t="e">
        <f>'Inhalation-Haz-Values'!$D$3/'Indoor Air LADC and Risk Calcs'!J67</f>
        <v>#DIV/0!</v>
      </c>
      <c r="AC67" s="42" t="e">
        <f>'Inhalation-Haz-Values'!$D$3/'Indoor Air LADC and Risk Calcs'!K67</f>
        <v>#DIV/0!</v>
      </c>
      <c r="AD67" s="42" t="e">
        <f>'Inhalation-Haz-Values'!$D$3/'Indoor Air LADC and Risk Calcs'!L67</f>
        <v>#DIV/0!</v>
      </c>
      <c r="AE67" s="42" t="e">
        <f>'Inhalation-Haz-Values'!$D$3/'Indoor Air LADC and Risk Calcs'!M67</f>
        <v>#DIV/0!</v>
      </c>
      <c r="AF67" s="42" t="e">
        <f>'Inhalation-Haz-Values'!$D$3/'Indoor Air LADC and Risk Calcs'!N67</f>
        <v>#DIV/0!</v>
      </c>
      <c r="AG67" s="42" t="e">
        <f>'Inhalation-Haz-Values'!$D$3/'Indoor Air LADC and Risk Calcs'!O67</f>
        <v>#DIV/0!</v>
      </c>
      <c r="AH67" s="112">
        <f>P67*'Inhalation-Haz-Values'!$E$4</f>
        <v>0</v>
      </c>
      <c r="AI67" s="112">
        <f>Q67*'Inhalation-Haz-Values'!$E$4</f>
        <v>0</v>
      </c>
      <c r="AJ67" s="112">
        <f>R67*'Inhalation-Haz-Values'!$E$4</f>
        <v>0</v>
      </c>
      <c r="AK67" s="112">
        <f>S67*'Inhalation-Haz-Values'!$E$4</f>
        <v>0</v>
      </c>
      <c r="AL67" s="112">
        <f>T67*'Inhalation-Haz-Values'!$E$4</f>
        <v>0</v>
      </c>
      <c r="AM67" s="112">
        <f>U67*'Inhalation-Haz-Values'!$E$4</f>
        <v>0</v>
      </c>
    </row>
    <row r="68" spans="1:39" x14ac:dyDescent="0.25">
      <c r="A68" s="53" t="s">
        <v>170</v>
      </c>
      <c r="B68" s="53" t="s">
        <v>168</v>
      </c>
      <c r="C68" s="53" t="s">
        <v>237</v>
      </c>
      <c r="D68" s="42">
        <v>3.3672655025148508E-3</v>
      </c>
      <c r="E68" s="42">
        <v>5.6481531926898894E-4</v>
      </c>
      <c r="F68" s="42">
        <v>1.067386469200931E-3</v>
      </c>
      <c r="G68" s="42">
        <v>1.9091956500723124E-3</v>
      </c>
      <c r="H68" s="42">
        <v>3.1738186939457157E-4</v>
      </c>
      <c r="I68" s="42">
        <v>6.0862525562306829E-4</v>
      </c>
      <c r="J68" s="42">
        <v>3.3672655025148508E-3</v>
      </c>
      <c r="K68" s="42">
        <v>5.6481531926898894E-4</v>
      </c>
      <c r="L68" s="42">
        <v>1.067386469200931E-3</v>
      </c>
      <c r="M68" s="42">
        <v>1.9091956500723124E-3</v>
      </c>
      <c r="N68" s="42">
        <v>3.1738186939457157E-4</v>
      </c>
      <c r="O68" s="42">
        <v>6.0862525562306829E-4</v>
      </c>
      <c r="P68" s="42">
        <f t="shared" si="1"/>
        <v>3.3672655025148508E-3</v>
      </c>
      <c r="Q68" s="42">
        <f t="shared" si="2"/>
        <v>5.6481531926898894E-4</v>
      </c>
      <c r="R68" s="42">
        <f t="shared" si="3"/>
        <v>1.067386469200931E-3</v>
      </c>
      <c r="S68" s="42">
        <f t="shared" si="4"/>
        <v>1.9091956500723124E-3</v>
      </c>
      <c r="T68" s="42">
        <f t="shared" si="5"/>
        <v>3.1738186939457157E-4</v>
      </c>
      <c r="U68" s="42">
        <f t="shared" si="6"/>
        <v>6.0862525562306829E-4</v>
      </c>
      <c r="V68" s="42">
        <f>'Inhalation-Haz-Values'!$D$2/'Indoor Air LADC and Risk Calcs'!D68</f>
        <v>2904433.8774877661</v>
      </c>
      <c r="W68" s="42">
        <f>'Inhalation-Haz-Values'!$D$2/'Indoor Air LADC and Risk Calcs'!E68</f>
        <v>17315394.371133108</v>
      </c>
      <c r="X68" s="42">
        <f>'Inhalation-Haz-Values'!$D$2/'Indoor Air LADC and Risk Calcs'!F68</f>
        <v>9162566.9635118414</v>
      </c>
      <c r="Y68" s="42">
        <f>'Inhalation-Haz-Values'!$D$2/'Indoor Air LADC and Risk Calcs'!G68</f>
        <v>5122576.0961845759</v>
      </c>
      <c r="Z68" s="42">
        <f>'Inhalation-Haz-Values'!$D$2/'Indoor Air LADC and Risk Calcs'!H68</f>
        <v>30814614.642783608</v>
      </c>
      <c r="AA68" s="42">
        <f>'Inhalation-Haz-Values'!$D$2/'Indoor Air LADC and Risk Calcs'!I68</f>
        <v>16069001.260862753</v>
      </c>
      <c r="AB68" s="42">
        <f>'Inhalation-Haz-Values'!$D$3/'Indoor Air LADC and Risk Calcs'!J68</f>
        <v>6295909.8366810475</v>
      </c>
      <c r="AC68" s="42">
        <f>'Inhalation-Haz-Values'!$D$3/'Indoor Air LADC and Risk Calcs'!K68</f>
        <v>37534392.706341706</v>
      </c>
      <c r="AD68" s="42">
        <f>'Inhalation-Haz-Values'!$D$3/'Indoor Air LADC and Risk Calcs'!L68</f>
        <v>19861597.098819125</v>
      </c>
      <c r="AE68" s="42">
        <f>'Inhalation-Haz-Values'!$D$3/'Indoor Air LADC and Risk Calcs'!M68</f>
        <v>11104152.682935892</v>
      </c>
      <c r="AF68" s="42">
        <f>'Inhalation-Haz-Values'!$D$3/'Indoor Air LADC and Risk Calcs'!N68</f>
        <v>66796506.178631134</v>
      </c>
      <c r="AG68" s="42">
        <f>'Inhalation-Haz-Values'!$D$3/'Indoor Air LADC and Risk Calcs'!O68</f>
        <v>34832599.870172843</v>
      </c>
      <c r="AH68" s="112">
        <f>P68*'Inhalation-Haz-Values'!$E$4</f>
        <v>2.390758506785544E-8</v>
      </c>
      <c r="AI68" s="112">
        <f>Q68*'Inhalation-Haz-Values'!$E$4</f>
        <v>4.0101887668098211E-9</v>
      </c>
      <c r="AJ68" s="112">
        <f>R68*'Inhalation-Haz-Values'!$E$4</f>
        <v>7.5784439313266096E-9</v>
      </c>
      <c r="AK68" s="112">
        <f>S68*'Inhalation-Haz-Values'!$E$4</f>
        <v>1.3555289115513417E-8</v>
      </c>
      <c r="AL68" s="112">
        <f>T68*'Inhalation-Haz-Values'!$E$4</f>
        <v>2.2534112727014582E-9</v>
      </c>
      <c r="AM68" s="112">
        <f>U68*'Inhalation-Haz-Values'!$E$4</f>
        <v>4.3212393149237846E-9</v>
      </c>
    </row>
    <row r="69" spans="1:39" x14ac:dyDescent="0.25">
      <c r="A69" s="53" t="s">
        <v>171</v>
      </c>
      <c r="B69" s="53" t="s">
        <v>168</v>
      </c>
      <c r="C69" s="53" t="s">
        <v>237</v>
      </c>
      <c r="D69" s="42">
        <v>1.7722450013236055E-3</v>
      </c>
      <c r="E69" s="42">
        <v>2.972712206678889E-4</v>
      </c>
      <c r="F69" s="42">
        <v>5.6178235221101625E-4</v>
      </c>
      <c r="G69" s="42">
        <v>1.0048398158275329E-3</v>
      </c>
      <c r="H69" s="42">
        <v>1.6704308915503765E-4</v>
      </c>
      <c r="I69" s="42">
        <v>3.2032908190687798E-4</v>
      </c>
      <c r="J69" s="42">
        <v>1.7722450013236055E-3</v>
      </c>
      <c r="K69" s="42">
        <v>2.972712206678889E-4</v>
      </c>
      <c r="L69" s="42">
        <v>5.6178235221101625E-4</v>
      </c>
      <c r="M69" s="42">
        <v>1.0048398158275329E-3</v>
      </c>
      <c r="N69" s="42">
        <v>1.6704308915503765E-4</v>
      </c>
      <c r="O69" s="42">
        <v>3.2032908190687798E-4</v>
      </c>
      <c r="P69" s="42">
        <f t="shared" si="1"/>
        <v>1.7722450013236055E-3</v>
      </c>
      <c r="Q69" s="42">
        <f t="shared" si="2"/>
        <v>2.972712206678889E-4</v>
      </c>
      <c r="R69" s="42">
        <f t="shared" si="3"/>
        <v>5.6178235221101625E-4</v>
      </c>
      <c r="S69" s="42">
        <f t="shared" si="4"/>
        <v>1.0048398158275329E-3</v>
      </c>
      <c r="T69" s="42">
        <f t="shared" si="5"/>
        <v>1.6704308915503765E-4</v>
      </c>
      <c r="U69" s="42">
        <f t="shared" si="6"/>
        <v>3.2032908190687798E-4</v>
      </c>
      <c r="V69" s="42">
        <f>'Inhalation-Haz-Values'!$D$2/'Indoor Air LADC and Risk Calcs'!D69</f>
        <v>5518424.3672267562</v>
      </c>
      <c r="W69" s="42">
        <f>'Inhalation-Haz-Values'!$D$2/'Indoor Air LADC and Risk Calcs'!E69</f>
        <v>32899249.305152904</v>
      </c>
      <c r="X69" s="42">
        <f>'Inhalation-Haz-Values'!$D$2/'Indoor Air LADC and Risk Calcs'!F69</f>
        <v>17408877.230672501</v>
      </c>
      <c r="Y69" s="42">
        <f>'Inhalation-Haz-Values'!$D$2/'Indoor Air LADC and Risk Calcs'!G69</f>
        <v>9732894.582750693</v>
      </c>
      <c r="Z69" s="42">
        <f>'Inhalation-Haz-Values'!$D$2/'Indoor Air LADC and Risk Calcs'!H69</f>
        <v>58547767.821288861</v>
      </c>
      <c r="AA69" s="42">
        <f>'Inhalation-Haz-Values'!$D$2/'Indoor Air LADC and Risk Calcs'!I69</f>
        <v>30531102.395639237</v>
      </c>
      <c r="AB69" s="42">
        <f>'Inhalation-Haz-Values'!$D$3/'Indoor Air LADC and Risk Calcs'!J69</f>
        <v>11962228.689693991</v>
      </c>
      <c r="AC69" s="42">
        <f>'Inhalation-Haz-Values'!$D$3/'Indoor Air LADC and Risk Calcs'!K69</f>
        <v>71315346.142049238</v>
      </c>
      <c r="AD69" s="42">
        <f>'Inhalation-Haz-Values'!$D$3/'Indoor Air LADC and Risk Calcs'!L69</f>
        <v>37737034.487756342</v>
      </c>
      <c r="AE69" s="42">
        <f>'Inhalation-Haz-Values'!$D$3/'Indoor Air LADC and Risk Calcs'!M69</f>
        <v>21097890.09757819</v>
      </c>
      <c r="AF69" s="42">
        <f>'Inhalation-Haz-Values'!$D$3/'Indoor Air LADC and Risk Calcs'!N69</f>
        <v>126913361.73939918</v>
      </c>
      <c r="AG69" s="42">
        <f>'Inhalation-Haz-Values'!$D$3/'Indoor Air LADC and Risk Calcs'!O69</f>
        <v>66181939.753328405</v>
      </c>
      <c r="AH69" s="112">
        <f>P69*'Inhalation-Haz-Values'!$E$4</f>
        <v>1.2582939509397599E-8</v>
      </c>
      <c r="AI69" s="112">
        <f>Q69*'Inhalation-Haz-Values'!$E$4</f>
        <v>2.1106256667420111E-9</v>
      </c>
      <c r="AJ69" s="112">
        <f>R69*'Inhalation-Haz-Values'!$E$4</f>
        <v>3.988654700698215E-9</v>
      </c>
      <c r="AK69" s="112">
        <f>S69*'Inhalation-Haz-Values'!$E$4</f>
        <v>7.1343626923754836E-9</v>
      </c>
      <c r="AL69" s="112">
        <f>T69*'Inhalation-Haz-Values'!$E$4</f>
        <v>1.1860059330007672E-9</v>
      </c>
      <c r="AM69" s="112">
        <f>U69*'Inhalation-Haz-Values'!$E$4</f>
        <v>2.2743364815388337E-9</v>
      </c>
    </row>
    <row r="70" spans="1:39" x14ac:dyDescent="0.25">
      <c r="A70" s="53" t="s">
        <v>172</v>
      </c>
      <c r="B70" s="53" t="s">
        <v>168</v>
      </c>
      <c r="C70" s="53" t="s">
        <v>237</v>
      </c>
      <c r="D70" s="42">
        <v>4.1981911805788795E-3</v>
      </c>
      <c r="E70" s="42">
        <v>4.4670445263979779E-4</v>
      </c>
      <c r="F70" s="42">
        <v>9.0334055804779231E-4</v>
      </c>
      <c r="G70" s="42">
        <v>2.4406221576954387E-3</v>
      </c>
      <c r="H70" s="42">
        <v>2.4934679309177894E-4</v>
      </c>
      <c r="I70" s="42">
        <v>5.1706931331668466E-4</v>
      </c>
      <c r="J70" s="42">
        <v>4.1981911805788795E-3</v>
      </c>
      <c r="K70" s="42">
        <v>4.4670445263979779E-4</v>
      </c>
      <c r="L70" s="42">
        <v>9.0334055804779231E-4</v>
      </c>
      <c r="M70" s="42">
        <v>2.4406221576954387E-3</v>
      </c>
      <c r="N70" s="42">
        <v>2.4934679309177894E-4</v>
      </c>
      <c r="O70" s="42">
        <v>5.1706931331668466E-4</v>
      </c>
      <c r="P70" s="42">
        <f t="shared" si="1"/>
        <v>4.1981911805788795E-3</v>
      </c>
      <c r="Q70" s="42">
        <f t="shared" si="2"/>
        <v>4.4670445263979779E-4</v>
      </c>
      <c r="R70" s="42">
        <f t="shared" si="3"/>
        <v>9.0334055804779231E-4</v>
      </c>
      <c r="S70" s="42">
        <f t="shared" si="4"/>
        <v>2.4406221576954387E-3</v>
      </c>
      <c r="T70" s="42">
        <f t="shared" si="5"/>
        <v>2.4934679309177894E-4</v>
      </c>
      <c r="U70" s="42">
        <f t="shared" si="6"/>
        <v>5.1706931331668466E-4</v>
      </c>
      <c r="V70" s="42">
        <f>'Inhalation-Haz-Values'!$D$2/'Indoor Air LADC and Risk Calcs'!D70</f>
        <v>2329574.7095184592</v>
      </c>
      <c r="W70" s="42">
        <f>'Inhalation-Haz-Values'!$D$2/'Indoor Air LADC and Risk Calcs'!E70</f>
        <v>21893670.282902125</v>
      </c>
      <c r="X70" s="42">
        <f>'Inhalation-Haz-Values'!$D$2/'Indoor Air LADC and Risk Calcs'!F70</f>
        <v>10826481.677226517</v>
      </c>
      <c r="Y70" s="42">
        <f>'Inhalation-Haz-Values'!$D$2/'Indoor Air LADC and Risk Calcs'!G70</f>
        <v>4007174.9611725155</v>
      </c>
      <c r="Z70" s="42">
        <f>'Inhalation-Haz-Values'!$D$2/'Indoor Air LADC and Risk Calcs'!H70</f>
        <v>39222481.583712213</v>
      </c>
      <c r="AA70" s="42">
        <f>'Inhalation-Haz-Values'!$D$2/'Indoor Air LADC and Risk Calcs'!I70</f>
        <v>18914292.045813467</v>
      </c>
      <c r="AB70" s="42">
        <f>'Inhalation-Haz-Values'!$D$3/'Indoor Air LADC and Risk Calcs'!J70</f>
        <v>5049793.8488539197</v>
      </c>
      <c r="AC70" s="42">
        <f>'Inhalation-Haz-Values'!$D$3/'Indoor Air LADC and Risk Calcs'!K70</f>
        <v>47458671.778888039</v>
      </c>
      <c r="AD70" s="42">
        <f>'Inhalation-Haz-Values'!$D$3/'Indoor Air LADC and Risk Calcs'!L70</f>
        <v>23468446.989488974</v>
      </c>
      <c r="AE70" s="42">
        <f>'Inhalation-Haz-Values'!$D$3/'Indoor Air LADC and Risk Calcs'!M70</f>
        <v>8686309.7317850031</v>
      </c>
      <c r="AF70" s="42">
        <f>'Inhalation-Haz-Values'!$D$3/'Indoor Air LADC and Risk Calcs'!N70</f>
        <v>85022148.218271881</v>
      </c>
      <c r="AG70" s="42">
        <f>'Inhalation-Haz-Values'!$D$3/'Indoor Air LADC and Risk Calcs'!O70</f>
        <v>41000305.866180524</v>
      </c>
      <c r="AH70" s="112">
        <f>P70*'Inhalation-Haz-Values'!$E$4</f>
        <v>2.9807157382110046E-8</v>
      </c>
      <c r="AI70" s="112">
        <f>Q70*'Inhalation-Haz-Values'!$E$4</f>
        <v>3.1716016137425642E-9</v>
      </c>
      <c r="AJ70" s="112">
        <f>R70*'Inhalation-Haz-Values'!$E$4</f>
        <v>6.4137179621393253E-9</v>
      </c>
      <c r="AK70" s="112">
        <f>S70*'Inhalation-Haz-Values'!$E$4</f>
        <v>1.7328417319637616E-8</v>
      </c>
      <c r="AL70" s="112">
        <f>T70*'Inhalation-Haz-Values'!$E$4</f>
        <v>1.7703622309516304E-9</v>
      </c>
      <c r="AM70" s="112">
        <f>U70*'Inhalation-Haz-Values'!$E$4</f>
        <v>3.671192124548461E-9</v>
      </c>
    </row>
    <row r="71" spans="1:39" x14ac:dyDescent="0.25">
      <c r="A71" s="53" t="s">
        <v>173</v>
      </c>
      <c r="B71" s="53" t="s">
        <v>168</v>
      </c>
      <c r="C71" s="53" t="s">
        <v>237</v>
      </c>
      <c r="D71" s="42">
        <v>2.1305720123680062E-3</v>
      </c>
      <c r="E71" s="42">
        <v>9.9888028527260757E-5</v>
      </c>
      <c r="F71" s="42">
        <v>2.4792781380160667E-4</v>
      </c>
      <c r="G71" s="42">
        <v>1.2683090392299836E-3</v>
      </c>
      <c r="H71" s="42">
        <v>5.446318907756833E-5</v>
      </c>
      <c r="I71" s="42">
        <v>1.4335205109199364E-4</v>
      </c>
      <c r="J71" s="42">
        <v>2.1305720123680062E-3</v>
      </c>
      <c r="K71" s="42">
        <v>9.9888028527260757E-5</v>
      </c>
      <c r="L71" s="42">
        <v>2.4792781380160667E-4</v>
      </c>
      <c r="M71" s="42">
        <v>1.2683090392299836E-3</v>
      </c>
      <c r="N71" s="42">
        <v>5.446318907756833E-5</v>
      </c>
      <c r="O71" s="42">
        <v>1.4335205109199364E-4</v>
      </c>
      <c r="P71" s="42">
        <f t="shared" ref="P71:P121" si="7">J71</f>
        <v>2.1305720123680062E-3</v>
      </c>
      <c r="Q71" s="42">
        <f t="shared" ref="Q71:Q121" si="8">K71</f>
        <v>9.9888028527260757E-5</v>
      </c>
      <c r="R71" s="42">
        <f t="shared" ref="R71:R121" si="9">L71</f>
        <v>2.4792781380160667E-4</v>
      </c>
      <c r="S71" s="42">
        <f t="shared" ref="S71:S121" si="10">M71</f>
        <v>1.2683090392299836E-3</v>
      </c>
      <c r="T71" s="42">
        <f t="shared" ref="T71:T121" si="11">N71</f>
        <v>5.446318907756833E-5</v>
      </c>
      <c r="U71" s="42">
        <f t="shared" ref="U71:U121" si="12">O71</f>
        <v>1.4335205109199364E-4</v>
      </c>
      <c r="V71" s="42">
        <f>'Inhalation-Haz-Values'!$D$2/'Indoor Air LADC and Risk Calcs'!D71</f>
        <v>4590316.5643906593</v>
      </c>
      <c r="W71" s="42">
        <f>'Inhalation-Haz-Values'!$D$2/'Indoor Air LADC and Risk Calcs'!E71</f>
        <v>97909630.85562259</v>
      </c>
      <c r="X71" s="42">
        <f>'Inhalation-Haz-Values'!$D$2/'Indoor Air LADC and Risk Calcs'!F71</f>
        <v>39446965.83266779</v>
      </c>
      <c r="Y71" s="42">
        <f>'Inhalation-Haz-Values'!$D$2/'Indoor Air LADC and Risk Calcs'!G71</f>
        <v>7711054.4019599818</v>
      </c>
      <c r="Z71" s="42">
        <f>'Inhalation-Haz-Values'!$D$2/'Indoor Air LADC and Risk Calcs'!H71</f>
        <v>179570828.76786724</v>
      </c>
      <c r="AA71" s="42">
        <f>'Inhalation-Haz-Values'!$D$2/'Indoor Air LADC and Risk Calcs'!I71</f>
        <v>68223648.880502298</v>
      </c>
      <c r="AB71" s="42">
        <f>'Inhalation-Haz-Values'!$D$3/'Indoor Air LADC and Risk Calcs'!J71</f>
        <v>9950379.4647323098</v>
      </c>
      <c r="AC71" s="42">
        <f>'Inhalation-Haz-Values'!$D$3/'Indoor Air LADC and Risk Calcs'!K71</f>
        <v>212237645.61750501</v>
      </c>
      <c r="AD71" s="42">
        <f>'Inhalation-Haz-Values'!$D$3/'Indoor Air LADC and Risk Calcs'!L71</f>
        <v>85508760.291672513</v>
      </c>
      <c r="AE71" s="42">
        <f>'Inhalation-Haz-Values'!$D$3/'Indoor Air LADC and Risk Calcs'!M71</f>
        <v>16715169.051283395</v>
      </c>
      <c r="AF71" s="42">
        <f>'Inhalation-Haz-Values'!$D$3/'Indoor Air LADC and Risk Calcs'!N71</f>
        <v>389253739.25140959</v>
      </c>
      <c r="AG71" s="42">
        <f>'Inhalation-Haz-Values'!$D$3/'Indoor Air LADC and Risk Calcs'!O71</f>
        <v>147887664.23994362</v>
      </c>
      <c r="AH71" s="112">
        <f>P71*'Inhalation-Haz-Values'!$E$4</f>
        <v>1.5127061287812842E-8</v>
      </c>
      <c r="AI71" s="112">
        <f>Q71*'Inhalation-Haz-Values'!$E$4</f>
        <v>7.0920500254355136E-10</v>
      </c>
      <c r="AJ71" s="112">
        <f>R71*'Inhalation-Haz-Values'!$E$4</f>
        <v>1.7602874779914072E-9</v>
      </c>
      <c r="AK71" s="112">
        <f>S71*'Inhalation-Haz-Values'!$E$4</f>
        <v>9.0049941785328831E-9</v>
      </c>
      <c r="AL71" s="112">
        <f>T71*'Inhalation-Haz-Values'!$E$4</f>
        <v>3.8668864245073513E-10</v>
      </c>
      <c r="AM71" s="112">
        <f>U71*'Inhalation-Haz-Values'!$E$4</f>
        <v>1.0177995627531547E-9</v>
      </c>
    </row>
    <row r="72" spans="1:39" x14ac:dyDescent="0.25">
      <c r="A72" s="53" t="s">
        <v>174</v>
      </c>
      <c r="B72" s="53" t="s">
        <v>168</v>
      </c>
      <c r="C72" s="53" t="s">
        <v>237</v>
      </c>
      <c r="D72" s="42">
        <v>3.4302183466719833E-3</v>
      </c>
      <c r="E72" s="42">
        <v>3.178869236837126E-4</v>
      </c>
      <c r="F72" s="42">
        <v>6.5990153875635188E-4</v>
      </c>
      <c r="G72" s="42">
        <v>2.0051915708368413E-3</v>
      </c>
      <c r="H72" s="42">
        <v>1.769614544579293E-4</v>
      </c>
      <c r="I72" s="42">
        <v>3.7826004449037086E-4</v>
      </c>
      <c r="J72" s="42">
        <v>3.4302183466719833E-3</v>
      </c>
      <c r="K72" s="42">
        <v>3.178869236837126E-4</v>
      </c>
      <c r="L72" s="42">
        <v>6.5990153875635188E-4</v>
      </c>
      <c r="M72" s="42">
        <v>2.0051915708368413E-3</v>
      </c>
      <c r="N72" s="42">
        <v>1.769614544579293E-4</v>
      </c>
      <c r="O72" s="42">
        <v>3.7826004449037086E-4</v>
      </c>
      <c r="P72" s="42">
        <f t="shared" si="7"/>
        <v>3.4302183466719833E-3</v>
      </c>
      <c r="Q72" s="42">
        <f t="shared" si="8"/>
        <v>3.178869236837126E-4</v>
      </c>
      <c r="R72" s="42">
        <f t="shared" si="9"/>
        <v>6.5990153875635188E-4</v>
      </c>
      <c r="S72" s="42">
        <f t="shared" si="10"/>
        <v>2.0051915708368413E-3</v>
      </c>
      <c r="T72" s="42">
        <f t="shared" si="11"/>
        <v>1.769614544579293E-4</v>
      </c>
      <c r="U72" s="42">
        <f t="shared" si="12"/>
        <v>3.7826004449037086E-4</v>
      </c>
      <c r="V72" s="42">
        <f>'Inhalation-Haz-Values'!$D$2/'Indoor Air LADC and Risk Calcs'!D72</f>
        <v>2851130.4563129661</v>
      </c>
      <c r="W72" s="42">
        <f>'Inhalation-Haz-Values'!$D$2/'Indoor Air LADC and Risk Calcs'!E72</f>
        <v>30765656.814908151</v>
      </c>
      <c r="X72" s="42">
        <f>'Inhalation-Haz-Values'!$D$2/'Indoor Air LADC and Risk Calcs'!F72</f>
        <v>14820392.779249089</v>
      </c>
      <c r="Y72" s="42">
        <f>'Inhalation-Haz-Values'!$D$2/'Indoor Air LADC and Risk Calcs'!G72</f>
        <v>4877339.4733144827</v>
      </c>
      <c r="Z72" s="42">
        <f>'Inhalation-Haz-Values'!$D$2/'Indoor Air LADC and Risk Calcs'!H72</f>
        <v>55266272.703048393</v>
      </c>
      <c r="AA72" s="42">
        <f>'Inhalation-Haz-Values'!$D$2/'Indoor Air LADC and Risk Calcs'!I72</f>
        <v>25855228.810054675</v>
      </c>
      <c r="AB72" s="42">
        <f>'Inhalation-Haz-Values'!$D$3/'Indoor Air LADC and Risk Calcs'!J72</f>
        <v>6180364.5883266749</v>
      </c>
      <c r="AC72" s="42">
        <f>'Inhalation-Haz-Values'!$D$3/'Indoor Air LADC and Risk Calcs'!K72</f>
        <v>66690380.825772271</v>
      </c>
      <c r="AD72" s="42">
        <f>'Inhalation-Haz-Values'!$D$3/'Indoor Air LADC and Risk Calcs'!L72</f>
        <v>32126004.797554262</v>
      </c>
      <c r="AE72" s="42">
        <f>'Inhalation-Haz-Values'!$D$3/'Indoor Air LADC and Risk Calcs'!M72</f>
        <v>10572555.913524237</v>
      </c>
      <c r="AF72" s="42">
        <f>'Inhalation-Haz-Values'!$D$3/'Indoor Air LADC and Risk Calcs'!N72</f>
        <v>119800100.33789632</v>
      </c>
      <c r="AG72" s="42">
        <f>'Inhalation-Haz-Values'!$D$3/'Indoor Air LADC and Risk Calcs'!O72</f>
        <v>56046099.261059217</v>
      </c>
      <c r="AH72" s="112">
        <f>P72*'Inhalation-Haz-Values'!$E$4</f>
        <v>2.4354550261371082E-8</v>
      </c>
      <c r="AI72" s="112">
        <f>Q72*'Inhalation-Haz-Values'!$E$4</f>
        <v>2.2569971581543596E-9</v>
      </c>
      <c r="AJ72" s="112">
        <f>R72*'Inhalation-Haz-Values'!$E$4</f>
        <v>4.6853009251700979E-9</v>
      </c>
      <c r="AK72" s="112">
        <f>S72*'Inhalation-Haz-Values'!$E$4</f>
        <v>1.4236860152941573E-8</v>
      </c>
      <c r="AL72" s="112">
        <f>T72*'Inhalation-Haz-Values'!$E$4</f>
        <v>1.256426326651298E-9</v>
      </c>
      <c r="AM72" s="112">
        <f>U72*'Inhalation-Haz-Values'!$E$4</f>
        <v>2.685646315881633E-9</v>
      </c>
    </row>
    <row r="73" spans="1:39" x14ac:dyDescent="0.25">
      <c r="A73" s="53" t="s">
        <v>175</v>
      </c>
      <c r="B73" s="53" t="s">
        <v>168</v>
      </c>
      <c r="C73" s="53" t="s">
        <v>237</v>
      </c>
      <c r="D73" s="42">
        <v>2.4830820072428875E-3</v>
      </c>
      <c r="E73" s="42">
        <v>2.8776099079794149E-4</v>
      </c>
      <c r="F73" s="42">
        <v>5.7338978866961626E-4</v>
      </c>
      <c r="G73" s="42">
        <v>1.438026372277018E-3</v>
      </c>
      <c r="H73" s="42">
        <v>1.6086606586281429E-4</v>
      </c>
      <c r="I73" s="42">
        <v>3.2793929107149922E-4</v>
      </c>
      <c r="J73" s="42">
        <v>2.4830820072428875E-3</v>
      </c>
      <c r="K73" s="42">
        <v>2.8776099079794149E-4</v>
      </c>
      <c r="L73" s="42">
        <v>5.7338978866961626E-4</v>
      </c>
      <c r="M73" s="42">
        <v>1.438026372277018E-3</v>
      </c>
      <c r="N73" s="42">
        <v>1.6086606586281429E-4</v>
      </c>
      <c r="O73" s="42">
        <v>3.2793929107149922E-4</v>
      </c>
      <c r="P73" s="42">
        <f t="shared" si="7"/>
        <v>2.4830820072428875E-3</v>
      </c>
      <c r="Q73" s="42">
        <f t="shared" si="8"/>
        <v>2.8776099079794149E-4</v>
      </c>
      <c r="R73" s="42">
        <f t="shared" si="9"/>
        <v>5.7338978866961626E-4</v>
      </c>
      <c r="S73" s="42">
        <f t="shared" si="10"/>
        <v>1.438026372277018E-3</v>
      </c>
      <c r="T73" s="42">
        <f t="shared" si="11"/>
        <v>1.6086606586281429E-4</v>
      </c>
      <c r="U73" s="42">
        <f t="shared" si="12"/>
        <v>3.2793929107149922E-4</v>
      </c>
      <c r="V73" s="42">
        <f>'Inhalation-Haz-Values'!$D$2/'Indoor Air LADC and Risk Calcs'!D73</f>
        <v>3938653.6455392027</v>
      </c>
      <c r="W73" s="42">
        <f>'Inhalation-Haz-Values'!$D$2/'Indoor Air LADC and Risk Calcs'!E73</f>
        <v>33986538.525881253</v>
      </c>
      <c r="X73" s="42">
        <f>'Inhalation-Haz-Values'!$D$2/'Indoor Air LADC and Risk Calcs'!F73</f>
        <v>17056460.008978598</v>
      </c>
      <c r="Y73" s="42">
        <f>'Inhalation-Haz-Values'!$D$2/'Indoor Air LADC and Risk Calcs'!G73</f>
        <v>6800987.9293896593</v>
      </c>
      <c r="Z73" s="42">
        <f>'Inhalation-Haz-Values'!$D$2/'Indoor Air LADC and Risk Calcs'!H73</f>
        <v>60795917.072655529</v>
      </c>
      <c r="AA73" s="42">
        <f>'Inhalation-Haz-Values'!$D$2/'Indoor Air LADC and Risk Calcs'!I73</f>
        <v>29822592.98068589</v>
      </c>
      <c r="AB73" s="42">
        <f>'Inhalation-Haz-Values'!$D$3/'Indoor Air LADC and Risk Calcs'!J73</f>
        <v>8537776.8185512368</v>
      </c>
      <c r="AC73" s="42">
        <f>'Inhalation-Haz-Values'!$D$3/'Indoor Air LADC and Risk Calcs'!K73</f>
        <v>73672251.201296791</v>
      </c>
      <c r="AD73" s="42">
        <f>'Inhalation-Haz-Values'!$D$3/'Indoor Air LADC and Risk Calcs'!L73</f>
        <v>36973103.495945431</v>
      </c>
      <c r="AE73" s="42">
        <f>'Inhalation-Haz-Values'!$D$3/'Indoor Air LADC and Risk Calcs'!M73</f>
        <v>14742427.822398853</v>
      </c>
      <c r="AF73" s="42">
        <f>'Inhalation-Haz-Values'!$D$3/'Indoor Air LADC and Risk Calcs'!N73</f>
        <v>131786650.50514285</v>
      </c>
      <c r="AG73" s="42">
        <f>'Inhalation-Haz-Values'!$D$3/'Indoor Air LADC and Risk Calcs'!O73</f>
        <v>64646111.57367494</v>
      </c>
      <c r="AH73" s="112">
        <f>P73*'Inhalation-Haz-Values'!$E$4</f>
        <v>1.76298822514245E-8</v>
      </c>
      <c r="AI73" s="112">
        <f>Q73*'Inhalation-Haz-Values'!$E$4</f>
        <v>2.0431030346653844E-9</v>
      </c>
      <c r="AJ73" s="112">
        <f>R73*'Inhalation-Haz-Values'!$E$4</f>
        <v>4.0710674995542751E-9</v>
      </c>
      <c r="AK73" s="112">
        <f>S73*'Inhalation-Haz-Values'!$E$4</f>
        <v>1.0209987243166828E-8</v>
      </c>
      <c r="AL73" s="112">
        <f>T73*'Inhalation-Haz-Values'!$E$4</f>
        <v>1.1421490676259815E-9</v>
      </c>
      <c r="AM73" s="112">
        <f>U73*'Inhalation-Haz-Values'!$E$4</f>
        <v>2.3283689666076443E-9</v>
      </c>
    </row>
    <row r="74" spans="1:39" x14ac:dyDescent="0.25">
      <c r="A74" s="53" t="s">
        <v>85</v>
      </c>
      <c r="B74" s="53" t="s">
        <v>86</v>
      </c>
      <c r="C74" s="53" t="s">
        <v>237</v>
      </c>
      <c r="D74" s="42">
        <v>0.22808638165103415</v>
      </c>
      <c r="E74" s="42">
        <v>1.4827145154870984E-2</v>
      </c>
      <c r="F74" s="42">
        <v>3.3403830453618825E-2</v>
      </c>
      <c r="G74" s="42">
        <v>0.13480953101539989</v>
      </c>
      <c r="H74" s="42">
        <v>8.1800818267509443E-3</v>
      </c>
      <c r="I74" s="42">
        <v>1.9227387930174169E-2</v>
      </c>
      <c r="J74" s="42">
        <v>0.22808638165103415</v>
      </c>
      <c r="K74" s="42">
        <v>1.4827145154870984E-2</v>
      </c>
      <c r="L74" s="42">
        <v>3.3403830453618825E-2</v>
      </c>
      <c r="M74" s="42">
        <v>0.13480953101539989</v>
      </c>
      <c r="N74" s="42">
        <v>8.1800818267509443E-3</v>
      </c>
      <c r="O74" s="42">
        <v>1.9227387930174169E-2</v>
      </c>
      <c r="P74" s="42">
        <f t="shared" si="7"/>
        <v>0.22808638165103415</v>
      </c>
      <c r="Q74" s="42">
        <f t="shared" si="8"/>
        <v>1.4827145154870984E-2</v>
      </c>
      <c r="R74" s="42">
        <f t="shared" si="9"/>
        <v>3.3403830453618825E-2</v>
      </c>
      <c r="S74" s="42">
        <f t="shared" si="10"/>
        <v>0.13480953101539989</v>
      </c>
      <c r="T74" s="42">
        <f t="shared" si="11"/>
        <v>8.1800818267509443E-3</v>
      </c>
      <c r="U74" s="42">
        <f t="shared" si="12"/>
        <v>1.9227387930174169E-2</v>
      </c>
      <c r="V74" s="42">
        <f>'Inhalation-Haz-Values'!$D$2/'Indoor Air LADC and Risk Calcs'!D74</f>
        <v>42878.491601322909</v>
      </c>
      <c r="W74" s="42">
        <f>'Inhalation-Haz-Values'!$D$2/'Indoor Air LADC and Risk Calcs'!E74</f>
        <v>659601.01542454341</v>
      </c>
      <c r="X74" s="42">
        <f>'Inhalation-Haz-Values'!$D$2/'Indoor Air LADC and Risk Calcs'!F74</f>
        <v>292780.79391462356</v>
      </c>
      <c r="Y74" s="42">
        <f>'Inhalation-Haz-Values'!$D$2/'Indoor Air LADC and Risk Calcs'!G74</f>
        <v>72546.799371943431</v>
      </c>
      <c r="Z74" s="42">
        <f>'Inhalation-Haz-Values'!$D$2/'Indoor Air LADC and Risk Calcs'!H74</f>
        <v>1195587.0622243553</v>
      </c>
      <c r="AA74" s="42">
        <f>'Inhalation-Haz-Values'!$D$2/'Indoor Air LADC and Risk Calcs'!I74</f>
        <v>508649.43462507072</v>
      </c>
      <c r="AB74" s="42">
        <f>'Inhalation-Haz-Values'!$D$3/'Indoor Air LADC and Risk Calcs'!J74</f>
        <v>92947.241507980143</v>
      </c>
      <c r="AC74" s="42">
        <f>'Inhalation-Haz-Values'!$D$3/'Indoor Air LADC and Risk Calcs'!K74</f>
        <v>1429809.9720859223</v>
      </c>
      <c r="AD74" s="42">
        <f>'Inhalation-Haz-Values'!$D$3/'Indoor Air LADC and Risk Calcs'!L74</f>
        <v>634657.75367996108</v>
      </c>
      <c r="AE74" s="42">
        <f>'Inhalation-Haz-Values'!$D$3/'Indoor Air LADC and Risk Calcs'!M74</f>
        <v>157258.91070400825</v>
      </c>
      <c r="AF74" s="42">
        <f>'Inhalation-Haz-Values'!$D$3/'Indoor Air LADC and Risk Calcs'!N74</f>
        <v>2591661.116478153</v>
      </c>
      <c r="AG74" s="42">
        <f>'Inhalation-Haz-Values'!$D$3/'Indoor Air LADC and Risk Calcs'!O74</f>
        <v>1102593.8664674335</v>
      </c>
      <c r="AH74" s="112">
        <f>P74*'Inhalation-Haz-Values'!$E$4</f>
        <v>1.6194133097223425E-6</v>
      </c>
      <c r="AI74" s="112">
        <f>Q74*'Inhalation-Haz-Values'!$E$4</f>
        <v>1.0527273059958398E-7</v>
      </c>
      <c r="AJ74" s="112">
        <f>R74*'Inhalation-Haz-Values'!$E$4</f>
        <v>2.3716719622069366E-7</v>
      </c>
      <c r="AK74" s="112">
        <f>S74*'Inhalation-Haz-Values'!$E$4</f>
        <v>9.5714767020933915E-7</v>
      </c>
      <c r="AL74" s="112">
        <f>T74*'Inhalation-Haz-Values'!$E$4</f>
        <v>5.8078580969931702E-8</v>
      </c>
      <c r="AM74" s="112">
        <f>U74*'Inhalation-Haz-Values'!$E$4</f>
        <v>1.3651445430423659E-7</v>
      </c>
    </row>
    <row r="75" spans="1:39" x14ac:dyDescent="0.25">
      <c r="A75" s="53" t="s">
        <v>88</v>
      </c>
      <c r="B75" s="53" t="s">
        <v>86</v>
      </c>
      <c r="C75" s="53" t="s">
        <v>237</v>
      </c>
      <c r="D75" s="42">
        <v>0.22062678139977371</v>
      </c>
      <c r="E75" s="42">
        <v>1.3472898341349491E-2</v>
      </c>
      <c r="F75" s="42">
        <v>3.08682423472698E-2</v>
      </c>
      <c r="G75" s="42">
        <v>0.13060415589486077</v>
      </c>
      <c r="H75" s="42">
        <v>7.4184350142448459E-3</v>
      </c>
      <c r="I75" s="42">
        <v>1.7782385356467711E-2</v>
      </c>
      <c r="J75" s="42">
        <v>0.22062678139977371</v>
      </c>
      <c r="K75" s="42">
        <v>1.3472898341349491E-2</v>
      </c>
      <c r="L75" s="42">
        <v>3.08682423472698E-2</v>
      </c>
      <c r="M75" s="42">
        <v>0.13060415589486077</v>
      </c>
      <c r="N75" s="42">
        <v>7.4184350142448459E-3</v>
      </c>
      <c r="O75" s="42">
        <v>1.7782385356467711E-2</v>
      </c>
      <c r="P75" s="42">
        <f t="shared" si="7"/>
        <v>0.22062678139977371</v>
      </c>
      <c r="Q75" s="42">
        <f t="shared" si="8"/>
        <v>1.3472898341349491E-2</v>
      </c>
      <c r="R75" s="42">
        <f t="shared" si="9"/>
        <v>3.08682423472698E-2</v>
      </c>
      <c r="S75" s="42">
        <f t="shared" si="10"/>
        <v>0.13060415589486077</v>
      </c>
      <c r="T75" s="42">
        <f t="shared" si="11"/>
        <v>7.4184350142448459E-3</v>
      </c>
      <c r="U75" s="42">
        <f t="shared" si="12"/>
        <v>1.7782385356467711E-2</v>
      </c>
      <c r="V75" s="42">
        <f>'Inhalation-Haz-Values'!$D$2/'Indoor Air LADC and Risk Calcs'!D75</f>
        <v>44328.253976921907</v>
      </c>
      <c r="W75" s="42">
        <f>'Inhalation-Haz-Values'!$D$2/'Indoor Air LADC and Risk Calcs'!E75</f>
        <v>725901.71410885907</v>
      </c>
      <c r="X75" s="42">
        <f>'Inhalation-Haz-Values'!$D$2/'Indoor Air LADC and Risk Calcs'!F75</f>
        <v>316830.47871577344</v>
      </c>
      <c r="Y75" s="42">
        <f>'Inhalation-Haz-Values'!$D$2/'Indoor Air LADC and Risk Calcs'!G75</f>
        <v>74882.762596567874</v>
      </c>
      <c r="Z75" s="42">
        <f>'Inhalation-Haz-Values'!$D$2/'Indoor Air LADC and Risk Calcs'!H75</f>
        <v>1318337.3556849237</v>
      </c>
      <c r="AA75" s="42">
        <f>'Inhalation-Haz-Values'!$D$2/'Indoor Air LADC and Risk Calcs'!I75</f>
        <v>549982.45758085954</v>
      </c>
      <c r="AB75" s="42">
        <f>'Inhalation-Haz-Values'!$D$3/'Indoor Air LADC and Risk Calcs'!J75</f>
        <v>96089.875696395145</v>
      </c>
      <c r="AC75" s="42">
        <f>'Inhalation-Haz-Values'!$D$3/'Indoor Air LADC and Risk Calcs'!K75</f>
        <v>1573529.2780273836</v>
      </c>
      <c r="AD75" s="42">
        <f>'Inhalation-Haz-Values'!$D$3/'Indoor Air LADC and Risk Calcs'!L75</f>
        <v>686789.9947622082</v>
      </c>
      <c r="AE75" s="42">
        <f>'Inhalation-Haz-Values'!$D$3/'Indoor Air LADC and Risk Calcs'!M75</f>
        <v>162322.55286781586</v>
      </c>
      <c r="AF75" s="42">
        <f>'Inhalation-Haz-Values'!$D$3/'Indoor Air LADC and Risk Calcs'!N75</f>
        <v>2857745.5971902232</v>
      </c>
      <c r="AG75" s="42">
        <f>'Inhalation-Haz-Values'!$D$3/'Indoor Air LADC and Risk Calcs'!O75</f>
        <v>1192191.0123429673</v>
      </c>
      <c r="AH75" s="112">
        <f>P75*'Inhalation-Haz-Values'!$E$4</f>
        <v>1.5664501479383933E-6</v>
      </c>
      <c r="AI75" s="112">
        <f>Q75*'Inhalation-Haz-Values'!$E$4</f>
        <v>9.5657578223581387E-8</v>
      </c>
      <c r="AJ75" s="112">
        <f>R75*'Inhalation-Haz-Values'!$E$4</f>
        <v>2.1916452066561559E-7</v>
      </c>
      <c r="AK75" s="112">
        <f>S75*'Inhalation-Haz-Values'!$E$4</f>
        <v>9.2728950685351142E-7</v>
      </c>
      <c r="AL75" s="112">
        <f>T75*'Inhalation-Haz-Values'!$E$4</f>
        <v>5.2670888601138402E-8</v>
      </c>
      <c r="AM75" s="112">
        <f>U75*'Inhalation-Haz-Values'!$E$4</f>
        <v>1.2625493603092075E-7</v>
      </c>
    </row>
    <row r="76" spans="1:39" x14ac:dyDescent="0.25">
      <c r="A76" s="53" t="s">
        <v>89</v>
      </c>
      <c r="B76" s="53" t="s">
        <v>86</v>
      </c>
      <c r="C76" s="53" t="s">
        <v>237</v>
      </c>
      <c r="D76" s="42">
        <v>0.23069667749729442</v>
      </c>
      <c r="E76" s="42">
        <v>1.5161993417184435E-2</v>
      </c>
      <c r="F76" s="42">
        <v>3.4060289672532794E-2</v>
      </c>
      <c r="G76" s="42">
        <v>0.13631365572839282</v>
      </c>
      <c r="H76" s="42">
        <v>8.3675738468237705E-3</v>
      </c>
      <c r="I76" s="42">
        <v>1.9602495199862589E-2</v>
      </c>
      <c r="J76" s="42">
        <v>0.23069667749729442</v>
      </c>
      <c r="K76" s="42">
        <v>1.5161993417184435E-2</v>
      </c>
      <c r="L76" s="42">
        <v>3.4060289672532794E-2</v>
      </c>
      <c r="M76" s="42">
        <v>0.13631365572839282</v>
      </c>
      <c r="N76" s="42">
        <v>8.3675738468237705E-3</v>
      </c>
      <c r="O76" s="42">
        <v>1.9602495199862589E-2</v>
      </c>
      <c r="P76" s="42">
        <f t="shared" si="7"/>
        <v>0.23069667749729442</v>
      </c>
      <c r="Q76" s="42">
        <f t="shared" si="8"/>
        <v>1.5161993417184435E-2</v>
      </c>
      <c r="R76" s="42">
        <f t="shared" si="9"/>
        <v>3.4060289672532794E-2</v>
      </c>
      <c r="S76" s="42">
        <f t="shared" si="10"/>
        <v>0.13631365572839282</v>
      </c>
      <c r="T76" s="42">
        <f t="shared" si="11"/>
        <v>8.3675738468237705E-3</v>
      </c>
      <c r="U76" s="42">
        <f t="shared" si="12"/>
        <v>1.9602495199862589E-2</v>
      </c>
      <c r="V76" s="42">
        <f>'Inhalation-Haz-Values'!$D$2/'Indoor Air LADC and Risk Calcs'!D76</f>
        <v>42393.328356949132</v>
      </c>
      <c r="W76" s="42">
        <f>'Inhalation-Haz-Values'!$D$2/'Indoor Air LADC and Risk Calcs'!E76</f>
        <v>645033.91677478608</v>
      </c>
      <c r="X76" s="42">
        <f>'Inhalation-Haz-Values'!$D$2/'Indoor Air LADC and Risk Calcs'!F76</f>
        <v>287137.89853310835</v>
      </c>
      <c r="Y76" s="42">
        <f>'Inhalation-Haz-Values'!$D$2/'Indoor Air LADC and Risk Calcs'!G76</f>
        <v>71746.296786925072</v>
      </c>
      <c r="Z76" s="42">
        <f>'Inhalation-Haz-Values'!$D$2/'Indoor Air LADC and Risk Calcs'!H76</f>
        <v>1168797.5725140888</v>
      </c>
      <c r="AA76" s="42">
        <f>'Inhalation-Haz-Values'!$D$2/'Indoor Air LADC and Risk Calcs'!I76</f>
        <v>498916.07676907151</v>
      </c>
      <c r="AB76" s="42">
        <f>'Inhalation-Haz-Values'!$D$3/'Indoor Air LADC and Risk Calcs'!J76</f>
        <v>91895.558401566625</v>
      </c>
      <c r="AC76" s="42">
        <f>'Inhalation-Haz-Values'!$D$3/'Indoor Air LADC and Risk Calcs'!K76</f>
        <v>1398233.0302275529</v>
      </c>
      <c r="AD76" s="42">
        <f>'Inhalation-Haz-Values'!$D$3/'Indoor Air LADC and Risk Calcs'!L76</f>
        <v>622425.71052166633</v>
      </c>
      <c r="AE76" s="42">
        <f>'Inhalation-Haz-Values'!$D$3/'Indoor Air LADC and Risk Calcs'!M76</f>
        <v>155523.66992666785</v>
      </c>
      <c r="AF76" s="42">
        <f>'Inhalation-Haz-Values'!$D$3/'Indoor Air LADC and Risk Calcs'!N76</f>
        <v>2533589.8299896405</v>
      </c>
      <c r="AG76" s="42">
        <f>'Inhalation-Haz-Values'!$D$3/'Indoor Air LADC and Risk Calcs'!O76</f>
        <v>1081494.9721374556</v>
      </c>
      <c r="AH76" s="112">
        <f>P76*'Inhalation-Haz-Values'!$E$4</f>
        <v>1.6379464102307902E-6</v>
      </c>
      <c r="AI76" s="112">
        <f>Q76*'Inhalation-Haz-Values'!$E$4</f>
        <v>1.0765015326200949E-7</v>
      </c>
      <c r="AJ76" s="112">
        <f>R76*'Inhalation-Haz-Values'!$E$4</f>
        <v>2.4182805667498285E-7</v>
      </c>
      <c r="AK76" s="112">
        <f>S76*'Inhalation-Haz-Values'!$E$4</f>
        <v>9.6782695567158905E-7</v>
      </c>
      <c r="AL76" s="112">
        <f>T76*'Inhalation-Haz-Values'!$E$4</f>
        <v>5.940977431244877E-8</v>
      </c>
      <c r="AM76" s="112">
        <f>U76*'Inhalation-Haz-Values'!$E$4</f>
        <v>1.3917771591902437E-7</v>
      </c>
    </row>
    <row r="77" spans="1:39" x14ac:dyDescent="0.25">
      <c r="A77" s="53" t="s">
        <v>90</v>
      </c>
      <c r="B77" s="53" t="s">
        <v>86</v>
      </c>
      <c r="C77" s="53" t="s">
        <v>237</v>
      </c>
      <c r="D77" s="42">
        <v>0.23371012485423129</v>
      </c>
      <c r="E77" s="42">
        <v>1.4997991711496683E-2</v>
      </c>
      <c r="F77" s="42">
        <v>3.3904174875732204E-2</v>
      </c>
      <c r="G77" s="42">
        <v>0.13817902754623124</v>
      </c>
      <c r="H77" s="42">
        <v>8.2710860553498015E-3</v>
      </c>
      <c r="I77" s="42">
        <v>1.9518634814623834E-2</v>
      </c>
      <c r="J77" s="42">
        <v>0.23371012485423129</v>
      </c>
      <c r="K77" s="42">
        <v>1.4997991711496683E-2</v>
      </c>
      <c r="L77" s="42">
        <v>3.3904174875732204E-2</v>
      </c>
      <c r="M77" s="42">
        <v>0.13817902754623124</v>
      </c>
      <c r="N77" s="42">
        <v>8.2710860553498015E-3</v>
      </c>
      <c r="O77" s="42">
        <v>1.9518634814623834E-2</v>
      </c>
      <c r="P77" s="42">
        <f t="shared" si="7"/>
        <v>0.23371012485423129</v>
      </c>
      <c r="Q77" s="42">
        <f t="shared" si="8"/>
        <v>1.4997991711496683E-2</v>
      </c>
      <c r="R77" s="42">
        <f t="shared" si="9"/>
        <v>3.3904174875732204E-2</v>
      </c>
      <c r="S77" s="42">
        <f t="shared" si="10"/>
        <v>0.13817902754623124</v>
      </c>
      <c r="T77" s="42">
        <f t="shared" si="11"/>
        <v>8.2710860553498015E-3</v>
      </c>
      <c r="U77" s="42">
        <f t="shared" si="12"/>
        <v>1.9518634814623834E-2</v>
      </c>
      <c r="V77" s="42">
        <f>'Inhalation-Haz-Values'!$D$2/'Indoor Air LADC and Risk Calcs'!D77</f>
        <v>41846.710775153369</v>
      </c>
      <c r="W77" s="42">
        <f>'Inhalation-Haz-Values'!$D$2/'Indoor Air LADC and Risk Calcs'!E77</f>
        <v>652087.30529589229</v>
      </c>
      <c r="X77" s="42">
        <f>'Inhalation-Haz-Values'!$D$2/'Indoor Air LADC and Risk Calcs'!F77</f>
        <v>288460.05059395474</v>
      </c>
      <c r="Y77" s="42">
        <f>'Inhalation-Haz-Values'!$D$2/'Indoor Air LADC and Risk Calcs'!G77</f>
        <v>70777.745173578223</v>
      </c>
      <c r="Z77" s="42">
        <f>'Inhalation-Haz-Values'!$D$2/'Indoor Air LADC and Risk Calcs'!H77</f>
        <v>1182432.3836739943</v>
      </c>
      <c r="AA77" s="42">
        <f>'Inhalation-Haz-Values'!$D$2/'Indoor Air LADC and Risk Calcs'!I77</f>
        <v>501059.6331600296</v>
      </c>
      <c r="AB77" s="42">
        <f>'Inhalation-Haz-Values'!$D$3/'Indoor Air LADC and Risk Calcs'!J77</f>
        <v>90710.661393992996</v>
      </c>
      <c r="AC77" s="42">
        <f>'Inhalation-Haz-Values'!$D$3/'Indoor Air LADC and Risk Calcs'!K77</f>
        <v>1413522.5840769853</v>
      </c>
      <c r="AD77" s="42">
        <f>'Inhalation-Haz-Values'!$D$3/'Indoor Air LADC and Risk Calcs'!L77</f>
        <v>625291.72521388961</v>
      </c>
      <c r="AE77" s="42">
        <f>'Inhalation-Haz-Values'!$D$3/'Indoor Air LADC and Risk Calcs'!M77</f>
        <v>153424.15109201006</v>
      </c>
      <c r="AF77" s="42">
        <f>'Inhalation-Haz-Values'!$D$3/'Indoor Air LADC and Risk Calcs'!N77</f>
        <v>2563145.8623608053</v>
      </c>
      <c r="AG77" s="42">
        <f>'Inhalation-Haz-Values'!$D$3/'Indoor Air LADC and Risk Calcs'!O77</f>
        <v>1086141.5360933156</v>
      </c>
      <c r="AH77" s="112">
        <f>P77*'Inhalation-Haz-Values'!$E$4</f>
        <v>1.6593418864650421E-6</v>
      </c>
      <c r="AI77" s="112">
        <f>Q77*'Inhalation-Haz-Values'!$E$4</f>
        <v>1.0648574115162645E-7</v>
      </c>
      <c r="AJ77" s="112">
        <f>R77*'Inhalation-Haz-Values'!$E$4</f>
        <v>2.4071964161769864E-7</v>
      </c>
      <c r="AK77" s="112">
        <f>S77*'Inhalation-Haz-Values'!$E$4</f>
        <v>9.8107109557824174E-7</v>
      </c>
      <c r="AL77" s="112">
        <f>T77*'Inhalation-Haz-Values'!$E$4</f>
        <v>5.8724710992983591E-8</v>
      </c>
      <c r="AM77" s="112">
        <f>U77*'Inhalation-Haz-Values'!$E$4</f>
        <v>1.3858230718382922E-7</v>
      </c>
    </row>
    <row r="78" spans="1:39" x14ac:dyDescent="0.25">
      <c r="A78" s="53" t="s">
        <v>91</v>
      </c>
      <c r="B78" s="53" t="s">
        <v>86</v>
      </c>
      <c r="C78" s="53" t="s">
        <v>237</v>
      </c>
      <c r="D78" s="42">
        <v>0.22602651850438266</v>
      </c>
      <c r="E78" s="42">
        <v>1.3966653858210035E-2</v>
      </c>
      <c r="F78" s="42">
        <v>3.1895995691669413E-2</v>
      </c>
      <c r="G78" s="42">
        <v>0.13376222041740835</v>
      </c>
      <c r="H78" s="42">
        <v>7.6932211869197801E-3</v>
      </c>
      <c r="I78" s="42">
        <v>1.8371584973556957E-2</v>
      </c>
      <c r="J78" s="42">
        <v>0.22602651850438266</v>
      </c>
      <c r="K78" s="42">
        <v>1.3966653858210035E-2</v>
      </c>
      <c r="L78" s="42">
        <v>3.1895995691669413E-2</v>
      </c>
      <c r="M78" s="42">
        <v>0.13376222041740835</v>
      </c>
      <c r="N78" s="42">
        <v>7.6932211869197801E-3</v>
      </c>
      <c r="O78" s="42">
        <v>1.8371584973556957E-2</v>
      </c>
      <c r="P78" s="42">
        <f t="shared" si="7"/>
        <v>0.22602651850438266</v>
      </c>
      <c r="Q78" s="42">
        <f t="shared" si="8"/>
        <v>1.3966653858210035E-2</v>
      </c>
      <c r="R78" s="42">
        <f t="shared" si="9"/>
        <v>3.1895995691669413E-2</v>
      </c>
      <c r="S78" s="42">
        <f t="shared" si="10"/>
        <v>0.13376222041740835</v>
      </c>
      <c r="T78" s="42">
        <f t="shared" si="11"/>
        <v>7.6932211869197801E-3</v>
      </c>
      <c r="U78" s="42">
        <f t="shared" si="12"/>
        <v>1.8371584973556957E-2</v>
      </c>
      <c r="V78" s="42">
        <f>'Inhalation-Haz-Values'!$D$2/'Indoor Air LADC and Risk Calcs'!D78</f>
        <v>43269.259132575477</v>
      </c>
      <c r="W78" s="42">
        <f>'Inhalation-Haz-Values'!$D$2/'Indoor Air LADC and Risk Calcs'!E78</f>
        <v>700239.30565523473</v>
      </c>
      <c r="X78" s="42">
        <f>'Inhalation-Haz-Values'!$D$2/'Indoor Air LADC and Risk Calcs'!F78</f>
        <v>306621.56135650398</v>
      </c>
      <c r="Y78" s="42">
        <f>'Inhalation-Haz-Values'!$D$2/'Indoor Air LADC and Risk Calcs'!G78</f>
        <v>73114.815001435127</v>
      </c>
      <c r="Z78" s="42">
        <f>'Inhalation-Haz-Values'!$D$2/'Indoor Air LADC and Risk Calcs'!H78</f>
        <v>1271249.0337114208</v>
      </c>
      <c r="AA78" s="42">
        <f>'Inhalation-Haz-Values'!$D$2/'Indoor Air LADC and Risk Calcs'!I78</f>
        <v>532343.83500807313</v>
      </c>
      <c r="AB78" s="42">
        <f>'Inhalation-Haz-Values'!$D$3/'Indoor Air LADC and Risk Calcs'!J78</f>
        <v>93794.304050163613</v>
      </c>
      <c r="AC78" s="42">
        <f>'Inhalation-Haz-Values'!$D$3/'Indoor Air LADC and Risk Calcs'!K78</f>
        <v>1517901.1533630856</v>
      </c>
      <c r="AD78" s="42">
        <f>'Inhalation-Haz-Values'!$D$3/'Indoor Air LADC and Risk Calcs'!L78</f>
        <v>664660.2352513175</v>
      </c>
      <c r="AE78" s="42">
        <f>'Inhalation-Haz-Values'!$D$3/'Indoor Air LADC and Risk Calcs'!M78</f>
        <v>158490.1920276508</v>
      </c>
      <c r="AF78" s="42">
        <f>'Inhalation-Haz-Values'!$D$3/'Indoor Air LADC and Risk Calcs'!N78</f>
        <v>2755672.7520124866</v>
      </c>
      <c r="AG78" s="42">
        <f>'Inhalation-Haz-Values'!$D$3/'Indoor Air LADC and Risk Calcs'!O78</f>
        <v>1153955.9613671931</v>
      </c>
      <c r="AH78" s="112">
        <f>P78*'Inhalation-Haz-Values'!$E$4</f>
        <v>1.6047882813811168E-6</v>
      </c>
      <c r="AI78" s="112">
        <f>Q78*'Inhalation-Haz-Values'!$E$4</f>
        <v>9.9163242393291245E-8</v>
      </c>
      <c r="AJ78" s="112">
        <f>R78*'Inhalation-Haz-Values'!$E$4</f>
        <v>2.2646156941085283E-7</v>
      </c>
      <c r="AK78" s="112">
        <f>S78*'Inhalation-Haz-Values'!$E$4</f>
        <v>9.4971176496359918E-7</v>
      </c>
      <c r="AL78" s="112">
        <f>T78*'Inhalation-Haz-Values'!$E$4</f>
        <v>5.4621870427130435E-8</v>
      </c>
      <c r="AM78" s="112">
        <f>U78*'Inhalation-Haz-Values'!$E$4</f>
        <v>1.3043825331225439E-7</v>
      </c>
    </row>
    <row r="79" spans="1:39" x14ac:dyDescent="0.25">
      <c r="A79" s="53" t="s">
        <v>92</v>
      </c>
      <c r="B79" s="53" t="s">
        <v>86</v>
      </c>
      <c r="C79" s="53" t="s">
        <v>237</v>
      </c>
      <c r="D79" s="42">
        <v>0.35976741791252614</v>
      </c>
      <c r="E79" s="42">
        <v>1.7088369053936625E-2</v>
      </c>
      <c r="F79" s="42">
        <v>4.223238114928797E-2</v>
      </c>
      <c r="G79" s="42">
        <v>0.21411425306699236</v>
      </c>
      <c r="H79" s="42">
        <v>9.3224269571583526E-3</v>
      </c>
      <c r="I79" s="42">
        <v>2.4414151301425373E-2</v>
      </c>
      <c r="J79" s="42">
        <v>0.35976741791252614</v>
      </c>
      <c r="K79" s="42">
        <v>1.7088369053936625E-2</v>
      </c>
      <c r="L79" s="42">
        <v>4.223238114928797E-2</v>
      </c>
      <c r="M79" s="42">
        <v>0.21411425306699236</v>
      </c>
      <c r="N79" s="42">
        <v>9.3224269571583526E-3</v>
      </c>
      <c r="O79" s="42">
        <v>2.4414151301425373E-2</v>
      </c>
      <c r="P79" s="42">
        <f t="shared" si="7"/>
        <v>0.35976741791252614</v>
      </c>
      <c r="Q79" s="42">
        <f t="shared" si="8"/>
        <v>1.7088369053936625E-2</v>
      </c>
      <c r="R79" s="42">
        <f t="shared" si="9"/>
        <v>4.223238114928797E-2</v>
      </c>
      <c r="S79" s="42">
        <f t="shared" si="10"/>
        <v>0.21411425306699236</v>
      </c>
      <c r="T79" s="42">
        <f t="shared" si="11"/>
        <v>9.3224269571583526E-3</v>
      </c>
      <c r="U79" s="42">
        <f t="shared" si="12"/>
        <v>2.4414151301425373E-2</v>
      </c>
      <c r="V79" s="42">
        <f>'Inhalation-Haz-Values'!$D$2/'Indoor Air LADC and Risk Calcs'!D79</f>
        <v>27184.229346688393</v>
      </c>
      <c r="W79" s="42">
        <f>'Inhalation-Haz-Values'!$D$2/'Indoor Air LADC and Risk Calcs'!E79</f>
        <v>572319.10015116364</v>
      </c>
      <c r="X79" s="42">
        <f>'Inhalation-Haz-Values'!$D$2/'Indoor Air LADC and Risk Calcs'!F79</f>
        <v>231575.86036715546</v>
      </c>
      <c r="Y79" s="42">
        <f>'Inhalation-Haz-Values'!$D$2/'Indoor Air LADC and Risk Calcs'!G79</f>
        <v>45676.548197564502</v>
      </c>
      <c r="Z79" s="42">
        <f>'Inhalation-Haz-Values'!$D$2/'Indoor Air LADC and Risk Calcs'!H79</f>
        <v>1049083.0386705571</v>
      </c>
      <c r="AA79" s="42">
        <f>'Inhalation-Haz-Values'!$D$2/'Indoor Air LADC and Risk Calcs'!I79</f>
        <v>400587.34294110048</v>
      </c>
      <c r="AB79" s="42">
        <f>'Inhalation-Haz-Values'!$D$3/'Indoor Air LADC and Risk Calcs'!J79</f>
        <v>58926.959320019829</v>
      </c>
      <c r="AC79" s="42">
        <f>'Inhalation-Haz-Values'!$D$3/'Indoor Air LADC and Risk Calcs'!K79</f>
        <v>1240609.9103481255</v>
      </c>
      <c r="AD79" s="42">
        <f>'Inhalation-Haz-Values'!$D$3/'Indoor Air LADC and Risk Calcs'!L79</f>
        <v>501984.48259546992</v>
      </c>
      <c r="AE79" s="42">
        <f>'Inhalation-Haz-Values'!$D$3/'Indoor Air LADC and Risk Calcs'!M79</f>
        <v>99012.558465068243</v>
      </c>
      <c r="AF79" s="42">
        <f>'Inhalation-Haz-Values'!$D$3/'Indoor Air LADC and Risk Calcs'!N79</f>
        <v>2274085.9324965039</v>
      </c>
      <c r="AG79" s="42">
        <f>'Inhalation-Haz-Values'!$D$3/'Indoor Air LADC and Risk Calcs'!O79</f>
        <v>868348.84154921572</v>
      </c>
      <c r="AH79" s="112">
        <f>P79*'Inhalation-Haz-Values'!$E$4</f>
        <v>2.5543486671789356E-6</v>
      </c>
      <c r="AI79" s="112">
        <f>Q79*'Inhalation-Haz-Values'!$E$4</f>
        <v>1.2132742028295003E-7</v>
      </c>
      <c r="AJ79" s="112">
        <f>R79*'Inhalation-Haz-Values'!$E$4</f>
        <v>2.998499061599446E-7</v>
      </c>
      <c r="AK79" s="112">
        <f>S79*'Inhalation-Haz-Values'!$E$4</f>
        <v>1.5202111967756457E-6</v>
      </c>
      <c r="AL79" s="112">
        <f>T79*'Inhalation-Haz-Values'!$E$4</f>
        <v>6.6189231395824295E-8</v>
      </c>
      <c r="AM79" s="112">
        <f>U79*'Inhalation-Haz-Values'!$E$4</f>
        <v>1.7334047424012014E-7</v>
      </c>
    </row>
    <row r="80" spans="1:39" x14ac:dyDescent="0.25">
      <c r="A80" s="53" t="s">
        <v>93</v>
      </c>
      <c r="B80" s="53" t="s">
        <v>86</v>
      </c>
      <c r="C80" s="53" t="s">
        <v>237</v>
      </c>
      <c r="D80" s="42">
        <v>0.24981898363654034</v>
      </c>
      <c r="E80" s="42">
        <v>1.4919175256174706E-2</v>
      </c>
      <c r="F80" s="42">
        <v>3.4394152365018499E-2</v>
      </c>
      <c r="G80" s="42">
        <v>0.14796380727821423</v>
      </c>
      <c r="H80" s="42">
        <v>8.2088041478745807E-3</v>
      </c>
      <c r="I80" s="42">
        <v>1.981943992935177E-2</v>
      </c>
      <c r="J80" s="42">
        <v>0.24981898363654034</v>
      </c>
      <c r="K80" s="42">
        <v>1.4919175256174706E-2</v>
      </c>
      <c r="L80" s="42">
        <v>3.4394152365018499E-2</v>
      </c>
      <c r="M80" s="42">
        <v>0.14796380727821423</v>
      </c>
      <c r="N80" s="42">
        <v>8.2088041478745807E-3</v>
      </c>
      <c r="O80" s="42">
        <v>1.981943992935177E-2</v>
      </c>
      <c r="P80" s="42">
        <f t="shared" si="7"/>
        <v>0.24981898363654034</v>
      </c>
      <c r="Q80" s="42">
        <f t="shared" si="8"/>
        <v>1.4919175256174706E-2</v>
      </c>
      <c r="R80" s="42">
        <f t="shared" si="9"/>
        <v>3.4394152365018499E-2</v>
      </c>
      <c r="S80" s="42">
        <f t="shared" si="10"/>
        <v>0.14796380727821423</v>
      </c>
      <c r="T80" s="42">
        <f t="shared" si="11"/>
        <v>8.2088041478745807E-3</v>
      </c>
      <c r="U80" s="42">
        <f t="shared" si="12"/>
        <v>1.981943992935177E-2</v>
      </c>
      <c r="V80" s="42">
        <f>'Inhalation-Haz-Values'!$D$2/'Indoor Air LADC and Risk Calcs'!D80</f>
        <v>39148.345964888096</v>
      </c>
      <c r="W80" s="42">
        <f>'Inhalation-Haz-Values'!$D$2/'Indoor Air LADC and Risk Calcs'!E80</f>
        <v>655532.21488917631</v>
      </c>
      <c r="X80" s="42">
        <f>'Inhalation-Haz-Values'!$D$2/'Indoor Air LADC and Risk Calcs'!F80</f>
        <v>284350.66217671969</v>
      </c>
      <c r="Y80" s="42">
        <f>'Inhalation-Haz-Values'!$D$2/'Indoor Air LADC and Risk Calcs'!G80</f>
        <v>66097.244859418934</v>
      </c>
      <c r="Z80" s="42">
        <f>'Inhalation-Haz-Values'!$D$2/'Indoor Air LADC and Risk Calcs'!H80</f>
        <v>1191403.7445432576</v>
      </c>
      <c r="AA80" s="42">
        <f>'Inhalation-Haz-Values'!$D$2/'Indoor Air LADC and Risk Calcs'!I80</f>
        <v>493454.91269489529</v>
      </c>
      <c r="AB80" s="42">
        <f>'Inhalation-Haz-Values'!$D$3/'Indoor Air LADC and Risk Calcs'!J80</f>
        <v>84861.445240861722</v>
      </c>
      <c r="AC80" s="42">
        <f>'Inhalation-Haz-Values'!$D$3/'Indoor Air LADC and Risk Calcs'!K80</f>
        <v>1420990.0772648812</v>
      </c>
      <c r="AD80" s="42">
        <f>'Inhalation-Haz-Values'!$D$3/'Indoor Air LADC and Risk Calcs'!L80</f>
        <v>616383.84848123288</v>
      </c>
      <c r="AE80" s="42">
        <f>'Inhalation-Haz-Values'!$D$3/'Indoor Air LADC and Risk Calcs'!M80</f>
        <v>143278.28129035598</v>
      </c>
      <c r="AF80" s="42">
        <f>'Inhalation-Haz-Values'!$D$3/'Indoor Air LADC and Risk Calcs'!N80</f>
        <v>2582592.9840814988</v>
      </c>
      <c r="AG80" s="42">
        <f>'Inhalation-Haz-Values'!$D$3/'Indoor Air LADC and Risk Calcs'!O80</f>
        <v>1069656.8659643948</v>
      </c>
      <c r="AH80" s="112">
        <f>P80*'Inhalation-Haz-Values'!$E$4</f>
        <v>1.7737147838194364E-6</v>
      </c>
      <c r="AI80" s="112">
        <f>Q80*'Inhalation-Haz-Values'!$E$4</f>
        <v>1.059261443188404E-7</v>
      </c>
      <c r="AJ80" s="112">
        <f>R80*'Inhalation-Haz-Values'!$E$4</f>
        <v>2.4419848179163135E-7</v>
      </c>
      <c r="AK80" s="112">
        <f>S80*'Inhalation-Haz-Values'!$E$4</f>
        <v>1.050543031675321E-6</v>
      </c>
      <c r="AL80" s="112">
        <f>T80*'Inhalation-Haz-Values'!$E$4</f>
        <v>5.8282509449909523E-8</v>
      </c>
      <c r="AM80" s="112">
        <f>U80*'Inhalation-Haz-Values'!$E$4</f>
        <v>1.4071802349839755E-7</v>
      </c>
    </row>
    <row r="81" spans="1:39" x14ac:dyDescent="0.25">
      <c r="A81" s="53" t="s">
        <v>103</v>
      </c>
      <c r="B81" s="53" t="s">
        <v>104</v>
      </c>
      <c r="C81" s="53" t="s">
        <v>237</v>
      </c>
      <c r="D81" s="42">
        <v>7.0889800052944217E-4</v>
      </c>
      <c r="E81" s="42">
        <v>1.1890848826715554E-4</v>
      </c>
      <c r="F81" s="42">
        <v>2.2471294088440648E-4</v>
      </c>
      <c r="G81" s="42">
        <v>4.0193592633101311E-4</v>
      </c>
      <c r="H81" s="42">
        <v>6.681723566201507E-5</v>
      </c>
      <c r="I81" s="42">
        <v>1.2813163276275121E-4</v>
      </c>
      <c r="J81" s="42">
        <v>7.0889800052944217E-4</v>
      </c>
      <c r="K81" s="42">
        <v>1.1890848826715554E-4</v>
      </c>
      <c r="L81" s="42">
        <v>2.2471294088440648E-4</v>
      </c>
      <c r="M81" s="42">
        <v>4.0193592633101311E-4</v>
      </c>
      <c r="N81" s="42">
        <v>6.681723566201507E-5</v>
      </c>
      <c r="O81" s="42">
        <v>1.2813163276275121E-4</v>
      </c>
      <c r="P81" s="42">
        <f t="shared" si="7"/>
        <v>7.0889800052944217E-4</v>
      </c>
      <c r="Q81" s="42">
        <f t="shared" si="8"/>
        <v>1.1890848826715554E-4</v>
      </c>
      <c r="R81" s="42">
        <f t="shared" si="9"/>
        <v>2.2471294088440648E-4</v>
      </c>
      <c r="S81" s="42">
        <f t="shared" si="10"/>
        <v>4.0193592633101311E-4</v>
      </c>
      <c r="T81" s="42">
        <f t="shared" si="11"/>
        <v>6.681723566201507E-5</v>
      </c>
      <c r="U81" s="42">
        <f t="shared" si="12"/>
        <v>1.2813163276275121E-4</v>
      </c>
      <c r="V81" s="42">
        <f>'Inhalation-Haz-Values'!$D$2/'Indoor Air LADC and Risk Calcs'!D81</f>
        <v>13796060.918066893</v>
      </c>
      <c r="W81" s="42">
        <f>'Inhalation-Haz-Values'!$D$2/'Indoor Air LADC and Risk Calcs'!E81</f>
        <v>82248123.262882277</v>
      </c>
      <c r="X81" s="42">
        <f>'Inhalation-Haz-Values'!$D$2/'Indoor Air LADC and Risk Calcs'!F81</f>
        <v>43522193.076681256</v>
      </c>
      <c r="Y81" s="42">
        <f>'Inhalation-Haz-Values'!$D$2/'Indoor Air LADC and Risk Calcs'!G81</f>
        <v>24332236.456876736</v>
      </c>
      <c r="Z81" s="42">
        <f>'Inhalation-Haz-Values'!$D$2/'Indoor Air LADC and Risk Calcs'!H81</f>
        <v>146369419.55322215</v>
      </c>
      <c r="AA81" s="42">
        <f>'Inhalation-Haz-Values'!$D$2/'Indoor Air LADC and Risk Calcs'!I81</f>
        <v>76327755.989098087</v>
      </c>
      <c r="AB81" s="42">
        <f>'Inhalation-Haz-Values'!$D$3/'Indoor Air LADC and Risk Calcs'!J81</f>
        <v>29905571.72423498</v>
      </c>
      <c r="AC81" s="42">
        <f>'Inhalation-Haz-Values'!$D$3/'Indoor Air LADC and Risk Calcs'!K81</f>
        <v>178288365.35512313</v>
      </c>
      <c r="AD81" s="42">
        <f>'Inhalation-Haz-Values'!$D$3/'Indoor Air LADC and Risk Calcs'!L81</f>
        <v>94342586.219390869</v>
      </c>
      <c r="AE81" s="42">
        <f>'Inhalation-Haz-Values'!$D$3/'Indoor Air LADC and Risk Calcs'!M81</f>
        <v>52744725.243945487</v>
      </c>
      <c r="AF81" s="42">
        <f>'Inhalation-Haz-Values'!$D$3/'Indoor Air LADC and Risk Calcs'!N81</f>
        <v>317283404.34849787</v>
      </c>
      <c r="AG81" s="42">
        <f>'Inhalation-Haz-Values'!$D$3/'Indoor Air LADC and Risk Calcs'!O81</f>
        <v>165454849.38332099</v>
      </c>
      <c r="AH81" s="112">
        <f>P81*'Inhalation-Haz-Values'!$E$4</f>
        <v>5.0331758037590397E-9</v>
      </c>
      <c r="AI81" s="112">
        <f>Q81*'Inhalation-Haz-Values'!$E$4</f>
        <v>8.4425026669680427E-10</v>
      </c>
      <c r="AJ81" s="112">
        <f>R81*'Inhalation-Haz-Values'!$E$4</f>
        <v>1.595461880279286E-9</v>
      </c>
      <c r="AK81" s="112">
        <f>S81*'Inhalation-Haz-Values'!$E$4</f>
        <v>2.8537450769501929E-9</v>
      </c>
      <c r="AL81" s="112">
        <f>T81*'Inhalation-Haz-Values'!$E$4</f>
        <v>4.7440237320030693E-10</v>
      </c>
      <c r="AM81" s="112">
        <f>U81*'Inhalation-Haz-Values'!$E$4</f>
        <v>9.0973459261553351E-10</v>
      </c>
    </row>
    <row r="82" spans="1:39" x14ac:dyDescent="0.25">
      <c r="A82" s="53" t="s">
        <v>106</v>
      </c>
      <c r="B82" s="53" t="s">
        <v>104</v>
      </c>
      <c r="C82" s="53" t="s">
        <v>237</v>
      </c>
      <c r="D82" s="42">
        <v>0</v>
      </c>
      <c r="E82" s="42">
        <v>0</v>
      </c>
      <c r="F82" s="42">
        <v>0</v>
      </c>
      <c r="G82" s="42">
        <v>0</v>
      </c>
      <c r="H82" s="42">
        <v>0</v>
      </c>
      <c r="I82" s="42">
        <v>0</v>
      </c>
      <c r="J82" s="42">
        <v>0</v>
      </c>
      <c r="K82" s="42">
        <v>0</v>
      </c>
      <c r="L82" s="42">
        <v>0</v>
      </c>
      <c r="M82" s="42">
        <v>0</v>
      </c>
      <c r="N82" s="42">
        <v>0</v>
      </c>
      <c r="O82" s="42">
        <v>0</v>
      </c>
      <c r="P82" s="42">
        <f t="shared" si="7"/>
        <v>0</v>
      </c>
      <c r="Q82" s="42">
        <f t="shared" si="8"/>
        <v>0</v>
      </c>
      <c r="R82" s="42">
        <f t="shared" si="9"/>
        <v>0</v>
      </c>
      <c r="S82" s="42">
        <f t="shared" si="10"/>
        <v>0</v>
      </c>
      <c r="T82" s="42">
        <f t="shared" si="11"/>
        <v>0</v>
      </c>
      <c r="U82" s="42">
        <f t="shared" si="12"/>
        <v>0</v>
      </c>
      <c r="V82" s="42" t="e">
        <f>'Inhalation-Haz-Values'!$D$2/'Indoor Air LADC and Risk Calcs'!D82</f>
        <v>#DIV/0!</v>
      </c>
      <c r="W82" s="42" t="e">
        <f>'Inhalation-Haz-Values'!$D$2/'Indoor Air LADC and Risk Calcs'!E82</f>
        <v>#DIV/0!</v>
      </c>
      <c r="X82" s="42" t="e">
        <f>'Inhalation-Haz-Values'!$D$2/'Indoor Air LADC and Risk Calcs'!F82</f>
        <v>#DIV/0!</v>
      </c>
      <c r="Y82" s="42" t="e">
        <f>'Inhalation-Haz-Values'!$D$2/'Indoor Air LADC and Risk Calcs'!G82</f>
        <v>#DIV/0!</v>
      </c>
      <c r="Z82" s="42" t="e">
        <f>'Inhalation-Haz-Values'!$D$2/'Indoor Air LADC and Risk Calcs'!H82</f>
        <v>#DIV/0!</v>
      </c>
      <c r="AA82" s="42" t="e">
        <f>'Inhalation-Haz-Values'!$D$2/'Indoor Air LADC and Risk Calcs'!I82</f>
        <v>#DIV/0!</v>
      </c>
      <c r="AB82" s="42" t="e">
        <f>'Inhalation-Haz-Values'!$D$3/'Indoor Air LADC and Risk Calcs'!J82</f>
        <v>#DIV/0!</v>
      </c>
      <c r="AC82" s="42" t="e">
        <f>'Inhalation-Haz-Values'!$D$3/'Indoor Air LADC and Risk Calcs'!K82</f>
        <v>#DIV/0!</v>
      </c>
      <c r="AD82" s="42" t="e">
        <f>'Inhalation-Haz-Values'!$D$3/'Indoor Air LADC and Risk Calcs'!L82</f>
        <v>#DIV/0!</v>
      </c>
      <c r="AE82" s="42" t="e">
        <f>'Inhalation-Haz-Values'!$D$3/'Indoor Air LADC and Risk Calcs'!M82</f>
        <v>#DIV/0!</v>
      </c>
      <c r="AF82" s="42" t="e">
        <f>'Inhalation-Haz-Values'!$D$3/'Indoor Air LADC and Risk Calcs'!N82</f>
        <v>#DIV/0!</v>
      </c>
      <c r="AG82" s="42" t="e">
        <f>'Inhalation-Haz-Values'!$D$3/'Indoor Air LADC and Risk Calcs'!O82</f>
        <v>#DIV/0!</v>
      </c>
      <c r="AH82" s="112">
        <f>P82*'Inhalation-Haz-Values'!$E$4</f>
        <v>0</v>
      </c>
      <c r="AI82" s="112">
        <f>Q82*'Inhalation-Haz-Values'!$E$4</f>
        <v>0</v>
      </c>
      <c r="AJ82" s="112">
        <f>R82*'Inhalation-Haz-Values'!$E$4</f>
        <v>0</v>
      </c>
      <c r="AK82" s="112">
        <f>S82*'Inhalation-Haz-Values'!$E$4</f>
        <v>0</v>
      </c>
      <c r="AL82" s="112">
        <f>T82*'Inhalation-Haz-Values'!$E$4</f>
        <v>0</v>
      </c>
      <c r="AM82" s="112">
        <f>U82*'Inhalation-Haz-Values'!$E$4</f>
        <v>0</v>
      </c>
    </row>
    <row r="83" spans="1:39" x14ac:dyDescent="0.25">
      <c r="A83" s="53" t="s">
        <v>107</v>
      </c>
      <c r="B83" s="53" t="s">
        <v>104</v>
      </c>
      <c r="C83" s="53" t="s">
        <v>237</v>
      </c>
      <c r="D83" s="42">
        <v>0</v>
      </c>
      <c r="E83" s="42">
        <v>0</v>
      </c>
      <c r="F83" s="42">
        <v>0</v>
      </c>
      <c r="G83" s="42">
        <v>0</v>
      </c>
      <c r="H83" s="42">
        <v>0</v>
      </c>
      <c r="I83" s="42">
        <v>0</v>
      </c>
      <c r="J83" s="42">
        <v>0</v>
      </c>
      <c r="K83" s="42">
        <v>0</v>
      </c>
      <c r="L83" s="42">
        <v>0</v>
      </c>
      <c r="M83" s="42">
        <v>0</v>
      </c>
      <c r="N83" s="42">
        <v>0</v>
      </c>
      <c r="O83" s="42">
        <v>0</v>
      </c>
      <c r="P83" s="42">
        <f t="shared" si="7"/>
        <v>0</v>
      </c>
      <c r="Q83" s="42">
        <f t="shared" si="8"/>
        <v>0</v>
      </c>
      <c r="R83" s="42">
        <f t="shared" si="9"/>
        <v>0</v>
      </c>
      <c r="S83" s="42">
        <f t="shared" si="10"/>
        <v>0</v>
      </c>
      <c r="T83" s="42">
        <f t="shared" si="11"/>
        <v>0</v>
      </c>
      <c r="U83" s="42">
        <f t="shared" si="12"/>
        <v>0</v>
      </c>
      <c r="V83" s="42" t="e">
        <f>'Inhalation-Haz-Values'!$D$2/'Indoor Air LADC and Risk Calcs'!D83</f>
        <v>#DIV/0!</v>
      </c>
      <c r="W83" s="42" t="e">
        <f>'Inhalation-Haz-Values'!$D$2/'Indoor Air LADC and Risk Calcs'!E83</f>
        <v>#DIV/0!</v>
      </c>
      <c r="X83" s="42" t="e">
        <f>'Inhalation-Haz-Values'!$D$2/'Indoor Air LADC and Risk Calcs'!F83</f>
        <v>#DIV/0!</v>
      </c>
      <c r="Y83" s="42" t="e">
        <f>'Inhalation-Haz-Values'!$D$2/'Indoor Air LADC and Risk Calcs'!G83</f>
        <v>#DIV/0!</v>
      </c>
      <c r="Z83" s="42" t="e">
        <f>'Inhalation-Haz-Values'!$D$2/'Indoor Air LADC and Risk Calcs'!H83</f>
        <v>#DIV/0!</v>
      </c>
      <c r="AA83" s="42" t="e">
        <f>'Inhalation-Haz-Values'!$D$2/'Indoor Air LADC and Risk Calcs'!I83</f>
        <v>#DIV/0!</v>
      </c>
      <c r="AB83" s="42" t="e">
        <f>'Inhalation-Haz-Values'!$D$3/'Indoor Air LADC and Risk Calcs'!J83</f>
        <v>#DIV/0!</v>
      </c>
      <c r="AC83" s="42" t="e">
        <f>'Inhalation-Haz-Values'!$D$3/'Indoor Air LADC and Risk Calcs'!K83</f>
        <v>#DIV/0!</v>
      </c>
      <c r="AD83" s="42" t="e">
        <f>'Inhalation-Haz-Values'!$D$3/'Indoor Air LADC and Risk Calcs'!L83</f>
        <v>#DIV/0!</v>
      </c>
      <c r="AE83" s="42" t="e">
        <f>'Inhalation-Haz-Values'!$D$3/'Indoor Air LADC and Risk Calcs'!M83</f>
        <v>#DIV/0!</v>
      </c>
      <c r="AF83" s="42" t="e">
        <f>'Inhalation-Haz-Values'!$D$3/'Indoor Air LADC and Risk Calcs'!N83</f>
        <v>#DIV/0!</v>
      </c>
      <c r="AG83" s="42" t="e">
        <f>'Inhalation-Haz-Values'!$D$3/'Indoor Air LADC and Risk Calcs'!O83</f>
        <v>#DIV/0!</v>
      </c>
      <c r="AH83" s="112">
        <f>P83*'Inhalation-Haz-Values'!$E$4</f>
        <v>0</v>
      </c>
      <c r="AI83" s="112">
        <f>Q83*'Inhalation-Haz-Values'!$E$4</f>
        <v>0</v>
      </c>
      <c r="AJ83" s="112">
        <f>R83*'Inhalation-Haz-Values'!$E$4</f>
        <v>0</v>
      </c>
      <c r="AK83" s="112">
        <f>S83*'Inhalation-Haz-Values'!$E$4</f>
        <v>0</v>
      </c>
      <c r="AL83" s="112">
        <f>T83*'Inhalation-Haz-Values'!$E$4</f>
        <v>0</v>
      </c>
      <c r="AM83" s="112">
        <f>U83*'Inhalation-Haz-Values'!$E$4</f>
        <v>0</v>
      </c>
    </row>
    <row r="84" spans="1:39" x14ac:dyDescent="0.25">
      <c r="A84" s="53" t="s">
        <v>108</v>
      </c>
      <c r="B84" s="53" t="s">
        <v>104</v>
      </c>
      <c r="C84" s="53" t="s">
        <v>237</v>
      </c>
      <c r="D84" s="42">
        <v>2.3629933350981409E-4</v>
      </c>
      <c r="E84" s="42">
        <v>3.9636162755718521E-5</v>
      </c>
      <c r="F84" s="42">
        <v>7.4904313628135506E-5</v>
      </c>
      <c r="G84" s="42">
        <v>1.3397864211033773E-4</v>
      </c>
      <c r="H84" s="42">
        <v>2.2272411887338357E-5</v>
      </c>
      <c r="I84" s="42">
        <v>4.2710544254250408E-5</v>
      </c>
      <c r="J84" s="42">
        <v>2.3629933350981409E-4</v>
      </c>
      <c r="K84" s="42">
        <v>3.9636162755718521E-5</v>
      </c>
      <c r="L84" s="42">
        <v>7.4904313628135506E-5</v>
      </c>
      <c r="M84" s="42">
        <v>1.3397864211033773E-4</v>
      </c>
      <c r="N84" s="42">
        <v>2.2272411887338357E-5</v>
      </c>
      <c r="O84" s="42">
        <v>4.2710544254250408E-5</v>
      </c>
      <c r="P84" s="42">
        <f t="shared" si="7"/>
        <v>2.3629933350981409E-4</v>
      </c>
      <c r="Q84" s="42">
        <f t="shared" si="8"/>
        <v>3.9636162755718521E-5</v>
      </c>
      <c r="R84" s="42">
        <f t="shared" si="9"/>
        <v>7.4904313628135506E-5</v>
      </c>
      <c r="S84" s="42">
        <f t="shared" si="10"/>
        <v>1.3397864211033773E-4</v>
      </c>
      <c r="T84" s="42">
        <f t="shared" si="11"/>
        <v>2.2272411887338357E-5</v>
      </c>
      <c r="U84" s="42">
        <f t="shared" si="12"/>
        <v>4.2710544254250408E-5</v>
      </c>
      <c r="V84" s="42">
        <f>'Inhalation-Haz-Values'!$D$2/'Indoor Air LADC and Risk Calcs'!D84</f>
        <v>41388182.754200667</v>
      </c>
      <c r="W84" s="42">
        <f>'Inhalation-Haz-Values'!$D$2/'Indoor Air LADC and Risk Calcs'!E84</f>
        <v>246744369.78864679</v>
      </c>
      <c r="X84" s="42">
        <f>'Inhalation-Haz-Values'!$D$2/'Indoor Air LADC and Risk Calcs'!F84</f>
        <v>130566579.23004374</v>
      </c>
      <c r="Y84" s="42">
        <f>'Inhalation-Haz-Values'!$D$2/'Indoor Air LADC and Risk Calcs'!G84</f>
        <v>72996709.370630205</v>
      </c>
      <c r="Z84" s="42">
        <f>'Inhalation-Haz-Values'!$D$2/'Indoor Air LADC and Risk Calcs'!H84</f>
        <v>439108258.65966642</v>
      </c>
      <c r="AA84" s="42">
        <f>'Inhalation-Haz-Values'!$D$2/'Indoor Air LADC and Risk Calcs'!I84</f>
        <v>228983267.96729422</v>
      </c>
      <c r="AB84" s="42">
        <f>'Inhalation-Haz-Values'!$D$3/'Indoor Air LADC and Risk Calcs'!J84</f>
        <v>89716715.17270492</v>
      </c>
      <c r="AC84" s="42">
        <f>'Inhalation-Haz-Values'!$D$3/'Indoor Air LADC and Risk Calcs'!K84</f>
        <v>534865096.06536931</v>
      </c>
      <c r="AD84" s="42">
        <f>'Inhalation-Haz-Values'!$D$3/'Indoor Air LADC and Risk Calcs'!L84</f>
        <v>283027758.65817255</v>
      </c>
      <c r="AE84" s="42">
        <f>'Inhalation-Haz-Values'!$D$3/'Indoor Air LADC and Risk Calcs'!M84</f>
        <v>158234175.73183644</v>
      </c>
      <c r="AF84" s="42">
        <f>'Inhalation-Haz-Values'!$D$3/'Indoor Air LADC and Risk Calcs'!N84</f>
        <v>951850213.0454936</v>
      </c>
      <c r="AG84" s="42">
        <f>'Inhalation-Haz-Values'!$D$3/'Indoor Air LADC and Risk Calcs'!O84</f>
        <v>496364548.14996296</v>
      </c>
      <c r="AH84" s="112">
        <f>P84*'Inhalation-Haz-Values'!$E$4</f>
        <v>1.67772526791968E-9</v>
      </c>
      <c r="AI84" s="112">
        <f>Q84*'Inhalation-Haz-Values'!$E$4</f>
        <v>2.8141675556560151E-10</v>
      </c>
      <c r="AJ84" s="112">
        <f>R84*'Inhalation-Haz-Values'!$E$4</f>
        <v>5.3182062675976205E-10</v>
      </c>
      <c r="AK84" s="112">
        <f>S84*'Inhalation-Haz-Values'!$E$4</f>
        <v>9.5124835898339785E-10</v>
      </c>
      <c r="AL84" s="112">
        <f>T84*'Inhalation-Haz-Values'!$E$4</f>
        <v>1.5813412440010233E-10</v>
      </c>
      <c r="AM84" s="112">
        <f>U84*'Inhalation-Haz-Values'!$E$4</f>
        <v>3.0324486420517791E-10</v>
      </c>
    </row>
    <row r="85" spans="1:39" x14ac:dyDescent="0.25">
      <c r="A85" s="53" t="s">
        <v>32</v>
      </c>
      <c r="B85" s="53" t="s">
        <v>33</v>
      </c>
      <c r="C85" s="53" t="s">
        <v>237</v>
      </c>
      <c r="D85" s="42">
        <v>0.69272740017570977</v>
      </c>
      <c r="E85" s="42">
        <v>3.27699919110786E-2</v>
      </c>
      <c r="F85" s="42">
        <v>8.109638088640897E-2</v>
      </c>
      <c r="G85" s="42">
        <v>0.41230540979214575</v>
      </c>
      <c r="H85" s="42">
        <v>1.7874365482977359E-2</v>
      </c>
      <c r="I85" s="42">
        <v>4.6883847632412011E-2</v>
      </c>
      <c r="J85" s="42">
        <v>0.69272740017570977</v>
      </c>
      <c r="K85" s="42">
        <v>3.27699919110786E-2</v>
      </c>
      <c r="L85" s="42">
        <v>8.109638088640897E-2</v>
      </c>
      <c r="M85" s="42">
        <v>0.41230540979214575</v>
      </c>
      <c r="N85" s="42">
        <v>1.7874365482977359E-2</v>
      </c>
      <c r="O85" s="42">
        <v>4.6883847632412011E-2</v>
      </c>
      <c r="P85" s="42">
        <f t="shared" si="7"/>
        <v>0.69272740017570977</v>
      </c>
      <c r="Q85" s="42">
        <f t="shared" si="8"/>
        <v>3.27699919110786E-2</v>
      </c>
      <c r="R85" s="42">
        <f t="shared" si="9"/>
        <v>8.109638088640897E-2</v>
      </c>
      <c r="S85" s="42">
        <f t="shared" si="10"/>
        <v>0.41230540979214575</v>
      </c>
      <c r="T85" s="42">
        <f t="shared" si="11"/>
        <v>1.7874365482977359E-2</v>
      </c>
      <c r="U85" s="42">
        <f t="shared" si="12"/>
        <v>4.6883847632412011E-2</v>
      </c>
      <c r="V85" s="42">
        <f>'Inhalation-Haz-Values'!$D$2/'Indoor Air LADC and Risk Calcs'!D85</f>
        <v>14118.107638761381</v>
      </c>
      <c r="W85" s="42">
        <f>'Inhalation-Haz-Values'!$D$2/'Indoor Air LADC and Risk Calcs'!E85</f>
        <v>298443.77217235934</v>
      </c>
      <c r="X85" s="42">
        <f>'Inhalation-Haz-Values'!$D$2/'Indoor Air LADC and Risk Calcs'!F85</f>
        <v>120597.2435896833</v>
      </c>
      <c r="Y85" s="42">
        <f>'Inhalation-Haz-Values'!$D$2/'Indoor Air LADC and Risk Calcs'!G85</f>
        <v>23720.280568063274</v>
      </c>
      <c r="Z85" s="42">
        <f>'Inhalation-Haz-Values'!$D$2/'Indoor Air LADC and Risk Calcs'!H85</f>
        <v>547152.28964709141</v>
      </c>
      <c r="AA85" s="42">
        <f>'Inhalation-Haz-Values'!$D$2/'Indoor Air LADC and Risk Calcs'!I85</f>
        <v>208600.62673778579</v>
      </c>
      <c r="AB85" s="42">
        <f>'Inhalation-Haz-Values'!$D$3/'Indoor Air LADC and Risk Calcs'!J85</f>
        <v>30603.668910198496</v>
      </c>
      <c r="AC85" s="42">
        <f>'Inhalation-Haz-Values'!$D$3/'Indoor Air LADC and Risk Calcs'!K85</f>
        <v>646933.33027137199</v>
      </c>
      <c r="AD85" s="42">
        <f>'Inhalation-Haz-Values'!$D$3/'Indoor Air LADC and Risk Calcs'!L85</f>
        <v>261417.3378426673</v>
      </c>
      <c r="AE85" s="42">
        <f>'Inhalation-Haz-Values'!$D$3/'Indoor Air LADC and Risk Calcs'!M85</f>
        <v>51418.195096415278</v>
      </c>
      <c r="AF85" s="42">
        <f>'Inhalation-Haz-Values'!$D$3/'Indoor Air LADC and Risk Calcs'!N85</f>
        <v>1186056.0879875601</v>
      </c>
      <c r="AG85" s="42">
        <f>'Inhalation-Haz-Values'!$D$3/'Indoor Air LADC and Risk Calcs'!O85</f>
        <v>452181.31767290988</v>
      </c>
      <c r="AH85" s="112">
        <f>P85*'Inhalation-Haz-Values'!$E$4</f>
        <v>4.9183645412475388E-6</v>
      </c>
      <c r="AI85" s="112">
        <f>Q85*'Inhalation-Haz-Values'!$E$4</f>
        <v>2.3266694256865806E-7</v>
      </c>
      <c r="AJ85" s="112">
        <f>R85*'Inhalation-Haz-Values'!$E$4</f>
        <v>5.7578430429350367E-7</v>
      </c>
      <c r="AK85" s="112">
        <f>S85*'Inhalation-Haz-Values'!$E$4</f>
        <v>2.9273684095242348E-6</v>
      </c>
      <c r="AL85" s="112">
        <f>T85*'Inhalation-Haz-Values'!$E$4</f>
        <v>1.2690799492913926E-7</v>
      </c>
      <c r="AM85" s="112">
        <f>U85*'Inhalation-Haz-Values'!$E$4</f>
        <v>3.3287531819012529E-7</v>
      </c>
    </row>
    <row r="86" spans="1:39" x14ac:dyDescent="0.25">
      <c r="A86" s="53" t="s">
        <v>35</v>
      </c>
      <c r="B86" s="53" t="s">
        <v>33</v>
      </c>
      <c r="C86" s="53" t="s">
        <v>237</v>
      </c>
      <c r="D86" s="42">
        <v>0.73236183068951921</v>
      </c>
      <c r="E86" s="42">
        <v>3.5813325064822578E-2</v>
      </c>
      <c r="F86" s="42">
        <v>8.7675899295199089E-2</v>
      </c>
      <c r="G86" s="42">
        <v>0.43562184998894454</v>
      </c>
      <c r="H86" s="42">
        <v>1.9561155223387861E-2</v>
      </c>
      <c r="I86" s="42">
        <v>5.0663263934251315E-2</v>
      </c>
      <c r="J86" s="42">
        <v>0.73236183068951921</v>
      </c>
      <c r="K86" s="42">
        <v>3.5813325064822578E-2</v>
      </c>
      <c r="L86" s="42">
        <v>8.7675899295199089E-2</v>
      </c>
      <c r="M86" s="42">
        <v>0.43562184998894454</v>
      </c>
      <c r="N86" s="42">
        <v>1.9561155223387861E-2</v>
      </c>
      <c r="O86" s="42">
        <v>5.0663263934251315E-2</v>
      </c>
      <c r="P86" s="42">
        <f t="shared" si="7"/>
        <v>0.73236183068951921</v>
      </c>
      <c r="Q86" s="42">
        <f t="shared" si="8"/>
        <v>3.5813325064822578E-2</v>
      </c>
      <c r="R86" s="42">
        <f t="shared" si="9"/>
        <v>8.7675899295199089E-2</v>
      </c>
      <c r="S86" s="42">
        <f t="shared" si="10"/>
        <v>0.43562184998894454</v>
      </c>
      <c r="T86" s="42">
        <f t="shared" si="11"/>
        <v>1.9561155223387861E-2</v>
      </c>
      <c r="U86" s="42">
        <f t="shared" si="12"/>
        <v>5.0663263934251315E-2</v>
      </c>
      <c r="V86" s="42">
        <f>'Inhalation-Haz-Values'!$D$2/'Indoor Air LADC and Risk Calcs'!D86</f>
        <v>13354.054772068232</v>
      </c>
      <c r="W86" s="42">
        <f>'Inhalation-Haz-Values'!$D$2/'Indoor Air LADC and Risk Calcs'!E86</f>
        <v>273082.71383062238</v>
      </c>
      <c r="X86" s="42">
        <f>'Inhalation-Haz-Values'!$D$2/'Indoor Air LADC and Risk Calcs'!F86</f>
        <v>111547.18775191996</v>
      </c>
      <c r="Y86" s="42">
        <f>'Inhalation-Haz-Values'!$D$2/'Indoor Air LADC and Risk Calcs'!G86</f>
        <v>22450.664493179582</v>
      </c>
      <c r="Z86" s="42">
        <f>'Inhalation-Haz-Values'!$D$2/'Indoor Air LADC and Risk Calcs'!H86</f>
        <v>499970.4714937674</v>
      </c>
      <c r="AA86" s="42">
        <f>'Inhalation-Haz-Values'!$D$2/'Indoor Air LADC and Risk Calcs'!I86</f>
        <v>193039.28015163174</v>
      </c>
      <c r="AB86" s="42">
        <f>'Inhalation-Haz-Values'!$D$3/'Indoor Air LADC and Risk Calcs'!J86</f>
        <v>28947.439792213343</v>
      </c>
      <c r="AC86" s="42">
        <f>'Inhalation-Haz-Values'!$D$3/'Indoor Air LADC and Risk Calcs'!K86</f>
        <v>591958.43897844525</v>
      </c>
      <c r="AD86" s="42">
        <f>'Inhalation-Haz-Values'!$D$3/'Indoor Air LADC and Risk Calcs'!L86</f>
        <v>241799.62989168745</v>
      </c>
      <c r="AE86" s="42">
        <f>'Inhalation-Haz-Values'!$D$3/'Indoor Air LADC and Risk Calcs'!M86</f>
        <v>48666.062091554923</v>
      </c>
      <c r="AF86" s="42">
        <f>'Inhalation-Haz-Values'!$D$3/'Indoor Air LADC and Risk Calcs'!N86</f>
        <v>1083780.572154179</v>
      </c>
      <c r="AG86" s="42">
        <f>'Inhalation-Haz-Values'!$D$3/'Indoor Air LADC and Risk Calcs'!O86</f>
        <v>418449.15533891541</v>
      </c>
      <c r="AH86" s="112">
        <f>P86*'Inhalation-Haz-Values'!$E$4</f>
        <v>5.1997689978955864E-6</v>
      </c>
      <c r="AI86" s="112">
        <f>Q86*'Inhalation-Haz-Values'!$E$4</f>
        <v>2.5427460796024027E-7</v>
      </c>
      <c r="AJ86" s="112">
        <f>R86*'Inhalation-Haz-Values'!$E$4</f>
        <v>6.2249888499591354E-7</v>
      </c>
      <c r="AK86" s="112">
        <f>S86*'Inhalation-Haz-Values'!$E$4</f>
        <v>3.0929151349215063E-6</v>
      </c>
      <c r="AL86" s="112">
        <f>T86*'Inhalation-Haz-Values'!$E$4</f>
        <v>1.3888420208605382E-7</v>
      </c>
      <c r="AM86" s="112">
        <f>U86*'Inhalation-Haz-Values'!$E$4</f>
        <v>3.5970917393318435E-7</v>
      </c>
    </row>
    <row r="87" spans="1:39" x14ac:dyDescent="0.25">
      <c r="A87" s="53" t="s">
        <v>36</v>
      </c>
      <c r="B87" s="53" t="s">
        <v>33</v>
      </c>
      <c r="C87" s="53" t="s">
        <v>237</v>
      </c>
      <c r="D87" s="42">
        <v>0.74451482965047344</v>
      </c>
      <c r="E87" s="42">
        <v>3.5019466607036871E-2</v>
      </c>
      <c r="F87" s="42">
        <v>8.6826424271273253E-2</v>
      </c>
      <c r="G87" s="42">
        <v>0.44317576925970553</v>
      </c>
      <c r="H87" s="42">
        <v>1.9096742635620698E-2</v>
      </c>
      <c r="I87" s="42">
        <v>5.0200708008122777E-2</v>
      </c>
      <c r="J87" s="42">
        <v>0.74451482965047344</v>
      </c>
      <c r="K87" s="42">
        <v>3.5019466607036871E-2</v>
      </c>
      <c r="L87" s="42">
        <v>8.6826424271273253E-2</v>
      </c>
      <c r="M87" s="42">
        <v>0.44317576925970553</v>
      </c>
      <c r="N87" s="42">
        <v>1.9096742635620698E-2</v>
      </c>
      <c r="O87" s="42">
        <v>5.0200708008122777E-2</v>
      </c>
      <c r="P87" s="42">
        <f t="shared" si="7"/>
        <v>0.74451482965047344</v>
      </c>
      <c r="Q87" s="42">
        <f t="shared" si="8"/>
        <v>3.5019466607036871E-2</v>
      </c>
      <c r="R87" s="42">
        <f t="shared" si="9"/>
        <v>8.6826424271273253E-2</v>
      </c>
      <c r="S87" s="42">
        <f t="shared" si="10"/>
        <v>0.44317576925970553</v>
      </c>
      <c r="T87" s="42">
        <f t="shared" si="11"/>
        <v>1.9096742635620698E-2</v>
      </c>
      <c r="U87" s="42">
        <f t="shared" si="12"/>
        <v>5.0200708008122777E-2</v>
      </c>
      <c r="V87" s="42">
        <f>'Inhalation-Haz-Values'!$D$2/'Indoor Air LADC and Risk Calcs'!D87</f>
        <v>13136.071452856628</v>
      </c>
      <c r="W87" s="42">
        <f>'Inhalation-Haz-Values'!$D$2/'Indoor Air LADC and Risk Calcs'!E87</f>
        <v>279273.24278647895</v>
      </c>
      <c r="X87" s="42">
        <f>'Inhalation-Haz-Values'!$D$2/'Indoor Air LADC and Risk Calcs'!F87</f>
        <v>112638.52084296575</v>
      </c>
      <c r="Y87" s="42">
        <f>'Inhalation-Haz-Values'!$D$2/'Indoor Air LADC and Risk Calcs'!G87</f>
        <v>22067.993510423221</v>
      </c>
      <c r="Z87" s="42">
        <f>'Inhalation-Haz-Values'!$D$2/'Indoor Air LADC and Risk Calcs'!H87</f>
        <v>512129.22468555445</v>
      </c>
      <c r="AA87" s="42">
        <f>'Inhalation-Haz-Values'!$D$2/'Indoor Air LADC and Risk Calcs'!I87</f>
        <v>194817.96946803096</v>
      </c>
      <c r="AB87" s="42">
        <f>'Inhalation-Haz-Values'!$D$3/'Indoor Air LADC and Risk Calcs'!J87</f>
        <v>28474.919713758743</v>
      </c>
      <c r="AC87" s="42">
        <f>'Inhalation-Haz-Values'!$D$3/'Indoor Air LADC and Risk Calcs'!K87</f>
        <v>605377.58150034293</v>
      </c>
      <c r="AD87" s="42">
        <f>'Inhalation-Haz-Values'!$D$3/'Indoor Air LADC and Risk Calcs'!L87</f>
        <v>244165.30080479285</v>
      </c>
      <c r="AE87" s="42">
        <f>'Inhalation-Haz-Values'!$D$3/'Indoor Air LADC and Risk Calcs'!M87</f>
        <v>47836.550349792662</v>
      </c>
      <c r="AF87" s="42">
        <f>'Inhalation-Haz-Values'!$D$3/'Indoor Air LADC and Risk Calcs'!N87</f>
        <v>1110136.9696660282</v>
      </c>
      <c r="AG87" s="42">
        <f>'Inhalation-Haz-Values'!$D$3/'Indoor Air LADC and Risk Calcs'!O87</f>
        <v>422304.80089184624</v>
      </c>
      <c r="AH87" s="112">
        <f>P87*'Inhalation-Haz-Values'!$E$4</f>
        <v>5.2860552905183616E-6</v>
      </c>
      <c r="AI87" s="112">
        <f>Q87*'Inhalation-Haz-Values'!$E$4</f>
        <v>2.4863821290996179E-7</v>
      </c>
      <c r="AJ87" s="112">
        <f>R87*'Inhalation-Haz-Values'!$E$4</f>
        <v>6.1646761232604011E-7</v>
      </c>
      <c r="AK87" s="112">
        <f>S87*'Inhalation-Haz-Values'!$E$4</f>
        <v>3.1465479617439093E-6</v>
      </c>
      <c r="AL87" s="112">
        <f>T87*'Inhalation-Haz-Values'!$E$4</f>
        <v>1.3558687271290694E-7</v>
      </c>
      <c r="AM87" s="112">
        <f>U87*'Inhalation-Haz-Values'!$E$4</f>
        <v>3.5642502685767171E-7</v>
      </c>
    </row>
    <row r="88" spans="1:39" x14ac:dyDescent="0.25">
      <c r="A88" s="53" t="s">
        <v>37</v>
      </c>
      <c r="B88" s="53" t="s">
        <v>33</v>
      </c>
      <c r="C88" s="53" t="s">
        <v>237</v>
      </c>
      <c r="D88" s="42">
        <v>0.95035326718288571</v>
      </c>
      <c r="E88" s="42">
        <v>4.4569878804536153E-2</v>
      </c>
      <c r="F88" s="42">
        <v>0.11061325711233064</v>
      </c>
      <c r="G88" s="42">
        <v>0.56573282081762777</v>
      </c>
      <c r="H88" s="42">
        <v>2.4301718534539142E-2</v>
      </c>
      <c r="I88" s="42">
        <v>6.3956370059156289E-2</v>
      </c>
      <c r="J88" s="42">
        <v>0.95035326718288571</v>
      </c>
      <c r="K88" s="42">
        <v>4.4569878804536153E-2</v>
      </c>
      <c r="L88" s="42">
        <v>0.11061325711233064</v>
      </c>
      <c r="M88" s="42">
        <v>0.56573282081762777</v>
      </c>
      <c r="N88" s="42">
        <v>2.4301718534539142E-2</v>
      </c>
      <c r="O88" s="42">
        <v>6.3956370059156289E-2</v>
      </c>
      <c r="P88" s="42">
        <f t="shared" si="7"/>
        <v>0.95035326718288571</v>
      </c>
      <c r="Q88" s="42">
        <f t="shared" si="8"/>
        <v>4.4569878804536153E-2</v>
      </c>
      <c r="R88" s="42">
        <f t="shared" si="9"/>
        <v>0.11061325711233064</v>
      </c>
      <c r="S88" s="42">
        <f t="shared" si="10"/>
        <v>0.56573282081762777</v>
      </c>
      <c r="T88" s="42">
        <f t="shared" si="11"/>
        <v>2.4301718534539142E-2</v>
      </c>
      <c r="U88" s="42">
        <f t="shared" si="12"/>
        <v>6.3956370059156289E-2</v>
      </c>
      <c r="V88" s="42">
        <f>'Inhalation-Haz-Values'!$D$2/'Indoor Air LADC and Risk Calcs'!D88</f>
        <v>10290.910062308378</v>
      </c>
      <c r="W88" s="42">
        <f>'Inhalation-Haz-Values'!$D$2/'Indoor Air LADC and Risk Calcs'!E88</f>
        <v>219430.70661894258</v>
      </c>
      <c r="X88" s="42">
        <f>'Inhalation-Haz-Values'!$D$2/'Indoor Air LADC and Risk Calcs'!F88</f>
        <v>88416.165072041549</v>
      </c>
      <c r="Y88" s="42">
        <f>'Inhalation-Haz-Values'!$D$2/'Indoor Air LADC and Risk Calcs'!G88</f>
        <v>17287.312385138648</v>
      </c>
      <c r="Z88" s="42">
        <f>'Inhalation-Haz-Values'!$D$2/'Indoor Air LADC and Risk Calcs'!H88</f>
        <v>402440.67455970426</v>
      </c>
      <c r="AA88" s="42">
        <f>'Inhalation-Haz-Values'!$D$2/'Indoor Air LADC and Risk Calcs'!I88</f>
        <v>152916.74607164247</v>
      </c>
      <c r="AB88" s="42">
        <f>'Inhalation-Haz-Values'!$D$3/'Indoor Air LADC and Risk Calcs'!J88</f>
        <v>22307.494204594845</v>
      </c>
      <c r="AC88" s="42">
        <f>'Inhalation-Haz-Values'!$D$3/'Indoor Air LADC and Risk Calcs'!K88</f>
        <v>475657.56445005961</v>
      </c>
      <c r="AD88" s="42">
        <f>'Inhalation-Haz-Values'!$D$3/'Indoor Air LADC and Risk Calcs'!L88</f>
        <v>191658.76273285082</v>
      </c>
      <c r="AE88" s="42">
        <f>'Inhalation-Haz-Values'!$D$3/'Indoor Air LADC and Risk Calcs'!M88</f>
        <v>37473.519689666602</v>
      </c>
      <c r="AF88" s="42">
        <f>'Inhalation-Haz-Values'!$D$3/'Indoor Air LADC and Risk Calcs'!N88</f>
        <v>872366.28841162892</v>
      </c>
      <c r="AG88" s="42">
        <f>'Inhalation-Haz-Values'!$D$3/'Indoor Air LADC and Risk Calcs'!O88</f>
        <v>331475.97307963402</v>
      </c>
      <c r="AH88" s="112">
        <f>P88*'Inhalation-Haz-Values'!$E$4</f>
        <v>6.7475081969984882E-6</v>
      </c>
      <c r="AI88" s="112">
        <f>Q88*'Inhalation-Haz-Values'!$E$4</f>
        <v>3.1644613951220667E-7</v>
      </c>
      <c r="AJ88" s="112">
        <f>R88*'Inhalation-Haz-Values'!$E$4</f>
        <v>7.8535412549754753E-7</v>
      </c>
      <c r="AK88" s="112">
        <f>S88*'Inhalation-Haz-Values'!$E$4</f>
        <v>4.0167030278051574E-6</v>
      </c>
      <c r="AL88" s="112">
        <f>T88*'Inhalation-Haz-Values'!$E$4</f>
        <v>1.7254220159522789E-7</v>
      </c>
      <c r="AM88" s="112">
        <f>U88*'Inhalation-Haz-Values'!$E$4</f>
        <v>4.5409022742000964E-7</v>
      </c>
    </row>
    <row r="89" spans="1:39" x14ac:dyDescent="0.25">
      <c r="A89" s="53" t="s">
        <v>38</v>
      </c>
      <c r="B89" s="53" t="s">
        <v>33</v>
      </c>
      <c r="C89" s="53" t="s">
        <v>237</v>
      </c>
      <c r="D89" s="42">
        <v>0.37503974901014658</v>
      </c>
      <c r="E89" s="42">
        <v>1.7590202061486822E-2</v>
      </c>
      <c r="F89" s="42">
        <v>4.3654021307489806E-2</v>
      </c>
      <c r="G89" s="42">
        <v>0.22325588556500467</v>
      </c>
      <c r="H89" s="42">
        <v>9.5910893806238611E-3</v>
      </c>
      <c r="I89" s="42">
        <v>2.5240638628254441E-2</v>
      </c>
      <c r="J89" s="42">
        <v>0.37503974901014658</v>
      </c>
      <c r="K89" s="42">
        <v>1.7590202061486822E-2</v>
      </c>
      <c r="L89" s="42">
        <v>4.3654021307489806E-2</v>
      </c>
      <c r="M89" s="42">
        <v>0.22325588556500467</v>
      </c>
      <c r="N89" s="42">
        <v>9.5910893806238611E-3</v>
      </c>
      <c r="O89" s="42">
        <v>2.5240638628254441E-2</v>
      </c>
      <c r="P89" s="42">
        <f t="shared" si="7"/>
        <v>0.37503974901014658</v>
      </c>
      <c r="Q89" s="42">
        <f t="shared" si="8"/>
        <v>1.7590202061486822E-2</v>
      </c>
      <c r="R89" s="42">
        <f t="shared" si="9"/>
        <v>4.3654021307489806E-2</v>
      </c>
      <c r="S89" s="42">
        <f t="shared" si="10"/>
        <v>0.22325588556500467</v>
      </c>
      <c r="T89" s="42">
        <f t="shared" si="11"/>
        <v>9.5910893806238611E-3</v>
      </c>
      <c r="U89" s="42">
        <f t="shared" si="12"/>
        <v>2.5240638628254441E-2</v>
      </c>
      <c r="V89" s="42">
        <f>'Inhalation-Haz-Values'!$D$2/'Indoor Air LADC and Risk Calcs'!D89</f>
        <v>26077.235881830235</v>
      </c>
      <c r="W89" s="42">
        <f>'Inhalation-Haz-Values'!$D$2/'Indoor Air LADC and Risk Calcs'!E89</f>
        <v>555991.33914515935</v>
      </c>
      <c r="X89" s="42">
        <f>'Inhalation-Haz-Values'!$D$2/'Indoor Air LADC and Risk Calcs'!F89</f>
        <v>224034.34339099537</v>
      </c>
      <c r="Y89" s="42">
        <f>'Inhalation-Haz-Values'!$D$2/'Indoor Air LADC and Risk Calcs'!G89</f>
        <v>43806.235948715403</v>
      </c>
      <c r="Z89" s="42">
        <f>'Inhalation-Haz-Values'!$D$2/'Indoor Air LADC and Risk Calcs'!H89</f>
        <v>1019696.4715768138</v>
      </c>
      <c r="AA89" s="42">
        <f>'Inhalation-Haz-Values'!$D$2/'Indoor Air LADC and Risk Calcs'!I89</f>
        <v>387470.38630996604</v>
      </c>
      <c r="AB89" s="42">
        <f>'Inhalation-Haz-Values'!$D$3/'Indoor Air LADC and Risk Calcs'!J89</f>
        <v>56527.341584335481</v>
      </c>
      <c r="AC89" s="42">
        <f>'Inhalation-Haz-Values'!$D$3/'Indoor Air LADC and Risk Calcs'!K89</f>
        <v>1205216.3997829629</v>
      </c>
      <c r="AD89" s="42">
        <f>'Inhalation-Haz-Values'!$D$3/'Indoor Air LADC and Risk Calcs'!L89</f>
        <v>485636.81798457075</v>
      </c>
      <c r="AE89" s="42">
        <f>'Inhalation-Haz-Values'!$D$3/'Indoor Air LADC and Risk Calcs'!M89</f>
        <v>94958.302874516012</v>
      </c>
      <c r="AF89" s="42">
        <f>'Inhalation-Haz-Values'!$D$3/'Indoor Air LADC and Risk Calcs'!N89</f>
        <v>2210384.989512112</v>
      </c>
      <c r="AG89" s="42">
        <f>'Inhalation-Haz-Values'!$D$3/'Indoor Air LADC and Risk Calcs'!O89</f>
        <v>839915.35682732926</v>
      </c>
      <c r="AH89" s="112">
        <f>P89*'Inhalation-Haz-Values'!$E$4</f>
        <v>2.6627822179720405E-6</v>
      </c>
      <c r="AI89" s="112">
        <f>Q89*'Inhalation-Haz-Values'!$E$4</f>
        <v>1.2489043463655642E-7</v>
      </c>
      <c r="AJ89" s="112">
        <f>R89*'Inhalation-Haz-Values'!$E$4</f>
        <v>3.0994355128317762E-7</v>
      </c>
      <c r="AK89" s="112">
        <f>S89*'Inhalation-Haz-Values'!$E$4</f>
        <v>1.585116787511533E-6</v>
      </c>
      <c r="AL89" s="112">
        <f>T89*'Inhalation-Haz-Values'!$E$4</f>
        <v>6.8096734602429412E-8</v>
      </c>
      <c r="AM89" s="112">
        <f>U89*'Inhalation-Haz-Values'!$E$4</f>
        <v>1.7920853426060652E-7</v>
      </c>
    </row>
    <row r="90" spans="1:39" x14ac:dyDescent="0.25">
      <c r="A90" s="53" t="s">
        <v>39</v>
      </c>
      <c r="B90" s="53" t="s">
        <v>33</v>
      </c>
      <c r="C90" s="53" t="s">
        <v>237</v>
      </c>
      <c r="D90" s="42">
        <v>0.44747919743065873</v>
      </c>
      <c r="E90" s="42">
        <v>2.0986395031413686E-2</v>
      </c>
      <c r="F90" s="42">
        <v>5.2083566976744433E-2</v>
      </c>
      <c r="G90" s="42">
        <v>0.26637839289882415</v>
      </c>
      <c r="H90" s="42">
        <v>1.1442837809261183E-2</v>
      </c>
      <c r="I90" s="42">
        <v>3.0114608365382222E-2</v>
      </c>
      <c r="J90" s="42">
        <v>0.44747919743065873</v>
      </c>
      <c r="K90" s="42">
        <v>2.0986395031413686E-2</v>
      </c>
      <c r="L90" s="42">
        <v>5.2083566976744433E-2</v>
      </c>
      <c r="M90" s="42">
        <v>0.26637839289882415</v>
      </c>
      <c r="N90" s="42">
        <v>1.1442837809261183E-2</v>
      </c>
      <c r="O90" s="42">
        <v>3.0114608365382222E-2</v>
      </c>
      <c r="P90" s="42">
        <f t="shared" si="7"/>
        <v>0.44747919743065873</v>
      </c>
      <c r="Q90" s="42">
        <f t="shared" si="8"/>
        <v>2.0986395031413686E-2</v>
      </c>
      <c r="R90" s="42">
        <f t="shared" si="9"/>
        <v>5.2083566976744433E-2</v>
      </c>
      <c r="S90" s="42">
        <f t="shared" si="10"/>
        <v>0.26637839289882415</v>
      </c>
      <c r="T90" s="42">
        <f t="shared" si="11"/>
        <v>1.1442837809261183E-2</v>
      </c>
      <c r="U90" s="42">
        <f t="shared" si="12"/>
        <v>3.0114608365382222E-2</v>
      </c>
      <c r="V90" s="42">
        <f>'Inhalation-Haz-Values'!$D$2/'Indoor Air LADC and Risk Calcs'!D90</f>
        <v>21855.7645945441</v>
      </c>
      <c r="W90" s="42">
        <f>'Inhalation-Haz-Values'!$D$2/'Indoor Air LADC and Risk Calcs'!E90</f>
        <v>466016.19693905092</v>
      </c>
      <c r="X90" s="42">
        <f>'Inhalation-Haz-Values'!$D$2/'Indoor Air LADC and Risk Calcs'!F90</f>
        <v>187775.15764937561</v>
      </c>
      <c r="Y90" s="42">
        <f>'Inhalation-Haz-Values'!$D$2/'Indoor Air LADC and Risk Calcs'!G90</f>
        <v>36714.68955710173</v>
      </c>
      <c r="Z90" s="42">
        <f>'Inhalation-Haz-Values'!$D$2/'Indoor Air LADC and Risk Calcs'!H90</f>
        <v>854683.09199354576</v>
      </c>
      <c r="AA90" s="42">
        <f>'Inhalation-Haz-Values'!$D$2/'Indoor Air LADC and Risk Calcs'!I90</f>
        <v>324759.32880609686</v>
      </c>
      <c r="AB90" s="42">
        <f>'Inhalation-Haz-Values'!$D$3/'Indoor Air LADC and Risk Calcs'!J90</f>
        <v>47376.504029073098</v>
      </c>
      <c r="AC90" s="42">
        <f>'Inhalation-Haz-Values'!$D$3/'Indoor Air LADC and Risk Calcs'!K90</f>
        <v>1010178.2592134846</v>
      </c>
      <c r="AD90" s="42">
        <f>'Inhalation-Haz-Values'!$D$3/'Indoor Air LADC and Risk Calcs'!L90</f>
        <v>407038.17404568131</v>
      </c>
      <c r="AE90" s="42">
        <f>'Inhalation-Haz-Values'!$D$3/'Indoor Air LADC and Risk Calcs'!M90</f>
        <v>79586.034622756299</v>
      </c>
      <c r="AF90" s="42">
        <f>'Inhalation-Haz-Values'!$D$3/'Indoor Air LADC and Risk Calcs'!N90</f>
        <v>1852687.2750780338</v>
      </c>
      <c r="AG90" s="42">
        <f>'Inhalation-Haz-Values'!$D$3/'Indoor Air LADC and Risk Calcs'!O90</f>
        <v>703977.27716659033</v>
      </c>
      <c r="AH90" s="112">
        <f>P90*'Inhalation-Haz-Values'!$E$4</f>
        <v>3.1771023017576767E-6</v>
      </c>
      <c r="AI90" s="112">
        <f>Q90*'Inhalation-Haz-Values'!$E$4</f>
        <v>1.4900340472303715E-7</v>
      </c>
      <c r="AJ90" s="112">
        <f>R90*'Inhalation-Haz-Values'!$E$4</f>
        <v>3.6979332553488545E-7</v>
      </c>
      <c r="AK90" s="112">
        <f>S90*'Inhalation-Haz-Values'!$E$4</f>
        <v>1.8912865895816513E-6</v>
      </c>
      <c r="AL90" s="112">
        <f>T90*'Inhalation-Haz-Values'!$E$4</f>
        <v>8.1244148445754401E-8</v>
      </c>
      <c r="AM90" s="112">
        <f>U90*'Inhalation-Haz-Values'!$E$4</f>
        <v>2.1381371939421376E-7</v>
      </c>
    </row>
    <row r="91" spans="1:39" x14ac:dyDescent="0.25">
      <c r="A91" s="53" t="s">
        <v>40</v>
      </c>
      <c r="B91" s="53" t="s">
        <v>33</v>
      </c>
      <c r="C91" s="53" t="s">
        <v>237</v>
      </c>
      <c r="D91" s="42">
        <v>0.65707937902323232</v>
      </c>
      <c r="E91" s="42">
        <v>3.1124876580062456E-2</v>
      </c>
      <c r="F91" s="42">
        <v>7.6991591641574375E-2</v>
      </c>
      <c r="G91" s="42">
        <v>0.39107835472037544</v>
      </c>
      <c r="H91" s="42">
        <v>1.6977984844401686E-2</v>
      </c>
      <c r="I91" s="42">
        <v>4.4509906104596521E-2</v>
      </c>
      <c r="J91" s="42">
        <v>0.65707937902323232</v>
      </c>
      <c r="K91" s="42">
        <v>3.1124876580062456E-2</v>
      </c>
      <c r="L91" s="42">
        <v>7.6991591641574375E-2</v>
      </c>
      <c r="M91" s="42">
        <v>0.39107835472037544</v>
      </c>
      <c r="N91" s="42">
        <v>1.6977984844401686E-2</v>
      </c>
      <c r="O91" s="42">
        <v>4.4509906104596521E-2</v>
      </c>
      <c r="P91" s="42">
        <f t="shared" si="7"/>
        <v>0.65707937902323232</v>
      </c>
      <c r="Q91" s="42">
        <f t="shared" si="8"/>
        <v>3.1124876580062456E-2</v>
      </c>
      <c r="R91" s="42">
        <f t="shared" si="9"/>
        <v>7.6991591641574375E-2</v>
      </c>
      <c r="S91" s="42">
        <f t="shared" si="10"/>
        <v>0.39107835472037544</v>
      </c>
      <c r="T91" s="42">
        <f t="shared" si="11"/>
        <v>1.6977984844401686E-2</v>
      </c>
      <c r="U91" s="42">
        <f t="shared" si="12"/>
        <v>4.4509906104596521E-2</v>
      </c>
      <c r="V91" s="42">
        <f>'Inhalation-Haz-Values'!$D$2/'Indoor Air LADC and Risk Calcs'!D91</f>
        <v>14884.046451949618</v>
      </c>
      <c r="W91" s="42">
        <f>'Inhalation-Haz-Values'!$D$2/'Indoor Air LADC and Risk Calcs'!E91</f>
        <v>314218.11343871278</v>
      </c>
      <c r="X91" s="42">
        <f>'Inhalation-Haz-Values'!$D$2/'Indoor Air LADC and Risk Calcs'!F91</f>
        <v>127026.85827732568</v>
      </c>
      <c r="Y91" s="42">
        <f>'Inhalation-Haz-Values'!$D$2/'Indoor Air LADC and Risk Calcs'!G91</f>
        <v>25007.776272846368</v>
      </c>
      <c r="Z91" s="42">
        <f>'Inhalation-Haz-Values'!$D$2/'Indoor Air LADC and Risk Calcs'!H91</f>
        <v>576040.09484228352</v>
      </c>
      <c r="AA91" s="42">
        <f>'Inhalation-Haz-Values'!$D$2/'Indoor Air LADC and Risk Calcs'!I91</f>
        <v>219726.36781163694</v>
      </c>
      <c r="AB91" s="42">
        <f>'Inhalation-Haz-Values'!$D$3/'Indoor Air LADC and Risk Calcs'!J91</f>
        <v>32263.986173960318</v>
      </c>
      <c r="AC91" s="42">
        <f>'Inhalation-Haz-Values'!$D$3/'Indoor Air LADC and Risk Calcs'!K91</f>
        <v>681127.19886510342</v>
      </c>
      <c r="AD91" s="42">
        <f>'Inhalation-Haz-Values'!$D$3/'Indoor Air LADC and Risk Calcs'!L91</f>
        <v>275354.74391403928</v>
      </c>
      <c r="AE91" s="42">
        <f>'Inhalation-Haz-Values'!$D$3/'Indoor Air LADC and Risk Calcs'!M91</f>
        <v>54209.085581221167</v>
      </c>
      <c r="AF91" s="42">
        <f>'Inhalation-Haz-Values'!$D$3/'Indoor Air LADC and Risk Calcs'!N91</f>
        <v>1248675.8702102671</v>
      </c>
      <c r="AG91" s="42">
        <f>'Inhalation-Haz-Values'!$D$3/'Indoor Air LADC and Risk Calcs'!O91</f>
        <v>476298.46601295535</v>
      </c>
      <c r="AH91" s="112">
        <f>P91*'Inhalation-Haz-Values'!$E$4</f>
        <v>4.6652635910649494E-6</v>
      </c>
      <c r="AI91" s="112">
        <f>Q91*'Inhalation-Haz-Values'!$E$4</f>
        <v>2.2098662371844342E-7</v>
      </c>
      <c r="AJ91" s="112">
        <f>R91*'Inhalation-Haz-Values'!$E$4</f>
        <v>5.4664030065517803E-7</v>
      </c>
      <c r="AK91" s="112">
        <f>S91*'Inhalation-Haz-Values'!$E$4</f>
        <v>2.7766563185146654E-6</v>
      </c>
      <c r="AL91" s="112">
        <f>T91*'Inhalation-Haz-Values'!$E$4</f>
        <v>1.2054369239525196E-7</v>
      </c>
      <c r="AM91" s="112">
        <f>U91*'Inhalation-Haz-Values'!$E$4</f>
        <v>3.1602033334263529E-7</v>
      </c>
    </row>
    <row r="92" spans="1:39" x14ac:dyDescent="0.25">
      <c r="A92" s="53" t="s">
        <v>121</v>
      </c>
      <c r="B92" s="53" t="s">
        <v>122</v>
      </c>
      <c r="C92" s="53" t="s">
        <v>238</v>
      </c>
      <c r="D92" s="42">
        <v>0.64088477387834797</v>
      </c>
      <c r="E92" s="42">
        <v>3.025377073815718E-2</v>
      </c>
      <c r="F92" s="42">
        <v>7.492140041428598E-2</v>
      </c>
      <c r="G92" s="42">
        <v>0.38146405692429503</v>
      </c>
      <c r="H92" s="42">
        <v>1.65004317094537E-2</v>
      </c>
      <c r="I92" s="42">
        <v>4.3315266773441399E-2</v>
      </c>
      <c r="J92" s="42">
        <v>0.64088477387834797</v>
      </c>
      <c r="K92" s="42">
        <v>3.025377073815718E-2</v>
      </c>
      <c r="L92" s="42">
        <v>7.492140041428598E-2</v>
      </c>
      <c r="M92" s="42">
        <v>0.38146405692429503</v>
      </c>
      <c r="N92" s="42">
        <v>1.65004317094537E-2</v>
      </c>
      <c r="O92" s="42">
        <v>4.3315266773441399E-2</v>
      </c>
      <c r="P92" s="42">
        <f t="shared" si="7"/>
        <v>0.64088477387834797</v>
      </c>
      <c r="Q92" s="42">
        <f t="shared" si="8"/>
        <v>3.025377073815718E-2</v>
      </c>
      <c r="R92" s="42">
        <f t="shared" si="9"/>
        <v>7.492140041428598E-2</v>
      </c>
      <c r="S92" s="42">
        <f t="shared" si="10"/>
        <v>0.38146405692429503</v>
      </c>
      <c r="T92" s="42">
        <f t="shared" si="11"/>
        <v>1.65004317094537E-2</v>
      </c>
      <c r="U92" s="42">
        <f t="shared" si="12"/>
        <v>4.3315266773441399E-2</v>
      </c>
      <c r="V92" s="42">
        <f>'Inhalation-Haz-Values'!$D$2/'Indoor Air LADC and Risk Calcs'!D92</f>
        <v>15260.153460685007</v>
      </c>
      <c r="W92" s="42">
        <f>'Inhalation-Haz-Values'!$D$2/'Indoor Air LADC and Risk Calcs'!E92</f>
        <v>323265.48927222152</v>
      </c>
      <c r="X92" s="42">
        <f>'Inhalation-Haz-Values'!$D$2/'Indoor Air LADC and Risk Calcs'!F92</f>
        <v>130536.80184727506</v>
      </c>
      <c r="Y92" s="42">
        <f>'Inhalation-Haz-Values'!$D$2/'Indoor Air LADC and Risk Calcs'!G92</f>
        <v>25638.064248713552</v>
      </c>
      <c r="Z92" s="42">
        <f>'Inhalation-Haz-Values'!$D$2/'Indoor Air LADC and Risk Calcs'!H92</f>
        <v>592711.76489259256</v>
      </c>
      <c r="AA92" s="42">
        <f>'Inhalation-Haz-Values'!$D$2/'Indoor Air LADC and Risk Calcs'!I92</f>
        <v>225786.44271438659</v>
      </c>
      <c r="AB92" s="42">
        <f>'Inhalation-Haz-Values'!$D$3/'Indoor Air LADC and Risk Calcs'!J92</f>
        <v>33079.269260380584</v>
      </c>
      <c r="AC92" s="42">
        <f>'Inhalation-Haz-Values'!$D$3/'Indoor Air LADC and Risk Calcs'!K92</f>
        <v>700739.09739990765</v>
      </c>
      <c r="AD92" s="42">
        <f>'Inhalation-Haz-Values'!$D$3/'Indoor Air LADC and Risk Calcs'!L92</f>
        <v>282963.21054828539</v>
      </c>
      <c r="AE92" s="42">
        <f>'Inhalation-Haz-Values'!$D$3/'Indoor Air LADC and Risk Calcs'!M92</f>
        <v>55575.353995166392</v>
      </c>
      <c r="AF92" s="42">
        <f>'Inhalation-Haz-Values'!$D$3/'Indoor Air LADC and Risk Calcs'!N92</f>
        <v>1284814.8686833293</v>
      </c>
      <c r="AG92" s="42">
        <f>'Inhalation-Haz-Values'!$D$3/'Indoor Air LADC and Risk Calcs'!O92</f>
        <v>489434.82469785237</v>
      </c>
      <c r="AH92" s="112">
        <f>P92*'Inhalation-Haz-Values'!$E$4</f>
        <v>4.5502818945362702E-6</v>
      </c>
      <c r="AI92" s="112">
        <f>Q92*'Inhalation-Haz-Values'!$E$4</f>
        <v>2.1480177224091598E-7</v>
      </c>
      <c r="AJ92" s="112">
        <f>R92*'Inhalation-Haz-Values'!$E$4</f>
        <v>5.3194194294143047E-7</v>
      </c>
      <c r="AK92" s="112">
        <f>S92*'Inhalation-Haz-Values'!$E$4</f>
        <v>2.7083948041624948E-6</v>
      </c>
      <c r="AL92" s="112">
        <f>T92*'Inhalation-Haz-Values'!$E$4</f>
        <v>1.1715306513712127E-7</v>
      </c>
      <c r="AM92" s="112">
        <f>U92*'Inhalation-Haz-Values'!$E$4</f>
        <v>3.0753839409143393E-7</v>
      </c>
    </row>
    <row r="93" spans="1:39" x14ac:dyDescent="0.25">
      <c r="A93" s="53" t="s">
        <v>176</v>
      </c>
      <c r="B93" s="53" t="s">
        <v>177</v>
      </c>
      <c r="C93" s="53" t="s">
        <v>238</v>
      </c>
      <c r="D93" s="42">
        <v>1.5810025828438157E-2</v>
      </c>
      <c r="E93" s="42">
        <v>7.4136735248605352E-4</v>
      </c>
      <c r="F93" s="42">
        <v>1.8399988999760624E-3</v>
      </c>
      <c r="G93" s="42">
        <v>9.4115229642970314E-3</v>
      </c>
      <c r="H93" s="42">
        <v>4.0422822501499375E-4</v>
      </c>
      <c r="I93" s="42">
        <v>1.063885771823864E-3</v>
      </c>
      <c r="J93" s="42">
        <v>1.5810025828438157E-2</v>
      </c>
      <c r="K93" s="42">
        <v>7.4136735248605352E-4</v>
      </c>
      <c r="L93" s="42">
        <v>1.8399988999760624E-3</v>
      </c>
      <c r="M93" s="42">
        <v>9.4115229642970314E-3</v>
      </c>
      <c r="N93" s="42">
        <v>4.0422822501499375E-4</v>
      </c>
      <c r="O93" s="42">
        <v>1.063885771823864E-3</v>
      </c>
      <c r="P93" s="42">
        <f t="shared" si="7"/>
        <v>1.5810025828438157E-2</v>
      </c>
      <c r="Q93" s="42">
        <f t="shared" si="8"/>
        <v>7.4136735248605352E-4</v>
      </c>
      <c r="R93" s="42">
        <f t="shared" si="9"/>
        <v>1.8399988999760624E-3</v>
      </c>
      <c r="S93" s="42">
        <f t="shared" si="10"/>
        <v>9.4115229642970314E-3</v>
      </c>
      <c r="T93" s="42">
        <f t="shared" si="11"/>
        <v>4.0422822501499375E-4</v>
      </c>
      <c r="U93" s="42">
        <f t="shared" si="12"/>
        <v>1.063885771823864E-3</v>
      </c>
      <c r="V93" s="42">
        <f>'Inhalation-Haz-Values'!$D$2/'Indoor Air LADC and Risk Calcs'!D93</f>
        <v>618594.81484263635</v>
      </c>
      <c r="W93" s="42">
        <f>'Inhalation-Haz-Values'!$D$2/'Indoor Air LADC and Risk Calcs'!E93</f>
        <v>13191840.68087754</v>
      </c>
      <c r="X93" s="42">
        <f>'Inhalation-Haz-Values'!$D$2/'Indoor Air LADC and Risk Calcs'!F93</f>
        <v>5315220.5689510107</v>
      </c>
      <c r="Y93" s="42">
        <f>'Inhalation-Haz-Values'!$D$2/'Indoor Air LADC and Risk Calcs'!G93</f>
        <v>1039151.6906563157</v>
      </c>
      <c r="Z93" s="42">
        <f>'Inhalation-Haz-Values'!$D$2/'Indoor Air LADC and Risk Calcs'!H93</f>
        <v>24194253.134197243</v>
      </c>
      <c r="AA93" s="42">
        <f>'Inhalation-Haz-Values'!$D$2/'Indoor Air LADC and Risk Calcs'!I93</f>
        <v>9192716.2285794411</v>
      </c>
      <c r="AB93" s="42">
        <f>'Inhalation-Haz-Values'!$D$3/'Indoor Air LADC and Risk Calcs'!J93</f>
        <v>1340921.2755280051</v>
      </c>
      <c r="AC93" s="42">
        <f>'Inhalation-Haz-Values'!$D$3/'Indoor Air LADC and Risk Calcs'!K93</f>
        <v>28595810.064887922</v>
      </c>
      <c r="AD93" s="42">
        <f>'Inhalation-Haz-Values'!$D$3/'Indoor Air LADC and Risk Calcs'!L93</f>
        <v>11521746.018585013</v>
      </c>
      <c r="AE93" s="42">
        <f>'Inhalation-Haz-Values'!$D$3/'Indoor Air LADC and Risk Calcs'!M93</f>
        <v>2252557.8570464104</v>
      </c>
      <c r="AF93" s="42">
        <f>'Inhalation-Haz-Values'!$D$3/'Indoor Air LADC and Risk Calcs'!N93</f>
        <v>52445620.290897906</v>
      </c>
      <c r="AG93" s="42">
        <f>'Inhalation-Haz-Values'!$D$3/'Indoor Air LADC and Risk Calcs'!O93</f>
        <v>19926951.333934985</v>
      </c>
      <c r="AH93" s="112">
        <f>P93*'Inhalation-Haz-Values'!$E$4</f>
        <v>1.1225118338191091E-7</v>
      </c>
      <c r="AI93" s="112">
        <f>Q93*'Inhalation-Haz-Values'!$E$4</f>
        <v>5.2637082026509795E-9</v>
      </c>
      <c r="AJ93" s="112">
        <f>R93*'Inhalation-Haz-Values'!$E$4</f>
        <v>1.3063992189830042E-8</v>
      </c>
      <c r="AK93" s="112">
        <f>S93*'Inhalation-Haz-Values'!$E$4</f>
        <v>6.6821813046508922E-8</v>
      </c>
      <c r="AL93" s="112">
        <f>T93*'Inhalation-Haz-Values'!$E$4</f>
        <v>2.8700203976064554E-9</v>
      </c>
      <c r="AM93" s="112">
        <f>U93*'Inhalation-Haz-Values'!$E$4</f>
        <v>7.5535889799494338E-9</v>
      </c>
    </row>
    <row r="94" spans="1:39" x14ac:dyDescent="0.25">
      <c r="A94" s="53" t="s">
        <v>133</v>
      </c>
      <c r="B94" s="53" t="s">
        <v>134</v>
      </c>
      <c r="C94" s="53" t="s">
        <v>238</v>
      </c>
      <c r="D94" s="42">
        <v>2.0657609734747447E-2</v>
      </c>
      <c r="E94" s="42">
        <v>9.7256426933657397E-4</v>
      </c>
      <c r="F94" s="42">
        <v>2.410615102291562E-3</v>
      </c>
      <c r="G94" s="42">
        <v>1.2296323456246963E-2</v>
      </c>
      <c r="H94" s="42">
        <v>5.3037748896480707E-4</v>
      </c>
      <c r="I94" s="42">
        <v>1.3937341071267289E-3</v>
      </c>
      <c r="J94" s="42">
        <v>2.0657609734747447E-2</v>
      </c>
      <c r="K94" s="42">
        <v>9.7256426933657397E-4</v>
      </c>
      <c r="L94" s="42">
        <v>2.410615102291562E-3</v>
      </c>
      <c r="M94" s="42">
        <v>1.2296323456246963E-2</v>
      </c>
      <c r="N94" s="42">
        <v>5.3037748896480707E-4</v>
      </c>
      <c r="O94" s="42">
        <v>1.3937341071267289E-3</v>
      </c>
      <c r="P94" s="42">
        <f t="shared" si="7"/>
        <v>2.0657609734747447E-2</v>
      </c>
      <c r="Q94" s="42">
        <f t="shared" si="8"/>
        <v>9.7256426933657397E-4</v>
      </c>
      <c r="R94" s="42">
        <f t="shared" si="9"/>
        <v>2.410615102291562E-3</v>
      </c>
      <c r="S94" s="42">
        <f t="shared" si="10"/>
        <v>1.2296323456246963E-2</v>
      </c>
      <c r="T94" s="42">
        <f t="shared" si="11"/>
        <v>5.3037748896480707E-4</v>
      </c>
      <c r="U94" s="42">
        <f t="shared" si="12"/>
        <v>1.3937341071267289E-3</v>
      </c>
      <c r="V94" s="42">
        <f>'Inhalation-Haz-Values'!$D$2/'Indoor Air LADC and Risk Calcs'!D94</f>
        <v>473433.28321037075</v>
      </c>
      <c r="W94" s="42">
        <f>'Inhalation-Haz-Values'!$D$2/'Indoor Air LADC and Risk Calcs'!E94</f>
        <v>10055890.70907503</v>
      </c>
      <c r="X94" s="42">
        <f>'Inhalation-Haz-Values'!$D$2/'Indoor Air LADC and Risk Calcs'!F94</f>
        <v>4057055.807334404</v>
      </c>
      <c r="Y94" s="42">
        <f>'Inhalation-Haz-Values'!$D$2/'Indoor Air LADC and Risk Calcs'!G94</f>
        <v>795359.68899967556</v>
      </c>
      <c r="Z94" s="42">
        <f>'Inhalation-Haz-Values'!$D$2/'Indoor Air LADC and Risk Calcs'!H94</f>
        <v>18439696.637745023</v>
      </c>
      <c r="AA94" s="42">
        <f>'Inhalation-Haz-Values'!$D$2/'Indoor Air LADC and Risk Calcs'!I94</f>
        <v>7017120.3746761205</v>
      </c>
      <c r="AB94" s="42">
        <f>'Inhalation-Haz-Values'!$D$3/'Indoor Air LADC and Risk Calcs'!J94</f>
        <v>1026256.196734137</v>
      </c>
      <c r="AC94" s="42">
        <f>'Inhalation-Haz-Values'!$D$3/'Indoor Air LADC and Risk Calcs'!K94</f>
        <v>21798045.299835443</v>
      </c>
      <c r="AD94" s="42">
        <f>'Inhalation-Haz-Values'!$D$3/'Indoor Air LADC and Risk Calcs'!L94</f>
        <v>8794435.9013792798</v>
      </c>
      <c r="AE94" s="42">
        <f>'Inhalation-Haz-Values'!$D$3/'Indoor Air LADC and Risk Calcs'!M94</f>
        <v>1724092.5773817098</v>
      </c>
      <c r="AF94" s="42">
        <f>'Inhalation-Haz-Values'!$D$3/'Indoor Air LADC and Risk Calcs'!N94</f>
        <v>39971530.543987162</v>
      </c>
      <c r="AG94" s="42">
        <f>'Inhalation-Haz-Values'!$D$3/'Indoor Air LADC and Risk Calcs'!O94</f>
        <v>15210935.781506518</v>
      </c>
      <c r="AH94" s="112">
        <f>P94*'Inhalation-Haz-Values'!$E$4</f>
        <v>1.4666902911670687E-7</v>
      </c>
      <c r="AI94" s="112">
        <f>Q94*'Inhalation-Haz-Values'!$E$4</f>
        <v>6.9052063122896747E-9</v>
      </c>
      <c r="AJ94" s="112">
        <f>R94*'Inhalation-Haz-Values'!$E$4</f>
        <v>1.7115367226270091E-8</v>
      </c>
      <c r="AK94" s="112">
        <f>S94*'Inhalation-Haz-Values'!$E$4</f>
        <v>8.7303896539353436E-8</v>
      </c>
      <c r="AL94" s="112">
        <f>T94*'Inhalation-Haz-Values'!$E$4</f>
        <v>3.7656801716501301E-9</v>
      </c>
      <c r="AM94" s="112">
        <f>U94*'Inhalation-Haz-Values'!$E$4</f>
        <v>9.8955121605997758E-9</v>
      </c>
    </row>
    <row r="95" spans="1:39" x14ac:dyDescent="0.25">
      <c r="A95" s="53" t="s">
        <v>136</v>
      </c>
      <c r="B95" s="53" t="s">
        <v>134</v>
      </c>
      <c r="C95" s="53" t="s">
        <v>238</v>
      </c>
      <c r="D95" s="42">
        <v>4.6931659105473589E-3</v>
      </c>
      <c r="E95" s="42">
        <v>2.2074456682886663E-4</v>
      </c>
      <c r="F95" s="42">
        <v>5.4731379820423818E-4</v>
      </c>
      <c r="G95" s="42">
        <v>2.7936293523587227E-3</v>
      </c>
      <c r="H95" s="42">
        <v>1.2037582626783379E-4</v>
      </c>
      <c r="I95" s="42">
        <v>3.1644227600874229E-4</v>
      </c>
      <c r="J95" s="42">
        <v>4.6931659105473589E-3</v>
      </c>
      <c r="K95" s="42">
        <v>2.2074456682886663E-4</v>
      </c>
      <c r="L95" s="42">
        <v>5.4731379820423818E-4</v>
      </c>
      <c r="M95" s="42">
        <v>2.7936293523587227E-3</v>
      </c>
      <c r="N95" s="42">
        <v>1.2037582626783379E-4</v>
      </c>
      <c r="O95" s="42">
        <v>3.1644227600874229E-4</v>
      </c>
      <c r="P95" s="42">
        <f t="shared" si="7"/>
        <v>4.6931659105473589E-3</v>
      </c>
      <c r="Q95" s="42">
        <f t="shared" si="8"/>
        <v>2.2074456682886663E-4</v>
      </c>
      <c r="R95" s="42">
        <f t="shared" si="9"/>
        <v>5.4731379820423818E-4</v>
      </c>
      <c r="S95" s="42">
        <f t="shared" si="10"/>
        <v>2.7936293523587227E-3</v>
      </c>
      <c r="T95" s="42">
        <f t="shared" si="11"/>
        <v>1.2037582626783379E-4</v>
      </c>
      <c r="U95" s="42">
        <f t="shared" si="12"/>
        <v>3.1644227600874229E-4</v>
      </c>
      <c r="V95" s="42">
        <f>'Inhalation-Haz-Values'!$D$2/'Indoor Air LADC and Risk Calcs'!D95</f>
        <v>2083881.1553669043</v>
      </c>
      <c r="W95" s="42">
        <f>'Inhalation-Haz-Values'!$D$2/'Indoor Air LADC and Risk Calcs'!E95</f>
        <v>44304601.198098779</v>
      </c>
      <c r="X95" s="42">
        <f>'Inhalation-Haz-Values'!$D$2/'Indoor Air LADC and Risk Calcs'!F95</f>
        <v>17869090.880019162</v>
      </c>
      <c r="Y95" s="42">
        <f>'Inhalation-Haz-Values'!$D$2/'Indoor Air LADC and Risk Calcs'!G95</f>
        <v>3500822.3233846435</v>
      </c>
      <c r="Z95" s="42">
        <f>'Inhalation-Haz-Values'!$D$2/'Indoor Air LADC and Risk Calcs'!H95</f>
        <v>81245548.240223065</v>
      </c>
      <c r="AA95" s="42">
        <f>'Inhalation-Haz-Values'!$D$2/'Indoor Air LADC and Risk Calcs'!I95</f>
        <v>30906110.660542116</v>
      </c>
      <c r="AB95" s="42">
        <f>'Inhalation-Haz-Values'!$D$3/'Indoor Air LADC and Risk Calcs'!J95</f>
        <v>4517206.5944558661</v>
      </c>
      <c r="AC95" s="42">
        <f>'Inhalation-Haz-Values'!$D$3/'Indoor Air LADC and Risk Calcs'!K95</f>
        <v>96038603.8240996</v>
      </c>
      <c r="AD95" s="42">
        <f>'Inhalation-Haz-Values'!$D$3/'Indoor Air LADC and Risk Calcs'!L95</f>
        <v>38734634.627444401</v>
      </c>
      <c r="AE95" s="42">
        <f>'Inhalation-Haz-Values'!$D$3/'Indoor Air LADC and Risk Calcs'!M95</f>
        <v>7588694.6069278568</v>
      </c>
      <c r="AF95" s="42">
        <f>'Inhalation-Haz-Values'!$D$3/'Indoor Air LADC and Risk Calcs'!N95</f>
        <v>176115094.34485981</v>
      </c>
      <c r="AG95" s="42">
        <f>'Inhalation-Haz-Values'!$D$3/'Indoor Air LADC and Risk Calcs'!O95</f>
        <v>66994841.104651615</v>
      </c>
      <c r="AH95" s="112">
        <f>P95*'Inhalation-Haz-Values'!$E$4</f>
        <v>3.3321477964886247E-8</v>
      </c>
      <c r="AI95" s="112">
        <f>Q95*'Inhalation-Haz-Values'!$E$4</f>
        <v>1.5672864244849531E-9</v>
      </c>
      <c r="AJ95" s="112">
        <f>R95*'Inhalation-Haz-Values'!$E$4</f>
        <v>3.8859279672500909E-9</v>
      </c>
      <c r="AK95" s="112">
        <f>S95*'Inhalation-Haz-Values'!$E$4</f>
        <v>1.983476840174693E-8</v>
      </c>
      <c r="AL95" s="112">
        <f>T95*'Inhalation-Haz-Values'!$E$4</f>
        <v>8.5466836650161991E-10</v>
      </c>
      <c r="AM95" s="112">
        <f>U95*'Inhalation-Haz-Values'!$E$4</f>
        <v>2.2467401596620702E-9</v>
      </c>
    </row>
    <row r="96" spans="1:39" x14ac:dyDescent="0.25">
      <c r="A96" s="53" t="s">
        <v>137</v>
      </c>
      <c r="B96" s="53" t="s">
        <v>134</v>
      </c>
      <c r="C96" s="53" t="s">
        <v>238</v>
      </c>
      <c r="D96" s="42">
        <v>1.2675387822647401E-2</v>
      </c>
      <c r="E96" s="42">
        <v>5.9665441808272009E-4</v>
      </c>
      <c r="F96" s="42">
        <v>1.4789644502478997E-3</v>
      </c>
      <c r="G96" s="42">
        <v>7.5449764043028413E-3</v>
      </c>
      <c r="H96" s="42">
        <v>3.2537665761632039E-4</v>
      </c>
      <c r="I96" s="42">
        <v>8.5508819156773536E-4</v>
      </c>
      <c r="J96" s="42">
        <v>1.2675387822647401E-2</v>
      </c>
      <c r="K96" s="42">
        <v>5.9665441808272009E-4</v>
      </c>
      <c r="L96" s="42">
        <v>1.4789644502478997E-3</v>
      </c>
      <c r="M96" s="42">
        <v>7.5449764043028413E-3</v>
      </c>
      <c r="N96" s="42">
        <v>3.2537665761632039E-4</v>
      </c>
      <c r="O96" s="42">
        <v>8.5508819156773536E-4</v>
      </c>
      <c r="P96" s="42">
        <f t="shared" si="7"/>
        <v>1.2675387822647401E-2</v>
      </c>
      <c r="Q96" s="42">
        <f t="shared" si="8"/>
        <v>5.9665441808272009E-4</v>
      </c>
      <c r="R96" s="42">
        <f t="shared" si="9"/>
        <v>1.4789644502478997E-3</v>
      </c>
      <c r="S96" s="42">
        <f t="shared" si="10"/>
        <v>7.5449764043028413E-3</v>
      </c>
      <c r="T96" s="42">
        <f t="shared" si="11"/>
        <v>3.2537665761632039E-4</v>
      </c>
      <c r="U96" s="42">
        <f t="shared" si="12"/>
        <v>8.5508819156773536E-4</v>
      </c>
      <c r="V96" s="42">
        <f>'Inhalation-Haz-Values'!$D$2/'Indoor Air LADC and Risk Calcs'!D96</f>
        <v>771574.02494035359</v>
      </c>
      <c r="W96" s="42">
        <f>'Inhalation-Haz-Values'!$D$2/'Indoor Air LADC and Risk Calcs'!E96</f>
        <v>16391397.940916784</v>
      </c>
      <c r="X96" s="42">
        <f>'Inhalation-Haz-Values'!$D$2/'Indoor Air LADC and Risk Calcs'!F96</f>
        <v>6612735.0108792037</v>
      </c>
      <c r="Y96" s="42">
        <f>'Inhalation-Haz-Values'!$D$2/'Indoor Air LADC and Risk Calcs'!G96</f>
        <v>1296226.7177432843</v>
      </c>
      <c r="Z96" s="42">
        <f>'Inhalation-Haz-Values'!$D$2/'Indoor Air LADC and Risk Calcs'!H96</f>
        <v>30057472.689182393</v>
      </c>
      <c r="AA96" s="42">
        <f>'Inhalation-Haz-Values'!$D$2/'Indoor Air LADC and Risk Calcs'!I96</f>
        <v>11437416.744194722</v>
      </c>
      <c r="AB96" s="42">
        <f>'Inhalation-Haz-Values'!$D$3/'Indoor Air LADC and Risk Calcs'!J96</f>
        <v>1672532.6511999485</v>
      </c>
      <c r="AC96" s="42">
        <f>'Inhalation-Haz-Values'!$D$3/'Indoor Air LADC and Risk Calcs'!K96</f>
        <v>35531455.659247018</v>
      </c>
      <c r="AD96" s="42">
        <f>'Inhalation-Haz-Values'!$D$3/'Indoor Air LADC and Risk Calcs'!L96</f>
        <v>14334354.011312792</v>
      </c>
      <c r="AE96" s="42">
        <f>'Inhalation-Haz-Values'!$D$3/'Indoor Air LADC and Risk Calcs'!M96</f>
        <v>2809816.6069690827</v>
      </c>
      <c r="AF96" s="42">
        <f>'Inhalation-Haz-Values'!$D$3/'Indoor Air LADC and Risk Calcs'!N96</f>
        <v>65155257.772051811</v>
      </c>
      <c r="AG96" s="42">
        <f>'Inhalation-Haz-Values'!$D$3/'Indoor Air LADC and Risk Calcs'!O96</f>
        <v>24792764.312569335</v>
      </c>
      <c r="AH96" s="112">
        <f>P96*'Inhalation-Haz-Values'!$E$4</f>
        <v>8.9995253540796547E-8</v>
      </c>
      <c r="AI96" s="112">
        <f>Q96*'Inhalation-Haz-Values'!$E$4</f>
        <v>4.2362463683873124E-9</v>
      </c>
      <c r="AJ96" s="112">
        <f>R96*'Inhalation-Haz-Values'!$E$4</f>
        <v>1.0500647596760087E-8</v>
      </c>
      <c r="AK96" s="112">
        <f>S96*'Inhalation-Haz-Values'!$E$4</f>
        <v>5.356933247055017E-8</v>
      </c>
      <c r="AL96" s="112">
        <f>T96*'Inhalation-Haz-Values'!$E$4</f>
        <v>2.3101742690758745E-9</v>
      </c>
      <c r="AM96" s="112">
        <f>U96*'Inhalation-Haz-Values'!$E$4</f>
        <v>6.0711261601309209E-9</v>
      </c>
    </row>
    <row r="97" spans="1:39" x14ac:dyDescent="0.25">
      <c r="A97" s="53" t="s">
        <v>50</v>
      </c>
      <c r="B97" s="53" t="s">
        <v>51</v>
      </c>
      <c r="C97" s="53" t="s">
        <v>238</v>
      </c>
      <c r="D97" s="42">
        <v>3.767855590034052E-2</v>
      </c>
      <c r="E97" s="42">
        <v>1.7677048812790883E-3</v>
      </c>
      <c r="F97" s="42">
        <v>4.3865471813416016E-3</v>
      </c>
      <c r="G97" s="42">
        <v>2.2429397905875798E-2</v>
      </c>
      <c r="H97" s="42">
        <v>9.6385576039661992E-4</v>
      </c>
      <c r="I97" s="42">
        <v>2.5362794614372532E-3</v>
      </c>
      <c r="J97" s="42">
        <v>3.767855590034052E-2</v>
      </c>
      <c r="K97" s="42">
        <v>1.7677048812790883E-3</v>
      </c>
      <c r="L97" s="42">
        <v>4.3865471813416016E-3</v>
      </c>
      <c r="M97" s="42">
        <v>2.2429397905875798E-2</v>
      </c>
      <c r="N97" s="42">
        <v>9.6385576039661992E-4</v>
      </c>
      <c r="O97" s="42">
        <v>2.5362794614372532E-3</v>
      </c>
      <c r="P97" s="42">
        <f t="shared" si="7"/>
        <v>3.767855590034052E-2</v>
      </c>
      <c r="Q97" s="42">
        <f t="shared" si="8"/>
        <v>1.7677048812790883E-3</v>
      </c>
      <c r="R97" s="42">
        <f t="shared" si="9"/>
        <v>4.3865471813416016E-3</v>
      </c>
      <c r="S97" s="42">
        <f t="shared" si="10"/>
        <v>2.2429397905875798E-2</v>
      </c>
      <c r="T97" s="42">
        <f t="shared" si="11"/>
        <v>9.6385576039661992E-4</v>
      </c>
      <c r="U97" s="42">
        <f t="shared" si="12"/>
        <v>2.5362794614372532E-3</v>
      </c>
      <c r="V97" s="42">
        <f>'Inhalation-Haz-Values'!$D$2/'Indoor Air LADC and Risk Calcs'!D97</f>
        <v>259564.088015157</v>
      </c>
      <c r="W97" s="42">
        <f>'Inhalation-Haz-Values'!$D$2/'Indoor Air LADC and Risk Calcs'!E97</f>
        <v>5532597.7223773459</v>
      </c>
      <c r="X97" s="42">
        <f>'Inhalation-Haz-Values'!$D$2/'Indoor Air LADC and Risk Calcs'!F97</f>
        <v>2229544.0116544785</v>
      </c>
      <c r="Y97" s="42">
        <f>'Inhalation-Haz-Values'!$D$2/'Indoor Air LADC and Risk Calcs'!G97</f>
        <v>436034.88783075835</v>
      </c>
      <c r="Z97" s="42">
        <f>'Inhalation-Haz-Values'!$D$2/'Indoor Air LADC and Risk Calcs'!H97</f>
        <v>10146746.434316685</v>
      </c>
      <c r="AA97" s="42">
        <f>'Inhalation-Haz-Values'!$D$2/'Indoor Air LADC and Risk Calcs'!I97</f>
        <v>3856041.9499111078</v>
      </c>
      <c r="AB97" s="42">
        <f>'Inhalation-Haz-Values'!$D$3/'Indoor Air LADC and Risk Calcs'!J97</f>
        <v>562654.26031915424</v>
      </c>
      <c r="AC97" s="42">
        <f>'Inhalation-Haz-Values'!$D$3/'Indoor Air LADC and Risk Calcs'!K97</f>
        <v>11992952.118036782</v>
      </c>
      <c r="AD97" s="42">
        <f>'Inhalation-Haz-Values'!$D$3/'Indoor Air LADC and Risk Calcs'!L97</f>
        <v>4832958.389271467</v>
      </c>
      <c r="AE97" s="42">
        <f>'Inhalation-Haz-Values'!$D$3/'Indoor Air LADC and Risk Calcs'!M97</f>
        <v>945188.10041023279</v>
      </c>
      <c r="AF97" s="42">
        <f>'Inhalation-Haz-Values'!$D$3/'Indoor Air LADC and Risk Calcs'!N97</f>
        <v>21994992.270706926</v>
      </c>
      <c r="AG97" s="42">
        <f>'Inhalation-Haz-Values'!$D$3/'Indoor Air LADC and Risk Calcs'!O97</f>
        <v>8358700.3413206013</v>
      </c>
      <c r="AH97" s="112">
        <f>P97*'Inhalation-Haz-Values'!$E$4</f>
        <v>2.6751774689241769E-7</v>
      </c>
      <c r="AI97" s="112">
        <f>Q97*'Inhalation-Haz-Values'!$E$4</f>
        <v>1.2550704657081527E-8</v>
      </c>
      <c r="AJ97" s="112">
        <f>R97*'Inhalation-Haz-Values'!$E$4</f>
        <v>3.1144484987525372E-8</v>
      </c>
      <c r="AK97" s="112">
        <f>S97*'Inhalation-Haz-Values'!$E$4</f>
        <v>1.5924872513171816E-7</v>
      </c>
      <c r="AL97" s="112">
        <f>T97*'Inhalation-Haz-Values'!$E$4</f>
        <v>6.8433758988160013E-9</v>
      </c>
      <c r="AM97" s="112">
        <f>U97*'Inhalation-Haz-Values'!$E$4</f>
        <v>1.8007584176204497E-8</v>
      </c>
    </row>
    <row r="98" spans="1:39" x14ac:dyDescent="0.25">
      <c r="A98" s="53" t="s">
        <v>41</v>
      </c>
      <c r="B98" s="53" t="s">
        <v>42</v>
      </c>
      <c r="C98" s="53" t="s">
        <v>238</v>
      </c>
      <c r="D98" s="42">
        <v>6.6280153706138335E-5</v>
      </c>
      <c r="E98" s="42">
        <v>3.3930024833750079E-6</v>
      </c>
      <c r="F98" s="42">
        <v>8.1868775503295555E-6</v>
      </c>
      <c r="G98" s="42">
        <v>3.938905759800289E-5</v>
      </c>
      <c r="H98" s="42">
        <v>1.8566197912004335E-6</v>
      </c>
      <c r="I98" s="42">
        <v>4.7276669753023135E-6</v>
      </c>
      <c r="J98" s="42">
        <v>6.6280153706138335E-5</v>
      </c>
      <c r="K98" s="42">
        <v>3.3930024833750079E-6</v>
      </c>
      <c r="L98" s="42">
        <v>8.1868775503295555E-6</v>
      </c>
      <c r="M98" s="42">
        <v>3.938905759800289E-5</v>
      </c>
      <c r="N98" s="42">
        <v>1.8566197912004335E-6</v>
      </c>
      <c r="O98" s="42">
        <v>4.7276669753023135E-6</v>
      </c>
      <c r="P98" s="42">
        <f t="shared" si="7"/>
        <v>6.6280153706138335E-5</v>
      </c>
      <c r="Q98" s="42">
        <f t="shared" si="8"/>
        <v>3.3930024833750079E-6</v>
      </c>
      <c r="R98" s="42">
        <f t="shared" si="9"/>
        <v>8.1868775503295555E-6</v>
      </c>
      <c r="S98" s="42">
        <f t="shared" si="10"/>
        <v>3.938905759800289E-5</v>
      </c>
      <c r="T98" s="42">
        <f t="shared" si="11"/>
        <v>1.8566197912004335E-6</v>
      </c>
      <c r="U98" s="42">
        <f t="shared" si="12"/>
        <v>4.7276669753023135E-6</v>
      </c>
      <c r="V98" s="42">
        <f>'Inhalation-Haz-Values'!$D$2/'Indoor Air LADC and Risk Calcs'!D98</f>
        <v>147555481.59047577</v>
      </c>
      <c r="W98" s="42">
        <f>'Inhalation-Haz-Values'!$D$2/'Indoor Air LADC and Risk Calcs'!E98</f>
        <v>2882402841.7072854</v>
      </c>
      <c r="X98" s="42">
        <f>'Inhalation-Haz-Values'!$D$2/'Indoor Air LADC and Risk Calcs'!F98</f>
        <v>1194594635.1190162</v>
      </c>
      <c r="Y98" s="42">
        <f>'Inhalation-Haz-Values'!$D$2/'Indoor Air LADC and Risk Calcs'!G98</f>
        <v>248292307.46804836</v>
      </c>
      <c r="Z98" s="42">
        <f>'Inhalation-Haz-Values'!$D$2/'Indoor Air LADC and Risk Calcs'!H98</f>
        <v>5267637480.9494791</v>
      </c>
      <c r="AA98" s="42">
        <f>'Inhalation-Haz-Values'!$D$2/'Indoor Air LADC and Risk Calcs'!I98</f>
        <v>2068673629.3168392</v>
      </c>
      <c r="AB98" s="42">
        <f>'Inhalation-Haz-Values'!$D$3/'Indoor Air LADC and Risk Calcs'!J98</f>
        <v>319854418.17158347</v>
      </c>
      <c r="AC98" s="42">
        <f>'Inhalation-Haz-Values'!$D$3/'Indoor Air LADC and Risk Calcs'!K98</f>
        <v>6248153399.2018871</v>
      </c>
      <c r="AD98" s="42">
        <f>'Inhalation-Haz-Values'!$D$3/'Indoor Air LADC and Risk Calcs'!L98</f>
        <v>2589509842.9982762</v>
      </c>
      <c r="AE98" s="42">
        <f>'Inhalation-Haz-Values'!$D$3/'Indoor Air LADC and Risk Calcs'!M98</f>
        <v>538220543.79576945</v>
      </c>
      <c r="AF98" s="42">
        <f>'Inhalation-Haz-Values'!$D$3/'Indoor Air LADC and Risk Calcs'!N98</f>
        <v>11418600674.450815</v>
      </c>
      <c r="AG98" s="42">
        <f>'Inhalation-Haz-Values'!$D$3/'Indoor Air LADC and Risk Calcs'!O98</f>
        <v>4484241405.0630865</v>
      </c>
      <c r="AH98" s="112">
        <f>P98*'Inhalation-Haz-Values'!$E$4</f>
        <v>4.7058909131358215E-10</v>
      </c>
      <c r="AI98" s="112">
        <f>Q98*'Inhalation-Haz-Values'!$E$4</f>
        <v>2.4090317631962556E-11</v>
      </c>
      <c r="AJ98" s="112">
        <f>R98*'Inhalation-Haz-Values'!$E$4</f>
        <v>5.8126830607339842E-11</v>
      </c>
      <c r="AK98" s="112">
        <f>S98*'Inhalation-Haz-Values'!$E$4</f>
        <v>2.796623089458205E-10</v>
      </c>
      <c r="AL98" s="112">
        <f>T98*'Inhalation-Haz-Values'!$E$4</f>
        <v>1.3182000517523078E-11</v>
      </c>
      <c r="AM98" s="112">
        <f>U98*'Inhalation-Haz-Values'!$E$4</f>
        <v>3.3566435524646422E-11</v>
      </c>
    </row>
    <row r="99" spans="1:39" x14ac:dyDescent="0.25">
      <c r="A99" s="53" t="s">
        <v>44</v>
      </c>
      <c r="B99" s="53" t="s">
        <v>42</v>
      </c>
      <c r="C99" s="53" t="s">
        <v>238</v>
      </c>
      <c r="D99" s="42">
        <v>4.4383685248683736E-5</v>
      </c>
      <c r="E99" s="42">
        <v>2.295031791213104E-6</v>
      </c>
      <c r="F99" s="42">
        <v>5.5203386282431495E-6</v>
      </c>
      <c r="G99" s="42">
        <v>2.6371020600427203E-5</v>
      </c>
      <c r="H99" s="42">
        <v>1.2563068707064044E-6</v>
      </c>
      <c r="I99" s="42">
        <v>3.1873701037467509E-6</v>
      </c>
      <c r="J99" s="42">
        <v>4.4383685248683736E-5</v>
      </c>
      <c r="K99" s="42">
        <v>2.295031791213104E-6</v>
      </c>
      <c r="L99" s="42">
        <v>5.5203386282431495E-6</v>
      </c>
      <c r="M99" s="42">
        <v>2.6371020600427203E-5</v>
      </c>
      <c r="N99" s="42">
        <v>1.2563068707064044E-6</v>
      </c>
      <c r="O99" s="42">
        <v>3.1873701037467509E-6</v>
      </c>
      <c r="P99" s="42">
        <f t="shared" si="7"/>
        <v>4.4383685248683736E-5</v>
      </c>
      <c r="Q99" s="42">
        <f t="shared" si="8"/>
        <v>2.295031791213104E-6</v>
      </c>
      <c r="R99" s="42">
        <f t="shared" si="9"/>
        <v>5.5203386282431495E-6</v>
      </c>
      <c r="S99" s="42">
        <f t="shared" si="10"/>
        <v>2.6371020600427203E-5</v>
      </c>
      <c r="T99" s="42">
        <f t="shared" si="11"/>
        <v>1.2563068707064044E-6</v>
      </c>
      <c r="U99" s="42">
        <f t="shared" si="12"/>
        <v>3.1873701037467509E-6</v>
      </c>
      <c r="V99" s="42">
        <f>'Inhalation-Haz-Values'!$D$2/'Indoor Air LADC and Risk Calcs'!D99</f>
        <v>220351238.19038981</v>
      </c>
      <c r="W99" s="42">
        <f>'Inhalation-Haz-Values'!$D$2/'Indoor Air LADC and Risk Calcs'!E99</f>
        <v>4261378878.255322</v>
      </c>
      <c r="X99" s="42">
        <f>'Inhalation-Haz-Values'!$D$2/'Indoor Air LADC and Risk Calcs'!F99</f>
        <v>1771630448.5314682</v>
      </c>
      <c r="Y99" s="42">
        <f>'Inhalation-Haz-Values'!$D$2/'Indoor Air LADC and Risk Calcs'!G99</f>
        <v>370861641.95865697</v>
      </c>
      <c r="Z99" s="42">
        <f>'Inhalation-Haz-Values'!$D$2/'Indoor Air LADC and Risk Calcs'!H99</f>
        <v>7784722210.8248425</v>
      </c>
      <c r="AA99" s="42">
        <f>'Inhalation-Haz-Values'!$D$2/'Indoor Air LADC and Risk Calcs'!I99</f>
        <v>3068360335.2191887</v>
      </c>
      <c r="AB99" s="42">
        <f>'Inhalation-Haz-Values'!$D$3/'Indoor Air LADC and Risk Calcs'!J99</f>
        <v>477652990.76035416</v>
      </c>
      <c r="AC99" s="42">
        <f>'Inhalation-Haz-Values'!$D$3/'Indoor Air LADC and Risk Calcs'!K99</f>
        <v>9237344807.670023</v>
      </c>
      <c r="AD99" s="42">
        <f>'Inhalation-Haz-Values'!$D$3/'Indoor Air LADC and Risk Calcs'!L99</f>
        <v>3840344121.5610557</v>
      </c>
      <c r="AE99" s="42">
        <f>'Inhalation-Haz-Values'!$D$3/'Indoor Air LADC and Risk Calcs'!M99</f>
        <v>803912761.70997214</v>
      </c>
      <c r="AF99" s="42">
        <f>'Inhalation-Haz-Values'!$D$3/'Indoor Air LADC and Risk Calcs'!N99</f>
        <v>16874857962.1152</v>
      </c>
      <c r="AG99" s="42">
        <f>'Inhalation-Haz-Values'!$D$3/'Indoor Air LADC and Risk Calcs'!O99</f>
        <v>6651251442.3974228</v>
      </c>
      <c r="AH99" s="112">
        <f>P99*'Inhalation-Haz-Values'!$E$4</f>
        <v>3.1512416526565452E-10</v>
      </c>
      <c r="AI99" s="112">
        <f>Q99*'Inhalation-Haz-Values'!$E$4</f>
        <v>1.6294725717613038E-11</v>
      </c>
      <c r="AJ99" s="112">
        <f>R99*'Inhalation-Haz-Values'!$E$4</f>
        <v>3.9194404260526362E-11</v>
      </c>
      <c r="AK99" s="112">
        <f>S99*'Inhalation-Haz-Values'!$E$4</f>
        <v>1.8723424626303314E-10</v>
      </c>
      <c r="AL99" s="112">
        <f>T99*'Inhalation-Haz-Values'!$E$4</f>
        <v>8.9197787820154713E-12</v>
      </c>
      <c r="AM99" s="112">
        <f>U99*'Inhalation-Haz-Values'!$E$4</f>
        <v>2.263032773660193E-11</v>
      </c>
    </row>
    <row r="100" spans="1:39" x14ac:dyDescent="0.25">
      <c r="A100" s="53" t="s">
        <v>45</v>
      </c>
      <c r="B100" s="53" t="s">
        <v>42</v>
      </c>
      <c r="C100" s="53" t="s">
        <v>238</v>
      </c>
      <c r="D100" s="42">
        <v>3.3140076853069167E-5</v>
      </c>
      <c r="E100" s="42">
        <v>1.696501241687504E-6</v>
      </c>
      <c r="F100" s="42">
        <v>4.0934387751647778E-6</v>
      </c>
      <c r="G100" s="42">
        <v>1.9694528799001445E-5</v>
      </c>
      <c r="H100" s="42">
        <v>9.2830989560021673E-7</v>
      </c>
      <c r="I100" s="42">
        <v>2.3638334876511567E-6</v>
      </c>
      <c r="J100" s="42">
        <v>3.3140076853069167E-5</v>
      </c>
      <c r="K100" s="42">
        <v>1.696501241687504E-6</v>
      </c>
      <c r="L100" s="42">
        <v>4.0934387751647778E-6</v>
      </c>
      <c r="M100" s="42">
        <v>1.9694528799001445E-5</v>
      </c>
      <c r="N100" s="42">
        <v>9.2830989560021673E-7</v>
      </c>
      <c r="O100" s="42">
        <v>2.3638334876511567E-6</v>
      </c>
      <c r="P100" s="42">
        <f t="shared" si="7"/>
        <v>3.3140076853069167E-5</v>
      </c>
      <c r="Q100" s="42">
        <f t="shared" si="8"/>
        <v>1.696501241687504E-6</v>
      </c>
      <c r="R100" s="42">
        <f t="shared" si="9"/>
        <v>4.0934387751647778E-6</v>
      </c>
      <c r="S100" s="42">
        <f t="shared" si="10"/>
        <v>1.9694528799001445E-5</v>
      </c>
      <c r="T100" s="42">
        <f t="shared" si="11"/>
        <v>9.2830989560021673E-7</v>
      </c>
      <c r="U100" s="42">
        <f t="shared" si="12"/>
        <v>2.3638334876511567E-6</v>
      </c>
      <c r="V100" s="42">
        <f>'Inhalation-Haz-Values'!$D$2/'Indoor Air LADC and Risk Calcs'!D100</f>
        <v>295110963.18095154</v>
      </c>
      <c r="W100" s="42">
        <f>'Inhalation-Haz-Values'!$D$2/'Indoor Air LADC and Risk Calcs'!E100</f>
        <v>5764805683.4145708</v>
      </c>
      <c r="X100" s="42">
        <f>'Inhalation-Haz-Values'!$D$2/'Indoor Air LADC and Risk Calcs'!F100</f>
        <v>2389189270.2380323</v>
      </c>
      <c r="Y100" s="42">
        <f>'Inhalation-Haz-Values'!$D$2/'Indoor Air LADC and Risk Calcs'!G100</f>
        <v>496584614.93609673</v>
      </c>
      <c r="Z100" s="42">
        <f>'Inhalation-Haz-Values'!$D$2/'Indoor Air LADC and Risk Calcs'!H100</f>
        <v>10535274961.898958</v>
      </c>
      <c r="AA100" s="42">
        <f>'Inhalation-Haz-Values'!$D$2/'Indoor Air LADC and Risk Calcs'!I100</f>
        <v>4137347258.6336784</v>
      </c>
      <c r="AB100" s="42">
        <f>'Inhalation-Haz-Values'!$D$3/'Indoor Air LADC and Risk Calcs'!J100</f>
        <v>639708836.34316695</v>
      </c>
      <c r="AC100" s="42">
        <f>'Inhalation-Haz-Values'!$D$3/'Indoor Air LADC and Risk Calcs'!K100</f>
        <v>12496306798.403774</v>
      </c>
      <c r="AD100" s="42">
        <f>'Inhalation-Haz-Values'!$D$3/'Indoor Air LADC and Risk Calcs'!L100</f>
        <v>5179019685.9965525</v>
      </c>
      <c r="AE100" s="42">
        <f>'Inhalation-Haz-Values'!$D$3/'Indoor Air LADC and Risk Calcs'!M100</f>
        <v>1076441087.5915389</v>
      </c>
      <c r="AF100" s="42">
        <f>'Inhalation-Haz-Values'!$D$3/'Indoor Air LADC and Risk Calcs'!N100</f>
        <v>22837201348.90163</v>
      </c>
      <c r="AG100" s="42">
        <f>'Inhalation-Haz-Values'!$D$3/'Indoor Air LADC and Risk Calcs'!O100</f>
        <v>8968482810.126173</v>
      </c>
      <c r="AH100" s="112">
        <f>P100*'Inhalation-Haz-Values'!$E$4</f>
        <v>2.3529454565679108E-10</v>
      </c>
      <c r="AI100" s="112">
        <f>Q100*'Inhalation-Haz-Values'!$E$4</f>
        <v>1.2045158815981278E-11</v>
      </c>
      <c r="AJ100" s="112">
        <f>R100*'Inhalation-Haz-Values'!$E$4</f>
        <v>2.9063415303669921E-11</v>
      </c>
      <c r="AK100" s="112">
        <f>S100*'Inhalation-Haz-Values'!$E$4</f>
        <v>1.3983115447291025E-10</v>
      </c>
      <c r="AL100" s="112">
        <f>T100*'Inhalation-Haz-Values'!$E$4</f>
        <v>6.5910002587615389E-12</v>
      </c>
      <c r="AM100" s="112">
        <f>U100*'Inhalation-Haz-Values'!$E$4</f>
        <v>1.6783217762323211E-11</v>
      </c>
    </row>
    <row r="101" spans="1:39" x14ac:dyDescent="0.25">
      <c r="A101" s="53" t="s">
        <v>46</v>
      </c>
      <c r="B101" s="53" t="s">
        <v>42</v>
      </c>
      <c r="C101" s="53" t="s">
        <v>238</v>
      </c>
      <c r="D101" s="42">
        <v>2.2487216791229133E-5</v>
      </c>
      <c r="E101" s="42">
        <v>1.1970610990512001E-6</v>
      </c>
      <c r="F101" s="42">
        <v>2.8537997061567444E-6</v>
      </c>
      <c r="G101" s="42">
        <v>1.3352983602851523E-5</v>
      </c>
      <c r="H101" s="42">
        <v>6.5599395021237511E-7</v>
      </c>
      <c r="I101" s="42">
        <v>1.6470732321911884E-6</v>
      </c>
      <c r="J101" s="42">
        <v>2.2487216791229133E-5</v>
      </c>
      <c r="K101" s="42">
        <v>1.1970610990512001E-6</v>
      </c>
      <c r="L101" s="42">
        <v>2.8537997061567444E-6</v>
      </c>
      <c r="M101" s="42">
        <v>1.3352983602851523E-5</v>
      </c>
      <c r="N101" s="42">
        <v>6.5599395021237511E-7</v>
      </c>
      <c r="O101" s="42">
        <v>1.6470732321911884E-6</v>
      </c>
      <c r="P101" s="42">
        <f t="shared" si="7"/>
        <v>2.2487216791229133E-5</v>
      </c>
      <c r="Q101" s="42">
        <f t="shared" si="8"/>
        <v>1.1970610990512001E-6</v>
      </c>
      <c r="R101" s="42">
        <f t="shared" si="9"/>
        <v>2.8537997061567444E-6</v>
      </c>
      <c r="S101" s="42">
        <f t="shared" si="10"/>
        <v>1.3352983602851523E-5</v>
      </c>
      <c r="T101" s="42">
        <f t="shared" si="11"/>
        <v>6.5599395021237511E-7</v>
      </c>
      <c r="U101" s="42">
        <f t="shared" si="12"/>
        <v>1.6470732321911884E-6</v>
      </c>
      <c r="V101" s="42">
        <f>'Inhalation-Haz-Values'!$D$2/'Indoor Air LADC and Risk Calcs'!D101</f>
        <v>434913759.70611757</v>
      </c>
      <c r="W101" s="42">
        <f>'Inhalation-Haz-Values'!$D$2/'Indoor Air LADC and Risk Calcs'!E101</f>
        <v>8170009039.431407</v>
      </c>
      <c r="X101" s="42">
        <f>'Inhalation-Haz-Values'!$D$2/'Indoor Air LADC and Risk Calcs'!F101</f>
        <v>3427009954.097611</v>
      </c>
      <c r="Y101" s="42">
        <f>'Inhalation-Haz-Values'!$D$2/'Indoor Air LADC and Risk Calcs'!G101</f>
        <v>732420580.36463737</v>
      </c>
      <c r="Z101" s="42">
        <f>'Inhalation-Haz-Values'!$D$2/'Indoor Air LADC and Risk Calcs'!H101</f>
        <v>14908674076.695019</v>
      </c>
      <c r="AA101" s="42">
        <f>'Inhalation-Haz-Values'!$D$2/'Indoor Air LADC and Risk Calcs'!I101</f>
        <v>5937805198.2480164</v>
      </c>
      <c r="AB101" s="42">
        <f>'Inhalation-Haz-Values'!$D$3/'Indoor Air LADC and Risk Calcs'!J101</f>
        <v>942757843.12573552</v>
      </c>
      <c r="AC101" s="42">
        <f>'Inhalation-Haz-Values'!$D$3/'Indoor Air LADC and Risk Calcs'!K101</f>
        <v>17710040044.575237</v>
      </c>
      <c r="AD101" s="42">
        <f>'Inhalation-Haz-Values'!$D$3/'Indoor Air LADC and Risk Calcs'!L101</f>
        <v>7428692334.0357208</v>
      </c>
      <c r="AE101" s="42">
        <f>'Inhalation-Haz-Values'!$D$3/'Indoor Air LADC and Risk Calcs'!M101</f>
        <v>1587660153.7556558</v>
      </c>
      <c r="AF101" s="42">
        <f>'Inhalation-Haz-Values'!$D$3/'Indoor Air LADC and Risk Calcs'!N101</f>
        <v>32317371209.195747</v>
      </c>
      <c r="AG101" s="42">
        <f>'Inhalation-Haz-Values'!$D$3/'Indoor Air LADC and Risk Calcs'!O101</f>
        <v>12871315971.662365</v>
      </c>
      <c r="AH101" s="112">
        <f>P101*'Inhalation-Haz-Values'!$E$4</f>
        <v>1.5965923921772684E-10</v>
      </c>
      <c r="AI101" s="112">
        <f>Q101*'Inhalation-Haz-Values'!$E$4</f>
        <v>8.4991338032635205E-12</v>
      </c>
      <c r="AJ101" s="112">
        <f>R101*'Inhalation-Haz-Values'!$E$4</f>
        <v>2.0261977913712885E-11</v>
      </c>
      <c r="AK101" s="112">
        <f>S101*'Inhalation-Haz-Values'!$E$4</f>
        <v>9.4806183580245816E-11</v>
      </c>
      <c r="AL101" s="112">
        <f>T101*'Inhalation-Haz-Values'!$E$4</f>
        <v>4.6575570465078633E-12</v>
      </c>
      <c r="AM101" s="112">
        <f>U101*'Inhalation-Haz-Values'!$E$4</f>
        <v>1.1694219948557438E-11</v>
      </c>
    </row>
    <row r="102" spans="1:39" x14ac:dyDescent="0.25">
      <c r="A102" s="53" t="s">
        <v>47</v>
      </c>
      <c r="B102" s="53" t="s">
        <v>42</v>
      </c>
      <c r="C102" s="53" t="s">
        <v>238</v>
      </c>
      <c r="D102" s="42">
        <v>2.2487216791229133E-5</v>
      </c>
      <c r="E102" s="42">
        <v>1.1970610990512001E-6</v>
      </c>
      <c r="F102" s="42">
        <v>2.8537997061567444E-6</v>
      </c>
      <c r="G102" s="42">
        <v>1.3352983602851523E-5</v>
      </c>
      <c r="H102" s="42">
        <v>6.5599395021237511E-7</v>
      </c>
      <c r="I102" s="42">
        <v>1.6470732321911884E-6</v>
      </c>
      <c r="J102" s="42">
        <v>2.2487216791229133E-5</v>
      </c>
      <c r="K102" s="42">
        <v>1.1970610990512001E-6</v>
      </c>
      <c r="L102" s="42">
        <v>2.8537997061567444E-6</v>
      </c>
      <c r="M102" s="42">
        <v>1.3352983602851523E-5</v>
      </c>
      <c r="N102" s="42">
        <v>6.5599395021237511E-7</v>
      </c>
      <c r="O102" s="42">
        <v>1.6470732321911884E-6</v>
      </c>
      <c r="P102" s="42">
        <f t="shared" si="7"/>
        <v>2.2487216791229133E-5</v>
      </c>
      <c r="Q102" s="42">
        <f t="shared" si="8"/>
        <v>1.1970610990512001E-6</v>
      </c>
      <c r="R102" s="42">
        <f t="shared" si="9"/>
        <v>2.8537997061567444E-6</v>
      </c>
      <c r="S102" s="42">
        <f t="shared" si="10"/>
        <v>1.3352983602851523E-5</v>
      </c>
      <c r="T102" s="42">
        <f t="shared" si="11"/>
        <v>6.5599395021237511E-7</v>
      </c>
      <c r="U102" s="42">
        <f t="shared" si="12"/>
        <v>1.6470732321911884E-6</v>
      </c>
      <c r="V102" s="42">
        <f>'Inhalation-Haz-Values'!$D$2/'Indoor Air LADC and Risk Calcs'!D102</f>
        <v>434913759.70611757</v>
      </c>
      <c r="W102" s="42">
        <f>'Inhalation-Haz-Values'!$D$2/'Indoor Air LADC and Risk Calcs'!E102</f>
        <v>8170009039.431407</v>
      </c>
      <c r="X102" s="42">
        <f>'Inhalation-Haz-Values'!$D$2/'Indoor Air LADC and Risk Calcs'!F102</f>
        <v>3427009954.097611</v>
      </c>
      <c r="Y102" s="42">
        <f>'Inhalation-Haz-Values'!$D$2/'Indoor Air LADC and Risk Calcs'!G102</f>
        <v>732420580.36463737</v>
      </c>
      <c r="Z102" s="42">
        <f>'Inhalation-Haz-Values'!$D$2/'Indoor Air LADC and Risk Calcs'!H102</f>
        <v>14908674076.695019</v>
      </c>
      <c r="AA102" s="42">
        <f>'Inhalation-Haz-Values'!$D$2/'Indoor Air LADC and Risk Calcs'!I102</f>
        <v>5937805198.2480164</v>
      </c>
      <c r="AB102" s="42">
        <f>'Inhalation-Haz-Values'!$D$3/'Indoor Air LADC and Risk Calcs'!J102</f>
        <v>942757843.12573552</v>
      </c>
      <c r="AC102" s="42">
        <f>'Inhalation-Haz-Values'!$D$3/'Indoor Air LADC and Risk Calcs'!K102</f>
        <v>17710040044.575237</v>
      </c>
      <c r="AD102" s="42">
        <f>'Inhalation-Haz-Values'!$D$3/'Indoor Air LADC and Risk Calcs'!L102</f>
        <v>7428692334.0357208</v>
      </c>
      <c r="AE102" s="42">
        <f>'Inhalation-Haz-Values'!$D$3/'Indoor Air LADC and Risk Calcs'!M102</f>
        <v>1587660153.7556558</v>
      </c>
      <c r="AF102" s="42">
        <f>'Inhalation-Haz-Values'!$D$3/'Indoor Air LADC and Risk Calcs'!N102</f>
        <v>32317371209.195747</v>
      </c>
      <c r="AG102" s="42">
        <f>'Inhalation-Haz-Values'!$D$3/'Indoor Air LADC and Risk Calcs'!O102</f>
        <v>12871315971.662365</v>
      </c>
      <c r="AH102" s="112">
        <f>P102*'Inhalation-Haz-Values'!$E$4</f>
        <v>1.5965923921772684E-10</v>
      </c>
      <c r="AI102" s="112">
        <f>Q102*'Inhalation-Haz-Values'!$E$4</f>
        <v>8.4991338032635205E-12</v>
      </c>
      <c r="AJ102" s="112">
        <f>R102*'Inhalation-Haz-Values'!$E$4</f>
        <v>2.0261977913712885E-11</v>
      </c>
      <c r="AK102" s="112">
        <f>S102*'Inhalation-Haz-Values'!$E$4</f>
        <v>9.4806183580245816E-11</v>
      </c>
      <c r="AL102" s="112">
        <f>T102*'Inhalation-Haz-Values'!$E$4</f>
        <v>4.6575570465078633E-12</v>
      </c>
      <c r="AM102" s="112">
        <f>U102*'Inhalation-Haz-Values'!$E$4</f>
        <v>1.1694219948557438E-11</v>
      </c>
    </row>
    <row r="103" spans="1:39" x14ac:dyDescent="0.25">
      <c r="A103" s="53" t="s">
        <v>48</v>
      </c>
      <c r="B103" s="53" t="s">
        <v>42</v>
      </c>
      <c r="C103" s="53" t="s">
        <v>238</v>
      </c>
      <c r="D103" s="42">
        <v>5.9074833377453519E-7</v>
      </c>
      <c r="E103" s="42">
        <v>9.9090406889296304E-8</v>
      </c>
      <c r="F103" s="42">
        <v>1.8726078407033876E-7</v>
      </c>
      <c r="G103" s="42">
        <v>3.3494660527584431E-7</v>
      </c>
      <c r="H103" s="42">
        <v>5.5681029718345892E-8</v>
      </c>
      <c r="I103" s="42">
        <v>1.06776360635626E-7</v>
      </c>
      <c r="J103" s="42">
        <v>5.9074833377453519E-7</v>
      </c>
      <c r="K103" s="42">
        <v>9.9090406889296304E-8</v>
      </c>
      <c r="L103" s="42">
        <v>1.8726078407033876E-7</v>
      </c>
      <c r="M103" s="42">
        <v>3.3494660527584431E-7</v>
      </c>
      <c r="N103" s="42">
        <v>5.5681029718345892E-8</v>
      </c>
      <c r="O103" s="42">
        <v>1.06776360635626E-7</v>
      </c>
      <c r="P103" s="42">
        <f t="shared" si="7"/>
        <v>5.9074833377453519E-7</v>
      </c>
      <c r="Q103" s="42">
        <f t="shared" si="8"/>
        <v>9.9090406889296304E-8</v>
      </c>
      <c r="R103" s="42">
        <f t="shared" si="9"/>
        <v>1.8726078407033876E-7</v>
      </c>
      <c r="S103" s="42">
        <f t="shared" si="10"/>
        <v>3.3494660527584431E-7</v>
      </c>
      <c r="T103" s="42">
        <f t="shared" si="11"/>
        <v>5.5681029718345892E-8</v>
      </c>
      <c r="U103" s="42">
        <f t="shared" si="12"/>
        <v>1.06776360635626E-7</v>
      </c>
      <c r="V103" s="42">
        <f>'Inhalation-Haz-Values'!$D$2/'Indoor Air LADC and Risk Calcs'!D103</f>
        <v>16555273101.680269</v>
      </c>
      <c r="W103" s="42">
        <f>'Inhalation-Haz-Values'!$D$2/'Indoor Air LADC and Risk Calcs'!E103</f>
        <v>98697747915.45871</v>
      </c>
      <c r="X103" s="42">
        <f>'Inhalation-Haz-Values'!$D$2/'Indoor Air LADC and Risk Calcs'!F103</f>
        <v>52226631692.017502</v>
      </c>
      <c r="Y103" s="42">
        <f>'Inhalation-Haz-Values'!$D$2/'Indoor Air LADC and Risk Calcs'!G103</f>
        <v>29198683748.252083</v>
      </c>
      <c r="Z103" s="42">
        <f>'Inhalation-Haz-Values'!$D$2/'Indoor Air LADC and Risk Calcs'!H103</f>
        <v>175643303463.86658</v>
      </c>
      <c r="AA103" s="42">
        <f>'Inhalation-Haz-Values'!$D$2/'Indoor Air LADC and Risk Calcs'!I103</f>
        <v>91593307186.917709</v>
      </c>
      <c r="AB103" s="42">
        <f>'Inhalation-Haz-Values'!$D$3/'Indoor Air LADC and Risk Calcs'!J103</f>
        <v>35886686069.08197</v>
      </c>
      <c r="AC103" s="42">
        <f>'Inhalation-Haz-Values'!$D$3/'Indoor Air LADC and Risk Calcs'!K103</f>
        <v>213946038426.14774</v>
      </c>
      <c r="AD103" s="42">
        <f>'Inhalation-Haz-Values'!$D$3/'Indoor Air LADC and Risk Calcs'!L103</f>
        <v>113211103463.26901</v>
      </c>
      <c r="AE103" s="42">
        <f>'Inhalation-Haz-Values'!$D$3/'Indoor Air LADC and Risk Calcs'!M103</f>
        <v>63293670292.734573</v>
      </c>
      <c r="AF103" s="42">
        <f>'Inhalation-Haz-Values'!$D$3/'Indoor Air LADC and Risk Calcs'!N103</f>
        <v>380740085218.19745</v>
      </c>
      <c r="AG103" s="42">
        <f>'Inhalation-Haz-Values'!$D$3/'Indoor Air LADC and Risk Calcs'!O103</f>
        <v>198545819259.9852</v>
      </c>
      <c r="AH103" s="112">
        <f>P103*'Inhalation-Haz-Values'!$E$4</f>
        <v>4.1943131697991996E-12</v>
      </c>
      <c r="AI103" s="112">
        <f>Q103*'Inhalation-Haz-Values'!$E$4</f>
        <v>7.0354188891400369E-13</v>
      </c>
      <c r="AJ103" s="112">
        <f>R103*'Inhalation-Haz-Values'!$E$4</f>
        <v>1.3295515668994051E-12</v>
      </c>
      <c r="AK103" s="112">
        <f>S103*'Inhalation-Haz-Values'!$E$4</f>
        <v>2.3781208974584945E-12</v>
      </c>
      <c r="AL103" s="112">
        <f>T103*'Inhalation-Haz-Values'!$E$4</f>
        <v>3.9533531100025585E-13</v>
      </c>
      <c r="AM103" s="112">
        <f>U103*'Inhalation-Haz-Values'!$E$4</f>
        <v>7.5811216051294458E-13</v>
      </c>
    </row>
    <row r="104" spans="1:39" x14ac:dyDescent="0.25">
      <c r="A104" s="53" t="s">
        <v>49</v>
      </c>
      <c r="B104" s="53" t="s">
        <v>42</v>
      </c>
      <c r="C104" s="53" t="s">
        <v>238</v>
      </c>
      <c r="D104" s="42">
        <v>3.1561516287354013E-5</v>
      </c>
      <c r="E104" s="42">
        <v>1.6462913535445521E-6</v>
      </c>
      <c r="F104" s="42">
        <v>3.9492525250202188E-6</v>
      </c>
      <c r="G104" s="42">
        <v>1.8749253468068406E-5</v>
      </c>
      <c r="H104" s="42">
        <v>9.0148424794169173E-7</v>
      </c>
      <c r="I104" s="42">
        <v>2.2799655652863709E-6</v>
      </c>
      <c r="J104" s="42">
        <v>3.1561516287354013E-5</v>
      </c>
      <c r="K104" s="42">
        <v>1.6462913535445521E-6</v>
      </c>
      <c r="L104" s="42">
        <v>3.9492525250202188E-6</v>
      </c>
      <c r="M104" s="42">
        <v>1.8749253468068406E-5</v>
      </c>
      <c r="N104" s="42">
        <v>9.0148424794169173E-7</v>
      </c>
      <c r="O104" s="42">
        <v>2.2799655652863709E-6</v>
      </c>
      <c r="P104" s="42">
        <f t="shared" si="7"/>
        <v>3.1561516287354013E-5</v>
      </c>
      <c r="Q104" s="42">
        <f t="shared" si="8"/>
        <v>1.6462913535445521E-6</v>
      </c>
      <c r="R104" s="42">
        <f t="shared" si="9"/>
        <v>3.9492525250202188E-6</v>
      </c>
      <c r="S104" s="42">
        <f t="shared" si="10"/>
        <v>1.8749253468068406E-5</v>
      </c>
      <c r="T104" s="42">
        <f t="shared" si="11"/>
        <v>9.0148424794169173E-7</v>
      </c>
      <c r="U104" s="42">
        <f t="shared" si="12"/>
        <v>2.2799655652863709E-6</v>
      </c>
      <c r="V104" s="42">
        <f>'Inhalation-Haz-Values'!$D$2/'Indoor Air LADC and Risk Calcs'!D104</f>
        <v>309871043.9307577</v>
      </c>
      <c r="W104" s="42">
        <f>'Inhalation-Haz-Values'!$D$2/'Indoor Air LADC and Risk Calcs'!E104</f>
        <v>5940625259.8868017</v>
      </c>
      <c r="X104" s="42">
        <f>'Inhalation-Haz-Values'!$D$2/'Indoor Air LADC and Risk Calcs'!F104</f>
        <v>2476417989.9967093</v>
      </c>
      <c r="Y104" s="42">
        <f>'Inhalation-Haz-Values'!$D$2/'Indoor Air LADC and Risk Calcs'!G104</f>
        <v>521620768.34985363</v>
      </c>
      <c r="Z104" s="42">
        <f>'Inhalation-Haz-Values'!$D$2/'Indoor Air LADC and Risk Calcs'!H104</f>
        <v>10848775252.956581</v>
      </c>
      <c r="AA104" s="42">
        <f>'Inhalation-Haz-Values'!$D$2/'Indoor Air LADC and Risk Calcs'!I104</f>
        <v>4289538468.8722706</v>
      </c>
      <c r="AB104" s="42">
        <f>'Inhalation-Haz-Values'!$D$3/'Indoor Air LADC and Risk Calcs'!J104</f>
        <v>671704103.40818644</v>
      </c>
      <c r="AC104" s="42">
        <f>'Inhalation-Haz-Values'!$D$3/'Indoor Air LADC and Risk Calcs'!K104</f>
        <v>12877428988.711678</v>
      </c>
      <c r="AD104" s="42">
        <f>'Inhalation-Haz-Values'!$D$3/'Indoor Air LADC and Risk Calcs'!L104</f>
        <v>5368104436.3936853</v>
      </c>
      <c r="AE104" s="42">
        <f>'Inhalation-Haz-Values'!$D$3/'Indoor Air LADC and Risk Calcs'!M104</f>
        <v>1130711685.9935477</v>
      </c>
      <c r="AF104" s="42">
        <f>'Inhalation-Haz-Values'!$D$3/'Indoor Air LADC and Risk Calcs'!N104</f>
        <v>23516772531.971321</v>
      </c>
      <c r="AG104" s="42">
        <f>'Inhalation-Haz-Values'!$D$3/'Indoor Air LADC and Risk Calcs'!O104</f>
        <v>9298386047.0441856</v>
      </c>
      <c r="AH104" s="112">
        <f>P104*'Inhalation-Haz-Values'!$E$4</f>
        <v>2.2408676564021348E-10</v>
      </c>
      <c r="AI104" s="112">
        <f>Q104*'Inhalation-Haz-Values'!$E$4</f>
        <v>1.1688668610166319E-11</v>
      </c>
      <c r="AJ104" s="112">
        <f>R104*'Inhalation-Haz-Values'!$E$4</f>
        <v>2.8039692927643553E-11</v>
      </c>
      <c r="AK104" s="112">
        <f>S104*'Inhalation-Haz-Values'!$E$4</f>
        <v>1.3311969962328567E-10</v>
      </c>
      <c r="AL104" s="112">
        <f>T104*'Inhalation-Haz-Values'!$E$4</f>
        <v>6.400538160386011E-12</v>
      </c>
      <c r="AM104" s="112">
        <f>U104*'Inhalation-Haz-Values'!$E$4</f>
        <v>1.6187755513533232E-11</v>
      </c>
    </row>
    <row r="105" spans="1:39" x14ac:dyDescent="0.25">
      <c r="A105" s="53" t="s">
        <v>25</v>
      </c>
      <c r="B105" s="53" t="s">
        <v>26</v>
      </c>
      <c r="C105" s="53" t="s">
        <v>238</v>
      </c>
      <c r="D105" s="42">
        <v>5.9074833377453524E-5</v>
      </c>
      <c r="E105" s="42">
        <v>9.9090406889296302E-6</v>
      </c>
      <c r="F105" s="42">
        <v>1.8726078407033877E-5</v>
      </c>
      <c r="G105" s="42">
        <v>3.3494660527584433E-5</v>
      </c>
      <c r="H105" s="42">
        <v>5.5681029718345892E-6</v>
      </c>
      <c r="I105" s="42">
        <v>1.0677636063562602E-5</v>
      </c>
      <c r="J105" s="42">
        <v>5.9074833377453524E-5</v>
      </c>
      <c r="K105" s="42">
        <v>9.9090406889296302E-6</v>
      </c>
      <c r="L105" s="42">
        <v>1.8726078407033877E-5</v>
      </c>
      <c r="M105" s="42">
        <v>3.3494660527584433E-5</v>
      </c>
      <c r="N105" s="42">
        <v>5.5681029718345892E-6</v>
      </c>
      <c r="O105" s="42">
        <v>1.0677636063562602E-5</v>
      </c>
      <c r="P105" s="42">
        <f t="shared" si="7"/>
        <v>5.9074833377453524E-5</v>
      </c>
      <c r="Q105" s="42">
        <f t="shared" si="8"/>
        <v>9.9090406889296302E-6</v>
      </c>
      <c r="R105" s="42">
        <f t="shared" si="9"/>
        <v>1.8726078407033877E-5</v>
      </c>
      <c r="S105" s="42">
        <f t="shared" si="10"/>
        <v>3.3494660527584433E-5</v>
      </c>
      <c r="T105" s="42">
        <f t="shared" si="11"/>
        <v>5.5681029718345892E-6</v>
      </c>
      <c r="U105" s="42">
        <f t="shared" si="12"/>
        <v>1.0677636063562602E-5</v>
      </c>
      <c r="V105" s="42">
        <f>'Inhalation-Haz-Values'!$D$2/'Indoor Air LADC and Risk Calcs'!D105</f>
        <v>165552731.01680267</v>
      </c>
      <c r="W105" s="42">
        <f>'Inhalation-Haz-Values'!$D$2/'Indoor Air LADC and Risk Calcs'!E105</f>
        <v>986977479.15458715</v>
      </c>
      <c r="X105" s="42">
        <f>'Inhalation-Haz-Values'!$D$2/'Indoor Air LADC and Risk Calcs'!F105</f>
        <v>522266316.92017496</v>
      </c>
      <c r="Y105" s="42">
        <f>'Inhalation-Haz-Values'!$D$2/'Indoor Air LADC and Risk Calcs'!G105</f>
        <v>291986837.48252082</v>
      </c>
      <c r="Z105" s="42">
        <f>'Inhalation-Haz-Values'!$D$2/'Indoor Air LADC and Risk Calcs'!H105</f>
        <v>1756433034.6386657</v>
      </c>
      <c r="AA105" s="42">
        <f>'Inhalation-Haz-Values'!$D$2/'Indoor Air LADC and Risk Calcs'!I105</f>
        <v>915933071.86917686</v>
      </c>
      <c r="AB105" s="42">
        <f>'Inhalation-Haz-Values'!$D$3/'Indoor Air LADC and Risk Calcs'!J105</f>
        <v>358866860.69081968</v>
      </c>
      <c r="AC105" s="42">
        <f>'Inhalation-Haz-Values'!$D$3/'Indoor Air LADC and Risk Calcs'!K105</f>
        <v>2139460384.2614772</v>
      </c>
      <c r="AD105" s="42">
        <f>'Inhalation-Haz-Values'!$D$3/'Indoor Air LADC and Risk Calcs'!L105</f>
        <v>1132111034.6326902</v>
      </c>
      <c r="AE105" s="42">
        <f>'Inhalation-Haz-Values'!$D$3/'Indoor Air LADC and Risk Calcs'!M105</f>
        <v>632936702.92734575</v>
      </c>
      <c r="AF105" s="42">
        <f>'Inhalation-Haz-Values'!$D$3/'Indoor Air LADC and Risk Calcs'!N105</f>
        <v>3807400852.1819744</v>
      </c>
      <c r="AG105" s="42">
        <f>'Inhalation-Haz-Values'!$D$3/'Indoor Air LADC and Risk Calcs'!O105</f>
        <v>1985458192.5998518</v>
      </c>
      <c r="AH105" s="112">
        <f>P105*'Inhalation-Haz-Values'!$E$4</f>
        <v>4.1943131697992001E-10</v>
      </c>
      <c r="AI105" s="112">
        <f>Q105*'Inhalation-Haz-Values'!$E$4</f>
        <v>7.0354188891400378E-11</v>
      </c>
      <c r="AJ105" s="112">
        <f>R105*'Inhalation-Haz-Values'!$E$4</f>
        <v>1.3295515668994051E-10</v>
      </c>
      <c r="AK105" s="112">
        <f>S105*'Inhalation-Haz-Values'!$E$4</f>
        <v>2.3781208974584946E-10</v>
      </c>
      <c r="AL105" s="112">
        <f>T105*'Inhalation-Haz-Values'!$E$4</f>
        <v>3.9533531100025582E-11</v>
      </c>
      <c r="AM105" s="112">
        <f>U105*'Inhalation-Haz-Values'!$E$4</f>
        <v>7.5811216051294477E-11</v>
      </c>
    </row>
    <row r="106" spans="1:39" x14ac:dyDescent="0.25">
      <c r="A106" s="53" t="s">
        <v>28</v>
      </c>
      <c r="B106" s="53" t="s">
        <v>26</v>
      </c>
      <c r="C106" s="53" t="s">
        <v>238</v>
      </c>
      <c r="D106" s="42">
        <v>1.1814966675490705E-4</v>
      </c>
      <c r="E106" s="42">
        <v>1.981808137785926E-5</v>
      </c>
      <c r="F106" s="42">
        <v>3.7452156814067753E-5</v>
      </c>
      <c r="G106" s="42">
        <v>6.6989321055168865E-5</v>
      </c>
      <c r="H106" s="42">
        <v>1.1136205943669178E-5</v>
      </c>
      <c r="I106" s="42">
        <v>2.1355272127125204E-5</v>
      </c>
      <c r="J106" s="42">
        <v>1.1814966675490705E-4</v>
      </c>
      <c r="K106" s="42">
        <v>1.981808137785926E-5</v>
      </c>
      <c r="L106" s="42">
        <v>3.7452156814067753E-5</v>
      </c>
      <c r="M106" s="42">
        <v>6.6989321055168865E-5</v>
      </c>
      <c r="N106" s="42">
        <v>1.1136205943669178E-5</v>
      </c>
      <c r="O106" s="42">
        <v>2.1355272127125204E-5</v>
      </c>
      <c r="P106" s="42">
        <f t="shared" si="7"/>
        <v>1.1814966675490705E-4</v>
      </c>
      <c r="Q106" s="42">
        <f t="shared" si="8"/>
        <v>1.981808137785926E-5</v>
      </c>
      <c r="R106" s="42">
        <f t="shared" si="9"/>
        <v>3.7452156814067753E-5</v>
      </c>
      <c r="S106" s="42">
        <f t="shared" si="10"/>
        <v>6.6989321055168865E-5</v>
      </c>
      <c r="T106" s="42">
        <f t="shared" si="11"/>
        <v>1.1136205943669178E-5</v>
      </c>
      <c r="U106" s="42">
        <f t="shared" si="12"/>
        <v>2.1355272127125204E-5</v>
      </c>
      <c r="V106" s="42">
        <f>'Inhalation-Haz-Values'!$D$2/'Indoor Air LADC and Risk Calcs'!D106</f>
        <v>82776365.508401334</v>
      </c>
      <c r="W106" s="42">
        <f>'Inhalation-Haz-Values'!$D$2/'Indoor Air LADC and Risk Calcs'!E106</f>
        <v>493488739.57729357</v>
      </c>
      <c r="X106" s="42">
        <f>'Inhalation-Haz-Values'!$D$2/'Indoor Air LADC and Risk Calcs'!F106</f>
        <v>261133158.46008748</v>
      </c>
      <c r="Y106" s="42">
        <f>'Inhalation-Haz-Values'!$D$2/'Indoor Air LADC and Risk Calcs'!G106</f>
        <v>145993418.74126041</v>
      </c>
      <c r="Z106" s="42">
        <f>'Inhalation-Haz-Values'!$D$2/'Indoor Air LADC and Risk Calcs'!H106</f>
        <v>878216517.31933284</v>
      </c>
      <c r="AA106" s="42">
        <f>'Inhalation-Haz-Values'!$D$2/'Indoor Air LADC and Risk Calcs'!I106</f>
        <v>457966535.93458843</v>
      </c>
      <c r="AB106" s="42">
        <f>'Inhalation-Haz-Values'!$D$3/'Indoor Air LADC and Risk Calcs'!J106</f>
        <v>179433430.34540984</v>
      </c>
      <c r="AC106" s="42">
        <f>'Inhalation-Haz-Values'!$D$3/'Indoor Air LADC and Risk Calcs'!K106</f>
        <v>1069730192.1307386</v>
      </c>
      <c r="AD106" s="42">
        <f>'Inhalation-Haz-Values'!$D$3/'Indoor Air LADC and Risk Calcs'!L106</f>
        <v>566055517.3163451</v>
      </c>
      <c r="AE106" s="42">
        <f>'Inhalation-Haz-Values'!$D$3/'Indoor Air LADC and Risk Calcs'!M106</f>
        <v>316468351.46367288</v>
      </c>
      <c r="AF106" s="42">
        <f>'Inhalation-Haz-Values'!$D$3/'Indoor Air LADC and Risk Calcs'!N106</f>
        <v>1903700426.0909872</v>
      </c>
      <c r="AG106" s="42">
        <f>'Inhalation-Haz-Values'!$D$3/'Indoor Air LADC and Risk Calcs'!O106</f>
        <v>992729096.29992592</v>
      </c>
      <c r="AH106" s="112">
        <f>P106*'Inhalation-Haz-Values'!$E$4</f>
        <v>8.3886263395984001E-10</v>
      </c>
      <c r="AI106" s="112">
        <f>Q106*'Inhalation-Haz-Values'!$E$4</f>
        <v>1.4070837778280076E-10</v>
      </c>
      <c r="AJ106" s="112">
        <f>R106*'Inhalation-Haz-Values'!$E$4</f>
        <v>2.6591031337988102E-10</v>
      </c>
      <c r="AK106" s="112">
        <f>S106*'Inhalation-Haz-Values'!$E$4</f>
        <v>4.7562417949169893E-10</v>
      </c>
      <c r="AL106" s="112">
        <f>T106*'Inhalation-Haz-Values'!$E$4</f>
        <v>7.9067062200051164E-11</v>
      </c>
      <c r="AM106" s="112">
        <f>U106*'Inhalation-Haz-Values'!$E$4</f>
        <v>1.5162243210258895E-10</v>
      </c>
    </row>
    <row r="107" spans="1:39" x14ac:dyDescent="0.25">
      <c r="A107" s="53" t="s">
        <v>29</v>
      </c>
      <c r="B107" s="53" t="s">
        <v>26</v>
      </c>
      <c r="C107" s="53" t="s">
        <v>238</v>
      </c>
      <c r="D107" s="42">
        <v>5.9074833377453524E-5</v>
      </c>
      <c r="E107" s="42">
        <v>9.9090406889296302E-6</v>
      </c>
      <c r="F107" s="42">
        <v>1.8726078407033877E-5</v>
      </c>
      <c r="G107" s="42">
        <v>3.3494660527584433E-5</v>
      </c>
      <c r="H107" s="42">
        <v>5.5681029718345892E-6</v>
      </c>
      <c r="I107" s="42">
        <v>1.0677636063562602E-5</v>
      </c>
      <c r="J107" s="42">
        <v>5.9074833377453524E-5</v>
      </c>
      <c r="K107" s="42">
        <v>9.9090406889296302E-6</v>
      </c>
      <c r="L107" s="42">
        <v>1.8726078407033877E-5</v>
      </c>
      <c r="M107" s="42">
        <v>3.3494660527584433E-5</v>
      </c>
      <c r="N107" s="42">
        <v>5.5681029718345892E-6</v>
      </c>
      <c r="O107" s="42">
        <v>1.0677636063562602E-5</v>
      </c>
      <c r="P107" s="42">
        <f t="shared" si="7"/>
        <v>5.9074833377453524E-5</v>
      </c>
      <c r="Q107" s="42">
        <f t="shared" si="8"/>
        <v>9.9090406889296302E-6</v>
      </c>
      <c r="R107" s="42">
        <f t="shared" si="9"/>
        <v>1.8726078407033877E-5</v>
      </c>
      <c r="S107" s="42">
        <f t="shared" si="10"/>
        <v>3.3494660527584433E-5</v>
      </c>
      <c r="T107" s="42">
        <f t="shared" si="11"/>
        <v>5.5681029718345892E-6</v>
      </c>
      <c r="U107" s="42">
        <f t="shared" si="12"/>
        <v>1.0677636063562602E-5</v>
      </c>
      <c r="V107" s="42">
        <f>'Inhalation-Haz-Values'!$D$2/'Indoor Air LADC and Risk Calcs'!D107</f>
        <v>165552731.01680267</v>
      </c>
      <c r="W107" s="42">
        <f>'Inhalation-Haz-Values'!$D$2/'Indoor Air LADC and Risk Calcs'!E107</f>
        <v>986977479.15458715</v>
      </c>
      <c r="X107" s="42">
        <f>'Inhalation-Haz-Values'!$D$2/'Indoor Air LADC and Risk Calcs'!F107</f>
        <v>522266316.92017496</v>
      </c>
      <c r="Y107" s="42">
        <f>'Inhalation-Haz-Values'!$D$2/'Indoor Air LADC and Risk Calcs'!G107</f>
        <v>291986837.48252082</v>
      </c>
      <c r="Z107" s="42">
        <f>'Inhalation-Haz-Values'!$D$2/'Indoor Air LADC and Risk Calcs'!H107</f>
        <v>1756433034.6386657</v>
      </c>
      <c r="AA107" s="42">
        <f>'Inhalation-Haz-Values'!$D$2/'Indoor Air LADC and Risk Calcs'!I107</f>
        <v>915933071.86917686</v>
      </c>
      <c r="AB107" s="42">
        <f>'Inhalation-Haz-Values'!$D$3/'Indoor Air LADC and Risk Calcs'!J107</f>
        <v>358866860.69081968</v>
      </c>
      <c r="AC107" s="42">
        <f>'Inhalation-Haz-Values'!$D$3/'Indoor Air LADC and Risk Calcs'!K107</f>
        <v>2139460384.2614772</v>
      </c>
      <c r="AD107" s="42">
        <f>'Inhalation-Haz-Values'!$D$3/'Indoor Air LADC and Risk Calcs'!L107</f>
        <v>1132111034.6326902</v>
      </c>
      <c r="AE107" s="42">
        <f>'Inhalation-Haz-Values'!$D$3/'Indoor Air LADC and Risk Calcs'!M107</f>
        <v>632936702.92734575</v>
      </c>
      <c r="AF107" s="42">
        <f>'Inhalation-Haz-Values'!$D$3/'Indoor Air LADC and Risk Calcs'!N107</f>
        <v>3807400852.1819744</v>
      </c>
      <c r="AG107" s="42">
        <f>'Inhalation-Haz-Values'!$D$3/'Indoor Air LADC and Risk Calcs'!O107</f>
        <v>1985458192.5998518</v>
      </c>
      <c r="AH107" s="112">
        <f>P107*'Inhalation-Haz-Values'!$E$4</f>
        <v>4.1943131697992001E-10</v>
      </c>
      <c r="AI107" s="112">
        <f>Q107*'Inhalation-Haz-Values'!$E$4</f>
        <v>7.0354188891400378E-11</v>
      </c>
      <c r="AJ107" s="112">
        <f>R107*'Inhalation-Haz-Values'!$E$4</f>
        <v>1.3295515668994051E-10</v>
      </c>
      <c r="AK107" s="112">
        <f>S107*'Inhalation-Haz-Values'!$E$4</f>
        <v>2.3781208974584946E-10</v>
      </c>
      <c r="AL107" s="112">
        <f>T107*'Inhalation-Haz-Values'!$E$4</f>
        <v>3.9533531100025582E-11</v>
      </c>
      <c r="AM107" s="112">
        <f>U107*'Inhalation-Haz-Values'!$E$4</f>
        <v>7.5811216051294477E-11</v>
      </c>
    </row>
    <row r="108" spans="1:39" x14ac:dyDescent="0.25">
      <c r="A108" s="53" t="s">
        <v>30</v>
      </c>
      <c r="B108" s="53" t="s">
        <v>26</v>
      </c>
      <c r="C108" s="53" t="s">
        <v>238</v>
      </c>
      <c r="D108" s="42">
        <v>1.596959506581085E-4</v>
      </c>
      <c r="E108" s="42">
        <v>1.3912538046399706E-5</v>
      </c>
      <c r="F108" s="42">
        <v>2.9249861256410825E-5</v>
      </c>
      <c r="G108" s="42">
        <v>9.3560646436325183E-5</v>
      </c>
      <c r="H108" s="42">
        <v>7.7344521285295474E-6</v>
      </c>
      <c r="I108" s="42">
        <v>1.6777475011806025E-5</v>
      </c>
      <c r="J108" s="42">
        <v>1.596959506581085E-4</v>
      </c>
      <c r="K108" s="42">
        <v>1.3912538046399706E-5</v>
      </c>
      <c r="L108" s="42">
        <v>2.9249861256410825E-5</v>
      </c>
      <c r="M108" s="42">
        <v>9.3560646436325183E-5</v>
      </c>
      <c r="N108" s="42">
        <v>7.7344521285295474E-6</v>
      </c>
      <c r="O108" s="42">
        <v>1.6777475011806025E-5</v>
      </c>
      <c r="P108" s="42">
        <f t="shared" si="7"/>
        <v>1.596959506581085E-4</v>
      </c>
      <c r="Q108" s="42">
        <f t="shared" si="8"/>
        <v>1.3912538046399706E-5</v>
      </c>
      <c r="R108" s="42">
        <f t="shared" si="9"/>
        <v>2.9249861256410825E-5</v>
      </c>
      <c r="S108" s="42">
        <f t="shared" si="10"/>
        <v>9.3560646436325183E-5</v>
      </c>
      <c r="T108" s="42">
        <f t="shared" si="11"/>
        <v>7.7344521285295474E-6</v>
      </c>
      <c r="U108" s="42">
        <f t="shared" si="12"/>
        <v>1.6777475011806025E-5</v>
      </c>
      <c r="V108" s="42">
        <f>'Inhalation-Haz-Values'!$D$2/'Indoor Air LADC and Risk Calcs'!D108</f>
        <v>61241377.503290027</v>
      </c>
      <c r="W108" s="42">
        <f>'Inhalation-Haz-Values'!$D$2/'Indoor Air LADC and Risk Calcs'!E108</f>
        <v>702963037.18147779</v>
      </c>
      <c r="X108" s="42">
        <f>'Inhalation-Haz-Values'!$D$2/'Indoor Air LADC and Risk Calcs'!F108</f>
        <v>334360560.35501617</v>
      </c>
      <c r="Y108" s="42">
        <f>'Inhalation-Haz-Values'!$D$2/'Indoor Air LADC and Risk Calcs'!G108</f>
        <v>104531128.9790628</v>
      </c>
      <c r="Z108" s="42">
        <f>'Inhalation-Haz-Values'!$D$2/'Indoor Air LADC and Risk Calcs'!H108</f>
        <v>1264472238.9482739</v>
      </c>
      <c r="AA108" s="42">
        <f>'Inhalation-Haz-Values'!$D$2/'Indoor Air LADC and Risk Calcs'!I108</f>
        <v>582924426.53724587</v>
      </c>
      <c r="AB108" s="42">
        <f>'Inhalation-Haz-Values'!$D$3/'Indoor Air LADC and Risk Calcs'!J108</f>
        <v>132752270.25253053</v>
      </c>
      <c r="AC108" s="42">
        <f>'Inhalation-Haz-Values'!$D$3/'Indoor Air LADC and Risk Calcs'!K108</f>
        <v>1523805356.6715059</v>
      </c>
      <c r="AD108" s="42">
        <f>'Inhalation-Haz-Values'!$D$3/'Indoor Air LADC and Risk Calcs'!L108</f>
        <v>724789762.73275483</v>
      </c>
      <c r="AE108" s="42">
        <f>'Inhalation-Haz-Values'!$D$3/'Indoor Air LADC and Risk Calcs'!M108</f>
        <v>226590995.33293778</v>
      </c>
      <c r="AF108" s="42">
        <f>'Inhalation-Haz-Values'!$D$3/'Indoor Air LADC and Risk Calcs'!N108</f>
        <v>2740982767.4543362</v>
      </c>
      <c r="AG108" s="42">
        <f>'Inhalation-Haz-Values'!$D$3/'Indoor Air LADC and Risk Calcs'!O108</f>
        <v>1263598961.409981</v>
      </c>
      <c r="AH108" s="112">
        <f>P108*'Inhalation-Haz-Values'!$E$4</f>
        <v>1.1338412496725703E-9</v>
      </c>
      <c r="AI108" s="112">
        <f>Q108*'Inhalation-Haz-Values'!$E$4</f>
        <v>9.8779020129437904E-11</v>
      </c>
      <c r="AJ108" s="112">
        <f>R108*'Inhalation-Haz-Values'!$E$4</f>
        <v>2.0767401492051685E-10</v>
      </c>
      <c r="AK108" s="112">
        <f>S108*'Inhalation-Haz-Values'!$E$4</f>
        <v>6.6428058969790883E-10</v>
      </c>
      <c r="AL108" s="112">
        <f>T108*'Inhalation-Haz-Values'!$E$4</f>
        <v>5.4914610112559784E-11</v>
      </c>
      <c r="AM108" s="112">
        <f>U108*'Inhalation-Haz-Values'!$E$4</f>
        <v>1.1912007258382277E-10</v>
      </c>
    </row>
    <row r="109" spans="1:39" x14ac:dyDescent="0.25">
      <c r="A109" s="53" t="s">
        <v>31</v>
      </c>
      <c r="B109" s="53" t="s">
        <v>26</v>
      </c>
      <c r="C109" s="53" t="s">
        <v>238</v>
      </c>
      <c r="D109" s="42">
        <v>9.8998821041980649E-5</v>
      </c>
      <c r="E109" s="42">
        <v>1.3387175200529556E-5</v>
      </c>
      <c r="F109" s="42">
        <v>2.6038543721136583E-5</v>
      </c>
      <c r="G109" s="42">
        <v>5.6884822136665725E-5</v>
      </c>
      <c r="H109" s="42">
        <v>7.5017160039669747E-6</v>
      </c>
      <c r="I109" s="42">
        <v>1.4872004816514106E-5</v>
      </c>
      <c r="J109" s="42">
        <v>9.8998821041980649E-5</v>
      </c>
      <c r="K109" s="42">
        <v>1.3387175200529556E-5</v>
      </c>
      <c r="L109" s="42">
        <v>2.6038543721136583E-5</v>
      </c>
      <c r="M109" s="42">
        <v>5.6884822136665725E-5</v>
      </c>
      <c r="N109" s="42">
        <v>7.5017160039669747E-6</v>
      </c>
      <c r="O109" s="42">
        <v>1.4872004816514106E-5</v>
      </c>
      <c r="P109" s="42">
        <f t="shared" si="7"/>
        <v>9.8998821041980649E-5</v>
      </c>
      <c r="Q109" s="42">
        <f t="shared" si="8"/>
        <v>1.3387175200529556E-5</v>
      </c>
      <c r="R109" s="42">
        <f t="shared" si="9"/>
        <v>2.6038543721136583E-5</v>
      </c>
      <c r="S109" s="42">
        <f t="shared" si="10"/>
        <v>5.6884822136665725E-5</v>
      </c>
      <c r="T109" s="42">
        <f t="shared" si="11"/>
        <v>7.5017160039669747E-6</v>
      </c>
      <c r="U109" s="42">
        <f t="shared" si="12"/>
        <v>1.4872004816514106E-5</v>
      </c>
      <c r="V109" s="42">
        <f>'Inhalation-Haz-Values'!$D$2/'Indoor Air LADC and Risk Calcs'!D109</f>
        <v>98789055.233827189</v>
      </c>
      <c r="W109" s="42">
        <f>'Inhalation-Haz-Values'!$D$2/'Indoor Air LADC and Risk Calcs'!E109</f>
        <v>730549937.04819322</v>
      </c>
      <c r="X109" s="42">
        <f>'Inhalation-Haz-Values'!$D$2/'Indoor Air LADC and Risk Calcs'!F109</f>
        <v>375597042.01357323</v>
      </c>
      <c r="Y109" s="42">
        <f>'Inhalation-Haz-Values'!$D$2/'Indoor Air LADC and Risk Calcs'!G109</f>
        <v>171926352.80644035</v>
      </c>
      <c r="Z109" s="42">
        <f>'Inhalation-Haz-Values'!$D$2/'Indoor Air LADC and Risk Calcs'!H109</f>
        <v>1303701712.3586454</v>
      </c>
      <c r="AA109" s="42">
        <f>'Inhalation-Haz-Values'!$D$2/'Indoor Air LADC and Risk Calcs'!I109</f>
        <v>657611406.17303562</v>
      </c>
      <c r="AB109" s="42">
        <f>'Inhalation-Haz-Values'!$D$3/'Indoor Air LADC and Risk Calcs'!J109</f>
        <v>214143964.31054565</v>
      </c>
      <c r="AC109" s="42">
        <f>'Inhalation-Haz-Values'!$D$3/'Indoor Air LADC and Risk Calcs'!K109</f>
        <v>1583605180.5134659</v>
      </c>
      <c r="AD109" s="42">
        <f>'Inhalation-Haz-Values'!$D$3/'Indoor Air LADC and Risk Calcs'!L109</f>
        <v>814177637.08463728</v>
      </c>
      <c r="AE109" s="42">
        <f>'Inhalation-Haz-Values'!$D$3/'Indoor Air LADC and Risk Calcs'!M109</f>
        <v>372682891.56406295</v>
      </c>
      <c r="AF109" s="42">
        <f>'Inhalation-Haz-Values'!$D$3/'Indoor Air LADC and Risk Calcs'!N109</f>
        <v>2826020071.7794766</v>
      </c>
      <c r="AG109" s="42">
        <f>'Inhalation-Haz-Values'!$D$3/'Indoor Air LADC and Risk Calcs'!O109</f>
        <v>1425497117.6757009</v>
      </c>
      <c r="AH109" s="112">
        <f>P109*'Inhalation-Haz-Values'!$E$4</f>
        <v>7.0289162939806259E-10</v>
      </c>
      <c r="AI109" s="112">
        <f>Q109*'Inhalation-Haz-Values'!$E$4</f>
        <v>9.5048943923759844E-11</v>
      </c>
      <c r="AJ109" s="112">
        <f>R109*'Inhalation-Haz-Values'!$E$4</f>
        <v>1.8487366042006974E-10</v>
      </c>
      <c r="AK109" s="112">
        <f>S109*'Inhalation-Haz-Values'!$E$4</f>
        <v>4.0388223717032664E-10</v>
      </c>
      <c r="AL109" s="112">
        <f>T109*'Inhalation-Haz-Values'!$E$4</f>
        <v>5.3262183628165518E-11</v>
      </c>
      <c r="AM109" s="112">
        <f>U109*'Inhalation-Haz-Values'!$E$4</f>
        <v>1.0559123419725016E-10</v>
      </c>
    </row>
    <row r="110" spans="1:39" x14ac:dyDescent="0.25">
      <c r="A110" s="53" t="s">
        <v>14</v>
      </c>
      <c r="B110" s="53" t="s">
        <v>15</v>
      </c>
      <c r="C110" s="53" t="s">
        <v>238</v>
      </c>
      <c r="D110" s="42">
        <v>3.4899640818393113E-3</v>
      </c>
      <c r="E110" s="42">
        <v>1.6569110829922458E-4</v>
      </c>
      <c r="F110" s="42">
        <v>4.0955289923465867E-4</v>
      </c>
      <c r="G110" s="42">
        <v>2.0770571854978725E-3</v>
      </c>
      <c r="H110" s="42">
        <v>9.0389748058268383E-5</v>
      </c>
      <c r="I110" s="42">
        <v>2.3676035773838273E-4</v>
      </c>
      <c r="J110" s="42">
        <v>3.4899640818393113E-3</v>
      </c>
      <c r="K110" s="42">
        <v>1.6569110829922458E-4</v>
      </c>
      <c r="L110" s="42">
        <v>4.0955289923465867E-4</v>
      </c>
      <c r="M110" s="42">
        <v>2.0770571854978725E-3</v>
      </c>
      <c r="N110" s="42">
        <v>9.0389748058268383E-5</v>
      </c>
      <c r="O110" s="42">
        <v>2.3676035773838273E-4</v>
      </c>
      <c r="P110" s="42">
        <f t="shared" si="7"/>
        <v>3.4899640818393113E-3</v>
      </c>
      <c r="Q110" s="42">
        <f t="shared" si="8"/>
        <v>1.6569110829922458E-4</v>
      </c>
      <c r="R110" s="42">
        <f t="shared" si="9"/>
        <v>4.0955289923465867E-4</v>
      </c>
      <c r="S110" s="42">
        <f t="shared" si="10"/>
        <v>2.0770571854978725E-3</v>
      </c>
      <c r="T110" s="42">
        <f t="shared" si="11"/>
        <v>9.0389748058268383E-5</v>
      </c>
      <c r="U110" s="42">
        <f t="shared" si="12"/>
        <v>2.3676035773838273E-4</v>
      </c>
      <c r="V110" s="42">
        <f>'Inhalation-Haz-Values'!$D$2/'Indoor Air LADC and Risk Calcs'!D110</f>
        <v>2802321.1043609534</v>
      </c>
      <c r="W110" s="42">
        <f>'Inhalation-Haz-Values'!$D$2/'Indoor Air LADC and Risk Calcs'!E110</f>
        <v>59025496.904385</v>
      </c>
      <c r="X110" s="42">
        <f>'Inhalation-Haz-Values'!$D$2/'Indoor Air LADC and Risk Calcs'!F110</f>
        <v>23879699.101815958</v>
      </c>
      <c r="Y110" s="42">
        <f>'Inhalation-Haz-Values'!$D$2/'Indoor Air LADC and Risk Calcs'!G110</f>
        <v>4708584.8518204018</v>
      </c>
      <c r="Z110" s="42">
        <f>'Inhalation-Haz-Values'!$D$2/'Indoor Air LADC and Risk Calcs'!H110</f>
        <v>108198111.07002391</v>
      </c>
      <c r="AA110" s="42">
        <f>'Inhalation-Haz-Values'!$D$2/'Indoor Air LADC and Risk Calcs'!I110</f>
        <v>41307590.905090533</v>
      </c>
      <c r="AB110" s="42">
        <f>'Inhalation-Haz-Values'!$D$3/'Indoor Air LADC and Risk Calcs'!J110</f>
        <v>6074561.0851178132</v>
      </c>
      <c r="AC110" s="42">
        <f>'Inhalation-Haz-Values'!$D$3/'Indoor Air LADC and Risk Calcs'!K110</f>
        <v>127948929.89498588</v>
      </c>
      <c r="AD110" s="42">
        <f>'Inhalation-Haz-Values'!$D$3/'Indoor Air LADC and Risk Calcs'!L110</f>
        <v>51763764.924181826</v>
      </c>
      <c r="AE110" s="42">
        <f>'Inhalation-Haz-Values'!$D$3/'Indoor Air LADC and Risk Calcs'!M110</f>
        <v>10206748.349549336</v>
      </c>
      <c r="AF110" s="42">
        <f>'Inhalation-Haz-Values'!$D$3/'Indoor Air LADC and Risk Calcs'!N110</f>
        <v>234539872.66712749</v>
      </c>
      <c r="AG110" s="42">
        <f>'Inhalation-Haz-Values'!$D$3/'Indoor Air LADC and Risk Calcs'!O110</f>
        <v>89542017.094879285</v>
      </c>
      <c r="AH110" s="112">
        <f>P110*'Inhalation-Haz-Values'!$E$4</f>
        <v>2.477874498105911E-8</v>
      </c>
      <c r="AI110" s="112">
        <f>Q110*'Inhalation-Haz-Values'!$E$4</f>
        <v>1.1764068689244944E-9</v>
      </c>
      <c r="AJ110" s="112">
        <f>R110*'Inhalation-Haz-Values'!$E$4</f>
        <v>2.9078255845660763E-9</v>
      </c>
      <c r="AK110" s="112">
        <f>S110*'Inhalation-Haz-Values'!$E$4</f>
        <v>1.4747106017034893E-8</v>
      </c>
      <c r="AL110" s="112">
        <f>T110*'Inhalation-Haz-Values'!$E$4</f>
        <v>6.4176721121370549E-10</v>
      </c>
      <c r="AM110" s="112">
        <f>U110*'Inhalation-Haz-Values'!$E$4</f>
        <v>1.6809985399425174E-9</v>
      </c>
    </row>
    <row r="111" spans="1:39" x14ac:dyDescent="0.25">
      <c r="A111" s="53" t="s">
        <v>18</v>
      </c>
      <c r="B111" s="53" t="s">
        <v>15</v>
      </c>
      <c r="C111" s="53" t="s">
        <v>238</v>
      </c>
      <c r="D111" s="42">
        <v>2.0477121252083846E-3</v>
      </c>
      <c r="E111" s="42">
        <v>9.6288869013727525E-5</v>
      </c>
      <c r="F111" s="42">
        <v>2.387597443858238E-4</v>
      </c>
      <c r="G111" s="42">
        <v>1.2189164640818877E-3</v>
      </c>
      <c r="H111" s="42">
        <v>5.250738563333898E-5</v>
      </c>
      <c r="I111" s="42">
        <v>1.3804507449085641E-4</v>
      </c>
      <c r="J111" s="42">
        <v>2.0477121252083846E-3</v>
      </c>
      <c r="K111" s="42">
        <v>9.6288869013727525E-5</v>
      </c>
      <c r="L111" s="42">
        <v>2.387597443858238E-4</v>
      </c>
      <c r="M111" s="42">
        <v>1.2189164640818877E-3</v>
      </c>
      <c r="N111" s="42">
        <v>5.250738563333898E-5</v>
      </c>
      <c r="O111" s="42">
        <v>1.3804507449085641E-4</v>
      </c>
      <c r="P111" s="42">
        <f t="shared" si="7"/>
        <v>2.0477121252083846E-3</v>
      </c>
      <c r="Q111" s="42">
        <f t="shared" si="8"/>
        <v>9.6288869013727525E-5</v>
      </c>
      <c r="R111" s="42">
        <f t="shared" si="9"/>
        <v>2.387597443858238E-4</v>
      </c>
      <c r="S111" s="42">
        <f t="shared" si="10"/>
        <v>1.2189164640818877E-3</v>
      </c>
      <c r="T111" s="42">
        <f t="shared" si="11"/>
        <v>5.250738563333898E-5</v>
      </c>
      <c r="U111" s="42">
        <f t="shared" si="12"/>
        <v>1.3804507449085641E-4</v>
      </c>
      <c r="V111" s="42">
        <f>'Inhalation-Haz-Values'!$D$2/'Indoor Air LADC and Risk Calcs'!D111</f>
        <v>4776061.9667204162</v>
      </c>
      <c r="W111" s="42">
        <f>'Inhalation-Haz-Values'!$D$2/'Indoor Air LADC and Risk Calcs'!E111</f>
        <v>101569372.45369144</v>
      </c>
      <c r="X111" s="42">
        <f>'Inhalation-Haz-Values'!$D$2/'Indoor Air LADC and Risk Calcs'!F111</f>
        <v>40961678.96794197</v>
      </c>
      <c r="Y111" s="42">
        <f>'Inhalation-Haz-Values'!$D$2/'Indoor Air LADC and Risk Calcs'!G111</f>
        <v>8023519.4848783109</v>
      </c>
      <c r="Z111" s="42">
        <f>'Inhalation-Haz-Values'!$D$2/'Indoor Air LADC and Risk Calcs'!H111</f>
        <v>186259511.53413165</v>
      </c>
      <c r="AA111" s="42">
        <f>'Inhalation-Haz-Values'!$D$2/'Indoor Air LADC and Risk Calcs'!I111</f>
        <v>70846424.880213976</v>
      </c>
      <c r="AB111" s="42">
        <f>'Inhalation-Haz-Values'!$D$3/'Indoor Air LADC and Risk Calcs'!J111</f>
        <v>10353017.760171045</v>
      </c>
      <c r="AC111" s="42">
        <f>'Inhalation-Haz-Values'!$D$3/'Indoor Air LADC and Risk Calcs'!K111</f>
        <v>220170827.81372789</v>
      </c>
      <c r="AD111" s="42">
        <f>'Inhalation-Haz-Values'!$D$3/'Indoor Air LADC and Risk Calcs'!L111</f>
        <v>88792187.537870124</v>
      </c>
      <c r="AE111" s="42">
        <f>'Inhalation-Haz-Values'!$D$3/'Indoor Air LADC and Risk Calcs'!M111</f>
        <v>17392496.224889591</v>
      </c>
      <c r="AF111" s="42">
        <f>'Inhalation-Haz-Values'!$D$3/'Indoor Air LADC and Risk Calcs'!N111</f>
        <v>403752724.38891524</v>
      </c>
      <c r="AG111" s="42">
        <f>'Inhalation-Haz-Values'!$D$3/'Indoor Air LADC and Risk Calcs'!O111</f>
        <v>153573027.34770307</v>
      </c>
      <c r="AH111" s="112">
        <f>P111*'Inhalation-Haz-Values'!$E$4</f>
        <v>1.4538756088979531E-8</v>
      </c>
      <c r="AI111" s="112">
        <f>Q111*'Inhalation-Haz-Values'!$E$4</f>
        <v>6.8365096999746541E-10</v>
      </c>
      <c r="AJ111" s="112">
        <f>R111*'Inhalation-Haz-Values'!$E$4</f>
        <v>1.6951941851393489E-9</v>
      </c>
      <c r="AK111" s="112">
        <f>S111*'Inhalation-Haz-Values'!$E$4</f>
        <v>8.6543068949814021E-9</v>
      </c>
      <c r="AL111" s="112">
        <f>T111*'Inhalation-Haz-Values'!$E$4</f>
        <v>3.7280243799670675E-10</v>
      </c>
      <c r="AM111" s="112">
        <f>U111*'Inhalation-Haz-Values'!$E$4</f>
        <v>9.8012002888508053E-10</v>
      </c>
    </row>
    <row r="112" spans="1:39" x14ac:dyDescent="0.25">
      <c r="A112" s="53" t="s">
        <v>19</v>
      </c>
      <c r="B112" s="53" t="s">
        <v>15</v>
      </c>
      <c r="C112" s="53" t="s">
        <v>238</v>
      </c>
      <c r="D112" s="42">
        <v>2.9650395871941757E-3</v>
      </c>
      <c r="E112" s="42">
        <v>1.3943890209422823E-4</v>
      </c>
      <c r="F112" s="42">
        <v>3.457432258886553E-4</v>
      </c>
      <c r="G112" s="42">
        <v>1.7649592441613324E-3</v>
      </c>
      <c r="H112" s="42">
        <v>7.6037918996130053E-5</v>
      </c>
      <c r="I112" s="42">
        <v>1.9990000918168491E-4</v>
      </c>
      <c r="J112" s="42">
        <v>2.9650395871941757E-3</v>
      </c>
      <c r="K112" s="42">
        <v>1.3943890209422823E-4</v>
      </c>
      <c r="L112" s="42">
        <v>3.457432258886553E-4</v>
      </c>
      <c r="M112" s="42">
        <v>1.7649592441613324E-3</v>
      </c>
      <c r="N112" s="42">
        <v>7.6037918996130053E-5</v>
      </c>
      <c r="O112" s="42">
        <v>1.9990000918168491E-4</v>
      </c>
      <c r="P112" s="42">
        <f t="shared" si="7"/>
        <v>2.9650395871941757E-3</v>
      </c>
      <c r="Q112" s="42">
        <f t="shared" si="8"/>
        <v>1.3943890209422823E-4</v>
      </c>
      <c r="R112" s="42">
        <f t="shared" si="9"/>
        <v>3.457432258886553E-4</v>
      </c>
      <c r="S112" s="42">
        <f t="shared" si="10"/>
        <v>1.7649592441613324E-3</v>
      </c>
      <c r="T112" s="42">
        <f t="shared" si="11"/>
        <v>7.6037918996130053E-5</v>
      </c>
      <c r="U112" s="42">
        <f t="shared" si="12"/>
        <v>1.9990000918168491E-4</v>
      </c>
      <c r="V112" s="42">
        <f>'Inhalation-Haz-Values'!$D$2/'Indoor Air LADC and Risk Calcs'!D112</f>
        <v>3298438.2543286169</v>
      </c>
      <c r="W112" s="42">
        <f>'Inhalation-Haz-Values'!$D$2/'Indoor Air LADC and Risk Calcs'!E112</f>
        <v>70138245.877689123</v>
      </c>
      <c r="X112" s="42">
        <f>'Inhalation-Haz-Values'!$D$2/'Indoor Air LADC and Risk Calcs'!F112</f>
        <v>28286888.267623197</v>
      </c>
      <c r="Y112" s="42">
        <f>'Inhalation-Haz-Values'!$D$2/'Indoor Air LADC and Risk Calcs'!G112</f>
        <v>5541204.4399060495</v>
      </c>
      <c r="Z112" s="42">
        <f>'Inhalation-Haz-Values'!$D$2/'Indoor Air LADC and Risk Calcs'!H112</f>
        <v>128620037.59594937</v>
      </c>
      <c r="AA112" s="42">
        <f>'Inhalation-Haz-Values'!$D$2/'Indoor Air LADC and Risk Calcs'!I112</f>
        <v>48924459.983947098</v>
      </c>
      <c r="AB112" s="42">
        <f>'Inhalation-Haz-Values'!$D$3/'Indoor Air LADC and Risk Calcs'!J112</f>
        <v>7149988.8539638733</v>
      </c>
      <c r="AC112" s="42">
        <f>'Inhalation-Haz-Values'!$D$3/'Indoor Air LADC and Risk Calcs'!K112</f>
        <v>152037915.3994897</v>
      </c>
      <c r="AD112" s="42">
        <f>'Inhalation-Haz-Values'!$D$3/'Indoor Air LADC and Risk Calcs'!L112</f>
        <v>61317181.111821242</v>
      </c>
      <c r="AE112" s="42">
        <f>'Inhalation-Haz-Values'!$D$3/'Indoor Air LADC and Risk Calcs'!M112</f>
        <v>12011608.806340311</v>
      </c>
      <c r="AF112" s="42">
        <f>'Inhalation-Haz-Values'!$D$3/'Indoor Air LADC and Risk Calcs'!N112</f>
        <v>278808261.45543218</v>
      </c>
      <c r="AG112" s="42">
        <f>'Inhalation-Haz-Values'!$D$3/'Indoor Air LADC and Risk Calcs'!O112</f>
        <v>106053021.64209391</v>
      </c>
      <c r="AH112" s="112">
        <f>P112*'Inhalation-Haz-Values'!$E$4</f>
        <v>2.1051781069078646E-8</v>
      </c>
      <c r="AI112" s="112">
        <f>Q112*'Inhalation-Haz-Values'!$E$4</f>
        <v>9.9001620486902051E-10</v>
      </c>
      <c r="AJ112" s="112">
        <f>R112*'Inhalation-Haz-Values'!$E$4</f>
        <v>2.4547769038094524E-9</v>
      </c>
      <c r="AK112" s="112">
        <f>S112*'Inhalation-Haz-Values'!$E$4</f>
        <v>1.253121063354546E-8</v>
      </c>
      <c r="AL112" s="112">
        <f>T112*'Inhalation-Haz-Values'!$E$4</f>
        <v>5.3986922487252338E-10</v>
      </c>
      <c r="AM112" s="112">
        <f>U112*'Inhalation-Haz-Values'!$E$4</f>
        <v>1.4192900651899628E-9</v>
      </c>
    </row>
    <row r="113" spans="1:39" x14ac:dyDescent="0.25">
      <c r="A113" s="53" t="s">
        <v>20</v>
      </c>
      <c r="B113" s="53" t="s">
        <v>15</v>
      </c>
      <c r="C113" s="53" t="s">
        <v>238</v>
      </c>
      <c r="D113" s="42">
        <v>2.4093186189771704E-3</v>
      </c>
      <c r="E113" s="42">
        <v>1.1317074345647252E-4</v>
      </c>
      <c r="F113" s="42">
        <v>2.8072021194802649E-4</v>
      </c>
      <c r="G113" s="42">
        <v>1.4341940541457087E-3</v>
      </c>
      <c r="H113" s="42">
        <v>6.1710446746807235E-5</v>
      </c>
      <c r="I113" s="42">
        <v>1.6230814681585966E-4</v>
      </c>
      <c r="J113" s="42">
        <v>2.4093186189771704E-3</v>
      </c>
      <c r="K113" s="42">
        <v>1.1317074345647252E-4</v>
      </c>
      <c r="L113" s="42">
        <v>2.8072021194802649E-4</v>
      </c>
      <c r="M113" s="42">
        <v>1.4341940541457087E-3</v>
      </c>
      <c r="N113" s="42">
        <v>6.1710446746807235E-5</v>
      </c>
      <c r="O113" s="42">
        <v>1.6230814681585966E-4</v>
      </c>
      <c r="P113" s="42">
        <f t="shared" si="7"/>
        <v>2.4093186189771704E-3</v>
      </c>
      <c r="Q113" s="42">
        <f t="shared" si="8"/>
        <v>1.1317074345647252E-4</v>
      </c>
      <c r="R113" s="42">
        <f t="shared" si="9"/>
        <v>2.8072021194802649E-4</v>
      </c>
      <c r="S113" s="42">
        <f t="shared" si="10"/>
        <v>1.4341940541457087E-3</v>
      </c>
      <c r="T113" s="42">
        <f t="shared" si="11"/>
        <v>6.1710446746807235E-5</v>
      </c>
      <c r="U113" s="42">
        <f t="shared" si="12"/>
        <v>1.6230814681585966E-4</v>
      </c>
      <c r="V113" s="42">
        <f>'Inhalation-Haz-Values'!$D$2/'Indoor Air LADC and Risk Calcs'!D113</f>
        <v>4059238.9578394201</v>
      </c>
      <c r="W113" s="42">
        <f>'Inhalation-Haz-Values'!$D$2/'Indoor Air LADC and Risk Calcs'!E113</f>
        <v>86418094.47652486</v>
      </c>
      <c r="X113" s="42">
        <f>'Inhalation-Haz-Values'!$D$2/'Indoor Air LADC and Risk Calcs'!F113</f>
        <v>34838959.161981195</v>
      </c>
      <c r="Y113" s="42">
        <f>'Inhalation-Haz-Values'!$D$2/'Indoor Air LADC and Risk Calcs'!G113</f>
        <v>6819160.8881167406</v>
      </c>
      <c r="Z113" s="42">
        <f>'Inhalation-Haz-Values'!$D$2/'Indoor Air LADC and Risk Calcs'!H113</f>
        <v>158482080.67795256</v>
      </c>
      <c r="AA113" s="42">
        <f>'Inhalation-Haz-Values'!$D$2/'Indoor Air LADC and Risk Calcs'!I113</f>
        <v>60255755.437190197</v>
      </c>
      <c r="AB113" s="42">
        <f>'Inhalation-Haz-Values'!$D$3/'Indoor Air LADC and Risk Calcs'!J113</f>
        <v>8799168.2930670455</v>
      </c>
      <c r="AC113" s="42">
        <f>'Inhalation-Haz-Values'!$D$3/'Indoor Air LADC and Risk Calcs'!K113</f>
        <v>187327566.75892913</v>
      </c>
      <c r="AD113" s="42">
        <f>'Inhalation-Haz-Values'!$D$3/'Indoor Air LADC and Risk Calcs'!L113</f>
        <v>75520034.175255761</v>
      </c>
      <c r="AE113" s="42">
        <f>'Inhalation-Haz-Values'!$D$3/'Indoor Air LADC and Risk Calcs'!M113</f>
        <v>14781821.148064919</v>
      </c>
      <c r="AF113" s="42">
        <f>'Inhalation-Haz-Values'!$D$3/'Indoor Air LADC and Risk Calcs'!N113</f>
        <v>343539888.58615488</v>
      </c>
      <c r="AG113" s="42">
        <f>'Inhalation-Haz-Values'!$D$3/'Indoor Air LADC and Risk Calcs'!O113</f>
        <v>130615747.98245727</v>
      </c>
      <c r="AH113" s="112">
        <f>P113*'Inhalation-Haz-Values'!$E$4</f>
        <v>1.710616219473791E-8</v>
      </c>
      <c r="AI113" s="112">
        <f>Q113*'Inhalation-Haz-Values'!$E$4</f>
        <v>8.0351227854095491E-10</v>
      </c>
      <c r="AJ113" s="112">
        <f>R113*'Inhalation-Haz-Values'!$E$4</f>
        <v>1.9931135048309881E-9</v>
      </c>
      <c r="AK113" s="112">
        <f>S113*'Inhalation-Haz-Values'!$E$4</f>
        <v>1.0182777784434532E-8</v>
      </c>
      <c r="AL113" s="112">
        <f>T113*'Inhalation-Haz-Values'!$E$4</f>
        <v>4.3814417190233138E-10</v>
      </c>
      <c r="AM113" s="112">
        <f>U113*'Inhalation-Haz-Values'!$E$4</f>
        <v>1.1523878423926035E-9</v>
      </c>
    </row>
    <row r="114" spans="1:39" x14ac:dyDescent="0.25">
      <c r="A114" s="53" t="s">
        <v>21</v>
      </c>
      <c r="B114" s="53" t="s">
        <v>15</v>
      </c>
      <c r="C114" s="53" t="s">
        <v>238</v>
      </c>
      <c r="D114" s="42">
        <v>4.2859942348623392E-3</v>
      </c>
      <c r="E114" s="42">
        <v>2.0136947978112988E-4</v>
      </c>
      <c r="F114" s="42">
        <v>4.9945847044565144E-4</v>
      </c>
      <c r="G114" s="42">
        <v>2.5513108484839218E-3</v>
      </c>
      <c r="H114" s="42">
        <v>1.0980509622422241E-4</v>
      </c>
      <c r="I114" s="42">
        <v>2.8877828085872094E-4</v>
      </c>
      <c r="J114" s="42">
        <v>4.2859942348623392E-3</v>
      </c>
      <c r="K114" s="42">
        <v>2.0136947978112988E-4</v>
      </c>
      <c r="L114" s="42">
        <v>4.9945847044565144E-4</v>
      </c>
      <c r="M114" s="42">
        <v>2.5513108484839218E-3</v>
      </c>
      <c r="N114" s="42">
        <v>1.0980509622422241E-4</v>
      </c>
      <c r="O114" s="42">
        <v>2.8877828085872094E-4</v>
      </c>
      <c r="P114" s="42">
        <f t="shared" si="7"/>
        <v>4.2859942348623392E-3</v>
      </c>
      <c r="Q114" s="42">
        <f t="shared" si="8"/>
        <v>2.0136947978112988E-4</v>
      </c>
      <c r="R114" s="42">
        <f t="shared" si="9"/>
        <v>4.9945847044565144E-4</v>
      </c>
      <c r="S114" s="42">
        <f t="shared" si="10"/>
        <v>2.5513108484839218E-3</v>
      </c>
      <c r="T114" s="42">
        <f t="shared" si="11"/>
        <v>1.0980509622422241E-4</v>
      </c>
      <c r="U114" s="42">
        <f t="shared" si="12"/>
        <v>2.8877828085872094E-4</v>
      </c>
      <c r="V114" s="42">
        <f>'Inhalation-Haz-Values'!$D$2/'Indoor Air LADC and Risk Calcs'!D114</f>
        <v>2281850.9461467164</v>
      </c>
      <c r="W114" s="42">
        <f>'Inhalation-Haz-Values'!$D$2/'Indoor Air LADC and Risk Calcs'!E114</f>
        <v>48567439.36881578</v>
      </c>
      <c r="X114" s="42">
        <f>'Inhalation-Haz-Values'!$D$2/'Indoor Air LADC and Risk Calcs'!F114</f>
        <v>19581207.605256163</v>
      </c>
      <c r="Y114" s="42">
        <f>'Inhalation-Haz-Values'!$D$2/'Indoor Air LADC and Risk Calcs'!G114</f>
        <v>3833323.5661235158</v>
      </c>
      <c r="Z114" s="42">
        <f>'Inhalation-Haz-Values'!$D$2/'Indoor Air LADC and Risk Calcs'!H114</f>
        <v>89066904.326819256</v>
      </c>
      <c r="AA114" s="42">
        <f>'Inhalation-Haz-Values'!$D$2/'Indoor Air LADC and Risk Calcs'!I114</f>
        <v>33866812.874284931</v>
      </c>
      <c r="AB114" s="42">
        <f>'Inhalation-Haz-Values'!$D$3/'Indoor Air LADC and Risk Calcs'!J114</f>
        <v>4946343.5642444156</v>
      </c>
      <c r="AC114" s="42">
        <f>'Inhalation-Haz-Values'!$D$3/'Indoor Air LADC and Risk Calcs'!K114</f>
        <v>105279111.92422234</v>
      </c>
      <c r="AD114" s="42">
        <f>'Inhalation-Haz-Values'!$D$3/'Indoor Air LADC and Risk Calcs'!L114</f>
        <v>42445971.496056303</v>
      </c>
      <c r="AE114" s="42">
        <f>'Inhalation-Haz-Values'!$D$3/'Indoor Air LADC and Risk Calcs'!M114</f>
        <v>8309453.9470162103</v>
      </c>
      <c r="AF114" s="42">
        <f>'Inhalation-Haz-Values'!$D$3/'Indoor Air LADC and Risk Calcs'!N114</f>
        <v>193069363.16243029</v>
      </c>
      <c r="AG114" s="42">
        <f>'Inhalation-Haz-Values'!$D$3/'Indoor Air LADC and Risk Calcs'!O114</f>
        <v>73412723.203971431</v>
      </c>
      <c r="AH114" s="112">
        <f>P114*'Inhalation-Haz-Values'!$E$4</f>
        <v>3.0430559067522606E-8</v>
      </c>
      <c r="AI114" s="112">
        <f>Q114*'Inhalation-Haz-Values'!$E$4</f>
        <v>1.4297233064460222E-9</v>
      </c>
      <c r="AJ114" s="112">
        <f>R114*'Inhalation-Haz-Values'!$E$4</f>
        <v>3.546155140164125E-9</v>
      </c>
      <c r="AK114" s="112">
        <f>S114*'Inhalation-Haz-Values'!$E$4</f>
        <v>1.8114307024235844E-8</v>
      </c>
      <c r="AL114" s="112">
        <f>T114*'Inhalation-Haz-Values'!$E$4</f>
        <v>7.7961618319197902E-10</v>
      </c>
      <c r="AM114" s="112">
        <f>U114*'Inhalation-Haz-Values'!$E$4</f>
        <v>2.0503257940969188E-9</v>
      </c>
    </row>
    <row r="115" spans="1:39" x14ac:dyDescent="0.25">
      <c r="A115" s="53" t="s">
        <v>22</v>
      </c>
      <c r="B115" s="53" t="s">
        <v>15</v>
      </c>
      <c r="C115" s="53" t="s">
        <v>238</v>
      </c>
      <c r="D115" s="42">
        <v>5.7543166783949416E-3</v>
      </c>
      <c r="E115" s="42">
        <v>2.6999494824427197E-4</v>
      </c>
      <c r="F115" s="42">
        <v>6.6996687961654912E-4</v>
      </c>
      <c r="G115" s="42">
        <v>3.4254392457367835E-3</v>
      </c>
      <c r="H115" s="42">
        <v>1.4721765359858955E-4</v>
      </c>
      <c r="I115" s="42">
        <v>3.8737086703028974E-4</v>
      </c>
      <c r="J115" s="42">
        <v>5.7543166783949416E-3</v>
      </c>
      <c r="K115" s="42">
        <v>2.6999494824427197E-4</v>
      </c>
      <c r="L115" s="42">
        <v>6.6996687961654912E-4</v>
      </c>
      <c r="M115" s="42">
        <v>3.4254392457367835E-3</v>
      </c>
      <c r="N115" s="42">
        <v>1.4721765359858955E-4</v>
      </c>
      <c r="O115" s="42">
        <v>3.8737086703028974E-4</v>
      </c>
      <c r="P115" s="42">
        <f t="shared" si="7"/>
        <v>5.7543166783949416E-3</v>
      </c>
      <c r="Q115" s="42">
        <f t="shared" si="8"/>
        <v>2.6999494824427197E-4</v>
      </c>
      <c r="R115" s="42">
        <f t="shared" si="9"/>
        <v>6.6996687961654912E-4</v>
      </c>
      <c r="S115" s="42">
        <f t="shared" si="10"/>
        <v>3.4254392457367835E-3</v>
      </c>
      <c r="T115" s="42">
        <f t="shared" si="11"/>
        <v>1.4721765359858955E-4</v>
      </c>
      <c r="U115" s="42">
        <f t="shared" si="12"/>
        <v>3.8737086703028974E-4</v>
      </c>
      <c r="V115" s="42">
        <f>'Inhalation-Haz-Values'!$D$2/'Indoor Air LADC and Risk Calcs'!D115</f>
        <v>1699593.6349349385</v>
      </c>
      <c r="W115" s="42">
        <f>'Inhalation-Haz-Values'!$D$2/'Indoor Air LADC and Risk Calcs'!E115</f>
        <v>36222899.960156888</v>
      </c>
      <c r="X115" s="42">
        <f>'Inhalation-Haz-Values'!$D$2/'Indoor Air LADC and Risk Calcs'!F115</f>
        <v>14597736.541241433</v>
      </c>
      <c r="Y115" s="42">
        <f>'Inhalation-Haz-Values'!$D$2/'Indoor Air LADC and Risk Calcs'!G115</f>
        <v>2855108.2936799843</v>
      </c>
      <c r="Z115" s="42">
        <f>'Inhalation-Haz-Values'!$D$2/'Indoor Air LADC and Risk Calcs'!H115</f>
        <v>66432250.215497926</v>
      </c>
      <c r="AA115" s="42">
        <f>'Inhalation-Haz-Values'!$D$2/'Indoor Air LADC and Risk Calcs'!I115</f>
        <v>25247123.189662252</v>
      </c>
      <c r="AB115" s="42">
        <f>'Inhalation-Haz-Values'!$D$3/'Indoor Air LADC and Risk Calcs'!J115</f>
        <v>3684190.7014949587</v>
      </c>
      <c r="AC115" s="42">
        <f>'Inhalation-Haz-Values'!$D$3/'Indoor Air LADC and Risk Calcs'!K115</f>
        <v>78519987.643693864</v>
      </c>
      <c r="AD115" s="42">
        <f>'Inhalation-Haz-Values'!$D$3/'Indoor Air LADC and Risk Calcs'!L115</f>
        <v>31643355.283672638</v>
      </c>
      <c r="AE115" s="42">
        <f>'Inhalation-Haz-Values'!$D$3/'Indoor Air LADC and Risk Calcs'!M115</f>
        <v>6188987.3032735856</v>
      </c>
      <c r="AF115" s="42">
        <f>'Inhalation-Haz-Values'!$D$3/'Indoor Air LADC and Risk Calcs'!N115</f>
        <v>144004468.76979101</v>
      </c>
      <c r="AG115" s="42">
        <f>'Inhalation-Haz-Values'!$D$3/'Indoor Air LADC and Risk Calcs'!O115</f>
        <v>54727915.298654363</v>
      </c>
      <c r="AH115" s="112">
        <f>P115*'Inhalation-Haz-Values'!$E$4</f>
        <v>4.0855648416604082E-8</v>
      </c>
      <c r="AI115" s="112">
        <f>Q115*'Inhalation-Haz-Values'!$E$4</f>
        <v>1.9169641325343308E-9</v>
      </c>
      <c r="AJ115" s="112">
        <f>R115*'Inhalation-Haz-Values'!$E$4</f>
        <v>4.7567648452774988E-9</v>
      </c>
      <c r="AK115" s="112">
        <f>S115*'Inhalation-Haz-Values'!$E$4</f>
        <v>2.4320618644731162E-8</v>
      </c>
      <c r="AL115" s="112">
        <f>T115*'Inhalation-Haz-Values'!$E$4</f>
        <v>1.0452453405499858E-9</v>
      </c>
      <c r="AM115" s="112">
        <f>U115*'Inhalation-Haz-Values'!$E$4</f>
        <v>2.750333155915057E-9</v>
      </c>
    </row>
    <row r="116" spans="1:39" x14ac:dyDescent="0.25">
      <c r="A116" s="53" t="s">
        <v>23</v>
      </c>
      <c r="B116" s="53" t="s">
        <v>15</v>
      </c>
      <c r="C116" s="53" t="s">
        <v>238</v>
      </c>
      <c r="D116" s="42">
        <v>3.4920575544127217E-3</v>
      </c>
      <c r="E116" s="42">
        <v>1.6432567514817583E-4</v>
      </c>
      <c r="F116" s="42">
        <v>4.0736690525322757E-4</v>
      </c>
      <c r="G116" s="42">
        <v>2.0786461736845849E-3</v>
      </c>
      <c r="H116" s="42">
        <v>8.961137487622611E-5</v>
      </c>
      <c r="I116" s="42">
        <v>2.3552712268596579E-4</v>
      </c>
      <c r="J116" s="42">
        <v>3.4920575544127217E-3</v>
      </c>
      <c r="K116" s="42">
        <v>1.6432567514817583E-4</v>
      </c>
      <c r="L116" s="42">
        <v>4.0736690525322757E-4</v>
      </c>
      <c r="M116" s="42">
        <v>2.0786461736845849E-3</v>
      </c>
      <c r="N116" s="42">
        <v>8.961137487622611E-5</v>
      </c>
      <c r="O116" s="42">
        <v>2.3552712268596579E-4</v>
      </c>
      <c r="P116" s="42">
        <f t="shared" si="7"/>
        <v>3.4920575544127217E-3</v>
      </c>
      <c r="Q116" s="42">
        <f t="shared" si="8"/>
        <v>1.6432567514817583E-4</v>
      </c>
      <c r="R116" s="42">
        <f t="shared" si="9"/>
        <v>4.0736690525322757E-4</v>
      </c>
      <c r="S116" s="42">
        <f t="shared" si="10"/>
        <v>2.0786461736845849E-3</v>
      </c>
      <c r="T116" s="42">
        <f t="shared" si="11"/>
        <v>8.961137487622611E-5</v>
      </c>
      <c r="U116" s="42">
        <f t="shared" si="12"/>
        <v>2.3552712268596579E-4</v>
      </c>
      <c r="V116" s="42">
        <f>'Inhalation-Haz-Values'!$D$2/'Indoor Air LADC and Risk Calcs'!D116</f>
        <v>2800641.1256428319</v>
      </c>
      <c r="W116" s="42">
        <f>'Inhalation-Haz-Values'!$D$2/'Indoor Air LADC and Risk Calcs'!E116</f>
        <v>59515958.119029015</v>
      </c>
      <c r="X116" s="42">
        <f>'Inhalation-Haz-Values'!$D$2/'Indoor Air LADC and Risk Calcs'!F116</f>
        <v>24007841.270072129</v>
      </c>
      <c r="Y116" s="42">
        <f>'Inhalation-Haz-Values'!$D$2/'Indoor Air LADC and Risk Calcs'!G116</f>
        <v>4704985.4486124888</v>
      </c>
      <c r="Z116" s="42">
        <f>'Inhalation-Haz-Values'!$D$2/'Indoor Air LADC and Risk Calcs'!H116</f>
        <v>109137930.46372099</v>
      </c>
      <c r="AA116" s="42">
        <f>'Inhalation-Haz-Values'!$D$2/'Indoor Air LADC and Risk Calcs'!I116</f>
        <v>41523880.088493749</v>
      </c>
      <c r="AB116" s="42">
        <f>'Inhalation-Haz-Values'!$D$3/'Indoor Air LADC and Risk Calcs'!J116</f>
        <v>6070919.4134588996</v>
      </c>
      <c r="AC116" s="42">
        <f>'Inhalation-Haz-Values'!$D$3/'Indoor Air LADC and Risk Calcs'!K116</f>
        <v>129012097.35413243</v>
      </c>
      <c r="AD116" s="42">
        <f>'Inhalation-Haz-Values'!$D$3/'Indoor Air LADC and Risk Calcs'!L116</f>
        <v>52041537.313448787</v>
      </c>
      <c r="AE116" s="42">
        <f>'Inhalation-Haz-Values'!$D$3/'Indoor Air LADC and Risk Calcs'!M116</f>
        <v>10198945.96222748</v>
      </c>
      <c r="AF116" s="42">
        <f>'Inhalation-Haz-Values'!$D$3/'Indoor Air LADC and Risk Calcs'!N116</f>
        <v>236577108.98066309</v>
      </c>
      <c r="AG116" s="42">
        <f>'Inhalation-Haz-Values'!$D$3/'Indoor Air LADC and Risk Calcs'!O116</f>
        <v>90010864.813503832</v>
      </c>
      <c r="AH116" s="112">
        <f>P116*'Inhalation-Haz-Values'!$E$4</f>
        <v>2.4793608636330323E-8</v>
      </c>
      <c r="AI116" s="112">
        <f>Q116*'Inhalation-Haz-Values'!$E$4</f>
        <v>1.1667122935520484E-9</v>
      </c>
      <c r="AJ116" s="112">
        <f>R116*'Inhalation-Haz-Values'!$E$4</f>
        <v>2.8923050272979156E-9</v>
      </c>
      <c r="AK116" s="112">
        <f>S116*'Inhalation-Haz-Values'!$E$4</f>
        <v>1.4758387833160552E-8</v>
      </c>
      <c r="AL116" s="112">
        <f>T116*'Inhalation-Haz-Values'!$E$4</f>
        <v>6.3624076162120539E-10</v>
      </c>
      <c r="AM116" s="112">
        <f>U116*'Inhalation-Haz-Values'!$E$4</f>
        <v>1.6722425710703571E-9</v>
      </c>
    </row>
    <row r="117" spans="1:39" x14ac:dyDescent="0.25">
      <c r="A117" s="53" t="s">
        <v>160</v>
      </c>
      <c r="B117" s="53" t="s">
        <v>161</v>
      </c>
      <c r="C117" s="53" t="s">
        <v>238</v>
      </c>
      <c r="D117" s="42">
        <v>4.2611440247360124E-3</v>
      </c>
      <c r="E117" s="42">
        <v>1.9977605705452151E-4</v>
      </c>
      <c r="F117" s="42">
        <v>4.9585562760321334E-4</v>
      </c>
      <c r="G117" s="42">
        <v>2.5366180784599673E-3</v>
      </c>
      <c r="H117" s="42">
        <v>1.0892637815513666E-4</v>
      </c>
      <c r="I117" s="42">
        <v>2.8670410218398728E-4</v>
      </c>
      <c r="J117" s="42">
        <v>4.2611440247360124E-3</v>
      </c>
      <c r="K117" s="42">
        <v>1.9977605705452151E-4</v>
      </c>
      <c r="L117" s="42">
        <v>4.9585562760321334E-4</v>
      </c>
      <c r="M117" s="42">
        <v>2.5366180784599673E-3</v>
      </c>
      <c r="N117" s="42">
        <v>1.0892637815513666E-4</v>
      </c>
      <c r="O117" s="42">
        <v>2.8670410218398728E-4</v>
      </c>
      <c r="P117" s="42">
        <f t="shared" si="7"/>
        <v>4.2611440247360124E-3</v>
      </c>
      <c r="Q117" s="42">
        <f t="shared" si="8"/>
        <v>1.9977605705452151E-4</v>
      </c>
      <c r="R117" s="42">
        <f t="shared" si="9"/>
        <v>4.9585562760321334E-4</v>
      </c>
      <c r="S117" s="42">
        <f t="shared" si="10"/>
        <v>2.5366180784599673E-3</v>
      </c>
      <c r="T117" s="42">
        <f t="shared" si="11"/>
        <v>1.0892637815513666E-4</v>
      </c>
      <c r="U117" s="42">
        <f t="shared" si="12"/>
        <v>2.8670410218398728E-4</v>
      </c>
      <c r="V117" s="42">
        <f>'Inhalation-Haz-Values'!$D$2/'Indoor Air LADC and Risk Calcs'!D117</f>
        <v>2295158.2821953297</v>
      </c>
      <c r="W117" s="42">
        <f>'Inhalation-Haz-Values'!$D$2/'Indoor Air LADC and Risk Calcs'!E117</f>
        <v>48954815.427811295</v>
      </c>
      <c r="X117" s="42">
        <f>'Inhalation-Haz-Values'!$D$2/'Indoor Air LADC and Risk Calcs'!F117</f>
        <v>19723482.916333895</v>
      </c>
      <c r="Y117" s="42">
        <f>'Inhalation-Haz-Values'!$D$2/'Indoor Air LADC and Risk Calcs'!G117</f>
        <v>3855527.2009799909</v>
      </c>
      <c r="Z117" s="42">
        <f>'Inhalation-Haz-Values'!$D$2/'Indoor Air LADC and Risk Calcs'!H117</f>
        <v>89785414.383933619</v>
      </c>
      <c r="AA117" s="42">
        <f>'Inhalation-Haz-Values'!$D$2/'Indoor Air LADC and Risk Calcs'!I117</f>
        <v>34111824.440251149</v>
      </c>
      <c r="AB117" s="42">
        <f>'Inhalation-Haz-Values'!$D$3/'Indoor Air LADC and Risk Calcs'!J117</f>
        <v>4975189.7323661549</v>
      </c>
      <c r="AC117" s="42">
        <f>'Inhalation-Haz-Values'!$D$3/'Indoor Air LADC and Risk Calcs'!K117</f>
        <v>106118822.80875251</v>
      </c>
      <c r="AD117" s="42">
        <f>'Inhalation-Haz-Values'!$D$3/'Indoor Air LADC and Risk Calcs'!L117</f>
        <v>42754380.145836256</v>
      </c>
      <c r="AE117" s="42">
        <f>'Inhalation-Haz-Values'!$D$3/'Indoor Air LADC and Risk Calcs'!M117</f>
        <v>8357584.5256416975</v>
      </c>
      <c r="AF117" s="42">
        <f>'Inhalation-Haz-Values'!$D$3/'Indoor Air LADC and Risk Calcs'!N117</f>
        <v>194626869.6257048</v>
      </c>
      <c r="AG117" s="42">
        <f>'Inhalation-Haz-Values'!$D$3/'Indoor Air LADC and Risk Calcs'!O117</f>
        <v>73943832.119971812</v>
      </c>
      <c r="AH117" s="112">
        <f>P117*'Inhalation-Haz-Values'!$E$4</f>
        <v>3.0254122575625684E-8</v>
      </c>
      <c r="AI117" s="112">
        <f>Q117*'Inhalation-Haz-Values'!$E$4</f>
        <v>1.4184100050871027E-9</v>
      </c>
      <c r="AJ117" s="112">
        <f>R117*'Inhalation-Haz-Values'!$E$4</f>
        <v>3.5205749559828145E-9</v>
      </c>
      <c r="AK117" s="112">
        <f>S117*'Inhalation-Haz-Values'!$E$4</f>
        <v>1.8009988357065766E-8</v>
      </c>
      <c r="AL117" s="112">
        <f>T117*'Inhalation-Haz-Values'!$E$4</f>
        <v>7.7337728490147025E-10</v>
      </c>
      <c r="AM117" s="112">
        <f>U117*'Inhalation-Haz-Values'!$E$4</f>
        <v>2.0355991255063094E-9</v>
      </c>
    </row>
    <row r="118" spans="1:39" x14ac:dyDescent="0.25">
      <c r="A118" s="53" t="s">
        <v>163</v>
      </c>
      <c r="B118" s="53" t="s">
        <v>161</v>
      </c>
      <c r="C118" s="53" t="s">
        <v>238</v>
      </c>
      <c r="D118" s="42">
        <v>1.4914004086576046E-2</v>
      </c>
      <c r="E118" s="42">
        <v>6.9921619969082541E-4</v>
      </c>
      <c r="F118" s="42">
        <v>1.735494696611247E-3</v>
      </c>
      <c r="G118" s="42">
        <v>8.8781632746098866E-3</v>
      </c>
      <c r="H118" s="42">
        <v>3.8124232354297833E-4</v>
      </c>
      <c r="I118" s="42">
        <v>1.0034643576439556E-3</v>
      </c>
      <c r="J118" s="42">
        <v>1.4914004086576046E-2</v>
      </c>
      <c r="K118" s="42">
        <v>6.9921619969082541E-4</v>
      </c>
      <c r="L118" s="42">
        <v>1.735494696611247E-3</v>
      </c>
      <c r="M118" s="42">
        <v>8.8781632746098866E-3</v>
      </c>
      <c r="N118" s="42">
        <v>3.8124232354297833E-4</v>
      </c>
      <c r="O118" s="42">
        <v>1.0034643576439556E-3</v>
      </c>
      <c r="P118" s="42">
        <f t="shared" si="7"/>
        <v>1.4914004086576046E-2</v>
      </c>
      <c r="Q118" s="42">
        <f t="shared" si="8"/>
        <v>6.9921619969082541E-4</v>
      </c>
      <c r="R118" s="42">
        <f t="shared" si="9"/>
        <v>1.735494696611247E-3</v>
      </c>
      <c r="S118" s="42">
        <f t="shared" si="10"/>
        <v>8.8781632746098866E-3</v>
      </c>
      <c r="T118" s="42">
        <f t="shared" si="11"/>
        <v>3.8124232354297833E-4</v>
      </c>
      <c r="U118" s="42">
        <f t="shared" si="12"/>
        <v>1.0034643576439556E-3</v>
      </c>
      <c r="V118" s="42">
        <f>'Inhalation-Haz-Values'!$D$2/'Indoor Air LADC and Risk Calcs'!D118</f>
        <v>655759.5091986655</v>
      </c>
      <c r="W118" s="42">
        <f>'Inhalation-Haz-Values'!$D$2/'Indoor Air LADC and Risk Calcs'!E118</f>
        <v>13987090.122231798</v>
      </c>
      <c r="X118" s="42">
        <f>'Inhalation-Haz-Values'!$D$2/'Indoor Air LADC and Risk Calcs'!F118</f>
        <v>5635280.8332382552</v>
      </c>
      <c r="Y118" s="42">
        <f>'Inhalation-Haz-Values'!$D$2/'Indoor Air LADC and Risk Calcs'!G118</f>
        <v>1101579.2002799972</v>
      </c>
      <c r="Z118" s="42">
        <f>'Inhalation-Haz-Values'!$D$2/'Indoor Air LADC and Risk Calcs'!H118</f>
        <v>25652975.538266748</v>
      </c>
      <c r="AA118" s="42">
        <f>'Inhalation-Haz-Values'!$D$2/'Indoor Air LADC and Risk Calcs'!I118</f>
        <v>9746235.5543574691</v>
      </c>
      <c r="AB118" s="42">
        <f>'Inhalation-Haz-Values'!$D$3/'Indoor Air LADC and Risk Calcs'!J118</f>
        <v>1421482.7806760438</v>
      </c>
      <c r="AC118" s="42">
        <f>'Inhalation-Haz-Values'!$D$3/'Indoor Air LADC and Risk Calcs'!K118</f>
        <v>30319663.659643568</v>
      </c>
      <c r="AD118" s="42">
        <f>'Inhalation-Haz-Values'!$D$3/'Indoor Air LADC and Risk Calcs'!L118</f>
        <v>12215537.184524642</v>
      </c>
      <c r="AE118" s="42">
        <f>'Inhalation-Haz-Values'!$D$3/'Indoor Air LADC and Risk Calcs'!M118</f>
        <v>2387881.2930404847</v>
      </c>
      <c r="AF118" s="42">
        <f>'Inhalation-Haz-Values'!$D$3/'Indoor Air LADC and Risk Calcs'!N118</f>
        <v>55607677.03591565</v>
      </c>
      <c r="AG118" s="42">
        <f>'Inhalation-Haz-Values'!$D$3/'Indoor Air LADC and Risk Calcs'!O118</f>
        <v>21126809.177134801</v>
      </c>
      <c r="AH118" s="112">
        <f>P118*'Inhalation-Haz-Values'!$E$4</f>
        <v>1.0588942901468993E-7</v>
      </c>
      <c r="AI118" s="112">
        <f>Q118*'Inhalation-Haz-Values'!$E$4</f>
        <v>4.9644350178048604E-9</v>
      </c>
      <c r="AJ118" s="112">
        <f>R118*'Inhalation-Haz-Values'!$E$4</f>
        <v>1.2322012345939853E-8</v>
      </c>
      <c r="AK118" s="112">
        <f>S118*'Inhalation-Haz-Values'!$E$4</f>
        <v>6.3034959249730186E-8</v>
      </c>
      <c r="AL118" s="112">
        <f>T118*'Inhalation-Haz-Values'!$E$4</f>
        <v>2.7068204971551461E-9</v>
      </c>
      <c r="AM118" s="112">
        <f>U118*'Inhalation-Haz-Values'!$E$4</f>
        <v>7.1245969392720844E-9</v>
      </c>
    </row>
    <row r="119" spans="1:39" x14ac:dyDescent="0.25">
      <c r="A119" s="53" t="s">
        <v>164</v>
      </c>
      <c r="B119" s="53" t="s">
        <v>161</v>
      </c>
      <c r="C119" s="53" t="s">
        <v>238</v>
      </c>
      <c r="D119" s="42">
        <v>6.3917160371040182E-3</v>
      </c>
      <c r="E119" s="42">
        <v>2.9966408558178222E-4</v>
      </c>
      <c r="F119" s="42">
        <v>7.4378344140481995E-4</v>
      </c>
      <c r="G119" s="42">
        <v>3.8049271176899507E-3</v>
      </c>
      <c r="H119" s="42">
        <v>1.6338956723270498E-4</v>
      </c>
      <c r="I119" s="42">
        <v>4.3005615327598089E-4</v>
      </c>
      <c r="J119" s="42">
        <v>6.3917160371040182E-3</v>
      </c>
      <c r="K119" s="42">
        <v>2.9966408558178222E-4</v>
      </c>
      <c r="L119" s="42">
        <v>7.4378344140481995E-4</v>
      </c>
      <c r="M119" s="42">
        <v>3.8049271176899507E-3</v>
      </c>
      <c r="N119" s="42">
        <v>1.6338956723270498E-4</v>
      </c>
      <c r="O119" s="42">
        <v>4.3005615327598089E-4</v>
      </c>
      <c r="P119" s="42">
        <f t="shared" si="7"/>
        <v>6.3917160371040182E-3</v>
      </c>
      <c r="Q119" s="42">
        <f t="shared" si="8"/>
        <v>2.9966408558178222E-4</v>
      </c>
      <c r="R119" s="42">
        <f t="shared" si="9"/>
        <v>7.4378344140481995E-4</v>
      </c>
      <c r="S119" s="42">
        <f t="shared" si="10"/>
        <v>3.8049271176899507E-3</v>
      </c>
      <c r="T119" s="42">
        <f t="shared" si="11"/>
        <v>1.6338956723270498E-4</v>
      </c>
      <c r="U119" s="42">
        <f t="shared" si="12"/>
        <v>4.3005615327598089E-4</v>
      </c>
      <c r="V119" s="42">
        <f>'Inhalation-Haz-Values'!$D$2/'Indoor Air LADC and Risk Calcs'!D119</f>
        <v>1530105.5214635532</v>
      </c>
      <c r="W119" s="42">
        <f>'Inhalation-Haz-Values'!$D$2/'Indoor Air LADC and Risk Calcs'!E119</f>
        <v>32636543.618540872</v>
      </c>
      <c r="X119" s="42">
        <f>'Inhalation-Haz-Values'!$D$2/'Indoor Air LADC and Risk Calcs'!F119</f>
        <v>13148988.610889263</v>
      </c>
      <c r="Y119" s="42">
        <f>'Inhalation-Haz-Values'!$D$2/'Indoor Air LADC and Risk Calcs'!G119</f>
        <v>2570351.4673199938</v>
      </c>
      <c r="Z119" s="42">
        <f>'Inhalation-Haz-Values'!$D$2/'Indoor Air LADC and Risk Calcs'!H119</f>
        <v>59856942.922622412</v>
      </c>
      <c r="AA119" s="42">
        <f>'Inhalation-Haz-Values'!$D$2/'Indoor Air LADC and Risk Calcs'!I119</f>
        <v>22741216.293500766</v>
      </c>
      <c r="AB119" s="42">
        <f>'Inhalation-Haz-Values'!$D$3/'Indoor Air LADC and Risk Calcs'!J119</f>
        <v>3316793.1549107698</v>
      </c>
      <c r="AC119" s="42">
        <f>'Inhalation-Haz-Values'!$D$3/'Indoor Air LADC and Risk Calcs'!K119</f>
        <v>70745881.872501686</v>
      </c>
      <c r="AD119" s="42">
        <f>'Inhalation-Haz-Values'!$D$3/'Indoor Air LADC and Risk Calcs'!L119</f>
        <v>28502920.097224172</v>
      </c>
      <c r="AE119" s="42">
        <f>'Inhalation-Haz-Values'!$D$3/'Indoor Air LADC and Risk Calcs'!M119</f>
        <v>5571723.017094465</v>
      </c>
      <c r="AF119" s="42">
        <f>'Inhalation-Haz-Values'!$D$3/'Indoor Air LADC and Risk Calcs'!N119</f>
        <v>129751246.41713652</v>
      </c>
      <c r="AG119" s="42">
        <f>'Inhalation-Haz-Values'!$D$3/'Indoor Air LADC and Risk Calcs'!O119</f>
        <v>49295888.079981215</v>
      </c>
      <c r="AH119" s="112">
        <f>P119*'Inhalation-Haz-Values'!$E$4</f>
        <v>4.5381183863438529E-8</v>
      </c>
      <c r="AI119" s="112">
        <f>Q119*'Inhalation-Haz-Values'!$E$4</f>
        <v>2.1276150076306537E-9</v>
      </c>
      <c r="AJ119" s="112">
        <f>R119*'Inhalation-Haz-Values'!$E$4</f>
        <v>5.2808624339742213E-9</v>
      </c>
      <c r="AK119" s="112">
        <f>S119*'Inhalation-Haz-Values'!$E$4</f>
        <v>2.7014982535598651E-8</v>
      </c>
      <c r="AL119" s="112">
        <f>T119*'Inhalation-Haz-Values'!$E$4</f>
        <v>1.1600659273522054E-9</v>
      </c>
      <c r="AM119" s="112">
        <f>U119*'Inhalation-Haz-Values'!$E$4</f>
        <v>3.0533986882594643E-9</v>
      </c>
    </row>
    <row r="120" spans="1:39" x14ac:dyDescent="0.25">
      <c r="A120" s="53" t="s">
        <v>165</v>
      </c>
      <c r="B120" s="53" t="s">
        <v>161</v>
      </c>
      <c r="C120" s="53" t="s">
        <v>238</v>
      </c>
      <c r="D120" s="42">
        <v>8.5222880494720248E-3</v>
      </c>
      <c r="E120" s="42">
        <v>3.9955211410904303E-4</v>
      </c>
      <c r="F120" s="42">
        <v>9.9171125520642668E-4</v>
      </c>
      <c r="G120" s="42">
        <v>5.0732361569199346E-3</v>
      </c>
      <c r="H120" s="42">
        <v>2.1785275631027332E-4</v>
      </c>
      <c r="I120" s="42">
        <v>5.7340820436797455E-4</v>
      </c>
      <c r="J120" s="42">
        <v>8.5222880494720248E-3</v>
      </c>
      <c r="K120" s="42">
        <v>3.9955211410904303E-4</v>
      </c>
      <c r="L120" s="42">
        <v>9.9171125520642668E-4</v>
      </c>
      <c r="M120" s="42">
        <v>5.0732361569199346E-3</v>
      </c>
      <c r="N120" s="42">
        <v>2.1785275631027332E-4</v>
      </c>
      <c r="O120" s="42">
        <v>5.7340820436797455E-4</v>
      </c>
      <c r="P120" s="42">
        <f t="shared" si="7"/>
        <v>8.5222880494720248E-3</v>
      </c>
      <c r="Q120" s="42">
        <f t="shared" si="8"/>
        <v>3.9955211410904303E-4</v>
      </c>
      <c r="R120" s="42">
        <f t="shared" si="9"/>
        <v>9.9171125520642668E-4</v>
      </c>
      <c r="S120" s="42">
        <f t="shared" si="10"/>
        <v>5.0732361569199346E-3</v>
      </c>
      <c r="T120" s="42">
        <f t="shared" si="11"/>
        <v>2.1785275631027332E-4</v>
      </c>
      <c r="U120" s="42">
        <f t="shared" si="12"/>
        <v>5.7340820436797455E-4</v>
      </c>
      <c r="V120" s="42">
        <f>'Inhalation-Haz-Values'!$D$2/'Indoor Air LADC and Risk Calcs'!D120</f>
        <v>1147579.1410976648</v>
      </c>
      <c r="W120" s="42">
        <f>'Inhalation-Haz-Values'!$D$2/'Indoor Air LADC and Risk Calcs'!E120</f>
        <v>24477407.713905647</v>
      </c>
      <c r="X120" s="42">
        <f>'Inhalation-Haz-Values'!$D$2/'Indoor Air LADC and Risk Calcs'!F120</f>
        <v>9861741.4581669476</v>
      </c>
      <c r="Y120" s="42">
        <f>'Inhalation-Haz-Values'!$D$2/'Indoor Air LADC and Risk Calcs'!G120</f>
        <v>1927763.6004899954</v>
      </c>
      <c r="Z120" s="42">
        <f>'Inhalation-Haz-Values'!$D$2/'Indoor Air LADC and Risk Calcs'!H120</f>
        <v>44892707.191966809</v>
      </c>
      <c r="AA120" s="42">
        <f>'Inhalation-Haz-Values'!$D$2/'Indoor Air LADC and Risk Calcs'!I120</f>
        <v>17055912.220125575</v>
      </c>
      <c r="AB120" s="42">
        <f>'Inhalation-Haz-Values'!$D$3/'Indoor Air LADC and Risk Calcs'!J120</f>
        <v>2487594.8661830775</v>
      </c>
      <c r="AC120" s="42">
        <f>'Inhalation-Haz-Values'!$D$3/'Indoor Air LADC and Risk Calcs'!K120</f>
        <v>53059411.404376253</v>
      </c>
      <c r="AD120" s="42">
        <f>'Inhalation-Haz-Values'!$D$3/'Indoor Air LADC and Risk Calcs'!L120</f>
        <v>21377190.072918128</v>
      </c>
      <c r="AE120" s="42">
        <f>'Inhalation-Haz-Values'!$D$3/'Indoor Air LADC and Risk Calcs'!M120</f>
        <v>4178792.2628208487</v>
      </c>
      <c r="AF120" s="42">
        <f>'Inhalation-Haz-Values'!$D$3/'Indoor Air LADC and Risk Calcs'!N120</f>
        <v>97313434.812852398</v>
      </c>
      <c r="AG120" s="42">
        <f>'Inhalation-Haz-Values'!$D$3/'Indoor Air LADC and Risk Calcs'!O120</f>
        <v>36971916.059985906</v>
      </c>
      <c r="AH120" s="112">
        <f>P120*'Inhalation-Haz-Values'!$E$4</f>
        <v>6.0508245151251368E-8</v>
      </c>
      <c r="AI120" s="112">
        <f>Q120*'Inhalation-Haz-Values'!$E$4</f>
        <v>2.8368200101742055E-9</v>
      </c>
      <c r="AJ120" s="112">
        <f>R120*'Inhalation-Haz-Values'!$E$4</f>
        <v>7.0411499119656289E-9</v>
      </c>
      <c r="AK120" s="112">
        <f>S120*'Inhalation-Haz-Values'!$E$4</f>
        <v>3.6019976714131532E-8</v>
      </c>
      <c r="AL120" s="112">
        <f>T120*'Inhalation-Haz-Values'!$E$4</f>
        <v>1.5467545698029405E-9</v>
      </c>
      <c r="AM120" s="112">
        <f>U120*'Inhalation-Haz-Values'!$E$4</f>
        <v>4.0711982510126188E-9</v>
      </c>
    </row>
    <row r="121" spans="1:39" x14ac:dyDescent="0.25">
      <c r="A121" s="53" t="s">
        <v>166</v>
      </c>
      <c r="B121" s="53" t="s">
        <v>161</v>
      </c>
      <c r="C121" s="53" t="s">
        <v>238</v>
      </c>
      <c r="D121" s="42">
        <v>8.5222880494720248E-3</v>
      </c>
      <c r="E121" s="42">
        <v>3.9955211410904303E-4</v>
      </c>
      <c r="F121" s="42">
        <v>9.9171125520642668E-4</v>
      </c>
      <c r="G121" s="42">
        <v>5.0732361569199346E-3</v>
      </c>
      <c r="H121" s="42">
        <v>2.1785275631027332E-4</v>
      </c>
      <c r="I121" s="42">
        <v>5.7340820436797455E-4</v>
      </c>
      <c r="J121" s="42">
        <v>8.5222880494720248E-3</v>
      </c>
      <c r="K121" s="42">
        <v>3.9955211410904303E-4</v>
      </c>
      <c r="L121" s="42">
        <v>9.9171125520642668E-4</v>
      </c>
      <c r="M121" s="42">
        <v>5.0732361569199346E-3</v>
      </c>
      <c r="N121" s="42">
        <v>2.1785275631027332E-4</v>
      </c>
      <c r="O121" s="42">
        <v>5.7340820436797455E-4</v>
      </c>
      <c r="P121" s="42">
        <f t="shared" si="7"/>
        <v>8.5222880494720248E-3</v>
      </c>
      <c r="Q121" s="42">
        <f t="shared" si="8"/>
        <v>3.9955211410904303E-4</v>
      </c>
      <c r="R121" s="42">
        <f t="shared" si="9"/>
        <v>9.9171125520642668E-4</v>
      </c>
      <c r="S121" s="42">
        <f t="shared" si="10"/>
        <v>5.0732361569199346E-3</v>
      </c>
      <c r="T121" s="42">
        <f t="shared" si="11"/>
        <v>2.1785275631027332E-4</v>
      </c>
      <c r="U121" s="42">
        <f t="shared" si="12"/>
        <v>5.7340820436797455E-4</v>
      </c>
      <c r="V121" s="42">
        <f>'Inhalation-Haz-Values'!$D$2/'Indoor Air LADC and Risk Calcs'!D121</f>
        <v>1147579.1410976648</v>
      </c>
      <c r="W121" s="42">
        <f>'Inhalation-Haz-Values'!$D$2/'Indoor Air LADC and Risk Calcs'!E121</f>
        <v>24477407.713905647</v>
      </c>
      <c r="X121" s="42">
        <f>'Inhalation-Haz-Values'!$D$2/'Indoor Air LADC and Risk Calcs'!F121</f>
        <v>9861741.4581669476</v>
      </c>
      <c r="Y121" s="42">
        <f>'Inhalation-Haz-Values'!$D$2/'Indoor Air LADC and Risk Calcs'!G121</f>
        <v>1927763.6004899954</v>
      </c>
      <c r="Z121" s="42">
        <f>'Inhalation-Haz-Values'!$D$2/'Indoor Air LADC and Risk Calcs'!H121</f>
        <v>44892707.191966809</v>
      </c>
      <c r="AA121" s="42">
        <f>'Inhalation-Haz-Values'!$D$2/'Indoor Air LADC and Risk Calcs'!I121</f>
        <v>17055912.220125575</v>
      </c>
      <c r="AB121" s="42">
        <f>'Inhalation-Haz-Values'!$D$3/'Indoor Air LADC and Risk Calcs'!J121</f>
        <v>2487594.8661830775</v>
      </c>
      <c r="AC121" s="42">
        <f>'Inhalation-Haz-Values'!$D$3/'Indoor Air LADC and Risk Calcs'!K121</f>
        <v>53059411.404376253</v>
      </c>
      <c r="AD121" s="42">
        <f>'Inhalation-Haz-Values'!$D$3/'Indoor Air LADC and Risk Calcs'!L121</f>
        <v>21377190.072918128</v>
      </c>
      <c r="AE121" s="42">
        <f>'Inhalation-Haz-Values'!$D$3/'Indoor Air LADC and Risk Calcs'!M121</f>
        <v>4178792.2628208487</v>
      </c>
      <c r="AF121" s="42">
        <f>'Inhalation-Haz-Values'!$D$3/'Indoor Air LADC and Risk Calcs'!N121</f>
        <v>97313434.812852398</v>
      </c>
      <c r="AG121" s="42">
        <f>'Inhalation-Haz-Values'!$D$3/'Indoor Air LADC and Risk Calcs'!O121</f>
        <v>36971916.059985906</v>
      </c>
      <c r="AH121" s="112">
        <f>P121*'Inhalation-Haz-Values'!$E$4</f>
        <v>6.0508245151251368E-8</v>
      </c>
      <c r="AI121" s="112">
        <f>Q121*'Inhalation-Haz-Values'!$E$4</f>
        <v>2.8368200101742055E-9</v>
      </c>
      <c r="AJ121" s="112">
        <f>R121*'Inhalation-Haz-Values'!$E$4</f>
        <v>7.0411499119656289E-9</v>
      </c>
      <c r="AK121" s="112">
        <f>S121*'Inhalation-Haz-Values'!$E$4</f>
        <v>3.6019976714131532E-8</v>
      </c>
      <c r="AL121" s="112">
        <f>T121*'Inhalation-Haz-Values'!$E$4</f>
        <v>1.5467545698029405E-9</v>
      </c>
      <c r="AM121" s="112">
        <f>U121*'Inhalation-Haz-Values'!$E$4</f>
        <v>4.0711982510126188E-9</v>
      </c>
    </row>
  </sheetData>
  <sheetProtection sheet="1" objects="1" scenarios="1" formatCells="0" formatColumns="0" formatRows="0"/>
  <autoFilter ref="A5:AM121" xr:uid="{2DC76899-0698-4E35-B4CB-F5A34E1F63B4}">
    <sortState xmlns:xlrd2="http://schemas.microsoft.com/office/spreadsheetml/2017/richdata2" ref="A6:AM121">
      <sortCondition ref="C5:C121"/>
    </sortState>
  </autoFilter>
  <mergeCells count="20">
    <mergeCell ref="AH4:AJ4"/>
    <mergeCell ref="AK4:AM4"/>
    <mergeCell ref="AH3:AM3"/>
    <mergeCell ref="D3:I3"/>
    <mergeCell ref="J3:O3"/>
    <mergeCell ref="D4:F4"/>
    <mergeCell ref="G4:I4"/>
    <mergeCell ref="J4:L4"/>
    <mergeCell ref="M4:O4"/>
    <mergeCell ref="P4:R4"/>
    <mergeCell ref="S4:U4"/>
    <mergeCell ref="P3:U3"/>
    <mergeCell ref="V3:AA3"/>
    <mergeCell ref="V4:X4"/>
    <mergeCell ref="Y4:AA4"/>
    <mergeCell ref="AB3:AG3"/>
    <mergeCell ref="AB4:AD4"/>
    <mergeCell ref="AE4:AG4"/>
    <mergeCell ref="D2:U2"/>
    <mergeCell ref="D1:U1"/>
  </mergeCells>
  <conditionalFormatting sqref="V6:AA121">
    <cfRule type="cellIs" dxfId="19" priority="2" operator="lessThanOrEqual">
      <formula>30</formula>
    </cfRule>
  </conditionalFormatting>
  <conditionalFormatting sqref="AB6:AG121">
    <cfRule type="cellIs" dxfId="18" priority="1" operator="lessThanOrEqual">
      <formula>300</formula>
    </cfRule>
  </conditionalFormatting>
  <conditionalFormatting sqref="AH6:AM121">
    <cfRule type="cellIs" dxfId="17" priority="9" operator="greaterThanOrEqual">
      <formula>0.0001</formula>
    </cfRule>
    <cfRule type="cellIs" dxfId="16" priority="10" operator="greaterThanOrEqual">
      <formula>0.00001</formula>
    </cfRule>
    <cfRule type="cellIs" dxfId="15" priority="11" operator="greaterThanOrEqual">
      <formula>0.000001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9824F-FBD6-4B43-A765-120F48FA5ED6}">
  <sheetPr>
    <tabColor rgb="FF00B050"/>
  </sheetPr>
  <dimension ref="A1:B19"/>
  <sheetViews>
    <sheetView showGridLines="0" zoomScaleNormal="100" workbookViewId="0"/>
  </sheetViews>
  <sheetFormatPr defaultColWidth="8.7109375" defaultRowHeight="15" x14ac:dyDescent="0.25"/>
  <cols>
    <col min="1" max="1" width="35" style="150" customWidth="1"/>
    <col min="2" max="2" width="172.5703125" style="150" customWidth="1"/>
    <col min="3" max="16384" width="8.7109375" style="150"/>
  </cols>
  <sheetData>
    <row r="1" spans="1:2" x14ac:dyDescent="0.25">
      <c r="A1" s="149" t="s">
        <v>343</v>
      </c>
    </row>
    <row r="2" spans="1:2" x14ac:dyDescent="0.25">
      <c r="A2" s="194" t="s">
        <v>460</v>
      </c>
      <c r="B2" s="194"/>
    </row>
    <row r="3" spans="1:2" x14ac:dyDescent="0.25">
      <c r="A3" s="194"/>
      <c r="B3" s="194"/>
    </row>
    <row r="4" spans="1:2" x14ac:dyDescent="0.25">
      <c r="A4" s="194"/>
      <c r="B4" s="194"/>
    </row>
    <row r="5" spans="1:2" x14ac:dyDescent="0.25">
      <c r="A5" s="194"/>
      <c r="B5" s="194"/>
    </row>
    <row r="6" spans="1:2" ht="10.5" customHeight="1" x14ac:dyDescent="0.25">
      <c r="A6" s="194"/>
      <c r="B6" s="194"/>
    </row>
    <row r="7" spans="1:2" s="152" customFormat="1" ht="15.75" thickBot="1" x14ac:dyDescent="0.3">
      <c r="A7" s="151" t="s">
        <v>344</v>
      </c>
      <c r="B7" s="151" t="s">
        <v>345</v>
      </c>
    </row>
    <row r="8" spans="1:2" ht="15.75" thickTop="1" x14ac:dyDescent="0.25">
      <c r="A8" s="192" t="s">
        <v>346</v>
      </c>
      <c r="B8" s="150" t="s">
        <v>347</v>
      </c>
    </row>
    <row r="9" spans="1:2" x14ac:dyDescent="0.25">
      <c r="A9" s="192" t="s">
        <v>348</v>
      </c>
      <c r="B9" s="150" t="s">
        <v>349</v>
      </c>
    </row>
    <row r="10" spans="1:2" x14ac:dyDescent="0.25">
      <c r="A10" s="193" t="s">
        <v>350</v>
      </c>
      <c r="B10" s="152" t="s">
        <v>444</v>
      </c>
    </row>
    <row r="11" spans="1:2" x14ac:dyDescent="0.25">
      <c r="A11" s="185" t="s">
        <v>413</v>
      </c>
      <c r="B11" s="152" t="s">
        <v>457</v>
      </c>
    </row>
    <row r="12" spans="1:2" x14ac:dyDescent="0.25">
      <c r="A12" s="185" t="s">
        <v>414</v>
      </c>
      <c r="B12" s="152" t="s">
        <v>450</v>
      </c>
    </row>
    <row r="13" spans="1:2" x14ac:dyDescent="0.25">
      <c r="A13" s="185" t="s">
        <v>415</v>
      </c>
      <c r="B13" s="150" t="s">
        <v>418</v>
      </c>
    </row>
    <row r="14" spans="1:2" x14ac:dyDescent="0.25">
      <c r="A14" s="185" t="s">
        <v>416</v>
      </c>
      <c r="B14" s="150" t="s">
        <v>417</v>
      </c>
    </row>
    <row r="15" spans="1:2" x14ac:dyDescent="0.25">
      <c r="A15" s="185" t="s">
        <v>419</v>
      </c>
      <c r="B15" s="150" t="s">
        <v>423</v>
      </c>
    </row>
    <row r="16" spans="1:2" x14ac:dyDescent="0.25">
      <c r="A16" s="185" t="s">
        <v>420</v>
      </c>
      <c r="B16" s="150" t="s">
        <v>421</v>
      </c>
    </row>
    <row r="17" spans="1:2" x14ac:dyDescent="0.25">
      <c r="A17" s="185" t="s">
        <v>422</v>
      </c>
      <c r="B17" s="150" t="s">
        <v>424</v>
      </c>
    </row>
    <row r="18" spans="1:2" x14ac:dyDescent="0.25">
      <c r="A18" s="185" t="s">
        <v>426</v>
      </c>
      <c r="B18" s="150" t="s">
        <v>427</v>
      </c>
    </row>
    <row r="19" spans="1:2" x14ac:dyDescent="0.25">
      <c r="A19" s="185" t="s">
        <v>425</v>
      </c>
      <c r="B19" s="150" t="s">
        <v>428</v>
      </c>
    </row>
  </sheetData>
  <sheetProtection sheet="1" objects="1" scenarios="1" formatCells="0" formatColumns="0" formatRows="0"/>
  <mergeCells count="1">
    <mergeCell ref="A2:B6"/>
  </mergeCells>
  <hyperlinks>
    <hyperlink ref="A8" location="Definitions!A1" display="Definitions" xr:uid="{575139A8-B2B3-4847-88F1-293441A2C93B}"/>
    <hyperlink ref="A9" location="Equations!A1" display="Equations" xr:uid="{86388389-5563-4D71-B8D1-6A3FBA2A96B4}"/>
    <hyperlink ref="A10" location="'Inhalation-Haz-Values'!A1" display="Inhalation-Haz-Values" xr:uid="{EC0DB91C-9BBF-411D-9F42-E888512435AF}"/>
    <hyperlink ref="A11" location="'TRI Releases'!A1" display="TRI Releases" xr:uid="{499B4F33-9E2B-4B55-8BD6-355799B8B0C3}"/>
    <hyperlink ref="A12" location="IIOAC_Inputs!A1" display="IIOAC_Inputs" xr:uid="{DAFD2436-2D01-45CF-831C-FAEC1BFEDE4E}"/>
    <hyperlink ref="A13" location="IIOAC_Outputs_Outdoor_Indoor!A1" display="IIOAC_Outputs_Outdoor_Indoor" xr:uid="{2502E0AE-DF7C-45C7-AC29-A8BECF1D55F2}"/>
    <hyperlink ref="A14" location="'IIOAC_Outdoor Air_Results'!A1" display="'IIOAC_Outdoor Air_Results" xr:uid="{2B163D69-9AFA-41A6-BC6D-884B97CAE076}"/>
    <hyperlink ref="A15" location="'Outdoor Air_Risk_Calcs'!A1" display="'Outdoor Air_Risk_Calcs'!A1" xr:uid="{49134AB9-E8EF-4696-886E-E84332CA2B16}"/>
    <hyperlink ref="A16" location="'IIOAC_Indoor Air_Results_Trans'!A1" display="IIOAC_Indoor Air_Results_Trans" xr:uid="{40959154-D0F1-4E4A-9A35-B5B0019FE504}"/>
    <hyperlink ref="A17" location="'Indoor Air LADC and Risk Calcs'!A1" display="'Indoor Air LADC and Risk Calcs'!A1" xr:uid="{982E50DF-9C15-49F9-A47B-B615608B6593}"/>
    <hyperlink ref="A18" location="'Indoor Air Risk Stats'!A1" display="'Indoor Air Risk Stats'!A1" xr:uid="{F638B391-D690-4BFF-9852-AD78327686F3}"/>
    <hyperlink ref="A19" location="'Indoor Air Tables'!A1" display="'Indoor Air Tables" xr:uid="{36F8DD52-BE5E-478E-AA40-4FD936863F5A}"/>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331C-2B87-4DA3-8C3B-93A1DAFB312B}">
  <sheetPr>
    <tabColor rgb="FF00B050"/>
  </sheetPr>
  <dimension ref="A1:U133"/>
  <sheetViews>
    <sheetView topLeftCell="C1" zoomScale="60" zoomScaleNormal="60" workbookViewId="0">
      <selection activeCell="G4" sqref="G4"/>
    </sheetView>
  </sheetViews>
  <sheetFormatPr defaultRowHeight="15" x14ac:dyDescent="0.25"/>
  <cols>
    <col min="1" max="1" width="77.28515625" bestFit="1" customWidth="1"/>
    <col min="2" max="2" width="23.140625" bestFit="1" customWidth="1"/>
    <col min="3" max="3" width="53.7109375" bestFit="1" customWidth="1"/>
    <col min="4" max="4" width="18.140625" bestFit="1" customWidth="1"/>
    <col min="5" max="5" width="25.28515625" bestFit="1" customWidth="1"/>
    <col min="6" max="6" width="19.85546875" bestFit="1" customWidth="1"/>
    <col min="7" max="7" width="18.140625" bestFit="1" customWidth="1"/>
    <col min="8" max="8" width="25.28515625" bestFit="1" customWidth="1"/>
    <col min="9" max="9" width="19.85546875" bestFit="1" customWidth="1"/>
    <col min="10" max="10" width="18.140625" bestFit="1" customWidth="1"/>
    <col min="11" max="11" width="25.28515625" bestFit="1" customWidth="1"/>
    <col min="12" max="12" width="19.85546875" bestFit="1" customWidth="1"/>
    <col min="13" max="13" width="18.140625" bestFit="1" customWidth="1"/>
    <col min="14" max="14" width="25.28515625" bestFit="1" customWidth="1"/>
    <col min="15" max="15" width="19.85546875" bestFit="1" customWidth="1"/>
    <col min="16" max="16" width="18.140625" bestFit="1" customWidth="1"/>
    <col min="17" max="17" width="25.28515625" bestFit="1" customWidth="1"/>
    <col min="18" max="18" width="19.85546875" bestFit="1" customWidth="1"/>
    <col min="19" max="19" width="18.140625" bestFit="1" customWidth="1"/>
    <col min="20" max="20" width="25.28515625" bestFit="1" customWidth="1"/>
    <col min="21" max="21" width="19.85546875" bestFit="1" customWidth="1"/>
  </cols>
  <sheetData>
    <row r="1" spans="1:21" x14ac:dyDescent="0.25">
      <c r="A1" s="114"/>
      <c r="B1" s="114"/>
      <c r="C1" s="114"/>
      <c r="D1" s="238" t="s">
        <v>313</v>
      </c>
      <c r="E1" s="238"/>
      <c r="F1" s="238"/>
      <c r="G1" s="238"/>
      <c r="H1" s="238"/>
      <c r="I1" s="238"/>
      <c r="J1" s="238" t="s">
        <v>311</v>
      </c>
      <c r="K1" s="238"/>
      <c r="L1" s="238"/>
      <c r="M1" s="238"/>
      <c r="N1" s="238"/>
      <c r="O1" s="238"/>
      <c r="P1" s="238" t="s">
        <v>312</v>
      </c>
      <c r="Q1" s="238"/>
      <c r="R1" s="238"/>
      <c r="S1" s="238"/>
      <c r="T1" s="238"/>
      <c r="U1" s="238"/>
    </row>
    <row r="2" spans="1:21" x14ac:dyDescent="0.25">
      <c r="A2" s="114"/>
      <c r="B2" s="114"/>
      <c r="C2" s="114"/>
      <c r="D2" s="238" t="s">
        <v>223</v>
      </c>
      <c r="E2" s="238"/>
      <c r="F2" s="238"/>
      <c r="G2" s="238" t="s">
        <v>227</v>
      </c>
      <c r="H2" s="238"/>
      <c r="I2" s="238"/>
      <c r="J2" s="274" t="s">
        <v>223</v>
      </c>
      <c r="K2" s="275"/>
      <c r="L2" s="276"/>
      <c r="M2" s="274" t="s">
        <v>227</v>
      </c>
      <c r="N2" s="275"/>
      <c r="O2" s="276"/>
      <c r="P2" s="274" t="s">
        <v>223</v>
      </c>
      <c r="Q2" s="275"/>
      <c r="R2" s="276"/>
      <c r="S2" s="274" t="s">
        <v>227</v>
      </c>
      <c r="T2" s="275"/>
      <c r="U2" s="276"/>
    </row>
    <row r="3" spans="1:21" x14ac:dyDescent="0.25">
      <c r="A3" s="115" t="s">
        <v>218</v>
      </c>
      <c r="B3" s="115" t="s">
        <v>230</v>
      </c>
      <c r="C3" s="115" t="s">
        <v>231</v>
      </c>
      <c r="D3" s="116" t="s">
        <v>224</v>
      </c>
      <c r="E3" s="116" t="s">
        <v>225</v>
      </c>
      <c r="F3" s="116" t="s">
        <v>226</v>
      </c>
      <c r="G3" s="116" t="s">
        <v>224</v>
      </c>
      <c r="H3" s="116" t="s">
        <v>225</v>
      </c>
      <c r="I3" s="116" t="s">
        <v>226</v>
      </c>
      <c r="J3" s="116" t="s">
        <v>224</v>
      </c>
      <c r="K3" s="116" t="s">
        <v>225</v>
      </c>
      <c r="L3" s="116" t="s">
        <v>226</v>
      </c>
      <c r="M3" s="116" t="s">
        <v>224</v>
      </c>
      <c r="N3" s="116" t="s">
        <v>225</v>
      </c>
      <c r="O3" s="116" t="s">
        <v>226</v>
      </c>
      <c r="P3" s="116" t="s">
        <v>224</v>
      </c>
      <c r="Q3" s="116" t="s">
        <v>225</v>
      </c>
      <c r="R3" s="116" t="s">
        <v>226</v>
      </c>
      <c r="S3" s="116" t="s">
        <v>224</v>
      </c>
      <c r="T3" s="116" t="s">
        <v>225</v>
      </c>
      <c r="U3" s="116" t="s">
        <v>226</v>
      </c>
    </row>
    <row r="4" spans="1:21" x14ac:dyDescent="0.25">
      <c r="A4" s="53" t="s">
        <v>69</v>
      </c>
      <c r="B4" s="53" t="s">
        <v>63</v>
      </c>
      <c r="C4" s="53" t="s">
        <v>236</v>
      </c>
      <c r="D4" s="112">
        <f>VLOOKUP(A4,'Indoor Air LADC and Risk Calcs'!$A$6:$AM$121,34,FALSE)</f>
        <v>1.2440261349266804E-4</v>
      </c>
      <c r="E4" s="112">
        <f>VLOOKUP(A4,'Indoor Air LADC and Risk Calcs'!$A$6:$AM$121,35,FALSE)</f>
        <v>5.8759856233037259E-6</v>
      </c>
      <c r="F4" s="112">
        <f>VLOOKUP(A4,'Indoor Air LADC and Risk Calcs'!$A$6:$AM$121,36,FALSE)</f>
        <v>1.4548698754282888E-5</v>
      </c>
      <c r="G4" s="112">
        <f>VLOOKUP(A4,'Indoor Air LADC and Risk Calcs'!$A$6:$AM$121,37,FALSE)</f>
        <v>7.4045470661151071E-5</v>
      </c>
      <c r="H4" s="112">
        <f>VLOOKUP(A4,'Indoor Air LADC and Risk Calcs'!$A$6:$AM$121,38,FALSE)</f>
        <v>3.2048457048420503E-6</v>
      </c>
      <c r="I4" s="112">
        <f>VLOOKUP(A4,'Indoor Air LADC and Risk Calcs'!$A$6:$AM$121,39,FALSE)</f>
        <v>8.4111540603799822E-6</v>
      </c>
      <c r="J4" s="112">
        <f>VLOOKUP(A4,'Indoor Air LADC and Risk Calcs'!$A$6:$AM$121,22,FALSE)</f>
        <v>558.17155323744453</v>
      </c>
      <c r="K4" s="112">
        <f>VLOOKUP(A4,'Indoor Air LADC and Risk Calcs'!$A$6:$AM$121,23,FALSE)</f>
        <v>11817.251513450614</v>
      </c>
      <c r="L4" s="112">
        <f>VLOOKUP(A4,'Indoor Air LADC and Risk Calcs'!$A$6:$AM$121,24,FALSE)</f>
        <v>4772.7979782080947</v>
      </c>
      <c r="M4" s="112">
        <f>VLOOKUP(A4,'Indoor Air LADC and Risk Calcs'!$A$6:$AM$121,25,FALSE)</f>
        <v>937.77511818061225</v>
      </c>
      <c r="N4" s="112">
        <f>VLOOKUP(A4,'Indoor Air LADC and Risk Calcs'!$A$6:$AM$121,26,FALSE)</f>
        <v>21666.565693034583</v>
      </c>
      <c r="O4" s="112">
        <f>VLOOKUP(A4,'Indoor Air LADC and Risk Calcs'!$A$6:$AM$121,27,FALSE)</f>
        <v>8255.4664320181382</v>
      </c>
      <c r="P4" s="112">
        <f>VLOOKUP(A4,'Indoor Air LADC and Risk Calcs'!$A$6:$AM$121,28,FALSE)</f>
        <v>1209.9424262406774</v>
      </c>
      <c r="Q4" s="112">
        <f>VLOOKUP(A4,'Indoor Air LADC and Risk Calcs'!$A$6:$AM$121,29,FALSE)</f>
        <v>25616.12802506677</v>
      </c>
      <c r="R4" s="112">
        <f>VLOOKUP(A4,'Indoor Air LADC and Risk Calcs'!$A$6:$AM$121,30,FALSE)</f>
        <v>10345.94244764945</v>
      </c>
      <c r="S4" s="112">
        <f>VLOOKUP(A4,'Indoor Air LADC and Risk Calcs'!$A$6:$AM$121,31,FALSE)</f>
        <v>2032.8049596553149</v>
      </c>
      <c r="T4" s="112">
        <f>VLOOKUP(A4,'Indoor Air LADC and Risk Calcs'!$A$6:$AM$121,32,FALSE)</f>
        <v>46966.379620892956</v>
      </c>
      <c r="U4" s="112">
        <f>VLOOKUP(A4,'Indoor Air LADC and Risk Calcs'!$A$6:$AM$121,33,FALSE)</f>
        <v>17895.285108260177</v>
      </c>
    </row>
    <row r="5" spans="1:21" x14ac:dyDescent="0.25">
      <c r="A5" s="53" t="s">
        <v>67</v>
      </c>
      <c r="B5" s="53" t="s">
        <v>63</v>
      </c>
      <c r="C5" s="53" t="s">
        <v>236</v>
      </c>
      <c r="D5" s="112">
        <f>VLOOKUP(A5,'Indoor Air LADC and Risk Calcs'!$A$6:$AM$121,34,FALSE)</f>
        <v>7.7529695066297225E-5</v>
      </c>
      <c r="E5" s="112">
        <f>VLOOKUP(A5,'Indoor Air LADC and Risk Calcs'!$A$6:$AM$121,35,FALSE)</f>
        <v>3.680967824863286E-6</v>
      </c>
      <c r="F5" s="112">
        <f>VLOOKUP(A5,'Indoor Air LADC and Risk Calcs'!$A$6:$AM$121,36,FALSE)</f>
        <v>9.098455330344023E-6</v>
      </c>
      <c r="G5" s="112">
        <f>VLOOKUP(A5,'Indoor Air LADC and Risk Calcs'!$A$6:$AM$121,37,FALSE)</f>
        <v>4.6141879312186429E-5</v>
      </c>
      <c r="H5" s="112">
        <f>VLOOKUP(A5,'Indoor Air LADC and Risk Calcs'!$A$6:$AM$121,38,FALSE)</f>
        <v>2.008087589799772E-6</v>
      </c>
      <c r="I5" s="112">
        <f>VLOOKUP(A5,'Indoor Air LADC and Risk Calcs'!$A$6:$AM$121,39,FALSE)</f>
        <v>5.259765976647767E-6</v>
      </c>
      <c r="J5" s="112">
        <f>VLOOKUP(A5,'Indoor Air LADC and Risk Calcs'!$A$6:$AM$121,22,FALSE)</f>
        <v>895.63102164431518</v>
      </c>
      <c r="K5" s="112">
        <f>VLOOKUP(A5,'Indoor Air LADC and Risk Calcs'!$A$6:$AM$121,23,FALSE)</f>
        <v>18864.0605687932</v>
      </c>
      <c r="L5" s="112">
        <f>VLOOKUP(A5,'Indoor Air LADC and Risk Calcs'!$A$6:$AM$121,24,FALSE)</f>
        <v>7631.8449098078354</v>
      </c>
      <c r="M5" s="112">
        <f>VLOOKUP(A5,'Indoor Air LADC and Risk Calcs'!$A$6:$AM$121,25,FALSE)</f>
        <v>1504.8801876966654</v>
      </c>
      <c r="N5" s="112">
        <f>VLOOKUP(A5,'Indoor Air LADC and Risk Calcs'!$A$6:$AM$121,26,FALSE)</f>
        <v>34579.168933026333</v>
      </c>
      <c r="O5" s="112">
        <f>VLOOKUP(A5,'Indoor Air LADC and Risk Calcs'!$A$6:$AM$121,27,FALSE)</f>
        <v>13201.728044230451</v>
      </c>
      <c r="P5" s="112">
        <f>VLOOKUP(A5,'Indoor Air LADC and Risk Calcs'!$A$6:$AM$121,28,FALSE)</f>
        <v>1941.44965837009</v>
      </c>
      <c r="Q5" s="112">
        <f>VLOOKUP(A5,'Indoor Air LADC and Risk Calcs'!$A$6:$AM$121,29,FALSE)</f>
        <v>40891.419637874831</v>
      </c>
      <c r="R5" s="112">
        <f>VLOOKUP(A5,'Indoor Air LADC and Risk Calcs'!$A$6:$AM$121,30,FALSE)</f>
        <v>16543.467493652977</v>
      </c>
      <c r="S5" s="112">
        <f>VLOOKUP(A5,'Indoor Air LADC and Risk Calcs'!$A$6:$AM$121,31,FALSE)</f>
        <v>3262.1124723077</v>
      </c>
      <c r="T5" s="112">
        <f>VLOOKUP(A5,'Indoor Air LADC and Risk Calcs'!$A$6:$AM$121,32,FALSE)</f>
        <v>74956.889711672615</v>
      </c>
      <c r="U5" s="112">
        <f>VLOOKUP(A5,'Indoor Air LADC and Risk Calcs'!$A$6:$AM$121,33,FALSE)</f>
        <v>28617.242795264374</v>
      </c>
    </row>
    <row r="6" spans="1:21" x14ac:dyDescent="0.25">
      <c r="A6" s="53" t="s">
        <v>70</v>
      </c>
      <c r="B6" s="53" t="s">
        <v>63</v>
      </c>
      <c r="C6" s="53" t="s">
        <v>236</v>
      </c>
      <c r="D6" s="112">
        <f>VLOOKUP(A6,'Indoor Air LADC and Risk Calcs'!$A$6:$AM$121,34,FALSE)</f>
        <v>7.6810391768239829E-5</v>
      </c>
      <c r="E6" s="112">
        <f>VLOOKUP(A6,'Indoor Air LADC and Risk Calcs'!$A$6:$AM$121,35,FALSE)</f>
        <v>3.6517221947548495E-6</v>
      </c>
      <c r="F6" s="112">
        <f>VLOOKUP(A6,'Indoor Air LADC and Risk Calcs'!$A$6:$AM$121,36,FALSE)</f>
        <v>9.0221853286187312E-6</v>
      </c>
      <c r="G6" s="112">
        <f>VLOOKUP(A6,'Indoor Air LADC and Risk Calcs'!$A$6:$AM$121,37,FALSE)</f>
        <v>4.5712636337854004E-5</v>
      </c>
      <c r="H6" s="112">
        <f>VLOOKUP(A6,'Indoor Air LADC and Risk Calcs'!$A$6:$AM$121,38,FALSE)</f>
        <v>1.9922452862577381E-6</v>
      </c>
      <c r="I6" s="112">
        <f>VLOOKUP(A6,'Indoor Air LADC and Risk Calcs'!$A$6:$AM$121,39,FALSE)</f>
        <v>5.2155726559279738E-6</v>
      </c>
      <c r="J6" s="112">
        <f>VLOOKUP(A6,'Indoor Air LADC and Risk Calcs'!$A$6:$AM$121,22,FALSE)</f>
        <v>904.01830275147461</v>
      </c>
      <c r="K6" s="112">
        <f>VLOOKUP(A6,'Indoor Air LADC and Risk Calcs'!$A$6:$AM$121,23,FALSE)</f>
        <v>19015.137597196539</v>
      </c>
      <c r="L6" s="112">
        <f>VLOOKUP(A6,'Indoor Air LADC and Risk Calcs'!$A$6:$AM$121,24,FALSE)</f>
        <v>7696.3615211649321</v>
      </c>
      <c r="M6" s="112">
        <f>VLOOKUP(A6,'Indoor Air LADC and Risk Calcs'!$A$6:$AM$121,25,FALSE)</f>
        <v>1519.0110560851497</v>
      </c>
      <c r="N6" s="112">
        <f>VLOOKUP(A6,'Indoor Air LADC and Risk Calcs'!$A$6:$AM$121,26,FALSE)</f>
        <v>34854.141946764663</v>
      </c>
      <c r="O6" s="112">
        <f>VLOOKUP(A6,'Indoor Air LADC and Risk Calcs'!$A$6:$AM$121,27,FALSE)</f>
        <v>13313.590775325003</v>
      </c>
      <c r="P6" s="112">
        <f>VLOOKUP(A6,'Indoor Air LADC and Risk Calcs'!$A$6:$AM$121,28,FALSE)</f>
        <v>1959.6306767209878</v>
      </c>
      <c r="Q6" s="112">
        <f>VLOOKUP(A6,'Indoor Air LADC and Risk Calcs'!$A$6:$AM$121,29,FALSE)</f>
        <v>41218.907674904563</v>
      </c>
      <c r="R6" s="112">
        <f>VLOOKUP(A6,'Indoor Air LADC and Risk Calcs'!$A$6:$AM$121,30,FALSE)</f>
        <v>16683.319452831962</v>
      </c>
      <c r="S6" s="112">
        <f>VLOOKUP(A6,'Indoor Air LADC and Risk Calcs'!$A$6:$AM$121,31,FALSE)</f>
        <v>3292.7438025567662</v>
      </c>
      <c r="T6" s="112">
        <f>VLOOKUP(A6,'Indoor Air LADC and Risk Calcs'!$A$6:$AM$121,32,FALSE)</f>
        <v>75552.945733273096</v>
      </c>
      <c r="U6" s="112">
        <f>VLOOKUP(A6,'Indoor Air LADC and Risk Calcs'!$A$6:$AM$121,33,FALSE)</f>
        <v>28859.726425039884</v>
      </c>
    </row>
    <row r="7" spans="1:21" x14ac:dyDescent="0.25">
      <c r="A7" s="53" t="s">
        <v>62</v>
      </c>
      <c r="B7" s="53" t="s">
        <v>63</v>
      </c>
      <c r="C7" s="53" t="s">
        <v>236</v>
      </c>
      <c r="D7" s="112">
        <f>VLOOKUP(A7,'Indoor Air LADC and Risk Calcs'!$A$6:$AM$121,34,FALSE)</f>
        <v>7.3113211761877554E-5</v>
      </c>
      <c r="E7" s="112">
        <f>VLOOKUP(A7,'Indoor Air LADC and Risk Calcs'!$A$6:$AM$121,35,FALSE)</f>
        <v>3.4886090388787263E-6</v>
      </c>
      <c r="F7" s="112">
        <f>VLOOKUP(A7,'Indoor Air LADC and Risk Calcs'!$A$6:$AM$121,36,FALSE)</f>
        <v>8.6089260823866826E-6</v>
      </c>
      <c r="G7" s="112">
        <f>VLOOKUP(A7,'Indoor Air LADC and Risk Calcs'!$A$6:$AM$121,37,FALSE)</f>
        <v>4.3509346564652857E-5</v>
      </c>
      <c r="H7" s="112">
        <f>VLOOKUP(A7,'Indoor Air LADC and Risk Calcs'!$A$6:$AM$121,38,FALSE)</f>
        <v>1.9035457210835592E-6</v>
      </c>
      <c r="I7" s="112">
        <f>VLOOKUP(A7,'Indoor Air LADC and Risk Calcs'!$A$6:$AM$121,39,FALSE)</f>
        <v>4.9764113604766958E-6</v>
      </c>
      <c r="J7" s="112">
        <f>VLOOKUP(A7,'Indoor Air LADC and Risk Calcs'!$A$6:$AM$121,22,FALSE)</f>
        <v>949.7325904126966</v>
      </c>
      <c r="K7" s="112">
        <f>VLOOKUP(A7,'Indoor Air LADC and Risk Calcs'!$A$6:$AM$121,23,FALSE)</f>
        <v>19904.208017049128</v>
      </c>
      <c r="L7" s="112">
        <f>VLOOKUP(A7,'Indoor Air LADC and Risk Calcs'!$A$6:$AM$121,24,FALSE)</f>
        <v>8065.8144041991181</v>
      </c>
      <c r="M7" s="112">
        <f>VLOOKUP(A7,'Indoor Air LADC and Risk Calcs'!$A$6:$AM$121,25,FALSE)</f>
        <v>1595.9329542404957</v>
      </c>
      <c r="N7" s="112">
        <f>VLOOKUP(A7,'Indoor Air LADC and Risk Calcs'!$A$6:$AM$121,26,FALSE)</f>
        <v>36478.241226837286</v>
      </c>
      <c r="O7" s="112">
        <f>VLOOKUP(A7,'Indoor Air LADC and Risk Calcs'!$A$6:$AM$121,27,FALSE)</f>
        <v>13953.428478900598</v>
      </c>
      <c r="P7" s="112">
        <f>VLOOKUP(A7,'Indoor Air LADC and Risk Calcs'!$A$6:$AM$121,28,FALSE)</f>
        <v>2058.7250426123892</v>
      </c>
      <c r="Q7" s="112">
        <f>VLOOKUP(A7,'Indoor Air LADC and Risk Calcs'!$A$6:$AM$121,29,FALSE)</f>
        <v>43146.135987877453</v>
      </c>
      <c r="R7" s="112">
        <f>VLOOKUP(A7,'Indoor Air LADC and Risk Calcs'!$A$6:$AM$121,30,FALSE)</f>
        <v>17484.178463090113</v>
      </c>
      <c r="S7" s="112">
        <f>VLOOKUP(A7,'Indoor Air LADC and Risk Calcs'!$A$6:$AM$121,31,FALSE)</f>
        <v>3459.486567474285</v>
      </c>
      <c r="T7" s="112">
        <f>VLOOKUP(A7,'Indoor Air LADC and Risk Calcs'!$A$6:$AM$121,32,FALSE)</f>
        <v>79073.488139974492</v>
      </c>
      <c r="U7" s="112">
        <f>VLOOKUP(A7,'Indoor Air LADC and Risk Calcs'!$A$6:$AM$121,33,FALSE)</f>
        <v>30246.695680234425</v>
      </c>
    </row>
    <row r="8" spans="1:21" x14ac:dyDescent="0.25">
      <c r="A8" s="53" t="s">
        <v>66</v>
      </c>
      <c r="B8" s="53" t="s">
        <v>63</v>
      </c>
      <c r="C8" s="53" t="s">
        <v>236</v>
      </c>
      <c r="D8" s="112">
        <f>VLOOKUP(A8,'Indoor Air LADC and Risk Calcs'!$A$6:$AM$121,34,FALSE)</f>
        <v>6.5507737986273147E-5</v>
      </c>
      <c r="E8" s="112">
        <f>VLOOKUP(A8,'Indoor Air LADC and Risk Calcs'!$A$6:$AM$121,35,FALSE)</f>
        <v>3.1269711187178112E-6</v>
      </c>
      <c r="F8" s="112">
        <f>VLOOKUP(A8,'Indoor Air LADC and Risk Calcs'!$A$6:$AM$121,36,FALSE)</f>
        <v>7.7154868277219861E-6</v>
      </c>
      <c r="G8" s="112">
        <f>VLOOKUP(A8,'Indoor Air LADC and Risk Calcs'!$A$6:$AM$121,37,FALSE)</f>
        <v>3.8983068266411834E-5</v>
      </c>
      <c r="H8" s="112">
        <f>VLOOKUP(A8,'Indoor Air LADC and Risk Calcs'!$A$6:$AM$121,38,FALSE)</f>
        <v>1.7062480467481892E-6</v>
      </c>
      <c r="I8" s="112">
        <f>VLOOKUP(A8,'Indoor Air LADC and Risk Calcs'!$A$6:$AM$121,39,FALSE)</f>
        <v>4.4599304574949892E-6</v>
      </c>
      <c r="J8" s="112">
        <f>VLOOKUP(A8,'Indoor Air LADC and Risk Calcs'!$A$6:$AM$121,22,FALSE)</f>
        <v>1059.9969123426367</v>
      </c>
      <c r="K8" s="112">
        <f>VLOOKUP(A8,'Indoor Air LADC and Risk Calcs'!$A$6:$AM$121,23,FALSE)</f>
        <v>22206.153291390958</v>
      </c>
      <c r="L8" s="112">
        <f>VLOOKUP(A8,'Indoor Air LADC and Risk Calcs'!$A$6:$AM$121,24,FALSE)</f>
        <v>8999.8209510911329</v>
      </c>
      <c r="M8" s="112">
        <f>VLOOKUP(A8,'Indoor Air LADC and Risk Calcs'!$A$6:$AM$121,25,FALSE)</f>
        <v>1781.2348562575412</v>
      </c>
      <c r="N8" s="112">
        <f>VLOOKUP(A8,'Indoor Air LADC and Risk Calcs'!$A$6:$AM$121,26,FALSE)</f>
        <v>40696.310323892649</v>
      </c>
      <c r="O8" s="112">
        <f>VLOOKUP(A8,'Indoor Air LADC and Risk Calcs'!$A$6:$AM$121,27,FALSE)</f>
        <v>15569.301060133854</v>
      </c>
      <c r="P8" s="112">
        <f>VLOOKUP(A8,'Indoor Air LADC and Risk Calcs'!$A$6:$AM$121,28,FALSE)</f>
        <v>2297.7438181660432</v>
      </c>
      <c r="Q8" s="112">
        <f>VLOOKUP(A8,'Indoor Air LADC and Risk Calcs'!$A$6:$AM$121,29,FALSE)</f>
        <v>48136.037809559137</v>
      </c>
      <c r="R8" s="112">
        <f>VLOOKUP(A8,'Indoor Air LADC and Risk Calcs'!$A$6:$AM$121,30,FALSE)</f>
        <v>19508.814331608592</v>
      </c>
      <c r="S8" s="112">
        <f>VLOOKUP(A8,'Indoor Air LADC and Risk Calcs'!$A$6:$AM$121,31,FALSE)</f>
        <v>3861.1634920920114</v>
      </c>
      <c r="T8" s="112">
        <f>VLOOKUP(A8,'Indoor Air LADC and Risk Calcs'!$A$6:$AM$121,32,FALSE)</f>
        <v>88216.950804348075</v>
      </c>
      <c r="U8" s="112">
        <f>VLOOKUP(A8,'Indoor Air LADC and Risk Calcs'!$A$6:$AM$121,33,FALSE)</f>
        <v>33749.405161026349</v>
      </c>
    </row>
    <row r="9" spans="1:21" x14ac:dyDescent="0.25">
      <c r="A9" s="53" t="s">
        <v>65</v>
      </c>
      <c r="B9" s="53" t="s">
        <v>63</v>
      </c>
      <c r="C9" s="53" t="s">
        <v>236</v>
      </c>
      <c r="D9" s="112">
        <f>VLOOKUP(A9,'Indoor Air LADC and Risk Calcs'!$A$6:$AM$121,34,FALSE)</f>
        <v>6.5390297217518781E-5</v>
      </c>
      <c r="E9" s="112">
        <f>VLOOKUP(A9,'Indoor Air LADC and Risk Calcs'!$A$6:$AM$121,35,FALSE)</f>
        <v>3.1072719458282191E-6</v>
      </c>
      <c r="F9" s="112">
        <f>VLOOKUP(A9,'Indoor Air LADC and Risk Calcs'!$A$6:$AM$121,36,FALSE)</f>
        <v>7.6782593838488028E-6</v>
      </c>
      <c r="G9" s="112">
        <f>VLOOKUP(A9,'Indoor Air LADC and Risk Calcs'!$A$6:$AM$121,37,FALSE)</f>
        <v>3.8916480881283E-5</v>
      </c>
      <c r="H9" s="112">
        <f>VLOOKUP(A9,'Indoor Air LADC and Risk Calcs'!$A$6:$AM$121,38,FALSE)</f>
        <v>1.6951786580401821E-6</v>
      </c>
      <c r="I9" s="112">
        <f>VLOOKUP(A9,'Indoor Air LADC and Risk Calcs'!$A$6:$AM$121,39,FALSE)</f>
        <v>4.4387033170006273E-6</v>
      </c>
      <c r="J9" s="112">
        <f>VLOOKUP(A9,'Indoor Air LADC and Risk Calcs'!$A$6:$AM$121,22,FALSE)</f>
        <v>1061.900663473308</v>
      </c>
      <c r="K9" s="112">
        <f>VLOOKUP(A9,'Indoor Air LADC and Risk Calcs'!$A$6:$AM$121,23,FALSE)</f>
        <v>22346.933648091697</v>
      </c>
      <c r="L9" s="112">
        <f>VLOOKUP(A9,'Indoor Air LADC and Risk Calcs'!$A$6:$AM$121,24,FALSE)</f>
        <v>9043.4558835121716</v>
      </c>
      <c r="M9" s="112">
        <f>VLOOKUP(A9,'Indoor Air LADC and Risk Calcs'!$A$6:$AM$121,25,FALSE)</f>
        <v>1784.2826079733336</v>
      </c>
      <c r="N9" s="112">
        <f>VLOOKUP(A9,'Indoor Air LADC and Risk Calcs'!$A$6:$AM$121,26,FALSE)</f>
        <v>40962.054159104482</v>
      </c>
      <c r="O9" s="112">
        <f>VLOOKUP(A9,'Indoor Air LADC and Risk Calcs'!$A$6:$AM$121,27,FALSE)</f>
        <v>15643.75788173233</v>
      </c>
      <c r="P9" s="112">
        <f>VLOOKUP(A9,'Indoor Air LADC and Risk Calcs'!$A$6:$AM$121,28,FALSE)</f>
        <v>2301.8705588582957</v>
      </c>
      <c r="Q9" s="112">
        <f>VLOOKUP(A9,'Indoor Air LADC and Risk Calcs'!$A$6:$AM$121,29,FALSE)</f>
        <v>48441.205862939059</v>
      </c>
      <c r="R9" s="112">
        <f>VLOOKUP(A9,'Indoor Air LADC and Risk Calcs'!$A$6:$AM$121,30,FALSE)</f>
        <v>19603.401301682825</v>
      </c>
      <c r="S9" s="112">
        <f>VLOOKUP(A9,'Indoor Air LADC and Risk Calcs'!$A$6:$AM$121,31,FALSE)</f>
        <v>3867.7700704534427</v>
      </c>
      <c r="T9" s="112">
        <f>VLOOKUP(A9,'Indoor Air LADC and Risk Calcs'!$A$6:$AM$121,32,FALSE)</f>
        <v>88793.000835686616</v>
      </c>
      <c r="U9" s="112">
        <f>VLOOKUP(A9,'Indoor Air LADC and Risk Calcs'!$A$6:$AM$121,33,FALSE)</f>
        <v>33910.804406209143</v>
      </c>
    </row>
    <row r="10" spans="1:21" x14ac:dyDescent="0.25">
      <c r="A10" s="53" t="s">
        <v>68</v>
      </c>
      <c r="B10" s="53" t="s">
        <v>63</v>
      </c>
      <c r="C10" s="53" t="s">
        <v>236</v>
      </c>
      <c r="D10" s="112">
        <f>VLOOKUP(A10,'Indoor Air LADC and Risk Calcs'!$A$6:$AM$121,34,FALSE)</f>
        <v>5.4918795084804159E-5</v>
      </c>
      <c r="E10" s="112">
        <f>VLOOKUP(A10,'Indoor Air LADC and Risk Calcs'!$A$6:$AM$121,35,FALSE)</f>
        <v>2.6305276169373252E-6</v>
      </c>
      <c r="F10" s="112">
        <f>VLOOKUP(A10,'Indoor Air LADC and Risk Calcs'!$A$6:$AM$121,36,FALSE)</f>
        <v>6.4832855931280019E-6</v>
      </c>
      <c r="G10" s="112">
        <f>VLOOKUP(A10,'Indoor Air LADC and Risk Calcs'!$A$6:$AM$121,37,FALSE)</f>
        <v>3.267957234143882E-5</v>
      </c>
      <c r="H10" s="112">
        <f>VLOOKUP(A10,'Indoor Air LADC and Risk Calcs'!$A$6:$AM$121,38,FALSE)</f>
        <v>1.4355659970326746E-6</v>
      </c>
      <c r="I10" s="112">
        <f>VLOOKUP(A10,'Indoor Air LADC and Risk Calcs'!$A$6:$AM$121,39,FALSE)</f>
        <v>3.7474707635677811E-6</v>
      </c>
      <c r="J10" s="112">
        <f>VLOOKUP(A10,'Indoor Air LADC and Risk Calcs'!$A$6:$AM$121,22,FALSE)</f>
        <v>1264.3758824784059</v>
      </c>
      <c r="K10" s="112">
        <f>VLOOKUP(A10,'Indoor Air LADC and Risk Calcs'!$A$6:$AM$121,23,FALSE)</f>
        <v>26396.985742672176</v>
      </c>
      <c r="L10" s="112">
        <f>VLOOKUP(A10,'Indoor Air LADC and Risk Calcs'!$A$6:$AM$121,24,FALSE)</f>
        <v>10710.310228135135</v>
      </c>
      <c r="M10" s="112">
        <f>VLOOKUP(A10,'Indoor Air LADC and Risk Calcs'!$A$6:$AM$121,25,FALSE)</f>
        <v>2124.8136075498833</v>
      </c>
      <c r="N10" s="112">
        <f>VLOOKUP(A10,'Indoor Air LADC and Risk Calcs'!$A$6:$AM$121,26,FALSE)</f>
        <v>48369.77202269269</v>
      </c>
      <c r="O10" s="112">
        <f>VLOOKUP(A10,'Indoor Air LADC and Risk Calcs'!$A$6:$AM$121,27,FALSE)</f>
        <v>18529.297326363001</v>
      </c>
      <c r="P10" s="112">
        <f>VLOOKUP(A10,'Indoor Air LADC and Risk Calcs'!$A$6:$AM$121,28,FALSE)</f>
        <v>2740.7738965789576</v>
      </c>
      <c r="Q10" s="112">
        <f>VLOOKUP(A10,'Indoor Air LADC and Risk Calcs'!$A$6:$AM$121,29,FALSE)</f>
        <v>57220.459892091021</v>
      </c>
      <c r="R10" s="112">
        <f>VLOOKUP(A10,'Indoor Air LADC and Risk Calcs'!$A$6:$AM$121,30,FALSE)</f>
        <v>23216.623398411539</v>
      </c>
      <c r="S10" s="112">
        <f>VLOOKUP(A10,'Indoor Air LADC and Risk Calcs'!$A$6:$AM$121,31,FALSE)</f>
        <v>4605.9354274087445</v>
      </c>
      <c r="T10" s="112">
        <f>VLOOKUP(A10,'Indoor Air LADC and Risk Calcs'!$A$6:$AM$121,32,FALSE)</f>
        <v>104850.63056043815</v>
      </c>
      <c r="U10" s="112">
        <f>VLOOKUP(A10,'Indoor Air LADC and Risk Calcs'!$A$6:$AM$121,33,FALSE)</f>
        <v>40165.756985572145</v>
      </c>
    </row>
    <row r="11" spans="1:21" x14ac:dyDescent="0.25">
      <c r="A11" s="53" t="s">
        <v>109</v>
      </c>
      <c r="B11" s="53" t="s">
        <v>110</v>
      </c>
      <c r="C11" s="53" t="s">
        <v>236</v>
      </c>
      <c r="D11" s="112">
        <f>VLOOKUP(A11,'Indoor Air LADC and Risk Calcs'!$A$6:$AM$121,34,FALSE)</f>
        <v>3.5796333842143696E-6</v>
      </c>
      <c r="E11" s="112">
        <f>VLOOKUP(A11,'Indoor Air LADC and Risk Calcs'!$A$6:$AM$121,35,FALSE)</f>
        <v>1.6899052694478032E-7</v>
      </c>
      <c r="F11" s="112">
        <f>VLOOKUP(A11,'Indoor Air LADC and Risk Calcs'!$A$6:$AM$121,36,FALSE)</f>
        <v>4.184858134098408E-7</v>
      </c>
      <c r="G11" s="112">
        <f>VLOOKUP(A11,'Indoor Air LADC and Risk Calcs'!$A$6:$AM$121,37,FALSE)</f>
        <v>2.130648304197915E-6</v>
      </c>
      <c r="H11" s="112">
        <f>VLOOKUP(A11,'Indoor Air LADC and Risk Calcs'!$A$6:$AM$121,38,FALSE)</f>
        <v>9.2167790833674074E-8</v>
      </c>
      <c r="I11" s="112">
        <f>VLOOKUP(A11,'Indoor Air LADC and Risk Calcs'!$A$6:$AM$121,39,FALSE)</f>
        <v>2.4194435477892432E-7</v>
      </c>
      <c r="J11" s="112">
        <f>VLOOKUP(A11,'Indoor Air LADC and Risk Calcs'!$A$6:$AM$121,22,FALSE)</f>
        <v>19398.075877326111</v>
      </c>
      <c r="K11" s="112">
        <f>VLOOKUP(A11,'Indoor Air LADC and Risk Calcs'!$A$6:$AM$121,23,FALSE)</f>
        <v>410898.77199264365</v>
      </c>
      <c r="L11" s="112">
        <f>VLOOKUP(A11,'Indoor Air LADC and Risk Calcs'!$A$6:$AM$121,24,FALSE)</f>
        <v>165926.7716489984</v>
      </c>
      <c r="M11" s="112">
        <f>VLOOKUP(A11,'Indoor Air LADC and Risk Calcs'!$A$6:$AM$121,25,FALSE)</f>
        <v>32590.080616866522</v>
      </c>
      <c r="N11" s="112">
        <f>VLOOKUP(A11,'Indoor Air LADC and Risk Calcs'!$A$6:$AM$121,26,FALSE)</f>
        <v>753386.83255745773</v>
      </c>
      <c r="O11" s="112">
        <f>VLOOKUP(A11,'Indoor Air LADC and Risk Calcs'!$A$6:$AM$121,27,FALSE)</f>
        <v>286999.87674210744</v>
      </c>
      <c r="P11" s="112">
        <f>VLOOKUP(A11,'Indoor Air LADC and Risk Calcs'!$A$6:$AM$121,28,FALSE)</f>
        <v>42048.998834285645</v>
      </c>
      <c r="Q11" s="112">
        <f>VLOOKUP(A11,'Indoor Air LADC and Risk Calcs'!$A$6:$AM$121,29,FALSE)</f>
        <v>890700.81454438099</v>
      </c>
      <c r="R11" s="112">
        <f>VLOOKUP(A11,'Indoor Air LADC and Risk Calcs'!$A$6:$AM$121,30,FALSE)</f>
        <v>359677.66451521125</v>
      </c>
      <c r="S11" s="112">
        <f>VLOOKUP(A11,'Indoor Air LADC and Risk Calcs'!$A$6:$AM$121,31,FALSE)</f>
        <v>70645.164527358924</v>
      </c>
      <c r="T11" s="112">
        <f>VLOOKUP(A11,'Indoor Air LADC and Risk Calcs'!$A$6:$AM$121,32,FALSE)</f>
        <v>1633108.4713924441</v>
      </c>
      <c r="U11" s="112">
        <f>VLOOKUP(A11,'Indoor Air LADC and Risk Calcs'!$A$6:$AM$121,33,FALSE)</f>
        <v>622126.52218125539</v>
      </c>
    </row>
    <row r="12" spans="1:21" x14ac:dyDescent="0.25">
      <c r="A12" s="53" t="s">
        <v>155</v>
      </c>
      <c r="B12" s="53" t="s">
        <v>152</v>
      </c>
      <c r="C12" s="53" t="s">
        <v>236</v>
      </c>
      <c r="D12" s="112">
        <f>VLOOKUP(A12,'Indoor Air LADC and Risk Calcs'!$A$6:$AM$121,34,FALSE)</f>
        <v>2.6602105623170901E-6</v>
      </c>
      <c r="E12" s="112">
        <f>VLOOKUP(A12,'Indoor Air LADC and Risk Calcs'!$A$6:$AM$121,35,FALSE)</f>
        <v>1.2811540109830175E-7</v>
      </c>
      <c r="F12" s="112">
        <f>VLOOKUP(A12,'Indoor Air LADC and Risk Calcs'!$A$6:$AM$121,36,FALSE)</f>
        <v>3.1519801666873094E-7</v>
      </c>
      <c r="G12" s="112">
        <f>VLOOKUP(A12,'Indoor Air LADC and Risk Calcs'!$A$6:$AM$121,37,FALSE)</f>
        <v>1.5828023970776937E-6</v>
      </c>
      <c r="H12" s="112">
        <f>VLOOKUP(A12,'Indoor Air LADC and Risk Calcs'!$A$6:$AM$121,38,FALSE)</f>
        <v>6.9932570370129638E-8</v>
      </c>
      <c r="I12" s="112">
        <f>VLOOKUP(A12,'Indoor Air LADC and Risk Calcs'!$A$6:$AM$121,39,FALSE)</f>
        <v>1.8217647539448567E-7</v>
      </c>
      <c r="J12" s="112">
        <f>VLOOKUP(A12,'Indoor Air LADC and Risk Calcs'!$A$6:$AM$121,22,FALSE)</f>
        <v>26102.445040861083</v>
      </c>
      <c r="K12" s="112">
        <f>VLOOKUP(A12,'Indoor Air LADC and Risk Calcs'!$A$6:$AM$121,23,FALSE)</f>
        <v>541995.72732649732</v>
      </c>
      <c r="L12" s="112">
        <f>VLOOKUP(A12,'Indoor Air LADC and Risk Calcs'!$A$6:$AM$121,24,FALSE)</f>
        <v>220299.60954030507</v>
      </c>
      <c r="M12" s="112">
        <f>VLOOKUP(A12,'Indoor Air LADC and Risk Calcs'!$A$6:$AM$121,25,FALSE)</f>
        <v>43870.289891020147</v>
      </c>
      <c r="N12" s="112">
        <f>VLOOKUP(A12,'Indoor Air LADC and Risk Calcs'!$A$6:$AM$121,26,FALSE)</f>
        <v>992927.8965793472</v>
      </c>
      <c r="O12" s="112">
        <f>VLOOKUP(A12,'Indoor Air LADC and Risk Calcs'!$A$6:$AM$121,27,FALSE)</f>
        <v>381157.88468098675</v>
      </c>
      <c r="P12" s="112">
        <f>VLOOKUP(A12,'Indoor Air LADC and Risk Calcs'!$A$6:$AM$121,28,FALSE)</f>
        <v>56581.987205138546</v>
      </c>
      <c r="Q12" s="112">
        <f>VLOOKUP(A12,'Indoor Air LADC and Risk Calcs'!$A$6:$AM$121,29,FALSE)</f>
        <v>1174878.2637343295</v>
      </c>
      <c r="R12" s="112">
        <f>VLOOKUP(A12,'Indoor Air LADC and Risk Calcs'!$A$6:$AM$121,30,FALSE)</f>
        <v>477541.07589513983</v>
      </c>
      <c r="S12" s="112">
        <f>VLOOKUP(A12,'Indoor Air LADC and Risk Calcs'!$A$6:$AM$121,31,FALSE)</f>
        <v>95097.15191100481</v>
      </c>
      <c r="T12" s="112">
        <f>VLOOKUP(A12,'Indoor Air LADC and Risk Calcs'!$A$6:$AM$121,32,FALSE)</f>
        <v>2152359.0396198528</v>
      </c>
      <c r="U12" s="112">
        <f>VLOOKUP(A12,'Indoor Air LADC and Risk Calcs'!$A$6:$AM$121,33,FALSE)</f>
        <v>826231.81546389777</v>
      </c>
    </row>
    <row r="13" spans="1:21" x14ac:dyDescent="0.25">
      <c r="A13" s="53" t="s">
        <v>158</v>
      </c>
      <c r="B13" s="53" t="s">
        <v>152</v>
      </c>
      <c r="C13" s="53" t="s">
        <v>236</v>
      </c>
      <c r="D13" s="112">
        <f>VLOOKUP(A13,'Indoor Air LADC and Risk Calcs'!$A$6:$AM$121,34,FALSE)</f>
        <v>2.3916983409892775E-6</v>
      </c>
      <c r="E13" s="112">
        <f>VLOOKUP(A13,'Indoor Air LADC and Risk Calcs'!$A$6:$AM$121,35,FALSE)</f>
        <v>1.1598289875254044E-7</v>
      </c>
      <c r="F13" s="112">
        <f>VLOOKUP(A13,'Indoor Air LADC and Risk Calcs'!$A$6:$AM$121,36,FALSE)</f>
        <v>2.84709438475095E-7</v>
      </c>
      <c r="G13" s="112">
        <f>VLOOKUP(A13,'Indoor Air LADC and Risk Calcs'!$A$6:$AM$121,37,FALSE)</f>
        <v>1.4228528106718143E-6</v>
      </c>
      <c r="H13" s="112">
        <f>VLOOKUP(A13,'Indoor Air LADC and Risk Calcs'!$A$6:$AM$121,38,FALSE)</f>
        <v>6.332797658591662E-8</v>
      </c>
      <c r="I13" s="112">
        <f>VLOOKUP(A13,'Indoor Air LADC and Risk Calcs'!$A$6:$AM$121,39,FALSE)</f>
        <v>1.6453838420939052E-7</v>
      </c>
      <c r="J13" s="112">
        <f>VLOOKUP(A13,'Indoor Air LADC and Risk Calcs'!$A$6:$AM$121,22,FALSE)</f>
        <v>29032.925603518364</v>
      </c>
      <c r="K13" s="112">
        <f>VLOOKUP(A13,'Indoor Air LADC and Risk Calcs'!$A$6:$AM$121,23,FALSE)</f>
        <v>598691.71013005963</v>
      </c>
      <c r="L13" s="112">
        <f>VLOOKUP(A13,'Indoor Air LADC and Risk Calcs'!$A$6:$AM$121,24,FALSE)</f>
        <v>243890.75533256019</v>
      </c>
      <c r="M13" s="112">
        <f>VLOOKUP(A13,'Indoor Air LADC and Risk Calcs'!$A$6:$AM$121,25,FALSE)</f>
        <v>48801.955816648493</v>
      </c>
      <c r="N13" s="112">
        <f>VLOOKUP(A13,'Indoor Air LADC and Risk Calcs'!$A$6:$AM$121,26,FALSE)</f>
        <v>1096482.2143937277</v>
      </c>
      <c r="O13" s="112">
        <f>VLOOKUP(A13,'Indoor Air LADC and Risk Calcs'!$A$6:$AM$121,27,FALSE)</f>
        <v>422017.028632259</v>
      </c>
      <c r="P13" s="112">
        <f>VLOOKUP(A13,'Indoor Air LADC and Risk Calcs'!$A$6:$AM$121,28,FALSE)</f>
        <v>62934.358158955969</v>
      </c>
      <c r="Q13" s="112">
        <f>VLOOKUP(A13,'Indoor Air LADC and Risk Calcs'!$A$6:$AM$121,29,FALSE)</f>
        <v>1297777.5311612745</v>
      </c>
      <c r="R13" s="112">
        <f>VLOOKUP(A13,'Indoor Air LADC and Risk Calcs'!$A$6:$AM$121,30,FALSE)</f>
        <v>528679.34693765605</v>
      </c>
      <c r="S13" s="112">
        <f>VLOOKUP(A13,'Indoor Air LADC and Risk Calcs'!$A$6:$AM$121,31,FALSE)</f>
        <v>105787.47068639551</v>
      </c>
      <c r="T13" s="112">
        <f>VLOOKUP(A13,'Indoor Air LADC and Risk Calcs'!$A$6:$AM$121,32,FALSE)</f>
        <v>2376832.6119782235</v>
      </c>
      <c r="U13" s="112">
        <f>VLOOKUP(A13,'Indoor Air LADC and Risk Calcs'!$A$6:$AM$121,33,FALSE)</f>
        <v>914801.73895745305</v>
      </c>
    </row>
    <row r="14" spans="1:21" x14ac:dyDescent="0.25">
      <c r="A14" s="53" t="s">
        <v>159</v>
      </c>
      <c r="B14" s="53" t="s">
        <v>152</v>
      </c>
      <c r="C14" s="53" t="s">
        <v>236</v>
      </c>
      <c r="D14" s="112">
        <f>VLOOKUP(A14,'Indoor Air LADC and Risk Calcs'!$A$6:$AM$121,34,FALSE)</f>
        <v>2.1863645300918584E-6</v>
      </c>
      <c r="E14" s="112">
        <f>VLOOKUP(A14,'Indoor Air LADC and Risk Calcs'!$A$6:$AM$121,35,FALSE)</f>
        <v>1.0622102004782544E-7</v>
      </c>
      <c r="F14" s="112">
        <f>VLOOKUP(A14,'Indoor Air LADC and Risk Calcs'!$A$6:$AM$121,36,FALSE)</f>
        <v>2.6059101043770458E-7</v>
      </c>
      <c r="G14" s="112">
        <f>VLOOKUP(A14,'Indoor Air LADC and Risk Calcs'!$A$6:$AM$121,37,FALSE)</f>
        <v>1.300651223688965E-6</v>
      </c>
      <c r="H14" s="112">
        <f>VLOOKUP(A14,'Indoor Air LADC and Risk Calcs'!$A$6:$AM$121,38,FALSE)</f>
        <v>5.8002257163231638E-8</v>
      </c>
      <c r="I14" s="112">
        <f>VLOOKUP(A14,'Indoor Air LADC and Risk Calcs'!$A$6:$AM$121,39,FALSE)</f>
        <v>1.5059592686941953E-7</v>
      </c>
      <c r="J14" s="112">
        <f>VLOOKUP(A14,'Indoor Air LADC and Risk Calcs'!$A$6:$AM$121,22,FALSE)</f>
        <v>31759.571217102857</v>
      </c>
      <c r="K14" s="112">
        <f>VLOOKUP(A14,'Indoor Air LADC and Risk Calcs'!$A$6:$AM$121,23,FALSE)</f>
        <v>653712.4193378666</v>
      </c>
      <c r="L14" s="112">
        <f>VLOOKUP(A14,'Indoor Air LADC and Risk Calcs'!$A$6:$AM$121,24,FALSE)</f>
        <v>266463.52797576436</v>
      </c>
      <c r="M14" s="112">
        <f>VLOOKUP(A14,'Indoor Air LADC and Risk Calcs'!$A$6:$AM$121,25,FALSE)</f>
        <v>53387.102349434492</v>
      </c>
      <c r="N14" s="112">
        <f>VLOOKUP(A14,'Indoor Air LADC and Risk Calcs'!$A$6:$AM$121,26,FALSE)</f>
        <v>1197160.3071340062</v>
      </c>
      <c r="O14" s="112">
        <f>VLOOKUP(A14,'Indoor Air LADC and Risk Calcs'!$A$6:$AM$121,27,FALSE)</f>
        <v>461088.16781086725</v>
      </c>
      <c r="P14" s="112">
        <f>VLOOKUP(A14,'Indoor Air LADC and Risk Calcs'!$A$6:$AM$121,28,FALSE)</f>
        <v>68844.878302922356</v>
      </c>
      <c r="Q14" s="112">
        <f>VLOOKUP(A14,'Indoor Air LADC and Risk Calcs'!$A$6:$AM$121,29,FALSE)</f>
        <v>1417045.3261720627</v>
      </c>
      <c r="R14" s="112">
        <f>VLOOKUP(A14,'Indoor Air LADC and Risk Calcs'!$A$6:$AM$121,30,FALSE)</f>
        <v>577610.10154255677</v>
      </c>
      <c r="S14" s="112">
        <f>VLOOKUP(A14,'Indoor Air LADC and Risk Calcs'!$A$6:$AM$121,31,FALSE)</f>
        <v>115726.6431296535</v>
      </c>
      <c r="T14" s="112">
        <f>VLOOKUP(A14,'Indoor Air LADC and Risk Calcs'!$A$6:$AM$121,32,FALSE)</f>
        <v>2595071.4224172733</v>
      </c>
      <c r="U14" s="112">
        <f>VLOOKUP(A14,'Indoor Air LADC and Risk Calcs'!$A$6:$AM$121,33,FALSE)</f>
        <v>999495.82388449751</v>
      </c>
    </row>
    <row r="15" spans="1:21" x14ac:dyDescent="0.25">
      <c r="A15" s="53" t="s">
        <v>156</v>
      </c>
      <c r="B15" s="53" t="s">
        <v>152</v>
      </c>
      <c r="C15" s="53" t="s">
        <v>236</v>
      </c>
      <c r="D15" s="112">
        <f>VLOOKUP(A15,'Indoor Air LADC and Risk Calcs'!$A$6:$AM$121,34,FALSE)</f>
        <v>2.1769559298645028E-6</v>
      </c>
      <c r="E15" s="112">
        <f>VLOOKUP(A15,'Indoor Air LADC and Risk Calcs'!$A$6:$AM$121,35,FALSE)</f>
        <v>1.0738509519223777E-7</v>
      </c>
      <c r="F15" s="112">
        <f>VLOOKUP(A15,'Indoor Air LADC and Risk Calcs'!$A$6:$AM$121,36,FALSE)</f>
        <v>2.6216082584923226E-7</v>
      </c>
      <c r="G15" s="112">
        <f>VLOOKUP(A15,'Indoor Air LADC and Risk Calcs'!$A$6:$AM$121,37,FALSE)</f>
        <v>1.2946744485964507E-6</v>
      </c>
      <c r="H15" s="112">
        <f>VLOOKUP(A15,'Indoor Air LADC and Risk Calcs'!$A$6:$AM$121,38,FALSE)</f>
        <v>5.867411935105634E-8</v>
      </c>
      <c r="I15" s="112">
        <f>VLOOKUP(A15,'Indoor Air LADC and Risk Calcs'!$A$6:$AM$121,39,FALSE)</f>
        <v>1.5146991603358076E-7</v>
      </c>
      <c r="J15" s="112">
        <f>VLOOKUP(A15,'Indoor Air LADC and Risk Calcs'!$A$6:$AM$121,22,FALSE)</f>
        <v>31896.833117940943</v>
      </c>
      <c r="K15" s="112">
        <f>VLOOKUP(A15,'Indoor Air LADC and Risk Calcs'!$A$6:$AM$121,23,FALSE)</f>
        <v>646626.05062363681</v>
      </c>
      <c r="L15" s="112">
        <f>VLOOKUP(A15,'Indoor Air LADC and Risk Calcs'!$A$6:$AM$121,24,FALSE)</f>
        <v>264867.948043212</v>
      </c>
      <c r="M15" s="112">
        <f>VLOOKUP(A15,'Indoor Air LADC and Risk Calcs'!$A$6:$AM$121,25,FALSE)</f>
        <v>53633.560216838559</v>
      </c>
      <c r="N15" s="112">
        <f>VLOOKUP(A15,'Indoor Air LADC and Risk Calcs'!$A$6:$AM$121,26,FALSE)</f>
        <v>1183451.9336292325</v>
      </c>
      <c r="O15" s="112">
        <f>VLOOKUP(A15,'Indoor Air LADC and Risk Calcs'!$A$6:$AM$121,27,FALSE)</f>
        <v>458427.66549501254</v>
      </c>
      <c r="P15" s="112">
        <f>VLOOKUP(A15,'Indoor Air LADC and Risk Calcs'!$A$6:$AM$121,28,FALSE)</f>
        <v>69142.419437663397</v>
      </c>
      <c r="Q15" s="112">
        <f>VLOOKUP(A15,'Indoor Air LADC and Risk Calcs'!$A$6:$AM$121,29,FALSE)</f>
        <v>1401684.2815154498</v>
      </c>
      <c r="R15" s="112">
        <f>VLOOKUP(A15,'Indoor Air LADC and Risk Calcs'!$A$6:$AM$121,30,FALSE)</f>
        <v>574151.38021636964</v>
      </c>
      <c r="S15" s="112">
        <f>VLOOKUP(A15,'Indoor Air LADC and Risk Calcs'!$A$6:$AM$121,31,FALSE)</f>
        <v>116260.88717760507</v>
      </c>
      <c r="T15" s="112">
        <f>VLOOKUP(A15,'Indoor Air LADC and Risk Calcs'!$A$6:$AM$121,32,FALSE)</f>
        <v>2565355.9297484388</v>
      </c>
      <c r="U15" s="112">
        <f>VLOOKUP(A15,'Indoor Air LADC and Risk Calcs'!$A$6:$AM$121,33,FALSE)</f>
        <v>993728.68185012939</v>
      </c>
    </row>
    <row r="16" spans="1:21" x14ac:dyDescent="0.25">
      <c r="A16" s="53" t="s">
        <v>154</v>
      </c>
      <c r="B16" s="53" t="s">
        <v>152</v>
      </c>
      <c r="C16" s="53" t="s">
        <v>236</v>
      </c>
      <c r="D16" s="112">
        <f>VLOOKUP(A16,'Indoor Air LADC and Risk Calcs'!$A$6:$AM$121,34,FALSE)</f>
        <v>2.1673365434505005E-6</v>
      </c>
      <c r="E16" s="112">
        <f>VLOOKUP(A16,'Indoor Air LADC and Risk Calcs'!$A$6:$AM$121,35,FALSE)</f>
        <v>1.0394340305018871E-7</v>
      </c>
      <c r="F16" s="112">
        <f>VLOOKUP(A16,'Indoor Air LADC and Risk Calcs'!$A$6:$AM$121,36,FALSE)</f>
        <v>2.5607675908251715E-7</v>
      </c>
      <c r="G16" s="112">
        <f>VLOOKUP(A16,'Indoor Air LADC and Risk Calcs'!$A$6:$AM$121,37,FALSE)</f>
        <v>1.2896485294799783E-6</v>
      </c>
      <c r="H16" s="112">
        <f>VLOOKUP(A16,'Indoor Air LADC and Risk Calcs'!$A$6:$AM$121,38,FALSE)</f>
        <v>5.6728329658605564E-8</v>
      </c>
      <c r="I16" s="112">
        <f>VLOOKUP(A16,'Indoor Air LADC and Risk Calcs'!$A$6:$AM$121,39,FALSE)</f>
        <v>1.4801485384930756E-7</v>
      </c>
      <c r="J16" s="112">
        <f>VLOOKUP(A16,'Indoor Air LADC and Risk Calcs'!$A$6:$AM$121,22,FALSE)</f>
        <v>32038.402254525492</v>
      </c>
      <c r="K16" s="112">
        <f>VLOOKUP(A16,'Indoor Air LADC and Risk Calcs'!$A$6:$AM$121,23,FALSE)</f>
        <v>668036.62341584195</v>
      </c>
      <c r="L16" s="112">
        <f>VLOOKUP(A16,'Indoor Air LADC and Risk Calcs'!$A$6:$AM$121,24,FALSE)</f>
        <v>271160.88257593336</v>
      </c>
      <c r="M16" s="112">
        <f>VLOOKUP(A16,'Indoor Air LADC and Risk Calcs'!$A$6:$AM$121,25,FALSE)</f>
        <v>53842.576805014702</v>
      </c>
      <c r="N16" s="112">
        <f>VLOOKUP(A16,'Indoor Air LADC and Risk Calcs'!$A$6:$AM$121,26,FALSE)</f>
        <v>1224044.5015370976</v>
      </c>
      <c r="O16" s="112">
        <f>VLOOKUP(A16,'Indoor Air LADC and Risk Calcs'!$A$6:$AM$121,27,FALSE)</f>
        <v>469128.59212558583</v>
      </c>
      <c r="P16" s="112">
        <f>VLOOKUP(A16,'Indoor Air LADC and Risk Calcs'!$A$6:$AM$121,28,FALSE)</f>
        <v>69449.2973206483</v>
      </c>
      <c r="Q16" s="112">
        <f>VLOOKUP(A16,'Indoor Air LADC and Risk Calcs'!$A$6:$AM$121,29,FALSE)</f>
        <v>1448095.7480997802</v>
      </c>
      <c r="R16" s="112">
        <f>VLOOKUP(A16,'Indoor Air LADC and Risk Calcs'!$A$6:$AM$121,30,FALSE)</f>
        <v>587792.50619731972</v>
      </c>
      <c r="S16" s="112">
        <f>VLOOKUP(A16,'Indoor Air LADC and Risk Calcs'!$A$6:$AM$121,31,FALSE)</f>
        <v>116713.97017037951</v>
      </c>
      <c r="T16" s="112">
        <f>VLOOKUP(A16,'Indoor Air LADC and Risk Calcs'!$A$6:$AM$121,32,FALSE)</f>
        <v>2653347.9992419705</v>
      </c>
      <c r="U16" s="112">
        <f>VLOOKUP(A16,'Indoor Air LADC and Risk Calcs'!$A$6:$AM$121,33,FALSE)</f>
        <v>1016924.9645258097</v>
      </c>
    </row>
    <row r="17" spans="1:21" x14ac:dyDescent="0.25">
      <c r="A17" s="53" t="s">
        <v>157</v>
      </c>
      <c r="B17" s="53" t="s">
        <v>152</v>
      </c>
      <c r="C17" s="53" t="s">
        <v>236</v>
      </c>
      <c r="D17" s="112">
        <f>VLOOKUP(A17,'Indoor Air LADC and Risk Calcs'!$A$6:$AM$121,34,FALSE)</f>
        <v>1.9391447963058319E-6</v>
      </c>
      <c r="E17" s="112">
        <f>VLOOKUP(A17,'Indoor Air LADC and Risk Calcs'!$A$6:$AM$121,35,FALSE)</f>
        <v>9.4917811242908091E-8</v>
      </c>
      <c r="F17" s="112">
        <f>VLOOKUP(A17,'Indoor Air LADC and Risk Calcs'!$A$6:$AM$121,36,FALSE)</f>
        <v>2.3229967960542261E-7</v>
      </c>
      <c r="G17" s="112">
        <f>VLOOKUP(A17,'Indoor Air LADC and Risk Calcs'!$A$6:$AM$121,37,FALSE)</f>
        <v>1.1534164215850654E-6</v>
      </c>
      <c r="H17" s="112">
        <f>VLOOKUP(A17,'Indoor Air LADC and Risk Calcs'!$A$6:$AM$121,38,FALSE)</f>
        <v>5.1845917905694634E-8</v>
      </c>
      <c r="I17" s="112">
        <f>VLOOKUP(A17,'Indoor Air LADC and Risk Calcs'!$A$6:$AM$121,39,FALSE)</f>
        <v>1.3423183097494977E-7</v>
      </c>
      <c r="J17" s="112">
        <f>VLOOKUP(A17,'Indoor Air LADC and Risk Calcs'!$A$6:$AM$121,22,FALSE)</f>
        <v>35808.568876487654</v>
      </c>
      <c r="K17" s="112">
        <f>VLOOKUP(A17,'Indoor Air LADC and Risk Calcs'!$A$6:$AM$121,23,FALSE)</f>
        <v>731559.22045334929</v>
      </c>
      <c r="L17" s="112">
        <f>VLOOKUP(A17,'Indoor Air LADC and Risk Calcs'!$A$6:$AM$121,24,FALSE)</f>
        <v>298915.60814007727</v>
      </c>
      <c r="M17" s="112">
        <f>VLOOKUP(A17,'Indoor Air LADC and Risk Calcs'!$A$6:$AM$121,25,FALSE)</f>
        <v>60202.021317310413</v>
      </c>
      <c r="N17" s="112">
        <f>VLOOKUP(A17,'Indoor Air LADC and Risk Calcs'!$A$6:$AM$121,26,FALSE)</f>
        <v>1339314.7002682942</v>
      </c>
      <c r="O17" s="112">
        <f>VLOOKUP(A17,'Indoor Air LADC and Risk Calcs'!$A$6:$AM$121,27,FALSE)</f>
        <v>517299.06010861509</v>
      </c>
      <c r="P17" s="112">
        <f>VLOOKUP(A17,'Indoor Air LADC and Risk Calcs'!$A$6:$AM$121,28,FALSE)</f>
        <v>77621.846644329067</v>
      </c>
      <c r="Q17" s="112">
        <f>VLOOKUP(A17,'Indoor Air LADC and Risk Calcs'!$A$6:$AM$121,29,FALSE)</f>
        <v>1585792.9932117593</v>
      </c>
      <c r="R17" s="112">
        <f>VLOOKUP(A17,'Indoor Air LADC and Risk Calcs'!$A$6:$AM$121,30,FALSE)</f>
        <v>647956.12398462556</v>
      </c>
      <c r="S17" s="112">
        <f>VLOOKUP(A17,'Indoor Air LADC and Risk Calcs'!$A$6:$AM$121,31,FALSE)</f>
        <v>130499.26911318822</v>
      </c>
      <c r="T17" s="112">
        <f>VLOOKUP(A17,'Indoor Air LADC and Risk Calcs'!$A$6:$AM$121,32,FALSE)</f>
        <v>2903217.9596817829</v>
      </c>
      <c r="U17" s="112">
        <f>VLOOKUP(A17,'Indoor Air LADC and Risk Calcs'!$A$6:$AM$121,33,FALSE)</f>
        <v>1121343.5658796155</v>
      </c>
    </row>
    <row r="18" spans="1:21" x14ac:dyDescent="0.25">
      <c r="A18" s="53" t="s">
        <v>151</v>
      </c>
      <c r="B18" s="53" t="s">
        <v>152</v>
      </c>
      <c r="C18" s="53" t="s">
        <v>236</v>
      </c>
      <c r="D18" s="112">
        <f>VLOOKUP(A18,'Indoor Air LADC and Risk Calcs'!$A$6:$AM$121,34,FALSE)</f>
        <v>1.7828410076239447E-6</v>
      </c>
      <c r="E18" s="112">
        <f>VLOOKUP(A18,'Indoor Air LADC and Risk Calcs'!$A$6:$AM$121,35,FALSE)</f>
        <v>8.6981510950775783E-8</v>
      </c>
      <c r="F18" s="112">
        <f>VLOOKUP(A18,'Indoor Air LADC and Risk Calcs'!$A$6:$AM$121,36,FALSE)</f>
        <v>2.1310134294522928E-7</v>
      </c>
      <c r="G18" s="112">
        <f>VLOOKUP(A18,'Indoor Air LADC and Risk Calcs'!$A$6:$AM$121,37,FALSE)</f>
        <v>1.0605127347227864E-6</v>
      </c>
      <c r="H18" s="112">
        <f>VLOOKUP(A18,'Indoor Air LADC and Risk Calcs'!$A$6:$AM$121,38,FALSE)</f>
        <v>4.7504629107986985E-8</v>
      </c>
      <c r="I18" s="112">
        <f>VLOOKUP(A18,'Indoor Air LADC and Risk Calcs'!$A$6:$AM$121,39,FALSE)</f>
        <v>1.2314410075480268E-7</v>
      </c>
      <c r="J18" s="112">
        <f>VLOOKUP(A18,'Indoor Air LADC and Risk Calcs'!$A$6:$AM$121,22,FALSE)</f>
        <v>38947.948640996583</v>
      </c>
      <c r="K18" s="112">
        <f>VLOOKUP(A18,'Indoor Air LADC and Risk Calcs'!$A$6:$AM$121,23,FALSE)</f>
        <v>798307.58561202814</v>
      </c>
      <c r="L18" s="112">
        <f>VLOOKUP(A18,'Indoor Air LADC and Risk Calcs'!$A$6:$AM$121,24,FALSE)</f>
        <v>325844.96672011475</v>
      </c>
      <c r="M18" s="112">
        <f>VLOOKUP(A18,'Indoor Air LADC and Risk Calcs'!$A$6:$AM$121,25,FALSE)</f>
        <v>65475.875702851226</v>
      </c>
      <c r="N18" s="112">
        <f>VLOOKUP(A18,'Indoor Air LADC and Risk Calcs'!$A$6:$AM$121,26,FALSE)</f>
        <v>1461710.1807521605</v>
      </c>
      <c r="O18" s="112">
        <f>VLOOKUP(A18,'Indoor Air LADC and Risk Calcs'!$A$6:$AM$121,27,FALSE)</f>
        <v>563875.97598573461</v>
      </c>
      <c r="P18" s="112">
        <f>VLOOKUP(A18,'Indoor Air LADC and Risk Calcs'!$A$6:$AM$121,28,FALSE)</f>
        <v>84427.046133857628</v>
      </c>
      <c r="Q18" s="112">
        <f>VLOOKUP(A18,'Indoor Air LADC and Risk Calcs'!$A$6:$AM$121,29,FALSE)</f>
        <v>1730482.7009176887</v>
      </c>
      <c r="R18" s="112">
        <f>VLOOKUP(A18,'Indoor Air LADC and Risk Calcs'!$A$6:$AM$121,30,FALSE)</f>
        <v>706330.60270617926</v>
      </c>
      <c r="S18" s="112">
        <f>VLOOKUP(A18,'Indoor Air LADC and Risk Calcs'!$A$6:$AM$121,31,FALSE)</f>
        <v>141931.34610434007</v>
      </c>
      <c r="T18" s="112">
        <f>VLOOKUP(A18,'Indoor Air LADC and Risk Calcs'!$A$6:$AM$121,32,FALSE)</f>
        <v>3168533.3161498774</v>
      </c>
      <c r="U18" s="112">
        <f>VLOOKUP(A18,'Indoor Air LADC and Risk Calcs'!$A$6:$AM$121,33,FALSE)</f>
        <v>1222307.8416050689</v>
      </c>
    </row>
    <row r="19" spans="1:21" x14ac:dyDescent="0.25">
      <c r="A19" s="53" t="s">
        <v>58</v>
      </c>
      <c r="B19" s="53" t="s">
        <v>54</v>
      </c>
      <c r="C19" s="53" t="s">
        <v>236</v>
      </c>
      <c r="D19" s="112">
        <f>VLOOKUP(A19,'Indoor Air LADC and Risk Calcs'!$A$6:$AM$121,34,FALSE)</f>
        <v>8.1728074085887342E-7</v>
      </c>
      <c r="E19" s="112">
        <f>VLOOKUP(A19,'Indoor Air LADC and Risk Calcs'!$A$6:$AM$121,35,FALSE)</f>
        <v>3.8367424326243168E-8</v>
      </c>
      <c r="F19" s="112">
        <f>VLOOKUP(A19,'Indoor Air LADC and Risk Calcs'!$A$6:$AM$121,36,FALSE)</f>
        <v>9.5188478968225937E-8</v>
      </c>
      <c r="G19" s="112">
        <f>VLOOKUP(A19,'Indoor Air LADC and Risk Calcs'!$A$6:$AM$121,37,FALSE)</f>
        <v>4.8650749773052145E-7</v>
      </c>
      <c r="H19" s="112">
        <f>VLOOKUP(A19,'Indoor Air LADC and Risk Calcs'!$A$6:$AM$121,38,FALSE)</f>
        <v>2.092072022343972E-8</v>
      </c>
      <c r="I19" s="112">
        <f>VLOOKUP(A19,'Indoor Air LADC and Risk Calcs'!$A$6:$AM$121,39,FALSE)</f>
        <v>5.5036987604721641E-8</v>
      </c>
      <c r="J19" s="112">
        <f>VLOOKUP(A19,'Indoor Air LADC and Risk Calcs'!$A$6:$AM$121,22,FALSE)</f>
        <v>84962.236999526242</v>
      </c>
      <c r="K19" s="112">
        <f>VLOOKUP(A19,'Indoor Air LADC and Risk Calcs'!$A$6:$AM$121,23,FALSE)</f>
        <v>1809816.5623410034</v>
      </c>
      <c r="L19" s="112">
        <f>VLOOKUP(A19,'Indoor Air LADC and Risk Calcs'!$A$6:$AM$121,24,FALSE)</f>
        <v>729479.03730217717</v>
      </c>
      <c r="M19" s="112">
        <f>VLOOKUP(A19,'Indoor Air LADC and Risk Calcs'!$A$6:$AM$121,25,FALSE)</f>
        <v>142727.50229732739</v>
      </c>
      <c r="N19" s="112">
        <f>VLOOKUP(A19,'Indoor Air LADC and Risk Calcs'!$A$6:$AM$121,26,FALSE)</f>
        <v>3319101.7927863295</v>
      </c>
      <c r="O19" s="112">
        <f>VLOOKUP(A19,'Indoor Air LADC and Risk Calcs'!$A$6:$AM$121,27,FALSE)</f>
        <v>1261660.6217387321</v>
      </c>
      <c r="P19" s="112">
        <f>VLOOKUP(A19,'Indoor Air LADC and Risk Calcs'!$A$6:$AM$121,28,FALSE)</f>
        <v>184171.72028527161</v>
      </c>
      <c r="Q19" s="112">
        <f>VLOOKUP(A19,'Indoor Air LADC and Risk Calcs'!$A$6:$AM$121,29,FALSE)</f>
        <v>3923119.7465878599</v>
      </c>
      <c r="R19" s="112">
        <f>VLOOKUP(A19,'Indoor Air LADC and Risk Calcs'!$A$6:$AM$121,30,FALSE)</f>
        <v>1581283.8027409159</v>
      </c>
      <c r="S19" s="112">
        <f>VLOOKUP(A19,'Indoor Air LADC and Risk Calcs'!$A$6:$AM$121,31,FALSE)</f>
        <v>309388.85978561762</v>
      </c>
      <c r="T19" s="112">
        <f>VLOOKUP(A19,'Indoor Air LADC and Risk Calcs'!$A$6:$AM$121,32,FALSE)</f>
        <v>7194780.9823180148</v>
      </c>
      <c r="U19" s="112">
        <f>VLOOKUP(A19,'Indoor Air LADC and Risk Calcs'!$A$6:$AM$121,33,FALSE)</f>
        <v>2734888.0553027731</v>
      </c>
    </row>
    <row r="20" spans="1:21" x14ac:dyDescent="0.25">
      <c r="A20" s="53" t="s">
        <v>59</v>
      </c>
      <c r="B20" s="53" t="s">
        <v>54</v>
      </c>
      <c r="C20" s="53" t="s">
        <v>236</v>
      </c>
      <c r="D20" s="112">
        <f>VLOOKUP(A20,'Indoor Air LADC and Risk Calcs'!$A$6:$AM$121,34,FALSE)</f>
        <v>7.2651837313199642E-7</v>
      </c>
      <c r="E20" s="112">
        <f>VLOOKUP(A20,'Indoor Air LADC and Risk Calcs'!$A$6:$AM$121,35,FALSE)</f>
        <v>3.4112194310981857E-8</v>
      </c>
      <c r="F20" s="112">
        <f>VLOOKUP(A20,'Indoor Air LADC and Risk Calcs'!$A$6:$AM$121,36,FALSE)</f>
        <v>8.4626754100277493E-8</v>
      </c>
      <c r="G20" s="112">
        <f>VLOOKUP(A20,'Indoor Air LADC and Risk Calcs'!$A$6:$AM$121,37,FALSE)</f>
        <v>4.3247753265932426E-7</v>
      </c>
      <c r="H20" s="112">
        <f>VLOOKUP(A20,'Indoor Air LADC and Risk Calcs'!$A$6:$AM$121,38,FALSE)</f>
        <v>1.8600588368735313E-8</v>
      </c>
      <c r="I20" s="112">
        <f>VLOOKUP(A20,'Indoor Air LADC and Risk Calcs'!$A$6:$AM$121,39,FALSE)</f>
        <v>4.8930190228202723E-8</v>
      </c>
      <c r="J20" s="112">
        <f>VLOOKUP(A20,'Indoor Air LADC and Risk Calcs'!$A$6:$AM$121,22,FALSE)</f>
        <v>95576.385357819789</v>
      </c>
      <c r="K20" s="112">
        <f>VLOOKUP(A20,'Indoor Air LADC and Risk Calcs'!$A$6:$AM$121,23,FALSE)</f>
        <v>2035577.0539699811</v>
      </c>
      <c r="L20" s="112">
        <f>VLOOKUP(A20,'Indoor Air LADC and Risk Calcs'!$A$6:$AM$121,24,FALSE)</f>
        <v>820520.65848727047</v>
      </c>
      <c r="M20" s="112">
        <f>VLOOKUP(A20,'Indoor Air LADC and Risk Calcs'!$A$6:$AM$121,25,FALSE)</f>
        <v>160558.62965417543</v>
      </c>
      <c r="N20" s="112">
        <f>VLOOKUP(A20,'Indoor Air LADC and Risk Calcs'!$A$6:$AM$121,26,FALSE)</f>
        <v>3733107.718071674</v>
      </c>
      <c r="O20" s="112">
        <f>VLOOKUP(A20,'Indoor Air LADC and Risk Calcs'!$A$6:$AM$121,27,FALSE)</f>
        <v>1419123.8512695755</v>
      </c>
      <c r="P20" s="112">
        <f>VLOOKUP(A20,'Indoor Air LADC and Risk Calcs'!$A$6:$AM$121,28,FALSE)</f>
        <v>207179.89464067278</v>
      </c>
      <c r="Q20" s="112">
        <f>VLOOKUP(A20,'Indoor Air LADC and Risk Calcs'!$A$6:$AM$121,29,FALSE)</f>
        <v>4412498.3173991414</v>
      </c>
      <c r="R20" s="112">
        <f>VLOOKUP(A20,'Indoor Air LADC and Risk Calcs'!$A$6:$AM$121,30,FALSE)</f>
        <v>1778633.7382341649</v>
      </c>
      <c r="S20" s="112">
        <f>VLOOKUP(A20,'Indoor Air LADC and Risk Calcs'!$A$6:$AM$121,31,FALSE)</f>
        <v>348041.20129534957</v>
      </c>
      <c r="T20" s="112">
        <f>VLOOKUP(A20,'Indoor Air LADC and Risk Calcs'!$A$6:$AM$121,32,FALSE)</f>
        <v>8092217.1393782701</v>
      </c>
      <c r="U20" s="112">
        <f>VLOOKUP(A20,'Indoor Air LADC and Risk Calcs'!$A$6:$AM$121,33,FALSE)</f>
        <v>3076219.3913001022</v>
      </c>
    </row>
    <row r="21" spans="1:21" x14ac:dyDescent="0.25">
      <c r="A21" s="53" t="s">
        <v>60</v>
      </c>
      <c r="B21" s="53" t="s">
        <v>54</v>
      </c>
      <c r="C21" s="53" t="s">
        <v>236</v>
      </c>
      <c r="D21" s="112">
        <f>VLOOKUP(A21,'Indoor Air LADC and Risk Calcs'!$A$6:$AM$121,34,FALSE)</f>
        <v>6.3575600540511943E-7</v>
      </c>
      <c r="E21" s="112">
        <f>VLOOKUP(A21,'Indoor Air LADC and Risk Calcs'!$A$6:$AM$121,35,FALSE)</f>
        <v>2.9856964295720552E-8</v>
      </c>
      <c r="F21" s="112">
        <f>VLOOKUP(A21,'Indoor Air LADC and Risk Calcs'!$A$6:$AM$121,36,FALSE)</f>
        <v>7.4065029232329048E-8</v>
      </c>
      <c r="G21" s="112">
        <f>VLOOKUP(A21,'Indoor Air LADC and Risk Calcs'!$A$6:$AM$121,37,FALSE)</f>
        <v>3.7844756758812697E-7</v>
      </c>
      <c r="H21" s="112">
        <f>VLOOKUP(A21,'Indoor Air LADC and Risk Calcs'!$A$6:$AM$121,38,FALSE)</f>
        <v>1.6280456514030901E-8</v>
      </c>
      <c r="I21" s="112">
        <f>VLOOKUP(A21,'Indoor Air LADC and Risk Calcs'!$A$6:$AM$121,39,FALSE)</f>
        <v>4.2823392851683798E-8</v>
      </c>
      <c r="J21" s="112">
        <f>VLOOKUP(A21,'Indoor Air LADC and Risk Calcs'!$A$6:$AM$121,22,FALSE)</f>
        <v>109221.14680733907</v>
      </c>
      <c r="K21" s="112">
        <f>VLOOKUP(A21,'Indoor Air LADC and Risk Calcs'!$A$6:$AM$121,23,FALSE)</f>
        <v>2325688.5499894125</v>
      </c>
      <c r="L21" s="112">
        <f>VLOOKUP(A21,'Indoor Air LADC and Risk Calcs'!$A$6:$AM$121,24,FALSE)</f>
        <v>937527.47713344079</v>
      </c>
      <c r="M21" s="112">
        <f>VLOOKUP(A21,'Indoor Air LADC and Risk Calcs'!$A$6:$AM$121,25,FALSE)</f>
        <v>183481.16343443102</v>
      </c>
      <c r="N21" s="112">
        <f>VLOOKUP(A21,'Indoor Air LADC and Risk Calcs'!$A$6:$AM$121,26,FALSE)</f>
        <v>4265113.8154606782</v>
      </c>
      <c r="O21" s="112">
        <f>VLOOKUP(A21,'Indoor Air LADC and Risk Calcs'!$A$6:$AM$121,27,FALSE)</f>
        <v>1621496.9290381607</v>
      </c>
      <c r="P21" s="112">
        <f>VLOOKUP(A21,'Indoor Air LADC and Risk Calcs'!$A$6:$AM$121,28,FALSE)</f>
        <v>236757.49614678818</v>
      </c>
      <c r="Q21" s="112">
        <f>VLOOKUP(A21,'Indoor Air LADC and Risk Calcs'!$A$6:$AM$121,29,FALSE)</f>
        <v>5041369.8629627349</v>
      </c>
      <c r="R21" s="112">
        <f>VLOOKUP(A21,'Indoor Air LADC and Risk Calcs'!$A$6:$AM$121,30,FALSE)</f>
        <v>2032268.1508414054</v>
      </c>
      <c r="S21" s="112">
        <f>VLOOKUP(A21,'Indoor Air LADC and Risk Calcs'!$A$6:$AM$121,31,FALSE)</f>
        <v>397730.1293261695</v>
      </c>
      <c r="T21" s="112">
        <f>VLOOKUP(A21,'Indoor Air LADC and Risk Calcs'!$A$6:$AM$121,32,FALSE)</f>
        <v>9245440.9905691594</v>
      </c>
      <c r="U21" s="112">
        <f>VLOOKUP(A21,'Indoor Air LADC and Risk Calcs'!$A$6:$AM$121,33,FALSE)</f>
        <v>3514901.3185694283</v>
      </c>
    </row>
    <row r="22" spans="1:21" x14ac:dyDescent="0.25">
      <c r="A22" s="53" t="s">
        <v>94</v>
      </c>
      <c r="B22" s="53" t="s">
        <v>95</v>
      </c>
      <c r="C22" s="53" t="s">
        <v>236</v>
      </c>
      <c r="D22" s="112">
        <f>VLOOKUP(A22,'Indoor Air LADC and Risk Calcs'!$A$6:$AM$121,34,FALSE)</f>
        <v>5.3095966708215488E-7</v>
      </c>
      <c r="E22" s="112">
        <f>VLOOKUP(A22,'Indoor Air LADC and Risk Calcs'!$A$6:$AM$121,35,FALSE)</f>
        <v>3.604486662987107E-8</v>
      </c>
      <c r="F22" s="112">
        <f>VLOOKUP(A22,'Indoor Air LADC and Risk Calcs'!$A$6:$AM$121,36,FALSE)</f>
        <v>8.0298471333537722E-8</v>
      </c>
      <c r="G22" s="112">
        <f>VLOOKUP(A22,'Indoor Air LADC and Risk Calcs'!$A$6:$AM$121,37,FALSE)</f>
        <v>3.1346349092154052E-7</v>
      </c>
      <c r="H22" s="112">
        <f>VLOOKUP(A22,'Indoor Air LADC and Risk Calcs'!$A$6:$AM$121,38,FALSE)</f>
        <v>1.9911347473076944E-8</v>
      </c>
      <c r="I22" s="112">
        <f>VLOOKUP(A22,'Indoor Air LADC and Risk Calcs'!$A$6:$AM$121,39,FALSE)</f>
        <v>4.6194654851126267E-8</v>
      </c>
      <c r="J22" s="112">
        <f>VLOOKUP(A22,'Indoor Air LADC and Risk Calcs'!$A$6:$AM$121,22,FALSE)</f>
        <v>130778.29504751427</v>
      </c>
      <c r="K22" s="112">
        <f>VLOOKUP(A22,'Indoor Air LADC and Risk Calcs'!$A$6:$AM$121,23,FALSE)</f>
        <v>1926432.4297001394</v>
      </c>
      <c r="L22" s="112">
        <f>VLOOKUP(A22,'Indoor Air LADC and Risk Calcs'!$A$6:$AM$121,24,FALSE)</f>
        <v>864748.71621868969</v>
      </c>
      <c r="M22" s="112">
        <f>VLOOKUP(A22,'Indoor Air LADC and Risk Calcs'!$A$6:$AM$121,25,FALSE)</f>
        <v>221518.62022547386</v>
      </c>
      <c r="N22" s="112">
        <f>VLOOKUP(A22,'Indoor Air LADC and Risk Calcs'!$A$6:$AM$121,26,FALSE)</f>
        <v>3487358.1556391567</v>
      </c>
      <c r="O22" s="112">
        <f>VLOOKUP(A22,'Indoor Air LADC and Risk Calcs'!$A$6:$AM$121,27,FALSE)</f>
        <v>1503160.9224872699</v>
      </c>
      <c r="P22" s="112">
        <f>VLOOKUP(A22,'Indoor Air LADC and Risk Calcs'!$A$6:$AM$121,28,FALSE)</f>
        <v>283486.69274103298</v>
      </c>
      <c r="Q22" s="112">
        <f>VLOOKUP(A22,'Indoor Air LADC and Risk Calcs'!$A$6:$AM$121,29,FALSE)</f>
        <v>4175906.6983275004</v>
      </c>
      <c r="R22" s="112">
        <f>VLOOKUP(A22,'Indoor Air LADC and Risk Calcs'!$A$6:$AM$121,30,FALSE)</f>
        <v>1874506.4196151556</v>
      </c>
      <c r="S22" s="112">
        <f>VLOOKUP(A22,'Indoor Air LADC and Risk Calcs'!$A$6:$AM$121,31,FALSE)</f>
        <v>480183.51214519894</v>
      </c>
      <c r="T22" s="112">
        <f>VLOOKUP(A22,'Indoor Air LADC and Risk Calcs'!$A$6:$AM$121,32,FALSE)</f>
        <v>7559508.4764366178</v>
      </c>
      <c r="U22" s="112">
        <f>VLOOKUP(A22,'Indoor Air LADC and Risk Calcs'!$A$6:$AM$121,33,FALSE)</f>
        <v>3258385.6397474562</v>
      </c>
    </row>
    <row r="23" spans="1:21" x14ac:dyDescent="0.25">
      <c r="A23" s="53" t="s">
        <v>61</v>
      </c>
      <c r="B23" s="53" t="s">
        <v>54</v>
      </c>
      <c r="C23" s="53" t="s">
        <v>236</v>
      </c>
      <c r="D23" s="112">
        <f>VLOOKUP(A23,'Indoor Air LADC and Risk Calcs'!$A$6:$AM$121,34,FALSE)</f>
        <v>4.2533698199940235E-7</v>
      </c>
      <c r="E23" s="112">
        <f>VLOOKUP(A23,'Indoor Air LADC and Risk Calcs'!$A$6:$AM$121,35,FALSE)</f>
        <v>1.9978595865262032E-8</v>
      </c>
      <c r="F23" s="112">
        <f>VLOOKUP(A23,'Indoor Air LADC and Risk Calcs'!$A$6:$AM$121,36,FALSE)</f>
        <v>4.9557245618776713E-8</v>
      </c>
      <c r="G23" s="112">
        <f>VLOOKUP(A23,'Indoor Air LADC and Risk Calcs'!$A$6:$AM$121,37,FALSE)</f>
        <v>2.5319024907683336E-7</v>
      </c>
      <c r="H23" s="112">
        <f>VLOOKUP(A23,'Indoor Air LADC and Risk Calcs'!$A$6:$AM$121,38,FALSE)</f>
        <v>1.089404436471396E-8</v>
      </c>
      <c r="I23" s="112">
        <f>VLOOKUP(A23,'Indoor Air LADC and Risk Calcs'!$A$6:$AM$121,39,FALSE)</f>
        <v>2.865325171275367E-8</v>
      </c>
      <c r="J23" s="112">
        <f>VLOOKUP(A23,'Indoor Air LADC and Risk Calcs'!$A$6:$AM$121,22,FALSE)</f>
        <v>163254.08543971274</v>
      </c>
      <c r="K23" s="112">
        <f>VLOOKUP(A23,'Indoor Air LADC and Risk Calcs'!$A$6:$AM$121,23,FALSE)</f>
        <v>3475619.6315445751</v>
      </c>
      <c r="L23" s="112">
        <f>VLOOKUP(A23,'Indoor Air LADC and Risk Calcs'!$A$6:$AM$121,24,FALSE)</f>
        <v>1401167.460640522</v>
      </c>
      <c r="M23" s="112">
        <f>VLOOKUP(A23,'Indoor Air LADC and Risk Calcs'!$A$6:$AM$121,25,FALSE)</f>
        <v>274252.26782303245</v>
      </c>
      <c r="N23" s="112">
        <f>VLOOKUP(A23,'Indoor Air LADC and Risk Calcs'!$A$6:$AM$121,26,FALSE)</f>
        <v>6373941.3642293531</v>
      </c>
      <c r="O23" s="112">
        <f>VLOOKUP(A23,'Indoor Air LADC and Risk Calcs'!$A$6:$AM$121,27,FALSE)</f>
        <v>2423389.871980669</v>
      </c>
      <c r="P23" s="112">
        <f>VLOOKUP(A23,'Indoor Air LADC and Risk Calcs'!$A$6:$AM$121,28,FALSE)</f>
        <v>353884.11158710741</v>
      </c>
      <c r="Q23" s="112">
        <f>VLOOKUP(A23,'Indoor Air LADC and Risk Calcs'!$A$6:$AM$121,29,FALSE)</f>
        <v>7534063.0049841506</v>
      </c>
      <c r="R23" s="112">
        <f>VLOOKUP(A23,'Indoor Air LADC and Risk Calcs'!$A$6:$AM$121,30,FALSE)</f>
        <v>3037295.5179528696</v>
      </c>
      <c r="S23" s="112">
        <f>VLOOKUP(A23,'Indoor Air LADC and Risk Calcs'!$A$6:$AM$121,31,FALSE)</f>
        <v>594493.66849164502</v>
      </c>
      <c r="T23" s="112">
        <f>VLOOKUP(A23,'Indoor Air LADC and Risk Calcs'!$A$6:$AM$121,32,FALSE)</f>
        <v>13816723.611621911</v>
      </c>
      <c r="U23" s="112">
        <f>VLOOKUP(A23,'Indoor Air LADC and Risk Calcs'!$A$6:$AM$121,33,FALSE)</f>
        <v>5253155.9597126972</v>
      </c>
    </row>
    <row r="24" spans="1:21" x14ac:dyDescent="0.25">
      <c r="A24" s="53" t="s">
        <v>80</v>
      </c>
      <c r="B24" s="53" t="s">
        <v>81</v>
      </c>
      <c r="C24" s="53" t="s">
        <v>236</v>
      </c>
      <c r="D24" s="112">
        <f>VLOOKUP(A24,'Indoor Air LADC and Risk Calcs'!$A$6:$AM$121,34,FALSE)</f>
        <v>3.8190800216257767E-7</v>
      </c>
      <c r="E24" s="112">
        <f>VLOOKUP(A24,'Indoor Air LADC and Risk Calcs'!$A$6:$AM$121,35,FALSE)</f>
        <v>2.4023340154895799E-8</v>
      </c>
      <c r="F24" s="112">
        <f>VLOOKUP(A24,'Indoor Air LADC and Risk Calcs'!$A$6:$AM$121,36,FALSE)</f>
        <v>5.4597983180487641E-8</v>
      </c>
      <c r="G24" s="112">
        <f>VLOOKUP(A24,'Indoor Air LADC and Risk Calcs'!$A$6:$AM$121,37,FALSE)</f>
        <v>2.2591329174219419E-7</v>
      </c>
      <c r="H24" s="112">
        <f>VLOOKUP(A24,'Indoor Air LADC and Risk Calcs'!$A$6:$AM$121,38,FALSE)</f>
        <v>1.3240178473444186E-8</v>
      </c>
      <c r="I24" s="112">
        <f>VLOOKUP(A24,'Indoor Air LADC and Risk Calcs'!$A$6:$AM$121,39,FALSE)</f>
        <v>3.1440224201685335E-8</v>
      </c>
      <c r="J24" s="112">
        <f>VLOOKUP(A24,'Indoor Air LADC and Risk Calcs'!$A$6:$AM$121,22,FALSE)</f>
        <v>181818.65686710682</v>
      </c>
      <c r="K24" s="112">
        <f>VLOOKUP(A24,'Indoor Air LADC and Risk Calcs'!$A$6:$AM$121,23,FALSE)</f>
        <v>2890439.0293890499</v>
      </c>
      <c r="L24" s="112">
        <f>VLOOKUP(A24,'Indoor Air LADC and Risk Calcs'!$A$6:$AM$121,24,FALSE)</f>
        <v>1271805.2198092167</v>
      </c>
      <c r="M24" s="112">
        <f>VLOOKUP(A24,'Indoor Air LADC and Risk Calcs'!$A$6:$AM$121,25,FALSE)</f>
        <v>307365.71303312539</v>
      </c>
      <c r="N24" s="112">
        <f>VLOOKUP(A24,'Indoor Air LADC and Risk Calcs'!$A$6:$AM$121,26,FALSE)</f>
        <v>5244491.2384883435</v>
      </c>
      <c r="O24" s="112">
        <f>VLOOKUP(A24,'Indoor Air LADC and Risk Calcs'!$A$6:$AM$121,27,FALSE)</f>
        <v>2208572.0367184221</v>
      </c>
      <c r="P24" s="112">
        <f>VLOOKUP(A24,'Indoor Air LADC and Risk Calcs'!$A$6:$AM$121,28,FALSE)</f>
        <v>394126.33185916819</v>
      </c>
      <c r="Q24" s="112">
        <f>VLOOKUP(A24,'Indoor Air LADC and Risk Calcs'!$A$6:$AM$121,29,FALSE)</f>
        <v>6265573.356139862</v>
      </c>
      <c r="R24" s="112">
        <f>VLOOKUP(A24,'Indoor Air LADC and Risk Calcs'!$A$6:$AM$121,30,FALSE)</f>
        <v>2756878.3905884856</v>
      </c>
      <c r="S24" s="112">
        <f>VLOOKUP(A24,'Indoor Air LADC and Risk Calcs'!$A$6:$AM$121,31,FALSE)</f>
        <v>666273.32477528206</v>
      </c>
      <c r="T24" s="112">
        <f>VLOOKUP(A24,'Indoor Air LADC and Risk Calcs'!$A$6:$AM$121,32,FALSE)</f>
        <v>11368426.815537104</v>
      </c>
      <c r="U24" s="112">
        <f>VLOOKUP(A24,'Indoor Air LADC and Risk Calcs'!$A$6:$AM$121,33,FALSE)</f>
        <v>4787497.6665061908</v>
      </c>
    </row>
    <row r="25" spans="1:21" x14ac:dyDescent="0.25">
      <c r="A25" s="53" t="s">
        <v>101</v>
      </c>
      <c r="B25" s="53" t="s">
        <v>95</v>
      </c>
      <c r="C25" s="53" t="s">
        <v>236</v>
      </c>
      <c r="D25" s="112">
        <f>VLOOKUP(A25,'Indoor Air LADC and Risk Calcs'!$A$6:$AM$121,34,FALSE)</f>
        <v>3.6800004508166008E-7</v>
      </c>
      <c r="E25" s="112">
        <f>VLOOKUP(A25,'Indoor Air LADC and Risk Calcs'!$A$6:$AM$121,35,FALSE)</f>
        <v>2.3335807720382622E-8</v>
      </c>
      <c r="F25" s="112">
        <f>VLOOKUP(A25,'Indoor Air LADC and Risk Calcs'!$A$6:$AM$121,36,FALSE)</f>
        <v>5.2920655840612418E-8</v>
      </c>
      <c r="G25" s="112">
        <f>VLOOKUP(A25,'Indoor Air LADC and Risk Calcs'!$A$6:$AM$121,37,FALSE)</f>
        <v>2.1764232851869247E-7</v>
      </c>
      <c r="H25" s="112">
        <f>VLOOKUP(A25,'Indoor Air LADC and Risk Calcs'!$A$6:$AM$121,38,FALSE)</f>
        <v>1.2864485223468506E-8</v>
      </c>
      <c r="I25" s="112">
        <f>VLOOKUP(A25,'Indoor Air LADC and Risk Calcs'!$A$6:$AM$121,39,FALSE)</f>
        <v>3.0471136743971589E-8</v>
      </c>
      <c r="J25" s="112">
        <f>VLOOKUP(A25,'Indoor Air LADC and Risk Calcs'!$A$6:$AM$121,22,FALSE)</f>
        <v>188690.19427590433</v>
      </c>
      <c r="K25" s="112">
        <f>VLOOKUP(A25,'Indoor Air LADC and Risk Calcs'!$A$6:$AM$121,23,FALSE)</f>
        <v>2975598.737872248</v>
      </c>
      <c r="L25" s="112">
        <f>VLOOKUP(A25,'Indoor Air LADC and Risk Calcs'!$A$6:$AM$121,24,FALSE)</f>
        <v>1312115.2581542996</v>
      </c>
      <c r="M25" s="112">
        <f>VLOOKUP(A25,'Indoor Air LADC and Risk Calcs'!$A$6:$AM$121,25,FALSE)</f>
        <v>319046.39356050739</v>
      </c>
      <c r="N25" s="112">
        <f>VLOOKUP(A25,'Indoor Air LADC and Risk Calcs'!$A$6:$AM$121,26,FALSE)</f>
        <v>5397650.8809948489</v>
      </c>
      <c r="O25" s="112">
        <f>VLOOKUP(A25,'Indoor Air LADC and Risk Calcs'!$A$6:$AM$121,27,FALSE)</f>
        <v>2278812.260384005</v>
      </c>
      <c r="P25" s="112">
        <f>VLOOKUP(A25,'Indoor Air LADC and Risk Calcs'!$A$6:$AM$121,28,FALSE)</f>
        <v>409021.68902343273</v>
      </c>
      <c r="Q25" s="112">
        <f>VLOOKUP(A25,'Indoor Air LADC and Risk Calcs'!$A$6:$AM$121,29,FALSE)</f>
        <v>6450173.1332200067</v>
      </c>
      <c r="R25" s="112">
        <f>VLOOKUP(A25,'Indoor Air LADC and Risk Calcs'!$A$6:$AM$121,30,FALSE)</f>
        <v>2844258.0238109562</v>
      </c>
      <c r="S25" s="112">
        <f>VLOOKUP(A25,'Indoor Air LADC and Risk Calcs'!$A$6:$AM$121,31,FALSE)</f>
        <v>691593.40935406508</v>
      </c>
      <c r="T25" s="112">
        <f>VLOOKUP(A25,'Indoor Air LADC and Risk Calcs'!$A$6:$AM$121,32,FALSE)</f>
        <v>11700429.31258597</v>
      </c>
      <c r="U25" s="112">
        <f>VLOOKUP(A25,'Indoor Air LADC and Risk Calcs'!$A$6:$AM$121,33,FALSE)</f>
        <v>4939756.6380512174</v>
      </c>
    </row>
    <row r="26" spans="1:21" x14ac:dyDescent="0.25">
      <c r="A26" s="53" t="s">
        <v>100</v>
      </c>
      <c r="B26" s="53" t="s">
        <v>95</v>
      </c>
      <c r="C26" s="53" t="s">
        <v>236</v>
      </c>
      <c r="D26" s="112">
        <f>VLOOKUP(A26,'Indoor Air LADC and Risk Calcs'!$A$6:$AM$121,34,FALSE)</f>
        <v>3.5620090045315088E-7</v>
      </c>
      <c r="E26" s="112">
        <f>VLOOKUP(A26,'Indoor Air LADC and Risk Calcs'!$A$6:$AM$121,35,FALSE)</f>
        <v>2.5012982026517139E-8</v>
      </c>
      <c r="F26" s="112">
        <f>VLOOKUP(A26,'Indoor Air LADC and Risk Calcs'!$A$6:$AM$121,36,FALSE)</f>
        <v>5.5250107778986985E-8</v>
      </c>
      <c r="G26" s="112">
        <f>VLOOKUP(A26,'Indoor Air LADC and Risk Calcs'!$A$6:$AM$121,37,FALSE)</f>
        <v>2.100960721104441E-7</v>
      </c>
      <c r="H26" s="112">
        <f>VLOOKUP(A26,'Indoor Air LADC and Risk Calcs'!$A$6:$AM$121,38,FALSE)</f>
        <v>1.3830583306968161E-8</v>
      </c>
      <c r="I26" s="112">
        <f>VLOOKUP(A26,'Indoor Air LADC and Risk Calcs'!$A$6:$AM$121,39,FALSE)</f>
        <v>3.1771231124722231E-8</v>
      </c>
      <c r="J26" s="112">
        <f>VLOOKUP(A26,'Indoor Air LADC and Risk Calcs'!$A$6:$AM$121,22,FALSE)</f>
        <v>194940.55155857975</v>
      </c>
      <c r="K26" s="112">
        <f>VLOOKUP(A26,'Indoor Air LADC and Risk Calcs'!$A$6:$AM$121,23,FALSE)</f>
        <v>2776078.4350457033</v>
      </c>
      <c r="L26" s="112">
        <f>VLOOKUP(A26,'Indoor Air LADC and Risk Calcs'!$A$6:$AM$121,24,FALSE)</f>
        <v>1256793.9283986161</v>
      </c>
      <c r="M26" s="112">
        <f>VLOOKUP(A26,'Indoor Air LADC and Risk Calcs'!$A$6:$AM$121,25,FALSE)</f>
        <v>330505.94093685661</v>
      </c>
      <c r="N26" s="112">
        <f>VLOOKUP(A26,'Indoor Air LADC and Risk Calcs'!$A$6:$AM$121,26,FALSE)</f>
        <v>5020612.540977614</v>
      </c>
      <c r="O26" s="112">
        <f>VLOOKUP(A26,'Indoor Air LADC and Risk Calcs'!$A$6:$AM$121,27,FALSE)</f>
        <v>2185562.1435446371</v>
      </c>
      <c r="P26" s="112">
        <f>VLOOKUP(A26,'Indoor Air LADC and Risk Calcs'!$A$6:$AM$121,28,FALSE)</f>
        <v>422570.5207609295</v>
      </c>
      <c r="Q26" s="112">
        <f>VLOOKUP(A26,'Indoor Air LADC and Risk Calcs'!$A$6:$AM$121,29,FALSE)</f>
        <v>6017675.135272895</v>
      </c>
      <c r="R26" s="112">
        <f>VLOOKUP(A26,'Indoor Air LADC and Risk Calcs'!$A$6:$AM$121,30,FALSE)</f>
        <v>2724338.576896796</v>
      </c>
      <c r="S26" s="112">
        <f>VLOOKUP(A26,'Indoor Air LADC and Risk Calcs'!$A$6:$AM$121,31,FALSE)</f>
        <v>716434.14599809411</v>
      </c>
      <c r="T26" s="112">
        <f>VLOOKUP(A26,'Indoor Air LADC and Risk Calcs'!$A$6:$AM$121,32,FALSE)</f>
        <v>10883127.389440227</v>
      </c>
      <c r="U26" s="112">
        <f>VLOOKUP(A26,'Indoor Air LADC and Risk Calcs'!$A$6:$AM$121,33,FALSE)</f>
        <v>4737619.3704648567</v>
      </c>
    </row>
    <row r="27" spans="1:21" x14ac:dyDescent="0.25">
      <c r="A27" s="53" t="s">
        <v>84</v>
      </c>
      <c r="B27" s="53" t="s">
        <v>81</v>
      </c>
      <c r="C27" s="53" t="s">
        <v>236</v>
      </c>
      <c r="D27" s="112">
        <f>VLOOKUP(A27,'Indoor Air LADC and Risk Calcs'!$A$6:$AM$121,34,FALSE)</f>
        <v>3.534570670614994E-7</v>
      </c>
      <c r="E27" s="112">
        <f>VLOOKUP(A27,'Indoor Air LADC and Risk Calcs'!$A$6:$AM$121,35,FALSE)</f>
        <v>2.4324218864585101E-8</v>
      </c>
      <c r="F27" s="112">
        <f>VLOOKUP(A27,'Indoor Air LADC and Risk Calcs'!$A$6:$AM$121,36,FALSE)</f>
        <v>5.4000989232312062E-8</v>
      </c>
      <c r="G27" s="112">
        <f>VLOOKUP(A27,'Indoor Air LADC and Risk Calcs'!$A$6:$AM$121,37,FALSE)</f>
        <v>2.0859387279106904E-7</v>
      </c>
      <c r="H27" s="112">
        <f>VLOOKUP(A27,'Indoor Air LADC and Risk Calcs'!$A$6:$AM$121,38,FALSE)</f>
        <v>1.344207386861922E-8</v>
      </c>
      <c r="I27" s="112">
        <f>VLOOKUP(A27,'Indoor Air LADC and Risk Calcs'!$A$6:$AM$121,39,FALSE)</f>
        <v>3.1060742132699569E-8</v>
      </c>
      <c r="J27" s="112">
        <f>VLOOKUP(A27,'Indoor Air LADC and Risk Calcs'!$A$6:$AM$121,22,FALSE)</f>
        <v>196453.84537726105</v>
      </c>
      <c r="K27" s="112">
        <f>VLOOKUP(A27,'Indoor Air LADC and Risk Calcs'!$A$6:$AM$121,23,FALSE)</f>
        <v>2854685.7100146553</v>
      </c>
      <c r="L27" s="112">
        <f>VLOOKUP(A27,'Indoor Air LADC and Risk Calcs'!$A$6:$AM$121,24,FALSE)</f>
        <v>1285865.3329715494</v>
      </c>
      <c r="M27" s="112">
        <f>VLOOKUP(A27,'Indoor Air LADC and Risk Calcs'!$A$6:$AM$121,25,FALSE)</f>
        <v>332886.09617766773</v>
      </c>
      <c r="N27" s="112">
        <f>VLOOKUP(A27,'Indoor Air LADC and Risk Calcs'!$A$6:$AM$121,26,FALSE)</f>
        <v>5165720.7569811335</v>
      </c>
      <c r="O27" s="112">
        <f>VLOOKUP(A27,'Indoor Air LADC and Risk Calcs'!$A$6:$AM$121,27,FALSE)</f>
        <v>2235555.0844001989</v>
      </c>
      <c r="P27" s="112">
        <f>VLOOKUP(A27,'Indoor Air LADC and Risk Calcs'!$A$6:$AM$121,28,FALSE)</f>
        <v>425850.87136993196</v>
      </c>
      <c r="Q27" s="112">
        <f>VLOOKUP(A27,'Indoor Air LADC and Risk Calcs'!$A$6:$AM$121,29,FALSE)</f>
        <v>6188071.2732424019</v>
      </c>
      <c r="R27" s="112">
        <f>VLOOKUP(A27,'Indoor Air LADC and Risk Calcs'!$A$6:$AM$121,30,FALSE)</f>
        <v>2787356.3455006997</v>
      </c>
      <c r="S27" s="112">
        <f>VLOOKUP(A27,'Indoor Air LADC and Risk Calcs'!$A$6:$AM$121,31,FALSE)</f>
        <v>721593.5827164168</v>
      </c>
      <c r="T27" s="112">
        <f>VLOOKUP(A27,'Indoor Air LADC and Risk Calcs'!$A$6:$AM$121,32,FALSE)</f>
        <v>11197676.89652352</v>
      </c>
      <c r="U27" s="112">
        <f>VLOOKUP(A27,'Indoor Air LADC and Risk Calcs'!$A$6:$AM$121,33,FALSE)</f>
        <v>4845988.5265116785</v>
      </c>
    </row>
    <row r="28" spans="1:21" x14ac:dyDescent="0.25">
      <c r="A28" s="53" t="s">
        <v>83</v>
      </c>
      <c r="B28" s="53" t="s">
        <v>81</v>
      </c>
      <c r="C28" s="53" t="s">
        <v>236</v>
      </c>
      <c r="D28" s="112">
        <f>VLOOKUP(A28,'Indoor Air LADC and Risk Calcs'!$A$6:$AM$121,34,FALSE)</f>
        <v>3.2500613196042124E-7</v>
      </c>
      <c r="E28" s="112">
        <f>VLOOKUP(A28,'Indoor Air LADC and Risk Calcs'!$A$6:$AM$121,35,FALSE)</f>
        <v>2.4625097574274417E-8</v>
      </c>
      <c r="F28" s="112">
        <f>VLOOKUP(A28,'Indoor Air LADC and Risk Calcs'!$A$6:$AM$121,36,FALSE)</f>
        <v>5.3403995284136495E-8</v>
      </c>
      <c r="G28" s="112">
        <f>VLOOKUP(A28,'Indoor Air LADC and Risk Calcs'!$A$6:$AM$121,37,FALSE)</f>
        <v>1.9127445383994399E-7</v>
      </c>
      <c r="H28" s="112">
        <f>VLOOKUP(A28,'Indoor Air LADC and Risk Calcs'!$A$6:$AM$121,38,FALSE)</f>
        <v>1.3643969263794258E-8</v>
      </c>
      <c r="I28" s="112">
        <f>VLOOKUP(A28,'Indoor Air LADC and Risk Calcs'!$A$6:$AM$121,39,FALSE)</f>
        <v>3.0681260063713817E-8</v>
      </c>
      <c r="J28" s="112">
        <f>VLOOKUP(A28,'Indoor Air LADC and Risk Calcs'!$A$6:$AM$121,22,FALSE)</f>
        <v>213651.35353340366</v>
      </c>
      <c r="K28" s="112">
        <f>VLOOKUP(A28,'Indoor Air LADC and Risk Calcs'!$A$6:$AM$121,23,FALSE)</f>
        <v>2819806.0856636427</v>
      </c>
      <c r="L28" s="112">
        <f>VLOOKUP(A28,'Indoor Air LADC and Risk Calcs'!$A$6:$AM$121,24,FALSE)</f>
        <v>1300239.7972390347</v>
      </c>
      <c r="M28" s="112">
        <f>VLOOKUP(A28,'Indoor Air LADC and Risk Calcs'!$A$6:$AM$121,25,FALSE)</f>
        <v>363028.0918648176</v>
      </c>
      <c r="N28" s="112">
        <f>VLOOKUP(A28,'Indoor Air LADC and Risk Calcs'!$A$6:$AM$121,26,FALSE)</f>
        <v>5089281.4735563211</v>
      </c>
      <c r="O28" s="112">
        <f>VLOOKUP(A28,'Indoor Air LADC and Risk Calcs'!$A$6:$AM$121,27,FALSE)</f>
        <v>2263205.6133223516</v>
      </c>
      <c r="P28" s="112">
        <f>VLOOKUP(A28,'Indoor Air LADC and Risk Calcs'!$A$6:$AM$121,28,FALSE)</f>
        <v>463129.72340574209</v>
      </c>
      <c r="Q28" s="112">
        <f>VLOOKUP(A28,'Indoor Air LADC and Risk Calcs'!$A$6:$AM$121,29,FALSE)</f>
        <v>6112463.0895776302</v>
      </c>
      <c r="R28" s="112">
        <f>VLOOKUP(A28,'Indoor Air LADC and Risk Calcs'!$A$6:$AM$121,30,FALSE)</f>
        <v>2818515.7158964756</v>
      </c>
      <c r="S28" s="112">
        <f>VLOOKUP(A28,'Indoor Air LADC and Risk Calcs'!$A$6:$AM$121,31,FALSE)</f>
        <v>786932.06007506477</v>
      </c>
      <c r="T28" s="112">
        <f>VLOOKUP(A28,'Indoor Air LADC and Risk Calcs'!$A$6:$AM$121,32,FALSE)</f>
        <v>11031980.290326586</v>
      </c>
      <c r="U28" s="112">
        <f>VLOOKUP(A28,'Indoor Air LADC and Risk Calcs'!$A$6:$AM$121,33,FALSE)</f>
        <v>4905926.2783674691</v>
      </c>
    </row>
    <row r="29" spans="1:21" x14ac:dyDescent="0.25">
      <c r="A29" s="53" t="s">
        <v>102</v>
      </c>
      <c r="B29" s="53" t="s">
        <v>95</v>
      </c>
      <c r="C29" s="53" t="s">
        <v>236</v>
      </c>
      <c r="D29" s="112">
        <f>VLOOKUP(A29,'Indoor Air LADC and Risk Calcs'!$A$6:$AM$121,34,FALSE)</f>
        <v>3.1528906165807561E-7</v>
      </c>
      <c r="E29" s="112">
        <f>VLOOKUP(A29,'Indoor Air LADC and Risk Calcs'!$A$6:$AM$121,35,FALSE)</f>
        <v>2.3939735999985895E-8</v>
      </c>
      <c r="F29" s="112">
        <f>VLOOKUP(A29,'Indoor Air LADC and Risk Calcs'!$A$6:$AM$121,36,FALSE)</f>
        <v>5.1891783376846539E-8</v>
      </c>
      <c r="G29" s="112">
        <f>VLOOKUP(A29,'Indoor Air LADC and Risk Calcs'!$A$6:$AM$121,37,FALSE)</f>
        <v>1.8554379204085414E-7</v>
      </c>
      <c r="H29" s="112">
        <f>VLOOKUP(A29,'Indoor Air LADC and Risk Calcs'!$A$6:$AM$121,38,FALSE)</f>
        <v>1.326496145754126E-8</v>
      </c>
      <c r="I29" s="112">
        <f>VLOOKUP(A29,'Indoor Air LADC and Risk Calcs'!$A$6:$AM$121,39,FALSE)</f>
        <v>2.9811719443525485E-8</v>
      </c>
      <c r="J29" s="112">
        <f>VLOOKUP(A29,'Indoor Air LADC and Risk Calcs'!$A$6:$AM$121,22,FALSE)</f>
        <v>220235.99434383187</v>
      </c>
      <c r="K29" s="112">
        <f>VLOOKUP(A29,'Indoor Air LADC and Risk Calcs'!$A$6:$AM$121,23,FALSE)</f>
        <v>2900533.2389647448</v>
      </c>
      <c r="L29" s="112">
        <f>VLOOKUP(A29,'Indoor Air LADC and Risk Calcs'!$A$6:$AM$121,24,FALSE)</f>
        <v>1338130.9232664059</v>
      </c>
      <c r="M29" s="112">
        <f>VLOOKUP(A29,'Indoor Air LADC and Risk Calcs'!$A$6:$AM$121,25,FALSE)</f>
        <v>374240.49188727763</v>
      </c>
      <c r="N29" s="112">
        <f>VLOOKUP(A29,'Indoor Air LADC and Risk Calcs'!$A$6:$AM$121,26,FALSE)</f>
        <v>5234692.9331275076</v>
      </c>
      <c r="O29" s="112">
        <f>VLOOKUP(A29,'Indoor Air LADC and Risk Calcs'!$A$6:$AM$121,27,FALSE)</f>
        <v>2329218.2167332373</v>
      </c>
      <c r="P29" s="112">
        <f>VLOOKUP(A29,'Indoor Air LADC and Risk Calcs'!$A$6:$AM$121,28,FALSE)</f>
        <v>477403.17792323476</v>
      </c>
      <c r="Q29" s="112">
        <f>VLOOKUP(A29,'Indoor Air LADC and Risk Calcs'!$A$6:$AM$121,29,FALSE)</f>
        <v>6287454.4648315534</v>
      </c>
      <c r="R29" s="112">
        <f>VLOOKUP(A29,'Indoor Air LADC and Risk Calcs'!$A$6:$AM$121,30,FALSE)</f>
        <v>2900651.8991050925</v>
      </c>
      <c r="S29" s="112">
        <f>VLOOKUP(A29,'Indoor Air LADC and Risk Calcs'!$A$6:$AM$121,31,FALSE)</f>
        <v>811237.05807876133</v>
      </c>
      <c r="T29" s="112">
        <f>VLOOKUP(A29,'Indoor Air LADC and Risk Calcs'!$A$6:$AM$121,32,FALSE)</f>
        <v>11347187.135204822</v>
      </c>
      <c r="U29" s="112">
        <f>VLOOKUP(A29,'Indoor Air LADC and Risk Calcs'!$A$6:$AM$121,33,FALSE)</f>
        <v>5049021.0833072215</v>
      </c>
    </row>
    <row r="30" spans="1:21" x14ac:dyDescent="0.25">
      <c r="A30" s="53" t="s">
        <v>97</v>
      </c>
      <c r="B30" s="53" t="s">
        <v>95</v>
      </c>
      <c r="C30" s="53" t="s">
        <v>236</v>
      </c>
      <c r="D30" s="112">
        <f>VLOOKUP(A30,'Indoor Air LADC and Risk Calcs'!$A$6:$AM$121,34,FALSE)</f>
        <v>2.9230967088952448E-7</v>
      </c>
      <c r="E30" s="112">
        <f>VLOOKUP(A30,'Indoor Air LADC and Risk Calcs'!$A$6:$AM$121,35,FALSE)</f>
        <v>2.3436874302758589E-8</v>
      </c>
      <c r="F30" s="112">
        <f>VLOOKUP(A30,'Indoor Air LADC and Risk Calcs'!$A$6:$AM$121,36,FALSE)</f>
        <v>5.0171414776348279E-8</v>
      </c>
      <c r="G30" s="112">
        <f>VLOOKUP(A30,'Indoor Air LADC and Risk Calcs'!$A$6:$AM$121,37,FALSE)</f>
        <v>1.7172983973066347E-7</v>
      </c>
      <c r="H30" s="112">
        <f>VLOOKUP(A30,'Indoor Air LADC and Risk Calcs'!$A$6:$AM$121,38,FALSE)</f>
        <v>1.3004078965515205E-8</v>
      </c>
      <c r="I30" s="112">
        <f>VLOOKUP(A30,'Indoor Air LADC and Risk Calcs'!$A$6:$AM$121,39,FALSE)</f>
        <v>2.8804947360392702E-8</v>
      </c>
      <c r="J30" s="112">
        <f>VLOOKUP(A30,'Indoor Air LADC and Risk Calcs'!$A$6:$AM$121,22,FALSE)</f>
        <v>237549.44469915741</v>
      </c>
      <c r="K30" s="112">
        <f>VLOOKUP(A30,'Indoor Air LADC and Risk Calcs'!$A$6:$AM$121,23,FALSE)</f>
        <v>2962767.0952618006</v>
      </c>
      <c r="L30" s="112">
        <f>VLOOKUP(A30,'Indoor Air LADC and Risk Calcs'!$A$6:$AM$121,24,FALSE)</f>
        <v>1384015.1869254112</v>
      </c>
      <c r="M30" s="112">
        <f>VLOOKUP(A30,'Indoor Air LADC and Risk Calcs'!$A$6:$AM$121,25,FALSE)</f>
        <v>404344.40577656578</v>
      </c>
      <c r="N30" s="112">
        <f>VLOOKUP(A30,'Indoor Air LADC and Risk Calcs'!$A$6:$AM$121,26,FALSE)</f>
        <v>5339709.1931030853</v>
      </c>
      <c r="O30" s="112">
        <f>VLOOKUP(A30,'Indoor Air LADC and Risk Calcs'!$A$6:$AM$121,27,FALSE)</f>
        <v>2410627.5609959434</v>
      </c>
      <c r="P30" s="112">
        <f>VLOOKUP(A30,'Indoor Air LADC and Risk Calcs'!$A$6:$AM$121,28,FALSE)</f>
        <v>514933.35660758044</v>
      </c>
      <c r="Q30" s="112">
        <f>VLOOKUP(A30,'Indoor Air LADC and Risk Calcs'!$A$6:$AM$121,29,FALSE)</f>
        <v>6422358.1206084015</v>
      </c>
      <c r="R30" s="112">
        <f>VLOOKUP(A30,'Indoor Air LADC and Risk Calcs'!$A$6:$AM$121,30,FALSE)</f>
        <v>3000114.720124613</v>
      </c>
      <c r="S30" s="112">
        <f>VLOOKUP(A30,'Indoor Air LADC and Risk Calcs'!$A$6:$AM$121,31,FALSE)</f>
        <v>876492.98593693192</v>
      </c>
      <c r="T30" s="112">
        <f>VLOOKUP(A30,'Indoor Air LADC and Risk Calcs'!$A$6:$AM$121,32,FALSE)</f>
        <v>11574829.74374084</v>
      </c>
      <c r="U30" s="112">
        <f>VLOOKUP(A30,'Indoor Air LADC and Risk Calcs'!$A$6:$AM$121,33,FALSE)</f>
        <v>5225491.2365147239</v>
      </c>
    </row>
    <row r="31" spans="1:21" x14ac:dyDescent="0.25">
      <c r="A31" s="53" t="s">
        <v>53</v>
      </c>
      <c r="B31" s="53" t="s">
        <v>54</v>
      </c>
      <c r="C31" s="53" t="s">
        <v>236</v>
      </c>
      <c r="D31" s="112">
        <f>VLOOKUP(A31,'Indoor Air LADC and Risk Calcs'!$A$6:$AM$121,34,FALSE)</f>
        <v>2.7228710318063119E-7</v>
      </c>
      <c r="E31" s="112">
        <f>VLOOKUP(A31,'Indoor Air LADC and Risk Calcs'!$A$6:$AM$121,35,FALSE)</f>
        <v>1.2765690045783925E-8</v>
      </c>
      <c r="F31" s="112">
        <f>VLOOKUP(A31,'Indoor Air LADC and Risk Calcs'!$A$6:$AM$121,36,FALSE)</f>
        <v>3.1685174603845339E-8</v>
      </c>
      <c r="G31" s="112">
        <f>VLOOKUP(A31,'Indoor Air LADC and Risk Calcs'!$A$6:$AM$121,37,FALSE)</f>
        <v>1.6208989521359191E-7</v>
      </c>
      <c r="H31" s="112">
        <f>VLOOKUP(A31,'Indoor Air LADC and Risk Calcs'!$A$6:$AM$121,38,FALSE)</f>
        <v>6.9603955641132327E-9</v>
      </c>
      <c r="I31" s="112">
        <f>VLOOKUP(A31,'Indoor Air LADC and Risk Calcs'!$A$6:$AM$121,39,FALSE)</f>
        <v>1.8320392129556787E-8</v>
      </c>
      <c r="J31" s="112">
        <f>VLOOKUP(A31,'Indoor Air LADC and Risk Calcs'!$A$6:$AM$121,22,FALSE)</f>
        <v>255017.58691059219</v>
      </c>
      <c r="K31" s="112">
        <f>VLOOKUP(A31,'Indoor Air LADC and Risk Calcs'!$A$6:$AM$121,23,FALSE)</f>
        <v>5439423.9364234777</v>
      </c>
      <c r="L31" s="112">
        <f>VLOOKUP(A31,'Indoor Air LADC and Risk Calcs'!$A$6:$AM$121,24,FALSE)</f>
        <v>2191498.1018148768</v>
      </c>
      <c r="M31" s="112">
        <f>VLOOKUP(A31,'Indoor Air LADC and Risk Calcs'!$A$6:$AM$121,25,FALSE)</f>
        <v>428391.91121999896</v>
      </c>
      <c r="N31" s="112">
        <f>VLOOKUP(A31,'Indoor Air LADC and Risk Calcs'!$A$6:$AM$121,26,FALSE)</f>
        <v>9976157.1537704021</v>
      </c>
      <c r="O31" s="112">
        <f>VLOOKUP(A31,'Indoor Air LADC and Risk Calcs'!$A$6:$AM$121,27,FALSE)</f>
        <v>3790202.7155834609</v>
      </c>
      <c r="P31" s="112">
        <f>VLOOKUP(A31,'Indoor Air LADC and Risk Calcs'!$A$6:$AM$121,28,FALSE)</f>
        <v>552798.85915179492</v>
      </c>
      <c r="Q31" s="112">
        <f>VLOOKUP(A31,'Indoor Air LADC and Risk Calcs'!$A$6:$AM$121,29,FALSE)</f>
        <v>11790980.312083611</v>
      </c>
      <c r="R31" s="112">
        <f>VLOOKUP(A31,'Indoor Air LADC and Risk Calcs'!$A$6:$AM$121,30,FALSE)</f>
        <v>4750486.6828706944</v>
      </c>
      <c r="S31" s="112">
        <f>VLOOKUP(A31,'Indoor Air LADC and Risk Calcs'!$A$6:$AM$121,31,FALSE)</f>
        <v>928620.50284907746</v>
      </c>
      <c r="T31" s="112">
        <f>VLOOKUP(A31,'Indoor Air LADC and Risk Calcs'!$A$6:$AM$121,32,FALSE)</f>
        <v>21625207.736189418</v>
      </c>
      <c r="U31" s="112">
        <f>VLOOKUP(A31,'Indoor Air LADC and Risk Calcs'!$A$6:$AM$121,33,FALSE)</f>
        <v>8215981.3466635346</v>
      </c>
    </row>
    <row r="32" spans="1:21" x14ac:dyDescent="0.25">
      <c r="A32" s="53" t="s">
        <v>146</v>
      </c>
      <c r="B32" s="53" t="s">
        <v>142</v>
      </c>
      <c r="C32" s="53" t="s">
        <v>236</v>
      </c>
      <c r="D32" s="112">
        <f>VLOOKUP(A32,'Indoor Air LADC and Risk Calcs'!$A$6:$AM$121,34,FALSE)</f>
        <v>2.5716004189281836E-7</v>
      </c>
      <c r="E32" s="112">
        <f>VLOOKUP(A32,'Indoor Air LADC and Risk Calcs'!$A$6:$AM$121,35,FALSE)</f>
        <v>1.2056485043240372E-8</v>
      </c>
      <c r="F32" s="112">
        <f>VLOOKUP(A32,'Indoor Air LADC and Risk Calcs'!$A$6:$AM$121,36,FALSE)</f>
        <v>2.9924887125853927E-8</v>
      </c>
      <c r="G32" s="112">
        <f>VLOOKUP(A32,'Indoor Air LADC and Risk Calcs'!$A$6:$AM$121,37,FALSE)</f>
        <v>1.5308490103505902E-7</v>
      </c>
      <c r="H32" s="112">
        <f>VLOOKUP(A32,'Indoor Air LADC and Risk Calcs'!$A$6:$AM$121,38,FALSE)</f>
        <v>6.5737069216624961E-9</v>
      </c>
      <c r="I32" s="112">
        <f>VLOOKUP(A32,'Indoor Air LADC and Risk Calcs'!$A$6:$AM$121,39,FALSE)</f>
        <v>1.7302592566803633E-8</v>
      </c>
      <c r="J32" s="112">
        <f>VLOOKUP(A32,'Indoor Air LADC and Risk Calcs'!$A$6:$AM$121,22,FALSE)</f>
        <v>270018.62143474468</v>
      </c>
      <c r="K32" s="112">
        <f>VLOOKUP(A32,'Indoor Air LADC and Risk Calcs'!$A$6:$AM$121,23,FALSE)</f>
        <v>5759390.0503307413</v>
      </c>
      <c r="L32" s="112">
        <f>VLOOKUP(A32,'Indoor Air LADC and Risk Calcs'!$A$6:$AM$121,24,FALSE)</f>
        <v>2320409.754862811</v>
      </c>
      <c r="M32" s="112">
        <f>VLOOKUP(A32,'Indoor Air LADC and Risk Calcs'!$A$6:$AM$121,25,FALSE)</f>
        <v>453591.43540941068</v>
      </c>
      <c r="N32" s="112">
        <f>VLOOKUP(A32,'Indoor Air LADC and Risk Calcs'!$A$6:$AM$121,26,FALSE)</f>
        <v>10562989.927521603</v>
      </c>
      <c r="O32" s="112">
        <f>VLOOKUP(A32,'Indoor Air LADC and Risk Calcs'!$A$6:$AM$121,27,FALSE)</f>
        <v>4013155.8165001352</v>
      </c>
      <c r="P32" s="112">
        <f>VLOOKUP(A32,'Indoor Air LADC and Risk Calcs'!$A$6:$AM$121,28,FALSE)</f>
        <v>585316.43910190056</v>
      </c>
      <c r="Q32" s="112">
        <f>VLOOKUP(A32,'Indoor Air LADC and Risk Calcs'!$A$6:$AM$121,29,FALSE)</f>
        <v>12484567.389265001</v>
      </c>
      <c r="R32" s="112">
        <f>VLOOKUP(A32,'Indoor Air LADC and Risk Calcs'!$A$6:$AM$121,30,FALSE)</f>
        <v>5029927.075980735</v>
      </c>
      <c r="S32" s="112">
        <f>VLOOKUP(A32,'Indoor Air LADC and Risk Calcs'!$A$6:$AM$121,31,FALSE)</f>
        <v>983245.23831078794</v>
      </c>
      <c r="T32" s="112">
        <f>VLOOKUP(A32,'Indoor Air LADC and Risk Calcs'!$A$6:$AM$121,32,FALSE)</f>
        <v>22897278.779494684</v>
      </c>
      <c r="U32" s="112">
        <f>VLOOKUP(A32,'Indoor Air LADC and Risk Calcs'!$A$6:$AM$121,33,FALSE)</f>
        <v>8699274.3670555074</v>
      </c>
    </row>
    <row r="33" spans="1:21" x14ac:dyDescent="0.25">
      <c r="A33" s="53" t="s">
        <v>75</v>
      </c>
      <c r="B33" s="53" t="s">
        <v>72</v>
      </c>
      <c r="C33" s="53" t="s">
        <v>236</v>
      </c>
      <c r="D33" s="112">
        <f>VLOOKUP(A33,'Indoor Air LADC and Risk Calcs'!$A$6:$AM$121,34,FALSE)</f>
        <v>2.1659176282085303E-7</v>
      </c>
      <c r="E33" s="112">
        <f>VLOOKUP(A33,'Indoor Air LADC and Risk Calcs'!$A$6:$AM$121,35,FALSE)</f>
        <v>2.5361486682681415E-8</v>
      </c>
      <c r="F33" s="112">
        <f>VLOOKUP(A33,'Indoor Air LADC and Risk Calcs'!$A$6:$AM$121,36,FALSE)</f>
        <v>5.0448271874930593E-8</v>
      </c>
      <c r="G33" s="112">
        <f>VLOOKUP(A33,'Indoor Air LADC and Risk Calcs'!$A$6:$AM$121,37,FALSE)</f>
        <v>1.2537359199495213E-7</v>
      </c>
      <c r="H33" s="112">
        <f>VLOOKUP(A33,'Indoor Air LADC and Risk Calcs'!$A$6:$AM$121,38,FALSE)</f>
        <v>1.4180191184712083E-8</v>
      </c>
      <c r="I33" s="112">
        <f>VLOOKUP(A33,'Indoor Air LADC and Risk Calcs'!$A$6:$AM$121,39,FALSE)</f>
        <v>2.8850162191907264E-8</v>
      </c>
      <c r="J33" s="112">
        <f>VLOOKUP(A33,'Indoor Air LADC and Risk Calcs'!$A$6:$AM$121,22,FALSE)</f>
        <v>320593.90946198365</v>
      </c>
      <c r="K33" s="112">
        <f>VLOOKUP(A33,'Indoor Air LADC and Risk Calcs'!$A$6:$AM$121,23,FALSE)</f>
        <v>2737930.9765549782</v>
      </c>
      <c r="L33" s="112">
        <f>VLOOKUP(A33,'Indoor Air LADC and Risk Calcs'!$A$6:$AM$121,24,FALSE)</f>
        <v>1376419.7943617972</v>
      </c>
      <c r="M33" s="112">
        <f>VLOOKUP(A33,'Indoor Air LADC and Risk Calcs'!$A$6:$AM$121,25,FALSE)</f>
        <v>553848.69249654864</v>
      </c>
      <c r="N33" s="112">
        <f>VLOOKUP(A33,'Indoor Air LADC and Risk Calcs'!$A$6:$AM$121,26,FALSE)</f>
        <v>4896831.0155692641</v>
      </c>
      <c r="O33" s="112">
        <f>VLOOKUP(A33,'Indoor Air LADC and Risk Calcs'!$A$6:$AM$121,27,FALSE)</f>
        <v>2406849.5538468063</v>
      </c>
      <c r="P33" s="112">
        <f>VLOOKUP(A33,'Indoor Air LADC and Risk Calcs'!$A$6:$AM$121,28,FALSE)</f>
        <v>694947.94280102791</v>
      </c>
      <c r="Q33" s="112">
        <f>VLOOKUP(A33,'Indoor Air LADC and Risk Calcs'!$A$6:$AM$121,29,FALSE)</f>
        <v>5934983.3029617108</v>
      </c>
      <c r="R33" s="112">
        <f>VLOOKUP(A33,'Indoor Air LADC and Risk Calcs'!$A$6:$AM$121,30,FALSE)</f>
        <v>2983650.2699867175</v>
      </c>
      <c r="S33" s="112">
        <f>VLOOKUP(A33,'Indoor Air LADC and Risk Calcs'!$A$6:$AM$121,31,FALSE)</f>
        <v>1200571.8078657293</v>
      </c>
      <c r="T33" s="112">
        <f>VLOOKUP(A33,'Indoor Air LADC and Risk Calcs'!$A$6:$AM$121,32,FALSE)</f>
        <v>10614807.518411903</v>
      </c>
      <c r="U33" s="112">
        <f>VLOOKUP(A33,'Indoor Air LADC and Risk Calcs'!$A$6:$AM$121,33,FALSE)</f>
        <v>5217301.6913652653</v>
      </c>
    </row>
    <row r="34" spans="1:21" x14ac:dyDescent="0.25">
      <c r="A34" s="53" t="s">
        <v>98</v>
      </c>
      <c r="B34" s="53" t="s">
        <v>95</v>
      </c>
      <c r="C34" s="53" t="s">
        <v>236</v>
      </c>
      <c r="D34" s="112">
        <f>VLOOKUP(A34,'Indoor Air LADC and Risk Calcs'!$A$6:$AM$121,34,FALSE)</f>
        <v>2.0028900921170763E-7</v>
      </c>
      <c r="E34" s="112">
        <f>VLOOKUP(A34,'Indoor Air LADC and Risk Calcs'!$A$6:$AM$121,35,FALSE)</f>
        <v>1.897058172082308E-8</v>
      </c>
      <c r="F34" s="112">
        <f>VLOOKUP(A34,'Indoor Air LADC and Risk Calcs'!$A$6:$AM$121,36,FALSE)</f>
        <v>3.9210824438330017E-8</v>
      </c>
      <c r="G34" s="112">
        <f>VLOOKUP(A34,'Indoor Air LADC and Risk Calcs'!$A$6:$AM$121,37,FALSE)</f>
        <v>1.1698643839022862E-7</v>
      </c>
      <c r="H34" s="112">
        <f>VLOOKUP(A34,'Indoor Air LADC and Risk Calcs'!$A$6:$AM$121,38,FALSE)</f>
        <v>1.0565346517510717E-8</v>
      </c>
      <c r="I34" s="112">
        <f>VLOOKUP(A34,'Indoor Air LADC and Risk Calcs'!$A$6:$AM$121,39,FALSE)</f>
        <v>2.2470716335719893E-8</v>
      </c>
      <c r="J34" s="112">
        <f>VLOOKUP(A34,'Indoor Air LADC and Risk Calcs'!$A$6:$AM$121,22,FALSE)</f>
        <v>346689.01840042201</v>
      </c>
      <c r="K34" s="112">
        <f>VLOOKUP(A34,'Indoor Air LADC and Risk Calcs'!$A$6:$AM$121,23,FALSE)</f>
        <v>3660298.9313596692</v>
      </c>
      <c r="L34" s="112">
        <f>VLOOKUP(A34,'Indoor Air LADC and Risk Calcs'!$A$6:$AM$121,24,FALSE)</f>
        <v>1770888.5491354731</v>
      </c>
      <c r="M34" s="112">
        <f>VLOOKUP(A34,'Indoor Air LADC and Risk Calcs'!$A$6:$AM$121,25,FALSE)</f>
        <v>593555.97926981479</v>
      </c>
      <c r="N34" s="112">
        <f>VLOOKUP(A34,'Indoor Air LADC and Risk Calcs'!$A$6:$AM$121,26,FALSE)</f>
        <v>6572240.6628987845</v>
      </c>
      <c r="O34" s="112">
        <f>VLOOKUP(A34,'Indoor Air LADC and Risk Calcs'!$A$6:$AM$121,27,FALSE)</f>
        <v>3090155.1584993303</v>
      </c>
      <c r="P34" s="112">
        <f>VLOOKUP(A34,'Indoor Air LADC and Risk Calcs'!$A$6:$AM$121,28,FALSE)</f>
        <v>751514.02761645662</v>
      </c>
      <c r="Q34" s="112">
        <f>VLOOKUP(A34,'Indoor Air LADC and Risk Calcs'!$A$6:$AM$121,29,FALSE)</f>
        <v>7934390.321556747</v>
      </c>
      <c r="R34" s="112">
        <f>VLOOKUP(A34,'Indoor Air LADC and Risk Calcs'!$A$6:$AM$121,30,FALSE)</f>
        <v>3838735.9142813934</v>
      </c>
      <c r="S34" s="112">
        <f>VLOOKUP(A34,'Indoor Air LADC and Risk Calcs'!$A$6:$AM$121,31,FALSE)</f>
        <v>1286644.8630388621</v>
      </c>
      <c r="T34" s="112">
        <f>VLOOKUP(A34,'Indoor Air LADC and Risk Calcs'!$A$6:$AM$121,32,FALSE)</f>
        <v>14246574.852091433</v>
      </c>
      <c r="U34" s="112">
        <f>VLOOKUP(A34,'Indoor Air LADC and Risk Calcs'!$A$6:$AM$121,33,FALSE)</f>
        <v>6698495.844599776</v>
      </c>
    </row>
    <row r="35" spans="1:21" x14ac:dyDescent="0.25">
      <c r="A35" s="53" t="s">
        <v>57</v>
      </c>
      <c r="B35" s="53" t="s">
        <v>54</v>
      </c>
      <c r="C35" s="53" t="s">
        <v>236</v>
      </c>
      <c r="D35" s="112">
        <f>VLOOKUP(A35,'Indoor Air LADC and Risk Calcs'!$A$6:$AM$121,34,FALSE)</f>
        <v>1.6723653679990111E-7</v>
      </c>
      <c r="E35" s="112">
        <f>VLOOKUP(A35,'Indoor Air LADC and Risk Calcs'!$A$6:$AM$121,35,FALSE)</f>
        <v>7.9419634057618647E-9</v>
      </c>
      <c r="F35" s="112">
        <f>VLOOKUP(A35,'Indoor Air LADC and Risk Calcs'!$A$6:$AM$121,36,FALSE)</f>
        <v>1.9629072571285361E-8</v>
      </c>
      <c r="G35" s="112">
        <f>VLOOKUP(A35,'Indoor Air LADC and Risk Calcs'!$A$6:$AM$121,37,FALSE)</f>
        <v>9.9530560143353403E-8</v>
      </c>
      <c r="H35" s="112">
        <f>VLOOKUP(A35,'Indoor Air LADC and Risk Calcs'!$A$6:$AM$121,38,FALSE)</f>
        <v>4.3326421291581372E-9</v>
      </c>
      <c r="I35" s="112">
        <f>VLOOKUP(A35,'Indoor Air LADC and Risk Calcs'!$A$6:$AM$121,39,FALSE)</f>
        <v>1.1347417622387289E-8</v>
      </c>
      <c r="J35" s="112">
        <f>VLOOKUP(A35,'Indoor Air LADC and Risk Calcs'!$A$6:$AM$121,22,FALSE)</f>
        <v>415208.31110657781</v>
      </c>
      <c r="K35" s="112">
        <f>VLOOKUP(A35,'Indoor Air LADC and Risk Calcs'!$A$6:$AM$121,23,FALSE)</f>
        <v>8743178.0344924517</v>
      </c>
      <c r="L35" s="112">
        <f>VLOOKUP(A35,'Indoor Air LADC and Risk Calcs'!$A$6:$AM$121,24,FALSE)</f>
        <v>3537507.9361405117</v>
      </c>
      <c r="M35" s="112">
        <f>VLOOKUP(A35,'Indoor Air LADC and Risk Calcs'!$A$6:$AM$121,25,FALSE)</f>
        <v>697655.07096502592</v>
      </c>
      <c r="N35" s="112">
        <f>VLOOKUP(A35,'Indoor Air LADC and Risk Calcs'!$A$6:$AM$121,26,FALSE)</f>
        <v>16026710.24516218</v>
      </c>
      <c r="O35" s="112">
        <f>VLOOKUP(A35,'Indoor Air LADC and Risk Calcs'!$A$6:$AM$121,27,FALSE)</f>
        <v>6119277.7344341287</v>
      </c>
      <c r="P35" s="112">
        <f>VLOOKUP(A35,'Indoor Air LADC and Risk Calcs'!$A$6:$AM$121,28,FALSE)</f>
        <v>900042.55577294994</v>
      </c>
      <c r="Q35" s="112">
        <f>VLOOKUP(A35,'Indoor Air LADC and Risk Calcs'!$A$6:$AM$121,29,FALSE)</f>
        <v>18952492.262907971</v>
      </c>
      <c r="R35" s="112">
        <f>VLOOKUP(A35,'Indoor Air LADC and Risk Calcs'!$A$6:$AM$121,30,FALSE)</f>
        <v>7668217.6120837266</v>
      </c>
      <c r="S35" s="112">
        <f>VLOOKUP(A35,'Indoor Air LADC and Risk Calcs'!$A$6:$AM$121,31,FALSE)</f>
        <v>1512299.3358342075</v>
      </c>
      <c r="T35" s="112">
        <f>VLOOKUP(A35,'Indoor Air LADC and Risk Calcs'!$A$6:$AM$121,32,FALSE)</f>
        <v>34740926.093807586</v>
      </c>
      <c r="U35" s="112">
        <f>VLOOKUP(A35,'Indoor Air LADC and Risk Calcs'!$A$6:$AM$121,33,FALSE)</f>
        <v>13264692.021472752</v>
      </c>
    </row>
    <row r="36" spans="1:21" x14ac:dyDescent="0.25">
      <c r="A36" s="53" t="s">
        <v>99</v>
      </c>
      <c r="B36" s="53" t="s">
        <v>95</v>
      </c>
      <c r="C36" s="53" t="s">
        <v>236</v>
      </c>
      <c r="D36" s="112">
        <f>VLOOKUP(A36,'Indoor Air LADC and Risk Calcs'!$A$6:$AM$121,34,FALSE)</f>
        <v>1.4397507723025548E-7</v>
      </c>
      <c r="E36" s="112">
        <f>VLOOKUP(A36,'Indoor Air LADC and Risk Calcs'!$A$6:$AM$121,35,FALSE)</f>
        <v>1.6837303599562883E-8</v>
      </c>
      <c r="F36" s="112">
        <f>VLOOKUP(A36,'Indoor Air LADC and Risk Calcs'!$A$6:$AM$121,36,FALSE)</f>
        <v>3.3499226093263794E-8</v>
      </c>
      <c r="G36" s="112">
        <f>VLOOKUP(A36,'Indoor Air LADC and Risk Calcs'!$A$6:$AM$121,37,FALSE)</f>
        <v>8.3344582573555577E-8</v>
      </c>
      <c r="H36" s="112">
        <f>VLOOKUP(A36,'Indoor Air LADC and Risk Calcs'!$A$6:$AM$121,38,FALSE)</f>
        <v>9.4139272587080313E-9</v>
      </c>
      <c r="I36" s="112">
        <f>VLOOKUP(A36,'Indoor Air LADC and Risk Calcs'!$A$6:$AM$121,39,FALSE)</f>
        <v>1.915763024522022E-8</v>
      </c>
      <c r="J36" s="112">
        <f>VLOOKUP(A36,'Indoor Air LADC and Risk Calcs'!$A$6:$AM$121,22,FALSE)</f>
        <v>482291.80588630401</v>
      </c>
      <c r="K36" s="112">
        <f>VLOOKUP(A36,'Indoor Air LADC and Risk Calcs'!$A$6:$AM$121,23,FALSE)</f>
        <v>4124057.0136065432</v>
      </c>
      <c r="L36" s="112">
        <f>VLOOKUP(A36,'Indoor Air LADC and Risk Calcs'!$A$6:$AM$121,24,FALSE)</f>
        <v>2072824.0051480762</v>
      </c>
      <c r="M36" s="112">
        <f>VLOOKUP(A36,'Indoor Air LADC and Risk Calcs'!$A$6:$AM$121,25,FALSE)</f>
        <v>833143.53321906249</v>
      </c>
      <c r="N36" s="112">
        <f>VLOOKUP(A36,'Indoor Air LADC and Risk Calcs'!$A$6:$AM$121,26,FALSE)</f>
        <v>7376092.6860539271</v>
      </c>
      <c r="O36" s="112">
        <f>VLOOKUP(A36,'Indoor Air LADC and Risk Calcs'!$A$6:$AM$121,27,FALSE)</f>
        <v>3624561.0292705488</v>
      </c>
      <c r="P36" s="112">
        <f>VLOOKUP(A36,'Indoor Air LADC and Risk Calcs'!$A$6:$AM$121,28,FALSE)</f>
        <v>1045458.7203261396</v>
      </c>
      <c r="Q36" s="112">
        <f>VLOOKUP(A36,'Indoor Air LADC and Risk Calcs'!$A$6:$AM$121,29,FALSE)</f>
        <v>8939673.6900264528</v>
      </c>
      <c r="R36" s="112">
        <f>VLOOKUP(A36,'Indoor Air LADC and Risk Calcs'!$A$6:$AM$121,30,FALSE)</f>
        <v>4493238.1297688363</v>
      </c>
      <c r="S36" s="112">
        <f>VLOOKUP(A36,'Indoor Air LADC and Risk Calcs'!$A$6:$AM$121,31,FALSE)</f>
        <v>1805996.2069779269</v>
      </c>
      <c r="T36" s="112">
        <f>VLOOKUP(A36,'Indoor Air LADC and Risk Calcs'!$A$6:$AM$121,32,FALSE)</f>
        <v>15989076.170178246</v>
      </c>
      <c r="U36" s="112">
        <f>VLOOKUP(A36,'Indoor Air LADC and Risk Calcs'!$A$6:$AM$121,33,FALSE)</f>
        <v>7856921.6585414764</v>
      </c>
    </row>
    <row r="37" spans="1:21" x14ac:dyDescent="0.25">
      <c r="A37" s="53" t="s">
        <v>128</v>
      </c>
      <c r="B37" s="53" t="s">
        <v>125</v>
      </c>
      <c r="C37" s="53" t="s">
        <v>236</v>
      </c>
      <c r="D37" s="112">
        <f>VLOOKUP(A37,'Indoor Air LADC and Risk Calcs'!$A$6:$AM$121,34,FALSE)</f>
        <v>1.3933254206150034E-7</v>
      </c>
      <c r="E37" s="112">
        <f>VLOOKUP(A37,'Indoor Air LADC and Risk Calcs'!$A$6:$AM$121,35,FALSE)</f>
        <v>6.5521241570683191E-9</v>
      </c>
      <c r="F37" s="112">
        <f>VLOOKUP(A37,'Indoor Air LADC and Risk Calcs'!$A$6:$AM$121,36,FALSE)</f>
        <v>1.6246497308630025E-8</v>
      </c>
      <c r="G37" s="112">
        <f>VLOOKUP(A37,'Indoor Air LADC and Risk Calcs'!$A$6:$AM$121,37,FALSE)</f>
        <v>8.2938693157503418E-8</v>
      </c>
      <c r="H37" s="112">
        <f>VLOOKUP(A37,'Indoor Air LADC and Risk Calcs'!$A$6:$AM$121,38,FALSE)</f>
        <v>3.5729535876757728E-9</v>
      </c>
      <c r="I37" s="112">
        <f>VLOOKUP(A37,'Indoor Air LADC and Risk Calcs'!$A$6:$AM$121,39,FALSE)</f>
        <v>9.3933223515890283E-9</v>
      </c>
      <c r="J37" s="112">
        <f>VLOOKUP(A37,'Indoor Air LADC and Risk Calcs'!$A$6:$AM$121,22,FALSE)</f>
        <v>498361.68186288152</v>
      </c>
      <c r="K37" s="112">
        <f>VLOOKUP(A37,'Indoor Air LADC and Risk Calcs'!$A$6:$AM$121,23,FALSE)</f>
        <v>10597784.525357548</v>
      </c>
      <c r="L37" s="112">
        <f>VLOOKUP(A37,'Indoor Air LADC and Risk Calcs'!$A$6:$AM$121,24,FALSE)</f>
        <v>4274028.9602679471</v>
      </c>
      <c r="M37" s="112">
        <f>VLOOKUP(A37,'Indoor Air LADC and Risk Calcs'!$A$6:$AM$121,25,FALSE)</f>
        <v>837220.81161967258</v>
      </c>
      <c r="N37" s="112">
        <f>VLOOKUP(A37,'Indoor Air LADC and Risk Calcs'!$A$6:$AM$121,26,FALSE)</f>
        <v>19434341.447790768</v>
      </c>
      <c r="O37" s="112">
        <f>VLOOKUP(A37,'Indoor Air LADC and Risk Calcs'!$A$6:$AM$121,27,FALSE)</f>
        <v>7392272.6593379881</v>
      </c>
      <c r="P37" s="112">
        <f>VLOOKUP(A37,'Indoor Air LADC and Risk Calcs'!$A$6:$AM$121,28,FALSE)</f>
        <v>1080293.2163080869</v>
      </c>
      <c r="Q37" s="112">
        <f>VLOOKUP(A37,'Indoor Air LADC and Risk Calcs'!$A$6:$AM$121,29,FALSE)</f>
        <v>22972702.652104296</v>
      </c>
      <c r="R37" s="112">
        <f>VLOOKUP(A37,'Indoor Air LADC and Risk Calcs'!$A$6:$AM$121,30,FALSE)</f>
        <v>9264766.253341563</v>
      </c>
      <c r="S37" s="112">
        <f>VLOOKUP(A37,'Indoor Air LADC and Risk Calcs'!$A$6:$AM$121,31,FALSE)</f>
        <v>1814834.4791755683</v>
      </c>
      <c r="T37" s="112">
        <f>VLOOKUP(A37,'Indoor Air LADC and Risk Calcs'!$A$6:$AM$121,32,FALSE)</f>
        <v>42127611.318319455</v>
      </c>
      <c r="U37" s="112">
        <f>VLOOKUP(A37,'Indoor Air LADC and Risk Calcs'!$A$6:$AM$121,33,FALSE)</f>
        <v>16024149.322900342</v>
      </c>
    </row>
    <row r="38" spans="1:21" x14ac:dyDescent="0.25">
      <c r="A38" s="53" t="s">
        <v>79</v>
      </c>
      <c r="B38" s="53" t="s">
        <v>72</v>
      </c>
      <c r="C38" s="53" t="s">
        <v>236</v>
      </c>
      <c r="D38" s="112">
        <f>VLOOKUP(A38,'Indoor Air LADC and Risk Calcs'!$A$6:$AM$121,34,FALSE)</f>
        <v>1.4122016926519291E-7</v>
      </c>
      <c r="E38" s="112">
        <f>VLOOKUP(A38,'Indoor Air LADC and Risk Calcs'!$A$6:$AM$121,35,FALSE)</f>
        <v>1.3632956977299919E-8</v>
      </c>
      <c r="F38" s="112">
        <f>VLOOKUP(A38,'Indoor Air LADC and Risk Calcs'!$A$6:$AM$121,36,FALSE)</f>
        <v>2.8073711137727843E-8</v>
      </c>
      <c r="G38" s="112">
        <f>VLOOKUP(A38,'Indoor Air LADC and Risk Calcs'!$A$6:$AM$121,37,FALSE)</f>
        <v>8.2424807063440028E-8</v>
      </c>
      <c r="H38" s="112">
        <f>VLOOKUP(A38,'Indoor Air LADC and Risk Calcs'!$A$6:$AM$121,38,FALSE)</f>
        <v>7.5955926689825814E-9</v>
      </c>
      <c r="I38" s="112">
        <f>VLOOKUP(A38,'Indoor Air LADC and Risk Calcs'!$A$6:$AM$121,39,FALSE)</f>
        <v>1.6085115815571419E-8</v>
      </c>
      <c r="J38" s="112">
        <f>VLOOKUP(A38,'Indoor Air LADC and Risk Calcs'!$A$6:$AM$121,22,FALSE)</f>
        <v>491700.3028767411</v>
      </c>
      <c r="K38" s="112">
        <f>VLOOKUP(A38,'Indoor Air LADC and Risk Calcs'!$A$6:$AM$121,23,FALSE)</f>
        <v>5093392.4397781361</v>
      </c>
      <c r="L38" s="112">
        <f>VLOOKUP(A38,'Indoor Air LADC and Risk Calcs'!$A$6:$AM$121,24,FALSE)</f>
        <v>2473417.2001464851</v>
      </c>
      <c r="M38" s="112">
        <f>VLOOKUP(A38,'Indoor Air LADC and Risk Calcs'!$A$6:$AM$121,25,FALSE)</f>
        <v>842440.55247294111</v>
      </c>
      <c r="N38" s="112">
        <f>VLOOKUP(A38,'Indoor Air LADC and Risk Calcs'!$A$6:$AM$121,26,FALSE)</f>
        <v>9141880.4333146419</v>
      </c>
      <c r="O38" s="112">
        <f>VLOOKUP(A38,'Indoor Air LADC and Risk Calcs'!$A$6:$AM$121,27,FALSE)</f>
        <v>4316910.166899736</v>
      </c>
      <c r="P38" s="112">
        <f>VLOOKUP(A38,'Indoor Air LADC and Risk Calcs'!$A$6:$AM$121,28,FALSE)</f>
        <v>1065853.4172788253</v>
      </c>
      <c r="Q38" s="112">
        <f>VLOOKUP(A38,'Indoor Air LADC and Risk Calcs'!$A$6:$AM$121,29,FALSE)</f>
        <v>11040891.58724913</v>
      </c>
      <c r="R38" s="112">
        <f>VLOOKUP(A38,'Indoor Air LADC and Risk Calcs'!$A$6:$AM$121,30,FALSE)</f>
        <v>5361599.6567592518</v>
      </c>
      <c r="S38" s="112">
        <f>VLOOKUP(A38,'Indoor Air LADC and Risk Calcs'!$A$6:$AM$121,31,FALSE)</f>
        <v>1826149.2548493203</v>
      </c>
      <c r="T38" s="112">
        <f>VLOOKUP(A38,'Indoor Air LADC and Risk Calcs'!$A$6:$AM$121,32,FALSE)</f>
        <v>19816755.131520491</v>
      </c>
      <c r="U38" s="112">
        <f>VLOOKUP(A38,'Indoor Air LADC and Risk Calcs'!$A$6:$AM$121,33,FALSE)</f>
        <v>9357719.3801916558</v>
      </c>
    </row>
    <row r="39" spans="1:21" x14ac:dyDescent="0.25">
      <c r="A39" s="53" t="s">
        <v>71</v>
      </c>
      <c r="B39" s="53" t="s">
        <v>72</v>
      </c>
      <c r="C39" s="53" t="s">
        <v>236</v>
      </c>
      <c r="D39" s="112">
        <f>VLOOKUP(A39,'Indoor Air LADC and Risk Calcs'!$A$6:$AM$121,34,FALSE)</f>
        <v>1.3689981259466824E-7</v>
      </c>
      <c r="E39" s="112">
        <f>VLOOKUP(A39,'Indoor Air LADC and Risk Calcs'!$A$6:$AM$121,35,FALSE)</f>
        <v>1.1994190793315348E-8</v>
      </c>
      <c r="F39" s="112">
        <f>VLOOKUP(A39,'Indoor Air LADC and Risk Calcs'!$A$6:$AM$121,36,FALSE)</f>
        <v>2.5186792103841897E-8</v>
      </c>
      <c r="G39" s="112">
        <f>VLOOKUP(A39,'Indoor Air LADC and Risk Calcs'!$A$6:$AM$121,37,FALSE)</f>
        <v>8.0189294943240735E-8</v>
      </c>
      <c r="H39" s="112">
        <f>VLOOKUP(A39,'Indoor Air LADC and Risk Calcs'!$A$6:$AM$121,38,FALSE)</f>
        <v>6.6688202757072239E-9</v>
      </c>
      <c r="I39" s="112">
        <f>VLOOKUP(A39,'Indoor Air LADC and Risk Calcs'!$A$6:$AM$121,39,FALSE)</f>
        <v>1.4446031142161319E-8</v>
      </c>
      <c r="J39" s="112">
        <f>VLOOKUP(A39,'Indoor Air LADC and Risk Calcs'!$A$6:$AM$121,22,FALSE)</f>
        <v>507217.64101746009</v>
      </c>
      <c r="K39" s="112">
        <f>VLOOKUP(A39,'Indoor Air LADC and Risk Calcs'!$A$6:$AM$121,23,FALSE)</f>
        <v>5789302.6046158504</v>
      </c>
      <c r="L39" s="112">
        <f>VLOOKUP(A39,'Indoor Air LADC and Risk Calcs'!$A$6:$AM$121,24,FALSE)</f>
        <v>2756921.1558866282</v>
      </c>
      <c r="M39" s="112">
        <f>VLOOKUP(A39,'Indoor Air LADC and Risk Calcs'!$A$6:$AM$121,25,FALSE)</f>
        <v>865926.05720189109</v>
      </c>
      <c r="N39" s="112">
        <f>VLOOKUP(A39,'Indoor Air LADC and Risk Calcs'!$A$6:$AM$121,26,FALSE)</f>
        <v>10412336.384734277</v>
      </c>
      <c r="O39" s="112">
        <f>VLOOKUP(A39,'Indoor Air LADC and Risk Calcs'!$A$6:$AM$121,27,FALSE)</f>
        <v>4806718.1440127473</v>
      </c>
      <c r="P39" s="112">
        <f>VLOOKUP(A39,'Indoor Air LADC and Risk Calcs'!$A$6:$AM$121,28,FALSE)</f>
        <v>1099490.1829826334</v>
      </c>
      <c r="Q39" s="112">
        <f>VLOOKUP(A39,'Indoor Air LADC and Risk Calcs'!$A$6:$AM$121,29,FALSE)</f>
        <v>12549408.508983234</v>
      </c>
      <c r="R39" s="112">
        <f>VLOOKUP(A39,'Indoor Air LADC and Risk Calcs'!$A$6:$AM$121,30,FALSE)</f>
        <v>5976148.1088748993</v>
      </c>
      <c r="S39" s="112">
        <f>VLOOKUP(A39,'Indoor Air LADC and Risk Calcs'!$A$6:$AM$121,31,FALSE)</f>
        <v>1877058.5289038948</v>
      </c>
      <c r="T39" s="112">
        <f>VLOOKUP(A39,'Indoor Air LADC and Risk Calcs'!$A$6:$AM$121,32,FALSE)</f>
        <v>22570708.727644853</v>
      </c>
      <c r="U39" s="112">
        <f>VLOOKUP(A39,'Indoor Air LADC and Risk Calcs'!$A$6:$AM$121,33,FALSE)</f>
        <v>10419470.823422315</v>
      </c>
    </row>
    <row r="40" spans="1:21" x14ac:dyDescent="0.25">
      <c r="A40" s="53" t="s">
        <v>74</v>
      </c>
      <c r="B40" s="53" t="s">
        <v>72</v>
      </c>
      <c r="C40" s="53" t="s">
        <v>236</v>
      </c>
      <c r="D40" s="112">
        <f>VLOOKUP(A40,'Indoor Air LADC and Risk Calcs'!$A$6:$AM$121,34,FALSE)</f>
        <v>1.3270549942486903E-7</v>
      </c>
      <c r="E40" s="112">
        <f>VLOOKUP(A40,'Indoor Air LADC and Risk Calcs'!$A$6:$AM$121,35,FALSE)</f>
        <v>1.1290648904401343E-8</v>
      </c>
      <c r="F40" s="112">
        <f>VLOOKUP(A40,'Indoor Air LADC and Risk Calcs'!$A$6:$AM$121,36,FALSE)</f>
        <v>2.3857240536942494E-8</v>
      </c>
      <c r="G40" s="112">
        <f>VLOOKUP(A40,'Indoor Air LADC and Risk Calcs'!$A$6:$AM$121,37,FALSE)</f>
        <v>7.781117404578224E-8</v>
      </c>
      <c r="H40" s="112">
        <f>VLOOKUP(A40,'Indoor Air LADC and Risk Calcs'!$A$6:$AM$121,38,FALSE)</f>
        <v>6.2734849647069686E-9</v>
      </c>
      <c r="I40" s="112">
        <f>VLOOKUP(A40,'Indoor Air LADC and Risk Calcs'!$A$6:$AM$121,39,FALSE)</f>
        <v>1.3687918981648377E-8</v>
      </c>
      <c r="J40" s="112">
        <f>VLOOKUP(A40,'Indoor Air LADC and Risk Calcs'!$A$6:$AM$121,22,FALSE)</f>
        <v>523248.85028078419</v>
      </c>
      <c r="K40" s="112">
        <f>VLOOKUP(A40,'Indoor Air LADC and Risk Calcs'!$A$6:$AM$121,23,FALSE)</f>
        <v>6150045.1026274972</v>
      </c>
      <c r="L40" s="112">
        <f>VLOOKUP(A40,'Indoor Air LADC and Risk Calcs'!$A$6:$AM$121,24,FALSE)</f>
        <v>2910562.9333986277</v>
      </c>
      <c r="M40" s="112">
        <f>VLOOKUP(A40,'Indoor Air LADC and Risk Calcs'!$A$6:$AM$121,25,FALSE)</f>
        <v>892391.11029406043</v>
      </c>
      <c r="N40" s="112">
        <f>VLOOKUP(A40,'Indoor Air LADC and Risk Calcs'!$A$6:$AM$121,26,FALSE)</f>
        <v>11068489.107830901</v>
      </c>
      <c r="O40" s="112">
        <f>VLOOKUP(A40,'Indoor Air LADC and Risk Calcs'!$A$6:$AM$121,27,FALSE)</f>
        <v>5072940.6050033392</v>
      </c>
      <c r="P40" s="112">
        <f>VLOOKUP(A40,'Indoor Air LADC and Risk Calcs'!$A$6:$AM$121,28,FALSE)</f>
        <v>1134240.8615493481</v>
      </c>
      <c r="Q40" s="112">
        <f>VLOOKUP(A40,'Indoor Air LADC and Risk Calcs'!$A$6:$AM$121,29,FALSE)</f>
        <v>13331386.112035066</v>
      </c>
      <c r="R40" s="112">
        <f>VLOOKUP(A40,'Indoor Air LADC and Risk Calcs'!$A$6:$AM$121,30,FALSE)</f>
        <v>6309195.7247495819</v>
      </c>
      <c r="S40" s="112">
        <f>VLOOKUP(A40,'Indoor Air LADC and Risk Calcs'!$A$6:$AM$121,31,FALSE)</f>
        <v>1934426.5376517465</v>
      </c>
      <c r="T40" s="112">
        <f>VLOOKUP(A40,'Indoor Air LADC and Risk Calcs'!$A$6:$AM$121,32,FALSE)</f>
        <v>23993043.873825673</v>
      </c>
      <c r="U40" s="112">
        <f>VLOOKUP(A40,'Indoor Air LADC and Risk Calcs'!$A$6:$AM$121,33,FALSE)</f>
        <v>10996558.366673904</v>
      </c>
    </row>
    <row r="41" spans="1:21" x14ac:dyDescent="0.25">
      <c r="A41" s="53" t="s">
        <v>76</v>
      </c>
      <c r="B41" s="53" t="s">
        <v>72</v>
      </c>
      <c r="C41" s="53" t="s">
        <v>236</v>
      </c>
      <c r="D41" s="112">
        <f>VLOOKUP(A41,'Indoor Air LADC and Risk Calcs'!$A$6:$AM$121,34,FALSE)</f>
        <v>1.2596706447665461E-7</v>
      </c>
      <c r="E41" s="112">
        <f>VLOOKUP(A41,'Indoor Air LADC and Risk Calcs'!$A$6:$AM$121,35,FALSE)</f>
        <v>1.1988527679685801E-8</v>
      </c>
      <c r="F41" s="112">
        <f>VLOOKUP(A41,'Indoor Air LADC and Risk Calcs'!$A$6:$AM$121,36,FALSE)</f>
        <v>2.4756056192749899E-8</v>
      </c>
      <c r="G41" s="112">
        <f>VLOOKUP(A41,'Indoor Air LADC and Risk Calcs'!$A$6:$AM$121,37,FALSE)</f>
        <v>7.3562421662166351E-8</v>
      </c>
      <c r="H41" s="112">
        <f>VLOOKUP(A41,'Indoor Air LADC and Risk Calcs'!$A$6:$AM$121,38,FALSE)</f>
        <v>6.6774669442567452E-9</v>
      </c>
      <c r="I41" s="112">
        <f>VLOOKUP(A41,'Indoor Air LADC and Risk Calcs'!$A$6:$AM$121,39,FALSE)</f>
        <v>1.4186343739921107E-8</v>
      </c>
      <c r="J41" s="112">
        <f>VLOOKUP(A41,'Indoor Air LADC and Risk Calcs'!$A$6:$AM$121,22,FALSE)</f>
        <v>551239.3282203452</v>
      </c>
      <c r="K41" s="112">
        <f>VLOOKUP(A41,'Indoor Air LADC and Risk Calcs'!$A$6:$AM$121,23,FALSE)</f>
        <v>5792037.3423052272</v>
      </c>
      <c r="L41" s="112">
        <f>VLOOKUP(A41,'Indoor Air LADC and Risk Calcs'!$A$6:$AM$121,24,FALSE)</f>
        <v>2804889.416123386</v>
      </c>
      <c r="M41" s="112">
        <f>VLOOKUP(A41,'Indoor Air LADC and Risk Calcs'!$A$6:$AM$121,25,FALSE)</f>
        <v>943933.03579499235</v>
      </c>
      <c r="N41" s="112">
        <f>VLOOKUP(A41,'Indoor Air LADC and Risk Calcs'!$A$6:$AM$121,26,FALSE)</f>
        <v>10398853.424459595</v>
      </c>
      <c r="O41" s="112">
        <f>VLOOKUP(A41,'Indoor Air LADC and Risk Calcs'!$A$6:$AM$121,27,FALSE)</f>
        <v>4894707.2813834241</v>
      </c>
      <c r="P41" s="112">
        <f>VLOOKUP(A41,'Indoor Air LADC and Risk Calcs'!$A$6:$AM$121,28,FALSE)</f>
        <v>1194915.5172056563</v>
      </c>
      <c r="Q41" s="112">
        <f>VLOOKUP(A41,'Indoor Air LADC and Risk Calcs'!$A$6:$AM$121,29,FALSE)</f>
        <v>12555336.57023219</v>
      </c>
      <c r="R41" s="112">
        <f>VLOOKUP(A41,'Indoor Air LADC and Risk Calcs'!$A$6:$AM$121,30,FALSE)</f>
        <v>6080128.3866887307</v>
      </c>
      <c r="S41" s="112">
        <f>VLOOKUP(A41,'Indoor Air LADC and Risk Calcs'!$A$6:$AM$121,31,FALSE)</f>
        <v>2046153.4109257504</v>
      </c>
      <c r="T41" s="112">
        <f>VLOOKUP(A41,'Indoor Air LADC and Risk Calcs'!$A$6:$AM$121,32,FALSE)</f>
        <v>22541481.860791761</v>
      </c>
      <c r="U41" s="112">
        <f>VLOOKUP(A41,'Indoor Air LADC and Risk Calcs'!$A$6:$AM$121,33,FALSE)</f>
        <v>10610203.922835235</v>
      </c>
    </row>
    <row r="42" spans="1:21" x14ac:dyDescent="0.25">
      <c r="A42" s="53" t="s">
        <v>147</v>
      </c>
      <c r="B42" s="53" t="s">
        <v>142</v>
      </c>
      <c r="C42" s="53" t="s">
        <v>236</v>
      </c>
      <c r="D42" s="112">
        <f>VLOOKUP(A42,'Indoor Air LADC and Risk Calcs'!$A$6:$AM$121,34,FALSE)</f>
        <v>1.2101649030250274E-7</v>
      </c>
      <c r="E42" s="112">
        <f>VLOOKUP(A42,'Indoor Air LADC and Risk Calcs'!$A$6:$AM$121,35,FALSE)</f>
        <v>5.6736400203484109E-9</v>
      </c>
      <c r="F42" s="112">
        <f>VLOOKUP(A42,'Indoor Air LADC and Risk Calcs'!$A$6:$AM$121,36,FALSE)</f>
        <v>1.4082299823931258E-8</v>
      </c>
      <c r="G42" s="112">
        <f>VLOOKUP(A42,'Indoor Air LADC and Risk Calcs'!$A$6:$AM$121,37,FALSE)</f>
        <v>7.2039953428263064E-8</v>
      </c>
      <c r="H42" s="112">
        <f>VLOOKUP(A42,'Indoor Air LADC and Risk Calcs'!$A$6:$AM$121,38,FALSE)</f>
        <v>3.093509139605881E-9</v>
      </c>
      <c r="I42" s="112">
        <f>VLOOKUP(A42,'Indoor Air LADC and Risk Calcs'!$A$6:$AM$121,39,FALSE)</f>
        <v>8.1423965020252376E-9</v>
      </c>
      <c r="J42" s="112">
        <f>VLOOKUP(A42,'Indoor Air LADC and Risk Calcs'!$A$6:$AM$121,22,FALSE)</f>
        <v>573789.57054883242</v>
      </c>
      <c r="K42" s="112">
        <f>VLOOKUP(A42,'Indoor Air LADC and Risk Calcs'!$A$6:$AM$121,23,FALSE)</f>
        <v>12238703.856952824</v>
      </c>
      <c r="L42" s="112">
        <f>VLOOKUP(A42,'Indoor Air LADC and Risk Calcs'!$A$6:$AM$121,24,FALSE)</f>
        <v>4930870.7290834738</v>
      </c>
      <c r="M42" s="112">
        <f>VLOOKUP(A42,'Indoor Air LADC and Risk Calcs'!$A$6:$AM$121,25,FALSE)</f>
        <v>963881.80024499772</v>
      </c>
      <c r="N42" s="112">
        <f>VLOOKUP(A42,'Indoor Air LADC and Risk Calcs'!$A$6:$AM$121,26,FALSE)</f>
        <v>22446353.595983405</v>
      </c>
      <c r="O42" s="112">
        <f>VLOOKUP(A42,'Indoor Air LADC and Risk Calcs'!$A$6:$AM$121,27,FALSE)</f>
        <v>8527956.1100627873</v>
      </c>
      <c r="P42" s="112">
        <f>VLOOKUP(A42,'Indoor Air LADC and Risk Calcs'!$A$6:$AM$121,28,FALSE)</f>
        <v>1243797.4330915387</v>
      </c>
      <c r="Q42" s="112">
        <f>VLOOKUP(A42,'Indoor Air LADC and Risk Calcs'!$A$6:$AM$121,29,FALSE)</f>
        <v>26529705.702188127</v>
      </c>
      <c r="R42" s="112">
        <f>VLOOKUP(A42,'Indoor Air LADC and Risk Calcs'!$A$6:$AM$121,30,FALSE)</f>
        <v>10688595.036459064</v>
      </c>
      <c r="S42" s="112">
        <f>VLOOKUP(A42,'Indoor Air LADC and Risk Calcs'!$A$6:$AM$121,31,FALSE)</f>
        <v>2089396.1314104244</v>
      </c>
      <c r="T42" s="112">
        <f>VLOOKUP(A42,'Indoor Air LADC and Risk Calcs'!$A$6:$AM$121,32,FALSE)</f>
        <v>48656717.406426199</v>
      </c>
      <c r="U42" s="112">
        <f>VLOOKUP(A42,'Indoor Air LADC and Risk Calcs'!$A$6:$AM$121,33,FALSE)</f>
        <v>18485958.029992953</v>
      </c>
    </row>
    <row r="43" spans="1:21" x14ac:dyDescent="0.25">
      <c r="A43" s="53" t="s">
        <v>77</v>
      </c>
      <c r="B43" s="53" t="s">
        <v>72</v>
      </c>
      <c r="C43" s="53" t="s">
        <v>236</v>
      </c>
      <c r="D43" s="112">
        <f>VLOOKUP(A43,'Indoor Air LADC and Risk Calcs'!$A$6:$AM$121,34,FALSE)</f>
        <v>1.1757843813705623E-7</v>
      </c>
      <c r="E43" s="112">
        <f>VLOOKUP(A43,'Indoor Air LADC and Risk Calcs'!$A$6:$AM$121,35,FALSE)</f>
        <v>1.0581443901857793E-8</v>
      </c>
      <c r="F43" s="112">
        <f>VLOOKUP(A43,'Indoor Air LADC and Risk Calcs'!$A$6:$AM$121,36,FALSE)</f>
        <v>2.2096953058951085E-8</v>
      </c>
      <c r="G43" s="112">
        <f>VLOOKUP(A43,'Indoor Air LADC and Risk Calcs'!$A$6:$AM$121,37,FALSE)</f>
        <v>6.8806179867249362E-8</v>
      </c>
      <c r="H43" s="112">
        <f>VLOOKUP(A43,'Indoor Air LADC and Risk Calcs'!$A$6:$AM$121,38,FALSE)</f>
        <v>5.8867963222562337E-9</v>
      </c>
      <c r="I43" s="112">
        <f>VLOOKUP(A43,'Indoor Air LADC and Risk Calcs'!$A$6:$AM$121,39,FALSE)</f>
        <v>1.2670119418895221E-8</v>
      </c>
      <c r="J43" s="112">
        <f>VLOOKUP(A43,'Indoor Air LADC and Risk Calcs'!$A$6:$AM$121,22,FALSE)</f>
        <v>590567.46373054432</v>
      </c>
      <c r="K43" s="112">
        <f>VLOOKUP(A43,'Indoor Air LADC and Risk Calcs'!$A$6:$AM$121,23,FALSE)</f>
        <v>6562242.4164445754</v>
      </c>
      <c r="L43" s="112">
        <f>VLOOKUP(A43,'Indoor Air LADC and Risk Calcs'!$A$6:$AM$121,24,FALSE)</f>
        <v>3142424.1982480879</v>
      </c>
      <c r="M43" s="112">
        <f>VLOOKUP(A43,'Indoor Air LADC and Risk Calcs'!$A$6:$AM$121,25,FALSE)</f>
        <v>1009182.6073467477</v>
      </c>
      <c r="N43" s="112">
        <f>VLOOKUP(A43,'Indoor Air LADC and Risk Calcs'!$A$6:$AM$121,26,FALSE)</f>
        <v>11795549.939017847</v>
      </c>
      <c r="O43" s="112">
        <f>VLOOKUP(A43,'Indoor Air LADC and Risk Calcs'!$A$6:$AM$121,27,FALSE)</f>
        <v>5480453.4751618542</v>
      </c>
      <c r="P43" s="112">
        <f>VLOOKUP(A43,'Indoor Air LADC and Risk Calcs'!$A$6:$AM$121,28,FALSE)</f>
        <v>1280166.6902952495</v>
      </c>
      <c r="Q43" s="112">
        <f>VLOOKUP(A43,'Indoor Air LADC and Risk Calcs'!$A$6:$AM$121,29,FALSE)</f>
        <v>14224901.761618098</v>
      </c>
      <c r="R43" s="112">
        <f>VLOOKUP(A43,'Indoor Air LADC and Risk Calcs'!$A$6:$AM$121,30,FALSE)</f>
        <v>6811798.8755480023</v>
      </c>
      <c r="S43" s="112">
        <f>VLOOKUP(A43,'Indoor Air LADC and Risk Calcs'!$A$6:$AM$121,31,FALSE)</f>
        <v>2187594.1999745448</v>
      </c>
      <c r="T43" s="112">
        <f>VLOOKUP(A43,'Indoor Air LADC and Risk Calcs'!$A$6:$AM$121,32,FALSE)</f>
        <v>25569085.757380199</v>
      </c>
      <c r="U43" s="112">
        <f>VLOOKUP(A43,'Indoor Air LADC and Risk Calcs'!$A$6:$AM$121,33,FALSE)</f>
        <v>11879919.598510358</v>
      </c>
    </row>
    <row r="44" spans="1:21" x14ac:dyDescent="0.25">
      <c r="A44" s="53" t="s">
        <v>78</v>
      </c>
      <c r="B44" s="53" t="s">
        <v>72</v>
      </c>
      <c r="C44" s="53" t="s">
        <v>236</v>
      </c>
      <c r="D44" s="112">
        <f>VLOOKUP(A44,'Indoor Air LADC and Risk Calcs'!$A$6:$AM$121,34,FALSE)</f>
        <v>1.1757843813705623E-7</v>
      </c>
      <c r="E44" s="112">
        <f>VLOOKUP(A44,'Indoor Air LADC and Risk Calcs'!$A$6:$AM$121,35,FALSE)</f>
        <v>1.0581443901857793E-8</v>
      </c>
      <c r="F44" s="112">
        <f>VLOOKUP(A44,'Indoor Air LADC and Risk Calcs'!$A$6:$AM$121,36,FALSE)</f>
        <v>2.2096953058951085E-8</v>
      </c>
      <c r="G44" s="112">
        <f>VLOOKUP(A44,'Indoor Air LADC and Risk Calcs'!$A$6:$AM$121,37,FALSE)</f>
        <v>6.8806179867249362E-8</v>
      </c>
      <c r="H44" s="112">
        <f>VLOOKUP(A44,'Indoor Air LADC and Risk Calcs'!$A$6:$AM$121,38,FALSE)</f>
        <v>5.8867963222562337E-9</v>
      </c>
      <c r="I44" s="112">
        <f>VLOOKUP(A44,'Indoor Air LADC and Risk Calcs'!$A$6:$AM$121,39,FALSE)</f>
        <v>1.2670119418895221E-8</v>
      </c>
      <c r="J44" s="112">
        <f>VLOOKUP(A44,'Indoor Air LADC and Risk Calcs'!$A$6:$AM$121,22,FALSE)</f>
        <v>590567.46373054432</v>
      </c>
      <c r="K44" s="112">
        <f>VLOOKUP(A44,'Indoor Air LADC and Risk Calcs'!$A$6:$AM$121,23,FALSE)</f>
        <v>6562242.4164445754</v>
      </c>
      <c r="L44" s="112">
        <f>VLOOKUP(A44,'Indoor Air LADC and Risk Calcs'!$A$6:$AM$121,24,FALSE)</f>
        <v>3142424.1982480879</v>
      </c>
      <c r="M44" s="112">
        <f>VLOOKUP(A44,'Indoor Air LADC and Risk Calcs'!$A$6:$AM$121,25,FALSE)</f>
        <v>1009182.6073467477</v>
      </c>
      <c r="N44" s="112">
        <f>VLOOKUP(A44,'Indoor Air LADC and Risk Calcs'!$A$6:$AM$121,26,FALSE)</f>
        <v>11795549.939017847</v>
      </c>
      <c r="O44" s="112">
        <f>VLOOKUP(A44,'Indoor Air LADC and Risk Calcs'!$A$6:$AM$121,27,FALSE)</f>
        <v>5480453.4751618542</v>
      </c>
      <c r="P44" s="112">
        <f>VLOOKUP(A44,'Indoor Air LADC and Risk Calcs'!$A$6:$AM$121,28,FALSE)</f>
        <v>1280166.6902952495</v>
      </c>
      <c r="Q44" s="112">
        <f>VLOOKUP(A44,'Indoor Air LADC and Risk Calcs'!$A$6:$AM$121,29,FALSE)</f>
        <v>14224901.761618098</v>
      </c>
      <c r="R44" s="112">
        <f>VLOOKUP(A44,'Indoor Air LADC and Risk Calcs'!$A$6:$AM$121,30,FALSE)</f>
        <v>6811798.8755480023</v>
      </c>
      <c r="S44" s="112">
        <f>VLOOKUP(A44,'Indoor Air LADC and Risk Calcs'!$A$6:$AM$121,31,FALSE)</f>
        <v>2187594.1999745448</v>
      </c>
      <c r="T44" s="112">
        <f>VLOOKUP(A44,'Indoor Air LADC and Risk Calcs'!$A$6:$AM$121,32,FALSE)</f>
        <v>25569085.757380199</v>
      </c>
      <c r="U44" s="112">
        <f>VLOOKUP(A44,'Indoor Air LADC and Risk Calcs'!$A$6:$AM$121,33,FALSE)</f>
        <v>11879919.598510358</v>
      </c>
    </row>
    <row r="45" spans="1:21" x14ac:dyDescent="0.25">
      <c r="A45" s="53" t="s">
        <v>148</v>
      </c>
      <c r="B45" s="53" t="s">
        <v>142</v>
      </c>
      <c r="C45" s="53" t="s">
        <v>236</v>
      </c>
      <c r="D45" s="112">
        <f>VLOOKUP(A45,'Indoor Air LADC and Risk Calcs'!$A$6:$AM$121,34,FALSE)</f>
        <v>1.1093178277729419E-7</v>
      </c>
      <c r="E45" s="112">
        <f>VLOOKUP(A45,'Indoor Air LADC and Risk Calcs'!$A$6:$AM$121,35,FALSE)</f>
        <v>5.2008366853193769E-9</v>
      </c>
      <c r="F45" s="112">
        <f>VLOOKUP(A45,'Indoor Air LADC and Risk Calcs'!$A$6:$AM$121,36,FALSE)</f>
        <v>1.2908774838603655E-8</v>
      </c>
      <c r="G45" s="112">
        <f>VLOOKUP(A45,'Indoor Air LADC and Risk Calcs'!$A$6:$AM$121,37,FALSE)</f>
        <v>6.6036623975907812E-8</v>
      </c>
      <c r="H45" s="112">
        <f>VLOOKUP(A45,'Indoor Air LADC and Risk Calcs'!$A$6:$AM$121,38,FALSE)</f>
        <v>2.8357167113053905E-9</v>
      </c>
      <c r="I45" s="112">
        <f>VLOOKUP(A45,'Indoor Air LADC and Risk Calcs'!$A$6:$AM$121,39,FALSE)</f>
        <v>7.4638634601898016E-9</v>
      </c>
      <c r="J45" s="112">
        <f>VLOOKUP(A45,'Indoor Air LADC and Risk Calcs'!$A$6:$AM$121,22,FALSE)</f>
        <v>625952.25878054439</v>
      </c>
      <c r="K45" s="112">
        <f>VLOOKUP(A45,'Indoor Air LADC and Risk Calcs'!$A$6:$AM$121,23,FALSE)</f>
        <v>13351313.298493991</v>
      </c>
      <c r="L45" s="112">
        <f>VLOOKUP(A45,'Indoor Air LADC and Risk Calcs'!$A$6:$AM$121,24,FALSE)</f>
        <v>5379131.7044546986</v>
      </c>
      <c r="M45" s="112">
        <f>VLOOKUP(A45,'Indoor Air LADC and Risk Calcs'!$A$6:$AM$121,25,FALSE)</f>
        <v>1051507.4184490885</v>
      </c>
      <c r="N45" s="112">
        <f>VLOOKUP(A45,'Indoor Air LADC and Risk Calcs'!$A$6:$AM$121,26,FALSE)</f>
        <v>24486931.195618264</v>
      </c>
      <c r="O45" s="112">
        <f>VLOOKUP(A45,'Indoor Air LADC and Risk Calcs'!$A$6:$AM$121,27,FALSE)</f>
        <v>9303224.8473412227</v>
      </c>
      <c r="P45" s="112">
        <f>VLOOKUP(A45,'Indoor Air LADC and Risk Calcs'!$A$6:$AM$121,28,FALSE)</f>
        <v>1356869.9270089511</v>
      </c>
      <c r="Q45" s="112">
        <f>VLOOKUP(A45,'Indoor Air LADC and Risk Calcs'!$A$6:$AM$121,29,FALSE)</f>
        <v>28941497.129659776</v>
      </c>
      <c r="R45" s="112">
        <f>VLOOKUP(A45,'Indoor Air LADC and Risk Calcs'!$A$6:$AM$121,30,FALSE)</f>
        <v>11660285.494318977</v>
      </c>
      <c r="S45" s="112">
        <f>VLOOKUP(A45,'Indoor Air LADC and Risk Calcs'!$A$6:$AM$121,31,FALSE)</f>
        <v>2279341.2342659179</v>
      </c>
      <c r="T45" s="112">
        <f>VLOOKUP(A45,'Indoor Air LADC and Risk Calcs'!$A$6:$AM$121,32,FALSE)</f>
        <v>53080055.352464944</v>
      </c>
      <c r="U45" s="112">
        <f>VLOOKUP(A45,'Indoor Air LADC and Risk Calcs'!$A$6:$AM$121,33,FALSE)</f>
        <v>20166499.669083223</v>
      </c>
    </row>
    <row r="46" spans="1:21" x14ac:dyDescent="0.25">
      <c r="A46" s="53" t="s">
        <v>145</v>
      </c>
      <c r="B46" s="53" t="s">
        <v>142</v>
      </c>
      <c r="C46" s="53" t="s">
        <v>236</v>
      </c>
      <c r="D46" s="112">
        <f>VLOOKUP(A46,'Indoor Air LADC and Risk Calcs'!$A$6:$AM$121,34,FALSE)</f>
        <v>1.0588942901468993E-7</v>
      </c>
      <c r="E46" s="112">
        <f>VLOOKUP(A46,'Indoor Air LADC and Risk Calcs'!$A$6:$AM$121,35,FALSE)</f>
        <v>4.9644350178048604E-9</v>
      </c>
      <c r="F46" s="112">
        <f>VLOOKUP(A46,'Indoor Air LADC and Risk Calcs'!$A$6:$AM$121,36,FALSE)</f>
        <v>1.2322012345939853E-8</v>
      </c>
      <c r="G46" s="112">
        <f>VLOOKUP(A46,'Indoor Air LADC and Risk Calcs'!$A$6:$AM$121,37,FALSE)</f>
        <v>6.3034959249730186E-8</v>
      </c>
      <c r="H46" s="112">
        <f>VLOOKUP(A46,'Indoor Air LADC and Risk Calcs'!$A$6:$AM$121,38,FALSE)</f>
        <v>2.7068204971551461E-9</v>
      </c>
      <c r="I46" s="112">
        <f>VLOOKUP(A46,'Indoor Air LADC and Risk Calcs'!$A$6:$AM$121,39,FALSE)</f>
        <v>7.1245969392720844E-9</v>
      </c>
      <c r="J46" s="112">
        <f>VLOOKUP(A46,'Indoor Air LADC and Risk Calcs'!$A$6:$AM$121,22,FALSE)</f>
        <v>655759.5091986655</v>
      </c>
      <c r="K46" s="112">
        <f>VLOOKUP(A46,'Indoor Air LADC and Risk Calcs'!$A$6:$AM$121,23,FALSE)</f>
        <v>13987090.122231798</v>
      </c>
      <c r="L46" s="112">
        <f>VLOOKUP(A46,'Indoor Air LADC and Risk Calcs'!$A$6:$AM$121,24,FALSE)</f>
        <v>5635280.8332382552</v>
      </c>
      <c r="M46" s="112">
        <f>VLOOKUP(A46,'Indoor Air LADC and Risk Calcs'!$A$6:$AM$121,25,FALSE)</f>
        <v>1101579.2002799972</v>
      </c>
      <c r="N46" s="112">
        <f>VLOOKUP(A46,'Indoor Air LADC and Risk Calcs'!$A$6:$AM$121,26,FALSE)</f>
        <v>25652975.538266748</v>
      </c>
      <c r="O46" s="112">
        <f>VLOOKUP(A46,'Indoor Air LADC and Risk Calcs'!$A$6:$AM$121,27,FALSE)</f>
        <v>9746235.5543574691</v>
      </c>
      <c r="P46" s="112">
        <f>VLOOKUP(A46,'Indoor Air LADC and Risk Calcs'!$A$6:$AM$121,28,FALSE)</f>
        <v>1421482.7806760438</v>
      </c>
      <c r="Q46" s="112">
        <f>VLOOKUP(A46,'Indoor Air LADC and Risk Calcs'!$A$6:$AM$121,29,FALSE)</f>
        <v>30319663.659643568</v>
      </c>
      <c r="R46" s="112">
        <f>VLOOKUP(A46,'Indoor Air LADC and Risk Calcs'!$A$6:$AM$121,30,FALSE)</f>
        <v>12215537.184524642</v>
      </c>
      <c r="S46" s="112">
        <f>VLOOKUP(A46,'Indoor Air LADC and Risk Calcs'!$A$6:$AM$121,31,FALSE)</f>
        <v>2387881.2930404847</v>
      </c>
      <c r="T46" s="112">
        <f>VLOOKUP(A46,'Indoor Air LADC and Risk Calcs'!$A$6:$AM$121,32,FALSE)</f>
        <v>55607677.03591565</v>
      </c>
      <c r="U46" s="112">
        <f>VLOOKUP(A46,'Indoor Air LADC and Risk Calcs'!$A$6:$AM$121,33,FALSE)</f>
        <v>21126809.177134801</v>
      </c>
    </row>
    <row r="47" spans="1:21" x14ac:dyDescent="0.25">
      <c r="A47" s="53" t="s">
        <v>56</v>
      </c>
      <c r="B47" s="53" t="s">
        <v>54</v>
      </c>
      <c r="C47" s="53" t="s">
        <v>236</v>
      </c>
      <c r="D47" s="112">
        <f>VLOOKUP(A47,'Indoor Air LADC and Risk Calcs'!$A$6:$AM$121,34,FALSE)</f>
        <v>9.0762367726877059E-8</v>
      </c>
      <c r="E47" s="112">
        <f>VLOOKUP(A47,'Indoor Air LADC and Risk Calcs'!$A$6:$AM$121,35,FALSE)</f>
        <v>4.2552300152613074E-9</v>
      </c>
      <c r="F47" s="112">
        <f>VLOOKUP(A47,'Indoor Air LADC and Risk Calcs'!$A$6:$AM$121,36,FALSE)</f>
        <v>1.0561724867948443E-8</v>
      </c>
      <c r="G47" s="112">
        <f>VLOOKUP(A47,'Indoor Air LADC and Risk Calcs'!$A$6:$AM$121,37,FALSE)</f>
        <v>5.4029965071197302E-8</v>
      </c>
      <c r="H47" s="112">
        <f>VLOOKUP(A47,'Indoor Air LADC and Risk Calcs'!$A$6:$AM$121,38,FALSE)</f>
        <v>2.3201318547044108E-9</v>
      </c>
      <c r="I47" s="112">
        <f>VLOOKUP(A47,'Indoor Air LADC and Risk Calcs'!$A$6:$AM$121,39,FALSE)</f>
        <v>6.1067973765189286E-9</v>
      </c>
      <c r="J47" s="112">
        <f>VLOOKUP(A47,'Indoor Air LADC and Risk Calcs'!$A$6:$AM$121,22,FALSE)</f>
        <v>765052.76073177659</v>
      </c>
      <c r="K47" s="112">
        <f>VLOOKUP(A47,'Indoor Air LADC and Risk Calcs'!$A$6:$AM$121,23,FALSE)</f>
        <v>16318271.809270436</v>
      </c>
      <c r="L47" s="112">
        <f>VLOOKUP(A47,'Indoor Air LADC and Risk Calcs'!$A$6:$AM$121,24,FALSE)</f>
        <v>6574494.3054446317</v>
      </c>
      <c r="M47" s="112">
        <f>VLOOKUP(A47,'Indoor Air LADC and Risk Calcs'!$A$6:$AM$121,25,FALSE)</f>
        <v>1285175.7336599969</v>
      </c>
      <c r="N47" s="112">
        <f>VLOOKUP(A47,'Indoor Air LADC and Risk Calcs'!$A$6:$AM$121,26,FALSE)</f>
        <v>29928471.461311206</v>
      </c>
      <c r="O47" s="112">
        <f>VLOOKUP(A47,'Indoor Air LADC and Risk Calcs'!$A$6:$AM$121,27,FALSE)</f>
        <v>11370608.146750383</v>
      </c>
      <c r="P47" s="112">
        <f>VLOOKUP(A47,'Indoor Air LADC and Risk Calcs'!$A$6:$AM$121,28,FALSE)</f>
        <v>1658396.5774553849</v>
      </c>
      <c r="Q47" s="112">
        <f>VLOOKUP(A47,'Indoor Air LADC and Risk Calcs'!$A$6:$AM$121,29,FALSE)</f>
        <v>35372940.936250843</v>
      </c>
      <c r="R47" s="112">
        <f>VLOOKUP(A47,'Indoor Air LADC and Risk Calcs'!$A$6:$AM$121,30,FALSE)</f>
        <v>14251460.048612086</v>
      </c>
      <c r="S47" s="112">
        <f>VLOOKUP(A47,'Indoor Air LADC and Risk Calcs'!$A$6:$AM$121,31,FALSE)</f>
        <v>2785861.5085472325</v>
      </c>
      <c r="T47" s="112">
        <f>VLOOKUP(A47,'Indoor Air LADC and Risk Calcs'!$A$6:$AM$121,32,FALSE)</f>
        <v>64875623.20856826</v>
      </c>
      <c r="U47" s="112">
        <f>VLOOKUP(A47,'Indoor Air LADC and Risk Calcs'!$A$6:$AM$121,33,FALSE)</f>
        <v>24647944.039990608</v>
      </c>
    </row>
    <row r="48" spans="1:21" x14ac:dyDescent="0.25">
      <c r="A48" s="53" t="s">
        <v>144</v>
      </c>
      <c r="B48" s="53" t="s">
        <v>142</v>
      </c>
      <c r="C48" s="53" t="s">
        <v>236</v>
      </c>
      <c r="D48" s="112">
        <f>VLOOKUP(A48,'Indoor Air LADC and Risk Calcs'!$A$6:$AM$121,34,FALSE)</f>
        <v>9.0762367726877059E-8</v>
      </c>
      <c r="E48" s="112">
        <f>VLOOKUP(A48,'Indoor Air LADC and Risk Calcs'!$A$6:$AM$121,35,FALSE)</f>
        <v>4.2552300152613074E-9</v>
      </c>
      <c r="F48" s="112">
        <f>VLOOKUP(A48,'Indoor Air LADC and Risk Calcs'!$A$6:$AM$121,36,FALSE)</f>
        <v>1.0561724867948443E-8</v>
      </c>
      <c r="G48" s="112">
        <f>VLOOKUP(A48,'Indoor Air LADC and Risk Calcs'!$A$6:$AM$121,37,FALSE)</f>
        <v>5.4029965071197302E-8</v>
      </c>
      <c r="H48" s="112">
        <f>VLOOKUP(A48,'Indoor Air LADC and Risk Calcs'!$A$6:$AM$121,38,FALSE)</f>
        <v>2.3201318547044108E-9</v>
      </c>
      <c r="I48" s="112">
        <f>VLOOKUP(A48,'Indoor Air LADC and Risk Calcs'!$A$6:$AM$121,39,FALSE)</f>
        <v>6.1067973765189286E-9</v>
      </c>
      <c r="J48" s="112">
        <f>VLOOKUP(A48,'Indoor Air LADC and Risk Calcs'!$A$6:$AM$121,22,FALSE)</f>
        <v>765052.76073177659</v>
      </c>
      <c r="K48" s="112">
        <f>VLOOKUP(A48,'Indoor Air LADC and Risk Calcs'!$A$6:$AM$121,23,FALSE)</f>
        <v>16318271.809270436</v>
      </c>
      <c r="L48" s="112">
        <f>VLOOKUP(A48,'Indoor Air LADC and Risk Calcs'!$A$6:$AM$121,24,FALSE)</f>
        <v>6574494.3054446317</v>
      </c>
      <c r="M48" s="112">
        <f>VLOOKUP(A48,'Indoor Air LADC and Risk Calcs'!$A$6:$AM$121,25,FALSE)</f>
        <v>1285175.7336599969</v>
      </c>
      <c r="N48" s="112">
        <f>VLOOKUP(A48,'Indoor Air LADC and Risk Calcs'!$A$6:$AM$121,26,FALSE)</f>
        <v>29928471.461311206</v>
      </c>
      <c r="O48" s="112">
        <f>VLOOKUP(A48,'Indoor Air LADC and Risk Calcs'!$A$6:$AM$121,27,FALSE)</f>
        <v>11370608.146750383</v>
      </c>
      <c r="P48" s="112">
        <f>VLOOKUP(A48,'Indoor Air LADC and Risk Calcs'!$A$6:$AM$121,28,FALSE)</f>
        <v>1658396.5774553849</v>
      </c>
      <c r="Q48" s="112">
        <f>VLOOKUP(A48,'Indoor Air LADC and Risk Calcs'!$A$6:$AM$121,29,FALSE)</f>
        <v>35372940.936250843</v>
      </c>
      <c r="R48" s="112">
        <f>VLOOKUP(A48,'Indoor Air LADC and Risk Calcs'!$A$6:$AM$121,30,FALSE)</f>
        <v>14251460.048612086</v>
      </c>
      <c r="S48" s="112">
        <f>VLOOKUP(A48,'Indoor Air LADC and Risk Calcs'!$A$6:$AM$121,31,FALSE)</f>
        <v>2785861.5085472325</v>
      </c>
      <c r="T48" s="112">
        <f>VLOOKUP(A48,'Indoor Air LADC and Risk Calcs'!$A$6:$AM$121,32,FALSE)</f>
        <v>64875623.20856826</v>
      </c>
      <c r="U48" s="112">
        <f>VLOOKUP(A48,'Indoor Air LADC and Risk Calcs'!$A$6:$AM$121,33,FALSE)</f>
        <v>24647944.039990608</v>
      </c>
    </row>
    <row r="49" spans="1:21" x14ac:dyDescent="0.25">
      <c r="A49" s="53" t="s">
        <v>141</v>
      </c>
      <c r="B49" s="53" t="s">
        <v>142</v>
      </c>
      <c r="C49" s="53" t="s">
        <v>236</v>
      </c>
      <c r="D49" s="112">
        <f>VLOOKUP(A49,'Indoor Air LADC and Risk Calcs'!$A$6:$AM$121,34,FALSE)</f>
        <v>7.5635306439064227E-8</v>
      </c>
      <c r="E49" s="112">
        <f>VLOOKUP(A49,'Indoor Air LADC and Risk Calcs'!$A$6:$AM$121,35,FALSE)</f>
        <v>3.5460250127177568E-9</v>
      </c>
      <c r="F49" s="112">
        <f>VLOOKUP(A49,'Indoor Air LADC and Risk Calcs'!$A$6:$AM$121,36,FALSE)</f>
        <v>8.8014373899570357E-9</v>
      </c>
      <c r="G49" s="112">
        <f>VLOOKUP(A49,'Indoor Air LADC and Risk Calcs'!$A$6:$AM$121,37,FALSE)</f>
        <v>4.5024970892664417E-8</v>
      </c>
      <c r="H49" s="112">
        <f>VLOOKUP(A49,'Indoor Air LADC and Risk Calcs'!$A$6:$AM$121,38,FALSE)</f>
        <v>1.9334432122536758E-9</v>
      </c>
      <c r="I49" s="112">
        <f>VLOOKUP(A49,'Indoor Air LADC and Risk Calcs'!$A$6:$AM$121,39,FALSE)</f>
        <v>5.0889978137657737E-9</v>
      </c>
      <c r="J49" s="112">
        <f>VLOOKUP(A49,'Indoor Air LADC and Risk Calcs'!$A$6:$AM$121,22,FALSE)</f>
        <v>918063.31287813187</v>
      </c>
      <c r="K49" s="112">
        <f>VLOOKUP(A49,'Indoor Air LADC and Risk Calcs'!$A$6:$AM$121,23,FALSE)</f>
        <v>19581926.171124518</v>
      </c>
      <c r="L49" s="112">
        <f>VLOOKUP(A49,'Indoor Air LADC and Risk Calcs'!$A$6:$AM$121,24,FALSE)</f>
        <v>7889393.1665335586</v>
      </c>
      <c r="M49" s="112">
        <f>VLOOKUP(A49,'Indoor Air LADC and Risk Calcs'!$A$6:$AM$121,25,FALSE)</f>
        <v>1542210.8803919964</v>
      </c>
      <c r="N49" s="112">
        <f>VLOOKUP(A49,'Indoor Air LADC and Risk Calcs'!$A$6:$AM$121,26,FALSE)</f>
        <v>35914165.753573447</v>
      </c>
      <c r="O49" s="112">
        <f>VLOOKUP(A49,'Indoor Air LADC and Risk Calcs'!$A$6:$AM$121,27,FALSE)</f>
        <v>13644729.77610046</v>
      </c>
      <c r="P49" s="112">
        <f>VLOOKUP(A49,'Indoor Air LADC and Risk Calcs'!$A$6:$AM$121,28,FALSE)</f>
        <v>1990075.8929464617</v>
      </c>
      <c r="Q49" s="112">
        <f>VLOOKUP(A49,'Indoor Air LADC and Risk Calcs'!$A$6:$AM$121,29,FALSE)</f>
        <v>42447529.123501003</v>
      </c>
      <c r="R49" s="112">
        <f>VLOOKUP(A49,'Indoor Air LADC and Risk Calcs'!$A$6:$AM$121,30,FALSE)</f>
        <v>17101752.058334503</v>
      </c>
      <c r="S49" s="112">
        <f>VLOOKUP(A49,'Indoor Air LADC and Risk Calcs'!$A$6:$AM$121,31,FALSE)</f>
        <v>3343033.8102566791</v>
      </c>
      <c r="T49" s="112">
        <f>VLOOKUP(A49,'Indoor Air LADC and Risk Calcs'!$A$6:$AM$121,32,FALSE)</f>
        <v>77850747.850281909</v>
      </c>
      <c r="U49" s="112">
        <f>VLOOKUP(A49,'Indoor Air LADC and Risk Calcs'!$A$6:$AM$121,33,FALSE)</f>
        <v>29577532.847988728</v>
      </c>
    </row>
    <row r="50" spans="1:21" x14ac:dyDescent="0.25">
      <c r="A50" s="53" t="s">
        <v>149</v>
      </c>
      <c r="B50" s="53" t="s">
        <v>142</v>
      </c>
      <c r="C50" s="53" t="s">
        <v>236</v>
      </c>
      <c r="D50" s="112">
        <f>VLOOKUP(A50,'Indoor Air LADC and Risk Calcs'!$A$6:$AM$121,34,FALSE)</f>
        <v>7.5635306439064227E-8</v>
      </c>
      <c r="E50" s="112">
        <f>VLOOKUP(A50,'Indoor Air LADC and Risk Calcs'!$A$6:$AM$121,35,FALSE)</f>
        <v>3.5460250127177568E-9</v>
      </c>
      <c r="F50" s="112">
        <f>VLOOKUP(A50,'Indoor Air LADC and Risk Calcs'!$A$6:$AM$121,36,FALSE)</f>
        <v>8.8014373899570357E-9</v>
      </c>
      <c r="G50" s="112">
        <f>VLOOKUP(A50,'Indoor Air LADC and Risk Calcs'!$A$6:$AM$121,37,FALSE)</f>
        <v>4.5024970892664417E-8</v>
      </c>
      <c r="H50" s="112">
        <f>VLOOKUP(A50,'Indoor Air LADC and Risk Calcs'!$A$6:$AM$121,38,FALSE)</f>
        <v>1.9334432122536758E-9</v>
      </c>
      <c r="I50" s="112">
        <f>VLOOKUP(A50,'Indoor Air LADC and Risk Calcs'!$A$6:$AM$121,39,FALSE)</f>
        <v>5.0889978137657737E-9</v>
      </c>
      <c r="J50" s="112">
        <f>VLOOKUP(A50,'Indoor Air LADC and Risk Calcs'!$A$6:$AM$121,22,FALSE)</f>
        <v>918063.31287813187</v>
      </c>
      <c r="K50" s="112">
        <f>VLOOKUP(A50,'Indoor Air LADC and Risk Calcs'!$A$6:$AM$121,23,FALSE)</f>
        <v>19581926.171124518</v>
      </c>
      <c r="L50" s="112">
        <f>VLOOKUP(A50,'Indoor Air LADC and Risk Calcs'!$A$6:$AM$121,24,FALSE)</f>
        <v>7889393.1665335586</v>
      </c>
      <c r="M50" s="112">
        <f>VLOOKUP(A50,'Indoor Air LADC and Risk Calcs'!$A$6:$AM$121,25,FALSE)</f>
        <v>1542210.8803919964</v>
      </c>
      <c r="N50" s="112">
        <f>VLOOKUP(A50,'Indoor Air LADC and Risk Calcs'!$A$6:$AM$121,26,FALSE)</f>
        <v>35914165.753573447</v>
      </c>
      <c r="O50" s="112">
        <f>VLOOKUP(A50,'Indoor Air LADC and Risk Calcs'!$A$6:$AM$121,27,FALSE)</f>
        <v>13644729.77610046</v>
      </c>
      <c r="P50" s="112">
        <f>VLOOKUP(A50,'Indoor Air LADC and Risk Calcs'!$A$6:$AM$121,28,FALSE)</f>
        <v>1990075.8929464617</v>
      </c>
      <c r="Q50" s="112">
        <f>VLOOKUP(A50,'Indoor Air LADC and Risk Calcs'!$A$6:$AM$121,29,FALSE)</f>
        <v>42447529.123501003</v>
      </c>
      <c r="R50" s="112">
        <f>VLOOKUP(A50,'Indoor Air LADC and Risk Calcs'!$A$6:$AM$121,30,FALSE)</f>
        <v>17101752.058334503</v>
      </c>
      <c r="S50" s="112">
        <f>VLOOKUP(A50,'Indoor Air LADC and Risk Calcs'!$A$6:$AM$121,31,FALSE)</f>
        <v>3343033.8102566791</v>
      </c>
      <c r="T50" s="112">
        <f>VLOOKUP(A50,'Indoor Air LADC and Risk Calcs'!$A$6:$AM$121,32,FALSE)</f>
        <v>77850747.850281909</v>
      </c>
      <c r="U50" s="112">
        <f>VLOOKUP(A50,'Indoor Air LADC and Risk Calcs'!$A$6:$AM$121,33,FALSE)</f>
        <v>29577532.847988728</v>
      </c>
    </row>
    <row r="51" spans="1:21" x14ac:dyDescent="0.25">
      <c r="A51" s="53" t="s">
        <v>124</v>
      </c>
      <c r="B51" s="53" t="s">
        <v>125</v>
      </c>
      <c r="C51" s="53" t="s">
        <v>236</v>
      </c>
      <c r="D51" s="112">
        <f>VLOOKUP(A51,'Indoor Air LADC and Risk Calcs'!$A$6:$AM$121,34,FALSE)</f>
        <v>6.763027155726747E-8</v>
      </c>
      <c r="E51" s="112">
        <f>VLOOKUP(A51,'Indoor Air LADC and Risk Calcs'!$A$6:$AM$121,35,FALSE)</f>
        <v>3.190492445011886E-9</v>
      </c>
      <c r="F51" s="112">
        <f>VLOOKUP(A51,'Indoor Air LADC and Risk Calcs'!$A$6:$AM$121,36,FALSE)</f>
        <v>7.9027346629507552E-9</v>
      </c>
      <c r="G51" s="112">
        <f>VLOOKUP(A51,'Indoor Air LADC and Risk Calcs'!$A$6:$AM$121,37,FALSE)</f>
        <v>4.0255020751257561E-8</v>
      </c>
      <c r="H51" s="112">
        <f>VLOOKUP(A51,'Indoor Air LADC and Risk Calcs'!$A$6:$AM$121,38,FALSE)</f>
        <v>1.7400494224592889E-9</v>
      </c>
      <c r="I51" s="112">
        <f>VLOOKUP(A51,'Indoor Air LADC and Risk Calcs'!$A$6:$AM$121,39,FALSE)</f>
        <v>4.5689524241390766E-9</v>
      </c>
      <c r="J51" s="112">
        <f>VLOOKUP(A51,'Indoor Air LADC and Risk Calcs'!$A$6:$AM$121,22,FALSE)</f>
        <v>1026729.5753973395</v>
      </c>
      <c r="K51" s="112">
        <f>VLOOKUP(A51,'Indoor Air LADC and Risk Calcs'!$A$6:$AM$121,23,FALSE)</f>
        <v>21764038.372371484</v>
      </c>
      <c r="L51" s="112">
        <f>VLOOKUP(A51,'Indoor Air LADC and Risk Calcs'!$A$6:$AM$121,24,FALSE)</f>
        <v>8786578.6922514439</v>
      </c>
      <c r="M51" s="112">
        <f>VLOOKUP(A51,'Indoor Air LADC and Risk Calcs'!$A$6:$AM$121,25,FALSE)</f>
        <v>1724952.532730486</v>
      </c>
      <c r="N51" s="112">
        <f>VLOOKUP(A51,'Indoor Air LADC and Risk Calcs'!$A$6:$AM$121,26,FALSE)</f>
        <v>39905763.079913095</v>
      </c>
      <c r="O51" s="112">
        <f>VLOOKUP(A51,'Indoor Air LADC and Risk Calcs'!$A$6:$AM$121,27,FALSE)</f>
        <v>15197794.495109923</v>
      </c>
      <c r="P51" s="112">
        <f>VLOOKUP(A51,'Indoor Air LADC and Risk Calcs'!$A$6:$AM$121,28,FALSE)</f>
        <v>2225630.5724359509</v>
      </c>
      <c r="Q51" s="112">
        <f>VLOOKUP(A51,'Indoor Air LADC and Risk Calcs'!$A$6:$AM$121,29,FALSE)</f>
        <v>47177670.091439202</v>
      </c>
      <c r="R51" s="112">
        <f>VLOOKUP(A51,'Indoor Air LADC and Risk Calcs'!$A$6:$AM$121,30,FALSE)</f>
        <v>19046571.398336463</v>
      </c>
      <c r="S51" s="112">
        <f>VLOOKUP(A51,'Indoor Air LADC and Risk Calcs'!$A$6:$AM$121,31,FALSE)</f>
        <v>3739160.9093953278</v>
      </c>
      <c r="T51" s="112">
        <f>VLOOKUP(A51,'Indoor Air LADC and Risk Calcs'!$A$6:$AM$121,32,FALSE)</f>
        <v>86503290.111877054</v>
      </c>
      <c r="U51" s="112">
        <f>VLOOKUP(A51,'Indoor Air LADC and Risk Calcs'!$A$6:$AM$121,33,FALSE)</f>
        <v>32944094.406577747</v>
      </c>
    </row>
    <row r="52" spans="1:21" x14ac:dyDescent="0.25">
      <c r="A52" s="53" t="s">
        <v>132</v>
      </c>
      <c r="B52" s="53" t="s">
        <v>125</v>
      </c>
      <c r="C52" s="53" t="s">
        <v>236</v>
      </c>
      <c r="D52" s="112">
        <f>VLOOKUP(A52,'Indoor Air LADC and Risk Calcs'!$A$6:$AM$121,34,FALSE)</f>
        <v>5.2574651262723876E-8</v>
      </c>
      <c r="E52" s="112">
        <f>VLOOKUP(A52,'Indoor Air LADC and Risk Calcs'!$A$6:$AM$121,35,FALSE)</f>
        <v>2.4841299255921374E-9</v>
      </c>
      <c r="F52" s="112">
        <f>VLOOKUP(A52,'Indoor Air LADC and Risk Calcs'!$A$6:$AM$121,36,FALSE)</f>
        <v>6.1499190707824037E-9</v>
      </c>
      <c r="G52" s="112">
        <f>VLOOKUP(A52,'Indoor Air LADC and Risk Calcs'!$A$6:$AM$121,37,FALSE)</f>
        <v>3.1292673422719865E-8</v>
      </c>
      <c r="H52" s="112">
        <f>VLOOKUP(A52,'Indoor Air LADC and Risk Calcs'!$A$6:$AM$121,38,FALSE)</f>
        <v>1.354898887909807E-9</v>
      </c>
      <c r="I52" s="112">
        <f>VLOOKUP(A52,'Indoor Air LADC and Risk Calcs'!$A$6:$AM$121,39,FALSE)</f>
        <v>3.5554837470391729E-9</v>
      </c>
      <c r="J52" s="112">
        <f>VLOOKUP(A52,'Indoor Air LADC and Risk Calcs'!$A$6:$AM$121,22,FALSE)</f>
        <v>1320750.5581541054</v>
      </c>
      <c r="K52" s="112">
        <f>VLOOKUP(A52,'Indoor Air LADC and Risk Calcs'!$A$6:$AM$121,23,FALSE)</f>
        <v>27952644.21745098</v>
      </c>
      <c r="L52" s="112">
        <f>VLOOKUP(A52,'Indoor Air LADC and Risk Calcs'!$A$6:$AM$121,24,FALSE)</f>
        <v>11290880.286521554</v>
      </c>
      <c r="M52" s="112">
        <f>VLOOKUP(A52,'Indoor Air LADC and Risk Calcs'!$A$6:$AM$121,25,FALSE)</f>
        <v>2218985.8649016847</v>
      </c>
      <c r="N52" s="112">
        <f>VLOOKUP(A52,'Indoor Air LADC and Risk Calcs'!$A$6:$AM$121,26,FALSE)</f>
        <v>51249580.776556335</v>
      </c>
      <c r="O52" s="112">
        <f>VLOOKUP(A52,'Indoor Air LADC and Risk Calcs'!$A$6:$AM$121,27,FALSE)</f>
        <v>19529831.927321974</v>
      </c>
      <c r="P52" s="112">
        <f>VLOOKUP(A52,'Indoor Air LADC and Risk Calcs'!$A$6:$AM$121,28,FALSE)</f>
        <v>2862976.670027304</v>
      </c>
      <c r="Q52" s="112">
        <f>VLOOKUP(A52,'Indoor Air LADC and Risk Calcs'!$A$6:$AM$121,29,FALSE)</f>
        <v>60592643.906948961</v>
      </c>
      <c r="R52" s="112">
        <f>VLOOKUP(A52,'Indoor Air LADC and Risk Calcs'!$A$6:$AM$121,30,FALSE)</f>
        <v>24475118.821498666</v>
      </c>
      <c r="S52" s="112">
        <f>VLOOKUP(A52,'Indoor Air LADC and Risk Calcs'!$A$6:$AM$121,31,FALSE)</f>
        <v>4810071.6089893365</v>
      </c>
      <c r="T52" s="112">
        <f>VLOOKUP(A52,'Indoor Air LADC and Risk Calcs'!$A$6:$AM$121,32,FALSE)</f>
        <v>111093160.78353725</v>
      </c>
      <c r="U52" s="112">
        <f>VLOOKUP(A52,'Indoor Air LADC and Risk Calcs'!$A$6:$AM$121,33,FALSE)</f>
        <v>42334604.995830864</v>
      </c>
    </row>
    <row r="53" spans="1:21" x14ac:dyDescent="0.25">
      <c r="A53" s="53" t="s">
        <v>127</v>
      </c>
      <c r="B53" s="53" t="s">
        <v>125</v>
      </c>
      <c r="C53" s="53" t="s">
        <v>236</v>
      </c>
      <c r="D53" s="112">
        <f>VLOOKUP(A53,'Indoor Air LADC and Risk Calcs'!$A$6:$AM$121,34,FALSE)</f>
        <v>3.2085871844077062E-8</v>
      </c>
      <c r="E53" s="112">
        <f>VLOOKUP(A53,'Indoor Air LADC and Risk Calcs'!$A$6:$AM$121,35,FALSE)</f>
        <v>1.5245642309234535E-9</v>
      </c>
      <c r="F53" s="112">
        <f>VLOOKUP(A53,'Indoor Air LADC and Risk Calcs'!$A$6:$AM$121,36,FALSE)</f>
        <v>3.7673886412378459E-9</v>
      </c>
      <c r="G53" s="112">
        <f>VLOOKUP(A53,'Indoor Air LADC and Risk Calcs'!$A$6:$AM$121,37,FALSE)</f>
        <v>1.9095662552602722E-8</v>
      </c>
      <c r="H53" s="112">
        <f>VLOOKUP(A53,'Indoor Air LADC and Risk Calcs'!$A$6:$AM$121,38,FALSE)</f>
        <v>8.3172644801106116E-10</v>
      </c>
      <c r="I53" s="112">
        <f>VLOOKUP(A53,'Indoor Air LADC and Risk Calcs'!$A$6:$AM$121,39,FALSE)</f>
        <v>2.177881563829674E-9</v>
      </c>
      <c r="J53" s="112">
        <f>VLOOKUP(A53,'Indoor Air LADC and Risk Calcs'!$A$6:$AM$121,22,FALSE)</f>
        <v>2164130.0675087622</v>
      </c>
      <c r="K53" s="112">
        <f>VLOOKUP(A53,'Indoor Air LADC and Risk Calcs'!$A$6:$AM$121,23,FALSE)</f>
        <v>45546129.570375837</v>
      </c>
      <c r="L53" s="112">
        <f>VLOOKUP(A53,'Indoor Air LADC and Risk Calcs'!$A$6:$AM$121,24,FALSE)</f>
        <v>18431334.436785065</v>
      </c>
      <c r="M53" s="112">
        <f>VLOOKUP(A53,'Indoor Air LADC and Risk Calcs'!$A$6:$AM$121,25,FALSE)</f>
        <v>3636323.1602317807</v>
      </c>
      <c r="N53" s="112">
        <f>VLOOKUP(A53,'Indoor Air LADC and Risk Calcs'!$A$6:$AM$121,26,FALSE)</f>
        <v>83486584.039800227</v>
      </c>
      <c r="O53" s="112">
        <f>VLOOKUP(A53,'Indoor Air LADC and Risk Calcs'!$A$6:$AM$121,27,FALSE)</f>
        <v>31883276.461506676</v>
      </c>
      <c r="P53" s="112">
        <f>VLOOKUP(A53,'Indoor Air LADC and Risk Calcs'!$A$6:$AM$121,28,FALSE)</f>
        <v>4691161.2915322864</v>
      </c>
      <c r="Q53" s="112">
        <f>VLOOKUP(A53,'Indoor Air LADC and Risk Calcs'!$A$6:$AM$121,29,FALSE)</f>
        <v>98729851.420446604</v>
      </c>
      <c r="R53" s="112">
        <f>VLOOKUP(A53,'Indoor Air LADC and Risk Calcs'!$A$6:$AM$121,30,FALSE)</f>
        <v>39953403.891599528</v>
      </c>
      <c r="S53" s="112">
        <f>VLOOKUP(A53,'Indoor Air LADC and Risk Calcs'!$A$6:$AM$121,31,FALSE)</f>
        <v>7882418.3023429187</v>
      </c>
      <c r="T53" s="112">
        <f>VLOOKUP(A53,'Indoor Air LADC and Risk Calcs'!$A$6:$AM$121,32,FALSE)</f>
        <v>180972963.35825816</v>
      </c>
      <c r="U53" s="112">
        <f>VLOOKUP(A53,'Indoor Air LADC and Risk Calcs'!$A$6:$AM$121,33,FALSE)</f>
        <v>69113032.820443928</v>
      </c>
    </row>
    <row r="54" spans="1:21" x14ac:dyDescent="0.25">
      <c r="A54" s="53" t="s">
        <v>129</v>
      </c>
      <c r="B54" s="53" t="s">
        <v>125</v>
      </c>
      <c r="C54" s="53" t="s">
        <v>236</v>
      </c>
      <c r="D54" s="112">
        <f>VLOOKUP(A54,'Indoor Air LADC and Risk Calcs'!$A$6:$AM$121,34,FALSE)</f>
        <v>2.7535170518223819E-8</v>
      </c>
      <c r="E54" s="112">
        <f>VLOOKUP(A54,'Indoor Air LADC and Risk Calcs'!$A$6:$AM$121,35,FALSE)</f>
        <v>1.309692104493646E-9</v>
      </c>
      <c r="F54" s="112">
        <f>VLOOKUP(A54,'Indoor Air LADC and Risk Calcs'!$A$6:$AM$121,36,FALSE)</f>
        <v>3.2353137431397251E-9</v>
      </c>
      <c r="G54" s="112">
        <f>VLOOKUP(A54,'Indoor Air LADC and Risk Calcs'!$A$6:$AM$121,37,FALSE)</f>
        <v>1.6387029936350483E-8</v>
      </c>
      <c r="H54" s="112">
        <f>VLOOKUP(A54,'Indoor Air LADC and Risk Calcs'!$A$6:$AM$121,38,FALSE)</f>
        <v>7.1453384934283995E-10</v>
      </c>
      <c r="I54" s="112">
        <f>VLOOKUP(A54,'Indoor Air LADC and Risk Calcs'!$A$6:$AM$121,39,FALSE)</f>
        <v>1.8702673585221891E-9</v>
      </c>
      <c r="J54" s="112">
        <f>VLOOKUP(A54,'Indoor Air LADC and Risk Calcs'!$A$6:$AM$121,22,FALSE)</f>
        <v>2521792.9903155421</v>
      </c>
      <c r="K54" s="112">
        <f>VLOOKUP(A54,'Indoor Air LADC and Risk Calcs'!$A$6:$AM$121,23,FALSE)</f>
        <v>53018568.075468518</v>
      </c>
      <c r="L54" s="112">
        <f>VLOOKUP(A54,'Indoor Air LADC and Risk Calcs'!$A$6:$AM$121,24,FALSE)</f>
        <v>21462524.352464676</v>
      </c>
      <c r="M54" s="112">
        <f>VLOOKUP(A54,'Indoor Air LADC and Risk Calcs'!$A$6:$AM$121,25,FALSE)</f>
        <v>4237375.5506462678</v>
      </c>
      <c r="N54" s="112">
        <f>VLOOKUP(A54,'Indoor Air LADC and Risk Calcs'!$A$6:$AM$121,26,FALSE)</f>
        <v>97179440.923425034</v>
      </c>
      <c r="O54" s="112">
        <f>VLOOKUP(A54,'Indoor Air LADC and Risk Calcs'!$A$6:$AM$121,27,FALSE)</f>
        <v>37127312.137269579</v>
      </c>
      <c r="P54" s="112">
        <f>VLOOKUP(A54,'Indoor Air LADC and Risk Calcs'!$A$6:$AM$121,28,FALSE)</f>
        <v>5466463.3327903366</v>
      </c>
      <c r="Q54" s="112">
        <f>VLOOKUP(A54,'Indoor Air LADC and Risk Calcs'!$A$6:$AM$121,29,FALSE)</f>
        <v>114927775.37831621</v>
      </c>
      <c r="R54" s="112">
        <f>VLOOKUP(A54,'Indoor Air LADC and Risk Calcs'!$A$6:$AM$121,30,FALSE)</f>
        <v>46524081.418430582</v>
      </c>
      <c r="S54" s="112">
        <f>VLOOKUP(A54,'Indoor Air LADC and Risk Calcs'!$A$6:$AM$121,31,FALSE)</f>
        <v>9185313.0545706414</v>
      </c>
      <c r="T54" s="112">
        <f>VLOOKUP(A54,'Indoor Air LADC and Risk Calcs'!$A$6:$AM$121,32,FALSE)</f>
        <v>210654820.81560436</v>
      </c>
      <c r="U54" s="112">
        <f>VLOOKUP(A54,'Indoor Air LADC and Risk Calcs'!$A$6:$AM$121,33,FALSE)</f>
        <v>80480472.117598683</v>
      </c>
    </row>
    <row r="55" spans="1:21" x14ac:dyDescent="0.25">
      <c r="A55" s="53" t="s">
        <v>130</v>
      </c>
      <c r="B55" s="53" t="s">
        <v>125</v>
      </c>
      <c r="C55" s="53" t="s">
        <v>236</v>
      </c>
      <c r="D55" s="112">
        <f>VLOOKUP(A55,'Indoor Air LADC and Risk Calcs'!$A$6:$AM$121,34,FALSE)</f>
        <v>2.632500561519879E-8</v>
      </c>
      <c r="E55" s="112">
        <f>VLOOKUP(A55,'Indoor Air LADC and Risk Calcs'!$A$6:$AM$121,35,FALSE)</f>
        <v>1.252955704290162E-9</v>
      </c>
      <c r="F55" s="112">
        <f>VLOOKUP(A55,'Indoor Air LADC and Risk Calcs'!$A$6:$AM$121,36,FALSE)</f>
        <v>3.0944907449004129E-9</v>
      </c>
      <c r="G55" s="112">
        <f>VLOOKUP(A55,'Indoor Air LADC and Risk Calcs'!$A$6:$AM$121,37,FALSE)</f>
        <v>1.5666630402067851E-8</v>
      </c>
      <c r="H55" s="112">
        <f>VLOOKUP(A55,'Indoor Air LADC and Risk Calcs'!$A$6:$AM$121,38,FALSE)</f>
        <v>6.8359875794678113E-10</v>
      </c>
      <c r="I55" s="112">
        <f>VLOOKUP(A55,'Indoor Air LADC and Risk Calcs'!$A$6:$AM$121,39,FALSE)</f>
        <v>1.7888433935019365E-9</v>
      </c>
      <c r="J55" s="112">
        <f>VLOOKUP(A55,'Indoor Air LADC and Risk Calcs'!$A$6:$AM$121,22,FALSE)</f>
        <v>2637720.2350874273</v>
      </c>
      <c r="K55" s="112">
        <f>VLOOKUP(A55,'Indoor Air LADC and Risk Calcs'!$A$6:$AM$121,23,FALSE)</f>
        <v>55419357.41402667</v>
      </c>
      <c r="L55" s="112">
        <f>VLOOKUP(A55,'Indoor Air LADC and Risk Calcs'!$A$6:$AM$121,24,FALSE)</f>
        <v>22439233.374483611</v>
      </c>
      <c r="M55" s="112">
        <f>VLOOKUP(A55,'Indoor Air LADC and Risk Calcs'!$A$6:$AM$121,25,FALSE)</f>
        <v>4432223.025497226</v>
      </c>
      <c r="N55" s="112">
        <f>VLOOKUP(A55,'Indoor Air LADC and Risk Calcs'!$A$6:$AM$121,26,FALSE)</f>
        <v>101577130.1407277</v>
      </c>
      <c r="O55" s="112">
        <f>VLOOKUP(A55,'Indoor Air LADC and Risk Calcs'!$A$6:$AM$121,27,FALSE)</f>
        <v>38817260.500408821</v>
      </c>
      <c r="P55" s="112">
        <f>VLOOKUP(A55,'Indoor Air LADC and Risk Calcs'!$A$6:$AM$121,28,FALSE)</f>
        <v>5717757.5648111925</v>
      </c>
      <c r="Q55" s="112">
        <f>VLOOKUP(A55,'Indoor Air LADC and Risk Calcs'!$A$6:$AM$121,29,FALSE)</f>
        <v>120131940.40668358</v>
      </c>
      <c r="R55" s="112">
        <f>VLOOKUP(A55,'Indoor Air LADC and Risk Calcs'!$A$6:$AM$121,30,FALSE)</f>
        <v>48641282.979453228</v>
      </c>
      <c r="S55" s="112">
        <f>VLOOKUP(A55,'Indoor Air LADC and Risk Calcs'!$A$6:$AM$121,31,FALSE)</f>
        <v>9607681.8139612675</v>
      </c>
      <c r="T55" s="112">
        <f>VLOOKUP(A55,'Indoor Air LADC and Risk Calcs'!$A$6:$AM$121,32,FALSE)</f>
        <v>220187644.06783509</v>
      </c>
      <c r="U55" s="112">
        <f>VLOOKUP(A55,'Indoor Air LADC and Risk Calcs'!$A$6:$AM$121,33,FALSE)</f>
        <v>84143754.867961854</v>
      </c>
    </row>
    <row r="56" spans="1:21" x14ac:dyDescent="0.25">
      <c r="A56" s="53" t="s">
        <v>131</v>
      </c>
      <c r="B56" s="53" t="s">
        <v>125</v>
      </c>
      <c r="C56" s="53" t="s">
        <v>236</v>
      </c>
      <c r="D56" s="112">
        <f>VLOOKUP(A56,'Indoor Air LADC and Risk Calcs'!$A$6:$AM$121,34,FALSE)</f>
        <v>2.2539045980075779E-8</v>
      </c>
      <c r="E56" s="112">
        <f>VLOOKUP(A56,'Indoor Air LADC and Risk Calcs'!$A$6:$AM$121,35,FALSE)</f>
        <v>1.07495091176536E-9</v>
      </c>
      <c r="F56" s="112">
        <f>VLOOKUP(A56,'Indoor Air LADC and Risk Calcs'!$A$6:$AM$121,36,FALSE)</f>
        <v>2.6530893238356612E-9</v>
      </c>
      <c r="G56" s="112">
        <f>VLOOKUP(A56,'Indoor Air LADC and Risk Calcs'!$A$6:$AM$121,37,FALSE)</f>
        <v>1.3413003736537172E-8</v>
      </c>
      <c r="H56" s="112">
        <f>VLOOKUP(A56,'Indoor Air LADC and Risk Calcs'!$A$6:$AM$121,38,FALSE)</f>
        <v>5.8653126202309711E-10</v>
      </c>
      <c r="I56" s="112">
        <f>VLOOKUP(A56,'Indoor Air LADC and Risk Calcs'!$A$6:$AM$121,39,FALSE)</f>
        <v>1.5336353906531348E-9</v>
      </c>
      <c r="J56" s="112">
        <f>VLOOKUP(A56,'Indoor Air LADC and Risk Calcs'!$A$6:$AM$121,22,FALSE)</f>
        <v>3080787.0067518512</v>
      </c>
      <c r="K56" s="112">
        <f>VLOOKUP(A56,'Indoor Air LADC and Risk Calcs'!$A$6:$AM$121,23,FALSE)</f>
        <v>64596438.069868729</v>
      </c>
      <c r="L56" s="112">
        <f>VLOOKUP(A56,'Indoor Air LADC and Risk Calcs'!$A$6:$AM$121,24,FALSE)</f>
        <v>26172507.414718751</v>
      </c>
      <c r="M56" s="112">
        <f>VLOOKUP(A56,'Indoor Air LADC and Risk Calcs'!$A$6:$AM$121,25,FALSE)</f>
        <v>5176916.47329152</v>
      </c>
      <c r="N56" s="112">
        <f>VLOOKUP(A56,'Indoor Air LADC and Risk Calcs'!$A$6:$AM$121,26,FALSE)</f>
        <v>118387551.51855075</v>
      </c>
      <c r="O56" s="112">
        <f>VLOOKUP(A56,'Indoor Air LADC and Risk Calcs'!$A$6:$AM$121,27,FALSE)</f>
        <v>45276732.933522217</v>
      </c>
      <c r="P56" s="112">
        <f>VLOOKUP(A56,'Indoor Air LADC and Risk Calcs'!$A$6:$AM$121,28,FALSE)</f>
        <v>6678188.6035929695</v>
      </c>
      <c r="Q56" s="112">
        <f>VLOOKUP(A56,'Indoor Air LADC and Risk Calcs'!$A$6:$AM$121,29,FALSE)</f>
        <v>140024998.67906106</v>
      </c>
      <c r="R56" s="112">
        <f>VLOOKUP(A56,'Indoor Air LADC and Risk Calcs'!$A$6:$AM$121,30,FALSE)</f>
        <v>56733860.653582565</v>
      </c>
      <c r="S56" s="112">
        <f>VLOOKUP(A56,'Indoor Air LADC and Risk Calcs'!$A$6:$AM$121,31,FALSE)</f>
        <v>11221945.729425382</v>
      </c>
      <c r="T56" s="112">
        <f>VLOOKUP(A56,'Indoor Air LADC and Risk Calcs'!$A$6:$AM$121,32,FALSE)</f>
        <v>256627412.28970104</v>
      </c>
      <c r="U56" s="112">
        <f>VLOOKUP(A56,'Indoor Air LADC and Risk Calcs'!$A$6:$AM$121,33,FALSE)</f>
        <v>98145883.250579849</v>
      </c>
    </row>
    <row r="57" spans="1:21" x14ac:dyDescent="0.25">
      <c r="A57" s="21"/>
      <c r="B57" s="21"/>
      <c r="C57" s="117" t="s">
        <v>314</v>
      </c>
      <c r="D57" s="113">
        <f>MAX(D4:D56)</f>
        <v>1.2440261349266804E-4</v>
      </c>
      <c r="E57" s="113">
        <f t="shared" ref="E57:I57" si="0">MAX(E4:E56)</f>
        <v>5.8759856233037259E-6</v>
      </c>
      <c r="F57" s="113">
        <f t="shared" si="0"/>
        <v>1.4548698754282888E-5</v>
      </c>
      <c r="G57" s="113">
        <f t="shared" si="0"/>
        <v>7.4045470661151071E-5</v>
      </c>
      <c r="H57" s="113">
        <f t="shared" si="0"/>
        <v>3.2048457048420503E-6</v>
      </c>
      <c r="I57" s="113">
        <f t="shared" si="0"/>
        <v>8.4111540603799822E-6</v>
      </c>
      <c r="J57" s="119">
        <f>MAX(J4:J35,J37:J56)</f>
        <v>3080787.0067518512</v>
      </c>
      <c r="K57" s="119">
        <f t="shared" ref="K57:U57" si="1">MAX(K4:K35,K37:K56)</f>
        <v>64596438.069868729</v>
      </c>
      <c r="L57" s="119">
        <f t="shared" si="1"/>
        <v>26172507.414718751</v>
      </c>
      <c r="M57" s="119">
        <f t="shared" si="1"/>
        <v>5176916.47329152</v>
      </c>
      <c r="N57" s="119">
        <f t="shared" si="1"/>
        <v>118387551.51855075</v>
      </c>
      <c r="O57" s="119">
        <f t="shared" si="1"/>
        <v>45276732.933522217</v>
      </c>
      <c r="P57" s="119">
        <f t="shared" si="1"/>
        <v>6678188.6035929695</v>
      </c>
      <c r="Q57" s="119">
        <f t="shared" si="1"/>
        <v>140024998.67906106</v>
      </c>
      <c r="R57" s="119">
        <f t="shared" si="1"/>
        <v>56733860.653582565</v>
      </c>
      <c r="S57" s="119">
        <f t="shared" si="1"/>
        <v>11221945.729425382</v>
      </c>
      <c r="T57" s="119">
        <f t="shared" si="1"/>
        <v>256627412.28970104</v>
      </c>
      <c r="U57" s="119">
        <f t="shared" si="1"/>
        <v>98145883.250579849</v>
      </c>
    </row>
    <row r="58" spans="1:21" x14ac:dyDescent="0.25">
      <c r="A58" s="21"/>
      <c r="B58" s="21"/>
      <c r="C58" s="117" t="s">
        <v>227</v>
      </c>
      <c r="D58" s="113">
        <f>AVERAGE(D4:D56)</f>
        <v>1.0663265937409766E-5</v>
      </c>
      <c r="E58" s="113">
        <f t="shared" ref="E58:I58" si="2">AVERAGE(E4:E56)</f>
        <v>5.0970724880282693E-7</v>
      </c>
      <c r="F58" s="113">
        <f t="shared" si="2"/>
        <v>1.2570839076102679E-6</v>
      </c>
      <c r="G58" s="113">
        <f t="shared" si="2"/>
        <v>6.34544945986961E-6</v>
      </c>
      <c r="H58" s="113">
        <f t="shared" si="2"/>
        <v>2.781403912840603E-7</v>
      </c>
      <c r="I58" s="113">
        <f t="shared" si="2"/>
        <v>7.2664168992075307E-7</v>
      </c>
      <c r="J58" s="119">
        <f>AVERAGE(J4:J35,J37:J56)</f>
        <v>492363.17088189931</v>
      </c>
      <c r="K58" s="119">
        <f t="shared" ref="K58:U58" si="3">AVERAGE(K4:K35,K37:K56)</f>
        <v>9413564.7910344824</v>
      </c>
      <c r="L58" s="119">
        <f t="shared" si="3"/>
        <v>3887965.5469036987</v>
      </c>
      <c r="M58" s="119">
        <f t="shared" si="3"/>
        <v>830054.70837673289</v>
      </c>
      <c r="N58" s="119">
        <f t="shared" si="3"/>
        <v>17217622.723159067</v>
      </c>
      <c r="O58" s="119">
        <f t="shared" si="3"/>
        <v>6732754.6833196199</v>
      </c>
      <c r="P58" s="119">
        <f t="shared" si="3"/>
        <v>1067290.309069148</v>
      </c>
      <c r="Q58" s="119">
        <f t="shared" si="3"/>
        <v>20405682.369113598</v>
      </c>
      <c r="R58" s="119">
        <f t="shared" si="3"/>
        <v>8427900.776519265</v>
      </c>
      <c r="S58" s="119">
        <f t="shared" si="3"/>
        <v>1799300.59484527</v>
      </c>
      <c r="T58" s="119">
        <f t="shared" si="3"/>
        <v>37322454.164721094</v>
      </c>
      <c r="U58" s="119">
        <f t="shared" si="3"/>
        <v>14594519.354435168</v>
      </c>
    </row>
    <row r="59" spans="1:21" x14ac:dyDescent="0.25">
      <c r="A59" s="21"/>
      <c r="B59" s="21"/>
      <c r="C59" s="117" t="s">
        <v>315</v>
      </c>
      <c r="D59" s="113">
        <f>MEDIAN(D4:D56)</f>
        <v>2.9230967088952448E-7</v>
      </c>
      <c r="E59" s="113">
        <f t="shared" ref="E59:I59" si="4">MEDIAN(E4:E56)</f>
        <v>2.3335807720382622E-8</v>
      </c>
      <c r="F59" s="113">
        <f t="shared" si="4"/>
        <v>5.0171414776348279E-8</v>
      </c>
      <c r="G59" s="113">
        <f t="shared" si="4"/>
        <v>1.7172983973066347E-7</v>
      </c>
      <c r="H59" s="113">
        <f t="shared" si="4"/>
        <v>1.2864485223468506E-8</v>
      </c>
      <c r="I59" s="113">
        <f t="shared" si="4"/>
        <v>2.8804947360392702E-8</v>
      </c>
      <c r="J59" s="119">
        <f>MEDIAN(J4:J35,J37:J56)</f>
        <v>228892.71952149464</v>
      </c>
      <c r="K59" s="119">
        <f t="shared" ref="K59:U59" si="5">MEDIAN(K4:K35,K37:K56)</f>
        <v>2969182.9165670243</v>
      </c>
      <c r="L59" s="119">
        <f t="shared" si="5"/>
        <v>1380217.4906436042</v>
      </c>
      <c r="M59" s="119">
        <f t="shared" si="5"/>
        <v>389292.44883192168</v>
      </c>
      <c r="N59" s="119">
        <f t="shared" si="5"/>
        <v>5368680.0370489676</v>
      </c>
      <c r="O59" s="119">
        <f t="shared" si="5"/>
        <v>2408738.5574213751</v>
      </c>
      <c r="P59" s="119">
        <f t="shared" si="5"/>
        <v>496168.2672654076</v>
      </c>
      <c r="Q59" s="119">
        <f t="shared" si="5"/>
        <v>6436265.6269142041</v>
      </c>
      <c r="R59" s="119">
        <f t="shared" si="5"/>
        <v>2991882.4950556653</v>
      </c>
      <c r="S59" s="119">
        <f t="shared" si="5"/>
        <v>843865.02200784662</v>
      </c>
      <c r="T59" s="119">
        <f t="shared" si="5"/>
        <v>11637629.528163405</v>
      </c>
      <c r="U59" s="119">
        <f t="shared" si="5"/>
        <v>5221396.4639399946</v>
      </c>
    </row>
    <row r="60" spans="1:21" x14ac:dyDescent="0.25">
      <c r="A60" s="21"/>
      <c r="B60" s="21"/>
      <c r="C60" s="117" t="s">
        <v>316</v>
      </c>
      <c r="D60" s="113">
        <f>MIN(D4:D56)</f>
        <v>2.2539045980075779E-8</v>
      </c>
      <c r="E60" s="113">
        <f t="shared" ref="E60:I60" si="6">MIN(E4:E56)</f>
        <v>1.07495091176536E-9</v>
      </c>
      <c r="F60" s="113">
        <f t="shared" si="6"/>
        <v>2.6530893238356612E-9</v>
      </c>
      <c r="G60" s="113">
        <f t="shared" si="6"/>
        <v>1.3413003736537172E-8</v>
      </c>
      <c r="H60" s="113">
        <f t="shared" si="6"/>
        <v>5.8653126202309711E-10</v>
      </c>
      <c r="I60" s="113">
        <f t="shared" si="6"/>
        <v>1.5336353906531348E-9</v>
      </c>
      <c r="J60" s="119">
        <f>MIN(J4:J35,J37:J56)</f>
        <v>558.17155323744453</v>
      </c>
      <c r="K60" s="119">
        <f t="shared" ref="K60:U60" si="7">MIN(K4:K35,K37:K56)</f>
        <v>11817.251513450614</v>
      </c>
      <c r="L60" s="119">
        <f t="shared" si="7"/>
        <v>4772.7979782080947</v>
      </c>
      <c r="M60" s="119">
        <f t="shared" si="7"/>
        <v>937.77511818061225</v>
      </c>
      <c r="N60" s="119">
        <f t="shared" si="7"/>
        <v>21666.565693034583</v>
      </c>
      <c r="O60" s="119">
        <f t="shared" si="7"/>
        <v>8255.4664320181382</v>
      </c>
      <c r="P60" s="119">
        <f t="shared" si="7"/>
        <v>1209.9424262406774</v>
      </c>
      <c r="Q60" s="119">
        <f t="shared" si="7"/>
        <v>25616.12802506677</v>
      </c>
      <c r="R60" s="119">
        <f t="shared" si="7"/>
        <v>10345.94244764945</v>
      </c>
      <c r="S60" s="119">
        <f t="shared" si="7"/>
        <v>2032.8049596553149</v>
      </c>
      <c r="T60" s="119">
        <f t="shared" si="7"/>
        <v>46966.379620892956</v>
      </c>
      <c r="U60" s="119">
        <f t="shared" si="7"/>
        <v>17895.285108260177</v>
      </c>
    </row>
    <row r="61" spans="1:21" x14ac:dyDescent="0.25">
      <c r="A61" s="118"/>
      <c r="B61" s="21"/>
      <c r="C61" s="21"/>
      <c r="D61" s="18"/>
      <c r="E61" s="18"/>
      <c r="F61" s="18"/>
      <c r="G61" s="18"/>
      <c r="H61" s="18"/>
      <c r="I61" s="18"/>
      <c r="J61" s="107"/>
      <c r="K61" s="107"/>
      <c r="L61" s="107"/>
      <c r="M61" s="107"/>
      <c r="N61" s="107"/>
      <c r="O61" s="107"/>
      <c r="P61" s="107"/>
      <c r="Q61" s="107"/>
      <c r="R61" s="107"/>
      <c r="S61" s="107"/>
      <c r="T61" s="107"/>
      <c r="U61" s="107"/>
    </row>
    <row r="62" spans="1:21" x14ac:dyDescent="0.25">
      <c r="A62" s="53" t="s">
        <v>37</v>
      </c>
      <c r="B62" s="53" t="s">
        <v>33</v>
      </c>
      <c r="C62" s="53" t="s">
        <v>237</v>
      </c>
      <c r="D62" s="112">
        <f>VLOOKUP(A62,'Indoor Air LADC and Risk Calcs'!$A$6:$AM$121,34,FALSE)</f>
        <v>6.7475081969984882E-6</v>
      </c>
      <c r="E62" s="112">
        <f>VLOOKUP(A62,'Indoor Air LADC and Risk Calcs'!$A$6:$AM$121,35,FALSE)</f>
        <v>3.1644613951220667E-7</v>
      </c>
      <c r="F62" s="112">
        <f>VLOOKUP(A62,'Indoor Air LADC and Risk Calcs'!$A$6:$AM$121,36,FALSE)</f>
        <v>7.8535412549754753E-7</v>
      </c>
      <c r="G62" s="112">
        <f>VLOOKUP(A62,'Indoor Air LADC and Risk Calcs'!$A$6:$AM$121,37,FALSE)</f>
        <v>4.0167030278051574E-6</v>
      </c>
      <c r="H62" s="112">
        <f>VLOOKUP(A62,'Indoor Air LADC and Risk Calcs'!$A$6:$AM$121,38,FALSE)</f>
        <v>1.7254220159522789E-7</v>
      </c>
      <c r="I62" s="112">
        <f>VLOOKUP(A62,'Indoor Air LADC and Risk Calcs'!$A$6:$AM$121,39,FALSE)</f>
        <v>4.5409022742000964E-7</v>
      </c>
      <c r="J62" s="112">
        <f>VLOOKUP(A62,'Indoor Air LADC and Risk Calcs'!$A$6:$AM$121,22,FALSE)</f>
        <v>10290.910062308378</v>
      </c>
      <c r="K62" s="112">
        <f>VLOOKUP(A62,'Indoor Air LADC and Risk Calcs'!$A$6:$AM$121,23,FALSE)</f>
        <v>219430.70661894258</v>
      </c>
      <c r="L62" s="112">
        <f>VLOOKUP(A62,'Indoor Air LADC and Risk Calcs'!$A$6:$AM$121,24,FALSE)</f>
        <v>88416.165072041549</v>
      </c>
      <c r="M62" s="112">
        <f>VLOOKUP(A62,'Indoor Air LADC and Risk Calcs'!$A$6:$AM$121,25,FALSE)</f>
        <v>17287.312385138648</v>
      </c>
      <c r="N62" s="112">
        <f>VLOOKUP(A62,'Indoor Air LADC and Risk Calcs'!$A$6:$AM$121,26,FALSE)</f>
        <v>402440.67455970426</v>
      </c>
      <c r="O62" s="112">
        <f>VLOOKUP(A62,'Indoor Air LADC and Risk Calcs'!$A$6:$AM$121,27,FALSE)</f>
        <v>152916.74607164247</v>
      </c>
      <c r="P62" s="112">
        <f>VLOOKUP(A62,'Indoor Air LADC and Risk Calcs'!$A$6:$AM$121,28,FALSE)</f>
        <v>22307.494204594845</v>
      </c>
      <c r="Q62" s="112">
        <f>VLOOKUP(A62,'Indoor Air LADC and Risk Calcs'!$A$6:$AM$121,29,FALSE)</f>
        <v>475657.56445005961</v>
      </c>
      <c r="R62" s="112">
        <f>VLOOKUP(A62,'Indoor Air LADC and Risk Calcs'!$A$6:$AM$121,30,FALSE)</f>
        <v>191658.76273285082</v>
      </c>
      <c r="S62" s="112">
        <f>VLOOKUP(A62,'Indoor Air LADC and Risk Calcs'!$A$6:$AM$121,31,FALSE)</f>
        <v>37473.519689666602</v>
      </c>
      <c r="T62" s="112">
        <f>VLOOKUP(A62,'Indoor Air LADC and Risk Calcs'!$A$6:$AM$121,32,FALSE)</f>
        <v>872366.28841162892</v>
      </c>
      <c r="U62" s="112">
        <f>VLOOKUP(A62,'Indoor Air LADC and Risk Calcs'!$A$6:$AM$121,33,FALSE)</f>
        <v>331475.97307963402</v>
      </c>
    </row>
    <row r="63" spans="1:21" x14ac:dyDescent="0.25">
      <c r="A63" s="53" t="s">
        <v>36</v>
      </c>
      <c r="B63" s="53" t="s">
        <v>33</v>
      </c>
      <c r="C63" s="53" t="s">
        <v>237</v>
      </c>
      <c r="D63" s="112">
        <f>VLOOKUP(A63,'Indoor Air LADC and Risk Calcs'!$A$6:$AM$121,34,FALSE)</f>
        <v>5.2860552905183616E-6</v>
      </c>
      <c r="E63" s="112">
        <f>VLOOKUP(A63,'Indoor Air LADC and Risk Calcs'!$A$6:$AM$121,35,FALSE)</f>
        <v>2.4863821290996179E-7</v>
      </c>
      <c r="F63" s="112">
        <f>VLOOKUP(A63,'Indoor Air LADC and Risk Calcs'!$A$6:$AM$121,36,FALSE)</f>
        <v>6.1646761232604011E-7</v>
      </c>
      <c r="G63" s="112">
        <f>VLOOKUP(A63,'Indoor Air LADC and Risk Calcs'!$A$6:$AM$121,37,FALSE)</f>
        <v>3.1465479617439093E-6</v>
      </c>
      <c r="H63" s="112">
        <f>VLOOKUP(A63,'Indoor Air LADC and Risk Calcs'!$A$6:$AM$121,38,FALSE)</f>
        <v>1.3558687271290694E-7</v>
      </c>
      <c r="I63" s="112">
        <f>VLOOKUP(A63,'Indoor Air LADC and Risk Calcs'!$A$6:$AM$121,39,FALSE)</f>
        <v>3.5642502685767171E-7</v>
      </c>
      <c r="J63" s="112">
        <f>VLOOKUP(A63,'Indoor Air LADC and Risk Calcs'!$A$6:$AM$121,22,FALSE)</f>
        <v>13136.071452856628</v>
      </c>
      <c r="K63" s="112">
        <f>VLOOKUP(A63,'Indoor Air LADC and Risk Calcs'!$A$6:$AM$121,23,FALSE)</f>
        <v>279273.24278647895</v>
      </c>
      <c r="L63" s="112">
        <f>VLOOKUP(A63,'Indoor Air LADC and Risk Calcs'!$A$6:$AM$121,24,FALSE)</f>
        <v>112638.52084296575</v>
      </c>
      <c r="M63" s="112">
        <f>VLOOKUP(A63,'Indoor Air LADC and Risk Calcs'!$A$6:$AM$121,25,FALSE)</f>
        <v>22067.993510423221</v>
      </c>
      <c r="N63" s="112">
        <f>VLOOKUP(A63,'Indoor Air LADC and Risk Calcs'!$A$6:$AM$121,26,FALSE)</f>
        <v>512129.22468555445</v>
      </c>
      <c r="O63" s="112">
        <f>VLOOKUP(A63,'Indoor Air LADC and Risk Calcs'!$A$6:$AM$121,27,FALSE)</f>
        <v>194817.96946803096</v>
      </c>
      <c r="P63" s="112">
        <f>VLOOKUP(A63,'Indoor Air LADC and Risk Calcs'!$A$6:$AM$121,28,FALSE)</f>
        <v>28474.919713758743</v>
      </c>
      <c r="Q63" s="112">
        <f>VLOOKUP(A63,'Indoor Air LADC and Risk Calcs'!$A$6:$AM$121,29,FALSE)</f>
        <v>605377.58150034293</v>
      </c>
      <c r="R63" s="112">
        <f>VLOOKUP(A63,'Indoor Air LADC and Risk Calcs'!$A$6:$AM$121,30,FALSE)</f>
        <v>244165.30080479285</v>
      </c>
      <c r="S63" s="112">
        <f>VLOOKUP(A63,'Indoor Air LADC and Risk Calcs'!$A$6:$AM$121,31,FALSE)</f>
        <v>47836.550349792662</v>
      </c>
      <c r="T63" s="112">
        <f>VLOOKUP(A63,'Indoor Air LADC and Risk Calcs'!$A$6:$AM$121,32,FALSE)</f>
        <v>1110136.9696660282</v>
      </c>
      <c r="U63" s="112">
        <f>VLOOKUP(A63,'Indoor Air LADC and Risk Calcs'!$A$6:$AM$121,33,FALSE)</f>
        <v>422304.80089184624</v>
      </c>
    </row>
    <row r="64" spans="1:21" x14ac:dyDescent="0.25">
      <c r="A64" s="53" t="s">
        <v>35</v>
      </c>
      <c r="B64" s="53" t="s">
        <v>33</v>
      </c>
      <c r="C64" s="53" t="s">
        <v>237</v>
      </c>
      <c r="D64" s="112">
        <f>VLOOKUP(A64,'Indoor Air LADC and Risk Calcs'!$A$6:$AM$121,34,FALSE)</f>
        <v>5.1997689978955864E-6</v>
      </c>
      <c r="E64" s="112">
        <f>VLOOKUP(A64,'Indoor Air LADC and Risk Calcs'!$A$6:$AM$121,35,FALSE)</f>
        <v>2.5427460796024027E-7</v>
      </c>
      <c r="F64" s="112">
        <f>VLOOKUP(A64,'Indoor Air LADC and Risk Calcs'!$A$6:$AM$121,36,FALSE)</f>
        <v>6.2249888499591354E-7</v>
      </c>
      <c r="G64" s="112">
        <f>VLOOKUP(A64,'Indoor Air LADC and Risk Calcs'!$A$6:$AM$121,37,FALSE)</f>
        <v>3.0929151349215063E-6</v>
      </c>
      <c r="H64" s="112">
        <f>VLOOKUP(A64,'Indoor Air LADC and Risk Calcs'!$A$6:$AM$121,38,FALSE)</f>
        <v>1.3888420208605382E-7</v>
      </c>
      <c r="I64" s="112">
        <f>VLOOKUP(A64,'Indoor Air LADC and Risk Calcs'!$A$6:$AM$121,39,FALSE)</f>
        <v>3.5970917393318435E-7</v>
      </c>
      <c r="J64" s="112">
        <f>VLOOKUP(A64,'Indoor Air LADC and Risk Calcs'!$A$6:$AM$121,22,FALSE)</f>
        <v>13354.054772068232</v>
      </c>
      <c r="K64" s="112">
        <f>VLOOKUP(A64,'Indoor Air LADC and Risk Calcs'!$A$6:$AM$121,23,FALSE)</f>
        <v>273082.71383062238</v>
      </c>
      <c r="L64" s="112">
        <f>VLOOKUP(A64,'Indoor Air LADC and Risk Calcs'!$A$6:$AM$121,24,FALSE)</f>
        <v>111547.18775191996</v>
      </c>
      <c r="M64" s="112">
        <f>VLOOKUP(A64,'Indoor Air LADC and Risk Calcs'!$A$6:$AM$121,25,FALSE)</f>
        <v>22450.664493179582</v>
      </c>
      <c r="N64" s="112">
        <f>VLOOKUP(A64,'Indoor Air LADC and Risk Calcs'!$A$6:$AM$121,26,FALSE)</f>
        <v>499970.4714937674</v>
      </c>
      <c r="O64" s="112">
        <f>VLOOKUP(A64,'Indoor Air LADC and Risk Calcs'!$A$6:$AM$121,27,FALSE)</f>
        <v>193039.28015163174</v>
      </c>
      <c r="P64" s="112">
        <f>VLOOKUP(A64,'Indoor Air LADC and Risk Calcs'!$A$6:$AM$121,28,FALSE)</f>
        <v>28947.439792213343</v>
      </c>
      <c r="Q64" s="112">
        <f>VLOOKUP(A64,'Indoor Air LADC and Risk Calcs'!$A$6:$AM$121,29,FALSE)</f>
        <v>591958.43897844525</v>
      </c>
      <c r="R64" s="112">
        <f>VLOOKUP(A64,'Indoor Air LADC and Risk Calcs'!$A$6:$AM$121,30,FALSE)</f>
        <v>241799.62989168745</v>
      </c>
      <c r="S64" s="112">
        <f>VLOOKUP(A64,'Indoor Air LADC and Risk Calcs'!$A$6:$AM$121,31,FALSE)</f>
        <v>48666.062091554923</v>
      </c>
      <c r="T64" s="112">
        <f>VLOOKUP(A64,'Indoor Air LADC and Risk Calcs'!$A$6:$AM$121,32,FALSE)</f>
        <v>1083780.572154179</v>
      </c>
      <c r="U64" s="112">
        <f>VLOOKUP(A64,'Indoor Air LADC and Risk Calcs'!$A$6:$AM$121,33,FALSE)</f>
        <v>418449.15533891541</v>
      </c>
    </row>
    <row r="65" spans="1:21" x14ac:dyDescent="0.25">
      <c r="A65" s="53" t="s">
        <v>32</v>
      </c>
      <c r="B65" s="53" t="s">
        <v>33</v>
      </c>
      <c r="C65" s="53" t="s">
        <v>237</v>
      </c>
      <c r="D65" s="112">
        <f>VLOOKUP(A65,'Indoor Air LADC and Risk Calcs'!$A$6:$AM$121,34,FALSE)</f>
        <v>4.9183645412475388E-6</v>
      </c>
      <c r="E65" s="112">
        <f>VLOOKUP(A65,'Indoor Air LADC and Risk Calcs'!$A$6:$AM$121,35,FALSE)</f>
        <v>2.3266694256865806E-7</v>
      </c>
      <c r="F65" s="112">
        <f>VLOOKUP(A65,'Indoor Air LADC and Risk Calcs'!$A$6:$AM$121,36,FALSE)</f>
        <v>5.7578430429350367E-7</v>
      </c>
      <c r="G65" s="112">
        <f>VLOOKUP(A65,'Indoor Air LADC and Risk Calcs'!$A$6:$AM$121,37,FALSE)</f>
        <v>2.9273684095242348E-6</v>
      </c>
      <c r="H65" s="112">
        <f>VLOOKUP(A65,'Indoor Air LADC and Risk Calcs'!$A$6:$AM$121,38,FALSE)</f>
        <v>1.2690799492913926E-7</v>
      </c>
      <c r="I65" s="112">
        <f>VLOOKUP(A65,'Indoor Air LADC and Risk Calcs'!$A$6:$AM$121,39,FALSE)</f>
        <v>3.3287531819012529E-7</v>
      </c>
      <c r="J65" s="112">
        <f>VLOOKUP(A65,'Indoor Air LADC and Risk Calcs'!$A$6:$AM$121,22,FALSE)</f>
        <v>14118.107638761381</v>
      </c>
      <c r="K65" s="112">
        <f>VLOOKUP(A65,'Indoor Air LADC and Risk Calcs'!$A$6:$AM$121,23,FALSE)</f>
        <v>298443.77217235934</v>
      </c>
      <c r="L65" s="112">
        <f>VLOOKUP(A65,'Indoor Air LADC and Risk Calcs'!$A$6:$AM$121,24,FALSE)</f>
        <v>120597.2435896833</v>
      </c>
      <c r="M65" s="112">
        <f>VLOOKUP(A65,'Indoor Air LADC and Risk Calcs'!$A$6:$AM$121,25,FALSE)</f>
        <v>23720.280568063274</v>
      </c>
      <c r="N65" s="112">
        <f>VLOOKUP(A65,'Indoor Air LADC and Risk Calcs'!$A$6:$AM$121,26,FALSE)</f>
        <v>547152.28964709141</v>
      </c>
      <c r="O65" s="112">
        <f>VLOOKUP(A65,'Indoor Air LADC and Risk Calcs'!$A$6:$AM$121,27,FALSE)</f>
        <v>208600.62673778579</v>
      </c>
      <c r="P65" s="112">
        <f>VLOOKUP(A65,'Indoor Air LADC and Risk Calcs'!$A$6:$AM$121,28,FALSE)</f>
        <v>30603.668910198496</v>
      </c>
      <c r="Q65" s="112">
        <f>VLOOKUP(A65,'Indoor Air LADC and Risk Calcs'!$A$6:$AM$121,29,FALSE)</f>
        <v>646933.33027137199</v>
      </c>
      <c r="R65" s="112">
        <f>VLOOKUP(A65,'Indoor Air LADC and Risk Calcs'!$A$6:$AM$121,30,FALSE)</f>
        <v>261417.3378426673</v>
      </c>
      <c r="S65" s="112">
        <f>VLOOKUP(A65,'Indoor Air LADC and Risk Calcs'!$A$6:$AM$121,31,FALSE)</f>
        <v>51418.195096415278</v>
      </c>
      <c r="T65" s="112">
        <f>VLOOKUP(A65,'Indoor Air LADC and Risk Calcs'!$A$6:$AM$121,32,FALSE)</f>
        <v>1186056.0879875601</v>
      </c>
      <c r="U65" s="112">
        <f>VLOOKUP(A65,'Indoor Air LADC and Risk Calcs'!$A$6:$AM$121,33,FALSE)</f>
        <v>452181.31767290988</v>
      </c>
    </row>
    <row r="66" spans="1:21" x14ac:dyDescent="0.25">
      <c r="A66" s="53" t="s">
        <v>40</v>
      </c>
      <c r="B66" s="53" t="s">
        <v>33</v>
      </c>
      <c r="C66" s="53" t="s">
        <v>237</v>
      </c>
      <c r="D66" s="112">
        <f>VLOOKUP(A66,'Indoor Air LADC and Risk Calcs'!$A$6:$AM$121,34,FALSE)</f>
        <v>4.6652635910649494E-6</v>
      </c>
      <c r="E66" s="112">
        <f>VLOOKUP(A66,'Indoor Air LADC and Risk Calcs'!$A$6:$AM$121,35,FALSE)</f>
        <v>2.2098662371844342E-7</v>
      </c>
      <c r="F66" s="112">
        <f>VLOOKUP(A66,'Indoor Air LADC and Risk Calcs'!$A$6:$AM$121,36,FALSE)</f>
        <v>5.4664030065517803E-7</v>
      </c>
      <c r="G66" s="112">
        <f>VLOOKUP(A66,'Indoor Air LADC and Risk Calcs'!$A$6:$AM$121,37,FALSE)</f>
        <v>2.7766563185146654E-6</v>
      </c>
      <c r="H66" s="112">
        <f>VLOOKUP(A66,'Indoor Air LADC and Risk Calcs'!$A$6:$AM$121,38,FALSE)</f>
        <v>1.2054369239525196E-7</v>
      </c>
      <c r="I66" s="112">
        <f>VLOOKUP(A66,'Indoor Air LADC and Risk Calcs'!$A$6:$AM$121,39,FALSE)</f>
        <v>3.1602033334263529E-7</v>
      </c>
      <c r="J66" s="112">
        <f>VLOOKUP(A66,'Indoor Air LADC and Risk Calcs'!$A$6:$AM$121,22,FALSE)</f>
        <v>14884.046451949618</v>
      </c>
      <c r="K66" s="112">
        <f>VLOOKUP(A66,'Indoor Air LADC and Risk Calcs'!$A$6:$AM$121,23,FALSE)</f>
        <v>314218.11343871278</v>
      </c>
      <c r="L66" s="112">
        <f>VLOOKUP(A66,'Indoor Air LADC and Risk Calcs'!$A$6:$AM$121,24,FALSE)</f>
        <v>127026.85827732568</v>
      </c>
      <c r="M66" s="112">
        <f>VLOOKUP(A66,'Indoor Air LADC and Risk Calcs'!$A$6:$AM$121,25,FALSE)</f>
        <v>25007.776272846368</v>
      </c>
      <c r="N66" s="112">
        <f>VLOOKUP(A66,'Indoor Air LADC and Risk Calcs'!$A$6:$AM$121,26,FALSE)</f>
        <v>576040.09484228352</v>
      </c>
      <c r="O66" s="112">
        <f>VLOOKUP(A66,'Indoor Air LADC and Risk Calcs'!$A$6:$AM$121,27,FALSE)</f>
        <v>219726.36781163694</v>
      </c>
      <c r="P66" s="112">
        <f>VLOOKUP(A66,'Indoor Air LADC and Risk Calcs'!$A$6:$AM$121,28,FALSE)</f>
        <v>32263.986173960318</v>
      </c>
      <c r="Q66" s="112">
        <f>VLOOKUP(A66,'Indoor Air LADC and Risk Calcs'!$A$6:$AM$121,29,FALSE)</f>
        <v>681127.19886510342</v>
      </c>
      <c r="R66" s="112">
        <f>VLOOKUP(A66,'Indoor Air LADC and Risk Calcs'!$A$6:$AM$121,30,FALSE)</f>
        <v>275354.74391403928</v>
      </c>
      <c r="S66" s="112">
        <f>VLOOKUP(A66,'Indoor Air LADC and Risk Calcs'!$A$6:$AM$121,31,FALSE)</f>
        <v>54209.085581221167</v>
      </c>
      <c r="T66" s="112">
        <f>VLOOKUP(A66,'Indoor Air LADC and Risk Calcs'!$A$6:$AM$121,32,FALSE)</f>
        <v>1248675.8702102671</v>
      </c>
      <c r="U66" s="112">
        <f>VLOOKUP(A66,'Indoor Air LADC and Risk Calcs'!$A$6:$AM$121,33,FALSE)</f>
        <v>476298.46601295535</v>
      </c>
    </row>
    <row r="67" spans="1:21" x14ac:dyDescent="0.25">
      <c r="A67" s="53" t="s">
        <v>39</v>
      </c>
      <c r="B67" s="53" t="s">
        <v>33</v>
      </c>
      <c r="C67" s="53" t="s">
        <v>237</v>
      </c>
      <c r="D67" s="112">
        <f>VLOOKUP(A67,'Indoor Air LADC and Risk Calcs'!$A$6:$AM$121,34,FALSE)</f>
        <v>3.1771023017576767E-6</v>
      </c>
      <c r="E67" s="112">
        <f>VLOOKUP(A67,'Indoor Air LADC and Risk Calcs'!$A$6:$AM$121,35,FALSE)</f>
        <v>1.4900340472303715E-7</v>
      </c>
      <c r="F67" s="112">
        <f>VLOOKUP(A67,'Indoor Air LADC and Risk Calcs'!$A$6:$AM$121,36,FALSE)</f>
        <v>3.6979332553488545E-7</v>
      </c>
      <c r="G67" s="112">
        <f>VLOOKUP(A67,'Indoor Air LADC and Risk Calcs'!$A$6:$AM$121,37,FALSE)</f>
        <v>1.8912865895816513E-6</v>
      </c>
      <c r="H67" s="112">
        <f>VLOOKUP(A67,'Indoor Air LADC and Risk Calcs'!$A$6:$AM$121,38,FALSE)</f>
        <v>8.1244148445754401E-8</v>
      </c>
      <c r="I67" s="112">
        <f>VLOOKUP(A67,'Indoor Air LADC and Risk Calcs'!$A$6:$AM$121,39,FALSE)</f>
        <v>2.1381371939421376E-7</v>
      </c>
      <c r="J67" s="112">
        <f>VLOOKUP(A67,'Indoor Air LADC and Risk Calcs'!$A$6:$AM$121,22,FALSE)</f>
        <v>21855.7645945441</v>
      </c>
      <c r="K67" s="112">
        <f>VLOOKUP(A67,'Indoor Air LADC and Risk Calcs'!$A$6:$AM$121,23,FALSE)</f>
        <v>466016.19693905092</v>
      </c>
      <c r="L67" s="112">
        <f>VLOOKUP(A67,'Indoor Air LADC and Risk Calcs'!$A$6:$AM$121,24,FALSE)</f>
        <v>187775.15764937561</v>
      </c>
      <c r="M67" s="112">
        <f>VLOOKUP(A67,'Indoor Air LADC and Risk Calcs'!$A$6:$AM$121,25,FALSE)</f>
        <v>36714.68955710173</v>
      </c>
      <c r="N67" s="112">
        <f>VLOOKUP(A67,'Indoor Air LADC and Risk Calcs'!$A$6:$AM$121,26,FALSE)</f>
        <v>854683.09199354576</v>
      </c>
      <c r="O67" s="112">
        <f>VLOOKUP(A67,'Indoor Air LADC and Risk Calcs'!$A$6:$AM$121,27,FALSE)</f>
        <v>324759.32880609686</v>
      </c>
      <c r="P67" s="112">
        <f>VLOOKUP(A67,'Indoor Air LADC and Risk Calcs'!$A$6:$AM$121,28,FALSE)</f>
        <v>47376.504029073098</v>
      </c>
      <c r="Q67" s="112">
        <f>VLOOKUP(A67,'Indoor Air LADC and Risk Calcs'!$A$6:$AM$121,29,FALSE)</f>
        <v>1010178.2592134846</v>
      </c>
      <c r="R67" s="112">
        <f>VLOOKUP(A67,'Indoor Air LADC and Risk Calcs'!$A$6:$AM$121,30,FALSE)</f>
        <v>407038.17404568131</v>
      </c>
      <c r="S67" s="112">
        <f>VLOOKUP(A67,'Indoor Air LADC and Risk Calcs'!$A$6:$AM$121,31,FALSE)</f>
        <v>79586.034622756299</v>
      </c>
      <c r="T67" s="112">
        <f>VLOOKUP(A67,'Indoor Air LADC and Risk Calcs'!$A$6:$AM$121,32,FALSE)</f>
        <v>1852687.2750780338</v>
      </c>
      <c r="U67" s="112">
        <f>VLOOKUP(A67,'Indoor Air LADC and Risk Calcs'!$A$6:$AM$121,33,FALSE)</f>
        <v>703977.27716659033</v>
      </c>
    </row>
    <row r="68" spans="1:21" x14ac:dyDescent="0.25">
      <c r="A68" s="53" t="s">
        <v>38</v>
      </c>
      <c r="B68" s="53" t="s">
        <v>33</v>
      </c>
      <c r="C68" s="53" t="s">
        <v>237</v>
      </c>
      <c r="D68" s="112">
        <f>VLOOKUP(A68,'Indoor Air LADC and Risk Calcs'!$A$6:$AM$121,34,FALSE)</f>
        <v>2.6627822179720405E-6</v>
      </c>
      <c r="E68" s="112">
        <f>VLOOKUP(A68,'Indoor Air LADC and Risk Calcs'!$A$6:$AM$121,35,FALSE)</f>
        <v>1.2489043463655642E-7</v>
      </c>
      <c r="F68" s="112">
        <f>VLOOKUP(A68,'Indoor Air LADC and Risk Calcs'!$A$6:$AM$121,36,FALSE)</f>
        <v>3.0994355128317762E-7</v>
      </c>
      <c r="G68" s="112">
        <f>VLOOKUP(A68,'Indoor Air LADC and Risk Calcs'!$A$6:$AM$121,37,FALSE)</f>
        <v>1.585116787511533E-6</v>
      </c>
      <c r="H68" s="112">
        <f>VLOOKUP(A68,'Indoor Air LADC and Risk Calcs'!$A$6:$AM$121,38,FALSE)</f>
        <v>6.8096734602429412E-8</v>
      </c>
      <c r="I68" s="112">
        <f>VLOOKUP(A68,'Indoor Air LADC and Risk Calcs'!$A$6:$AM$121,39,FALSE)</f>
        <v>1.7920853426060652E-7</v>
      </c>
      <c r="J68" s="112">
        <f>VLOOKUP(A68,'Indoor Air LADC and Risk Calcs'!$A$6:$AM$121,22,FALSE)</f>
        <v>26077.235881830235</v>
      </c>
      <c r="K68" s="112">
        <f>VLOOKUP(A68,'Indoor Air LADC and Risk Calcs'!$A$6:$AM$121,23,FALSE)</f>
        <v>555991.33914515935</v>
      </c>
      <c r="L68" s="112">
        <f>VLOOKUP(A68,'Indoor Air LADC and Risk Calcs'!$A$6:$AM$121,24,FALSE)</f>
        <v>224034.34339099537</v>
      </c>
      <c r="M68" s="112">
        <f>VLOOKUP(A68,'Indoor Air LADC and Risk Calcs'!$A$6:$AM$121,25,FALSE)</f>
        <v>43806.235948715403</v>
      </c>
      <c r="N68" s="112">
        <f>VLOOKUP(A68,'Indoor Air LADC and Risk Calcs'!$A$6:$AM$121,26,FALSE)</f>
        <v>1019696.4715768138</v>
      </c>
      <c r="O68" s="112">
        <f>VLOOKUP(A68,'Indoor Air LADC and Risk Calcs'!$A$6:$AM$121,27,FALSE)</f>
        <v>387470.38630996604</v>
      </c>
      <c r="P68" s="112">
        <f>VLOOKUP(A68,'Indoor Air LADC and Risk Calcs'!$A$6:$AM$121,28,FALSE)</f>
        <v>56527.341584335481</v>
      </c>
      <c r="Q68" s="112">
        <f>VLOOKUP(A68,'Indoor Air LADC and Risk Calcs'!$A$6:$AM$121,29,FALSE)</f>
        <v>1205216.3997829629</v>
      </c>
      <c r="R68" s="112">
        <f>VLOOKUP(A68,'Indoor Air LADC and Risk Calcs'!$A$6:$AM$121,30,FALSE)</f>
        <v>485636.81798457075</v>
      </c>
      <c r="S68" s="112">
        <f>VLOOKUP(A68,'Indoor Air LADC and Risk Calcs'!$A$6:$AM$121,31,FALSE)</f>
        <v>94958.302874516012</v>
      </c>
      <c r="T68" s="112">
        <f>VLOOKUP(A68,'Indoor Air LADC and Risk Calcs'!$A$6:$AM$121,32,FALSE)</f>
        <v>2210384.989512112</v>
      </c>
      <c r="U68" s="112">
        <f>VLOOKUP(A68,'Indoor Air LADC and Risk Calcs'!$A$6:$AM$121,33,FALSE)</f>
        <v>839915.35682732926</v>
      </c>
    </row>
    <row r="69" spans="1:21" x14ac:dyDescent="0.25">
      <c r="A69" s="53" t="s">
        <v>92</v>
      </c>
      <c r="B69" s="53" t="s">
        <v>86</v>
      </c>
      <c r="C69" s="53" t="s">
        <v>237</v>
      </c>
      <c r="D69" s="112">
        <f>VLOOKUP(A69,'Indoor Air LADC and Risk Calcs'!$A$6:$AM$121,34,FALSE)</f>
        <v>2.5543486671789356E-6</v>
      </c>
      <c r="E69" s="112">
        <f>VLOOKUP(A69,'Indoor Air LADC and Risk Calcs'!$A$6:$AM$121,35,FALSE)</f>
        <v>1.2132742028295003E-7</v>
      </c>
      <c r="F69" s="112">
        <f>VLOOKUP(A69,'Indoor Air LADC and Risk Calcs'!$A$6:$AM$121,36,FALSE)</f>
        <v>2.998499061599446E-7</v>
      </c>
      <c r="G69" s="112">
        <f>VLOOKUP(A69,'Indoor Air LADC and Risk Calcs'!$A$6:$AM$121,37,FALSE)</f>
        <v>1.5202111967756457E-6</v>
      </c>
      <c r="H69" s="112">
        <f>VLOOKUP(A69,'Indoor Air LADC and Risk Calcs'!$A$6:$AM$121,38,FALSE)</f>
        <v>6.6189231395824295E-8</v>
      </c>
      <c r="I69" s="112">
        <f>VLOOKUP(A69,'Indoor Air LADC and Risk Calcs'!$A$6:$AM$121,39,FALSE)</f>
        <v>1.7334047424012014E-7</v>
      </c>
      <c r="J69" s="112">
        <f>VLOOKUP(A69,'Indoor Air LADC and Risk Calcs'!$A$6:$AM$121,22,FALSE)</f>
        <v>27184.229346688393</v>
      </c>
      <c r="K69" s="112">
        <f>VLOOKUP(A69,'Indoor Air LADC and Risk Calcs'!$A$6:$AM$121,23,FALSE)</f>
        <v>572319.10015116364</v>
      </c>
      <c r="L69" s="112">
        <f>VLOOKUP(A69,'Indoor Air LADC and Risk Calcs'!$A$6:$AM$121,24,FALSE)</f>
        <v>231575.86036715546</v>
      </c>
      <c r="M69" s="112">
        <f>VLOOKUP(A69,'Indoor Air LADC and Risk Calcs'!$A$6:$AM$121,25,FALSE)</f>
        <v>45676.548197564502</v>
      </c>
      <c r="N69" s="112">
        <f>VLOOKUP(A69,'Indoor Air LADC and Risk Calcs'!$A$6:$AM$121,26,FALSE)</f>
        <v>1049083.0386705571</v>
      </c>
      <c r="O69" s="112">
        <f>VLOOKUP(A69,'Indoor Air LADC and Risk Calcs'!$A$6:$AM$121,27,FALSE)</f>
        <v>400587.34294110048</v>
      </c>
      <c r="P69" s="112">
        <f>VLOOKUP(A69,'Indoor Air LADC and Risk Calcs'!$A$6:$AM$121,28,FALSE)</f>
        <v>58926.959320019829</v>
      </c>
      <c r="Q69" s="112">
        <f>VLOOKUP(A69,'Indoor Air LADC and Risk Calcs'!$A$6:$AM$121,29,FALSE)</f>
        <v>1240609.9103481255</v>
      </c>
      <c r="R69" s="112">
        <f>VLOOKUP(A69,'Indoor Air LADC and Risk Calcs'!$A$6:$AM$121,30,FALSE)</f>
        <v>501984.48259546992</v>
      </c>
      <c r="S69" s="112">
        <f>VLOOKUP(A69,'Indoor Air LADC and Risk Calcs'!$A$6:$AM$121,31,FALSE)</f>
        <v>99012.558465068243</v>
      </c>
      <c r="T69" s="112">
        <f>VLOOKUP(A69,'Indoor Air LADC and Risk Calcs'!$A$6:$AM$121,32,FALSE)</f>
        <v>2274085.9324965039</v>
      </c>
      <c r="U69" s="112">
        <f>VLOOKUP(A69,'Indoor Air LADC and Risk Calcs'!$A$6:$AM$121,33,FALSE)</f>
        <v>868348.84154921572</v>
      </c>
    </row>
    <row r="70" spans="1:21" x14ac:dyDescent="0.25">
      <c r="A70" s="53" t="s">
        <v>93</v>
      </c>
      <c r="B70" s="53" t="s">
        <v>86</v>
      </c>
      <c r="C70" s="53" t="s">
        <v>237</v>
      </c>
      <c r="D70" s="112">
        <f>VLOOKUP(A70,'Indoor Air LADC and Risk Calcs'!$A$6:$AM$121,34,FALSE)</f>
        <v>1.7737147838194364E-6</v>
      </c>
      <c r="E70" s="112">
        <f>VLOOKUP(A70,'Indoor Air LADC and Risk Calcs'!$A$6:$AM$121,35,FALSE)</f>
        <v>1.059261443188404E-7</v>
      </c>
      <c r="F70" s="112">
        <f>VLOOKUP(A70,'Indoor Air LADC and Risk Calcs'!$A$6:$AM$121,36,FALSE)</f>
        <v>2.4419848179163135E-7</v>
      </c>
      <c r="G70" s="112">
        <f>VLOOKUP(A70,'Indoor Air LADC and Risk Calcs'!$A$6:$AM$121,37,FALSE)</f>
        <v>1.050543031675321E-6</v>
      </c>
      <c r="H70" s="112">
        <f>VLOOKUP(A70,'Indoor Air LADC and Risk Calcs'!$A$6:$AM$121,38,FALSE)</f>
        <v>5.8282509449909523E-8</v>
      </c>
      <c r="I70" s="112">
        <f>VLOOKUP(A70,'Indoor Air LADC and Risk Calcs'!$A$6:$AM$121,39,FALSE)</f>
        <v>1.4071802349839755E-7</v>
      </c>
      <c r="J70" s="112">
        <f>VLOOKUP(A70,'Indoor Air LADC and Risk Calcs'!$A$6:$AM$121,22,FALSE)</f>
        <v>39148.345964888096</v>
      </c>
      <c r="K70" s="112">
        <f>VLOOKUP(A70,'Indoor Air LADC and Risk Calcs'!$A$6:$AM$121,23,FALSE)</f>
        <v>655532.21488917631</v>
      </c>
      <c r="L70" s="112">
        <f>VLOOKUP(A70,'Indoor Air LADC and Risk Calcs'!$A$6:$AM$121,24,FALSE)</f>
        <v>284350.66217671969</v>
      </c>
      <c r="M70" s="112">
        <f>VLOOKUP(A70,'Indoor Air LADC and Risk Calcs'!$A$6:$AM$121,25,FALSE)</f>
        <v>66097.244859418934</v>
      </c>
      <c r="N70" s="112">
        <f>VLOOKUP(A70,'Indoor Air LADC and Risk Calcs'!$A$6:$AM$121,26,FALSE)</f>
        <v>1191403.7445432576</v>
      </c>
      <c r="O70" s="112">
        <f>VLOOKUP(A70,'Indoor Air LADC and Risk Calcs'!$A$6:$AM$121,27,FALSE)</f>
        <v>493454.91269489529</v>
      </c>
      <c r="P70" s="112">
        <f>VLOOKUP(A70,'Indoor Air LADC and Risk Calcs'!$A$6:$AM$121,28,FALSE)</f>
        <v>84861.445240861722</v>
      </c>
      <c r="Q70" s="112">
        <f>VLOOKUP(A70,'Indoor Air LADC and Risk Calcs'!$A$6:$AM$121,29,FALSE)</f>
        <v>1420990.0772648812</v>
      </c>
      <c r="R70" s="112">
        <f>VLOOKUP(A70,'Indoor Air LADC and Risk Calcs'!$A$6:$AM$121,30,FALSE)</f>
        <v>616383.84848123288</v>
      </c>
      <c r="S70" s="112">
        <f>VLOOKUP(A70,'Indoor Air LADC and Risk Calcs'!$A$6:$AM$121,31,FALSE)</f>
        <v>143278.28129035598</v>
      </c>
      <c r="T70" s="112">
        <f>VLOOKUP(A70,'Indoor Air LADC and Risk Calcs'!$A$6:$AM$121,32,FALSE)</f>
        <v>2582592.9840814988</v>
      </c>
      <c r="U70" s="112">
        <f>VLOOKUP(A70,'Indoor Air LADC and Risk Calcs'!$A$6:$AM$121,33,FALSE)</f>
        <v>1069656.8659643948</v>
      </c>
    </row>
    <row r="71" spans="1:21" x14ac:dyDescent="0.25">
      <c r="A71" s="53" t="s">
        <v>90</v>
      </c>
      <c r="B71" s="53" t="s">
        <v>86</v>
      </c>
      <c r="C71" s="53" t="s">
        <v>237</v>
      </c>
      <c r="D71" s="112">
        <f>VLOOKUP(A71,'Indoor Air LADC and Risk Calcs'!$A$6:$AM$121,34,FALSE)</f>
        <v>1.6593418864650421E-6</v>
      </c>
      <c r="E71" s="112">
        <f>VLOOKUP(A71,'Indoor Air LADC and Risk Calcs'!$A$6:$AM$121,35,FALSE)</f>
        <v>1.0648574115162645E-7</v>
      </c>
      <c r="F71" s="112">
        <f>VLOOKUP(A71,'Indoor Air LADC and Risk Calcs'!$A$6:$AM$121,36,FALSE)</f>
        <v>2.4071964161769864E-7</v>
      </c>
      <c r="G71" s="112">
        <f>VLOOKUP(A71,'Indoor Air LADC and Risk Calcs'!$A$6:$AM$121,37,FALSE)</f>
        <v>9.8107109557824174E-7</v>
      </c>
      <c r="H71" s="112">
        <f>VLOOKUP(A71,'Indoor Air LADC and Risk Calcs'!$A$6:$AM$121,38,FALSE)</f>
        <v>5.8724710992983591E-8</v>
      </c>
      <c r="I71" s="112">
        <f>VLOOKUP(A71,'Indoor Air LADC and Risk Calcs'!$A$6:$AM$121,39,FALSE)</f>
        <v>1.3858230718382922E-7</v>
      </c>
      <c r="J71" s="112">
        <f>VLOOKUP(A71,'Indoor Air LADC and Risk Calcs'!$A$6:$AM$121,22,FALSE)</f>
        <v>41846.710775153369</v>
      </c>
      <c r="K71" s="112">
        <f>VLOOKUP(A71,'Indoor Air LADC and Risk Calcs'!$A$6:$AM$121,23,FALSE)</f>
        <v>652087.30529589229</v>
      </c>
      <c r="L71" s="112">
        <f>VLOOKUP(A71,'Indoor Air LADC and Risk Calcs'!$A$6:$AM$121,24,FALSE)</f>
        <v>288460.05059395474</v>
      </c>
      <c r="M71" s="112">
        <f>VLOOKUP(A71,'Indoor Air LADC and Risk Calcs'!$A$6:$AM$121,25,FALSE)</f>
        <v>70777.745173578223</v>
      </c>
      <c r="N71" s="112">
        <f>VLOOKUP(A71,'Indoor Air LADC and Risk Calcs'!$A$6:$AM$121,26,FALSE)</f>
        <v>1182432.3836739943</v>
      </c>
      <c r="O71" s="112">
        <f>VLOOKUP(A71,'Indoor Air LADC and Risk Calcs'!$A$6:$AM$121,27,FALSE)</f>
        <v>501059.6331600296</v>
      </c>
      <c r="P71" s="112">
        <f>VLOOKUP(A71,'Indoor Air LADC and Risk Calcs'!$A$6:$AM$121,28,FALSE)</f>
        <v>90710.661393992996</v>
      </c>
      <c r="Q71" s="112">
        <f>VLOOKUP(A71,'Indoor Air LADC and Risk Calcs'!$A$6:$AM$121,29,FALSE)</f>
        <v>1413522.5840769853</v>
      </c>
      <c r="R71" s="112">
        <f>VLOOKUP(A71,'Indoor Air LADC and Risk Calcs'!$A$6:$AM$121,30,FALSE)</f>
        <v>625291.72521388961</v>
      </c>
      <c r="S71" s="112">
        <f>VLOOKUP(A71,'Indoor Air LADC and Risk Calcs'!$A$6:$AM$121,31,FALSE)</f>
        <v>153424.15109201006</v>
      </c>
      <c r="T71" s="112">
        <f>VLOOKUP(A71,'Indoor Air LADC and Risk Calcs'!$A$6:$AM$121,32,FALSE)</f>
        <v>2563145.8623608053</v>
      </c>
      <c r="U71" s="112">
        <f>VLOOKUP(A71,'Indoor Air LADC and Risk Calcs'!$A$6:$AM$121,33,FALSE)</f>
        <v>1086141.5360933156</v>
      </c>
    </row>
    <row r="72" spans="1:21" x14ac:dyDescent="0.25">
      <c r="A72" s="53" t="s">
        <v>89</v>
      </c>
      <c r="B72" s="53" t="s">
        <v>86</v>
      </c>
      <c r="C72" s="53" t="s">
        <v>237</v>
      </c>
      <c r="D72" s="112">
        <f>VLOOKUP(A72,'Indoor Air LADC and Risk Calcs'!$A$6:$AM$121,34,FALSE)</f>
        <v>1.6379464102307902E-6</v>
      </c>
      <c r="E72" s="112">
        <f>VLOOKUP(A72,'Indoor Air LADC and Risk Calcs'!$A$6:$AM$121,35,FALSE)</f>
        <v>1.0765015326200949E-7</v>
      </c>
      <c r="F72" s="112">
        <f>VLOOKUP(A72,'Indoor Air LADC and Risk Calcs'!$A$6:$AM$121,36,FALSE)</f>
        <v>2.4182805667498285E-7</v>
      </c>
      <c r="G72" s="112">
        <f>VLOOKUP(A72,'Indoor Air LADC and Risk Calcs'!$A$6:$AM$121,37,FALSE)</f>
        <v>9.6782695567158905E-7</v>
      </c>
      <c r="H72" s="112">
        <f>VLOOKUP(A72,'Indoor Air LADC and Risk Calcs'!$A$6:$AM$121,38,FALSE)</f>
        <v>5.940977431244877E-8</v>
      </c>
      <c r="I72" s="112">
        <f>VLOOKUP(A72,'Indoor Air LADC and Risk Calcs'!$A$6:$AM$121,39,FALSE)</f>
        <v>1.3917771591902437E-7</v>
      </c>
      <c r="J72" s="112">
        <f>VLOOKUP(A72,'Indoor Air LADC and Risk Calcs'!$A$6:$AM$121,22,FALSE)</f>
        <v>42393.328356949132</v>
      </c>
      <c r="K72" s="112">
        <f>VLOOKUP(A72,'Indoor Air LADC and Risk Calcs'!$A$6:$AM$121,23,FALSE)</f>
        <v>645033.91677478608</v>
      </c>
      <c r="L72" s="112">
        <f>VLOOKUP(A72,'Indoor Air LADC and Risk Calcs'!$A$6:$AM$121,24,FALSE)</f>
        <v>287137.89853310835</v>
      </c>
      <c r="M72" s="112">
        <f>VLOOKUP(A72,'Indoor Air LADC and Risk Calcs'!$A$6:$AM$121,25,FALSE)</f>
        <v>71746.296786925072</v>
      </c>
      <c r="N72" s="112">
        <f>VLOOKUP(A72,'Indoor Air LADC and Risk Calcs'!$A$6:$AM$121,26,FALSE)</f>
        <v>1168797.5725140888</v>
      </c>
      <c r="O72" s="112">
        <f>VLOOKUP(A72,'Indoor Air LADC and Risk Calcs'!$A$6:$AM$121,27,FALSE)</f>
        <v>498916.07676907151</v>
      </c>
      <c r="P72" s="112">
        <f>VLOOKUP(A72,'Indoor Air LADC and Risk Calcs'!$A$6:$AM$121,28,FALSE)</f>
        <v>91895.558401566625</v>
      </c>
      <c r="Q72" s="112">
        <f>VLOOKUP(A72,'Indoor Air LADC and Risk Calcs'!$A$6:$AM$121,29,FALSE)</f>
        <v>1398233.0302275529</v>
      </c>
      <c r="R72" s="112">
        <f>VLOOKUP(A72,'Indoor Air LADC and Risk Calcs'!$A$6:$AM$121,30,FALSE)</f>
        <v>622425.71052166633</v>
      </c>
      <c r="S72" s="112">
        <f>VLOOKUP(A72,'Indoor Air LADC and Risk Calcs'!$A$6:$AM$121,31,FALSE)</f>
        <v>155523.66992666785</v>
      </c>
      <c r="T72" s="112">
        <f>VLOOKUP(A72,'Indoor Air LADC and Risk Calcs'!$A$6:$AM$121,32,FALSE)</f>
        <v>2533589.8299896405</v>
      </c>
      <c r="U72" s="112">
        <f>VLOOKUP(A72,'Indoor Air LADC and Risk Calcs'!$A$6:$AM$121,33,FALSE)</f>
        <v>1081494.9721374556</v>
      </c>
    </row>
    <row r="73" spans="1:21" x14ac:dyDescent="0.25">
      <c r="A73" s="53" t="s">
        <v>85</v>
      </c>
      <c r="B73" s="53" t="s">
        <v>86</v>
      </c>
      <c r="C73" s="53" t="s">
        <v>237</v>
      </c>
      <c r="D73" s="112">
        <f>VLOOKUP(A73,'Indoor Air LADC and Risk Calcs'!$A$6:$AM$121,34,FALSE)</f>
        <v>1.6194133097223425E-6</v>
      </c>
      <c r="E73" s="112">
        <f>VLOOKUP(A73,'Indoor Air LADC and Risk Calcs'!$A$6:$AM$121,35,FALSE)</f>
        <v>1.0527273059958398E-7</v>
      </c>
      <c r="F73" s="112">
        <f>VLOOKUP(A73,'Indoor Air LADC and Risk Calcs'!$A$6:$AM$121,36,FALSE)</f>
        <v>2.3716719622069366E-7</v>
      </c>
      <c r="G73" s="112">
        <f>VLOOKUP(A73,'Indoor Air LADC and Risk Calcs'!$A$6:$AM$121,37,FALSE)</f>
        <v>9.5714767020933915E-7</v>
      </c>
      <c r="H73" s="112">
        <f>VLOOKUP(A73,'Indoor Air LADC and Risk Calcs'!$A$6:$AM$121,38,FALSE)</f>
        <v>5.8078580969931702E-8</v>
      </c>
      <c r="I73" s="112">
        <f>VLOOKUP(A73,'Indoor Air LADC and Risk Calcs'!$A$6:$AM$121,39,FALSE)</f>
        <v>1.3651445430423659E-7</v>
      </c>
      <c r="J73" s="112">
        <f>VLOOKUP(A73,'Indoor Air LADC and Risk Calcs'!$A$6:$AM$121,22,FALSE)</f>
        <v>42878.491601322909</v>
      </c>
      <c r="K73" s="112">
        <f>VLOOKUP(A73,'Indoor Air LADC and Risk Calcs'!$A$6:$AM$121,23,FALSE)</f>
        <v>659601.01542454341</v>
      </c>
      <c r="L73" s="112">
        <f>VLOOKUP(A73,'Indoor Air LADC and Risk Calcs'!$A$6:$AM$121,24,FALSE)</f>
        <v>292780.79391462356</v>
      </c>
      <c r="M73" s="112">
        <f>VLOOKUP(A73,'Indoor Air LADC and Risk Calcs'!$A$6:$AM$121,25,FALSE)</f>
        <v>72546.799371943431</v>
      </c>
      <c r="N73" s="112">
        <f>VLOOKUP(A73,'Indoor Air LADC and Risk Calcs'!$A$6:$AM$121,26,FALSE)</f>
        <v>1195587.0622243553</v>
      </c>
      <c r="O73" s="112">
        <f>VLOOKUP(A73,'Indoor Air LADC and Risk Calcs'!$A$6:$AM$121,27,FALSE)</f>
        <v>508649.43462507072</v>
      </c>
      <c r="P73" s="112">
        <f>VLOOKUP(A73,'Indoor Air LADC and Risk Calcs'!$A$6:$AM$121,28,FALSE)</f>
        <v>92947.241507980143</v>
      </c>
      <c r="Q73" s="112">
        <f>VLOOKUP(A73,'Indoor Air LADC and Risk Calcs'!$A$6:$AM$121,29,FALSE)</f>
        <v>1429809.9720859223</v>
      </c>
      <c r="R73" s="112">
        <f>VLOOKUP(A73,'Indoor Air LADC and Risk Calcs'!$A$6:$AM$121,30,FALSE)</f>
        <v>634657.75367996108</v>
      </c>
      <c r="S73" s="112">
        <f>VLOOKUP(A73,'Indoor Air LADC and Risk Calcs'!$A$6:$AM$121,31,FALSE)</f>
        <v>157258.91070400825</v>
      </c>
      <c r="T73" s="112">
        <f>VLOOKUP(A73,'Indoor Air LADC and Risk Calcs'!$A$6:$AM$121,32,FALSE)</f>
        <v>2591661.116478153</v>
      </c>
      <c r="U73" s="112">
        <f>VLOOKUP(A73,'Indoor Air LADC and Risk Calcs'!$A$6:$AM$121,33,FALSE)</f>
        <v>1102593.8664674335</v>
      </c>
    </row>
    <row r="74" spans="1:21" x14ac:dyDescent="0.25">
      <c r="A74" s="53" t="s">
        <v>91</v>
      </c>
      <c r="B74" s="53" t="s">
        <v>86</v>
      </c>
      <c r="C74" s="53" t="s">
        <v>237</v>
      </c>
      <c r="D74" s="112">
        <f>VLOOKUP(A74,'Indoor Air LADC and Risk Calcs'!$A$6:$AM$121,34,FALSE)</f>
        <v>1.6047882813811168E-6</v>
      </c>
      <c r="E74" s="112">
        <f>VLOOKUP(A74,'Indoor Air LADC and Risk Calcs'!$A$6:$AM$121,35,FALSE)</f>
        <v>9.9163242393291245E-8</v>
      </c>
      <c r="F74" s="112">
        <f>VLOOKUP(A74,'Indoor Air LADC and Risk Calcs'!$A$6:$AM$121,36,FALSE)</f>
        <v>2.2646156941085283E-7</v>
      </c>
      <c r="G74" s="112">
        <f>VLOOKUP(A74,'Indoor Air LADC and Risk Calcs'!$A$6:$AM$121,37,FALSE)</f>
        <v>9.4971176496359918E-7</v>
      </c>
      <c r="H74" s="112">
        <f>VLOOKUP(A74,'Indoor Air LADC and Risk Calcs'!$A$6:$AM$121,38,FALSE)</f>
        <v>5.4621870427130435E-8</v>
      </c>
      <c r="I74" s="112">
        <f>VLOOKUP(A74,'Indoor Air LADC and Risk Calcs'!$A$6:$AM$121,39,FALSE)</f>
        <v>1.3043825331225439E-7</v>
      </c>
      <c r="J74" s="112">
        <f>VLOOKUP(A74,'Indoor Air LADC and Risk Calcs'!$A$6:$AM$121,22,FALSE)</f>
        <v>43269.259132575477</v>
      </c>
      <c r="K74" s="112">
        <f>VLOOKUP(A74,'Indoor Air LADC and Risk Calcs'!$A$6:$AM$121,23,FALSE)</f>
        <v>700239.30565523473</v>
      </c>
      <c r="L74" s="112">
        <f>VLOOKUP(A74,'Indoor Air LADC and Risk Calcs'!$A$6:$AM$121,24,FALSE)</f>
        <v>306621.56135650398</v>
      </c>
      <c r="M74" s="112">
        <f>VLOOKUP(A74,'Indoor Air LADC and Risk Calcs'!$A$6:$AM$121,25,FALSE)</f>
        <v>73114.815001435127</v>
      </c>
      <c r="N74" s="112">
        <f>VLOOKUP(A74,'Indoor Air LADC and Risk Calcs'!$A$6:$AM$121,26,FALSE)</f>
        <v>1271249.0337114208</v>
      </c>
      <c r="O74" s="112">
        <f>VLOOKUP(A74,'Indoor Air LADC and Risk Calcs'!$A$6:$AM$121,27,FALSE)</f>
        <v>532343.83500807313</v>
      </c>
      <c r="P74" s="112">
        <f>VLOOKUP(A74,'Indoor Air LADC and Risk Calcs'!$A$6:$AM$121,28,FALSE)</f>
        <v>93794.304050163613</v>
      </c>
      <c r="Q74" s="112">
        <f>VLOOKUP(A74,'Indoor Air LADC and Risk Calcs'!$A$6:$AM$121,29,FALSE)</f>
        <v>1517901.1533630856</v>
      </c>
      <c r="R74" s="112">
        <f>VLOOKUP(A74,'Indoor Air LADC and Risk Calcs'!$A$6:$AM$121,30,FALSE)</f>
        <v>664660.2352513175</v>
      </c>
      <c r="S74" s="112">
        <f>VLOOKUP(A74,'Indoor Air LADC and Risk Calcs'!$A$6:$AM$121,31,FALSE)</f>
        <v>158490.1920276508</v>
      </c>
      <c r="T74" s="112">
        <f>VLOOKUP(A74,'Indoor Air LADC and Risk Calcs'!$A$6:$AM$121,32,FALSE)</f>
        <v>2755672.7520124866</v>
      </c>
      <c r="U74" s="112">
        <f>VLOOKUP(A74,'Indoor Air LADC and Risk Calcs'!$A$6:$AM$121,33,FALSE)</f>
        <v>1153955.9613671931</v>
      </c>
    </row>
    <row r="75" spans="1:21" x14ac:dyDescent="0.25">
      <c r="A75" s="53" t="s">
        <v>88</v>
      </c>
      <c r="B75" s="53" t="s">
        <v>86</v>
      </c>
      <c r="C75" s="53" t="s">
        <v>237</v>
      </c>
      <c r="D75" s="112">
        <f>VLOOKUP(A75,'Indoor Air LADC and Risk Calcs'!$A$6:$AM$121,34,FALSE)</f>
        <v>1.5664501479383933E-6</v>
      </c>
      <c r="E75" s="112">
        <f>VLOOKUP(A75,'Indoor Air LADC and Risk Calcs'!$A$6:$AM$121,35,FALSE)</f>
        <v>9.5657578223581387E-8</v>
      </c>
      <c r="F75" s="112">
        <f>VLOOKUP(A75,'Indoor Air LADC and Risk Calcs'!$A$6:$AM$121,36,FALSE)</f>
        <v>2.1916452066561559E-7</v>
      </c>
      <c r="G75" s="112">
        <f>VLOOKUP(A75,'Indoor Air LADC and Risk Calcs'!$A$6:$AM$121,37,FALSE)</f>
        <v>9.2728950685351142E-7</v>
      </c>
      <c r="H75" s="112">
        <f>VLOOKUP(A75,'Indoor Air LADC and Risk Calcs'!$A$6:$AM$121,38,FALSE)</f>
        <v>5.2670888601138402E-8</v>
      </c>
      <c r="I75" s="112">
        <f>VLOOKUP(A75,'Indoor Air LADC and Risk Calcs'!$A$6:$AM$121,39,FALSE)</f>
        <v>1.2625493603092075E-7</v>
      </c>
      <c r="J75" s="112">
        <f>VLOOKUP(A75,'Indoor Air LADC and Risk Calcs'!$A$6:$AM$121,22,FALSE)</f>
        <v>44328.253976921907</v>
      </c>
      <c r="K75" s="112">
        <f>VLOOKUP(A75,'Indoor Air LADC and Risk Calcs'!$A$6:$AM$121,23,FALSE)</f>
        <v>725901.71410885907</v>
      </c>
      <c r="L75" s="112">
        <f>VLOOKUP(A75,'Indoor Air LADC and Risk Calcs'!$A$6:$AM$121,24,FALSE)</f>
        <v>316830.47871577344</v>
      </c>
      <c r="M75" s="112">
        <f>VLOOKUP(A75,'Indoor Air LADC and Risk Calcs'!$A$6:$AM$121,25,FALSE)</f>
        <v>74882.762596567874</v>
      </c>
      <c r="N75" s="112">
        <f>VLOOKUP(A75,'Indoor Air LADC and Risk Calcs'!$A$6:$AM$121,26,FALSE)</f>
        <v>1318337.3556849237</v>
      </c>
      <c r="O75" s="112">
        <f>VLOOKUP(A75,'Indoor Air LADC and Risk Calcs'!$A$6:$AM$121,27,FALSE)</f>
        <v>549982.45758085954</v>
      </c>
      <c r="P75" s="112">
        <f>VLOOKUP(A75,'Indoor Air LADC and Risk Calcs'!$A$6:$AM$121,28,FALSE)</f>
        <v>96089.875696395145</v>
      </c>
      <c r="Q75" s="112">
        <f>VLOOKUP(A75,'Indoor Air LADC and Risk Calcs'!$A$6:$AM$121,29,FALSE)</f>
        <v>1573529.2780273836</v>
      </c>
      <c r="R75" s="112">
        <f>VLOOKUP(A75,'Indoor Air LADC and Risk Calcs'!$A$6:$AM$121,30,FALSE)</f>
        <v>686789.9947622082</v>
      </c>
      <c r="S75" s="112">
        <f>VLOOKUP(A75,'Indoor Air LADC and Risk Calcs'!$A$6:$AM$121,31,FALSE)</f>
        <v>162322.55286781586</v>
      </c>
      <c r="T75" s="112">
        <f>VLOOKUP(A75,'Indoor Air LADC and Risk Calcs'!$A$6:$AM$121,32,FALSE)</f>
        <v>2857745.5971902232</v>
      </c>
      <c r="U75" s="112">
        <f>VLOOKUP(A75,'Indoor Air LADC and Risk Calcs'!$A$6:$AM$121,33,FALSE)</f>
        <v>1192191.0123429673</v>
      </c>
    </row>
    <row r="76" spans="1:21" x14ac:dyDescent="0.25">
      <c r="A76" s="53" t="s">
        <v>119</v>
      </c>
      <c r="B76" s="53" t="s">
        <v>113</v>
      </c>
      <c r="C76" s="53" t="s">
        <v>237</v>
      </c>
      <c r="D76" s="112">
        <f>VLOOKUP(A76,'Indoor Air LADC and Risk Calcs'!$A$6:$AM$121,34,FALSE)</f>
        <v>5.7126545372665091E-7</v>
      </c>
      <c r="E76" s="112">
        <f>VLOOKUP(A76,'Indoor Air LADC and Risk Calcs'!$A$6:$AM$121,35,FALSE)</f>
        <v>9.5822405270087291E-8</v>
      </c>
      <c r="F76" s="112">
        <f>VLOOKUP(A76,'Indoor Air LADC and Risk Calcs'!$A$6:$AM$121,36,FALSE)</f>
        <v>1.8108492341169896E-7</v>
      </c>
      <c r="G76" s="112">
        <f>VLOOKUP(A76,'Indoor Air LADC and Risk Calcs'!$A$6:$AM$121,37,FALSE)</f>
        <v>3.2390006623384691E-7</v>
      </c>
      <c r="H76" s="112">
        <f>VLOOKUP(A76,'Indoor Air LADC and Risk Calcs'!$A$6:$AM$121,38,FALSE)</f>
        <v>5.3844669358234831E-8</v>
      </c>
      <c r="I76" s="112">
        <f>VLOOKUP(A76,'Indoor Air LADC and Risk Calcs'!$A$6:$AM$121,39,FALSE)</f>
        <v>1.0325487626186304E-7</v>
      </c>
      <c r="J76" s="112">
        <f>VLOOKUP(A76,'Indoor Air LADC and Risk Calcs'!$A$6:$AM$121,22,FALSE)</f>
        <v>121551.19751600786</v>
      </c>
      <c r="K76" s="112">
        <f>VLOOKUP(A76,'Indoor Air LADC and Risk Calcs'!$A$6:$AM$121,23,FALSE)</f>
        <v>724653.0683954386</v>
      </c>
      <c r="L76" s="112">
        <f>VLOOKUP(A76,'Indoor Air LADC and Risk Calcs'!$A$6:$AM$121,24,FALSE)</f>
        <v>383455.44560952648</v>
      </c>
      <c r="M76" s="112">
        <f>VLOOKUP(A76,'Indoor Air LADC and Risk Calcs'!$A$6:$AM$121,25,FALSE)</f>
        <v>214380.93794605054</v>
      </c>
      <c r="N76" s="112">
        <f>VLOOKUP(A76,'Indoor Air LADC and Risk Calcs'!$A$6:$AM$121,26,FALSE)</f>
        <v>1289598.4101605478</v>
      </c>
      <c r="O76" s="112">
        <f>VLOOKUP(A76,'Indoor Air LADC and Risk Calcs'!$A$6:$AM$121,27,FALSE)</f>
        <v>672491.24219469691</v>
      </c>
      <c r="P76" s="112">
        <f>VLOOKUP(A76,'Indoor Air LADC and Risk Calcs'!$A$6:$AM$121,28,FALSE)</f>
        <v>263485.21342938312</v>
      </c>
      <c r="Q76" s="112">
        <f>VLOOKUP(A76,'Indoor Air LADC and Risk Calcs'!$A$6:$AM$121,29,FALSE)</f>
        <v>1570822.6022477809</v>
      </c>
      <c r="R76" s="112">
        <f>VLOOKUP(A76,'Indoor Air LADC and Risk Calcs'!$A$6:$AM$121,30,FALSE)</f>
        <v>831212.21338670363</v>
      </c>
      <c r="S76" s="112">
        <f>VLOOKUP(A76,'Indoor Air LADC and Risk Calcs'!$A$6:$AM$121,31,FALSE)</f>
        <v>464711.23562947562</v>
      </c>
      <c r="T76" s="112">
        <f>VLOOKUP(A76,'Indoor Air LADC and Risk Calcs'!$A$6:$AM$121,32,FALSE)</f>
        <v>2795448.496462537</v>
      </c>
      <c r="U76" s="112">
        <f>VLOOKUP(A76,'Indoor Air LADC and Risk Calcs'!$A$6:$AM$121,33,FALSE)</f>
        <v>1457751.9769455597</v>
      </c>
    </row>
    <row r="77" spans="1:21" x14ac:dyDescent="0.25">
      <c r="A77" s="53" t="s">
        <v>115</v>
      </c>
      <c r="B77" s="53" t="s">
        <v>113</v>
      </c>
      <c r="C77" s="53" t="s">
        <v>237</v>
      </c>
      <c r="D77" s="112">
        <f>VLOOKUP(A77,'Indoor Air LADC and Risk Calcs'!$A$6:$AM$121,34,FALSE)</f>
        <v>5.6539341528893211E-7</v>
      </c>
      <c r="E77" s="112">
        <f>VLOOKUP(A77,'Indoor Air LADC and Risk Calcs'!$A$6:$AM$121,35,FALSE)</f>
        <v>9.4837446625607703E-8</v>
      </c>
      <c r="F77" s="112">
        <f>VLOOKUP(A77,'Indoor Air LADC and Risk Calcs'!$A$6:$AM$121,36,FALSE)</f>
        <v>1.7922355121803981E-7</v>
      </c>
      <c r="G77" s="112">
        <f>VLOOKUP(A77,'Indoor Air LADC and Risk Calcs'!$A$6:$AM$121,37,FALSE)</f>
        <v>3.2057069697740503E-7</v>
      </c>
      <c r="H77" s="112">
        <f>VLOOKUP(A77,'Indoor Air LADC and Risk Calcs'!$A$6:$AM$121,38,FALSE)</f>
        <v>5.3291199922834473E-8</v>
      </c>
      <c r="I77" s="112">
        <f>VLOOKUP(A77,'Indoor Air LADC and Risk Calcs'!$A$6:$AM$121,39,FALSE)</f>
        <v>1.0219351923714492E-7</v>
      </c>
      <c r="J77" s="112">
        <f>VLOOKUP(A77,'Indoor Air LADC and Risk Calcs'!$A$6:$AM$121,22,FALSE)</f>
        <v>122813.59867715332</v>
      </c>
      <c r="K77" s="112">
        <f>VLOOKUP(A77,'Indoor Air LADC and Risk Calcs'!$A$6:$AM$121,23,FALSE)</f>
        <v>732179.13883871457</v>
      </c>
      <c r="L77" s="112">
        <f>VLOOKUP(A77,'Indoor Air LADC and Risk Calcs'!$A$6:$AM$121,24,FALSE)</f>
        <v>387437.92056392803</v>
      </c>
      <c r="M77" s="112">
        <f>VLOOKUP(A77,'Indoor Air LADC and Risk Calcs'!$A$6:$AM$121,25,FALSE)</f>
        <v>216607.44620365047</v>
      </c>
      <c r="N77" s="112">
        <f>VLOOKUP(A77,'Indoor Air LADC and Risk Calcs'!$A$6:$AM$121,26,FALSE)</f>
        <v>1302991.8654589511</v>
      </c>
      <c r="O77" s="112">
        <f>VLOOKUP(A77,'Indoor Air LADC and Risk Calcs'!$A$6:$AM$121,27,FALSE)</f>
        <v>679475.57260324713</v>
      </c>
      <c r="P77" s="112">
        <f>VLOOKUP(A77,'Indoor Air LADC and Risk Calcs'!$A$6:$AM$121,28,FALSE)</f>
        <v>266221.70674393151</v>
      </c>
      <c r="Q77" s="112">
        <f>VLOOKUP(A77,'Indoor Air LADC and Risk Calcs'!$A$6:$AM$121,29,FALSE)</f>
        <v>1587136.7835767635</v>
      </c>
      <c r="R77" s="112">
        <f>VLOOKUP(A77,'Indoor Air LADC and Risk Calcs'!$A$6:$AM$121,30,FALSE)</f>
        <v>839844.98118152085</v>
      </c>
      <c r="S77" s="112">
        <f>VLOOKUP(A77,'Indoor Air LADC and Risk Calcs'!$A$6:$AM$121,31,FALSE)</f>
        <v>469537.61344758584</v>
      </c>
      <c r="T77" s="112">
        <f>VLOOKUP(A77,'Indoor Air LADC and Risk Calcs'!$A$6:$AM$121,32,FALSE)</f>
        <v>2824481.3443486462</v>
      </c>
      <c r="U77" s="112">
        <f>VLOOKUP(A77,'Indoor Air LADC and Risk Calcs'!$A$6:$AM$121,33,FALSE)</f>
        <v>1472891.8342728876</v>
      </c>
    </row>
    <row r="78" spans="1:21" x14ac:dyDescent="0.25">
      <c r="A78" s="53" t="s">
        <v>117</v>
      </c>
      <c r="B78" s="53" t="s">
        <v>113</v>
      </c>
      <c r="C78" s="53" t="s">
        <v>237</v>
      </c>
      <c r="D78" s="112">
        <f>VLOOKUP(A78,'Indoor Air LADC and Risk Calcs'!$A$6:$AM$121,34,FALSE)</f>
        <v>5.6371569002101251E-7</v>
      </c>
      <c r="E78" s="112">
        <f>VLOOKUP(A78,'Indoor Air LADC and Risk Calcs'!$A$6:$AM$121,35,FALSE)</f>
        <v>9.455602987004211E-8</v>
      </c>
      <c r="F78" s="112">
        <f>VLOOKUP(A78,'Indoor Air LADC and Risk Calcs'!$A$6:$AM$121,36,FALSE)</f>
        <v>1.7869173059128005E-7</v>
      </c>
      <c r="G78" s="112">
        <f>VLOOKUP(A78,'Indoor Air LADC and Risk Calcs'!$A$6:$AM$121,37,FALSE)</f>
        <v>3.1961944861842168E-7</v>
      </c>
      <c r="H78" s="112">
        <f>VLOOKUP(A78,'Indoor Air LADC and Risk Calcs'!$A$6:$AM$121,38,FALSE)</f>
        <v>5.313306579843438E-8</v>
      </c>
      <c r="I78" s="112">
        <f>VLOOKUP(A78,'Indoor Air LADC and Risk Calcs'!$A$6:$AM$121,39,FALSE)</f>
        <v>1.0189027437293976E-7</v>
      </c>
      <c r="J78" s="112">
        <f>VLOOKUP(A78,'Indoor Air LADC and Risk Calcs'!$A$6:$AM$121,22,FALSE)</f>
        <v>123179.11533988295</v>
      </c>
      <c r="K78" s="112">
        <f>VLOOKUP(A78,'Indoor Air LADC and Risk Calcs'!$A$6:$AM$121,23,FALSE)</f>
        <v>734358.24341859156</v>
      </c>
      <c r="L78" s="112">
        <f>VLOOKUP(A78,'Indoor Air LADC and Risk Calcs'!$A$6:$AM$121,24,FALSE)</f>
        <v>388591.00961322541</v>
      </c>
      <c r="M78" s="112">
        <f>VLOOKUP(A78,'Indoor Air LADC and Risk Calcs'!$A$6:$AM$121,25,FALSE)</f>
        <v>217252.11122211372</v>
      </c>
      <c r="N78" s="112">
        <f>VLOOKUP(A78,'Indoor Air LADC and Risk Calcs'!$A$6:$AM$121,26,FALSE)</f>
        <v>1306869.8174394832</v>
      </c>
      <c r="O78" s="112">
        <f>VLOOKUP(A78,'Indoor Air LADC and Risk Calcs'!$A$6:$AM$121,27,FALSE)</f>
        <v>681497.82133123279</v>
      </c>
      <c r="P78" s="112">
        <f>VLOOKUP(A78,'Indoor Air LADC and Risk Calcs'!$A$6:$AM$121,28,FALSE)</f>
        <v>267014.03325209802</v>
      </c>
      <c r="Q78" s="112">
        <f>VLOOKUP(A78,'Indoor Air LADC and Risk Calcs'!$A$6:$AM$121,29,FALSE)</f>
        <v>1591860.4049564563</v>
      </c>
      <c r="R78" s="112">
        <f>VLOOKUP(A78,'Indoor Air LADC and Risk Calcs'!$A$6:$AM$121,30,FALSE)</f>
        <v>842344.51981598965</v>
      </c>
      <c r="S78" s="112">
        <f>VLOOKUP(A78,'Indoor Air LADC and Risk Calcs'!$A$6:$AM$121,31,FALSE)</f>
        <v>470935.04682094179</v>
      </c>
      <c r="T78" s="112">
        <f>VLOOKUP(A78,'Indoor Air LADC and Risk Calcs'!$A$6:$AM$121,32,FALSE)</f>
        <v>2832887.5388258738</v>
      </c>
      <c r="U78" s="112">
        <f>VLOOKUP(A78,'Indoor Air LADC and Risk Calcs'!$A$6:$AM$121,33,FALSE)</f>
        <v>1477275.4409225087</v>
      </c>
    </row>
    <row r="79" spans="1:21" x14ac:dyDescent="0.25">
      <c r="A79" s="53" t="s">
        <v>120</v>
      </c>
      <c r="B79" s="53" t="s">
        <v>113</v>
      </c>
      <c r="C79" s="53" t="s">
        <v>237</v>
      </c>
      <c r="D79" s="112">
        <f>VLOOKUP(A79,'Indoor Air LADC and Risk Calcs'!$A$6:$AM$121,34,FALSE)</f>
        <v>5.609194812411463E-7</v>
      </c>
      <c r="E79" s="112">
        <f>VLOOKUP(A79,'Indoor Air LADC and Risk Calcs'!$A$6:$AM$121,35,FALSE)</f>
        <v>9.408700194409942E-8</v>
      </c>
      <c r="F79" s="112">
        <f>VLOOKUP(A79,'Indoor Air LADC and Risk Calcs'!$A$6:$AM$121,36,FALSE)</f>
        <v>1.7780536288001375E-7</v>
      </c>
      <c r="G79" s="112">
        <f>VLOOKUP(A79,'Indoor Air LADC and Risk Calcs'!$A$6:$AM$121,37,FALSE)</f>
        <v>3.1803403468678259E-7</v>
      </c>
      <c r="H79" s="112">
        <f>VLOOKUP(A79,'Indoor Air LADC and Risk Calcs'!$A$6:$AM$121,38,FALSE)</f>
        <v>5.2869508924434207E-8</v>
      </c>
      <c r="I79" s="112">
        <f>VLOOKUP(A79,'Indoor Air LADC and Risk Calcs'!$A$6:$AM$121,39,FALSE)</f>
        <v>1.0138486626593111E-7</v>
      </c>
      <c r="J79" s="112">
        <f>VLOOKUP(A79,'Indoor Air LADC and Risk Calcs'!$A$6:$AM$121,22,FALSE)</f>
        <v>123793.16875633302</v>
      </c>
      <c r="K79" s="112">
        <f>VLOOKUP(A79,'Indoor Air LADC and Risk Calcs'!$A$6:$AM$121,23,FALSE)</f>
        <v>738019.05220931256</v>
      </c>
      <c r="L79" s="112">
        <f>VLOOKUP(A79,'Indoor Air LADC and Risk Calcs'!$A$6:$AM$121,24,FALSE)</f>
        <v>390528.15323043999</v>
      </c>
      <c r="M79" s="112">
        <f>VLOOKUP(A79,'Indoor Air LADC and Risk Calcs'!$A$6:$AM$121,25,FALSE)</f>
        <v>218335.12274365968</v>
      </c>
      <c r="N79" s="112">
        <f>VLOOKUP(A79,'Indoor Air LADC and Risk Calcs'!$A$6:$AM$121,26,FALSE)</f>
        <v>1313384.6221126614</v>
      </c>
      <c r="O79" s="112">
        <f>VLOOKUP(A79,'Indoor Air LADC and Risk Calcs'!$A$6:$AM$121,27,FALSE)</f>
        <v>684895.11854624411</v>
      </c>
      <c r="P79" s="112">
        <f>VLOOKUP(A79,'Indoor Air LADC and Risk Calcs'!$A$6:$AM$121,28,FALSE)</f>
        <v>268345.11018755217</v>
      </c>
      <c r="Q79" s="112">
        <f>VLOOKUP(A79,'Indoor Air LADC and Risk Calcs'!$A$6:$AM$121,29,FALSE)</f>
        <v>1599795.9004946244</v>
      </c>
      <c r="R79" s="112">
        <f>VLOOKUP(A79,'Indoor Air LADC and Risk Calcs'!$A$6:$AM$121,30,FALSE)</f>
        <v>846543.64503939962</v>
      </c>
      <c r="S79" s="112">
        <f>VLOOKUP(A79,'Indoor Air LADC and Risk Calcs'!$A$6:$AM$121,31,FALSE)</f>
        <v>473282.67915803526</v>
      </c>
      <c r="T79" s="112">
        <f>VLOOKUP(A79,'Indoor Air LADC and Risk Calcs'!$A$6:$AM$121,32,FALSE)</f>
        <v>2847009.6103055645</v>
      </c>
      <c r="U79" s="112">
        <f>VLOOKUP(A79,'Indoor Air LADC and Risk Calcs'!$A$6:$AM$121,33,FALSE)</f>
        <v>1484639.7252740669</v>
      </c>
    </row>
    <row r="80" spans="1:21" x14ac:dyDescent="0.25">
      <c r="A80" s="53" t="s">
        <v>112</v>
      </c>
      <c r="B80" s="53" t="s">
        <v>113</v>
      </c>
      <c r="C80" s="53" t="s">
        <v>237</v>
      </c>
      <c r="D80" s="112">
        <f>VLOOKUP(A80,'Indoor Air LADC and Risk Calcs'!$A$6:$AM$121,34,FALSE)</f>
        <v>5.5910194553423346E-7</v>
      </c>
      <c r="E80" s="112">
        <f>VLOOKUP(A80,'Indoor Air LADC and Risk Calcs'!$A$6:$AM$121,35,FALSE)</f>
        <v>9.378213379223671E-8</v>
      </c>
      <c r="F80" s="112">
        <f>VLOOKUP(A80,'Indoor Air LADC and Risk Calcs'!$A$6:$AM$121,36,FALSE)</f>
        <v>1.7722922386769072E-7</v>
      </c>
      <c r="G80" s="112">
        <f>VLOOKUP(A80,'Indoor Air LADC and Risk Calcs'!$A$6:$AM$121,37,FALSE)</f>
        <v>3.1700351563121735E-7</v>
      </c>
      <c r="H80" s="112">
        <f>VLOOKUP(A80,'Indoor Air LADC and Risk Calcs'!$A$6:$AM$121,38,FALSE)</f>
        <v>5.2698196956334101E-8</v>
      </c>
      <c r="I80" s="112">
        <f>VLOOKUP(A80,'Indoor Air LADC and Risk Calcs'!$A$6:$AM$121,39,FALSE)</f>
        <v>1.0105635099637552E-7</v>
      </c>
      <c r="J80" s="112">
        <f>VLOOKUP(A80,'Indoor Air LADC and Risk Calcs'!$A$6:$AM$121,22,FALSE)</f>
        <v>124195.59716189247</v>
      </c>
      <c r="K80" s="112">
        <f>VLOOKUP(A80,'Indoor Air LADC and Risk Calcs'!$A$6:$AM$121,23,FALSE)</f>
        <v>740418.21391942014</v>
      </c>
      <c r="L80" s="112">
        <f>VLOOKUP(A80,'Indoor Air LADC and Risk Calcs'!$A$6:$AM$121,24,FALSE)</f>
        <v>391797.68711190921</v>
      </c>
      <c r="M80" s="112">
        <f>VLOOKUP(A80,'Indoor Air LADC and Risk Calcs'!$A$6:$AM$121,25,FALSE)</f>
        <v>219044.88933422416</v>
      </c>
      <c r="N80" s="112">
        <f>VLOOKUP(A80,'Indoor Air LADC and Risk Calcs'!$A$6:$AM$121,26,FALSE)</f>
        <v>1317654.1895263807</v>
      </c>
      <c r="O80" s="112">
        <f>VLOOKUP(A80,'Indoor Air LADC and Risk Calcs'!$A$6:$AM$121,27,FALSE)</f>
        <v>687121.58429795713</v>
      </c>
      <c r="P80" s="112">
        <f>VLOOKUP(A80,'Indoor Air LADC and Risk Calcs'!$A$6:$AM$121,28,FALSE)</f>
        <v>269217.4498805849</v>
      </c>
      <c r="Q80" s="112">
        <f>VLOOKUP(A80,'Indoor Air LADC and Risk Calcs'!$A$6:$AM$121,29,FALSE)</f>
        <v>1604996.5373304402</v>
      </c>
      <c r="R80" s="112">
        <f>VLOOKUP(A80,'Indoor Air LADC and Risk Calcs'!$A$6:$AM$121,30,FALSE)</f>
        <v>849295.59987448622</v>
      </c>
      <c r="S80" s="112">
        <f>VLOOKUP(A80,'Indoor Air LADC and Risk Calcs'!$A$6:$AM$121,31,FALSE)</f>
        <v>474821.23250363517</v>
      </c>
      <c r="T80" s="112">
        <f>VLOOKUP(A80,'Indoor Air LADC and Risk Calcs'!$A$6:$AM$121,32,FALSE)</f>
        <v>2856264.705312809</v>
      </c>
      <c r="U80" s="112">
        <f>VLOOKUP(A80,'Indoor Air LADC and Risk Calcs'!$A$6:$AM$121,33,FALSE)</f>
        <v>1489466.0109526271</v>
      </c>
    </row>
    <row r="81" spans="1:21" x14ac:dyDescent="0.25">
      <c r="A81" s="53" t="s">
        <v>118</v>
      </c>
      <c r="B81" s="53" t="s">
        <v>113</v>
      </c>
      <c r="C81" s="53" t="s">
        <v>237</v>
      </c>
      <c r="D81" s="112">
        <f>VLOOKUP(A81,'Indoor Air LADC and Risk Calcs'!$A$6:$AM$121,34,FALSE)</f>
        <v>5.5910194553423346E-7</v>
      </c>
      <c r="E81" s="112">
        <f>VLOOKUP(A81,'Indoor Air LADC and Risk Calcs'!$A$6:$AM$121,35,FALSE)</f>
        <v>9.378213379223671E-8</v>
      </c>
      <c r="F81" s="112">
        <f>VLOOKUP(A81,'Indoor Air LADC and Risk Calcs'!$A$6:$AM$121,36,FALSE)</f>
        <v>1.7722922386769072E-7</v>
      </c>
      <c r="G81" s="112">
        <f>VLOOKUP(A81,'Indoor Air LADC and Risk Calcs'!$A$6:$AM$121,37,FALSE)</f>
        <v>3.1700351563121735E-7</v>
      </c>
      <c r="H81" s="112">
        <f>VLOOKUP(A81,'Indoor Air LADC and Risk Calcs'!$A$6:$AM$121,38,FALSE)</f>
        <v>5.2698196956334101E-8</v>
      </c>
      <c r="I81" s="112">
        <f>VLOOKUP(A81,'Indoor Air LADC and Risk Calcs'!$A$6:$AM$121,39,FALSE)</f>
        <v>1.0105635099637552E-7</v>
      </c>
      <c r="J81" s="112">
        <f>VLOOKUP(A81,'Indoor Air LADC and Risk Calcs'!$A$6:$AM$121,22,FALSE)</f>
        <v>124195.59716189247</v>
      </c>
      <c r="K81" s="112">
        <f>VLOOKUP(A81,'Indoor Air LADC and Risk Calcs'!$A$6:$AM$121,23,FALSE)</f>
        <v>740418.21391942014</v>
      </c>
      <c r="L81" s="112">
        <f>VLOOKUP(A81,'Indoor Air LADC and Risk Calcs'!$A$6:$AM$121,24,FALSE)</f>
        <v>391797.68711190921</v>
      </c>
      <c r="M81" s="112">
        <f>VLOOKUP(A81,'Indoor Air LADC and Risk Calcs'!$A$6:$AM$121,25,FALSE)</f>
        <v>219044.88933422416</v>
      </c>
      <c r="N81" s="112">
        <f>VLOOKUP(A81,'Indoor Air LADC and Risk Calcs'!$A$6:$AM$121,26,FALSE)</f>
        <v>1317654.1895263807</v>
      </c>
      <c r="O81" s="112">
        <f>VLOOKUP(A81,'Indoor Air LADC and Risk Calcs'!$A$6:$AM$121,27,FALSE)</f>
        <v>687121.58429795713</v>
      </c>
      <c r="P81" s="112">
        <f>VLOOKUP(A81,'Indoor Air LADC and Risk Calcs'!$A$6:$AM$121,28,FALSE)</f>
        <v>269217.4498805849</v>
      </c>
      <c r="Q81" s="112">
        <f>VLOOKUP(A81,'Indoor Air LADC and Risk Calcs'!$A$6:$AM$121,29,FALSE)</f>
        <v>1604996.5373304402</v>
      </c>
      <c r="R81" s="112">
        <f>VLOOKUP(A81,'Indoor Air LADC and Risk Calcs'!$A$6:$AM$121,30,FALSE)</f>
        <v>849295.59987448622</v>
      </c>
      <c r="S81" s="112">
        <f>VLOOKUP(A81,'Indoor Air LADC and Risk Calcs'!$A$6:$AM$121,31,FALSE)</f>
        <v>474821.23250363517</v>
      </c>
      <c r="T81" s="112">
        <f>VLOOKUP(A81,'Indoor Air LADC and Risk Calcs'!$A$6:$AM$121,32,FALSE)</f>
        <v>2856264.705312809</v>
      </c>
      <c r="U81" s="112">
        <f>VLOOKUP(A81,'Indoor Air LADC and Risk Calcs'!$A$6:$AM$121,33,FALSE)</f>
        <v>1489466.0109526271</v>
      </c>
    </row>
    <row r="82" spans="1:21" x14ac:dyDescent="0.25">
      <c r="A82" s="53" t="s">
        <v>116</v>
      </c>
      <c r="B82" s="53" t="s">
        <v>113</v>
      </c>
      <c r="C82" s="53" t="s">
        <v>237</v>
      </c>
      <c r="D82" s="112">
        <f>VLOOKUP(A82,'Indoor Air LADC and Risk Calcs'!$A$6:$AM$121,34,FALSE)</f>
        <v>5.4693843734181569E-7</v>
      </c>
      <c r="E82" s="112">
        <f>VLOOKUP(A82,'Indoor Air LADC and Risk Calcs'!$A$6:$AM$121,35,FALSE)</f>
        <v>9.1741862314386076E-8</v>
      </c>
      <c r="F82" s="112">
        <f>VLOOKUP(A82,'Indoor Air LADC and Risk Calcs'!$A$6:$AM$121,36,FALSE)</f>
        <v>1.7337352432368244E-7</v>
      </c>
      <c r="G82" s="112">
        <f>VLOOKUP(A82,'Indoor Air LADC and Risk Calcs'!$A$6:$AM$121,37,FALSE)</f>
        <v>3.101069650285877E-7</v>
      </c>
      <c r="H82" s="112">
        <f>VLOOKUP(A82,'Indoor Air LADC and Risk Calcs'!$A$6:$AM$121,38,FALSE)</f>
        <v>5.1551724554433359E-8</v>
      </c>
      <c r="I82" s="112">
        <f>VLOOKUP(A82,'Indoor Air LADC and Risk Calcs'!$A$6:$AM$121,39,FALSE)</f>
        <v>9.8857825730887986E-8</v>
      </c>
      <c r="J82" s="112">
        <f>VLOOKUP(A82,'Indoor Air LADC and Risk Calcs'!$A$6:$AM$121,22,FALSE)</f>
        <v>126957.6158104315</v>
      </c>
      <c r="K82" s="112">
        <f>VLOOKUP(A82,'Indoor Air LADC and Risk Calcs'!$A$6:$AM$121,23,FALSE)</f>
        <v>756884.56990382459</v>
      </c>
      <c r="L82" s="112">
        <f>VLOOKUP(A82,'Indoor Air LADC and Risk Calcs'!$A$6:$AM$121,24,FALSE)</f>
        <v>400510.979233263</v>
      </c>
      <c r="M82" s="112">
        <f>VLOOKUP(A82,'Indoor Air LADC and Risk Calcs'!$A$6:$AM$121,25,FALSE)</f>
        <v>223916.28641297607</v>
      </c>
      <c r="N82" s="112">
        <f>VLOOKUP(A82,'Indoor Air LADC and Risk Calcs'!$A$6:$AM$121,26,FALSE)</f>
        <v>1346957.8486492836</v>
      </c>
      <c r="O82" s="112">
        <f>VLOOKUP(A82,'Indoor Air LADC and Risk Calcs'!$A$6:$AM$121,27,FALSE)</f>
        <v>702402.66247636278</v>
      </c>
      <c r="P82" s="112">
        <f>VLOOKUP(A82,'Indoor Air LADC and Risk Calcs'!$A$6:$AM$121,28,FALSE)</f>
        <v>275204.6477690335</v>
      </c>
      <c r="Q82" s="112">
        <f>VLOOKUP(A82,'Indoor Air LADC and Risk Calcs'!$A$6:$AM$121,29,FALSE)</f>
        <v>1640690.4787281267</v>
      </c>
      <c r="R82" s="112">
        <f>VLOOKUP(A82,'Indoor Air LADC and Risk Calcs'!$A$6:$AM$121,30,FALSE)</f>
        <v>868183.30876740045</v>
      </c>
      <c r="S82" s="112">
        <f>VLOOKUP(A82,'Indoor Air LADC and Risk Calcs'!$A$6:$AM$121,31,FALSE)</f>
        <v>485380.90715287247</v>
      </c>
      <c r="T82" s="112">
        <f>VLOOKUP(A82,'Indoor Air LADC and Risk Calcs'!$A$6:$AM$121,32,FALSE)</f>
        <v>2919785.9295874038</v>
      </c>
      <c r="U82" s="112">
        <f>VLOOKUP(A82,'Indoor Air LADC and Risk Calcs'!$A$6:$AM$121,33,FALSE)</f>
        <v>1522590.638496819</v>
      </c>
    </row>
    <row r="83" spans="1:21" x14ac:dyDescent="0.25">
      <c r="A83" s="53" t="s">
        <v>172</v>
      </c>
      <c r="B83" s="53" t="s">
        <v>168</v>
      </c>
      <c r="C83" s="53" t="s">
        <v>237</v>
      </c>
      <c r="D83" s="112">
        <f>VLOOKUP(A83,'Indoor Air LADC and Risk Calcs'!$A$6:$AM$121,34,FALSE)</f>
        <v>2.9807157382110046E-8</v>
      </c>
      <c r="E83" s="112">
        <f>VLOOKUP(A83,'Indoor Air LADC and Risk Calcs'!$A$6:$AM$121,35,FALSE)</f>
        <v>3.1716016137425642E-9</v>
      </c>
      <c r="F83" s="112">
        <f>VLOOKUP(A83,'Indoor Air LADC and Risk Calcs'!$A$6:$AM$121,36,FALSE)</f>
        <v>6.4137179621393253E-9</v>
      </c>
      <c r="G83" s="112">
        <f>VLOOKUP(A83,'Indoor Air LADC and Risk Calcs'!$A$6:$AM$121,37,FALSE)</f>
        <v>1.7328417319637616E-8</v>
      </c>
      <c r="H83" s="112">
        <f>VLOOKUP(A83,'Indoor Air LADC and Risk Calcs'!$A$6:$AM$121,38,FALSE)</f>
        <v>1.7703622309516304E-9</v>
      </c>
      <c r="I83" s="112">
        <f>VLOOKUP(A83,'Indoor Air LADC and Risk Calcs'!$A$6:$AM$121,39,FALSE)</f>
        <v>3.671192124548461E-9</v>
      </c>
      <c r="J83" s="112">
        <f>VLOOKUP(A83,'Indoor Air LADC and Risk Calcs'!$A$6:$AM$121,22,FALSE)</f>
        <v>2329574.7095184592</v>
      </c>
      <c r="K83" s="112">
        <f>VLOOKUP(A83,'Indoor Air LADC and Risk Calcs'!$A$6:$AM$121,23,FALSE)</f>
        <v>21893670.282902125</v>
      </c>
      <c r="L83" s="112">
        <f>VLOOKUP(A83,'Indoor Air LADC and Risk Calcs'!$A$6:$AM$121,24,FALSE)</f>
        <v>10826481.677226517</v>
      </c>
      <c r="M83" s="112">
        <f>VLOOKUP(A83,'Indoor Air LADC and Risk Calcs'!$A$6:$AM$121,25,FALSE)</f>
        <v>4007174.9611725155</v>
      </c>
      <c r="N83" s="112">
        <f>VLOOKUP(A83,'Indoor Air LADC and Risk Calcs'!$A$6:$AM$121,26,FALSE)</f>
        <v>39222481.583712213</v>
      </c>
      <c r="O83" s="112">
        <f>VLOOKUP(A83,'Indoor Air LADC and Risk Calcs'!$A$6:$AM$121,27,FALSE)</f>
        <v>18914292.045813467</v>
      </c>
      <c r="P83" s="112">
        <f>VLOOKUP(A83,'Indoor Air LADC and Risk Calcs'!$A$6:$AM$121,28,FALSE)</f>
        <v>5049793.8488539197</v>
      </c>
      <c r="Q83" s="112">
        <f>VLOOKUP(A83,'Indoor Air LADC and Risk Calcs'!$A$6:$AM$121,29,FALSE)</f>
        <v>47458671.778888039</v>
      </c>
      <c r="R83" s="112">
        <f>VLOOKUP(A83,'Indoor Air LADC and Risk Calcs'!$A$6:$AM$121,30,FALSE)</f>
        <v>23468446.989488974</v>
      </c>
      <c r="S83" s="112">
        <f>VLOOKUP(A83,'Indoor Air LADC and Risk Calcs'!$A$6:$AM$121,31,FALSE)</f>
        <v>8686309.7317850031</v>
      </c>
      <c r="T83" s="112">
        <f>VLOOKUP(A83,'Indoor Air LADC and Risk Calcs'!$A$6:$AM$121,32,FALSE)</f>
        <v>85022148.218271881</v>
      </c>
      <c r="U83" s="112">
        <f>VLOOKUP(A83,'Indoor Air LADC and Risk Calcs'!$A$6:$AM$121,33,FALSE)</f>
        <v>41000305.866180524</v>
      </c>
    </row>
    <row r="84" spans="1:21" x14ac:dyDescent="0.25">
      <c r="A84" s="53" t="s">
        <v>174</v>
      </c>
      <c r="B84" s="53" t="s">
        <v>168</v>
      </c>
      <c r="C84" s="53" t="s">
        <v>237</v>
      </c>
      <c r="D84" s="112">
        <f>VLOOKUP(A84,'Indoor Air LADC and Risk Calcs'!$A$6:$AM$121,34,FALSE)</f>
        <v>2.4354550261371082E-8</v>
      </c>
      <c r="E84" s="112">
        <f>VLOOKUP(A84,'Indoor Air LADC and Risk Calcs'!$A$6:$AM$121,35,FALSE)</f>
        <v>2.2569971581543596E-9</v>
      </c>
      <c r="F84" s="112">
        <f>VLOOKUP(A84,'Indoor Air LADC and Risk Calcs'!$A$6:$AM$121,36,FALSE)</f>
        <v>4.6853009251700979E-9</v>
      </c>
      <c r="G84" s="112">
        <f>VLOOKUP(A84,'Indoor Air LADC and Risk Calcs'!$A$6:$AM$121,37,FALSE)</f>
        <v>1.4236860152941573E-8</v>
      </c>
      <c r="H84" s="112">
        <f>VLOOKUP(A84,'Indoor Air LADC and Risk Calcs'!$A$6:$AM$121,38,FALSE)</f>
        <v>1.256426326651298E-9</v>
      </c>
      <c r="I84" s="112">
        <f>VLOOKUP(A84,'Indoor Air LADC and Risk Calcs'!$A$6:$AM$121,39,FALSE)</f>
        <v>2.685646315881633E-9</v>
      </c>
      <c r="J84" s="112">
        <f>VLOOKUP(A84,'Indoor Air LADC and Risk Calcs'!$A$6:$AM$121,22,FALSE)</f>
        <v>2851130.4563129661</v>
      </c>
      <c r="K84" s="112">
        <f>VLOOKUP(A84,'Indoor Air LADC and Risk Calcs'!$A$6:$AM$121,23,FALSE)</f>
        <v>30765656.814908151</v>
      </c>
      <c r="L84" s="112">
        <f>VLOOKUP(A84,'Indoor Air LADC and Risk Calcs'!$A$6:$AM$121,24,FALSE)</f>
        <v>14820392.779249089</v>
      </c>
      <c r="M84" s="112">
        <f>VLOOKUP(A84,'Indoor Air LADC and Risk Calcs'!$A$6:$AM$121,25,FALSE)</f>
        <v>4877339.4733144827</v>
      </c>
      <c r="N84" s="112">
        <f>VLOOKUP(A84,'Indoor Air LADC and Risk Calcs'!$A$6:$AM$121,26,FALSE)</f>
        <v>55266272.703048393</v>
      </c>
      <c r="O84" s="112">
        <f>VLOOKUP(A84,'Indoor Air LADC and Risk Calcs'!$A$6:$AM$121,27,FALSE)</f>
        <v>25855228.810054675</v>
      </c>
      <c r="P84" s="112">
        <f>VLOOKUP(A84,'Indoor Air LADC and Risk Calcs'!$A$6:$AM$121,28,FALSE)</f>
        <v>6180364.5883266749</v>
      </c>
      <c r="Q84" s="112">
        <f>VLOOKUP(A84,'Indoor Air LADC and Risk Calcs'!$A$6:$AM$121,29,FALSE)</f>
        <v>66690380.825772271</v>
      </c>
      <c r="R84" s="112">
        <f>VLOOKUP(A84,'Indoor Air LADC and Risk Calcs'!$A$6:$AM$121,30,FALSE)</f>
        <v>32126004.797554262</v>
      </c>
      <c r="S84" s="112">
        <f>VLOOKUP(A84,'Indoor Air LADC and Risk Calcs'!$A$6:$AM$121,31,FALSE)</f>
        <v>10572555.913524237</v>
      </c>
      <c r="T84" s="112">
        <f>VLOOKUP(A84,'Indoor Air LADC and Risk Calcs'!$A$6:$AM$121,32,FALSE)</f>
        <v>119800100.33789632</v>
      </c>
      <c r="U84" s="112">
        <f>VLOOKUP(A84,'Indoor Air LADC and Risk Calcs'!$A$6:$AM$121,33,FALSE)</f>
        <v>56046099.261059217</v>
      </c>
    </row>
    <row r="85" spans="1:21" x14ac:dyDescent="0.25">
      <c r="A85" s="53" t="s">
        <v>170</v>
      </c>
      <c r="B85" s="53" t="s">
        <v>168</v>
      </c>
      <c r="C85" s="53" t="s">
        <v>237</v>
      </c>
      <c r="D85" s="112">
        <f>VLOOKUP(A85,'Indoor Air LADC and Risk Calcs'!$A$6:$AM$121,34,FALSE)</f>
        <v>2.390758506785544E-8</v>
      </c>
      <c r="E85" s="112">
        <f>VLOOKUP(A85,'Indoor Air LADC and Risk Calcs'!$A$6:$AM$121,35,FALSE)</f>
        <v>4.0101887668098211E-9</v>
      </c>
      <c r="F85" s="112">
        <f>VLOOKUP(A85,'Indoor Air LADC and Risk Calcs'!$A$6:$AM$121,36,FALSE)</f>
        <v>7.5784439313266096E-9</v>
      </c>
      <c r="G85" s="112">
        <f>VLOOKUP(A85,'Indoor Air LADC and Risk Calcs'!$A$6:$AM$121,37,FALSE)</f>
        <v>1.3555289115513417E-8</v>
      </c>
      <c r="H85" s="112">
        <f>VLOOKUP(A85,'Indoor Air LADC and Risk Calcs'!$A$6:$AM$121,38,FALSE)</f>
        <v>2.2534112727014582E-9</v>
      </c>
      <c r="I85" s="112">
        <f>VLOOKUP(A85,'Indoor Air LADC and Risk Calcs'!$A$6:$AM$121,39,FALSE)</f>
        <v>4.3212393149237846E-9</v>
      </c>
      <c r="J85" s="112">
        <f>VLOOKUP(A85,'Indoor Air LADC and Risk Calcs'!$A$6:$AM$121,22,FALSE)</f>
        <v>2904433.8774877661</v>
      </c>
      <c r="K85" s="112">
        <f>VLOOKUP(A85,'Indoor Air LADC and Risk Calcs'!$A$6:$AM$121,23,FALSE)</f>
        <v>17315394.371133108</v>
      </c>
      <c r="L85" s="112">
        <f>VLOOKUP(A85,'Indoor Air LADC and Risk Calcs'!$A$6:$AM$121,24,FALSE)</f>
        <v>9162566.9635118414</v>
      </c>
      <c r="M85" s="112">
        <f>VLOOKUP(A85,'Indoor Air LADC and Risk Calcs'!$A$6:$AM$121,25,FALSE)</f>
        <v>5122576.0961845759</v>
      </c>
      <c r="N85" s="112">
        <f>VLOOKUP(A85,'Indoor Air LADC and Risk Calcs'!$A$6:$AM$121,26,FALSE)</f>
        <v>30814614.642783608</v>
      </c>
      <c r="O85" s="112">
        <f>VLOOKUP(A85,'Indoor Air LADC and Risk Calcs'!$A$6:$AM$121,27,FALSE)</f>
        <v>16069001.260862753</v>
      </c>
      <c r="P85" s="112">
        <f>VLOOKUP(A85,'Indoor Air LADC and Risk Calcs'!$A$6:$AM$121,28,FALSE)</f>
        <v>6295909.8366810475</v>
      </c>
      <c r="Q85" s="112">
        <f>VLOOKUP(A85,'Indoor Air LADC and Risk Calcs'!$A$6:$AM$121,29,FALSE)</f>
        <v>37534392.706341706</v>
      </c>
      <c r="R85" s="112">
        <f>VLOOKUP(A85,'Indoor Air LADC and Risk Calcs'!$A$6:$AM$121,30,FALSE)</f>
        <v>19861597.098819125</v>
      </c>
      <c r="S85" s="112">
        <f>VLOOKUP(A85,'Indoor Air LADC and Risk Calcs'!$A$6:$AM$121,31,FALSE)</f>
        <v>11104152.682935892</v>
      </c>
      <c r="T85" s="112">
        <f>VLOOKUP(A85,'Indoor Air LADC and Risk Calcs'!$A$6:$AM$121,32,FALSE)</f>
        <v>66796506.178631134</v>
      </c>
      <c r="U85" s="112">
        <f>VLOOKUP(A85,'Indoor Air LADC and Risk Calcs'!$A$6:$AM$121,33,FALSE)</f>
        <v>34832599.870172843</v>
      </c>
    </row>
    <row r="86" spans="1:21" x14ac:dyDescent="0.25">
      <c r="A86" s="53" t="s">
        <v>175</v>
      </c>
      <c r="B86" s="53" t="s">
        <v>168</v>
      </c>
      <c r="C86" s="53" t="s">
        <v>237</v>
      </c>
      <c r="D86" s="112">
        <f>VLOOKUP(A86,'Indoor Air LADC and Risk Calcs'!$A$6:$AM$121,34,FALSE)</f>
        <v>1.76298822514245E-8</v>
      </c>
      <c r="E86" s="112">
        <f>VLOOKUP(A86,'Indoor Air LADC and Risk Calcs'!$A$6:$AM$121,35,FALSE)</f>
        <v>2.0431030346653844E-9</v>
      </c>
      <c r="F86" s="112">
        <f>VLOOKUP(A86,'Indoor Air LADC and Risk Calcs'!$A$6:$AM$121,36,FALSE)</f>
        <v>4.0710674995542751E-9</v>
      </c>
      <c r="G86" s="112">
        <f>VLOOKUP(A86,'Indoor Air LADC and Risk Calcs'!$A$6:$AM$121,37,FALSE)</f>
        <v>1.0209987243166828E-8</v>
      </c>
      <c r="H86" s="112">
        <f>VLOOKUP(A86,'Indoor Air LADC and Risk Calcs'!$A$6:$AM$121,38,FALSE)</f>
        <v>1.1421490676259815E-9</v>
      </c>
      <c r="I86" s="112">
        <f>VLOOKUP(A86,'Indoor Air LADC and Risk Calcs'!$A$6:$AM$121,39,FALSE)</f>
        <v>2.3283689666076443E-9</v>
      </c>
      <c r="J86" s="112">
        <f>VLOOKUP(A86,'Indoor Air LADC and Risk Calcs'!$A$6:$AM$121,22,FALSE)</f>
        <v>3938653.6455392027</v>
      </c>
      <c r="K86" s="112">
        <f>VLOOKUP(A86,'Indoor Air LADC and Risk Calcs'!$A$6:$AM$121,23,FALSE)</f>
        <v>33986538.525881253</v>
      </c>
      <c r="L86" s="112">
        <f>VLOOKUP(A86,'Indoor Air LADC and Risk Calcs'!$A$6:$AM$121,24,FALSE)</f>
        <v>17056460.008978598</v>
      </c>
      <c r="M86" s="112">
        <f>VLOOKUP(A86,'Indoor Air LADC and Risk Calcs'!$A$6:$AM$121,25,FALSE)</f>
        <v>6800987.9293896593</v>
      </c>
      <c r="N86" s="112">
        <f>VLOOKUP(A86,'Indoor Air LADC and Risk Calcs'!$A$6:$AM$121,26,FALSE)</f>
        <v>60795917.072655529</v>
      </c>
      <c r="O86" s="112">
        <f>VLOOKUP(A86,'Indoor Air LADC and Risk Calcs'!$A$6:$AM$121,27,FALSE)</f>
        <v>29822592.98068589</v>
      </c>
      <c r="P86" s="112">
        <f>VLOOKUP(A86,'Indoor Air LADC and Risk Calcs'!$A$6:$AM$121,28,FALSE)</f>
        <v>8537776.8185512368</v>
      </c>
      <c r="Q86" s="112">
        <f>VLOOKUP(A86,'Indoor Air LADC and Risk Calcs'!$A$6:$AM$121,29,FALSE)</f>
        <v>73672251.201296791</v>
      </c>
      <c r="R86" s="112">
        <f>VLOOKUP(A86,'Indoor Air LADC and Risk Calcs'!$A$6:$AM$121,30,FALSE)</f>
        <v>36973103.495945431</v>
      </c>
      <c r="S86" s="112">
        <f>VLOOKUP(A86,'Indoor Air LADC and Risk Calcs'!$A$6:$AM$121,31,FALSE)</f>
        <v>14742427.822398853</v>
      </c>
      <c r="T86" s="112">
        <f>VLOOKUP(A86,'Indoor Air LADC and Risk Calcs'!$A$6:$AM$121,32,FALSE)</f>
        <v>131786650.50514285</v>
      </c>
      <c r="U86" s="112">
        <f>VLOOKUP(A86,'Indoor Air LADC and Risk Calcs'!$A$6:$AM$121,33,FALSE)</f>
        <v>64646111.57367494</v>
      </c>
    </row>
    <row r="87" spans="1:21" x14ac:dyDescent="0.25">
      <c r="A87" s="53" t="s">
        <v>138</v>
      </c>
      <c r="B87" s="53" t="s">
        <v>139</v>
      </c>
      <c r="C87" s="53" t="s">
        <v>237</v>
      </c>
      <c r="D87" s="112">
        <f>VLOOKUP(A87,'Indoor Air LADC and Risk Calcs'!$A$6:$AM$121,34,FALSE)</f>
        <v>1.5127061287812842E-8</v>
      </c>
      <c r="E87" s="112">
        <f>VLOOKUP(A87,'Indoor Air LADC and Risk Calcs'!$A$6:$AM$121,35,FALSE)</f>
        <v>7.0920500254355136E-10</v>
      </c>
      <c r="F87" s="112">
        <f>VLOOKUP(A87,'Indoor Air LADC and Risk Calcs'!$A$6:$AM$121,36,FALSE)</f>
        <v>1.7602874779914072E-9</v>
      </c>
      <c r="G87" s="112">
        <f>VLOOKUP(A87,'Indoor Air LADC and Risk Calcs'!$A$6:$AM$121,37,FALSE)</f>
        <v>9.0049941785328831E-9</v>
      </c>
      <c r="H87" s="112">
        <f>VLOOKUP(A87,'Indoor Air LADC and Risk Calcs'!$A$6:$AM$121,38,FALSE)</f>
        <v>3.8668864245073513E-10</v>
      </c>
      <c r="I87" s="112">
        <f>VLOOKUP(A87,'Indoor Air LADC and Risk Calcs'!$A$6:$AM$121,39,FALSE)</f>
        <v>1.0177995627531547E-9</v>
      </c>
      <c r="J87" s="112">
        <f>VLOOKUP(A87,'Indoor Air LADC and Risk Calcs'!$A$6:$AM$121,22,FALSE)</f>
        <v>4590316.5643906593</v>
      </c>
      <c r="K87" s="112">
        <f>VLOOKUP(A87,'Indoor Air LADC and Risk Calcs'!$A$6:$AM$121,23,FALSE)</f>
        <v>97909630.85562259</v>
      </c>
      <c r="L87" s="112">
        <f>VLOOKUP(A87,'Indoor Air LADC and Risk Calcs'!$A$6:$AM$121,24,FALSE)</f>
        <v>39446965.83266779</v>
      </c>
      <c r="M87" s="112">
        <f>VLOOKUP(A87,'Indoor Air LADC and Risk Calcs'!$A$6:$AM$121,25,FALSE)</f>
        <v>7711054.4019599818</v>
      </c>
      <c r="N87" s="112">
        <f>VLOOKUP(A87,'Indoor Air LADC and Risk Calcs'!$A$6:$AM$121,26,FALSE)</f>
        <v>179570828.76786724</v>
      </c>
      <c r="O87" s="112">
        <f>VLOOKUP(A87,'Indoor Air LADC and Risk Calcs'!$A$6:$AM$121,27,FALSE)</f>
        <v>68223648.880502298</v>
      </c>
      <c r="P87" s="112">
        <f>VLOOKUP(A87,'Indoor Air LADC and Risk Calcs'!$A$6:$AM$121,28,FALSE)</f>
        <v>9950379.4647323098</v>
      </c>
      <c r="Q87" s="112">
        <f>VLOOKUP(A87,'Indoor Air LADC and Risk Calcs'!$A$6:$AM$121,29,FALSE)</f>
        <v>212237645.61750501</v>
      </c>
      <c r="R87" s="112">
        <f>VLOOKUP(A87,'Indoor Air LADC and Risk Calcs'!$A$6:$AM$121,30,FALSE)</f>
        <v>85508760.291672513</v>
      </c>
      <c r="S87" s="112">
        <f>VLOOKUP(A87,'Indoor Air LADC and Risk Calcs'!$A$6:$AM$121,31,FALSE)</f>
        <v>16715169.051283395</v>
      </c>
      <c r="T87" s="112">
        <f>VLOOKUP(A87,'Indoor Air LADC and Risk Calcs'!$A$6:$AM$121,32,FALSE)</f>
        <v>389253739.25140959</v>
      </c>
      <c r="U87" s="112">
        <f>VLOOKUP(A87,'Indoor Air LADC and Risk Calcs'!$A$6:$AM$121,33,FALSE)</f>
        <v>147887664.23994362</v>
      </c>
    </row>
    <row r="88" spans="1:21" x14ac:dyDescent="0.25">
      <c r="A88" s="53" t="s">
        <v>173</v>
      </c>
      <c r="B88" s="53" t="s">
        <v>168</v>
      </c>
      <c r="C88" s="53" t="s">
        <v>237</v>
      </c>
      <c r="D88" s="112">
        <f>VLOOKUP(A88,'Indoor Air LADC and Risk Calcs'!$A$6:$AM$121,34,FALSE)</f>
        <v>1.5127061287812842E-8</v>
      </c>
      <c r="E88" s="112">
        <f>VLOOKUP(A88,'Indoor Air LADC and Risk Calcs'!$A$6:$AM$121,35,FALSE)</f>
        <v>7.0920500254355136E-10</v>
      </c>
      <c r="F88" s="112">
        <f>VLOOKUP(A88,'Indoor Air LADC and Risk Calcs'!$A$6:$AM$121,36,FALSE)</f>
        <v>1.7602874779914072E-9</v>
      </c>
      <c r="G88" s="112">
        <f>VLOOKUP(A88,'Indoor Air LADC and Risk Calcs'!$A$6:$AM$121,37,FALSE)</f>
        <v>9.0049941785328831E-9</v>
      </c>
      <c r="H88" s="112">
        <f>VLOOKUP(A88,'Indoor Air LADC and Risk Calcs'!$A$6:$AM$121,38,FALSE)</f>
        <v>3.8668864245073513E-10</v>
      </c>
      <c r="I88" s="112">
        <f>VLOOKUP(A88,'Indoor Air LADC and Risk Calcs'!$A$6:$AM$121,39,FALSE)</f>
        <v>1.0177995627531547E-9</v>
      </c>
      <c r="J88" s="112">
        <f>VLOOKUP(A88,'Indoor Air LADC and Risk Calcs'!$A$6:$AM$121,22,FALSE)</f>
        <v>4590316.5643906593</v>
      </c>
      <c r="K88" s="112">
        <f>VLOOKUP(A88,'Indoor Air LADC and Risk Calcs'!$A$6:$AM$121,23,FALSE)</f>
        <v>97909630.85562259</v>
      </c>
      <c r="L88" s="112">
        <f>VLOOKUP(A88,'Indoor Air LADC and Risk Calcs'!$A$6:$AM$121,24,FALSE)</f>
        <v>39446965.83266779</v>
      </c>
      <c r="M88" s="112">
        <f>VLOOKUP(A88,'Indoor Air LADC and Risk Calcs'!$A$6:$AM$121,25,FALSE)</f>
        <v>7711054.4019599818</v>
      </c>
      <c r="N88" s="112">
        <f>VLOOKUP(A88,'Indoor Air LADC and Risk Calcs'!$A$6:$AM$121,26,FALSE)</f>
        <v>179570828.76786724</v>
      </c>
      <c r="O88" s="112">
        <f>VLOOKUP(A88,'Indoor Air LADC and Risk Calcs'!$A$6:$AM$121,27,FALSE)</f>
        <v>68223648.880502298</v>
      </c>
      <c r="P88" s="112">
        <f>VLOOKUP(A88,'Indoor Air LADC and Risk Calcs'!$A$6:$AM$121,28,FALSE)</f>
        <v>9950379.4647323098</v>
      </c>
      <c r="Q88" s="112">
        <f>VLOOKUP(A88,'Indoor Air LADC and Risk Calcs'!$A$6:$AM$121,29,FALSE)</f>
        <v>212237645.61750501</v>
      </c>
      <c r="R88" s="112">
        <f>VLOOKUP(A88,'Indoor Air LADC and Risk Calcs'!$A$6:$AM$121,30,FALSE)</f>
        <v>85508760.291672513</v>
      </c>
      <c r="S88" s="112">
        <f>VLOOKUP(A88,'Indoor Air LADC and Risk Calcs'!$A$6:$AM$121,31,FALSE)</f>
        <v>16715169.051283395</v>
      </c>
      <c r="T88" s="112">
        <f>VLOOKUP(A88,'Indoor Air LADC and Risk Calcs'!$A$6:$AM$121,32,FALSE)</f>
        <v>389253739.25140959</v>
      </c>
      <c r="U88" s="112">
        <f>VLOOKUP(A88,'Indoor Air LADC and Risk Calcs'!$A$6:$AM$121,33,FALSE)</f>
        <v>147887664.23994362</v>
      </c>
    </row>
    <row r="89" spans="1:21" x14ac:dyDescent="0.25">
      <c r="A89" s="53" t="s">
        <v>171</v>
      </c>
      <c r="B89" s="53" t="s">
        <v>168</v>
      </c>
      <c r="C89" s="53" t="s">
        <v>237</v>
      </c>
      <c r="D89" s="112">
        <f>VLOOKUP(A89,'Indoor Air LADC and Risk Calcs'!$A$6:$AM$121,34,FALSE)</f>
        <v>1.2582939509397599E-8</v>
      </c>
      <c r="E89" s="112">
        <f>VLOOKUP(A89,'Indoor Air LADC and Risk Calcs'!$A$6:$AM$121,35,FALSE)</f>
        <v>2.1106256667420111E-9</v>
      </c>
      <c r="F89" s="112">
        <f>VLOOKUP(A89,'Indoor Air LADC and Risk Calcs'!$A$6:$AM$121,36,FALSE)</f>
        <v>3.988654700698215E-9</v>
      </c>
      <c r="G89" s="112">
        <f>VLOOKUP(A89,'Indoor Air LADC and Risk Calcs'!$A$6:$AM$121,37,FALSE)</f>
        <v>7.1343626923754836E-9</v>
      </c>
      <c r="H89" s="112">
        <f>VLOOKUP(A89,'Indoor Air LADC and Risk Calcs'!$A$6:$AM$121,38,FALSE)</f>
        <v>1.1860059330007672E-9</v>
      </c>
      <c r="I89" s="112">
        <f>VLOOKUP(A89,'Indoor Air LADC and Risk Calcs'!$A$6:$AM$121,39,FALSE)</f>
        <v>2.2743364815388337E-9</v>
      </c>
      <c r="J89" s="112">
        <f>VLOOKUP(A89,'Indoor Air LADC and Risk Calcs'!$A$6:$AM$121,22,FALSE)</f>
        <v>5518424.3672267562</v>
      </c>
      <c r="K89" s="112">
        <f>VLOOKUP(A89,'Indoor Air LADC and Risk Calcs'!$A$6:$AM$121,23,FALSE)</f>
        <v>32899249.305152904</v>
      </c>
      <c r="L89" s="112">
        <f>VLOOKUP(A89,'Indoor Air LADC and Risk Calcs'!$A$6:$AM$121,24,FALSE)</f>
        <v>17408877.230672501</v>
      </c>
      <c r="M89" s="112">
        <f>VLOOKUP(A89,'Indoor Air LADC and Risk Calcs'!$A$6:$AM$121,25,FALSE)</f>
        <v>9732894.582750693</v>
      </c>
      <c r="N89" s="112">
        <f>VLOOKUP(A89,'Indoor Air LADC and Risk Calcs'!$A$6:$AM$121,26,FALSE)</f>
        <v>58547767.821288861</v>
      </c>
      <c r="O89" s="112">
        <f>VLOOKUP(A89,'Indoor Air LADC and Risk Calcs'!$A$6:$AM$121,27,FALSE)</f>
        <v>30531102.395639237</v>
      </c>
      <c r="P89" s="112">
        <f>VLOOKUP(A89,'Indoor Air LADC and Risk Calcs'!$A$6:$AM$121,28,FALSE)</f>
        <v>11962228.689693991</v>
      </c>
      <c r="Q89" s="112">
        <f>VLOOKUP(A89,'Indoor Air LADC and Risk Calcs'!$A$6:$AM$121,29,FALSE)</f>
        <v>71315346.142049238</v>
      </c>
      <c r="R89" s="112">
        <f>VLOOKUP(A89,'Indoor Air LADC and Risk Calcs'!$A$6:$AM$121,30,FALSE)</f>
        <v>37737034.487756342</v>
      </c>
      <c r="S89" s="112">
        <f>VLOOKUP(A89,'Indoor Air LADC and Risk Calcs'!$A$6:$AM$121,31,FALSE)</f>
        <v>21097890.09757819</v>
      </c>
      <c r="T89" s="112">
        <f>VLOOKUP(A89,'Indoor Air LADC and Risk Calcs'!$A$6:$AM$121,32,FALSE)</f>
        <v>126913361.73939918</v>
      </c>
      <c r="U89" s="112">
        <f>VLOOKUP(A89,'Indoor Air LADC and Risk Calcs'!$A$6:$AM$121,33,FALSE)</f>
        <v>66181939.753328405</v>
      </c>
    </row>
    <row r="90" spans="1:21" x14ac:dyDescent="0.25">
      <c r="A90" s="53" t="s">
        <v>103</v>
      </c>
      <c r="B90" s="53" t="s">
        <v>104</v>
      </c>
      <c r="C90" s="53" t="s">
        <v>237</v>
      </c>
      <c r="D90" s="112">
        <f>VLOOKUP(A90,'Indoor Air LADC and Risk Calcs'!$A$6:$AM$121,34,FALSE)</f>
        <v>5.0331758037590397E-9</v>
      </c>
      <c r="E90" s="112">
        <f>VLOOKUP(A90,'Indoor Air LADC and Risk Calcs'!$A$6:$AM$121,35,FALSE)</f>
        <v>8.4425026669680427E-10</v>
      </c>
      <c r="F90" s="112">
        <f>VLOOKUP(A90,'Indoor Air LADC and Risk Calcs'!$A$6:$AM$121,36,FALSE)</f>
        <v>1.595461880279286E-9</v>
      </c>
      <c r="G90" s="112">
        <f>VLOOKUP(A90,'Indoor Air LADC and Risk Calcs'!$A$6:$AM$121,37,FALSE)</f>
        <v>2.8537450769501929E-9</v>
      </c>
      <c r="H90" s="112">
        <f>VLOOKUP(A90,'Indoor Air LADC and Risk Calcs'!$A$6:$AM$121,38,FALSE)</f>
        <v>4.7440237320030693E-10</v>
      </c>
      <c r="I90" s="112">
        <f>VLOOKUP(A90,'Indoor Air LADC and Risk Calcs'!$A$6:$AM$121,39,FALSE)</f>
        <v>9.0973459261553351E-10</v>
      </c>
      <c r="J90" s="112">
        <f>VLOOKUP(A90,'Indoor Air LADC and Risk Calcs'!$A$6:$AM$121,22,FALSE)</f>
        <v>13796060.918066893</v>
      </c>
      <c r="K90" s="112">
        <f>VLOOKUP(A90,'Indoor Air LADC and Risk Calcs'!$A$6:$AM$121,23,FALSE)</f>
        <v>82248123.262882277</v>
      </c>
      <c r="L90" s="112">
        <f>VLOOKUP(A90,'Indoor Air LADC and Risk Calcs'!$A$6:$AM$121,24,FALSE)</f>
        <v>43522193.076681256</v>
      </c>
      <c r="M90" s="112">
        <f>VLOOKUP(A90,'Indoor Air LADC and Risk Calcs'!$A$6:$AM$121,25,FALSE)</f>
        <v>24332236.456876736</v>
      </c>
      <c r="N90" s="112">
        <f>VLOOKUP(A90,'Indoor Air LADC and Risk Calcs'!$A$6:$AM$121,26,FALSE)</f>
        <v>146369419.55322215</v>
      </c>
      <c r="O90" s="112">
        <f>VLOOKUP(A90,'Indoor Air LADC and Risk Calcs'!$A$6:$AM$121,27,FALSE)</f>
        <v>76327755.989098087</v>
      </c>
      <c r="P90" s="112">
        <f>VLOOKUP(A90,'Indoor Air LADC and Risk Calcs'!$A$6:$AM$121,28,FALSE)</f>
        <v>29905571.72423498</v>
      </c>
      <c r="Q90" s="112">
        <f>VLOOKUP(A90,'Indoor Air LADC and Risk Calcs'!$A$6:$AM$121,29,FALSE)</f>
        <v>178288365.35512313</v>
      </c>
      <c r="R90" s="112">
        <f>VLOOKUP(A90,'Indoor Air LADC and Risk Calcs'!$A$6:$AM$121,30,FALSE)</f>
        <v>94342586.219390869</v>
      </c>
      <c r="S90" s="112">
        <f>VLOOKUP(A90,'Indoor Air LADC and Risk Calcs'!$A$6:$AM$121,31,FALSE)</f>
        <v>52744725.243945487</v>
      </c>
      <c r="T90" s="112">
        <f>VLOOKUP(A90,'Indoor Air LADC and Risk Calcs'!$A$6:$AM$121,32,FALSE)</f>
        <v>317283404.34849787</v>
      </c>
      <c r="U90" s="112">
        <f>VLOOKUP(A90,'Indoor Air LADC and Risk Calcs'!$A$6:$AM$121,33,FALSE)</f>
        <v>165454849.38332099</v>
      </c>
    </row>
    <row r="91" spans="1:21" x14ac:dyDescent="0.25">
      <c r="A91" s="53" t="s">
        <v>108</v>
      </c>
      <c r="B91" s="53" t="s">
        <v>104</v>
      </c>
      <c r="C91" s="53" t="s">
        <v>237</v>
      </c>
      <c r="D91" s="112">
        <f>VLOOKUP(A91,'Indoor Air LADC and Risk Calcs'!$A$6:$AM$121,34,FALSE)</f>
        <v>1.67772526791968E-9</v>
      </c>
      <c r="E91" s="112">
        <f>VLOOKUP(A91,'Indoor Air LADC and Risk Calcs'!$A$6:$AM$121,35,FALSE)</f>
        <v>2.8141675556560151E-10</v>
      </c>
      <c r="F91" s="112">
        <f>VLOOKUP(A91,'Indoor Air LADC and Risk Calcs'!$A$6:$AM$121,36,FALSE)</f>
        <v>5.3182062675976205E-10</v>
      </c>
      <c r="G91" s="112">
        <f>VLOOKUP(A91,'Indoor Air LADC and Risk Calcs'!$A$6:$AM$121,37,FALSE)</f>
        <v>9.5124835898339785E-10</v>
      </c>
      <c r="H91" s="112">
        <f>VLOOKUP(A91,'Indoor Air LADC and Risk Calcs'!$A$6:$AM$121,38,FALSE)</f>
        <v>1.5813412440010233E-10</v>
      </c>
      <c r="I91" s="112">
        <f>VLOOKUP(A91,'Indoor Air LADC and Risk Calcs'!$A$6:$AM$121,39,FALSE)</f>
        <v>3.0324486420517791E-10</v>
      </c>
      <c r="J91" s="112">
        <f>VLOOKUP(A91,'Indoor Air LADC and Risk Calcs'!$A$6:$AM$121,22,FALSE)</f>
        <v>41388182.754200667</v>
      </c>
      <c r="K91" s="112">
        <f>VLOOKUP(A91,'Indoor Air LADC and Risk Calcs'!$A$6:$AM$121,23,FALSE)</f>
        <v>246744369.78864679</v>
      </c>
      <c r="L91" s="112">
        <f>VLOOKUP(A91,'Indoor Air LADC and Risk Calcs'!$A$6:$AM$121,24,FALSE)</f>
        <v>130566579.23004374</v>
      </c>
      <c r="M91" s="112">
        <f>VLOOKUP(A91,'Indoor Air LADC and Risk Calcs'!$A$6:$AM$121,25,FALSE)</f>
        <v>72996709.370630205</v>
      </c>
      <c r="N91" s="112">
        <f>VLOOKUP(A91,'Indoor Air LADC and Risk Calcs'!$A$6:$AM$121,26,FALSE)</f>
        <v>439108258.65966642</v>
      </c>
      <c r="O91" s="112">
        <f>VLOOKUP(A91,'Indoor Air LADC and Risk Calcs'!$A$6:$AM$121,27,FALSE)</f>
        <v>228983267.96729422</v>
      </c>
      <c r="P91" s="112">
        <f>VLOOKUP(A91,'Indoor Air LADC and Risk Calcs'!$A$6:$AM$121,28,FALSE)</f>
        <v>89716715.17270492</v>
      </c>
      <c r="Q91" s="112">
        <f>VLOOKUP(A91,'Indoor Air LADC and Risk Calcs'!$A$6:$AM$121,29,FALSE)</f>
        <v>534865096.06536931</v>
      </c>
      <c r="R91" s="112">
        <f>VLOOKUP(A91,'Indoor Air LADC and Risk Calcs'!$A$6:$AM$121,30,FALSE)</f>
        <v>283027758.65817255</v>
      </c>
      <c r="S91" s="112">
        <f>VLOOKUP(A91,'Indoor Air LADC and Risk Calcs'!$A$6:$AM$121,31,FALSE)</f>
        <v>158234175.73183644</v>
      </c>
      <c r="T91" s="112">
        <f>VLOOKUP(A91,'Indoor Air LADC and Risk Calcs'!$A$6:$AM$121,32,FALSE)</f>
        <v>951850213.0454936</v>
      </c>
      <c r="U91" s="112">
        <f>VLOOKUP(A91,'Indoor Air LADC and Risk Calcs'!$A$6:$AM$121,33,FALSE)</f>
        <v>496364548.14996296</v>
      </c>
    </row>
    <row r="92" spans="1:21" x14ac:dyDescent="0.25">
      <c r="A92" s="53" t="s">
        <v>106</v>
      </c>
      <c r="B92" s="53" t="s">
        <v>104</v>
      </c>
      <c r="C92" s="53" t="s">
        <v>237</v>
      </c>
      <c r="D92" s="15">
        <f>VLOOKUP(A92,'Indoor Air LADC and Risk Calcs'!$A$6:$AM$121,34,FALSE)</f>
        <v>0</v>
      </c>
      <c r="E92" s="15">
        <f>VLOOKUP(A92,'Indoor Air LADC and Risk Calcs'!$A$6:$AM$121,35,FALSE)</f>
        <v>0</v>
      </c>
      <c r="F92" s="15">
        <f>VLOOKUP(A92,'Indoor Air LADC and Risk Calcs'!$A$6:$AM$121,36,FALSE)</f>
        <v>0</v>
      </c>
      <c r="G92" s="15">
        <f>VLOOKUP(A92,'Indoor Air LADC and Risk Calcs'!$A$6:$AM$121,37,FALSE)</f>
        <v>0</v>
      </c>
      <c r="H92" s="15">
        <f>VLOOKUP(A92,'Indoor Air LADC and Risk Calcs'!$A$6:$AM$121,38,FALSE)</f>
        <v>0</v>
      </c>
      <c r="I92" s="15">
        <f>VLOOKUP(A92,'Indoor Air LADC and Risk Calcs'!$A$6:$AM$121,39,FALSE)</f>
        <v>0</v>
      </c>
      <c r="J92" s="112" t="e">
        <f>VLOOKUP(A92,'Indoor Air LADC and Risk Calcs'!$A$6:$AM$121,22,FALSE)</f>
        <v>#DIV/0!</v>
      </c>
      <c r="K92" s="112" t="e">
        <f>VLOOKUP(A92,'Indoor Air LADC and Risk Calcs'!$A$6:$AM$121,23,FALSE)</f>
        <v>#DIV/0!</v>
      </c>
      <c r="L92" s="112" t="e">
        <f>VLOOKUP(A92,'Indoor Air LADC and Risk Calcs'!$A$6:$AM$121,24,FALSE)</f>
        <v>#DIV/0!</v>
      </c>
      <c r="M92" s="112" t="e">
        <f>VLOOKUP(A92,'Indoor Air LADC and Risk Calcs'!$A$6:$AM$121,25,FALSE)</f>
        <v>#DIV/0!</v>
      </c>
      <c r="N92" s="112" t="e">
        <f>VLOOKUP(A92,'Indoor Air LADC and Risk Calcs'!$A$6:$AM$121,26,FALSE)</f>
        <v>#DIV/0!</v>
      </c>
      <c r="O92" s="112" t="e">
        <f>VLOOKUP(A92,'Indoor Air LADC and Risk Calcs'!$A$6:$AM$121,27,FALSE)</f>
        <v>#DIV/0!</v>
      </c>
      <c r="P92" s="112" t="e">
        <f>VLOOKUP(A92,'Indoor Air LADC and Risk Calcs'!$A$6:$AM$121,28,FALSE)</f>
        <v>#DIV/0!</v>
      </c>
      <c r="Q92" s="112" t="e">
        <f>VLOOKUP(A92,'Indoor Air LADC and Risk Calcs'!$A$6:$AM$121,29,FALSE)</f>
        <v>#DIV/0!</v>
      </c>
      <c r="R92" s="112" t="e">
        <f>VLOOKUP(A92,'Indoor Air LADC and Risk Calcs'!$A$6:$AM$121,30,FALSE)</f>
        <v>#DIV/0!</v>
      </c>
      <c r="S92" s="112" t="e">
        <f>VLOOKUP(A92,'Indoor Air LADC and Risk Calcs'!$A$6:$AM$121,31,FALSE)</f>
        <v>#DIV/0!</v>
      </c>
      <c r="T92" s="112" t="e">
        <f>VLOOKUP(A92,'Indoor Air LADC and Risk Calcs'!$A$6:$AM$121,32,FALSE)</f>
        <v>#DIV/0!</v>
      </c>
      <c r="U92" s="112" t="e">
        <f>VLOOKUP(A92,'Indoor Air LADC and Risk Calcs'!$A$6:$AM$121,33,FALSE)</f>
        <v>#DIV/0!</v>
      </c>
    </row>
    <row r="93" spans="1:21" x14ac:dyDescent="0.25">
      <c r="A93" s="53" t="s">
        <v>107</v>
      </c>
      <c r="B93" s="53" t="s">
        <v>104</v>
      </c>
      <c r="C93" s="53" t="s">
        <v>237</v>
      </c>
      <c r="D93" s="15">
        <f>VLOOKUP(A93,'Indoor Air LADC and Risk Calcs'!$A$6:$AM$121,34,FALSE)</f>
        <v>0</v>
      </c>
      <c r="E93" s="15">
        <f>VLOOKUP(A93,'Indoor Air LADC and Risk Calcs'!$A$6:$AM$121,35,FALSE)</f>
        <v>0</v>
      </c>
      <c r="F93" s="15">
        <f>VLOOKUP(A93,'Indoor Air LADC and Risk Calcs'!$A$6:$AM$121,36,FALSE)</f>
        <v>0</v>
      </c>
      <c r="G93" s="15">
        <f>VLOOKUP(A93,'Indoor Air LADC and Risk Calcs'!$A$6:$AM$121,37,FALSE)</f>
        <v>0</v>
      </c>
      <c r="H93" s="15">
        <f>VLOOKUP(A93,'Indoor Air LADC and Risk Calcs'!$A$6:$AM$121,38,FALSE)</f>
        <v>0</v>
      </c>
      <c r="I93" s="15">
        <f>VLOOKUP(A93,'Indoor Air LADC and Risk Calcs'!$A$6:$AM$121,39,FALSE)</f>
        <v>0</v>
      </c>
      <c r="J93" s="112" t="e">
        <f>VLOOKUP(A93,'Indoor Air LADC and Risk Calcs'!$A$6:$AM$121,22,FALSE)</f>
        <v>#DIV/0!</v>
      </c>
      <c r="K93" s="112" t="e">
        <f>VLOOKUP(A93,'Indoor Air LADC and Risk Calcs'!$A$6:$AM$121,23,FALSE)</f>
        <v>#DIV/0!</v>
      </c>
      <c r="L93" s="112" t="e">
        <f>VLOOKUP(A93,'Indoor Air LADC and Risk Calcs'!$A$6:$AM$121,24,FALSE)</f>
        <v>#DIV/0!</v>
      </c>
      <c r="M93" s="112" t="e">
        <f>VLOOKUP(A93,'Indoor Air LADC and Risk Calcs'!$A$6:$AM$121,25,FALSE)</f>
        <v>#DIV/0!</v>
      </c>
      <c r="N93" s="112" t="e">
        <f>VLOOKUP(A93,'Indoor Air LADC and Risk Calcs'!$A$6:$AM$121,26,FALSE)</f>
        <v>#DIV/0!</v>
      </c>
      <c r="O93" s="112" t="e">
        <f>VLOOKUP(A93,'Indoor Air LADC and Risk Calcs'!$A$6:$AM$121,27,FALSE)</f>
        <v>#DIV/0!</v>
      </c>
      <c r="P93" s="112" t="e">
        <f>VLOOKUP(A93,'Indoor Air LADC and Risk Calcs'!$A$6:$AM$121,28,FALSE)</f>
        <v>#DIV/0!</v>
      </c>
      <c r="Q93" s="112" t="e">
        <f>VLOOKUP(A93,'Indoor Air LADC and Risk Calcs'!$A$6:$AM$121,29,FALSE)</f>
        <v>#DIV/0!</v>
      </c>
      <c r="R93" s="112" t="e">
        <f>VLOOKUP(A93,'Indoor Air LADC and Risk Calcs'!$A$6:$AM$121,30,FALSE)</f>
        <v>#DIV/0!</v>
      </c>
      <c r="S93" s="112" t="e">
        <f>VLOOKUP(A93,'Indoor Air LADC and Risk Calcs'!$A$6:$AM$121,31,FALSE)</f>
        <v>#DIV/0!</v>
      </c>
      <c r="T93" s="112" t="e">
        <f>VLOOKUP(A93,'Indoor Air LADC and Risk Calcs'!$A$6:$AM$121,32,FALSE)</f>
        <v>#DIV/0!</v>
      </c>
      <c r="U93" s="112" t="e">
        <f>VLOOKUP(A93,'Indoor Air LADC and Risk Calcs'!$A$6:$AM$121,33,FALSE)</f>
        <v>#DIV/0!</v>
      </c>
    </row>
    <row r="94" spans="1:21" x14ac:dyDescent="0.25">
      <c r="A94" s="53" t="s">
        <v>167</v>
      </c>
      <c r="B94" s="53" t="s">
        <v>168</v>
      </c>
      <c r="C94" s="53" t="s">
        <v>237</v>
      </c>
      <c r="D94" s="15">
        <f>VLOOKUP(A94,'Indoor Air LADC and Risk Calcs'!$A$6:$AM$121,34,FALSE)</f>
        <v>0</v>
      </c>
      <c r="E94" s="15">
        <f>VLOOKUP(A94,'Indoor Air LADC and Risk Calcs'!$A$6:$AM$121,35,FALSE)</f>
        <v>0</v>
      </c>
      <c r="F94" s="15">
        <f>VLOOKUP(A94,'Indoor Air LADC and Risk Calcs'!$A$6:$AM$121,36,FALSE)</f>
        <v>0</v>
      </c>
      <c r="G94" s="15">
        <f>VLOOKUP(A94,'Indoor Air LADC and Risk Calcs'!$A$6:$AM$121,37,FALSE)</f>
        <v>0</v>
      </c>
      <c r="H94" s="15">
        <f>VLOOKUP(A94,'Indoor Air LADC and Risk Calcs'!$A$6:$AM$121,38,FALSE)</f>
        <v>0</v>
      </c>
      <c r="I94" s="15">
        <f>VLOOKUP(A94,'Indoor Air LADC and Risk Calcs'!$A$6:$AM$121,39,FALSE)</f>
        <v>0</v>
      </c>
      <c r="J94" s="112" t="e">
        <f>VLOOKUP(A94,'Indoor Air LADC and Risk Calcs'!$A$6:$AM$121,22,FALSE)</f>
        <v>#DIV/0!</v>
      </c>
      <c r="K94" s="112" t="e">
        <f>VLOOKUP(A94,'Indoor Air LADC and Risk Calcs'!$A$6:$AM$121,23,FALSE)</f>
        <v>#DIV/0!</v>
      </c>
      <c r="L94" s="112" t="e">
        <f>VLOOKUP(A94,'Indoor Air LADC and Risk Calcs'!$A$6:$AM$121,24,FALSE)</f>
        <v>#DIV/0!</v>
      </c>
      <c r="M94" s="112" t="e">
        <f>VLOOKUP(A94,'Indoor Air LADC and Risk Calcs'!$A$6:$AM$121,25,FALSE)</f>
        <v>#DIV/0!</v>
      </c>
      <c r="N94" s="112" t="e">
        <f>VLOOKUP(A94,'Indoor Air LADC and Risk Calcs'!$A$6:$AM$121,26,FALSE)</f>
        <v>#DIV/0!</v>
      </c>
      <c r="O94" s="112" t="e">
        <f>VLOOKUP(A94,'Indoor Air LADC and Risk Calcs'!$A$6:$AM$121,27,FALSE)</f>
        <v>#DIV/0!</v>
      </c>
      <c r="P94" s="112" t="e">
        <f>VLOOKUP(A94,'Indoor Air LADC and Risk Calcs'!$A$6:$AM$121,28,FALSE)</f>
        <v>#DIV/0!</v>
      </c>
      <c r="Q94" s="112" t="e">
        <f>VLOOKUP(A94,'Indoor Air LADC and Risk Calcs'!$A$6:$AM$121,29,FALSE)</f>
        <v>#DIV/0!</v>
      </c>
      <c r="R94" s="112" t="e">
        <f>VLOOKUP(A94,'Indoor Air LADC and Risk Calcs'!$A$6:$AM$121,30,FALSE)</f>
        <v>#DIV/0!</v>
      </c>
      <c r="S94" s="112" t="e">
        <f>VLOOKUP(A94,'Indoor Air LADC and Risk Calcs'!$A$6:$AM$121,31,FALSE)</f>
        <v>#DIV/0!</v>
      </c>
      <c r="T94" s="112" t="e">
        <f>VLOOKUP(A94,'Indoor Air LADC and Risk Calcs'!$A$6:$AM$121,32,FALSE)</f>
        <v>#DIV/0!</v>
      </c>
      <c r="U94" s="112" t="e">
        <f>VLOOKUP(A94,'Indoor Air LADC and Risk Calcs'!$A$6:$AM$121,33,FALSE)</f>
        <v>#DIV/0!</v>
      </c>
    </row>
    <row r="95" spans="1:21" x14ac:dyDescent="0.25">
      <c r="A95" s="21"/>
      <c r="B95" s="21"/>
      <c r="C95" s="117" t="s">
        <v>314</v>
      </c>
      <c r="D95" s="113">
        <f>MAX(D62:D94)</f>
        <v>6.7475081969984882E-6</v>
      </c>
      <c r="E95" s="113">
        <f t="shared" ref="E95:I95" si="8">MAX(E62:E94)</f>
        <v>3.1644613951220667E-7</v>
      </c>
      <c r="F95" s="113">
        <f t="shared" si="8"/>
        <v>7.8535412549754753E-7</v>
      </c>
      <c r="G95" s="113">
        <f t="shared" si="8"/>
        <v>4.0167030278051574E-6</v>
      </c>
      <c r="H95" s="113">
        <f t="shared" si="8"/>
        <v>1.7254220159522789E-7</v>
      </c>
      <c r="I95" s="113">
        <f t="shared" si="8"/>
        <v>4.5409022742000964E-7</v>
      </c>
      <c r="J95" s="119" t="e">
        <f>MAX(J62:J78,J80:J94)</f>
        <v>#DIV/0!</v>
      </c>
      <c r="K95" s="119" t="e">
        <f t="shared" ref="K95:U95" si="9">MAX(K62:K78,K80:K94)</f>
        <v>#DIV/0!</v>
      </c>
      <c r="L95" s="119" t="e">
        <f t="shared" si="9"/>
        <v>#DIV/0!</v>
      </c>
      <c r="M95" s="119" t="e">
        <f t="shared" si="9"/>
        <v>#DIV/0!</v>
      </c>
      <c r="N95" s="119" t="e">
        <f t="shared" si="9"/>
        <v>#DIV/0!</v>
      </c>
      <c r="O95" s="119" t="e">
        <f t="shared" si="9"/>
        <v>#DIV/0!</v>
      </c>
      <c r="P95" s="119" t="e">
        <f t="shared" si="9"/>
        <v>#DIV/0!</v>
      </c>
      <c r="Q95" s="119" t="e">
        <f t="shared" si="9"/>
        <v>#DIV/0!</v>
      </c>
      <c r="R95" s="119" t="e">
        <f t="shared" si="9"/>
        <v>#DIV/0!</v>
      </c>
      <c r="S95" s="119" t="e">
        <f t="shared" si="9"/>
        <v>#DIV/0!</v>
      </c>
      <c r="T95" s="119" t="e">
        <f t="shared" si="9"/>
        <v>#DIV/0!</v>
      </c>
      <c r="U95" s="119" t="e">
        <f t="shared" si="9"/>
        <v>#DIV/0!</v>
      </c>
    </row>
    <row r="96" spans="1:21" x14ac:dyDescent="0.25">
      <c r="A96" s="21"/>
      <c r="B96" s="21"/>
      <c r="C96" s="117" t="s">
        <v>227</v>
      </c>
      <c r="D96" s="113">
        <f>AVERAGE(D62:D94)</f>
        <v>1.4892282463938843E-6</v>
      </c>
      <c r="E96" s="113">
        <f t="shared" ref="E96:I96" si="10">AVERAGE(E62:E94)</f>
        <v>8.9791969185974138E-8</v>
      </c>
      <c r="F96" s="113">
        <f t="shared" si="10"/>
        <v>2.0645133514453548E-7</v>
      </c>
      <c r="G96" s="113">
        <f t="shared" si="10"/>
        <v>8.8184586643800064E-7</v>
      </c>
      <c r="H96" s="113">
        <f t="shared" si="10"/>
        <v>4.9420734666684926E-8</v>
      </c>
      <c r="I96" s="113">
        <f t="shared" si="10"/>
        <v>1.189512704101386E-7</v>
      </c>
      <c r="J96" s="119" t="e">
        <f>AVERAGE(J62:J78,J80:J94)</f>
        <v>#DIV/0!</v>
      </c>
      <c r="K96" s="119" t="e">
        <f t="shared" ref="K96:U96" si="11">AVERAGE(K62:K78,K80:K94)</f>
        <v>#DIV/0!</v>
      </c>
      <c r="L96" s="119" t="e">
        <f t="shared" si="11"/>
        <v>#DIV/0!</v>
      </c>
      <c r="M96" s="119" t="e">
        <f t="shared" si="11"/>
        <v>#DIV/0!</v>
      </c>
      <c r="N96" s="119" t="e">
        <f t="shared" si="11"/>
        <v>#DIV/0!</v>
      </c>
      <c r="O96" s="119" t="e">
        <f t="shared" si="11"/>
        <v>#DIV/0!</v>
      </c>
      <c r="P96" s="119" t="e">
        <f t="shared" si="11"/>
        <v>#DIV/0!</v>
      </c>
      <c r="Q96" s="119" t="e">
        <f t="shared" si="11"/>
        <v>#DIV/0!</v>
      </c>
      <c r="R96" s="119" t="e">
        <f t="shared" si="11"/>
        <v>#DIV/0!</v>
      </c>
      <c r="S96" s="119" t="e">
        <f t="shared" si="11"/>
        <v>#DIV/0!</v>
      </c>
      <c r="T96" s="119" t="e">
        <f t="shared" si="11"/>
        <v>#DIV/0!</v>
      </c>
      <c r="U96" s="119" t="e">
        <f t="shared" si="11"/>
        <v>#DIV/0!</v>
      </c>
    </row>
    <row r="97" spans="1:21" x14ac:dyDescent="0.25">
      <c r="A97" s="21"/>
      <c r="B97" s="21"/>
      <c r="C97" s="117" t="s">
        <v>315</v>
      </c>
      <c r="D97" s="113">
        <f>MEDIAN(D62:D94)</f>
        <v>5.6371569002101251E-7</v>
      </c>
      <c r="E97" s="113">
        <f t="shared" ref="E97:I97" si="12">MEDIAN(E62:E94)</f>
        <v>9.455602987004211E-8</v>
      </c>
      <c r="F97" s="113">
        <f t="shared" si="12"/>
        <v>1.7869173059128005E-7</v>
      </c>
      <c r="G97" s="113">
        <f t="shared" si="12"/>
        <v>3.1961944861842168E-7</v>
      </c>
      <c r="H97" s="113">
        <f t="shared" si="12"/>
        <v>5.2869508924434207E-8</v>
      </c>
      <c r="I97" s="113">
        <f t="shared" si="12"/>
        <v>1.0189027437293976E-7</v>
      </c>
      <c r="J97" s="119" t="e">
        <f>MEDIAN(J62:J78,J80:J94)</f>
        <v>#DIV/0!</v>
      </c>
      <c r="K97" s="119" t="e">
        <f t="shared" ref="K97:U97" si="13">MEDIAN(K62:K78,K80:K94)</f>
        <v>#DIV/0!</v>
      </c>
      <c r="L97" s="119" t="e">
        <f t="shared" si="13"/>
        <v>#DIV/0!</v>
      </c>
      <c r="M97" s="119" t="e">
        <f t="shared" si="13"/>
        <v>#DIV/0!</v>
      </c>
      <c r="N97" s="119" t="e">
        <f t="shared" si="13"/>
        <v>#DIV/0!</v>
      </c>
      <c r="O97" s="119" t="e">
        <f t="shared" si="13"/>
        <v>#DIV/0!</v>
      </c>
      <c r="P97" s="119" t="e">
        <f t="shared" si="13"/>
        <v>#DIV/0!</v>
      </c>
      <c r="Q97" s="119" t="e">
        <f t="shared" si="13"/>
        <v>#DIV/0!</v>
      </c>
      <c r="R97" s="119" t="e">
        <f t="shared" si="13"/>
        <v>#DIV/0!</v>
      </c>
      <c r="S97" s="119" t="e">
        <f t="shared" si="13"/>
        <v>#DIV/0!</v>
      </c>
      <c r="T97" s="119" t="e">
        <f t="shared" si="13"/>
        <v>#DIV/0!</v>
      </c>
      <c r="U97" s="119" t="e">
        <f t="shared" si="13"/>
        <v>#DIV/0!</v>
      </c>
    </row>
    <row r="98" spans="1:21" x14ac:dyDescent="0.25">
      <c r="A98" s="21"/>
      <c r="B98" s="21"/>
      <c r="C98" s="117" t="s">
        <v>316</v>
      </c>
      <c r="D98" s="113">
        <f>MIN(D62:D94)</f>
        <v>0</v>
      </c>
      <c r="E98" s="113">
        <f t="shared" ref="E98:I98" si="14">MIN(E62:E94)</f>
        <v>0</v>
      </c>
      <c r="F98" s="113">
        <f t="shared" si="14"/>
        <v>0</v>
      </c>
      <c r="G98" s="113">
        <f t="shared" si="14"/>
        <v>0</v>
      </c>
      <c r="H98" s="113">
        <f t="shared" si="14"/>
        <v>0</v>
      </c>
      <c r="I98" s="113">
        <f t="shared" si="14"/>
        <v>0</v>
      </c>
      <c r="J98" s="119" t="e">
        <f>MIN(J62:J78,J80:J94)</f>
        <v>#DIV/0!</v>
      </c>
      <c r="K98" s="119">
        <f t="shared" ref="K98:U98" si="15">MIN(K62:K91)</f>
        <v>219430.70661894258</v>
      </c>
      <c r="L98" s="119">
        <f t="shared" si="15"/>
        <v>88416.165072041549</v>
      </c>
      <c r="M98" s="119">
        <f t="shared" si="15"/>
        <v>17287.312385138648</v>
      </c>
      <c r="N98" s="119">
        <f t="shared" si="15"/>
        <v>402440.67455970426</v>
      </c>
      <c r="O98" s="119">
        <f t="shared" si="15"/>
        <v>152916.74607164247</v>
      </c>
      <c r="P98" s="119">
        <f t="shared" si="15"/>
        <v>22307.494204594845</v>
      </c>
      <c r="Q98" s="119">
        <f t="shared" si="15"/>
        <v>475657.56445005961</v>
      </c>
      <c r="R98" s="119">
        <f t="shared" si="15"/>
        <v>191658.76273285082</v>
      </c>
      <c r="S98" s="119">
        <f t="shared" si="15"/>
        <v>37473.519689666602</v>
      </c>
      <c r="T98" s="119">
        <f t="shared" si="15"/>
        <v>872366.28841162892</v>
      </c>
      <c r="U98" s="119">
        <f t="shared" si="15"/>
        <v>331475.97307963402</v>
      </c>
    </row>
    <row r="99" spans="1:21" x14ac:dyDescent="0.25">
      <c r="A99" s="21"/>
      <c r="B99" s="21"/>
      <c r="C99" s="21"/>
      <c r="D99" s="18"/>
      <c r="E99" s="18"/>
      <c r="F99" s="18"/>
      <c r="G99" s="18"/>
      <c r="H99" s="18"/>
      <c r="I99" s="18"/>
      <c r="J99" s="107"/>
      <c r="K99" s="107"/>
      <c r="L99" s="107"/>
      <c r="M99" s="107"/>
      <c r="N99" s="107"/>
      <c r="O99" s="107"/>
      <c r="P99" s="107"/>
      <c r="Q99" s="107"/>
      <c r="R99" s="107"/>
      <c r="S99" s="107"/>
      <c r="T99" s="107"/>
      <c r="U99" s="107"/>
    </row>
    <row r="100" spans="1:21" x14ac:dyDescent="0.25">
      <c r="A100" s="53" t="s">
        <v>121</v>
      </c>
      <c r="B100" s="53" t="s">
        <v>122</v>
      </c>
      <c r="C100" s="53" t="s">
        <v>238</v>
      </c>
      <c r="D100" s="112">
        <f>VLOOKUP(A100,'Indoor Air LADC and Risk Calcs'!$A$6:$AM$121,34,FALSE)</f>
        <v>4.5502818945362702E-6</v>
      </c>
      <c r="E100" s="112">
        <f>VLOOKUP(A100,'Indoor Air LADC and Risk Calcs'!$A$6:$AM$121,35,FALSE)</f>
        <v>2.1480177224091598E-7</v>
      </c>
      <c r="F100" s="112">
        <f>VLOOKUP(A100,'Indoor Air LADC and Risk Calcs'!$A$6:$AM$121,36,FALSE)</f>
        <v>5.3194194294143047E-7</v>
      </c>
      <c r="G100" s="112">
        <f>VLOOKUP(A100,'Indoor Air LADC and Risk Calcs'!$A$6:$AM$121,37,FALSE)</f>
        <v>2.7083948041624948E-6</v>
      </c>
      <c r="H100" s="112">
        <f>VLOOKUP(A100,'Indoor Air LADC and Risk Calcs'!$A$6:$AM$121,38,FALSE)</f>
        <v>1.1715306513712127E-7</v>
      </c>
      <c r="I100" s="112">
        <f>VLOOKUP(A100,'Indoor Air LADC and Risk Calcs'!$A$6:$AM$121,39,FALSE)</f>
        <v>3.0753839409143393E-7</v>
      </c>
      <c r="J100" s="112">
        <f>VLOOKUP(A100,'Indoor Air LADC and Risk Calcs'!$A$6:$AM$121,22,FALSE)</f>
        <v>15260.153460685007</v>
      </c>
      <c r="K100" s="112">
        <f>VLOOKUP(A100,'Indoor Air LADC and Risk Calcs'!$A$6:$AM$121,23,FALSE)</f>
        <v>323265.48927222152</v>
      </c>
      <c r="L100" s="112">
        <f>VLOOKUP(A100,'Indoor Air LADC and Risk Calcs'!$A$6:$AM$121,24,FALSE)</f>
        <v>130536.80184727506</v>
      </c>
      <c r="M100" s="112">
        <f>VLOOKUP(A100,'Indoor Air LADC and Risk Calcs'!$A$6:$AM$121,25,FALSE)</f>
        <v>25638.064248713552</v>
      </c>
      <c r="N100" s="112">
        <f>VLOOKUP(A100,'Indoor Air LADC and Risk Calcs'!$A$6:$AM$121,26,FALSE)</f>
        <v>592711.76489259256</v>
      </c>
      <c r="O100" s="112">
        <f>VLOOKUP(A100,'Indoor Air LADC and Risk Calcs'!$A$6:$AM$121,27,FALSE)</f>
        <v>225786.44271438659</v>
      </c>
      <c r="P100" s="112">
        <f>VLOOKUP(A100,'Indoor Air LADC and Risk Calcs'!$A$6:$AM$121,28,FALSE)</f>
        <v>33079.269260380584</v>
      </c>
      <c r="Q100" s="112">
        <f>VLOOKUP(A100,'Indoor Air LADC and Risk Calcs'!$A$6:$AM$121,29,FALSE)</f>
        <v>700739.09739990765</v>
      </c>
      <c r="R100" s="112">
        <f>VLOOKUP(A100,'Indoor Air LADC and Risk Calcs'!$A$6:$AM$121,30,FALSE)</f>
        <v>282963.21054828539</v>
      </c>
      <c r="S100" s="112">
        <f>VLOOKUP(A100,'Indoor Air LADC and Risk Calcs'!$A$6:$AM$121,31,FALSE)</f>
        <v>55575.353995166392</v>
      </c>
      <c r="T100" s="112">
        <f>VLOOKUP(A100,'Indoor Air LADC and Risk Calcs'!$A$6:$AM$121,32,FALSE)</f>
        <v>1284814.8686833293</v>
      </c>
      <c r="U100" s="112">
        <f>VLOOKUP(A100,'Indoor Air LADC and Risk Calcs'!$A$6:$AM$121,33,FALSE)</f>
        <v>489434.82469785237</v>
      </c>
    </row>
    <row r="101" spans="1:21" x14ac:dyDescent="0.25">
      <c r="A101" s="53" t="s">
        <v>50</v>
      </c>
      <c r="B101" s="53" t="s">
        <v>51</v>
      </c>
      <c r="C101" s="53" t="s">
        <v>238</v>
      </c>
      <c r="D101" s="112">
        <f>VLOOKUP(A101,'Indoor Air LADC and Risk Calcs'!$A$6:$AM$121,34,FALSE)</f>
        <v>2.6751774689241769E-7</v>
      </c>
      <c r="E101" s="112">
        <f>VLOOKUP(A101,'Indoor Air LADC and Risk Calcs'!$A$6:$AM$121,35,FALSE)</f>
        <v>1.2550704657081527E-8</v>
      </c>
      <c r="F101" s="112">
        <f>VLOOKUP(A101,'Indoor Air LADC and Risk Calcs'!$A$6:$AM$121,36,FALSE)</f>
        <v>3.1144484987525372E-8</v>
      </c>
      <c r="G101" s="112">
        <f>VLOOKUP(A101,'Indoor Air LADC and Risk Calcs'!$A$6:$AM$121,37,FALSE)</f>
        <v>1.5924872513171816E-7</v>
      </c>
      <c r="H101" s="112">
        <f>VLOOKUP(A101,'Indoor Air LADC and Risk Calcs'!$A$6:$AM$121,38,FALSE)</f>
        <v>6.8433758988160013E-9</v>
      </c>
      <c r="I101" s="112">
        <f>VLOOKUP(A101,'Indoor Air LADC and Risk Calcs'!$A$6:$AM$121,39,FALSE)</f>
        <v>1.8007584176204497E-8</v>
      </c>
      <c r="J101" s="112">
        <f>VLOOKUP(A101,'Indoor Air LADC and Risk Calcs'!$A$6:$AM$121,22,FALSE)</f>
        <v>259564.088015157</v>
      </c>
      <c r="K101" s="112">
        <f>VLOOKUP(A101,'Indoor Air LADC and Risk Calcs'!$A$6:$AM$121,23,FALSE)</f>
        <v>5532597.7223773459</v>
      </c>
      <c r="L101" s="112">
        <f>VLOOKUP(A101,'Indoor Air LADC and Risk Calcs'!$A$6:$AM$121,24,FALSE)</f>
        <v>2229544.0116544785</v>
      </c>
      <c r="M101" s="112">
        <f>VLOOKUP(A101,'Indoor Air LADC and Risk Calcs'!$A$6:$AM$121,25,FALSE)</f>
        <v>436034.88783075835</v>
      </c>
      <c r="N101" s="112">
        <f>VLOOKUP(A101,'Indoor Air LADC and Risk Calcs'!$A$6:$AM$121,26,FALSE)</f>
        <v>10146746.434316685</v>
      </c>
      <c r="O101" s="112">
        <f>VLOOKUP(A101,'Indoor Air LADC and Risk Calcs'!$A$6:$AM$121,27,FALSE)</f>
        <v>3856041.9499111078</v>
      </c>
      <c r="P101" s="112">
        <f>VLOOKUP(A101,'Indoor Air LADC and Risk Calcs'!$A$6:$AM$121,28,FALSE)</f>
        <v>562654.26031915424</v>
      </c>
      <c r="Q101" s="112">
        <f>VLOOKUP(A101,'Indoor Air LADC and Risk Calcs'!$A$6:$AM$121,29,FALSE)</f>
        <v>11992952.118036782</v>
      </c>
      <c r="R101" s="112">
        <f>VLOOKUP(A101,'Indoor Air LADC and Risk Calcs'!$A$6:$AM$121,30,FALSE)</f>
        <v>4832958.389271467</v>
      </c>
      <c r="S101" s="112">
        <f>VLOOKUP(A101,'Indoor Air LADC and Risk Calcs'!$A$6:$AM$121,31,FALSE)</f>
        <v>945188.10041023279</v>
      </c>
      <c r="T101" s="112">
        <f>VLOOKUP(A101,'Indoor Air LADC and Risk Calcs'!$A$6:$AM$121,32,FALSE)</f>
        <v>21994992.270706926</v>
      </c>
      <c r="U101" s="112">
        <f>VLOOKUP(A101,'Indoor Air LADC and Risk Calcs'!$A$6:$AM$121,33,FALSE)</f>
        <v>8358700.3413206013</v>
      </c>
    </row>
    <row r="102" spans="1:21" x14ac:dyDescent="0.25">
      <c r="A102" s="53" t="s">
        <v>133</v>
      </c>
      <c r="B102" s="53" t="s">
        <v>134</v>
      </c>
      <c r="C102" s="53" t="s">
        <v>238</v>
      </c>
      <c r="D102" s="112">
        <f>VLOOKUP(A102,'Indoor Air LADC and Risk Calcs'!$A$6:$AM$121,34,FALSE)</f>
        <v>1.4666902911670687E-7</v>
      </c>
      <c r="E102" s="112">
        <f>VLOOKUP(A102,'Indoor Air LADC and Risk Calcs'!$A$6:$AM$121,35,FALSE)</f>
        <v>6.9052063122896747E-9</v>
      </c>
      <c r="F102" s="112">
        <f>VLOOKUP(A102,'Indoor Air LADC and Risk Calcs'!$A$6:$AM$121,36,FALSE)</f>
        <v>1.7115367226270091E-8</v>
      </c>
      <c r="G102" s="112">
        <f>VLOOKUP(A102,'Indoor Air LADC and Risk Calcs'!$A$6:$AM$121,37,FALSE)</f>
        <v>8.7303896539353436E-8</v>
      </c>
      <c r="H102" s="112">
        <f>VLOOKUP(A102,'Indoor Air LADC and Risk Calcs'!$A$6:$AM$121,38,FALSE)</f>
        <v>3.7656801716501301E-9</v>
      </c>
      <c r="I102" s="112">
        <f>VLOOKUP(A102,'Indoor Air LADC and Risk Calcs'!$A$6:$AM$121,39,FALSE)</f>
        <v>9.8955121605997758E-9</v>
      </c>
      <c r="J102" s="112">
        <f>VLOOKUP(A102,'Indoor Air LADC and Risk Calcs'!$A$6:$AM$121,22,FALSE)</f>
        <v>473433.28321037075</v>
      </c>
      <c r="K102" s="112">
        <f>VLOOKUP(A102,'Indoor Air LADC and Risk Calcs'!$A$6:$AM$121,23,FALSE)</f>
        <v>10055890.70907503</v>
      </c>
      <c r="L102" s="112">
        <f>VLOOKUP(A102,'Indoor Air LADC and Risk Calcs'!$A$6:$AM$121,24,FALSE)</f>
        <v>4057055.807334404</v>
      </c>
      <c r="M102" s="112">
        <f>VLOOKUP(A102,'Indoor Air LADC and Risk Calcs'!$A$6:$AM$121,25,FALSE)</f>
        <v>795359.68899967556</v>
      </c>
      <c r="N102" s="112">
        <f>VLOOKUP(A102,'Indoor Air LADC and Risk Calcs'!$A$6:$AM$121,26,FALSE)</f>
        <v>18439696.637745023</v>
      </c>
      <c r="O102" s="112">
        <f>VLOOKUP(A102,'Indoor Air LADC and Risk Calcs'!$A$6:$AM$121,27,FALSE)</f>
        <v>7017120.3746761205</v>
      </c>
      <c r="P102" s="112">
        <f>VLOOKUP(A102,'Indoor Air LADC and Risk Calcs'!$A$6:$AM$121,28,FALSE)</f>
        <v>1026256.196734137</v>
      </c>
      <c r="Q102" s="112">
        <f>VLOOKUP(A102,'Indoor Air LADC and Risk Calcs'!$A$6:$AM$121,29,FALSE)</f>
        <v>21798045.299835443</v>
      </c>
      <c r="R102" s="112">
        <f>VLOOKUP(A102,'Indoor Air LADC and Risk Calcs'!$A$6:$AM$121,30,FALSE)</f>
        <v>8794435.9013792798</v>
      </c>
      <c r="S102" s="112">
        <f>VLOOKUP(A102,'Indoor Air LADC and Risk Calcs'!$A$6:$AM$121,31,FALSE)</f>
        <v>1724092.5773817098</v>
      </c>
      <c r="T102" s="112">
        <f>VLOOKUP(A102,'Indoor Air LADC and Risk Calcs'!$A$6:$AM$121,32,FALSE)</f>
        <v>39971530.543987162</v>
      </c>
      <c r="U102" s="112">
        <f>VLOOKUP(A102,'Indoor Air LADC and Risk Calcs'!$A$6:$AM$121,33,FALSE)</f>
        <v>15210935.781506518</v>
      </c>
    </row>
    <row r="103" spans="1:21" x14ac:dyDescent="0.25">
      <c r="A103" s="53" t="s">
        <v>176</v>
      </c>
      <c r="B103" s="53" t="s">
        <v>177</v>
      </c>
      <c r="C103" s="53" t="s">
        <v>238</v>
      </c>
      <c r="D103" s="112">
        <f>VLOOKUP(A103,'Indoor Air LADC and Risk Calcs'!$A$6:$AM$121,34,FALSE)</f>
        <v>1.1225118338191091E-7</v>
      </c>
      <c r="E103" s="112">
        <f>VLOOKUP(A103,'Indoor Air LADC and Risk Calcs'!$A$6:$AM$121,35,FALSE)</f>
        <v>5.2637082026509795E-9</v>
      </c>
      <c r="F103" s="112">
        <f>VLOOKUP(A103,'Indoor Air LADC and Risk Calcs'!$A$6:$AM$121,36,FALSE)</f>
        <v>1.3063992189830042E-8</v>
      </c>
      <c r="G103" s="112">
        <f>VLOOKUP(A103,'Indoor Air LADC and Risk Calcs'!$A$6:$AM$121,37,FALSE)</f>
        <v>6.6821813046508922E-8</v>
      </c>
      <c r="H103" s="112">
        <f>VLOOKUP(A103,'Indoor Air LADC and Risk Calcs'!$A$6:$AM$121,38,FALSE)</f>
        <v>2.8700203976064554E-9</v>
      </c>
      <c r="I103" s="112">
        <f>VLOOKUP(A103,'Indoor Air LADC and Risk Calcs'!$A$6:$AM$121,39,FALSE)</f>
        <v>7.5535889799494338E-9</v>
      </c>
      <c r="J103" s="112">
        <f>VLOOKUP(A103,'Indoor Air LADC and Risk Calcs'!$A$6:$AM$121,22,FALSE)</f>
        <v>618594.81484263635</v>
      </c>
      <c r="K103" s="112">
        <f>VLOOKUP(A103,'Indoor Air LADC and Risk Calcs'!$A$6:$AM$121,23,FALSE)</f>
        <v>13191840.68087754</v>
      </c>
      <c r="L103" s="112">
        <f>VLOOKUP(A103,'Indoor Air LADC and Risk Calcs'!$A$6:$AM$121,24,FALSE)</f>
        <v>5315220.5689510107</v>
      </c>
      <c r="M103" s="112">
        <f>VLOOKUP(A103,'Indoor Air LADC and Risk Calcs'!$A$6:$AM$121,25,FALSE)</f>
        <v>1039151.6906563157</v>
      </c>
      <c r="N103" s="112">
        <f>VLOOKUP(A103,'Indoor Air LADC and Risk Calcs'!$A$6:$AM$121,26,FALSE)</f>
        <v>24194253.134197243</v>
      </c>
      <c r="O103" s="112">
        <f>VLOOKUP(A103,'Indoor Air LADC and Risk Calcs'!$A$6:$AM$121,27,FALSE)</f>
        <v>9192716.2285794411</v>
      </c>
      <c r="P103" s="112">
        <f>VLOOKUP(A103,'Indoor Air LADC and Risk Calcs'!$A$6:$AM$121,28,FALSE)</f>
        <v>1340921.2755280051</v>
      </c>
      <c r="Q103" s="112">
        <f>VLOOKUP(A103,'Indoor Air LADC and Risk Calcs'!$A$6:$AM$121,29,FALSE)</f>
        <v>28595810.064887922</v>
      </c>
      <c r="R103" s="112">
        <f>VLOOKUP(A103,'Indoor Air LADC and Risk Calcs'!$A$6:$AM$121,30,FALSE)</f>
        <v>11521746.018585013</v>
      </c>
      <c r="S103" s="112">
        <f>VLOOKUP(A103,'Indoor Air LADC and Risk Calcs'!$A$6:$AM$121,31,FALSE)</f>
        <v>2252557.8570464104</v>
      </c>
      <c r="T103" s="112">
        <f>VLOOKUP(A103,'Indoor Air LADC and Risk Calcs'!$A$6:$AM$121,32,FALSE)</f>
        <v>52445620.290897906</v>
      </c>
      <c r="U103" s="112">
        <f>VLOOKUP(A103,'Indoor Air LADC and Risk Calcs'!$A$6:$AM$121,33,FALSE)</f>
        <v>19926951.333934985</v>
      </c>
    </row>
    <row r="104" spans="1:21" x14ac:dyDescent="0.25">
      <c r="A104" s="53" t="s">
        <v>163</v>
      </c>
      <c r="B104" s="53" t="s">
        <v>161</v>
      </c>
      <c r="C104" s="53" t="s">
        <v>238</v>
      </c>
      <c r="D104" s="112">
        <f>VLOOKUP(A104,'Indoor Air LADC and Risk Calcs'!$A$6:$AM$121,34,FALSE)</f>
        <v>1.0588942901468993E-7</v>
      </c>
      <c r="E104" s="112">
        <f>VLOOKUP(A104,'Indoor Air LADC and Risk Calcs'!$A$6:$AM$121,35,FALSE)</f>
        <v>4.9644350178048604E-9</v>
      </c>
      <c r="F104" s="112">
        <f>VLOOKUP(A104,'Indoor Air LADC and Risk Calcs'!$A$6:$AM$121,36,FALSE)</f>
        <v>1.2322012345939853E-8</v>
      </c>
      <c r="G104" s="112">
        <f>VLOOKUP(A104,'Indoor Air LADC and Risk Calcs'!$A$6:$AM$121,37,FALSE)</f>
        <v>6.3034959249730186E-8</v>
      </c>
      <c r="H104" s="112">
        <f>VLOOKUP(A104,'Indoor Air LADC and Risk Calcs'!$A$6:$AM$121,38,FALSE)</f>
        <v>2.7068204971551461E-9</v>
      </c>
      <c r="I104" s="112">
        <f>VLOOKUP(A104,'Indoor Air LADC and Risk Calcs'!$A$6:$AM$121,39,FALSE)</f>
        <v>7.1245969392720844E-9</v>
      </c>
      <c r="J104" s="112">
        <f>VLOOKUP(A104,'Indoor Air LADC and Risk Calcs'!$A$6:$AM$121,22,FALSE)</f>
        <v>655759.5091986655</v>
      </c>
      <c r="K104" s="112">
        <f>VLOOKUP(A104,'Indoor Air LADC and Risk Calcs'!$A$6:$AM$121,23,FALSE)</f>
        <v>13987090.122231798</v>
      </c>
      <c r="L104" s="112">
        <f>VLOOKUP(A104,'Indoor Air LADC and Risk Calcs'!$A$6:$AM$121,24,FALSE)</f>
        <v>5635280.8332382552</v>
      </c>
      <c r="M104" s="112">
        <f>VLOOKUP(A104,'Indoor Air LADC and Risk Calcs'!$A$6:$AM$121,25,FALSE)</f>
        <v>1101579.2002799972</v>
      </c>
      <c r="N104" s="112">
        <f>VLOOKUP(A104,'Indoor Air LADC and Risk Calcs'!$A$6:$AM$121,26,FALSE)</f>
        <v>25652975.538266748</v>
      </c>
      <c r="O104" s="112">
        <f>VLOOKUP(A104,'Indoor Air LADC and Risk Calcs'!$A$6:$AM$121,27,FALSE)</f>
        <v>9746235.5543574691</v>
      </c>
      <c r="P104" s="112">
        <f>VLOOKUP(A104,'Indoor Air LADC and Risk Calcs'!$A$6:$AM$121,28,FALSE)</f>
        <v>1421482.7806760438</v>
      </c>
      <c r="Q104" s="112">
        <f>VLOOKUP(A104,'Indoor Air LADC and Risk Calcs'!$A$6:$AM$121,29,FALSE)</f>
        <v>30319663.659643568</v>
      </c>
      <c r="R104" s="112">
        <f>VLOOKUP(A104,'Indoor Air LADC and Risk Calcs'!$A$6:$AM$121,30,FALSE)</f>
        <v>12215537.184524642</v>
      </c>
      <c r="S104" s="112">
        <f>VLOOKUP(A104,'Indoor Air LADC and Risk Calcs'!$A$6:$AM$121,31,FALSE)</f>
        <v>2387881.2930404847</v>
      </c>
      <c r="T104" s="112">
        <f>VLOOKUP(A104,'Indoor Air LADC and Risk Calcs'!$A$6:$AM$121,32,FALSE)</f>
        <v>55607677.03591565</v>
      </c>
      <c r="U104" s="112">
        <f>VLOOKUP(A104,'Indoor Air LADC and Risk Calcs'!$A$6:$AM$121,33,FALSE)</f>
        <v>21126809.177134801</v>
      </c>
    </row>
    <row r="105" spans="1:21" x14ac:dyDescent="0.25">
      <c r="A105" s="53" t="s">
        <v>137</v>
      </c>
      <c r="B105" s="53" t="s">
        <v>134</v>
      </c>
      <c r="C105" s="53" t="s">
        <v>238</v>
      </c>
      <c r="D105" s="112">
        <f>VLOOKUP(A105,'Indoor Air LADC and Risk Calcs'!$A$6:$AM$121,34,FALSE)</f>
        <v>8.9995253540796547E-8</v>
      </c>
      <c r="E105" s="112">
        <f>VLOOKUP(A105,'Indoor Air LADC and Risk Calcs'!$A$6:$AM$121,35,FALSE)</f>
        <v>4.2362463683873124E-9</v>
      </c>
      <c r="F105" s="112">
        <f>VLOOKUP(A105,'Indoor Air LADC and Risk Calcs'!$A$6:$AM$121,36,FALSE)</f>
        <v>1.0500647596760087E-8</v>
      </c>
      <c r="G105" s="112">
        <f>VLOOKUP(A105,'Indoor Air LADC and Risk Calcs'!$A$6:$AM$121,37,FALSE)</f>
        <v>5.356933247055017E-8</v>
      </c>
      <c r="H105" s="112">
        <f>VLOOKUP(A105,'Indoor Air LADC and Risk Calcs'!$A$6:$AM$121,38,FALSE)</f>
        <v>2.3101742690758745E-9</v>
      </c>
      <c r="I105" s="112">
        <f>VLOOKUP(A105,'Indoor Air LADC and Risk Calcs'!$A$6:$AM$121,39,FALSE)</f>
        <v>6.0711261601309209E-9</v>
      </c>
      <c r="J105" s="112">
        <f>VLOOKUP(A105,'Indoor Air LADC and Risk Calcs'!$A$6:$AM$121,22,FALSE)</f>
        <v>771574.02494035359</v>
      </c>
      <c r="K105" s="112">
        <f>VLOOKUP(A105,'Indoor Air LADC and Risk Calcs'!$A$6:$AM$121,23,FALSE)</f>
        <v>16391397.940916784</v>
      </c>
      <c r="L105" s="112">
        <f>VLOOKUP(A105,'Indoor Air LADC and Risk Calcs'!$A$6:$AM$121,24,FALSE)</f>
        <v>6612735.0108792037</v>
      </c>
      <c r="M105" s="112">
        <f>VLOOKUP(A105,'Indoor Air LADC and Risk Calcs'!$A$6:$AM$121,25,FALSE)</f>
        <v>1296226.7177432843</v>
      </c>
      <c r="N105" s="112">
        <f>VLOOKUP(A105,'Indoor Air LADC and Risk Calcs'!$A$6:$AM$121,26,FALSE)</f>
        <v>30057472.689182393</v>
      </c>
      <c r="O105" s="112">
        <f>VLOOKUP(A105,'Indoor Air LADC and Risk Calcs'!$A$6:$AM$121,27,FALSE)</f>
        <v>11437416.744194722</v>
      </c>
      <c r="P105" s="112">
        <f>VLOOKUP(A105,'Indoor Air LADC and Risk Calcs'!$A$6:$AM$121,28,FALSE)</f>
        <v>1672532.6511999485</v>
      </c>
      <c r="Q105" s="112">
        <f>VLOOKUP(A105,'Indoor Air LADC and Risk Calcs'!$A$6:$AM$121,29,FALSE)</f>
        <v>35531455.659247018</v>
      </c>
      <c r="R105" s="112">
        <f>VLOOKUP(A105,'Indoor Air LADC and Risk Calcs'!$A$6:$AM$121,30,FALSE)</f>
        <v>14334354.011312792</v>
      </c>
      <c r="S105" s="112">
        <f>VLOOKUP(A105,'Indoor Air LADC and Risk Calcs'!$A$6:$AM$121,31,FALSE)</f>
        <v>2809816.6069690827</v>
      </c>
      <c r="T105" s="112">
        <f>VLOOKUP(A105,'Indoor Air LADC and Risk Calcs'!$A$6:$AM$121,32,FALSE)</f>
        <v>65155257.772051811</v>
      </c>
      <c r="U105" s="112">
        <f>VLOOKUP(A105,'Indoor Air LADC and Risk Calcs'!$A$6:$AM$121,33,FALSE)</f>
        <v>24792764.312569335</v>
      </c>
    </row>
    <row r="106" spans="1:21" x14ac:dyDescent="0.25">
      <c r="A106" s="53" t="s">
        <v>165</v>
      </c>
      <c r="B106" s="53" t="s">
        <v>161</v>
      </c>
      <c r="C106" s="53" t="s">
        <v>238</v>
      </c>
      <c r="D106" s="112">
        <f>VLOOKUP(A106,'Indoor Air LADC and Risk Calcs'!$A$6:$AM$121,34,FALSE)</f>
        <v>6.0508245151251368E-8</v>
      </c>
      <c r="E106" s="112">
        <f>VLOOKUP(A106,'Indoor Air LADC and Risk Calcs'!$A$6:$AM$121,35,FALSE)</f>
        <v>2.8368200101742055E-9</v>
      </c>
      <c r="F106" s="112">
        <f>VLOOKUP(A106,'Indoor Air LADC and Risk Calcs'!$A$6:$AM$121,36,FALSE)</f>
        <v>7.0411499119656289E-9</v>
      </c>
      <c r="G106" s="112">
        <f>VLOOKUP(A106,'Indoor Air LADC and Risk Calcs'!$A$6:$AM$121,37,FALSE)</f>
        <v>3.6019976714131532E-8</v>
      </c>
      <c r="H106" s="112">
        <f>VLOOKUP(A106,'Indoor Air LADC and Risk Calcs'!$A$6:$AM$121,38,FALSE)</f>
        <v>1.5467545698029405E-9</v>
      </c>
      <c r="I106" s="112">
        <f>VLOOKUP(A106,'Indoor Air LADC and Risk Calcs'!$A$6:$AM$121,39,FALSE)</f>
        <v>4.0711982510126188E-9</v>
      </c>
      <c r="J106" s="112">
        <f>VLOOKUP(A106,'Indoor Air LADC and Risk Calcs'!$A$6:$AM$121,22,FALSE)</f>
        <v>1147579.1410976648</v>
      </c>
      <c r="K106" s="112">
        <f>VLOOKUP(A106,'Indoor Air LADC and Risk Calcs'!$A$6:$AM$121,23,FALSE)</f>
        <v>24477407.713905647</v>
      </c>
      <c r="L106" s="112">
        <f>VLOOKUP(A106,'Indoor Air LADC and Risk Calcs'!$A$6:$AM$121,24,FALSE)</f>
        <v>9861741.4581669476</v>
      </c>
      <c r="M106" s="112">
        <f>VLOOKUP(A106,'Indoor Air LADC and Risk Calcs'!$A$6:$AM$121,25,FALSE)</f>
        <v>1927763.6004899954</v>
      </c>
      <c r="N106" s="112">
        <f>VLOOKUP(A106,'Indoor Air LADC and Risk Calcs'!$A$6:$AM$121,26,FALSE)</f>
        <v>44892707.191966809</v>
      </c>
      <c r="O106" s="112">
        <f>VLOOKUP(A106,'Indoor Air LADC and Risk Calcs'!$A$6:$AM$121,27,FALSE)</f>
        <v>17055912.220125575</v>
      </c>
      <c r="P106" s="112">
        <f>VLOOKUP(A106,'Indoor Air LADC and Risk Calcs'!$A$6:$AM$121,28,FALSE)</f>
        <v>2487594.8661830775</v>
      </c>
      <c r="Q106" s="112">
        <f>VLOOKUP(A106,'Indoor Air LADC and Risk Calcs'!$A$6:$AM$121,29,FALSE)</f>
        <v>53059411.404376253</v>
      </c>
      <c r="R106" s="112">
        <f>VLOOKUP(A106,'Indoor Air LADC and Risk Calcs'!$A$6:$AM$121,30,FALSE)</f>
        <v>21377190.072918128</v>
      </c>
      <c r="S106" s="112">
        <f>VLOOKUP(A106,'Indoor Air LADC and Risk Calcs'!$A$6:$AM$121,31,FALSE)</f>
        <v>4178792.2628208487</v>
      </c>
      <c r="T106" s="112">
        <f>VLOOKUP(A106,'Indoor Air LADC and Risk Calcs'!$A$6:$AM$121,32,FALSE)</f>
        <v>97313434.812852398</v>
      </c>
      <c r="U106" s="112">
        <f>VLOOKUP(A106,'Indoor Air LADC and Risk Calcs'!$A$6:$AM$121,33,FALSE)</f>
        <v>36971916.059985906</v>
      </c>
    </row>
    <row r="107" spans="1:21" x14ac:dyDescent="0.25">
      <c r="A107" s="53" t="s">
        <v>166</v>
      </c>
      <c r="B107" s="53" t="s">
        <v>161</v>
      </c>
      <c r="C107" s="53" t="s">
        <v>238</v>
      </c>
      <c r="D107" s="112">
        <f>VLOOKUP(A107,'Indoor Air LADC and Risk Calcs'!$A$6:$AM$121,34,FALSE)</f>
        <v>6.0508245151251368E-8</v>
      </c>
      <c r="E107" s="112">
        <f>VLOOKUP(A107,'Indoor Air LADC and Risk Calcs'!$A$6:$AM$121,35,FALSE)</f>
        <v>2.8368200101742055E-9</v>
      </c>
      <c r="F107" s="112">
        <f>VLOOKUP(A107,'Indoor Air LADC and Risk Calcs'!$A$6:$AM$121,36,FALSE)</f>
        <v>7.0411499119656289E-9</v>
      </c>
      <c r="G107" s="112">
        <f>VLOOKUP(A107,'Indoor Air LADC and Risk Calcs'!$A$6:$AM$121,37,FALSE)</f>
        <v>3.6019976714131532E-8</v>
      </c>
      <c r="H107" s="112">
        <f>VLOOKUP(A107,'Indoor Air LADC and Risk Calcs'!$A$6:$AM$121,38,FALSE)</f>
        <v>1.5467545698029405E-9</v>
      </c>
      <c r="I107" s="112">
        <f>VLOOKUP(A107,'Indoor Air LADC and Risk Calcs'!$A$6:$AM$121,39,FALSE)</f>
        <v>4.0711982510126188E-9</v>
      </c>
      <c r="J107" s="112">
        <f>VLOOKUP(A107,'Indoor Air LADC and Risk Calcs'!$A$6:$AM$121,22,FALSE)</f>
        <v>1147579.1410976648</v>
      </c>
      <c r="K107" s="112">
        <f>VLOOKUP(A107,'Indoor Air LADC and Risk Calcs'!$A$6:$AM$121,23,FALSE)</f>
        <v>24477407.713905647</v>
      </c>
      <c r="L107" s="112">
        <f>VLOOKUP(A107,'Indoor Air LADC and Risk Calcs'!$A$6:$AM$121,24,FALSE)</f>
        <v>9861741.4581669476</v>
      </c>
      <c r="M107" s="112">
        <f>VLOOKUP(A107,'Indoor Air LADC and Risk Calcs'!$A$6:$AM$121,25,FALSE)</f>
        <v>1927763.6004899954</v>
      </c>
      <c r="N107" s="112">
        <f>VLOOKUP(A107,'Indoor Air LADC and Risk Calcs'!$A$6:$AM$121,26,FALSE)</f>
        <v>44892707.191966809</v>
      </c>
      <c r="O107" s="112">
        <f>VLOOKUP(A107,'Indoor Air LADC and Risk Calcs'!$A$6:$AM$121,27,FALSE)</f>
        <v>17055912.220125575</v>
      </c>
      <c r="P107" s="112">
        <f>VLOOKUP(A107,'Indoor Air LADC and Risk Calcs'!$A$6:$AM$121,28,FALSE)</f>
        <v>2487594.8661830775</v>
      </c>
      <c r="Q107" s="112">
        <f>VLOOKUP(A107,'Indoor Air LADC and Risk Calcs'!$A$6:$AM$121,29,FALSE)</f>
        <v>53059411.404376253</v>
      </c>
      <c r="R107" s="112">
        <f>VLOOKUP(A107,'Indoor Air LADC and Risk Calcs'!$A$6:$AM$121,30,FALSE)</f>
        <v>21377190.072918128</v>
      </c>
      <c r="S107" s="112">
        <f>VLOOKUP(A107,'Indoor Air LADC and Risk Calcs'!$A$6:$AM$121,31,FALSE)</f>
        <v>4178792.2628208487</v>
      </c>
      <c r="T107" s="112">
        <f>VLOOKUP(A107,'Indoor Air LADC and Risk Calcs'!$A$6:$AM$121,32,FALSE)</f>
        <v>97313434.812852398</v>
      </c>
      <c r="U107" s="112">
        <f>VLOOKUP(A107,'Indoor Air LADC and Risk Calcs'!$A$6:$AM$121,33,FALSE)</f>
        <v>36971916.059985906</v>
      </c>
    </row>
    <row r="108" spans="1:21" x14ac:dyDescent="0.25">
      <c r="A108" s="53" t="s">
        <v>164</v>
      </c>
      <c r="B108" s="53" t="s">
        <v>161</v>
      </c>
      <c r="C108" s="53" t="s">
        <v>238</v>
      </c>
      <c r="D108" s="112">
        <f>VLOOKUP(A108,'Indoor Air LADC and Risk Calcs'!$A$6:$AM$121,34,FALSE)</f>
        <v>4.5381183863438529E-8</v>
      </c>
      <c r="E108" s="112">
        <f>VLOOKUP(A108,'Indoor Air LADC and Risk Calcs'!$A$6:$AM$121,35,FALSE)</f>
        <v>2.1276150076306537E-9</v>
      </c>
      <c r="F108" s="112">
        <f>VLOOKUP(A108,'Indoor Air LADC and Risk Calcs'!$A$6:$AM$121,36,FALSE)</f>
        <v>5.2808624339742213E-9</v>
      </c>
      <c r="G108" s="112">
        <f>VLOOKUP(A108,'Indoor Air LADC and Risk Calcs'!$A$6:$AM$121,37,FALSE)</f>
        <v>2.7014982535598651E-8</v>
      </c>
      <c r="H108" s="112">
        <f>VLOOKUP(A108,'Indoor Air LADC and Risk Calcs'!$A$6:$AM$121,38,FALSE)</f>
        <v>1.1600659273522054E-9</v>
      </c>
      <c r="I108" s="112">
        <f>VLOOKUP(A108,'Indoor Air LADC and Risk Calcs'!$A$6:$AM$121,39,FALSE)</f>
        <v>3.0533986882594643E-9</v>
      </c>
      <c r="J108" s="112">
        <f>VLOOKUP(A108,'Indoor Air LADC and Risk Calcs'!$A$6:$AM$121,22,FALSE)</f>
        <v>1530105.5214635532</v>
      </c>
      <c r="K108" s="112">
        <f>VLOOKUP(A108,'Indoor Air LADC and Risk Calcs'!$A$6:$AM$121,23,FALSE)</f>
        <v>32636543.618540872</v>
      </c>
      <c r="L108" s="112">
        <f>VLOOKUP(A108,'Indoor Air LADC and Risk Calcs'!$A$6:$AM$121,24,FALSE)</f>
        <v>13148988.610889263</v>
      </c>
      <c r="M108" s="112">
        <f>VLOOKUP(A108,'Indoor Air LADC and Risk Calcs'!$A$6:$AM$121,25,FALSE)</f>
        <v>2570351.4673199938</v>
      </c>
      <c r="N108" s="112">
        <f>VLOOKUP(A108,'Indoor Air LADC and Risk Calcs'!$A$6:$AM$121,26,FALSE)</f>
        <v>59856942.922622412</v>
      </c>
      <c r="O108" s="112">
        <f>VLOOKUP(A108,'Indoor Air LADC and Risk Calcs'!$A$6:$AM$121,27,FALSE)</f>
        <v>22741216.293500766</v>
      </c>
      <c r="P108" s="112">
        <f>VLOOKUP(A108,'Indoor Air LADC and Risk Calcs'!$A$6:$AM$121,28,FALSE)</f>
        <v>3316793.1549107698</v>
      </c>
      <c r="Q108" s="112">
        <f>VLOOKUP(A108,'Indoor Air LADC and Risk Calcs'!$A$6:$AM$121,29,FALSE)</f>
        <v>70745881.872501686</v>
      </c>
      <c r="R108" s="112">
        <f>VLOOKUP(A108,'Indoor Air LADC and Risk Calcs'!$A$6:$AM$121,30,FALSE)</f>
        <v>28502920.097224172</v>
      </c>
      <c r="S108" s="112">
        <f>VLOOKUP(A108,'Indoor Air LADC and Risk Calcs'!$A$6:$AM$121,31,FALSE)</f>
        <v>5571723.017094465</v>
      </c>
      <c r="T108" s="112">
        <f>VLOOKUP(A108,'Indoor Air LADC and Risk Calcs'!$A$6:$AM$121,32,FALSE)</f>
        <v>129751246.41713652</v>
      </c>
      <c r="U108" s="112">
        <f>VLOOKUP(A108,'Indoor Air LADC and Risk Calcs'!$A$6:$AM$121,33,FALSE)</f>
        <v>49295888.079981215</v>
      </c>
    </row>
    <row r="109" spans="1:21" x14ac:dyDescent="0.25">
      <c r="A109" s="53" t="s">
        <v>22</v>
      </c>
      <c r="B109" s="53" t="s">
        <v>15</v>
      </c>
      <c r="C109" s="53" t="s">
        <v>238</v>
      </c>
      <c r="D109" s="112">
        <f>VLOOKUP(A109,'Indoor Air LADC and Risk Calcs'!$A$6:$AM$121,34,FALSE)</f>
        <v>4.0855648416604082E-8</v>
      </c>
      <c r="E109" s="112">
        <f>VLOOKUP(A109,'Indoor Air LADC and Risk Calcs'!$A$6:$AM$121,35,FALSE)</f>
        <v>1.9169641325343308E-9</v>
      </c>
      <c r="F109" s="112">
        <f>VLOOKUP(A109,'Indoor Air LADC and Risk Calcs'!$A$6:$AM$121,36,FALSE)</f>
        <v>4.7567648452774988E-9</v>
      </c>
      <c r="G109" s="112">
        <f>VLOOKUP(A109,'Indoor Air LADC and Risk Calcs'!$A$6:$AM$121,37,FALSE)</f>
        <v>2.4320618644731162E-8</v>
      </c>
      <c r="H109" s="112">
        <f>VLOOKUP(A109,'Indoor Air LADC and Risk Calcs'!$A$6:$AM$121,38,FALSE)</f>
        <v>1.0452453405499858E-9</v>
      </c>
      <c r="I109" s="112">
        <f>VLOOKUP(A109,'Indoor Air LADC and Risk Calcs'!$A$6:$AM$121,39,FALSE)</f>
        <v>2.750333155915057E-9</v>
      </c>
      <c r="J109" s="112">
        <f>VLOOKUP(A109,'Indoor Air LADC and Risk Calcs'!$A$6:$AM$121,22,FALSE)</f>
        <v>1699593.6349349385</v>
      </c>
      <c r="K109" s="112">
        <f>VLOOKUP(A109,'Indoor Air LADC and Risk Calcs'!$A$6:$AM$121,23,FALSE)</f>
        <v>36222899.960156888</v>
      </c>
      <c r="L109" s="112">
        <f>VLOOKUP(A109,'Indoor Air LADC and Risk Calcs'!$A$6:$AM$121,24,FALSE)</f>
        <v>14597736.541241433</v>
      </c>
      <c r="M109" s="112">
        <f>VLOOKUP(A109,'Indoor Air LADC and Risk Calcs'!$A$6:$AM$121,25,FALSE)</f>
        <v>2855108.2936799843</v>
      </c>
      <c r="N109" s="112">
        <f>VLOOKUP(A109,'Indoor Air LADC and Risk Calcs'!$A$6:$AM$121,26,FALSE)</f>
        <v>66432250.215497926</v>
      </c>
      <c r="O109" s="112">
        <f>VLOOKUP(A109,'Indoor Air LADC and Risk Calcs'!$A$6:$AM$121,27,FALSE)</f>
        <v>25247123.189662252</v>
      </c>
      <c r="P109" s="112">
        <f>VLOOKUP(A109,'Indoor Air LADC and Risk Calcs'!$A$6:$AM$121,28,FALSE)</f>
        <v>3684190.7014949587</v>
      </c>
      <c r="Q109" s="112">
        <f>VLOOKUP(A109,'Indoor Air LADC and Risk Calcs'!$A$6:$AM$121,29,FALSE)</f>
        <v>78519987.643693864</v>
      </c>
      <c r="R109" s="112">
        <f>VLOOKUP(A109,'Indoor Air LADC and Risk Calcs'!$A$6:$AM$121,30,FALSE)</f>
        <v>31643355.283672638</v>
      </c>
      <c r="S109" s="112">
        <f>VLOOKUP(A109,'Indoor Air LADC and Risk Calcs'!$A$6:$AM$121,31,FALSE)</f>
        <v>6188987.3032735856</v>
      </c>
      <c r="T109" s="112">
        <f>VLOOKUP(A109,'Indoor Air LADC and Risk Calcs'!$A$6:$AM$121,32,FALSE)</f>
        <v>144004468.76979101</v>
      </c>
      <c r="U109" s="112">
        <f>VLOOKUP(A109,'Indoor Air LADC and Risk Calcs'!$A$6:$AM$121,33,FALSE)</f>
        <v>54727915.298654363</v>
      </c>
    </row>
    <row r="110" spans="1:21" x14ac:dyDescent="0.25">
      <c r="A110" s="53" t="s">
        <v>136</v>
      </c>
      <c r="B110" s="53" t="s">
        <v>134</v>
      </c>
      <c r="C110" s="53" t="s">
        <v>238</v>
      </c>
      <c r="D110" s="112">
        <f>VLOOKUP(A110,'Indoor Air LADC and Risk Calcs'!$A$6:$AM$121,34,FALSE)</f>
        <v>3.3321477964886247E-8</v>
      </c>
      <c r="E110" s="112">
        <f>VLOOKUP(A110,'Indoor Air LADC and Risk Calcs'!$A$6:$AM$121,35,FALSE)</f>
        <v>1.5672864244849531E-9</v>
      </c>
      <c r="F110" s="112">
        <f>VLOOKUP(A110,'Indoor Air LADC and Risk Calcs'!$A$6:$AM$121,36,FALSE)</f>
        <v>3.8859279672500909E-9</v>
      </c>
      <c r="G110" s="112">
        <f>VLOOKUP(A110,'Indoor Air LADC and Risk Calcs'!$A$6:$AM$121,37,FALSE)</f>
        <v>1.983476840174693E-8</v>
      </c>
      <c r="H110" s="112">
        <f>VLOOKUP(A110,'Indoor Air LADC and Risk Calcs'!$A$6:$AM$121,38,FALSE)</f>
        <v>8.5466836650161991E-10</v>
      </c>
      <c r="I110" s="112">
        <f>VLOOKUP(A110,'Indoor Air LADC and Risk Calcs'!$A$6:$AM$121,39,FALSE)</f>
        <v>2.2467401596620702E-9</v>
      </c>
      <c r="J110" s="112">
        <f>VLOOKUP(A110,'Indoor Air LADC and Risk Calcs'!$A$6:$AM$121,22,FALSE)</f>
        <v>2083881.1553669043</v>
      </c>
      <c r="K110" s="112">
        <f>VLOOKUP(A110,'Indoor Air LADC and Risk Calcs'!$A$6:$AM$121,23,FALSE)</f>
        <v>44304601.198098779</v>
      </c>
      <c r="L110" s="112">
        <f>VLOOKUP(A110,'Indoor Air LADC and Risk Calcs'!$A$6:$AM$121,24,FALSE)</f>
        <v>17869090.880019162</v>
      </c>
      <c r="M110" s="112">
        <f>VLOOKUP(A110,'Indoor Air LADC and Risk Calcs'!$A$6:$AM$121,25,FALSE)</f>
        <v>3500822.3233846435</v>
      </c>
      <c r="N110" s="112">
        <f>VLOOKUP(A110,'Indoor Air LADC and Risk Calcs'!$A$6:$AM$121,26,FALSE)</f>
        <v>81245548.240223065</v>
      </c>
      <c r="O110" s="112">
        <f>VLOOKUP(A110,'Indoor Air LADC and Risk Calcs'!$A$6:$AM$121,27,FALSE)</f>
        <v>30906110.660542116</v>
      </c>
      <c r="P110" s="112">
        <f>VLOOKUP(A110,'Indoor Air LADC and Risk Calcs'!$A$6:$AM$121,28,FALSE)</f>
        <v>4517206.5944558661</v>
      </c>
      <c r="Q110" s="112">
        <f>VLOOKUP(A110,'Indoor Air LADC and Risk Calcs'!$A$6:$AM$121,29,FALSE)</f>
        <v>96038603.8240996</v>
      </c>
      <c r="R110" s="112">
        <f>VLOOKUP(A110,'Indoor Air LADC and Risk Calcs'!$A$6:$AM$121,30,FALSE)</f>
        <v>38734634.627444401</v>
      </c>
      <c r="S110" s="112">
        <f>VLOOKUP(A110,'Indoor Air LADC and Risk Calcs'!$A$6:$AM$121,31,FALSE)</f>
        <v>7588694.6069278568</v>
      </c>
      <c r="T110" s="112">
        <f>VLOOKUP(A110,'Indoor Air LADC and Risk Calcs'!$A$6:$AM$121,32,FALSE)</f>
        <v>176115094.34485981</v>
      </c>
      <c r="U110" s="112">
        <f>VLOOKUP(A110,'Indoor Air LADC and Risk Calcs'!$A$6:$AM$121,33,FALSE)</f>
        <v>66994841.104651615</v>
      </c>
    </row>
    <row r="111" spans="1:21" x14ac:dyDescent="0.25">
      <c r="A111" s="53" t="s">
        <v>21</v>
      </c>
      <c r="B111" s="53" t="s">
        <v>15</v>
      </c>
      <c r="C111" s="53" t="s">
        <v>238</v>
      </c>
      <c r="D111" s="112">
        <f>VLOOKUP(A111,'Indoor Air LADC and Risk Calcs'!$A$6:$AM$121,34,FALSE)</f>
        <v>3.0430559067522606E-8</v>
      </c>
      <c r="E111" s="112">
        <f>VLOOKUP(A111,'Indoor Air LADC and Risk Calcs'!$A$6:$AM$121,35,FALSE)</f>
        <v>1.4297233064460222E-9</v>
      </c>
      <c r="F111" s="112">
        <f>VLOOKUP(A111,'Indoor Air LADC and Risk Calcs'!$A$6:$AM$121,36,FALSE)</f>
        <v>3.546155140164125E-9</v>
      </c>
      <c r="G111" s="112">
        <f>VLOOKUP(A111,'Indoor Air LADC and Risk Calcs'!$A$6:$AM$121,37,FALSE)</f>
        <v>1.8114307024235844E-8</v>
      </c>
      <c r="H111" s="112">
        <f>VLOOKUP(A111,'Indoor Air LADC and Risk Calcs'!$A$6:$AM$121,38,FALSE)</f>
        <v>7.7961618319197902E-10</v>
      </c>
      <c r="I111" s="112">
        <f>VLOOKUP(A111,'Indoor Air LADC and Risk Calcs'!$A$6:$AM$121,39,FALSE)</f>
        <v>2.0503257940969188E-9</v>
      </c>
      <c r="J111" s="112">
        <f>VLOOKUP(A111,'Indoor Air LADC and Risk Calcs'!$A$6:$AM$121,22,FALSE)</f>
        <v>2281850.9461467164</v>
      </c>
      <c r="K111" s="112">
        <f>VLOOKUP(A111,'Indoor Air LADC and Risk Calcs'!$A$6:$AM$121,23,FALSE)</f>
        <v>48567439.36881578</v>
      </c>
      <c r="L111" s="112">
        <f>VLOOKUP(A111,'Indoor Air LADC and Risk Calcs'!$A$6:$AM$121,24,FALSE)</f>
        <v>19581207.605256163</v>
      </c>
      <c r="M111" s="112">
        <f>VLOOKUP(A111,'Indoor Air LADC and Risk Calcs'!$A$6:$AM$121,25,FALSE)</f>
        <v>3833323.5661235158</v>
      </c>
      <c r="N111" s="112">
        <f>VLOOKUP(A111,'Indoor Air LADC and Risk Calcs'!$A$6:$AM$121,26,FALSE)</f>
        <v>89066904.326819256</v>
      </c>
      <c r="O111" s="112">
        <f>VLOOKUP(A111,'Indoor Air LADC and Risk Calcs'!$A$6:$AM$121,27,FALSE)</f>
        <v>33866812.874284931</v>
      </c>
      <c r="P111" s="112">
        <f>VLOOKUP(A111,'Indoor Air LADC and Risk Calcs'!$A$6:$AM$121,28,FALSE)</f>
        <v>4946343.5642444156</v>
      </c>
      <c r="Q111" s="112">
        <f>VLOOKUP(A111,'Indoor Air LADC and Risk Calcs'!$A$6:$AM$121,29,FALSE)</f>
        <v>105279111.92422234</v>
      </c>
      <c r="R111" s="112">
        <f>VLOOKUP(A111,'Indoor Air LADC and Risk Calcs'!$A$6:$AM$121,30,FALSE)</f>
        <v>42445971.496056303</v>
      </c>
      <c r="S111" s="112">
        <f>VLOOKUP(A111,'Indoor Air LADC and Risk Calcs'!$A$6:$AM$121,31,FALSE)</f>
        <v>8309453.9470162103</v>
      </c>
      <c r="T111" s="112">
        <f>VLOOKUP(A111,'Indoor Air LADC and Risk Calcs'!$A$6:$AM$121,32,FALSE)</f>
        <v>193069363.16243029</v>
      </c>
      <c r="U111" s="112">
        <f>VLOOKUP(A111,'Indoor Air LADC and Risk Calcs'!$A$6:$AM$121,33,FALSE)</f>
        <v>73412723.203971431</v>
      </c>
    </row>
    <row r="112" spans="1:21" x14ac:dyDescent="0.25">
      <c r="A112" s="53" t="s">
        <v>160</v>
      </c>
      <c r="B112" s="53" t="s">
        <v>161</v>
      </c>
      <c r="C112" s="53" t="s">
        <v>238</v>
      </c>
      <c r="D112" s="112">
        <f>VLOOKUP(A112,'Indoor Air LADC and Risk Calcs'!$A$6:$AM$121,34,FALSE)</f>
        <v>3.0254122575625684E-8</v>
      </c>
      <c r="E112" s="112">
        <f>VLOOKUP(A112,'Indoor Air LADC and Risk Calcs'!$A$6:$AM$121,35,FALSE)</f>
        <v>1.4184100050871027E-9</v>
      </c>
      <c r="F112" s="112">
        <f>VLOOKUP(A112,'Indoor Air LADC and Risk Calcs'!$A$6:$AM$121,36,FALSE)</f>
        <v>3.5205749559828145E-9</v>
      </c>
      <c r="G112" s="112">
        <f>VLOOKUP(A112,'Indoor Air LADC and Risk Calcs'!$A$6:$AM$121,37,FALSE)</f>
        <v>1.8009988357065766E-8</v>
      </c>
      <c r="H112" s="112">
        <f>VLOOKUP(A112,'Indoor Air LADC and Risk Calcs'!$A$6:$AM$121,38,FALSE)</f>
        <v>7.7337728490147025E-10</v>
      </c>
      <c r="I112" s="112">
        <f>VLOOKUP(A112,'Indoor Air LADC and Risk Calcs'!$A$6:$AM$121,39,FALSE)</f>
        <v>2.0355991255063094E-9</v>
      </c>
      <c r="J112" s="112">
        <f>VLOOKUP(A112,'Indoor Air LADC and Risk Calcs'!$A$6:$AM$121,22,FALSE)</f>
        <v>2295158.2821953297</v>
      </c>
      <c r="K112" s="112">
        <f>VLOOKUP(A112,'Indoor Air LADC and Risk Calcs'!$A$6:$AM$121,23,FALSE)</f>
        <v>48954815.427811295</v>
      </c>
      <c r="L112" s="112">
        <f>VLOOKUP(A112,'Indoor Air LADC and Risk Calcs'!$A$6:$AM$121,24,FALSE)</f>
        <v>19723482.916333895</v>
      </c>
      <c r="M112" s="112">
        <f>VLOOKUP(A112,'Indoor Air LADC and Risk Calcs'!$A$6:$AM$121,25,FALSE)</f>
        <v>3855527.2009799909</v>
      </c>
      <c r="N112" s="112">
        <f>VLOOKUP(A112,'Indoor Air LADC and Risk Calcs'!$A$6:$AM$121,26,FALSE)</f>
        <v>89785414.383933619</v>
      </c>
      <c r="O112" s="112">
        <f>VLOOKUP(A112,'Indoor Air LADC and Risk Calcs'!$A$6:$AM$121,27,FALSE)</f>
        <v>34111824.440251149</v>
      </c>
      <c r="P112" s="112">
        <f>VLOOKUP(A112,'Indoor Air LADC and Risk Calcs'!$A$6:$AM$121,28,FALSE)</f>
        <v>4975189.7323661549</v>
      </c>
      <c r="Q112" s="112">
        <f>VLOOKUP(A112,'Indoor Air LADC and Risk Calcs'!$A$6:$AM$121,29,FALSE)</f>
        <v>106118822.80875251</v>
      </c>
      <c r="R112" s="112">
        <f>VLOOKUP(A112,'Indoor Air LADC and Risk Calcs'!$A$6:$AM$121,30,FALSE)</f>
        <v>42754380.145836256</v>
      </c>
      <c r="S112" s="112">
        <f>VLOOKUP(A112,'Indoor Air LADC and Risk Calcs'!$A$6:$AM$121,31,FALSE)</f>
        <v>8357584.5256416975</v>
      </c>
      <c r="T112" s="112">
        <f>VLOOKUP(A112,'Indoor Air LADC and Risk Calcs'!$A$6:$AM$121,32,FALSE)</f>
        <v>194626869.6257048</v>
      </c>
      <c r="U112" s="112">
        <f>VLOOKUP(A112,'Indoor Air LADC and Risk Calcs'!$A$6:$AM$121,33,FALSE)</f>
        <v>73943832.119971812</v>
      </c>
    </row>
    <row r="113" spans="1:21" x14ac:dyDescent="0.25">
      <c r="A113" s="53" t="s">
        <v>23</v>
      </c>
      <c r="B113" s="53" t="s">
        <v>15</v>
      </c>
      <c r="C113" s="53" t="s">
        <v>238</v>
      </c>
      <c r="D113" s="112">
        <f>VLOOKUP(A113,'Indoor Air LADC and Risk Calcs'!$A$6:$AM$121,34,FALSE)</f>
        <v>2.4793608636330323E-8</v>
      </c>
      <c r="E113" s="112">
        <f>VLOOKUP(A113,'Indoor Air LADC and Risk Calcs'!$A$6:$AM$121,35,FALSE)</f>
        <v>1.1667122935520484E-9</v>
      </c>
      <c r="F113" s="112">
        <f>VLOOKUP(A113,'Indoor Air LADC and Risk Calcs'!$A$6:$AM$121,36,FALSE)</f>
        <v>2.8923050272979156E-9</v>
      </c>
      <c r="G113" s="112">
        <f>VLOOKUP(A113,'Indoor Air LADC and Risk Calcs'!$A$6:$AM$121,37,FALSE)</f>
        <v>1.4758387833160552E-8</v>
      </c>
      <c r="H113" s="112">
        <f>VLOOKUP(A113,'Indoor Air LADC and Risk Calcs'!$A$6:$AM$121,38,FALSE)</f>
        <v>6.3624076162120539E-10</v>
      </c>
      <c r="I113" s="112">
        <f>VLOOKUP(A113,'Indoor Air LADC and Risk Calcs'!$A$6:$AM$121,39,FALSE)</f>
        <v>1.6722425710703571E-9</v>
      </c>
      <c r="J113" s="112">
        <f>VLOOKUP(A113,'Indoor Air LADC and Risk Calcs'!$A$6:$AM$121,22,FALSE)</f>
        <v>2800641.1256428319</v>
      </c>
      <c r="K113" s="112">
        <f>VLOOKUP(A113,'Indoor Air LADC and Risk Calcs'!$A$6:$AM$121,23,FALSE)</f>
        <v>59515958.119029015</v>
      </c>
      <c r="L113" s="112">
        <f>VLOOKUP(A113,'Indoor Air LADC and Risk Calcs'!$A$6:$AM$121,24,FALSE)</f>
        <v>24007841.270072129</v>
      </c>
      <c r="M113" s="112">
        <f>VLOOKUP(A113,'Indoor Air LADC and Risk Calcs'!$A$6:$AM$121,25,FALSE)</f>
        <v>4704985.4486124888</v>
      </c>
      <c r="N113" s="112">
        <f>VLOOKUP(A113,'Indoor Air LADC and Risk Calcs'!$A$6:$AM$121,26,FALSE)</f>
        <v>109137930.46372099</v>
      </c>
      <c r="O113" s="112">
        <f>VLOOKUP(A113,'Indoor Air LADC and Risk Calcs'!$A$6:$AM$121,27,FALSE)</f>
        <v>41523880.088493749</v>
      </c>
      <c r="P113" s="112">
        <f>VLOOKUP(A113,'Indoor Air LADC and Risk Calcs'!$A$6:$AM$121,28,FALSE)</f>
        <v>6070919.4134588996</v>
      </c>
      <c r="Q113" s="112">
        <f>VLOOKUP(A113,'Indoor Air LADC and Risk Calcs'!$A$6:$AM$121,29,FALSE)</f>
        <v>129012097.35413243</v>
      </c>
      <c r="R113" s="112">
        <f>VLOOKUP(A113,'Indoor Air LADC and Risk Calcs'!$A$6:$AM$121,30,FALSE)</f>
        <v>52041537.313448787</v>
      </c>
      <c r="S113" s="112">
        <f>VLOOKUP(A113,'Indoor Air LADC and Risk Calcs'!$A$6:$AM$121,31,FALSE)</f>
        <v>10198945.96222748</v>
      </c>
      <c r="T113" s="112">
        <f>VLOOKUP(A113,'Indoor Air LADC and Risk Calcs'!$A$6:$AM$121,32,FALSE)</f>
        <v>236577108.98066309</v>
      </c>
      <c r="U113" s="112">
        <f>VLOOKUP(A113,'Indoor Air LADC and Risk Calcs'!$A$6:$AM$121,33,FALSE)</f>
        <v>90010864.813503832</v>
      </c>
    </row>
    <row r="114" spans="1:21" x14ac:dyDescent="0.25">
      <c r="A114" s="53" t="s">
        <v>14</v>
      </c>
      <c r="B114" s="53" t="s">
        <v>15</v>
      </c>
      <c r="C114" s="53" t="s">
        <v>238</v>
      </c>
      <c r="D114" s="112">
        <f>VLOOKUP(A114,'Indoor Air LADC and Risk Calcs'!$A$6:$AM$121,34,FALSE)</f>
        <v>2.477874498105911E-8</v>
      </c>
      <c r="E114" s="112">
        <f>VLOOKUP(A114,'Indoor Air LADC and Risk Calcs'!$A$6:$AM$121,35,FALSE)</f>
        <v>1.1764068689244944E-9</v>
      </c>
      <c r="F114" s="112">
        <f>VLOOKUP(A114,'Indoor Air LADC and Risk Calcs'!$A$6:$AM$121,36,FALSE)</f>
        <v>2.9078255845660763E-9</v>
      </c>
      <c r="G114" s="112">
        <f>VLOOKUP(A114,'Indoor Air LADC and Risk Calcs'!$A$6:$AM$121,37,FALSE)</f>
        <v>1.4747106017034893E-8</v>
      </c>
      <c r="H114" s="112">
        <f>VLOOKUP(A114,'Indoor Air LADC and Risk Calcs'!$A$6:$AM$121,38,FALSE)</f>
        <v>6.4176721121370549E-10</v>
      </c>
      <c r="I114" s="112">
        <f>VLOOKUP(A114,'Indoor Air LADC and Risk Calcs'!$A$6:$AM$121,39,FALSE)</f>
        <v>1.6809985399425174E-9</v>
      </c>
      <c r="J114" s="112">
        <f>VLOOKUP(A114,'Indoor Air LADC and Risk Calcs'!$A$6:$AM$121,22,FALSE)</f>
        <v>2802321.1043609534</v>
      </c>
      <c r="K114" s="112">
        <f>VLOOKUP(A114,'Indoor Air LADC and Risk Calcs'!$A$6:$AM$121,23,FALSE)</f>
        <v>59025496.904385</v>
      </c>
      <c r="L114" s="112">
        <f>VLOOKUP(A114,'Indoor Air LADC and Risk Calcs'!$A$6:$AM$121,24,FALSE)</f>
        <v>23879699.101815958</v>
      </c>
      <c r="M114" s="112">
        <f>VLOOKUP(A114,'Indoor Air LADC and Risk Calcs'!$A$6:$AM$121,25,FALSE)</f>
        <v>4708584.8518204018</v>
      </c>
      <c r="N114" s="112">
        <f>VLOOKUP(A114,'Indoor Air LADC and Risk Calcs'!$A$6:$AM$121,26,FALSE)</f>
        <v>108198111.07002391</v>
      </c>
      <c r="O114" s="112">
        <f>VLOOKUP(A114,'Indoor Air LADC and Risk Calcs'!$A$6:$AM$121,27,FALSE)</f>
        <v>41307590.905090533</v>
      </c>
      <c r="P114" s="112">
        <f>VLOOKUP(A114,'Indoor Air LADC and Risk Calcs'!$A$6:$AM$121,28,FALSE)</f>
        <v>6074561.0851178132</v>
      </c>
      <c r="Q114" s="112">
        <f>VLOOKUP(A114,'Indoor Air LADC and Risk Calcs'!$A$6:$AM$121,29,FALSE)</f>
        <v>127948929.89498588</v>
      </c>
      <c r="R114" s="112">
        <f>VLOOKUP(A114,'Indoor Air LADC and Risk Calcs'!$A$6:$AM$121,30,FALSE)</f>
        <v>51763764.924181826</v>
      </c>
      <c r="S114" s="112">
        <f>VLOOKUP(A114,'Indoor Air LADC and Risk Calcs'!$A$6:$AM$121,31,FALSE)</f>
        <v>10206748.349549336</v>
      </c>
      <c r="T114" s="112">
        <f>VLOOKUP(A114,'Indoor Air LADC and Risk Calcs'!$A$6:$AM$121,32,FALSE)</f>
        <v>234539872.66712749</v>
      </c>
      <c r="U114" s="112">
        <f>VLOOKUP(A114,'Indoor Air LADC and Risk Calcs'!$A$6:$AM$121,33,FALSE)</f>
        <v>89542017.094879285</v>
      </c>
    </row>
    <row r="115" spans="1:21" x14ac:dyDescent="0.25">
      <c r="A115" s="53" t="s">
        <v>19</v>
      </c>
      <c r="B115" s="53" t="s">
        <v>15</v>
      </c>
      <c r="C115" s="53" t="s">
        <v>238</v>
      </c>
      <c r="D115" s="112">
        <f>VLOOKUP(A115,'Indoor Air LADC and Risk Calcs'!$A$6:$AM$121,34,FALSE)</f>
        <v>2.1051781069078646E-8</v>
      </c>
      <c r="E115" s="112">
        <f>VLOOKUP(A115,'Indoor Air LADC and Risk Calcs'!$A$6:$AM$121,35,FALSE)</f>
        <v>9.9001620486902051E-10</v>
      </c>
      <c r="F115" s="112">
        <f>VLOOKUP(A115,'Indoor Air LADC and Risk Calcs'!$A$6:$AM$121,36,FALSE)</f>
        <v>2.4547769038094524E-9</v>
      </c>
      <c r="G115" s="112">
        <f>VLOOKUP(A115,'Indoor Air LADC and Risk Calcs'!$A$6:$AM$121,37,FALSE)</f>
        <v>1.253121063354546E-8</v>
      </c>
      <c r="H115" s="112">
        <f>VLOOKUP(A115,'Indoor Air LADC and Risk Calcs'!$A$6:$AM$121,38,FALSE)</f>
        <v>5.3986922487252338E-10</v>
      </c>
      <c r="I115" s="112">
        <f>VLOOKUP(A115,'Indoor Air LADC and Risk Calcs'!$A$6:$AM$121,39,FALSE)</f>
        <v>1.4192900651899628E-9</v>
      </c>
      <c r="J115" s="112">
        <f>VLOOKUP(A115,'Indoor Air LADC and Risk Calcs'!$A$6:$AM$121,22,FALSE)</f>
        <v>3298438.2543286169</v>
      </c>
      <c r="K115" s="112">
        <f>VLOOKUP(A115,'Indoor Air LADC and Risk Calcs'!$A$6:$AM$121,23,FALSE)</f>
        <v>70138245.877689123</v>
      </c>
      <c r="L115" s="112">
        <f>VLOOKUP(A115,'Indoor Air LADC and Risk Calcs'!$A$6:$AM$121,24,FALSE)</f>
        <v>28286888.267623197</v>
      </c>
      <c r="M115" s="112">
        <f>VLOOKUP(A115,'Indoor Air LADC and Risk Calcs'!$A$6:$AM$121,25,FALSE)</f>
        <v>5541204.4399060495</v>
      </c>
      <c r="N115" s="112">
        <f>VLOOKUP(A115,'Indoor Air LADC and Risk Calcs'!$A$6:$AM$121,26,FALSE)</f>
        <v>128620037.59594937</v>
      </c>
      <c r="O115" s="112">
        <f>VLOOKUP(A115,'Indoor Air LADC and Risk Calcs'!$A$6:$AM$121,27,FALSE)</f>
        <v>48924459.983947098</v>
      </c>
      <c r="P115" s="112">
        <f>VLOOKUP(A115,'Indoor Air LADC and Risk Calcs'!$A$6:$AM$121,28,FALSE)</f>
        <v>7149988.8539638733</v>
      </c>
      <c r="Q115" s="112">
        <f>VLOOKUP(A115,'Indoor Air LADC and Risk Calcs'!$A$6:$AM$121,29,FALSE)</f>
        <v>152037915.3994897</v>
      </c>
      <c r="R115" s="112">
        <f>VLOOKUP(A115,'Indoor Air LADC and Risk Calcs'!$A$6:$AM$121,30,FALSE)</f>
        <v>61317181.111821242</v>
      </c>
      <c r="S115" s="112">
        <f>VLOOKUP(A115,'Indoor Air LADC and Risk Calcs'!$A$6:$AM$121,31,FALSE)</f>
        <v>12011608.806340311</v>
      </c>
      <c r="T115" s="112">
        <f>VLOOKUP(A115,'Indoor Air LADC and Risk Calcs'!$A$6:$AM$121,32,FALSE)</f>
        <v>278808261.45543218</v>
      </c>
      <c r="U115" s="112">
        <f>VLOOKUP(A115,'Indoor Air LADC and Risk Calcs'!$A$6:$AM$121,33,FALSE)</f>
        <v>106053021.64209391</v>
      </c>
    </row>
    <row r="116" spans="1:21" x14ac:dyDescent="0.25">
      <c r="A116" s="53" t="s">
        <v>20</v>
      </c>
      <c r="B116" s="53" t="s">
        <v>15</v>
      </c>
      <c r="C116" s="53" t="s">
        <v>238</v>
      </c>
      <c r="D116" s="112">
        <f>VLOOKUP(A116,'Indoor Air LADC and Risk Calcs'!$A$6:$AM$121,34,FALSE)</f>
        <v>1.710616219473791E-8</v>
      </c>
      <c r="E116" s="112">
        <f>VLOOKUP(A116,'Indoor Air LADC and Risk Calcs'!$A$6:$AM$121,35,FALSE)</f>
        <v>8.0351227854095491E-10</v>
      </c>
      <c r="F116" s="112">
        <f>VLOOKUP(A116,'Indoor Air LADC and Risk Calcs'!$A$6:$AM$121,36,FALSE)</f>
        <v>1.9931135048309881E-9</v>
      </c>
      <c r="G116" s="112">
        <f>VLOOKUP(A116,'Indoor Air LADC and Risk Calcs'!$A$6:$AM$121,37,FALSE)</f>
        <v>1.0182777784434532E-8</v>
      </c>
      <c r="H116" s="112">
        <f>VLOOKUP(A116,'Indoor Air LADC and Risk Calcs'!$A$6:$AM$121,38,FALSE)</f>
        <v>4.3814417190233138E-10</v>
      </c>
      <c r="I116" s="112">
        <f>VLOOKUP(A116,'Indoor Air LADC and Risk Calcs'!$A$6:$AM$121,39,FALSE)</f>
        <v>1.1523878423926035E-9</v>
      </c>
      <c r="J116" s="112">
        <f>VLOOKUP(A116,'Indoor Air LADC and Risk Calcs'!$A$6:$AM$121,22,FALSE)</f>
        <v>4059238.9578394201</v>
      </c>
      <c r="K116" s="112">
        <f>VLOOKUP(A116,'Indoor Air LADC and Risk Calcs'!$A$6:$AM$121,23,FALSE)</f>
        <v>86418094.47652486</v>
      </c>
      <c r="L116" s="112">
        <f>VLOOKUP(A116,'Indoor Air LADC and Risk Calcs'!$A$6:$AM$121,24,FALSE)</f>
        <v>34838959.161981195</v>
      </c>
      <c r="M116" s="112">
        <f>VLOOKUP(A116,'Indoor Air LADC and Risk Calcs'!$A$6:$AM$121,25,FALSE)</f>
        <v>6819160.8881167406</v>
      </c>
      <c r="N116" s="112">
        <f>VLOOKUP(A116,'Indoor Air LADC and Risk Calcs'!$A$6:$AM$121,26,FALSE)</f>
        <v>158482080.67795256</v>
      </c>
      <c r="O116" s="112">
        <f>VLOOKUP(A116,'Indoor Air LADC and Risk Calcs'!$A$6:$AM$121,27,FALSE)</f>
        <v>60255755.437190197</v>
      </c>
      <c r="P116" s="112">
        <f>VLOOKUP(A116,'Indoor Air LADC and Risk Calcs'!$A$6:$AM$121,28,FALSE)</f>
        <v>8799168.2930670455</v>
      </c>
      <c r="Q116" s="112">
        <f>VLOOKUP(A116,'Indoor Air LADC and Risk Calcs'!$A$6:$AM$121,29,FALSE)</f>
        <v>187327566.75892913</v>
      </c>
      <c r="R116" s="112">
        <f>VLOOKUP(A116,'Indoor Air LADC and Risk Calcs'!$A$6:$AM$121,30,FALSE)</f>
        <v>75520034.175255761</v>
      </c>
      <c r="S116" s="112">
        <f>VLOOKUP(A116,'Indoor Air LADC and Risk Calcs'!$A$6:$AM$121,31,FALSE)</f>
        <v>14781821.148064919</v>
      </c>
      <c r="T116" s="112">
        <f>VLOOKUP(A116,'Indoor Air LADC and Risk Calcs'!$A$6:$AM$121,32,FALSE)</f>
        <v>343539888.58615488</v>
      </c>
      <c r="U116" s="112">
        <f>VLOOKUP(A116,'Indoor Air LADC and Risk Calcs'!$A$6:$AM$121,33,FALSE)</f>
        <v>130615747.98245727</v>
      </c>
    </row>
    <row r="117" spans="1:21" x14ac:dyDescent="0.25">
      <c r="A117" s="53" t="s">
        <v>18</v>
      </c>
      <c r="B117" s="53" t="s">
        <v>15</v>
      </c>
      <c r="C117" s="53" t="s">
        <v>238</v>
      </c>
      <c r="D117" s="112">
        <f>VLOOKUP(A117,'Indoor Air LADC and Risk Calcs'!$A$6:$AM$121,34,FALSE)</f>
        <v>1.4538756088979531E-8</v>
      </c>
      <c r="E117" s="112">
        <f>VLOOKUP(A117,'Indoor Air LADC and Risk Calcs'!$A$6:$AM$121,35,FALSE)</f>
        <v>6.8365096999746541E-10</v>
      </c>
      <c r="F117" s="112">
        <f>VLOOKUP(A117,'Indoor Air LADC and Risk Calcs'!$A$6:$AM$121,36,FALSE)</f>
        <v>1.6951941851393489E-9</v>
      </c>
      <c r="G117" s="112">
        <f>VLOOKUP(A117,'Indoor Air LADC and Risk Calcs'!$A$6:$AM$121,37,FALSE)</f>
        <v>8.6543068949814021E-9</v>
      </c>
      <c r="H117" s="112">
        <f>VLOOKUP(A117,'Indoor Air LADC and Risk Calcs'!$A$6:$AM$121,38,FALSE)</f>
        <v>3.7280243799670675E-10</v>
      </c>
      <c r="I117" s="112">
        <f>VLOOKUP(A117,'Indoor Air LADC and Risk Calcs'!$A$6:$AM$121,39,FALSE)</f>
        <v>9.8012002888508053E-10</v>
      </c>
      <c r="J117" s="112">
        <f>VLOOKUP(A117,'Indoor Air LADC and Risk Calcs'!$A$6:$AM$121,22,FALSE)</f>
        <v>4776061.9667204162</v>
      </c>
      <c r="K117" s="112">
        <f>VLOOKUP(A117,'Indoor Air LADC and Risk Calcs'!$A$6:$AM$121,23,FALSE)</f>
        <v>101569372.45369144</v>
      </c>
      <c r="L117" s="112">
        <f>VLOOKUP(A117,'Indoor Air LADC and Risk Calcs'!$A$6:$AM$121,24,FALSE)</f>
        <v>40961678.96794197</v>
      </c>
      <c r="M117" s="112">
        <f>VLOOKUP(A117,'Indoor Air LADC and Risk Calcs'!$A$6:$AM$121,25,FALSE)</f>
        <v>8023519.4848783109</v>
      </c>
      <c r="N117" s="112">
        <f>VLOOKUP(A117,'Indoor Air LADC and Risk Calcs'!$A$6:$AM$121,26,FALSE)</f>
        <v>186259511.53413165</v>
      </c>
      <c r="O117" s="112">
        <f>VLOOKUP(A117,'Indoor Air LADC and Risk Calcs'!$A$6:$AM$121,27,FALSE)</f>
        <v>70846424.880213976</v>
      </c>
      <c r="P117" s="112">
        <f>VLOOKUP(A117,'Indoor Air LADC and Risk Calcs'!$A$6:$AM$121,28,FALSE)</f>
        <v>10353017.760171045</v>
      </c>
      <c r="Q117" s="112">
        <f>VLOOKUP(A117,'Indoor Air LADC and Risk Calcs'!$A$6:$AM$121,29,FALSE)</f>
        <v>220170827.81372789</v>
      </c>
      <c r="R117" s="112">
        <f>VLOOKUP(A117,'Indoor Air LADC and Risk Calcs'!$A$6:$AM$121,30,FALSE)</f>
        <v>88792187.537870124</v>
      </c>
      <c r="S117" s="112">
        <f>VLOOKUP(A117,'Indoor Air LADC and Risk Calcs'!$A$6:$AM$121,31,FALSE)</f>
        <v>17392496.224889591</v>
      </c>
      <c r="T117" s="112">
        <f>VLOOKUP(A117,'Indoor Air LADC and Risk Calcs'!$A$6:$AM$121,32,FALSE)</f>
        <v>403752724.38891524</v>
      </c>
      <c r="U117" s="112">
        <f>VLOOKUP(A117,'Indoor Air LADC and Risk Calcs'!$A$6:$AM$121,33,FALSE)</f>
        <v>153573027.34770307</v>
      </c>
    </row>
    <row r="118" spans="1:21" x14ac:dyDescent="0.25">
      <c r="A118" s="53" t="s">
        <v>30</v>
      </c>
      <c r="B118" s="53" t="s">
        <v>26</v>
      </c>
      <c r="C118" s="53" t="s">
        <v>238</v>
      </c>
      <c r="D118" s="112">
        <f>VLOOKUP(A118,'Indoor Air LADC and Risk Calcs'!$A$6:$AM$121,34,FALSE)</f>
        <v>1.1338412496725703E-9</v>
      </c>
      <c r="E118" s="112">
        <f>VLOOKUP(A118,'Indoor Air LADC and Risk Calcs'!$A$6:$AM$121,35,FALSE)</f>
        <v>9.8779020129437904E-11</v>
      </c>
      <c r="F118" s="112">
        <f>VLOOKUP(A118,'Indoor Air LADC and Risk Calcs'!$A$6:$AM$121,36,FALSE)</f>
        <v>2.0767401492051685E-10</v>
      </c>
      <c r="G118" s="112">
        <f>VLOOKUP(A118,'Indoor Air LADC and Risk Calcs'!$A$6:$AM$121,37,FALSE)</f>
        <v>6.6428058969790883E-10</v>
      </c>
      <c r="H118" s="112">
        <f>VLOOKUP(A118,'Indoor Air LADC and Risk Calcs'!$A$6:$AM$121,38,FALSE)</f>
        <v>5.4914610112559784E-11</v>
      </c>
      <c r="I118" s="112">
        <f>VLOOKUP(A118,'Indoor Air LADC and Risk Calcs'!$A$6:$AM$121,39,FALSE)</f>
        <v>1.1912007258382277E-10</v>
      </c>
      <c r="J118" s="112">
        <f>VLOOKUP(A118,'Indoor Air LADC and Risk Calcs'!$A$6:$AM$121,22,FALSE)</f>
        <v>61241377.503290027</v>
      </c>
      <c r="K118" s="112">
        <f>VLOOKUP(A118,'Indoor Air LADC and Risk Calcs'!$A$6:$AM$121,23,FALSE)</f>
        <v>702963037.18147779</v>
      </c>
      <c r="L118" s="112">
        <f>VLOOKUP(A118,'Indoor Air LADC and Risk Calcs'!$A$6:$AM$121,24,FALSE)</f>
        <v>334360560.35501617</v>
      </c>
      <c r="M118" s="112">
        <f>VLOOKUP(A118,'Indoor Air LADC and Risk Calcs'!$A$6:$AM$121,25,FALSE)</f>
        <v>104531128.9790628</v>
      </c>
      <c r="N118" s="112">
        <f>VLOOKUP(A118,'Indoor Air LADC and Risk Calcs'!$A$6:$AM$121,26,FALSE)</f>
        <v>1264472238.9482739</v>
      </c>
      <c r="O118" s="112">
        <f>VLOOKUP(A118,'Indoor Air LADC and Risk Calcs'!$A$6:$AM$121,27,FALSE)</f>
        <v>582924426.53724587</v>
      </c>
      <c r="P118" s="112">
        <f>VLOOKUP(A118,'Indoor Air LADC and Risk Calcs'!$A$6:$AM$121,28,FALSE)</f>
        <v>132752270.25253053</v>
      </c>
      <c r="Q118" s="112">
        <f>VLOOKUP(A118,'Indoor Air LADC and Risk Calcs'!$A$6:$AM$121,29,FALSE)</f>
        <v>1523805356.6715059</v>
      </c>
      <c r="R118" s="112">
        <f>VLOOKUP(A118,'Indoor Air LADC and Risk Calcs'!$A$6:$AM$121,30,FALSE)</f>
        <v>724789762.73275483</v>
      </c>
      <c r="S118" s="112">
        <f>VLOOKUP(A118,'Indoor Air LADC and Risk Calcs'!$A$6:$AM$121,31,FALSE)</f>
        <v>226590995.33293778</v>
      </c>
      <c r="T118" s="112">
        <f>VLOOKUP(A118,'Indoor Air LADC and Risk Calcs'!$A$6:$AM$121,32,FALSE)</f>
        <v>2740982767.4543362</v>
      </c>
      <c r="U118" s="112">
        <f>VLOOKUP(A118,'Indoor Air LADC and Risk Calcs'!$A$6:$AM$121,33,FALSE)</f>
        <v>1263598961.409981</v>
      </c>
    </row>
    <row r="119" spans="1:21" x14ac:dyDescent="0.25">
      <c r="A119" s="53" t="s">
        <v>28</v>
      </c>
      <c r="B119" s="53" t="s">
        <v>26</v>
      </c>
      <c r="C119" s="53" t="s">
        <v>238</v>
      </c>
      <c r="D119" s="112">
        <f>VLOOKUP(A119,'Indoor Air LADC and Risk Calcs'!$A$6:$AM$121,34,FALSE)</f>
        <v>8.3886263395984001E-10</v>
      </c>
      <c r="E119" s="112">
        <f>VLOOKUP(A119,'Indoor Air LADC and Risk Calcs'!$A$6:$AM$121,35,FALSE)</f>
        <v>1.4070837778280076E-10</v>
      </c>
      <c r="F119" s="112">
        <f>VLOOKUP(A119,'Indoor Air LADC and Risk Calcs'!$A$6:$AM$121,36,FALSE)</f>
        <v>2.6591031337988102E-10</v>
      </c>
      <c r="G119" s="112">
        <f>VLOOKUP(A119,'Indoor Air LADC and Risk Calcs'!$A$6:$AM$121,37,FALSE)</f>
        <v>4.7562417949169893E-10</v>
      </c>
      <c r="H119" s="112">
        <f>VLOOKUP(A119,'Indoor Air LADC and Risk Calcs'!$A$6:$AM$121,38,FALSE)</f>
        <v>7.9067062200051164E-11</v>
      </c>
      <c r="I119" s="112">
        <f>VLOOKUP(A119,'Indoor Air LADC and Risk Calcs'!$A$6:$AM$121,39,FALSE)</f>
        <v>1.5162243210258895E-10</v>
      </c>
      <c r="J119" s="112">
        <f>VLOOKUP(A119,'Indoor Air LADC and Risk Calcs'!$A$6:$AM$121,22,FALSE)</f>
        <v>82776365.508401334</v>
      </c>
      <c r="K119" s="112">
        <f>VLOOKUP(A119,'Indoor Air LADC and Risk Calcs'!$A$6:$AM$121,23,FALSE)</f>
        <v>493488739.57729357</v>
      </c>
      <c r="L119" s="112">
        <f>VLOOKUP(A119,'Indoor Air LADC and Risk Calcs'!$A$6:$AM$121,24,FALSE)</f>
        <v>261133158.46008748</v>
      </c>
      <c r="M119" s="112">
        <f>VLOOKUP(A119,'Indoor Air LADC and Risk Calcs'!$A$6:$AM$121,25,FALSE)</f>
        <v>145993418.74126041</v>
      </c>
      <c r="N119" s="112">
        <f>VLOOKUP(A119,'Indoor Air LADC and Risk Calcs'!$A$6:$AM$121,26,FALSE)</f>
        <v>878216517.31933284</v>
      </c>
      <c r="O119" s="112">
        <f>VLOOKUP(A119,'Indoor Air LADC and Risk Calcs'!$A$6:$AM$121,27,FALSE)</f>
        <v>457966535.93458843</v>
      </c>
      <c r="P119" s="112">
        <f>VLOOKUP(A119,'Indoor Air LADC and Risk Calcs'!$A$6:$AM$121,28,FALSE)</f>
        <v>179433430.34540984</v>
      </c>
      <c r="Q119" s="112">
        <f>VLOOKUP(A119,'Indoor Air LADC and Risk Calcs'!$A$6:$AM$121,29,FALSE)</f>
        <v>1069730192.1307386</v>
      </c>
      <c r="R119" s="112">
        <f>VLOOKUP(A119,'Indoor Air LADC and Risk Calcs'!$A$6:$AM$121,30,FALSE)</f>
        <v>566055517.3163451</v>
      </c>
      <c r="S119" s="112">
        <f>VLOOKUP(A119,'Indoor Air LADC and Risk Calcs'!$A$6:$AM$121,31,FALSE)</f>
        <v>316468351.46367288</v>
      </c>
      <c r="T119" s="112">
        <f>VLOOKUP(A119,'Indoor Air LADC and Risk Calcs'!$A$6:$AM$121,32,FALSE)</f>
        <v>1903700426.0909872</v>
      </c>
      <c r="U119" s="112">
        <f>VLOOKUP(A119,'Indoor Air LADC and Risk Calcs'!$A$6:$AM$121,33,FALSE)</f>
        <v>992729096.29992592</v>
      </c>
    </row>
    <row r="120" spans="1:21" x14ac:dyDescent="0.25">
      <c r="A120" s="53" t="s">
        <v>31</v>
      </c>
      <c r="B120" s="53" t="s">
        <v>26</v>
      </c>
      <c r="C120" s="53" t="s">
        <v>238</v>
      </c>
      <c r="D120" s="112">
        <f>VLOOKUP(A120,'Indoor Air LADC and Risk Calcs'!$A$6:$AM$121,34,FALSE)</f>
        <v>7.0289162939806259E-10</v>
      </c>
      <c r="E120" s="112">
        <f>VLOOKUP(A120,'Indoor Air LADC and Risk Calcs'!$A$6:$AM$121,35,FALSE)</f>
        <v>9.5048943923759844E-11</v>
      </c>
      <c r="F120" s="112">
        <f>VLOOKUP(A120,'Indoor Air LADC and Risk Calcs'!$A$6:$AM$121,36,FALSE)</f>
        <v>1.8487366042006974E-10</v>
      </c>
      <c r="G120" s="112">
        <f>VLOOKUP(A120,'Indoor Air LADC and Risk Calcs'!$A$6:$AM$121,37,FALSE)</f>
        <v>4.0388223717032664E-10</v>
      </c>
      <c r="H120" s="112">
        <f>VLOOKUP(A120,'Indoor Air LADC and Risk Calcs'!$A$6:$AM$121,38,FALSE)</f>
        <v>5.3262183628165518E-11</v>
      </c>
      <c r="I120" s="112">
        <f>VLOOKUP(A120,'Indoor Air LADC and Risk Calcs'!$A$6:$AM$121,39,FALSE)</f>
        <v>1.0559123419725016E-10</v>
      </c>
      <c r="J120" s="112">
        <f>VLOOKUP(A120,'Indoor Air LADC and Risk Calcs'!$A$6:$AM$121,22,FALSE)</f>
        <v>98789055.233827189</v>
      </c>
      <c r="K120" s="112">
        <f>VLOOKUP(A120,'Indoor Air LADC and Risk Calcs'!$A$6:$AM$121,23,FALSE)</f>
        <v>730549937.04819322</v>
      </c>
      <c r="L120" s="112">
        <f>VLOOKUP(A120,'Indoor Air LADC and Risk Calcs'!$A$6:$AM$121,24,FALSE)</f>
        <v>375597042.01357323</v>
      </c>
      <c r="M120" s="112">
        <f>VLOOKUP(A120,'Indoor Air LADC and Risk Calcs'!$A$6:$AM$121,25,FALSE)</f>
        <v>171926352.80644035</v>
      </c>
      <c r="N120" s="112">
        <f>VLOOKUP(A120,'Indoor Air LADC and Risk Calcs'!$A$6:$AM$121,26,FALSE)</f>
        <v>1303701712.3586454</v>
      </c>
      <c r="O120" s="112">
        <f>VLOOKUP(A120,'Indoor Air LADC and Risk Calcs'!$A$6:$AM$121,27,FALSE)</f>
        <v>657611406.17303562</v>
      </c>
      <c r="P120" s="112">
        <f>VLOOKUP(A120,'Indoor Air LADC and Risk Calcs'!$A$6:$AM$121,28,FALSE)</f>
        <v>214143964.31054565</v>
      </c>
      <c r="Q120" s="112">
        <f>VLOOKUP(A120,'Indoor Air LADC and Risk Calcs'!$A$6:$AM$121,29,FALSE)</f>
        <v>1583605180.5134659</v>
      </c>
      <c r="R120" s="112">
        <f>VLOOKUP(A120,'Indoor Air LADC and Risk Calcs'!$A$6:$AM$121,30,FALSE)</f>
        <v>814177637.08463728</v>
      </c>
      <c r="S120" s="112">
        <f>VLOOKUP(A120,'Indoor Air LADC and Risk Calcs'!$A$6:$AM$121,31,FALSE)</f>
        <v>372682891.56406295</v>
      </c>
      <c r="T120" s="112">
        <f>VLOOKUP(A120,'Indoor Air LADC and Risk Calcs'!$A$6:$AM$121,32,FALSE)</f>
        <v>2826020071.7794766</v>
      </c>
      <c r="U120" s="112">
        <f>VLOOKUP(A120,'Indoor Air LADC and Risk Calcs'!$A$6:$AM$121,33,FALSE)</f>
        <v>1425497117.6757009</v>
      </c>
    </row>
    <row r="121" spans="1:21" x14ac:dyDescent="0.25">
      <c r="A121" s="53" t="s">
        <v>41</v>
      </c>
      <c r="B121" s="53" t="s">
        <v>42</v>
      </c>
      <c r="C121" s="53" t="s">
        <v>238</v>
      </c>
      <c r="D121" s="112">
        <f>VLOOKUP(A121,'Indoor Air LADC and Risk Calcs'!$A$6:$AM$121,34,FALSE)</f>
        <v>4.7058909131358215E-10</v>
      </c>
      <c r="E121" s="112">
        <f>VLOOKUP(A121,'Indoor Air LADC and Risk Calcs'!$A$6:$AM$121,35,FALSE)</f>
        <v>2.4090317631962556E-11</v>
      </c>
      <c r="F121" s="112">
        <f>VLOOKUP(A121,'Indoor Air LADC and Risk Calcs'!$A$6:$AM$121,36,FALSE)</f>
        <v>5.8126830607339842E-11</v>
      </c>
      <c r="G121" s="112">
        <f>VLOOKUP(A121,'Indoor Air LADC and Risk Calcs'!$A$6:$AM$121,37,FALSE)</f>
        <v>2.796623089458205E-10</v>
      </c>
      <c r="H121" s="112">
        <f>VLOOKUP(A121,'Indoor Air LADC and Risk Calcs'!$A$6:$AM$121,38,FALSE)</f>
        <v>1.3182000517523078E-11</v>
      </c>
      <c r="I121" s="112">
        <f>VLOOKUP(A121,'Indoor Air LADC and Risk Calcs'!$A$6:$AM$121,39,FALSE)</f>
        <v>3.3566435524646422E-11</v>
      </c>
      <c r="J121" s="112">
        <f>VLOOKUP(A121,'Indoor Air LADC and Risk Calcs'!$A$6:$AM$121,22,FALSE)</f>
        <v>147555481.59047577</v>
      </c>
      <c r="K121" s="112">
        <f>VLOOKUP(A121,'Indoor Air LADC and Risk Calcs'!$A$6:$AM$121,23,FALSE)</f>
        <v>2882402841.7072854</v>
      </c>
      <c r="L121" s="112">
        <f>VLOOKUP(A121,'Indoor Air LADC and Risk Calcs'!$A$6:$AM$121,24,FALSE)</f>
        <v>1194594635.1190162</v>
      </c>
      <c r="M121" s="112">
        <f>VLOOKUP(A121,'Indoor Air LADC and Risk Calcs'!$A$6:$AM$121,25,FALSE)</f>
        <v>248292307.46804836</v>
      </c>
      <c r="N121" s="112">
        <f>VLOOKUP(A121,'Indoor Air LADC and Risk Calcs'!$A$6:$AM$121,26,FALSE)</f>
        <v>5267637480.9494791</v>
      </c>
      <c r="O121" s="112">
        <f>VLOOKUP(A121,'Indoor Air LADC and Risk Calcs'!$A$6:$AM$121,27,FALSE)</f>
        <v>2068673629.3168392</v>
      </c>
      <c r="P121" s="112">
        <f>VLOOKUP(A121,'Indoor Air LADC and Risk Calcs'!$A$6:$AM$121,28,FALSE)</f>
        <v>319854418.17158347</v>
      </c>
      <c r="Q121" s="112">
        <f>VLOOKUP(A121,'Indoor Air LADC and Risk Calcs'!$A$6:$AM$121,29,FALSE)</f>
        <v>6248153399.2018871</v>
      </c>
      <c r="R121" s="112">
        <f>VLOOKUP(A121,'Indoor Air LADC and Risk Calcs'!$A$6:$AM$121,30,FALSE)</f>
        <v>2589509842.9982762</v>
      </c>
      <c r="S121" s="112">
        <f>VLOOKUP(A121,'Indoor Air LADC and Risk Calcs'!$A$6:$AM$121,31,FALSE)</f>
        <v>538220543.79576945</v>
      </c>
      <c r="T121" s="112">
        <f>VLOOKUP(A121,'Indoor Air LADC and Risk Calcs'!$A$6:$AM$121,32,FALSE)</f>
        <v>11418600674.450815</v>
      </c>
      <c r="U121" s="112">
        <f>VLOOKUP(A121,'Indoor Air LADC and Risk Calcs'!$A$6:$AM$121,33,FALSE)</f>
        <v>4484241405.0630865</v>
      </c>
    </row>
    <row r="122" spans="1:21" x14ac:dyDescent="0.25">
      <c r="A122" s="53" t="s">
        <v>25</v>
      </c>
      <c r="B122" s="53" t="s">
        <v>26</v>
      </c>
      <c r="C122" s="53" t="s">
        <v>238</v>
      </c>
      <c r="D122" s="112">
        <f>VLOOKUP(A122,'Indoor Air LADC and Risk Calcs'!$A$6:$AM$121,34,FALSE)</f>
        <v>4.1943131697992001E-10</v>
      </c>
      <c r="E122" s="112">
        <f>VLOOKUP(A122,'Indoor Air LADC and Risk Calcs'!$A$6:$AM$121,35,FALSE)</f>
        <v>7.0354188891400378E-11</v>
      </c>
      <c r="F122" s="112">
        <f>VLOOKUP(A122,'Indoor Air LADC and Risk Calcs'!$A$6:$AM$121,36,FALSE)</f>
        <v>1.3295515668994051E-10</v>
      </c>
      <c r="G122" s="112">
        <f>VLOOKUP(A122,'Indoor Air LADC and Risk Calcs'!$A$6:$AM$121,37,FALSE)</f>
        <v>2.3781208974584946E-10</v>
      </c>
      <c r="H122" s="112">
        <f>VLOOKUP(A122,'Indoor Air LADC and Risk Calcs'!$A$6:$AM$121,38,FALSE)</f>
        <v>3.9533531100025582E-11</v>
      </c>
      <c r="I122" s="112">
        <f>VLOOKUP(A122,'Indoor Air LADC and Risk Calcs'!$A$6:$AM$121,39,FALSE)</f>
        <v>7.5811216051294477E-11</v>
      </c>
      <c r="J122" s="112">
        <f>VLOOKUP(A122,'Indoor Air LADC and Risk Calcs'!$A$6:$AM$121,22,FALSE)</f>
        <v>165552731.01680267</v>
      </c>
      <c r="K122" s="112">
        <f>VLOOKUP(A122,'Indoor Air LADC and Risk Calcs'!$A$6:$AM$121,23,FALSE)</f>
        <v>986977479.15458715</v>
      </c>
      <c r="L122" s="112">
        <f>VLOOKUP(A122,'Indoor Air LADC and Risk Calcs'!$A$6:$AM$121,24,FALSE)</f>
        <v>522266316.92017496</v>
      </c>
      <c r="M122" s="112">
        <f>VLOOKUP(A122,'Indoor Air LADC and Risk Calcs'!$A$6:$AM$121,25,FALSE)</f>
        <v>291986837.48252082</v>
      </c>
      <c r="N122" s="112">
        <f>VLOOKUP(A122,'Indoor Air LADC and Risk Calcs'!$A$6:$AM$121,26,FALSE)</f>
        <v>1756433034.6386657</v>
      </c>
      <c r="O122" s="112">
        <f>VLOOKUP(A122,'Indoor Air LADC and Risk Calcs'!$A$6:$AM$121,27,FALSE)</f>
        <v>915933071.86917686</v>
      </c>
      <c r="P122" s="112">
        <f>VLOOKUP(A122,'Indoor Air LADC and Risk Calcs'!$A$6:$AM$121,28,FALSE)</f>
        <v>358866860.69081968</v>
      </c>
      <c r="Q122" s="112">
        <f>VLOOKUP(A122,'Indoor Air LADC and Risk Calcs'!$A$6:$AM$121,29,FALSE)</f>
        <v>2139460384.2614772</v>
      </c>
      <c r="R122" s="112">
        <f>VLOOKUP(A122,'Indoor Air LADC and Risk Calcs'!$A$6:$AM$121,30,FALSE)</f>
        <v>1132111034.6326902</v>
      </c>
      <c r="S122" s="112">
        <f>VLOOKUP(A122,'Indoor Air LADC and Risk Calcs'!$A$6:$AM$121,31,FALSE)</f>
        <v>632936702.92734575</v>
      </c>
      <c r="T122" s="112">
        <f>VLOOKUP(A122,'Indoor Air LADC and Risk Calcs'!$A$6:$AM$121,32,FALSE)</f>
        <v>3807400852.1819744</v>
      </c>
      <c r="U122" s="112">
        <f>VLOOKUP(A122,'Indoor Air LADC and Risk Calcs'!$A$6:$AM$121,33,FALSE)</f>
        <v>1985458192.5998518</v>
      </c>
    </row>
    <row r="123" spans="1:21" x14ac:dyDescent="0.25">
      <c r="A123" s="53" t="s">
        <v>29</v>
      </c>
      <c r="B123" s="53" t="s">
        <v>26</v>
      </c>
      <c r="C123" s="53" t="s">
        <v>238</v>
      </c>
      <c r="D123" s="112">
        <f>VLOOKUP(A123,'Indoor Air LADC and Risk Calcs'!$A$6:$AM$121,34,FALSE)</f>
        <v>4.1943131697992001E-10</v>
      </c>
      <c r="E123" s="112">
        <f>VLOOKUP(A123,'Indoor Air LADC and Risk Calcs'!$A$6:$AM$121,35,FALSE)</f>
        <v>7.0354188891400378E-11</v>
      </c>
      <c r="F123" s="112">
        <f>VLOOKUP(A123,'Indoor Air LADC and Risk Calcs'!$A$6:$AM$121,36,FALSE)</f>
        <v>1.3295515668994051E-10</v>
      </c>
      <c r="G123" s="112">
        <f>VLOOKUP(A123,'Indoor Air LADC and Risk Calcs'!$A$6:$AM$121,37,FALSE)</f>
        <v>2.3781208974584946E-10</v>
      </c>
      <c r="H123" s="112">
        <f>VLOOKUP(A123,'Indoor Air LADC and Risk Calcs'!$A$6:$AM$121,38,FALSE)</f>
        <v>3.9533531100025582E-11</v>
      </c>
      <c r="I123" s="112">
        <f>VLOOKUP(A123,'Indoor Air LADC and Risk Calcs'!$A$6:$AM$121,39,FALSE)</f>
        <v>7.5811216051294477E-11</v>
      </c>
      <c r="J123" s="112">
        <f>VLOOKUP(A123,'Indoor Air LADC and Risk Calcs'!$A$6:$AM$121,22,FALSE)</f>
        <v>165552731.01680267</v>
      </c>
      <c r="K123" s="112">
        <f>VLOOKUP(A123,'Indoor Air LADC and Risk Calcs'!$A$6:$AM$121,23,FALSE)</f>
        <v>986977479.15458715</v>
      </c>
      <c r="L123" s="112">
        <f>VLOOKUP(A123,'Indoor Air LADC and Risk Calcs'!$A$6:$AM$121,24,FALSE)</f>
        <v>522266316.92017496</v>
      </c>
      <c r="M123" s="112">
        <f>VLOOKUP(A123,'Indoor Air LADC and Risk Calcs'!$A$6:$AM$121,25,FALSE)</f>
        <v>291986837.48252082</v>
      </c>
      <c r="N123" s="112">
        <f>VLOOKUP(A123,'Indoor Air LADC and Risk Calcs'!$A$6:$AM$121,26,FALSE)</f>
        <v>1756433034.6386657</v>
      </c>
      <c r="O123" s="112">
        <f>VLOOKUP(A123,'Indoor Air LADC and Risk Calcs'!$A$6:$AM$121,27,FALSE)</f>
        <v>915933071.86917686</v>
      </c>
      <c r="P123" s="112">
        <f>VLOOKUP(A123,'Indoor Air LADC and Risk Calcs'!$A$6:$AM$121,28,FALSE)</f>
        <v>358866860.69081968</v>
      </c>
      <c r="Q123" s="112">
        <f>VLOOKUP(A123,'Indoor Air LADC and Risk Calcs'!$A$6:$AM$121,29,FALSE)</f>
        <v>2139460384.2614772</v>
      </c>
      <c r="R123" s="112">
        <f>VLOOKUP(A123,'Indoor Air LADC and Risk Calcs'!$A$6:$AM$121,30,FALSE)</f>
        <v>1132111034.6326902</v>
      </c>
      <c r="S123" s="112">
        <f>VLOOKUP(A123,'Indoor Air LADC and Risk Calcs'!$A$6:$AM$121,31,FALSE)</f>
        <v>632936702.92734575</v>
      </c>
      <c r="T123" s="112">
        <f>VLOOKUP(A123,'Indoor Air LADC and Risk Calcs'!$A$6:$AM$121,32,FALSE)</f>
        <v>3807400852.1819744</v>
      </c>
      <c r="U123" s="112">
        <f>VLOOKUP(A123,'Indoor Air LADC and Risk Calcs'!$A$6:$AM$121,33,FALSE)</f>
        <v>1985458192.5998518</v>
      </c>
    </row>
    <row r="124" spans="1:21" x14ac:dyDescent="0.25">
      <c r="A124" s="53" t="s">
        <v>44</v>
      </c>
      <c r="B124" s="53" t="s">
        <v>42</v>
      </c>
      <c r="C124" s="53" t="s">
        <v>238</v>
      </c>
      <c r="D124" s="112">
        <f>VLOOKUP(A124,'Indoor Air LADC and Risk Calcs'!$A$6:$AM$121,34,FALSE)</f>
        <v>3.1512416526565452E-10</v>
      </c>
      <c r="E124" s="112">
        <f>VLOOKUP(A124,'Indoor Air LADC and Risk Calcs'!$A$6:$AM$121,35,FALSE)</f>
        <v>1.6294725717613038E-11</v>
      </c>
      <c r="F124" s="112">
        <f>VLOOKUP(A124,'Indoor Air LADC and Risk Calcs'!$A$6:$AM$121,36,FALSE)</f>
        <v>3.9194404260526362E-11</v>
      </c>
      <c r="G124" s="112">
        <f>VLOOKUP(A124,'Indoor Air LADC and Risk Calcs'!$A$6:$AM$121,37,FALSE)</f>
        <v>1.8723424626303314E-10</v>
      </c>
      <c r="H124" s="112">
        <f>VLOOKUP(A124,'Indoor Air LADC and Risk Calcs'!$A$6:$AM$121,38,FALSE)</f>
        <v>8.9197787820154713E-12</v>
      </c>
      <c r="I124" s="112">
        <f>VLOOKUP(A124,'Indoor Air LADC and Risk Calcs'!$A$6:$AM$121,39,FALSE)</f>
        <v>2.263032773660193E-11</v>
      </c>
      <c r="J124" s="112">
        <f>VLOOKUP(A124,'Indoor Air LADC and Risk Calcs'!$A$6:$AM$121,22,FALSE)</f>
        <v>220351238.19038981</v>
      </c>
      <c r="K124" s="112">
        <f>VLOOKUP(A124,'Indoor Air LADC and Risk Calcs'!$A$6:$AM$121,23,FALSE)</f>
        <v>4261378878.255322</v>
      </c>
      <c r="L124" s="112">
        <f>VLOOKUP(A124,'Indoor Air LADC and Risk Calcs'!$A$6:$AM$121,24,FALSE)</f>
        <v>1771630448.5314682</v>
      </c>
      <c r="M124" s="112">
        <f>VLOOKUP(A124,'Indoor Air LADC and Risk Calcs'!$A$6:$AM$121,25,FALSE)</f>
        <v>370861641.95865697</v>
      </c>
      <c r="N124" s="112">
        <f>VLOOKUP(A124,'Indoor Air LADC and Risk Calcs'!$A$6:$AM$121,26,FALSE)</f>
        <v>7784722210.8248425</v>
      </c>
      <c r="O124" s="112">
        <f>VLOOKUP(A124,'Indoor Air LADC and Risk Calcs'!$A$6:$AM$121,27,FALSE)</f>
        <v>3068360335.2191887</v>
      </c>
      <c r="P124" s="112">
        <f>VLOOKUP(A124,'Indoor Air LADC and Risk Calcs'!$A$6:$AM$121,28,FALSE)</f>
        <v>477652990.76035416</v>
      </c>
      <c r="Q124" s="112">
        <f>VLOOKUP(A124,'Indoor Air LADC and Risk Calcs'!$A$6:$AM$121,29,FALSE)</f>
        <v>9237344807.670023</v>
      </c>
      <c r="R124" s="112">
        <f>VLOOKUP(A124,'Indoor Air LADC and Risk Calcs'!$A$6:$AM$121,30,FALSE)</f>
        <v>3840344121.5610557</v>
      </c>
      <c r="S124" s="112">
        <f>VLOOKUP(A124,'Indoor Air LADC and Risk Calcs'!$A$6:$AM$121,31,FALSE)</f>
        <v>803912761.70997214</v>
      </c>
      <c r="T124" s="112">
        <f>VLOOKUP(A124,'Indoor Air LADC and Risk Calcs'!$A$6:$AM$121,32,FALSE)</f>
        <v>16874857962.1152</v>
      </c>
      <c r="U124" s="112">
        <f>VLOOKUP(A124,'Indoor Air LADC and Risk Calcs'!$A$6:$AM$121,33,FALSE)</f>
        <v>6651251442.3974228</v>
      </c>
    </row>
    <row r="125" spans="1:21" x14ac:dyDescent="0.25">
      <c r="A125" s="53" t="s">
        <v>45</v>
      </c>
      <c r="B125" s="53" t="s">
        <v>42</v>
      </c>
      <c r="C125" s="53" t="s">
        <v>238</v>
      </c>
      <c r="D125" s="112">
        <f>VLOOKUP(A125,'Indoor Air LADC and Risk Calcs'!$A$6:$AM$121,34,FALSE)</f>
        <v>2.3529454565679108E-10</v>
      </c>
      <c r="E125" s="112">
        <f>VLOOKUP(A125,'Indoor Air LADC and Risk Calcs'!$A$6:$AM$121,35,FALSE)</f>
        <v>1.2045158815981278E-11</v>
      </c>
      <c r="F125" s="112">
        <f>VLOOKUP(A125,'Indoor Air LADC and Risk Calcs'!$A$6:$AM$121,36,FALSE)</f>
        <v>2.9063415303669921E-11</v>
      </c>
      <c r="G125" s="112">
        <f>VLOOKUP(A125,'Indoor Air LADC and Risk Calcs'!$A$6:$AM$121,37,FALSE)</f>
        <v>1.3983115447291025E-10</v>
      </c>
      <c r="H125" s="112">
        <f>VLOOKUP(A125,'Indoor Air LADC and Risk Calcs'!$A$6:$AM$121,38,FALSE)</f>
        <v>6.5910002587615389E-12</v>
      </c>
      <c r="I125" s="112">
        <f>VLOOKUP(A125,'Indoor Air LADC and Risk Calcs'!$A$6:$AM$121,39,FALSE)</f>
        <v>1.6783217762323211E-11</v>
      </c>
      <c r="J125" s="112">
        <f>VLOOKUP(A125,'Indoor Air LADC and Risk Calcs'!$A$6:$AM$121,22,FALSE)</f>
        <v>295110963.18095154</v>
      </c>
      <c r="K125" s="112">
        <f>VLOOKUP(A125,'Indoor Air LADC and Risk Calcs'!$A$6:$AM$121,23,FALSE)</f>
        <v>5764805683.4145708</v>
      </c>
      <c r="L125" s="112">
        <f>VLOOKUP(A125,'Indoor Air LADC and Risk Calcs'!$A$6:$AM$121,24,FALSE)</f>
        <v>2389189270.2380323</v>
      </c>
      <c r="M125" s="112">
        <f>VLOOKUP(A125,'Indoor Air LADC and Risk Calcs'!$A$6:$AM$121,25,FALSE)</f>
        <v>496584614.93609673</v>
      </c>
      <c r="N125" s="112">
        <f>VLOOKUP(A125,'Indoor Air LADC and Risk Calcs'!$A$6:$AM$121,26,FALSE)</f>
        <v>10535274961.898958</v>
      </c>
      <c r="O125" s="112">
        <f>VLOOKUP(A125,'Indoor Air LADC and Risk Calcs'!$A$6:$AM$121,27,FALSE)</f>
        <v>4137347258.6336784</v>
      </c>
      <c r="P125" s="112">
        <f>VLOOKUP(A125,'Indoor Air LADC and Risk Calcs'!$A$6:$AM$121,28,FALSE)</f>
        <v>639708836.34316695</v>
      </c>
      <c r="Q125" s="112">
        <f>VLOOKUP(A125,'Indoor Air LADC and Risk Calcs'!$A$6:$AM$121,29,FALSE)</f>
        <v>12496306798.403774</v>
      </c>
      <c r="R125" s="112">
        <f>VLOOKUP(A125,'Indoor Air LADC and Risk Calcs'!$A$6:$AM$121,30,FALSE)</f>
        <v>5179019685.9965525</v>
      </c>
      <c r="S125" s="112">
        <f>VLOOKUP(A125,'Indoor Air LADC and Risk Calcs'!$A$6:$AM$121,31,FALSE)</f>
        <v>1076441087.5915389</v>
      </c>
      <c r="T125" s="112">
        <f>VLOOKUP(A125,'Indoor Air LADC and Risk Calcs'!$A$6:$AM$121,32,FALSE)</f>
        <v>22837201348.90163</v>
      </c>
      <c r="U125" s="112">
        <f>VLOOKUP(A125,'Indoor Air LADC and Risk Calcs'!$A$6:$AM$121,33,FALSE)</f>
        <v>8968482810.126173</v>
      </c>
    </row>
    <row r="126" spans="1:21" x14ac:dyDescent="0.25">
      <c r="A126" s="53" t="s">
        <v>49</v>
      </c>
      <c r="B126" s="53" t="s">
        <v>42</v>
      </c>
      <c r="C126" s="53" t="s">
        <v>238</v>
      </c>
      <c r="D126" s="112">
        <f>VLOOKUP(A126,'Indoor Air LADC and Risk Calcs'!$A$6:$AM$121,34,FALSE)</f>
        <v>2.2408676564021348E-10</v>
      </c>
      <c r="E126" s="112">
        <f>VLOOKUP(A126,'Indoor Air LADC and Risk Calcs'!$A$6:$AM$121,35,FALSE)</f>
        <v>1.1688668610166319E-11</v>
      </c>
      <c r="F126" s="112">
        <f>VLOOKUP(A126,'Indoor Air LADC and Risk Calcs'!$A$6:$AM$121,36,FALSE)</f>
        <v>2.8039692927643553E-11</v>
      </c>
      <c r="G126" s="112">
        <f>VLOOKUP(A126,'Indoor Air LADC and Risk Calcs'!$A$6:$AM$121,37,FALSE)</f>
        <v>1.3311969962328567E-10</v>
      </c>
      <c r="H126" s="112">
        <f>VLOOKUP(A126,'Indoor Air LADC and Risk Calcs'!$A$6:$AM$121,38,FALSE)</f>
        <v>6.400538160386011E-12</v>
      </c>
      <c r="I126" s="112">
        <f>VLOOKUP(A126,'Indoor Air LADC and Risk Calcs'!$A$6:$AM$121,39,FALSE)</f>
        <v>1.6187755513533232E-11</v>
      </c>
      <c r="J126" s="112">
        <f>VLOOKUP(A126,'Indoor Air LADC and Risk Calcs'!$A$6:$AM$121,22,FALSE)</f>
        <v>309871043.9307577</v>
      </c>
      <c r="K126" s="112">
        <f>VLOOKUP(A126,'Indoor Air LADC and Risk Calcs'!$A$6:$AM$121,23,FALSE)</f>
        <v>5940625259.8868017</v>
      </c>
      <c r="L126" s="112">
        <f>VLOOKUP(A126,'Indoor Air LADC and Risk Calcs'!$A$6:$AM$121,24,FALSE)</f>
        <v>2476417989.9967093</v>
      </c>
      <c r="M126" s="112">
        <f>VLOOKUP(A126,'Indoor Air LADC and Risk Calcs'!$A$6:$AM$121,25,FALSE)</f>
        <v>521620768.34985363</v>
      </c>
      <c r="N126" s="112">
        <f>VLOOKUP(A126,'Indoor Air LADC and Risk Calcs'!$A$6:$AM$121,26,FALSE)</f>
        <v>10848775252.956581</v>
      </c>
      <c r="O126" s="112">
        <f>VLOOKUP(A126,'Indoor Air LADC and Risk Calcs'!$A$6:$AM$121,27,FALSE)</f>
        <v>4289538468.8722706</v>
      </c>
      <c r="P126" s="112">
        <f>VLOOKUP(A126,'Indoor Air LADC and Risk Calcs'!$A$6:$AM$121,28,FALSE)</f>
        <v>671704103.40818644</v>
      </c>
      <c r="Q126" s="112">
        <f>VLOOKUP(A126,'Indoor Air LADC and Risk Calcs'!$A$6:$AM$121,29,FALSE)</f>
        <v>12877428988.711678</v>
      </c>
      <c r="R126" s="112">
        <f>VLOOKUP(A126,'Indoor Air LADC and Risk Calcs'!$A$6:$AM$121,30,FALSE)</f>
        <v>5368104436.3936853</v>
      </c>
      <c r="S126" s="112">
        <f>VLOOKUP(A126,'Indoor Air LADC and Risk Calcs'!$A$6:$AM$121,31,FALSE)</f>
        <v>1130711685.9935477</v>
      </c>
      <c r="T126" s="112">
        <f>VLOOKUP(A126,'Indoor Air LADC and Risk Calcs'!$A$6:$AM$121,32,FALSE)</f>
        <v>23516772531.971321</v>
      </c>
      <c r="U126" s="112">
        <f>VLOOKUP(A126,'Indoor Air LADC and Risk Calcs'!$A$6:$AM$121,33,FALSE)</f>
        <v>9298386047.0441856</v>
      </c>
    </row>
    <row r="127" spans="1:21" x14ac:dyDescent="0.25">
      <c r="A127" s="53" t="s">
        <v>46</v>
      </c>
      <c r="B127" s="53" t="s">
        <v>42</v>
      </c>
      <c r="C127" s="53" t="s">
        <v>238</v>
      </c>
      <c r="D127" s="112">
        <f>VLOOKUP(A127,'Indoor Air LADC and Risk Calcs'!$A$6:$AM$121,34,FALSE)</f>
        <v>1.5965923921772684E-10</v>
      </c>
      <c r="E127" s="112">
        <f>VLOOKUP(A127,'Indoor Air LADC and Risk Calcs'!$A$6:$AM$121,35,FALSE)</f>
        <v>8.4991338032635205E-12</v>
      </c>
      <c r="F127" s="112">
        <f>VLOOKUP(A127,'Indoor Air LADC and Risk Calcs'!$A$6:$AM$121,36,FALSE)</f>
        <v>2.0261977913712885E-11</v>
      </c>
      <c r="G127" s="112">
        <f>VLOOKUP(A127,'Indoor Air LADC and Risk Calcs'!$A$6:$AM$121,37,FALSE)</f>
        <v>9.4806183580245816E-11</v>
      </c>
      <c r="H127" s="112">
        <f>VLOOKUP(A127,'Indoor Air LADC and Risk Calcs'!$A$6:$AM$121,38,FALSE)</f>
        <v>4.6575570465078633E-12</v>
      </c>
      <c r="I127" s="112">
        <f>VLOOKUP(A127,'Indoor Air LADC and Risk Calcs'!$A$6:$AM$121,39,FALSE)</f>
        <v>1.1694219948557438E-11</v>
      </c>
      <c r="J127" s="112">
        <f>VLOOKUP(A127,'Indoor Air LADC and Risk Calcs'!$A$6:$AM$121,22,FALSE)</f>
        <v>434913759.70611757</v>
      </c>
      <c r="K127" s="112">
        <f>VLOOKUP(A127,'Indoor Air LADC and Risk Calcs'!$A$6:$AM$121,23,FALSE)</f>
        <v>8170009039.431407</v>
      </c>
      <c r="L127" s="112">
        <f>VLOOKUP(A127,'Indoor Air LADC and Risk Calcs'!$A$6:$AM$121,24,FALSE)</f>
        <v>3427009954.097611</v>
      </c>
      <c r="M127" s="112">
        <f>VLOOKUP(A127,'Indoor Air LADC and Risk Calcs'!$A$6:$AM$121,25,FALSE)</f>
        <v>732420580.36463737</v>
      </c>
      <c r="N127" s="112">
        <f>VLOOKUP(A127,'Indoor Air LADC and Risk Calcs'!$A$6:$AM$121,26,FALSE)</f>
        <v>14908674076.695019</v>
      </c>
      <c r="O127" s="112">
        <f>VLOOKUP(A127,'Indoor Air LADC and Risk Calcs'!$A$6:$AM$121,27,FALSE)</f>
        <v>5937805198.2480164</v>
      </c>
      <c r="P127" s="112">
        <f>VLOOKUP(A127,'Indoor Air LADC and Risk Calcs'!$A$6:$AM$121,28,FALSE)</f>
        <v>942757843.12573552</v>
      </c>
      <c r="Q127" s="112">
        <f>VLOOKUP(A127,'Indoor Air LADC and Risk Calcs'!$A$6:$AM$121,29,FALSE)</f>
        <v>17710040044.575237</v>
      </c>
      <c r="R127" s="112">
        <f>VLOOKUP(A127,'Indoor Air LADC and Risk Calcs'!$A$6:$AM$121,30,FALSE)</f>
        <v>7428692334.0357208</v>
      </c>
      <c r="S127" s="112">
        <f>VLOOKUP(A127,'Indoor Air LADC and Risk Calcs'!$A$6:$AM$121,31,FALSE)</f>
        <v>1587660153.7556558</v>
      </c>
      <c r="T127" s="112">
        <f>VLOOKUP(A127,'Indoor Air LADC and Risk Calcs'!$A$6:$AM$121,32,FALSE)</f>
        <v>32317371209.195747</v>
      </c>
      <c r="U127" s="112">
        <f>VLOOKUP(A127,'Indoor Air LADC and Risk Calcs'!$A$6:$AM$121,33,FALSE)</f>
        <v>12871315971.662365</v>
      </c>
    </row>
    <row r="128" spans="1:21" x14ac:dyDescent="0.25">
      <c r="A128" s="53" t="s">
        <v>47</v>
      </c>
      <c r="B128" s="53" t="s">
        <v>42</v>
      </c>
      <c r="C128" s="53" t="s">
        <v>238</v>
      </c>
      <c r="D128" s="112">
        <f>VLOOKUP(A128,'Indoor Air LADC and Risk Calcs'!$A$6:$AM$121,34,FALSE)</f>
        <v>1.5965923921772684E-10</v>
      </c>
      <c r="E128" s="112">
        <f>VLOOKUP(A128,'Indoor Air LADC and Risk Calcs'!$A$6:$AM$121,35,FALSE)</f>
        <v>8.4991338032635205E-12</v>
      </c>
      <c r="F128" s="112">
        <f>VLOOKUP(A128,'Indoor Air LADC and Risk Calcs'!$A$6:$AM$121,36,FALSE)</f>
        <v>2.0261977913712885E-11</v>
      </c>
      <c r="G128" s="112">
        <f>VLOOKUP(A128,'Indoor Air LADC and Risk Calcs'!$A$6:$AM$121,37,FALSE)</f>
        <v>9.4806183580245816E-11</v>
      </c>
      <c r="H128" s="112">
        <f>VLOOKUP(A128,'Indoor Air LADC and Risk Calcs'!$A$6:$AM$121,38,FALSE)</f>
        <v>4.6575570465078633E-12</v>
      </c>
      <c r="I128" s="112">
        <f>VLOOKUP(A128,'Indoor Air LADC and Risk Calcs'!$A$6:$AM$121,39,FALSE)</f>
        <v>1.1694219948557438E-11</v>
      </c>
      <c r="J128" s="112">
        <f>VLOOKUP(A128,'Indoor Air LADC and Risk Calcs'!$A$6:$AM$121,22,FALSE)</f>
        <v>434913759.70611757</v>
      </c>
      <c r="K128" s="112">
        <f>VLOOKUP(A128,'Indoor Air LADC and Risk Calcs'!$A$6:$AM$121,23,FALSE)</f>
        <v>8170009039.431407</v>
      </c>
      <c r="L128" s="112">
        <f>VLOOKUP(A128,'Indoor Air LADC and Risk Calcs'!$A$6:$AM$121,24,FALSE)</f>
        <v>3427009954.097611</v>
      </c>
      <c r="M128" s="112">
        <f>VLOOKUP(A128,'Indoor Air LADC and Risk Calcs'!$A$6:$AM$121,25,FALSE)</f>
        <v>732420580.36463737</v>
      </c>
      <c r="N128" s="112">
        <f>VLOOKUP(A128,'Indoor Air LADC and Risk Calcs'!$A$6:$AM$121,26,FALSE)</f>
        <v>14908674076.695019</v>
      </c>
      <c r="O128" s="112">
        <f>VLOOKUP(A128,'Indoor Air LADC and Risk Calcs'!$A$6:$AM$121,27,FALSE)</f>
        <v>5937805198.2480164</v>
      </c>
      <c r="P128" s="112">
        <f>VLOOKUP(A128,'Indoor Air LADC and Risk Calcs'!$A$6:$AM$121,28,FALSE)</f>
        <v>942757843.12573552</v>
      </c>
      <c r="Q128" s="112">
        <f>VLOOKUP(A128,'Indoor Air LADC and Risk Calcs'!$A$6:$AM$121,29,FALSE)</f>
        <v>17710040044.575237</v>
      </c>
      <c r="R128" s="112">
        <f>VLOOKUP(A128,'Indoor Air LADC and Risk Calcs'!$A$6:$AM$121,30,FALSE)</f>
        <v>7428692334.0357208</v>
      </c>
      <c r="S128" s="112">
        <f>VLOOKUP(A128,'Indoor Air LADC and Risk Calcs'!$A$6:$AM$121,31,FALSE)</f>
        <v>1587660153.7556558</v>
      </c>
      <c r="T128" s="112">
        <f>VLOOKUP(A128,'Indoor Air LADC and Risk Calcs'!$A$6:$AM$121,32,FALSE)</f>
        <v>32317371209.195747</v>
      </c>
      <c r="U128" s="112">
        <f>VLOOKUP(A128,'Indoor Air LADC and Risk Calcs'!$A$6:$AM$121,33,FALSE)</f>
        <v>12871315971.662365</v>
      </c>
    </row>
    <row r="129" spans="1:21" x14ac:dyDescent="0.25">
      <c r="A129" s="53" t="s">
        <v>48</v>
      </c>
      <c r="B129" s="53" t="s">
        <v>42</v>
      </c>
      <c r="C129" s="53" t="s">
        <v>238</v>
      </c>
      <c r="D129" s="112">
        <f>VLOOKUP(A129,'Indoor Air LADC and Risk Calcs'!$A$6:$AM$121,34,FALSE)</f>
        <v>4.1943131697991996E-12</v>
      </c>
      <c r="E129" s="112">
        <f>VLOOKUP(A129,'Indoor Air LADC and Risk Calcs'!$A$6:$AM$121,35,FALSE)</f>
        <v>7.0354188891400369E-13</v>
      </c>
      <c r="F129" s="112">
        <f>VLOOKUP(A129,'Indoor Air LADC and Risk Calcs'!$A$6:$AM$121,36,FALSE)</f>
        <v>1.3295515668994051E-12</v>
      </c>
      <c r="G129" s="112">
        <f>VLOOKUP(A129,'Indoor Air LADC and Risk Calcs'!$A$6:$AM$121,37,FALSE)</f>
        <v>2.3781208974584945E-12</v>
      </c>
      <c r="H129" s="112">
        <f>VLOOKUP(A129,'Indoor Air LADC and Risk Calcs'!$A$6:$AM$121,38,FALSE)</f>
        <v>3.9533531100025585E-13</v>
      </c>
      <c r="I129" s="112">
        <f>VLOOKUP(A129,'Indoor Air LADC and Risk Calcs'!$A$6:$AM$121,39,FALSE)</f>
        <v>7.5811216051294458E-13</v>
      </c>
      <c r="J129" s="112">
        <f>VLOOKUP(A129,'Indoor Air LADC and Risk Calcs'!$A$6:$AM$121,22,FALSE)</f>
        <v>16555273101.680269</v>
      </c>
      <c r="K129" s="112">
        <f>VLOOKUP(A129,'Indoor Air LADC and Risk Calcs'!$A$6:$AM$121,23,FALSE)</f>
        <v>98697747915.45871</v>
      </c>
      <c r="L129" s="112">
        <f>VLOOKUP(A129,'Indoor Air LADC and Risk Calcs'!$A$6:$AM$121,24,FALSE)</f>
        <v>52226631692.017502</v>
      </c>
      <c r="M129" s="112">
        <f>VLOOKUP(A129,'Indoor Air LADC and Risk Calcs'!$A$6:$AM$121,25,FALSE)</f>
        <v>29198683748.252083</v>
      </c>
      <c r="N129" s="112">
        <f>VLOOKUP(A129,'Indoor Air LADC and Risk Calcs'!$A$6:$AM$121,26,FALSE)</f>
        <v>175643303463.86658</v>
      </c>
      <c r="O129" s="112">
        <f>VLOOKUP(A129,'Indoor Air LADC and Risk Calcs'!$A$6:$AM$121,27,FALSE)</f>
        <v>91593307186.917709</v>
      </c>
      <c r="P129" s="112">
        <f>VLOOKUP(A129,'Indoor Air LADC and Risk Calcs'!$A$6:$AM$121,28,FALSE)</f>
        <v>35886686069.08197</v>
      </c>
      <c r="Q129" s="112">
        <f>VLOOKUP(A129,'Indoor Air LADC and Risk Calcs'!$A$6:$AM$121,29,FALSE)</f>
        <v>213946038426.14774</v>
      </c>
      <c r="R129" s="112">
        <f>VLOOKUP(A129,'Indoor Air LADC and Risk Calcs'!$A$6:$AM$121,30,FALSE)</f>
        <v>113211103463.26901</v>
      </c>
      <c r="S129" s="112">
        <f>VLOOKUP(A129,'Indoor Air LADC and Risk Calcs'!$A$6:$AM$121,31,FALSE)</f>
        <v>63293670292.734573</v>
      </c>
      <c r="T129" s="112">
        <f>VLOOKUP(A129,'Indoor Air LADC and Risk Calcs'!$A$6:$AM$121,32,FALSE)</f>
        <v>380740085218.19745</v>
      </c>
      <c r="U129" s="112">
        <f>VLOOKUP(A129,'Indoor Air LADC and Risk Calcs'!$A$6:$AM$121,33,FALSE)</f>
        <v>198545819259.9852</v>
      </c>
    </row>
    <row r="130" spans="1:21" x14ac:dyDescent="0.25">
      <c r="C130" s="117" t="s">
        <v>314</v>
      </c>
      <c r="D130" s="113">
        <f>MAX(D100:D129)</f>
        <v>4.5502818945362702E-6</v>
      </c>
      <c r="E130" s="113">
        <f t="shared" ref="E130:I130" si="16">MAX(E100:E129)</f>
        <v>2.1480177224091598E-7</v>
      </c>
      <c r="F130" s="113">
        <f t="shared" si="16"/>
        <v>5.3194194294143047E-7</v>
      </c>
      <c r="G130" s="113">
        <f t="shared" si="16"/>
        <v>2.7083948041624948E-6</v>
      </c>
      <c r="H130" s="113">
        <f t="shared" si="16"/>
        <v>1.1715306513712127E-7</v>
      </c>
      <c r="I130" s="113">
        <f t="shared" si="16"/>
        <v>3.0753839409143393E-7</v>
      </c>
      <c r="J130" s="119">
        <f>MAX(J101:J129)</f>
        <v>16555273101.680269</v>
      </c>
      <c r="K130" s="119">
        <f t="shared" ref="K130:U130" si="17">MAX(K101:K129)</f>
        <v>98697747915.45871</v>
      </c>
      <c r="L130" s="119">
        <f t="shared" si="17"/>
        <v>52226631692.017502</v>
      </c>
      <c r="M130" s="119">
        <f t="shared" si="17"/>
        <v>29198683748.252083</v>
      </c>
      <c r="N130" s="119">
        <f t="shared" si="17"/>
        <v>175643303463.86658</v>
      </c>
      <c r="O130" s="119">
        <f t="shared" si="17"/>
        <v>91593307186.917709</v>
      </c>
      <c r="P130" s="119">
        <f t="shared" si="17"/>
        <v>35886686069.08197</v>
      </c>
      <c r="Q130" s="119">
        <f t="shared" si="17"/>
        <v>213946038426.14774</v>
      </c>
      <c r="R130" s="119">
        <f t="shared" si="17"/>
        <v>113211103463.26901</v>
      </c>
      <c r="S130" s="119">
        <f t="shared" si="17"/>
        <v>63293670292.734573</v>
      </c>
      <c r="T130" s="119">
        <f t="shared" si="17"/>
        <v>380740085218.19745</v>
      </c>
      <c r="U130" s="119">
        <f t="shared" si="17"/>
        <v>198545819259.9852</v>
      </c>
    </row>
    <row r="131" spans="1:21" x14ac:dyDescent="0.25">
      <c r="C131" s="117" t="s">
        <v>227</v>
      </c>
      <c r="D131" s="113">
        <f>AVERAGE(D100:D129)</f>
        <v>1.8937387123833434E-7</v>
      </c>
      <c r="E131" s="113">
        <f t="shared" ref="E131:I131" si="18">AVERAGE(E100:E129)</f>
        <v>8.9411025237145254E-9</v>
      </c>
      <c r="F131" s="113">
        <f t="shared" si="18"/>
        <v>2.2140829793752455E-8</v>
      </c>
      <c r="G131" s="113">
        <f t="shared" si="18"/>
        <v>1.127177729079456E-7</v>
      </c>
      <c r="H131" s="113">
        <f t="shared" si="18"/>
        <v>4.8765185702132667E-9</v>
      </c>
      <c r="I131" s="113">
        <f t="shared" si="18"/>
        <v>1.2800530181337239E-8</v>
      </c>
      <c r="J131" s="119">
        <f>AVERAGE(J101:J129)</f>
        <v>655331137.35226226</v>
      </c>
      <c r="K131" s="119">
        <f t="shared" ref="K131:U131" si="19">AVERAGE(K101:K129)</f>
        <v>4775289738.9555063</v>
      </c>
      <c r="L131" s="119">
        <f t="shared" si="19"/>
        <v>2386502628.6633978</v>
      </c>
      <c r="M131" s="119">
        <f t="shared" si="19"/>
        <v>1150422251.1909356</v>
      </c>
      <c r="N131" s="119">
        <f t="shared" si="19"/>
        <v>8556264805.2427092</v>
      </c>
      <c r="O131" s="119">
        <f t="shared" si="19"/>
        <v>4174079253.168417</v>
      </c>
      <c r="P131" s="119">
        <f t="shared" si="19"/>
        <v>1420554203.6674805</v>
      </c>
      <c r="Q131" s="119">
        <f t="shared" si="19"/>
        <v>10351343810.414799</v>
      </c>
      <c r="R131" s="119">
        <f t="shared" si="19"/>
        <v>5173195882.1742363</v>
      </c>
      <c r="S131" s="119">
        <f t="shared" si="19"/>
        <v>2493757845.1173654</v>
      </c>
      <c r="T131" s="119">
        <f t="shared" si="19"/>
        <v>18547322481.712212</v>
      </c>
      <c r="U131" s="119">
        <f t="shared" si="19"/>
        <v>9048106356.5613937</v>
      </c>
    </row>
    <row r="132" spans="1:21" x14ac:dyDescent="0.25">
      <c r="C132" s="117" t="s">
        <v>315</v>
      </c>
      <c r="D132" s="113">
        <f>MEDIAN(D100:D129)</f>
        <v>2.2915263025068878E-8</v>
      </c>
      <c r="E132" s="113">
        <f t="shared" ref="E132:I132" si="20">MEDIAN(E100:E129)</f>
        <v>1.0783642492105344E-9</v>
      </c>
      <c r="F132" s="113">
        <f t="shared" si="20"/>
        <v>2.673540965553684E-9</v>
      </c>
      <c r="G132" s="113">
        <f t="shared" si="20"/>
        <v>1.3639158325290177E-8</v>
      </c>
      <c r="H132" s="113">
        <f t="shared" si="20"/>
        <v>5.8805499324686438E-10</v>
      </c>
      <c r="I132" s="113">
        <f t="shared" si="20"/>
        <v>1.54576631813016E-9</v>
      </c>
      <c r="J132" s="119">
        <f>MEDIAN(J101:J129)</f>
        <v>3298438.2543286169</v>
      </c>
      <c r="K132" s="119">
        <f t="shared" ref="K132:U132" si="21">MEDIAN(K101:K129)</f>
        <v>70138245.877689123</v>
      </c>
      <c r="L132" s="119">
        <f t="shared" si="21"/>
        <v>28286888.267623197</v>
      </c>
      <c r="M132" s="119">
        <f t="shared" si="21"/>
        <v>5541204.4399060495</v>
      </c>
      <c r="N132" s="119">
        <f t="shared" si="21"/>
        <v>128620037.59594937</v>
      </c>
      <c r="O132" s="119">
        <f t="shared" si="21"/>
        <v>48924459.983947098</v>
      </c>
      <c r="P132" s="119">
        <f t="shared" si="21"/>
        <v>7149988.8539638733</v>
      </c>
      <c r="Q132" s="119">
        <f t="shared" si="21"/>
        <v>152037915.3994897</v>
      </c>
      <c r="R132" s="119">
        <f t="shared" si="21"/>
        <v>61317181.111821242</v>
      </c>
      <c r="S132" s="119">
        <f t="shared" si="21"/>
        <v>12011608.806340311</v>
      </c>
      <c r="T132" s="119">
        <f t="shared" si="21"/>
        <v>278808261.45543218</v>
      </c>
      <c r="U132" s="119">
        <f t="shared" si="21"/>
        <v>106053021.64209391</v>
      </c>
    </row>
    <row r="133" spans="1:21" x14ac:dyDescent="0.25">
      <c r="C133" s="117" t="s">
        <v>316</v>
      </c>
      <c r="D133" s="113">
        <f>MIN(D100:D129)</f>
        <v>4.1943131697991996E-12</v>
      </c>
      <c r="E133" s="113">
        <f t="shared" ref="E133:I133" si="22">MIN(E100:E129)</f>
        <v>7.0354188891400369E-13</v>
      </c>
      <c r="F133" s="113">
        <f t="shared" si="22"/>
        <v>1.3295515668994051E-12</v>
      </c>
      <c r="G133" s="113">
        <f t="shared" si="22"/>
        <v>2.3781208974584945E-12</v>
      </c>
      <c r="H133" s="113">
        <f t="shared" si="22"/>
        <v>3.9533531100025585E-13</v>
      </c>
      <c r="I133" s="113">
        <f t="shared" si="22"/>
        <v>7.5811216051294458E-13</v>
      </c>
      <c r="J133" s="119">
        <f>MIN(J101:J129)</f>
        <v>259564.088015157</v>
      </c>
      <c r="K133" s="119">
        <f t="shared" ref="K133:U133" si="23">MIN(K101:K129)</f>
        <v>5532597.7223773459</v>
      </c>
      <c r="L133" s="119">
        <f t="shared" si="23"/>
        <v>2229544.0116544785</v>
      </c>
      <c r="M133" s="119">
        <f t="shared" si="23"/>
        <v>436034.88783075835</v>
      </c>
      <c r="N133" s="119">
        <f t="shared" si="23"/>
        <v>10146746.434316685</v>
      </c>
      <c r="O133" s="119">
        <f t="shared" si="23"/>
        <v>3856041.9499111078</v>
      </c>
      <c r="P133" s="119">
        <f t="shared" si="23"/>
        <v>562654.26031915424</v>
      </c>
      <c r="Q133" s="119">
        <f t="shared" si="23"/>
        <v>11992952.118036782</v>
      </c>
      <c r="R133" s="119">
        <f t="shared" si="23"/>
        <v>4832958.389271467</v>
      </c>
      <c r="S133" s="119">
        <f t="shared" si="23"/>
        <v>945188.10041023279</v>
      </c>
      <c r="T133" s="119">
        <f t="shared" si="23"/>
        <v>21994992.270706926</v>
      </c>
      <c r="U133" s="119">
        <f t="shared" si="23"/>
        <v>8358700.3413206013</v>
      </c>
    </row>
  </sheetData>
  <sheetProtection sheet="1" objects="1" scenarios="1" formatCells="0" formatColumns="0" formatRows="0"/>
  <sortState xmlns:xlrd2="http://schemas.microsoft.com/office/spreadsheetml/2017/richdata2" ref="A4:I129">
    <sortCondition ref="C4:C129"/>
    <sortCondition descending="1" ref="G4:G129"/>
  </sortState>
  <mergeCells count="9">
    <mergeCell ref="D1:I1"/>
    <mergeCell ref="D2:F2"/>
    <mergeCell ref="G2:I2"/>
    <mergeCell ref="J1:O1"/>
    <mergeCell ref="P1:U1"/>
    <mergeCell ref="J2:L2"/>
    <mergeCell ref="M2:O2"/>
    <mergeCell ref="P2:R2"/>
    <mergeCell ref="S2:U2"/>
  </mergeCells>
  <conditionalFormatting sqref="D4:I56">
    <cfRule type="cellIs" dxfId="14" priority="1" operator="greaterThanOrEqual">
      <formula>0.00001</formula>
    </cfRule>
    <cfRule type="cellIs" dxfId="13" priority="4" operator="greaterThanOrEqual">
      <formula>0.000001</formula>
    </cfRule>
  </conditionalFormatting>
  <conditionalFormatting sqref="D62:I94">
    <cfRule type="cellIs" dxfId="12" priority="3" operator="greaterThanOrEqual">
      <formula>0.000001</formula>
    </cfRule>
  </conditionalFormatting>
  <conditionalFormatting sqref="D100:I129">
    <cfRule type="cellIs" dxfId="11" priority="2" operator="greaterThanOrEqual">
      <formula>0.000001</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C3B31-E5EE-4E49-9ABB-9BB543217D29}">
  <dimension ref="A2:D14"/>
  <sheetViews>
    <sheetView workbookViewId="0">
      <selection activeCell="A3" sqref="A3"/>
    </sheetView>
  </sheetViews>
  <sheetFormatPr defaultRowHeight="15" x14ac:dyDescent="0.25"/>
  <cols>
    <col min="1" max="1" width="43.5703125" bestFit="1" customWidth="1"/>
    <col min="2" max="2" width="20.5703125" bestFit="1" customWidth="1"/>
    <col min="3" max="3" width="26.5703125" bestFit="1" customWidth="1"/>
    <col min="4" max="4" width="22.7109375" bestFit="1" customWidth="1"/>
  </cols>
  <sheetData>
    <row r="2" spans="1:4" x14ac:dyDescent="0.25">
      <c r="A2" t="s">
        <v>317</v>
      </c>
    </row>
    <row r="3" spans="1:4" x14ac:dyDescent="0.25">
      <c r="A3" s="104" t="s">
        <v>232</v>
      </c>
      <c r="B3" t="s">
        <v>322</v>
      </c>
      <c r="C3" t="s">
        <v>323</v>
      </c>
      <c r="D3" t="s">
        <v>324</v>
      </c>
    </row>
    <row r="4" spans="1:4" x14ac:dyDescent="0.25">
      <c r="A4" s="105" t="s">
        <v>236</v>
      </c>
      <c r="B4" s="107">
        <v>3.1326929895102378E-5</v>
      </c>
      <c r="C4" s="107">
        <v>1.3558962597408674E-6</v>
      </c>
      <c r="D4" s="107">
        <v>3.5585651793915305E-6</v>
      </c>
    </row>
    <row r="5" spans="1:4" x14ac:dyDescent="0.25">
      <c r="A5" s="105" t="s">
        <v>237</v>
      </c>
      <c r="B5" s="107">
        <v>1.6993743579175667E-6</v>
      </c>
      <c r="C5" s="107">
        <v>7.2998623751827185E-8</v>
      </c>
      <c r="D5" s="107">
        <v>1.9211509621615791E-7</v>
      </c>
    </row>
    <row r="6" spans="1:4" x14ac:dyDescent="0.25">
      <c r="A6" s="105" t="s">
        <v>238</v>
      </c>
      <c r="B6" s="107">
        <v>1.1458593402225939E-6</v>
      </c>
      <c r="C6" s="107">
        <v>4.9564758327243612E-8</v>
      </c>
      <c r="D6" s="107">
        <v>1.3011239750022204E-7</v>
      </c>
    </row>
    <row r="7" spans="1:4" x14ac:dyDescent="0.25">
      <c r="A7" s="105" t="s">
        <v>239</v>
      </c>
      <c r="B7" s="106">
        <v>3.1326929895102378E-5</v>
      </c>
      <c r="C7" s="106">
        <v>1.3558962597408674E-6</v>
      </c>
      <c r="D7" s="106">
        <v>3.5585651793915305E-6</v>
      </c>
    </row>
    <row r="9" spans="1:4" x14ac:dyDescent="0.25">
      <c r="A9" s="105" t="s">
        <v>318</v>
      </c>
    </row>
    <row r="10" spans="1:4" x14ac:dyDescent="0.25">
      <c r="A10" s="104" t="s">
        <v>232</v>
      </c>
      <c r="B10" t="s">
        <v>319</v>
      </c>
      <c r="C10" t="s">
        <v>320</v>
      </c>
      <c r="D10" t="s">
        <v>321</v>
      </c>
    </row>
    <row r="11" spans="1:4" x14ac:dyDescent="0.25">
      <c r="A11" s="105" t="s">
        <v>236</v>
      </c>
      <c r="B11" s="107">
        <v>7.412940132282495</v>
      </c>
      <c r="C11" s="107">
        <v>0.86693221179367164</v>
      </c>
      <c r="D11" s="107">
        <v>0.35013998838754595</v>
      </c>
    </row>
    <row r="12" spans="1:4" x14ac:dyDescent="0.25">
      <c r="A12" s="105" t="s">
        <v>237</v>
      </c>
      <c r="B12" s="107">
        <v>0.40207253611583627</v>
      </c>
      <c r="C12" s="107">
        <v>4.6797916470601428E-2</v>
      </c>
      <c r="D12" s="107">
        <v>1.8856487186534526E-2</v>
      </c>
    </row>
    <row r="13" spans="1:4" x14ac:dyDescent="0.25">
      <c r="A13" s="105" t="s">
        <v>238</v>
      </c>
      <c r="B13" s="107">
        <v>0.27114355817930108</v>
      </c>
      <c r="C13" s="107">
        <v>3.169751555989022E-2</v>
      </c>
      <c r="D13" s="107">
        <v>1.2799672235374192E-2</v>
      </c>
    </row>
    <row r="14" spans="1:4" x14ac:dyDescent="0.25">
      <c r="A14" s="105" t="s">
        <v>239</v>
      </c>
      <c r="B14" s="106">
        <v>7.412940132282495</v>
      </c>
      <c r="C14" s="106">
        <v>0.86693221179367164</v>
      </c>
      <c r="D14" s="106">
        <v>0.35013998838754595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2F7B-DB60-461B-9E5E-BCB571870D0D}">
  <sheetPr>
    <tabColor rgb="FF00B050"/>
  </sheetPr>
  <dimension ref="A1:M28"/>
  <sheetViews>
    <sheetView zoomScale="60" zoomScaleNormal="60" workbookViewId="0">
      <selection activeCell="K6" sqref="K6"/>
    </sheetView>
  </sheetViews>
  <sheetFormatPr defaultColWidth="29.140625" defaultRowHeight="15" x14ac:dyDescent="0.25"/>
  <cols>
    <col min="1" max="1" width="41.28515625" bestFit="1" customWidth="1"/>
    <col min="2" max="2" width="17" bestFit="1" customWidth="1"/>
    <col min="3" max="3" width="17.28515625" customWidth="1"/>
    <col min="4" max="4" width="24.7109375" customWidth="1"/>
    <col min="5" max="5" width="23.7109375" customWidth="1"/>
    <col min="6" max="6" width="22.85546875" customWidth="1"/>
    <col min="8" max="8" width="41.28515625" bestFit="1" customWidth="1"/>
    <col min="9" max="9" width="17" bestFit="1" customWidth="1"/>
    <col min="10" max="10" width="17.28515625" bestFit="1" customWidth="1"/>
    <col min="11" max="13" width="25.7109375" customWidth="1"/>
  </cols>
  <sheetData>
    <row r="1" spans="1:13" x14ac:dyDescent="0.25">
      <c r="A1" s="122"/>
      <c r="B1" s="122"/>
      <c r="C1" s="122"/>
      <c r="D1" s="122"/>
      <c r="E1" s="122"/>
      <c r="F1" s="122"/>
      <c r="G1" s="122"/>
      <c r="H1" s="122"/>
      <c r="I1" s="122"/>
      <c r="J1" s="122"/>
      <c r="K1" s="122"/>
      <c r="L1" s="122"/>
      <c r="M1" s="122"/>
    </row>
    <row r="2" spans="1:13" x14ac:dyDescent="0.25">
      <c r="A2" s="122"/>
      <c r="B2" s="122"/>
      <c r="C2" s="122"/>
      <c r="D2" s="122"/>
      <c r="E2" s="122"/>
      <c r="F2" s="122"/>
      <c r="G2" s="122"/>
      <c r="H2" s="122"/>
      <c r="I2" s="122"/>
      <c r="J2" s="122"/>
      <c r="K2" s="122"/>
      <c r="L2" s="122"/>
      <c r="M2" s="122"/>
    </row>
    <row r="3" spans="1:13" ht="32.25" customHeight="1" x14ac:dyDescent="0.25">
      <c r="A3" s="19"/>
      <c r="D3" s="255" t="s">
        <v>328</v>
      </c>
      <c r="E3" s="255"/>
      <c r="F3" s="255"/>
      <c r="G3" s="122"/>
      <c r="H3" s="123"/>
      <c r="I3" s="124"/>
      <c r="J3" s="124"/>
      <c r="K3" s="255" t="s">
        <v>328</v>
      </c>
      <c r="L3" s="255"/>
      <c r="M3" s="255"/>
    </row>
    <row r="4" spans="1:13" x14ac:dyDescent="0.25">
      <c r="A4" s="19"/>
      <c r="B4" s="19" t="s">
        <v>329</v>
      </c>
      <c r="C4" s="19"/>
      <c r="D4" s="218" t="s">
        <v>330</v>
      </c>
      <c r="E4" s="218"/>
      <c r="F4" s="218"/>
      <c r="G4" s="122"/>
      <c r="H4" s="123"/>
      <c r="I4" s="278" t="s">
        <v>329</v>
      </c>
      <c r="J4" s="278"/>
      <c r="K4" s="218" t="s">
        <v>331</v>
      </c>
      <c r="L4" s="218"/>
      <c r="M4" s="218"/>
    </row>
    <row r="5" spans="1:13" ht="15.75" thickBot="1" x14ac:dyDescent="0.3">
      <c r="A5" s="97" t="s">
        <v>231</v>
      </c>
      <c r="B5" s="97" t="s">
        <v>12</v>
      </c>
      <c r="C5" s="125" t="s">
        <v>332</v>
      </c>
      <c r="D5" s="126">
        <v>100</v>
      </c>
      <c r="E5" s="126" t="s">
        <v>270</v>
      </c>
      <c r="F5" s="127">
        <v>1000</v>
      </c>
      <c r="G5" s="122"/>
      <c r="H5" s="128" t="s">
        <v>231</v>
      </c>
      <c r="I5" s="128" t="s">
        <v>12</v>
      </c>
      <c r="J5" s="129" t="s">
        <v>332</v>
      </c>
      <c r="K5" s="130">
        <v>100</v>
      </c>
      <c r="L5" s="130" t="s">
        <v>270</v>
      </c>
      <c r="M5" s="131">
        <v>1000</v>
      </c>
    </row>
    <row r="6" spans="1:13" ht="15.75" thickTop="1" x14ac:dyDescent="0.25">
      <c r="A6" s="98" t="s">
        <v>236</v>
      </c>
      <c r="B6">
        <v>9</v>
      </c>
      <c r="C6">
        <v>1</v>
      </c>
      <c r="D6" s="107">
        <f>'Indoor Air Risk Stats'!G57</f>
        <v>7.4045470661151071E-5</v>
      </c>
      <c r="E6" s="107">
        <f>'Indoor Air Risk Stats'!I57</f>
        <v>8.4111540603799822E-6</v>
      </c>
      <c r="F6" s="107">
        <f>'Indoor Air Risk Stats'!H57</f>
        <v>3.2048457048420503E-6</v>
      </c>
      <c r="G6" s="122"/>
      <c r="H6" s="132" t="s">
        <v>236</v>
      </c>
      <c r="I6" s="124">
        <v>9</v>
      </c>
      <c r="J6" s="133">
        <v>3</v>
      </c>
      <c r="K6" s="134">
        <f>'Indoor Air Risk Stats'!D57</f>
        <v>1.2440261349266804E-4</v>
      </c>
      <c r="L6" s="134">
        <f>'Indoor Air Risk Stats'!F57</f>
        <v>1.4548698754282888E-5</v>
      </c>
      <c r="M6" s="134">
        <f>'Indoor Air Risk Stats'!E57</f>
        <v>5.8759856233037259E-6</v>
      </c>
    </row>
    <row r="7" spans="1:13" x14ac:dyDescent="0.25">
      <c r="A7" s="98" t="s">
        <v>333</v>
      </c>
      <c r="B7">
        <v>6</v>
      </c>
      <c r="C7" s="65">
        <v>1</v>
      </c>
      <c r="D7" s="107">
        <f>'Indoor Air Risk Stats'!G95</f>
        <v>4.0167030278051574E-6</v>
      </c>
      <c r="E7" s="107">
        <f>'Indoor Air Risk Stats'!I95</f>
        <v>4.5409022742000964E-7</v>
      </c>
      <c r="F7" s="107">
        <f>'Indoor Air Risk Stats'!H95</f>
        <v>1.7254220159522789E-7</v>
      </c>
      <c r="G7" s="122"/>
      <c r="H7" s="132" t="s">
        <v>333</v>
      </c>
      <c r="I7" s="124">
        <v>6</v>
      </c>
      <c r="J7" s="124">
        <v>2</v>
      </c>
      <c r="K7" s="134">
        <f>'Indoor Air Risk Stats'!D95</f>
        <v>6.7475081969984882E-6</v>
      </c>
      <c r="L7" s="134">
        <f>'Indoor Air Risk Stats'!F95</f>
        <v>7.8535412549754753E-7</v>
      </c>
      <c r="M7" s="134">
        <f>'Indoor Air Risk Stats'!E95</f>
        <v>3.1644613951220667E-7</v>
      </c>
    </row>
    <row r="8" spans="1:13" x14ac:dyDescent="0.25">
      <c r="A8" s="98" t="s">
        <v>334</v>
      </c>
      <c r="B8">
        <v>8</v>
      </c>
      <c r="C8" s="65">
        <v>1</v>
      </c>
      <c r="D8" s="107">
        <f>'Indoor Air Risk Stats'!G130</f>
        <v>2.7083948041624948E-6</v>
      </c>
      <c r="E8" s="107">
        <f>'Indoor Air Risk Stats'!I130</f>
        <v>3.0753839409143393E-7</v>
      </c>
      <c r="F8" s="107">
        <f>'Indoor Air Risk Stats'!H130</f>
        <v>1.1715306513712127E-7</v>
      </c>
      <c r="G8" s="122"/>
      <c r="H8" s="132" t="s">
        <v>334</v>
      </c>
      <c r="I8" s="124">
        <v>8</v>
      </c>
      <c r="J8" s="124">
        <v>1</v>
      </c>
      <c r="K8" s="134">
        <f>'Indoor Air Risk Stats'!D130</f>
        <v>4.5502818945362702E-6</v>
      </c>
      <c r="L8" s="134">
        <f>'Indoor Air Risk Stats'!F130</f>
        <v>5.3194194294143047E-7</v>
      </c>
      <c r="M8" s="134">
        <f>'Indoor Air Risk Stats'!E130</f>
        <v>2.1480177224091598E-7</v>
      </c>
    </row>
    <row r="9" spans="1:13" ht="15.75" thickBot="1" x14ac:dyDescent="0.3">
      <c r="A9" s="135"/>
      <c r="B9" s="126"/>
      <c r="C9" s="126"/>
      <c r="D9" s="136"/>
      <c r="E9" s="136"/>
      <c r="F9" s="136"/>
      <c r="G9" s="122"/>
      <c r="H9" s="137"/>
      <c r="I9" s="130"/>
      <c r="J9" s="130"/>
      <c r="K9" s="138"/>
      <c r="L9" s="138"/>
      <c r="M9" s="138"/>
    </row>
    <row r="10" spans="1:13" ht="15.75" thickTop="1" x14ac:dyDescent="0.25">
      <c r="A10" s="139" t="s">
        <v>12</v>
      </c>
      <c r="B10">
        <f>SUM(B6:B9)</f>
        <v>23</v>
      </c>
      <c r="C10">
        <f>SUM(C6:C9)</f>
        <v>3</v>
      </c>
      <c r="D10" s="140"/>
      <c r="E10" s="140"/>
      <c r="F10" s="140"/>
      <c r="G10" s="122"/>
      <c r="H10" s="141" t="s">
        <v>12</v>
      </c>
      <c r="I10" s="124">
        <f>SUM(I6:I9)</f>
        <v>23</v>
      </c>
      <c r="J10" s="124">
        <f>SUM(J6:J9)</f>
        <v>6</v>
      </c>
      <c r="K10" s="142"/>
      <c r="L10" s="142"/>
      <c r="M10" s="142"/>
    </row>
    <row r="11" spans="1:13" x14ac:dyDescent="0.25">
      <c r="D11" s="17"/>
      <c r="E11" s="17"/>
      <c r="F11" s="17"/>
      <c r="K11" s="17"/>
      <c r="L11" s="17"/>
      <c r="M11" s="17"/>
    </row>
    <row r="12" spans="1:13" ht="45" customHeight="1" x14ac:dyDescent="0.25">
      <c r="A12" s="19"/>
      <c r="D12" s="255" t="s">
        <v>335</v>
      </c>
      <c r="E12" s="255"/>
      <c r="F12" s="255"/>
      <c r="G12" s="122"/>
      <c r="H12" s="19"/>
      <c r="K12" s="255" t="s">
        <v>335</v>
      </c>
      <c r="L12" s="255"/>
      <c r="M12" s="255"/>
    </row>
    <row r="13" spans="1:13" x14ac:dyDescent="0.25">
      <c r="A13" s="19"/>
      <c r="B13" s="19" t="s">
        <v>329</v>
      </c>
      <c r="C13" s="19"/>
      <c r="D13" s="218" t="s">
        <v>336</v>
      </c>
      <c r="E13" s="218"/>
      <c r="F13" s="218"/>
      <c r="G13" s="122"/>
      <c r="H13" s="19"/>
      <c r="I13" s="218" t="s">
        <v>329</v>
      </c>
      <c r="J13" s="218"/>
      <c r="K13" s="218" t="s">
        <v>337</v>
      </c>
      <c r="L13" s="218"/>
      <c r="M13" s="218"/>
    </row>
    <row r="14" spans="1:13" ht="15.75" thickBot="1" x14ac:dyDescent="0.3">
      <c r="A14" s="97" t="s">
        <v>231</v>
      </c>
      <c r="B14" s="97" t="s">
        <v>12</v>
      </c>
      <c r="C14" s="125" t="s">
        <v>332</v>
      </c>
      <c r="D14" s="126">
        <v>100</v>
      </c>
      <c r="E14" s="126" t="s">
        <v>270</v>
      </c>
      <c r="F14" s="127">
        <v>1000</v>
      </c>
      <c r="G14" s="122"/>
      <c r="H14" s="97" t="s">
        <v>231</v>
      </c>
      <c r="I14" s="97" t="s">
        <v>12</v>
      </c>
      <c r="J14" s="125" t="s">
        <v>332</v>
      </c>
      <c r="K14" s="126">
        <v>100</v>
      </c>
      <c r="L14" s="126" t="s">
        <v>270</v>
      </c>
      <c r="M14" s="127">
        <v>1000</v>
      </c>
    </row>
    <row r="15" spans="1:13" ht="15.75" thickTop="1" x14ac:dyDescent="0.25">
      <c r="A15" s="98" t="s">
        <v>236</v>
      </c>
      <c r="B15">
        <v>9</v>
      </c>
      <c r="C15">
        <v>0</v>
      </c>
      <c r="D15" s="107">
        <f>'Indoor Air Risk Stats'!M57</f>
        <v>5176916.47329152</v>
      </c>
      <c r="E15" s="107">
        <f>'Indoor Air Risk Stats'!O57</f>
        <v>45276732.933522217</v>
      </c>
      <c r="F15" s="107">
        <f>'Indoor Air Risk Stats'!N57</f>
        <v>118387551.51855075</v>
      </c>
      <c r="G15" s="122"/>
      <c r="H15" s="98" t="s">
        <v>236</v>
      </c>
      <c r="I15">
        <v>9</v>
      </c>
      <c r="J15" s="65">
        <v>0</v>
      </c>
      <c r="K15" s="107">
        <f>'Indoor Air Risk Stats'!J57</f>
        <v>3080787.0067518512</v>
      </c>
      <c r="L15" s="107">
        <f>'Indoor Air Risk Stats'!L57</f>
        <v>26172507.414718751</v>
      </c>
      <c r="M15" s="107">
        <f>'Indoor Air Risk Stats'!K57</f>
        <v>64596438.069868729</v>
      </c>
    </row>
    <row r="16" spans="1:13" x14ac:dyDescent="0.25">
      <c r="A16" s="98" t="s">
        <v>333</v>
      </c>
      <c r="B16">
        <v>6</v>
      </c>
      <c r="C16">
        <v>0</v>
      </c>
      <c r="D16" s="107" t="e">
        <f>'Indoor Air Risk Stats'!M95</f>
        <v>#DIV/0!</v>
      </c>
      <c r="E16" s="107" t="e">
        <f>'Indoor Air Risk Stats'!O95</f>
        <v>#DIV/0!</v>
      </c>
      <c r="F16" s="107" t="e">
        <f>'Indoor Air Risk Stats'!N95</f>
        <v>#DIV/0!</v>
      </c>
      <c r="G16" s="122"/>
      <c r="H16" s="98" t="s">
        <v>333</v>
      </c>
      <c r="I16">
        <v>6</v>
      </c>
      <c r="J16">
        <v>0</v>
      </c>
      <c r="K16" s="107" t="e">
        <f>'Indoor Air Risk Stats'!J95</f>
        <v>#DIV/0!</v>
      </c>
      <c r="L16" s="107" t="e">
        <f>'Indoor Air Risk Stats'!L95</f>
        <v>#DIV/0!</v>
      </c>
      <c r="M16" s="107" t="e">
        <f>'Indoor Air Risk Stats'!K95</f>
        <v>#DIV/0!</v>
      </c>
    </row>
    <row r="17" spans="1:13" x14ac:dyDescent="0.25">
      <c r="A17" s="98" t="s">
        <v>334</v>
      </c>
      <c r="B17">
        <v>8</v>
      </c>
      <c r="C17">
        <v>0</v>
      </c>
      <c r="D17" s="107">
        <f>'Indoor Air Risk Stats'!M130</f>
        <v>29198683748.252083</v>
      </c>
      <c r="E17" s="107">
        <f>'Indoor Air Risk Stats'!O130</f>
        <v>91593307186.917709</v>
      </c>
      <c r="F17" s="107">
        <f>'Indoor Air Risk Stats'!N130</f>
        <v>175643303463.86658</v>
      </c>
      <c r="G17" s="122"/>
      <c r="H17" s="98" t="s">
        <v>334</v>
      </c>
      <c r="I17">
        <v>8</v>
      </c>
      <c r="J17">
        <v>0</v>
      </c>
      <c r="K17" s="107">
        <f>'Indoor Air Risk Stats'!J130</f>
        <v>16555273101.680269</v>
      </c>
      <c r="L17" s="107">
        <f>'Indoor Air Risk Stats'!L130</f>
        <v>52226631692.017502</v>
      </c>
      <c r="M17" s="107">
        <f>'Indoor Air Risk Stats'!K130</f>
        <v>98697747915.45871</v>
      </c>
    </row>
    <row r="18" spans="1:13" ht="15.75" thickBot="1" x14ac:dyDescent="0.3">
      <c r="A18" s="135"/>
      <c r="B18" s="126"/>
      <c r="C18" s="126"/>
      <c r="D18" s="136"/>
      <c r="E18" s="136"/>
      <c r="F18" s="136"/>
      <c r="G18" s="122"/>
      <c r="H18" s="135"/>
      <c r="I18" s="126"/>
      <c r="J18" s="126"/>
      <c r="K18" s="136"/>
      <c r="L18" s="136"/>
      <c r="M18" s="136"/>
    </row>
    <row r="19" spans="1:13" ht="15.75" thickTop="1" x14ac:dyDescent="0.25">
      <c r="A19" s="139" t="s">
        <v>12</v>
      </c>
      <c r="B19">
        <f>SUM(B15:B18)</f>
        <v>23</v>
      </c>
      <c r="C19">
        <f>SUM(C15:C18)</f>
        <v>0</v>
      </c>
      <c r="D19" s="140"/>
      <c r="E19" s="140"/>
      <c r="F19" s="140"/>
      <c r="G19" s="122"/>
      <c r="H19" s="139" t="s">
        <v>12</v>
      </c>
      <c r="I19">
        <f>SUM(I15:I18)</f>
        <v>23</v>
      </c>
      <c r="J19">
        <f>SUM(J15:J18)</f>
        <v>0</v>
      </c>
      <c r="K19" s="140"/>
      <c r="L19" s="140"/>
      <c r="M19" s="140"/>
    </row>
    <row r="21" spans="1:13" ht="48.75" customHeight="1" x14ac:dyDescent="0.25">
      <c r="A21" s="19"/>
      <c r="D21" s="255" t="s">
        <v>338</v>
      </c>
      <c r="E21" s="255"/>
      <c r="F21" s="255"/>
      <c r="G21" s="122"/>
      <c r="H21" s="19"/>
      <c r="K21" s="255" t="s">
        <v>338</v>
      </c>
      <c r="L21" s="255"/>
      <c r="M21" s="255"/>
    </row>
    <row r="22" spans="1:13" x14ac:dyDescent="0.25">
      <c r="A22" s="19"/>
      <c r="B22" s="19" t="s">
        <v>329</v>
      </c>
      <c r="C22" s="19"/>
      <c r="D22" s="218" t="s">
        <v>339</v>
      </c>
      <c r="E22" s="218"/>
      <c r="F22" s="218"/>
      <c r="G22" s="122"/>
      <c r="H22" s="19"/>
      <c r="I22" s="19" t="s">
        <v>329</v>
      </c>
      <c r="J22" s="19"/>
      <c r="K22" s="218" t="s">
        <v>340</v>
      </c>
      <c r="L22" s="218"/>
      <c r="M22" s="218"/>
    </row>
    <row r="23" spans="1:13" ht="15.75" thickBot="1" x14ac:dyDescent="0.3">
      <c r="A23" s="97" t="s">
        <v>231</v>
      </c>
      <c r="B23" s="97" t="s">
        <v>12</v>
      </c>
      <c r="C23" s="125" t="s">
        <v>332</v>
      </c>
      <c r="D23" s="126">
        <v>100</v>
      </c>
      <c r="E23" s="126" t="s">
        <v>270</v>
      </c>
      <c r="F23" s="127">
        <v>1000</v>
      </c>
      <c r="G23" s="122"/>
      <c r="H23" s="97" t="s">
        <v>231</v>
      </c>
      <c r="I23" s="97" t="s">
        <v>12</v>
      </c>
      <c r="J23" s="125" t="s">
        <v>332</v>
      </c>
      <c r="K23" s="126">
        <v>100</v>
      </c>
      <c r="L23" s="126" t="s">
        <v>270</v>
      </c>
      <c r="M23" s="127">
        <v>1000</v>
      </c>
    </row>
    <row r="24" spans="1:13" ht="15.75" thickTop="1" x14ac:dyDescent="0.25">
      <c r="A24" s="98" t="s">
        <v>236</v>
      </c>
      <c r="B24">
        <v>9</v>
      </c>
      <c r="C24">
        <v>0</v>
      </c>
      <c r="D24" s="107">
        <f>'Indoor Air Risk Stats'!S57</f>
        <v>11221945.729425382</v>
      </c>
      <c r="E24" s="107">
        <f>'Indoor Air Risk Stats'!U57</f>
        <v>98145883.250579849</v>
      </c>
      <c r="F24" s="107">
        <f>'Indoor Air Risk Stats'!T57</f>
        <v>256627412.28970104</v>
      </c>
      <c r="G24" s="122"/>
      <c r="H24" s="98" t="s">
        <v>236</v>
      </c>
      <c r="I24">
        <v>9</v>
      </c>
      <c r="J24" s="65">
        <v>0</v>
      </c>
      <c r="K24" s="107">
        <f>'Indoor Air Risk Stats'!P57</f>
        <v>6678188.6035929695</v>
      </c>
      <c r="L24" s="107">
        <f>'Indoor Air Risk Stats'!R57</f>
        <v>56733860.653582565</v>
      </c>
      <c r="M24" s="107">
        <f>'Indoor Air Risk Stats'!Q57</f>
        <v>140024998.67906106</v>
      </c>
    </row>
    <row r="25" spans="1:13" x14ac:dyDescent="0.25">
      <c r="A25" s="98" t="s">
        <v>333</v>
      </c>
      <c r="B25">
        <v>6</v>
      </c>
      <c r="C25">
        <v>0</v>
      </c>
      <c r="D25" s="107" t="e">
        <f>'Indoor Air Risk Stats'!S95</f>
        <v>#DIV/0!</v>
      </c>
      <c r="E25" s="107" t="e">
        <f>'Indoor Air Risk Stats'!U95</f>
        <v>#DIV/0!</v>
      </c>
      <c r="F25" s="107" t="e">
        <f>'Indoor Air Risk Stats'!T95</f>
        <v>#DIV/0!</v>
      </c>
      <c r="G25" s="122"/>
      <c r="H25" s="98" t="s">
        <v>333</v>
      </c>
      <c r="I25">
        <v>6</v>
      </c>
      <c r="J25">
        <v>0</v>
      </c>
      <c r="K25" s="107" t="e">
        <f>'Indoor Air Risk Stats'!P95</f>
        <v>#DIV/0!</v>
      </c>
      <c r="L25" s="107" t="e">
        <f>'Indoor Air Risk Stats'!R95</f>
        <v>#DIV/0!</v>
      </c>
      <c r="M25" s="107" t="e">
        <f>'Indoor Air Risk Stats'!Q95</f>
        <v>#DIV/0!</v>
      </c>
    </row>
    <row r="26" spans="1:13" x14ac:dyDescent="0.25">
      <c r="A26" s="98" t="s">
        <v>334</v>
      </c>
      <c r="B26">
        <v>8</v>
      </c>
      <c r="C26">
        <v>0</v>
      </c>
      <c r="D26" s="107">
        <f>'Indoor Air Risk Stats'!S130</f>
        <v>63293670292.734573</v>
      </c>
      <c r="E26" s="107">
        <f>'Indoor Air Risk Stats'!U130</f>
        <v>198545819259.9852</v>
      </c>
      <c r="F26" s="107">
        <f>'Indoor Air Risk Stats'!T130</f>
        <v>380740085218.19745</v>
      </c>
      <c r="G26" s="122"/>
      <c r="H26" s="98" t="s">
        <v>334</v>
      </c>
      <c r="I26">
        <v>8</v>
      </c>
      <c r="J26">
        <v>0</v>
      </c>
      <c r="K26" s="107">
        <f>'Indoor Air Risk Stats'!P130</f>
        <v>35886686069.08197</v>
      </c>
      <c r="L26" s="107">
        <f>'Indoor Air Risk Stats'!R130</f>
        <v>113211103463.26901</v>
      </c>
      <c r="M26" s="107">
        <f>'Indoor Air Risk Stats'!Q130</f>
        <v>213946038426.14774</v>
      </c>
    </row>
    <row r="27" spans="1:13" ht="15.75" thickBot="1" x14ac:dyDescent="0.3">
      <c r="A27" s="135"/>
      <c r="B27" s="126"/>
      <c r="C27" s="126"/>
      <c r="D27" s="136"/>
      <c r="E27" s="136"/>
      <c r="F27" s="136"/>
      <c r="G27" s="122"/>
      <c r="H27" s="135"/>
      <c r="I27" s="126"/>
      <c r="J27" s="126"/>
      <c r="K27" s="136"/>
      <c r="L27" s="136"/>
      <c r="M27" s="136"/>
    </row>
    <row r="28" spans="1:13" ht="15.75" thickTop="1" x14ac:dyDescent="0.25">
      <c r="A28" s="139" t="s">
        <v>12</v>
      </c>
      <c r="B28">
        <f>SUM(B24:B27)</f>
        <v>23</v>
      </c>
      <c r="C28">
        <f>SUM(C24:C27)</f>
        <v>0</v>
      </c>
      <c r="D28" s="140"/>
      <c r="E28" s="140"/>
      <c r="F28" s="140"/>
      <c r="G28" s="122"/>
      <c r="H28" s="139" t="s">
        <v>12</v>
      </c>
      <c r="I28">
        <f>SUM(I24:I27)</f>
        <v>23</v>
      </c>
      <c r="J28">
        <f>SUM(J24:J27)</f>
        <v>0</v>
      </c>
      <c r="K28" s="140"/>
      <c r="L28" s="140"/>
      <c r="M28" s="140"/>
    </row>
  </sheetData>
  <sheetProtection sheet="1" objects="1" scenarios="1" formatCells="0" formatColumns="0" formatRows="0"/>
  <mergeCells count="14">
    <mergeCell ref="D21:F21"/>
    <mergeCell ref="K21:M21"/>
    <mergeCell ref="D22:F22"/>
    <mergeCell ref="K22:M22"/>
    <mergeCell ref="D12:F12"/>
    <mergeCell ref="K12:M12"/>
    <mergeCell ref="D13:F13"/>
    <mergeCell ref="I13:J13"/>
    <mergeCell ref="K13:M13"/>
    <mergeCell ref="D3:F3"/>
    <mergeCell ref="K3:M3"/>
    <mergeCell ref="D4:F4"/>
    <mergeCell ref="I4:J4"/>
    <mergeCell ref="K4:M4"/>
  </mergeCells>
  <conditionalFormatting sqref="D6:F8">
    <cfRule type="cellIs" dxfId="10" priority="8" operator="greaterThanOrEqual">
      <formula>0.00001</formula>
    </cfRule>
    <cfRule type="cellIs" dxfId="9" priority="9" operator="greaterThanOrEqual">
      <formula>0.000001</formula>
    </cfRule>
  </conditionalFormatting>
  <conditionalFormatting sqref="D9:F9 K9:M9">
    <cfRule type="cellIs" dxfId="8" priority="12" operator="lessThan">
      <formula>#REF!</formula>
    </cfRule>
  </conditionalFormatting>
  <conditionalFormatting sqref="D15:F17">
    <cfRule type="cellIs" dxfId="7" priority="4" operator="lessThanOrEqual">
      <formula>30</formula>
    </cfRule>
  </conditionalFormatting>
  <conditionalFormatting sqref="D18:F18 K18:M18">
    <cfRule type="cellIs" dxfId="6" priority="11" operator="lessThan">
      <formula>#REF!</formula>
    </cfRule>
  </conditionalFormatting>
  <conditionalFormatting sqref="D24:F26">
    <cfRule type="cellIs" dxfId="5" priority="2" operator="lessThanOrEqual">
      <formula>300</formula>
    </cfRule>
  </conditionalFormatting>
  <conditionalFormatting sqref="D27:F27 K27:M27">
    <cfRule type="cellIs" dxfId="4" priority="10" operator="lessThan">
      <formula>#REF!</formula>
    </cfRule>
  </conditionalFormatting>
  <conditionalFormatting sqref="K6:M8">
    <cfRule type="cellIs" dxfId="3" priority="5" operator="greaterThanOrEqual">
      <formula>0.00001</formula>
    </cfRule>
    <cfRule type="cellIs" dxfId="2" priority="7" operator="greaterThanOrEqual">
      <formula>0.000001</formula>
    </cfRule>
  </conditionalFormatting>
  <conditionalFormatting sqref="K15:M17">
    <cfRule type="cellIs" dxfId="1" priority="3" operator="lessThanOrEqual">
      <formula>30</formula>
    </cfRule>
  </conditionalFormatting>
  <conditionalFormatting sqref="K24:M26">
    <cfRule type="cellIs" dxfId="0" priority="1" operator="lessThanOrEqual">
      <formula>300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27C9-0E60-4ED7-ADBA-11661F2716EB}">
  <sheetPr>
    <tabColor rgb="FF00B050"/>
  </sheetPr>
  <dimension ref="A1:B21"/>
  <sheetViews>
    <sheetView showGridLines="0" zoomScale="80" zoomScaleNormal="80" workbookViewId="0"/>
  </sheetViews>
  <sheetFormatPr defaultRowHeight="15" x14ac:dyDescent="0.25"/>
  <cols>
    <col min="1" max="1" width="42.5703125" customWidth="1"/>
    <col min="2" max="2" width="142.28515625" customWidth="1"/>
  </cols>
  <sheetData>
    <row r="1" spans="1:2" ht="16.5" thickBot="1" x14ac:dyDescent="0.3">
      <c r="A1" s="153" t="s">
        <v>351</v>
      </c>
      <c r="B1" s="153" t="s">
        <v>352</v>
      </c>
    </row>
    <row r="2" spans="1:2" ht="16.5" thickTop="1" x14ac:dyDescent="0.25">
      <c r="A2" s="154" t="s">
        <v>440</v>
      </c>
      <c r="B2" s="155" t="s">
        <v>437</v>
      </c>
    </row>
    <row r="3" spans="1:2" ht="15.75" x14ac:dyDescent="0.25">
      <c r="A3" s="155" t="s">
        <v>441</v>
      </c>
      <c r="B3" s="155" t="s">
        <v>438</v>
      </c>
    </row>
    <row r="4" spans="1:2" ht="15.75" x14ac:dyDescent="0.25">
      <c r="A4" s="190" t="s">
        <v>436</v>
      </c>
      <c r="B4" s="155" t="s">
        <v>439</v>
      </c>
    </row>
    <row r="5" spans="1:2" ht="15.75" x14ac:dyDescent="0.25">
      <c r="A5" s="155" t="s">
        <v>221</v>
      </c>
      <c r="B5" s="155" t="s">
        <v>353</v>
      </c>
    </row>
    <row r="6" spans="1:2" ht="47.25" x14ac:dyDescent="0.25">
      <c r="A6" s="191" t="s">
        <v>222</v>
      </c>
      <c r="B6" s="157" t="s">
        <v>354</v>
      </c>
    </row>
    <row r="7" spans="1:2" ht="15.75" x14ac:dyDescent="0.25">
      <c r="A7" s="154" t="s">
        <v>355</v>
      </c>
      <c r="B7" s="154" t="s">
        <v>432</v>
      </c>
    </row>
    <row r="8" spans="1:2" ht="15.75" x14ac:dyDescent="0.25">
      <c r="A8" s="155" t="s">
        <v>430</v>
      </c>
      <c r="B8" s="155" t="s">
        <v>356</v>
      </c>
    </row>
    <row r="9" spans="1:2" ht="15.75" x14ac:dyDescent="0.25">
      <c r="A9" s="155" t="s">
        <v>431</v>
      </c>
      <c r="B9" s="155" t="s">
        <v>357</v>
      </c>
    </row>
    <row r="10" spans="1:2" ht="15.75" x14ac:dyDescent="0.25">
      <c r="A10" s="155" t="s">
        <v>224</v>
      </c>
      <c r="B10" s="155" t="s">
        <v>435</v>
      </c>
    </row>
    <row r="11" spans="1:2" ht="15.75" x14ac:dyDescent="0.25">
      <c r="A11" s="155" t="s">
        <v>225</v>
      </c>
      <c r="B11" s="155" t="s">
        <v>434</v>
      </c>
    </row>
    <row r="12" spans="1:2" ht="15.75" x14ac:dyDescent="0.25">
      <c r="A12" s="155" t="s">
        <v>226</v>
      </c>
      <c r="B12" s="155" t="s">
        <v>433</v>
      </c>
    </row>
    <row r="13" spans="1:2" ht="15.75" x14ac:dyDescent="0.25">
      <c r="A13" s="155" t="s">
        <v>314</v>
      </c>
      <c r="B13" s="155" t="s">
        <v>451</v>
      </c>
    </row>
    <row r="14" spans="1:2" ht="15.75" x14ac:dyDescent="0.25">
      <c r="A14" s="155" t="s">
        <v>429</v>
      </c>
      <c r="B14" s="155" t="s">
        <v>358</v>
      </c>
    </row>
    <row r="15" spans="1:2" ht="15.75" x14ac:dyDescent="0.25">
      <c r="A15" s="155" t="s">
        <v>315</v>
      </c>
      <c r="B15" s="155" t="s">
        <v>359</v>
      </c>
    </row>
    <row r="16" spans="1:2" ht="15.75" x14ac:dyDescent="0.25">
      <c r="A16" s="155" t="s">
        <v>316</v>
      </c>
      <c r="B16" s="155" t="s">
        <v>452</v>
      </c>
    </row>
    <row r="17" spans="1:2" ht="63" x14ac:dyDescent="0.25">
      <c r="A17" s="156" t="s">
        <v>360</v>
      </c>
      <c r="B17" s="157" t="s">
        <v>361</v>
      </c>
    </row>
    <row r="18" spans="1:2" ht="51.75" x14ac:dyDescent="0.25">
      <c r="A18" s="156" t="s">
        <v>362</v>
      </c>
      <c r="B18" s="157" t="s">
        <v>363</v>
      </c>
    </row>
    <row r="19" spans="1:2" ht="33.75" x14ac:dyDescent="0.25">
      <c r="A19" s="156" t="s">
        <v>364</v>
      </c>
      <c r="B19" s="157" t="s">
        <v>365</v>
      </c>
    </row>
    <row r="20" spans="1:2" ht="15.75" x14ac:dyDescent="0.25">
      <c r="A20" s="155" t="s">
        <v>366</v>
      </c>
      <c r="B20" s="157" t="s">
        <v>367</v>
      </c>
    </row>
    <row r="21" spans="1:2" ht="31.5" x14ac:dyDescent="0.25">
      <c r="B21" s="158" t="s">
        <v>368</v>
      </c>
    </row>
  </sheetData>
  <sheetProtection sheet="1" objects="1" scenarios="1" formatCells="0" formatColumns="0" formatRows="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A8656-6AE9-4300-83C9-45F4E9A3AC3D}">
  <sheetPr>
    <tabColor rgb="FF00B050"/>
  </sheetPr>
  <dimension ref="A2:P103"/>
  <sheetViews>
    <sheetView showGridLines="0" workbookViewId="0"/>
  </sheetViews>
  <sheetFormatPr defaultRowHeight="15" x14ac:dyDescent="0.25"/>
  <sheetData>
    <row r="2" spans="1:16" ht="18" x14ac:dyDescent="0.35">
      <c r="A2" s="139" t="s">
        <v>369</v>
      </c>
    </row>
    <row r="3" spans="1:16" ht="18" x14ac:dyDescent="0.35">
      <c r="A3" s="139" t="s">
        <v>370</v>
      </c>
    </row>
    <row r="4" spans="1:16" x14ac:dyDescent="0.25">
      <c r="A4" s="139"/>
    </row>
    <row r="5" spans="1:16" x14ac:dyDescent="0.25">
      <c r="A5" t="s">
        <v>371</v>
      </c>
    </row>
    <row r="6" spans="1:16" ht="18" x14ac:dyDescent="0.35">
      <c r="A6" t="s">
        <v>372</v>
      </c>
    </row>
    <row r="7" spans="1:16" ht="18" x14ac:dyDescent="0.35">
      <c r="A7" t="s">
        <v>373</v>
      </c>
    </row>
    <row r="8" spans="1:16" x14ac:dyDescent="0.25">
      <c r="A8" t="s">
        <v>374</v>
      </c>
    </row>
    <row r="9" spans="1:16" x14ac:dyDescent="0.25">
      <c r="A9" t="s">
        <v>375</v>
      </c>
    </row>
    <row r="10" spans="1:16" x14ac:dyDescent="0.25">
      <c r="A10" t="s">
        <v>376</v>
      </c>
    </row>
    <row r="12" spans="1:16" x14ac:dyDescent="0.25">
      <c r="A12" s="122"/>
      <c r="B12" s="122"/>
      <c r="C12" s="122"/>
      <c r="D12" s="122"/>
      <c r="E12" s="122"/>
      <c r="F12" s="122"/>
      <c r="G12" s="122"/>
      <c r="H12" s="122"/>
      <c r="I12" s="122"/>
      <c r="J12" s="122"/>
      <c r="K12" s="122"/>
      <c r="L12" s="122"/>
      <c r="M12" s="122"/>
      <c r="N12" s="122"/>
      <c r="O12" s="122"/>
      <c r="P12" s="122"/>
    </row>
    <row r="15" spans="1:16" x14ac:dyDescent="0.25">
      <c r="F15" s="159"/>
    </row>
    <row r="18" spans="1:16" x14ac:dyDescent="0.25">
      <c r="A18" t="s">
        <v>377</v>
      </c>
    </row>
    <row r="19" spans="1:16" ht="17.25" x14ac:dyDescent="0.25">
      <c r="A19" t="s">
        <v>378</v>
      </c>
    </row>
    <row r="20" spans="1:16" ht="18.75" x14ac:dyDescent="0.35">
      <c r="A20" t="s">
        <v>379</v>
      </c>
    </row>
    <row r="21" spans="1:16" x14ac:dyDescent="0.25">
      <c r="A21" t="s">
        <v>380</v>
      </c>
    </row>
    <row r="23" spans="1:16" ht="17.25" x14ac:dyDescent="0.25">
      <c r="A23" t="s">
        <v>381</v>
      </c>
    </row>
    <row r="24" spans="1:16" x14ac:dyDescent="0.25">
      <c r="A24" t="s">
        <v>382</v>
      </c>
    </row>
    <row r="26" spans="1:16" x14ac:dyDescent="0.25">
      <c r="A26" s="122"/>
      <c r="B26" s="122"/>
      <c r="C26" s="122"/>
      <c r="D26" s="122"/>
      <c r="E26" s="122"/>
      <c r="F26" s="122"/>
      <c r="G26" s="122"/>
      <c r="H26" s="122"/>
      <c r="I26" s="122"/>
      <c r="J26" s="122"/>
      <c r="K26" s="122"/>
      <c r="L26" s="122"/>
      <c r="M26" s="122"/>
      <c r="N26" s="122"/>
      <c r="O26" s="122"/>
      <c r="P26" s="122"/>
    </row>
    <row r="28" spans="1:16" ht="18" x14ac:dyDescent="0.35">
      <c r="A28" s="159" t="s">
        <v>383</v>
      </c>
    </row>
    <row r="29" spans="1:16" x14ac:dyDescent="0.25">
      <c r="A29" s="159"/>
    </row>
    <row r="30" spans="1:16" x14ac:dyDescent="0.25">
      <c r="A30" s="159" t="s">
        <v>371</v>
      </c>
    </row>
    <row r="31" spans="1:16" x14ac:dyDescent="0.25">
      <c r="A31" s="159" t="s">
        <v>384</v>
      </c>
    </row>
    <row r="32" spans="1:16" ht="18" x14ac:dyDescent="0.35">
      <c r="A32" t="s">
        <v>385</v>
      </c>
    </row>
    <row r="33" spans="1:16" x14ac:dyDescent="0.25">
      <c r="A33" t="s">
        <v>386</v>
      </c>
    </row>
    <row r="34" spans="1:16" ht="18" x14ac:dyDescent="0.35">
      <c r="A34" t="s">
        <v>387</v>
      </c>
    </row>
    <row r="36" spans="1:16" x14ac:dyDescent="0.25">
      <c r="A36" s="122"/>
      <c r="B36" s="122"/>
      <c r="C36" s="122"/>
      <c r="D36" s="122"/>
      <c r="E36" s="122"/>
      <c r="F36" s="122"/>
      <c r="G36" s="122"/>
      <c r="H36" s="122"/>
      <c r="I36" s="122"/>
      <c r="J36" s="122"/>
      <c r="K36" s="122"/>
      <c r="L36" s="122"/>
      <c r="M36" s="122"/>
      <c r="N36" s="122"/>
      <c r="O36" s="122"/>
      <c r="P36" s="122"/>
    </row>
    <row r="42" spans="1:16" x14ac:dyDescent="0.25">
      <c r="A42" t="s">
        <v>377</v>
      </c>
    </row>
    <row r="43" spans="1:16" ht="17.25" x14ac:dyDescent="0.25">
      <c r="A43" t="s">
        <v>388</v>
      </c>
    </row>
    <row r="44" spans="1:16" ht="18.75" x14ac:dyDescent="0.35">
      <c r="A44" t="s">
        <v>389</v>
      </c>
    </row>
    <row r="45" spans="1:16" x14ac:dyDescent="0.25">
      <c r="A45" t="s">
        <v>390</v>
      </c>
    </row>
    <row r="47" spans="1:16" ht="17.25" x14ac:dyDescent="0.25">
      <c r="A47" t="s">
        <v>453</v>
      </c>
    </row>
    <row r="48" spans="1:16" x14ac:dyDescent="0.25">
      <c r="A48" t="s">
        <v>391</v>
      </c>
    </row>
    <row r="50" spans="1:16" x14ac:dyDescent="0.25">
      <c r="A50" s="122"/>
      <c r="B50" s="122"/>
      <c r="C50" s="122"/>
      <c r="D50" s="122"/>
      <c r="E50" s="122"/>
      <c r="F50" s="122"/>
      <c r="G50" s="122"/>
      <c r="H50" s="122"/>
      <c r="I50" s="122"/>
      <c r="J50" s="122"/>
      <c r="K50" s="122"/>
      <c r="L50" s="122"/>
      <c r="M50" s="122"/>
      <c r="N50" s="122"/>
      <c r="O50" s="122"/>
      <c r="P50" s="122"/>
    </row>
    <row r="52" spans="1:16" ht="18" x14ac:dyDescent="0.35">
      <c r="A52" t="s">
        <v>392</v>
      </c>
    </row>
    <row r="54" spans="1:16" x14ac:dyDescent="0.25">
      <c r="A54" t="s">
        <v>371</v>
      </c>
    </row>
    <row r="55" spans="1:16" x14ac:dyDescent="0.25">
      <c r="A55" t="s">
        <v>393</v>
      </c>
    </row>
    <row r="56" spans="1:16" ht="18" x14ac:dyDescent="0.35">
      <c r="A56" t="s">
        <v>394</v>
      </c>
    </row>
    <row r="57" spans="1:16" x14ac:dyDescent="0.25">
      <c r="A57" t="s">
        <v>395</v>
      </c>
    </row>
    <row r="58" spans="1:16" x14ac:dyDescent="0.25">
      <c r="A58" t="s">
        <v>396</v>
      </c>
    </row>
    <row r="59" spans="1:16" x14ac:dyDescent="0.25">
      <c r="A59" t="s">
        <v>397</v>
      </c>
    </row>
    <row r="60" spans="1:16" ht="18" x14ac:dyDescent="0.35">
      <c r="A60" t="s">
        <v>398</v>
      </c>
    </row>
    <row r="62" spans="1:16" x14ac:dyDescent="0.25">
      <c r="A62" s="122"/>
      <c r="B62" s="122"/>
      <c r="C62" s="122"/>
      <c r="D62" s="122"/>
      <c r="E62" s="122"/>
      <c r="F62" s="122"/>
      <c r="G62" s="122"/>
      <c r="H62" s="122"/>
      <c r="I62" s="122"/>
      <c r="J62" s="122"/>
      <c r="K62" s="122"/>
      <c r="L62" s="122"/>
      <c r="M62" s="122"/>
      <c r="N62" s="122"/>
      <c r="O62" s="122"/>
      <c r="P62" s="122"/>
    </row>
    <row r="64" spans="1:16" ht="18" x14ac:dyDescent="0.35">
      <c r="A64" t="s">
        <v>399</v>
      </c>
    </row>
    <row r="66" spans="1:16" x14ac:dyDescent="0.25">
      <c r="A66" t="s">
        <v>371</v>
      </c>
    </row>
    <row r="67" spans="1:16" ht="17.25" x14ac:dyDescent="0.25">
      <c r="A67" t="s">
        <v>400</v>
      </c>
    </row>
    <row r="68" spans="1:16" ht="18.75" x14ac:dyDescent="0.35">
      <c r="A68" t="s">
        <v>401</v>
      </c>
    </row>
    <row r="69" spans="1:16" x14ac:dyDescent="0.25">
      <c r="A69" t="s">
        <v>402</v>
      </c>
    </row>
    <row r="70" spans="1:16" x14ac:dyDescent="0.25">
      <c r="A70" t="s">
        <v>396</v>
      </c>
    </row>
    <row r="71" spans="1:16" x14ac:dyDescent="0.25">
      <c r="A71" t="s">
        <v>442</v>
      </c>
    </row>
    <row r="72" spans="1:16" ht="18" x14ac:dyDescent="0.35">
      <c r="A72" t="s">
        <v>403</v>
      </c>
    </row>
    <row r="73" spans="1:16" x14ac:dyDescent="0.25">
      <c r="A73" t="s">
        <v>443</v>
      </c>
    </row>
    <row r="74" spans="1:16" x14ac:dyDescent="0.25">
      <c r="A74" t="s">
        <v>404</v>
      </c>
    </row>
    <row r="76" spans="1:16" x14ac:dyDescent="0.25">
      <c r="A76" s="122"/>
      <c r="B76" s="122"/>
      <c r="C76" s="122"/>
      <c r="D76" s="122"/>
      <c r="E76" s="122"/>
      <c r="F76" s="122"/>
      <c r="G76" s="122"/>
      <c r="H76" s="122"/>
      <c r="I76" s="122"/>
      <c r="J76" s="122"/>
      <c r="K76" s="122"/>
      <c r="L76" s="122"/>
      <c r="M76" s="122"/>
      <c r="N76" s="122"/>
      <c r="O76" s="122"/>
      <c r="P76" s="122"/>
    </row>
    <row r="80" spans="1:16" x14ac:dyDescent="0.25">
      <c r="A80" t="s">
        <v>371</v>
      </c>
    </row>
    <row r="81" spans="1:16" x14ac:dyDescent="0.25">
      <c r="A81" t="s">
        <v>405</v>
      </c>
    </row>
    <row r="82" spans="1:16" x14ac:dyDescent="0.25">
      <c r="A82" t="s">
        <v>406</v>
      </c>
    </row>
    <row r="83" spans="1:16" x14ac:dyDescent="0.25">
      <c r="A83" t="s">
        <v>384</v>
      </c>
    </row>
    <row r="85" spans="1:16" x14ac:dyDescent="0.25">
      <c r="A85" s="122"/>
      <c r="B85" s="122"/>
      <c r="C85" s="122"/>
      <c r="D85" s="122"/>
      <c r="E85" s="122"/>
      <c r="F85" s="122"/>
      <c r="G85" s="122"/>
      <c r="H85" s="122"/>
      <c r="I85" s="122"/>
      <c r="J85" s="122"/>
      <c r="K85" s="122"/>
      <c r="L85" s="122"/>
      <c r="M85" s="122"/>
      <c r="N85" s="122"/>
      <c r="O85" s="122"/>
      <c r="P85" s="122"/>
    </row>
    <row r="89" spans="1:16" x14ac:dyDescent="0.25">
      <c r="A89" t="s">
        <v>371</v>
      </c>
    </row>
    <row r="90" spans="1:16" x14ac:dyDescent="0.25">
      <c r="A90" t="s">
        <v>407</v>
      </c>
    </row>
    <row r="91" spans="1:16" x14ac:dyDescent="0.25">
      <c r="A91" t="s">
        <v>406</v>
      </c>
    </row>
    <row r="92" spans="1:16" x14ac:dyDescent="0.25">
      <c r="A92" t="s">
        <v>393</v>
      </c>
    </row>
    <row r="94" spans="1:16" x14ac:dyDescent="0.25">
      <c r="A94" s="122"/>
      <c r="B94" s="122"/>
      <c r="C94" s="122"/>
      <c r="D94" s="122"/>
      <c r="E94" s="122"/>
      <c r="F94" s="122"/>
      <c r="G94" s="122"/>
      <c r="H94" s="122"/>
      <c r="I94" s="122"/>
      <c r="J94" s="122"/>
      <c r="K94" s="122"/>
      <c r="L94" s="122"/>
      <c r="M94" s="122"/>
      <c r="N94" s="122"/>
      <c r="O94" s="122"/>
      <c r="P94" s="122"/>
    </row>
    <row r="96" spans="1:16" x14ac:dyDescent="0.25">
      <c r="A96" t="s">
        <v>408</v>
      </c>
    </row>
    <row r="98" spans="1:16" x14ac:dyDescent="0.25">
      <c r="A98" t="s">
        <v>371</v>
      </c>
    </row>
    <row r="99" spans="1:16" x14ac:dyDescent="0.25">
      <c r="A99" t="s">
        <v>409</v>
      </c>
    </row>
    <row r="100" spans="1:16" ht="17.25" x14ac:dyDescent="0.25">
      <c r="A100" t="s">
        <v>400</v>
      </c>
    </row>
    <row r="101" spans="1:16" ht="17.25" x14ac:dyDescent="0.25">
      <c r="A101" s="65" t="s">
        <v>410</v>
      </c>
    </row>
    <row r="103" spans="1:16" x14ac:dyDescent="0.25">
      <c r="A103" s="122"/>
      <c r="B103" s="122"/>
      <c r="C103" s="122"/>
      <c r="D103" s="122"/>
      <c r="E103" s="122"/>
      <c r="F103" s="122"/>
      <c r="G103" s="122"/>
      <c r="H103" s="122"/>
      <c r="I103" s="122"/>
      <c r="J103" s="122"/>
      <c r="K103" s="122"/>
      <c r="L103" s="122"/>
      <c r="M103" s="122"/>
      <c r="N103" s="122"/>
      <c r="O103" s="122"/>
      <c r="P103" s="122"/>
    </row>
  </sheetData>
  <sheetProtection sheet="1" objects="1" scenarios="1" formatCells="0" formatColumns="0" formatRows="0"/>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CBD67-1EC0-43B6-A1DC-4314CCC4A2BD}">
  <sheetPr>
    <tabColor rgb="FF00B050"/>
  </sheetPr>
  <dimension ref="A1:H6"/>
  <sheetViews>
    <sheetView zoomScale="110" zoomScaleNormal="110" workbookViewId="0">
      <selection activeCell="A5" sqref="A5"/>
    </sheetView>
  </sheetViews>
  <sheetFormatPr defaultColWidth="8.7109375" defaultRowHeight="12.75" x14ac:dyDescent="0.2"/>
  <cols>
    <col min="1" max="1" width="22.5703125" style="124" bestFit="1" customWidth="1"/>
    <col min="2" max="2" width="44.28515625" style="124" bestFit="1" customWidth="1"/>
    <col min="3" max="3" width="9.7109375" style="124" bestFit="1" customWidth="1"/>
    <col min="4" max="4" width="9.7109375" style="124" customWidth="1"/>
    <col min="5" max="5" width="12.42578125" style="124" customWidth="1"/>
    <col min="6" max="8" width="10.5703125" style="124" customWidth="1"/>
    <col min="9" max="16384" width="8.7109375" style="124"/>
  </cols>
  <sheetData>
    <row r="1" spans="1:8" s="133" customFormat="1" ht="15.75" thickBot="1" x14ac:dyDescent="0.25">
      <c r="A1" s="160" t="s">
        <v>445</v>
      </c>
      <c r="B1" s="161" t="s">
        <v>240</v>
      </c>
      <c r="C1" s="161" t="s">
        <v>411</v>
      </c>
      <c r="D1" s="161" t="s">
        <v>446</v>
      </c>
      <c r="E1" s="162" t="s">
        <v>447</v>
      </c>
      <c r="F1" s="195" t="s">
        <v>243</v>
      </c>
      <c r="G1" s="196"/>
      <c r="H1" s="197"/>
    </row>
    <row r="2" spans="1:8" s="133" customFormat="1" ht="39" thickTop="1" x14ac:dyDescent="0.2">
      <c r="A2" s="163" t="s">
        <v>256</v>
      </c>
      <c r="B2" s="164" t="s">
        <v>454</v>
      </c>
      <c r="C2" s="165">
        <v>2.42</v>
      </c>
      <c r="D2" s="165">
        <v>9780</v>
      </c>
      <c r="E2" s="166" t="s">
        <v>412</v>
      </c>
      <c r="F2" s="167">
        <v>30</v>
      </c>
      <c r="G2" s="167"/>
      <c r="H2" s="168"/>
    </row>
    <row r="3" spans="1:8" s="133" customFormat="1" ht="25.5" x14ac:dyDescent="0.2">
      <c r="A3" s="163" t="s">
        <v>257</v>
      </c>
      <c r="B3" s="164" t="s">
        <v>455</v>
      </c>
      <c r="C3" s="165">
        <v>5.2</v>
      </c>
      <c r="D3" s="165">
        <v>21200</v>
      </c>
      <c r="E3" s="166" t="s">
        <v>412</v>
      </c>
      <c r="F3" s="167">
        <v>300</v>
      </c>
      <c r="G3" s="167"/>
      <c r="H3" s="168"/>
    </row>
    <row r="4" spans="1:8" s="133" customFormat="1" x14ac:dyDescent="0.2">
      <c r="A4" s="169" t="s">
        <v>248</v>
      </c>
      <c r="B4" s="170" t="s">
        <v>456</v>
      </c>
      <c r="C4" s="170"/>
      <c r="D4" s="170"/>
      <c r="E4" s="171">
        <v>7.0999999999999998E-6</v>
      </c>
      <c r="F4" s="172">
        <v>9.9999999999999995E-7</v>
      </c>
      <c r="G4" s="173">
        <v>1.0000000000000001E-5</v>
      </c>
      <c r="H4" s="174">
        <v>1E-4</v>
      </c>
    </row>
    <row r="6" spans="1:8" x14ac:dyDescent="0.2">
      <c r="A6" s="175"/>
    </row>
  </sheetData>
  <sheetProtection sheet="1" objects="1" scenarios="1" formatCells="0" formatColumns="0" formatRows="0"/>
  <mergeCells count="1">
    <mergeCell ref="F1:H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AA09B-E571-4713-943C-D9E29A62AA7B}">
  <sheetPr>
    <tabColor rgb="FF00B050"/>
  </sheetPr>
  <dimension ref="A1:R198"/>
  <sheetViews>
    <sheetView workbookViewId="0">
      <selection activeCell="S3" sqref="S3"/>
    </sheetView>
  </sheetViews>
  <sheetFormatPr defaultRowHeight="15" x14ac:dyDescent="0.25"/>
  <cols>
    <col min="1" max="1" width="57.42578125" bestFit="1" customWidth="1"/>
    <col min="2" max="3" width="19.42578125" customWidth="1"/>
    <col min="4" max="4" width="38.5703125" customWidth="1"/>
    <col min="6" max="6" width="57.42578125" hidden="1" customWidth="1"/>
    <col min="10" max="10" width="11.42578125" customWidth="1"/>
    <col min="11" max="11" width="16.42578125" customWidth="1"/>
    <col min="12" max="13" width="12.42578125" bestFit="1" customWidth="1"/>
    <col min="14" max="14" width="14.5703125" customWidth="1"/>
    <col min="15" max="17" width="10.42578125" style="63" customWidth="1"/>
    <col min="18" max="18" width="8.85546875" style="4"/>
  </cols>
  <sheetData>
    <row r="1" spans="1:17" x14ac:dyDescent="0.25">
      <c r="A1" s="116" t="s">
        <v>0</v>
      </c>
      <c r="B1" s="116" t="s">
        <v>1</v>
      </c>
      <c r="C1" s="116" t="s">
        <v>2</v>
      </c>
      <c r="D1" s="116" t="s">
        <v>3</v>
      </c>
      <c r="E1" s="116" t="s">
        <v>4</v>
      </c>
      <c r="F1" s="116" t="s">
        <v>0</v>
      </c>
      <c r="G1" s="116" t="s">
        <v>5</v>
      </c>
      <c r="H1" s="116"/>
      <c r="I1" s="116"/>
      <c r="J1" s="116" t="s">
        <v>6</v>
      </c>
      <c r="K1" s="116" t="s">
        <v>7</v>
      </c>
      <c r="L1" s="116"/>
      <c r="M1" s="116"/>
      <c r="N1" s="116" t="s">
        <v>8</v>
      </c>
      <c r="O1" s="184" t="s">
        <v>9</v>
      </c>
      <c r="P1" s="184"/>
      <c r="Q1" s="184"/>
    </row>
    <row r="2" spans="1:17" x14ac:dyDescent="0.25">
      <c r="A2" s="116"/>
      <c r="B2" s="116"/>
      <c r="C2" s="116"/>
      <c r="D2" s="116"/>
      <c r="E2" s="116"/>
      <c r="F2" s="116"/>
      <c r="G2" s="116" t="s">
        <v>10</v>
      </c>
      <c r="H2" s="116" t="s">
        <v>11</v>
      </c>
      <c r="I2" s="116" t="s">
        <v>12</v>
      </c>
      <c r="J2" s="116" t="s">
        <v>13</v>
      </c>
      <c r="K2" s="116" t="s">
        <v>10</v>
      </c>
      <c r="L2" s="116" t="s">
        <v>11</v>
      </c>
      <c r="M2" s="116" t="s">
        <v>12</v>
      </c>
      <c r="N2" s="116"/>
      <c r="O2" s="184" t="s">
        <v>10</v>
      </c>
      <c r="P2" s="184" t="s">
        <v>11</v>
      </c>
      <c r="Q2" s="184" t="s">
        <v>12</v>
      </c>
    </row>
    <row r="3" spans="1:17" x14ac:dyDescent="0.25">
      <c r="A3" s="15" t="s">
        <v>14</v>
      </c>
      <c r="B3" s="15" t="s">
        <v>15</v>
      </c>
      <c r="C3" s="15" t="s">
        <v>16</v>
      </c>
      <c r="D3" s="15" t="s">
        <v>17</v>
      </c>
      <c r="E3" s="15">
        <v>2015</v>
      </c>
      <c r="F3" s="15" t="str">
        <f>D3&amp;"-"&amp;E3</f>
        <v>NORLITE LLC-2015</v>
      </c>
      <c r="G3" s="15">
        <v>1.63</v>
      </c>
      <c r="H3" s="15">
        <v>0.28999999999999998</v>
      </c>
      <c r="I3" s="15">
        <f t="shared" ref="I3:I66" si="0">G3+H3</f>
        <v>1.92</v>
      </c>
      <c r="J3" s="15">
        <v>0.453592</v>
      </c>
      <c r="K3" s="183">
        <f t="shared" ref="K3:K66" si="1">G3*J3</f>
        <v>0.73935495999999989</v>
      </c>
      <c r="L3" s="183">
        <f t="shared" ref="L3:L66" si="2">H3*J3</f>
        <v>0.13154167999999999</v>
      </c>
      <c r="M3" s="183">
        <f t="shared" ref="M3:M66" si="3">I3*J3</f>
        <v>0.87089664</v>
      </c>
      <c r="N3" s="15">
        <v>365</v>
      </c>
      <c r="O3" s="183">
        <f t="shared" ref="O3:O66" si="4">K3/N3</f>
        <v>2.0256300273972599E-3</v>
      </c>
      <c r="P3" s="183">
        <f t="shared" ref="P3:P66" si="5">L3/N3</f>
        <v>3.6038816438356162E-4</v>
      </c>
      <c r="Q3" s="183">
        <f t="shared" ref="Q3:Q66" si="6">M3/N3</f>
        <v>2.3860181917808219E-3</v>
      </c>
    </row>
    <row r="4" spans="1:17" x14ac:dyDescent="0.25">
      <c r="A4" s="15" t="s">
        <v>18</v>
      </c>
      <c r="B4" s="15" t="s">
        <v>15</v>
      </c>
      <c r="C4" s="15" t="s">
        <v>16</v>
      </c>
      <c r="D4" s="15" t="s">
        <v>17</v>
      </c>
      <c r="E4" s="15">
        <v>2016</v>
      </c>
      <c r="F4" s="15" t="str">
        <f t="shared" ref="F4:F67" si="7">D4&amp;"-"&amp;E4</f>
        <v>NORLITE LLC-2016</v>
      </c>
      <c r="G4" s="15">
        <v>0.96</v>
      </c>
      <c r="H4" s="15">
        <v>0.04</v>
      </c>
      <c r="I4" s="15">
        <f t="shared" si="0"/>
        <v>1</v>
      </c>
      <c r="J4" s="15">
        <v>0.453592</v>
      </c>
      <c r="K4" s="183">
        <f t="shared" si="1"/>
        <v>0.43544832</v>
      </c>
      <c r="L4" s="183">
        <f t="shared" si="2"/>
        <v>1.8143679999999999E-2</v>
      </c>
      <c r="M4" s="183">
        <f t="shared" si="3"/>
        <v>0.453592</v>
      </c>
      <c r="N4" s="15">
        <v>365</v>
      </c>
      <c r="O4" s="183">
        <f t="shared" si="4"/>
        <v>1.1930090958904109E-3</v>
      </c>
      <c r="P4" s="183">
        <f t="shared" si="5"/>
        <v>4.9708712328767118E-5</v>
      </c>
      <c r="Q4" s="183">
        <f t="shared" si="6"/>
        <v>1.2427178082191782E-3</v>
      </c>
    </row>
    <row r="5" spans="1:17" x14ac:dyDescent="0.25">
      <c r="A5" s="15" t="s">
        <v>19</v>
      </c>
      <c r="B5" s="15" t="s">
        <v>15</v>
      </c>
      <c r="C5" s="15" t="s">
        <v>16</v>
      </c>
      <c r="D5" s="15" t="s">
        <v>17</v>
      </c>
      <c r="E5" s="15">
        <v>2017</v>
      </c>
      <c r="F5" s="15" t="str">
        <f t="shared" si="7"/>
        <v>NORLITE LLC-2017</v>
      </c>
      <c r="G5" s="15">
        <v>1.39</v>
      </c>
      <c r="H5" s="15">
        <v>0.06</v>
      </c>
      <c r="I5" s="15">
        <f t="shared" si="0"/>
        <v>1.45</v>
      </c>
      <c r="J5" s="15">
        <v>0.453592</v>
      </c>
      <c r="K5" s="183">
        <f t="shared" si="1"/>
        <v>0.63049287999999992</v>
      </c>
      <c r="L5" s="183">
        <f t="shared" si="2"/>
        <v>2.721552E-2</v>
      </c>
      <c r="M5" s="183">
        <f t="shared" si="3"/>
        <v>0.65770839999999997</v>
      </c>
      <c r="N5" s="15">
        <v>365</v>
      </c>
      <c r="O5" s="183">
        <f t="shared" si="4"/>
        <v>1.7273777534246573E-3</v>
      </c>
      <c r="P5" s="183">
        <f t="shared" si="5"/>
        <v>7.4563068493150683E-5</v>
      </c>
      <c r="Q5" s="183">
        <f t="shared" si="6"/>
        <v>1.801940821917808E-3</v>
      </c>
    </row>
    <row r="6" spans="1:17" x14ac:dyDescent="0.25">
      <c r="A6" s="15" t="s">
        <v>20</v>
      </c>
      <c r="B6" s="15" t="s">
        <v>15</v>
      </c>
      <c r="C6" s="15" t="s">
        <v>16</v>
      </c>
      <c r="D6" s="15" t="s">
        <v>17</v>
      </c>
      <c r="E6" s="15">
        <v>2018</v>
      </c>
      <c r="F6" s="15" t="str">
        <f t="shared" si="7"/>
        <v>NORLITE LLC-2018</v>
      </c>
      <c r="G6" s="15">
        <v>1.1299999999999999</v>
      </c>
      <c r="H6" s="15">
        <v>0.03</v>
      </c>
      <c r="I6" s="15">
        <f t="shared" si="0"/>
        <v>1.1599999999999999</v>
      </c>
      <c r="J6" s="15">
        <v>0.453592</v>
      </c>
      <c r="K6" s="183">
        <f t="shared" si="1"/>
        <v>0.5125589599999999</v>
      </c>
      <c r="L6" s="183">
        <f t="shared" si="2"/>
        <v>1.360776E-2</v>
      </c>
      <c r="M6" s="183">
        <f t="shared" si="3"/>
        <v>0.52616671999999998</v>
      </c>
      <c r="N6" s="15">
        <v>365</v>
      </c>
      <c r="O6" s="183">
        <f t="shared" si="4"/>
        <v>1.404271123287671E-3</v>
      </c>
      <c r="P6" s="183">
        <f t="shared" si="5"/>
        <v>3.7281534246575342E-5</v>
      </c>
      <c r="Q6" s="183">
        <f t="shared" si="6"/>
        <v>1.4415526575342465E-3</v>
      </c>
    </row>
    <row r="7" spans="1:17" x14ac:dyDescent="0.25">
      <c r="A7" s="15" t="s">
        <v>21</v>
      </c>
      <c r="B7" s="15" t="s">
        <v>15</v>
      </c>
      <c r="C7" s="15" t="s">
        <v>16</v>
      </c>
      <c r="D7" s="15" t="s">
        <v>17</v>
      </c>
      <c r="E7" s="15">
        <v>2019</v>
      </c>
      <c r="F7" s="15" t="str">
        <f t="shared" si="7"/>
        <v>NORLITE LLC-2019</v>
      </c>
      <c r="G7" s="15">
        <v>2.0099999999999998</v>
      </c>
      <c r="H7" s="15">
        <v>0.06</v>
      </c>
      <c r="I7" s="15">
        <f t="shared" si="0"/>
        <v>2.0699999999999998</v>
      </c>
      <c r="J7" s="15">
        <v>0.453592</v>
      </c>
      <c r="K7" s="183">
        <f t="shared" si="1"/>
        <v>0.91171991999999991</v>
      </c>
      <c r="L7" s="183">
        <f t="shared" si="2"/>
        <v>2.721552E-2</v>
      </c>
      <c r="M7" s="183">
        <f t="shared" si="3"/>
        <v>0.93893543999999995</v>
      </c>
      <c r="N7" s="15">
        <v>365</v>
      </c>
      <c r="O7" s="183">
        <f t="shared" si="4"/>
        <v>2.4978627945205479E-3</v>
      </c>
      <c r="P7" s="183">
        <f t="shared" si="5"/>
        <v>7.4563068493150683E-5</v>
      </c>
      <c r="Q7" s="183">
        <f t="shared" si="6"/>
        <v>2.5724258630136984E-3</v>
      </c>
    </row>
    <row r="8" spans="1:17" x14ac:dyDescent="0.25">
      <c r="A8" s="15" t="s">
        <v>22</v>
      </c>
      <c r="B8" s="15" t="s">
        <v>15</v>
      </c>
      <c r="C8" s="15" t="s">
        <v>16</v>
      </c>
      <c r="D8" s="15" t="s">
        <v>17</v>
      </c>
      <c r="E8" s="15">
        <v>2020</v>
      </c>
      <c r="F8" s="15" t="str">
        <f t="shared" si="7"/>
        <v>NORLITE LLC-2020</v>
      </c>
      <c r="G8" s="15">
        <v>2.7</v>
      </c>
      <c r="H8" s="15">
        <v>0.03</v>
      </c>
      <c r="I8" s="15">
        <f t="shared" si="0"/>
        <v>2.73</v>
      </c>
      <c r="J8" s="15">
        <v>0.453592</v>
      </c>
      <c r="K8" s="183">
        <f t="shared" si="1"/>
        <v>1.2246984000000001</v>
      </c>
      <c r="L8" s="183">
        <f t="shared" si="2"/>
        <v>1.360776E-2</v>
      </c>
      <c r="M8" s="183">
        <f t="shared" si="3"/>
        <v>1.23830616</v>
      </c>
      <c r="N8" s="15">
        <v>365</v>
      </c>
      <c r="O8" s="183">
        <f t="shared" si="4"/>
        <v>3.355338082191781E-3</v>
      </c>
      <c r="P8" s="183">
        <f t="shared" si="5"/>
        <v>3.7281534246575342E-5</v>
      </c>
      <c r="Q8" s="183">
        <f t="shared" si="6"/>
        <v>3.3926196164383565E-3</v>
      </c>
    </row>
    <row r="9" spans="1:17" x14ac:dyDescent="0.25">
      <c r="A9" s="15" t="s">
        <v>23</v>
      </c>
      <c r="B9" s="15" t="s">
        <v>15</v>
      </c>
      <c r="C9" s="15" t="s">
        <v>16</v>
      </c>
      <c r="D9" s="15" t="s">
        <v>17</v>
      </c>
      <c r="E9" s="15" t="s">
        <v>24</v>
      </c>
      <c r="F9" s="15" t="str">
        <f t="shared" si="7"/>
        <v>NORLITE LLC-Avg.</v>
      </c>
      <c r="G9" s="64">
        <f>AVERAGE(G3:G8)</f>
        <v>1.6366666666666667</v>
      </c>
      <c r="H9" s="64">
        <f>AVERAGE(H3:H8)</f>
        <v>8.4999999999999978E-2</v>
      </c>
      <c r="I9" s="64">
        <f t="shared" si="0"/>
        <v>1.7216666666666667</v>
      </c>
      <c r="J9" s="15">
        <v>0.453592</v>
      </c>
      <c r="K9" s="183">
        <f t="shared" si="1"/>
        <v>0.74237890666666673</v>
      </c>
      <c r="L9" s="183">
        <f t="shared" si="2"/>
        <v>3.855531999999999E-2</v>
      </c>
      <c r="M9" s="183">
        <f t="shared" si="3"/>
        <v>0.78093422666666668</v>
      </c>
      <c r="N9" s="15">
        <v>365</v>
      </c>
      <c r="O9" s="183">
        <f t="shared" si="4"/>
        <v>2.0339148127853884E-3</v>
      </c>
      <c r="P9" s="183">
        <f t="shared" si="5"/>
        <v>1.0563101369863011E-4</v>
      </c>
      <c r="Q9" s="183">
        <f t="shared" si="6"/>
        <v>2.1395458264840185E-3</v>
      </c>
    </row>
    <row r="10" spans="1:17" x14ac:dyDescent="0.25">
      <c r="A10" s="15" t="s">
        <v>25</v>
      </c>
      <c r="B10" s="15" t="s">
        <v>26</v>
      </c>
      <c r="C10" s="15" t="s">
        <v>16</v>
      </c>
      <c r="D10" s="15" t="s">
        <v>27</v>
      </c>
      <c r="E10" s="15">
        <v>2015</v>
      </c>
      <c r="F10" s="15" t="str">
        <f t="shared" si="7"/>
        <v>HOLCIM (US) INC HOLLY HILL PLANT-2015</v>
      </c>
      <c r="G10" s="15">
        <v>0</v>
      </c>
      <c r="H10" s="15">
        <v>1</v>
      </c>
      <c r="I10" s="15">
        <f t="shared" si="0"/>
        <v>1</v>
      </c>
      <c r="J10" s="15">
        <v>0.453592</v>
      </c>
      <c r="K10" s="183">
        <f t="shared" si="1"/>
        <v>0</v>
      </c>
      <c r="L10" s="183">
        <f t="shared" si="2"/>
        <v>0.453592</v>
      </c>
      <c r="M10" s="183">
        <f t="shared" si="3"/>
        <v>0.453592</v>
      </c>
      <c r="N10" s="15">
        <v>365</v>
      </c>
      <c r="O10" s="183">
        <f t="shared" si="4"/>
        <v>0</v>
      </c>
      <c r="P10" s="183">
        <f t="shared" si="5"/>
        <v>1.2427178082191782E-3</v>
      </c>
      <c r="Q10" s="183">
        <f t="shared" si="6"/>
        <v>1.2427178082191782E-3</v>
      </c>
    </row>
    <row r="11" spans="1:17" x14ac:dyDescent="0.25">
      <c r="A11" s="15" t="s">
        <v>28</v>
      </c>
      <c r="B11" s="15" t="s">
        <v>26</v>
      </c>
      <c r="C11" s="15" t="s">
        <v>16</v>
      </c>
      <c r="D11" s="15" t="s">
        <v>27</v>
      </c>
      <c r="E11" s="15">
        <v>2016</v>
      </c>
      <c r="F11" s="15" t="str">
        <f t="shared" si="7"/>
        <v>HOLCIM (US) INC HOLLY HILL PLANT-2016</v>
      </c>
      <c r="G11" s="15">
        <v>0</v>
      </c>
      <c r="H11" s="15">
        <v>2</v>
      </c>
      <c r="I11" s="15">
        <f t="shared" si="0"/>
        <v>2</v>
      </c>
      <c r="J11" s="15">
        <v>0.453592</v>
      </c>
      <c r="K11" s="183">
        <f t="shared" si="1"/>
        <v>0</v>
      </c>
      <c r="L11" s="183">
        <f t="shared" si="2"/>
        <v>0.90718399999999999</v>
      </c>
      <c r="M11" s="183">
        <f t="shared" si="3"/>
        <v>0.90718399999999999</v>
      </c>
      <c r="N11" s="15">
        <v>365</v>
      </c>
      <c r="O11" s="183">
        <f t="shared" si="4"/>
        <v>0</v>
      </c>
      <c r="P11" s="183">
        <f t="shared" si="5"/>
        <v>2.4854356164383563E-3</v>
      </c>
      <c r="Q11" s="183">
        <f t="shared" si="6"/>
        <v>2.4854356164383563E-3</v>
      </c>
    </row>
    <row r="12" spans="1:17" x14ac:dyDescent="0.25">
      <c r="A12" s="15" t="s">
        <v>29</v>
      </c>
      <c r="B12" s="15" t="s">
        <v>26</v>
      </c>
      <c r="C12" s="15" t="s">
        <v>16</v>
      </c>
      <c r="D12" s="15" t="s">
        <v>27</v>
      </c>
      <c r="E12" s="15">
        <v>2018</v>
      </c>
      <c r="F12" s="15" t="str">
        <f t="shared" si="7"/>
        <v>HOLCIM (US) INC HOLLY HILL PLANT-2018</v>
      </c>
      <c r="G12" s="15">
        <v>0</v>
      </c>
      <c r="H12" s="15">
        <v>1</v>
      </c>
      <c r="I12" s="15">
        <f t="shared" si="0"/>
        <v>1</v>
      </c>
      <c r="J12" s="15">
        <v>0.453592</v>
      </c>
      <c r="K12" s="183">
        <f t="shared" si="1"/>
        <v>0</v>
      </c>
      <c r="L12" s="183">
        <f t="shared" si="2"/>
        <v>0.453592</v>
      </c>
      <c r="M12" s="183">
        <f t="shared" si="3"/>
        <v>0.453592</v>
      </c>
      <c r="N12" s="15">
        <v>365</v>
      </c>
      <c r="O12" s="183">
        <f t="shared" si="4"/>
        <v>0</v>
      </c>
      <c r="P12" s="183">
        <f t="shared" si="5"/>
        <v>1.2427178082191782E-3</v>
      </c>
      <c r="Q12" s="183">
        <f t="shared" si="6"/>
        <v>1.2427178082191782E-3</v>
      </c>
    </row>
    <row r="13" spans="1:17" x14ac:dyDescent="0.25">
      <c r="A13" s="15" t="s">
        <v>30</v>
      </c>
      <c r="B13" s="15" t="s">
        <v>26</v>
      </c>
      <c r="C13" s="15" t="s">
        <v>16</v>
      </c>
      <c r="D13" s="15" t="s">
        <v>27</v>
      </c>
      <c r="E13" s="15">
        <v>2019</v>
      </c>
      <c r="F13" s="15" t="str">
        <f t="shared" si="7"/>
        <v>HOLCIM (US) INC HOLLY HILL PLANT-2019</v>
      </c>
      <c r="G13" s="15">
        <v>0.05</v>
      </c>
      <c r="H13" s="15">
        <v>0.9</v>
      </c>
      <c r="I13" s="15">
        <f t="shared" si="0"/>
        <v>0.95000000000000007</v>
      </c>
      <c r="J13" s="15">
        <v>0.453592</v>
      </c>
      <c r="K13" s="183">
        <f t="shared" si="1"/>
        <v>2.2679600000000001E-2</v>
      </c>
      <c r="L13" s="183">
        <f t="shared" si="2"/>
        <v>0.40823280000000001</v>
      </c>
      <c r="M13" s="183">
        <f t="shared" si="3"/>
        <v>0.43091240000000003</v>
      </c>
      <c r="N13" s="15">
        <v>365</v>
      </c>
      <c r="O13" s="183">
        <f t="shared" si="4"/>
        <v>6.2135890410958914E-5</v>
      </c>
      <c r="P13" s="183">
        <f t="shared" si="5"/>
        <v>1.1184460273972604E-3</v>
      </c>
      <c r="Q13" s="183">
        <f t="shared" si="6"/>
        <v>1.1805819178082192E-3</v>
      </c>
    </row>
    <row r="14" spans="1:17" x14ac:dyDescent="0.25">
      <c r="A14" s="15" t="s">
        <v>31</v>
      </c>
      <c r="B14" s="15" t="s">
        <v>26</v>
      </c>
      <c r="C14" s="15" t="s">
        <v>16</v>
      </c>
      <c r="D14" s="15" t="s">
        <v>27</v>
      </c>
      <c r="E14" s="15" t="s">
        <v>24</v>
      </c>
      <c r="F14" s="15" t="str">
        <f t="shared" si="7"/>
        <v>HOLCIM (US) INC HOLLY HILL PLANT-Avg.</v>
      </c>
      <c r="G14" s="64">
        <f>AVERAGE(G10:G13)</f>
        <v>1.2500000000000001E-2</v>
      </c>
      <c r="H14" s="64">
        <f>AVERAGE(H10:H13)</f>
        <v>1.2250000000000001</v>
      </c>
      <c r="I14" s="64">
        <f t="shared" si="0"/>
        <v>1.2375</v>
      </c>
      <c r="J14" s="15">
        <v>0.453592</v>
      </c>
      <c r="K14" s="183">
        <f t="shared" si="1"/>
        <v>5.6699000000000003E-3</v>
      </c>
      <c r="L14" s="183">
        <f t="shared" si="2"/>
        <v>0.55565019999999998</v>
      </c>
      <c r="M14" s="183">
        <f t="shared" si="3"/>
        <v>0.56132009999999999</v>
      </c>
      <c r="N14" s="15">
        <v>365</v>
      </c>
      <c r="O14" s="183">
        <f t="shared" si="4"/>
        <v>1.5533972602739728E-5</v>
      </c>
      <c r="P14" s="183">
        <f t="shared" si="5"/>
        <v>1.522329315068493E-3</v>
      </c>
      <c r="Q14" s="183">
        <f t="shared" si="6"/>
        <v>1.5378632876712327E-3</v>
      </c>
    </row>
    <row r="15" spans="1:17" x14ac:dyDescent="0.25">
      <c r="A15" s="15" t="s">
        <v>32</v>
      </c>
      <c r="B15" s="15" t="s">
        <v>33</v>
      </c>
      <c r="C15" s="15" t="s">
        <v>16</v>
      </c>
      <c r="D15" s="15" t="s">
        <v>34</v>
      </c>
      <c r="E15" s="15">
        <v>2015</v>
      </c>
      <c r="F15" s="15" t="str">
        <f t="shared" si="7"/>
        <v>WESTLAKE VINYLS INC-2015</v>
      </c>
      <c r="G15" s="15">
        <v>324</v>
      </c>
      <c r="H15" s="15">
        <v>41</v>
      </c>
      <c r="I15" s="15">
        <f t="shared" si="0"/>
        <v>365</v>
      </c>
      <c r="J15" s="15">
        <v>0.453592</v>
      </c>
      <c r="K15" s="183">
        <f t="shared" si="1"/>
        <v>146.963808</v>
      </c>
      <c r="L15" s="183">
        <f t="shared" si="2"/>
        <v>18.597272</v>
      </c>
      <c r="M15" s="183">
        <f t="shared" si="3"/>
        <v>165.56108</v>
      </c>
      <c r="N15" s="15">
        <v>365</v>
      </c>
      <c r="O15" s="183">
        <f t="shared" si="4"/>
        <v>0.40264056986301372</v>
      </c>
      <c r="P15" s="183">
        <f t="shared" si="5"/>
        <v>5.0951430136986303E-2</v>
      </c>
      <c r="Q15" s="183">
        <f t="shared" si="6"/>
        <v>0.453592</v>
      </c>
    </row>
    <row r="16" spans="1:17" x14ac:dyDescent="0.25">
      <c r="A16" s="15" t="s">
        <v>35</v>
      </c>
      <c r="B16" s="15" t="s">
        <v>33</v>
      </c>
      <c r="C16" s="15" t="s">
        <v>16</v>
      </c>
      <c r="D16" s="15" t="s">
        <v>34</v>
      </c>
      <c r="E16" s="15">
        <v>2016</v>
      </c>
      <c r="F16" s="15" t="str">
        <f t="shared" si="7"/>
        <v>WESTLAKE VINYLS INC-2016</v>
      </c>
      <c r="G16" s="15">
        <v>338</v>
      </c>
      <c r="H16" s="15">
        <v>207</v>
      </c>
      <c r="I16" s="15">
        <f t="shared" si="0"/>
        <v>545</v>
      </c>
      <c r="J16" s="15">
        <v>0.453592</v>
      </c>
      <c r="K16" s="183">
        <f t="shared" si="1"/>
        <v>153.31409600000001</v>
      </c>
      <c r="L16" s="183">
        <f t="shared" si="2"/>
        <v>93.893544000000006</v>
      </c>
      <c r="M16" s="183">
        <f t="shared" si="3"/>
        <v>247.20764</v>
      </c>
      <c r="N16" s="15">
        <v>365</v>
      </c>
      <c r="O16" s="183">
        <f t="shared" si="4"/>
        <v>0.42003861917808222</v>
      </c>
      <c r="P16" s="183">
        <f t="shared" si="5"/>
        <v>0.25724258630136987</v>
      </c>
      <c r="Q16" s="183">
        <f t="shared" si="6"/>
        <v>0.67728120547945203</v>
      </c>
    </row>
    <row r="17" spans="1:17" x14ac:dyDescent="0.25">
      <c r="A17" s="15" t="s">
        <v>36</v>
      </c>
      <c r="B17" s="15" t="s">
        <v>33</v>
      </c>
      <c r="C17" s="15" t="s">
        <v>16</v>
      </c>
      <c r="D17" s="15" t="s">
        <v>34</v>
      </c>
      <c r="E17" s="15">
        <v>2017</v>
      </c>
      <c r="F17" s="15" t="str">
        <f t="shared" si="7"/>
        <v>WESTLAKE VINYLS INC-2017</v>
      </c>
      <c r="G17" s="15">
        <v>349</v>
      </c>
      <c r="H17" s="15">
        <v>16</v>
      </c>
      <c r="I17" s="15">
        <f t="shared" si="0"/>
        <v>365</v>
      </c>
      <c r="J17" s="15">
        <v>0.453592</v>
      </c>
      <c r="K17" s="183">
        <f t="shared" si="1"/>
        <v>158.303608</v>
      </c>
      <c r="L17" s="183">
        <f t="shared" si="2"/>
        <v>7.2574719999999999</v>
      </c>
      <c r="M17" s="183">
        <f t="shared" si="3"/>
        <v>165.56108</v>
      </c>
      <c r="N17" s="15">
        <v>365</v>
      </c>
      <c r="O17" s="183">
        <f t="shared" si="4"/>
        <v>0.43370851506849312</v>
      </c>
      <c r="P17" s="183">
        <f t="shared" si="5"/>
        <v>1.9883484931506851E-2</v>
      </c>
      <c r="Q17" s="183">
        <f t="shared" si="6"/>
        <v>0.453592</v>
      </c>
    </row>
    <row r="18" spans="1:17" x14ac:dyDescent="0.25">
      <c r="A18" s="15" t="s">
        <v>37</v>
      </c>
      <c r="B18" s="15" t="s">
        <v>33</v>
      </c>
      <c r="C18" s="15" t="s">
        <v>16</v>
      </c>
      <c r="D18" s="15" t="s">
        <v>34</v>
      </c>
      <c r="E18" s="15">
        <v>2018</v>
      </c>
      <c r="F18" s="15" t="str">
        <f t="shared" si="7"/>
        <v>WESTLAKE VINYLS INC-2018</v>
      </c>
      <c r="G18" s="15">
        <v>446</v>
      </c>
      <c r="H18" s="15">
        <v>2</v>
      </c>
      <c r="I18" s="15">
        <f t="shared" si="0"/>
        <v>448</v>
      </c>
      <c r="J18" s="15">
        <v>0.453592</v>
      </c>
      <c r="K18" s="183">
        <f t="shared" si="1"/>
        <v>202.302032</v>
      </c>
      <c r="L18" s="183">
        <f t="shared" si="2"/>
        <v>0.90718399999999999</v>
      </c>
      <c r="M18" s="183">
        <f t="shared" si="3"/>
        <v>203.209216</v>
      </c>
      <c r="N18" s="15">
        <v>365</v>
      </c>
      <c r="O18" s="183">
        <f t="shared" si="4"/>
        <v>0.55425214246575338</v>
      </c>
      <c r="P18" s="183">
        <f t="shared" si="5"/>
        <v>2.4854356164383563E-3</v>
      </c>
      <c r="Q18" s="183">
        <f t="shared" si="6"/>
        <v>0.55673757808219182</v>
      </c>
    </row>
    <row r="19" spans="1:17" x14ac:dyDescent="0.25">
      <c r="A19" s="15" t="s">
        <v>38</v>
      </c>
      <c r="B19" s="15" t="s">
        <v>33</v>
      </c>
      <c r="C19" s="15" t="s">
        <v>16</v>
      </c>
      <c r="D19" s="15" t="s">
        <v>34</v>
      </c>
      <c r="E19" s="15">
        <v>2019</v>
      </c>
      <c r="F19" s="15" t="str">
        <f t="shared" si="7"/>
        <v>WESTLAKE VINYLS INC-2019</v>
      </c>
      <c r="G19" s="15">
        <v>176</v>
      </c>
      <c r="H19" s="15">
        <v>1</v>
      </c>
      <c r="I19" s="15">
        <f t="shared" si="0"/>
        <v>177</v>
      </c>
      <c r="J19" s="15">
        <v>0.453592</v>
      </c>
      <c r="K19" s="183">
        <f t="shared" si="1"/>
        <v>79.832191999999992</v>
      </c>
      <c r="L19" s="183">
        <f t="shared" si="2"/>
        <v>0.453592</v>
      </c>
      <c r="M19" s="183">
        <f t="shared" si="3"/>
        <v>80.285783999999992</v>
      </c>
      <c r="N19" s="15">
        <v>365</v>
      </c>
      <c r="O19" s="183">
        <f t="shared" si="4"/>
        <v>0.21871833424657533</v>
      </c>
      <c r="P19" s="183">
        <f t="shared" si="5"/>
        <v>1.2427178082191782E-3</v>
      </c>
      <c r="Q19" s="183">
        <f t="shared" si="6"/>
        <v>0.21996105205479449</v>
      </c>
    </row>
    <row r="20" spans="1:17" x14ac:dyDescent="0.25">
      <c r="A20" s="15" t="s">
        <v>39</v>
      </c>
      <c r="B20" s="15" t="s">
        <v>33</v>
      </c>
      <c r="C20" s="15" t="s">
        <v>16</v>
      </c>
      <c r="D20" s="15" t="s">
        <v>34</v>
      </c>
      <c r="E20" s="15">
        <v>2020</v>
      </c>
      <c r="F20" s="15" t="str">
        <f t="shared" si="7"/>
        <v>WESTLAKE VINYLS INC-2020</v>
      </c>
      <c r="G20" s="15">
        <v>210</v>
      </c>
      <c r="H20" s="15">
        <v>1</v>
      </c>
      <c r="I20" s="15">
        <f t="shared" si="0"/>
        <v>211</v>
      </c>
      <c r="J20" s="15">
        <v>0.453592</v>
      </c>
      <c r="K20" s="183">
        <f t="shared" si="1"/>
        <v>95.254319999999993</v>
      </c>
      <c r="L20" s="183">
        <f t="shared" si="2"/>
        <v>0.453592</v>
      </c>
      <c r="M20" s="183">
        <f t="shared" si="3"/>
        <v>95.707911999999993</v>
      </c>
      <c r="N20" s="15">
        <v>365</v>
      </c>
      <c r="O20" s="183">
        <f t="shared" si="4"/>
        <v>0.26097073972602736</v>
      </c>
      <c r="P20" s="183">
        <f t="shared" si="5"/>
        <v>1.2427178082191782E-3</v>
      </c>
      <c r="Q20" s="183">
        <f t="shared" si="6"/>
        <v>0.26221345753424657</v>
      </c>
    </row>
    <row r="21" spans="1:17" x14ac:dyDescent="0.25">
      <c r="A21" s="15" t="s">
        <v>40</v>
      </c>
      <c r="B21" s="15" t="s">
        <v>33</v>
      </c>
      <c r="C21" s="15" t="s">
        <v>16</v>
      </c>
      <c r="D21" s="15" t="s">
        <v>34</v>
      </c>
      <c r="E21" s="15" t="s">
        <v>24</v>
      </c>
      <c r="F21" s="15" t="str">
        <f t="shared" si="7"/>
        <v>WESTLAKE VINYLS INC-Avg.</v>
      </c>
      <c r="G21" s="64">
        <f>AVERAGE(G15:G20)</f>
        <v>307.16666666666669</v>
      </c>
      <c r="H21" s="64">
        <f>AVERAGE(H15:H20)</f>
        <v>44.666666666666664</v>
      </c>
      <c r="I21" s="64">
        <f t="shared" si="0"/>
        <v>351.83333333333337</v>
      </c>
      <c r="J21" s="15">
        <v>0.453592</v>
      </c>
      <c r="K21" s="183">
        <f t="shared" si="1"/>
        <v>139.32834266666669</v>
      </c>
      <c r="L21" s="183">
        <f t="shared" si="2"/>
        <v>20.260442666666666</v>
      </c>
      <c r="M21" s="183">
        <f t="shared" si="3"/>
        <v>159.58878533333336</v>
      </c>
      <c r="N21" s="15">
        <v>365</v>
      </c>
      <c r="O21" s="183">
        <f t="shared" si="4"/>
        <v>0.38172148675799095</v>
      </c>
      <c r="P21" s="183">
        <f t="shared" si="5"/>
        <v>5.5508062100456619E-2</v>
      </c>
      <c r="Q21" s="183">
        <f t="shared" si="6"/>
        <v>0.43722954885844756</v>
      </c>
    </row>
    <row r="22" spans="1:17" x14ac:dyDescent="0.25">
      <c r="A22" s="15" t="s">
        <v>41</v>
      </c>
      <c r="B22" s="15" t="s">
        <v>42</v>
      </c>
      <c r="C22" s="15" t="s">
        <v>16</v>
      </c>
      <c r="D22" s="15" t="s">
        <v>43</v>
      </c>
      <c r="E22" s="15">
        <v>2015</v>
      </c>
      <c r="F22" s="15" t="str">
        <f t="shared" si="7"/>
        <v>HERITAGE THERMAL SERVICES-2015</v>
      </c>
      <c r="G22" s="15">
        <v>0.03</v>
      </c>
      <c r="H22" s="15">
        <v>0.04</v>
      </c>
      <c r="I22" s="15">
        <f t="shared" si="0"/>
        <v>7.0000000000000007E-2</v>
      </c>
      <c r="J22" s="15">
        <v>0.453592</v>
      </c>
      <c r="K22" s="183">
        <f t="shared" si="1"/>
        <v>1.360776E-2</v>
      </c>
      <c r="L22" s="183">
        <f t="shared" si="2"/>
        <v>1.8143679999999999E-2</v>
      </c>
      <c r="M22" s="183">
        <f t="shared" si="3"/>
        <v>3.1751440000000006E-2</v>
      </c>
      <c r="N22" s="15">
        <v>365</v>
      </c>
      <c r="O22" s="183">
        <f t="shared" si="4"/>
        <v>3.7281534246575342E-5</v>
      </c>
      <c r="P22" s="183">
        <f t="shared" si="5"/>
        <v>4.9708712328767118E-5</v>
      </c>
      <c r="Q22" s="183">
        <f t="shared" si="6"/>
        <v>8.6990246575342479E-5</v>
      </c>
    </row>
    <row r="23" spans="1:17" x14ac:dyDescent="0.25">
      <c r="A23" s="15" t="s">
        <v>44</v>
      </c>
      <c r="B23" s="15" t="s">
        <v>42</v>
      </c>
      <c r="C23" s="15" t="s">
        <v>16</v>
      </c>
      <c r="D23" s="15" t="s">
        <v>43</v>
      </c>
      <c r="E23" s="15">
        <v>2016</v>
      </c>
      <c r="F23" s="15" t="str">
        <f t="shared" si="7"/>
        <v>HERITAGE THERMAL SERVICES-2016</v>
      </c>
      <c r="G23" s="15">
        <v>0.02</v>
      </c>
      <c r="H23" s="15">
        <v>0.03</v>
      </c>
      <c r="I23" s="15">
        <f t="shared" si="0"/>
        <v>0.05</v>
      </c>
      <c r="J23" s="15">
        <v>0.453592</v>
      </c>
      <c r="K23" s="183">
        <f t="shared" si="1"/>
        <v>9.0718399999999994E-3</v>
      </c>
      <c r="L23" s="183">
        <f t="shared" si="2"/>
        <v>1.360776E-2</v>
      </c>
      <c r="M23" s="183">
        <f t="shared" si="3"/>
        <v>2.2679600000000001E-2</v>
      </c>
      <c r="N23" s="15">
        <v>365</v>
      </c>
      <c r="O23" s="183">
        <f t="shared" si="4"/>
        <v>2.4854356164383559E-5</v>
      </c>
      <c r="P23" s="183">
        <f t="shared" si="5"/>
        <v>3.7281534246575342E-5</v>
      </c>
      <c r="Q23" s="183">
        <f t="shared" si="6"/>
        <v>6.2135890410958914E-5</v>
      </c>
    </row>
    <row r="24" spans="1:17" x14ac:dyDescent="0.25">
      <c r="A24" s="15" t="s">
        <v>45</v>
      </c>
      <c r="B24" s="15" t="s">
        <v>42</v>
      </c>
      <c r="C24" s="15" t="s">
        <v>16</v>
      </c>
      <c r="D24" s="15" t="s">
        <v>43</v>
      </c>
      <c r="E24" s="15">
        <v>2017</v>
      </c>
      <c r="F24" s="15" t="str">
        <f t="shared" si="7"/>
        <v>HERITAGE THERMAL SERVICES-2017</v>
      </c>
      <c r="G24" s="15">
        <v>1.4999999999999999E-2</v>
      </c>
      <c r="H24" s="15">
        <v>0.02</v>
      </c>
      <c r="I24" s="15">
        <f t="shared" si="0"/>
        <v>3.5000000000000003E-2</v>
      </c>
      <c r="J24" s="15">
        <v>0.453592</v>
      </c>
      <c r="K24" s="183">
        <f t="shared" si="1"/>
        <v>6.80388E-3</v>
      </c>
      <c r="L24" s="183">
        <f t="shared" si="2"/>
        <v>9.0718399999999994E-3</v>
      </c>
      <c r="M24" s="183">
        <f t="shared" si="3"/>
        <v>1.5875720000000003E-2</v>
      </c>
      <c r="N24" s="15">
        <v>365</v>
      </c>
      <c r="O24" s="183">
        <f t="shared" si="4"/>
        <v>1.8640767123287671E-5</v>
      </c>
      <c r="P24" s="183">
        <f t="shared" si="5"/>
        <v>2.4854356164383559E-5</v>
      </c>
      <c r="Q24" s="183">
        <f t="shared" si="6"/>
        <v>4.349512328767124E-5</v>
      </c>
    </row>
    <row r="25" spans="1:17" x14ac:dyDescent="0.25">
      <c r="A25" s="15" t="s">
        <v>46</v>
      </c>
      <c r="B25" s="15" t="s">
        <v>42</v>
      </c>
      <c r="C25" s="15" t="s">
        <v>16</v>
      </c>
      <c r="D25" s="15" t="s">
        <v>43</v>
      </c>
      <c r="E25" s="15">
        <v>2018</v>
      </c>
      <c r="F25" s="15" t="str">
        <f t="shared" si="7"/>
        <v>HERITAGE THERMAL SERVICES-2018</v>
      </c>
      <c r="G25" s="15">
        <v>0.01</v>
      </c>
      <c r="H25" s="15">
        <v>0.02</v>
      </c>
      <c r="I25" s="15">
        <f t="shared" si="0"/>
        <v>0.03</v>
      </c>
      <c r="J25" s="15">
        <v>0.453592</v>
      </c>
      <c r="K25" s="183">
        <f t="shared" si="1"/>
        <v>4.5359199999999997E-3</v>
      </c>
      <c r="L25" s="183">
        <f t="shared" si="2"/>
        <v>9.0718399999999994E-3</v>
      </c>
      <c r="M25" s="183">
        <f t="shared" si="3"/>
        <v>1.360776E-2</v>
      </c>
      <c r="N25" s="15">
        <v>365</v>
      </c>
      <c r="O25" s="183">
        <f t="shared" si="4"/>
        <v>1.2427178082191779E-5</v>
      </c>
      <c r="P25" s="183">
        <f t="shared" si="5"/>
        <v>2.4854356164383559E-5</v>
      </c>
      <c r="Q25" s="183">
        <f t="shared" si="6"/>
        <v>3.7281534246575342E-5</v>
      </c>
    </row>
    <row r="26" spans="1:17" x14ac:dyDescent="0.25">
      <c r="A26" s="15" t="s">
        <v>47</v>
      </c>
      <c r="B26" s="15" t="s">
        <v>42</v>
      </c>
      <c r="C26" s="15" t="s">
        <v>16</v>
      </c>
      <c r="D26" s="15" t="s">
        <v>43</v>
      </c>
      <c r="E26" s="15">
        <v>2019</v>
      </c>
      <c r="F26" s="15" t="str">
        <f t="shared" si="7"/>
        <v>HERITAGE THERMAL SERVICES-2019</v>
      </c>
      <c r="G26" s="15">
        <v>0.01</v>
      </c>
      <c r="H26" s="15">
        <v>0.02</v>
      </c>
      <c r="I26" s="15">
        <f t="shared" si="0"/>
        <v>0.03</v>
      </c>
      <c r="J26" s="15">
        <v>0.453592</v>
      </c>
      <c r="K26" s="183">
        <f t="shared" si="1"/>
        <v>4.5359199999999997E-3</v>
      </c>
      <c r="L26" s="183">
        <f t="shared" si="2"/>
        <v>9.0718399999999994E-3</v>
      </c>
      <c r="M26" s="183">
        <f t="shared" si="3"/>
        <v>1.360776E-2</v>
      </c>
      <c r="N26" s="15">
        <v>365</v>
      </c>
      <c r="O26" s="183">
        <f t="shared" si="4"/>
        <v>1.2427178082191779E-5</v>
      </c>
      <c r="P26" s="183">
        <f t="shared" si="5"/>
        <v>2.4854356164383559E-5</v>
      </c>
      <c r="Q26" s="183">
        <f t="shared" si="6"/>
        <v>3.7281534246575342E-5</v>
      </c>
    </row>
    <row r="27" spans="1:17" x14ac:dyDescent="0.25">
      <c r="A27" s="15" t="s">
        <v>48</v>
      </c>
      <c r="B27" s="15" t="s">
        <v>42</v>
      </c>
      <c r="C27" s="15" t="s">
        <v>16</v>
      </c>
      <c r="D27" s="15" t="s">
        <v>43</v>
      </c>
      <c r="E27" s="15">
        <v>2020</v>
      </c>
      <c r="F27" s="15" t="str">
        <f t="shared" si="7"/>
        <v>HERITAGE THERMAL SERVICES-2020</v>
      </c>
      <c r="G27" s="15">
        <v>0</v>
      </c>
      <c r="H27" s="15">
        <v>0.01</v>
      </c>
      <c r="I27" s="15">
        <f t="shared" si="0"/>
        <v>0.01</v>
      </c>
      <c r="J27" s="15">
        <v>0.453592</v>
      </c>
      <c r="K27" s="183">
        <f t="shared" si="1"/>
        <v>0</v>
      </c>
      <c r="L27" s="183">
        <f t="shared" si="2"/>
        <v>4.5359199999999997E-3</v>
      </c>
      <c r="M27" s="183">
        <f t="shared" si="3"/>
        <v>4.5359199999999997E-3</v>
      </c>
      <c r="N27" s="15">
        <v>365</v>
      </c>
      <c r="O27" s="183">
        <f t="shared" si="4"/>
        <v>0</v>
      </c>
      <c r="P27" s="183">
        <f t="shared" si="5"/>
        <v>1.2427178082191779E-5</v>
      </c>
      <c r="Q27" s="183">
        <f t="shared" si="6"/>
        <v>1.2427178082191779E-5</v>
      </c>
    </row>
    <row r="28" spans="1:17" x14ac:dyDescent="0.25">
      <c r="A28" s="15" t="s">
        <v>49</v>
      </c>
      <c r="B28" s="15" t="s">
        <v>42</v>
      </c>
      <c r="C28" s="15" t="s">
        <v>16</v>
      </c>
      <c r="D28" s="15" t="s">
        <v>43</v>
      </c>
      <c r="E28" s="15" t="s">
        <v>24</v>
      </c>
      <c r="F28" s="15" t="str">
        <f t="shared" si="7"/>
        <v>HERITAGE THERMAL SERVICES-Avg.</v>
      </c>
      <c r="G28" s="15">
        <f>AVERAGE(G22:G27)</f>
        <v>1.4166666666666666E-2</v>
      </c>
      <c r="H28" s="15">
        <f>AVERAGE(H22:H27)</f>
        <v>2.3333333333333334E-2</v>
      </c>
      <c r="I28" s="15">
        <f t="shared" si="0"/>
        <v>3.7499999999999999E-2</v>
      </c>
      <c r="J28" s="15">
        <v>0.453592</v>
      </c>
      <c r="K28" s="183">
        <f t="shared" si="1"/>
        <v>6.4258866666666659E-3</v>
      </c>
      <c r="L28" s="183">
        <f t="shared" si="2"/>
        <v>1.0583813333333334E-2</v>
      </c>
      <c r="M28" s="183">
        <f t="shared" si="3"/>
        <v>1.7009699999999999E-2</v>
      </c>
      <c r="N28" s="15">
        <v>365</v>
      </c>
      <c r="O28" s="183">
        <f t="shared" si="4"/>
        <v>1.7605168949771689E-5</v>
      </c>
      <c r="P28" s="183">
        <f t="shared" si="5"/>
        <v>2.899674885844749E-5</v>
      </c>
      <c r="Q28" s="183">
        <f t="shared" si="6"/>
        <v>4.6601917808219179E-5</v>
      </c>
    </row>
    <row r="29" spans="1:17" x14ac:dyDescent="0.25">
      <c r="A29" s="15" t="s">
        <v>50</v>
      </c>
      <c r="B29" s="15" t="s">
        <v>51</v>
      </c>
      <c r="C29" s="15" t="s">
        <v>16</v>
      </c>
      <c r="D29" s="15" t="s">
        <v>52</v>
      </c>
      <c r="E29" s="15">
        <v>2017</v>
      </c>
      <c r="F29" s="15" t="str">
        <f t="shared" si="7"/>
        <v>CLEAN HARBORS ENVIRONMENTAL SERVICES INC-2017</v>
      </c>
      <c r="G29" s="15">
        <v>17.68</v>
      </c>
      <c r="H29" s="15">
        <v>0.17</v>
      </c>
      <c r="I29" s="15">
        <f t="shared" si="0"/>
        <v>17.850000000000001</v>
      </c>
      <c r="J29" s="15">
        <v>0.453592</v>
      </c>
      <c r="K29" s="183">
        <f t="shared" si="1"/>
        <v>8.01950656</v>
      </c>
      <c r="L29" s="183">
        <f t="shared" si="2"/>
        <v>7.7110640000000008E-2</v>
      </c>
      <c r="M29" s="183">
        <f t="shared" si="3"/>
        <v>8.0966172000000007</v>
      </c>
      <c r="N29" s="15">
        <v>365</v>
      </c>
      <c r="O29" s="183">
        <f t="shared" si="4"/>
        <v>2.1971250849315067E-2</v>
      </c>
      <c r="P29" s="183">
        <f t="shared" si="5"/>
        <v>2.1126202739726031E-4</v>
      </c>
      <c r="Q29" s="183">
        <f t="shared" si="6"/>
        <v>2.2182512876712329E-2</v>
      </c>
    </row>
    <row r="30" spans="1:17" x14ac:dyDescent="0.25">
      <c r="A30" s="15" t="s">
        <v>53</v>
      </c>
      <c r="B30" s="15" t="s">
        <v>54</v>
      </c>
      <c r="C30" s="15" t="s">
        <v>16</v>
      </c>
      <c r="D30" s="15" t="s">
        <v>55</v>
      </c>
      <c r="E30" s="15">
        <v>2015</v>
      </c>
      <c r="F30" s="15" t="str">
        <f t="shared" si="7"/>
        <v>WESTLAKE LAKE CHARLES NORTH-2015</v>
      </c>
      <c r="G30" s="15">
        <v>18</v>
      </c>
      <c r="H30" s="15">
        <v>0</v>
      </c>
      <c r="I30" s="15">
        <f t="shared" si="0"/>
        <v>18</v>
      </c>
      <c r="J30" s="15">
        <v>0.453592</v>
      </c>
      <c r="K30" s="183">
        <f t="shared" si="1"/>
        <v>8.1646560000000008</v>
      </c>
      <c r="L30" s="183">
        <f t="shared" si="2"/>
        <v>0</v>
      </c>
      <c r="M30" s="183">
        <f t="shared" si="3"/>
        <v>8.1646560000000008</v>
      </c>
      <c r="N30" s="15">
        <v>365</v>
      </c>
      <c r="O30" s="183">
        <f t="shared" si="4"/>
        <v>2.2368920547945207E-2</v>
      </c>
      <c r="P30" s="183">
        <f t="shared" si="5"/>
        <v>0</v>
      </c>
      <c r="Q30" s="183">
        <f t="shared" si="6"/>
        <v>2.2368920547945207E-2</v>
      </c>
    </row>
    <row r="31" spans="1:17" x14ac:dyDescent="0.25">
      <c r="A31" s="15" t="s">
        <v>56</v>
      </c>
      <c r="B31" s="15" t="s">
        <v>54</v>
      </c>
      <c r="C31" s="15" t="s">
        <v>16</v>
      </c>
      <c r="D31" s="15" t="s">
        <v>55</v>
      </c>
      <c r="E31" s="15">
        <v>2016</v>
      </c>
      <c r="F31" s="15" t="str">
        <f t="shared" si="7"/>
        <v>WESTLAKE LAKE CHARLES NORTH-2016</v>
      </c>
      <c r="G31" s="15">
        <v>6</v>
      </c>
      <c r="H31" s="15">
        <v>0</v>
      </c>
      <c r="I31" s="15">
        <f t="shared" si="0"/>
        <v>6</v>
      </c>
      <c r="J31" s="15">
        <v>0.453592</v>
      </c>
      <c r="K31" s="183">
        <f t="shared" si="1"/>
        <v>2.721552</v>
      </c>
      <c r="L31" s="183">
        <f t="shared" si="2"/>
        <v>0</v>
      </c>
      <c r="M31" s="183">
        <f t="shared" si="3"/>
        <v>2.721552</v>
      </c>
      <c r="N31" s="15">
        <v>365</v>
      </c>
      <c r="O31" s="183">
        <f t="shared" si="4"/>
        <v>7.4563068493150681E-3</v>
      </c>
      <c r="P31" s="183">
        <f t="shared" si="5"/>
        <v>0</v>
      </c>
      <c r="Q31" s="183">
        <f t="shared" si="6"/>
        <v>7.4563068493150681E-3</v>
      </c>
    </row>
    <row r="32" spans="1:17" x14ac:dyDescent="0.25">
      <c r="A32" s="15" t="s">
        <v>57</v>
      </c>
      <c r="B32" s="15" t="s">
        <v>54</v>
      </c>
      <c r="C32" s="15" t="s">
        <v>16</v>
      </c>
      <c r="D32" s="15" t="s">
        <v>55</v>
      </c>
      <c r="E32" s="15">
        <v>2017</v>
      </c>
      <c r="F32" s="15" t="str">
        <f t="shared" si="7"/>
        <v>WESTLAKE LAKE CHARLES NORTH-2017</v>
      </c>
      <c r="G32" s="15">
        <v>11</v>
      </c>
      <c r="H32" s="15">
        <v>2</v>
      </c>
      <c r="I32" s="15">
        <f t="shared" si="0"/>
        <v>13</v>
      </c>
      <c r="J32" s="15">
        <v>0.453592</v>
      </c>
      <c r="K32" s="183">
        <f t="shared" si="1"/>
        <v>4.9895119999999995</v>
      </c>
      <c r="L32" s="183">
        <f t="shared" si="2"/>
        <v>0.90718399999999999</v>
      </c>
      <c r="M32" s="183">
        <f t="shared" si="3"/>
        <v>5.8966960000000004</v>
      </c>
      <c r="N32" s="15">
        <v>365</v>
      </c>
      <c r="O32" s="183">
        <f t="shared" si="4"/>
        <v>1.3669895890410958E-2</v>
      </c>
      <c r="P32" s="183">
        <f t="shared" si="5"/>
        <v>2.4854356164383563E-3</v>
      </c>
      <c r="Q32" s="183">
        <f t="shared" si="6"/>
        <v>1.6155331506849314E-2</v>
      </c>
    </row>
    <row r="33" spans="1:17" x14ac:dyDescent="0.25">
      <c r="A33" s="15" t="s">
        <v>58</v>
      </c>
      <c r="B33" s="15" t="s">
        <v>54</v>
      </c>
      <c r="C33" s="15" t="s">
        <v>16</v>
      </c>
      <c r="D33" s="15" t="s">
        <v>55</v>
      </c>
      <c r="E33" s="15">
        <v>2018</v>
      </c>
      <c r="F33" s="15" t="str">
        <f t="shared" si="7"/>
        <v>WESTLAKE LAKE CHARLES NORTH-2018</v>
      </c>
      <c r="G33" s="15">
        <v>54</v>
      </c>
      <c r="H33" s="15">
        <v>1</v>
      </c>
      <c r="I33" s="15">
        <f t="shared" si="0"/>
        <v>55</v>
      </c>
      <c r="J33" s="15">
        <v>0.453592</v>
      </c>
      <c r="K33" s="183">
        <f t="shared" si="1"/>
        <v>24.493967999999999</v>
      </c>
      <c r="L33" s="183">
        <f t="shared" si="2"/>
        <v>0.453592</v>
      </c>
      <c r="M33" s="183">
        <f t="shared" si="3"/>
        <v>24.947559999999999</v>
      </c>
      <c r="N33" s="15">
        <v>365</v>
      </c>
      <c r="O33" s="183">
        <f t="shared" si="4"/>
        <v>6.7106761643835611E-2</v>
      </c>
      <c r="P33" s="183">
        <f t="shared" si="5"/>
        <v>1.2427178082191782E-3</v>
      </c>
      <c r="Q33" s="183">
        <f t="shared" si="6"/>
        <v>6.8349479452054787E-2</v>
      </c>
    </row>
    <row r="34" spans="1:17" x14ac:dyDescent="0.25">
      <c r="A34" s="15" t="s">
        <v>59</v>
      </c>
      <c r="B34" s="15" t="s">
        <v>54</v>
      </c>
      <c r="C34" s="15" t="s">
        <v>16</v>
      </c>
      <c r="D34" s="15" t="s">
        <v>55</v>
      </c>
      <c r="E34" s="15">
        <v>2019</v>
      </c>
      <c r="F34" s="15" t="str">
        <f t="shared" si="7"/>
        <v>WESTLAKE LAKE CHARLES NORTH-2019</v>
      </c>
      <c r="G34" s="15">
        <v>48</v>
      </c>
      <c r="H34" s="15">
        <v>1</v>
      </c>
      <c r="I34" s="15">
        <f t="shared" si="0"/>
        <v>49</v>
      </c>
      <c r="J34" s="15">
        <v>0.453592</v>
      </c>
      <c r="K34" s="183">
        <f t="shared" si="1"/>
        <v>21.772416</v>
      </c>
      <c r="L34" s="183">
        <f t="shared" si="2"/>
        <v>0.453592</v>
      </c>
      <c r="M34" s="183">
        <f t="shared" si="3"/>
        <v>22.226008</v>
      </c>
      <c r="N34" s="15">
        <v>365</v>
      </c>
      <c r="O34" s="183">
        <f t="shared" si="4"/>
        <v>5.9650454794520545E-2</v>
      </c>
      <c r="P34" s="183">
        <f t="shared" si="5"/>
        <v>1.2427178082191782E-3</v>
      </c>
      <c r="Q34" s="183">
        <f t="shared" si="6"/>
        <v>6.0893172602739729E-2</v>
      </c>
    </row>
    <row r="35" spans="1:17" x14ac:dyDescent="0.25">
      <c r="A35" s="15" t="s">
        <v>60</v>
      </c>
      <c r="B35" s="15" t="s">
        <v>54</v>
      </c>
      <c r="C35" s="15" t="s">
        <v>16</v>
      </c>
      <c r="D35" s="15" t="s">
        <v>55</v>
      </c>
      <c r="E35" s="15">
        <v>2020</v>
      </c>
      <c r="F35" s="15" t="str">
        <f t="shared" si="7"/>
        <v>WESTLAKE LAKE CHARLES NORTH-2020</v>
      </c>
      <c r="G35" s="15">
        <v>42</v>
      </c>
      <c r="H35" s="15">
        <v>1</v>
      </c>
      <c r="I35" s="15">
        <f t="shared" si="0"/>
        <v>43</v>
      </c>
      <c r="J35" s="15">
        <v>0.453592</v>
      </c>
      <c r="K35" s="183">
        <f t="shared" si="1"/>
        <v>19.050864000000001</v>
      </c>
      <c r="L35" s="183">
        <f t="shared" si="2"/>
        <v>0.453592</v>
      </c>
      <c r="M35" s="183">
        <f t="shared" si="3"/>
        <v>19.504456000000001</v>
      </c>
      <c r="N35" s="15">
        <v>365</v>
      </c>
      <c r="O35" s="183">
        <f t="shared" si="4"/>
        <v>5.219414794520548E-2</v>
      </c>
      <c r="P35" s="183">
        <f t="shared" si="5"/>
        <v>1.2427178082191782E-3</v>
      </c>
      <c r="Q35" s="183">
        <f t="shared" si="6"/>
        <v>5.3436865753424663E-2</v>
      </c>
    </row>
    <row r="36" spans="1:17" x14ac:dyDescent="0.25">
      <c r="A36" s="15" t="s">
        <v>61</v>
      </c>
      <c r="B36" s="15" t="s">
        <v>54</v>
      </c>
      <c r="C36" s="15" t="s">
        <v>16</v>
      </c>
      <c r="D36" s="15" t="s">
        <v>55</v>
      </c>
      <c r="E36" s="15" t="s">
        <v>24</v>
      </c>
      <c r="F36" s="15" t="str">
        <f t="shared" si="7"/>
        <v>WESTLAKE LAKE CHARLES NORTH-Avg.</v>
      </c>
      <c r="G36" s="15">
        <f>AVERAGE(G29:G35)</f>
        <v>28.09714285714286</v>
      </c>
      <c r="H36" s="15">
        <f>AVERAGE(H29:H35)</f>
        <v>0.73857142857142855</v>
      </c>
      <c r="I36" s="15">
        <f t="shared" si="0"/>
        <v>28.835714285714289</v>
      </c>
      <c r="J36" s="15">
        <v>0.453592</v>
      </c>
      <c r="K36" s="183">
        <f t="shared" si="1"/>
        <v>12.744639222857144</v>
      </c>
      <c r="L36" s="183">
        <f t="shared" si="2"/>
        <v>0.33501009142857141</v>
      </c>
      <c r="M36" s="183">
        <f t="shared" si="3"/>
        <v>13.079649314285716</v>
      </c>
      <c r="N36" s="15">
        <v>365</v>
      </c>
      <c r="O36" s="183">
        <f t="shared" si="4"/>
        <v>3.491681978864971E-2</v>
      </c>
      <c r="P36" s="183">
        <f t="shared" si="5"/>
        <v>9.1783586692759296E-4</v>
      </c>
      <c r="Q36" s="183">
        <f t="shared" si="6"/>
        <v>3.5834655655577301E-2</v>
      </c>
    </row>
    <row r="37" spans="1:17" x14ac:dyDescent="0.25">
      <c r="A37" s="15" t="s">
        <v>62</v>
      </c>
      <c r="B37" s="15" t="s">
        <v>63</v>
      </c>
      <c r="C37" s="15" t="s">
        <v>16</v>
      </c>
      <c r="D37" s="15" t="s">
        <v>64</v>
      </c>
      <c r="E37" s="15">
        <v>2015</v>
      </c>
      <c r="F37" s="15" t="str">
        <f t="shared" si="7"/>
        <v>EAGLE US 2 LLC-2015</v>
      </c>
      <c r="G37" s="15">
        <v>4800</v>
      </c>
      <c r="H37" s="15">
        <v>1200</v>
      </c>
      <c r="I37" s="15">
        <f t="shared" si="0"/>
        <v>6000</v>
      </c>
      <c r="J37" s="15">
        <v>0.453592</v>
      </c>
      <c r="K37" s="183">
        <f t="shared" si="1"/>
        <v>2177.2415999999998</v>
      </c>
      <c r="L37" s="183">
        <f t="shared" si="2"/>
        <v>544.31039999999996</v>
      </c>
      <c r="M37" s="183">
        <f t="shared" si="3"/>
        <v>2721.5520000000001</v>
      </c>
      <c r="N37" s="15">
        <v>365</v>
      </c>
      <c r="O37" s="183">
        <f t="shared" si="4"/>
        <v>5.965045479452054</v>
      </c>
      <c r="P37" s="183">
        <f t="shared" si="5"/>
        <v>1.4912613698630135</v>
      </c>
      <c r="Q37" s="183">
        <f t="shared" si="6"/>
        <v>7.4563068493150686</v>
      </c>
    </row>
    <row r="38" spans="1:17" x14ac:dyDescent="0.25">
      <c r="A38" s="15" t="s">
        <v>65</v>
      </c>
      <c r="B38" s="15" t="s">
        <v>63</v>
      </c>
      <c r="C38" s="15" t="s">
        <v>16</v>
      </c>
      <c r="D38" s="15" t="s">
        <v>64</v>
      </c>
      <c r="E38" s="15">
        <v>2016</v>
      </c>
      <c r="F38" s="15" t="str">
        <f t="shared" si="7"/>
        <v>EAGLE US 2 LLC-2016</v>
      </c>
      <c r="G38" s="15">
        <v>4300</v>
      </c>
      <c r="H38" s="15">
        <v>820</v>
      </c>
      <c r="I38" s="15">
        <f t="shared" si="0"/>
        <v>5120</v>
      </c>
      <c r="J38" s="15">
        <v>0.453592</v>
      </c>
      <c r="K38" s="183">
        <f t="shared" si="1"/>
        <v>1950.4456</v>
      </c>
      <c r="L38" s="183">
        <f t="shared" si="2"/>
        <v>371.94544000000002</v>
      </c>
      <c r="M38" s="183">
        <f t="shared" si="3"/>
        <v>2322.39104</v>
      </c>
      <c r="N38" s="15">
        <v>365</v>
      </c>
      <c r="O38" s="183">
        <f t="shared" si="4"/>
        <v>5.343686575342466</v>
      </c>
      <c r="P38" s="183">
        <f t="shared" si="5"/>
        <v>1.0190286027397262</v>
      </c>
      <c r="Q38" s="183">
        <f t="shared" si="6"/>
        <v>6.3627151780821913</v>
      </c>
    </row>
    <row r="39" spans="1:17" x14ac:dyDescent="0.25">
      <c r="A39" s="15" t="s">
        <v>66</v>
      </c>
      <c r="B39" s="15" t="s">
        <v>63</v>
      </c>
      <c r="C39" s="15" t="s">
        <v>16</v>
      </c>
      <c r="D39" s="15" t="s">
        <v>64</v>
      </c>
      <c r="E39" s="15">
        <v>2017</v>
      </c>
      <c r="F39" s="15" t="str">
        <f t="shared" si="7"/>
        <v>EAGLE US 2 LLC-2017</v>
      </c>
      <c r="G39" s="15">
        <v>4300</v>
      </c>
      <c r="H39" s="15">
        <v>1100</v>
      </c>
      <c r="I39" s="15">
        <f t="shared" si="0"/>
        <v>5400</v>
      </c>
      <c r="J39" s="15">
        <v>0.453592</v>
      </c>
      <c r="K39" s="183">
        <f t="shared" si="1"/>
        <v>1950.4456</v>
      </c>
      <c r="L39" s="183">
        <f t="shared" si="2"/>
        <v>498.95119999999997</v>
      </c>
      <c r="M39" s="183">
        <f t="shared" si="3"/>
        <v>2449.3968</v>
      </c>
      <c r="N39" s="15">
        <v>365</v>
      </c>
      <c r="O39" s="183">
        <f t="shared" si="4"/>
        <v>5.343686575342466</v>
      </c>
      <c r="P39" s="183">
        <f t="shared" si="5"/>
        <v>1.3669895890410959</v>
      </c>
      <c r="Q39" s="183">
        <f t="shared" si="6"/>
        <v>6.7106761643835613</v>
      </c>
    </row>
    <row r="40" spans="1:17" x14ac:dyDescent="0.25">
      <c r="A40" s="15" t="s">
        <v>67</v>
      </c>
      <c r="B40" s="15" t="s">
        <v>63</v>
      </c>
      <c r="C40" s="15" t="s">
        <v>16</v>
      </c>
      <c r="D40" s="15" t="s">
        <v>64</v>
      </c>
      <c r="E40" s="15">
        <v>2018</v>
      </c>
      <c r="F40" s="15" t="str">
        <f t="shared" si="7"/>
        <v>EAGLE US 2 LLC-2018</v>
      </c>
      <c r="G40" s="15">
        <v>5100</v>
      </c>
      <c r="H40" s="15">
        <v>910</v>
      </c>
      <c r="I40" s="15">
        <f t="shared" si="0"/>
        <v>6010</v>
      </c>
      <c r="J40" s="15">
        <v>0.453592</v>
      </c>
      <c r="K40" s="183">
        <f t="shared" si="1"/>
        <v>2313.3191999999999</v>
      </c>
      <c r="L40" s="183">
        <f t="shared" si="2"/>
        <v>412.76871999999997</v>
      </c>
      <c r="M40" s="183">
        <f t="shared" si="3"/>
        <v>2726.0879199999999</v>
      </c>
      <c r="N40" s="15">
        <v>365</v>
      </c>
      <c r="O40" s="183">
        <f t="shared" si="4"/>
        <v>6.3378608219178076</v>
      </c>
      <c r="P40" s="183">
        <f t="shared" si="5"/>
        <v>1.1308732054794519</v>
      </c>
      <c r="Q40" s="183">
        <f t="shared" si="6"/>
        <v>7.46873402739726</v>
      </c>
    </row>
    <row r="41" spans="1:17" x14ac:dyDescent="0.25">
      <c r="A41" s="15" t="s">
        <v>68</v>
      </c>
      <c r="B41" s="15" t="s">
        <v>63</v>
      </c>
      <c r="C41" s="15" t="s">
        <v>16</v>
      </c>
      <c r="D41" s="15" t="s">
        <v>64</v>
      </c>
      <c r="E41" s="15">
        <v>2019</v>
      </c>
      <c r="F41" s="15" t="str">
        <f t="shared" si="7"/>
        <v>EAGLE US 2 LLC-2019</v>
      </c>
      <c r="G41" s="15">
        <v>3600</v>
      </c>
      <c r="H41" s="15">
        <v>1100</v>
      </c>
      <c r="I41" s="15">
        <f t="shared" si="0"/>
        <v>4700</v>
      </c>
      <c r="J41" s="15">
        <v>0.453592</v>
      </c>
      <c r="K41" s="183">
        <f t="shared" si="1"/>
        <v>1632.9312</v>
      </c>
      <c r="L41" s="183">
        <f t="shared" si="2"/>
        <v>498.95119999999997</v>
      </c>
      <c r="M41" s="183">
        <f t="shared" si="3"/>
        <v>2131.8824</v>
      </c>
      <c r="N41" s="15">
        <v>365</v>
      </c>
      <c r="O41" s="183">
        <f t="shared" si="4"/>
        <v>4.4737841095890412</v>
      </c>
      <c r="P41" s="183">
        <f t="shared" si="5"/>
        <v>1.3669895890410959</v>
      </c>
      <c r="Q41" s="183">
        <f t="shared" si="6"/>
        <v>5.8407736986301373</v>
      </c>
    </row>
    <row r="42" spans="1:17" x14ac:dyDescent="0.25">
      <c r="A42" s="15" t="s">
        <v>69</v>
      </c>
      <c r="B42" s="15" t="s">
        <v>63</v>
      </c>
      <c r="C42" s="15" t="s">
        <v>16</v>
      </c>
      <c r="D42" s="15" t="s">
        <v>64</v>
      </c>
      <c r="E42" s="15">
        <v>2020</v>
      </c>
      <c r="F42" s="15" t="str">
        <f t="shared" si="7"/>
        <v>EAGLE US 2 LLC-2020</v>
      </c>
      <c r="G42" s="15">
        <v>8200</v>
      </c>
      <c r="H42" s="15">
        <v>860</v>
      </c>
      <c r="I42" s="15">
        <f t="shared" si="0"/>
        <v>9060</v>
      </c>
      <c r="J42" s="15">
        <v>0.453592</v>
      </c>
      <c r="K42" s="183">
        <f t="shared" si="1"/>
        <v>3719.4544000000001</v>
      </c>
      <c r="L42" s="183">
        <f t="shared" si="2"/>
        <v>390.08911999999998</v>
      </c>
      <c r="M42" s="183">
        <f t="shared" si="3"/>
        <v>4109.5435200000002</v>
      </c>
      <c r="N42" s="15">
        <v>365</v>
      </c>
      <c r="O42" s="183">
        <f t="shared" si="4"/>
        <v>10.19028602739726</v>
      </c>
      <c r="P42" s="183">
        <f t="shared" si="5"/>
        <v>1.0687373150684931</v>
      </c>
      <c r="Q42" s="183">
        <f t="shared" si="6"/>
        <v>11.259023342465754</v>
      </c>
    </row>
    <row r="43" spans="1:17" x14ac:dyDescent="0.25">
      <c r="A43" s="15" t="s">
        <v>70</v>
      </c>
      <c r="B43" s="15" t="s">
        <v>63</v>
      </c>
      <c r="C43" s="15" t="s">
        <v>16</v>
      </c>
      <c r="D43" s="15" t="s">
        <v>64</v>
      </c>
      <c r="E43" s="15" t="s">
        <v>24</v>
      </c>
      <c r="F43" s="15" t="str">
        <f t="shared" si="7"/>
        <v>EAGLE US 2 LLC-Avg.</v>
      </c>
      <c r="G43" s="15">
        <f>AVERAGE(G37:G42)</f>
        <v>5050</v>
      </c>
      <c r="H43" s="15">
        <f>AVERAGE(H37:H42)</f>
        <v>998.33333333333337</v>
      </c>
      <c r="I43" s="15">
        <f t="shared" si="0"/>
        <v>6048.333333333333</v>
      </c>
      <c r="J43" s="15">
        <v>0.453592</v>
      </c>
      <c r="K43" s="183">
        <f t="shared" si="1"/>
        <v>2290.6396</v>
      </c>
      <c r="L43" s="183">
        <f t="shared" si="2"/>
        <v>452.83601333333337</v>
      </c>
      <c r="M43" s="183">
        <f t="shared" si="3"/>
        <v>2743.4756133333331</v>
      </c>
      <c r="N43" s="15">
        <v>365</v>
      </c>
      <c r="O43" s="183">
        <f t="shared" si="4"/>
        <v>6.2757249315068488</v>
      </c>
      <c r="P43" s="183">
        <f t="shared" si="5"/>
        <v>1.2406466118721462</v>
      </c>
      <c r="Q43" s="183">
        <f t="shared" si="6"/>
        <v>7.5163715433789946</v>
      </c>
    </row>
    <row r="44" spans="1:17" x14ac:dyDescent="0.25">
      <c r="A44" s="15" t="s">
        <v>71</v>
      </c>
      <c r="B44" s="15" t="s">
        <v>72</v>
      </c>
      <c r="C44" s="15" t="s">
        <v>16</v>
      </c>
      <c r="D44" s="15" t="s">
        <v>73</v>
      </c>
      <c r="E44" s="15">
        <v>2015</v>
      </c>
      <c r="F44" s="15" t="str">
        <f t="shared" si="7"/>
        <v>WESTLAKE VINYLS CO-2015</v>
      </c>
      <c r="G44" s="15">
        <v>6</v>
      </c>
      <c r="H44" s="15">
        <v>110</v>
      </c>
      <c r="I44" s="15">
        <f t="shared" si="0"/>
        <v>116</v>
      </c>
      <c r="J44" s="15">
        <v>0.453592</v>
      </c>
      <c r="K44" s="183">
        <f t="shared" si="1"/>
        <v>2.721552</v>
      </c>
      <c r="L44" s="183">
        <f t="shared" si="2"/>
        <v>49.895119999999999</v>
      </c>
      <c r="M44" s="183">
        <f t="shared" si="3"/>
        <v>52.616672000000001</v>
      </c>
      <c r="N44" s="15">
        <v>365</v>
      </c>
      <c r="O44" s="183">
        <f t="shared" si="4"/>
        <v>7.4563068493150681E-3</v>
      </c>
      <c r="P44" s="183">
        <f t="shared" si="5"/>
        <v>0.13669895890410957</v>
      </c>
      <c r="Q44" s="183">
        <f t="shared" si="6"/>
        <v>0.14415526575342466</v>
      </c>
    </row>
    <row r="45" spans="1:17" x14ac:dyDescent="0.25">
      <c r="A45" s="15" t="s">
        <v>74</v>
      </c>
      <c r="B45" s="15" t="s">
        <v>72</v>
      </c>
      <c r="C45" s="15" t="s">
        <v>16</v>
      </c>
      <c r="D45" s="15" t="s">
        <v>73</v>
      </c>
      <c r="E45" s="15">
        <v>2016</v>
      </c>
      <c r="F45" s="15" t="str">
        <f t="shared" si="7"/>
        <v>WESTLAKE VINYLS CO-2016</v>
      </c>
      <c r="G45" s="15">
        <v>6</v>
      </c>
      <c r="H45" s="15">
        <v>100</v>
      </c>
      <c r="I45" s="15">
        <f t="shared" si="0"/>
        <v>106</v>
      </c>
      <c r="J45" s="15">
        <v>0.453592</v>
      </c>
      <c r="K45" s="183">
        <f t="shared" si="1"/>
        <v>2.721552</v>
      </c>
      <c r="L45" s="183">
        <f t="shared" si="2"/>
        <v>45.359200000000001</v>
      </c>
      <c r="M45" s="183">
        <f t="shared" si="3"/>
        <v>48.080751999999997</v>
      </c>
      <c r="N45" s="15">
        <v>365</v>
      </c>
      <c r="O45" s="183">
        <f t="shared" si="4"/>
        <v>7.4563068493150681E-3</v>
      </c>
      <c r="P45" s="183">
        <f t="shared" si="5"/>
        <v>0.12427178082191781</v>
      </c>
      <c r="Q45" s="183">
        <f t="shared" si="6"/>
        <v>0.13172808767123287</v>
      </c>
    </row>
    <row r="46" spans="1:17" x14ac:dyDescent="0.25">
      <c r="A46" s="15" t="s">
        <v>75</v>
      </c>
      <c r="B46" s="15" t="s">
        <v>72</v>
      </c>
      <c r="C46" s="15" t="s">
        <v>16</v>
      </c>
      <c r="D46" s="15" t="s">
        <v>73</v>
      </c>
      <c r="E46" s="15">
        <v>2017</v>
      </c>
      <c r="F46" s="15" t="str">
        <f t="shared" si="7"/>
        <v>WESTLAKE VINYLS CO-2017</v>
      </c>
      <c r="G46" s="15">
        <v>6</v>
      </c>
      <c r="H46" s="15">
        <v>300</v>
      </c>
      <c r="I46" s="15">
        <f t="shared" si="0"/>
        <v>306</v>
      </c>
      <c r="J46" s="15">
        <v>0.453592</v>
      </c>
      <c r="K46" s="183">
        <f t="shared" si="1"/>
        <v>2.721552</v>
      </c>
      <c r="L46" s="183">
        <f t="shared" si="2"/>
        <v>136.07759999999999</v>
      </c>
      <c r="M46" s="183">
        <f t="shared" si="3"/>
        <v>138.79915199999999</v>
      </c>
      <c r="N46" s="15">
        <v>365</v>
      </c>
      <c r="O46" s="183">
        <f t="shared" si="4"/>
        <v>7.4563068493150681E-3</v>
      </c>
      <c r="P46" s="183">
        <f t="shared" si="5"/>
        <v>0.37281534246575337</v>
      </c>
      <c r="Q46" s="183">
        <f t="shared" si="6"/>
        <v>0.38027164931506846</v>
      </c>
    </row>
    <row r="47" spans="1:17" x14ac:dyDescent="0.25">
      <c r="A47" s="15" t="s">
        <v>76</v>
      </c>
      <c r="B47" s="15" t="s">
        <v>72</v>
      </c>
      <c r="C47" s="15" t="s">
        <v>16</v>
      </c>
      <c r="D47" s="15" t="s">
        <v>73</v>
      </c>
      <c r="E47" s="15">
        <v>2018</v>
      </c>
      <c r="F47" s="15" t="str">
        <f t="shared" si="7"/>
        <v>WESTLAKE VINYLS CO-2018</v>
      </c>
      <c r="G47" s="15">
        <v>5</v>
      </c>
      <c r="H47" s="15">
        <v>120</v>
      </c>
      <c r="I47" s="15">
        <f t="shared" si="0"/>
        <v>125</v>
      </c>
      <c r="J47" s="15">
        <v>0.453592</v>
      </c>
      <c r="K47" s="183">
        <f t="shared" si="1"/>
        <v>2.26796</v>
      </c>
      <c r="L47" s="183">
        <f t="shared" si="2"/>
        <v>54.431039999999996</v>
      </c>
      <c r="M47" s="183">
        <f t="shared" si="3"/>
        <v>56.698999999999998</v>
      </c>
      <c r="N47" s="15">
        <v>365</v>
      </c>
      <c r="O47" s="183">
        <f t="shared" si="4"/>
        <v>6.21358904109589E-3</v>
      </c>
      <c r="P47" s="183">
        <f t="shared" si="5"/>
        <v>0.14912613698630137</v>
      </c>
      <c r="Q47" s="183">
        <f t="shared" si="6"/>
        <v>0.15533972602739726</v>
      </c>
    </row>
    <row r="48" spans="1:17" x14ac:dyDescent="0.25">
      <c r="A48" s="15" t="s">
        <v>77</v>
      </c>
      <c r="B48" s="15" t="s">
        <v>72</v>
      </c>
      <c r="C48" s="15" t="s">
        <v>16</v>
      </c>
      <c r="D48" s="15" t="s">
        <v>73</v>
      </c>
      <c r="E48" s="15">
        <v>2019</v>
      </c>
      <c r="F48" s="15" t="str">
        <f t="shared" si="7"/>
        <v>WESTLAKE VINYLS CO-2019</v>
      </c>
      <c r="G48" s="15">
        <v>5</v>
      </c>
      <c r="H48" s="15">
        <v>100</v>
      </c>
      <c r="I48" s="15">
        <f t="shared" si="0"/>
        <v>105</v>
      </c>
      <c r="J48" s="15">
        <v>0.453592</v>
      </c>
      <c r="K48" s="183">
        <f t="shared" si="1"/>
        <v>2.26796</v>
      </c>
      <c r="L48" s="183">
        <f t="shared" si="2"/>
        <v>45.359200000000001</v>
      </c>
      <c r="M48" s="183">
        <f t="shared" si="3"/>
        <v>47.627159999999996</v>
      </c>
      <c r="N48" s="15">
        <v>365</v>
      </c>
      <c r="O48" s="183">
        <f t="shared" si="4"/>
        <v>6.21358904109589E-3</v>
      </c>
      <c r="P48" s="183">
        <f t="shared" si="5"/>
        <v>0.12427178082191781</v>
      </c>
      <c r="Q48" s="183">
        <f t="shared" si="6"/>
        <v>0.13048536986301368</v>
      </c>
    </row>
    <row r="49" spans="1:17" x14ac:dyDescent="0.25">
      <c r="A49" s="15" t="s">
        <v>78</v>
      </c>
      <c r="B49" s="15" t="s">
        <v>72</v>
      </c>
      <c r="C49" s="15" t="s">
        <v>16</v>
      </c>
      <c r="D49" s="15" t="s">
        <v>73</v>
      </c>
      <c r="E49" s="15">
        <v>2020</v>
      </c>
      <c r="F49" s="15" t="str">
        <f t="shared" si="7"/>
        <v>WESTLAKE VINYLS CO-2020</v>
      </c>
      <c r="G49" s="15">
        <v>5</v>
      </c>
      <c r="H49" s="15">
        <v>100</v>
      </c>
      <c r="I49" s="15">
        <f t="shared" si="0"/>
        <v>105</v>
      </c>
      <c r="J49" s="15">
        <v>0.453592</v>
      </c>
      <c r="K49" s="183">
        <f t="shared" si="1"/>
        <v>2.26796</v>
      </c>
      <c r="L49" s="183">
        <f t="shared" si="2"/>
        <v>45.359200000000001</v>
      </c>
      <c r="M49" s="183">
        <f t="shared" si="3"/>
        <v>47.627159999999996</v>
      </c>
      <c r="N49" s="15">
        <v>365</v>
      </c>
      <c r="O49" s="183">
        <f t="shared" si="4"/>
        <v>6.21358904109589E-3</v>
      </c>
      <c r="P49" s="183">
        <f t="shared" si="5"/>
        <v>0.12427178082191781</v>
      </c>
      <c r="Q49" s="183">
        <f t="shared" si="6"/>
        <v>0.13048536986301368</v>
      </c>
    </row>
    <row r="50" spans="1:17" x14ac:dyDescent="0.25">
      <c r="A50" s="15" t="s">
        <v>79</v>
      </c>
      <c r="B50" s="15" t="s">
        <v>72</v>
      </c>
      <c r="C50" s="15" t="s">
        <v>16</v>
      </c>
      <c r="D50" s="15" t="s">
        <v>73</v>
      </c>
      <c r="E50" s="15" t="s">
        <v>24</v>
      </c>
      <c r="F50" s="15" t="str">
        <f t="shared" si="7"/>
        <v>WESTLAKE VINYLS CO-Avg.</v>
      </c>
      <c r="G50" s="15">
        <f>AVERAGE(G44:G49)</f>
        <v>5.5</v>
      </c>
      <c r="H50" s="15">
        <f>AVERAGE(H44:H49)</f>
        <v>138.33333333333334</v>
      </c>
      <c r="I50" s="15">
        <f t="shared" si="0"/>
        <v>143.83333333333334</v>
      </c>
      <c r="J50" s="15">
        <v>0.453592</v>
      </c>
      <c r="K50" s="183">
        <f t="shared" si="1"/>
        <v>2.4947559999999998</v>
      </c>
      <c r="L50" s="183">
        <f t="shared" si="2"/>
        <v>62.74689333333334</v>
      </c>
      <c r="M50" s="183">
        <f t="shared" si="3"/>
        <v>65.241649333333342</v>
      </c>
      <c r="N50" s="15">
        <v>365</v>
      </c>
      <c r="O50" s="183">
        <f t="shared" si="4"/>
        <v>6.8349479452054791E-3</v>
      </c>
      <c r="P50" s="183">
        <f t="shared" si="5"/>
        <v>0.17190929680365299</v>
      </c>
      <c r="Q50" s="183">
        <f t="shared" si="6"/>
        <v>0.17874424474885847</v>
      </c>
    </row>
    <row r="51" spans="1:17" x14ac:dyDescent="0.25">
      <c r="A51" s="15" t="s">
        <v>80</v>
      </c>
      <c r="B51" s="15" t="s">
        <v>81</v>
      </c>
      <c r="C51" s="15" t="s">
        <v>16</v>
      </c>
      <c r="D51" s="15" t="s">
        <v>82</v>
      </c>
      <c r="E51" s="15">
        <v>2015</v>
      </c>
      <c r="F51" s="15" t="str">
        <f t="shared" si="7"/>
        <v>OCCIDENTAL CHEMICAL HOLDING CORP - GEISMAR PLANT-2015</v>
      </c>
      <c r="G51" s="15">
        <v>21.9</v>
      </c>
      <c r="H51" s="15">
        <v>120.7</v>
      </c>
      <c r="I51" s="15">
        <f t="shared" si="0"/>
        <v>142.6</v>
      </c>
      <c r="J51" s="15">
        <v>0.453592</v>
      </c>
      <c r="K51" s="183">
        <f t="shared" si="1"/>
        <v>9.933664799999999</v>
      </c>
      <c r="L51" s="183">
        <f t="shared" si="2"/>
        <v>54.748554400000003</v>
      </c>
      <c r="M51" s="183">
        <f t="shared" si="3"/>
        <v>64.682219199999992</v>
      </c>
      <c r="N51" s="15">
        <v>365</v>
      </c>
      <c r="O51" s="183">
        <f t="shared" si="4"/>
        <v>2.7215519999999997E-2</v>
      </c>
      <c r="P51" s="183">
        <f t="shared" si="5"/>
        <v>0.14999603945205481</v>
      </c>
      <c r="Q51" s="183">
        <f t="shared" si="6"/>
        <v>0.17721155945205477</v>
      </c>
    </row>
    <row r="52" spans="1:17" x14ac:dyDescent="0.25">
      <c r="A52" s="15" t="s">
        <v>83</v>
      </c>
      <c r="B52" s="15" t="s">
        <v>81</v>
      </c>
      <c r="C52" s="15" t="s">
        <v>16</v>
      </c>
      <c r="D52" s="15" t="s">
        <v>82</v>
      </c>
      <c r="E52" s="15">
        <v>2016</v>
      </c>
      <c r="F52" s="15" t="str">
        <f t="shared" si="7"/>
        <v>OCCIDENTAL CHEMICAL HOLDING CORP - GEISMAR PLANT-2016</v>
      </c>
      <c r="G52" s="15">
        <v>16.350000000000001</v>
      </c>
      <c r="H52" s="15">
        <v>185.2</v>
      </c>
      <c r="I52" s="15">
        <f t="shared" si="0"/>
        <v>201.54999999999998</v>
      </c>
      <c r="J52" s="15">
        <v>0.453592</v>
      </c>
      <c r="K52" s="183">
        <f t="shared" si="1"/>
        <v>7.416229200000001</v>
      </c>
      <c r="L52" s="183">
        <f t="shared" si="2"/>
        <v>84.005238399999996</v>
      </c>
      <c r="M52" s="183">
        <f t="shared" si="3"/>
        <v>91.421467599999986</v>
      </c>
      <c r="N52" s="15">
        <v>365</v>
      </c>
      <c r="O52" s="183">
        <f t="shared" si="4"/>
        <v>2.0318436164383565E-2</v>
      </c>
      <c r="P52" s="183">
        <f t="shared" si="5"/>
        <v>0.23015133808219176</v>
      </c>
      <c r="Q52" s="183">
        <f t="shared" si="6"/>
        <v>0.25046977424657529</v>
      </c>
    </row>
    <row r="53" spans="1:17" x14ac:dyDescent="0.25">
      <c r="A53" s="15" t="s">
        <v>84</v>
      </c>
      <c r="B53" s="15" t="s">
        <v>81</v>
      </c>
      <c r="C53" s="15" t="s">
        <v>16</v>
      </c>
      <c r="D53" s="15" t="s">
        <v>82</v>
      </c>
      <c r="E53" s="15" t="s">
        <v>24</v>
      </c>
      <c r="F53" s="15" t="str">
        <f t="shared" si="7"/>
        <v>OCCIDENTAL CHEMICAL HOLDING CORP - GEISMAR PLANT-Avg.</v>
      </c>
      <c r="G53" s="15">
        <f>AVERAGE(G51:G52)</f>
        <v>19.125</v>
      </c>
      <c r="H53" s="15">
        <f>AVERAGE(H51:H52)</f>
        <v>152.94999999999999</v>
      </c>
      <c r="I53" s="15">
        <f t="shared" si="0"/>
        <v>172.07499999999999</v>
      </c>
      <c r="J53" s="15">
        <v>0.453592</v>
      </c>
      <c r="K53" s="183">
        <f t="shared" si="1"/>
        <v>8.6749469999999995</v>
      </c>
      <c r="L53" s="183">
        <f t="shared" si="2"/>
        <v>69.376896399999993</v>
      </c>
      <c r="M53" s="183">
        <f t="shared" si="3"/>
        <v>78.051843399999996</v>
      </c>
      <c r="N53" s="15">
        <v>365</v>
      </c>
      <c r="O53" s="183">
        <f t="shared" si="4"/>
        <v>2.3766978082191779E-2</v>
      </c>
      <c r="P53" s="183">
        <f t="shared" si="5"/>
        <v>0.19007368876712327</v>
      </c>
      <c r="Q53" s="183">
        <f t="shared" si="6"/>
        <v>0.21384066684931505</v>
      </c>
    </row>
    <row r="54" spans="1:17" x14ac:dyDescent="0.25">
      <c r="A54" s="15" t="s">
        <v>85</v>
      </c>
      <c r="B54" s="15" t="s">
        <v>86</v>
      </c>
      <c r="C54" s="15" t="s">
        <v>16</v>
      </c>
      <c r="D54" s="15" t="s">
        <v>87</v>
      </c>
      <c r="E54" s="15">
        <v>2015</v>
      </c>
      <c r="F54" s="15" t="str">
        <f t="shared" si="7"/>
        <v>SHINTECH PLAQUEMINE PLANT-2015</v>
      </c>
      <c r="G54" s="15">
        <v>91</v>
      </c>
      <c r="H54" s="15">
        <v>579</v>
      </c>
      <c r="I54" s="15">
        <f t="shared" si="0"/>
        <v>670</v>
      </c>
      <c r="J54" s="15">
        <v>0.453592</v>
      </c>
      <c r="K54" s="183">
        <f t="shared" si="1"/>
        <v>41.276871999999997</v>
      </c>
      <c r="L54" s="183">
        <f t="shared" si="2"/>
        <v>262.62976800000001</v>
      </c>
      <c r="M54" s="183">
        <f t="shared" si="3"/>
        <v>303.90663999999998</v>
      </c>
      <c r="N54" s="15">
        <v>365</v>
      </c>
      <c r="O54" s="183">
        <f t="shared" si="4"/>
        <v>0.11308732054794519</v>
      </c>
      <c r="P54" s="183">
        <f t="shared" si="5"/>
        <v>0.71953361095890411</v>
      </c>
      <c r="Q54" s="183">
        <f t="shared" si="6"/>
        <v>0.83262093150684924</v>
      </c>
    </row>
    <row r="55" spans="1:17" x14ac:dyDescent="0.25">
      <c r="A55" s="15" t="s">
        <v>88</v>
      </c>
      <c r="B55" s="15" t="s">
        <v>86</v>
      </c>
      <c r="C55" s="15" t="s">
        <v>16</v>
      </c>
      <c r="D55" s="15" t="s">
        <v>87</v>
      </c>
      <c r="E55" s="15">
        <v>2016</v>
      </c>
      <c r="F55" s="15" t="str">
        <f t="shared" si="7"/>
        <v>SHINTECH PLAQUEMINE PLANT-2016</v>
      </c>
      <c r="G55" s="15">
        <v>91.4</v>
      </c>
      <c r="H55" s="15">
        <v>438.3</v>
      </c>
      <c r="I55" s="15">
        <f t="shared" si="0"/>
        <v>529.70000000000005</v>
      </c>
      <c r="J55" s="15">
        <v>0.453592</v>
      </c>
      <c r="K55" s="183">
        <f t="shared" si="1"/>
        <v>41.458308800000005</v>
      </c>
      <c r="L55" s="183">
        <f t="shared" si="2"/>
        <v>198.80937360000001</v>
      </c>
      <c r="M55" s="183">
        <f t="shared" si="3"/>
        <v>240.26768240000001</v>
      </c>
      <c r="N55" s="15">
        <v>365</v>
      </c>
      <c r="O55" s="183">
        <f t="shared" si="4"/>
        <v>0.11358440767123289</v>
      </c>
      <c r="P55" s="183">
        <f t="shared" si="5"/>
        <v>0.54468321534246578</v>
      </c>
      <c r="Q55" s="183">
        <f t="shared" si="6"/>
        <v>0.65826762301369868</v>
      </c>
    </row>
    <row r="56" spans="1:17" x14ac:dyDescent="0.25">
      <c r="A56" s="15" t="s">
        <v>89</v>
      </c>
      <c r="B56" s="15" t="s">
        <v>86</v>
      </c>
      <c r="C56" s="15" t="s">
        <v>16</v>
      </c>
      <c r="D56" s="15" t="s">
        <v>87</v>
      </c>
      <c r="E56" s="15">
        <v>2017</v>
      </c>
      <c r="F56" s="15" t="str">
        <f t="shared" si="7"/>
        <v>SHINTECH PLAQUEMINE PLANT-2017</v>
      </c>
      <c r="G56" s="15">
        <v>91.4</v>
      </c>
      <c r="H56" s="15">
        <v>608.76</v>
      </c>
      <c r="I56" s="15">
        <f t="shared" si="0"/>
        <v>700.16</v>
      </c>
      <c r="J56" s="15">
        <v>0.453592</v>
      </c>
      <c r="K56" s="183">
        <f t="shared" si="1"/>
        <v>41.458308800000005</v>
      </c>
      <c r="L56" s="183">
        <f t="shared" si="2"/>
        <v>276.12866592</v>
      </c>
      <c r="M56" s="183">
        <f t="shared" si="3"/>
        <v>317.58697472</v>
      </c>
      <c r="N56" s="15">
        <v>365</v>
      </c>
      <c r="O56" s="183">
        <f t="shared" si="4"/>
        <v>0.11358440767123289</v>
      </c>
      <c r="P56" s="183">
        <f t="shared" si="5"/>
        <v>0.75651689293150681</v>
      </c>
      <c r="Q56" s="183">
        <f t="shared" si="6"/>
        <v>0.87010130060273971</v>
      </c>
    </row>
    <row r="57" spans="1:17" x14ac:dyDescent="0.25">
      <c r="A57" s="15" t="s">
        <v>90</v>
      </c>
      <c r="B57" s="15" t="s">
        <v>86</v>
      </c>
      <c r="C57" s="15" t="s">
        <v>16</v>
      </c>
      <c r="D57" s="15" t="s">
        <v>87</v>
      </c>
      <c r="E57" s="15">
        <v>2018</v>
      </c>
      <c r="F57" s="15" t="str">
        <f t="shared" si="7"/>
        <v>SHINTECH PLAQUEMINE PLANT-2018</v>
      </c>
      <c r="G57" s="15">
        <v>94</v>
      </c>
      <c r="H57" s="15">
        <v>566</v>
      </c>
      <c r="I57" s="15">
        <f t="shared" si="0"/>
        <v>660</v>
      </c>
      <c r="J57" s="15">
        <v>0.453592</v>
      </c>
      <c r="K57" s="183">
        <f t="shared" si="1"/>
        <v>42.637647999999999</v>
      </c>
      <c r="L57" s="183">
        <f t="shared" si="2"/>
        <v>256.73307199999999</v>
      </c>
      <c r="M57" s="183">
        <f t="shared" si="3"/>
        <v>299.37072000000001</v>
      </c>
      <c r="N57" s="15">
        <v>365</v>
      </c>
      <c r="O57" s="183">
        <f t="shared" si="4"/>
        <v>0.11681547397260274</v>
      </c>
      <c r="P57" s="183">
        <f t="shared" si="5"/>
        <v>0.70337827945205478</v>
      </c>
      <c r="Q57" s="183">
        <f t="shared" si="6"/>
        <v>0.8201937534246575</v>
      </c>
    </row>
    <row r="58" spans="1:17" x14ac:dyDescent="0.25">
      <c r="A58" s="15" t="s">
        <v>91</v>
      </c>
      <c r="B58" s="15" t="s">
        <v>86</v>
      </c>
      <c r="C58" s="15" t="s">
        <v>16</v>
      </c>
      <c r="D58" s="15" t="s">
        <v>87</v>
      </c>
      <c r="E58" s="15">
        <v>2019</v>
      </c>
      <c r="F58" s="15" t="str">
        <f t="shared" si="7"/>
        <v>SHINTECH PLAQUEMINE PLANT-2019</v>
      </c>
      <c r="G58" s="15">
        <v>93</v>
      </c>
      <c r="H58" s="15">
        <v>472</v>
      </c>
      <c r="I58" s="15">
        <f t="shared" si="0"/>
        <v>565</v>
      </c>
      <c r="J58" s="15">
        <v>0.453592</v>
      </c>
      <c r="K58" s="183">
        <f t="shared" si="1"/>
        <v>42.184055999999998</v>
      </c>
      <c r="L58" s="183">
        <f t="shared" si="2"/>
        <v>214.09542400000001</v>
      </c>
      <c r="M58" s="183">
        <f t="shared" si="3"/>
        <v>256.27947999999998</v>
      </c>
      <c r="N58" s="15">
        <v>365</v>
      </c>
      <c r="O58" s="183">
        <f t="shared" si="4"/>
        <v>0.11557275616438356</v>
      </c>
      <c r="P58" s="183">
        <f t="shared" si="5"/>
        <v>0.58656280547945205</v>
      </c>
      <c r="Q58" s="183">
        <f t="shared" si="6"/>
        <v>0.7021355616438355</v>
      </c>
    </row>
    <row r="59" spans="1:17" x14ac:dyDescent="0.25">
      <c r="A59" s="15" t="s">
        <v>92</v>
      </c>
      <c r="B59" s="15" t="s">
        <v>86</v>
      </c>
      <c r="C59" s="15" t="s">
        <v>16</v>
      </c>
      <c r="D59" s="15" t="s">
        <v>87</v>
      </c>
      <c r="E59" s="15">
        <v>2020</v>
      </c>
      <c r="F59" s="15" t="str">
        <f t="shared" si="7"/>
        <v>SHINTECH PLAQUEMINE PLANT-2020</v>
      </c>
      <c r="G59" s="15">
        <v>168</v>
      </c>
      <c r="H59" s="15">
        <v>31</v>
      </c>
      <c r="I59" s="15">
        <f t="shared" si="0"/>
        <v>199</v>
      </c>
      <c r="J59" s="15">
        <v>0.453592</v>
      </c>
      <c r="K59" s="183">
        <f t="shared" si="1"/>
        <v>76.203456000000003</v>
      </c>
      <c r="L59" s="183">
        <f t="shared" si="2"/>
        <v>14.061351999999999</v>
      </c>
      <c r="M59" s="183">
        <f t="shared" si="3"/>
        <v>90.264808000000002</v>
      </c>
      <c r="N59" s="15">
        <v>365</v>
      </c>
      <c r="O59" s="183">
        <f t="shared" si="4"/>
        <v>0.20877659178082192</v>
      </c>
      <c r="P59" s="183">
        <f t="shared" si="5"/>
        <v>3.8524252054794518E-2</v>
      </c>
      <c r="Q59" s="183">
        <f t="shared" si="6"/>
        <v>0.24730084383561646</v>
      </c>
    </row>
    <row r="60" spans="1:17" x14ac:dyDescent="0.25">
      <c r="A60" s="15" t="s">
        <v>93</v>
      </c>
      <c r="B60" s="15" t="s">
        <v>86</v>
      </c>
      <c r="C60" s="15" t="s">
        <v>16</v>
      </c>
      <c r="D60" s="15" t="s">
        <v>87</v>
      </c>
      <c r="E60" s="15" t="s">
        <v>24</v>
      </c>
      <c r="F60" s="15" t="str">
        <f t="shared" si="7"/>
        <v>SHINTECH PLAQUEMINE PLANT-Avg.</v>
      </c>
      <c r="G60" s="15">
        <f>AVERAGE(G54:G59)</f>
        <v>104.8</v>
      </c>
      <c r="H60" s="15">
        <f>AVERAGE(H54:H59)</f>
        <v>449.17666666666668</v>
      </c>
      <c r="I60" s="15">
        <f t="shared" si="0"/>
        <v>553.97666666666669</v>
      </c>
      <c r="J60" s="15">
        <v>0.453592</v>
      </c>
      <c r="K60" s="183">
        <f t="shared" si="1"/>
        <v>47.536441599999996</v>
      </c>
      <c r="L60" s="183">
        <f t="shared" si="2"/>
        <v>203.74294258666666</v>
      </c>
      <c r="M60" s="183">
        <f t="shared" si="3"/>
        <v>251.27938418666668</v>
      </c>
      <c r="N60" s="15">
        <v>365</v>
      </c>
      <c r="O60" s="183">
        <f t="shared" si="4"/>
        <v>0.13023682630136985</v>
      </c>
      <c r="P60" s="183">
        <f t="shared" si="5"/>
        <v>0.55819984270319634</v>
      </c>
      <c r="Q60" s="183">
        <f t="shared" si="6"/>
        <v>0.68843666900456624</v>
      </c>
    </row>
    <row r="61" spans="1:17" x14ac:dyDescent="0.25">
      <c r="A61" s="15" t="s">
        <v>94</v>
      </c>
      <c r="B61" s="15" t="s">
        <v>95</v>
      </c>
      <c r="C61" s="15" t="s">
        <v>16</v>
      </c>
      <c r="D61" s="15" t="s">
        <v>96</v>
      </c>
      <c r="E61" s="15">
        <v>2015</v>
      </c>
      <c r="F61" s="15" t="str">
        <f t="shared" si="7"/>
        <v>AXIALL LLC-2015</v>
      </c>
      <c r="G61" s="15">
        <v>29</v>
      </c>
      <c r="H61" s="15">
        <v>220</v>
      </c>
      <c r="I61" s="15">
        <f t="shared" si="0"/>
        <v>249</v>
      </c>
      <c r="J61" s="15">
        <v>0.453592</v>
      </c>
      <c r="K61" s="183">
        <f t="shared" si="1"/>
        <v>13.154168</v>
      </c>
      <c r="L61" s="183">
        <f t="shared" si="2"/>
        <v>99.790239999999997</v>
      </c>
      <c r="M61" s="183">
        <f t="shared" si="3"/>
        <v>112.944408</v>
      </c>
      <c r="N61" s="15">
        <v>365</v>
      </c>
      <c r="O61" s="183">
        <f t="shared" si="4"/>
        <v>3.6038816438356165E-2</v>
      </c>
      <c r="P61" s="183">
        <f t="shared" si="5"/>
        <v>0.27339791780821915</v>
      </c>
      <c r="Q61" s="183">
        <f t="shared" si="6"/>
        <v>0.30943673424657531</v>
      </c>
    </row>
    <row r="62" spans="1:17" x14ac:dyDescent="0.25">
      <c r="A62" s="15" t="s">
        <v>97</v>
      </c>
      <c r="B62" s="15" t="s">
        <v>95</v>
      </c>
      <c r="C62" s="15" t="s">
        <v>16</v>
      </c>
      <c r="D62" s="15" t="s">
        <v>96</v>
      </c>
      <c r="E62" s="15">
        <v>2016</v>
      </c>
      <c r="F62" s="15" t="str">
        <f t="shared" si="7"/>
        <v>AXIALL LLC-2016</v>
      </c>
      <c r="G62" s="15">
        <v>14</v>
      </c>
      <c r="H62" s="15">
        <v>192</v>
      </c>
      <c r="I62" s="15">
        <f t="shared" si="0"/>
        <v>206</v>
      </c>
      <c r="J62" s="15">
        <v>0.453592</v>
      </c>
      <c r="K62" s="183">
        <f t="shared" si="1"/>
        <v>6.3502879999999999</v>
      </c>
      <c r="L62" s="183">
        <f t="shared" si="2"/>
        <v>87.089663999999999</v>
      </c>
      <c r="M62" s="183">
        <f t="shared" si="3"/>
        <v>93.439952000000005</v>
      </c>
      <c r="N62" s="15">
        <v>365</v>
      </c>
      <c r="O62" s="183">
        <f t="shared" si="4"/>
        <v>1.7398049315068494E-2</v>
      </c>
      <c r="P62" s="183">
        <f t="shared" si="5"/>
        <v>0.23860181917808218</v>
      </c>
      <c r="Q62" s="183">
        <f t="shared" si="6"/>
        <v>0.25599986849315071</v>
      </c>
    </row>
    <row r="63" spans="1:17" x14ac:dyDescent="0.25">
      <c r="A63" s="15" t="s">
        <v>98</v>
      </c>
      <c r="B63" s="15" t="s">
        <v>95</v>
      </c>
      <c r="C63" s="15" t="s">
        <v>16</v>
      </c>
      <c r="D63" s="15" t="s">
        <v>96</v>
      </c>
      <c r="E63" s="15">
        <v>2017</v>
      </c>
      <c r="F63" s="15" t="str">
        <f t="shared" si="7"/>
        <v>AXIALL LLC-2017</v>
      </c>
      <c r="G63" s="15">
        <v>8</v>
      </c>
      <c r="H63" s="15">
        <v>189</v>
      </c>
      <c r="I63" s="15">
        <f t="shared" si="0"/>
        <v>197</v>
      </c>
      <c r="J63" s="15">
        <v>0.453592</v>
      </c>
      <c r="K63" s="183">
        <f t="shared" si="1"/>
        <v>3.628736</v>
      </c>
      <c r="L63" s="183">
        <f t="shared" si="2"/>
        <v>85.728887999999998</v>
      </c>
      <c r="M63" s="183">
        <f t="shared" si="3"/>
        <v>89.357624000000001</v>
      </c>
      <c r="N63" s="15">
        <v>365</v>
      </c>
      <c r="O63" s="183">
        <f t="shared" si="4"/>
        <v>9.9417424657534254E-3</v>
      </c>
      <c r="P63" s="183">
        <f t="shared" si="5"/>
        <v>0.23487366575342467</v>
      </c>
      <c r="Q63" s="183">
        <f t="shared" si="6"/>
        <v>0.24481540821917808</v>
      </c>
    </row>
    <row r="64" spans="1:17" x14ac:dyDescent="0.25">
      <c r="A64" s="15" t="s">
        <v>99</v>
      </c>
      <c r="B64" s="15" t="s">
        <v>95</v>
      </c>
      <c r="C64" s="15" t="s">
        <v>16</v>
      </c>
      <c r="D64" s="15" t="s">
        <v>96</v>
      </c>
      <c r="E64" s="15">
        <v>2018</v>
      </c>
      <c r="F64" s="15" t="str">
        <f t="shared" si="7"/>
        <v>AXIALL LLC-2018</v>
      </c>
      <c r="G64" s="15">
        <v>4</v>
      </c>
      <c r="H64" s="15">
        <v>199</v>
      </c>
      <c r="I64" s="15">
        <f t="shared" si="0"/>
        <v>203</v>
      </c>
      <c r="J64" s="15">
        <v>0.453592</v>
      </c>
      <c r="K64" s="183">
        <f t="shared" si="1"/>
        <v>1.814368</v>
      </c>
      <c r="L64" s="183">
        <f t="shared" si="2"/>
        <v>90.264808000000002</v>
      </c>
      <c r="M64" s="183">
        <f t="shared" si="3"/>
        <v>92.079176000000004</v>
      </c>
      <c r="N64" s="15">
        <v>365</v>
      </c>
      <c r="O64" s="183">
        <f t="shared" si="4"/>
        <v>4.9708712328767127E-3</v>
      </c>
      <c r="P64" s="183">
        <f t="shared" si="5"/>
        <v>0.24730084383561646</v>
      </c>
      <c r="Q64" s="183">
        <f t="shared" si="6"/>
        <v>0.25227171506849316</v>
      </c>
    </row>
    <row r="65" spans="1:17" x14ac:dyDescent="0.25">
      <c r="A65" s="15" t="s">
        <v>100</v>
      </c>
      <c r="B65" s="15" t="s">
        <v>95</v>
      </c>
      <c r="C65" s="15" t="s">
        <v>16</v>
      </c>
      <c r="D65" s="15" t="s">
        <v>96</v>
      </c>
      <c r="E65" s="15">
        <v>2019</v>
      </c>
      <c r="F65" s="15" t="str">
        <f t="shared" si="7"/>
        <v>AXIALL LLC-2019</v>
      </c>
      <c r="G65" s="15">
        <v>19</v>
      </c>
      <c r="H65" s="15">
        <v>164</v>
      </c>
      <c r="I65" s="15">
        <f t="shared" si="0"/>
        <v>183</v>
      </c>
      <c r="J65" s="15">
        <v>0.453592</v>
      </c>
      <c r="K65" s="183">
        <f t="shared" si="1"/>
        <v>8.6182479999999995</v>
      </c>
      <c r="L65" s="183">
        <f t="shared" si="2"/>
        <v>74.389088000000001</v>
      </c>
      <c r="M65" s="183">
        <f t="shared" si="3"/>
        <v>83.007335999999995</v>
      </c>
      <c r="N65" s="15">
        <v>365</v>
      </c>
      <c r="O65" s="183">
        <f t="shared" si="4"/>
        <v>2.3611638356164383E-2</v>
      </c>
      <c r="P65" s="183">
        <f t="shared" si="5"/>
        <v>0.20380572054794521</v>
      </c>
      <c r="Q65" s="183">
        <f t="shared" si="6"/>
        <v>0.22741735890410958</v>
      </c>
    </row>
    <row r="66" spans="1:17" x14ac:dyDescent="0.25">
      <c r="A66" s="15" t="s">
        <v>101</v>
      </c>
      <c r="B66" s="15" t="s">
        <v>95</v>
      </c>
      <c r="C66" s="15" t="s">
        <v>16</v>
      </c>
      <c r="D66" s="15" t="s">
        <v>96</v>
      </c>
      <c r="E66" s="15">
        <v>2020</v>
      </c>
      <c r="F66" s="15" t="str">
        <f t="shared" si="7"/>
        <v>AXIALL LLC-2020</v>
      </c>
      <c r="G66" s="15">
        <v>21</v>
      </c>
      <c r="H66" s="15">
        <v>120</v>
      </c>
      <c r="I66" s="15">
        <f t="shared" si="0"/>
        <v>141</v>
      </c>
      <c r="J66" s="15">
        <v>0.453592</v>
      </c>
      <c r="K66" s="183">
        <f t="shared" si="1"/>
        <v>9.5254320000000003</v>
      </c>
      <c r="L66" s="183">
        <f t="shared" si="2"/>
        <v>54.431039999999996</v>
      </c>
      <c r="M66" s="183">
        <f t="shared" si="3"/>
        <v>63.956471999999998</v>
      </c>
      <c r="N66" s="15">
        <v>365</v>
      </c>
      <c r="O66" s="183">
        <f t="shared" si="4"/>
        <v>2.609707397260274E-2</v>
      </c>
      <c r="P66" s="183">
        <f t="shared" si="5"/>
        <v>0.14912613698630137</v>
      </c>
      <c r="Q66" s="183">
        <f t="shared" si="6"/>
        <v>0.17522321095890411</v>
      </c>
    </row>
    <row r="67" spans="1:17" x14ac:dyDescent="0.25">
      <c r="A67" s="15" t="s">
        <v>102</v>
      </c>
      <c r="B67" s="15" t="s">
        <v>95</v>
      </c>
      <c r="C67" s="15" t="s">
        <v>16</v>
      </c>
      <c r="D67" s="15" t="s">
        <v>96</v>
      </c>
      <c r="E67" s="15" t="s">
        <v>24</v>
      </c>
      <c r="F67" s="15" t="str">
        <f t="shared" si="7"/>
        <v>AXIALL LLC-Avg.</v>
      </c>
      <c r="G67" s="15">
        <f>AVERAGE(G61:G66)</f>
        <v>15.833333333333334</v>
      </c>
      <c r="H67" s="15">
        <f>AVERAGE(H61:H66)</f>
        <v>180.66666666666666</v>
      </c>
      <c r="I67" s="15">
        <f t="shared" ref="I67:I118" si="8">G67+H67</f>
        <v>196.5</v>
      </c>
      <c r="J67" s="15">
        <v>0.453592</v>
      </c>
      <c r="K67" s="183">
        <f t="shared" ref="K67:K118" si="9">G67*J67</f>
        <v>7.1818733333333338</v>
      </c>
      <c r="L67" s="183">
        <f t="shared" ref="L67:L118" si="10">H67*J67</f>
        <v>81.948954666666666</v>
      </c>
      <c r="M67" s="183">
        <f t="shared" ref="M67:M118" si="11">I67*J67</f>
        <v>89.130827999999994</v>
      </c>
      <c r="N67" s="15">
        <v>365</v>
      </c>
      <c r="O67" s="183">
        <f t="shared" ref="O67:O118" si="12">K67/N67</f>
        <v>1.9676365296803656E-2</v>
      </c>
      <c r="P67" s="183">
        <f t="shared" ref="P67:P118" si="13">L67/N67</f>
        <v>0.22451768401826483</v>
      </c>
      <c r="Q67" s="183">
        <f t="shared" ref="Q67:Q118" si="14">M67/N67</f>
        <v>0.24419404931506847</v>
      </c>
    </row>
    <row r="68" spans="1:17" x14ac:dyDescent="0.25">
      <c r="A68" s="15" t="s">
        <v>103</v>
      </c>
      <c r="B68" s="15" t="s">
        <v>104</v>
      </c>
      <c r="C68" s="15" t="s">
        <v>16</v>
      </c>
      <c r="D68" s="15" t="s">
        <v>105</v>
      </c>
      <c r="E68" s="15">
        <v>2015</v>
      </c>
      <c r="F68" s="15" t="str">
        <f t="shared" ref="F68:F118" si="15">D68&amp;"-"&amp;E68</f>
        <v>THE DOW CHEMICAL CO - LOUISIANA OPERATIONS-2015</v>
      </c>
      <c r="G68" s="15">
        <v>0</v>
      </c>
      <c r="H68" s="15">
        <v>12</v>
      </c>
      <c r="I68" s="15">
        <f t="shared" si="8"/>
        <v>12</v>
      </c>
      <c r="J68" s="15">
        <v>0.453592</v>
      </c>
      <c r="K68" s="183">
        <f t="shared" si="9"/>
        <v>0</v>
      </c>
      <c r="L68" s="183">
        <f t="shared" si="10"/>
        <v>5.4431039999999999</v>
      </c>
      <c r="M68" s="183">
        <f t="shared" si="11"/>
        <v>5.4431039999999999</v>
      </c>
      <c r="N68" s="15">
        <v>365</v>
      </c>
      <c r="O68" s="183">
        <f t="shared" si="12"/>
        <v>0</v>
      </c>
      <c r="P68" s="183">
        <f t="shared" si="13"/>
        <v>1.4912613698630136E-2</v>
      </c>
      <c r="Q68" s="183">
        <f t="shared" si="14"/>
        <v>1.4912613698630136E-2</v>
      </c>
    </row>
    <row r="69" spans="1:17" x14ac:dyDescent="0.25">
      <c r="A69" s="15" t="s">
        <v>106</v>
      </c>
      <c r="B69" s="15" t="s">
        <v>104</v>
      </c>
      <c r="C69" s="15" t="s">
        <v>16</v>
      </c>
      <c r="D69" s="15" t="s">
        <v>105</v>
      </c>
      <c r="E69" s="15">
        <v>2016</v>
      </c>
      <c r="F69" s="15" t="str">
        <f t="shared" si="15"/>
        <v>THE DOW CHEMICAL CO - LOUISIANA OPERATIONS-2016</v>
      </c>
      <c r="G69" s="15">
        <v>0</v>
      </c>
      <c r="H69" s="15">
        <v>0</v>
      </c>
      <c r="I69" s="15">
        <f t="shared" si="8"/>
        <v>0</v>
      </c>
      <c r="J69" s="15">
        <v>0.453592</v>
      </c>
      <c r="K69" s="183">
        <f t="shared" si="9"/>
        <v>0</v>
      </c>
      <c r="L69" s="183">
        <f t="shared" si="10"/>
        <v>0</v>
      </c>
      <c r="M69" s="183">
        <f t="shared" si="11"/>
        <v>0</v>
      </c>
      <c r="N69" s="15">
        <v>365</v>
      </c>
      <c r="O69" s="183">
        <f t="shared" si="12"/>
        <v>0</v>
      </c>
      <c r="P69" s="183">
        <f t="shared" si="13"/>
        <v>0</v>
      </c>
      <c r="Q69" s="183">
        <f t="shared" si="14"/>
        <v>0</v>
      </c>
    </row>
    <row r="70" spans="1:17" x14ac:dyDescent="0.25">
      <c r="A70" s="15" t="s">
        <v>107</v>
      </c>
      <c r="B70" s="15" t="s">
        <v>104</v>
      </c>
      <c r="C70" s="15" t="s">
        <v>16</v>
      </c>
      <c r="D70" s="15" t="s">
        <v>105</v>
      </c>
      <c r="E70" s="15">
        <v>2017</v>
      </c>
      <c r="F70" s="15" t="str">
        <f t="shared" si="15"/>
        <v>THE DOW CHEMICAL CO - LOUISIANA OPERATIONS-2017</v>
      </c>
      <c r="G70" s="15">
        <v>0</v>
      </c>
      <c r="H70" s="15">
        <v>0</v>
      </c>
      <c r="I70" s="15">
        <f t="shared" si="8"/>
        <v>0</v>
      </c>
      <c r="J70" s="15">
        <v>0.453592</v>
      </c>
      <c r="K70" s="183">
        <f t="shared" si="9"/>
        <v>0</v>
      </c>
      <c r="L70" s="183">
        <f t="shared" si="10"/>
        <v>0</v>
      </c>
      <c r="M70" s="183">
        <f t="shared" si="11"/>
        <v>0</v>
      </c>
      <c r="N70" s="15">
        <v>365</v>
      </c>
      <c r="O70" s="183">
        <f t="shared" si="12"/>
        <v>0</v>
      </c>
      <c r="P70" s="183">
        <f t="shared" si="13"/>
        <v>0</v>
      </c>
      <c r="Q70" s="183">
        <f t="shared" si="14"/>
        <v>0</v>
      </c>
    </row>
    <row r="71" spans="1:17" x14ac:dyDescent="0.25">
      <c r="A71" s="15" t="s">
        <v>108</v>
      </c>
      <c r="B71" s="15" t="s">
        <v>104</v>
      </c>
      <c r="C71" s="15" t="s">
        <v>16</v>
      </c>
      <c r="D71" s="15" t="s">
        <v>105</v>
      </c>
      <c r="E71" s="15" t="s">
        <v>24</v>
      </c>
      <c r="F71" s="15" t="str">
        <f t="shared" si="15"/>
        <v>THE DOW CHEMICAL CO - LOUISIANA OPERATIONS-Avg.</v>
      </c>
      <c r="G71" s="15">
        <f>AVERAGE(G68:G70)</f>
        <v>0</v>
      </c>
      <c r="H71" s="15">
        <f>AVERAGE(H68:H70)</f>
        <v>4</v>
      </c>
      <c r="I71" s="15">
        <f t="shared" si="8"/>
        <v>4</v>
      </c>
      <c r="J71" s="15">
        <v>0.453592</v>
      </c>
      <c r="K71" s="183">
        <f t="shared" si="9"/>
        <v>0</v>
      </c>
      <c r="L71" s="183">
        <f t="shared" si="10"/>
        <v>1.814368</v>
      </c>
      <c r="M71" s="183">
        <f t="shared" si="11"/>
        <v>1.814368</v>
      </c>
      <c r="N71" s="15">
        <v>365</v>
      </c>
      <c r="O71" s="183">
        <f t="shared" si="12"/>
        <v>0</v>
      </c>
      <c r="P71" s="183">
        <f t="shared" si="13"/>
        <v>4.9708712328767127E-3</v>
      </c>
      <c r="Q71" s="183">
        <f t="shared" si="14"/>
        <v>4.9708712328767127E-3</v>
      </c>
    </row>
    <row r="72" spans="1:17" x14ac:dyDescent="0.25">
      <c r="A72" s="15" t="s">
        <v>109</v>
      </c>
      <c r="B72" s="15" t="s">
        <v>110</v>
      </c>
      <c r="C72" s="15" t="s">
        <v>16</v>
      </c>
      <c r="D72" s="15" t="s">
        <v>111</v>
      </c>
      <c r="E72" s="15">
        <v>2015</v>
      </c>
      <c r="F72" s="15" t="str">
        <f t="shared" si="15"/>
        <v>BLUE CUBE OPERATIONS LLC - PLAQUEMINE SITE-2015</v>
      </c>
      <c r="G72" s="15">
        <v>236</v>
      </c>
      <c r="H72" s="15">
        <v>23</v>
      </c>
      <c r="I72" s="15">
        <f t="shared" si="8"/>
        <v>259</v>
      </c>
      <c r="J72" s="15">
        <v>0.453592</v>
      </c>
      <c r="K72" s="183">
        <f t="shared" si="9"/>
        <v>107.047712</v>
      </c>
      <c r="L72" s="183">
        <f t="shared" si="10"/>
        <v>10.432615999999999</v>
      </c>
      <c r="M72" s="183">
        <f t="shared" si="11"/>
        <v>117.480328</v>
      </c>
      <c r="N72" s="15">
        <v>365</v>
      </c>
      <c r="O72" s="183">
        <f t="shared" si="12"/>
        <v>0.29328140273972603</v>
      </c>
      <c r="P72" s="183">
        <f t="shared" si="13"/>
        <v>2.8582509589041093E-2</v>
      </c>
      <c r="Q72" s="183">
        <f t="shared" si="14"/>
        <v>0.3218639123287671</v>
      </c>
    </row>
    <row r="73" spans="1:17" x14ac:dyDescent="0.25">
      <c r="A73" s="15" t="s">
        <v>112</v>
      </c>
      <c r="B73" s="15" t="s">
        <v>113</v>
      </c>
      <c r="C73" s="15" t="s">
        <v>16</v>
      </c>
      <c r="D73" s="15" t="s">
        <v>114</v>
      </c>
      <c r="E73" s="15">
        <v>2015</v>
      </c>
      <c r="F73" s="15" t="str">
        <f t="shared" si="15"/>
        <v>FORMOSA PLASTICS CORP LOUISIANA-2015</v>
      </c>
      <c r="G73" s="15">
        <v>0</v>
      </c>
      <c r="H73" s="15">
        <v>1333</v>
      </c>
      <c r="I73" s="15">
        <f t="shared" si="8"/>
        <v>1333</v>
      </c>
      <c r="J73" s="15">
        <v>0.453592</v>
      </c>
      <c r="K73" s="183">
        <f t="shared" si="9"/>
        <v>0</v>
      </c>
      <c r="L73" s="183">
        <f t="shared" si="10"/>
        <v>604.63813600000003</v>
      </c>
      <c r="M73" s="183">
        <f t="shared" si="11"/>
        <v>604.63813600000003</v>
      </c>
      <c r="N73" s="15">
        <v>365</v>
      </c>
      <c r="O73" s="183">
        <f t="shared" si="12"/>
        <v>0</v>
      </c>
      <c r="P73" s="183">
        <f t="shared" si="13"/>
        <v>1.6565428383561644</v>
      </c>
      <c r="Q73" s="183">
        <f t="shared" si="14"/>
        <v>1.6565428383561644</v>
      </c>
    </row>
    <row r="74" spans="1:17" x14ac:dyDescent="0.25">
      <c r="A74" s="15" t="s">
        <v>115</v>
      </c>
      <c r="B74" s="15" t="s">
        <v>113</v>
      </c>
      <c r="C74" s="15" t="s">
        <v>16</v>
      </c>
      <c r="D74" s="15" t="s">
        <v>114</v>
      </c>
      <c r="E74" s="15">
        <v>2016</v>
      </c>
      <c r="F74" s="15" t="str">
        <f t="shared" si="15"/>
        <v>FORMOSA PLASTICS CORP LOUISIANA-2016</v>
      </c>
      <c r="G74" s="15">
        <v>0</v>
      </c>
      <c r="H74" s="15">
        <v>1348</v>
      </c>
      <c r="I74" s="15">
        <f t="shared" si="8"/>
        <v>1348</v>
      </c>
      <c r="J74" s="15">
        <v>0.453592</v>
      </c>
      <c r="K74" s="183">
        <f t="shared" si="9"/>
        <v>0</v>
      </c>
      <c r="L74" s="183">
        <f t="shared" si="10"/>
        <v>611.44201599999997</v>
      </c>
      <c r="M74" s="183">
        <f t="shared" si="11"/>
        <v>611.44201599999997</v>
      </c>
      <c r="N74" s="15">
        <v>365</v>
      </c>
      <c r="O74" s="183">
        <f t="shared" si="12"/>
        <v>0</v>
      </c>
      <c r="P74" s="183">
        <f t="shared" si="13"/>
        <v>1.675183605479452</v>
      </c>
      <c r="Q74" s="183">
        <f t="shared" si="14"/>
        <v>1.675183605479452</v>
      </c>
    </row>
    <row r="75" spans="1:17" x14ac:dyDescent="0.25">
      <c r="A75" s="15" t="s">
        <v>116</v>
      </c>
      <c r="B75" s="15" t="s">
        <v>113</v>
      </c>
      <c r="C75" s="15" t="s">
        <v>16</v>
      </c>
      <c r="D75" s="15" t="s">
        <v>114</v>
      </c>
      <c r="E75" s="15">
        <v>2017</v>
      </c>
      <c r="F75" s="15" t="str">
        <f t="shared" si="15"/>
        <v>FORMOSA PLASTICS CORP LOUISIANA-2017</v>
      </c>
      <c r="G75" s="15">
        <v>0</v>
      </c>
      <c r="H75" s="15">
        <v>1304</v>
      </c>
      <c r="I75" s="15">
        <f t="shared" si="8"/>
        <v>1304</v>
      </c>
      <c r="J75" s="15">
        <v>0.453592</v>
      </c>
      <c r="K75" s="183">
        <f t="shared" si="9"/>
        <v>0</v>
      </c>
      <c r="L75" s="183">
        <f t="shared" si="10"/>
        <v>591.483968</v>
      </c>
      <c r="M75" s="183">
        <f t="shared" si="11"/>
        <v>591.483968</v>
      </c>
      <c r="N75" s="15">
        <v>365</v>
      </c>
      <c r="O75" s="183">
        <f t="shared" si="12"/>
        <v>0</v>
      </c>
      <c r="P75" s="183">
        <f t="shared" si="13"/>
        <v>1.6205040219178082</v>
      </c>
      <c r="Q75" s="183">
        <f t="shared" si="14"/>
        <v>1.6205040219178082</v>
      </c>
    </row>
    <row r="76" spans="1:17" x14ac:dyDescent="0.25">
      <c r="A76" s="15" t="s">
        <v>117</v>
      </c>
      <c r="B76" s="15" t="s">
        <v>113</v>
      </c>
      <c r="C76" s="15" t="s">
        <v>16</v>
      </c>
      <c r="D76" s="15" t="s">
        <v>114</v>
      </c>
      <c r="E76" s="15">
        <v>2018</v>
      </c>
      <c r="F76" s="15" t="str">
        <f t="shared" si="15"/>
        <v>FORMOSA PLASTICS CORP LOUISIANA-2018</v>
      </c>
      <c r="G76" s="15">
        <v>0</v>
      </c>
      <c r="H76" s="15">
        <v>1344</v>
      </c>
      <c r="I76" s="15">
        <f t="shared" si="8"/>
        <v>1344</v>
      </c>
      <c r="J76" s="15">
        <v>0.453592</v>
      </c>
      <c r="K76" s="183">
        <f t="shared" si="9"/>
        <v>0</v>
      </c>
      <c r="L76" s="183">
        <f t="shared" si="10"/>
        <v>609.62764800000002</v>
      </c>
      <c r="M76" s="183">
        <f t="shared" si="11"/>
        <v>609.62764800000002</v>
      </c>
      <c r="N76" s="15">
        <v>365</v>
      </c>
      <c r="O76" s="183">
        <f t="shared" si="12"/>
        <v>0</v>
      </c>
      <c r="P76" s="183">
        <f t="shared" si="13"/>
        <v>1.6702127342465753</v>
      </c>
      <c r="Q76" s="183">
        <f t="shared" si="14"/>
        <v>1.6702127342465753</v>
      </c>
    </row>
    <row r="77" spans="1:17" x14ac:dyDescent="0.25">
      <c r="A77" s="15" t="s">
        <v>118</v>
      </c>
      <c r="B77" s="15" t="s">
        <v>113</v>
      </c>
      <c r="C77" s="15" t="s">
        <v>16</v>
      </c>
      <c r="D77" s="15" t="s">
        <v>114</v>
      </c>
      <c r="E77" s="15">
        <v>2019</v>
      </c>
      <c r="F77" s="15" t="str">
        <f t="shared" si="15"/>
        <v>FORMOSA PLASTICS CORP LOUISIANA-2019</v>
      </c>
      <c r="G77" s="15">
        <v>0</v>
      </c>
      <c r="H77" s="15">
        <v>1333</v>
      </c>
      <c r="I77" s="15">
        <f t="shared" si="8"/>
        <v>1333</v>
      </c>
      <c r="J77" s="15">
        <v>0.453592</v>
      </c>
      <c r="K77" s="183">
        <f t="shared" si="9"/>
        <v>0</v>
      </c>
      <c r="L77" s="183">
        <f t="shared" si="10"/>
        <v>604.63813600000003</v>
      </c>
      <c r="M77" s="183">
        <f t="shared" si="11"/>
        <v>604.63813600000003</v>
      </c>
      <c r="N77" s="15">
        <v>365</v>
      </c>
      <c r="O77" s="183">
        <f t="shared" si="12"/>
        <v>0</v>
      </c>
      <c r="P77" s="183">
        <f t="shared" si="13"/>
        <v>1.6565428383561644</v>
      </c>
      <c r="Q77" s="183">
        <f t="shared" si="14"/>
        <v>1.6565428383561644</v>
      </c>
    </row>
    <row r="78" spans="1:17" x14ac:dyDescent="0.25">
      <c r="A78" s="15" t="s">
        <v>119</v>
      </c>
      <c r="B78" s="15" t="s">
        <v>113</v>
      </c>
      <c r="C78" s="15" t="s">
        <v>16</v>
      </c>
      <c r="D78" s="15" t="s">
        <v>114</v>
      </c>
      <c r="E78" s="15">
        <v>2020</v>
      </c>
      <c r="F78" s="15" t="str">
        <f t="shared" si="15"/>
        <v>FORMOSA PLASTICS CORP LOUISIANA-2020</v>
      </c>
      <c r="G78" s="15">
        <v>0</v>
      </c>
      <c r="H78" s="15">
        <v>1362</v>
      </c>
      <c r="I78" s="15">
        <f t="shared" si="8"/>
        <v>1362</v>
      </c>
      <c r="J78" s="15">
        <v>0.453592</v>
      </c>
      <c r="K78" s="183">
        <f t="shared" si="9"/>
        <v>0</v>
      </c>
      <c r="L78" s="183">
        <f t="shared" si="10"/>
        <v>617.79230399999994</v>
      </c>
      <c r="M78" s="183">
        <f t="shared" si="11"/>
        <v>617.79230399999994</v>
      </c>
      <c r="N78" s="15">
        <v>365</v>
      </c>
      <c r="O78" s="183">
        <f t="shared" si="12"/>
        <v>0</v>
      </c>
      <c r="P78" s="183">
        <f t="shared" si="13"/>
        <v>1.6925816547945205</v>
      </c>
      <c r="Q78" s="183">
        <f t="shared" si="14"/>
        <v>1.6925816547945205</v>
      </c>
    </row>
    <row r="79" spans="1:17" x14ac:dyDescent="0.25">
      <c r="A79" s="15" t="s">
        <v>120</v>
      </c>
      <c r="B79" s="15" t="s">
        <v>113</v>
      </c>
      <c r="C79" s="15" t="s">
        <v>16</v>
      </c>
      <c r="D79" s="15" t="s">
        <v>114</v>
      </c>
      <c r="E79" s="15" t="s">
        <v>24</v>
      </c>
      <c r="F79" s="15" t="str">
        <f t="shared" si="15"/>
        <v>FORMOSA PLASTICS CORP LOUISIANA-Avg.</v>
      </c>
      <c r="G79" s="15">
        <f>AVERAGE(G73:G78)</f>
        <v>0</v>
      </c>
      <c r="H79" s="15">
        <f>AVERAGE(H73:H78)</f>
        <v>1337.3333333333333</v>
      </c>
      <c r="I79" s="15">
        <f t="shared" si="8"/>
        <v>1337.3333333333333</v>
      </c>
      <c r="J79" s="15">
        <v>0.453592</v>
      </c>
      <c r="K79" s="183">
        <f t="shared" si="9"/>
        <v>0</v>
      </c>
      <c r="L79" s="183">
        <f t="shared" si="10"/>
        <v>606.60370133333333</v>
      </c>
      <c r="M79" s="183">
        <f t="shared" si="11"/>
        <v>606.60370133333333</v>
      </c>
      <c r="N79" s="15">
        <v>365</v>
      </c>
      <c r="O79" s="183">
        <f t="shared" si="12"/>
        <v>0</v>
      </c>
      <c r="P79" s="183">
        <f t="shared" si="13"/>
        <v>1.6619279488584475</v>
      </c>
      <c r="Q79" s="183">
        <f t="shared" si="14"/>
        <v>1.6619279488584475</v>
      </c>
    </row>
    <row r="80" spans="1:17" x14ac:dyDescent="0.25">
      <c r="A80" s="15" t="s">
        <v>121</v>
      </c>
      <c r="B80" s="15" t="s">
        <v>122</v>
      </c>
      <c r="C80" s="15" t="s">
        <v>16</v>
      </c>
      <c r="D80" s="15" t="s">
        <v>123</v>
      </c>
      <c r="E80" s="15">
        <v>2019</v>
      </c>
      <c r="F80" s="15" t="str">
        <f t="shared" si="15"/>
        <v>ASH GROVE CEMENT-2019</v>
      </c>
      <c r="G80" s="15">
        <v>300</v>
      </c>
      <c r="H80" s="15">
        <v>29</v>
      </c>
      <c r="I80" s="15">
        <f t="shared" si="8"/>
        <v>329</v>
      </c>
      <c r="J80" s="15">
        <v>0.453592</v>
      </c>
      <c r="K80" s="183">
        <f t="shared" si="9"/>
        <v>136.07759999999999</v>
      </c>
      <c r="L80" s="183">
        <f t="shared" si="10"/>
        <v>13.154168</v>
      </c>
      <c r="M80" s="183">
        <f t="shared" si="11"/>
        <v>149.23176799999999</v>
      </c>
      <c r="N80" s="15">
        <v>365</v>
      </c>
      <c r="O80" s="183">
        <f t="shared" si="12"/>
        <v>0.37281534246575337</v>
      </c>
      <c r="P80" s="183">
        <f t="shared" si="13"/>
        <v>3.6038816438356165E-2</v>
      </c>
      <c r="Q80" s="183">
        <f t="shared" si="14"/>
        <v>0.40885415890410953</v>
      </c>
    </row>
    <row r="81" spans="1:17" x14ac:dyDescent="0.25">
      <c r="A81" s="15" t="s">
        <v>124</v>
      </c>
      <c r="B81" s="15" t="s">
        <v>125</v>
      </c>
      <c r="C81" s="15" t="s">
        <v>16</v>
      </c>
      <c r="D81" s="15" t="s">
        <v>126</v>
      </c>
      <c r="E81" s="15">
        <v>2015</v>
      </c>
      <c r="F81" s="15" t="str">
        <f t="shared" si="15"/>
        <v>OXY VINYLS LP DEER PARK-VCM PLANT-2015</v>
      </c>
      <c r="G81" s="15">
        <v>4.46</v>
      </c>
      <c r="H81" s="15">
        <v>0.39</v>
      </c>
      <c r="I81" s="15">
        <f t="shared" si="8"/>
        <v>4.8499999999999996</v>
      </c>
      <c r="J81" s="15">
        <v>0.453592</v>
      </c>
      <c r="K81" s="183">
        <f t="shared" si="9"/>
        <v>2.0230203200000001</v>
      </c>
      <c r="L81" s="183">
        <f t="shared" si="10"/>
        <v>0.17690088000000001</v>
      </c>
      <c r="M81" s="183">
        <f t="shared" si="11"/>
        <v>2.1999211999999999</v>
      </c>
      <c r="N81" s="15">
        <v>365</v>
      </c>
      <c r="O81" s="183">
        <f t="shared" si="12"/>
        <v>5.5425214246575347E-3</v>
      </c>
      <c r="P81" s="183">
        <f t="shared" si="13"/>
        <v>4.846599452054795E-4</v>
      </c>
      <c r="Q81" s="183">
        <f t="shared" si="14"/>
        <v>6.0271813698630139E-3</v>
      </c>
    </row>
    <row r="82" spans="1:17" x14ac:dyDescent="0.25">
      <c r="A82" s="15" t="s">
        <v>127</v>
      </c>
      <c r="B82" s="15" t="s">
        <v>125</v>
      </c>
      <c r="C82" s="15" t="s">
        <v>16</v>
      </c>
      <c r="D82" s="15" t="s">
        <v>126</v>
      </c>
      <c r="E82" s="15">
        <v>2016</v>
      </c>
      <c r="F82" s="15" t="str">
        <f t="shared" si="15"/>
        <v>OXY VINYLS LP DEER PARK-VCM PLANT-2016</v>
      </c>
      <c r="G82" s="15">
        <v>2.11</v>
      </c>
      <c r="H82" s="15">
        <v>0.4</v>
      </c>
      <c r="I82" s="15">
        <f t="shared" si="8"/>
        <v>2.5099999999999998</v>
      </c>
      <c r="J82" s="15">
        <v>0.453592</v>
      </c>
      <c r="K82" s="183">
        <f t="shared" si="9"/>
        <v>0.95707911999999995</v>
      </c>
      <c r="L82" s="183">
        <f t="shared" si="10"/>
        <v>0.18143680000000001</v>
      </c>
      <c r="M82" s="183">
        <f t="shared" si="11"/>
        <v>1.1385159199999999</v>
      </c>
      <c r="N82" s="15">
        <v>365</v>
      </c>
      <c r="O82" s="183">
        <f t="shared" si="12"/>
        <v>2.6221345753424654E-3</v>
      </c>
      <c r="P82" s="183">
        <f t="shared" si="13"/>
        <v>4.9708712328767131E-4</v>
      </c>
      <c r="Q82" s="183">
        <f t="shared" si="14"/>
        <v>3.1192216986301365E-3</v>
      </c>
    </row>
    <row r="83" spans="1:17" x14ac:dyDescent="0.25">
      <c r="A83" s="15" t="s">
        <v>128</v>
      </c>
      <c r="B83" s="15" t="s">
        <v>125</v>
      </c>
      <c r="C83" s="15" t="s">
        <v>16</v>
      </c>
      <c r="D83" s="15" t="s">
        <v>126</v>
      </c>
      <c r="E83" s="15">
        <v>2017</v>
      </c>
      <c r="F83" s="15" t="str">
        <f t="shared" si="15"/>
        <v>OXY VINYLS LP DEER PARK-VCM PLANT-2017</v>
      </c>
      <c r="G83" s="15">
        <v>9.1999999999999993</v>
      </c>
      <c r="H83" s="15">
        <v>0.39</v>
      </c>
      <c r="I83" s="15">
        <f t="shared" si="8"/>
        <v>9.59</v>
      </c>
      <c r="J83" s="15">
        <v>0.453592</v>
      </c>
      <c r="K83" s="183">
        <f t="shared" si="9"/>
        <v>4.1730463999999996</v>
      </c>
      <c r="L83" s="183">
        <f t="shared" si="10"/>
        <v>0.17690088000000001</v>
      </c>
      <c r="M83" s="183">
        <f t="shared" si="11"/>
        <v>4.3499472800000003</v>
      </c>
      <c r="N83" s="15">
        <v>365</v>
      </c>
      <c r="O83" s="183">
        <f t="shared" si="12"/>
        <v>1.1433003835616438E-2</v>
      </c>
      <c r="P83" s="183">
        <f t="shared" si="13"/>
        <v>4.846599452054795E-4</v>
      </c>
      <c r="Q83" s="183">
        <f t="shared" si="14"/>
        <v>1.1917663780821919E-2</v>
      </c>
    </row>
    <row r="84" spans="1:17" x14ac:dyDescent="0.25">
      <c r="A84" s="15" t="s">
        <v>129</v>
      </c>
      <c r="B84" s="15" t="s">
        <v>125</v>
      </c>
      <c r="C84" s="15" t="s">
        <v>16</v>
      </c>
      <c r="D84" s="15" t="s">
        <v>126</v>
      </c>
      <c r="E84" s="15">
        <v>2018</v>
      </c>
      <c r="F84" s="15" t="str">
        <f t="shared" si="15"/>
        <v>OXY VINYLS LP DEER PARK-VCM PLANT-2018</v>
      </c>
      <c r="G84" s="15">
        <v>1.81</v>
      </c>
      <c r="H84" s="15">
        <v>0.37</v>
      </c>
      <c r="I84" s="15">
        <f t="shared" si="8"/>
        <v>2.1800000000000002</v>
      </c>
      <c r="J84" s="15">
        <v>0.453592</v>
      </c>
      <c r="K84" s="183">
        <f t="shared" si="9"/>
        <v>0.82100152000000004</v>
      </c>
      <c r="L84" s="183">
        <f t="shared" si="10"/>
        <v>0.16782903999999998</v>
      </c>
      <c r="M84" s="183">
        <f t="shared" si="11"/>
        <v>0.98883056000000003</v>
      </c>
      <c r="N84" s="15">
        <v>365</v>
      </c>
      <c r="O84" s="183">
        <f t="shared" si="12"/>
        <v>2.2493192328767123E-3</v>
      </c>
      <c r="P84" s="183">
        <f t="shared" si="13"/>
        <v>4.5980558904109583E-4</v>
      </c>
      <c r="Q84" s="183">
        <f t="shared" si="14"/>
        <v>2.7091248219178084E-3</v>
      </c>
    </row>
    <row r="85" spans="1:17" x14ac:dyDescent="0.25">
      <c r="A85" s="15" t="s">
        <v>130</v>
      </c>
      <c r="B85" s="15" t="s">
        <v>125</v>
      </c>
      <c r="C85" s="15" t="s">
        <v>16</v>
      </c>
      <c r="D85" s="15" t="s">
        <v>126</v>
      </c>
      <c r="E85" s="15">
        <v>2019</v>
      </c>
      <c r="F85" s="15" t="str">
        <f t="shared" si="15"/>
        <v>OXY VINYLS LP DEER PARK-VCM PLANT-2019</v>
      </c>
      <c r="G85" s="15">
        <v>1.73</v>
      </c>
      <c r="H85" s="15">
        <v>0.37</v>
      </c>
      <c r="I85" s="15">
        <f t="shared" si="8"/>
        <v>2.1</v>
      </c>
      <c r="J85" s="15">
        <v>0.453592</v>
      </c>
      <c r="K85" s="183">
        <f t="shared" si="9"/>
        <v>0.78471415999999994</v>
      </c>
      <c r="L85" s="183">
        <f t="shared" si="10"/>
        <v>0.16782903999999998</v>
      </c>
      <c r="M85" s="183">
        <f t="shared" si="11"/>
        <v>0.95254320000000003</v>
      </c>
      <c r="N85" s="15">
        <v>365</v>
      </c>
      <c r="O85" s="183">
        <f t="shared" si="12"/>
        <v>2.1499018082191779E-3</v>
      </c>
      <c r="P85" s="183">
        <f t="shared" si="13"/>
        <v>4.5980558904109583E-4</v>
      </c>
      <c r="Q85" s="183">
        <f t="shared" si="14"/>
        <v>2.6097073972602739E-3</v>
      </c>
    </row>
    <row r="86" spans="1:17" x14ac:dyDescent="0.25">
      <c r="A86" s="15" t="s">
        <v>131</v>
      </c>
      <c r="B86" s="15" t="s">
        <v>125</v>
      </c>
      <c r="C86" s="15" t="s">
        <v>16</v>
      </c>
      <c r="D86" s="15" t="s">
        <v>126</v>
      </c>
      <c r="E86" s="15">
        <v>2020</v>
      </c>
      <c r="F86" s="15" t="str">
        <f t="shared" si="15"/>
        <v>OXY VINYLS LP DEER PARK-VCM PLANT-2020</v>
      </c>
      <c r="G86" s="15">
        <v>1.48</v>
      </c>
      <c r="H86" s="15">
        <v>0.36</v>
      </c>
      <c r="I86" s="15">
        <f t="shared" si="8"/>
        <v>1.8399999999999999</v>
      </c>
      <c r="J86" s="15">
        <v>0.453592</v>
      </c>
      <c r="K86" s="183">
        <f t="shared" si="9"/>
        <v>0.67131615999999994</v>
      </c>
      <c r="L86" s="183">
        <f t="shared" si="10"/>
        <v>0.16329311999999999</v>
      </c>
      <c r="M86" s="183">
        <f t="shared" si="11"/>
        <v>0.8346092799999999</v>
      </c>
      <c r="N86" s="15">
        <v>365</v>
      </c>
      <c r="O86" s="183">
        <f t="shared" si="12"/>
        <v>1.8392223561643833E-3</v>
      </c>
      <c r="P86" s="183">
        <f t="shared" si="13"/>
        <v>4.4737841095890407E-4</v>
      </c>
      <c r="Q86" s="183">
        <f t="shared" si="14"/>
        <v>2.2866007671232874E-3</v>
      </c>
    </row>
    <row r="87" spans="1:17" x14ac:dyDescent="0.25">
      <c r="A87" s="15" t="s">
        <v>132</v>
      </c>
      <c r="B87" s="15" t="s">
        <v>125</v>
      </c>
      <c r="C87" s="15" t="s">
        <v>16</v>
      </c>
      <c r="D87" s="15" t="s">
        <v>126</v>
      </c>
      <c r="E87" s="15" t="s">
        <v>24</v>
      </c>
      <c r="F87" s="15" t="str">
        <f t="shared" si="15"/>
        <v>OXY VINYLS LP DEER PARK-VCM PLANT-Avg.</v>
      </c>
      <c r="G87" s="15">
        <f>AVERAGE(G81:G86)</f>
        <v>3.4649999999999999</v>
      </c>
      <c r="H87" s="15">
        <f>AVERAGE(H81:H86)</f>
        <v>0.38000000000000006</v>
      </c>
      <c r="I87" s="15">
        <f t="shared" si="8"/>
        <v>3.8449999999999998</v>
      </c>
      <c r="J87" s="15">
        <v>0.453592</v>
      </c>
      <c r="K87" s="183">
        <f t="shared" si="9"/>
        <v>1.5716962799999998</v>
      </c>
      <c r="L87" s="183">
        <f t="shared" si="10"/>
        <v>0.17236496000000001</v>
      </c>
      <c r="M87" s="183">
        <f t="shared" si="11"/>
        <v>1.74406124</v>
      </c>
      <c r="N87" s="15">
        <v>365</v>
      </c>
      <c r="O87" s="183">
        <f t="shared" si="12"/>
        <v>4.3060172054794517E-3</v>
      </c>
      <c r="P87" s="183">
        <f t="shared" si="13"/>
        <v>4.7223276712328769E-4</v>
      </c>
      <c r="Q87" s="183">
        <f t="shared" si="14"/>
        <v>4.7782499726027397E-3</v>
      </c>
    </row>
    <row r="88" spans="1:17" x14ac:dyDescent="0.25">
      <c r="A88" s="15" t="s">
        <v>133</v>
      </c>
      <c r="B88" s="15" t="s">
        <v>134</v>
      </c>
      <c r="C88" s="15" t="s">
        <v>16</v>
      </c>
      <c r="D88" s="15" t="s">
        <v>135</v>
      </c>
      <c r="E88" s="15">
        <v>2016</v>
      </c>
      <c r="F88" s="15" t="str">
        <f t="shared" si="15"/>
        <v>CLEAN HARBORS DEER PARK LLC-2016</v>
      </c>
      <c r="G88" s="15">
        <v>9.68</v>
      </c>
      <c r="H88" s="15">
        <v>0.56999999999999995</v>
      </c>
      <c r="I88" s="15">
        <f t="shared" si="8"/>
        <v>10.25</v>
      </c>
      <c r="J88" s="15">
        <v>0.453592</v>
      </c>
      <c r="K88" s="183">
        <f t="shared" si="9"/>
        <v>4.39077056</v>
      </c>
      <c r="L88" s="183">
        <f t="shared" si="10"/>
        <v>0.25854743999999996</v>
      </c>
      <c r="M88" s="183">
        <f t="shared" si="11"/>
        <v>4.6493180000000001</v>
      </c>
      <c r="N88" s="15">
        <v>365</v>
      </c>
      <c r="O88" s="183">
        <f t="shared" si="12"/>
        <v>1.2029508383561644E-2</v>
      </c>
      <c r="P88" s="183">
        <f t="shared" si="13"/>
        <v>7.0834915068493137E-4</v>
      </c>
      <c r="Q88" s="183">
        <f t="shared" si="14"/>
        <v>1.2737857534246576E-2</v>
      </c>
    </row>
    <row r="89" spans="1:17" x14ac:dyDescent="0.25">
      <c r="A89" s="15" t="s">
        <v>136</v>
      </c>
      <c r="B89" s="15" t="s">
        <v>134</v>
      </c>
      <c r="C89" s="15" t="s">
        <v>16</v>
      </c>
      <c r="D89" s="15" t="s">
        <v>135</v>
      </c>
      <c r="E89" s="15">
        <v>2020</v>
      </c>
      <c r="F89" s="15" t="str">
        <f t="shared" si="15"/>
        <v>CLEAN HARBORS DEER PARK LLC-2020</v>
      </c>
      <c r="G89" s="15">
        <v>2.2000000000000002</v>
      </c>
      <c r="H89" s="15">
        <v>0.1</v>
      </c>
      <c r="I89" s="15">
        <f t="shared" si="8"/>
        <v>2.3000000000000003</v>
      </c>
      <c r="J89" s="15">
        <v>0.453592</v>
      </c>
      <c r="K89" s="183">
        <f t="shared" si="9"/>
        <v>0.99790240000000008</v>
      </c>
      <c r="L89" s="183">
        <f t="shared" si="10"/>
        <v>4.5359200000000002E-2</v>
      </c>
      <c r="M89" s="183">
        <f t="shared" si="11"/>
        <v>1.0432616000000001</v>
      </c>
      <c r="N89" s="15">
        <v>365</v>
      </c>
      <c r="O89" s="183">
        <f t="shared" si="12"/>
        <v>2.7339791780821919E-3</v>
      </c>
      <c r="P89" s="183">
        <f t="shared" si="13"/>
        <v>1.2427178082191783E-4</v>
      </c>
      <c r="Q89" s="183">
        <f t="shared" si="14"/>
        <v>2.8582509589041099E-3</v>
      </c>
    </row>
    <row r="90" spans="1:17" x14ac:dyDescent="0.25">
      <c r="A90" s="15" t="s">
        <v>137</v>
      </c>
      <c r="B90" s="15" t="s">
        <v>134</v>
      </c>
      <c r="C90" s="15" t="s">
        <v>16</v>
      </c>
      <c r="D90" s="15" t="s">
        <v>135</v>
      </c>
      <c r="E90" s="15" t="s">
        <v>24</v>
      </c>
      <c r="F90" s="15" t="str">
        <f t="shared" si="15"/>
        <v>CLEAN HARBORS DEER PARK LLC-Avg.</v>
      </c>
      <c r="G90" s="15">
        <f>AVERAGE(G88:G89)</f>
        <v>5.9399999999999995</v>
      </c>
      <c r="H90" s="15">
        <f>AVERAGE(H88:H89)</f>
        <v>0.33499999999999996</v>
      </c>
      <c r="I90" s="15">
        <f t="shared" si="8"/>
        <v>6.2749999999999995</v>
      </c>
      <c r="J90" s="15">
        <v>0.453592</v>
      </c>
      <c r="K90" s="183">
        <f t="shared" si="9"/>
        <v>2.6943364799999996</v>
      </c>
      <c r="L90" s="183">
        <f t="shared" si="10"/>
        <v>0.15195331999999998</v>
      </c>
      <c r="M90" s="183">
        <f t="shared" si="11"/>
        <v>2.8462897999999996</v>
      </c>
      <c r="N90" s="15">
        <v>365</v>
      </c>
      <c r="O90" s="183">
        <f t="shared" si="12"/>
        <v>7.3817437808219163E-3</v>
      </c>
      <c r="P90" s="183">
        <f t="shared" si="13"/>
        <v>4.1631046575342457E-4</v>
      </c>
      <c r="Q90" s="183">
        <f t="shared" si="14"/>
        <v>7.7980542465753413E-3</v>
      </c>
    </row>
    <row r="91" spans="1:17" x14ac:dyDescent="0.25">
      <c r="A91" s="15" t="s">
        <v>138</v>
      </c>
      <c r="B91" s="15" t="s">
        <v>139</v>
      </c>
      <c r="C91" s="15" t="s">
        <v>16</v>
      </c>
      <c r="D91" s="15" t="s">
        <v>140</v>
      </c>
      <c r="E91" s="15">
        <v>2015</v>
      </c>
      <c r="F91" s="15" t="str">
        <f t="shared" si="15"/>
        <v>DOW CHEMICAL CO FREEPORT FACILITY-2015</v>
      </c>
      <c r="G91" s="15">
        <v>1</v>
      </c>
      <c r="H91" s="15">
        <v>0</v>
      </c>
      <c r="I91" s="15">
        <f t="shared" si="8"/>
        <v>1</v>
      </c>
      <c r="J91" s="15">
        <v>0.453592</v>
      </c>
      <c r="K91" s="183">
        <f t="shared" si="9"/>
        <v>0.453592</v>
      </c>
      <c r="L91" s="183">
        <f t="shared" si="10"/>
        <v>0</v>
      </c>
      <c r="M91" s="183">
        <f t="shared" si="11"/>
        <v>0.453592</v>
      </c>
      <c r="N91" s="15">
        <v>365</v>
      </c>
      <c r="O91" s="183">
        <f t="shared" si="12"/>
        <v>1.2427178082191782E-3</v>
      </c>
      <c r="P91" s="183">
        <f t="shared" si="13"/>
        <v>0</v>
      </c>
      <c r="Q91" s="183">
        <f t="shared" si="14"/>
        <v>1.2427178082191782E-3</v>
      </c>
    </row>
    <row r="92" spans="1:17" x14ac:dyDescent="0.25">
      <c r="A92" s="15" t="s">
        <v>141</v>
      </c>
      <c r="B92" s="15" t="s">
        <v>142</v>
      </c>
      <c r="C92" s="15" t="s">
        <v>16</v>
      </c>
      <c r="D92" s="15" t="s">
        <v>143</v>
      </c>
      <c r="E92" s="15">
        <v>2015</v>
      </c>
      <c r="F92" s="15" t="str">
        <f t="shared" si="15"/>
        <v>OLIN BLUE CUBE FREEPORT TX-2015</v>
      </c>
      <c r="G92" s="15">
        <v>5</v>
      </c>
      <c r="H92" s="15">
        <v>0</v>
      </c>
      <c r="I92" s="15">
        <f t="shared" si="8"/>
        <v>5</v>
      </c>
      <c r="J92" s="15">
        <v>0.453592</v>
      </c>
      <c r="K92" s="183">
        <f t="shared" si="9"/>
        <v>2.26796</v>
      </c>
      <c r="L92" s="183">
        <f t="shared" si="10"/>
        <v>0</v>
      </c>
      <c r="M92" s="183">
        <f t="shared" si="11"/>
        <v>2.26796</v>
      </c>
      <c r="N92" s="15">
        <v>365</v>
      </c>
      <c r="O92" s="183">
        <f t="shared" si="12"/>
        <v>6.21358904109589E-3</v>
      </c>
      <c r="P92" s="183">
        <f t="shared" si="13"/>
        <v>0</v>
      </c>
      <c r="Q92" s="183">
        <f t="shared" si="14"/>
        <v>6.21358904109589E-3</v>
      </c>
    </row>
    <row r="93" spans="1:17" x14ac:dyDescent="0.25">
      <c r="A93" s="15" t="s">
        <v>144</v>
      </c>
      <c r="B93" s="15" t="s">
        <v>142</v>
      </c>
      <c r="C93" s="15" t="s">
        <v>16</v>
      </c>
      <c r="D93" s="15" t="s">
        <v>143</v>
      </c>
      <c r="E93" s="15">
        <v>2016</v>
      </c>
      <c r="F93" s="15" t="str">
        <f t="shared" si="15"/>
        <v>OLIN BLUE CUBE FREEPORT TX-2016</v>
      </c>
      <c r="G93" s="15">
        <v>6</v>
      </c>
      <c r="H93" s="15">
        <v>0</v>
      </c>
      <c r="I93" s="15">
        <f t="shared" si="8"/>
        <v>6</v>
      </c>
      <c r="J93" s="15">
        <v>0.453592</v>
      </c>
      <c r="K93" s="183">
        <f t="shared" si="9"/>
        <v>2.721552</v>
      </c>
      <c r="L93" s="183">
        <f t="shared" si="10"/>
        <v>0</v>
      </c>
      <c r="M93" s="183">
        <f t="shared" si="11"/>
        <v>2.721552</v>
      </c>
      <c r="N93" s="15">
        <v>365</v>
      </c>
      <c r="O93" s="183">
        <f t="shared" si="12"/>
        <v>7.4563068493150681E-3</v>
      </c>
      <c r="P93" s="183">
        <f t="shared" si="13"/>
        <v>0</v>
      </c>
      <c r="Q93" s="183">
        <f t="shared" si="14"/>
        <v>7.4563068493150681E-3</v>
      </c>
    </row>
    <row r="94" spans="1:17" x14ac:dyDescent="0.25">
      <c r="A94" s="15" t="s">
        <v>145</v>
      </c>
      <c r="B94" s="15" t="s">
        <v>142</v>
      </c>
      <c r="C94" s="15" t="s">
        <v>16</v>
      </c>
      <c r="D94" s="15" t="s">
        <v>143</v>
      </c>
      <c r="E94" s="15">
        <v>2017</v>
      </c>
      <c r="F94" s="15" t="str">
        <f t="shared" si="15"/>
        <v>OLIN BLUE CUBE FREEPORT TX-2017</v>
      </c>
      <c r="G94" s="15">
        <v>7</v>
      </c>
      <c r="H94" s="15">
        <v>0</v>
      </c>
      <c r="I94" s="15">
        <f t="shared" si="8"/>
        <v>7</v>
      </c>
      <c r="J94" s="15">
        <v>0.453592</v>
      </c>
      <c r="K94" s="183">
        <f t="shared" si="9"/>
        <v>3.175144</v>
      </c>
      <c r="L94" s="183">
        <f t="shared" si="10"/>
        <v>0</v>
      </c>
      <c r="M94" s="183">
        <f t="shared" si="11"/>
        <v>3.175144</v>
      </c>
      <c r="N94" s="15">
        <v>365</v>
      </c>
      <c r="O94" s="183">
        <f t="shared" si="12"/>
        <v>8.6990246575342472E-3</v>
      </c>
      <c r="P94" s="183">
        <f t="shared" si="13"/>
        <v>0</v>
      </c>
      <c r="Q94" s="183">
        <f t="shared" si="14"/>
        <v>8.6990246575342472E-3</v>
      </c>
    </row>
    <row r="95" spans="1:17" x14ac:dyDescent="0.25">
      <c r="A95" s="15" t="s">
        <v>146</v>
      </c>
      <c r="B95" s="15" t="s">
        <v>142</v>
      </c>
      <c r="C95" s="15" t="s">
        <v>16</v>
      </c>
      <c r="D95" s="15" t="s">
        <v>143</v>
      </c>
      <c r="E95" s="15">
        <v>2018</v>
      </c>
      <c r="F95" s="15" t="str">
        <f t="shared" si="15"/>
        <v>OLIN BLUE CUBE FREEPORT TX-2018</v>
      </c>
      <c r="G95" s="15">
        <v>17</v>
      </c>
      <c r="H95" s="15">
        <v>0</v>
      </c>
      <c r="I95" s="15">
        <f t="shared" si="8"/>
        <v>17</v>
      </c>
      <c r="J95" s="15">
        <v>0.453592</v>
      </c>
      <c r="K95" s="183">
        <f t="shared" si="9"/>
        <v>7.7110640000000004</v>
      </c>
      <c r="L95" s="183">
        <f t="shared" si="10"/>
        <v>0</v>
      </c>
      <c r="M95" s="183">
        <f t="shared" si="11"/>
        <v>7.7110640000000004</v>
      </c>
      <c r="N95" s="15">
        <v>365</v>
      </c>
      <c r="O95" s="183">
        <f t="shared" si="12"/>
        <v>2.1126202739726027E-2</v>
      </c>
      <c r="P95" s="183">
        <f t="shared" si="13"/>
        <v>0</v>
      </c>
      <c r="Q95" s="183">
        <f t="shared" si="14"/>
        <v>2.1126202739726027E-2</v>
      </c>
    </row>
    <row r="96" spans="1:17" x14ac:dyDescent="0.25">
      <c r="A96" s="15" t="s">
        <v>147</v>
      </c>
      <c r="B96" s="15" t="s">
        <v>142</v>
      </c>
      <c r="C96" s="15" t="s">
        <v>16</v>
      </c>
      <c r="D96" s="15" t="s">
        <v>143</v>
      </c>
      <c r="E96" s="15">
        <v>2019</v>
      </c>
      <c r="F96" s="15" t="str">
        <f t="shared" si="15"/>
        <v>OLIN BLUE CUBE FREEPORT TX-2019</v>
      </c>
      <c r="G96" s="15">
        <v>8</v>
      </c>
      <c r="H96" s="15">
        <v>0</v>
      </c>
      <c r="I96" s="15">
        <f t="shared" si="8"/>
        <v>8</v>
      </c>
      <c r="J96" s="15">
        <v>0.453592</v>
      </c>
      <c r="K96" s="183">
        <f t="shared" si="9"/>
        <v>3.628736</v>
      </c>
      <c r="L96" s="183">
        <f t="shared" si="10"/>
        <v>0</v>
      </c>
      <c r="M96" s="183">
        <f t="shared" si="11"/>
        <v>3.628736</v>
      </c>
      <c r="N96" s="15">
        <v>365</v>
      </c>
      <c r="O96" s="183">
        <f t="shared" si="12"/>
        <v>9.9417424657534254E-3</v>
      </c>
      <c r="P96" s="183">
        <f t="shared" si="13"/>
        <v>0</v>
      </c>
      <c r="Q96" s="183">
        <f t="shared" si="14"/>
        <v>9.9417424657534254E-3</v>
      </c>
    </row>
    <row r="97" spans="1:17" x14ac:dyDescent="0.25">
      <c r="A97" s="15" t="s">
        <v>148</v>
      </c>
      <c r="B97" s="15" t="s">
        <v>142</v>
      </c>
      <c r="C97" s="15" t="s">
        <v>16</v>
      </c>
      <c r="D97" s="15" t="s">
        <v>143</v>
      </c>
      <c r="E97" s="15" t="s">
        <v>24</v>
      </c>
      <c r="F97" s="15" t="str">
        <f t="shared" si="15"/>
        <v>OLIN BLUE CUBE FREEPORT TX-Avg.</v>
      </c>
      <c r="G97" s="15">
        <f>AVERAGE(G91:G96)</f>
        <v>7.333333333333333</v>
      </c>
      <c r="H97" s="15">
        <f>AVERAGE(H91:H96)</f>
        <v>0</v>
      </c>
      <c r="I97" s="15">
        <f t="shared" si="8"/>
        <v>7.333333333333333</v>
      </c>
      <c r="J97" s="15">
        <v>0.453592</v>
      </c>
      <c r="K97" s="183">
        <f t="shared" si="9"/>
        <v>3.3263413333333332</v>
      </c>
      <c r="L97" s="183">
        <f t="shared" si="10"/>
        <v>0</v>
      </c>
      <c r="M97" s="183">
        <f t="shared" si="11"/>
        <v>3.3263413333333332</v>
      </c>
      <c r="N97" s="15">
        <v>365</v>
      </c>
      <c r="O97" s="183">
        <f t="shared" si="12"/>
        <v>9.1132639269406387E-3</v>
      </c>
      <c r="P97" s="183">
        <f t="shared" si="13"/>
        <v>0</v>
      </c>
      <c r="Q97" s="183">
        <f t="shared" si="14"/>
        <v>9.1132639269406387E-3</v>
      </c>
    </row>
    <row r="98" spans="1:17" x14ac:dyDescent="0.25">
      <c r="A98" s="15" t="s">
        <v>149</v>
      </c>
      <c r="B98" s="15" t="s">
        <v>142</v>
      </c>
      <c r="C98" s="15" t="s">
        <v>16</v>
      </c>
      <c r="D98" s="15" t="s">
        <v>150</v>
      </c>
      <c r="E98" s="15">
        <v>2020</v>
      </c>
      <c r="F98" s="15" t="str">
        <f t="shared" si="15"/>
        <v>FREEPORT_OLIN BC-2020</v>
      </c>
      <c r="G98" s="15">
        <v>5</v>
      </c>
      <c r="H98" s="15">
        <v>0</v>
      </c>
      <c r="I98" s="15">
        <f t="shared" si="8"/>
        <v>5</v>
      </c>
      <c r="J98" s="15">
        <v>0.453592</v>
      </c>
      <c r="K98" s="183">
        <f t="shared" si="9"/>
        <v>2.26796</v>
      </c>
      <c r="L98" s="183">
        <f t="shared" si="10"/>
        <v>0</v>
      </c>
      <c r="M98" s="183">
        <f t="shared" si="11"/>
        <v>2.26796</v>
      </c>
      <c r="N98" s="15">
        <v>365</v>
      </c>
      <c r="O98" s="183">
        <f t="shared" si="12"/>
        <v>6.21358904109589E-3</v>
      </c>
      <c r="P98" s="183">
        <f t="shared" si="13"/>
        <v>0</v>
      </c>
      <c r="Q98" s="183">
        <f t="shared" si="14"/>
        <v>6.21358904109589E-3</v>
      </c>
    </row>
    <row r="99" spans="1:17" x14ac:dyDescent="0.25">
      <c r="A99" s="15" t="s">
        <v>151</v>
      </c>
      <c r="B99" s="15" t="s">
        <v>152</v>
      </c>
      <c r="C99" s="15" t="s">
        <v>16</v>
      </c>
      <c r="D99" s="15" t="s">
        <v>153</v>
      </c>
      <c r="E99" s="15">
        <v>2015</v>
      </c>
      <c r="F99" s="15" t="str">
        <f t="shared" si="15"/>
        <v>OXY VINYLS LP LA PORTE VCM PLANT-2015</v>
      </c>
      <c r="G99" s="15">
        <v>116</v>
      </c>
      <c r="H99" s="15">
        <v>67</v>
      </c>
      <c r="I99" s="15">
        <f t="shared" si="8"/>
        <v>183</v>
      </c>
      <c r="J99" s="15">
        <v>0.453592</v>
      </c>
      <c r="K99" s="183">
        <f t="shared" si="9"/>
        <v>52.616672000000001</v>
      </c>
      <c r="L99" s="183">
        <f t="shared" si="10"/>
        <v>30.390664000000001</v>
      </c>
      <c r="M99" s="183">
        <f t="shared" si="11"/>
        <v>83.007335999999995</v>
      </c>
      <c r="N99" s="15">
        <v>365</v>
      </c>
      <c r="O99" s="183">
        <f t="shared" si="12"/>
        <v>0.14415526575342466</v>
      </c>
      <c r="P99" s="183">
        <f t="shared" si="13"/>
        <v>8.3262093150684932E-2</v>
      </c>
      <c r="Q99" s="183">
        <f t="shared" si="14"/>
        <v>0.22741735890410958</v>
      </c>
    </row>
    <row r="100" spans="1:17" x14ac:dyDescent="0.25">
      <c r="A100" s="15" t="s">
        <v>154</v>
      </c>
      <c r="B100" s="15" t="s">
        <v>152</v>
      </c>
      <c r="C100" s="15" t="s">
        <v>16</v>
      </c>
      <c r="D100" s="15" t="s">
        <v>153</v>
      </c>
      <c r="E100" s="15">
        <v>2016</v>
      </c>
      <c r="F100" s="15" t="str">
        <f t="shared" si="15"/>
        <v>OXY VINYLS LP LA PORTE VCM PLANT-2016</v>
      </c>
      <c r="G100" s="15">
        <v>142</v>
      </c>
      <c r="H100" s="15">
        <v>46</v>
      </c>
      <c r="I100" s="15">
        <f t="shared" si="8"/>
        <v>188</v>
      </c>
      <c r="J100" s="15">
        <v>0.453592</v>
      </c>
      <c r="K100" s="183">
        <f t="shared" si="9"/>
        <v>64.410064000000006</v>
      </c>
      <c r="L100" s="183">
        <f t="shared" si="10"/>
        <v>20.865231999999999</v>
      </c>
      <c r="M100" s="183">
        <f t="shared" si="11"/>
        <v>85.275295999999997</v>
      </c>
      <c r="N100" s="15">
        <v>365</v>
      </c>
      <c r="O100" s="183">
        <f t="shared" si="12"/>
        <v>0.1764659287671233</v>
      </c>
      <c r="P100" s="183">
        <f t="shared" si="13"/>
        <v>5.7165019178082185E-2</v>
      </c>
      <c r="Q100" s="183">
        <f t="shared" si="14"/>
        <v>0.23363094794520547</v>
      </c>
    </row>
    <row r="101" spans="1:17" x14ac:dyDescent="0.25">
      <c r="A101" s="15" t="s">
        <v>155</v>
      </c>
      <c r="B101" s="15" t="s">
        <v>152</v>
      </c>
      <c r="C101" s="15" t="s">
        <v>16</v>
      </c>
      <c r="D101" s="15" t="s">
        <v>153</v>
      </c>
      <c r="E101" s="15">
        <v>2017</v>
      </c>
      <c r="F101" s="15" t="str">
        <f t="shared" si="15"/>
        <v>OXY VINYLS LP LA PORTE VCM PLANT-2017</v>
      </c>
      <c r="G101" s="15">
        <v>174</v>
      </c>
      <c r="H101" s="15">
        <v>67</v>
      </c>
      <c r="I101" s="15">
        <f t="shared" si="8"/>
        <v>241</v>
      </c>
      <c r="J101" s="15">
        <v>0.453592</v>
      </c>
      <c r="K101" s="183">
        <f t="shared" si="9"/>
        <v>78.925008000000005</v>
      </c>
      <c r="L101" s="183">
        <f t="shared" si="10"/>
        <v>30.390664000000001</v>
      </c>
      <c r="M101" s="183">
        <f t="shared" si="11"/>
        <v>109.31567199999999</v>
      </c>
      <c r="N101" s="15">
        <v>365</v>
      </c>
      <c r="O101" s="183">
        <f t="shared" si="12"/>
        <v>0.216232898630137</v>
      </c>
      <c r="P101" s="183">
        <f t="shared" si="13"/>
        <v>8.3262093150684932E-2</v>
      </c>
      <c r="Q101" s="183">
        <f t="shared" si="14"/>
        <v>0.2994949917808219</v>
      </c>
    </row>
    <row r="102" spans="1:17" x14ac:dyDescent="0.25">
      <c r="A102" s="15" t="s">
        <v>156</v>
      </c>
      <c r="B102" s="15" t="s">
        <v>152</v>
      </c>
      <c r="C102" s="15" t="s">
        <v>16</v>
      </c>
      <c r="D102" s="15" t="s">
        <v>153</v>
      </c>
      <c r="E102" s="15">
        <v>2018</v>
      </c>
      <c r="F102" s="15" t="str">
        <f t="shared" si="15"/>
        <v>OXY VINYLS LP LA PORTE VCM PLANT-2018</v>
      </c>
      <c r="G102" s="15">
        <v>141</v>
      </c>
      <c r="H102" s="15">
        <v>105</v>
      </c>
      <c r="I102" s="15">
        <f t="shared" si="8"/>
        <v>246</v>
      </c>
      <c r="J102" s="15">
        <v>0.453592</v>
      </c>
      <c r="K102" s="183">
        <f t="shared" si="9"/>
        <v>63.956471999999998</v>
      </c>
      <c r="L102" s="183">
        <f t="shared" si="10"/>
        <v>47.627159999999996</v>
      </c>
      <c r="M102" s="183">
        <f t="shared" si="11"/>
        <v>111.58363199999999</v>
      </c>
      <c r="N102" s="15">
        <v>365</v>
      </c>
      <c r="O102" s="183">
        <f t="shared" si="12"/>
        <v>0.17522321095890411</v>
      </c>
      <c r="P102" s="183">
        <f t="shared" si="13"/>
        <v>0.13048536986301368</v>
      </c>
      <c r="Q102" s="183">
        <f t="shared" si="14"/>
        <v>0.30570858082191782</v>
      </c>
    </row>
    <row r="103" spans="1:17" x14ac:dyDescent="0.25">
      <c r="A103" s="15" t="s">
        <v>157</v>
      </c>
      <c r="B103" s="15" t="s">
        <v>152</v>
      </c>
      <c r="C103" s="15" t="s">
        <v>16</v>
      </c>
      <c r="D103" s="15" t="s">
        <v>153</v>
      </c>
      <c r="E103" s="15">
        <v>2019</v>
      </c>
      <c r="F103" s="15" t="str">
        <f t="shared" si="15"/>
        <v>OXY VINYLS LP LA PORTE VCM PLANT-2019</v>
      </c>
      <c r="G103" s="15">
        <v>126</v>
      </c>
      <c r="H103" s="15">
        <v>79</v>
      </c>
      <c r="I103" s="15">
        <f t="shared" si="8"/>
        <v>205</v>
      </c>
      <c r="J103" s="15">
        <v>0.453592</v>
      </c>
      <c r="K103" s="183">
        <f t="shared" si="9"/>
        <v>57.152591999999999</v>
      </c>
      <c r="L103" s="183">
        <f t="shared" si="10"/>
        <v>35.833767999999999</v>
      </c>
      <c r="M103" s="183">
        <f t="shared" si="11"/>
        <v>92.986360000000005</v>
      </c>
      <c r="N103" s="15">
        <v>365</v>
      </c>
      <c r="O103" s="183">
        <f t="shared" si="12"/>
        <v>0.15658244383561642</v>
      </c>
      <c r="P103" s="183">
        <f t="shared" si="13"/>
        <v>9.8174706849315063E-2</v>
      </c>
      <c r="Q103" s="183">
        <f t="shared" si="14"/>
        <v>0.25475715068493154</v>
      </c>
    </row>
    <row r="104" spans="1:17" x14ac:dyDescent="0.25">
      <c r="A104" s="15" t="s">
        <v>158</v>
      </c>
      <c r="B104" s="15" t="s">
        <v>152</v>
      </c>
      <c r="C104" s="15" t="s">
        <v>16</v>
      </c>
      <c r="D104" s="15" t="s">
        <v>153</v>
      </c>
      <c r="E104" s="15">
        <v>2020</v>
      </c>
      <c r="F104" s="15" t="str">
        <f t="shared" si="15"/>
        <v>OXY VINYLS LP LA PORTE VCM PLANT-2020</v>
      </c>
      <c r="G104" s="15">
        <v>156</v>
      </c>
      <c r="H104" s="15">
        <v>76</v>
      </c>
      <c r="I104" s="15">
        <f t="shared" si="8"/>
        <v>232</v>
      </c>
      <c r="J104" s="15">
        <v>0.453592</v>
      </c>
      <c r="K104" s="183">
        <f t="shared" si="9"/>
        <v>70.760351999999997</v>
      </c>
      <c r="L104" s="183">
        <f t="shared" si="10"/>
        <v>34.472991999999998</v>
      </c>
      <c r="M104" s="183">
        <f t="shared" si="11"/>
        <v>105.233344</v>
      </c>
      <c r="N104" s="15">
        <v>365</v>
      </c>
      <c r="O104" s="183">
        <f t="shared" si="12"/>
        <v>0.19386397808219177</v>
      </c>
      <c r="P104" s="183">
        <f t="shared" si="13"/>
        <v>9.4446553424657534E-2</v>
      </c>
      <c r="Q104" s="183">
        <f t="shared" si="14"/>
        <v>0.28831053150684932</v>
      </c>
    </row>
    <row r="105" spans="1:17" x14ac:dyDescent="0.25">
      <c r="A105" s="15" t="s">
        <v>159</v>
      </c>
      <c r="B105" s="15" t="s">
        <v>152</v>
      </c>
      <c r="C105" s="15" t="s">
        <v>16</v>
      </c>
      <c r="D105" s="15" t="s">
        <v>153</v>
      </c>
      <c r="E105" s="15" t="s">
        <v>24</v>
      </c>
      <c r="F105" s="15" t="str">
        <f t="shared" si="15"/>
        <v>OXY VINYLS LP LA PORTE VCM PLANT-Avg.</v>
      </c>
      <c r="G105" s="15">
        <f>AVERAGE(G99:G104)</f>
        <v>142.5</v>
      </c>
      <c r="H105" s="15">
        <f>AVERAGE(H99:H104)</f>
        <v>73.333333333333329</v>
      </c>
      <c r="I105" s="15">
        <f t="shared" si="8"/>
        <v>215.83333333333331</v>
      </c>
      <c r="J105" s="15">
        <v>0.453592</v>
      </c>
      <c r="K105" s="183">
        <f t="shared" si="9"/>
        <v>64.636859999999999</v>
      </c>
      <c r="L105" s="183">
        <f t="shared" si="10"/>
        <v>33.263413333333332</v>
      </c>
      <c r="M105" s="183">
        <f t="shared" si="11"/>
        <v>97.900273333333317</v>
      </c>
      <c r="N105" s="15">
        <v>365</v>
      </c>
      <c r="O105" s="183">
        <f t="shared" si="12"/>
        <v>0.17708728767123288</v>
      </c>
      <c r="P105" s="183">
        <f t="shared" si="13"/>
        <v>9.1132639269406387E-2</v>
      </c>
      <c r="Q105" s="183">
        <f t="shared" si="14"/>
        <v>0.26821992694063923</v>
      </c>
    </row>
    <row r="106" spans="1:17" x14ac:dyDescent="0.25">
      <c r="A106" s="15" t="s">
        <v>160</v>
      </c>
      <c r="B106" s="15" t="s">
        <v>161</v>
      </c>
      <c r="C106" s="15" t="s">
        <v>16</v>
      </c>
      <c r="D106" s="15" t="s">
        <v>162</v>
      </c>
      <c r="E106" s="15">
        <v>2016</v>
      </c>
      <c r="F106" s="15" t="str">
        <f t="shared" si="15"/>
        <v>VEOLIA ES TECHNICAL SOLUTIONS LLC PORT ARTHUR FACILITY-2016</v>
      </c>
      <c r="G106" s="15">
        <v>2</v>
      </c>
      <c r="H106" s="15">
        <v>0</v>
      </c>
      <c r="I106" s="15">
        <f t="shared" si="8"/>
        <v>2</v>
      </c>
      <c r="J106" s="15">
        <v>0.453592</v>
      </c>
      <c r="K106" s="183">
        <f t="shared" si="9"/>
        <v>0.90718399999999999</v>
      </c>
      <c r="L106" s="183">
        <f t="shared" si="10"/>
        <v>0</v>
      </c>
      <c r="M106" s="183">
        <f t="shared" si="11"/>
        <v>0.90718399999999999</v>
      </c>
      <c r="N106" s="15">
        <v>365</v>
      </c>
      <c r="O106" s="183">
        <f t="shared" si="12"/>
        <v>2.4854356164383563E-3</v>
      </c>
      <c r="P106" s="183">
        <f t="shared" si="13"/>
        <v>0</v>
      </c>
      <c r="Q106" s="183">
        <f t="shared" si="14"/>
        <v>2.4854356164383563E-3</v>
      </c>
    </row>
    <row r="107" spans="1:17" x14ac:dyDescent="0.25">
      <c r="A107" s="15" t="s">
        <v>163</v>
      </c>
      <c r="B107" s="15" t="s">
        <v>161</v>
      </c>
      <c r="C107" s="15" t="s">
        <v>16</v>
      </c>
      <c r="D107" s="15" t="s">
        <v>162</v>
      </c>
      <c r="E107" s="15">
        <v>2017</v>
      </c>
      <c r="F107" s="15" t="str">
        <f t="shared" si="15"/>
        <v>VEOLIA ES TECHNICAL SOLUTIONS LLC PORT ARTHUR FACILITY-2017</v>
      </c>
      <c r="G107" s="15">
        <v>7</v>
      </c>
      <c r="H107" s="15">
        <v>0</v>
      </c>
      <c r="I107" s="15">
        <f t="shared" si="8"/>
        <v>7</v>
      </c>
      <c r="J107" s="15">
        <v>0.453592</v>
      </c>
      <c r="K107" s="183">
        <f t="shared" si="9"/>
        <v>3.175144</v>
      </c>
      <c r="L107" s="183">
        <f t="shared" si="10"/>
        <v>0</v>
      </c>
      <c r="M107" s="183">
        <f t="shared" si="11"/>
        <v>3.175144</v>
      </c>
      <c r="N107" s="15">
        <v>365</v>
      </c>
      <c r="O107" s="183">
        <f t="shared" si="12"/>
        <v>8.6990246575342472E-3</v>
      </c>
      <c r="P107" s="183">
        <f t="shared" si="13"/>
        <v>0</v>
      </c>
      <c r="Q107" s="183">
        <f t="shared" si="14"/>
        <v>8.6990246575342472E-3</v>
      </c>
    </row>
    <row r="108" spans="1:17" x14ac:dyDescent="0.25">
      <c r="A108" s="15" t="s">
        <v>164</v>
      </c>
      <c r="B108" s="15" t="s">
        <v>161</v>
      </c>
      <c r="C108" s="15" t="s">
        <v>16</v>
      </c>
      <c r="D108" s="15" t="s">
        <v>162</v>
      </c>
      <c r="E108" s="15">
        <v>2018</v>
      </c>
      <c r="F108" s="15" t="str">
        <f t="shared" si="15"/>
        <v>VEOLIA ES TECHNICAL SOLUTIONS LLC PORT ARTHUR FACILITY-2018</v>
      </c>
      <c r="G108" s="15">
        <v>3</v>
      </c>
      <c r="H108" s="15">
        <v>0</v>
      </c>
      <c r="I108" s="15">
        <f t="shared" si="8"/>
        <v>3</v>
      </c>
      <c r="J108" s="15">
        <v>0.453592</v>
      </c>
      <c r="K108" s="183">
        <f t="shared" si="9"/>
        <v>1.360776</v>
      </c>
      <c r="L108" s="183">
        <f t="shared" si="10"/>
        <v>0</v>
      </c>
      <c r="M108" s="183">
        <f t="shared" si="11"/>
        <v>1.360776</v>
      </c>
      <c r="N108" s="15">
        <v>365</v>
      </c>
      <c r="O108" s="183">
        <f t="shared" si="12"/>
        <v>3.7281534246575341E-3</v>
      </c>
      <c r="P108" s="183">
        <f t="shared" si="13"/>
        <v>0</v>
      </c>
      <c r="Q108" s="183">
        <f t="shared" si="14"/>
        <v>3.7281534246575341E-3</v>
      </c>
    </row>
    <row r="109" spans="1:17" x14ac:dyDescent="0.25">
      <c r="A109" s="15" t="s">
        <v>165</v>
      </c>
      <c r="B109" s="15" t="s">
        <v>161</v>
      </c>
      <c r="C109" s="15" t="s">
        <v>16</v>
      </c>
      <c r="D109" s="15" t="s">
        <v>162</v>
      </c>
      <c r="E109" s="15">
        <v>2020</v>
      </c>
      <c r="F109" s="15" t="str">
        <f t="shared" si="15"/>
        <v>VEOLIA ES TECHNICAL SOLUTIONS LLC PORT ARTHUR FACILITY-2020</v>
      </c>
      <c r="G109" s="15">
        <v>4</v>
      </c>
      <c r="H109" s="15">
        <v>0</v>
      </c>
      <c r="I109" s="15">
        <f t="shared" si="8"/>
        <v>4</v>
      </c>
      <c r="J109" s="15">
        <v>0.453592</v>
      </c>
      <c r="K109" s="183">
        <f t="shared" si="9"/>
        <v>1.814368</v>
      </c>
      <c r="L109" s="183">
        <f t="shared" si="10"/>
        <v>0</v>
      </c>
      <c r="M109" s="183">
        <f t="shared" si="11"/>
        <v>1.814368</v>
      </c>
      <c r="N109" s="15">
        <v>365</v>
      </c>
      <c r="O109" s="183">
        <f t="shared" si="12"/>
        <v>4.9708712328767127E-3</v>
      </c>
      <c r="P109" s="183">
        <f t="shared" si="13"/>
        <v>0</v>
      </c>
      <c r="Q109" s="183">
        <f t="shared" si="14"/>
        <v>4.9708712328767127E-3</v>
      </c>
    </row>
    <row r="110" spans="1:17" x14ac:dyDescent="0.25">
      <c r="A110" s="15" t="s">
        <v>166</v>
      </c>
      <c r="B110" s="15" t="s">
        <v>161</v>
      </c>
      <c r="C110" s="15" t="s">
        <v>16</v>
      </c>
      <c r="D110" s="15" t="s">
        <v>162</v>
      </c>
      <c r="E110" s="15" t="s">
        <v>24</v>
      </c>
      <c r="F110" s="15" t="str">
        <f t="shared" si="15"/>
        <v>VEOLIA ES TECHNICAL SOLUTIONS LLC PORT ARTHUR FACILITY-Avg.</v>
      </c>
      <c r="G110" s="15">
        <f>AVERAGE(G106:G109)</f>
        <v>4</v>
      </c>
      <c r="H110" s="15">
        <f>AVERAGE(H106:H109)</f>
        <v>0</v>
      </c>
      <c r="I110" s="15">
        <f t="shared" si="8"/>
        <v>4</v>
      </c>
      <c r="J110" s="15">
        <v>0.453592</v>
      </c>
      <c r="K110" s="183">
        <f t="shared" si="9"/>
        <v>1.814368</v>
      </c>
      <c r="L110" s="183">
        <f t="shared" si="10"/>
        <v>0</v>
      </c>
      <c r="M110" s="183">
        <f t="shared" si="11"/>
        <v>1.814368</v>
      </c>
      <c r="N110" s="15">
        <v>365</v>
      </c>
      <c r="O110" s="183">
        <f t="shared" si="12"/>
        <v>4.9708712328767127E-3</v>
      </c>
      <c r="P110" s="183">
        <f t="shared" si="13"/>
        <v>0</v>
      </c>
      <c r="Q110" s="183">
        <f t="shared" si="14"/>
        <v>4.9708712328767127E-3</v>
      </c>
    </row>
    <row r="111" spans="1:17" x14ac:dyDescent="0.25">
      <c r="A111" s="15" t="s">
        <v>167</v>
      </c>
      <c r="B111" s="15" t="s">
        <v>168</v>
      </c>
      <c r="C111" s="15" t="s">
        <v>16</v>
      </c>
      <c r="D111" s="15" t="s">
        <v>169</v>
      </c>
      <c r="E111" s="15">
        <v>2015</v>
      </c>
      <c r="F111" s="15" t="str">
        <f t="shared" si="15"/>
        <v>FORMOSA PLASTICS CORP TEXAS-2015</v>
      </c>
      <c r="G111" s="15">
        <v>0</v>
      </c>
      <c r="H111" s="15">
        <v>0</v>
      </c>
      <c r="I111" s="15">
        <f t="shared" si="8"/>
        <v>0</v>
      </c>
      <c r="J111" s="15">
        <v>0.453592</v>
      </c>
      <c r="K111" s="183">
        <f t="shared" si="9"/>
        <v>0</v>
      </c>
      <c r="L111" s="183">
        <f t="shared" si="10"/>
        <v>0</v>
      </c>
      <c r="M111" s="183">
        <f t="shared" si="11"/>
        <v>0</v>
      </c>
      <c r="N111" s="15">
        <v>365</v>
      </c>
      <c r="O111" s="183">
        <f t="shared" si="12"/>
        <v>0</v>
      </c>
      <c r="P111" s="183">
        <f t="shared" si="13"/>
        <v>0</v>
      </c>
      <c r="Q111" s="183">
        <f t="shared" si="14"/>
        <v>0</v>
      </c>
    </row>
    <row r="112" spans="1:17" x14ac:dyDescent="0.25">
      <c r="A112" s="15" t="s">
        <v>170</v>
      </c>
      <c r="B112" s="15" t="s">
        <v>168</v>
      </c>
      <c r="C112" s="15" t="s">
        <v>16</v>
      </c>
      <c r="D112" s="15" t="s">
        <v>169</v>
      </c>
      <c r="E112" s="15">
        <v>2016</v>
      </c>
      <c r="F112" s="15" t="str">
        <f t="shared" si="15"/>
        <v>FORMOSA PLASTICS CORP TEXAS-2016</v>
      </c>
      <c r="G112" s="15">
        <v>0</v>
      </c>
      <c r="H112" s="15">
        <v>57</v>
      </c>
      <c r="I112" s="15">
        <f t="shared" si="8"/>
        <v>57</v>
      </c>
      <c r="J112" s="15">
        <v>0.453592</v>
      </c>
      <c r="K112" s="183">
        <f t="shared" si="9"/>
        <v>0</v>
      </c>
      <c r="L112" s="183">
        <f t="shared" si="10"/>
        <v>25.854744</v>
      </c>
      <c r="M112" s="183">
        <f t="shared" si="11"/>
        <v>25.854744</v>
      </c>
      <c r="N112" s="15">
        <v>365</v>
      </c>
      <c r="O112" s="183">
        <f t="shared" si="12"/>
        <v>0</v>
      </c>
      <c r="P112" s="183">
        <f t="shared" si="13"/>
        <v>7.0834915068493154E-2</v>
      </c>
      <c r="Q112" s="183">
        <f t="shared" si="14"/>
        <v>7.0834915068493154E-2</v>
      </c>
    </row>
    <row r="113" spans="1:17" x14ac:dyDescent="0.25">
      <c r="A113" s="15" t="s">
        <v>171</v>
      </c>
      <c r="B113" s="15" t="s">
        <v>168</v>
      </c>
      <c r="C113" s="15" t="s">
        <v>16</v>
      </c>
      <c r="D113" s="15" t="s">
        <v>169</v>
      </c>
      <c r="E113" s="15">
        <v>2017</v>
      </c>
      <c r="F113" s="15" t="str">
        <f t="shared" si="15"/>
        <v>FORMOSA PLASTICS CORP TEXAS-2017</v>
      </c>
      <c r="G113" s="15">
        <v>0</v>
      </c>
      <c r="H113" s="15">
        <v>30</v>
      </c>
      <c r="I113" s="15">
        <f t="shared" si="8"/>
        <v>30</v>
      </c>
      <c r="J113" s="15">
        <v>0.453592</v>
      </c>
      <c r="K113" s="183">
        <f t="shared" si="9"/>
        <v>0</v>
      </c>
      <c r="L113" s="183">
        <f t="shared" si="10"/>
        <v>13.607759999999999</v>
      </c>
      <c r="M113" s="183">
        <f t="shared" si="11"/>
        <v>13.607759999999999</v>
      </c>
      <c r="N113" s="15">
        <v>365</v>
      </c>
      <c r="O113" s="183">
        <f t="shared" si="12"/>
        <v>0</v>
      </c>
      <c r="P113" s="183">
        <f t="shared" si="13"/>
        <v>3.7281534246575342E-2</v>
      </c>
      <c r="Q113" s="183">
        <f t="shared" si="14"/>
        <v>3.7281534246575342E-2</v>
      </c>
    </row>
    <row r="114" spans="1:17" x14ac:dyDescent="0.25">
      <c r="A114" s="15" t="s">
        <v>172</v>
      </c>
      <c r="B114" s="15" t="s">
        <v>168</v>
      </c>
      <c r="C114" s="15" t="s">
        <v>16</v>
      </c>
      <c r="D114" s="15" t="s">
        <v>169</v>
      </c>
      <c r="E114" s="15">
        <v>2018</v>
      </c>
      <c r="F114" s="15" t="str">
        <f t="shared" si="15"/>
        <v>FORMOSA PLASTICS CORP TEXAS-2018</v>
      </c>
      <c r="G114" s="15">
        <v>1</v>
      </c>
      <c r="H114" s="15">
        <v>35</v>
      </c>
      <c r="I114" s="15">
        <f t="shared" si="8"/>
        <v>36</v>
      </c>
      <c r="J114" s="15">
        <v>0.453592</v>
      </c>
      <c r="K114" s="183">
        <f t="shared" si="9"/>
        <v>0.453592</v>
      </c>
      <c r="L114" s="183">
        <f t="shared" si="10"/>
        <v>15.875719999999999</v>
      </c>
      <c r="M114" s="183">
        <f t="shared" si="11"/>
        <v>16.329312000000002</v>
      </c>
      <c r="N114" s="15">
        <v>365</v>
      </c>
      <c r="O114" s="183">
        <f t="shared" si="12"/>
        <v>1.2427178082191782E-3</v>
      </c>
      <c r="P114" s="183">
        <f t="shared" si="13"/>
        <v>4.3495123287671231E-2</v>
      </c>
      <c r="Q114" s="183">
        <f t="shared" si="14"/>
        <v>4.4737841095890414E-2</v>
      </c>
    </row>
    <row r="115" spans="1:17" x14ac:dyDescent="0.25">
      <c r="A115" s="15" t="s">
        <v>173</v>
      </c>
      <c r="B115" s="15" t="s">
        <v>168</v>
      </c>
      <c r="C115" s="15" t="s">
        <v>16</v>
      </c>
      <c r="D115" s="15" t="s">
        <v>169</v>
      </c>
      <c r="E115" s="15">
        <v>2019</v>
      </c>
      <c r="F115" s="15" t="str">
        <f t="shared" si="15"/>
        <v>FORMOSA PLASTICS CORP TEXAS-2019</v>
      </c>
      <c r="G115" s="15">
        <v>1</v>
      </c>
      <c r="H115" s="15">
        <v>0</v>
      </c>
      <c r="I115" s="15">
        <f t="shared" si="8"/>
        <v>1</v>
      </c>
      <c r="J115" s="15">
        <v>0.453592</v>
      </c>
      <c r="K115" s="183">
        <f t="shared" si="9"/>
        <v>0.453592</v>
      </c>
      <c r="L115" s="183">
        <f t="shared" si="10"/>
        <v>0</v>
      </c>
      <c r="M115" s="183">
        <f t="shared" si="11"/>
        <v>0.453592</v>
      </c>
      <c r="N115" s="15">
        <v>365</v>
      </c>
      <c r="O115" s="183">
        <f t="shared" si="12"/>
        <v>1.2427178082191782E-3</v>
      </c>
      <c r="P115" s="183">
        <f t="shared" si="13"/>
        <v>0</v>
      </c>
      <c r="Q115" s="183">
        <f t="shared" si="14"/>
        <v>1.2427178082191782E-3</v>
      </c>
    </row>
    <row r="116" spans="1:17" x14ac:dyDescent="0.25">
      <c r="A116" s="15" t="s">
        <v>174</v>
      </c>
      <c r="B116" s="15" t="s">
        <v>168</v>
      </c>
      <c r="C116" s="15" t="s">
        <v>16</v>
      </c>
      <c r="D116" s="15" t="s">
        <v>169</v>
      </c>
      <c r="E116" s="15">
        <v>2020</v>
      </c>
      <c r="F116" s="15" t="str">
        <f t="shared" si="15"/>
        <v>FORMOSA PLASTICS CORP TEXAS-2020</v>
      </c>
      <c r="G116" s="15">
        <v>1</v>
      </c>
      <c r="H116" s="15">
        <v>22</v>
      </c>
      <c r="I116" s="15">
        <f t="shared" si="8"/>
        <v>23</v>
      </c>
      <c r="J116" s="15">
        <v>0.453592</v>
      </c>
      <c r="K116" s="183">
        <f t="shared" si="9"/>
        <v>0.453592</v>
      </c>
      <c r="L116" s="183">
        <f t="shared" si="10"/>
        <v>9.979023999999999</v>
      </c>
      <c r="M116" s="183">
        <f t="shared" si="11"/>
        <v>10.432615999999999</v>
      </c>
      <c r="N116" s="15">
        <v>365</v>
      </c>
      <c r="O116" s="183">
        <f t="shared" si="12"/>
        <v>1.2427178082191782E-3</v>
      </c>
      <c r="P116" s="183">
        <f t="shared" si="13"/>
        <v>2.7339791780821916E-2</v>
      </c>
      <c r="Q116" s="183">
        <f t="shared" si="14"/>
        <v>2.8582509589041093E-2</v>
      </c>
    </row>
    <row r="117" spans="1:17" x14ac:dyDescent="0.25">
      <c r="A117" s="15" t="s">
        <v>175</v>
      </c>
      <c r="B117" s="15" t="s">
        <v>168</v>
      </c>
      <c r="C117" s="15" t="s">
        <v>16</v>
      </c>
      <c r="D117" s="15" t="s">
        <v>169</v>
      </c>
      <c r="E117" s="15" t="s">
        <v>24</v>
      </c>
      <c r="F117" s="15" t="str">
        <f t="shared" si="15"/>
        <v>FORMOSA PLASTICS CORP TEXAS-Avg.</v>
      </c>
      <c r="G117" s="15">
        <f>AVERAGE(G111:G116)</f>
        <v>0.5</v>
      </c>
      <c r="H117" s="15">
        <f>AVERAGE(H111:H116)</f>
        <v>24</v>
      </c>
      <c r="I117" s="15">
        <f t="shared" si="8"/>
        <v>24.5</v>
      </c>
      <c r="J117" s="15">
        <v>0.453592</v>
      </c>
      <c r="K117" s="183">
        <f t="shared" si="9"/>
        <v>0.226796</v>
      </c>
      <c r="L117" s="183">
        <f t="shared" si="10"/>
        <v>10.886208</v>
      </c>
      <c r="M117" s="183">
        <f t="shared" si="11"/>
        <v>11.113004</v>
      </c>
      <c r="N117" s="15">
        <v>365</v>
      </c>
      <c r="O117" s="183">
        <f t="shared" si="12"/>
        <v>6.2135890410958908E-4</v>
      </c>
      <c r="P117" s="183">
        <f t="shared" si="13"/>
        <v>2.9825227397260273E-2</v>
      </c>
      <c r="Q117" s="183">
        <f t="shared" si="14"/>
        <v>3.0446586301369864E-2</v>
      </c>
    </row>
    <row r="118" spans="1:17" x14ac:dyDescent="0.25">
      <c r="A118" s="15" t="s">
        <v>176</v>
      </c>
      <c r="B118" s="15" t="s">
        <v>177</v>
      </c>
      <c r="C118" s="15" t="s">
        <v>16</v>
      </c>
      <c r="D118" s="15" t="s">
        <v>178</v>
      </c>
      <c r="E118" s="15">
        <v>2019</v>
      </c>
      <c r="F118" s="15" t="str">
        <f t="shared" si="15"/>
        <v>CLEAN HARBORS ARAGONITE LLC-2019</v>
      </c>
      <c r="G118" s="15">
        <v>7.42</v>
      </c>
      <c r="H118" s="15">
        <v>0.02</v>
      </c>
      <c r="I118" s="15">
        <f t="shared" si="8"/>
        <v>7.4399999999999995</v>
      </c>
      <c r="J118" s="15">
        <v>0.453592</v>
      </c>
      <c r="K118" s="183">
        <f t="shared" si="9"/>
        <v>3.36565264</v>
      </c>
      <c r="L118" s="183">
        <f t="shared" si="10"/>
        <v>9.0718399999999994E-3</v>
      </c>
      <c r="M118" s="183">
        <f t="shared" si="11"/>
        <v>3.3747244799999998</v>
      </c>
      <c r="N118" s="15">
        <v>365</v>
      </c>
      <c r="O118" s="183">
        <f t="shared" si="12"/>
        <v>9.2209661369863014E-3</v>
      </c>
      <c r="P118" s="183">
        <f t="shared" si="13"/>
        <v>2.4854356164383559E-5</v>
      </c>
      <c r="Q118" s="183">
        <f t="shared" si="14"/>
        <v>9.2458204931506836E-3</v>
      </c>
    </row>
    <row r="119" spans="1:17" x14ac:dyDescent="0.25">
      <c r="K119" s="63"/>
      <c r="L119" s="63"/>
      <c r="M119" s="63"/>
    </row>
    <row r="120" spans="1:17" x14ac:dyDescent="0.25">
      <c r="G120" s="17"/>
      <c r="H120" s="17"/>
      <c r="I120" s="17"/>
      <c r="K120" s="65" t="s">
        <v>179</v>
      </c>
      <c r="L120" s="66">
        <f>MAX(M3:M118)</f>
        <v>4109.5435200000002</v>
      </c>
      <c r="M120" s="67" t="s">
        <v>180</v>
      </c>
      <c r="N120" s="65" t="s">
        <v>179</v>
      </c>
      <c r="O120" s="67">
        <f>MAX(Q3:Q118)</f>
        <v>11.259023342465754</v>
      </c>
      <c r="P120" s="67" t="s">
        <v>181</v>
      </c>
    </row>
    <row r="121" spans="1:17" x14ac:dyDescent="0.25">
      <c r="K121" s="65" t="s">
        <v>182</v>
      </c>
      <c r="L121" s="66">
        <f>AVERAGE(M3:M118)</f>
        <v>248.708908487652</v>
      </c>
      <c r="M121" s="67" t="s">
        <v>180</v>
      </c>
      <c r="N121" s="65" t="s">
        <v>182</v>
      </c>
      <c r="O121" s="67">
        <f>AVERAGE(Q4:Q119)</f>
        <v>0.68729868940863859</v>
      </c>
      <c r="P121" s="67" t="s">
        <v>181</v>
      </c>
    </row>
    <row r="122" spans="1:17" x14ac:dyDescent="0.25">
      <c r="K122" s="63"/>
      <c r="L122" s="63"/>
      <c r="M122" s="63"/>
    </row>
    <row r="123" spans="1:17" x14ac:dyDescent="0.25">
      <c r="G123" t="s">
        <v>183</v>
      </c>
      <c r="J123" t="s">
        <v>458</v>
      </c>
      <c r="K123" s="63"/>
      <c r="L123" s="63"/>
      <c r="M123" s="63"/>
    </row>
    <row r="124" spans="1:17" x14ac:dyDescent="0.25">
      <c r="K124" s="63"/>
      <c r="L124" s="63"/>
      <c r="M124" s="63"/>
    </row>
    <row r="125" spans="1:17" x14ac:dyDescent="0.25">
      <c r="G125" s="199" t="s">
        <v>184</v>
      </c>
      <c r="H125" s="199" t="s">
        <v>185</v>
      </c>
      <c r="I125" s="201" t="s">
        <v>186</v>
      </c>
      <c r="J125" s="203" t="s">
        <v>187</v>
      </c>
      <c r="K125" s="203"/>
      <c r="L125" s="203"/>
      <c r="M125" s="199" t="s">
        <v>188</v>
      </c>
      <c r="N125" s="198" t="s">
        <v>189</v>
      </c>
      <c r="O125" s="198"/>
      <c r="P125" s="198"/>
    </row>
    <row r="126" spans="1:17" ht="30.75" thickBot="1" x14ac:dyDescent="0.3">
      <c r="G126" s="200"/>
      <c r="H126" s="200"/>
      <c r="I126" s="202"/>
      <c r="J126" s="68" t="s">
        <v>190</v>
      </c>
      <c r="K126" s="68" t="s">
        <v>191</v>
      </c>
      <c r="L126" s="68" t="s">
        <v>181</v>
      </c>
      <c r="M126" s="200"/>
      <c r="N126" s="69" t="s">
        <v>190</v>
      </c>
      <c r="O126" s="69" t="s">
        <v>191</v>
      </c>
      <c r="P126" s="69" t="s">
        <v>181</v>
      </c>
    </row>
    <row r="127" spans="1:17" ht="15.75" thickTop="1" x14ac:dyDescent="0.25">
      <c r="G127" s="207" t="s">
        <v>192</v>
      </c>
      <c r="H127" s="70">
        <v>365</v>
      </c>
      <c r="I127" s="71" t="s">
        <v>193</v>
      </c>
      <c r="J127" s="72">
        <v>10442</v>
      </c>
      <c r="K127" s="72">
        <f>+J127/2.205</f>
        <v>4735.6009070294785</v>
      </c>
      <c r="L127" s="72">
        <f>+K127/H127</f>
        <v>12.974249060354735</v>
      </c>
      <c r="M127" s="71" t="s">
        <v>194</v>
      </c>
      <c r="N127" s="73">
        <v>792</v>
      </c>
      <c r="O127" s="74">
        <f>+N127/2.205</f>
        <v>359.18367346938777</v>
      </c>
      <c r="P127" s="75">
        <f>+O127/H127</f>
        <v>0.98406485882024042</v>
      </c>
    </row>
    <row r="128" spans="1:17" x14ac:dyDescent="0.25">
      <c r="G128" s="208"/>
      <c r="H128" s="76">
        <v>260</v>
      </c>
      <c r="I128" s="77"/>
      <c r="J128" s="78"/>
      <c r="K128" s="78"/>
      <c r="L128" s="78">
        <f>+K127/H128</f>
        <v>18.213849642421071</v>
      </c>
      <c r="M128" s="77"/>
      <c r="N128" s="79"/>
      <c r="O128" s="79"/>
      <c r="P128" s="80">
        <f>+O127/H128</f>
        <v>1.3814756671899531</v>
      </c>
    </row>
    <row r="129" spans="7:16" x14ac:dyDescent="0.25">
      <c r="G129" s="208"/>
      <c r="H129" s="76">
        <v>365</v>
      </c>
      <c r="I129" s="77" t="s">
        <v>194</v>
      </c>
      <c r="J129" s="78">
        <v>14988</v>
      </c>
      <c r="K129" s="78">
        <f>+J129/2.205</f>
        <v>6797.2789115646256</v>
      </c>
      <c r="L129" s="78">
        <f>+K129/H129</f>
        <v>18.622681949492126</v>
      </c>
      <c r="M129" s="77" t="s">
        <v>193</v>
      </c>
      <c r="N129" s="81">
        <v>206</v>
      </c>
      <c r="O129" s="81">
        <f>+N129/2.205</f>
        <v>93.424036281179141</v>
      </c>
      <c r="P129" s="80">
        <f>+O129/H129</f>
        <v>0.25595626378405245</v>
      </c>
    </row>
    <row r="130" spans="7:16" ht="15.75" thickBot="1" x14ac:dyDescent="0.3">
      <c r="G130" s="209"/>
      <c r="H130" s="82">
        <v>260</v>
      </c>
      <c r="I130" s="83"/>
      <c r="J130" s="84"/>
      <c r="K130" s="84"/>
      <c r="L130" s="84">
        <f>+K129/H130</f>
        <v>26.143380429094712</v>
      </c>
      <c r="M130" s="83"/>
      <c r="N130" s="85"/>
      <c r="O130" s="85"/>
      <c r="P130" s="86">
        <f>+O129/H130</f>
        <v>0.35932321646607362</v>
      </c>
    </row>
    <row r="131" spans="7:16" x14ac:dyDescent="0.25">
      <c r="G131" s="204" t="s">
        <v>195</v>
      </c>
      <c r="H131" s="87">
        <v>365</v>
      </c>
      <c r="I131" s="88" t="s">
        <v>193</v>
      </c>
      <c r="J131" s="89">
        <v>229135</v>
      </c>
      <c r="K131" s="89">
        <f>+J131/2.205</f>
        <v>103916.09977324263</v>
      </c>
      <c r="L131" s="89">
        <f>+K131/H131</f>
        <v>284.7016432143634</v>
      </c>
      <c r="M131" s="88" t="s">
        <v>194</v>
      </c>
      <c r="N131" s="90">
        <v>15658</v>
      </c>
      <c r="O131" s="91">
        <f>+N131/2.205</f>
        <v>7101.1337868480723</v>
      </c>
      <c r="P131" s="92">
        <f>+O131/H131</f>
        <v>19.455161059857733</v>
      </c>
    </row>
    <row r="132" spans="7:16" x14ac:dyDescent="0.25">
      <c r="G132" s="205"/>
      <c r="H132" s="76">
        <v>260</v>
      </c>
      <c r="I132" s="77"/>
      <c r="J132" s="78"/>
      <c r="K132" s="78"/>
      <c r="L132" s="78">
        <f>+K131/H132</f>
        <v>399.67730682016395</v>
      </c>
      <c r="M132" s="77"/>
      <c r="N132" s="79"/>
      <c r="O132" s="79"/>
      <c r="P132" s="80">
        <f>+O131/H132</f>
        <v>27.312053026338738</v>
      </c>
    </row>
    <row r="133" spans="7:16" x14ac:dyDescent="0.25">
      <c r="G133" s="205"/>
      <c r="H133" s="76">
        <v>365</v>
      </c>
      <c r="I133" s="77" t="s">
        <v>194</v>
      </c>
      <c r="J133" s="78">
        <v>136562</v>
      </c>
      <c r="K133" s="78">
        <f>+J133/2.205</f>
        <v>61932.879818594105</v>
      </c>
      <c r="L133" s="78">
        <f>+K133/H133</f>
        <v>169.67912279066877</v>
      </c>
      <c r="M133" s="77" t="s">
        <v>193</v>
      </c>
      <c r="N133" s="81">
        <v>16587</v>
      </c>
      <c r="O133" s="81">
        <f>+N133/2.205</f>
        <v>7522.4489795918362</v>
      </c>
      <c r="P133" s="80">
        <f>+O133/H133</f>
        <v>20.609449259155717</v>
      </c>
    </row>
    <row r="134" spans="7:16" ht="15.75" thickBot="1" x14ac:dyDescent="0.3">
      <c r="G134" s="206"/>
      <c r="H134" s="82">
        <v>260</v>
      </c>
      <c r="I134" s="83"/>
      <c r="J134" s="84"/>
      <c r="K134" s="84"/>
      <c r="L134" s="84">
        <f>+K133/H134</f>
        <v>238.20338391766964</v>
      </c>
      <c r="M134" s="83"/>
      <c r="N134" s="85"/>
      <c r="O134" s="85"/>
      <c r="P134" s="86">
        <f>+O133/H134</f>
        <v>28.932496075353217</v>
      </c>
    </row>
    <row r="135" spans="7:16" x14ac:dyDescent="0.25">
      <c r="G135" s="204" t="s">
        <v>196</v>
      </c>
      <c r="H135" s="87">
        <v>365</v>
      </c>
      <c r="I135" s="88" t="s">
        <v>193</v>
      </c>
      <c r="J135" s="89">
        <v>43993</v>
      </c>
      <c r="K135" s="89">
        <f>+J135/2.205</f>
        <v>19951.473922902493</v>
      </c>
      <c r="L135" s="89">
        <f>+K135/H135</f>
        <v>54.66157239151368</v>
      </c>
      <c r="M135" s="88" t="s">
        <v>194</v>
      </c>
      <c r="N135" s="90">
        <v>3285</v>
      </c>
      <c r="O135" s="91">
        <f>+N135/2.205</f>
        <v>1489.795918367347</v>
      </c>
      <c r="P135" s="92">
        <f>+O135/H135</f>
        <v>4.0816326530612246</v>
      </c>
    </row>
    <row r="136" spans="7:16" x14ac:dyDescent="0.25">
      <c r="G136" s="205"/>
      <c r="H136" s="70">
        <v>260</v>
      </c>
      <c r="I136" s="71"/>
      <c r="J136" s="72"/>
      <c r="K136" s="72"/>
      <c r="L136" s="72">
        <f>+K135/H136</f>
        <v>76.736438165009588</v>
      </c>
      <c r="M136" s="71"/>
      <c r="N136" s="93"/>
      <c r="O136" s="93"/>
      <c r="P136" s="75">
        <f>+O135/H136</f>
        <v>5.7299843014128733</v>
      </c>
    </row>
    <row r="137" spans="7:16" x14ac:dyDescent="0.25">
      <c r="G137" s="205"/>
      <c r="H137" s="76">
        <v>365</v>
      </c>
      <c r="I137" s="77" t="s">
        <v>194</v>
      </c>
      <c r="J137" s="78">
        <v>154806</v>
      </c>
      <c r="K137" s="78">
        <f>+J137/2.205</f>
        <v>70206.802721088432</v>
      </c>
      <c r="L137" s="78">
        <f>+K137/H137</f>
        <v>192.34740471531077</v>
      </c>
      <c r="M137" s="77" t="s">
        <v>193</v>
      </c>
      <c r="N137" s="81">
        <v>117</v>
      </c>
      <c r="O137" s="81">
        <f>+N137/2.205</f>
        <v>53.061224489795919</v>
      </c>
      <c r="P137" s="80">
        <f>+O137/H137</f>
        <v>0.1453732177802628</v>
      </c>
    </row>
    <row r="138" spans="7:16" ht="15.75" thickBot="1" x14ac:dyDescent="0.3">
      <c r="G138" s="206"/>
      <c r="H138" s="82">
        <v>260</v>
      </c>
      <c r="I138" s="83"/>
      <c r="J138" s="84"/>
      <c r="K138" s="84"/>
      <c r="L138" s="84">
        <f>+K137/H138</f>
        <v>270.02616431187857</v>
      </c>
      <c r="M138" s="83"/>
      <c r="N138" s="85"/>
      <c r="O138" s="85"/>
      <c r="P138" s="86">
        <f>+O137/H138</f>
        <v>0.20408163265306123</v>
      </c>
    </row>
    <row r="139" spans="7:16" x14ac:dyDescent="0.25">
      <c r="G139" s="204" t="s">
        <v>197</v>
      </c>
      <c r="H139" s="87">
        <v>365</v>
      </c>
      <c r="I139" s="88" t="s">
        <v>193</v>
      </c>
      <c r="J139" s="89">
        <v>438116</v>
      </c>
      <c r="K139" s="89">
        <f>+J139/2.205</f>
        <v>198692.06349206349</v>
      </c>
      <c r="L139" s="89">
        <f>+K139/H139</f>
        <v>544.36181778647529</v>
      </c>
      <c r="M139" s="88" t="s">
        <v>194</v>
      </c>
      <c r="N139" s="90">
        <v>10708</v>
      </c>
      <c r="O139" s="91">
        <f>+N139/2.205</f>
        <v>4856.235827664399</v>
      </c>
      <c r="P139" s="92">
        <f>+O139/H139</f>
        <v>13.304755692231231</v>
      </c>
    </row>
    <row r="140" spans="7:16" x14ac:dyDescent="0.25">
      <c r="G140" s="205"/>
      <c r="H140" s="76">
        <v>260</v>
      </c>
      <c r="I140" s="77"/>
      <c r="J140" s="78"/>
      <c r="K140" s="78"/>
      <c r="L140" s="78">
        <f>+K139/H140</f>
        <v>764.20024420024424</v>
      </c>
      <c r="M140" s="77"/>
      <c r="N140" s="79"/>
      <c r="O140" s="79"/>
      <c r="P140" s="80">
        <f>+O139/H140</f>
        <v>18.677830106401533</v>
      </c>
    </row>
    <row r="141" spans="7:16" x14ac:dyDescent="0.25">
      <c r="G141" s="205"/>
      <c r="H141" s="76">
        <v>365</v>
      </c>
      <c r="I141" s="77" t="s">
        <v>194</v>
      </c>
      <c r="J141" s="78">
        <v>255171</v>
      </c>
      <c r="K141" s="78">
        <f>+J141/2.205</f>
        <v>115723.80952380953</v>
      </c>
      <c r="L141" s="78">
        <f>+K141/H141</f>
        <v>317.05153294194389</v>
      </c>
      <c r="M141" s="77" t="s">
        <v>193</v>
      </c>
      <c r="N141" s="81">
        <v>540</v>
      </c>
      <c r="O141" s="81">
        <f>+N141/2.205</f>
        <v>244.89795918367346</v>
      </c>
      <c r="P141" s="80">
        <f>+O141/H141</f>
        <v>0.67095331283198212</v>
      </c>
    </row>
    <row r="142" spans="7:16" ht="15.75" thickBot="1" x14ac:dyDescent="0.3">
      <c r="G142" s="206"/>
      <c r="H142" s="82">
        <v>260</v>
      </c>
      <c r="I142" s="83"/>
      <c r="J142" s="84"/>
      <c r="K142" s="84"/>
      <c r="L142" s="84">
        <f>+K141/H142</f>
        <v>445.09157509157512</v>
      </c>
      <c r="M142" s="83"/>
      <c r="N142" s="85"/>
      <c r="O142" s="85"/>
      <c r="P142" s="86">
        <f>+O141/H142</f>
        <v>0.9419152276295133</v>
      </c>
    </row>
    <row r="143" spans="7:16" x14ac:dyDescent="0.25">
      <c r="G143" s="210" t="s">
        <v>198</v>
      </c>
      <c r="H143" s="87">
        <v>365</v>
      </c>
      <c r="I143" s="88" t="s">
        <v>193</v>
      </c>
      <c r="J143" s="89">
        <v>192635</v>
      </c>
      <c r="K143" s="89">
        <f>+J143/2.205</f>
        <v>87362.81179138321</v>
      </c>
      <c r="L143" s="89">
        <f>+K143/H143</f>
        <v>239.35016929146084</v>
      </c>
      <c r="M143" s="88" t="s">
        <v>194</v>
      </c>
      <c r="N143" s="90">
        <v>3722</v>
      </c>
      <c r="O143" s="91">
        <f>+N143/2.205</f>
        <v>1687.9818594104308</v>
      </c>
      <c r="P143" s="92">
        <f>+O143/H143</f>
        <v>4.6246078340011803</v>
      </c>
    </row>
    <row r="144" spans="7:16" x14ac:dyDescent="0.25">
      <c r="G144" s="211"/>
      <c r="H144" s="76">
        <v>260</v>
      </c>
      <c r="I144" s="77"/>
      <c r="J144" s="78"/>
      <c r="K144" s="78"/>
      <c r="L144" s="78">
        <f>+K143/H144</f>
        <v>336.01081458224314</v>
      </c>
      <c r="M144" s="77"/>
      <c r="N144" s="79"/>
      <c r="O144" s="79"/>
      <c r="P144" s="80">
        <f>+O143/H144</f>
        <v>6.492237920809349</v>
      </c>
    </row>
    <row r="145" spans="7:16" x14ac:dyDescent="0.25">
      <c r="G145" s="211"/>
      <c r="H145" s="76">
        <v>365</v>
      </c>
      <c r="I145" s="77" t="s">
        <v>194</v>
      </c>
      <c r="J145" s="78"/>
      <c r="K145" s="78">
        <f>+J145/2.205</f>
        <v>0</v>
      </c>
      <c r="L145" s="78">
        <f>+K145/H145</f>
        <v>0</v>
      </c>
      <c r="M145" s="77" t="s">
        <v>193</v>
      </c>
      <c r="N145" s="81"/>
      <c r="O145" s="81">
        <f>+N145/2.205</f>
        <v>0</v>
      </c>
      <c r="P145" s="80">
        <f>+O145/H145</f>
        <v>0</v>
      </c>
    </row>
    <row r="146" spans="7:16" ht="15.75" thickBot="1" x14ac:dyDescent="0.3">
      <c r="G146" s="212"/>
      <c r="H146" s="82">
        <v>260</v>
      </c>
      <c r="I146" s="83"/>
      <c r="J146" s="84"/>
      <c r="K146" s="84"/>
      <c r="L146" s="84">
        <f>+K145/H146</f>
        <v>0</v>
      </c>
      <c r="M146" s="83"/>
      <c r="N146" s="85"/>
      <c r="O146" s="85"/>
      <c r="P146" s="86">
        <f>+O145/H146</f>
        <v>0</v>
      </c>
    </row>
    <row r="147" spans="7:16" x14ac:dyDescent="0.25">
      <c r="G147" s="204" t="s">
        <v>199</v>
      </c>
      <c r="H147" s="87">
        <v>365</v>
      </c>
      <c r="I147" s="88" t="s">
        <v>193</v>
      </c>
      <c r="J147" s="89">
        <v>265410</v>
      </c>
      <c r="K147" s="89">
        <f>+J147/2.205</f>
        <v>120367.3469387755</v>
      </c>
      <c r="L147" s="89">
        <f>+K147/H147</f>
        <v>329.77355325691917</v>
      </c>
      <c r="M147" s="88" t="s">
        <v>194</v>
      </c>
      <c r="N147" s="90">
        <v>3568</v>
      </c>
      <c r="O147" s="91">
        <f>+N147/2.205</f>
        <v>1618.140589569161</v>
      </c>
      <c r="P147" s="92">
        <f>+O147/H147</f>
        <v>4.433261889230578</v>
      </c>
    </row>
    <row r="148" spans="7:16" x14ac:dyDescent="0.25">
      <c r="G148" s="205"/>
      <c r="H148" s="76">
        <v>260</v>
      </c>
      <c r="I148" s="77"/>
      <c r="J148" s="78"/>
      <c r="K148" s="78"/>
      <c r="L148" s="78">
        <f>+K147/H148</f>
        <v>462.9513343799058</v>
      </c>
      <c r="M148" s="77"/>
      <c r="N148" s="79"/>
      <c r="O148" s="79"/>
      <c r="P148" s="80">
        <f>+O147/H148</f>
        <v>6.2236176521890805</v>
      </c>
    </row>
    <row r="149" spans="7:16" x14ac:dyDescent="0.25">
      <c r="G149" s="205"/>
      <c r="H149" s="76">
        <v>365</v>
      </c>
      <c r="I149" s="77" t="s">
        <v>194</v>
      </c>
      <c r="J149" s="78">
        <v>207960</v>
      </c>
      <c r="K149" s="78">
        <f>+J149/2.205</f>
        <v>94312.925170068018</v>
      </c>
      <c r="L149" s="78">
        <f>+K149/H149</f>
        <v>258.39157580840555</v>
      </c>
      <c r="M149" s="77" t="s">
        <v>193</v>
      </c>
      <c r="N149" s="81">
        <v>526</v>
      </c>
      <c r="O149" s="81">
        <f>+N149/2.205</f>
        <v>238.54875283446711</v>
      </c>
      <c r="P149" s="80">
        <f>+O149/H149</f>
        <v>0.65355822694374555</v>
      </c>
    </row>
    <row r="150" spans="7:16" ht="15.75" thickBot="1" x14ac:dyDescent="0.3">
      <c r="G150" s="206"/>
      <c r="H150" s="82">
        <v>260</v>
      </c>
      <c r="I150" s="83"/>
      <c r="J150" s="84"/>
      <c r="K150" s="84"/>
      <c r="L150" s="84">
        <f>+K149/H150</f>
        <v>362.74201988487698</v>
      </c>
      <c r="M150" s="83"/>
      <c r="N150" s="85"/>
      <c r="O150" s="85"/>
      <c r="P150" s="86">
        <f>+O149/H150</f>
        <v>0.91749520320948885</v>
      </c>
    </row>
    <row r="151" spans="7:16" x14ac:dyDescent="0.25">
      <c r="G151" s="204" t="s">
        <v>200</v>
      </c>
      <c r="H151" s="87">
        <v>365</v>
      </c>
      <c r="I151" s="88" t="s">
        <v>193</v>
      </c>
      <c r="J151" s="89">
        <v>156907</v>
      </c>
      <c r="K151" s="89">
        <f>+J151/2.205</f>
        <v>71159.63718820861</v>
      </c>
      <c r="L151" s="89">
        <f>+K151/H151</f>
        <v>194.95791010468113</v>
      </c>
      <c r="M151" s="88" t="s">
        <v>194</v>
      </c>
      <c r="N151" s="90">
        <v>8540</v>
      </c>
      <c r="O151" s="91">
        <f>+N151/2.205</f>
        <v>3873.0158730158728</v>
      </c>
      <c r="P151" s="92">
        <f>+O151/H151</f>
        <v>10.611002391824309</v>
      </c>
    </row>
    <row r="152" spans="7:16" x14ac:dyDescent="0.25">
      <c r="G152" s="205"/>
      <c r="H152" s="76">
        <v>260</v>
      </c>
      <c r="I152" s="77"/>
      <c r="J152" s="78"/>
      <c r="K152" s="78"/>
      <c r="L152" s="78">
        <f>+K151/H152</f>
        <v>273.69091226234082</v>
      </c>
      <c r="M152" s="77"/>
      <c r="N152" s="79"/>
      <c r="O152" s="79"/>
      <c r="P152" s="80">
        <f>+O151/H152</f>
        <v>14.896214896214895</v>
      </c>
    </row>
    <row r="153" spans="7:16" x14ac:dyDescent="0.25">
      <c r="G153" s="205"/>
      <c r="H153" s="76">
        <v>365</v>
      </c>
      <c r="I153" s="77" t="s">
        <v>194</v>
      </c>
      <c r="J153" s="78">
        <v>715978</v>
      </c>
      <c r="K153" s="78">
        <f>+J153/2.205</f>
        <v>324706.57596371882</v>
      </c>
      <c r="L153" s="78">
        <f>+K153/H153</f>
        <v>889.60705743484607</v>
      </c>
      <c r="M153" s="77" t="s">
        <v>193</v>
      </c>
      <c r="N153" s="81">
        <v>1078</v>
      </c>
      <c r="O153" s="81">
        <f>+N153/2.205</f>
        <v>488.88888888888886</v>
      </c>
      <c r="P153" s="80">
        <f>+O153/H153</f>
        <v>1.3394216133942161</v>
      </c>
    </row>
    <row r="154" spans="7:16" ht="15.75" thickBot="1" x14ac:dyDescent="0.3">
      <c r="G154" s="206"/>
      <c r="H154" s="82">
        <v>260</v>
      </c>
      <c r="I154" s="83"/>
      <c r="J154" s="84"/>
      <c r="K154" s="84"/>
      <c r="L154" s="84">
        <f>+K153/H154</f>
        <v>1248.871446014303</v>
      </c>
      <c r="M154" s="83"/>
      <c r="N154" s="85"/>
      <c r="O154" s="85"/>
      <c r="P154" s="86">
        <f>+O153/H154</f>
        <v>1.8803418803418803</v>
      </c>
    </row>
    <row r="155" spans="7:16" x14ac:dyDescent="0.25">
      <c r="G155" s="17"/>
      <c r="H155" s="17"/>
      <c r="I155" s="17"/>
      <c r="K155" s="63"/>
      <c r="L155" s="63"/>
      <c r="M155" s="63"/>
    </row>
    <row r="156" spans="7:16" x14ac:dyDescent="0.25">
      <c r="K156" s="63"/>
      <c r="L156" s="63"/>
      <c r="M156" s="63"/>
    </row>
    <row r="157" spans="7:16" x14ac:dyDescent="0.25">
      <c r="K157" s="63"/>
      <c r="L157" s="63"/>
      <c r="M157" s="63"/>
    </row>
    <row r="158" spans="7:16" x14ac:dyDescent="0.25">
      <c r="K158" s="63"/>
      <c r="L158" s="63"/>
      <c r="M158" s="63"/>
    </row>
    <row r="159" spans="7:16" x14ac:dyDescent="0.25">
      <c r="K159" s="63"/>
      <c r="L159" s="63"/>
      <c r="M159" s="63"/>
    </row>
    <row r="160" spans="7:16" x14ac:dyDescent="0.25">
      <c r="K160" s="63"/>
      <c r="L160" s="63"/>
      <c r="M160" s="63"/>
    </row>
    <row r="161" spans="7:13" x14ac:dyDescent="0.25">
      <c r="I161" s="17"/>
      <c r="K161" s="63"/>
      <c r="L161" s="63"/>
      <c r="M161" s="63"/>
    </row>
    <row r="162" spans="7:13" x14ac:dyDescent="0.25">
      <c r="K162" s="63"/>
      <c r="L162" s="63"/>
      <c r="M162" s="63"/>
    </row>
    <row r="163" spans="7:13" x14ac:dyDescent="0.25">
      <c r="K163" s="63"/>
      <c r="L163" s="63"/>
      <c r="M163" s="63"/>
    </row>
    <row r="164" spans="7:13" x14ac:dyDescent="0.25">
      <c r="G164" s="17"/>
      <c r="H164" s="17"/>
      <c r="I164" s="17"/>
      <c r="K164" s="63"/>
      <c r="L164" s="63"/>
      <c r="M164" s="63"/>
    </row>
    <row r="165" spans="7:13" x14ac:dyDescent="0.25">
      <c r="K165" s="63"/>
      <c r="L165" s="63"/>
      <c r="M165" s="63"/>
    </row>
    <row r="166" spans="7:13" x14ac:dyDescent="0.25">
      <c r="K166" s="63"/>
      <c r="L166" s="63"/>
      <c r="M166" s="63"/>
    </row>
    <row r="167" spans="7:13" x14ac:dyDescent="0.25">
      <c r="K167" s="63"/>
      <c r="L167" s="63"/>
      <c r="M167" s="63"/>
    </row>
    <row r="168" spans="7:13" x14ac:dyDescent="0.25">
      <c r="K168" s="63"/>
      <c r="L168" s="63"/>
      <c r="M168" s="63"/>
    </row>
    <row r="169" spans="7:13" x14ac:dyDescent="0.25">
      <c r="K169" s="63"/>
      <c r="L169" s="63"/>
      <c r="M169" s="63"/>
    </row>
    <row r="170" spans="7:13" x14ac:dyDescent="0.25">
      <c r="G170" s="17"/>
      <c r="H170" s="17"/>
      <c r="I170" s="17"/>
      <c r="K170" s="63"/>
      <c r="L170" s="63"/>
      <c r="M170" s="63"/>
    </row>
    <row r="171" spans="7:13" x14ac:dyDescent="0.25">
      <c r="K171" s="63"/>
      <c r="L171" s="63"/>
      <c r="M171" s="63"/>
    </row>
    <row r="172" spans="7:13" x14ac:dyDescent="0.25">
      <c r="K172" s="63"/>
      <c r="L172" s="63"/>
      <c r="M172" s="63"/>
    </row>
    <row r="173" spans="7:13" x14ac:dyDescent="0.25">
      <c r="K173" s="63"/>
      <c r="L173" s="63"/>
      <c r="M173" s="63"/>
    </row>
    <row r="174" spans="7:13" x14ac:dyDescent="0.25">
      <c r="K174" s="63"/>
      <c r="L174" s="63"/>
      <c r="M174" s="63"/>
    </row>
    <row r="175" spans="7:13" x14ac:dyDescent="0.25">
      <c r="K175" s="63"/>
      <c r="L175" s="63"/>
      <c r="M175" s="63"/>
    </row>
    <row r="176" spans="7:13" x14ac:dyDescent="0.25">
      <c r="K176" s="63"/>
      <c r="L176" s="63"/>
      <c r="M176" s="63"/>
    </row>
    <row r="177" spans="7:13" x14ac:dyDescent="0.25">
      <c r="K177" s="63"/>
      <c r="L177" s="63"/>
      <c r="M177" s="63"/>
    </row>
    <row r="178" spans="7:13" x14ac:dyDescent="0.25">
      <c r="I178" s="17"/>
      <c r="K178" s="63"/>
      <c r="L178" s="63"/>
      <c r="M178" s="63"/>
    </row>
    <row r="179" spans="7:13" x14ac:dyDescent="0.25">
      <c r="K179" s="63"/>
      <c r="L179" s="63"/>
      <c r="M179" s="63"/>
    </row>
    <row r="180" spans="7:13" x14ac:dyDescent="0.25">
      <c r="K180" s="63"/>
      <c r="L180" s="63"/>
      <c r="M180" s="63"/>
    </row>
    <row r="181" spans="7:13" x14ac:dyDescent="0.25">
      <c r="K181" s="63"/>
      <c r="L181" s="63"/>
      <c r="M181" s="63"/>
    </row>
    <row r="182" spans="7:13" x14ac:dyDescent="0.25">
      <c r="K182" s="63"/>
      <c r="L182" s="63"/>
      <c r="M182" s="63"/>
    </row>
    <row r="183" spans="7:13" x14ac:dyDescent="0.25">
      <c r="K183" s="63"/>
      <c r="L183" s="63"/>
      <c r="M183" s="63"/>
    </row>
    <row r="184" spans="7:13" x14ac:dyDescent="0.25">
      <c r="G184" s="17"/>
      <c r="H184" s="17"/>
      <c r="I184" s="17"/>
      <c r="K184" s="63"/>
      <c r="L184" s="63"/>
      <c r="M184" s="63"/>
    </row>
    <row r="185" spans="7:13" x14ac:dyDescent="0.25">
      <c r="K185" s="63"/>
      <c r="L185" s="63"/>
      <c r="M185" s="63"/>
    </row>
    <row r="186" spans="7:13" x14ac:dyDescent="0.25">
      <c r="K186" s="63"/>
      <c r="L186" s="63"/>
      <c r="M186" s="63"/>
    </row>
    <row r="187" spans="7:13" x14ac:dyDescent="0.25">
      <c r="K187" s="63"/>
      <c r="L187" s="63"/>
      <c r="M187" s="63"/>
    </row>
    <row r="188" spans="7:13" x14ac:dyDescent="0.25">
      <c r="K188" s="63"/>
      <c r="L188" s="63"/>
      <c r="M188" s="63"/>
    </row>
    <row r="189" spans="7:13" x14ac:dyDescent="0.25">
      <c r="K189" s="63"/>
      <c r="L189" s="63"/>
      <c r="M189" s="63"/>
    </row>
    <row r="190" spans="7:13" x14ac:dyDescent="0.25">
      <c r="G190" s="17"/>
      <c r="H190" s="17"/>
      <c r="I190" s="17"/>
      <c r="K190" s="63"/>
      <c r="L190" s="63"/>
      <c r="M190" s="63"/>
    </row>
    <row r="191" spans="7:13" x14ac:dyDescent="0.25">
      <c r="K191" s="63"/>
      <c r="L191" s="63"/>
      <c r="M191" s="63"/>
    </row>
    <row r="192" spans="7:13" x14ac:dyDescent="0.25">
      <c r="K192" s="63"/>
      <c r="L192" s="63"/>
      <c r="M192" s="63"/>
    </row>
    <row r="193" spans="7:13" x14ac:dyDescent="0.25">
      <c r="K193" s="63"/>
      <c r="L193" s="63"/>
      <c r="M193" s="63"/>
    </row>
    <row r="194" spans="7:13" x14ac:dyDescent="0.25">
      <c r="K194" s="63"/>
      <c r="L194" s="63"/>
      <c r="M194" s="63"/>
    </row>
    <row r="195" spans="7:13" x14ac:dyDescent="0.25">
      <c r="K195" s="63"/>
      <c r="L195" s="63"/>
      <c r="M195" s="63"/>
    </row>
    <row r="196" spans="7:13" x14ac:dyDescent="0.25">
      <c r="G196" s="17"/>
      <c r="H196" s="17"/>
      <c r="I196" s="17"/>
      <c r="K196" s="63"/>
      <c r="L196" s="63"/>
      <c r="M196" s="63"/>
    </row>
    <row r="197" spans="7:13" x14ac:dyDescent="0.25">
      <c r="K197" s="63"/>
      <c r="L197" s="63"/>
      <c r="M197" s="63"/>
    </row>
    <row r="198" spans="7:13" x14ac:dyDescent="0.25">
      <c r="K198" s="63"/>
      <c r="L198" s="63"/>
      <c r="M198" s="63"/>
    </row>
  </sheetData>
  <sheetProtection sheet="1" objects="1" scenarios="1" formatCells="0" formatColumns="0" formatRows="0"/>
  <mergeCells count="13">
    <mergeCell ref="G151:G154"/>
    <mergeCell ref="G127:G130"/>
    <mergeCell ref="G131:G134"/>
    <mergeCell ref="G135:G138"/>
    <mergeCell ref="G139:G142"/>
    <mergeCell ref="G143:G146"/>
    <mergeCell ref="G147:G150"/>
    <mergeCell ref="N125:P125"/>
    <mergeCell ref="G125:G126"/>
    <mergeCell ref="H125:H126"/>
    <mergeCell ref="I125:I126"/>
    <mergeCell ref="J125:L125"/>
    <mergeCell ref="M125:M12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E2A9D-1241-4F29-961C-D8BE13174C06}">
  <sheetPr>
    <tabColor rgb="FF00B050"/>
  </sheetPr>
  <dimension ref="A1:G140"/>
  <sheetViews>
    <sheetView zoomScale="70" zoomScaleNormal="70" workbookViewId="0">
      <selection activeCell="B2" sqref="B2"/>
    </sheetView>
  </sheetViews>
  <sheetFormatPr defaultRowHeight="15" x14ac:dyDescent="0.25"/>
  <cols>
    <col min="1" max="1" width="19" bestFit="1" customWidth="1"/>
    <col min="2" max="2" width="48.5703125" customWidth="1"/>
    <col min="3" max="3" width="10.5703125" customWidth="1"/>
    <col min="4" max="4" width="12.5703125" style="1" customWidth="1"/>
    <col min="5" max="5" width="11.42578125" style="1" customWidth="1"/>
    <col min="6" max="6" width="21.42578125" customWidth="1"/>
    <col min="7" max="7" width="16.5703125" customWidth="1"/>
  </cols>
  <sheetData>
    <row r="1" spans="1:2" ht="18.75" x14ac:dyDescent="0.3">
      <c r="A1" s="39" t="s">
        <v>184</v>
      </c>
      <c r="B1" s="39" t="s">
        <v>201</v>
      </c>
    </row>
    <row r="2" spans="1:2" ht="18.75" x14ac:dyDescent="0.3">
      <c r="A2" s="39" t="s">
        <v>202</v>
      </c>
      <c r="B2" s="39" t="s">
        <v>203</v>
      </c>
    </row>
    <row r="3" spans="1:2" ht="18.75" x14ac:dyDescent="0.3">
      <c r="A3" s="39" t="s">
        <v>204</v>
      </c>
      <c r="B3" s="40">
        <v>227</v>
      </c>
    </row>
    <row r="4" spans="1:2" ht="18.75" x14ac:dyDescent="0.3">
      <c r="A4" s="39" t="s">
        <v>205</v>
      </c>
      <c r="B4" s="40">
        <v>5040</v>
      </c>
    </row>
    <row r="5" spans="1:2" ht="18.75" x14ac:dyDescent="0.3">
      <c r="A5" s="39" t="s">
        <v>206</v>
      </c>
      <c r="B5" s="40">
        <v>98.95</v>
      </c>
    </row>
    <row r="6" spans="1:2" x14ac:dyDescent="0.25">
      <c r="A6" s="2"/>
      <c r="B6" s="38"/>
    </row>
    <row r="7" spans="1:2" x14ac:dyDescent="0.25">
      <c r="A7" s="2"/>
      <c r="B7" s="38"/>
    </row>
    <row r="8" spans="1:2" x14ac:dyDescent="0.25">
      <c r="A8" s="2"/>
      <c r="B8" s="38"/>
    </row>
    <row r="9" spans="1:2" x14ac:dyDescent="0.25">
      <c r="A9" s="2"/>
      <c r="B9" s="38"/>
    </row>
    <row r="10" spans="1:2" x14ac:dyDescent="0.25">
      <c r="A10" s="2"/>
      <c r="B10" s="38"/>
    </row>
    <row r="11" spans="1:2" x14ac:dyDescent="0.25">
      <c r="A11" s="2"/>
      <c r="B11" s="38"/>
    </row>
    <row r="12" spans="1:2" x14ac:dyDescent="0.25">
      <c r="A12" s="2"/>
      <c r="B12" s="38"/>
    </row>
    <row r="13" spans="1:2" x14ac:dyDescent="0.25">
      <c r="A13" s="2"/>
      <c r="B13" s="38"/>
    </row>
    <row r="14" spans="1:2" x14ac:dyDescent="0.25">
      <c r="A14" s="2"/>
      <c r="B14" s="38"/>
    </row>
    <row r="15" spans="1:2" x14ac:dyDescent="0.25">
      <c r="A15" s="2"/>
      <c r="B15" s="38"/>
    </row>
    <row r="16" spans="1:2" x14ac:dyDescent="0.25">
      <c r="A16" s="2"/>
      <c r="B16" s="38"/>
    </row>
    <row r="17" spans="1:7" x14ac:dyDescent="0.25">
      <c r="A17" s="2"/>
      <c r="B17" s="38"/>
    </row>
    <row r="18" spans="1:7" x14ac:dyDescent="0.25">
      <c r="A18" s="2"/>
      <c r="B18" s="38"/>
    </row>
    <row r="22" spans="1:7" x14ac:dyDescent="0.25">
      <c r="B22" s="4"/>
    </row>
    <row r="23" spans="1:7" s="19" customFormat="1" x14ac:dyDescent="0.25">
      <c r="A23" s="19" t="s">
        <v>207</v>
      </c>
      <c r="B23" s="19" t="s">
        <v>208</v>
      </c>
      <c r="C23" s="19" t="s">
        <v>209</v>
      </c>
      <c r="D23" s="37" t="s">
        <v>210</v>
      </c>
      <c r="E23" s="37"/>
      <c r="F23" s="19" t="s">
        <v>211</v>
      </c>
      <c r="G23" s="19" t="s">
        <v>212</v>
      </c>
    </row>
    <row r="24" spans="1:7" x14ac:dyDescent="0.25">
      <c r="D24" s="1" t="s">
        <v>10</v>
      </c>
      <c r="E24" s="1" t="s">
        <v>11</v>
      </c>
      <c r="F24" t="s">
        <v>213</v>
      </c>
      <c r="G24" t="s">
        <v>214</v>
      </c>
    </row>
    <row r="25" spans="1:7" s="2" customFormat="1" x14ac:dyDescent="0.25">
      <c r="A25">
        <v>1</v>
      </c>
      <c r="B25" t="s">
        <v>14</v>
      </c>
      <c r="C25">
        <v>1</v>
      </c>
      <c r="D25" s="3">
        <v>2.0256300273972599E-3</v>
      </c>
      <c r="E25" s="3">
        <v>3.6038816438356162E-4</v>
      </c>
      <c r="F25" s="2" t="s">
        <v>215</v>
      </c>
      <c r="G25" s="2">
        <v>365</v>
      </c>
    </row>
    <row r="26" spans="1:7" s="2" customFormat="1" x14ac:dyDescent="0.25">
      <c r="A26">
        <v>2</v>
      </c>
      <c r="B26" t="s">
        <v>18</v>
      </c>
      <c r="C26">
        <v>1</v>
      </c>
      <c r="D26" s="3">
        <v>1.1930090958904109E-3</v>
      </c>
      <c r="E26" s="3">
        <v>4.9708712328767118E-5</v>
      </c>
      <c r="F26" s="2" t="s">
        <v>215</v>
      </c>
      <c r="G26" s="2">
        <v>365</v>
      </c>
    </row>
    <row r="27" spans="1:7" s="2" customFormat="1" x14ac:dyDescent="0.25">
      <c r="A27">
        <v>3</v>
      </c>
      <c r="B27" t="s">
        <v>19</v>
      </c>
      <c r="C27">
        <v>1</v>
      </c>
      <c r="D27" s="3">
        <v>1.7273777534246573E-3</v>
      </c>
      <c r="E27" s="3">
        <v>7.4563068493150683E-5</v>
      </c>
      <c r="F27" s="2" t="s">
        <v>215</v>
      </c>
      <c r="G27" s="2">
        <v>365</v>
      </c>
    </row>
    <row r="28" spans="1:7" s="2" customFormat="1" x14ac:dyDescent="0.25">
      <c r="A28">
        <v>4</v>
      </c>
      <c r="B28" t="s">
        <v>20</v>
      </c>
      <c r="C28">
        <v>1</v>
      </c>
      <c r="D28" s="3">
        <v>1.404271123287671E-3</v>
      </c>
      <c r="E28" s="3">
        <v>3.7281534246575342E-5</v>
      </c>
      <c r="F28" s="2" t="s">
        <v>215</v>
      </c>
      <c r="G28" s="2">
        <v>365</v>
      </c>
    </row>
    <row r="29" spans="1:7" s="2" customFormat="1" x14ac:dyDescent="0.25">
      <c r="A29">
        <v>5</v>
      </c>
      <c r="B29" t="s">
        <v>21</v>
      </c>
      <c r="C29">
        <v>1</v>
      </c>
      <c r="D29" s="3">
        <v>2.4978627945205479E-3</v>
      </c>
      <c r="E29" s="3">
        <v>7.4563068493150683E-5</v>
      </c>
      <c r="F29" s="2" t="s">
        <v>215</v>
      </c>
      <c r="G29" s="2">
        <v>365</v>
      </c>
    </row>
    <row r="30" spans="1:7" s="2" customFormat="1" x14ac:dyDescent="0.25">
      <c r="A30">
        <v>6</v>
      </c>
      <c r="B30" t="s">
        <v>22</v>
      </c>
      <c r="C30">
        <v>1</v>
      </c>
      <c r="D30" s="3">
        <v>3.355338082191781E-3</v>
      </c>
      <c r="E30" s="3">
        <v>3.7281534246575342E-5</v>
      </c>
      <c r="F30" s="2" t="s">
        <v>215</v>
      </c>
      <c r="G30" s="2">
        <v>365</v>
      </c>
    </row>
    <row r="31" spans="1:7" s="2" customFormat="1" x14ac:dyDescent="0.25">
      <c r="A31">
        <v>7</v>
      </c>
      <c r="B31" t="s">
        <v>23</v>
      </c>
      <c r="C31">
        <v>1</v>
      </c>
      <c r="D31" s="3">
        <v>2.0339148127853884E-3</v>
      </c>
      <c r="E31" s="3">
        <v>1.0563101369863011E-4</v>
      </c>
      <c r="F31" s="2" t="s">
        <v>215</v>
      </c>
      <c r="G31" s="2">
        <v>365</v>
      </c>
    </row>
    <row r="32" spans="1:7" s="2" customFormat="1" x14ac:dyDescent="0.25">
      <c r="A32">
        <v>8</v>
      </c>
      <c r="B32" t="s">
        <v>25</v>
      </c>
      <c r="C32">
        <v>1</v>
      </c>
      <c r="D32" s="3">
        <v>0</v>
      </c>
      <c r="E32" s="3">
        <v>1.2427178082191782E-3</v>
      </c>
      <c r="F32" s="2" t="s">
        <v>215</v>
      </c>
      <c r="G32" s="2">
        <v>365</v>
      </c>
    </row>
    <row r="33" spans="1:7" s="2" customFormat="1" x14ac:dyDescent="0.25">
      <c r="A33">
        <v>9</v>
      </c>
      <c r="B33" t="s">
        <v>28</v>
      </c>
      <c r="C33">
        <v>1</v>
      </c>
      <c r="D33" s="3">
        <v>0</v>
      </c>
      <c r="E33" s="3">
        <v>2.4854356164383563E-3</v>
      </c>
      <c r="F33" s="2" t="s">
        <v>215</v>
      </c>
      <c r="G33" s="2">
        <v>365</v>
      </c>
    </row>
    <row r="34" spans="1:7" s="2" customFormat="1" x14ac:dyDescent="0.25">
      <c r="A34">
        <v>10</v>
      </c>
      <c r="B34" t="s">
        <v>29</v>
      </c>
      <c r="C34">
        <v>1</v>
      </c>
      <c r="D34" s="3">
        <v>0</v>
      </c>
      <c r="E34" s="3">
        <v>1.2427178082191782E-3</v>
      </c>
      <c r="F34" s="2" t="s">
        <v>215</v>
      </c>
      <c r="G34" s="2">
        <v>365</v>
      </c>
    </row>
    <row r="35" spans="1:7" s="2" customFormat="1" x14ac:dyDescent="0.25">
      <c r="A35">
        <v>11</v>
      </c>
      <c r="B35" t="s">
        <v>30</v>
      </c>
      <c r="C35">
        <v>1</v>
      </c>
      <c r="D35" s="3">
        <v>6.2135890410958914E-5</v>
      </c>
      <c r="E35" s="3">
        <v>1.1184460273972604E-3</v>
      </c>
      <c r="F35" s="2" t="s">
        <v>215</v>
      </c>
      <c r="G35" s="2">
        <v>365</v>
      </c>
    </row>
    <row r="36" spans="1:7" s="2" customFormat="1" x14ac:dyDescent="0.25">
      <c r="A36">
        <v>12</v>
      </c>
      <c r="B36" t="s">
        <v>31</v>
      </c>
      <c r="C36">
        <v>1</v>
      </c>
      <c r="D36" s="3">
        <v>1.5533972602739728E-5</v>
      </c>
      <c r="E36" s="3">
        <v>1.522329315068493E-3</v>
      </c>
      <c r="F36" s="2" t="s">
        <v>215</v>
      </c>
      <c r="G36" s="2">
        <v>365</v>
      </c>
    </row>
    <row r="37" spans="1:7" s="2" customFormat="1" x14ac:dyDescent="0.25">
      <c r="A37">
        <v>13</v>
      </c>
      <c r="B37" t="s">
        <v>32</v>
      </c>
      <c r="C37">
        <v>1</v>
      </c>
      <c r="D37" s="3">
        <v>0.40264056986301372</v>
      </c>
      <c r="E37" s="3">
        <v>5.0951430136986303E-2</v>
      </c>
      <c r="F37" s="2" t="s">
        <v>215</v>
      </c>
      <c r="G37" s="2">
        <v>365</v>
      </c>
    </row>
    <row r="38" spans="1:7" s="2" customFormat="1" x14ac:dyDescent="0.25">
      <c r="A38">
        <v>14</v>
      </c>
      <c r="B38" t="s">
        <v>35</v>
      </c>
      <c r="C38">
        <v>1</v>
      </c>
      <c r="D38" s="3">
        <v>0.42003861917808222</v>
      </c>
      <c r="E38" s="3">
        <v>0.25724258630136987</v>
      </c>
      <c r="F38" s="2" t="s">
        <v>215</v>
      </c>
      <c r="G38" s="2">
        <v>365</v>
      </c>
    </row>
    <row r="39" spans="1:7" s="2" customFormat="1" x14ac:dyDescent="0.25">
      <c r="A39">
        <v>15</v>
      </c>
      <c r="B39" t="s">
        <v>36</v>
      </c>
      <c r="C39">
        <v>1</v>
      </c>
      <c r="D39" s="3">
        <v>0.43370851506849312</v>
      </c>
      <c r="E39" s="3">
        <v>1.9883484931506851E-2</v>
      </c>
      <c r="F39" s="2" t="s">
        <v>215</v>
      </c>
      <c r="G39" s="2">
        <v>365</v>
      </c>
    </row>
    <row r="40" spans="1:7" s="2" customFormat="1" x14ac:dyDescent="0.25">
      <c r="A40">
        <v>16</v>
      </c>
      <c r="B40" t="s">
        <v>37</v>
      </c>
      <c r="C40">
        <v>1</v>
      </c>
      <c r="D40" s="3">
        <v>0.55425214246575338</v>
      </c>
      <c r="E40" s="3">
        <v>2.4854356164383563E-3</v>
      </c>
      <c r="F40" s="2" t="s">
        <v>215</v>
      </c>
      <c r="G40" s="2">
        <v>365</v>
      </c>
    </row>
    <row r="41" spans="1:7" s="2" customFormat="1" x14ac:dyDescent="0.25">
      <c r="A41">
        <v>17</v>
      </c>
      <c r="B41" t="s">
        <v>38</v>
      </c>
      <c r="C41">
        <v>1</v>
      </c>
      <c r="D41" s="3">
        <v>0.21871833424657533</v>
      </c>
      <c r="E41" s="3">
        <v>1.2427178082191782E-3</v>
      </c>
      <c r="F41" s="2" t="s">
        <v>215</v>
      </c>
      <c r="G41" s="2">
        <v>365</v>
      </c>
    </row>
    <row r="42" spans="1:7" s="2" customFormat="1" x14ac:dyDescent="0.25">
      <c r="A42">
        <v>18</v>
      </c>
      <c r="B42" t="s">
        <v>39</v>
      </c>
      <c r="C42">
        <v>1</v>
      </c>
      <c r="D42" s="3">
        <v>0.26097073972602736</v>
      </c>
      <c r="E42" s="3">
        <v>1.2427178082191782E-3</v>
      </c>
      <c r="F42" s="2" t="s">
        <v>215</v>
      </c>
      <c r="G42" s="2">
        <v>365</v>
      </c>
    </row>
    <row r="43" spans="1:7" s="2" customFormat="1" x14ac:dyDescent="0.25">
      <c r="A43">
        <v>19</v>
      </c>
      <c r="B43" t="s">
        <v>40</v>
      </c>
      <c r="C43">
        <v>1</v>
      </c>
      <c r="D43" s="3">
        <v>0.38172148675799095</v>
      </c>
      <c r="E43" s="3">
        <v>5.5508062100456619E-2</v>
      </c>
      <c r="F43" s="2" t="s">
        <v>215</v>
      </c>
      <c r="G43" s="2">
        <v>365</v>
      </c>
    </row>
    <row r="44" spans="1:7" s="2" customFormat="1" x14ac:dyDescent="0.25">
      <c r="A44">
        <v>20</v>
      </c>
      <c r="B44" t="s">
        <v>41</v>
      </c>
      <c r="C44">
        <v>1</v>
      </c>
      <c r="D44" s="3">
        <v>3.7281534246575342E-5</v>
      </c>
      <c r="E44" s="3">
        <v>4.9708712328767118E-5</v>
      </c>
      <c r="F44" s="2" t="s">
        <v>215</v>
      </c>
      <c r="G44" s="2">
        <v>365</v>
      </c>
    </row>
    <row r="45" spans="1:7" s="2" customFormat="1" x14ac:dyDescent="0.25">
      <c r="A45">
        <v>21</v>
      </c>
      <c r="B45" t="s">
        <v>44</v>
      </c>
      <c r="C45">
        <v>1</v>
      </c>
      <c r="D45" s="3">
        <v>2.4854356164383559E-5</v>
      </c>
      <c r="E45" s="3">
        <v>3.7281534246575342E-5</v>
      </c>
      <c r="F45" s="2" t="s">
        <v>215</v>
      </c>
      <c r="G45" s="2">
        <v>365</v>
      </c>
    </row>
    <row r="46" spans="1:7" s="2" customFormat="1" x14ac:dyDescent="0.25">
      <c r="A46">
        <v>22</v>
      </c>
      <c r="B46" t="s">
        <v>45</v>
      </c>
      <c r="C46">
        <v>1</v>
      </c>
      <c r="D46" s="3">
        <v>1.8640767123287671E-5</v>
      </c>
      <c r="E46" s="3">
        <v>2.4854356164383559E-5</v>
      </c>
      <c r="F46" s="2" t="s">
        <v>215</v>
      </c>
      <c r="G46" s="2">
        <v>365</v>
      </c>
    </row>
    <row r="47" spans="1:7" s="2" customFormat="1" x14ac:dyDescent="0.25">
      <c r="A47">
        <v>23</v>
      </c>
      <c r="B47" t="s">
        <v>46</v>
      </c>
      <c r="C47">
        <v>1</v>
      </c>
      <c r="D47" s="3">
        <v>1.2427178082191779E-5</v>
      </c>
      <c r="E47" s="3">
        <v>2.4854356164383559E-5</v>
      </c>
      <c r="F47" s="2" t="s">
        <v>215</v>
      </c>
      <c r="G47" s="2">
        <v>365</v>
      </c>
    </row>
    <row r="48" spans="1:7" s="2" customFormat="1" x14ac:dyDescent="0.25">
      <c r="A48">
        <v>24</v>
      </c>
      <c r="B48" t="s">
        <v>47</v>
      </c>
      <c r="C48">
        <v>1</v>
      </c>
      <c r="D48" s="3">
        <v>1.2427178082191779E-5</v>
      </c>
      <c r="E48" s="3">
        <v>2.4854356164383559E-5</v>
      </c>
      <c r="F48" s="2" t="s">
        <v>215</v>
      </c>
      <c r="G48" s="2">
        <v>365</v>
      </c>
    </row>
    <row r="49" spans="1:7" s="2" customFormat="1" x14ac:dyDescent="0.25">
      <c r="A49">
        <v>25</v>
      </c>
      <c r="B49" t="s">
        <v>48</v>
      </c>
      <c r="C49">
        <v>1</v>
      </c>
      <c r="D49" s="3">
        <v>0</v>
      </c>
      <c r="E49" s="3">
        <v>1.2427178082191779E-5</v>
      </c>
      <c r="F49" s="2" t="s">
        <v>215</v>
      </c>
      <c r="G49" s="2">
        <v>365</v>
      </c>
    </row>
    <row r="50" spans="1:7" s="2" customFormat="1" x14ac:dyDescent="0.25">
      <c r="A50">
        <v>26</v>
      </c>
      <c r="B50" t="s">
        <v>49</v>
      </c>
      <c r="C50">
        <v>1</v>
      </c>
      <c r="D50" s="3">
        <v>1.7605168949771689E-5</v>
      </c>
      <c r="E50" s="3">
        <v>2.899674885844749E-5</v>
      </c>
      <c r="F50" s="2" t="s">
        <v>215</v>
      </c>
      <c r="G50" s="2">
        <v>365</v>
      </c>
    </row>
    <row r="51" spans="1:7" s="2" customFormat="1" x14ac:dyDescent="0.25">
      <c r="A51">
        <v>27</v>
      </c>
      <c r="B51" t="s">
        <v>50</v>
      </c>
      <c r="C51">
        <v>1</v>
      </c>
      <c r="D51" s="3">
        <v>2.1971250849315067E-2</v>
      </c>
      <c r="E51" s="3">
        <v>2.1126202739726031E-4</v>
      </c>
      <c r="F51" s="2" t="s">
        <v>215</v>
      </c>
      <c r="G51" s="2">
        <v>365</v>
      </c>
    </row>
    <row r="52" spans="1:7" s="2" customFormat="1" x14ac:dyDescent="0.25">
      <c r="A52">
        <v>28</v>
      </c>
      <c r="B52" t="s">
        <v>53</v>
      </c>
      <c r="C52">
        <v>1</v>
      </c>
      <c r="D52" s="3">
        <v>2.2368920547945207E-2</v>
      </c>
      <c r="E52" s="3">
        <v>0</v>
      </c>
      <c r="F52" s="2" t="s">
        <v>215</v>
      </c>
      <c r="G52" s="2">
        <v>365</v>
      </c>
    </row>
    <row r="53" spans="1:7" s="2" customFormat="1" x14ac:dyDescent="0.25">
      <c r="A53">
        <v>29</v>
      </c>
      <c r="B53" t="s">
        <v>56</v>
      </c>
      <c r="C53">
        <v>1</v>
      </c>
      <c r="D53" s="3">
        <v>7.4563068493150681E-3</v>
      </c>
      <c r="E53" s="3">
        <v>0</v>
      </c>
      <c r="F53" s="2" t="s">
        <v>215</v>
      </c>
      <c r="G53" s="2">
        <v>365</v>
      </c>
    </row>
    <row r="54" spans="1:7" s="2" customFormat="1" x14ac:dyDescent="0.25">
      <c r="A54">
        <v>30</v>
      </c>
      <c r="B54" t="s">
        <v>57</v>
      </c>
      <c r="C54">
        <v>1</v>
      </c>
      <c r="D54" s="3">
        <v>1.3669895890410958E-2</v>
      </c>
      <c r="E54" s="3">
        <v>2.4854356164383563E-3</v>
      </c>
      <c r="F54" s="2" t="s">
        <v>215</v>
      </c>
      <c r="G54" s="2">
        <v>365</v>
      </c>
    </row>
    <row r="55" spans="1:7" s="2" customFormat="1" x14ac:dyDescent="0.25">
      <c r="A55">
        <v>31</v>
      </c>
      <c r="B55" t="s">
        <v>58</v>
      </c>
      <c r="C55">
        <v>1</v>
      </c>
      <c r="D55" s="3">
        <v>6.7106761643835611E-2</v>
      </c>
      <c r="E55" s="3">
        <v>1.2427178082191782E-3</v>
      </c>
      <c r="F55" s="2" t="s">
        <v>215</v>
      </c>
      <c r="G55" s="2">
        <v>365</v>
      </c>
    </row>
    <row r="56" spans="1:7" s="2" customFormat="1" x14ac:dyDescent="0.25">
      <c r="A56">
        <v>32</v>
      </c>
      <c r="B56" t="s">
        <v>59</v>
      </c>
      <c r="C56">
        <v>1</v>
      </c>
      <c r="D56" s="3">
        <v>5.9650454794520545E-2</v>
      </c>
      <c r="E56" s="3">
        <v>1.2427178082191782E-3</v>
      </c>
      <c r="F56" s="2" t="s">
        <v>215</v>
      </c>
      <c r="G56" s="2">
        <v>365</v>
      </c>
    </row>
    <row r="57" spans="1:7" s="2" customFormat="1" x14ac:dyDescent="0.25">
      <c r="A57">
        <v>33</v>
      </c>
      <c r="B57" t="s">
        <v>60</v>
      </c>
      <c r="C57">
        <v>1</v>
      </c>
      <c r="D57" s="3">
        <v>5.219414794520548E-2</v>
      </c>
      <c r="E57" s="3">
        <v>1.2427178082191782E-3</v>
      </c>
      <c r="F57" s="2" t="s">
        <v>215</v>
      </c>
      <c r="G57" s="2">
        <v>365</v>
      </c>
    </row>
    <row r="58" spans="1:7" s="2" customFormat="1" x14ac:dyDescent="0.25">
      <c r="A58">
        <v>34</v>
      </c>
      <c r="B58" t="s">
        <v>61</v>
      </c>
      <c r="C58">
        <v>1</v>
      </c>
      <c r="D58" s="3">
        <v>3.491681978864971E-2</v>
      </c>
      <c r="E58" s="3">
        <v>9.1783586692759296E-4</v>
      </c>
      <c r="F58" s="2" t="s">
        <v>215</v>
      </c>
      <c r="G58" s="2">
        <v>365</v>
      </c>
    </row>
    <row r="59" spans="1:7" s="2" customFormat="1" x14ac:dyDescent="0.25">
      <c r="A59">
        <v>35</v>
      </c>
      <c r="B59" t="s">
        <v>62</v>
      </c>
      <c r="C59">
        <v>1</v>
      </c>
      <c r="D59" s="3">
        <v>5.965045479452054</v>
      </c>
      <c r="E59" s="3">
        <v>1.4912613698630135</v>
      </c>
      <c r="F59" s="2" t="s">
        <v>215</v>
      </c>
      <c r="G59" s="2">
        <v>365</v>
      </c>
    </row>
    <row r="60" spans="1:7" s="2" customFormat="1" x14ac:dyDescent="0.25">
      <c r="A60">
        <v>36</v>
      </c>
      <c r="B60" t="s">
        <v>65</v>
      </c>
      <c r="C60">
        <v>1</v>
      </c>
      <c r="D60" s="3">
        <v>5.343686575342466</v>
      </c>
      <c r="E60" s="3">
        <v>1.0190286027397262</v>
      </c>
      <c r="F60" s="2" t="s">
        <v>215</v>
      </c>
      <c r="G60" s="2">
        <v>365</v>
      </c>
    </row>
    <row r="61" spans="1:7" s="2" customFormat="1" x14ac:dyDescent="0.25">
      <c r="A61">
        <v>37</v>
      </c>
      <c r="B61" t="s">
        <v>66</v>
      </c>
      <c r="C61">
        <v>1</v>
      </c>
      <c r="D61" s="3">
        <v>5.343686575342466</v>
      </c>
      <c r="E61" s="3">
        <v>1.3669895890410959</v>
      </c>
      <c r="F61" s="2" t="s">
        <v>215</v>
      </c>
      <c r="G61" s="2">
        <v>365</v>
      </c>
    </row>
    <row r="62" spans="1:7" s="2" customFormat="1" x14ac:dyDescent="0.25">
      <c r="A62">
        <v>38</v>
      </c>
      <c r="B62" t="s">
        <v>67</v>
      </c>
      <c r="C62">
        <v>1</v>
      </c>
      <c r="D62" s="3">
        <v>6.3378608219178076</v>
      </c>
      <c r="E62" s="3">
        <v>1.1308732054794519</v>
      </c>
      <c r="F62" s="2" t="s">
        <v>215</v>
      </c>
      <c r="G62" s="2">
        <v>365</v>
      </c>
    </row>
    <row r="63" spans="1:7" s="2" customFormat="1" x14ac:dyDescent="0.25">
      <c r="A63">
        <v>39</v>
      </c>
      <c r="B63" t="s">
        <v>68</v>
      </c>
      <c r="C63">
        <v>1</v>
      </c>
      <c r="D63" s="3">
        <v>4.4737841095890412</v>
      </c>
      <c r="E63" s="3">
        <v>1.3669895890410959</v>
      </c>
      <c r="F63" s="2" t="s">
        <v>215</v>
      </c>
      <c r="G63" s="2">
        <v>365</v>
      </c>
    </row>
    <row r="64" spans="1:7" s="2" customFormat="1" x14ac:dyDescent="0.25">
      <c r="A64">
        <v>40</v>
      </c>
      <c r="B64" t="s">
        <v>69</v>
      </c>
      <c r="C64">
        <v>1</v>
      </c>
      <c r="D64" s="3">
        <v>10.19028602739726</v>
      </c>
      <c r="E64" s="3">
        <v>1.0687373150684931</v>
      </c>
      <c r="F64" s="2" t="s">
        <v>215</v>
      </c>
      <c r="G64" s="2">
        <v>365</v>
      </c>
    </row>
    <row r="65" spans="1:7" s="2" customFormat="1" x14ac:dyDescent="0.25">
      <c r="A65">
        <v>41</v>
      </c>
      <c r="B65" t="s">
        <v>70</v>
      </c>
      <c r="C65">
        <v>1</v>
      </c>
      <c r="D65" s="3">
        <v>6.2757249315068488</v>
      </c>
      <c r="E65" s="3">
        <v>1.2406466118721462</v>
      </c>
      <c r="F65" s="2" t="s">
        <v>215</v>
      </c>
      <c r="G65" s="2">
        <v>365</v>
      </c>
    </row>
    <row r="66" spans="1:7" s="2" customFormat="1" x14ac:dyDescent="0.25">
      <c r="A66">
        <v>42</v>
      </c>
      <c r="B66" t="s">
        <v>71</v>
      </c>
      <c r="C66">
        <v>1</v>
      </c>
      <c r="D66" s="3">
        <v>7.4563068493150681E-3</v>
      </c>
      <c r="E66" s="3">
        <v>0.13669895890410957</v>
      </c>
      <c r="F66" s="2" t="s">
        <v>215</v>
      </c>
      <c r="G66" s="2">
        <v>365</v>
      </c>
    </row>
    <row r="67" spans="1:7" s="2" customFormat="1" x14ac:dyDescent="0.25">
      <c r="A67">
        <v>43</v>
      </c>
      <c r="B67" t="s">
        <v>74</v>
      </c>
      <c r="C67">
        <v>1</v>
      </c>
      <c r="D67" s="3">
        <v>7.4563068493150681E-3</v>
      </c>
      <c r="E67" s="3">
        <v>0.12427178082191781</v>
      </c>
      <c r="F67" s="2" t="s">
        <v>215</v>
      </c>
      <c r="G67" s="2">
        <v>365</v>
      </c>
    </row>
    <row r="68" spans="1:7" s="2" customFormat="1" x14ac:dyDescent="0.25">
      <c r="A68">
        <v>44</v>
      </c>
      <c r="B68" t="s">
        <v>75</v>
      </c>
      <c r="C68">
        <v>1</v>
      </c>
      <c r="D68" s="3">
        <v>7.4563068493150681E-3</v>
      </c>
      <c r="E68" s="3">
        <v>0.37281534246575337</v>
      </c>
      <c r="F68" s="2" t="s">
        <v>215</v>
      </c>
      <c r="G68" s="2">
        <v>365</v>
      </c>
    </row>
    <row r="69" spans="1:7" s="2" customFormat="1" x14ac:dyDescent="0.25">
      <c r="A69">
        <v>45</v>
      </c>
      <c r="B69" t="s">
        <v>76</v>
      </c>
      <c r="C69">
        <v>1</v>
      </c>
      <c r="D69" s="3">
        <v>6.21358904109589E-3</v>
      </c>
      <c r="E69" s="3">
        <v>0.14912613698630137</v>
      </c>
      <c r="F69" s="2" t="s">
        <v>215</v>
      </c>
      <c r="G69" s="2">
        <v>365</v>
      </c>
    </row>
    <row r="70" spans="1:7" s="2" customFormat="1" x14ac:dyDescent="0.25">
      <c r="A70">
        <v>46</v>
      </c>
      <c r="B70" t="s">
        <v>77</v>
      </c>
      <c r="C70">
        <v>1</v>
      </c>
      <c r="D70" s="3">
        <v>6.21358904109589E-3</v>
      </c>
      <c r="E70" s="3">
        <v>0.12427178082191781</v>
      </c>
      <c r="F70" s="2" t="s">
        <v>215</v>
      </c>
      <c r="G70" s="2">
        <v>365</v>
      </c>
    </row>
    <row r="71" spans="1:7" s="2" customFormat="1" x14ac:dyDescent="0.25">
      <c r="A71">
        <v>47</v>
      </c>
      <c r="B71" t="s">
        <v>78</v>
      </c>
      <c r="C71">
        <v>1</v>
      </c>
      <c r="D71" s="3">
        <v>6.21358904109589E-3</v>
      </c>
      <c r="E71" s="3">
        <v>0.12427178082191781</v>
      </c>
      <c r="F71" s="2" t="s">
        <v>215</v>
      </c>
      <c r="G71" s="2">
        <v>365</v>
      </c>
    </row>
    <row r="72" spans="1:7" s="2" customFormat="1" x14ac:dyDescent="0.25">
      <c r="A72">
        <v>48</v>
      </c>
      <c r="B72" t="s">
        <v>79</v>
      </c>
      <c r="C72">
        <v>1</v>
      </c>
      <c r="D72" s="3">
        <v>6.8349479452054791E-3</v>
      </c>
      <c r="E72" s="3">
        <v>0.17190929680365299</v>
      </c>
      <c r="F72" s="2" t="s">
        <v>215</v>
      </c>
      <c r="G72" s="2">
        <v>365</v>
      </c>
    </row>
    <row r="73" spans="1:7" s="2" customFormat="1" x14ac:dyDescent="0.25">
      <c r="A73">
        <v>49</v>
      </c>
      <c r="B73" t="s">
        <v>80</v>
      </c>
      <c r="C73">
        <v>1</v>
      </c>
      <c r="D73" s="3">
        <v>2.7215519999999997E-2</v>
      </c>
      <c r="E73" s="3">
        <v>0.14999603945205481</v>
      </c>
      <c r="F73" s="2" t="s">
        <v>215</v>
      </c>
      <c r="G73" s="2">
        <v>365</v>
      </c>
    </row>
    <row r="74" spans="1:7" s="2" customFormat="1" x14ac:dyDescent="0.25">
      <c r="A74">
        <v>50</v>
      </c>
      <c r="B74" t="s">
        <v>83</v>
      </c>
      <c r="C74">
        <v>1</v>
      </c>
      <c r="D74" s="3">
        <v>2.0318436164383565E-2</v>
      </c>
      <c r="E74" s="3">
        <v>0.23015133808219176</v>
      </c>
      <c r="F74" s="2" t="s">
        <v>215</v>
      </c>
      <c r="G74" s="2">
        <v>365</v>
      </c>
    </row>
    <row r="75" spans="1:7" s="2" customFormat="1" x14ac:dyDescent="0.25">
      <c r="A75">
        <v>51</v>
      </c>
      <c r="B75" t="s">
        <v>84</v>
      </c>
      <c r="C75">
        <v>1</v>
      </c>
      <c r="D75" s="3">
        <v>2.3766978082191779E-2</v>
      </c>
      <c r="E75" s="3">
        <v>0.19007368876712327</v>
      </c>
      <c r="F75" s="2" t="s">
        <v>215</v>
      </c>
      <c r="G75" s="2">
        <v>365</v>
      </c>
    </row>
    <row r="76" spans="1:7" s="2" customFormat="1" x14ac:dyDescent="0.25">
      <c r="A76">
        <v>52</v>
      </c>
      <c r="B76" t="s">
        <v>85</v>
      </c>
      <c r="C76">
        <v>1</v>
      </c>
      <c r="D76" s="3">
        <v>0.11308732054794519</v>
      </c>
      <c r="E76" s="3">
        <v>0.71953361095890411</v>
      </c>
      <c r="F76" s="2" t="s">
        <v>215</v>
      </c>
      <c r="G76" s="2">
        <v>365</v>
      </c>
    </row>
    <row r="77" spans="1:7" s="2" customFormat="1" x14ac:dyDescent="0.25">
      <c r="A77">
        <v>53</v>
      </c>
      <c r="B77" t="s">
        <v>88</v>
      </c>
      <c r="C77">
        <v>1</v>
      </c>
      <c r="D77" s="3">
        <v>0.11358440767123289</v>
      </c>
      <c r="E77" s="3">
        <v>0.54468321534246578</v>
      </c>
      <c r="F77" s="2" t="s">
        <v>215</v>
      </c>
      <c r="G77" s="2">
        <v>365</v>
      </c>
    </row>
    <row r="78" spans="1:7" s="2" customFormat="1" x14ac:dyDescent="0.25">
      <c r="A78">
        <v>54</v>
      </c>
      <c r="B78" t="s">
        <v>89</v>
      </c>
      <c r="C78">
        <v>1</v>
      </c>
      <c r="D78" s="3">
        <v>0.11358440767123289</v>
      </c>
      <c r="E78" s="3">
        <v>0.75651689293150681</v>
      </c>
      <c r="F78" s="2" t="s">
        <v>215</v>
      </c>
      <c r="G78" s="2">
        <v>365</v>
      </c>
    </row>
    <row r="79" spans="1:7" s="2" customFormat="1" x14ac:dyDescent="0.25">
      <c r="A79">
        <v>55</v>
      </c>
      <c r="B79" t="s">
        <v>90</v>
      </c>
      <c r="C79">
        <v>1</v>
      </c>
      <c r="D79" s="3">
        <v>0.11681547397260274</v>
      </c>
      <c r="E79" s="3">
        <v>0.70337827945205478</v>
      </c>
      <c r="F79" s="2" t="s">
        <v>215</v>
      </c>
      <c r="G79" s="2">
        <v>365</v>
      </c>
    </row>
    <row r="80" spans="1:7" s="2" customFormat="1" x14ac:dyDescent="0.25">
      <c r="A80">
        <v>56</v>
      </c>
      <c r="B80" t="s">
        <v>91</v>
      </c>
      <c r="C80">
        <v>1</v>
      </c>
      <c r="D80" s="3">
        <v>0.11557275616438356</v>
      </c>
      <c r="E80" s="3">
        <v>0.58656280547945205</v>
      </c>
      <c r="F80" s="2" t="s">
        <v>215</v>
      </c>
      <c r="G80" s="2">
        <v>365</v>
      </c>
    </row>
    <row r="81" spans="1:7" s="2" customFormat="1" x14ac:dyDescent="0.25">
      <c r="A81">
        <v>57</v>
      </c>
      <c r="B81" t="s">
        <v>92</v>
      </c>
      <c r="C81">
        <v>1</v>
      </c>
      <c r="D81" s="3">
        <v>0.20877659178082192</v>
      </c>
      <c r="E81" s="3">
        <v>3.8524252054794518E-2</v>
      </c>
      <c r="F81" s="2" t="s">
        <v>215</v>
      </c>
      <c r="G81" s="2">
        <v>365</v>
      </c>
    </row>
    <row r="82" spans="1:7" s="2" customFormat="1" x14ac:dyDescent="0.25">
      <c r="A82">
        <v>58</v>
      </c>
      <c r="B82" t="s">
        <v>93</v>
      </c>
      <c r="C82">
        <v>1</v>
      </c>
      <c r="D82" s="3">
        <v>0.13023682630136985</v>
      </c>
      <c r="E82" s="3">
        <v>0.55819984270319634</v>
      </c>
      <c r="F82" s="2" t="s">
        <v>215</v>
      </c>
      <c r="G82" s="2">
        <v>365</v>
      </c>
    </row>
    <row r="83" spans="1:7" s="2" customFormat="1" x14ac:dyDescent="0.25">
      <c r="A83">
        <v>59</v>
      </c>
      <c r="B83" t="s">
        <v>94</v>
      </c>
      <c r="C83">
        <v>1</v>
      </c>
      <c r="D83" s="3">
        <v>3.6038816438356165E-2</v>
      </c>
      <c r="E83" s="3">
        <v>0.27339791780821915</v>
      </c>
      <c r="F83" s="2" t="s">
        <v>215</v>
      </c>
      <c r="G83" s="2">
        <v>365</v>
      </c>
    </row>
    <row r="84" spans="1:7" s="2" customFormat="1" x14ac:dyDescent="0.25">
      <c r="A84">
        <v>60</v>
      </c>
      <c r="B84" t="s">
        <v>97</v>
      </c>
      <c r="C84">
        <v>1</v>
      </c>
      <c r="D84" s="3">
        <v>1.7398049315068494E-2</v>
      </c>
      <c r="E84" s="3">
        <v>0.23860181917808218</v>
      </c>
      <c r="F84" s="2" t="s">
        <v>215</v>
      </c>
      <c r="G84" s="2">
        <v>365</v>
      </c>
    </row>
    <row r="85" spans="1:7" s="2" customFormat="1" x14ac:dyDescent="0.25">
      <c r="A85">
        <v>61</v>
      </c>
      <c r="B85" t="s">
        <v>98</v>
      </c>
      <c r="C85">
        <v>1</v>
      </c>
      <c r="D85" s="3">
        <v>9.9417424657534254E-3</v>
      </c>
      <c r="E85" s="3">
        <v>0.23487366575342467</v>
      </c>
      <c r="F85" s="2" t="s">
        <v>215</v>
      </c>
      <c r="G85" s="2">
        <v>365</v>
      </c>
    </row>
    <row r="86" spans="1:7" s="2" customFormat="1" x14ac:dyDescent="0.25">
      <c r="A86">
        <v>62</v>
      </c>
      <c r="B86" t="s">
        <v>99</v>
      </c>
      <c r="C86">
        <v>1</v>
      </c>
      <c r="D86" s="3">
        <v>4.9708712328767127E-3</v>
      </c>
      <c r="E86" s="3">
        <v>0.24730084383561646</v>
      </c>
      <c r="F86" s="2" t="s">
        <v>215</v>
      </c>
      <c r="G86" s="2">
        <v>365</v>
      </c>
    </row>
    <row r="87" spans="1:7" s="2" customFormat="1" x14ac:dyDescent="0.25">
      <c r="A87">
        <v>63</v>
      </c>
      <c r="B87" t="s">
        <v>100</v>
      </c>
      <c r="C87">
        <v>1</v>
      </c>
      <c r="D87" s="3">
        <v>2.3611638356164383E-2</v>
      </c>
      <c r="E87" s="3">
        <v>0.20380572054794521</v>
      </c>
      <c r="F87" s="2" t="s">
        <v>215</v>
      </c>
      <c r="G87" s="2">
        <v>365</v>
      </c>
    </row>
    <row r="88" spans="1:7" s="2" customFormat="1" x14ac:dyDescent="0.25">
      <c r="A88">
        <v>64</v>
      </c>
      <c r="B88" t="s">
        <v>101</v>
      </c>
      <c r="C88">
        <v>1</v>
      </c>
      <c r="D88" s="3">
        <v>2.609707397260274E-2</v>
      </c>
      <c r="E88" s="3">
        <v>0.14912613698630137</v>
      </c>
      <c r="F88" s="2" t="s">
        <v>215</v>
      </c>
      <c r="G88" s="2">
        <v>365</v>
      </c>
    </row>
    <row r="89" spans="1:7" s="2" customFormat="1" x14ac:dyDescent="0.25">
      <c r="A89">
        <v>65</v>
      </c>
      <c r="B89" t="s">
        <v>102</v>
      </c>
      <c r="C89">
        <v>1</v>
      </c>
      <c r="D89" s="3">
        <v>1.9676365296803656E-2</v>
      </c>
      <c r="E89" s="3">
        <v>0.22451768401826483</v>
      </c>
      <c r="F89" s="2" t="s">
        <v>215</v>
      </c>
      <c r="G89" s="2">
        <v>365</v>
      </c>
    </row>
    <row r="90" spans="1:7" s="2" customFormat="1" x14ac:dyDescent="0.25">
      <c r="A90">
        <v>66</v>
      </c>
      <c r="B90" t="s">
        <v>103</v>
      </c>
      <c r="C90">
        <v>1</v>
      </c>
      <c r="D90" s="3">
        <v>0</v>
      </c>
      <c r="E90" s="3">
        <v>1.4912613698630136E-2</v>
      </c>
      <c r="F90" s="2" t="s">
        <v>215</v>
      </c>
      <c r="G90" s="2">
        <v>365</v>
      </c>
    </row>
    <row r="91" spans="1:7" s="2" customFormat="1" x14ac:dyDescent="0.25">
      <c r="A91">
        <v>67</v>
      </c>
      <c r="B91" t="s">
        <v>106</v>
      </c>
      <c r="C91">
        <v>1</v>
      </c>
      <c r="D91" s="3">
        <v>0</v>
      </c>
      <c r="E91" s="3">
        <v>0</v>
      </c>
      <c r="F91" s="2" t="s">
        <v>215</v>
      </c>
      <c r="G91" s="2">
        <v>365</v>
      </c>
    </row>
    <row r="92" spans="1:7" s="2" customFormat="1" x14ac:dyDescent="0.25">
      <c r="A92">
        <v>68</v>
      </c>
      <c r="B92" t="s">
        <v>107</v>
      </c>
      <c r="C92">
        <v>1</v>
      </c>
      <c r="D92" s="3">
        <v>0</v>
      </c>
      <c r="E92" s="3">
        <v>0</v>
      </c>
      <c r="F92" s="2" t="s">
        <v>215</v>
      </c>
      <c r="G92" s="2">
        <v>365</v>
      </c>
    </row>
    <row r="93" spans="1:7" s="2" customFormat="1" x14ac:dyDescent="0.25">
      <c r="A93">
        <v>69</v>
      </c>
      <c r="B93" t="s">
        <v>108</v>
      </c>
      <c r="C93">
        <v>1</v>
      </c>
      <c r="D93" s="3">
        <v>0</v>
      </c>
      <c r="E93" s="3">
        <v>4.9708712328767127E-3</v>
      </c>
      <c r="F93" s="2" t="s">
        <v>215</v>
      </c>
      <c r="G93" s="2">
        <v>365</v>
      </c>
    </row>
    <row r="94" spans="1:7" s="2" customFormat="1" x14ac:dyDescent="0.25">
      <c r="A94">
        <v>70</v>
      </c>
      <c r="B94" t="s">
        <v>109</v>
      </c>
      <c r="C94">
        <v>1</v>
      </c>
      <c r="D94" s="3">
        <v>0.29328140273972603</v>
      </c>
      <c r="E94" s="3">
        <v>2.8582509589041093E-2</v>
      </c>
      <c r="F94" s="2" t="s">
        <v>215</v>
      </c>
      <c r="G94" s="2">
        <v>365</v>
      </c>
    </row>
    <row r="95" spans="1:7" s="2" customFormat="1" x14ac:dyDescent="0.25">
      <c r="A95">
        <v>71</v>
      </c>
      <c r="B95" t="s">
        <v>112</v>
      </c>
      <c r="C95">
        <v>1</v>
      </c>
      <c r="D95" s="3">
        <v>0</v>
      </c>
      <c r="E95" s="3">
        <v>1.6565428383561644</v>
      </c>
      <c r="F95" s="2" t="s">
        <v>215</v>
      </c>
      <c r="G95" s="2">
        <v>365</v>
      </c>
    </row>
    <row r="96" spans="1:7" s="2" customFormat="1" x14ac:dyDescent="0.25">
      <c r="A96">
        <v>72</v>
      </c>
      <c r="B96" t="s">
        <v>115</v>
      </c>
      <c r="C96">
        <v>1</v>
      </c>
      <c r="D96" s="3">
        <v>0</v>
      </c>
      <c r="E96" s="3">
        <v>1.675183605479452</v>
      </c>
      <c r="F96" s="2" t="s">
        <v>215</v>
      </c>
      <c r="G96" s="2">
        <v>365</v>
      </c>
    </row>
    <row r="97" spans="1:7" s="2" customFormat="1" x14ac:dyDescent="0.25">
      <c r="A97">
        <v>73</v>
      </c>
      <c r="B97" t="s">
        <v>116</v>
      </c>
      <c r="C97">
        <v>1</v>
      </c>
      <c r="D97" s="3">
        <v>0</v>
      </c>
      <c r="E97" s="3">
        <v>1.6205040219178082</v>
      </c>
      <c r="F97" s="2" t="s">
        <v>215</v>
      </c>
      <c r="G97" s="2">
        <v>365</v>
      </c>
    </row>
    <row r="98" spans="1:7" s="2" customFormat="1" x14ac:dyDescent="0.25">
      <c r="A98">
        <v>74</v>
      </c>
      <c r="B98" t="s">
        <v>117</v>
      </c>
      <c r="C98">
        <v>1</v>
      </c>
      <c r="D98" s="3">
        <v>0</v>
      </c>
      <c r="E98" s="3">
        <v>1.6702127342465753</v>
      </c>
      <c r="F98" s="2" t="s">
        <v>215</v>
      </c>
      <c r="G98" s="2">
        <v>365</v>
      </c>
    </row>
    <row r="99" spans="1:7" s="2" customFormat="1" x14ac:dyDescent="0.25">
      <c r="A99">
        <v>75</v>
      </c>
      <c r="B99" t="s">
        <v>118</v>
      </c>
      <c r="C99">
        <v>1</v>
      </c>
      <c r="D99" s="3">
        <v>0</v>
      </c>
      <c r="E99" s="3">
        <v>1.6565428383561644</v>
      </c>
      <c r="F99" s="2" t="s">
        <v>215</v>
      </c>
      <c r="G99" s="2">
        <v>365</v>
      </c>
    </row>
    <row r="100" spans="1:7" s="2" customFormat="1" x14ac:dyDescent="0.25">
      <c r="A100">
        <v>76</v>
      </c>
      <c r="B100" t="s">
        <v>119</v>
      </c>
      <c r="C100">
        <v>1</v>
      </c>
      <c r="D100" s="3">
        <v>0</v>
      </c>
      <c r="E100" s="3">
        <v>1.6925816547945205</v>
      </c>
      <c r="F100" s="2" t="s">
        <v>215</v>
      </c>
      <c r="G100" s="2">
        <v>365</v>
      </c>
    </row>
    <row r="101" spans="1:7" s="2" customFormat="1" x14ac:dyDescent="0.25">
      <c r="A101">
        <v>77</v>
      </c>
      <c r="B101" t="s">
        <v>120</v>
      </c>
      <c r="C101">
        <v>1</v>
      </c>
      <c r="D101" s="3">
        <v>0</v>
      </c>
      <c r="E101" s="3">
        <v>1.6619279488584475</v>
      </c>
      <c r="F101" s="2" t="s">
        <v>215</v>
      </c>
      <c r="G101" s="2">
        <v>365</v>
      </c>
    </row>
    <row r="102" spans="1:7" s="2" customFormat="1" x14ac:dyDescent="0.25">
      <c r="A102">
        <v>78</v>
      </c>
      <c r="B102" t="s">
        <v>121</v>
      </c>
      <c r="C102">
        <v>1</v>
      </c>
      <c r="D102" s="3">
        <v>0.37281534246575337</v>
      </c>
      <c r="E102" s="3">
        <v>3.6038816438356165E-2</v>
      </c>
      <c r="F102" s="2" t="s">
        <v>215</v>
      </c>
      <c r="G102" s="2">
        <v>365</v>
      </c>
    </row>
    <row r="103" spans="1:7" s="2" customFormat="1" x14ac:dyDescent="0.25">
      <c r="A103">
        <v>79</v>
      </c>
      <c r="B103" t="s">
        <v>124</v>
      </c>
      <c r="C103">
        <v>1</v>
      </c>
      <c r="D103" s="3">
        <v>5.5425214246575347E-3</v>
      </c>
      <c r="E103" s="3">
        <v>4.846599452054795E-4</v>
      </c>
      <c r="F103" s="2" t="s">
        <v>215</v>
      </c>
      <c r="G103" s="2">
        <v>365</v>
      </c>
    </row>
    <row r="104" spans="1:7" s="2" customFormat="1" x14ac:dyDescent="0.25">
      <c r="A104">
        <v>80</v>
      </c>
      <c r="B104" t="s">
        <v>127</v>
      </c>
      <c r="C104">
        <v>1</v>
      </c>
      <c r="D104" s="3">
        <v>2.6221345753424654E-3</v>
      </c>
      <c r="E104" s="3">
        <v>4.9708712328767131E-4</v>
      </c>
      <c r="F104" s="2" t="s">
        <v>215</v>
      </c>
      <c r="G104" s="2">
        <v>365</v>
      </c>
    </row>
    <row r="105" spans="1:7" s="2" customFormat="1" x14ac:dyDescent="0.25">
      <c r="A105">
        <v>81</v>
      </c>
      <c r="B105" t="s">
        <v>128</v>
      </c>
      <c r="C105">
        <v>1</v>
      </c>
      <c r="D105" s="3">
        <v>1.1433003835616438E-2</v>
      </c>
      <c r="E105" s="3">
        <v>4.846599452054795E-4</v>
      </c>
      <c r="F105" s="2" t="s">
        <v>215</v>
      </c>
      <c r="G105" s="2">
        <v>365</v>
      </c>
    </row>
    <row r="106" spans="1:7" s="2" customFormat="1" x14ac:dyDescent="0.25">
      <c r="A106">
        <v>82</v>
      </c>
      <c r="B106" t="s">
        <v>129</v>
      </c>
      <c r="C106">
        <v>1</v>
      </c>
      <c r="D106" s="3">
        <v>2.2493192328767123E-3</v>
      </c>
      <c r="E106" s="3">
        <v>4.5980558904109583E-4</v>
      </c>
      <c r="F106" s="2" t="s">
        <v>215</v>
      </c>
      <c r="G106" s="2">
        <v>365</v>
      </c>
    </row>
    <row r="107" spans="1:7" s="2" customFormat="1" x14ac:dyDescent="0.25">
      <c r="A107">
        <v>83</v>
      </c>
      <c r="B107" t="s">
        <v>130</v>
      </c>
      <c r="C107">
        <v>1</v>
      </c>
      <c r="D107" s="3">
        <v>2.1499018082191779E-3</v>
      </c>
      <c r="E107" s="3">
        <v>4.5980558904109583E-4</v>
      </c>
      <c r="F107" s="2" t="s">
        <v>215</v>
      </c>
      <c r="G107" s="2">
        <v>365</v>
      </c>
    </row>
    <row r="108" spans="1:7" s="2" customFormat="1" x14ac:dyDescent="0.25">
      <c r="A108">
        <v>84</v>
      </c>
      <c r="B108" t="s">
        <v>131</v>
      </c>
      <c r="C108">
        <v>1</v>
      </c>
      <c r="D108" s="3">
        <v>1.8392223561643833E-3</v>
      </c>
      <c r="E108" s="3">
        <v>4.4737841095890407E-4</v>
      </c>
      <c r="F108" s="2" t="s">
        <v>215</v>
      </c>
      <c r="G108" s="2">
        <v>365</v>
      </c>
    </row>
    <row r="109" spans="1:7" s="2" customFormat="1" x14ac:dyDescent="0.25">
      <c r="A109">
        <v>85</v>
      </c>
      <c r="B109" t="s">
        <v>132</v>
      </c>
      <c r="C109">
        <v>1</v>
      </c>
      <c r="D109" s="3">
        <v>4.3060172054794517E-3</v>
      </c>
      <c r="E109" s="3">
        <v>4.7223276712328769E-4</v>
      </c>
      <c r="F109" s="2" t="s">
        <v>215</v>
      </c>
      <c r="G109" s="2">
        <v>365</v>
      </c>
    </row>
    <row r="110" spans="1:7" s="2" customFormat="1" x14ac:dyDescent="0.25">
      <c r="A110">
        <v>86</v>
      </c>
      <c r="B110" t="s">
        <v>133</v>
      </c>
      <c r="C110">
        <v>1</v>
      </c>
      <c r="D110" s="3">
        <v>1.2029508383561644E-2</v>
      </c>
      <c r="E110" s="3">
        <v>7.0834915068493137E-4</v>
      </c>
      <c r="F110" s="2" t="s">
        <v>215</v>
      </c>
      <c r="G110" s="2">
        <v>365</v>
      </c>
    </row>
    <row r="111" spans="1:7" s="2" customFormat="1" x14ac:dyDescent="0.25">
      <c r="A111">
        <v>87</v>
      </c>
      <c r="B111" t="s">
        <v>136</v>
      </c>
      <c r="C111">
        <v>1</v>
      </c>
      <c r="D111" s="3">
        <v>2.7339791780821919E-3</v>
      </c>
      <c r="E111" s="3">
        <v>1.2427178082191783E-4</v>
      </c>
      <c r="F111" s="2" t="s">
        <v>215</v>
      </c>
      <c r="G111" s="2">
        <v>365</v>
      </c>
    </row>
    <row r="112" spans="1:7" s="2" customFormat="1" x14ac:dyDescent="0.25">
      <c r="A112">
        <v>88</v>
      </c>
      <c r="B112" t="s">
        <v>137</v>
      </c>
      <c r="C112">
        <v>1</v>
      </c>
      <c r="D112" s="3">
        <v>7.3817437808219163E-3</v>
      </c>
      <c r="E112" s="3">
        <v>4.1631046575342457E-4</v>
      </c>
      <c r="F112" s="2" t="s">
        <v>215</v>
      </c>
      <c r="G112" s="2">
        <v>365</v>
      </c>
    </row>
    <row r="113" spans="1:7" s="2" customFormat="1" x14ac:dyDescent="0.25">
      <c r="A113">
        <v>89</v>
      </c>
      <c r="B113" t="s">
        <v>138</v>
      </c>
      <c r="C113">
        <v>1</v>
      </c>
      <c r="D113" s="3">
        <v>1.2427178082191782E-3</v>
      </c>
      <c r="E113" s="3">
        <v>0</v>
      </c>
      <c r="F113" s="2" t="s">
        <v>215</v>
      </c>
      <c r="G113" s="2">
        <v>365</v>
      </c>
    </row>
    <row r="114" spans="1:7" s="2" customFormat="1" x14ac:dyDescent="0.25">
      <c r="A114">
        <v>90</v>
      </c>
      <c r="B114" t="s">
        <v>141</v>
      </c>
      <c r="C114">
        <v>1</v>
      </c>
      <c r="D114" s="3">
        <v>6.21358904109589E-3</v>
      </c>
      <c r="E114" s="3">
        <v>0</v>
      </c>
      <c r="F114" s="2" t="s">
        <v>215</v>
      </c>
      <c r="G114" s="2">
        <v>365</v>
      </c>
    </row>
    <row r="115" spans="1:7" s="2" customFormat="1" x14ac:dyDescent="0.25">
      <c r="A115">
        <v>91</v>
      </c>
      <c r="B115" t="s">
        <v>144</v>
      </c>
      <c r="C115">
        <v>1</v>
      </c>
      <c r="D115" s="3">
        <v>7.4563068493150681E-3</v>
      </c>
      <c r="E115" s="3">
        <v>0</v>
      </c>
      <c r="F115" s="2" t="s">
        <v>215</v>
      </c>
      <c r="G115" s="2">
        <v>365</v>
      </c>
    </row>
    <row r="116" spans="1:7" s="2" customFormat="1" x14ac:dyDescent="0.25">
      <c r="A116">
        <v>92</v>
      </c>
      <c r="B116" t="s">
        <v>145</v>
      </c>
      <c r="C116">
        <v>1</v>
      </c>
      <c r="D116" s="3">
        <v>8.6990246575342472E-3</v>
      </c>
      <c r="E116" s="3">
        <v>0</v>
      </c>
      <c r="F116" s="2" t="s">
        <v>215</v>
      </c>
      <c r="G116" s="2">
        <v>365</v>
      </c>
    </row>
    <row r="117" spans="1:7" s="2" customFormat="1" x14ac:dyDescent="0.25">
      <c r="A117">
        <v>93</v>
      </c>
      <c r="B117" t="s">
        <v>146</v>
      </c>
      <c r="C117">
        <v>1</v>
      </c>
      <c r="D117" s="3">
        <v>2.1126202739726027E-2</v>
      </c>
      <c r="E117" s="3">
        <v>0</v>
      </c>
      <c r="F117" s="2" t="s">
        <v>215</v>
      </c>
      <c r="G117" s="2">
        <v>365</v>
      </c>
    </row>
    <row r="118" spans="1:7" s="2" customFormat="1" x14ac:dyDescent="0.25">
      <c r="A118">
        <v>94</v>
      </c>
      <c r="B118" t="s">
        <v>147</v>
      </c>
      <c r="C118">
        <v>1</v>
      </c>
      <c r="D118" s="3">
        <v>9.9417424657534254E-3</v>
      </c>
      <c r="E118" s="3">
        <v>0</v>
      </c>
      <c r="F118" s="2" t="s">
        <v>215</v>
      </c>
      <c r="G118" s="2">
        <v>365</v>
      </c>
    </row>
    <row r="119" spans="1:7" s="2" customFormat="1" x14ac:dyDescent="0.25">
      <c r="A119">
        <v>95</v>
      </c>
      <c r="B119" t="s">
        <v>148</v>
      </c>
      <c r="C119">
        <v>1</v>
      </c>
      <c r="D119" s="3">
        <v>9.1132639269406387E-3</v>
      </c>
      <c r="E119" s="3">
        <v>0</v>
      </c>
      <c r="F119" s="2" t="s">
        <v>215</v>
      </c>
      <c r="G119" s="2">
        <v>365</v>
      </c>
    </row>
    <row r="120" spans="1:7" s="2" customFormat="1" x14ac:dyDescent="0.25">
      <c r="A120">
        <v>96</v>
      </c>
      <c r="B120" t="s">
        <v>149</v>
      </c>
      <c r="C120">
        <v>1</v>
      </c>
      <c r="D120" s="3">
        <v>6.21358904109589E-3</v>
      </c>
      <c r="E120" s="3">
        <v>0</v>
      </c>
      <c r="F120" s="2" t="s">
        <v>215</v>
      </c>
      <c r="G120" s="2">
        <v>365</v>
      </c>
    </row>
    <row r="121" spans="1:7" s="2" customFormat="1" x14ac:dyDescent="0.25">
      <c r="A121">
        <v>97</v>
      </c>
      <c r="B121" t="s">
        <v>151</v>
      </c>
      <c r="C121">
        <v>1</v>
      </c>
      <c r="D121" s="3">
        <v>0.14415526575342466</v>
      </c>
      <c r="E121" s="3">
        <v>8.3262093150684932E-2</v>
      </c>
      <c r="F121" s="2" t="s">
        <v>215</v>
      </c>
      <c r="G121" s="2">
        <v>365</v>
      </c>
    </row>
    <row r="122" spans="1:7" s="2" customFormat="1" x14ac:dyDescent="0.25">
      <c r="A122">
        <v>98</v>
      </c>
      <c r="B122" t="s">
        <v>154</v>
      </c>
      <c r="C122">
        <v>1</v>
      </c>
      <c r="D122" s="3">
        <v>0.1764659287671233</v>
      </c>
      <c r="E122" s="3">
        <v>5.7165019178082185E-2</v>
      </c>
      <c r="F122" s="2" t="s">
        <v>215</v>
      </c>
      <c r="G122" s="2">
        <v>365</v>
      </c>
    </row>
    <row r="123" spans="1:7" s="2" customFormat="1" x14ac:dyDescent="0.25">
      <c r="A123">
        <v>99</v>
      </c>
      <c r="B123" t="s">
        <v>155</v>
      </c>
      <c r="C123">
        <v>1</v>
      </c>
      <c r="D123" s="3">
        <v>0.216232898630137</v>
      </c>
      <c r="E123" s="3">
        <v>8.3262093150684932E-2</v>
      </c>
      <c r="F123" s="2" t="s">
        <v>215</v>
      </c>
      <c r="G123" s="2">
        <v>365</v>
      </c>
    </row>
    <row r="124" spans="1:7" s="2" customFormat="1" x14ac:dyDescent="0.25">
      <c r="A124">
        <v>100</v>
      </c>
      <c r="B124" t="s">
        <v>156</v>
      </c>
      <c r="C124">
        <v>1</v>
      </c>
      <c r="D124" s="3">
        <v>0.17522321095890411</v>
      </c>
      <c r="E124" s="3">
        <v>0.13048536986301368</v>
      </c>
      <c r="F124" s="2" t="s">
        <v>215</v>
      </c>
      <c r="G124" s="2">
        <v>365</v>
      </c>
    </row>
    <row r="125" spans="1:7" s="2" customFormat="1" x14ac:dyDescent="0.25">
      <c r="A125">
        <v>101</v>
      </c>
      <c r="B125" t="s">
        <v>157</v>
      </c>
      <c r="C125">
        <v>1</v>
      </c>
      <c r="D125" s="3">
        <v>0.15658244383561642</v>
      </c>
      <c r="E125" s="3">
        <v>9.8174706849315063E-2</v>
      </c>
      <c r="F125" s="2" t="s">
        <v>215</v>
      </c>
      <c r="G125" s="2">
        <v>365</v>
      </c>
    </row>
    <row r="126" spans="1:7" s="2" customFormat="1" x14ac:dyDescent="0.25">
      <c r="A126">
        <v>102</v>
      </c>
      <c r="B126" t="s">
        <v>158</v>
      </c>
      <c r="C126">
        <v>1</v>
      </c>
      <c r="D126" s="3">
        <v>0.19386397808219177</v>
      </c>
      <c r="E126" s="3">
        <v>9.4446553424657534E-2</v>
      </c>
      <c r="F126" s="2" t="s">
        <v>215</v>
      </c>
      <c r="G126" s="2">
        <v>365</v>
      </c>
    </row>
    <row r="127" spans="1:7" s="2" customFormat="1" x14ac:dyDescent="0.25">
      <c r="A127">
        <v>103</v>
      </c>
      <c r="B127" t="s">
        <v>159</v>
      </c>
      <c r="C127">
        <v>1</v>
      </c>
      <c r="D127" s="3">
        <v>0.17708728767123288</v>
      </c>
      <c r="E127" s="3">
        <v>9.1132639269406387E-2</v>
      </c>
      <c r="F127" s="2" t="s">
        <v>215</v>
      </c>
      <c r="G127" s="2">
        <v>365</v>
      </c>
    </row>
    <row r="128" spans="1:7" s="2" customFormat="1" x14ac:dyDescent="0.25">
      <c r="A128">
        <v>104</v>
      </c>
      <c r="B128" t="s">
        <v>160</v>
      </c>
      <c r="C128">
        <v>1</v>
      </c>
      <c r="D128" s="3">
        <v>2.4854356164383563E-3</v>
      </c>
      <c r="E128" s="3">
        <v>0</v>
      </c>
      <c r="F128" s="2" t="s">
        <v>215</v>
      </c>
      <c r="G128" s="2">
        <v>365</v>
      </c>
    </row>
    <row r="129" spans="1:7" s="2" customFormat="1" x14ac:dyDescent="0.25">
      <c r="A129">
        <v>105</v>
      </c>
      <c r="B129" t="s">
        <v>163</v>
      </c>
      <c r="C129">
        <v>1</v>
      </c>
      <c r="D129" s="3">
        <v>8.6990246575342472E-3</v>
      </c>
      <c r="E129" s="3">
        <v>0</v>
      </c>
      <c r="F129" s="2" t="s">
        <v>215</v>
      </c>
      <c r="G129" s="2">
        <v>365</v>
      </c>
    </row>
    <row r="130" spans="1:7" s="2" customFormat="1" x14ac:dyDescent="0.25">
      <c r="A130">
        <v>106</v>
      </c>
      <c r="B130" t="s">
        <v>164</v>
      </c>
      <c r="C130">
        <v>1</v>
      </c>
      <c r="D130" s="3">
        <v>3.7281534246575341E-3</v>
      </c>
      <c r="E130" s="3">
        <v>0</v>
      </c>
      <c r="F130" s="2" t="s">
        <v>215</v>
      </c>
      <c r="G130" s="2">
        <v>365</v>
      </c>
    </row>
    <row r="131" spans="1:7" s="2" customFormat="1" x14ac:dyDescent="0.25">
      <c r="A131">
        <v>107</v>
      </c>
      <c r="B131" t="s">
        <v>165</v>
      </c>
      <c r="C131">
        <v>1</v>
      </c>
      <c r="D131" s="3">
        <v>4.9708712328767127E-3</v>
      </c>
      <c r="E131" s="3">
        <v>0</v>
      </c>
      <c r="F131" s="2" t="s">
        <v>215</v>
      </c>
      <c r="G131" s="2">
        <v>365</v>
      </c>
    </row>
    <row r="132" spans="1:7" s="2" customFormat="1" x14ac:dyDescent="0.25">
      <c r="A132">
        <v>108</v>
      </c>
      <c r="B132" t="s">
        <v>166</v>
      </c>
      <c r="C132">
        <v>1</v>
      </c>
      <c r="D132" s="3">
        <v>4.9708712328767127E-3</v>
      </c>
      <c r="E132" s="3">
        <v>0</v>
      </c>
      <c r="F132" s="2" t="s">
        <v>215</v>
      </c>
      <c r="G132" s="2">
        <v>365</v>
      </c>
    </row>
    <row r="133" spans="1:7" s="2" customFormat="1" x14ac:dyDescent="0.25">
      <c r="A133">
        <v>109</v>
      </c>
      <c r="B133" t="s">
        <v>167</v>
      </c>
      <c r="C133">
        <v>1</v>
      </c>
      <c r="D133" s="3">
        <v>0</v>
      </c>
      <c r="E133" s="3">
        <v>0</v>
      </c>
      <c r="F133" s="2" t="s">
        <v>215</v>
      </c>
      <c r="G133" s="2">
        <v>365</v>
      </c>
    </row>
    <row r="134" spans="1:7" s="2" customFormat="1" x14ac:dyDescent="0.25">
      <c r="A134">
        <v>110</v>
      </c>
      <c r="B134" t="s">
        <v>170</v>
      </c>
      <c r="C134">
        <v>1</v>
      </c>
      <c r="D134" s="3">
        <v>0</v>
      </c>
      <c r="E134" s="3">
        <v>7.0834915068493154E-2</v>
      </c>
      <c r="F134" s="2" t="s">
        <v>215</v>
      </c>
      <c r="G134" s="2">
        <v>365</v>
      </c>
    </row>
    <row r="135" spans="1:7" s="2" customFormat="1" x14ac:dyDescent="0.25">
      <c r="A135">
        <v>111</v>
      </c>
      <c r="B135" t="s">
        <v>171</v>
      </c>
      <c r="C135">
        <v>1</v>
      </c>
      <c r="D135" s="3">
        <v>0</v>
      </c>
      <c r="E135" s="3">
        <v>3.7281534246575342E-2</v>
      </c>
      <c r="F135" s="2" t="s">
        <v>215</v>
      </c>
      <c r="G135" s="2">
        <v>365</v>
      </c>
    </row>
    <row r="136" spans="1:7" s="2" customFormat="1" x14ac:dyDescent="0.25">
      <c r="A136">
        <v>112</v>
      </c>
      <c r="B136" t="s">
        <v>172</v>
      </c>
      <c r="C136">
        <v>1</v>
      </c>
      <c r="D136" s="3">
        <v>1.2427178082191782E-3</v>
      </c>
      <c r="E136" s="3">
        <v>4.3495123287671231E-2</v>
      </c>
      <c r="F136" s="2" t="s">
        <v>215</v>
      </c>
      <c r="G136" s="2">
        <v>365</v>
      </c>
    </row>
    <row r="137" spans="1:7" s="2" customFormat="1" x14ac:dyDescent="0.25">
      <c r="A137">
        <v>113</v>
      </c>
      <c r="B137" t="s">
        <v>173</v>
      </c>
      <c r="C137">
        <v>1</v>
      </c>
      <c r="D137" s="3">
        <v>1.2427178082191782E-3</v>
      </c>
      <c r="E137" s="3">
        <v>0</v>
      </c>
      <c r="F137" s="2" t="s">
        <v>215</v>
      </c>
      <c r="G137" s="2">
        <v>365</v>
      </c>
    </row>
    <row r="138" spans="1:7" s="2" customFormat="1" x14ac:dyDescent="0.25">
      <c r="A138">
        <v>114</v>
      </c>
      <c r="B138" t="s">
        <v>174</v>
      </c>
      <c r="C138">
        <v>1</v>
      </c>
      <c r="D138" s="3">
        <v>1.2427178082191782E-3</v>
      </c>
      <c r="E138" s="3">
        <v>2.7339791780821916E-2</v>
      </c>
      <c r="F138" s="2" t="s">
        <v>215</v>
      </c>
      <c r="G138" s="2">
        <v>365</v>
      </c>
    </row>
    <row r="139" spans="1:7" s="2" customFormat="1" x14ac:dyDescent="0.25">
      <c r="A139">
        <v>115</v>
      </c>
      <c r="B139" t="s">
        <v>175</v>
      </c>
      <c r="C139">
        <v>1</v>
      </c>
      <c r="D139" s="3">
        <v>6.2135890410958908E-4</v>
      </c>
      <c r="E139" s="3">
        <v>2.9825227397260273E-2</v>
      </c>
      <c r="F139" s="2" t="s">
        <v>215</v>
      </c>
      <c r="G139" s="2">
        <v>365</v>
      </c>
    </row>
    <row r="140" spans="1:7" s="2" customFormat="1" x14ac:dyDescent="0.25">
      <c r="A140">
        <v>116</v>
      </c>
      <c r="B140" t="s">
        <v>176</v>
      </c>
      <c r="C140">
        <v>1</v>
      </c>
      <c r="D140" s="3">
        <v>9.2209661369863014E-3</v>
      </c>
      <c r="E140" s="3">
        <v>2.4854356164383559E-5</v>
      </c>
      <c r="F140" s="2" t="s">
        <v>215</v>
      </c>
      <c r="G140" s="2">
        <v>365</v>
      </c>
    </row>
  </sheetData>
  <sheetProtection sheet="1" objects="1" scenarios="1" formatCells="0" formatColumns="0" formatRows="0"/>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F4F94-D2F8-4B44-B83C-3D8530AFDCBC}">
  <sheetPr>
    <tabColor rgb="FF00B050"/>
  </sheetPr>
  <dimension ref="A1:O699"/>
  <sheetViews>
    <sheetView zoomScaleNormal="100" workbookViewId="0">
      <selection activeCell="M26" sqref="M26"/>
    </sheetView>
  </sheetViews>
  <sheetFormatPr defaultRowHeight="15" x14ac:dyDescent="0.25"/>
  <cols>
    <col min="1" max="1" width="39.5703125" customWidth="1"/>
    <col min="3" max="3" width="17.5703125" bestFit="1" customWidth="1"/>
  </cols>
  <sheetData>
    <row r="1" spans="1:15" x14ac:dyDescent="0.25">
      <c r="A1" s="5"/>
      <c r="B1" s="5"/>
      <c r="C1" s="6"/>
      <c r="D1" s="213" t="s">
        <v>216</v>
      </c>
      <c r="E1" s="214"/>
      <c r="F1" s="214"/>
      <c r="G1" s="214"/>
      <c r="H1" s="214"/>
      <c r="I1" s="215"/>
      <c r="J1" s="213" t="s">
        <v>217</v>
      </c>
      <c r="K1" s="214"/>
      <c r="L1" s="214"/>
      <c r="M1" s="214"/>
      <c r="N1" s="214"/>
      <c r="O1" s="215"/>
    </row>
    <row r="2" spans="1:15" x14ac:dyDescent="0.25">
      <c r="A2" s="7"/>
      <c r="B2" s="8"/>
      <c r="C2" s="9"/>
      <c r="D2" s="216" t="s">
        <v>10</v>
      </c>
      <c r="E2" s="217"/>
      <c r="F2" s="218" t="s">
        <v>11</v>
      </c>
      <c r="G2" s="218"/>
      <c r="H2" s="218" t="s">
        <v>12</v>
      </c>
      <c r="I2" s="219"/>
      <c r="J2" s="216" t="s">
        <v>10</v>
      </c>
      <c r="K2" s="217"/>
      <c r="L2" s="218" t="s">
        <v>11</v>
      </c>
      <c r="M2" s="218"/>
      <c r="N2" s="218" t="s">
        <v>12</v>
      </c>
      <c r="O2" s="219"/>
    </row>
    <row r="3" spans="1:15" x14ac:dyDescent="0.25">
      <c r="A3" s="10" t="s">
        <v>218</v>
      </c>
      <c r="B3" s="11" t="s">
        <v>219</v>
      </c>
      <c r="C3" s="12" t="s">
        <v>220</v>
      </c>
      <c r="D3" s="13" t="s">
        <v>221</v>
      </c>
      <c r="E3" s="14" t="s">
        <v>222</v>
      </c>
      <c r="F3" s="14" t="s">
        <v>221</v>
      </c>
      <c r="G3" s="14" t="s">
        <v>222</v>
      </c>
      <c r="H3" s="41" t="s">
        <v>221</v>
      </c>
      <c r="I3" s="62" t="s">
        <v>222</v>
      </c>
      <c r="J3" s="13" t="s">
        <v>221</v>
      </c>
      <c r="K3" s="14" t="s">
        <v>222</v>
      </c>
      <c r="L3" s="14" t="s">
        <v>221</v>
      </c>
      <c r="M3" s="14" t="s">
        <v>222</v>
      </c>
      <c r="N3" s="41" t="s">
        <v>221</v>
      </c>
      <c r="O3" s="62" t="s">
        <v>222</v>
      </c>
    </row>
    <row r="4" spans="1:15" x14ac:dyDescent="0.25">
      <c r="A4" s="220" t="s">
        <v>14</v>
      </c>
      <c r="B4" s="220" t="s">
        <v>223</v>
      </c>
      <c r="C4" s="15" t="s">
        <v>224</v>
      </c>
      <c r="D4" s="16">
        <v>3.4728323801598497E-3</v>
      </c>
      <c r="E4" s="16">
        <v>3.4728323801598497E-3</v>
      </c>
      <c r="F4" s="16">
        <v>1.7131701679461519E-5</v>
      </c>
      <c r="G4" s="54">
        <v>1.7131701679461519E-5</v>
      </c>
      <c r="H4" s="59">
        <f>D4+F4</f>
        <v>3.4899640818393113E-3</v>
      </c>
      <c r="I4" s="59">
        <f>E4+G4</f>
        <v>3.4899640818393113E-3</v>
      </c>
      <c r="J4" s="61">
        <v>3.4728323801598497E-3</v>
      </c>
      <c r="K4" s="16">
        <v>3.4728323801598497E-3</v>
      </c>
      <c r="L4" s="16">
        <v>1.7131701679461519E-5</v>
      </c>
      <c r="M4" s="54">
        <v>1.7131701679461519E-5</v>
      </c>
      <c r="N4" s="59">
        <f>J4+L4</f>
        <v>3.4899640818393113E-3</v>
      </c>
      <c r="O4" s="59">
        <f>K4+M4</f>
        <v>3.4899640818393113E-3</v>
      </c>
    </row>
    <row r="5" spans="1:15" x14ac:dyDescent="0.25">
      <c r="A5" s="220"/>
      <c r="B5" s="220"/>
      <c r="C5" s="15" t="s">
        <v>225</v>
      </c>
      <c r="D5" s="16">
        <v>1.62817486499435E-4</v>
      </c>
      <c r="E5" s="16">
        <v>1.62817486499435E-4</v>
      </c>
      <c r="F5" s="16">
        <v>2.8736217997895926E-6</v>
      </c>
      <c r="G5" s="54">
        <v>2.8736217997895926E-6</v>
      </c>
      <c r="H5" s="59">
        <f t="shared" ref="H5:I16" si="0">D5+F5</f>
        <v>1.6569110829922458E-4</v>
      </c>
      <c r="I5" s="59">
        <f t="shared" si="0"/>
        <v>1.6569110829922458E-4</v>
      </c>
      <c r="J5" s="61">
        <v>1.62817486499435E-4</v>
      </c>
      <c r="K5" s="16">
        <v>1.62817486499435E-4</v>
      </c>
      <c r="L5" s="16">
        <v>2.8736217997895926E-6</v>
      </c>
      <c r="M5" s="54">
        <v>2.8736217997895926E-6</v>
      </c>
      <c r="N5" s="59">
        <f t="shared" ref="N5:N68" si="1">J5+L5</f>
        <v>1.6569110829922458E-4</v>
      </c>
      <c r="O5" s="59">
        <f t="shared" ref="O5:O68" si="2">K5+M5</f>
        <v>1.6569110829922458E-4</v>
      </c>
    </row>
    <row r="6" spans="1:15" x14ac:dyDescent="0.25">
      <c r="A6" s="220"/>
      <c r="B6" s="220"/>
      <c r="C6" s="15" t="s">
        <v>226</v>
      </c>
      <c r="D6" s="16">
        <v>4.0412233649661885E-4</v>
      </c>
      <c r="E6" s="16">
        <v>4.0412233649661885E-4</v>
      </c>
      <c r="F6" s="16">
        <v>5.4305627380398235E-6</v>
      </c>
      <c r="G6" s="54">
        <v>5.4305627380398235E-6</v>
      </c>
      <c r="H6" s="59">
        <f t="shared" si="0"/>
        <v>4.0955289923465867E-4</v>
      </c>
      <c r="I6" s="59">
        <f t="shared" si="0"/>
        <v>4.0955289923465867E-4</v>
      </c>
      <c r="J6" s="61">
        <v>4.0412233649661885E-4</v>
      </c>
      <c r="K6" s="16">
        <v>4.0412233649661885E-4</v>
      </c>
      <c r="L6" s="16">
        <v>5.4305627380398235E-6</v>
      </c>
      <c r="M6" s="54">
        <v>5.4305627380398235E-6</v>
      </c>
      <c r="N6" s="59">
        <f t="shared" si="1"/>
        <v>4.0955289923465867E-4</v>
      </c>
      <c r="O6" s="59">
        <f t="shared" si="2"/>
        <v>4.0955289923465867E-4</v>
      </c>
    </row>
    <row r="7" spans="1:15" x14ac:dyDescent="0.25">
      <c r="A7" s="220"/>
      <c r="B7" s="220" t="s">
        <v>227</v>
      </c>
      <c r="C7" s="15" t="s">
        <v>224</v>
      </c>
      <c r="D7" s="16">
        <v>3.1805288214536505E-3</v>
      </c>
      <c r="E7" s="16">
        <v>3.1805288214536505E-3</v>
      </c>
      <c r="F7" s="16">
        <v>1.4943771619999205E-5</v>
      </c>
      <c r="G7" s="54">
        <v>1.4943771619999205E-5</v>
      </c>
      <c r="H7" s="59">
        <f t="shared" si="0"/>
        <v>3.1954725930736496E-3</v>
      </c>
      <c r="I7" s="59">
        <f t="shared" si="0"/>
        <v>3.1954725930736496E-3</v>
      </c>
      <c r="J7" s="61">
        <v>2.0673437339448729E-3</v>
      </c>
      <c r="K7" s="16">
        <v>2.0673437339448729E-3</v>
      </c>
      <c r="L7" s="16">
        <v>9.7134515529994835E-6</v>
      </c>
      <c r="M7" s="54">
        <v>9.7134515529994835E-6</v>
      </c>
      <c r="N7" s="59">
        <f t="shared" si="1"/>
        <v>2.0770571854978725E-3</v>
      </c>
      <c r="O7" s="59">
        <f t="shared" si="2"/>
        <v>2.0770571854978725E-3</v>
      </c>
    </row>
    <row r="8" spans="1:15" x14ac:dyDescent="0.25">
      <c r="A8" s="220"/>
      <c r="B8" s="220"/>
      <c r="C8" s="15" t="s">
        <v>225</v>
      </c>
      <c r="D8" s="16">
        <v>1.3657692030220978E-4</v>
      </c>
      <c r="E8" s="16">
        <v>1.3657692030220978E-4</v>
      </c>
      <c r="F8" s="16">
        <v>2.4842305566646623E-6</v>
      </c>
      <c r="G8" s="54">
        <v>2.4842305566646623E-6</v>
      </c>
      <c r="H8" s="59">
        <f t="shared" si="0"/>
        <v>1.3906115085887444E-4</v>
      </c>
      <c r="I8" s="59">
        <f t="shared" si="0"/>
        <v>1.3906115085887444E-4</v>
      </c>
      <c r="J8" s="61">
        <v>8.8774998196436357E-5</v>
      </c>
      <c r="K8" s="16">
        <v>8.8774998196436357E-5</v>
      </c>
      <c r="L8" s="16">
        <v>1.6147498618320306E-6</v>
      </c>
      <c r="M8" s="54">
        <v>1.6147498618320306E-6</v>
      </c>
      <c r="N8" s="59">
        <f t="shared" si="1"/>
        <v>9.0389748058268383E-5</v>
      </c>
      <c r="O8" s="59">
        <f t="shared" si="2"/>
        <v>9.0389748058268383E-5</v>
      </c>
    </row>
    <row r="9" spans="1:15" x14ac:dyDescent="0.25">
      <c r="A9" s="220"/>
      <c r="B9" s="220"/>
      <c r="C9" s="15" t="s">
        <v>226</v>
      </c>
      <c r="D9" s="16">
        <v>3.5948283581530705E-4</v>
      </c>
      <c r="E9" s="16">
        <v>3.5948283581530705E-4</v>
      </c>
      <c r="F9" s="16">
        <v>4.763868397589467E-6</v>
      </c>
      <c r="G9" s="54">
        <v>4.763868397589467E-6</v>
      </c>
      <c r="H9" s="59">
        <f t="shared" si="0"/>
        <v>3.6424670421289653E-4</v>
      </c>
      <c r="I9" s="59">
        <f t="shared" si="0"/>
        <v>3.6424670421289653E-4</v>
      </c>
      <c r="J9" s="61">
        <v>2.3366384327994959E-4</v>
      </c>
      <c r="K9" s="16">
        <v>2.3366384327994959E-4</v>
      </c>
      <c r="L9" s="16">
        <v>3.0965144584331536E-6</v>
      </c>
      <c r="M9" s="54">
        <v>3.0965144584331536E-6</v>
      </c>
      <c r="N9" s="59">
        <f t="shared" si="1"/>
        <v>2.3676035773838273E-4</v>
      </c>
      <c r="O9" s="59">
        <f t="shared" si="2"/>
        <v>2.3676035773838273E-4</v>
      </c>
    </row>
    <row r="10" spans="1:15" x14ac:dyDescent="0.25">
      <c r="A10" s="220" t="s">
        <v>18</v>
      </c>
      <c r="B10" s="220" t="s">
        <v>223</v>
      </c>
      <c r="C10" s="15" t="s">
        <v>224</v>
      </c>
      <c r="D10" s="16">
        <v>2.0453491318732863E-3</v>
      </c>
      <c r="E10" s="16">
        <v>2.0453491318732863E-3</v>
      </c>
      <c r="F10" s="16">
        <v>2.3629933350981408E-6</v>
      </c>
      <c r="G10" s="54">
        <v>2.3629933350981408E-6</v>
      </c>
      <c r="H10" s="59">
        <f t="shared" si="0"/>
        <v>2.0477121252083846E-3</v>
      </c>
      <c r="I10" s="59">
        <f t="shared" si="0"/>
        <v>2.0477121252083846E-3</v>
      </c>
      <c r="J10" s="61">
        <v>2.0453491318732863E-3</v>
      </c>
      <c r="K10" s="16">
        <v>2.0453491318732863E-3</v>
      </c>
      <c r="L10" s="16">
        <v>2.3629933350981408E-6</v>
      </c>
      <c r="M10" s="54">
        <v>2.3629933350981408E-6</v>
      </c>
      <c r="N10" s="59">
        <f t="shared" si="1"/>
        <v>2.0477121252083846E-3</v>
      </c>
      <c r="O10" s="59">
        <f t="shared" si="2"/>
        <v>2.0477121252083846E-3</v>
      </c>
    </row>
    <row r="11" spans="1:15" x14ac:dyDescent="0.25">
      <c r="A11" s="220"/>
      <c r="B11" s="220"/>
      <c r="C11" s="15" t="s">
        <v>225</v>
      </c>
      <c r="D11" s="16">
        <v>9.5892507386170333E-5</v>
      </c>
      <c r="E11" s="16">
        <v>9.5892507386170333E-5</v>
      </c>
      <c r="F11" s="16">
        <v>3.9636162755718522E-7</v>
      </c>
      <c r="G11" s="54">
        <v>3.9636162755718522E-7</v>
      </c>
      <c r="H11" s="59">
        <f t="shared" si="0"/>
        <v>9.6288869013727525E-5</v>
      </c>
      <c r="I11" s="59">
        <f t="shared" si="0"/>
        <v>9.6288869013727525E-5</v>
      </c>
      <c r="J11" s="61">
        <v>9.5892507386170333E-5</v>
      </c>
      <c r="K11" s="16">
        <v>9.5892507386170333E-5</v>
      </c>
      <c r="L11" s="16">
        <v>3.9636162755718522E-7</v>
      </c>
      <c r="M11" s="54">
        <v>3.9636162755718522E-7</v>
      </c>
      <c r="N11" s="59">
        <f t="shared" si="1"/>
        <v>9.6288869013727525E-5</v>
      </c>
      <c r="O11" s="59">
        <f t="shared" si="2"/>
        <v>9.6288869013727525E-5</v>
      </c>
    </row>
    <row r="12" spans="1:15" x14ac:dyDescent="0.25">
      <c r="A12" s="220"/>
      <c r="B12" s="220"/>
      <c r="C12" s="15" t="s">
        <v>226</v>
      </c>
      <c r="D12" s="16">
        <v>2.3801070124954244E-4</v>
      </c>
      <c r="E12" s="16">
        <v>2.3801070124954244E-4</v>
      </c>
      <c r="F12" s="16">
        <v>7.4904313628135505E-7</v>
      </c>
      <c r="G12" s="54">
        <v>7.4904313628135505E-7</v>
      </c>
      <c r="H12" s="59">
        <f t="shared" si="0"/>
        <v>2.387597443858238E-4</v>
      </c>
      <c r="I12" s="59">
        <f t="shared" si="0"/>
        <v>2.387597443858238E-4</v>
      </c>
      <c r="J12" s="61">
        <v>2.3801070124954244E-4</v>
      </c>
      <c r="K12" s="16">
        <v>2.3801070124954244E-4</v>
      </c>
      <c r="L12" s="16">
        <v>7.4904313628135505E-7</v>
      </c>
      <c r="M12" s="54">
        <v>7.4904313628135505E-7</v>
      </c>
      <c r="N12" s="59">
        <f t="shared" si="1"/>
        <v>2.387597443858238E-4</v>
      </c>
      <c r="O12" s="59">
        <f t="shared" si="2"/>
        <v>2.387597443858238E-4</v>
      </c>
    </row>
    <row r="13" spans="1:15" x14ac:dyDescent="0.25">
      <c r="A13" s="220"/>
      <c r="B13" s="220" t="s">
        <v>227</v>
      </c>
      <c r="C13" s="15" t="s">
        <v>224</v>
      </c>
      <c r="D13" s="16">
        <v>1.8731948887088989E-3</v>
      </c>
      <c r="E13" s="16">
        <v>1.8731948887088989E-3</v>
      </c>
      <c r="F13" s="16">
        <v>2.0612098786205803E-6</v>
      </c>
      <c r="G13" s="54">
        <v>2.0612098786205803E-6</v>
      </c>
      <c r="H13" s="59">
        <f t="shared" si="0"/>
        <v>1.8752560985875195E-3</v>
      </c>
      <c r="I13" s="59">
        <f t="shared" si="0"/>
        <v>1.8752560985875195E-3</v>
      </c>
      <c r="J13" s="61">
        <v>1.2175766776607844E-3</v>
      </c>
      <c r="K13" s="16">
        <v>1.2175766776607844E-3</v>
      </c>
      <c r="L13" s="16">
        <v>1.3397864211033772E-6</v>
      </c>
      <c r="M13" s="54">
        <v>1.3397864211033772E-6</v>
      </c>
      <c r="N13" s="59">
        <f t="shared" si="1"/>
        <v>1.2189164640818877E-3</v>
      </c>
      <c r="O13" s="59">
        <f t="shared" si="2"/>
        <v>1.2189164640818877E-3</v>
      </c>
    </row>
    <row r="14" spans="1:15" x14ac:dyDescent="0.25">
      <c r="A14" s="220"/>
      <c r="B14" s="220"/>
      <c r="C14" s="15" t="s">
        <v>225</v>
      </c>
      <c r="D14" s="16">
        <v>8.043794079148553E-5</v>
      </c>
      <c r="E14" s="16">
        <v>8.043794079148553E-5</v>
      </c>
      <c r="F14" s="16">
        <v>3.4265249057443625E-7</v>
      </c>
      <c r="G14" s="54">
        <v>3.4265249057443625E-7</v>
      </c>
      <c r="H14" s="59">
        <f t="shared" si="0"/>
        <v>8.0780593282059964E-5</v>
      </c>
      <c r="I14" s="59">
        <f t="shared" si="0"/>
        <v>8.0780593282059964E-5</v>
      </c>
      <c r="J14" s="61">
        <v>5.2284661514465597E-5</v>
      </c>
      <c r="K14" s="16">
        <v>5.2284661514465597E-5</v>
      </c>
      <c r="L14" s="16">
        <v>2.2272411887338357E-7</v>
      </c>
      <c r="M14" s="54">
        <v>2.2272411887338357E-7</v>
      </c>
      <c r="N14" s="59">
        <f t="shared" si="1"/>
        <v>5.250738563333898E-5</v>
      </c>
      <c r="O14" s="59">
        <f t="shared" si="2"/>
        <v>5.250738563333898E-5</v>
      </c>
    </row>
    <row r="15" spans="1:15" x14ac:dyDescent="0.25">
      <c r="A15" s="220"/>
      <c r="B15" s="220"/>
      <c r="C15" s="15" t="s">
        <v>226</v>
      </c>
      <c r="D15" s="16">
        <v>2.1171995238202139E-4</v>
      </c>
      <c r="E15" s="16">
        <v>2.1171995238202139E-4</v>
      </c>
      <c r="F15" s="16">
        <v>6.5708529621923695E-7</v>
      </c>
      <c r="G15" s="54">
        <v>6.5708529621923695E-7</v>
      </c>
      <c r="H15" s="59">
        <f t="shared" si="0"/>
        <v>2.1237703767824063E-4</v>
      </c>
      <c r="I15" s="59">
        <f t="shared" si="0"/>
        <v>2.1237703767824063E-4</v>
      </c>
      <c r="J15" s="61">
        <v>1.376179690483139E-4</v>
      </c>
      <c r="K15" s="16">
        <v>1.376179690483139E-4</v>
      </c>
      <c r="L15" s="16">
        <v>4.2710544254250401E-7</v>
      </c>
      <c r="M15" s="54">
        <v>4.2710544254250401E-7</v>
      </c>
      <c r="N15" s="59">
        <f t="shared" si="1"/>
        <v>1.3804507449085641E-4</v>
      </c>
      <c r="O15" s="59">
        <f t="shared" si="2"/>
        <v>1.3804507449085641E-4</v>
      </c>
    </row>
    <row r="16" spans="1:15" x14ac:dyDescent="0.25">
      <c r="A16" s="220" t="s">
        <v>19</v>
      </c>
      <c r="B16" s="220" t="s">
        <v>223</v>
      </c>
      <c r="C16" s="15" t="s">
        <v>224</v>
      </c>
      <c r="D16" s="16">
        <v>2.9614950971915284E-3</v>
      </c>
      <c r="E16" s="16">
        <v>2.9614950971915284E-3</v>
      </c>
      <c r="F16" s="16">
        <v>3.5444900026472116E-6</v>
      </c>
      <c r="G16" s="54">
        <v>3.5444900026472116E-6</v>
      </c>
      <c r="H16" s="59">
        <f t="shared" si="0"/>
        <v>2.9650395871941757E-3</v>
      </c>
      <c r="I16" s="59">
        <f t="shared" si="0"/>
        <v>2.9650395871941757E-3</v>
      </c>
      <c r="J16" s="61">
        <v>2.9614950971915284E-3</v>
      </c>
      <c r="K16" s="16">
        <v>2.9614950971915284E-3</v>
      </c>
      <c r="L16" s="16">
        <v>3.5444900026472116E-6</v>
      </c>
      <c r="M16" s="54">
        <v>3.5444900026472116E-6</v>
      </c>
      <c r="N16" s="59">
        <f t="shared" si="1"/>
        <v>2.9650395871941757E-3</v>
      </c>
      <c r="O16" s="59">
        <f t="shared" si="2"/>
        <v>2.9650395871941757E-3</v>
      </c>
    </row>
    <row r="17" spans="1:15" x14ac:dyDescent="0.25">
      <c r="A17" s="220"/>
      <c r="B17" s="220"/>
      <c r="C17" s="15" t="s">
        <v>225</v>
      </c>
      <c r="D17" s="16">
        <v>1.3884435965289246E-4</v>
      </c>
      <c r="E17" s="16">
        <v>1.3884435965289246E-4</v>
      </c>
      <c r="F17" s="16">
        <v>5.9454244133577783E-7</v>
      </c>
      <c r="G17" s="54">
        <v>5.9454244133577783E-7</v>
      </c>
      <c r="H17" s="59">
        <f>D17+F17</f>
        <v>1.3943890209422823E-4</v>
      </c>
      <c r="I17" s="59">
        <f>E17+G17</f>
        <v>1.3943890209422823E-4</v>
      </c>
      <c r="J17" s="61">
        <v>1.3884435965289246E-4</v>
      </c>
      <c r="K17" s="16">
        <v>1.3884435965289246E-4</v>
      </c>
      <c r="L17" s="16">
        <v>5.9454244133577783E-7</v>
      </c>
      <c r="M17" s="54">
        <v>5.9454244133577783E-7</v>
      </c>
      <c r="N17" s="59">
        <f t="shared" si="1"/>
        <v>1.3943890209422823E-4</v>
      </c>
      <c r="O17" s="59">
        <f t="shared" si="2"/>
        <v>1.3943890209422823E-4</v>
      </c>
    </row>
    <row r="18" spans="1:15" x14ac:dyDescent="0.25">
      <c r="A18" s="220"/>
      <c r="B18" s="220"/>
      <c r="C18" s="15" t="s">
        <v>226</v>
      </c>
      <c r="D18" s="16">
        <v>3.4461966118423329E-4</v>
      </c>
      <c r="E18" s="16">
        <v>3.4461966118423329E-4</v>
      </c>
      <c r="F18" s="16">
        <v>1.1235647044220327E-6</v>
      </c>
      <c r="G18" s="54">
        <v>1.1235647044220327E-6</v>
      </c>
      <c r="H18" s="59">
        <f t="shared" ref="H18:I81" si="3">D18+F18</f>
        <v>3.457432258886553E-4</v>
      </c>
      <c r="I18" s="59">
        <f t="shared" si="3"/>
        <v>3.457432258886553E-4</v>
      </c>
      <c r="J18" s="61">
        <v>3.4461966118423329E-4</v>
      </c>
      <c r="K18" s="16">
        <v>3.4461966118423329E-4</v>
      </c>
      <c r="L18" s="16">
        <v>1.1235647044220327E-6</v>
      </c>
      <c r="M18" s="54">
        <v>1.1235647044220327E-6</v>
      </c>
      <c r="N18" s="59">
        <f t="shared" si="1"/>
        <v>3.457432258886553E-4</v>
      </c>
      <c r="O18" s="59">
        <f t="shared" si="2"/>
        <v>3.457432258886553E-4</v>
      </c>
    </row>
    <row r="19" spans="1:15" x14ac:dyDescent="0.25">
      <c r="A19" s="220"/>
      <c r="B19" s="220" t="s">
        <v>227</v>
      </c>
      <c r="C19" s="15" t="s">
        <v>224</v>
      </c>
      <c r="D19" s="16">
        <v>2.7122300992764264E-3</v>
      </c>
      <c r="E19" s="16">
        <v>2.7122300992764264E-3</v>
      </c>
      <c r="F19" s="16">
        <v>3.0918148179308706E-6</v>
      </c>
      <c r="G19" s="54">
        <v>3.0918148179308706E-6</v>
      </c>
      <c r="H19" s="59">
        <f t="shared" si="3"/>
        <v>2.7153219140943572E-3</v>
      </c>
      <c r="I19" s="59">
        <f t="shared" si="3"/>
        <v>2.7153219140943572E-3</v>
      </c>
      <c r="J19" s="61">
        <v>1.7629495645296773E-3</v>
      </c>
      <c r="K19" s="16">
        <v>1.7629495645296773E-3</v>
      </c>
      <c r="L19" s="16">
        <v>2.009679631655066E-6</v>
      </c>
      <c r="M19" s="54">
        <v>2.009679631655066E-6</v>
      </c>
      <c r="N19" s="59">
        <f t="shared" si="1"/>
        <v>1.7649592441613324E-3</v>
      </c>
      <c r="O19" s="59">
        <f t="shared" si="2"/>
        <v>1.7649592441613324E-3</v>
      </c>
    </row>
    <row r="20" spans="1:15" x14ac:dyDescent="0.25">
      <c r="A20" s="220"/>
      <c r="B20" s="220"/>
      <c r="C20" s="15" t="s">
        <v>225</v>
      </c>
      <c r="D20" s="16">
        <v>1.1646743510433842E-4</v>
      </c>
      <c r="E20" s="16">
        <v>1.1646743510433842E-4</v>
      </c>
      <c r="F20" s="16">
        <v>5.1397873586165434E-7</v>
      </c>
      <c r="G20" s="54">
        <v>5.1397873586165434E-7</v>
      </c>
      <c r="H20" s="59">
        <f t="shared" si="3"/>
        <v>1.1698141384020007E-4</v>
      </c>
      <c r="I20" s="59">
        <f t="shared" si="3"/>
        <v>1.1698141384020007E-4</v>
      </c>
      <c r="J20" s="61">
        <v>7.5703832817819973E-5</v>
      </c>
      <c r="K20" s="16">
        <v>7.5703832817819973E-5</v>
      </c>
      <c r="L20" s="16">
        <v>3.3408617831007531E-7</v>
      </c>
      <c r="M20" s="54">
        <v>3.3408617831007531E-7</v>
      </c>
      <c r="N20" s="59">
        <f t="shared" si="1"/>
        <v>7.6037918996130053E-5</v>
      </c>
      <c r="O20" s="59">
        <f t="shared" si="2"/>
        <v>7.6037918996130053E-5</v>
      </c>
    </row>
    <row r="21" spans="1:15" x14ac:dyDescent="0.25">
      <c r="A21" s="220"/>
      <c r="B21" s="220"/>
      <c r="C21" s="15" t="s">
        <v>226</v>
      </c>
      <c r="D21" s="16">
        <v>3.0655284771980177E-4</v>
      </c>
      <c r="E21" s="16">
        <v>3.0655284771980177E-4</v>
      </c>
      <c r="F21" s="16">
        <v>9.8562794432885554E-7</v>
      </c>
      <c r="G21" s="54">
        <v>9.8562794432885554E-7</v>
      </c>
      <c r="H21" s="59">
        <f t="shared" si="3"/>
        <v>3.0753847566413064E-4</v>
      </c>
      <c r="I21" s="59">
        <f t="shared" si="3"/>
        <v>3.0753847566413064E-4</v>
      </c>
      <c r="J21" s="61">
        <v>1.9925935101787115E-4</v>
      </c>
      <c r="K21" s="16">
        <v>1.9925935101787115E-4</v>
      </c>
      <c r="L21" s="16">
        <v>6.4065816381375612E-7</v>
      </c>
      <c r="M21" s="54">
        <v>6.4065816381375612E-7</v>
      </c>
      <c r="N21" s="59">
        <f t="shared" si="1"/>
        <v>1.9990000918168491E-4</v>
      </c>
      <c r="O21" s="59">
        <f t="shared" si="2"/>
        <v>1.9990000918168491E-4</v>
      </c>
    </row>
    <row r="22" spans="1:15" x14ac:dyDescent="0.25">
      <c r="A22" s="220" t="s">
        <v>20</v>
      </c>
      <c r="B22" s="220" t="s">
        <v>223</v>
      </c>
      <c r="C22" s="15" t="s">
        <v>224</v>
      </c>
      <c r="D22" s="16">
        <v>2.4075463739758468E-3</v>
      </c>
      <c r="E22" s="16">
        <v>2.4075463739758468E-3</v>
      </c>
      <c r="F22" s="16">
        <v>1.7722450013236058E-6</v>
      </c>
      <c r="G22" s="54">
        <v>1.7722450013236058E-6</v>
      </c>
      <c r="H22" s="59">
        <f t="shared" si="3"/>
        <v>2.4093186189771704E-3</v>
      </c>
      <c r="I22" s="59">
        <f t="shared" si="3"/>
        <v>2.4093186189771704E-3</v>
      </c>
      <c r="J22" s="61">
        <v>2.4075463739758468E-3</v>
      </c>
      <c r="K22" s="16">
        <v>2.4075463739758468E-3</v>
      </c>
      <c r="L22" s="16">
        <v>1.7722450013236058E-6</v>
      </c>
      <c r="M22" s="54">
        <v>1.7722450013236058E-6</v>
      </c>
      <c r="N22" s="59">
        <f t="shared" si="1"/>
        <v>2.4093186189771704E-3</v>
      </c>
      <c r="O22" s="59">
        <f t="shared" si="2"/>
        <v>2.4093186189771704E-3</v>
      </c>
    </row>
    <row r="23" spans="1:15" x14ac:dyDescent="0.25">
      <c r="A23" s="220"/>
      <c r="B23" s="220"/>
      <c r="C23" s="15" t="s">
        <v>225</v>
      </c>
      <c r="D23" s="16">
        <v>1.1287347223580463E-4</v>
      </c>
      <c r="E23" s="16">
        <v>1.1287347223580463E-4</v>
      </c>
      <c r="F23" s="16">
        <v>2.9727122066788891E-7</v>
      </c>
      <c r="G23" s="54">
        <v>2.9727122066788891E-7</v>
      </c>
      <c r="H23" s="59">
        <f t="shared" si="3"/>
        <v>1.1317074345647252E-4</v>
      </c>
      <c r="I23" s="59">
        <f t="shared" si="3"/>
        <v>1.1317074345647252E-4</v>
      </c>
      <c r="J23" s="61">
        <v>1.1287347223580463E-4</v>
      </c>
      <c r="K23" s="16">
        <v>1.1287347223580463E-4</v>
      </c>
      <c r="L23" s="16">
        <v>2.9727122066788891E-7</v>
      </c>
      <c r="M23" s="54">
        <v>2.9727122066788891E-7</v>
      </c>
      <c r="N23" s="59">
        <f t="shared" si="1"/>
        <v>1.1317074345647252E-4</v>
      </c>
      <c r="O23" s="59">
        <f t="shared" si="2"/>
        <v>1.1317074345647252E-4</v>
      </c>
    </row>
    <row r="24" spans="1:15" x14ac:dyDescent="0.25">
      <c r="A24" s="220"/>
      <c r="B24" s="220"/>
      <c r="C24" s="15" t="s">
        <v>226</v>
      </c>
      <c r="D24" s="16">
        <v>2.8015842959581549E-4</v>
      </c>
      <c r="E24" s="16">
        <v>2.8015842959581549E-4</v>
      </c>
      <c r="F24" s="16">
        <v>5.6178235221101634E-7</v>
      </c>
      <c r="G24" s="54">
        <v>5.6178235221101634E-7</v>
      </c>
      <c r="H24" s="59">
        <f t="shared" si="3"/>
        <v>2.8072021194802649E-4</v>
      </c>
      <c r="I24" s="59">
        <f t="shared" si="3"/>
        <v>2.8072021194802649E-4</v>
      </c>
      <c r="J24" s="61">
        <v>2.8015842959581549E-4</v>
      </c>
      <c r="K24" s="16">
        <v>2.8015842959581549E-4</v>
      </c>
      <c r="L24" s="16">
        <v>5.6178235221101634E-7</v>
      </c>
      <c r="M24" s="54">
        <v>5.6178235221101634E-7</v>
      </c>
      <c r="N24" s="59">
        <f t="shared" si="1"/>
        <v>2.8072021194802649E-4</v>
      </c>
      <c r="O24" s="59">
        <f t="shared" si="2"/>
        <v>2.8072021194802649E-4</v>
      </c>
    </row>
    <row r="25" spans="1:15" x14ac:dyDescent="0.25">
      <c r="A25" s="220"/>
      <c r="B25" s="220" t="s">
        <v>227</v>
      </c>
      <c r="C25" s="15" t="s">
        <v>224</v>
      </c>
      <c r="D25" s="16">
        <v>2.2049064835844324E-3</v>
      </c>
      <c r="E25" s="16">
        <v>2.2049064835844324E-3</v>
      </c>
      <c r="F25" s="16">
        <v>1.5459074089654353E-6</v>
      </c>
      <c r="G25" s="54">
        <v>1.5459074089654353E-6</v>
      </c>
      <c r="H25" s="59">
        <f t="shared" si="3"/>
        <v>2.2064523909933981E-3</v>
      </c>
      <c r="I25" s="59">
        <f t="shared" si="3"/>
        <v>2.2064523909933981E-3</v>
      </c>
      <c r="J25" s="61">
        <v>1.4331892143298812E-3</v>
      </c>
      <c r="K25" s="16">
        <v>1.4331892143298812E-3</v>
      </c>
      <c r="L25" s="16">
        <v>1.004839815827533E-6</v>
      </c>
      <c r="M25" s="54">
        <v>1.004839815827533E-6</v>
      </c>
      <c r="N25" s="59">
        <f t="shared" si="1"/>
        <v>1.4341940541457087E-3</v>
      </c>
      <c r="O25" s="59">
        <f t="shared" si="2"/>
        <v>1.4341940541457087E-3</v>
      </c>
    </row>
    <row r="26" spans="1:15" x14ac:dyDescent="0.25">
      <c r="A26" s="220"/>
      <c r="B26" s="220"/>
      <c r="C26" s="15" t="s">
        <v>225</v>
      </c>
      <c r="D26" s="16">
        <v>9.4682159473311075E-5</v>
      </c>
      <c r="E26" s="16">
        <v>9.4682159473311075E-5</v>
      </c>
      <c r="F26" s="16">
        <v>2.5698936793082717E-7</v>
      </c>
      <c r="G26" s="54">
        <v>2.5698936793082717E-7</v>
      </c>
      <c r="H26" s="59">
        <f t="shared" si="3"/>
        <v>9.4939148841241897E-5</v>
      </c>
      <c r="I26" s="59">
        <f t="shared" si="3"/>
        <v>9.4939148841241897E-5</v>
      </c>
      <c r="J26" s="61">
        <v>6.1543403657652202E-5</v>
      </c>
      <c r="K26" s="16">
        <v>6.1543403657652202E-5</v>
      </c>
      <c r="L26" s="16">
        <v>1.6704308915503766E-7</v>
      </c>
      <c r="M26" s="54">
        <v>1.6704308915503766E-7</v>
      </c>
      <c r="N26" s="59">
        <f t="shared" si="1"/>
        <v>6.1710446746807235E-5</v>
      </c>
      <c r="O26" s="59">
        <f t="shared" si="2"/>
        <v>6.1710446746807235E-5</v>
      </c>
    </row>
    <row r="27" spans="1:15" x14ac:dyDescent="0.25">
      <c r="A27" s="220"/>
      <c r="B27" s="220"/>
      <c r="C27" s="15" t="s">
        <v>226</v>
      </c>
      <c r="D27" s="16">
        <v>2.4921202728300426E-4</v>
      </c>
      <c r="E27" s="16">
        <v>2.4921202728300426E-4</v>
      </c>
      <c r="F27" s="16">
        <v>4.9281397216442777E-7</v>
      </c>
      <c r="G27" s="54">
        <v>4.9281397216442777E-7</v>
      </c>
      <c r="H27" s="59">
        <f t="shared" si="3"/>
        <v>2.4970484125516867E-4</v>
      </c>
      <c r="I27" s="59">
        <f t="shared" si="3"/>
        <v>2.4970484125516867E-4</v>
      </c>
      <c r="J27" s="61">
        <v>1.6198781773395278E-4</v>
      </c>
      <c r="K27" s="16">
        <v>1.6198781773395278E-4</v>
      </c>
      <c r="L27" s="16">
        <v>3.2032908190687806E-7</v>
      </c>
      <c r="M27" s="54">
        <v>3.2032908190687806E-7</v>
      </c>
      <c r="N27" s="59">
        <f t="shared" si="1"/>
        <v>1.6230814681585966E-4</v>
      </c>
      <c r="O27" s="59">
        <f t="shared" si="2"/>
        <v>1.6230814681585966E-4</v>
      </c>
    </row>
    <row r="28" spans="1:15" x14ac:dyDescent="0.25">
      <c r="A28" s="220" t="s">
        <v>21</v>
      </c>
      <c r="B28" s="220" t="s">
        <v>223</v>
      </c>
      <c r="C28" s="15" t="s">
        <v>224</v>
      </c>
      <c r="D28" s="16">
        <v>4.282449744859692E-3</v>
      </c>
      <c r="E28" s="16">
        <v>4.282449744859692E-3</v>
      </c>
      <c r="F28" s="16">
        <v>3.5444900026472116E-6</v>
      </c>
      <c r="G28" s="54">
        <v>3.5444900026472116E-6</v>
      </c>
      <c r="H28" s="59">
        <f t="shared" si="3"/>
        <v>4.2859942348623392E-3</v>
      </c>
      <c r="I28" s="59">
        <f t="shared" si="3"/>
        <v>4.2859942348623392E-3</v>
      </c>
      <c r="J28" s="61">
        <v>4.282449744859692E-3</v>
      </c>
      <c r="K28" s="16">
        <v>4.282449744859692E-3</v>
      </c>
      <c r="L28" s="16">
        <v>3.5444900026472116E-6</v>
      </c>
      <c r="M28" s="54">
        <v>3.5444900026472116E-6</v>
      </c>
      <c r="N28" s="59">
        <f t="shared" si="1"/>
        <v>4.2859942348623392E-3</v>
      </c>
      <c r="O28" s="59">
        <f t="shared" si="2"/>
        <v>4.2859942348623392E-3</v>
      </c>
    </row>
    <row r="29" spans="1:15" x14ac:dyDescent="0.25">
      <c r="A29" s="220"/>
      <c r="B29" s="220"/>
      <c r="C29" s="15" t="s">
        <v>225</v>
      </c>
      <c r="D29" s="16">
        <v>2.0077493733979411E-4</v>
      </c>
      <c r="E29" s="16">
        <v>2.0077493733979411E-4</v>
      </c>
      <c r="F29" s="16">
        <v>5.9454244133577783E-7</v>
      </c>
      <c r="G29" s="54">
        <v>5.9454244133577783E-7</v>
      </c>
      <c r="H29" s="59">
        <f t="shared" si="3"/>
        <v>2.0136947978112988E-4</v>
      </c>
      <c r="I29" s="59">
        <f t="shared" si="3"/>
        <v>2.0136947978112988E-4</v>
      </c>
      <c r="J29" s="61">
        <v>2.0077493733979411E-4</v>
      </c>
      <c r="K29" s="16">
        <v>2.0077493733979411E-4</v>
      </c>
      <c r="L29" s="16">
        <v>5.9454244133577783E-7</v>
      </c>
      <c r="M29" s="54">
        <v>5.9454244133577783E-7</v>
      </c>
      <c r="N29" s="59">
        <f t="shared" si="1"/>
        <v>2.0136947978112988E-4</v>
      </c>
      <c r="O29" s="59">
        <f t="shared" si="2"/>
        <v>2.0136947978112988E-4</v>
      </c>
    </row>
    <row r="30" spans="1:15" x14ac:dyDescent="0.25">
      <c r="A30" s="220"/>
      <c r="B30" s="220"/>
      <c r="C30" s="15" t="s">
        <v>226</v>
      </c>
      <c r="D30" s="16">
        <v>4.9833490574122943E-4</v>
      </c>
      <c r="E30" s="16">
        <v>4.9833490574122943E-4</v>
      </c>
      <c r="F30" s="16">
        <v>1.1235647044220327E-6</v>
      </c>
      <c r="G30" s="54">
        <v>1.1235647044220327E-6</v>
      </c>
      <c r="H30" s="59">
        <f t="shared" si="3"/>
        <v>4.9945847044565144E-4</v>
      </c>
      <c r="I30" s="59">
        <f t="shared" si="3"/>
        <v>4.9945847044565144E-4</v>
      </c>
      <c r="J30" s="61">
        <v>4.9833490574122943E-4</v>
      </c>
      <c r="K30" s="16">
        <v>4.9833490574122943E-4</v>
      </c>
      <c r="L30" s="16">
        <v>1.1235647044220327E-6</v>
      </c>
      <c r="M30" s="54">
        <v>1.1235647044220327E-6</v>
      </c>
      <c r="N30" s="59">
        <f t="shared" si="1"/>
        <v>4.9945847044565144E-4</v>
      </c>
      <c r="O30" s="59">
        <f t="shared" si="2"/>
        <v>4.9945847044565144E-4</v>
      </c>
    </row>
    <row r="31" spans="1:15" x14ac:dyDescent="0.25">
      <c r="A31" s="220"/>
      <c r="B31" s="220" t="s">
        <v>227</v>
      </c>
      <c r="C31" s="15" t="s">
        <v>224</v>
      </c>
      <c r="D31" s="16">
        <v>3.9220017982342561E-3</v>
      </c>
      <c r="E31" s="16">
        <v>3.9220017982342561E-3</v>
      </c>
      <c r="F31" s="16">
        <v>3.0918148179308706E-6</v>
      </c>
      <c r="G31" s="54">
        <v>3.0918148179308706E-6</v>
      </c>
      <c r="H31" s="59">
        <f t="shared" si="3"/>
        <v>3.9250936130521873E-3</v>
      </c>
      <c r="I31" s="59">
        <f t="shared" si="3"/>
        <v>3.9250936130521873E-3</v>
      </c>
      <c r="J31" s="61">
        <v>2.5493011688522667E-3</v>
      </c>
      <c r="K31" s="16">
        <v>2.5493011688522667E-3</v>
      </c>
      <c r="L31" s="16">
        <v>2.009679631655066E-6</v>
      </c>
      <c r="M31" s="54">
        <v>2.009679631655066E-6</v>
      </c>
      <c r="N31" s="59">
        <f t="shared" si="1"/>
        <v>2.5513108484839218E-3</v>
      </c>
      <c r="O31" s="59">
        <f t="shared" si="2"/>
        <v>2.5513108484839218E-3</v>
      </c>
    </row>
    <row r="32" spans="1:15" x14ac:dyDescent="0.25">
      <c r="A32" s="220"/>
      <c r="B32" s="220"/>
      <c r="C32" s="15" t="s">
        <v>225</v>
      </c>
      <c r="D32" s="16">
        <v>1.684169385321728E-4</v>
      </c>
      <c r="E32" s="16">
        <v>1.684169385321728E-4</v>
      </c>
      <c r="F32" s="16">
        <v>5.1397873586165434E-7</v>
      </c>
      <c r="G32" s="54">
        <v>5.1397873586165434E-7</v>
      </c>
      <c r="H32" s="59">
        <f t="shared" si="3"/>
        <v>1.6893091726803445E-4</v>
      </c>
      <c r="I32" s="59">
        <f t="shared" si="3"/>
        <v>1.6893091726803445E-4</v>
      </c>
      <c r="J32" s="61">
        <v>1.0947101004591233E-4</v>
      </c>
      <c r="K32" s="16">
        <v>1.0947101004591233E-4</v>
      </c>
      <c r="L32" s="16">
        <v>3.3408617831007531E-7</v>
      </c>
      <c r="M32" s="54">
        <v>3.3408617831007531E-7</v>
      </c>
      <c r="N32" s="59">
        <f t="shared" si="1"/>
        <v>1.0980509622422241E-4</v>
      </c>
      <c r="O32" s="59">
        <f t="shared" si="2"/>
        <v>1.0980509622422241E-4</v>
      </c>
    </row>
    <row r="33" spans="1:15" x14ac:dyDescent="0.25">
      <c r="A33" s="220"/>
      <c r="B33" s="220"/>
      <c r="C33" s="15" t="s">
        <v>226</v>
      </c>
      <c r="D33" s="16">
        <v>4.4328865029985716E-4</v>
      </c>
      <c r="E33" s="16">
        <v>4.4328865029985716E-4</v>
      </c>
      <c r="F33" s="16">
        <v>9.8562794432885554E-7</v>
      </c>
      <c r="G33" s="54">
        <v>9.8562794432885554E-7</v>
      </c>
      <c r="H33" s="59">
        <f t="shared" si="3"/>
        <v>4.4427427824418603E-4</v>
      </c>
      <c r="I33" s="59">
        <f t="shared" si="3"/>
        <v>4.4427427824418603E-4</v>
      </c>
      <c r="J33" s="61">
        <v>2.8813762269490719E-4</v>
      </c>
      <c r="K33" s="16">
        <v>2.8813762269490719E-4</v>
      </c>
      <c r="L33" s="16">
        <v>6.4065816381375612E-7</v>
      </c>
      <c r="M33" s="54">
        <v>6.4065816381375612E-7</v>
      </c>
      <c r="N33" s="59">
        <f t="shared" si="1"/>
        <v>2.8877828085872094E-4</v>
      </c>
      <c r="O33" s="59">
        <f t="shared" si="2"/>
        <v>2.8877828085872094E-4</v>
      </c>
    </row>
    <row r="34" spans="1:15" x14ac:dyDescent="0.25">
      <c r="A34" s="220" t="s">
        <v>22</v>
      </c>
      <c r="B34" s="220" t="s">
        <v>223</v>
      </c>
      <c r="C34" s="15" t="s">
        <v>224</v>
      </c>
      <c r="D34" s="16">
        <v>5.7525444333936179E-3</v>
      </c>
      <c r="E34" s="16">
        <v>5.7525444333936179E-3</v>
      </c>
      <c r="F34" s="16">
        <v>1.7722450013236058E-6</v>
      </c>
      <c r="G34" s="54">
        <v>1.7722450013236058E-6</v>
      </c>
      <c r="H34" s="59">
        <f t="shared" si="3"/>
        <v>5.7543166783949416E-3</v>
      </c>
      <c r="I34" s="59">
        <f t="shared" si="3"/>
        <v>5.7543166783949416E-3</v>
      </c>
      <c r="J34" s="61">
        <v>5.7525444333936179E-3</v>
      </c>
      <c r="K34" s="16">
        <v>5.7525444333936179E-3</v>
      </c>
      <c r="L34" s="16">
        <v>1.7722450013236058E-6</v>
      </c>
      <c r="M34" s="54">
        <v>1.7722450013236058E-6</v>
      </c>
      <c r="N34" s="59">
        <f t="shared" si="1"/>
        <v>5.7543166783949416E-3</v>
      </c>
      <c r="O34" s="59">
        <f t="shared" si="2"/>
        <v>5.7543166783949416E-3</v>
      </c>
    </row>
    <row r="35" spans="1:15" x14ac:dyDescent="0.25">
      <c r="A35" s="220"/>
      <c r="B35" s="220"/>
      <c r="C35" s="15" t="s">
        <v>225</v>
      </c>
      <c r="D35" s="16">
        <v>2.6969767702360407E-4</v>
      </c>
      <c r="E35" s="16">
        <v>2.6969767702360407E-4</v>
      </c>
      <c r="F35" s="16">
        <v>2.9727122066788891E-7</v>
      </c>
      <c r="G35" s="54">
        <v>2.9727122066788891E-7</v>
      </c>
      <c r="H35" s="59">
        <f t="shared" si="3"/>
        <v>2.6999494824427197E-4</v>
      </c>
      <c r="I35" s="59">
        <f t="shared" si="3"/>
        <v>2.6999494824427197E-4</v>
      </c>
      <c r="J35" s="61">
        <v>2.6969767702360407E-4</v>
      </c>
      <c r="K35" s="16">
        <v>2.6969767702360407E-4</v>
      </c>
      <c r="L35" s="16">
        <v>2.9727122066788891E-7</v>
      </c>
      <c r="M35" s="54">
        <v>2.9727122066788891E-7</v>
      </c>
      <c r="N35" s="59">
        <f t="shared" si="1"/>
        <v>2.6999494824427197E-4</v>
      </c>
      <c r="O35" s="59">
        <f t="shared" si="2"/>
        <v>2.6999494824427197E-4</v>
      </c>
    </row>
    <row r="36" spans="1:15" x14ac:dyDescent="0.25">
      <c r="A36" s="220"/>
      <c r="B36" s="220"/>
      <c r="C36" s="15" t="s">
        <v>226</v>
      </c>
      <c r="D36" s="16">
        <v>6.6940509726433806E-4</v>
      </c>
      <c r="E36" s="16">
        <v>6.6940509726433806E-4</v>
      </c>
      <c r="F36" s="16">
        <v>5.6178235221101634E-7</v>
      </c>
      <c r="G36" s="54">
        <v>5.6178235221101634E-7</v>
      </c>
      <c r="H36" s="59">
        <f t="shared" si="3"/>
        <v>6.6996687961654912E-4</v>
      </c>
      <c r="I36" s="59">
        <f t="shared" si="3"/>
        <v>6.6996687961654912E-4</v>
      </c>
      <c r="J36" s="61">
        <v>6.6940509726433806E-4</v>
      </c>
      <c r="K36" s="16">
        <v>6.6940509726433806E-4</v>
      </c>
      <c r="L36" s="16">
        <v>5.6178235221101634E-7</v>
      </c>
      <c r="M36" s="54">
        <v>5.6178235221101634E-7</v>
      </c>
      <c r="N36" s="59">
        <f t="shared" si="1"/>
        <v>6.6996687961654912E-4</v>
      </c>
      <c r="O36" s="59">
        <f t="shared" si="2"/>
        <v>6.6996687961654912E-4</v>
      </c>
    </row>
    <row r="37" spans="1:15" x14ac:dyDescent="0.25">
      <c r="A37" s="220"/>
      <c r="B37" s="220" t="s">
        <v>227</v>
      </c>
      <c r="C37" s="15" t="s">
        <v>224</v>
      </c>
      <c r="D37" s="16">
        <v>5.2683606244937784E-3</v>
      </c>
      <c r="E37" s="16">
        <v>5.2683606244937784E-3</v>
      </c>
      <c r="F37" s="16">
        <v>1.5459074089654353E-6</v>
      </c>
      <c r="G37" s="54">
        <v>1.5459074089654353E-6</v>
      </c>
      <c r="H37" s="59">
        <f t="shared" si="3"/>
        <v>5.2699065319027436E-3</v>
      </c>
      <c r="I37" s="59">
        <f t="shared" si="3"/>
        <v>5.2699065319027436E-3</v>
      </c>
      <c r="J37" s="61">
        <v>3.4244344059209562E-3</v>
      </c>
      <c r="K37" s="16">
        <v>3.4244344059209562E-3</v>
      </c>
      <c r="L37" s="16">
        <v>1.004839815827533E-6</v>
      </c>
      <c r="M37" s="54">
        <v>1.004839815827533E-6</v>
      </c>
      <c r="N37" s="59">
        <f t="shared" si="1"/>
        <v>3.4254392457367835E-3</v>
      </c>
      <c r="O37" s="59">
        <f t="shared" si="2"/>
        <v>3.4254392457367835E-3</v>
      </c>
    </row>
    <row r="38" spans="1:15" x14ac:dyDescent="0.25">
      <c r="A38" s="220"/>
      <c r="B38" s="220"/>
      <c r="C38" s="15" t="s">
        <v>225</v>
      </c>
      <c r="D38" s="16">
        <v>2.2623170847605308E-4</v>
      </c>
      <c r="E38" s="16">
        <v>2.2623170847605308E-4</v>
      </c>
      <c r="F38" s="16">
        <v>2.5698936793082717E-7</v>
      </c>
      <c r="G38" s="54">
        <v>2.5698936793082717E-7</v>
      </c>
      <c r="H38" s="59">
        <f t="shared" si="3"/>
        <v>2.2648869784398391E-4</v>
      </c>
      <c r="I38" s="59">
        <f t="shared" si="3"/>
        <v>2.2648869784398391E-4</v>
      </c>
      <c r="J38" s="61">
        <v>1.4705061050943451E-4</v>
      </c>
      <c r="K38" s="16">
        <v>1.4705061050943451E-4</v>
      </c>
      <c r="L38" s="16">
        <v>1.6704308915503766E-7</v>
      </c>
      <c r="M38" s="54">
        <v>1.6704308915503766E-7</v>
      </c>
      <c r="N38" s="59">
        <f t="shared" si="1"/>
        <v>1.4721765359858955E-4</v>
      </c>
      <c r="O38" s="59">
        <f t="shared" si="2"/>
        <v>1.4721765359858955E-4</v>
      </c>
    </row>
    <row r="39" spans="1:15" x14ac:dyDescent="0.25">
      <c r="A39" s="220"/>
      <c r="B39" s="220"/>
      <c r="C39" s="15" t="s">
        <v>226</v>
      </c>
      <c r="D39" s="16">
        <v>5.9546236607443514E-4</v>
      </c>
      <c r="E39" s="16">
        <v>5.9546236607443514E-4</v>
      </c>
      <c r="F39" s="16">
        <v>4.9281397216442777E-7</v>
      </c>
      <c r="G39" s="54">
        <v>4.9281397216442777E-7</v>
      </c>
      <c r="H39" s="59">
        <f t="shared" si="3"/>
        <v>5.959551800465996E-4</v>
      </c>
      <c r="I39" s="59">
        <f t="shared" si="3"/>
        <v>5.959551800465996E-4</v>
      </c>
      <c r="J39" s="61">
        <v>3.8705053794838284E-4</v>
      </c>
      <c r="K39" s="16">
        <v>3.8705053794838284E-4</v>
      </c>
      <c r="L39" s="16">
        <v>3.2032908190687806E-7</v>
      </c>
      <c r="M39" s="54">
        <v>3.2032908190687806E-7</v>
      </c>
      <c r="N39" s="59">
        <f t="shared" si="1"/>
        <v>3.8737086703028974E-4</v>
      </c>
      <c r="O39" s="59">
        <f t="shared" si="2"/>
        <v>3.8737086703028974E-4</v>
      </c>
    </row>
    <row r="40" spans="1:15" x14ac:dyDescent="0.25">
      <c r="A40" s="220" t="s">
        <v>23</v>
      </c>
      <c r="B40" s="220" t="s">
        <v>223</v>
      </c>
      <c r="C40" s="15" t="s">
        <v>224</v>
      </c>
      <c r="D40" s="16">
        <v>3.4870361935756379E-3</v>
      </c>
      <c r="E40" s="16">
        <v>3.4870361935756379E-3</v>
      </c>
      <c r="F40" s="16">
        <v>5.021360837083548E-6</v>
      </c>
      <c r="G40" s="54">
        <v>5.021360837083548E-6</v>
      </c>
      <c r="H40" s="59">
        <f t="shared" si="3"/>
        <v>3.4920575544127217E-3</v>
      </c>
      <c r="I40" s="59">
        <f t="shared" si="3"/>
        <v>3.4920575544127217E-3</v>
      </c>
      <c r="J40" s="61">
        <v>3.4870361935756379E-3</v>
      </c>
      <c r="K40" s="16">
        <v>3.4870361935756379E-3</v>
      </c>
      <c r="L40" s="16">
        <v>5.021360837083548E-6</v>
      </c>
      <c r="M40" s="54">
        <v>5.021360837083548E-6</v>
      </c>
      <c r="N40" s="59">
        <f t="shared" si="1"/>
        <v>3.4920575544127217E-3</v>
      </c>
      <c r="O40" s="59">
        <f t="shared" si="2"/>
        <v>3.4920575544127217E-3</v>
      </c>
    </row>
    <row r="41" spans="1:15" x14ac:dyDescent="0.25">
      <c r="A41" s="220"/>
      <c r="B41" s="220"/>
      <c r="C41" s="15" t="s">
        <v>225</v>
      </c>
      <c r="D41" s="16">
        <v>1.6348340668961682E-4</v>
      </c>
      <c r="E41" s="16">
        <v>1.6348340668961682E-4</v>
      </c>
      <c r="F41" s="16">
        <v>8.4226845855901835E-7</v>
      </c>
      <c r="G41" s="54">
        <v>8.4226845855901835E-7</v>
      </c>
      <c r="H41" s="59">
        <f t="shared" si="3"/>
        <v>1.6432567514817583E-4</v>
      </c>
      <c r="I41" s="59">
        <f t="shared" si="3"/>
        <v>1.6432567514817583E-4</v>
      </c>
      <c r="J41" s="61">
        <v>1.6348340668961682E-4</v>
      </c>
      <c r="K41" s="16">
        <v>1.6348340668961682E-4</v>
      </c>
      <c r="L41" s="16">
        <v>8.4226845855901835E-7</v>
      </c>
      <c r="M41" s="54">
        <v>8.4226845855901835E-7</v>
      </c>
      <c r="N41" s="59">
        <f t="shared" si="1"/>
        <v>1.6432567514817583E-4</v>
      </c>
      <c r="O41" s="59">
        <f t="shared" si="2"/>
        <v>1.6432567514817583E-4</v>
      </c>
    </row>
    <row r="42" spans="1:15" x14ac:dyDescent="0.25">
      <c r="A42" s="220"/>
      <c r="B42" s="220"/>
      <c r="C42" s="15" t="s">
        <v>226</v>
      </c>
      <c r="D42" s="16">
        <v>4.0577518858862967E-4</v>
      </c>
      <c r="E42" s="16">
        <v>4.0577518858862967E-4</v>
      </c>
      <c r="F42" s="16">
        <v>1.5917166645978791E-6</v>
      </c>
      <c r="G42" s="54">
        <v>1.5917166645978791E-6</v>
      </c>
      <c r="H42" s="59">
        <f t="shared" si="3"/>
        <v>4.0736690525322757E-4</v>
      </c>
      <c r="I42" s="59">
        <f t="shared" si="3"/>
        <v>4.0736690525322757E-4</v>
      </c>
      <c r="J42" s="61">
        <v>4.0577518858862967E-4</v>
      </c>
      <c r="K42" s="16">
        <v>4.0577518858862967E-4</v>
      </c>
      <c r="L42" s="16">
        <v>1.5917166645978791E-6</v>
      </c>
      <c r="M42" s="54">
        <v>1.5917166645978791E-6</v>
      </c>
      <c r="N42" s="59">
        <f t="shared" si="1"/>
        <v>4.0736690525322757E-4</v>
      </c>
      <c r="O42" s="59">
        <f t="shared" si="2"/>
        <v>4.0736690525322757E-4</v>
      </c>
    </row>
    <row r="43" spans="1:15" x14ac:dyDescent="0.25">
      <c r="A43" s="220"/>
      <c r="B43" s="220" t="s">
        <v>227</v>
      </c>
      <c r="C43" s="15" t="s">
        <v>224</v>
      </c>
      <c r="D43" s="16">
        <v>3.1935371192919081E-3</v>
      </c>
      <c r="E43" s="16">
        <v>3.1935371192919081E-3</v>
      </c>
      <c r="F43" s="16">
        <v>4.3800709920687321E-6</v>
      </c>
      <c r="G43" s="54">
        <v>4.3800709920687321E-6</v>
      </c>
      <c r="H43" s="59">
        <f t="shared" si="3"/>
        <v>3.1979171902839767E-3</v>
      </c>
      <c r="I43" s="59">
        <f t="shared" si="3"/>
        <v>3.1979171902839767E-3</v>
      </c>
      <c r="J43" s="61">
        <v>2.0757991275397402E-3</v>
      </c>
      <c r="K43" s="16">
        <v>2.0757991275397402E-3</v>
      </c>
      <c r="L43" s="16">
        <v>2.8470461448446758E-6</v>
      </c>
      <c r="M43" s="54">
        <v>2.8470461448446758E-6</v>
      </c>
      <c r="N43" s="59">
        <f t="shared" si="1"/>
        <v>2.0786461736845849E-3</v>
      </c>
      <c r="O43" s="59">
        <f t="shared" si="2"/>
        <v>2.0786461736845849E-3</v>
      </c>
    </row>
    <row r="44" spans="1:15" x14ac:dyDescent="0.25">
      <c r="A44" s="220"/>
      <c r="B44" s="220"/>
      <c r="C44" s="15" t="s">
        <v>225</v>
      </c>
      <c r="D44" s="16">
        <v>1.3713551711326181E-4</v>
      </c>
      <c r="E44" s="16">
        <v>1.3713551711326181E-4</v>
      </c>
      <c r="F44" s="16">
        <v>7.2813654247067679E-7</v>
      </c>
      <c r="G44" s="54">
        <v>7.2813654247067679E-7</v>
      </c>
      <c r="H44" s="59">
        <f t="shared" si="3"/>
        <v>1.3786365365573249E-4</v>
      </c>
      <c r="I44" s="59">
        <f t="shared" si="3"/>
        <v>1.3786365365573249E-4</v>
      </c>
      <c r="J44" s="61">
        <v>8.9138086123620171E-5</v>
      </c>
      <c r="K44" s="16">
        <v>8.9138086123620171E-5</v>
      </c>
      <c r="L44" s="16">
        <v>4.7328875260593995E-7</v>
      </c>
      <c r="M44" s="54">
        <v>4.7328875260593995E-7</v>
      </c>
      <c r="N44" s="59">
        <f t="shared" si="1"/>
        <v>8.961137487622611E-5</v>
      </c>
      <c r="O44" s="59">
        <f t="shared" si="2"/>
        <v>8.961137487622611E-5</v>
      </c>
    </row>
    <row r="45" spans="1:15" x14ac:dyDescent="0.25">
      <c r="A45" s="220"/>
      <c r="B45" s="220"/>
      <c r="C45" s="15" t="s">
        <v>226</v>
      </c>
      <c r="D45" s="16">
        <v>3.6095311326240457E-4</v>
      </c>
      <c r="E45" s="16">
        <v>3.6095311326240457E-4</v>
      </c>
      <c r="F45" s="16">
        <v>1.3963062544658782E-6</v>
      </c>
      <c r="G45" s="54">
        <v>1.3963062544658782E-6</v>
      </c>
      <c r="H45" s="59">
        <f t="shared" si="3"/>
        <v>3.6234941951687044E-4</v>
      </c>
      <c r="I45" s="59">
        <f t="shared" si="3"/>
        <v>3.6234941951687044E-4</v>
      </c>
      <c r="J45" s="61">
        <v>2.3461952362056296E-4</v>
      </c>
      <c r="K45" s="16">
        <v>2.3461952362056296E-4</v>
      </c>
      <c r="L45" s="16">
        <v>9.0759906540282081E-7</v>
      </c>
      <c r="M45" s="54">
        <v>9.0759906540282081E-7</v>
      </c>
      <c r="N45" s="59">
        <f t="shared" si="1"/>
        <v>2.3552712268596579E-4</v>
      </c>
      <c r="O45" s="59">
        <f t="shared" si="2"/>
        <v>2.3552712268596579E-4</v>
      </c>
    </row>
    <row r="46" spans="1:15" x14ac:dyDescent="0.25">
      <c r="A46" s="220" t="s">
        <v>25</v>
      </c>
      <c r="B46" s="220" t="s">
        <v>223</v>
      </c>
      <c r="C46" s="15" t="s">
        <v>224</v>
      </c>
      <c r="D46" s="16">
        <v>0</v>
      </c>
      <c r="E46" s="16">
        <v>0</v>
      </c>
      <c r="F46" s="16">
        <v>5.9074833377453524E-5</v>
      </c>
      <c r="G46" s="54">
        <v>5.9074833377453524E-5</v>
      </c>
      <c r="H46" s="59">
        <f t="shared" si="3"/>
        <v>5.9074833377453524E-5</v>
      </c>
      <c r="I46" s="59">
        <f t="shared" si="3"/>
        <v>5.9074833377453524E-5</v>
      </c>
      <c r="J46" s="61">
        <v>0</v>
      </c>
      <c r="K46" s="16">
        <v>0</v>
      </c>
      <c r="L46" s="16">
        <v>5.9074833377453524E-5</v>
      </c>
      <c r="M46" s="54">
        <v>5.9074833377453524E-5</v>
      </c>
      <c r="N46" s="59">
        <f t="shared" si="1"/>
        <v>5.9074833377453524E-5</v>
      </c>
      <c r="O46" s="59">
        <f t="shared" si="2"/>
        <v>5.9074833377453524E-5</v>
      </c>
    </row>
    <row r="47" spans="1:15" x14ac:dyDescent="0.25">
      <c r="A47" s="220"/>
      <c r="B47" s="220"/>
      <c r="C47" s="15" t="s">
        <v>225</v>
      </c>
      <c r="D47" s="16">
        <v>0</v>
      </c>
      <c r="E47" s="16">
        <v>0</v>
      </c>
      <c r="F47" s="16">
        <v>9.9090406889296302E-6</v>
      </c>
      <c r="G47" s="54">
        <v>9.9090406889296302E-6</v>
      </c>
      <c r="H47" s="59">
        <f t="shared" si="3"/>
        <v>9.9090406889296302E-6</v>
      </c>
      <c r="I47" s="59">
        <f t="shared" si="3"/>
        <v>9.9090406889296302E-6</v>
      </c>
      <c r="J47" s="61">
        <v>0</v>
      </c>
      <c r="K47" s="16">
        <v>0</v>
      </c>
      <c r="L47" s="16">
        <v>9.9090406889296302E-6</v>
      </c>
      <c r="M47" s="54">
        <v>9.9090406889296302E-6</v>
      </c>
      <c r="N47" s="59">
        <f t="shared" si="1"/>
        <v>9.9090406889296302E-6</v>
      </c>
      <c r="O47" s="59">
        <f t="shared" si="2"/>
        <v>9.9090406889296302E-6</v>
      </c>
    </row>
    <row r="48" spans="1:15" x14ac:dyDescent="0.25">
      <c r="A48" s="220"/>
      <c r="B48" s="220"/>
      <c r="C48" s="15" t="s">
        <v>226</v>
      </c>
      <c r="D48" s="16">
        <v>0</v>
      </c>
      <c r="E48" s="16">
        <v>0</v>
      </c>
      <c r="F48" s="16">
        <v>1.8726078407033877E-5</v>
      </c>
      <c r="G48" s="54">
        <v>1.8726078407033877E-5</v>
      </c>
      <c r="H48" s="59">
        <f t="shared" si="3"/>
        <v>1.8726078407033877E-5</v>
      </c>
      <c r="I48" s="59">
        <f t="shared" si="3"/>
        <v>1.8726078407033877E-5</v>
      </c>
      <c r="J48" s="61">
        <v>0</v>
      </c>
      <c r="K48" s="16">
        <v>0</v>
      </c>
      <c r="L48" s="16">
        <v>1.8726078407033877E-5</v>
      </c>
      <c r="M48" s="54">
        <v>1.8726078407033877E-5</v>
      </c>
      <c r="N48" s="59">
        <f t="shared" si="1"/>
        <v>1.8726078407033877E-5</v>
      </c>
      <c r="O48" s="59">
        <f t="shared" si="2"/>
        <v>1.8726078407033877E-5</v>
      </c>
    </row>
    <row r="49" spans="1:15" x14ac:dyDescent="0.25">
      <c r="A49" s="220"/>
      <c r="B49" s="220" t="s">
        <v>227</v>
      </c>
      <c r="C49" s="15" t="s">
        <v>224</v>
      </c>
      <c r="D49" s="16">
        <v>0</v>
      </c>
      <c r="E49" s="16">
        <v>0</v>
      </c>
      <c r="F49" s="16">
        <v>5.1530246965514509E-5</v>
      </c>
      <c r="G49" s="54">
        <v>5.1530246965514509E-5</v>
      </c>
      <c r="H49" s="59">
        <f t="shared" si="3"/>
        <v>5.1530246965514509E-5</v>
      </c>
      <c r="I49" s="59">
        <f t="shared" si="3"/>
        <v>5.1530246965514509E-5</v>
      </c>
      <c r="J49" s="61">
        <v>0</v>
      </c>
      <c r="K49" s="16">
        <v>0</v>
      </c>
      <c r="L49" s="16">
        <v>3.3494660527584433E-5</v>
      </c>
      <c r="M49" s="54">
        <v>3.3494660527584433E-5</v>
      </c>
      <c r="N49" s="59">
        <f t="shared" si="1"/>
        <v>3.3494660527584433E-5</v>
      </c>
      <c r="O49" s="59">
        <f t="shared" si="2"/>
        <v>3.3494660527584433E-5</v>
      </c>
    </row>
    <row r="50" spans="1:15" x14ac:dyDescent="0.25">
      <c r="A50" s="220"/>
      <c r="B50" s="220"/>
      <c r="C50" s="15" t="s">
        <v>225</v>
      </c>
      <c r="D50" s="16">
        <v>0</v>
      </c>
      <c r="E50" s="16">
        <v>0</v>
      </c>
      <c r="F50" s="16">
        <v>8.5663122643609064E-6</v>
      </c>
      <c r="G50" s="54">
        <v>8.5663122643609064E-6</v>
      </c>
      <c r="H50" s="59">
        <f t="shared" si="3"/>
        <v>8.5663122643609064E-6</v>
      </c>
      <c r="I50" s="59">
        <f t="shared" si="3"/>
        <v>8.5663122643609064E-6</v>
      </c>
      <c r="J50" s="61">
        <v>0</v>
      </c>
      <c r="K50" s="16">
        <v>0</v>
      </c>
      <c r="L50" s="16">
        <v>5.5681029718345892E-6</v>
      </c>
      <c r="M50" s="54">
        <v>5.5681029718345892E-6</v>
      </c>
      <c r="N50" s="59">
        <f t="shared" si="1"/>
        <v>5.5681029718345892E-6</v>
      </c>
      <c r="O50" s="59">
        <f t="shared" si="2"/>
        <v>5.5681029718345892E-6</v>
      </c>
    </row>
    <row r="51" spans="1:15" x14ac:dyDescent="0.25">
      <c r="A51" s="220"/>
      <c r="B51" s="220"/>
      <c r="C51" s="15" t="s">
        <v>226</v>
      </c>
      <c r="D51" s="16">
        <v>0</v>
      </c>
      <c r="E51" s="16">
        <v>0</v>
      </c>
      <c r="F51" s="16">
        <v>1.6427132405480924E-5</v>
      </c>
      <c r="G51" s="54">
        <v>1.6427132405480924E-5</v>
      </c>
      <c r="H51" s="59">
        <f t="shared" si="3"/>
        <v>1.6427132405480924E-5</v>
      </c>
      <c r="I51" s="59">
        <f t="shared" si="3"/>
        <v>1.6427132405480924E-5</v>
      </c>
      <c r="J51" s="61">
        <v>0</v>
      </c>
      <c r="K51" s="16">
        <v>0</v>
      </c>
      <c r="L51" s="16">
        <v>1.0677636063562602E-5</v>
      </c>
      <c r="M51" s="54">
        <v>1.0677636063562602E-5</v>
      </c>
      <c r="N51" s="59">
        <f t="shared" si="1"/>
        <v>1.0677636063562602E-5</v>
      </c>
      <c r="O51" s="59">
        <f t="shared" si="2"/>
        <v>1.0677636063562602E-5</v>
      </c>
    </row>
    <row r="52" spans="1:15" x14ac:dyDescent="0.25">
      <c r="A52" s="220" t="s">
        <v>28</v>
      </c>
      <c r="B52" s="220" t="s">
        <v>223</v>
      </c>
      <c r="C52" s="15" t="s">
        <v>224</v>
      </c>
      <c r="D52" s="16">
        <v>0</v>
      </c>
      <c r="E52" s="16">
        <v>0</v>
      </c>
      <c r="F52" s="16">
        <v>1.1814966675490705E-4</v>
      </c>
      <c r="G52" s="54">
        <v>1.1814966675490705E-4</v>
      </c>
      <c r="H52" s="59">
        <f t="shared" si="3"/>
        <v>1.1814966675490705E-4</v>
      </c>
      <c r="I52" s="59">
        <f t="shared" si="3"/>
        <v>1.1814966675490705E-4</v>
      </c>
      <c r="J52" s="61">
        <v>0</v>
      </c>
      <c r="K52" s="16">
        <v>0</v>
      </c>
      <c r="L52" s="16">
        <v>1.1814966675490705E-4</v>
      </c>
      <c r="M52" s="54">
        <v>1.1814966675490705E-4</v>
      </c>
      <c r="N52" s="59">
        <f t="shared" si="1"/>
        <v>1.1814966675490705E-4</v>
      </c>
      <c r="O52" s="59">
        <f t="shared" si="2"/>
        <v>1.1814966675490705E-4</v>
      </c>
    </row>
    <row r="53" spans="1:15" x14ac:dyDescent="0.25">
      <c r="A53" s="220"/>
      <c r="B53" s="220"/>
      <c r="C53" s="15" t="s">
        <v>225</v>
      </c>
      <c r="D53" s="16">
        <v>0</v>
      </c>
      <c r="E53" s="16">
        <v>0</v>
      </c>
      <c r="F53" s="16">
        <v>1.981808137785926E-5</v>
      </c>
      <c r="G53" s="54">
        <v>1.981808137785926E-5</v>
      </c>
      <c r="H53" s="59">
        <f t="shared" si="3"/>
        <v>1.981808137785926E-5</v>
      </c>
      <c r="I53" s="59">
        <f t="shared" si="3"/>
        <v>1.981808137785926E-5</v>
      </c>
      <c r="J53" s="61">
        <v>0</v>
      </c>
      <c r="K53" s="16">
        <v>0</v>
      </c>
      <c r="L53" s="16">
        <v>1.981808137785926E-5</v>
      </c>
      <c r="M53" s="54">
        <v>1.981808137785926E-5</v>
      </c>
      <c r="N53" s="59">
        <f t="shared" si="1"/>
        <v>1.981808137785926E-5</v>
      </c>
      <c r="O53" s="59">
        <f t="shared" si="2"/>
        <v>1.981808137785926E-5</v>
      </c>
    </row>
    <row r="54" spans="1:15" x14ac:dyDescent="0.25">
      <c r="A54" s="220"/>
      <c r="B54" s="220"/>
      <c r="C54" s="15" t="s">
        <v>226</v>
      </c>
      <c r="D54" s="16">
        <v>0</v>
      </c>
      <c r="E54" s="16">
        <v>0</v>
      </c>
      <c r="F54" s="16">
        <v>3.7452156814067753E-5</v>
      </c>
      <c r="G54" s="54">
        <v>3.7452156814067753E-5</v>
      </c>
      <c r="H54" s="59">
        <f t="shared" si="3"/>
        <v>3.7452156814067753E-5</v>
      </c>
      <c r="I54" s="59">
        <f t="shared" si="3"/>
        <v>3.7452156814067753E-5</v>
      </c>
      <c r="J54" s="61">
        <v>0</v>
      </c>
      <c r="K54" s="16">
        <v>0</v>
      </c>
      <c r="L54" s="16">
        <v>3.7452156814067753E-5</v>
      </c>
      <c r="M54" s="54">
        <v>3.7452156814067753E-5</v>
      </c>
      <c r="N54" s="59">
        <f t="shared" si="1"/>
        <v>3.7452156814067753E-5</v>
      </c>
      <c r="O54" s="59">
        <f t="shared" si="2"/>
        <v>3.7452156814067753E-5</v>
      </c>
    </row>
    <row r="55" spans="1:15" x14ac:dyDescent="0.25">
      <c r="A55" s="220"/>
      <c r="B55" s="220" t="s">
        <v>227</v>
      </c>
      <c r="C55" s="15" t="s">
        <v>224</v>
      </c>
      <c r="D55" s="16">
        <v>0</v>
      </c>
      <c r="E55" s="16">
        <v>0</v>
      </c>
      <c r="F55" s="16">
        <v>1.0306049393102902E-4</v>
      </c>
      <c r="G55" s="54">
        <v>1.0306049393102902E-4</v>
      </c>
      <c r="H55" s="59">
        <f t="shared" si="3"/>
        <v>1.0306049393102902E-4</v>
      </c>
      <c r="I55" s="59">
        <f t="shared" si="3"/>
        <v>1.0306049393102902E-4</v>
      </c>
      <c r="J55" s="61">
        <v>0</v>
      </c>
      <c r="K55" s="16">
        <v>0</v>
      </c>
      <c r="L55" s="16">
        <v>6.6989321055168865E-5</v>
      </c>
      <c r="M55" s="54">
        <v>6.6989321055168865E-5</v>
      </c>
      <c r="N55" s="59">
        <f t="shared" si="1"/>
        <v>6.6989321055168865E-5</v>
      </c>
      <c r="O55" s="59">
        <f t="shared" si="2"/>
        <v>6.6989321055168865E-5</v>
      </c>
    </row>
    <row r="56" spans="1:15" x14ac:dyDescent="0.25">
      <c r="A56" s="220"/>
      <c r="B56" s="220"/>
      <c r="C56" s="15" t="s">
        <v>225</v>
      </c>
      <c r="D56" s="16">
        <v>0</v>
      </c>
      <c r="E56" s="16">
        <v>0</v>
      </c>
      <c r="F56" s="16">
        <v>1.7132624528721813E-5</v>
      </c>
      <c r="G56" s="54">
        <v>1.7132624528721813E-5</v>
      </c>
      <c r="H56" s="59">
        <f t="shared" si="3"/>
        <v>1.7132624528721813E-5</v>
      </c>
      <c r="I56" s="59">
        <f t="shared" si="3"/>
        <v>1.7132624528721813E-5</v>
      </c>
      <c r="J56" s="61">
        <v>0</v>
      </c>
      <c r="K56" s="16">
        <v>0</v>
      </c>
      <c r="L56" s="16">
        <v>1.1136205943669178E-5</v>
      </c>
      <c r="M56" s="54">
        <v>1.1136205943669178E-5</v>
      </c>
      <c r="N56" s="59">
        <f t="shared" si="1"/>
        <v>1.1136205943669178E-5</v>
      </c>
      <c r="O56" s="59">
        <f t="shared" si="2"/>
        <v>1.1136205943669178E-5</v>
      </c>
    </row>
    <row r="57" spans="1:15" x14ac:dyDescent="0.25">
      <c r="A57" s="220"/>
      <c r="B57" s="220"/>
      <c r="C57" s="15" t="s">
        <v>226</v>
      </c>
      <c r="D57" s="16">
        <v>0</v>
      </c>
      <c r="E57" s="16">
        <v>0</v>
      </c>
      <c r="F57" s="16">
        <v>3.2854264810961849E-5</v>
      </c>
      <c r="G57" s="54">
        <v>3.2854264810961849E-5</v>
      </c>
      <c r="H57" s="59">
        <f t="shared" si="3"/>
        <v>3.2854264810961849E-5</v>
      </c>
      <c r="I57" s="59">
        <f t="shared" si="3"/>
        <v>3.2854264810961849E-5</v>
      </c>
      <c r="J57" s="61">
        <v>0</v>
      </c>
      <c r="K57" s="16">
        <v>0</v>
      </c>
      <c r="L57" s="16">
        <v>2.1355272127125204E-5</v>
      </c>
      <c r="M57" s="54">
        <v>2.1355272127125204E-5</v>
      </c>
      <c r="N57" s="59">
        <f t="shared" si="1"/>
        <v>2.1355272127125204E-5</v>
      </c>
      <c r="O57" s="59">
        <f t="shared" si="2"/>
        <v>2.1355272127125204E-5</v>
      </c>
    </row>
    <row r="58" spans="1:15" x14ac:dyDescent="0.25">
      <c r="A58" s="220" t="s">
        <v>29</v>
      </c>
      <c r="B58" s="220" t="s">
        <v>223</v>
      </c>
      <c r="C58" s="15" t="s">
        <v>224</v>
      </c>
      <c r="D58" s="16">
        <v>0</v>
      </c>
      <c r="E58" s="16">
        <v>0</v>
      </c>
      <c r="F58" s="16">
        <v>5.9074833377453524E-5</v>
      </c>
      <c r="G58" s="54">
        <v>5.9074833377453524E-5</v>
      </c>
      <c r="H58" s="59">
        <f t="shared" si="3"/>
        <v>5.9074833377453524E-5</v>
      </c>
      <c r="I58" s="59">
        <f t="shared" si="3"/>
        <v>5.9074833377453524E-5</v>
      </c>
      <c r="J58" s="61">
        <v>0</v>
      </c>
      <c r="K58" s="16">
        <v>0</v>
      </c>
      <c r="L58" s="16">
        <v>5.9074833377453524E-5</v>
      </c>
      <c r="M58" s="54">
        <v>5.9074833377453524E-5</v>
      </c>
      <c r="N58" s="59">
        <f t="shared" si="1"/>
        <v>5.9074833377453524E-5</v>
      </c>
      <c r="O58" s="59">
        <f t="shared" si="2"/>
        <v>5.9074833377453524E-5</v>
      </c>
    </row>
    <row r="59" spans="1:15" x14ac:dyDescent="0.25">
      <c r="A59" s="220"/>
      <c r="B59" s="220"/>
      <c r="C59" s="15" t="s">
        <v>225</v>
      </c>
      <c r="D59" s="16">
        <v>0</v>
      </c>
      <c r="E59" s="16">
        <v>0</v>
      </c>
      <c r="F59" s="16">
        <v>9.9090406889296302E-6</v>
      </c>
      <c r="G59" s="54">
        <v>9.9090406889296302E-6</v>
      </c>
      <c r="H59" s="59">
        <f t="shared" si="3"/>
        <v>9.9090406889296302E-6</v>
      </c>
      <c r="I59" s="59">
        <f t="shared" si="3"/>
        <v>9.9090406889296302E-6</v>
      </c>
      <c r="J59" s="61">
        <v>0</v>
      </c>
      <c r="K59" s="16">
        <v>0</v>
      </c>
      <c r="L59" s="16">
        <v>9.9090406889296302E-6</v>
      </c>
      <c r="M59" s="54">
        <v>9.9090406889296302E-6</v>
      </c>
      <c r="N59" s="59">
        <f t="shared" si="1"/>
        <v>9.9090406889296302E-6</v>
      </c>
      <c r="O59" s="59">
        <f t="shared" si="2"/>
        <v>9.9090406889296302E-6</v>
      </c>
    </row>
    <row r="60" spans="1:15" x14ac:dyDescent="0.25">
      <c r="A60" s="220"/>
      <c r="B60" s="220"/>
      <c r="C60" s="15" t="s">
        <v>226</v>
      </c>
      <c r="D60" s="16">
        <v>0</v>
      </c>
      <c r="E60" s="16">
        <v>0</v>
      </c>
      <c r="F60" s="16">
        <v>1.8726078407033877E-5</v>
      </c>
      <c r="G60" s="54">
        <v>1.8726078407033877E-5</v>
      </c>
      <c r="H60" s="59">
        <f t="shared" si="3"/>
        <v>1.8726078407033877E-5</v>
      </c>
      <c r="I60" s="59">
        <f t="shared" si="3"/>
        <v>1.8726078407033877E-5</v>
      </c>
      <c r="J60" s="61">
        <v>0</v>
      </c>
      <c r="K60" s="16">
        <v>0</v>
      </c>
      <c r="L60" s="16">
        <v>1.8726078407033877E-5</v>
      </c>
      <c r="M60" s="54">
        <v>1.8726078407033877E-5</v>
      </c>
      <c r="N60" s="59">
        <f t="shared" si="1"/>
        <v>1.8726078407033877E-5</v>
      </c>
      <c r="O60" s="59">
        <f t="shared" si="2"/>
        <v>1.8726078407033877E-5</v>
      </c>
    </row>
    <row r="61" spans="1:15" x14ac:dyDescent="0.25">
      <c r="A61" s="220"/>
      <c r="B61" s="220" t="s">
        <v>227</v>
      </c>
      <c r="C61" s="15" t="s">
        <v>224</v>
      </c>
      <c r="D61" s="16">
        <v>0</v>
      </c>
      <c r="E61" s="16">
        <v>0</v>
      </c>
      <c r="F61" s="16">
        <v>5.1530246965514509E-5</v>
      </c>
      <c r="G61" s="54">
        <v>5.1530246965514509E-5</v>
      </c>
      <c r="H61" s="59">
        <f t="shared" si="3"/>
        <v>5.1530246965514509E-5</v>
      </c>
      <c r="I61" s="59">
        <f t="shared" si="3"/>
        <v>5.1530246965514509E-5</v>
      </c>
      <c r="J61" s="61">
        <v>0</v>
      </c>
      <c r="K61" s="16">
        <v>0</v>
      </c>
      <c r="L61" s="16">
        <v>3.3494660527584433E-5</v>
      </c>
      <c r="M61" s="54">
        <v>3.3494660527584433E-5</v>
      </c>
      <c r="N61" s="59">
        <f t="shared" si="1"/>
        <v>3.3494660527584433E-5</v>
      </c>
      <c r="O61" s="59">
        <f t="shared" si="2"/>
        <v>3.3494660527584433E-5</v>
      </c>
    </row>
    <row r="62" spans="1:15" x14ac:dyDescent="0.25">
      <c r="A62" s="220"/>
      <c r="B62" s="220"/>
      <c r="C62" s="15" t="s">
        <v>225</v>
      </c>
      <c r="D62" s="16">
        <v>0</v>
      </c>
      <c r="E62" s="16">
        <v>0</v>
      </c>
      <c r="F62" s="16">
        <v>8.5663122643609064E-6</v>
      </c>
      <c r="G62" s="54">
        <v>8.5663122643609064E-6</v>
      </c>
      <c r="H62" s="59">
        <f t="shared" si="3"/>
        <v>8.5663122643609064E-6</v>
      </c>
      <c r="I62" s="59">
        <f t="shared" si="3"/>
        <v>8.5663122643609064E-6</v>
      </c>
      <c r="J62" s="61">
        <v>0</v>
      </c>
      <c r="K62" s="16">
        <v>0</v>
      </c>
      <c r="L62" s="16">
        <v>5.5681029718345892E-6</v>
      </c>
      <c r="M62" s="54">
        <v>5.5681029718345892E-6</v>
      </c>
      <c r="N62" s="59">
        <f t="shared" si="1"/>
        <v>5.5681029718345892E-6</v>
      </c>
      <c r="O62" s="59">
        <f t="shared" si="2"/>
        <v>5.5681029718345892E-6</v>
      </c>
    </row>
    <row r="63" spans="1:15" x14ac:dyDescent="0.25">
      <c r="A63" s="220"/>
      <c r="B63" s="220"/>
      <c r="C63" s="15" t="s">
        <v>226</v>
      </c>
      <c r="D63" s="16">
        <v>0</v>
      </c>
      <c r="E63" s="16">
        <v>0</v>
      </c>
      <c r="F63" s="16">
        <v>1.6427132405480924E-5</v>
      </c>
      <c r="G63" s="54">
        <v>1.6427132405480924E-5</v>
      </c>
      <c r="H63" s="59">
        <f t="shared" si="3"/>
        <v>1.6427132405480924E-5</v>
      </c>
      <c r="I63" s="59">
        <f t="shared" si="3"/>
        <v>1.6427132405480924E-5</v>
      </c>
      <c r="J63" s="61">
        <v>0</v>
      </c>
      <c r="K63" s="16">
        <v>0</v>
      </c>
      <c r="L63" s="16">
        <v>1.0677636063562602E-5</v>
      </c>
      <c r="M63" s="54">
        <v>1.0677636063562602E-5</v>
      </c>
      <c r="N63" s="59">
        <f t="shared" si="1"/>
        <v>1.0677636063562602E-5</v>
      </c>
      <c r="O63" s="59">
        <f t="shared" si="2"/>
        <v>1.0677636063562602E-5</v>
      </c>
    </row>
    <row r="64" spans="1:15" x14ac:dyDescent="0.25">
      <c r="A64" s="220" t="s">
        <v>30</v>
      </c>
      <c r="B64" s="220" t="s">
        <v>223</v>
      </c>
      <c r="C64" s="15" t="s">
        <v>224</v>
      </c>
      <c r="D64" s="16">
        <v>1.0652860061840033E-4</v>
      </c>
      <c r="E64" s="16">
        <v>1.0652860061840033E-4</v>
      </c>
      <c r="F64" s="16">
        <v>5.3167350039708178E-5</v>
      </c>
      <c r="G64" s="54">
        <v>5.3167350039708178E-5</v>
      </c>
      <c r="H64" s="59">
        <f t="shared" si="3"/>
        <v>1.596959506581085E-4</v>
      </c>
      <c r="I64" s="59">
        <f t="shared" si="3"/>
        <v>1.596959506581085E-4</v>
      </c>
      <c r="J64" s="61">
        <v>1.0652860061840033E-4</v>
      </c>
      <c r="K64" s="16">
        <v>1.0652860061840033E-4</v>
      </c>
      <c r="L64" s="16">
        <v>5.3167350039708178E-5</v>
      </c>
      <c r="M64" s="54">
        <v>5.3167350039708178E-5</v>
      </c>
      <c r="N64" s="59">
        <f t="shared" si="1"/>
        <v>1.596959506581085E-4</v>
      </c>
      <c r="O64" s="59">
        <f t="shared" si="2"/>
        <v>1.596959506581085E-4</v>
      </c>
    </row>
    <row r="65" spans="1:15" x14ac:dyDescent="0.25">
      <c r="A65" s="220"/>
      <c r="B65" s="220"/>
      <c r="C65" s="15" t="s">
        <v>225</v>
      </c>
      <c r="D65" s="16">
        <v>4.9944014263630382E-6</v>
      </c>
      <c r="E65" s="16">
        <v>4.9944014263630382E-6</v>
      </c>
      <c r="F65" s="16">
        <v>8.9181366200366677E-6</v>
      </c>
      <c r="G65" s="54">
        <v>8.9181366200366677E-6</v>
      </c>
      <c r="H65" s="59">
        <f t="shared" si="3"/>
        <v>1.3912538046399706E-5</v>
      </c>
      <c r="I65" s="59">
        <f t="shared" si="3"/>
        <v>1.3912538046399706E-5</v>
      </c>
      <c r="J65" s="61">
        <v>4.9944014263630382E-6</v>
      </c>
      <c r="K65" s="16">
        <v>4.9944014263630382E-6</v>
      </c>
      <c r="L65" s="16">
        <v>8.9181366200366677E-6</v>
      </c>
      <c r="M65" s="54">
        <v>8.9181366200366677E-6</v>
      </c>
      <c r="N65" s="59">
        <f t="shared" si="1"/>
        <v>1.3912538046399706E-5</v>
      </c>
      <c r="O65" s="59">
        <f t="shared" si="2"/>
        <v>1.3912538046399706E-5</v>
      </c>
    </row>
    <row r="66" spans="1:15" x14ac:dyDescent="0.25">
      <c r="A66" s="220"/>
      <c r="B66" s="220"/>
      <c r="C66" s="15" t="s">
        <v>226</v>
      </c>
      <c r="D66" s="16">
        <v>1.2396390690080335E-5</v>
      </c>
      <c r="E66" s="16">
        <v>1.2396390690080335E-5</v>
      </c>
      <c r="F66" s="16">
        <v>1.6853470566330489E-5</v>
      </c>
      <c r="G66" s="54">
        <v>1.6853470566330489E-5</v>
      </c>
      <c r="H66" s="59">
        <f t="shared" si="3"/>
        <v>2.9249861256410825E-5</v>
      </c>
      <c r="I66" s="59">
        <f t="shared" si="3"/>
        <v>2.9249861256410825E-5</v>
      </c>
      <c r="J66" s="61">
        <v>1.2396390690080335E-5</v>
      </c>
      <c r="K66" s="16">
        <v>1.2396390690080335E-5</v>
      </c>
      <c r="L66" s="16">
        <v>1.6853470566330489E-5</v>
      </c>
      <c r="M66" s="54">
        <v>1.6853470566330489E-5</v>
      </c>
      <c r="N66" s="59">
        <f t="shared" si="1"/>
        <v>2.9249861256410825E-5</v>
      </c>
      <c r="O66" s="59">
        <f t="shared" si="2"/>
        <v>2.9249861256410825E-5</v>
      </c>
    </row>
    <row r="67" spans="1:15" x14ac:dyDescent="0.25">
      <c r="A67" s="220"/>
      <c r="B67" s="220" t="s">
        <v>227</v>
      </c>
      <c r="C67" s="15" t="s">
        <v>224</v>
      </c>
      <c r="D67" s="16">
        <v>9.7562233786921827E-5</v>
      </c>
      <c r="E67" s="16">
        <v>9.7562233786921827E-5</v>
      </c>
      <c r="F67" s="16">
        <v>4.6377222268963062E-5</v>
      </c>
      <c r="G67" s="54">
        <v>4.6377222268963062E-5</v>
      </c>
      <c r="H67" s="59">
        <f t="shared" si="3"/>
        <v>1.4393945605588489E-4</v>
      </c>
      <c r="I67" s="59">
        <f t="shared" si="3"/>
        <v>1.4393945605588489E-4</v>
      </c>
      <c r="J67" s="61">
        <v>6.3415451961499193E-5</v>
      </c>
      <c r="K67" s="16">
        <v>6.3415451961499193E-5</v>
      </c>
      <c r="L67" s="16">
        <v>3.014519447482599E-5</v>
      </c>
      <c r="M67" s="54">
        <v>3.014519447482599E-5</v>
      </c>
      <c r="N67" s="59">
        <f t="shared" si="1"/>
        <v>9.3560646436325183E-5</v>
      </c>
      <c r="O67" s="59">
        <f t="shared" si="2"/>
        <v>9.3560646436325183E-5</v>
      </c>
    </row>
    <row r="68" spans="1:15" x14ac:dyDescent="0.25">
      <c r="A68" s="220"/>
      <c r="B68" s="220"/>
      <c r="C68" s="15" t="s">
        <v>225</v>
      </c>
      <c r="D68" s="16">
        <v>4.1894760828898714E-6</v>
      </c>
      <c r="E68" s="16">
        <v>4.1894760828898714E-6</v>
      </c>
      <c r="F68" s="16">
        <v>7.7096810379248158E-6</v>
      </c>
      <c r="G68" s="54">
        <v>7.7096810379248158E-6</v>
      </c>
      <c r="H68" s="59">
        <f t="shared" si="3"/>
        <v>1.1899157120814686E-5</v>
      </c>
      <c r="I68" s="59">
        <f t="shared" si="3"/>
        <v>1.1899157120814686E-5</v>
      </c>
      <c r="J68" s="61">
        <v>2.7231594538784166E-6</v>
      </c>
      <c r="K68" s="16">
        <v>2.7231594538784166E-6</v>
      </c>
      <c r="L68" s="16">
        <v>5.0112926746511304E-6</v>
      </c>
      <c r="M68" s="54">
        <v>5.0112926746511304E-6</v>
      </c>
      <c r="N68" s="59">
        <f t="shared" si="1"/>
        <v>7.7344521285295474E-6</v>
      </c>
      <c r="O68" s="59">
        <f t="shared" si="2"/>
        <v>7.7344521285295474E-6</v>
      </c>
    </row>
    <row r="69" spans="1:15" x14ac:dyDescent="0.25">
      <c r="A69" s="220"/>
      <c r="B69" s="220"/>
      <c r="C69" s="15" t="s">
        <v>226</v>
      </c>
      <c r="D69" s="16">
        <v>1.1027080853230281E-5</v>
      </c>
      <c r="E69" s="16">
        <v>1.1027080853230281E-5</v>
      </c>
      <c r="F69" s="16">
        <v>1.4784419164932833E-5</v>
      </c>
      <c r="G69" s="54">
        <v>1.4784419164932833E-5</v>
      </c>
      <c r="H69" s="59">
        <f t="shared" si="3"/>
        <v>2.5811500018163112E-5</v>
      </c>
      <c r="I69" s="59">
        <f t="shared" si="3"/>
        <v>2.5811500018163112E-5</v>
      </c>
      <c r="J69" s="61">
        <v>7.1676025545996827E-6</v>
      </c>
      <c r="K69" s="16">
        <v>7.1676025545996827E-6</v>
      </c>
      <c r="L69" s="16">
        <v>9.6098724572063411E-6</v>
      </c>
      <c r="M69" s="54">
        <v>9.6098724572063411E-6</v>
      </c>
      <c r="N69" s="59">
        <f t="shared" ref="N69:N132" si="4">J69+L69</f>
        <v>1.6777475011806025E-5</v>
      </c>
      <c r="O69" s="59">
        <f t="shared" ref="O69:O132" si="5">K69+M69</f>
        <v>1.6777475011806025E-5</v>
      </c>
    </row>
    <row r="70" spans="1:15" x14ac:dyDescent="0.25">
      <c r="A70" s="220" t="s">
        <v>31</v>
      </c>
      <c r="B70" s="220" t="s">
        <v>223</v>
      </c>
      <c r="C70" s="15" t="s">
        <v>224</v>
      </c>
      <c r="D70" s="16">
        <v>2.6632150154600083E-5</v>
      </c>
      <c r="E70" s="16">
        <v>2.6632150154600083E-5</v>
      </c>
      <c r="F70" s="16">
        <v>7.2366670887380566E-5</v>
      </c>
      <c r="G70" s="54">
        <v>7.2366670887380566E-5</v>
      </c>
      <c r="H70" s="59">
        <f t="shared" si="3"/>
        <v>9.8998821041980649E-5</v>
      </c>
      <c r="I70" s="59">
        <f t="shared" si="3"/>
        <v>9.8998821041980649E-5</v>
      </c>
      <c r="J70" s="61">
        <v>2.6632150154600083E-5</v>
      </c>
      <c r="K70" s="16">
        <v>2.6632150154600083E-5</v>
      </c>
      <c r="L70" s="16">
        <v>7.2366670887380566E-5</v>
      </c>
      <c r="M70" s="54">
        <v>7.2366670887380566E-5</v>
      </c>
      <c r="N70" s="59">
        <f t="shared" si="4"/>
        <v>9.8998821041980649E-5</v>
      </c>
      <c r="O70" s="59">
        <f t="shared" si="5"/>
        <v>9.8998821041980649E-5</v>
      </c>
    </row>
    <row r="71" spans="1:15" x14ac:dyDescent="0.25">
      <c r="A71" s="220"/>
      <c r="B71" s="220"/>
      <c r="C71" s="15" t="s">
        <v>225</v>
      </c>
      <c r="D71" s="16">
        <v>1.2486003565907595E-6</v>
      </c>
      <c r="E71" s="16">
        <v>1.2486003565907595E-6</v>
      </c>
      <c r="F71" s="16">
        <v>1.2138574843938797E-5</v>
      </c>
      <c r="G71" s="54">
        <v>1.2138574843938797E-5</v>
      </c>
      <c r="H71" s="59">
        <f t="shared" si="3"/>
        <v>1.3387175200529556E-5</v>
      </c>
      <c r="I71" s="59">
        <f t="shared" si="3"/>
        <v>1.3387175200529556E-5</v>
      </c>
      <c r="J71" s="61">
        <v>1.2486003565907595E-6</v>
      </c>
      <c r="K71" s="16">
        <v>1.2486003565907595E-6</v>
      </c>
      <c r="L71" s="16">
        <v>1.2138574843938797E-5</v>
      </c>
      <c r="M71" s="54">
        <v>1.2138574843938797E-5</v>
      </c>
      <c r="N71" s="59">
        <f t="shared" si="4"/>
        <v>1.3387175200529556E-5</v>
      </c>
      <c r="O71" s="59">
        <f t="shared" si="5"/>
        <v>1.3387175200529556E-5</v>
      </c>
    </row>
    <row r="72" spans="1:15" x14ac:dyDescent="0.25">
      <c r="A72" s="220"/>
      <c r="B72" s="220"/>
      <c r="C72" s="15" t="s">
        <v>226</v>
      </c>
      <c r="D72" s="16">
        <v>3.0990976725200839E-6</v>
      </c>
      <c r="E72" s="16">
        <v>3.0990976725200839E-6</v>
      </c>
      <c r="F72" s="16">
        <v>2.2939446048616498E-5</v>
      </c>
      <c r="G72" s="54">
        <v>2.2939446048616498E-5</v>
      </c>
      <c r="H72" s="59">
        <f t="shared" si="3"/>
        <v>2.6038543721136583E-5</v>
      </c>
      <c r="I72" s="59">
        <f t="shared" si="3"/>
        <v>2.6038543721136583E-5</v>
      </c>
      <c r="J72" s="61">
        <v>3.0990976725200839E-6</v>
      </c>
      <c r="K72" s="16">
        <v>3.0990976725200839E-6</v>
      </c>
      <c r="L72" s="16">
        <v>2.2939446048616498E-5</v>
      </c>
      <c r="M72" s="54">
        <v>2.2939446048616498E-5</v>
      </c>
      <c r="N72" s="59">
        <f t="shared" si="4"/>
        <v>2.6038543721136583E-5</v>
      </c>
      <c r="O72" s="59">
        <f t="shared" si="5"/>
        <v>2.6038543721136583E-5</v>
      </c>
    </row>
    <row r="73" spans="1:15" x14ac:dyDescent="0.25">
      <c r="A73" s="220"/>
      <c r="B73" s="220" t="s">
        <v>227</v>
      </c>
      <c r="C73" s="15" t="s">
        <v>224</v>
      </c>
      <c r="D73" s="16">
        <v>2.4390558446730457E-5</v>
      </c>
      <c r="E73" s="16">
        <v>2.4390558446730457E-5</v>
      </c>
      <c r="F73" s="16">
        <v>6.3124552532755268E-5</v>
      </c>
      <c r="G73" s="54">
        <v>6.3124552532755268E-5</v>
      </c>
      <c r="H73" s="59">
        <f t="shared" si="3"/>
        <v>8.7515110979485724E-5</v>
      </c>
      <c r="I73" s="59">
        <f t="shared" si="3"/>
        <v>8.7515110979485724E-5</v>
      </c>
      <c r="J73" s="61">
        <v>1.5853862990374798E-5</v>
      </c>
      <c r="K73" s="16">
        <v>1.5853862990374798E-5</v>
      </c>
      <c r="L73" s="16">
        <v>4.1030959146290927E-5</v>
      </c>
      <c r="M73" s="54">
        <v>4.1030959146290927E-5</v>
      </c>
      <c r="N73" s="59">
        <f t="shared" si="4"/>
        <v>5.6884822136665725E-5</v>
      </c>
      <c r="O73" s="59">
        <f t="shared" si="5"/>
        <v>5.6884822136665725E-5</v>
      </c>
    </row>
    <row r="74" spans="1:15" x14ac:dyDescent="0.25">
      <c r="A74" s="220"/>
      <c r="B74" s="220"/>
      <c r="C74" s="15" t="s">
        <v>225</v>
      </c>
      <c r="D74" s="16">
        <v>1.0473690207224678E-6</v>
      </c>
      <c r="E74" s="16">
        <v>1.0473690207224678E-6</v>
      </c>
      <c r="F74" s="16">
        <v>1.0493732523842109E-5</v>
      </c>
      <c r="G74" s="54">
        <v>1.0493732523842109E-5</v>
      </c>
      <c r="H74" s="59">
        <f t="shared" si="3"/>
        <v>1.1541101544564576E-5</v>
      </c>
      <c r="I74" s="59">
        <f t="shared" si="3"/>
        <v>1.1541101544564576E-5</v>
      </c>
      <c r="J74" s="61">
        <v>6.8078986346960415E-7</v>
      </c>
      <c r="K74" s="16">
        <v>6.8078986346960415E-7</v>
      </c>
      <c r="L74" s="16">
        <v>6.8209261404973707E-6</v>
      </c>
      <c r="M74" s="54">
        <v>6.8209261404973707E-6</v>
      </c>
      <c r="N74" s="59">
        <f t="shared" si="4"/>
        <v>7.5017160039669747E-6</v>
      </c>
      <c r="O74" s="59">
        <f t="shared" si="5"/>
        <v>7.5017160039669747E-6</v>
      </c>
    </row>
    <row r="75" spans="1:15" x14ac:dyDescent="0.25">
      <c r="A75" s="220"/>
      <c r="B75" s="220"/>
      <c r="C75" s="15" t="s">
        <v>226</v>
      </c>
      <c r="D75" s="16">
        <v>2.7567702133075702E-6</v>
      </c>
      <c r="E75" s="16">
        <v>2.7567702133075702E-6</v>
      </c>
      <c r="F75" s="16">
        <v>2.0123237196714131E-5</v>
      </c>
      <c r="G75" s="54">
        <v>2.0123237196714131E-5</v>
      </c>
      <c r="H75" s="59">
        <f t="shared" si="3"/>
        <v>2.2880007410021701E-5</v>
      </c>
      <c r="I75" s="59">
        <f t="shared" si="3"/>
        <v>2.2880007410021701E-5</v>
      </c>
      <c r="J75" s="61">
        <v>1.7919006386499207E-6</v>
      </c>
      <c r="K75" s="16">
        <v>1.7919006386499207E-6</v>
      </c>
      <c r="L75" s="16">
        <v>1.3080104177864186E-5</v>
      </c>
      <c r="M75" s="54">
        <v>1.3080104177864186E-5</v>
      </c>
      <c r="N75" s="59">
        <f t="shared" si="4"/>
        <v>1.4872004816514106E-5</v>
      </c>
      <c r="O75" s="59">
        <f t="shared" si="5"/>
        <v>1.4872004816514106E-5</v>
      </c>
    </row>
    <row r="76" spans="1:15" x14ac:dyDescent="0.25">
      <c r="A76" s="220" t="s">
        <v>32</v>
      </c>
      <c r="B76" s="220" t="s">
        <v>223</v>
      </c>
      <c r="C76" s="15" t="s">
        <v>224</v>
      </c>
      <c r="D76" s="16">
        <v>0.69030533200723421</v>
      </c>
      <c r="E76" s="16">
        <v>0.69030533200723421</v>
      </c>
      <c r="F76" s="16">
        <v>2.4220681684755945E-3</v>
      </c>
      <c r="G76" s="54">
        <v>2.4220681684755945E-3</v>
      </c>
      <c r="H76" s="59">
        <f t="shared" si="3"/>
        <v>0.69272740017570977</v>
      </c>
      <c r="I76" s="59">
        <f t="shared" si="3"/>
        <v>0.69272740017570977</v>
      </c>
      <c r="J76" s="61">
        <v>0.69030533200723421</v>
      </c>
      <c r="K76" s="16">
        <v>0.69030533200723421</v>
      </c>
      <c r="L76" s="16">
        <v>2.4220681684755945E-3</v>
      </c>
      <c r="M76" s="54">
        <v>2.4220681684755945E-3</v>
      </c>
      <c r="N76" s="59">
        <f t="shared" si="4"/>
        <v>0.69272740017570977</v>
      </c>
      <c r="O76" s="59">
        <f t="shared" si="5"/>
        <v>0.69272740017570977</v>
      </c>
    </row>
    <row r="77" spans="1:15" x14ac:dyDescent="0.25">
      <c r="A77" s="220"/>
      <c r="B77" s="220"/>
      <c r="C77" s="15" t="s">
        <v>225</v>
      </c>
      <c r="D77" s="16">
        <v>3.2363721242832488E-2</v>
      </c>
      <c r="E77" s="16">
        <v>3.2363721242832488E-2</v>
      </c>
      <c r="F77" s="16">
        <v>4.0627066824611483E-4</v>
      </c>
      <c r="G77" s="54">
        <v>4.0627066824611483E-4</v>
      </c>
      <c r="H77" s="59">
        <f t="shared" si="3"/>
        <v>3.27699919110786E-2</v>
      </c>
      <c r="I77" s="59">
        <f t="shared" si="3"/>
        <v>3.27699919110786E-2</v>
      </c>
      <c r="J77" s="61">
        <v>3.2363721242832488E-2</v>
      </c>
      <c r="K77" s="16">
        <v>3.2363721242832488E-2</v>
      </c>
      <c r="L77" s="16">
        <v>4.0627066824611483E-4</v>
      </c>
      <c r="M77" s="54">
        <v>4.0627066824611483E-4</v>
      </c>
      <c r="N77" s="59">
        <f t="shared" si="4"/>
        <v>3.27699919110786E-2</v>
      </c>
      <c r="O77" s="59">
        <f t="shared" si="5"/>
        <v>3.27699919110786E-2</v>
      </c>
    </row>
    <row r="78" spans="1:15" x14ac:dyDescent="0.25">
      <c r="A78" s="220"/>
      <c r="B78" s="220"/>
      <c r="C78" s="15" t="s">
        <v>226</v>
      </c>
      <c r="D78" s="16">
        <v>8.0328611671720576E-2</v>
      </c>
      <c r="E78" s="16">
        <v>8.0328611671720576E-2</v>
      </c>
      <c r="F78" s="16">
        <v>7.6776921468838888E-4</v>
      </c>
      <c r="G78" s="54">
        <v>7.6776921468838888E-4</v>
      </c>
      <c r="H78" s="59">
        <f t="shared" si="3"/>
        <v>8.109638088640897E-2</v>
      </c>
      <c r="I78" s="59">
        <f t="shared" si="3"/>
        <v>8.109638088640897E-2</v>
      </c>
      <c r="J78" s="61">
        <v>8.0328611671720576E-2</v>
      </c>
      <c r="K78" s="16">
        <v>8.0328611671720576E-2</v>
      </c>
      <c r="L78" s="16">
        <v>7.6776921468838888E-4</v>
      </c>
      <c r="M78" s="54">
        <v>7.6776921468838888E-4</v>
      </c>
      <c r="N78" s="59">
        <f t="shared" si="4"/>
        <v>8.109638088640897E-2</v>
      </c>
      <c r="O78" s="59">
        <f t="shared" si="5"/>
        <v>8.109638088640897E-2</v>
      </c>
    </row>
    <row r="79" spans="1:15" x14ac:dyDescent="0.25">
      <c r="A79" s="220"/>
      <c r="B79" s="220" t="s">
        <v>227</v>
      </c>
      <c r="C79" s="15" t="s">
        <v>224</v>
      </c>
      <c r="D79" s="16">
        <v>0.63220327493925343</v>
      </c>
      <c r="E79" s="16">
        <v>0.63220327493925343</v>
      </c>
      <c r="F79" s="16">
        <v>2.1127401255860946E-3</v>
      </c>
      <c r="G79" s="54">
        <v>2.1127401255860946E-3</v>
      </c>
      <c r="H79" s="59">
        <f t="shared" si="3"/>
        <v>0.63431601506483948</v>
      </c>
      <c r="I79" s="59">
        <f t="shared" si="3"/>
        <v>0.63431601506483948</v>
      </c>
      <c r="J79" s="61">
        <v>0.41093212871051477</v>
      </c>
      <c r="K79" s="16">
        <v>0.41093212871051477</v>
      </c>
      <c r="L79" s="16">
        <v>1.3732810816309616E-3</v>
      </c>
      <c r="M79" s="54">
        <v>1.3732810816309616E-3</v>
      </c>
      <c r="N79" s="59">
        <f t="shared" si="4"/>
        <v>0.41230540979214575</v>
      </c>
      <c r="O79" s="59">
        <f t="shared" si="5"/>
        <v>0.41230540979214575</v>
      </c>
    </row>
    <row r="80" spans="1:15" x14ac:dyDescent="0.25">
      <c r="A80" s="220"/>
      <c r="B80" s="220"/>
      <c r="C80" s="15" t="s">
        <v>225</v>
      </c>
      <c r="D80" s="16">
        <v>2.714780501712637E-2</v>
      </c>
      <c r="E80" s="16">
        <v>2.714780501712637E-2</v>
      </c>
      <c r="F80" s="16">
        <v>3.5121880283879716E-4</v>
      </c>
      <c r="G80" s="54">
        <v>3.5121880283879716E-4</v>
      </c>
      <c r="H80" s="59">
        <f t="shared" si="3"/>
        <v>2.7499023819965166E-2</v>
      </c>
      <c r="I80" s="59">
        <f t="shared" si="3"/>
        <v>2.7499023819965166E-2</v>
      </c>
      <c r="J80" s="61">
        <v>1.7646073261132142E-2</v>
      </c>
      <c r="K80" s="16">
        <v>1.7646073261132142E-2</v>
      </c>
      <c r="L80" s="16">
        <v>2.2829222184521817E-4</v>
      </c>
      <c r="M80" s="54">
        <v>2.2829222184521817E-4</v>
      </c>
      <c r="N80" s="59">
        <f t="shared" si="4"/>
        <v>1.7874365482977359E-2</v>
      </c>
      <c r="O80" s="59">
        <f t="shared" si="5"/>
        <v>1.7874365482977359E-2</v>
      </c>
    </row>
    <row r="81" spans="1:15" x14ac:dyDescent="0.25">
      <c r="A81" s="220"/>
      <c r="B81" s="220"/>
      <c r="C81" s="15" t="s">
        <v>226</v>
      </c>
      <c r="D81" s="16">
        <v>7.1455483928932223E-2</v>
      </c>
      <c r="E81" s="16">
        <v>7.1455483928932223E-2</v>
      </c>
      <c r="F81" s="16">
        <v>6.7351242862471788E-4</v>
      </c>
      <c r="G81" s="54">
        <v>6.7351242862471788E-4</v>
      </c>
      <c r="H81" s="59">
        <f t="shared" si="3"/>
        <v>7.2128996357556943E-2</v>
      </c>
      <c r="I81" s="59">
        <f t="shared" si="3"/>
        <v>7.2128996357556943E-2</v>
      </c>
      <c r="J81" s="61">
        <v>4.6446064553805948E-2</v>
      </c>
      <c r="K81" s="16">
        <v>4.6446064553805948E-2</v>
      </c>
      <c r="L81" s="16">
        <v>4.3778307860606666E-4</v>
      </c>
      <c r="M81" s="54">
        <v>4.3778307860606666E-4</v>
      </c>
      <c r="N81" s="59">
        <f t="shared" si="4"/>
        <v>4.6883847632412011E-2</v>
      </c>
      <c r="O81" s="59">
        <f t="shared" si="5"/>
        <v>4.6883847632412011E-2</v>
      </c>
    </row>
    <row r="82" spans="1:15" x14ac:dyDescent="0.25">
      <c r="A82" s="220" t="s">
        <v>35</v>
      </c>
      <c r="B82" s="220" t="s">
        <v>223</v>
      </c>
      <c r="C82" s="15" t="s">
        <v>224</v>
      </c>
      <c r="D82" s="16">
        <v>0.72013334018038633</v>
      </c>
      <c r="E82" s="16">
        <v>0.72013334018038633</v>
      </c>
      <c r="F82" s="16">
        <v>1.2228490509132878E-2</v>
      </c>
      <c r="G82" s="54">
        <v>1.2228490509132878E-2</v>
      </c>
      <c r="H82" s="59">
        <f t="shared" ref="H82:I145" si="6">D82+F82</f>
        <v>0.73236183068951921</v>
      </c>
      <c r="I82" s="59">
        <f t="shared" si="6"/>
        <v>0.73236183068951921</v>
      </c>
      <c r="J82" s="61">
        <v>0.72013334018038633</v>
      </c>
      <c r="K82" s="16">
        <v>0.72013334018038633</v>
      </c>
      <c r="L82" s="16">
        <v>1.2228490509132878E-2</v>
      </c>
      <c r="M82" s="54">
        <v>1.2228490509132878E-2</v>
      </c>
      <c r="N82" s="59">
        <f t="shared" si="4"/>
        <v>0.73236183068951921</v>
      </c>
      <c r="O82" s="59">
        <f t="shared" si="5"/>
        <v>0.73236183068951921</v>
      </c>
    </row>
    <row r="83" spans="1:15" x14ac:dyDescent="0.25">
      <c r="A83" s="220"/>
      <c r="B83" s="220"/>
      <c r="C83" s="15" t="s">
        <v>225</v>
      </c>
      <c r="D83" s="16">
        <v>3.3762153642214146E-2</v>
      </c>
      <c r="E83" s="16">
        <v>3.3762153642214146E-2</v>
      </c>
      <c r="F83" s="16">
        <v>2.0511714226084336E-3</v>
      </c>
      <c r="G83" s="54">
        <v>2.0511714226084336E-3</v>
      </c>
      <c r="H83" s="59">
        <f t="shared" si="6"/>
        <v>3.5813325064822578E-2</v>
      </c>
      <c r="I83" s="59">
        <f t="shared" si="6"/>
        <v>3.5813325064822578E-2</v>
      </c>
      <c r="J83" s="61">
        <v>3.3762153642214146E-2</v>
      </c>
      <c r="K83" s="16">
        <v>3.3762153642214146E-2</v>
      </c>
      <c r="L83" s="16">
        <v>2.0511714226084336E-3</v>
      </c>
      <c r="M83" s="54">
        <v>2.0511714226084336E-3</v>
      </c>
      <c r="N83" s="59">
        <f t="shared" si="4"/>
        <v>3.5813325064822578E-2</v>
      </c>
      <c r="O83" s="59">
        <f t="shared" si="5"/>
        <v>3.5813325064822578E-2</v>
      </c>
    </row>
    <row r="84" spans="1:15" x14ac:dyDescent="0.25">
      <c r="A84" s="220"/>
      <c r="B84" s="220"/>
      <c r="C84" s="15" t="s">
        <v>226</v>
      </c>
      <c r="D84" s="16">
        <v>8.379960106494308E-2</v>
      </c>
      <c r="E84" s="16">
        <v>8.379960106494308E-2</v>
      </c>
      <c r="F84" s="16">
        <v>3.8762982302560124E-3</v>
      </c>
      <c r="G84" s="54">
        <v>3.8762982302560124E-3</v>
      </c>
      <c r="H84" s="59">
        <f t="shared" si="6"/>
        <v>8.7675899295199089E-2</v>
      </c>
      <c r="I84" s="59">
        <f t="shared" si="6"/>
        <v>8.7675899295199089E-2</v>
      </c>
      <c r="J84" s="61">
        <v>8.379960106494308E-2</v>
      </c>
      <c r="K84" s="16">
        <v>8.379960106494308E-2</v>
      </c>
      <c r="L84" s="16">
        <v>3.8762982302560124E-3</v>
      </c>
      <c r="M84" s="54">
        <v>3.8762982302560124E-3</v>
      </c>
      <c r="N84" s="59">
        <f t="shared" si="4"/>
        <v>8.7675899295199089E-2</v>
      </c>
      <c r="O84" s="59">
        <f t="shared" si="5"/>
        <v>8.7675899295199089E-2</v>
      </c>
    </row>
    <row r="85" spans="1:15" x14ac:dyDescent="0.25">
      <c r="A85" s="220"/>
      <c r="B85" s="220" t="s">
        <v>227</v>
      </c>
      <c r="C85" s="15" t="s">
        <v>224</v>
      </c>
      <c r="D85" s="16">
        <v>0.65952070039959165</v>
      </c>
      <c r="E85" s="16">
        <v>0.65952070039959165</v>
      </c>
      <c r="F85" s="16">
        <v>1.0666761121861502E-2</v>
      </c>
      <c r="G85" s="54">
        <v>1.0666761121861502E-2</v>
      </c>
      <c r="H85" s="59">
        <f t="shared" si="6"/>
        <v>0.67018746152145314</v>
      </c>
      <c r="I85" s="59">
        <f t="shared" si="6"/>
        <v>0.67018746152145314</v>
      </c>
      <c r="J85" s="61">
        <v>0.42868845525973459</v>
      </c>
      <c r="K85" s="16">
        <v>0.42868845525973459</v>
      </c>
      <c r="L85" s="16">
        <v>6.933394729209977E-3</v>
      </c>
      <c r="M85" s="54">
        <v>6.933394729209977E-3</v>
      </c>
      <c r="N85" s="59">
        <f t="shared" si="4"/>
        <v>0.43562184998894454</v>
      </c>
      <c r="O85" s="59">
        <f t="shared" si="5"/>
        <v>0.43562184998894454</v>
      </c>
    </row>
    <row r="86" spans="1:15" x14ac:dyDescent="0.25">
      <c r="A86" s="220"/>
      <c r="B86" s="220"/>
      <c r="C86" s="15" t="s">
        <v>225</v>
      </c>
      <c r="D86" s="16">
        <v>2.8320858320335537E-2</v>
      </c>
      <c r="E86" s="16">
        <v>2.8320858320335537E-2</v>
      </c>
      <c r="F86" s="16">
        <v>1.7732266387227075E-3</v>
      </c>
      <c r="G86" s="54">
        <v>1.7732266387227075E-3</v>
      </c>
      <c r="H86" s="59">
        <f t="shared" si="6"/>
        <v>3.0094084959058243E-2</v>
      </c>
      <c r="I86" s="59">
        <f t="shared" si="6"/>
        <v>3.0094084959058243E-2</v>
      </c>
      <c r="J86" s="61">
        <v>1.84085579082181E-2</v>
      </c>
      <c r="K86" s="16">
        <v>1.84085579082181E-2</v>
      </c>
      <c r="L86" s="16">
        <v>1.1525973151697599E-3</v>
      </c>
      <c r="M86" s="54">
        <v>1.1525973151697599E-3</v>
      </c>
      <c r="N86" s="59">
        <f t="shared" si="4"/>
        <v>1.9561155223387861E-2</v>
      </c>
      <c r="O86" s="59">
        <f t="shared" si="5"/>
        <v>1.9561155223387861E-2</v>
      </c>
    </row>
    <row r="87" spans="1:15" x14ac:dyDescent="0.25">
      <c r="A87" s="220"/>
      <c r="B87" s="220"/>
      <c r="C87" s="15" t="s">
        <v>226</v>
      </c>
      <c r="D87" s="16">
        <v>7.4543066567836699E-2</v>
      </c>
      <c r="E87" s="16">
        <v>7.4543066567836699E-2</v>
      </c>
      <c r="F87" s="16">
        <v>3.400416407934551E-3</v>
      </c>
      <c r="G87" s="54">
        <v>3.400416407934551E-3</v>
      </c>
      <c r="H87" s="59">
        <f t="shared" si="6"/>
        <v>7.794348297577125E-2</v>
      </c>
      <c r="I87" s="59">
        <f t="shared" si="6"/>
        <v>7.794348297577125E-2</v>
      </c>
      <c r="J87" s="61">
        <v>4.8452993269093858E-2</v>
      </c>
      <c r="K87" s="16">
        <v>4.8452993269093858E-2</v>
      </c>
      <c r="L87" s="16">
        <v>2.210270665157458E-3</v>
      </c>
      <c r="M87" s="54">
        <v>2.210270665157458E-3</v>
      </c>
      <c r="N87" s="59">
        <f t="shared" si="4"/>
        <v>5.0663263934251315E-2</v>
      </c>
      <c r="O87" s="59">
        <f t="shared" si="5"/>
        <v>5.0663263934251315E-2</v>
      </c>
    </row>
    <row r="88" spans="1:15" x14ac:dyDescent="0.25">
      <c r="A88" s="220" t="s">
        <v>36</v>
      </c>
      <c r="B88" s="220" t="s">
        <v>223</v>
      </c>
      <c r="C88" s="15" t="s">
        <v>224</v>
      </c>
      <c r="D88" s="16">
        <v>0.74356963231643414</v>
      </c>
      <c r="E88" s="16">
        <v>0.74356963231643414</v>
      </c>
      <c r="F88" s="16">
        <v>9.4519733403925638E-4</v>
      </c>
      <c r="G88" s="54">
        <v>9.4519733403925638E-4</v>
      </c>
      <c r="H88" s="59">
        <f t="shared" si="6"/>
        <v>0.74451482965047344</v>
      </c>
      <c r="I88" s="59">
        <f t="shared" si="6"/>
        <v>0.74451482965047344</v>
      </c>
      <c r="J88" s="61">
        <v>0.74356963231643414</v>
      </c>
      <c r="K88" s="16">
        <v>0.74356963231643414</v>
      </c>
      <c r="L88" s="16">
        <v>9.4519733403925638E-4</v>
      </c>
      <c r="M88" s="54">
        <v>9.4519733403925638E-4</v>
      </c>
      <c r="N88" s="59">
        <f t="shared" si="4"/>
        <v>0.74451482965047344</v>
      </c>
      <c r="O88" s="59">
        <f t="shared" si="5"/>
        <v>0.74451482965047344</v>
      </c>
    </row>
    <row r="89" spans="1:15" x14ac:dyDescent="0.25">
      <c r="A89" s="220"/>
      <c r="B89" s="220"/>
      <c r="C89" s="15" t="s">
        <v>225</v>
      </c>
      <c r="D89" s="16">
        <v>3.4860921956014E-2</v>
      </c>
      <c r="E89" s="16">
        <v>3.4860921956014E-2</v>
      </c>
      <c r="F89" s="16">
        <v>1.5854465102287408E-4</v>
      </c>
      <c r="G89" s="54">
        <v>1.5854465102287408E-4</v>
      </c>
      <c r="H89" s="59">
        <f t="shared" si="6"/>
        <v>3.5019466607036871E-2</v>
      </c>
      <c r="I89" s="59">
        <f t="shared" si="6"/>
        <v>3.5019466607036871E-2</v>
      </c>
      <c r="J89" s="61">
        <v>3.4860921956014E-2</v>
      </c>
      <c r="K89" s="16">
        <v>3.4860921956014E-2</v>
      </c>
      <c r="L89" s="16">
        <v>1.5854465102287408E-4</v>
      </c>
      <c r="M89" s="54">
        <v>1.5854465102287408E-4</v>
      </c>
      <c r="N89" s="59">
        <f t="shared" si="4"/>
        <v>3.5019466607036871E-2</v>
      </c>
      <c r="O89" s="59">
        <f t="shared" si="5"/>
        <v>3.5019466607036871E-2</v>
      </c>
    </row>
    <row r="90" spans="1:15" x14ac:dyDescent="0.25">
      <c r="A90" s="220"/>
      <c r="B90" s="220"/>
      <c r="C90" s="15" t="s">
        <v>226</v>
      </c>
      <c r="D90" s="16">
        <v>8.6526807016760715E-2</v>
      </c>
      <c r="E90" s="16">
        <v>8.6526807016760715E-2</v>
      </c>
      <c r="F90" s="16">
        <v>2.9961725451254202E-4</v>
      </c>
      <c r="G90" s="54">
        <v>2.9961725451254202E-4</v>
      </c>
      <c r="H90" s="59">
        <f t="shared" si="6"/>
        <v>8.6826424271273253E-2</v>
      </c>
      <c r="I90" s="59">
        <f t="shared" si="6"/>
        <v>8.6826424271273253E-2</v>
      </c>
      <c r="J90" s="61">
        <v>8.6526807016760715E-2</v>
      </c>
      <c r="K90" s="16">
        <v>8.6526807016760715E-2</v>
      </c>
      <c r="L90" s="16">
        <v>2.9961725451254202E-4</v>
      </c>
      <c r="M90" s="54">
        <v>2.9961725451254202E-4</v>
      </c>
      <c r="N90" s="59">
        <f t="shared" si="4"/>
        <v>8.6826424271273253E-2</v>
      </c>
      <c r="O90" s="59">
        <f t="shared" si="5"/>
        <v>8.6826424271273253E-2</v>
      </c>
    </row>
    <row r="91" spans="1:15" x14ac:dyDescent="0.25">
      <c r="A91" s="220"/>
      <c r="B91" s="220" t="s">
        <v>227</v>
      </c>
      <c r="C91" s="15" t="s">
        <v>224</v>
      </c>
      <c r="D91" s="16">
        <v>0.68098439183271409</v>
      </c>
      <c r="E91" s="16">
        <v>0.68098439183271409</v>
      </c>
      <c r="F91" s="16">
        <v>8.2448395144823214E-4</v>
      </c>
      <c r="G91" s="54">
        <v>8.2448395144823214E-4</v>
      </c>
      <c r="H91" s="59">
        <f t="shared" si="6"/>
        <v>0.68180887578416227</v>
      </c>
      <c r="I91" s="59">
        <f t="shared" si="6"/>
        <v>0.68180887578416227</v>
      </c>
      <c r="J91" s="61">
        <v>0.44263985469126416</v>
      </c>
      <c r="K91" s="16">
        <v>0.44263985469126416</v>
      </c>
      <c r="L91" s="16">
        <v>5.3591456844135092E-4</v>
      </c>
      <c r="M91" s="54">
        <v>5.3591456844135092E-4</v>
      </c>
      <c r="N91" s="59">
        <f t="shared" si="4"/>
        <v>0.44317576925970553</v>
      </c>
      <c r="O91" s="59">
        <f t="shared" si="5"/>
        <v>0.44317576925970553</v>
      </c>
    </row>
    <row r="92" spans="1:15" x14ac:dyDescent="0.25">
      <c r="A92" s="220"/>
      <c r="B92" s="220"/>
      <c r="C92" s="15" t="s">
        <v>225</v>
      </c>
      <c r="D92" s="16">
        <v>2.9242543058571296E-2</v>
      </c>
      <c r="E92" s="16">
        <v>2.9242543058571296E-2</v>
      </c>
      <c r="F92" s="16">
        <v>1.370609962297745E-4</v>
      </c>
      <c r="G92" s="54">
        <v>1.370609962297745E-4</v>
      </c>
      <c r="H92" s="59">
        <f t="shared" si="6"/>
        <v>2.937960405480107E-2</v>
      </c>
      <c r="I92" s="59">
        <f t="shared" si="6"/>
        <v>2.937960405480107E-2</v>
      </c>
      <c r="J92" s="61">
        <v>1.9007652988071343E-2</v>
      </c>
      <c r="K92" s="16">
        <v>1.9007652988071343E-2</v>
      </c>
      <c r="L92" s="16">
        <v>8.9089647549353427E-5</v>
      </c>
      <c r="M92" s="54">
        <v>8.9089647549353427E-5</v>
      </c>
      <c r="N92" s="59">
        <f t="shared" si="4"/>
        <v>1.9096742635620698E-2</v>
      </c>
      <c r="O92" s="59">
        <f t="shared" si="5"/>
        <v>1.9096742635620698E-2</v>
      </c>
    </row>
    <row r="93" spans="1:15" x14ac:dyDescent="0.25">
      <c r="A93" s="220"/>
      <c r="B93" s="220"/>
      <c r="C93" s="15" t="s">
        <v>226</v>
      </c>
      <c r="D93" s="16">
        <v>7.6969024355547339E-2</v>
      </c>
      <c r="E93" s="16">
        <v>7.6969024355547339E-2</v>
      </c>
      <c r="F93" s="16">
        <v>2.6283411848769479E-4</v>
      </c>
      <c r="G93" s="54">
        <v>2.6283411848769479E-4</v>
      </c>
      <c r="H93" s="59">
        <f t="shared" si="6"/>
        <v>7.7231858474035034E-2</v>
      </c>
      <c r="I93" s="59">
        <f t="shared" si="6"/>
        <v>7.7231858474035034E-2</v>
      </c>
      <c r="J93" s="61">
        <v>5.0029865831105774E-2</v>
      </c>
      <c r="K93" s="16">
        <v>5.0029865831105774E-2</v>
      </c>
      <c r="L93" s="16">
        <v>1.7084217701700163E-4</v>
      </c>
      <c r="M93" s="54">
        <v>1.7084217701700163E-4</v>
      </c>
      <c r="N93" s="59">
        <f t="shared" si="4"/>
        <v>5.0200708008122777E-2</v>
      </c>
      <c r="O93" s="59">
        <f t="shared" si="5"/>
        <v>5.0200708008122777E-2</v>
      </c>
    </row>
    <row r="94" spans="1:15" x14ac:dyDescent="0.25">
      <c r="A94" s="220" t="s">
        <v>37</v>
      </c>
      <c r="B94" s="220" t="s">
        <v>223</v>
      </c>
      <c r="C94" s="15" t="s">
        <v>224</v>
      </c>
      <c r="D94" s="16">
        <v>0.95023511751613077</v>
      </c>
      <c r="E94" s="16">
        <v>0.95023511751613077</v>
      </c>
      <c r="F94" s="16">
        <v>1.1814966675490705E-4</v>
      </c>
      <c r="G94" s="54">
        <v>1.1814966675490705E-4</v>
      </c>
      <c r="H94" s="59">
        <f t="shared" si="6"/>
        <v>0.95035326718288571</v>
      </c>
      <c r="I94" s="59">
        <f t="shared" si="6"/>
        <v>0.95035326718288571</v>
      </c>
      <c r="J94" s="61">
        <v>0.95023511751613077</v>
      </c>
      <c r="K94" s="16">
        <v>0.95023511751613077</v>
      </c>
      <c r="L94" s="16">
        <v>1.1814966675490705E-4</v>
      </c>
      <c r="M94" s="54">
        <v>1.1814966675490705E-4</v>
      </c>
      <c r="N94" s="59">
        <f t="shared" si="4"/>
        <v>0.95035326718288571</v>
      </c>
      <c r="O94" s="59">
        <f t="shared" si="5"/>
        <v>0.95035326718288571</v>
      </c>
    </row>
    <row r="95" spans="1:15" x14ac:dyDescent="0.25">
      <c r="A95" s="220"/>
      <c r="B95" s="220"/>
      <c r="C95" s="15" t="s">
        <v>225</v>
      </c>
      <c r="D95" s="16">
        <v>4.4550060723158293E-2</v>
      </c>
      <c r="E95" s="16">
        <v>4.4550060723158293E-2</v>
      </c>
      <c r="F95" s="16">
        <v>1.981808137785926E-5</v>
      </c>
      <c r="G95" s="54">
        <v>1.981808137785926E-5</v>
      </c>
      <c r="H95" s="59">
        <f t="shared" si="6"/>
        <v>4.4569878804536153E-2</v>
      </c>
      <c r="I95" s="59">
        <f t="shared" si="6"/>
        <v>4.4569878804536153E-2</v>
      </c>
      <c r="J95" s="61">
        <v>4.4550060723158293E-2</v>
      </c>
      <c r="K95" s="16">
        <v>4.4550060723158293E-2</v>
      </c>
      <c r="L95" s="16">
        <v>1.981808137785926E-5</v>
      </c>
      <c r="M95" s="54">
        <v>1.981808137785926E-5</v>
      </c>
      <c r="N95" s="59">
        <f t="shared" si="4"/>
        <v>4.4569878804536153E-2</v>
      </c>
      <c r="O95" s="59">
        <f t="shared" si="5"/>
        <v>4.4569878804536153E-2</v>
      </c>
    </row>
    <row r="96" spans="1:15" x14ac:dyDescent="0.25">
      <c r="A96" s="220"/>
      <c r="B96" s="220"/>
      <c r="C96" s="15" t="s">
        <v>226</v>
      </c>
      <c r="D96" s="16">
        <v>0.11057580495551657</v>
      </c>
      <c r="E96" s="16">
        <v>0.11057580495551657</v>
      </c>
      <c r="F96" s="16">
        <v>3.7452156814067753E-5</v>
      </c>
      <c r="G96" s="54">
        <v>3.7452156814067753E-5</v>
      </c>
      <c r="H96" s="59">
        <f t="shared" si="6"/>
        <v>0.11061325711233064</v>
      </c>
      <c r="I96" s="59">
        <f t="shared" si="6"/>
        <v>0.11061325711233064</v>
      </c>
      <c r="J96" s="61">
        <v>0.11057580495551657</v>
      </c>
      <c r="K96" s="16">
        <v>0.11057580495551657</v>
      </c>
      <c r="L96" s="16">
        <v>3.7452156814067753E-5</v>
      </c>
      <c r="M96" s="54">
        <v>3.7452156814067753E-5</v>
      </c>
      <c r="N96" s="59">
        <f t="shared" si="4"/>
        <v>0.11061325711233064</v>
      </c>
      <c r="O96" s="59">
        <f t="shared" si="5"/>
        <v>0.11061325711233064</v>
      </c>
    </row>
    <row r="97" spans="1:15" x14ac:dyDescent="0.25">
      <c r="A97" s="220"/>
      <c r="B97" s="220" t="s">
        <v>227</v>
      </c>
      <c r="C97" s="15" t="s">
        <v>224</v>
      </c>
      <c r="D97" s="16">
        <v>0.87025512537934246</v>
      </c>
      <c r="E97" s="16">
        <v>0.87025512537934246</v>
      </c>
      <c r="F97" s="16">
        <v>1.0306049393102902E-4</v>
      </c>
      <c r="G97" s="54">
        <v>1.0306049393102902E-4</v>
      </c>
      <c r="H97" s="59">
        <f t="shared" si="6"/>
        <v>0.87035818587327352</v>
      </c>
      <c r="I97" s="59">
        <f t="shared" si="6"/>
        <v>0.87035818587327352</v>
      </c>
      <c r="J97" s="61">
        <v>0.56566583149657257</v>
      </c>
      <c r="K97" s="16">
        <v>0.56566583149657257</v>
      </c>
      <c r="L97" s="16">
        <v>6.6989321055168865E-5</v>
      </c>
      <c r="M97" s="54">
        <v>6.6989321055168865E-5</v>
      </c>
      <c r="N97" s="59">
        <f t="shared" si="4"/>
        <v>0.56573282081762777</v>
      </c>
      <c r="O97" s="59">
        <f t="shared" si="5"/>
        <v>0.56573282081762777</v>
      </c>
    </row>
    <row r="98" spans="1:15" x14ac:dyDescent="0.25">
      <c r="A98" s="220"/>
      <c r="B98" s="220"/>
      <c r="C98" s="15" t="s">
        <v>225</v>
      </c>
      <c r="D98" s="16">
        <v>3.7370126659377646E-2</v>
      </c>
      <c r="E98" s="16">
        <v>3.7370126659377646E-2</v>
      </c>
      <c r="F98" s="16">
        <v>1.7132624528721813E-5</v>
      </c>
      <c r="G98" s="54">
        <v>1.7132624528721813E-5</v>
      </c>
      <c r="H98" s="59">
        <f t="shared" si="6"/>
        <v>3.738725928390637E-2</v>
      </c>
      <c r="I98" s="59">
        <f t="shared" si="6"/>
        <v>3.738725928390637E-2</v>
      </c>
      <c r="J98" s="61">
        <v>2.4290582328595472E-2</v>
      </c>
      <c r="K98" s="16">
        <v>2.4290582328595472E-2</v>
      </c>
      <c r="L98" s="16">
        <v>1.1136205943669178E-5</v>
      </c>
      <c r="M98" s="54">
        <v>1.1136205943669178E-5</v>
      </c>
      <c r="N98" s="59">
        <f t="shared" si="4"/>
        <v>2.4301718534539142E-2</v>
      </c>
      <c r="O98" s="59">
        <f t="shared" si="5"/>
        <v>2.4301718534539142E-2</v>
      </c>
    </row>
    <row r="99" spans="1:15" x14ac:dyDescent="0.25">
      <c r="A99" s="220"/>
      <c r="B99" s="220"/>
      <c r="C99" s="15" t="s">
        <v>226</v>
      </c>
      <c r="D99" s="16">
        <v>9.8361561210814089E-2</v>
      </c>
      <c r="E99" s="16">
        <v>9.8361561210814089E-2</v>
      </c>
      <c r="F99" s="16">
        <v>3.2854264810961849E-5</v>
      </c>
      <c r="G99" s="54">
        <v>3.2854264810961849E-5</v>
      </c>
      <c r="H99" s="59">
        <f t="shared" si="6"/>
        <v>9.8394415475625052E-2</v>
      </c>
      <c r="I99" s="59">
        <f t="shared" si="6"/>
        <v>9.8394415475625052E-2</v>
      </c>
      <c r="J99" s="61">
        <v>6.3935014787029162E-2</v>
      </c>
      <c r="K99" s="16">
        <v>6.3935014787029162E-2</v>
      </c>
      <c r="L99" s="16">
        <v>2.1355272127125204E-5</v>
      </c>
      <c r="M99" s="54">
        <v>2.1355272127125204E-5</v>
      </c>
      <c r="N99" s="59">
        <f t="shared" si="4"/>
        <v>6.3956370059156289E-2</v>
      </c>
      <c r="O99" s="59">
        <f t="shared" si="5"/>
        <v>6.3956370059156289E-2</v>
      </c>
    </row>
    <row r="100" spans="1:15" x14ac:dyDescent="0.25">
      <c r="A100" s="220" t="s">
        <v>38</v>
      </c>
      <c r="B100" s="220" t="s">
        <v>223</v>
      </c>
      <c r="C100" s="15" t="s">
        <v>224</v>
      </c>
      <c r="D100" s="16">
        <v>0.37498067417676911</v>
      </c>
      <c r="E100" s="16">
        <v>0.37498067417676911</v>
      </c>
      <c r="F100" s="16">
        <v>5.9074833377453524E-5</v>
      </c>
      <c r="G100" s="54">
        <v>5.9074833377453524E-5</v>
      </c>
      <c r="H100" s="59">
        <f t="shared" si="6"/>
        <v>0.37503974901014658</v>
      </c>
      <c r="I100" s="59">
        <f t="shared" si="6"/>
        <v>0.37503974901014658</v>
      </c>
      <c r="J100" s="61">
        <v>0.37498067417676911</v>
      </c>
      <c r="K100" s="16">
        <v>0.37498067417676911</v>
      </c>
      <c r="L100" s="16">
        <v>5.9074833377453524E-5</v>
      </c>
      <c r="M100" s="54">
        <v>5.9074833377453524E-5</v>
      </c>
      <c r="N100" s="59">
        <f t="shared" si="4"/>
        <v>0.37503974901014658</v>
      </c>
      <c r="O100" s="59">
        <f t="shared" si="5"/>
        <v>0.37503974901014658</v>
      </c>
    </row>
    <row r="101" spans="1:15" x14ac:dyDescent="0.25">
      <c r="A101" s="220"/>
      <c r="B101" s="220"/>
      <c r="C101" s="15" t="s">
        <v>225</v>
      </c>
      <c r="D101" s="16">
        <v>1.7580293020797891E-2</v>
      </c>
      <c r="E101" s="16">
        <v>1.7580293020797891E-2</v>
      </c>
      <c r="F101" s="16">
        <v>9.9090406889296302E-6</v>
      </c>
      <c r="G101" s="54">
        <v>9.9090406889296302E-6</v>
      </c>
      <c r="H101" s="59">
        <f t="shared" si="6"/>
        <v>1.7590202061486822E-2</v>
      </c>
      <c r="I101" s="59">
        <f t="shared" si="6"/>
        <v>1.7590202061486822E-2</v>
      </c>
      <c r="J101" s="61">
        <v>1.7580293020797891E-2</v>
      </c>
      <c r="K101" s="16">
        <v>1.7580293020797891E-2</v>
      </c>
      <c r="L101" s="16">
        <v>9.9090406889296302E-6</v>
      </c>
      <c r="M101" s="54">
        <v>9.9090406889296302E-6</v>
      </c>
      <c r="N101" s="59">
        <f t="shared" si="4"/>
        <v>1.7590202061486822E-2</v>
      </c>
      <c r="O101" s="59">
        <f t="shared" si="5"/>
        <v>1.7590202061486822E-2</v>
      </c>
    </row>
    <row r="102" spans="1:15" x14ac:dyDescent="0.25">
      <c r="A102" s="220"/>
      <c r="B102" s="220"/>
      <c r="C102" s="15" t="s">
        <v>226</v>
      </c>
      <c r="D102" s="16">
        <v>4.3635295229082771E-2</v>
      </c>
      <c r="E102" s="16">
        <v>4.3635295229082771E-2</v>
      </c>
      <c r="F102" s="16">
        <v>1.8726078407033877E-5</v>
      </c>
      <c r="G102" s="54">
        <v>1.8726078407033877E-5</v>
      </c>
      <c r="H102" s="59">
        <f t="shared" si="6"/>
        <v>4.3654021307489806E-2</v>
      </c>
      <c r="I102" s="59">
        <f t="shared" si="6"/>
        <v>4.3654021307489806E-2</v>
      </c>
      <c r="J102" s="61">
        <v>4.3635295229082771E-2</v>
      </c>
      <c r="K102" s="16">
        <v>4.3635295229082771E-2</v>
      </c>
      <c r="L102" s="16">
        <v>1.8726078407033877E-5</v>
      </c>
      <c r="M102" s="54">
        <v>1.8726078407033877E-5</v>
      </c>
      <c r="N102" s="59">
        <f t="shared" si="4"/>
        <v>4.3654021307489806E-2</v>
      </c>
      <c r="O102" s="59">
        <f t="shared" si="5"/>
        <v>4.3654021307489806E-2</v>
      </c>
    </row>
    <row r="103" spans="1:15" x14ac:dyDescent="0.25">
      <c r="A103" s="220"/>
      <c r="B103" s="220" t="s">
        <v>227</v>
      </c>
      <c r="C103" s="15" t="s">
        <v>224</v>
      </c>
      <c r="D103" s="16">
        <v>0.34341906292996477</v>
      </c>
      <c r="E103" s="16">
        <v>0.34341906292996477</v>
      </c>
      <c r="F103" s="16">
        <v>5.1530246965514509E-5</v>
      </c>
      <c r="G103" s="54">
        <v>5.1530246965514509E-5</v>
      </c>
      <c r="H103" s="59">
        <f t="shared" si="6"/>
        <v>0.34347059317693029</v>
      </c>
      <c r="I103" s="59">
        <f t="shared" si="6"/>
        <v>0.34347059317693029</v>
      </c>
      <c r="J103" s="61">
        <v>0.2232223909044771</v>
      </c>
      <c r="K103" s="16">
        <v>0.2232223909044771</v>
      </c>
      <c r="L103" s="16">
        <v>3.3494660527584433E-5</v>
      </c>
      <c r="M103" s="54">
        <v>3.3494660527584433E-5</v>
      </c>
      <c r="N103" s="59">
        <f t="shared" si="4"/>
        <v>0.22325588556500467</v>
      </c>
      <c r="O103" s="59">
        <f t="shared" si="5"/>
        <v>0.22325588556500467</v>
      </c>
    </row>
    <row r="104" spans="1:15" x14ac:dyDescent="0.25">
      <c r="A104" s="220"/>
      <c r="B104" s="220"/>
      <c r="C104" s="15" t="s">
        <v>225</v>
      </c>
      <c r="D104" s="16">
        <v>1.4746955811772346E-2</v>
      </c>
      <c r="E104" s="16">
        <v>1.4746955811772346E-2</v>
      </c>
      <c r="F104" s="16">
        <v>8.5663122643609064E-6</v>
      </c>
      <c r="G104" s="54">
        <v>8.5663122643609064E-6</v>
      </c>
      <c r="H104" s="59">
        <f t="shared" si="6"/>
        <v>1.4755522124036708E-2</v>
      </c>
      <c r="I104" s="59">
        <f t="shared" si="6"/>
        <v>1.4755522124036708E-2</v>
      </c>
      <c r="J104" s="61">
        <v>9.585521277652026E-3</v>
      </c>
      <c r="K104" s="16">
        <v>9.585521277652026E-3</v>
      </c>
      <c r="L104" s="16">
        <v>5.5681029718345892E-6</v>
      </c>
      <c r="M104" s="54">
        <v>5.5681029718345892E-6</v>
      </c>
      <c r="N104" s="59">
        <f t="shared" si="4"/>
        <v>9.5910893806238611E-3</v>
      </c>
      <c r="O104" s="59">
        <f t="shared" si="5"/>
        <v>9.5910893806238611E-3</v>
      </c>
    </row>
    <row r="105" spans="1:15" x14ac:dyDescent="0.25">
      <c r="A105" s="220"/>
      <c r="B105" s="220"/>
      <c r="C105" s="15" t="s">
        <v>226</v>
      </c>
      <c r="D105" s="16">
        <v>3.8815324603370581E-2</v>
      </c>
      <c r="E105" s="16">
        <v>3.8815324603370581E-2</v>
      </c>
      <c r="F105" s="16">
        <v>1.6427132405480924E-5</v>
      </c>
      <c r="G105" s="54">
        <v>1.6427132405480924E-5</v>
      </c>
      <c r="H105" s="59">
        <f t="shared" si="6"/>
        <v>3.8831751735776063E-2</v>
      </c>
      <c r="I105" s="59">
        <f t="shared" si="6"/>
        <v>3.8831751735776063E-2</v>
      </c>
      <c r="J105" s="61">
        <v>2.5229960992190877E-2</v>
      </c>
      <c r="K105" s="16">
        <v>2.5229960992190877E-2</v>
      </c>
      <c r="L105" s="16">
        <v>1.0677636063562602E-5</v>
      </c>
      <c r="M105" s="54">
        <v>1.0677636063562602E-5</v>
      </c>
      <c r="N105" s="59">
        <f t="shared" si="4"/>
        <v>2.5240638628254441E-2</v>
      </c>
      <c r="O105" s="59">
        <f t="shared" si="5"/>
        <v>2.5240638628254441E-2</v>
      </c>
    </row>
    <row r="106" spans="1:15" x14ac:dyDescent="0.25">
      <c r="A106" s="220" t="s">
        <v>39</v>
      </c>
      <c r="B106" s="220" t="s">
        <v>223</v>
      </c>
      <c r="C106" s="15" t="s">
        <v>224</v>
      </c>
      <c r="D106" s="16">
        <v>0.44742012259728126</v>
      </c>
      <c r="E106" s="16">
        <v>0.44742012259728126</v>
      </c>
      <c r="F106" s="16">
        <v>5.9074833377453524E-5</v>
      </c>
      <c r="G106" s="54">
        <v>5.9074833377453524E-5</v>
      </c>
      <c r="H106" s="59">
        <f t="shared" si="6"/>
        <v>0.44747919743065873</v>
      </c>
      <c r="I106" s="59">
        <f t="shared" si="6"/>
        <v>0.44747919743065873</v>
      </c>
      <c r="J106" s="61">
        <v>0.44742012259728126</v>
      </c>
      <c r="K106" s="16">
        <v>0.44742012259728126</v>
      </c>
      <c r="L106" s="16">
        <v>5.9074833377453524E-5</v>
      </c>
      <c r="M106" s="54">
        <v>5.9074833377453524E-5</v>
      </c>
      <c r="N106" s="59">
        <f t="shared" si="4"/>
        <v>0.44747919743065873</v>
      </c>
      <c r="O106" s="59">
        <f t="shared" si="5"/>
        <v>0.44747919743065873</v>
      </c>
    </row>
    <row r="107" spans="1:15" x14ac:dyDescent="0.25">
      <c r="A107" s="220"/>
      <c r="B107" s="220"/>
      <c r="C107" s="15" t="s">
        <v>225</v>
      </c>
      <c r="D107" s="16">
        <v>2.0976485990724755E-2</v>
      </c>
      <c r="E107" s="16">
        <v>2.0976485990724755E-2</v>
      </c>
      <c r="F107" s="16">
        <v>9.9090406889296302E-6</v>
      </c>
      <c r="G107" s="54">
        <v>9.9090406889296302E-6</v>
      </c>
      <c r="H107" s="59">
        <f t="shared" si="6"/>
        <v>2.0986395031413686E-2</v>
      </c>
      <c r="I107" s="59">
        <f t="shared" si="6"/>
        <v>2.0986395031413686E-2</v>
      </c>
      <c r="J107" s="61">
        <v>2.0976485990724755E-2</v>
      </c>
      <c r="K107" s="16">
        <v>2.0976485990724755E-2</v>
      </c>
      <c r="L107" s="16">
        <v>9.9090406889296302E-6</v>
      </c>
      <c r="M107" s="54">
        <v>9.9090406889296302E-6</v>
      </c>
      <c r="N107" s="59">
        <f t="shared" si="4"/>
        <v>2.0986395031413686E-2</v>
      </c>
      <c r="O107" s="59">
        <f t="shared" si="5"/>
        <v>2.0986395031413686E-2</v>
      </c>
    </row>
    <row r="108" spans="1:15" x14ac:dyDescent="0.25">
      <c r="A108" s="220"/>
      <c r="B108" s="220"/>
      <c r="C108" s="15" t="s">
        <v>226</v>
      </c>
      <c r="D108" s="16">
        <v>5.2064840898337399E-2</v>
      </c>
      <c r="E108" s="16">
        <v>5.2064840898337399E-2</v>
      </c>
      <c r="F108" s="16">
        <v>1.8726078407033877E-5</v>
      </c>
      <c r="G108" s="54">
        <v>1.8726078407033877E-5</v>
      </c>
      <c r="H108" s="59">
        <f t="shared" si="6"/>
        <v>5.2083566976744433E-2</v>
      </c>
      <c r="I108" s="59">
        <f t="shared" si="6"/>
        <v>5.2083566976744433E-2</v>
      </c>
      <c r="J108" s="61">
        <v>5.2064840898337399E-2</v>
      </c>
      <c r="K108" s="16">
        <v>5.2064840898337399E-2</v>
      </c>
      <c r="L108" s="16">
        <v>1.8726078407033877E-5</v>
      </c>
      <c r="M108" s="54">
        <v>1.8726078407033877E-5</v>
      </c>
      <c r="N108" s="59">
        <f t="shared" si="4"/>
        <v>5.2083566976744433E-2</v>
      </c>
      <c r="O108" s="59">
        <f t="shared" si="5"/>
        <v>5.2083566976744433E-2</v>
      </c>
    </row>
    <row r="109" spans="1:15" x14ac:dyDescent="0.25">
      <c r="A109" s="220"/>
      <c r="B109" s="220" t="s">
        <v>227</v>
      </c>
      <c r="C109" s="15" t="s">
        <v>224</v>
      </c>
      <c r="D109" s="16">
        <v>0.40976138190507155</v>
      </c>
      <c r="E109" s="16">
        <v>0.40976138190507155</v>
      </c>
      <c r="F109" s="16">
        <v>5.1530246965514509E-5</v>
      </c>
      <c r="G109" s="54">
        <v>5.1530246965514509E-5</v>
      </c>
      <c r="H109" s="59">
        <f t="shared" si="6"/>
        <v>0.40981291215203708</v>
      </c>
      <c r="I109" s="59">
        <f t="shared" si="6"/>
        <v>0.40981291215203708</v>
      </c>
      <c r="J109" s="61">
        <v>0.26634489823829655</v>
      </c>
      <c r="K109" s="16">
        <v>0.26634489823829655</v>
      </c>
      <c r="L109" s="16">
        <v>3.3494660527584433E-5</v>
      </c>
      <c r="M109" s="54">
        <v>3.3494660527584433E-5</v>
      </c>
      <c r="N109" s="59">
        <f t="shared" si="4"/>
        <v>0.26637839289882415</v>
      </c>
      <c r="O109" s="59">
        <f t="shared" si="5"/>
        <v>0.26637839289882415</v>
      </c>
    </row>
    <row r="110" spans="1:15" x14ac:dyDescent="0.25">
      <c r="A110" s="220"/>
      <c r="B110" s="220"/>
      <c r="C110" s="15" t="s">
        <v>225</v>
      </c>
      <c r="D110" s="16">
        <v>1.7595799548137458E-2</v>
      </c>
      <c r="E110" s="16">
        <v>1.7595799548137458E-2</v>
      </c>
      <c r="F110" s="16">
        <v>8.5663122643609064E-6</v>
      </c>
      <c r="G110" s="54">
        <v>8.5663122643609064E-6</v>
      </c>
      <c r="H110" s="59">
        <f t="shared" si="6"/>
        <v>1.760436586040182E-2</v>
      </c>
      <c r="I110" s="59">
        <f t="shared" si="6"/>
        <v>1.760436586040182E-2</v>
      </c>
      <c r="J110" s="61">
        <v>1.1437269706289348E-2</v>
      </c>
      <c r="K110" s="16">
        <v>1.1437269706289348E-2</v>
      </c>
      <c r="L110" s="16">
        <v>5.5681029718345892E-6</v>
      </c>
      <c r="M110" s="54">
        <v>5.5681029718345892E-6</v>
      </c>
      <c r="N110" s="59">
        <f t="shared" si="4"/>
        <v>1.1442837809261183E-2</v>
      </c>
      <c r="O110" s="59">
        <f t="shared" si="5"/>
        <v>1.1442837809261183E-2</v>
      </c>
    </row>
    <row r="111" spans="1:15" x14ac:dyDescent="0.25">
      <c r="A111" s="220"/>
      <c r="B111" s="220"/>
      <c r="C111" s="15" t="s">
        <v>226</v>
      </c>
      <c r="D111" s="16">
        <v>4.6313739583567166E-2</v>
      </c>
      <c r="E111" s="16">
        <v>4.6313739583567166E-2</v>
      </c>
      <c r="F111" s="16">
        <v>1.6427132405480924E-5</v>
      </c>
      <c r="G111" s="54">
        <v>1.6427132405480924E-5</v>
      </c>
      <c r="H111" s="59">
        <f t="shared" si="6"/>
        <v>4.6330166715972648E-2</v>
      </c>
      <c r="I111" s="59">
        <f t="shared" si="6"/>
        <v>4.6330166715972648E-2</v>
      </c>
      <c r="J111" s="61">
        <v>3.0103930729318659E-2</v>
      </c>
      <c r="K111" s="16">
        <v>3.0103930729318659E-2</v>
      </c>
      <c r="L111" s="16">
        <v>1.0677636063562602E-5</v>
      </c>
      <c r="M111" s="54">
        <v>1.0677636063562602E-5</v>
      </c>
      <c r="N111" s="59">
        <f t="shared" si="4"/>
        <v>3.0114608365382222E-2</v>
      </c>
      <c r="O111" s="59">
        <f t="shared" si="5"/>
        <v>3.0114608365382222E-2</v>
      </c>
    </row>
    <row r="112" spans="1:15" x14ac:dyDescent="0.25">
      <c r="A112" s="220" t="s">
        <v>40</v>
      </c>
      <c r="B112" s="220" t="s">
        <v>223</v>
      </c>
      <c r="C112" s="15" t="s">
        <v>224</v>
      </c>
      <c r="D112" s="16">
        <v>0.65444070313237268</v>
      </c>
      <c r="E112" s="16">
        <v>0.65444070313237268</v>
      </c>
      <c r="F112" s="16">
        <v>2.6386758908595906E-3</v>
      </c>
      <c r="G112" s="54">
        <v>2.6386758908595906E-3</v>
      </c>
      <c r="H112" s="59">
        <f t="shared" si="6"/>
        <v>0.65707937902323232</v>
      </c>
      <c r="I112" s="59">
        <f t="shared" si="6"/>
        <v>0.65707937902323232</v>
      </c>
      <c r="J112" s="61">
        <v>0.65444070313237268</v>
      </c>
      <c r="K112" s="16">
        <v>0.65444070313237268</v>
      </c>
      <c r="L112" s="16">
        <v>2.6386758908595906E-3</v>
      </c>
      <c r="M112" s="54">
        <v>2.6386758908595906E-3</v>
      </c>
      <c r="N112" s="59">
        <f t="shared" si="4"/>
        <v>0.65707937902323232</v>
      </c>
      <c r="O112" s="59">
        <f t="shared" si="5"/>
        <v>0.65707937902323232</v>
      </c>
    </row>
    <row r="113" spans="1:15" x14ac:dyDescent="0.25">
      <c r="A113" s="220"/>
      <c r="B113" s="220"/>
      <c r="C113" s="15" t="s">
        <v>225</v>
      </c>
      <c r="D113" s="16">
        <v>3.06822727626236E-2</v>
      </c>
      <c r="E113" s="16">
        <v>3.06822727626236E-2</v>
      </c>
      <c r="F113" s="16">
        <v>4.4260381743885686E-4</v>
      </c>
      <c r="G113" s="54">
        <v>4.4260381743885686E-4</v>
      </c>
      <c r="H113" s="59">
        <f t="shared" si="6"/>
        <v>3.1124876580062456E-2</v>
      </c>
      <c r="I113" s="59">
        <f t="shared" si="6"/>
        <v>3.1124876580062456E-2</v>
      </c>
      <c r="J113" s="61">
        <v>3.06822727626236E-2</v>
      </c>
      <c r="K113" s="16">
        <v>3.06822727626236E-2</v>
      </c>
      <c r="L113" s="16">
        <v>4.4260381743885686E-4</v>
      </c>
      <c r="M113" s="54">
        <v>4.4260381743885686E-4</v>
      </c>
      <c r="N113" s="59">
        <f t="shared" si="4"/>
        <v>3.1124876580062456E-2</v>
      </c>
      <c r="O113" s="59">
        <f t="shared" si="5"/>
        <v>3.1124876580062456E-2</v>
      </c>
    </row>
    <row r="114" spans="1:15" x14ac:dyDescent="0.25">
      <c r="A114" s="220"/>
      <c r="B114" s="220"/>
      <c r="C114" s="15" t="s">
        <v>226</v>
      </c>
      <c r="D114" s="16">
        <v>7.6155160139393524E-2</v>
      </c>
      <c r="E114" s="16">
        <v>7.6155160139393524E-2</v>
      </c>
      <c r="F114" s="16">
        <v>8.364315021808465E-4</v>
      </c>
      <c r="G114" s="54">
        <v>8.364315021808465E-4</v>
      </c>
      <c r="H114" s="59">
        <f t="shared" si="6"/>
        <v>7.6991591641574375E-2</v>
      </c>
      <c r="I114" s="59">
        <f t="shared" si="6"/>
        <v>7.6991591641574375E-2</v>
      </c>
      <c r="J114" s="61">
        <v>7.6155160139393524E-2</v>
      </c>
      <c r="K114" s="16">
        <v>7.6155160139393524E-2</v>
      </c>
      <c r="L114" s="16">
        <v>8.364315021808465E-4</v>
      </c>
      <c r="M114" s="54">
        <v>8.364315021808465E-4</v>
      </c>
      <c r="N114" s="59">
        <f t="shared" si="4"/>
        <v>7.6991591641574375E-2</v>
      </c>
      <c r="O114" s="59">
        <f t="shared" si="5"/>
        <v>7.6991591641574375E-2</v>
      </c>
    </row>
    <row r="115" spans="1:15" x14ac:dyDescent="0.25">
      <c r="A115" s="220"/>
      <c r="B115" s="220" t="s">
        <v>227</v>
      </c>
      <c r="C115" s="15" t="s">
        <v>224</v>
      </c>
      <c r="D115" s="16">
        <v>0.59935732289765642</v>
      </c>
      <c r="E115" s="16">
        <v>0.59935732289765642</v>
      </c>
      <c r="F115" s="16">
        <v>2.3016843644596482E-3</v>
      </c>
      <c r="G115" s="54">
        <v>2.3016843644596482E-3</v>
      </c>
      <c r="H115" s="59">
        <f t="shared" si="6"/>
        <v>0.60165900726211607</v>
      </c>
      <c r="I115" s="59">
        <f t="shared" si="6"/>
        <v>0.60165900726211607</v>
      </c>
      <c r="J115" s="61">
        <v>0.38958225988347667</v>
      </c>
      <c r="K115" s="16">
        <v>0.38958225988347667</v>
      </c>
      <c r="L115" s="16">
        <v>1.4960948368987713E-3</v>
      </c>
      <c r="M115" s="54">
        <v>1.4960948368987713E-3</v>
      </c>
      <c r="N115" s="59">
        <f t="shared" si="4"/>
        <v>0.39107835472037544</v>
      </c>
      <c r="O115" s="59">
        <f t="shared" si="5"/>
        <v>0.39107835472037544</v>
      </c>
    </row>
    <row r="116" spans="1:15" x14ac:dyDescent="0.25">
      <c r="A116" s="220"/>
      <c r="B116" s="220"/>
      <c r="C116" s="15" t="s">
        <v>225</v>
      </c>
      <c r="D116" s="16">
        <v>2.5737348069220112E-2</v>
      </c>
      <c r="E116" s="16">
        <v>2.5737348069220112E-2</v>
      </c>
      <c r="F116" s="16">
        <v>3.8262861447478717E-4</v>
      </c>
      <c r="G116" s="54">
        <v>3.8262861447478717E-4</v>
      </c>
      <c r="H116" s="59">
        <f t="shared" si="6"/>
        <v>2.6119976683694899E-2</v>
      </c>
      <c r="I116" s="59">
        <f t="shared" si="6"/>
        <v>2.6119976683694899E-2</v>
      </c>
      <c r="J116" s="61">
        <v>1.6729276244993072E-2</v>
      </c>
      <c r="K116" s="16">
        <v>1.6729276244993072E-2</v>
      </c>
      <c r="L116" s="16">
        <v>2.4870859940861166E-4</v>
      </c>
      <c r="M116" s="54">
        <v>2.4870859940861166E-4</v>
      </c>
      <c r="N116" s="59">
        <f t="shared" si="4"/>
        <v>1.6977984844401686E-2</v>
      </c>
      <c r="O116" s="59">
        <f t="shared" si="5"/>
        <v>1.6977984844401686E-2</v>
      </c>
    </row>
    <row r="117" spans="1:15" x14ac:dyDescent="0.25">
      <c r="A117" s="220"/>
      <c r="B117" s="220"/>
      <c r="C117" s="15" t="s">
        <v>226</v>
      </c>
      <c r="D117" s="16">
        <v>6.7743033375011363E-2</v>
      </c>
      <c r="E117" s="16">
        <v>6.7743033375011363E-2</v>
      </c>
      <c r="F117" s="16">
        <v>7.3374524744481459E-4</v>
      </c>
      <c r="G117" s="54">
        <v>7.3374524744481459E-4</v>
      </c>
      <c r="H117" s="59">
        <f t="shared" si="6"/>
        <v>6.8476778622456172E-2</v>
      </c>
      <c r="I117" s="59">
        <f t="shared" si="6"/>
        <v>6.8476778622456172E-2</v>
      </c>
      <c r="J117" s="61">
        <v>4.4032971693757389E-2</v>
      </c>
      <c r="K117" s="16">
        <v>4.4032971693757389E-2</v>
      </c>
      <c r="L117" s="16">
        <v>4.7693441083912952E-4</v>
      </c>
      <c r="M117" s="54">
        <v>4.7693441083912952E-4</v>
      </c>
      <c r="N117" s="59">
        <f t="shared" si="4"/>
        <v>4.4509906104596521E-2</v>
      </c>
      <c r="O117" s="59">
        <f t="shared" si="5"/>
        <v>4.4509906104596521E-2</v>
      </c>
    </row>
    <row r="118" spans="1:15" x14ac:dyDescent="0.25">
      <c r="A118" s="220" t="s">
        <v>41</v>
      </c>
      <c r="B118" s="220" t="s">
        <v>223</v>
      </c>
      <c r="C118" s="15" t="s">
        <v>224</v>
      </c>
      <c r="D118" s="16">
        <v>6.3917160371040196E-5</v>
      </c>
      <c r="E118" s="16">
        <v>6.3917160371040196E-5</v>
      </c>
      <c r="F118" s="16">
        <v>2.3629933350981408E-6</v>
      </c>
      <c r="G118" s="54">
        <v>2.3629933350981408E-6</v>
      </c>
      <c r="H118" s="59">
        <f t="shared" si="6"/>
        <v>6.6280153706138335E-5</v>
      </c>
      <c r="I118" s="59">
        <f t="shared" si="6"/>
        <v>6.6280153706138335E-5</v>
      </c>
      <c r="J118" s="61">
        <v>6.3917160371040196E-5</v>
      </c>
      <c r="K118" s="16">
        <v>6.3917160371040196E-5</v>
      </c>
      <c r="L118" s="16">
        <v>2.3629933350981408E-6</v>
      </c>
      <c r="M118" s="54">
        <v>2.3629933350981408E-6</v>
      </c>
      <c r="N118" s="59">
        <f t="shared" si="4"/>
        <v>6.6280153706138335E-5</v>
      </c>
      <c r="O118" s="59">
        <f t="shared" si="5"/>
        <v>6.6280153706138335E-5</v>
      </c>
    </row>
    <row r="119" spans="1:15" x14ac:dyDescent="0.25">
      <c r="A119" s="220"/>
      <c r="B119" s="220"/>
      <c r="C119" s="15" t="s">
        <v>225</v>
      </c>
      <c r="D119" s="16">
        <v>2.9966408558178229E-6</v>
      </c>
      <c r="E119" s="16">
        <v>2.9966408558178229E-6</v>
      </c>
      <c r="F119" s="16">
        <v>3.9636162755718522E-7</v>
      </c>
      <c r="G119" s="54">
        <v>3.9636162755718522E-7</v>
      </c>
      <c r="H119" s="59">
        <f t="shared" si="6"/>
        <v>3.3930024833750079E-6</v>
      </c>
      <c r="I119" s="59">
        <f t="shared" si="6"/>
        <v>3.3930024833750079E-6</v>
      </c>
      <c r="J119" s="61">
        <v>2.9966408558178229E-6</v>
      </c>
      <c r="K119" s="16">
        <v>2.9966408558178229E-6</v>
      </c>
      <c r="L119" s="16">
        <v>3.9636162755718522E-7</v>
      </c>
      <c r="M119" s="54">
        <v>3.9636162755718522E-7</v>
      </c>
      <c r="N119" s="59">
        <f t="shared" si="4"/>
        <v>3.3930024833750079E-6</v>
      </c>
      <c r="O119" s="59">
        <f t="shared" si="5"/>
        <v>3.3930024833750079E-6</v>
      </c>
    </row>
    <row r="120" spans="1:15" x14ac:dyDescent="0.25">
      <c r="A120" s="220"/>
      <c r="B120" s="220"/>
      <c r="C120" s="15" t="s">
        <v>226</v>
      </c>
      <c r="D120" s="16">
        <v>7.4378344140482011E-6</v>
      </c>
      <c r="E120" s="16">
        <v>7.4378344140482011E-6</v>
      </c>
      <c r="F120" s="16">
        <v>7.4904313628135505E-7</v>
      </c>
      <c r="G120" s="54">
        <v>7.4904313628135505E-7</v>
      </c>
      <c r="H120" s="59">
        <f t="shared" si="6"/>
        <v>8.1868775503295555E-6</v>
      </c>
      <c r="I120" s="59">
        <f t="shared" si="6"/>
        <v>8.1868775503295555E-6</v>
      </c>
      <c r="J120" s="61">
        <v>7.4378344140482011E-6</v>
      </c>
      <c r="K120" s="16">
        <v>7.4378344140482011E-6</v>
      </c>
      <c r="L120" s="16">
        <v>7.4904313628135505E-7</v>
      </c>
      <c r="M120" s="54">
        <v>7.4904313628135505E-7</v>
      </c>
      <c r="N120" s="59">
        <f t="shared" si="4"/>
        <v>8.1868775503295555E-6</v>
      </c>
      <c r="O120" s="59">
        <f t="shared" si="5"/>
        <v>8.1868775503295555E-6</v>
      </c>
    </row>
    <row r="121" spans="1:15" x14ac:dyDescent="0.25">
      <c r="A121" s="220"/>
      <c r="B121" s="220" t="s">
        <v>227</v>
      </c>
      <c r="C121" s="15" t="s">
        <v>224</v>
      </c>
      <c r="D121" s="16">
        <v>5.8537340272153091E-5</v>
      </c>
      <c r="E121" s="16">
        <v>5.8537340272153091E-5</v>
      </c>
      <c r="F121" s="16">
        <v>2.0612098786205803E-6</v>
      </c>
      <c r="G121" s="54">
        <v>2.0612098786205803E-6</v>
      </c>
      <c r="H121" s="59">
        <f t="shared" si="6"/>
        <v>6.059855015077367E-5</v>
      </c>
      <c r="I121" s="59">
        <f t="shared" si="6"/>
        <v>6.059855015077367E-5</v>
      </c>
      <c r="J121" s="61">
        <v>3.8049271176899513E-5</v>
      </c>
      <c r="K121" s="16">
        <v>3.8049271176899513E-5</v>
      </c>
      <c r="L121" s="16">
        <v>1.3397864211033772E-6</v>
      </c>
      <c r="M121" s="54">
        <v>1.3397864211033772E-6</v>
      </c>
      <c r="N121" s="59">
        <f t="shared" si="4"/>
        <v>3.938905759800289E-5</v>
      </c>
      <c r="O121" s="59">
        <f t="shared" si="5"/>
        <v>3.938905759800289E-5</v>
      </c>
    </row>
    <row r="122" spans="1:15" x14ac:dyDescent="0.25">
      <c r="A122" s="220"/>
      <c r="B122" s="220"/>
      <c r="C122" s="15" t="s">
        <v>225</v>
      </c>
      <c r="D122" s="16">
        <v>2.5136856497339228E-6</v>
      </c>
      <c r="E122" s="16">
        <v>2.5136856497339228E-6</v>
      </c>
      <c r="F122" s="16">
        <v>3.4265249057443625E-7</v>
      </c>
      <c r="G122" s="54">
        <v>3.4265249057443625E-7</v>
      </c>
      <c r="H122" s="59">
        <f t="shared" si="6"/>
        <v>2.8563381403083589E-6</v>
      </c>
      <c r="I122" s="59">
        <f t="shared" si="6"/>
        <v>2.8563381403083589E-6</v>
      </c>
      <c r="J122" s="61">
        <v>1.6338956723270499E-6</v>
      </c>
      <c r="K122" s="16">
        <v>1.6338956723270499E-6</v>
      </c>
      <c r="L122" s="16">
        <v>2.2272411887338357E-7</v>
      </c>
      <c r="M122" s="54">
        <v>2.2272411887338357E-7</v>
      </c>
      <c r="N122" s="59">
        <f t="shared" si="4"/>
        <v>1.8566197912004335E-6</v>
      </c>
      <c r="O122" s="59">
        <f t="shared" si="5"/>
        <v>1.8566197912004335E-6</v>
      </c>
    </row>
    <row r="123" spans="1:15" x14ac:dyDescent="0.25">
      <c r="A123" s="220"/>
      <c r="B123" s="220"/>
      <c r="C123" s="15" t="s">
        <v>226</v>
      </c>
      <c r="D123" s="16">
        <v>6.6162485119381684E-6</v>
      </c>
      <c r="E123" s="16">
        <v>6.6162485119381684E-6</v>
      </c>
      <c r="F123" s="16">
        <v>6.5708529621923695E-7</v>
      </c>
      <c r="G123" s="54">
        <v>6.5708529621923695E-7</v>
      </c>
      <c r="H123" s="59">
        <f t="shared" si="6"/>
        <v>7.2733338081574051E-6</v>
      </c>
      <c r="I123" s="59">
        <f t="shared" si="6"/>
        <v>7.2733338081574051E-6</v>
      </c>
      <c r="J123" s="61">
        <v>4.3005615327598095E-6</v>
      </c>
      <c r="K123" s="16">
        <v>4.3005615327598095E-6</v>
      </c>
      <c r="L123" s="16">
        <v>4.2710544254250401E-7</v>
      </c>
      <c r="M123" s="54">
        <v>4.2710544254250401E-7</v>
      </c>
      <c r="N123" s="59">
        <f t="shared" si="4"/>
        <v>4.7276669753023135E-6</v>
      </c>
      <c r="O123" s="59">
        <f t="shared" si="5"/>
        <v>4.7276669753023135E-6</v>
      </c>
    </row>
    <row r="124" spans="1:15" x14ac:dyDescent="0.25">
      <c r="A124" s="220" t="s">
        <v>44</v>
      </c>
      <c r="B124" s="220" t="s">
        <v>223</v>
      </c>
      <c r="C124" s="15" t="s">
        <v>224</v>
      </c>
      <c r="D124" s="16">
        <v>4.2611440247360129E-5</v>
      </c>
      <c r="E124" s="16">
        <v>4.2611440247360129E-5</v>
      </c>
      <c r="F124" s="16">
        <v>1.7722450013236058E-6</v>
      </c>
      <c r="G124" s="54">
        <v>1.7722450013236058E-6</v>
      </c>
      <c r="H124" s="59">
        <f t="shared" si="6"/>
        <v>4.4383685248683736E-5</v>
      </c>
      <c r="I124" s="59">
        <f t="shared" si="6"/>
        <v>4.4383685248683736E-5</v>
      </c>
      <c r="J124" s="61">
        <v>4.2611440247360129E-5</v>
      </c>
      <c r="K124" s="16">
        <v>4.2611440247360129E-5</v>
      </c>
      <c r="L124" s="16">
        <v>1.7722450013236058E-6</v>
      </c>
      <c r="M124" s="54">
        <v>1.7722450013236058E-6</v>
      </c>
      <c r="N124" s="59">
        <f t="shared" si="4"/>
        <v>4.4383685248683736E-5</v>
      </c>
      <c r="O124" s="59">
        <f t="shared" si="5"/>
        <v>4.4383685248683736E-5</v>
      </c>
    </row>
    <row r="125" spans="1:15" x14ac:dyDescent="0.25">
      <c r="A125" s="220"/>
      <c r="B125" s="220"/>
      <c r="C125" s="15" t="s">
        <v>225</v>
      </c>
      <c r="D125" s="16">
        <v>1.9977605705452153E-6</v>
      </c>
      <c r="E125" s="16">
        <v>1.9977605705452153E-6</v>
      </c>
      <c r="F125" s="16">
        <v>2.9727122066788891E-7</v>
      </c>
      <c r="G125" s="54">
        <v>2.9727122066788891E-7</v>
      </c>
      <c r="H125" s="59">
        <f t="shared" si="6"/>
        <v>2.295031791213104E-6</v>
      </c>
      <c r="I125" s="59">
        <f t="shared" si="6"/>
        <v>2.295031791213104E-6</v>
      </c>
      <c r="J125" s="61">
        <v>1.9977605705452153E-6</v>
      </c>
      <c r="K125" s="16">
        <v>1.9977605705452153E-6</v>
      </c>
      <c r="L125" s="16">
        <v>2.9727122066788891E-7</v>
      </c>
      <c r="M125" s="54">
        <v>2.9727122066788891E-7</v>
      </c>
      <c r="N125" s="59">
        <f t="shared" si="4"/>
        <v>2.295031791213104E-6</v>
      </c>
      <c r="O125" s="59">
        <f t="shared" si="5"/>
        <v>2.295031791213104E-6</v>
      </c>
    </row>
    <row r="126" spans="1:15" x14ac:dyDescent="0.25">
      <c r="A126" s="220"/>
      <c r="B126" s="220"/>
      <c r="C126" s="15" t="s">
        <v>226</v>
      </c>
      <c r="D126" s="16">
        <v>4.9585562760321335E-6</v>
      </c>
      <c r="E126" s="16">
        <v>4.9585562760321335E-6</v>
      </c>
      <c r="F126" s="16">
        <v>5.6178235221101634E-7</v>
      </c>
      <c r="G126" s="54">
        <v>5.6178235221101634E-7</v>
      </c>
      <c r="H126" s="59">
        <f t="shared" si="6"/>
        <v>5.5203386282431495E-6</v>
      </c>
      <c r="I126" s="59">
        <f t="shared" si="6"/>
        <v>5.5203386282431495E-6</v>
      </c>
      <c r="J126" s="61">
        <v>4.9585562760321335E-6</v>
      </c>
      <c r="K126" s="16">
        <v>4.9585562760321335E-6</v>
      </c>
      <c r="L126" s="16">
        <v>5.6178235221101634E-7</v>
      </c>
      <c r="M126" s="54">
        <v>5.6178235221101634E-7</v>
      </c>
      <c r="N126" s="59">
        <f t="shared" si="4"/>
        <v>5.5203386282431495E-6</v>
      </c>
      <c r="O126" s="59">
        <f t="shared" si="5"/>
        <v>5.5203386282431495E-6</v>
      </c>
    </row>
    <row r="127" spans="1:15" x14ac:dyDescent="0.25">
      <c r="A127" s="220"/>
      <c r="B127" s="220" t="s">
        <v>227</v>
      </c>
      <c r="C127" s="15" t="s">
        <v>224</v>
      </c>
      <c r="D127" s="16">
        <v>3.9024893514768723E-5</v>
      </c>
      <c r="E127" s="16">
        <v>3.9024893514768723E-5</v>
      </c>
      <c r="F127" s="16">
        <v>1.5459074089654353E-6</v>
      </c>
      <c r="G127" s="54">
        <v>1.5459074089654353E-6</v>
      </c>
      <c r="H127" s="59">
        <f t="shared" si="6"/>
        <v>4.057080092373416E-5</v>
      </c>
      <c r="I127" s="59">
        <f t="shared" si="6"/>
        <v>4.057080092373416E-5</v>
      </c>
      <c r="J127" s="61">
        <v>2.536618078459967E-5</v>
      </c>
      <c r="K127" s="16">
        <v>2.536618078459967E-5</v>
      </c>
      <c r="L127" s="16">
        <v>1.004839815827533E-6</v>
      </c>
      <c r="M127" s="54">
        <v>1.004839815827533E-6</v>
      </c>
      <c r="N127" s="59">
        <f t="shared" si="4"/>
        <v>2.6371020600427203E-5</v>
      </c>
      <c r="O127" s="59">
        <f t="shared" si="5"/>
        <v>2.6371020600427203E-5</v>
      </c>
    </row>
    <row r="128" spans="1:15" x14ac:dyDescent="0.25">
      <c r="A128" s="220"/>
      <c r="B128" s="220"/>
      <c r="C128" s="15" t="s">
        <v>225</v>
      </c>
      <c r="D128" s="16">
        <v>1.6757904331559485E-6</v>
      </c>
      <c r="E128" s="16">
        <v>1.6757904331559485E-6</v>
      </c>
      <c r="F128" s="16">
        <v>2.5698936793082717E-7</v>
      </c>
      <c r="G128" s="54">
        <v>2.5698936793082717E-7</v>
      </c>
      <c r="H128" s="59">
        <f t="shared" si="6"/>
        <v>1.9327798010867758E-6</v>
      </c>
      <c r="I128" s="59">
        <f t="shared" si="6"/>
        <v>1.9327798010867758E-6</v>
      </c>
      <c r="J128" s="61">
        <v>1.0892637815513667E-6</v>
      </c>
      <c r="K128" s="16">
        <v>1.0892637815513667E-6</v>
      </c>
      <c r="L128" s="16">
        <v>1.6704308915503766E-7</v>
      </c>
      <c r="M128" s="54">
        <v>1.6704308915503766E-7</v>
      </c>
      <c r="N128" s="59">
        <f t="shared" si="4"/>
        <v>1.2563068707064044E-6</v>
      </c>
      <c r="O128" s="59">
        <f t="shared" si="5"/>
        <v>1.2563068707064044E-6</v>
      </c>
    </row>
    <row r="129" spans="1:15" x14ac:dyDescent="0.25">
      <c r="A129" s="220"/>
      <c r="B129" s="220"/>
      <c r="C129" s="15" t="s">
        <v>226</v>
      </c>
      <c r="D129" s="16">
        <v>4.4108323412921117E-6</v>
      </c>
      <c r="E129" s="16">
        <v>4.4108323412921117E-6</v>
      </c>
      <c r="F129" s="16">
        <v>4.9281397216442777E-7</v>
      </c>
      <c r="G129" s="54">
        <v>4.9281397216442777E-7</v>
      </c>
      <c r="H129" s="59">
        <f t="shared" si="6"/>
        <v>4.9036463134565394E-6</v>
      </c>
      <c r="I129" s="59">
        <f t="shared" si="6"/>
        <v>4.9036463134565394E-6</v>
      </c>
      <c r="J129" s="61">
        <v>2.8670410218398728E-6</v>
      </c>
      <c r="K129" s="16">
        <v>2.8670410218398728E-6</v>
      </c>
      <c r="L129" s="16">
        <v>3.2032908190687806E-7</v>
      </c>
      <c r="M129" s="54">
        <v>3.2032908190687806E-7</v>
      </c>
      <c r="N129" s="59">
        <f t="shared" si="4"/>
        <v>3.1873701037467509E-6</v>
      </c>
      <c r="O129" s="59">
        <f t="shared" si="5"/>
        <v>3.1873701037467509E-6</v>
      </c>
    </row>
    <row r="130" spans="1:15" x14ac:dyDescent="0.25">
      <c r="A130" s="220" t="s">
        <v>45</v>
      </c>
      <c r="B130" s="220" t="s">
        <v>223</v>
      </c>
      <c r="C130" s="15" t="s">
        <v>224</v>
      </c>
      <c r="D130" s="16">
        <v>3.1958580185520098E-5</v>
      </c>
      <c r="E130" s="16">
        <v>3.1958580185520098E-5</v>
      </c>
      <c r="F130" s="16">
        <v>1.1814966675490704E-6</v>
      </c>
      <c r="G130" s="54">
        <v>1.1814966675490704E-6</v>
      </c>
      <c r="H130" s="59">
        <f t="shared" si="6"/>
        <v>3.3140076853069167E-5</v>
      </c>
      <c r="I130" s="59">
        <f t="shared" si="6"/>
        <v>3.3140076853069167E-5</v>
      </c>
      <c r="J130" s="61">
        <v>3.1958580185520098E-5</v>
      </c>
      <c r="K130" s="16">
        <v>3.1958580185520098E-5</v>
      </c>
      <c r="L130" s="16">
        <v>1.1814966675490704E-6</v>
      </c>
      <c r="M130" s="54">
        <v>1.1814966675490704E-6</v>
      </c>
      <c r="N130" s="59">
        <f t="shared" si="4"/>
        <v>3.3140076853069167E-5</v>
      </c>
      <c r="O130" s="59">
        <f t="shared" si="5"/>
        <v>3.3140076853069167E-5</v>
      </c>
    </row>
    <row r="131" spans="1:15" x14ac:dyDescent="0.25">
      <c r="A131" s="220"/>
      <c r="B131" s="220"/>
      <c r="C131" s="15" t="s">
        <v>225</v>
      </c>
      <c r="D131" s="16">
        <v>1.4983204279089115E-6</v>
      </c>
      <c r="E131" s="16">
        <v>1.4983204279089115E-6</v>
      </c>
      <c r="F131" s="16">
        <v>1.9818081377859261E-7</v>
      </c>
      <c r="G131" s="54">
        <v>1.9818081377859261E-7</v>
      </c>
      <c r="H131" s="59">
        <f t="shared" si="6"/>
        <v>1.696501241687504E-6</v>
      </c>
      <c r="I131" s="59">
        <f t="shared" si="6"/>
        <v>1.696501241687504E-6</v>
      </c>
      <c r="J131" s="61">
        <v>1.4983204279089115E-6</v>
      </c>
      <c r="K131" s="16">
        <v>1.4983204279089115E-6</v>
      </c>
      <c r="L131" s="16">
        <v>1.9818081377859261E-7</v>
      </c>
      <c r="M131" s="54">
        <v>1.9818081377859261E-7</v>
      </c>
      <c r="N131" s="59">
        <f t="shared" si="4"/>
        <v>1.696501241687504E-6</v>
      </c>
      <c r="O131" s="59">
        <f t="shared" si="5"/>
        <v>1.696501241687504E-6</v>
      </c>
    </row>
    <row r="132" spans="1:15" x14ac:dyDescent="0.25">
      <c r="A132" s="220"/>
      <c r="B132" s="220"/>
      <c r="C132" s="15" t="s">
        <v>226</v>
      </c>
      <c r="D132" s="16">
        <v>3.7189172070241006E-6</v>
      </c>
      <c r="E132" s="16">
        <v>3.7189172070241006E-6</v>
      </c>
      <c r="F132" s="16">
        <v>3.7452156814067753E-7</v>
      </c>
      <c r="G132" s="54">
        <v>3.7452156814067753E-7</v>
      </c>
      <c r="H132" s="59">
        <f t="shared" si="6"/>
        <v>4.0934387751647778E-6</v>
      </c>
      <c r="I132" s="59">
        <f t="shared" si="6"/>
        <v>4.0934387751647778E-6</v>
      </c>
      <c r="J132" s="61">
        <v>3.7189172070241006E-6</v>
      </c>
      <c r="K132" s="16">
        <v>3.7189172070241006E-6</v>
      </c>
      <c r="L132" s="16">
        <v>3.7452156814067753E-7</v>
      </c>
      <c r="M132" s="54">
        <v>3.7452156814067753E-7</v>
      </c>
      <c r="N132" s="59">
        <f t="shared" si="4"/>
        <v>4.0934387751647778E-6</v>
      </c>
      <c r="O132" s="59">
        <f t="shared" si="5"/>
        <v>4.0934387751647778E-6</v>
      </c>
    </row>
    <row r="133" spans="1:15" x14ac:dyDescent="0.25">
      <c r="A133" s="220"/>
      <c r="B133" s="220" t="s">
        <v>227</v>
      </c>
      <c r="C133" s="15" t="s">
        <v>224</v>
      </c>
      <c r="D133" s="16">
        <v>2.9268670136076545E-5</v>
      </c>
      <c r="E133" s="16">
        <v>2.9268670136076545E-5</v>
      </c>
      <c r="F133" s="16">
        <v>1.0306049393102901E-6</v>
      </c>
      <c r="G133" s="54">
        <v>1.0306049393102901E-6</v>
      </c>
      <c r="H133" s="59">
        <f t="shared" si="6"/>
        <v>3.0299275075386835E-5</v>
      </c>
      <c r="I133" s="59">
        <f t="shared" si="6"/>
        <v>3.0299275075386835E-5</v>
      </c>
      <c r="J133" s="61">
        <v>1.9024635588449757E-5</v>
      </c>
      <c r="K133" s="16">
        <v>1.9024635588449757E-5</v>
      </c>
      <c r="L133" s="16">
        <v>6.6989321055168862E-7</v>
      </c>
      <c r="M133" s="54">
        <v>6.6989321055168862E-7</v>
      </c>
      <c r="N133" s="59">
        <f t="shared" ref="N133:N196" si="7">J133+L133</f>
        <v>1.9694528799001445E-5</v>
      </c>
      <c r="O133" s="59">
        <f t="shared" ref="O133:O196" si="8">K133+M133</f>
        <v>1.9694528799001445E-5</v>
      </c>
    </row>
    <row r="134" spans="1:15" x14ac:dyDescent="0.25">
      <c r="A134" s="220"/>
      <c r="B134" s="220"/>
      <c r="C134" s="15" t="s">
        <v>225</v>
      </c>
      <c r="D134" s="16">
        <v>1.2568428248669614E-6</v>
      </c>
      <c r="E134" s="16">
        <v>1.2568428248669614E-6</v>
      </c>
      <c r="F134" s="16">
        <v>1.7132624528721812E-7</v>
      </c>
      <c r="G134" s="54">
        <v>1.7132624528721812E-7</v>
      </c>
      <c r="H134" s="59">
        <f t="shared" si="6"/>
        <v>1.4281690701541794E-6</v>
      </c>
      <c r="I134" s="59">
        <f t="shared" si="6"/>
        <v>1.4281690701541794E-6</v>
      </c>
      <c r="J134" s="61">
        <v>8.1694783616352496E-7</v>
      </c>
      <c r="K134" s="16">
        <v>8.1694783616352496E-7</v>
      </c>
      <c r="L134" s="16">
        <v>1.1136205943669178E-7</v>
      </c>
      <c r="M134" s="54">
        <v>1.1136205943669178E-7</v>
      </c>
      <c r="N134" s="59">
        <f t="shared" si="7"/>
        <v>9.2830989560021673E-7</v>
      </c>
      <c r="O134" s="59">
        <f t="shared" si="8"/>
        <v>9.2830989560021673E-7</v>
      </c>
    </row>
    <row r="135" spans="1:15" x14ac:dyDescent="0.25">
      <c r="A135" s="220"/>
      <c r="B135" s="220"/>
      <c r="C135" s="15" t="s">
        <v>226</v>
      </c>
      <c r="D135" s="16">
        <v>3.3081242559690842E-6</v>
      </c>
      <c r="E135" s="16">
        <v>3.3081242559690842E-6</v>
      </c>
      <c r="F135" s="16">
        <v>3.2854264810961848E-7</v>
      </c>
      <c r="G135" s="54">
        <v>3.2854264810961848E-7</v>
      </c>
      <c r="H135" s="59">
        <f t="shared" si="6"/>
        <v>3.6366669040787026E-6</v>
      </c>
      <c r="I135" s="59">
        <f t="shared" si="6"/>
        <v>3.6366669040787026E-6</v>
      </c>
      <c r="J135" s="61">
        <v>2.1502807663799047E-6</v>
      </c>
      <c r="K135" s="16">
        <v>2.1502807663799047E-6</v>
      </c>
      <c r="L135" s="16">
        <v>2.13552721271252E-7</v>
      </c>
      <c r="M135" s="54">
        <v>2.13552721271252E-7</v>
      </c>
      <c r="N135" s="59">
        <f t="shared" si="7"/>
        <v>2.3638334876511567E-6</v>
      </c>
      <c r="O135" s="59">
        <f t="shared" si="8"/>
        <v>2.3638334876511567E-6</v>
      </c>
    </row>
    <row r="136" spans="1:15" x14ac:dyDescent="0.25">
      <c r="A136" s="220" t="s">
        <v>46</v>
      </c>
      <c r="B136" s="220" t="s">
        <v>223</v>
      </c>
      <c r="C136" s="15" t="s">
        <v>224</v>
      </c>
      <c r="D136" s="16">
        <v>2.1305720123680064E-5</v>
      </c>
      <c r="E136" s="16">
        <v>2.1305720123680064E-5</v>
      </c>
      <c r="F136" s="16">
        <v>1.1814966675490704E-6</v>
      </c>
      <c r="G136" s="54">
        <v>1.1814966675490704E-6</v>
      </c>
      <c r="H136" s="59">
        <f t="shared" si="6"/>
        <v>2.2487216791229133E-5</v>
      </c>
      <c r="I136" s="59">
        <f t="shared" si="6"/>
        <v>2.2487216791229133E-5</v>
      </c>
      <c r="J136" s="61">
        <v>2.1305720123680064E-5</v>
      </c>
      <c r="K136" s="16">
        <v>2.1305720123680064E-5</v>
      </c>
      <c r="L136" s="16">
        <v>1.1814966675490704E-6</v>
      </c>
      <c r="M136" s="54">
        <v>1.1814966675490704E-6</v>
      </c>
      <c r="N136" s="59">
        <f t="shared" si="7"/>
        <v>2.2487216791229133E-5</v>
      </c>
      <c r="O136" s="59">
        <f t="shared" si="8"/>
        <v>2.2487216791229133E-5</v>
      </c>
    </row>
    <row r="137" spans="1:15" x14ac:dyDescent="0.25">
      <c r="A137" s="220"/>
      <c r="B137" s="220"/>
      <c r="C137" s="15" t="s">
        <v>225</v>
      </c>
      <c r="D137" s="16">
        <v>9.9888028527260764E-7</v>
      </c>
      <c r="E137" s="16">
        <v>9.9888028527260764E-7</v>
      </c>
      <c r="F137" s="16">
        <v>1.9818081377859261E-7</v>
      </c>
      <c r="G137" s="54">
        <v>1.9818081377859261E-7</v>
      </c>
      <c r="H137" s="59">
        <f t="shared" si="6"/>
        <v>1.1970610990512001E-6</v>
      </c>
      <c r="I137" s="59">
        <f t="shared" si="6"/>
        <v>1.1970610990512001E-6</v>
      </c>
      <c r="J137" s="61">
        <v>9.9888028527260764E-7</v>
      </c>
      <c r="K137" s="16">
        <v>9.9888028527260764E-7</v>
      </c>
      <c r="L137" s="16">
        <v>1.9818081377859261E-7</v>
      </c>
      <c r="M137" s="54">
        <v>1.9818081377859261E-7</v>
      </c>
      <c r="N137" s="59">
        <f t="shared" si="7"/>
        <v>1.1970610990512001E-6</v>
      </c>
      <c r="O137" s="59">
        <f t="shared" si="8"/>
        <v>1.1970610990512001E-6</v>
      </c>
    </row>
    <row r="138" spans="1:15" x14ac:dyDescent="0.25">
      <c r="A138" s="220"/>
      <c r="B138" s="220"/>
      <c r="C138" s="15" t="s">
        <v>226</v>
      </c>
      <c r="D138" s="16">
        <v>2.4792781380160668E-6</v>
      </c>
      <c r="E138" s="16">
        <v>2.4792781380160668E-6</v>
      </c>
      <c r="F138" s="16">
        <v>3.7452156814067753E-7</v>
      </c>
      <c r="G138" s="54">
        <v>3.7452156814067753E-7</v>
      </c>
      <c r="H138" s="59">
        <f t="shared" si="6"/>
        <v>2.8537997061567444E-6</v>
      </c>
      <c r="I138" s="59">
        <f t="shared" si="6"/>
        <v>2.8537997061567444E-6</v>
      </c>
      <c r="J138" s="61">
        <v>2.4792781380160668E-6</v>
      </c>
      <c r="K138" s="16">
        <v>2.4792781380160668E-6</v>
      </c>
      <c r="L138" s="16">
        <v>3.7452156814067753E-7</v>
      </c>
      <c r="M138" s="54">
        <v>3.7452156814067753E-7</v>
      </c>
      <c r="N138" s="59">
        <f t="shared" si="7"/>
        <v>2.8537997061567444E-6</v>
      </c>
      <c r="O138" s="59">
        <f t="shared" si="8"/>
        <v>2.8537997061567444E-6</v>
      </c>
    </row>
    <row r="139" spans="1:15" x14ac:dyDescent="0.25">
      <c r="A139" s="220"/>
      <c r="B139" s="220" t="s">
        <v>227</v>
      </c>
      <c r="C139" s="15" t="s">
        <v>224</v>
      </c>
      <c r="D139" s="16">
        <v>1.9512446757384361E-5</v>
      </c>
      <c r="E139" s="16">
        <v>1.9512446757384361E-5</v>
      </c>
      <c r="F139" s="16">
        <v>1.0306049393102901E-6</v>
      </c>
      <c r="G139" s="54">
        <v>1.0306049393102901E-6</v>
      </c>
      <c r="H139" s="59">
        <f t="shared" si="6"/>
        <v>2.0543051696694651E-5</v>
      </c>
      <c r="I139" s="59">
        <f t="shared" si="6"/>
        <v>2.0543051696694651E-5</v>
      </c>
      <c r="J139" s="61">
        <v>1.2683090392299835E-5</v>
      </c>
      <c r="K139" s="16">
        <v>1.2683090392299835E-5</v>
      </c>
      <c r="L139" s="16">
        <v>6.6989321055168862E-7</v>
      </c>
      <c r="M139" s="54">
        <v>6.6989321055168862E-7</v>
      </c>
      <c r="N139" s="59">
        <f t="shared" si="7"/>
        <v>1.3352983602851523E-5</v>
      </c>
      <c r="O139" s="59">
        <f t="shared" si="8"/>
        <v>1.3352983602851523E-5</v>
      </c>
    </row>
    <row r="140" spans="1:15" x14ac:dyDescent="0.25">
      <c r="A140" s="220"/>
      <c r="B140" s="220"/>
      <c r="C140" s="15" t="s">
        <v>225</v>
      </c>
      <c r="D140" s="16">
        <v>8.3789521657797427E-7</v>
      </c>
      <c r="E140" s="16">
        <v>8.3789521657797427E-7</v>
      </c>
      <c r="F140" s="16">
        <v>1.7132624528721812E-7</v>
      </c>
      <c r="G140" s="54">
        <v>1.7132624528721812E-7</v>
      </c>
      <c r="H140" s="59">
        <f t="shared" si="6"/>
        <v>1.0092214618651923E-6</v>
      </c>
      <c r="I140" s="59">
        <f t="shared" si="6"/>
        <v>1.0092214618651923E-6</v>
      </c>
      <c r="J140" s="61">
        <v>5.4463189077568334E-7</v>
      </c>
      <c r="K140" s="16">
        <v>5.4463189077568334E-7</v>
      </c>
      <c r="L140" s="16">
        <v>1.1136205943669178E-7</v>
      </c>
      <c r="M140" s="54">
        <v>1.1136205943669178E-7</v>
      </c>
      <c r="N140" s="59">
        <f t="shared" si="7"/>
        <v>6.5599395021237511E-7</v>
      </c>
      <c r="O140" s="59">
        <f t="shared" si="8"/>
        <v>6.5599395021237511E-7</v>
      </c>
    </row>
    <row r="141" spans="1:15" x14ac:dyDescent="0.25">
      <c r="A141" s="220"/>
      <c r="B141" s="220"/>
      <c r="C141" s="15" t="s">
        <v>226</v>
      </c>
      <c r="D141" s="16">
        <v>2.2054161706460558E-6</v>
      </c>
      <c r="E141" s="16">
        <v>2.2054161706460558E-6</v>
      </c>
      <c r="F141" s="16">
        <v>3.2854264810961848E-7</v>
      </c>
      <c r="G141" s="54">
        <v>3.2854264810961848E-7</v>
      </c>
      <c r="H141" s="59">
        <f t="shared" si="6"/>
        <v>2.5339588187556742E-6</v>
      </c>
      <c r="I141" s="59">
        <f t="shared" si="6"/>
        <v>2.5339588187556742E-6</v>
      </c>
      <c r="J141" s="61">
        <v>1.4335205109199364E-6</v>
      </c>
      <c r="K141" s="16">
        <v>1.4335205109199364E-6</v>
      </c>
      <c r="L141" s="16">
        <v>2.13552721271252E-7</v>
      </c>
      <c r="M141" s="54">
        <v>2.13552721271252E-7</v>
      </c>
      <c r="N141" s="59">
        <f t="shared" si="7"/>
        <v>1.6470732321911884E-6</v>
      </c>
      <c r="O141" s="59">
        <f t="shared" si="8"/>
        <v>1.6470732321911884E-6</v>
      </c>
    </row>
    <row r="142" spans="1:15" x14ac:dyDescent="0.25">
      <c r="A142" s="220" t="s">
        <v>47</v>
      </c>
      <c r="B142" s="220" t="s">
        <v>223</v>
      </c>
      <c r="C142" s="15" t="s">
        <v>224</v>
      </c>
      <c r="D142" s="16">
        <v>2.1305720123680064E-5</v>
      </c>
      <c r="E142" s="16">
        <v>2.1305720123680064E-5</v>
      </c>
      <c r="F142" s="16">
        <v>1.1814966675490704E-6</v>
      </c>
      <c r="G142" s="54">
        <v>1.1814966675490704E-6</v>
      </c>
      <c r="H142" s="59">
        <f t="shared" si="6"/>
        <v>2.2487216791229133E-5</v>
      </c>
      <c r="I142" s="59">
        <f t="shared" si="6"/>
        <v>2.2487216791229133E-5</v>
      </c>
      <c r="J142" s="61">
        <v>2.1305720123680064E-5</v>
      </c>
      <c r="K142" s="16">
        <v>2.1305720123680064E-5</v>
      </c>
      <c r="L142" s="16">
        <v>1.1814966675490704E-6</v>
      </c>
      <c r="M142" s="54">
        <v>1.1814966675490704E-6</v>
      </c>
      <c r="N142" s="59">
        <f t="shared" si="7"/>
        <v>2.2487216791229133E-5</v>
      </c>
      <c r="O142" s="59">
        <f t="shared" si="8"/>
        <v>2.2487216791229133E-5</v>
      </c>
    </row>
    <row r="143" spans="1:15" x14ac:dyDescent="0.25">
      <c r="A143" s="220"/>
      <c r="B143" s="220"/>
      <c r="C143" s="15" t="s">
        <v>225</v>
      </c>
      <c r="D143" s="16">
        <v>9.9888028527260764E-7</v>
      </c>
      <c r="E143" s="16">
        <v>9.9888028527260764E-7</v>
      </c>
      <c r="F143" s="16">
        <v>1.9818081377859261E-7</v>
      </c>
      <c r="G143" s="54">
        <v>1.9818081377859261E-7</v>
      </c>
      <c r="H143" s="59">
        <f t="shared" si="6"/>
        <v>1.1970610990512001E-6</v>
      </c>
      <c r="I143" s="59">
        <f t="shared" si="6"/>
        <v>1.1970610990512001E-6</v>
      </c>
      <c r="J143" s="61">
        <v>9.9888028527260764E-7</v>
      </c>
      <c r="K143" s="16">
        <v>9.9888028527260764E-7</v>
      </c>
      <c r="L143" s="16">
        <v>1.9818081377859261E-7</v>
      </c>
      <c r="M143" s="54">
        <v>1.9818081377859261E-7</v>
      </c>
      <c r="N143" s="59">
        <f t="shared" si="7"/>
        <v>1.1970610990512001E-6</v>
      </c>
      <c r="O143" s="59">
        <f t="shared" si="8"/>
        <v>1.1970610990512001E-6</v>
      </c>
    </row>
    <row r="144" spans="1:15" x14ac:dyDescent="0.25">
      <c r="A144" s="220"/>
      <c r="B144" s="220"/>
      <c r="C144" s="15" t="s">
        <v>226</v>
      </c>
      <c r="D144" s="16">
        <v>2.4792781380160668E-6</v>
      </c>
      <c r="E144" s="16">
        <v>2.4792781380160668E-6</v>
      </c>
      <c r="F144" s="16">
        <v>3.7452156814067753E-7</v>
      </c>
      <c r="G144" s="54">
        <v>3.7452156814067753E-7</v>
      </c>
      <c r="H144" s="59">
        <f t="shared" si="6"/>
        <v>2.8537997061567444E-6</v>
      </c>
      <c r="I144" s="59">
        <f t="shared" si="6"/>
        <v>2.8537997061567444E-6</v>
      </c>
      <c r="J144" s="61">
        <v>2.4792781380160668E-6</v>
      </c>
      <c r="K144" s="16">
        <v>2.4792781380160668E-6</v>
      </c>
      <c r="L144" s="16">
        <v>3.7452156814067753E-7</v>
      </c>
      <c r="M144" s="54">
        <v>3.7452156814067753E-7</v>
      </c>
      <c r="N144" s="59">
        <f t="shared" si="7"/>
        <v>2.8537997061567444E-6</v>
      </c>
      <c r="O144" s="59">
        <f t="shared" si="8"/>
        <v>2.8537997061567444E-6</v>
      </c>
    </row>
    <row r="145" spans="1:15" x14ac:dyDescent="0.25">
      <c r="A145" s="220"/>
      <c r="B145" s="220" t="s">
        <v>227</v>
      </c>
      <c r="C145" s="15" t="s">
        <v>224</v>
      </c>
      <c r="D145" s="16">
        <v>1.9512446757384361E-5</v>
      </c>
      <c r="E145" s="16">
        <v>1.9512446757384361E-5</v>
      </c>
      <c r="F145" s="16">
        <v>1.0306049393102901E-6</v>
      </c>
      <c r="G145" s="54">
        <v>1.0306049393102901E-6</v>
      </c>
      <c r="H145" s="59">
        <f t="shared" si="6"/>
        <v>2.0543051696694651E-5</v>
      </c>
      <c r="I145" s="59">
        <f t="shared" si="6"/>
        <v>2.0543051696694651E-5</v>
      </c>
      <c r="J145" s="61">
        <v>1.2683090392299835E-5</v>
      </c>
      <c r="K145" s="16">
        <v>1.2683090392299835E-5</v>
      </c>
      <c r="L145" s="16">
        <v>6.6989321055168862E-7</v>
      </c>
      <c r="M145" s="54">
        <v>6.6989321055168862E-7</v>
      </c>
      <c r="N145" s="59">
        <f t="shared" si="7"/>
        <v>1.3352983602851523E-5</v>
      </c>
      <c r="O145" s="59">
        <f t="shared" si="8"/>
        <v>1.3352983602851523E-5</v>
      </c>
    </row>
    <row r="146" spans="1:15" x14ac:dyDescent="0.25">
      <c r="A146" s="220"/>
      <c r="B146" s="220"/>
      <c r="C146" s="15" t="s">
        <v>225</v>
      </c>
      <c r="D146" s="16">
        <v>8.3789521657797427E-7</v>
      </c>
      <c r="E146" s="16">
        <v>8.3789521657797427E-7</v>
      </c>
      <c r="F146" s="16">
        <v>1.7132624528721812E-7</v>
      </c>
      <c r="G146" s="54">
        <v>1.7132624528721812E-7</v>
      </c>
      <c r="H146" s="59">
        <f t="shared" ref="H146:I209" si="9">D146+F146</f>
        <v>1.0092214618651923E-6</v>
      </c>
      <c r="I146" s="59">
        <f t="shared" si="9"/>
        <v>1.0092214618651923E-6</v>
      </c>
      <c r="J146" s="61">
        <v>5.4463189077568334E-7</v>
      </c>
      <c r="K146" s="16">
        <v>5.4463189077568334E-7</v>
      </c>
      <c r="L146" s="16">
        <v>1.1136205943669178E-7</v>
      </c>
      <c r="M146" s="54">
        <v>1.1136205943669178E-7</v>
      </c>
      <c r="N146" s="59">
        <f t="shared" si="7"/>
        <v>6.5599395021237511E-7</v>
      </c>
      <c r="O146" s="59">
        <f t="shared" si="8"/>
        <v>6.5599395021237511E-7</v>
      </c>
    </row>
    <row r="147" spans="1:15" x14ac:dyDescent="0.25">
      <c r="A147" s="220"/>
      <c r="B147" s="220"/>
      <c r="C147" s="15" t="s">
        <v>226</v>
      </c>
      <c r="D147" s="16">
        <v>2.2054161706460558E-6</v>
      </c>
      <c r="E147" s="16">
        <v>2.2054161706460558E-6</v>
      </c>
      <c r="F147" s="16">
        <v>3.2854264810961848E-7</v>
      </c>
      <c r="G147" s="54">
        <v>3.2854264810961848E-7</v>
      </c>
      <c r="H147" s="59">
        <f t="shared" si="9"/>
        <v>2.5339588187556742E-6</v>
      </c>
      <c r="I147" s="59">
        <f t="shared" si="9"/>
        <v>2.5339588187556742E-6</v>
      </c>
      <c r="J147" s="61">
        <v>1.4335205109199364E-6</v>
      </c>
      <c r="K147" s="16">
        <v>1.4335205109199364E-6</v>
      </c>
      <c r="L147" s="16">
        <v>2.13552721271252E-7</v>
      </c>
      <c r="M147" s="54">
        <v>2.13552721271252E-7</v>
      </c>
      <c r="N147" s="59">
        <f t="shared" si="7"/>
        <v>1.6470732321911884E-6</v>
      </c>
      <c r="O147" s="59">
        <f t="shared" si="8"/>
        <v>1.6470732321911884E-6</v>
      </c>
    </row>
    <row r="148" spans="1:15" x14ac:dyDescent="0.25">
      <c r="A148" s="220" t="s">
        <v>48</v>
      </c>
      <c r="B148" s="220" t="s">
        <v>223</v>
      </c>
      <c r="C148" s="15" t="s">
        <v>224</v>
      </c>
      <c r="D148" s="16">
        <v>0</v>
      </c>
      <c r="E148" s="16">
        <v>0</v>
      </c>
      <c r="F148" s="16">
        <v>5.9074833377453519E-7</v>
      </c>
      <c r="G148" s="54">
        <v>5.9074833377453519E-7</v>
      </c>
      <c r="H148" s="59">
        <f t="shared" si="9"/>
        <v>5.9074833377453519E-7</v>
      </c>
      <c r="I148" s="59">
        <f t="shared" si="9"/>
        <v>5.9074833377453519E-7</v>
      </c>
      <c r="J148" s="61">
        <v>0</v>
      </c>
      <c r="K148" s="16">
        <v>0</v>
      </c>
      <c r="L148" s="16">
        <v>5.9074833377453519E-7</v>
      </c>
      <c r="M148" s="54">
        <v>5.9074833377453519E-7</v>
      </c>
      <c r="N148" s="59">
        <f t="shared" si="7"/>
        <v>5.9074833377453519E-7</v>
      </c>
      <c r="O148" s="59">
        <f t="shared" si="8"/>
        <v>5.9074833377453519E-7</v>
      </c>
    </row>
    <row r="149" spans="1:15" x14ac:dyDescent="0.25">
      <c r="A149" s="220"/>
      <c r="B149" s="220"/>
      <c r="C149" s="15" t="s">
        <v>225</v>
      </c>
      <c r="D149" s="16">
        <v>0</v>
      </c>
      <c r="E149" s="16">
        <v>0</v>
      </c>
      <c r="F149" s="16">
        <v>9.9090406889296304E-8</v>
      </c>
      <c r="G149" s="54">
        <v>9.9090406889296304E-8</v>
      </c>
      <c r="H149" s="59">
        <f t="shared" si="9"/>
        <v>9.9090406889296304E-8</v>
      </c>
      <c r="I149" s="59">
        <f t="shared" si="9"/>
        <v>9.9090406889296304E-8</v>
      </c>
      <c r="J149" s="61">
        <v>0</v>
      </c>
      <c r="K149" s="16">
        <v>0</v>
      </c>
      <c r="L149" s="16">
        <v>9.9090406889296304E-8</v>
      </c>
      <c r="M149" s="54">
        <v>9.9090406889296304E-8</v>
      </c>
      <c r="N149" s="59">
        <f t="shared" si="7"/>
        <v>9.9090406889296304E-8</v>
      </c>
      <c r="O149" s="59">
        <f t="shared" si="8"/>
        <v>9.9090406889296304E-8</v>
      </c>
    </row>
    <row r="150" spans="1:15" x14ac:dyDescent="0.25">
      <c r="A150" s="220"/>
      <c r="B150" s="220"/>
      <c r="C150" s="15" t="s">
        <v>226</v>
      </c>
      <c r="D150" s="16">
        <v>0</v>
      </c>
      <c r="E150" s="16">
        <v>0</v>
      </c>
      <c r="F150" s="16">
        <v>1.8726078407033876E-7</v>
      </c>
      <c r="G150" s="54">
        <v>1.8726078407033876E-7</v>
      </c>
      <c r="H150" s="59">
        <f t="shared" si="9"/>
        <v>1.8726078407033876E-7</v>
      </c>
      <c r="I150" s="59">
        <f t="shared" si="9"/>
        <v>1.8726078407033876E-7</v>
      </c>
      <c r="J150" s="61">
        <v>0</v>
      </c>
      <c r="K150" s="16">
        <v>0</v>
      </c>
      <c r="L150" s="16">
        <v>1.8726078407033876E-7</v>
      </c>
      <c r="M150" s="54">
        <v>1.8726078407033876E-7</v>
      </c>
      <c r="N150" s="59">
        <f t="shared" si="7"/>
        <v>1.8726078407033876E-7</v>
      </c>
      <c r="O150" s="59">
        <f t="shared" si="8"/>
        <v>1.8726078407033876E-7</v>
      </c>
    </row>
    <row r="151" spans="1:15" x14ac:dyDescent="0.25">
      <c r="A151" s="220"/>
      <c r="B151" s="220" t="s">
        <v>227</v>
      </c>
      <c r="C151" s="15" t="s">
        <v>224</v>
      </c>
      <c r="D151" s="16">
        <v>0</v>
      </c>
      <c r="E151" s="16">
        <v>0</v>
      </c>
      <c r="F151" s="16">
        <v>5.1530246965514507E-7</v>
      </c>
      <c r="G151" s="54">
        <v>5.1530246965514507E-7</v>
      </c>
      <c r="H151" s="59">
        <f t="shared" si="9"/>
        <v>5.1530246965514507E-7</v>
      </c>
      <c r="I151" s="59">
        <f t="shared" si="9"/>
        <v>5.1530246965514507E-7</v>
      </c>
      <c r="J151" s="61">
        <v>0</v>
      </c>
      <c r="K151" s="16">
        <v>0</v>
      </c>
      <c r="L151" s="16">
        <v>3.3494660527584431E-7</v>
      </c>
      <c r="M151" s="54">
        <v>3.3494660527584431E-7</v>
      </c>
      <c r="N151" s="59">
        <f t="shared" si="7"/>
        <v>3.3494660527584431E-7</v>
      </c>
      <c r="O151" s="59">
        <f t="shared" si="8"/>
        <v>3.3494660527584431E-7</v>
      </c>
    </row>
    <row r="152" spans="1:15" x14ac:dyDescent="0.25">
      <c r="A152" s="220"/>
      <c r="B152" s="220"/>
      <c r="C152" s="15" t="s">
        <v>225</v>
      </c>
      <c r="D152" s="16">
        <v>0</v>
      </c>
      <c r="E152" s="16">
        <v>0</v>
      </c>
      <c r="F152" s="16">
        <v>8.5663122643609061E-8</v>
      </c>
      <c r="G152" s="54">
        <v>8.5663122643609061E-8</v>
      </c>
      <c r="H152" s="59">
        <f t="shared" si="9"/>
        <v>8.5663122643609061E-8</v>
      </c>
      <c r="I152" s="59">
        <f t="shared" si="9"/>
        <v>8.5663122643609061E-8</v>
      </c>
      <c r="J152" s="61">
        <v>0</v>
      </c>
      <c r="K152" s="16">
        <v>0</v>
      </c>
      <c r="L152" s="16">
        <v>5.5681029718345892E-8</v>
      </c>
      <c r="M152" s="54">
        <v>5.5681029718345892E-8</v>
      </c>
      <c r="N152" s="59">
        <f t="shared" si="7"/>
        <v>5.5681029718345892E-8</v>
      </c>
      <c r="O152" s="59">
        <f t="shared" si="8"/>
        <v>5.5681029718345892E-8</v>
      </c>
    </row>
    <row r="153" spans="1:15" x14ac:dyDescent="0.25">
      <c r="A153" s="220"/>
      <c r="B153" s="220"/>
      <c r="C153" s="15" t="s">
        <v>226</v>
      </c>
      <c r="D153" s="16">
        <v>0</v>
      </c>
      <c r="E153" s="16">
        <v>0</v>
      </c>
      <c r="F153" s="16">
        <v>1.6427132405480924E-7</v>
      </c>
      <c r="G153" s="54">
        <v>1.6427132405480924E-7</v>
      </c>
      <c r="H153" s="59">
        <f t="shared" si="9"/>
        <v>1.6427132405480924E-7</v>
      </c>
      <c r="I153" s="59">
        <f t="shared" si="9"/>
        <v>1.6427132405480924E-7</v>
      </c>
      <c r="J153" s="61">
        <v>0</v>
      </c>
      <c r="K153" s="16">
        <v>0</v>
      </c>
      <c r="L153" s="16">
        <v>1.06776360635626E-7</v>
      </c>
      <c r="M153" s="54">
        <v>1.06776360635626E-7</v>
      </c>
      <c r="N153" s="59">
        <f t="shared" si="7"/>
        <v>1.06776360635626E-7</v>
      </c>
      <c r="O153" s="59">
        <f t="shared" si="8"/>
        <v>1.06776360635626E-7</v>
      </c>
    </row>
    <row r="154" spans="1:15" x14ac:dyDescent="0.25">
      <c r="A154" s="220" t="s">
        <v>49</v>
      </c>
      <c r="B154" s="220" t="s">
        <v>223</v>
      </c>
      <c r="C154" s="15" t="s">
        <v>224</v>
      </c>
      <c r="D154" s="16">
        <v>3.0183103508546761E-5</v>
      </c>
      <c r="E154" s="16">
        <v>3.0183103508546761E-5</v>
      </c>
      <c r="F154" s="16">
        <v>1.3784127788072489E-6</v>
      </c>
      <c r="G154" s="54">
        <v>1.3784127788072489E-6</v>
      </c>
      <c r="H154" s="59">
        <f t="shared" si="9"/>
        <v>3.1561516287354013E-5</v>
      </c>
      <c r="I154" s="59">
        <f t="shared" si="9"/>
        <v>3.1561516287354013E-5</v>
      </c>
      <c r="J154" s="61">
        <v>3.0183103508546761E-5</v>
      </c>
      <c r="K154" s="16">
        <v>3.0183103508546761E-5</v>
      </c>
      <c r="L154" s="16">
        <v>1.3784127788072489E-6</v>
      </c>
      <c r="M154" s="54">
        <v>1.3784127788072489E-6</v>
      </c>
      <c r="N154" s="59">
        <f t="shared" si="7"/>
        <v>3.1561516287354013E-5</v>
      </c>
      <c r="O154" s="59">
        <f t="shared" si="8"/>
        <v>3.1561516287354013E-5</v>
      </c>
    </row>
    <row r="155" spans="1:15" x14ac:dyDescent="0.25">
      <c r="A155" s="220"/>
      <c r="B155" s="220"/>
      <c r="C155" s="15" t="s">
        <v>225</v>
      </c>
      <c r="D155" s="16">
        <v>1.4150804041361941E-6</v>
      </c>
      <c r="E155" s="16">
        <v>1.4150804041361941E-6</v>
      </c>
      <c r="F155" s="16">
        <v>2.3121094940835804E-7</v>
      </c>
      <c r="G155" s="54">
        <v>2.3121094940835804E-7</v>
      </c>
      <c r="H155" s="59">
        <f t="shared" si="9"/>
        <v>1.6462913535445521E-6</v>
      </c>
      <c r="I155" s="59">
        <f t="shared" si="9"/>
        <v>1.6462913535445521E-6</v>
      </c>
      <c r="J155" s="61">
        <v>1.4150804041361941E-6</v>
      </c>
      <c r="K155" s="16">
        <v>1.4150804041361941E-6</v>
      </c>
      <c r="L155" s="16">
        <v>2.3121094940835804E-7</v>
      </c>
      <c r="M155" s="54">
        <v>2.3121094940835804E-7</v>
      </c>
      <c r="N155" s="59">
        <f t="shared" si="7"/>
        <v>1.6462913535445521E-6</v>
      </c>
      <c r="O155" s="59">
        <f t="shared" si="8"/>
        <v>1.6462913535445521E-6</v>
      </c>
    </row>
    <row r="156" spans="1:15" x14ac:dyDescent="0.25">
      <c r="A156" s="220"/>
      <c r="B156" s="220"/>
      <c r="C156" s="15" t="s">
        <v>226</v>
      </c>
      <c r="D156" s="16">
        <v>3.5123106955227618E-6</v>
      </c>
      <c r="E156" s="16">
        <v>3.5123106955227618E-6</v>
      </c>
      <c r="F156" s="16">
        <v>4.3694182949745711E-7</v>
      </c>
      <c r="G156" s="54">
        <v>4.3694182949745711E-7</v>
      </c>
      <c r="H156" s="59">
        <f t="shared" si="9"/>
        <v>3.9492525250202188E-6</v>
      </c>
      <c r="I156" s="59">
        <f t="shared" si="9"/>
        <v>3.9492525250202188E-6</v>
      </c>
      <c r="J156" s="61">
        <v>3.5123106955227618E-6</v>
      </c>
      <c r="K156" s="16">
        <v>3.5123106955227618E-6</v>
      </c>
      <c r="L156" s="16">
        <v>4.3694182949745711E-7</v>
      </c>
      <c r="M156" s="54">
        <v>4.3694182949745711E-7</v>
      </c>
      <c r="N156" s="59">
        <f t="shared" si="7"/>
        <v>3.9492525250202188E-6</v>
      </c>
      <c r="O156" s="59">
        <f t="shared" si="8"/>
        <v>3.9492525250202188E-6</v>
      </c>
    </row>
    <row r="157" spans="1:15" x14ac:dyDescent="0.25">
      <c r="A157" s="220"/>
      <c r="B157" s="220" t="s">
        <v>227</v>
      </c>
      <c r="C157" s="15" t="s">
        <v>224</v>
      </c>
      <c r="D157" s="16">
        <v>2.7642632906294516E-5</v>
      </c>
      <c r="E157" s="16">
        <v>2.7642632906294516E-5</v>
      </c>
      <c r="F157" s="16">
        <v>1.2023724291953385E-6</v>
      </c>
      <c r="G157" s="54">
        <v>1.2023724291953385E-6</v>
      </c>
      <c r="H157" s="59">
        <f t="shared" si="9"/>
        <v>2.8845005335489855E-5</v>
      </c>
      <c r="I157" s="59">
        <f t="shared" si="9"/>
        <v>2.8845005335489855E-5</v>
      </c>
      <c r="J157" s="61">
        <v>1.7967711389091436E-5</v>
      </c>
      <c r="K157" s="16">
        <v>1.7967711389091436E-5</v>
      </c>
      <c r="L157" s="16">
        <v>7.8154207897697004E-7</v>
      </c>
      <c r="M157" s="54">
        <v>7.8154207897697004E-7</v>
      </c>
      <c r="N157" s="59">
        <f t="shared" si="7"/>
        <v>1.8749253468068406E-5</v>
      </c>
      <c r="O157" s="59">
        <f t="shared" si="8"/>
        <v>1.8749253468068406E-5</v>
      </c>
    </row>
    <row r="158" spans="1:15" x14ac:dyDescent="0.25">
      <c r="A158" s="220"/>
      <c r="B158" s="220"/>
      <c r="C158" s="15" t="s">
        <v>225</v>
      </c>
      <c r="D158" s="16">
        <v>1.1870182234854636E-6</v>
      </c>
      <c r="E158" s="16">
        <v>1.1870182234854636E-6</v>
      </c>
      <c r="F158" s="16">
        <v>1.9988061950175445E-7</v>
      </c>
      <c r="G158" s="54">
        <v>1.9988061950175445E-7</v>
      </c>
      <c r="H158" s="59">
        <f t="shared" si="9"/>
        <v>1.386898842987218E-6</v>
      </c>
      <c r="I158" s="59">
        <f t="shared" si="9"/>
        <v>1.386898842987218E-6</v>
      </c>
      <c r="J158" s="61">
        <v>7.7156184526555132E-7</v>
      </c>
      <c r="K158" s="16">
        <v>7.7156184526555132E-7</v>
      </c>
      <c r="L158" s="16">
        <v>1.2992240267614039E-7</v>
      </c>
      <c r="M158" s="54">
        <v>1.2992240267614039E-7</v>
      </c>
      <c r="N158" s="59">
        <f t="shared" si="7"/>
        <v>9.0148424794169173E-7</v>
      </c>
      <c r="O158" s="59">
        <f t="shared" si="8"/>
        <v>9.0148424794169173E-7</v>
      </c>
    </row>
    <row r="159" spans="1:15" x14ac:dyDescent="0.25">
      <c r="A159" s="220"/>
      <c r="B159" s="220"/>
      <c r="C159" s="15" t="s">
        <v>226</v>
      </c>
      <c r="D159" s="16">
        <v>3.1243395750819127E-6</v>
      </c>
      <c r="E159" s="16">
        <v>3.1243395750819127E-6</v>
      </c>
      <c r="F159" s="16">
        <v>3.8329975612788822E-7</v>
      </c>
      <c r="G159" s="54">
        <v>3.8329975612788822E-7</v>
      </c>
      <c r="H159" s="59">
        <f t="shared" si="9"/>
        <v>3.5076393312098009E-6</v>
      </c>
      <c r="I159" s="59">
        <f t="shared" si="9"/>
        <v>3.5076393312098009E-6</v>
      </c>
      <c r="J159" s="61">
        <v>2.0308207238032435E-6</v>
      </c>
      <c r="K159" s="16">
        <v>2.0308207238032435E-6</v>
      </c>
      <c r="L159" s="16">
        <v>2.4914484148312737E-7</v>
      </c>
      <c r="M159" s="54">
        <v>2.4914484148312737E-7</v>
      </c>
      <c r="N159" s="59">
        <f t="shared" si="7"/>
        <v>2.2799655652863709E-6</v>
      </c>
      <c r="O159" s="59">
        <f t="shared" si="8"/>
        <v>2.2799655652863709E-6</v>
      </c>
    </row>
    <row r="160" spans="1:15" x14ac:dyDescent="0.25">
      <c r="A160" s="220" t="s">
        <v>50</v>
      </c>
      <c r="B160" s="220" t="s">
        <v>223</v>
      </c>
      <c r="C160" s="15" t="s">
        <v>224</v>
      </c>
      <c r="D160" s="16">
        <v>3.7668513178666353E-2</v>
      </c>
      <c r="E160" s="16">
        <v>3.7668513178666353E-2</v>
      </c>
      <c r="F160" s="16">
        <v>1.0042721674167099E-5</v>
      </c>
      <c r="G160" s="54">
        <v>1.0042721674167099E-5</v>
      </c>
      <c r="H160" s="59">
        <f t="shared" si="9"/>
        <v>3.767855590034052E-2</v>
      </c>
      <c r="I160" s="59">
        <f t="shared" si="9"/>
        <v>3.767855590034052E-2</v>
      </c>
      <c r="J160" s="61">
        <v>3.7668513178666353E-2</v>
      </c>
      <c r="K160" s="16">
        <v>3.7668513178666353E-2</v>
      </c>
      <c r="L160" s="16">
        <v>1.0042721674167099E-5</v>
      </c>
      <c r="M160" s="54">
        <v>1.0042721674167099E-5</v>
      </c>
      <c r="N160" s="59">
        <f t="shared" si="7"/>
        <v>3.767855590034052E-2</v>
      </c>
      <c r="O160" s="59">
        <f t="shared" si="8"/>
        <v>3.767855590034052E-2</v>
      </c>
    </row>
    <row r="161" spans="1:15" x14ac:dyDescent="0.25">
      <c r="A161" s="220"/>
      <c r="B161" s="220"/>
      <c r="C161" s="15" t="s">
        <v>225</v>
      </c>
      <c r="D161" s="16">
        <v>1.7660203443619702E-3</v>
      </c>
      <c r="E161" s="16">
        <v>1.7660203443619702E-3</v>
      </c>
      <c r="F161" s="16">
        <v>1.6845369171180373E-6</v>
      </c>
      <c r="G161" s="54">
        <v>1.6845369171180373E-6</v>
      </c>
      <c r="H161" s="59">
        <f t="shared" si="9"/>
        <v>1.7677048812790883E-3</v>
      </c>
      <c r="I161" s="59">
        <f t="shared" si="9"/>
        <v>1.7677048812790883E-3</v>
      </c>
      <c r="J161" s="61">
        <v>1.7660203443619702E-3</v>
      </c>
      <c r="K161" s="16">
        <v>1.7660203443619702E-3</v>
      </c>
      <c r="L161" s="16">
        <v>1.6845369171180373E-6</v>
      </c>
      <c r="M161" s="54">
        <v>1.6845369171180373E-6</v>
      </c>
      <c r="N161" s="59">
        <f t="shared" si="7"/>
        <v>1.7677048812790883E-3</v>
      </c>
      <c r="O161" s="59">
        <f t="shared" si="8"/>
        <v>1.7677048812790883E-3</v>
      </c>
    </row>
    <row r="162" spans="1:15" x14ac:dyDescent="0.25">
      <c r="A162" s="220"/>
      <c r="B162" s="220"/>
      <c r="C162" s="15" t="s">
        <v>226</v>
      </c>
      <c r="D162" s="16">
        <v>4.3833637480124059E-3</v>
      </c>
      <c r="E162" s="16">
        <v>4.3833637480124059E-3</v>
      </c>
      <c r="F162" s="16">
        <v>3.183433329195759E-6</v>
      </c>
      <c r="G162" s="54">
        <v>3.183433329195759E-6</v>
      </c>
      <c r="H162" s="59">
        <f t="shared" si="9"/>
        <v>4.3865471813416016E-3</v>
      </c>
      <c r="I162" s="59">
        <f t="shared" si="9"/>
        <v>4.3865471813416016E-3</v>
      </c>
      <c r="J162" s="61">
        <v>4.3833637480124059E-3</v>
      </c>
      <c r="K162" s="16">
        <v>4.3833637480124059E-3</v>
      </c>
      <c r="L162" s="16">
        <v>3.183433329195759E-6</v>
      </c>
      <c r="M162" s="54">
        <v>3.183433329195759E-6</v>
      </c>
      <c r="N162" s="59">
        <f t="shared" si="7"/>
        <v>4.3865471813416016E-3</v>
      </c>
      <c r="O162" s="59">
        <f t="shared" si="8"/>
        <v>4.3865471813416016E-3</v>
      </c>
    </row>
    <row r="163" spans="1:15" x14ac:dyDescent="0.25">
      <c r="A163" s="220"/>
      <c r="B163" s="220" t="s">
        <v>227</v>
      </c>
      <c r="C163" s="15" t="s">
        <v>224</v>
      </c>
      <c r="D163" s="16">
        <v>3.4498005867055551E-2</v>
      </c>
      <c r="E163" s="16">
        <v>3.4498005867055551E-2</v>
      </c>
      <c r="F163" s="16">
        <v>8.7601419841374676E-6</v>
      </c>
      <c r="G163" s="54">
        <v>8.7601419841374676E-6</v>
      </c>
      <c r="H163" s="59">
        <f t="shared" si="9"/>
        <v>3.4506766009039687E-2</v>
      </c>
      <c r="I163" s="59">
        <f t="shared" si="9"/>
        <v>3.4506766009039687E-2</v>
      </c>
      <c r="J163" s="61">
        <v>2.2423703813586108E-2</v>
      </c>
      <c r="K163" s="16">
        <v>2.2423703813586108E-2</v>
      </c>
      <c r="L163" s="16">
        <v>5.6940922896893541E-6</v>
      </c>
      <c r="M163" s="54">
        <v>5.6940922896893541E-6</v>
      </c>
      <c r="N163" s="59">
        <f t="shared" si="7"/>
        <v>2.2429397905875798E-2</v>
      </c>
      <c r="O163" s="59">
        <f t="shared" si="8"/>
        <v>2.2429397905875798E-2</v>
      </c>
    </row>
    <row r="164" spans="1:15" x14ac:dyDescent="0.25">
      <c r="A164" s="220"/>
      <c r="B164" s="220"/>
      <c r="C164" s="15" t="s">
        <v>225</v>
      </c>
      <c r="D164" s="16">
        <v>1.4813987429098585E-3</v>
      </c>
      <c r="E164" s="16">
        <v>1.4813987429098585E-3</v>
      </c>
      <c r="F164" s="16">
        <v>1.456273084941354E-6</v>
      </c>
      <c r="G164" s="54">
        <v>1.456273084941354E-6</v>
      </c>
      <c r="H164" s="59">
        <f t="shared" si="9"/>
        <v>1.4828550159947998E-3</v>
      </c>
      <c r="I164" s="59">
        <f t="shared" si="9"/>
        <v>1.4828550159947998E-3</v>
      </c>
      <c r="J164" s="61">
        <v>9.6290918289140804E-4</v>
      </c>
      <c r="K164" s="16">
        <v>9.6290918289140804E-4</v>
      </c>
      <c r="L164" s="16">
        <v>9.465775052118801E-7</v>
      </c>
      <c r="M164" s="54">
        <v>9.465775052118801E-7</v>
      </c>
      <c r="N164" s="59">
        <f t="shared" si="7"/>
        <v>9.6385576039661992E-4</v>
      </c>
      <c r="O164" s="59">
        <f t="shared" si="8"/>
        <v>9.6385576039661992E-4</v>
      </c>
    </row>
    <row r="165" spans="1:15" x14ac:dyDescent="0.25">
      <c r="A165" s="220"/>
      <c r="B165" s="220"/>
      <c r="C165" s="15" t="s">
        <v>226</v>
      </c>
      <c r="D165" s="16">
        <v>3.8991757897022267E-3</v>
      </c>
      <c r="E165" s="16">
        <v>3.8991757897022267E-3</v>
      </c>
      <c r="F165" s="16">
        <v>2.7926125089317572E-6</v>
      </c>
      <c r="G165" s="54">
        <v>2.7926125089317572E-6</v>
      </c>
      <c r="H165" s="59">
        <f t="shared" si="9"/>
        <v>3.9019684022111585E-3</v>
      </c>
      <c r="I165" s="59">
        <f t="shared" si="9"/>
        <v>3.9019684022111585E-3</v>
      </c>
      <c r="J165" s="61">
        <v>2.5344642633064476E-3</v>
      </c>
      <c r="K165" s="16">
        <v>2.5344642633064476E-3</v>
      </c>
      <c r="L165" s="16">
        <v>1.8151981308056423E-6</v>
      </c>
      <c r="M165" s="54">
        <v>1.8151981308056423E-6</v>
      </c>
      <c r="N165" s="59">
        <f t="shared" si="7"/>
        <v>2.5362794614372532E-3</v>
      </c>
      <c r="O165" s="59">
        <f t="shared" si="8"/>
        <v>2.5362794614372532E-3</v>
      </c>
    </row>
    <row r="166" spans="1:15" x14ac:dyDescent="0.25">
      <c r="A166" s="220" t="s">
        <v>53</v>
      </c>
      <c r="B166" s="220" t="s">
        <v>223</v>
      </c>
      <c r="C166" s="15" t="s">
        <v>224</v>
      </c>
      <c r="D166" s="16">
        <v>3.8350296222624113E-2</v>
      </c>
      <c r="E166" s="16">
        <v>3.8350296222624113E-2</v>
      </c>
      <c r="F166" s="16">
        <v>0</v>
      </c>
      <c r="G166" s="54">
        <v>0</v>
      </c>
      <c r="H166" s="59">
        <f t="shared" si="9"/>
        <v>3.8350296222624113E-2</v>
      </c>
      <c r="I166" s="59">
        <f t="shared" si="9"/>
        <v>3.8350296222624113E-2</v>
      </c>
      <c r="J166" s="61">
        <v>3.8350296222624113E-2</v>
      </c>
      <c r="K166" s="16">
        <v>3.8350296222624113E-2</v>
      </c>
      <c r="L166" s="16">
        <v>0</v>
      </c>
      <c r="M166" s="54">
        <v>0</v>
      </c>
      <c r="N166" s="59">
        <f t="shared" si="7"/>
        <v>3.8350296222624113E-2</v>
      </c>
      <c r="O166" s="59">
        <f t="shared" si="8"/>
        <v>3.8350296222624113E-2</v>
      </c>
    </row>
    <row r="167" spans="1:15" x14ac:dyDescent="0.25">
      <c r="A167" s="220"/>
      <c r="B167" s="220"/>
      <c r="C167" s="15" t="s">
        <v>225</v>
      </c>
      <c r="D167" s="16">
        <v>1.7979845134906936E-3</v>
      </c>
      <c r="E167" s="16">
        <v>1.7979845134906936E-3</v>
      </c>
      <c r="F167" s="16">
        <v>0</v>
      </c>
      <c r="G167" s="54">
        <v>0</v>
      </c>
      <c r="H167" s="59">
        <f t="shared" si="9"/>
        <v>1.7979845134906936E-3</v>
      </c>
      <c r="I167" s="59">
        <f t="shared" si="9"/>
        <v>1.7979845134906936E-3</v>
      </c>
      <c r="J167" s="61">
        <v>1.7979845134906936E-3</v>
      </c>
      <c r="K167" s="16">
        <v>1.7979845134906936E-3</v>
      </c>
      <c r="L167" s="16">
        <v>0</v>
      </c>
      <c r="M167" s="54">
        <v>0</v>
      </c>
      <c r="N167" s="59">
        <f t="shared" si="7"/>
        <v>1.7979845134906936E-3</v>
      </c>
      <c r="O167" s="59">
        <f t="shared" si="8"/>
        <v>1.7979845134906936E-3</v>
      </c>
    </row>
    <row r="168" spans="1:15" x14ac:dyDescent="0.25">
      <c r="A168" s="220"/>
      <c r="B168" s="220"/>
      <c r="C168" s="15" t="s">
        <v>226</v>
      </c>
      <c r="D168" s="16">
        <v>4.4627006484289208E-3</v>
      </c>
      <c r="E168" s="16">
        <v>4.4627006484289208E-3</v>
      </c>
      <c r="F168" s="16">
        <v>0</v>
      </c>
      <c r="G168" s="54">
        <v>0</v>
      </c>
      <c r="H168" s="59">
        <f t="shared" si="9"/>
        <v>4.4627006484289208E-3</v>
      </c>
      <c r="I168" s="59">
        <f t="shared" si="9"/>
        <v>4.4627006484289208E-3</v>
      </c>
      <c r="J168" s="61">
        <v>4.4627006484289208E-3</v>
      </c>
      <c r="K168" s="16">
        <v>4.4627006484289208E-3</v>
      </c>
      <c r="L168" s="16">
        <v>0</v>
      </c>
      <c r="M168" s="54">
        <v>0</v>
      </c>
      <c r="N168" s="59">
        <f t="shared" si="7"/>
        <v>4.4627006484289208E-3</v>
      </c>
      <c r="O168" s="59">
        <f t="shared" si="8"/>
        <v>4.4627006484289208E-3</v>
      </c>
    </row>
    <row r="169" spans="1:15" x14ac:dyDescent="0.25">
      <c r="A169" s="220"/>
      <c r="B169" s="220" t="s">
        <v>227</v>
      </c>
      <c r="C169" s="15" t="s">
        <v>224</v>
      </c>
      <c r="D169" s="16">
        <v>3.5122404163291855E-2</v>
      </c>
      <c r="E169" s="16">
        <v>3.5122404163291855E-2</v>
      </c>
      <c r="F169" s="16">
        <v>0</v>
      </c>
      <c r="G169" s="54">
        <v>0</v>
      </c>
      <c r="H169" s="59">
        <f t="shared" si="9"/>
        <v>3.5122404163291855E-2</v>
      </c>
      <c r="I169" s="59">
        <f t="shared" si="9"/>
        <v>3.5122404163291855E-2</v>
      </c>
      <c r="J169" s="61">
        <v>2.2829562706139707E-2</v>
      </c>
      <c r="K169" s="16">
        <v>2.2829562706139707E-2</v>
      </c>
      <c r="L169" s="16">
        <v>0</v>
      </c>
      <c r="M169" s="54">
        <v>0</v>
      </c>
      <c r="N169" s="59">
        <f t="shared" si="7"/>
        <v>2.2829562706139707E-2</v>
      </c>
      <c r="O169" s="59">
        <f t="shared" si="8"/>
        <v>2.2829562706139707E-2</v>
      </c>
    </row>
    <row r="170" spans="1:15" x14ac:dyDescent="0.25">
      <c r="A170" s="220"/>
      <c r="B170" s="220"/>
      <c r="C170" s="15" t="s">
        <v>225</v>
      </c>
      <c r="D170" s="16">
        <v>1.5082113898403538E-3</v>
      </c>
      <c r="E170" s="16">
        <v>1.5082113898403538E-3</v>
      </c>
      <c r="F170" s="16">
        <v>0</v>
      </c>
      <c r="G170" s="54">
        <v>0</v>
      </c>
      <c r="H170" s="59">
        <f t="shared" si="9"/>
        <v>1.5082113898403538E-3</v>
      </c>
      <c r="I170" s="59">
        <f t="shared" si="9"/>
        <v>1.5082113898403538E-3</v>
      </c>
      <c r="J170" s="61">
        <v>9.8033740339623001E-4</v>
      </c>
      <c r="K170" s="16">
        <v>9.8033740339623001E-4</v>
      </c>
      <c r="L170" s="16">
        <v>0</v>
      </c>
      <c r="M170" s="54">
        <v>0</v>
      </c>
      <c r="N170" s="59">
        <f t="shared" si="7"/>
        <v>9.8033740339623001E-4</v>
      </c>
      <c r="O170" s="59">
        <f t="shared" si="8"/>
        <v>9.8033740339623001E-4</v>
      </c>
    </row>
    <row r="171" spans="1:15" x14ac:dyDescent="0.25">
      <c r="A171" s="220"/>
      <c r="B171" s="220"/>
      <c r="C171" s="15" t="s">
        <v>226</v>
      </c>
      <c r="D171" s="16">
        <v>3.9697491071629008E-3</v>
      </c>
      <c r="E171" s="16">
        <v>3.9697491071629008E-3</v>
      </c>
      <c r="F171" s="16">
        <v>0</v>
      </c>
      <c r="G171" s="54">
        <v>0</v>
      </c>
      <c r="H171" s="59">
        <f t="shared" si="9"/>
        <v>3.9697491071629008E-3</v>
      </c>
      <c r="I171" s="59">
        <f t="shared" si="9"/>
        <v>3.9697491071629008E-3</v>
      </c>
      <c r="J171" s="61">
        <v>2.5803369196558856E-3</v>
      </c>
      <c r="K171" s="16">
        <v>2.5803369196558856E-3</v>
      </c>
      <c r="L171" s="16">
        <v>0</v>
      </c>
      <c r="M171" s="54">
        <v>0</v>
      </c>
      <c r="N171" s="59">
        <f t="shared" si="7"/>
        <v>2.5803369196558856E-3</v>
      </c>
      <c r="O171" s="59">
        <f t="shared" si="8"/>
        <v>2.5803369196558856E-3</v>
      </c>
    </row>
    <row r="172" spans="1:15" x14ac:dyDescent="0.25">
      <c r="A172" s="220" t="s">
        <v>56</v>
      </c>
      <c r="B172" s="220" t="s">
        <v>223</v>
      </c>
      <c r="C172" s="15" t="s">
        <v>224</v>
      </c>
      <c r="D172" s="16">
        <v>1.2783432074208036E-2</v>
      </c>
      <c r="E172" s="16">
        <v>1.2783432074208036E-2</v>
      </c>
      <c r="F172" s="16">
        <v>0</v>
      </c>
      <c r="G172" s="54">
        <v>0</v>
      </c>
      <c r="H172" s="59">
        <f t="shared" si="9"/>
        <v>1.2783432074208036E-2</v>
      </c>
      <c r="I172" s="59">
        <f t="shared" si="9"/>
        <v>1.2783432074208036E-2</v>
      </c>
      <c r="J172" s="61">
        <v>1.2783432074208036E-2</v>
      </c>
      <c r="K172" s="16">
        <v>1.2783432074208036E-2</v>
      </c>
      <c r="L172" s="16">
        <v>0</v>
      </c>
      <c r="M172" s="54">
        <v>0</v>
      </c>
      <c r="N172" s="59">
        <f t="shared" si="7"/>
        <v>1.2783432074208036E-2</v>
      </c>
      <c r="O172" s="59">
        <f t="shared" si="8"/>
        <v>1.2783432074208036E-2</v>
      </c>
    </row>
    <row r="173" spans="1:15" x14ac:dyDescent="0.25">
      <c r="A173" s="220"/>
      <c r="B173" s="220"/>
      <c r="C173" s="15" t="s">
        <v>225</v>
      </c>
      <c r="D173" s="16">
        <v>5.9932817116356443E-4</v>
      </c>
      <c r="E173" s="16">
        <v>5.9932817116356443E-4</v>
      </c>
      <c r="F173" s="16">
        <v>0</v>
      </c>
      <c r="G173" s="54">
        <v>0</v>
      </c>
      <c r="H173" s="59">
        <f t="shared" si="9"/>
        <v>5.9932817116356443E-4</v>
      </c>
      <c r="I173" s="59">
        <f t="shared" si="9"/>
        <v>5.9932817116356443E-4</v>
      </c>
      <c r="J173" s="61">
        <v>5.9932817116356443E-4</v>
      </c>
      <c r="K173" s="16">
        <v>5.9932817116356443E-4</v>
      </c>
      <c r="L173" s="16">
        <v>0</v>
      </c>
      <c r="M173" s="54">
        <v>0</v>
      </c>
      <c r="N173" s="59">
        <f t="shared" si="7"/>
        <v>5.9932817116356443E-4</v>
      </c>
      <c r="O173" s="59">
        <f t="shared" si="8"/>
        <v>5.9932817116356443E-4</v>
      </c>
    </row>
    <row r="174" spans="1:15" x14ac:dyDescent="0.25">
      <c r="A174" s="220"/>
      <c r="B174" s="220"/>
      <c r="C174" s="15" t="s">
        <v>226</v>
      </c>
      <c r="D174" s="16">
        <v>1.4875668828096399E-3</v>
      </c>
      <c r="E174" s="16">
        <v>1.4875668828096399E-3</v>
      </c>
      <c r="F174" s="16">
        <v>0</v>
      </c>
      <c r="G174" s="54">
        <v>0</v>
      </c>
      <c r="H174" s="59">
        <f t="shared" si="9"/>
        <v>1.4875668828096399E-3</v>
      </c>
      <c r="I174" s="59">
        <f t="shared" si="9"/>
        <v>1.4875668828096399E-3</v>
      </c>
      <c r="J174" s="61">
        <v>1.4875668828096399E-3</v>
      </c>
      <c r="K174" s="16">
        <v>1.4875668828096399E-3</v>
      </c>
      <c r="L174" s="16">
        <v>0</v>
      </c>
      <c r="M174" s="54">
        <v>0</v>
      </c>
      <c r="N174" s="59">
        <f t="shared" si="7"/>
        <v>1.4875668828096399E-3</v>
      </c>
      <c r="O174" s="59">
        <f t="shared" si="8"/>
        <v>1.4875668828096399E-3</v>
      </c>
    </row>
    <row r="175" spans="1:15" x14ac:dyDescent="0.25">
      <c r="A175" s="220"/>
      <c r="B175" s="220" t="s">
        <v>227</v>
      </c>
      <c r="C175" s="15" t="s">
        <v>224</v>
      </c>
      <c r="D175" s="16">
        <v>1.1707468054430617E-2</v>
      </c>
      <c r="E175" s="16">
        <v>1.1707468054430617E-2</v>
      </c>
      <c r="F175" s="16">
        <v>0</v>
      </c>
      <c r="G175" s="54">
        <v>0</v>
      </c>
      <c r="H175" s="59">
        <f t="shared" si="9"/>
        <v>1.1707468054430617E-2</v>
      </c>
      <c r="I175" s="59">
        <f t="shared" si="9"/>
        <v>1.1707468054430617E-2</v>
      </c>
      <c r="J175" s="61">
        <v>7.6098542353799014E-3</v>
      </c>
      <c r="K175" s="16">
        <v>7.6098542353799014E-3</v>
      </c>
      <c r="L175" s="16">
        <v>0</v>
      </c>
      <c r="M175" s="54">
        <v>0</v>
      </c>
      <c r="N175" s="59">
        <f t="shared" si="7"/>
        <v>7.6098542353799014E-3</v>
      </c>
      <c r="O175" s="59">
        <f t="shared" si="8"/>
        <v>7.6098542353799014E-3</v>
      </c>
    </row>
    <row r="176" spans="1:15" x14ac:dyDescent="0.25">
      <c r="A176" s="220"/>
      <c r="B176" s="220"/>
      <c r="C176" s="15" t="s">
        <v>225</v>
      </c>
      <c r="D176" s="16">
        <v>5.0273712994678451E-4</v>
      </c>
      <c r="E176" s="16">
        <v>5.0273712994678451E-4</v>
      </c>
      <c r="F176" s="16">
        <v>0</v>
      </c>
      <c r="G176" s="54">
        <v>0</v>
      </c>
      <c r="H176" s="59">
        <f t="shared" si="9"/>
        <v>5.0273712994678451E-4</v>
      </c>
      <c r="I176" s="59">
        <f t="shared" si="9"/>
        <v>5.0273712994678451E-4</v>
      </c>
      <c r="J176" s="61">
        <v>3.2677913446540997E-4</v>
      </c>
      <c r="K176" s="16">
        <v>3.2677913446540997E-4</v>
      </c>
      <c r="L176" s="16">
        <v>0</v>
      </c>
      <c r="M176" s="54">
        <v>0</v>
      </c>
      <c r="N176" s="59">
        <f t="shared" si="7"/>
        <v>3.2677913446540997E-4</v>
      </c>
      <c r="O176" s="59">
        <f t="shared" si="8"/>
        <v>3.2677913446540997E-4</v>
      </c>
    </row>
    <row r="177" spans="1:15" x14ac:dyDescent="0.25">
      <c r="A177" s="220"/>
      <c r="B177" s="220"/>
      <c r="C177" s="15" t="s">
        <v>226</v>
      </c>
      <c r="D177" s="16">
        <v>1.3232497023876334E-3</v>
      </c>
      <c r="E177" s="16">
        <v>1.3232497023876334E-3</v>
      </c>
      <c r="F177" s="16">
        <v>0</v>
      </c>
      <c r="G177" s="54">
        <v>0</v>
      </c>
      <c r="H177" s="59">
        <f t="shared" si="9"/>
        <v>1.3232497023876334E-3</v>
      </c>
      <c r="I177" s="59">
        <f t="shared" si="9"/>
        <v>1.3232497023876334E-3</v>
      </c>
      <c r="J177" s="61">
        <v>8.6011230655196177E-4</v>
      </c>
      <c r="K177" s="16">
        <v>8.6011230655196177E-4</v>
      </c>
      <c r="L177" s="16">
        <v>0</v>
      </c>
      <c r="M177" s="54">
        <v>0</v>
      </c>
      <c r="N177" s="59">
        <f t="shared" si="7"/>
        <v>8.6011230655196177E-4</v>
      </c>
      <c r="O177" s="59">
        <f t="shared" si="8"/>
        <v>8.6011230655196177E-4</v>
      </c>
    </row>
    <row r="178" spans="1:15" x14ac:dyDescent="0.25">
      <c r="A178" s="220" t="s">
        <v>57</v>
      </c>
      <c r="B178" s="220" t="s">
        <v>223</v>
      </c>
      <c r="C178" s="15" t="s">
        <v>224</v>
      </c>
      <c r="D178" s="16">
        <v>2.343629213604807E-2</v>
      </c>
      <c r="E178" s="16">
        <v>2.343629213604807E-2</v>
      </c>
      <c r="F178" s="16">
        <v>1.1814966675490705E-4</v>
      </c>
      <c r="G178" s="54">
        <v>1.1814966675490705E-4</v>
      </c>
      <c r="H178" s="59">
        <f t="shared" si="9"/>
        <v>2.3554441802802976E-2</v>
      </c>
      <c r="I178" s="59">
        <f t="shared" si="9"/>
        <v>2.3554441802802976E-2</v>
      </c>
      <c r="J178" s="61">
        <v>2.343629213604807E-2</v>
      </c>
      <c r="K178" s="16">
        <v>2.343629213604807E-2</v>
      </c>
      <c r="L178" s="16">
        <v>1.1814966675490705E-4</v>
      </c>
      <c r="M178" s="54">
        <v>1.1814966675490705E-4</v>
      </c>
      <c r="N178" s="59">
        <f t="shared" si="7"/>
        <v>2.3554441802802976E-2</v>
      </c>
      <c r="O178" s="59">
        <f t="shared" si="8"/>
        <v>2.3554441802802976E-2</v>
      </c>
    </row>
    <row r="179" spans="1:15" x14ac:dyDescent="0.25">
      <c r="A179" s="220"/>
      <c r="B179" s="220"/>
      <c r="C179" s="15" t="s">
        <v>225</v>
      </c>
      <c r="D179" s="16">
        <v>1.0987683137998682E-3</v>
      </c>
      <c r="E179" s="16">
        <v>1.0987683137998682E-3</v>
      </c>
      <c r="F179" s="16">
        <v>1.981808137785926E-5</v>
      </c>
      <c r="G179" s="54">
        <v>1.981808137785926E-5</v>
      </c>
      <c r="H179" s="59">
        <f t="shared" si="9"/>
        <v>1.1185863951777275E-3</v>
      </c>
      <c r="I179" s="59">
        <f t="shared" si="9"/>
        <v>1.1185863951777275E-3</v>
      </c>
      <c r="J179" s="61">
        <v>1.0987683137998682E-3</v>
      </c>
      <c r="K179" s="16">
        <v>1.0987683137998682E-3</v>
      </c>
      <c r="L179" s="16">
        <v>1.981808137785926E-5</v>
      </c>
      <c r="M179" s="54">
        <v>1.981808137785926E-5</v>
      </c>
      <c r="N179" s="59">
        <f t="shared" si="7"/>
        <v>1.1185863951777275E-3</v>
      </c>
      <c r="O179" s="59">
        <f t="shared" si="8"/>
        <v>1.1185863951777275E-3</v>
      </c>
    </row>
    <row r="180" spans="1:15" x14ac:dyDescent="0.25">
      <c r="A180" s="220"/>
      <c r="B180" s="220"/>
      <c r="C180" s="15" t="s">
        <v>226</v>
      </c>
      <c r="D180" s="16">
        <v>2.7272059518176732E-3</v>
      </c>
      <c r="E180" s="16">
        <v>2.7272059518176732E-3</v>
      </c>
      <c r="F180" s="16">
        <v>3.7452156814067753E-5</v>
      </c>
      <c r="G180" s="54">
        <v>3.7452156814067753E-5</v>
      </c>
      <c r="H180" s="59">
        <f t="shared" si="9"/>
        <v>2.7646581086317409E-3</v>
      </c>
      <c r="I180" s="59">
        <f t="shared" si="9"/>
        <v>2.7646581086317409E-3</v>
      </c>
      <c r="J180" s="61">
        <v>2.7272059518176732E-3</v>
      </c>
      <c r="K180" s="16">
        <v>2.7272059518176732E-3</v>
      </c>
      <c r="L180" s="16">
        <v>3.7452156814067753E-5</v>
      </c>
      <c r="M180" s="54">
        <v>3.7452156814067753E-5</v>
      </c>
      <c r="N180" s="59">
        <f t="shared" si="7"/>
        <v>2.7646581086317409E-3</v>
      </c>
      <c r="O180" s="59">
        <f t="shared" si="8"/>
        <v>2.7646581086317409E-3</v>
      </c>
    </row>
    <row r="181" spans="1:15" x14ac:dyDescent="0.25">
      <c r="A181" s="220"/>
      <c r="B181" s="220" t="s">
        <v>227</v>
      </c>
      <c r="C181" s="15" t="s">
        <v>224</v>
      </c>
      <c r="D181" s="16">
        <v>2.1463691433122798E-2</v>
      </c>
      <c r="E181" s="16">
        <v>2.1463691433122798E-2</v>
      </c>
      <c r="F181" s="16">
        <v>1.0306049393102902E-4</v>
      </c>
      <c r="G181" s="54">
        <v>1.0306049393102902E-4</v>
      </c>
      <c r="H181" s="59">
        <f t="shared" si="9"/>
        <v>2.1566751927053828E-2</v>
      </c>
      <c r="I181" s="59">
        <f t="shared" si="9"/>
        <v>2.1566751927053828E-2</v>
      </c>
      <c r="J181" s="61">
        <v>1.3951399431529819E-2</v>
      </c>
      <c r="K181" s="16">
        <v>1.3951399431529819E-2</v>
      </c>
      <c r="L181" s="16">
        <v>6.6989321055168865E-5</v>
      </c>
      <c r="M181" s="54">
        <v>6.6989321055168865E-5</v>
      </c>
      <c r="N181" s="59">
        <f t="shared" si="7"/>
        <v>1.4018388752584987E-2</v>
      </c>
      <c r="O181" s="59">
        <f t="shared" si="8"/>
        <v>1.4018388752584987E-2</v>
      </c>
    </row>
    <row r="182" spans="1:15" x14ac:dyDescent="0.25">
      <c r="A182" s="220"/>
      <c r="B182" s="220"/>
      <c r="C182" s="15" t="s">
        <v>225</v>
      </c>
      <c r="D182" s="16">
        <v>9.2168473823577165E-4</v>
      </c>
      <c r="E182" s="16">
        <v>9.2168473823577165E-4</v>
      </c>
      <c r="F182" s="16">
        <v>1.7132624528721813E-5</v>
      </c>
      <c r="G182" s="54">
        <v>1.7132624528721813E-5</v>
      </c>
      <c r="H182" s="59">
        <f t="shared" si="9"/>
        <v>9.3881736276449346E-4</v>
      </c>
      <c r="I182" s="59">
        <f t="shared" si="9"/>
        <v>9.3881736276449346E-4</v>
      </c>
      <c r="J182" s="61">
        <v>5.9909507985325162E-4</v>
      </c>
      <c r="K182" s="16">
        <v>5.9909507985325162E-4</v>
      </c>
      <c r="L182" s="16">
        <v>1.1136205943669178E-5</v>
      </c>
      <c r="M182" s="54">
        <v>1.1136205943669178E-5</v>
      </c>
      <c r="N182" s="59">
        <f t="shared" si="7"/>
        <v>6.1023128579692078E-4</v>
      </c>
      <c r="O182" s="59">
        <f t="shared" si="8"/>
        <v>6.1023128579692078E-4</v>
      </c>
    </row>
    <row r="183" spans="1:15" x14ac:dyDescent="0.25">
      <c r="A183" s="220"/>
      <c r="B183" s="220"/>
      <c r="C183" s="15" t="s">
        <v>226</v>
      </c>
      <c r="D183" s="16">
        <v>2.4259577877106613E-3</v>
      </c>
      <c r="E183" s="16">
        <v>2.4259577877106613E-3</v>
      </c>
      <c r="F183" s="16">
        <v>3.2854264810961849E-5</v>
      </c>
      <c r="G183" s="54">
        <v>3.2854264810961849E-5</v>
      </c>
      <c r="H183" s="59">
        <f t="shared" si="9"/>
        <v>2.4588120525216232E-3</v>
      </c>
      <c r="I183" s="59">
        <f t="shared" si="9"/>
        <v>2.4588120525216232E-3</v>
      </c>
      <c r="J183" s="61">
        <v>1.5768725620119298E-3</v>
      </c>
      <c r="K183" s="16">
        <v>1.5768725620119298E-3</v>
      </c>
      <c r="L183" s="16">
        <v>2.1355272127125204E-5</v>
      </c>
      <c r="M183" s="54">
        <v>2.1355272127125204E-5</v>
      </c>
      <c r="N183" s="59">
        <f t="shared" si="7"/>
        <v>1.5982278341390549E-3</v>
      </c>
      <c r="O183" s="59">
        <f t="shared" si="8"/>
        <v>1.5982278341390549E-3</v>
      </c>
    </row>
    <row r="184" spans="1:15" x14ac:dyDescent="0.25">
      <c r="A184" s="220" t="s">
        <v>58</v>
      </c>
      <c r="B184" s="220" t="s">
        <v>223</v>
      </c>
      <c r="C184" s="15" t="s">
        <v>224</v>
      </c>
      <c r="D184" s="16">
        <v>0.11505088866787233</v>
      </c>
      <c r="E184" s="16">
        <v>0.11505088866787233</v>
      </c>
      <c r="F184" s="16">
        <v>5.9074833377453524E-5</v>
      </c>
      <c r="G184" s="54">
        <v>5.9074833377453524E-5</v>
      </c>
      <c r="H184" s="59">
        <f t="shared" si="9"/>
        <v>0.11510996350124979</v>
      </c>
      <c r="I184" s="59">
        <f t="shared" si="9"/>
        <v>0.11510996350124979</v>
      </c>
      <c r="J184" s="61">
        <v>0.11505088866787233</v>
      </c>
      <c r="K184" s="16">
        <v>0.11505088866787233</v>
      </c>
      <c r="L184" s="16">
        <v>5.9074833377453524E-5</v>
      </c>
      <c r="M184" s="54">
        <v>5.9074833377453524E-5</v>
      </c>
      <c r="N184" s="59">
        <f t="shared" si="7"/>
        <v>0.11510996350124979</v>
      </c>
      <c r="O184" s="59">
        <f t="shared" si="8"/>
        <v>0.11510996350124979</v>
      </c>
    </row>
    <row r="185" spans="1:15" x14ac:dyDescent="0.25">
      <c r="A185" s="220"/>
      <c r="B185" s="220"/>
      <c r="C185" s="15" t="s">
        <v>225</v>
      </c>
      <c r="D185" s="16">
        <v>5.3939535404720802E-3</v>
      </c>
      <c r="E185" s="16">
        <v>5.3939535404720802E-3</v>
      </c>
      <c r="F185" s="16">
        <v>9.9090406889296302E-6</v>
      </c>
      <c r="G185" s="54">
        <v>9.9090406889296302E-6</v>
      </c>
      <c r="H185" s="59">
        <f t="shared" si="9"/>
        <v>5.4038625811610097E-3</v>
      </c>
      <c r="I185" s="59">
        <f t="shared" si="9"/>
        <v>5.4038625811610097E-3</v>
      </c>
      <c r="J185" s="61">
        <v>5.3939535404720802E-3</v>
      </c>
      <c r="K185" s="16">
        <v>5.3939535404720802E-3</v>
      </c>
      <c r="L185" s="16">
        <v>9.9090406889296302E-6</v>
      </c>
      <c r="M185" s="54">
        <v>9.9090406889296302E-6</v>
      </c>
      <c r="N185" s="59">
        <f t="shared" si="7"/>
        <v>5.4038625811610097E-3</v>
      </c>
      <c r="O185" s="59">
        <f t="shared" si="8"/>
        <v>5.4038625811610097E-3</v>
      </c>
    </row>
    <row r="186" spans="1:15" x14ac:dyDescent="0.25">
      <c r="A186" s="220"/>
      <c r="B186" s="220"/>
      <c r="C186" s="15" t="s">
        <v>226</v>
      </c>
      <c r="D186" s="16">
        <v>1.338810194528676E-2</v>
      </c>
      <c r="E186" s="16">
        <v>1.338810194528676E-2</v>
      </c>
      <c r="F186" s="16">
        <v>1.8726078407033877E-5</v>
      </c>
      <c r="G186" s="54">
        <v>1.8726078407033877E-5</v>
      </c>
      <c r="H186" s="59">
        <f t="shared" si="9"/>
        <v>1.3406828023693794E-2</v>
      </c>
      <c r="I186" s="59">
        <f t="shared" si="9"/>
        <v>1.3406828023693794E-2</v>
      </c>
      <c r="J186" s="61">
        <v>1.338810194528676E-2</v>
      </c>
      <c r="K186" s="16">
        <v>1.338810194528676E-2</v>
      </c>
      <c r="L186" s="16">
        <v>1.8726078407033877E-5</v>
      </c>
      <c r="M186" s="54">
        <v>1.8726078407033877E-5</v>
      </c>
      <c r="N186" s="59">
        <f t="shared" si="7"/>
        <v>1.3406828023693794E-2</v>
      </c>
      <c r="O186" s="59">
        <f t="shared" si="8"/>
        <v>1.3406828023693794E-2</v>
      </c>
    </row>
    <row r="187" spans="1:15" x14ac:dyDescent="0.25">
      <c r="A187" s="220"/>
      <c r="B187" s="220" t="s">
        <v>227</v>
      </c>
      <c r="C187" s="15" t="s">
        <v>224</v>
      </c>
      <c r="D187" s="16">
        <v>0.10536721248987554</v>
      </c>
      <c r="E187" s="16">
        <v>0.10536721248987554</v>
      </c>
      <c r="F187" s="16">
        <v>5.1530246965514509E-5</v>
      </c>
      <c r="G187" s="54">
        <v>5.1530246965514509E-5</v>
      </c>
      <c r="H187" s="59">
        <f t="shared" si="9"/>
        <v>0.10541874273684106</v>
      </c>
      <c r="I187" s="59">
        <f t="shared" si="9"/>
        <v>0.10541874273684106</v>
      </c>
      <c r="J187" s="61">
        <v>6.84886881184191E-2</v>
      </c>
      <c r="K187" s="16">
        <v>6.84886881184191E-2</v>
      </c>
      <c r="L187" s="16">
        <v>3.3494660527584433E-5</v>
      </c>
      <c r="M187" s="54">
        <v>3.3494660527584433E-5</v>
      </c>
      <c r="N187" s="59">
        <f t="shared" si="7"/>
        <v>6.8522182778946686E-2</v>
      </c>
      <c r="O187" s="59">
        <f t="shared" si="8"/>
        <v>6.8522182778946686E-2</v>
      </c>
    </row>
    <row r="188" spans="1:15" x14ac:dyDescent="0.25">
      <c r="A188" s="220"/>
      <c r="B188" s="220"/>
      <c r="C188" s="15" t="s">
        <v>225</v>
      </c>
      <c r="D188" s="16">
        <v>4.5246341695210609E-3</v>
      </c>
      <c r="E188" s="16">
        <v>4.5246341695210609E-3</v>
      </c>
      <c r="F188" s="16">
        <v>8.5663122643609064E-6</v>
      </c>
      <c r="G188" s="54">
        <v>8.5663122643609064E-6</v>
      </c>
      <c r="H188" s="59">
        <f t="shared" si="9"/>
        <v>4.5332004817854217E-3</v>
      </c>
      <c r="I188" s="59">
        <f t="shared" si="9"/>
        <v>4.5332004817854217E-3</v>
      </c>
      <c r="J188" s="61">
        <v>2.9410122101886896E-3</v>
      </c>
      <c r="K188" s="16">
        <v>2.9410122101886896E-3</v>
      </c>
      <c r="L188" s="16">
        <v>5.5681029718345892E-6</v>
      </c>
      <c r="M188" s="54">
        <v>5.5681029718345892E-6</v>
      </c>
      <c r="N188" s="59">
        <f t="shared" si="7"/>
        <v>2.9465803131605243E-3</v>
      </c>
      <c r="O188" s="59">
        <f t="shared" si="8"/>
        <v>2.9465803131605243E-3</v>
      </c>
    </row>
    <row r="189" spans="1:15" x14ac:dyDescent="0.25">
      <c r="A189" s="220"/>
      <c r="B189" s="220"/>
      <c r="C189" s="15" t="s">
        <v>226</v>
      </c>
      <c r="D189" s="16">
        <v>1.19092473214887E-2</v>
      </c>
      <c r="E189" s="16">
        <v>1.19092473214887E-2</v>
      </c>
      <c r="F189" s="16">
        <v>1.6427132405480924E-5</v>
      </c>
      <c r="G189" s="54">
        <v>1.6427132405480924E-5</v>
      </c>
      <c r="H189" s="59">
        <f t="shared" si="9"/>
        <v>1.192567445389418E-2</v>
      </c>
      <c r="I189" s="59">
        <f t="shared" si="9"/>
        <v>1.192567445389418E-2</v>
      </c>
      <c r="J189" s="61">
        <v>7.7410107589676548E-3</v>
      </c>
      <c r="K189" s="16">
        <v>7.7410107589676548E-3</v>
      </c>
      <c r="L189" s="16">
        <v>1.0677636063562602E-5</v>
      </c>
      <c r="M189" s="54">
        <v>1.0677636063562602E-5</v>
      </c>
      <c r="N189" s="59">
        <f t="shared" si="7"/>
        <v>7.7516883950312174E-3</v>
      </c>
      <c r="O189" s="59">
        <f t="shared" si="8"/>
        <v>7.7516883950312174E-3</v>
      </c>
    </row>
    <row r="190" spans="1:15" x14ac:dyDescent="0.25">
      <c r="A190" s="220" t="s">
        <v>59</v>
      </c>
      <c r="B190" s="220" t="s">
        <v>223</v>
      </c>
      <c r="C190" s="15" t="s">
        <v>224</v>
      </c>
      <c r="D190" s="16">
        <v>0.10226745659366429</v>
      </c>
      <c r="E190" s="16">
        <v>0.10226745659366429</v>
      </c>
      <c r="F190" s="16">
        <v>5.9074833377453524E-5</v>
      </c>
      <c r="G190" s="54">
        <v>5.9074833377453524E-5</v>
      </c>
      <c r="H190" s="59">
        <f t="shared" si="9"/>
        <v>0.10232653142704175</v>
      </c>
      <c r="I190" s="59">
        <f t="shared" si="9"/>
        <v>0.10232653142704175</v>
      </c>
      <c r="J190" s="61">
        <v>0.10226745659366429</v>
      </c>
      <c r="K190" s="16">
        <v>0.10226745659366429</v>
      </c>
      <c r="L190" s="16">
        <v>5.9074833377453524E-5</v>
      </c>
      <c r="M190" s="54">
        <v>5.9074833377453524E-5</v>
      </c>
      <c r="N190" s="59">
        <f t="shared" si="7"/>
        <v>0.10232653142704175</v>
      </c>
      <c r="O190" s="59">
        <f t="shared" si="8"/>
        <v>0.10232653142704175</v>
      </c>
    </row>
    <row r="191" spans="1:15" x14ac:dyDescent="0.25">
      <c r="A191" s="220"/>
      <c r="B191" s="220"/>
      <c r="C191" s="15" t="s">
        <v>225</v>
      </c>
      <c r="D191" s="16">
        <v>4.7946253693085155E-3</v>
      </c>
      <c r="E191" s="16">
        <v>4.7946253693085155E-3</v>
      </c>
      <c r="F191" s="16">
        <v>9.9090406889296302E-6</v>
      </c>
      <c r="G191" s="54">
        <v>9.9090406889296302E-6</v>
      </c>
      <c r="H191" s="59">
        <f t="shared" si="9"/>
        <v>4.8045344099974449E-3</v>
      </c>
      <c r="I191" s="59">
        <f t="shared" si="9"/>
        <v>4.8045344099974449E-3</v>
      </c>
      <c r="J191" s="61">
        <v>4.7946253693085155E-3</v>
      </c>
      <c r="K191" s="16">
        <v>4.7946253693085155E-3</v>
      </c>
      <c r="L191" s="16">
        <v>9.9090406889296302E-6</v>
      </c>
      <c r="M191" s="54">
        <v>9.9090406889296302E-6</v>
      </c>
      <c r="N191" s="59">
        <f t="shared" si="7"/>
        <v>4.8045344099974449E-3</v>
      </c>
      <c r="O191" s="59">
        <f t="shared" si="8"/>
        <v>4.8045344099974449E-3</v>
      </c>
    </row>
    <row r="192" spans="1:15" x14ac:dyDescent="0.25">
      <c r="A192" s="220"/>
      <c r="B192" s="220"/>
      <c r="C192" s="15" t="s">
        <v>226</v>
      </c>
      <c r="D192" s="16">
        <v>1.1900535062477119E-2</v>
      </c>
      <c r="E192" s="16">
        <v>1.1900535062477119E-2</v>
      </c>
      <c r="F192" s="16">
        <v>1.8726078407033877E-5</v>
      </c>
      <c r="G192" s="54">
        <v>1.8726078407033877E-5</v>
      </c>
      <c r="H192" s="59">
        <f t="shared" si="9"/>
        <v>1.1919261140884154E-2</v>
      </c>
      <c r="I192" s="59">
        <f t="shared" si="9"/>
        <v>1.1919261140884154E-2</v>
      </c>
      <c r="J192" s="61">
        <v>1.1900535062477119E-2</v>
      </c>
      <c r="K192" s="16">
        <v>1.1900535062477119E-2</v>
      </c>
      <c r="L192" s="16">
        <v>1.8726078407033877E-5</v>
      </c>
      <c r="M192" s="54">
        <v>1.8726078407033877E-5</v>
      </c>
      <c r="N192" s="59">
        <f t="shared" si="7"/>
        <v>1.1919261140884154E-2</v>
      </c>
      <c r="O192" s="59">
        <f t="shared" si="8"/>
        <v>1.1919261140884154E-2</v>
      </c>
    </row>
    <row r="193" spans="1:15" x14ac:dyDescent="0.25">
      <c r="A193" s="220"/>
      <c r="B193" s="220" t="s">
        <v>227</v>
      </c>
      <c r="C193" s="15" t="s">
        <v>224</v>
      </c>
      <c r="D193" s="16">
        <v>9.3659744435444933E-2</v>
      </c>
      <c r="E193" s="16">
        <v>9.3659744435444933E-2</v>
      </c>
      <c r="F193" s="16">
        <v>5.1530246965514509E-5</v>
      </c>
      <c r="G193" s="54">
        <v>5.1530246965514509E-5</v>
      </c>
      <c r="H193" s="59">
        <f t="shared" si="9"/>
        <v>9.3711274682410445E-2</v>
      </c>
      <c r="I193" s="59">
        <f t="shared" si="9"/>
        <v>9.3711274682410445E-2</v>
      </c>
      <c r="J193" s="61">
        <v>6.0878833883039211E-2</v>
      </c>
      <c r="K193" s="16">
        <v>6.0878833883039211E-2</v>
      </c>
      <c r="L193" s="16">
        <v>3.3494660527584433E-5</v>
      </c>
      <c r="M193" s="54">
        <v>3.3494660527584433E-5</v>
      </c>
      <c r="N193" s="59">
        <f t="shared" si="7"/>
        <v>6.0912328543566797E-2</v>
      </c>
      <c r="O193" s="59">
        <f t="shared" si="8"/>
        <v>6.0912328543566797E-2</v>
      </c>
    </row>
    <row r="194" spans="1:15" x14ac:dyDescent="0.25">
      <c r="A194" s="220"/>
      <c r="B194" s="220"/>
      <c r="C194" s="15" t="s">
        <v>225</v>
      </c>
      <c r="D194" s="16">
        <v>4.0218970395742761E-3</v>
      </c>
      <c r="E194" s="16">
        <v>4.0218970395742761E-3</v>
      </c>
      <c r="F194" s="16">
        <v>8.5663122643609064E-6</v>
      </c>
      <c r="G194" s="54">
        <v>8.5663122643609064E-6</v>
      </c>
      <c r="H194" s="59">
        <f t="shared" si="9"/>
        <v>4.030463351838637E-3</v>
      </c>
      <c r="I194" s="59">
        <f t="shared" si="9"/>
        <v>4.030463351838637E-3</v>
      </c>
      <c r="J194" s="61">
        <v>2.6142330757232797E-3</v>
      </c>
      <c r="K194" s="16">
        <v>2.6142330757232797E-3</v>
      </c>
      <c r="L194" s="16">
        <v>5.5681029718345892E-6</v>
      </c>
      <c r="M194" s="54">
        <v>5.5681029718345892E-6</v>
      </c>
      <c r="N194" s="59">
        <f t="shared" si="7"/>
        <v>2.6198011786951144E-3</v>
      </c>
      <c r="O194" s="59">
        <f t="shared" si="8"/>
        <v>2.6198011786951144E-3</v>
      </c>
    </row>
    <row r="195" spans="1:15" x14ac:dyDescent="0.25">
      <c r="A195" s="220"/>
      <c r="B195" s="220"/>
      <c r="C195" s="15" t="s">
        <v>226</v>
      </c>
      <c r="D195" s="16">
        <v>1.0585997619101067E-2</v>
      </c>
      <c r="E195" s="16">
        <v>1.0585997619101067E-2</v>
      </c>
      <c r="F195" s="16">
        <v>1.6427132405480924E-5</v>
      </c>
      <c r="G195" s="54">
        <v>1.6427132405480924E-5</v>
      </c>
      <c r="H195" s="59">
        <f t="shared" si="9"/>
        <v>1.0602424751506547E-2</v>
      </c>
      <c r="I195" s="59">
        <f t="shared" si="9"/>
        <v>1.0602424751506547E-2</v>
      </c>
      <c r="J195" s="61">
        <v>6.8808984524156942E-3</v>
      </c>
      <c r="K195" s="16">
        <v>6.8808984524156942E-3</v>
      </c>
      <c r="L195" s="16">
        <v>1.0677636063562602E-5</v>
      </c>
      <c r="M195" s="54">
        <v>1.0677636063562602E-5</v>
      </c>
      <c r="N195" s="59">
        <f t="shared" si="7"/>
        <v>6.8915760884792569E-3</v>
      </c>
      <c r="O195" s="59">
        <f t="shared" si="8"/>
        <v>6.8915760884792569E-3</v>
      </c>
    </row>
    <row r="196" spans="1:15" x14ac:dyDescent="0.25">
      <c r="A196" s="220" t="s">
        <v>60</v>
      </c>
      <c r="B196" s="220" t="s">
        <v>223</v>
      </c>
      <c r="C196" s="15" t="s">
        <v>224</v>
      </c>
      <c r="D196" s="16">
        <v>8.9484024519456265E-2</v>
      </c>
      <c r="E196" s="16">
        <v>8.9484024519456265E-2</v>
      </c>
      <c r="F196" s="16">
        <v>5.9074833377453524E-5</v>
      </c>
      <c r="G196" s="54">
        <v>5.9074833377453524E-5</v>
      </c>
      <c r="H196" s="59">
        <f t="shared" si="9"/>
        <v>8.9543099352833722E-2</v>
      </c>
      <c r="I196" s="59">
        <f t="shared" si="9"/>
        <v>8.9543099352833722E-2</v>
      </c>
      <c r="J196" s="61">
        <v>8.9484024519456265E-2</v>
      </c>
      <c r="K196" s="16">
        <v>8.9484024519456265E-2</v>
      </c>
      <c r="L196" s="16">
        <v>5.9074833377453524E-5</v>
      </c>
      <c r="M196" s="54">
        <v>5.9074833377453524E-5</v>
      </c>
      <c r="N196" s="59">
        <f t="shared" si="7"/>
        <v>8.9543099352833722E-2</v>
      </c>
      <c r="O196" s="59">
        <f t="shared" si="8"/>
        <v>8.9543099352833722E-2</v>
      </c>
    </row>
    <row r="197" spans="1:15" x14ac:dyDescent="0.25">
      <c r="A197" s="220"/>
      <c r="B197" s="220"/>
      <c r="C197" s="15" t="s">
        <v>225</v>
      </c>
      <c r="D197" s="16">
        <v>4.1952971981449516E-3</v>
      </c>
      <c r="E197" s="16">
        <v>4.1952971981449516E-3</v>
      </c>
      <c r="F197" s="16">
        <v>9.9090406889296302E-6</v>
      </c>
      <c r="G197" s="54">
        <v>9.9090406889296302E-6</v>
      </c>
      <c r="H197" s="59">
        <f t="shared" si="9"/>
        <v>4.205206238833881E-3</v>
      </c>
      <c r="I197" s="59">
        <f t="shared" si="9"/>
        <v>4.205206238833881E-3</v>
      </c>
      <c r="J197" s="61">
        <v>4.1952971981449516E-3</v>
      </c>
      <c r="K197" s="16">
        <v>4.1952971981449516E-3</v>
      </c>
      <c r="L197" s="16">
        <v>9.9090406889296302E-6</v>
      </c>
      <c r="M197" s="54">
        <v>9.9090406889296302E-6</v>
      </c>
      <c r="N197" s="59">
        <f t="shared" ref="N197:N260" si="10">J197+L197</f>
        <v>4.205206238833881E-3</v>
      </c>
      <c r="O197" s="59">
        <f t="shared" ref="O197:O260" si="11">K197+M197</f>
        <v>4.205206238833881E-3</v>
      </c>
    </row>
    <row r="198" spans="1:15" x14ac:dyDescent="0.25">
      <c r="A198" s="220"/>
      <c r="B198" s="220"/>
      <c r="C198" s="15" t="s">
        <v>226</v>
      </c>
      <c r="D198" s="16">
        <v>1.041296817966748E-2</v>
      </c>
      <c r="E198" s="16">
        <v>1.041296817966748E-2</v>
      </c>
      <c r="F198" s="16">
        <v>1.8726078407033877E-5</v>
      </c>
      <c r="G198" s="54">
        <v>1.8726078407033877E-5</v>
      </c>
      <c r="H198" s="59">
        <f t="shared" si="9"/>
        <v>1.0431694258074515E-2</v>
      </c>
      <c r="I198" s="59">
        <f t="shared" si="9"/>
        <v>1.0431694258074515E-2</v>
      </c>
      <c r="J198" s="61">
        <v>1.041296817966748E-2</v>
      </c>
      <c r="K198" s="16">
        <v>1.041296817966748E-2</v>
      </c>
      <c r="L198" s="16">
        <v>1.8726078407033877E-5</v>
      </c>
      <c r="M198" s="54">
        <v>1.8726078407033877E-5</v>
      </c>
      <c r="N198" s="59">
        <f t="shared" si="10"/>
        <v>1.0431694258074515E-2</v>
      </c>
      <c r="O198" s="59">
        <f t="shared" si="11"/>
        <v>1.0431694258074515E-2</v>
      </c>
    </row>
    <row r="199" spans="1:15" x14ac:dyDescent="0.25">
      <c r="A199" s="220"/>
      <c r="B199" s="220" t="s">
        <v>227</v>
      </c>
      <c r="C199" s="15" t="s">
        <v>224</v>
      </c>
      <c r="D199" s="16">
        <v>8.1952276381014322E-2</v>
      </c>
      <c r="E199" s="16">
        <v>8.1952276381014322E-2</v>
      </c>
      <c r="F199" s="16">
        <v>5.1530246965514509E-5</v>
      </c>
      <c r="G199" s="54">
        <v>5.1530246965514509E-5</v>
      </c>
      <c r="H199" s="59">
        <f t="shared" si="9"/>
        <v>8.2003806627979833E-2</v>
      </c>
      <c r="I199" s="59">
        <f t="shared" si="9"/>
        <v>8.2003806627979833E-2</v>
      </c>
      <c r="J199" s="61">
        <v>5.3268979647659309E-2</v>
      </c>
      <c r="K199" s="16">
        <v>5.3268979647659309E-2</v>
      </c>
      <c r="L199" s="16">
        <v>3.3494660527584433E-5</v>
      </c>
      <c r="M199" s="54">
        <v>3.3494660527584433E-5</v>
      </c>
      <c r="N199" s="59">
        <f t="shared" si="10"/>
        <v>5.3302474308186895E-2</v>
      </c>
      <c r="O199" s="59">
        <f t="shared" si="11"/>
        <v>5.3302474308186895E-2</v>
      </c>
    </row>
    <row r="200" spans="1:15" x14ac:dyDescent="0.25">
      <c r="A200" s="220"/>
      <c r="B200" s="220"/>
      <c r="C200" s="15" t="s">
        <v>225</v>
      </c>
      <c r="D200" s="16">
        <v>3.5191599096274918E-3</v>
      </c>
      <c r="E200" s="16">
        <v>3.5191599096274918E-3</v>
      </c>
      <c r="F200" s="16">
        <v>8.5663122643609064E-6</v>
      </c>
      <c r="G200" s="54">
        <v>8.5663122643609064E-6</v>
      </c>
      <c r="H200" s="59">
        <f t="shared" si="9"/>
        <v>3.5277262218918527E-3</v>
      </c>
      <c r="I200" s="59">
        <f t="shared" si="9"/>
        <v>3.5277262218918527E-3</v>
      </c>
      <c r="J200" s="61">
        <v>2.2874539412578699E-3</v>
      </c>
      <c r="K200" s="16">
        <v>2.2874539412578699E-3</v>
      </c>
      <c r="L200" s="16">
        <v>5.5681029718345892E-6</v>
      </c>
      <c r="M200" s="54">
        <v>5.5681029718345892E-6</v>
      </c>
      <c r="N200" s="59">
        <f t="shared" si="10"/>
        <v>2.2930220442297046E-3</v>
      </c>
      <c r="O200" s="59">
        <f t="shared" si="11"/>
        <v>2.2930220442297046E-3</v>
      </c>
    </row>
    <row r="201" spans="1:15" x14ac:dyDescent="0.25">
      <c r="A201" s="220"/>
      <c r="B201" s="220"/>
      <c r="C201" s="15" t="s">
        <v>226</v>
      </c>
      <c r="D201" s="16">
        <v>9.2627479167134343E-3</v>
      </c>
      <c r="E201" s="16">
        <v>9.2627479167134343E-3</v>
      </c>
      <c r="F201" s="16">
        <v>1.6427132405480924E-5</v>
      </c>
      <c r="G201" s="54">
        <v>1.6427132405480924E-5</v>
      </c>
      <c r="H201" s="59">
        <f t="shared" si="9"/>
        <v>9.2791750491189144E-3</v>
      </c>
      <c r="I201" s="59">
        <f t="shared" si="9"/>
        <v>9.2791750491189144E-3</v>
      </c>
      <c r="J201" s="61">
        <v>6.0207861458637327E-3</v>
      </c>
      <c r="K201" s="16">
        <v>6.0207861458637327E-3</v>
      </c>
      <c r="L201" s="16">
        <v>1.0677636063562602E-5</v>
      </c>
      <c r="M201" s="54">
        <v>1.0677636063562602E-5</v>
      </c>
      <c r="N201" s="59">
        <f t="shared" si="10"/>
        <v>6.0314637819272954E-3</v>
      </c>
      <c r="O201" s="59">
        <f t="shared" si="11"/>
        <v>6.0314637819272954E-3</v>
      </c>
    </row>
    <row r="202" spans="1:15" x14ac:dyDescent="0.25">
      <c r="A202" s="220" t="s">
        <v>61</v>
      </c>
      <c r="B202" s="220" t="s">
        <v>223</v>
      </c>
      <c r="C202" s="15" t="s">
        <v>224</v>
      </c>
      <c r="D202" s="16">
        <v>5.9862986198934216E-2</v>
      </c>
      <c r="E202" s="16">
        <v>5.9862986198934216E-2</v>
      </c>
      <c r="F202" s="16">
        <v>4.3630984080204959E-5</v>
      </c>
      <c r="G202" s="54">
        <v>4.3630984080204959E-5</v>
      </c>
      <c r="H202" s="59">
        <f t="shared" si="9"/>
        <v>5.9906617183014418E-2</v>
      </c>
      <c r="I202" s="59">
        <f t="shared" si="9"/>
        <v>5.9906617183014418E-2</v>
      </c>
      <c r="J202" s="61">
        <v>5.9862986198934216E-2</v>
      </c>
      <c r="K202" s="16">
        <v>5.9862986198934216E-2</v>
      </c>
      <c r="L202" s="16">
        <v>4.3630984080204959E-5</v>
      </c>
      <c r="M202" s="54">
        <v>4.3630984080204959E-5</v>
      </c>
      <c r="N202" s="59">
        <f t="shared" si="10"/>
        <v>5.9906617183014418E-2</v>
      </c>
      <c r="O202" s="59">
        <f t="shared" si="11"/>
        <v>5.9906617183014418E-2</v>
      </c>
    </row>
    <row r="203" spans="1:15" x14ac:dyDescent="0.25">
      <c r="A203" s="220"/>
      <c r="B203" s="220"/>
      <c r="C203" s="15" t="s">
        <v>225</v>
      </c>
      <c r="D203" s="16">
        <v>2.8065682072488068E-3</v>
      </c>
      <c r="E203" s="16">
        <v>2.8065682072488068E-3</v>
      </c>
      <c r="F203" s="16">
        <v>7.3185343373951695E-6</v>
      </c>
      <c r="G203" s="54">
        <v>7.3185343373951695E-6</v>
      </c>
      <c r="H203" s="59">
        <f t="shared" si="9"/>
        <v>2.813886741586202E-3</v>
      </c>
      <c r="I203" s="59">
        <f t="shared" si="9"/>
        <v>2.813886741586202E-3</v>
      </c>
      <c r="J203" s="61">
        <v>2.8065682072488068E-3</v>
      </c>
      <c r="K203" s="16">
        <v>2.8065682072488068E-3</v>
      </c>
      <c r="L203" s="16">
        <v>7.3185343373951695E-6</v>
      </c>
      <c r="M203" s="54">
        <v>7.3185343373951695E-6</v>
      </c>
      <c r="N203" s="59">
        <f t="shared" si="10"/>
        <v>2.813886741586202E-3</v>
      </c>
      <c r="O203" s="59">
        <f t="shared" si="11"/>
        <v>2.813886741586202E-3</v>
      </c>
    </row>
    <row r="204" spans="1:15" x14ac:dyDescent="0.25">
      <c r="A204" s="220"/>
      <c r="B204" s="220"/>
      <c r="C204" s="15" t="s">
        <v>226</v>
      </c>
      <c r="D204" s="16">
        <v>6.966063202642858E-3</v>
      </c>
      <c r="E204" s="16">
        <v>6.966063202642858E-3</v>
      </c>
      <c r="F204" s="16">
        <v>1.3830546480623592E-5</v>
      </c>
      <c r="G204" s="54">
        <v>1.3830546480623592E-5</v>
      </c>
      <c r="H204" s="59">
        <f t="shared" si="9"/>
        <v>6.9798937491234812E-3</v>
      </c>
      <c r="I204" s="59">
        <f t="shared" si="9"/>
        <v>6.9798937491234812E-3</v>
      </c>
      <c r="J204" s="61">
        <v>6.966063202642858E-3</v>
      </c>
      <c r="K204" s="16">
        <v>6.966063202642858E-3</v>
      </c>
      <c r="L204" s="16">
        <v>1.3830546480623592E-5</v>
      </c>
      <c r="M204" s="54">
        <v>1.3830546480623592E-5</v>
      </c>
      <c r="N204" s="59">
        <f t="shared" si="10"/>
        <v>6.9798937491234812E-3</v>
      </c>
      <c r="O204" s="59">
        <f t="shared" si="11"/>
        <v>6.9798937491234812E-3</v>
      </c>
    </row>
    <row r="205" spans="1:15" x14ac:dyDescent="0.25">
      <c r="A205" s="220"/>
      <c r="B205" s="220" t="s">
        <v>227</v>
      </c>
      <c r="C205" s="15" t="s">
        <v>224</v>
      </c>
      <c r="D205" s="16">
        <v>5.4824400403462238E-2</v>
      </c>
      <c r="E205" s="16">
        <v>5.4824400403462238E-2</v>
      </c>
      <c r="F205" s="16">
        <v>3.8058768115958575E-5</v>
      </c>
      <c r="G205" s="54">
        <v>3.8058768115958575E-5</v>
      </c>
      <c r="H205" s="59">
        <f t="shared" si="9"/>
        <v>5.4862459171578198E-2</v>
      </c>
      <c r="I205" s="59">
        <f t="shared" si="9"/>
        <v>5.4862459171578198E-2</v>
      </c>
      <c r="J205" s="61">
        <v>3.5635860262250456E-2</v>
      </c>
      <c r="K205" s="16">
        <v>3.5635860262250456E-2</v>
      </c>
      <c r="L205" s="16">
        <v>2.4738199275373075E-5</v>
      </c>
      <c r="M205" s="54">
        <v>2.4738199275373075E-5</v>
      </c>
      <c r="N205" s="59">
        <f t="shared" si="10"/>
        <v>3.5660598461525826E-2</v>
      </c>
      <c r="O205" s="59">
        <f t="shared" si="11"/>
        <v>3.5660598461525826E-2</v>
      </c>
    </row>
    <row r="206" spans="1:15" x14ac:dyDescent="0.25">
      <c r="A206" s="220"/>
      <c r="B206" s="220"/>
      <c r="C206" s="15" t="s">
        <v>225</v>
      </c>
      <c r="D206" s="16">
        <v>2.3542461599507999E-3</v>
      </c>
      <c r="E206" s="16">
        <v>2.3542461599507999E-3</v>
      </c>
      <c r="F206" s="16">
        <v>6.3268334866779837E-6</v>
      </c>
      <c r="G206" s="54">
        <v>6.3268334866779837E-6</v>
      </c>
      <c r="H206" s="59">
        <f t="shared" si="9"/>
        <v>2.3605729934374781E-3</v>
      </c>
      <c r="I206" s="59">
        <f t="shared" si="9"/>
        <v>2.3605729934374781E-3</v>
      </c>
      <c r="J206" s="61">
        <v>1.53026000396802E-3</v>
      </c>
      <c r="K206" s="16">
        <v>1.53026000396802E-3</v>
      </c>
      <c r="L206" s="16">
        <v>4.1124417663406892E-6</v>
      </c>
      <c r="M206" s="54">
        <v>4.1124417663406892E-6</v>
      </c>
      <c r="N206" s="59">
        <f t="shared" si="10"/>
        <v>1.5343724457343607E-3</v>
      </c>
      <c r="O206" s="59">
        <f t="shared" si="11"/>
        <v>1.5343724457343607E-3</v>
      </c>
    </row>
    <row r="207" spans="1:15" x14ac:dyDescent="0.25">
      <c r="A207" s="220"/>
      <c r="B207" s="220"/>
      <c r="C207" s="15" t="s">
        <v>226</v>
      </c>
      <c r="D207" s="16">
        <v>6.1965893206095187E-3</v>
      </c>
      <c r="E207" s="16">
        <v>6.1965893206095187E-3</v>
      </c>
      <c r="F207" s="16">
        <v>1.2132610648048054E-5</v>
      </c>
      <c r="G207" s="54">
        <v>1.2132610648048054E-5</v>
      </c>
      <c r="H207" s="59">
        <f t="shared" si="9"/>
        <v>6.2087219312575671E-3</v>
      </c>
      <c r="I207" s="59">
        <f t="shared" si="9"/>
        <v>6.2087219312575671E-3</v>
      </c>
      <c r="J207" s="61">
        <v>4.0277830583961872E-3</v>
      </c>
      <c r="K207" s="16">
        <v>4.0277830583961872E-3</v>
      </c>
      <c r="L207" s="16">
        <v>7.8861969212312359E-6</v>
      </c>
      <c r="M207" s="54">
        <v>7.8861969212312359E-6</v>
      </c>
      <c r="N207" s="59">
        <f t="shared" si="10"/>
        <v>4.0356692553174187E-3</v>
      </c>
      <c r="O207" s="59">
        <f t="shared" si="11"/>
        <v>4.0356692553174187E-3</v>
      </c>
    </row>
    <row r="208" spans="1:15" x14ac:dyDescent="0.25">
      <c r="A208" s="220" t="s">
        <v>62</v>
      </c>
      <c r="B208" s="220" t="s">
        <v>223</v>
      </c>
      <c r="C208" s="15" t="s">
        <v>224</v>
      </c>
      <c r="D208" s="16">
        <v>10.226745659366429</v>
      </c>
      <c r="E208" s="16">
        <v>10.226745659366429</v>
      </c>
      <c r="F208" s="16">
        <v>7.0889800052944221E-2</v>
      </c>
      <c r="G208" s="54">
        <v>7.0889800052944221E-2</v>
      </c>
      <c r="H208" s="59">
        <f t="shared" si="9"/>
        <v>10.297635459419373</v>
      </c>
      <c r="I208" s="59">
        <f t="shared" si="9"/>
        <v>10.297635459419373</v>
      </c>
      <c r="J208" s="61">
        <v>10.226745659366429</v>
      </c>
      <c r="K208" s="16">
        <v>10.226745659366429</v>
      </c>
      <c r="L208" s="16">
        <v>7.0889800052944221E-2</v>
      </c>
      <c r="M208" s="54">
        <v>7.0889800052944221E-2</v>
      </c>
      <c r="N208" s="59">
        <f t="shared" si="10"/>
        <v>10.297635459419373</v>
      </c>
      <c r="O208" s="59">
        <f t="shared" si="11"/>
        <v>10.297635459419373</v>
      </c>
    </row>
    <row r="209" spans="1:15" x14ac:dyDescent="0.25">
      <c r="A209" s="220"/>
      <c r="B209" s="220"/>
      <c r="C209" s="15" t="s">
        <v>225</v>
      </c>
      <c r="D209" s="16">
        <v>0.47946253693085156</v>
      </c>
      <c r="E209" s="16">
        <v>0.47946253693085156</v>
      </c>
      <c r="F209" s="16">
        <v>1.1890848826715554E-2</v>
      </c>
      <c r="G209" s="54">
        <v>1.1890848826715554E-2</v>
      </c>
      <c r="H209" s="59">
        <f t="shared" si="9"/>
        <v>0.4913533857575671</v>
      </c>
      <c r="I209" s="59">
        <f t="shared" si="9"/>
        <v>0.4913533857575671</v>
      </c>
      <c r="J209" s="61">
        <v>0.47946253693085156</v>
      </c>
      <c r="K209" s="16">
        <v>0.47946253693085156</v>
      </c>
      <c r="L209" s="16">
        <v>1.1890848826715554E-2</v>
      </c>
      <c r="M209" s="54">
        <v>1.1890848826715554E-2</v>
      </c>
      <c r="N209" s="59">
        <f t="shared" si="10"/>
        <v>0.4913533857575671</v>
      </c>
      <c r="O209" s="59">
        <f t="shared" si="11"/>
        <v>0.4913533857575671</v>
      </c>
    </row>
    <row r="210" spans="1:15" x14ac:dyDescent="0.25">
      <c r="A210" s="220"/>
      <c r="B210" s="220"/>
      <c r="C210" s="15" t="s">
        <v>226</v>
      </c>
      <c r="D210" s="16">
        <v>1.190053506247712</v>
      </c>
      <c r="E210" s="16">
        <v>1.190053506247712</v>
      </c>
      <c r="F210" s="16">
        <v>2.247129408844065E-2</v>
      </c>
      <c r="G210" s="54">
        <v>2.247129408844065E-2</v>
      </c>
      <c r="H210" s="59">
        <f t="shared" ref="H210:I273" si="12">D210+F210</f>
        <v>1.2125248003361526</v>
      </c>
      <c r="I210" s="59">
        <f t="shared" si="12"/>
        <v>1.2125248003361526</v>
      </c>
      <c r="J210" s="61">
        <v>1.190053506247712</v>
      </c>
      <c r="K210" s="16">
        <v>1.190053506247712</v>
      </c>
      <c r="L210" s="16">
        <v>2.247129408844065E-2</v>
      </c>
      <c r="M210" s="54">
        <v>2.247129408844065E-2</v>
      </c>
      <c r="N210" s="59">
        <f t="shared" si="10"/>
        <v>1.2125248003361526</v>
      </c>
      <c r="O210" s="59">
        <f t="shared" si="11"/>
        <v>1.2125248003361526</v>
      </c>
    </row>
    <row r="211" spans="1:15" x14ac:dyDescent="0.25">
      <c r="A211" s="220"/>
      <c r="B211" s="220" t="s">
        <v>227</v>
      </c>
      <c r="C211" s="15" t="s">
        <v>224</v>
      </c>
      <c r="D211" s="16">
        <v>9.3659744435444932</v>
      </c>
      <c r="E211" s="16">
        <v>9.3659744435444932</v>
      </c>
      <c r="F211" s="16">
        <v>6.1836296358617399E-2</v>
      </c>
      <c r="G211" s="54">
        <v>6.1836296358617399E-2</v>
      </c>
      <c r="H211" s="59">
        <f t="shared" si="12"/>
        <v>9.4278107399031104</v>
      </c>
      <c r="I211" s="59">
        <f t="shared" si="12"/>
        <v>9.4278107399031104</v>
      </c>
      <c r="J211" s="61">
        <v>6.0878833883039212</v>
      </c>
      <c r="K211" s="16">
        <v>6.0878833883039212</v>
      </c>
      <c r="L211" s="16">
        <v>4.0193592633101308E-2</v>
      </c>
      <c r="M211" s="54">
        <v>4.0193592633101308E-2</v>
      </c>
      <c r="N211" s="59">
        <f t="shared" si="10"/>
        <v>6.1280769809370224</v>
      </c>
      <c r="O211" s="59">
        <f t="shared" si="11"/>
        <v>6.1280769809370224</v>
      </c>
    </row>
    <row r="212" spans="1:15" x14ac:dyDescent="0.25">
      <c r="A212" s="220"/>
      <c r="B212" s="220"/>
      <c r="C212" s="15" t="s">
        <v>225</v>
      </c>
      <c r="D212" s="16">
        <v>0.40218970395742759</v>
      </c>
      <c r="E212" s="16">
        <v>0.40218970395742759</v>
      </c>
      <c r="F212" s="16">
        <v>1.0279574717233085E-2</v>
      </c>
      <c r="G212" s="54">
        <v>1.0279574717233085E-2</v>
      </c>
      <c r="H212" s="59">
        <f t="shared" si="12"/>
        <v>0.41246927867466066</v>
      </c>
      <c r="I212" s="59">
        <f t="shared" si="12"/>
        <v>0.41246927867466066</v>
      </c>
      <c r="J212" s="61">
        <v>0.26142330757232796</v>
      </c>
      <c r="K212" s="16">
        <v>0.26142330757232796</v>
      </c>
      <c r="L212" s="16">
        <v>6.6817235662015055E-3</v>
      </c>
      <c r="M212" s="54">
        <v>6.6817235662015055E-3</v>
      </c>
      <c r="N212" s="59">
        <f t="shared" si="10"/>
        <v>0.26810503113852946</v>
      </c>
      <c r="O212" s="59">
        <f t="shared" si="11"/>
        <v>0.26810503113852946</v>
      </c>
    </row>
    <row r="213" spans="1:15" x14ac:dyDescent="0.25">
      <c r="A213" s="220"/>
      <c r="B213" s="220"/>
      <c r="C213" s="15" t="s">
        <v>226</v>
      </c>
      <c r="D213" s="16">
        <v>1.0585997619101066</v>
      </c>
      <c r="E213" s="16">
        <v>1.0585997619101066</v>
      </c>
      <c r="F213" s="16">
        <v>1.9712558886577105E-2</v>
      </c>
      <c r="G213" s="54">
        <v>1.9712558886577105E-2</v>
      </c>
      <c r="H213" s="59">
        <f t="shared" si="12"/>
        <v>1.0783123207966838</v>
      </c>
      <c r="I213" s="59">
        <f t="shared" si="12"/>
        <v>1.0783123207966838</v>
      </c>
      <c r="J213" s="61">
        <v>0.68808984524156935</v>
      </c>
      <c r="K213" s="16">
        <v>0.68808984524156935</v>
      </c>
      <c r="L213" s="16">
        <v>1.2813163276275118E-2</v>
      </c>
      <c r="M213" s="54">
        <v>1.2813163276275118E-2</v>
      </c>
      <c r="N213" s="59">
        <f t="shared" si="10"/>
        <v>0.70090300851784448</v>
      </c>
      <c r="O213" s="59">
        <f t="shared" si="11"/>
        <v>0.70090300851784448</v>
      </c>
    </row>
    <row r="214" spans="1:15" x14ac:dyDescent="0.25">
      <c r="A214" s="220" t="s">
        <v>65</v>
      </c>
      <c r="B214" s="220" t="s">
        <v>223</v>
      </c>
      <c r="C214" s="15" t="s">
        <v>224</v>
      </c>
      <c r="D214" s="16">
        <v>9.1614596531824279</v>
      </c>
      <c r="E214" s="16">
        <v>9.1614596531824279</v>
      </c>
      <c r="F214" s="16">
        <v>4.8441363369511901E-2</v>
      </c>
      <c r="G214" s="54">
        <v>4.8441363369511901E-2</v>
      </c>
      <c r="H214" s="59">
        <f t="shared" si="12"/>
        <v>9.2099010165519406</v>
      </c>
      <c r="I214" s="59">
        <f t="shared" si="12"/>
        <v>9.2099010165519406</v>
      </c>
      <c r="J214" s="61">
        <v>9.1614596531824279</v>
      </c>
      <c r="K214" s="16">
        <v>9.1614596531824279</v>
      </c>
      <c r="L214" s="16">
        <v>4.8441363369511901E-2</v>
      </c>
      <c r="M214" s="54">
        <v>4.8441363369511901E-2</v>
      </c>
      <c r="N214" s="59">
        <f t="shared" si="10"/>
        <v>9.2099010165519406</v>
      </c>
      <c r="O214" s="59">
        <f t="shared" si="11"/>
        <v>9.2099010165519406</v>
      </c>
    </row>
    <row r="215" spans="1:15" x14ac:dyDescent="0.25">
      <c r="A215" s="220"/>
      <c r="B215" s="220"/>
      <c r="C215" s="15" t="s">
        <v>225</v>
      </c>
      <c r="D215" s="16">
        <v>0.42951852266722129</v>
      </c>
      <c r="E215" s="16">
        <v>0.42951852266722129</v>
      </c>
      <c r="F215" s="16">
        <v>8.1254133649222987E-3</v>
      </c>
      <c r="G215" s="54">
        <v>8.1254133649222987E-3</v>
      </c>
      <c r="H215" s="59">
        <f t="shared" si="12"/>
        <v>0.43764393603214358</v>
      </c>
      <c r="I215" s="59">
        <f t="shared" si="12"/>
        <v>0.43764393603214358</v>
      </c>
      <c r="J215" s="61">
        <v>0.42951852266722129</v>
      </c>
      <c r="K215" s="16">
        <v>0.42951852266722129</v>
      </c>
      <c r="L215" s="16">
        <v>8.1254133649222987E-3</v>
      </c>
      <c r="M215" s="54">
        <v>8.1254133649222987E-3</v>
      </c>
      <c r="N215" s="59">
        <f t="shared" si="10"/>
        <v>0.43764393603214358</v>
      </c>
      <c r="O215" s="59">
        <f t="shared" si="11"/>
        <v>0.43764393603214358</v>
      </c>
    </row>
    <row r="216" spans="1:15" x14ac:dyDescent="0.25">
      <c r="A216" s="220"/>
      <c r="B216" s="220"/>
      <c r="C216" s="15" t="s">
        <v>226</v>
      </c>
      <c r="D216" s="16">
        <v>1.0660895993469088</v>
      </c>
      <c r="E216" s="16">
        <v>1.0660895993469088</v>
      </c>
      <c r="F216" s="16">
        <v>1.5355384293767782E-2</v>
      </c>
      <c r="G216" s="54">
        <v>1.5355384293767782E-2</v>
      </c>
      <c r="H216" s="59">
        <f t="shared" si="12"/>
        <v>1.0814449836406765</v>
      </c>
      <c r="I216" s="59">
        <f t="shared" si="12"/>
        <v>1.0814449836406765</v>
      </c>
      <c r="J216" s="61">
        <v>1.0660895993469088</v>
      </c>
      <c r="K216" s="16">
        <v>1.0660895993469088</v>
      </c>
      <c r="L216" s="16">
        <v>1.5355384293767782E-2</v>
      </c>
      <c r="M216" s="54">
        <v>1.5355384293767782E-2</v>
      </c>
      <c r="N216" s="59">
        <f t="shared" si="10"/>
        <v>1.0814449836406765</v>
      </c>
      <c r="O216" s="59">
        <f t="shared" si="11"/>
        <v>1.0814449836406765</v>
      </c>
    </row>
    <row r="217" spans="1:15" x14ac:dyDescent="0.25">
      <c r="A217" s="220"/>
      <c r="B217" s="220" t="s">
        <v>227</v>
      </c>
      <c r="C217" s="15" t="s">
        <v>224</v>
      </c>
      <c r="D217" s="16">
        <v>8.3903521056752766</v>
      </c>
      <c r="E217" s="16">
        <v>8.3903521056752766</v>
      </c>
      <c r="F217" s="16">
        <v>4.2254802511721909E-2</v>
      </c>
      <c r="G217" s="54">
        <v>4.2254802511721909E-2</v>
      </c>
      <c r="H217" s="59">
        <f t="shared" si="12"/>
        <v>8.4326069081869992</v>
      </c>
      <c r="I217" s="59">
        <f t="shared" si="12"/>
        <v>8.4326069081869992</v>
      </c>
      <c r="J217" s="61">
        <v>5.4537288686889296</v>
      </c>
      <c r="K217" s="16">
        <v>5.4537288686889296</v>
      </c>
      <c r="L217" s="16">
        <v>2.7465621632619241E-2</v>
      </c>
      <c r="M217" s="54">
        <v>2.7465621632619241E-2</v>
      </c>
      <c r="N217" s="59">
        <f t="shared" si="10"/>
        <v>5.481194490321549</v>
      </c>
      <c r="O217" s="59">
        <f t="shared" si="11"/>
        <v>5.481194490321549</v>
      </c>
    </row>
    <row r="218" spans="1:15" x14ac:dyDescent="0.25">
      <c r="A218" s="220"/>
      <c r="B218" s="220"/>
      <c r="C218" s="15" t="s">
        <v>225</v>
      </c>
      <c r="D218" s="16">
        <v>0.36029494312852894</v>
      </c>
      <c r="E218" s="16">
        <v>0.36029494312852894</v>
      </c>
      <c r="F218" s="16">
        <v>7.0243760567759448E-3</v>
      </c>
      <c r="G218" s="54">
        <v>7.0243760567759448E-3</v>
      </c>
      <c r="H218" s="59">
        <f t="shared" si="12"/>
        <v>0.36731931918530492</v>
      </c>
      <c r="I218" s="59">
        <f t="shared" si="12"/>
        <v>0.36731931918530492</v>
      </c>
      <c r="J218" s="61">
        <v>0.23419171303354383</v>
      </c>
      <c r="K218" s="16">
        <v>0.23419171303354383</v>
      </c>
      <c r="L218" s="16">
        <v>4.5658444369043646E-3</v>
      </c>
      <c r="M218" s="54">
        <v>4.5658444369043646E-3</v>
      </c>
      <c r="N218" s="59">
        <f t="shared" si="10"/>
        <v>0.23875755747044819</v>
      </c>
      <c r="O218" s="59">
        <f t="shared" si="11"/>
        <v>0.23875755747044819</v>
      </c>
    </row>
    <row r="219" spans="1:15" x14ac:dyDescent="0.25">
      <c r="A219" s="220"/>
      <c r="B219" s="220"/>
      <c r="C219" s="15" t="s">
        <v>226</v>
      </c>
      <c r="D219" s="16">
        <v>0.9483289533778041</v>
      </c>
      <c r="E219" s="16">
        <v>0.9483289533778041</v>
      </c>
      <c r="F219" s="16">
        <v>1.3470248572494362E-2</v>
      </c>
      <c r="G219" s="54">
        <v>1.3470248572494362E-2</v>
      </c>
      <c r="H219" s="59">
        <f t="shared" si="12"/>
        <v>0.96179920195029844</v>
      </c>
      <c r="I219" s="59">
        <f t="shared" si="12"/>
        <v>0.96179920195029844</v>
      </c>
      <c r="J219" s="61">
        <v>0.61641381969557263</v>
      </c>
      <c r="K219" s="16">
        <v>0.61641381969557263</v>
      </c>
      <c r="L219" s="16">
        <v>8.7556615721213361E-3</v>
      </c>
      <c r="M219" s="54">
        <v>8.7556615721213361E-3</v>
      </c>
      <c r="N219" s="59">
        <f t="shared" si="10"/>
        <v>0.625169481267694</v>
      </c>
      <c r="O219" s="59">
        <f t="shared" si="11"/>
        <v>0.625169481267694</v>
      </c>
    </row>
    <row r="220" spans="1:15" x14ac:dyDescent="0.25">
      <c r="A220" s="220" t="s">
        <v>66</v>
      </c>
      <c r="B220" s="220" t="s">
        <v>223</v>
      </c>
      <c r="C220" s="15" t="s">
        <v>224</v>
      </c>
      <c r="D220" s="16">
        <v>9.1614596531824279</v>
      </c>
      <c r="E220" s="16">
        <v>9.1614596531824279</v>
      </c>
      <c r="F220" s="16">
        <v>6.4982316715198885E-2</v>
      </c>
      <c r="G220" s="54">
        <v>6.4982316715198885E-2</v>
      </c>
      <c r="H220" s="59">
        <f t="shared" si="12"/>
        <v>9.2264419698976265</v>
      </c>
      <c r="I220" s="59">
        <f t="shared" si="12"/>
        <v>9.2264419698976265</v>
      </c>
      <c r="J220" s="61">
        <v>9.1614596531824279</v>
      </c>
      <c r="K220" s="16">
        <v>9.1614596531824279</v>
      </c>
      <c r="L220" s="16">
        <v>6.4982316715198885E-2</v>
      </c>
      <c r="M220" s="54">
        <v>6.4982316715198885E-2</v>
      </c>
      <c r="N220" s="59">
        <f t="shared" si="10"/>
        <v>9.2264419698976265</v>
      </c>
      <c r="O220" s="59">
        <f t="shared" si="11"/>
        <v>9.2264419698976265</v>
      </c>
    </row>
    <row r="221" spans="1:15" x14ac:dyDescent="0.25">
      <c r="A221" s="220"/>
      <c r="B221" s="220"/>
      <c r="C221" s="15" t="s">
        <v>225</v>
      </c>
      <c r="D221" s="16">
        <v>0.42951852266722129</v>
      </c>
      <c r="E221" s="16">
        <v>0.42951852266722129</v>
      </c>
      <c r="F221" s="16">
        <v>1.0899944757822595E-2</v>
      </c>
      <c r="G221" s="54">
        <v>1.0899944757822595E-2</v>
      </c>
      <c r="H221" s="59">
        <f t="shared" si="12"/>
        <v>0.44041846742504387</v>
      </c>
      <c r="I221" s="59">
        <f t="shared" si="12"/>
        <v>0.44041846742504387</v>
      </c>
      <c r="J221" s="61">
        <v>0.42951852266722129</v>
      </c>
      <c r="K221" s="16">
        <v>0.42951852266722129</v>
      </c>
      <c r="L221" s="16">
        <v>1.0899944757822595E-2</v>
      </c>
      <c r="M221" s="54">
        <v>1.0899944757822595E-2</v>
      </c>
      <c r="N221" s="59">
        <f t="shared" si="10"/>
        <v>0.44041846742504387</v>
      </c>
      <c r="O221" s="59">
        <f t="shared" si="11"/>
        <v>0.44041846742504387</v>
      </c>
    </row>
    <row r="222" spans="1:15" x14ac:dyDescent="0.25">
      <c r="A222" s="220"/>
      <c r="B222" s="220"/>
      <c r="C222" s="15" t="s">
        <v>226</v>
      </c>
      <c r="D222" s="16">
        <v>1.0660895993469088</v>
      </c>
      <c r="E222" s="16">
        <v>1.0660895993469088</v>
      </c>
      <c r="F222" s="16">
        <v>2.0598686247737266E-2</v>
      </c>
      <c r="G222" s="54">
        <v>2.0598686247737266E-2</v>
      </c>
      <c r="H222" s="59">
        <f t="shared" si="12"/>
        <v>1.086688285594646</v>
      </c>
      <c r="I222" s="59">
        <f t="shared" si="12"/>
        <v>1.086688285594646</v>
      </c>
      <c r="J222" s="61">
        <v>1.0660895993469088</v>
      </c>
      <c r="K222" s="16">
        <v>1.0660895993469088</v>
      </c>
      <c r="L222" s="16">
        <v>2.0598686247737266E-2</v>
      </c>
      <c r="M222" s="54">
        <v>2.0598686247737266E-2</v>
      </c>
      <c r="N222" s="59">
        <f t="shared" si="10"/>
        <v>1.086688285594646</v>
      </c>
      <c r="O222" s="59">
        <f t="shared" si="11"/>
        <v>1.086688285594646</v>
      </c>
    </row>
    <row r="223" spans="1:15" x14ac:dyDescent="0.25">
      <c r="A223" s="220"/>
      <c r="B223" s="220" t="s">
        <v>227</v>
      </c>
      <c r="C223" s="15" t="s">
        <v>224</v>
      </c>
      <c r="D223" s="16">
        <v>8.3903521056752766</v>
      </c>
      <c r="E223" s="16">
        <v>8.3903521056752766</v>
      </c>
      <c r="F223" s="16">
        <v>5.6683271662065965E-2</v>
      </c>
      <c r="G223" s="54">
        <v>5.6683271662065965E-2</v>
      </c>
      <c r="H223" s="59">
        <f t="shared" si="12"/>
        <v>8.4470353773373432</v>
      </c>
      <c r="I223" s="59">
        <f t="shared" si="12"/>
        <v>8.4470353773373432</v>
      </c>
      <c r="J223" s="61">
        <v>5.4537288686889296</v>
      </c>
      <c r="K223" s="16">
        <v>5.4537288686889296</v>
      </c>
      <c r="L223" s="16">
        <v>3.6844126580342876E-2</v>
      </c>
      <c r="M223" s="54">
        <v>3.6844126580342876E-2</v>
      </c>
      <c r="N223" s="59">
        <f t="shared" si="10"/>
        <v>5.4905729952692726</v>
      </c>
      <c r="O223" s="59">
        <f t="shared" si="11"/>
        <v>5.4905729952692726</v>
      </c>
    </row>
    <row r="224" spans="1:15" x14ac:dyDescent="0.25">
      <c r="A224" s="220"/>
      <c r="B224" s="220"/>
      <c r="C224" s="15" t="s">
        <v>225</v>
      </c>
      <c r="D224" s="16">
        <v>0.36029494312852894</v>
      </c>
      <c r="E224" s="16">
        <v>0.36029494312852894</v>
      </c>
      <c r="F224" s="16">
        <v>9.4229434907969964E-3</v>
      </c>
      <c r="G224" s="54">
        <v>9.4229434907969964E-3</v>
      </c>
      <c r="H224" s="59">
        <f t="shared" si="12"/>
        <v>0.36971788661932592</v>
      </c>
      <c r="I224" s="59">
        <f t="shared" si="12"/>
        <v>0.36971788661932592</v>
      </c>
      <c r="J224" s="61">
        <v>0.23419171303354383</v>
      </c>
      <c r="K224" s="16">
        <v>0.23419171303354383</v>
      </c>
      <c r="L224" s="16">
        <v>6.1249132690180475E-3</v>
      </c>
      <c r="M224" s="54">
        <v>6.1249132690180475E-3</v>
      </c>
      <c r="N224" s="59">
        <f t="shared" si="10"/>
        <v>0.24031662630256187</v>
      </c>
      <c r="O224" s="59">
        <f t="shared" si="11"/>
        <v>0.24031662630256187</v>
      </c>
    </row>
    <row r="225" spans="1:15" x14ac:dyDescent="0.25">
      <c r="A225" s="220"/>
      <c r="B225" s="220"/>
      <c r="C225" s="15" t="s">
        <v>226</v>
      </c>
      <c r="D225" s="16">
        <v>0.9483289533778041</v>
      </c>
      <c r="E225" s="16">
        <v>0.9483289533778041</v>
      </c>
      <c r="F225" s="16">
        <v>1.806984564602902E-2</v>
      </c>
      <c r="G225" s="54">
        <v>1.806984564602902E-2</v>
      </c>
      <c r="H225" s="59">
        <f t="shared" si="12"/>
        <v>0.96639879902383308</v>
      </c>
      <c r="I225" s="59">
        <f t="shared" si="12"/>
        <v>0.96639879902383308</v>
      </c>
      <c r="J225" s="61">
        <v>0.61641381969557263</v>
      </c>
      <c r="K225" s="16">
        <v>0.61641381969557263</v>
      </c>
      <c r="L225" s="16">
        <v>1.1745399669918864E-2</v>
      </c>
      <c r="M225" s="54">
        <v>1.1745399669918864E-2</v>
      </c>
      <c r="N225" s="59">
        <f t="shared" si="10"/>
        <v>0.62815921936549146</v>
      </c>
      <c r="O225" s="59">
        <f t="shared" si="11"/>
        <v>0.62815921936549146</v>
      </c>
    </row>
    <row r="226" spans="1:15" x14ac:dyDescent="0.25">
      <c r="A226" s="220" t="s">
        <v>67</v>
      </c>
      <c r="B226" s="220" t="s">
        <v>223</v>
      </c>
      <c r="C226" s="15" t="s">
        <v>224</v>
      </c>
      <c r="D226" s="16">
        <v>10.865917263076831</v>
      </c>
      <c r="E226" s="16">
        <v>10.865917263076831</v>
      </c>
      <c r="F226" s="16">
        <v>5.3758098373482693E-2</v>
      </c>
      <c r="G226" s="54">
        <v>5.3758098373482693E-2</v>
      </c>
      <c r="H226" s="59">
        <f t="shared" si="12"/>
        <v>10.919675361450313</v>
      </c>
      <c r="I226" s="59">
        <f t="shared" si="12"/>
        <v>10.919675361450313</v>
      </c>
      <c r="J226" s="61">
        <v>10.865917263076831</v>
      </c>
      <c r="K226" s="16">
        <v>10.865917263076831</v>
      </c>
      <c r="L226" s="16">
        <v>5.3758098373482693E-2</v>
      </c>
      <c r="M226" s="54">
        <v>5.3758098373482693E-2</v>
      </c>
      <c r="N226" s="59">
        <f t="shared" si="10"/>
        <v>10.919675361450313</v>
      </c>
      <c r="O226" s="59">
        <f t="shared" si="11"/>
        <v>10.919675361450313</v>
      </c>
    </row>
    <row r="227" spans="1:15" x14ac:dyDescent="0.25">
      <c r="A227" s="220"/>
      <c r="B227" s="220"/>
      <c r="C227" s="15" t="s">
        <v>225</v>
      </c>
      <c r="D227" s="16">
        <v>0.50942894548902984</v>
      </c>
      <c r="E227" s="16">
        <v>0.50942894548902984</v>
      </c>
      <c r="F227" s="16">
        <v>9.0172270269259606E-3</v>
      </c>
      <c r="G227" s="54">
        <v>9.0172270269259606E-3</v>
      </c>
      <c r="H227" s="59">
        <f t="shared" si="12"/>
        <v>0.51844617251595582</v>
      </c>
      <c r="I227" s="59">
        <f t="shared" si="12"/>
        <v>0.51844617251595582</v>
      </c>
      <c r="J227" s="61">
        <v>0.50942894548902984</v>
      </c>
      <c r="K227" s="16">
        <v>0.50942894548902984</v>
      </c>
      <c r="L227" s="16">
        <v>9.0172270269259606E-3</v>
      </c>
      <c r="M227" s="54">
        <v>9.0172270269259606E-3</v>
      </c>
      <c r="N227" s="59">
        <f t="shared" si="10"/>
        <v>0.51844617251595582</v>
      </c>
      <c r="O227" s="59">
        <f t="shared" si="11"/>
        <v>0.51844617251595582</v>
      </c>
    </row>
    <row r="228" spans="1:15" x14ac:dyDescent="0.25">
      <c r="A228" s="220"/>
      <c r="B228" s="220"/>
      <c r="C228" s="15" t="s">
        <v>226</v>
      </c>
      <c r="D228" s="16">
        <v>1.2644318503881939</v>
      </c>
      <c r="E228" s="16">
        <v>1.2644318503881939</v>
      </c>
      <c r="F228" s="16">
        <v>1.7040731350400823E-2</v>
      </c>
      <c r="G228" s="54">
        <v>1.7040731350400823E-2</v>
      </c>
      <c r="H228" s="59">
        <f t="shared" si="12"/>
        <v>1.2814725817385948</v>
      </c>
      <c r="I228" s="59">
        <f t="shared" si="12"/>
        <v>1.2814725817385948</v>
      </c>
      <c r="J228" s="61">
        <v>1.2644318503881939</v>
      </c>
      <c r="K228" s="16">
        <v>1.2644318503881939</v>
      </c>
      <c r="L228" s="16">
        <v>1.7040731350400823E-2</v>
      </c>
      <c r="M228" s="54">
        <v>1.7040731350400823E-2</v>
      </c>
      <c r="N228" s="59">
        <f t="shared" si="10"/>
        <v>1.2814725817385948</v>
      </c>
      <c r="O228" s="59">
        <f t="shared" si="11"/>
        <v>1.2814725817385948</v>
      </c>
    </row>
    <row r="229" spans="1:15" x14ac:dyDescent="0.25">
      <c r="A229" s="220"/>
      <c r="B229" s="220" t="s">
        <v>227</v>
      </c>
      <c r="C229" s="15" t="s">
        <v>224</v>
      </c>
      <c r="D229" s="16">
        <v>9.9513478462660245</v>
      </c>
      <c r="E229" s="16">
        <v>9.9513478462660245</v>
      </c>
      <c r="F229" s="16">
        <v>4.6892524738618192E-2</v>
      </c>
      <c r="G229" s="54">
        <v>4.6892524738618192E-2</v>
      </c>
      <c r="H229" s="59">
        <f t="shared" si="12"/>
        <v>9.998240371004643</v>
      </c>
      <c r="I229" s="59">
        <f t="shared" si="12"/>
        <v>9.998240371004643</v>
      </c>
      <c r="J229" s="61">
        <v>6.4683761000729163</v>
      </c>
      <c r="K229" s="16">
        <v>6.4683761000729163</v>
      </c>
      <c r="L229" s="16">
        <v>3.0480141080101827E-2</v>
      </c>
      <c r="M229" s="54">
        <v>3.0480141080101827E-2</v>
      </c>
      <c r="N229" s="59">
        <f t="shared" si="10"/>
        <v>6.4988562411530184</v>
      </c>
      <c r="O229" s="59">
        <f t="shared" si="11"/>
        <v>6.4988562411530184</v>
      </c>
    </row>
    <row r="230" spans="1:15" x14ac:dyDescent="0.25">
      <c r="A230" s="220"/>
      <c r="B230" s="220"/>
      <c r="C230" s="15" t="s">
        <v>225</v>
      </c>
      <c r="D230" s="16">
        <v>0.4273265604547668</v>
      </c>
      <c r="E230" s="16">
        <v>0.4273265604547668</v>
      </c>
      <c r="F230" s="16">
        <v>7.7953441605684223E-3</v>
      </c>
      <c r="G230" s="54">
        <v>7.7953441605684223E-3</v>
      </c>
      <c r="H230" s="59">
        <f t="shared" si="12"/>
        <v>0.43512190461533523</v>
      </c>
      <c r="I230" s="59">
        <f t="shared" si="12"/>
        <v>0.43512190461533523</v>
      </c>
      <c r="J230" s="61">
        <v>0.27776226429559842</v>
      </c>
      <c r="K230" s="16">
        <v>0.27776226429559842</v>
      </c>
      <c r="L230" s="16">
        <v>5.0669737043694749E-3</v>
      </c>
      <c r="M230" s="54">
        <v>5.0669737043694749E-3</v>
      </c>
      <c r="N230" s="59">
        <f t="shared" si="10"/>
        <v>0.2828292379999679</v>
      </c>
      <c r="O230" s="59">
        <f t="shared" si="11"/>
        <v>0.2828292379999679</v>
      </c>
    </row>
    <row r="231" spans="1:15" x14ac:dyDescent="0.25">
      <c r="A231" s="220"/>
      <c r="B231" s="220"/>
      <c r="C231" s="15" t="s">
        <v>226</v>
      </c>
      <c r="D231" s="16">
        <v>1.1247622470294885</v>
      </c>
      <c r="E231" s="16">
        <v>1.1247622470294885</v>
      </c>
      <c r="F231" s="16">
        <v>1.4948690488987637E-2</v>
      </c>
      <c r="G231" s="54">
        <v>1.4948690488987637E-2</v>
      </c>
      <c r="H231" s="59">
        <f t="shared" si="12"/>
        <v>1.1397109375184762</v>
      </c>
      <c r="I231" s="59">
        <f t="shared" si="12"/>
        <v>1.1397109375184762</v>
      </c>
      <c r="J231" s="61">
        <v>0.73109546056916752</v>
      </c>
      <c r="K231" s="16">
        <v>0.73109546056916752</v>
      </c>
      <c r="L231" s="16">
        <v>9.7166488178419639E-3</v>
      </c>
      <c r="M231" s="54">
        <v>9.7166488178419639E-3</v>
      </c>
      <c r="N231" s="59">
        <f t="shared" si="10"/>
        <v>0.74081210938700948</v>
      </c>
      <c r="O231" s="59">
        <f t="shared" si="11"/>
        <v>0.74081210938700948</v>
      </c>
    </row>
    <row r="232" spans="1:15" x14ac:dyDescent="0.25">
      <c r="A232" s="220" t="s">
        <v>68</v>
      </c>
      <c r="B232" s="220" t="s">
        <v>223</v>
      </c>
      <c r="C232" s="15" t="s">
        <v>224</v>
      </c>
      <c r="D232" s="16">
        <v>7.6700592445248237</v>
      </c>
      <c r="E232" s="16">
        <v>7.6700592445248237</v>
      </c>
      <c r="F232" s="16">
        <v>6.4982316715198885E-2</v>
      </c>
      <c r="G232" s="54">
        <v>6.4982316715198885E-2</v>
      </c>
      <c r="H232" s="59">
        <f t="shared" si="12"/>
        <v>7.7350415612400223</v>
      </c>
      <c r="I232" s="59">
        <f t="shared" si="12"/>
        <v>7.7350415612400223</v>
      </c>
      <c r="J232" s="61">
        <v>7.6700592445248237</v>
      </c>
      <c r="K232" s="16">
        <v>7.6700592445248237</v>
      </c>
      <c r="L232" s="16">
        <v>6.4982316715198885E-2</v>
      </c>
      <c r="M232" s="54">
        <v>6.4982316715198885E-2</v>
      </c>
      <c r="N232" s="59">
        <f t="shared" si="10"/>
        <v>7.7350415612400223</v>
      </c>
      <c r="O232" s="59">
        <f t="shared" si="11"/>
        <v>7.7350415612400223</v>
      </c>
    </row>
    <row r="233" spans="1:15" x14ac:dyDescent="0.25">
      <c r="A233" s="220"/>
      <c r="B233" s="220"/>
      <c r="C233" s="15" t="s">
        <v>225</v>
      </c>
      <c r="D233" s="16">
        <v>0.35959690269813877</v>
      </c>
      <c r="E233" s="16">
        <v>0.35959690269813877</v>
      </c>
      <c r="F233" s="16">
        <v>1.0899944757822595E-2</v>
      </c>
      <c r="G233" s="54">
        <v>1.0899944757822595E-2</v>
      </c>
      <c r="H233" s="59">
        <f t="shared" si="12"/>
        <v>0.37049684745596134</v>
      </c>
      <c r="I233" s="59">
        <f t="shared" si="12"/>
        <v>0.37049684745596134</v>
      </c>
      <c r="J233" s="61">
        <v>0.35959690269813877</v>
      </c>
      <c r="K233" s="16">
        <v>0.35959690269813877</v>
      </c>
      <c r="L233" s="16">
        <v>1.0899944757822595E-2</v>
      </c>
      <c r="M233" s="54">
        <v>1.0899944757822595E-2</v>
      </c>
      <c r="N233" s="59">
        <f t="shared" si="10"/>
        <v>0.37049684745596134</v>
      </c>
      <c r="O233" s="59">
        <f t="shared" si="11"/>
        <v>0.37049684745596134</v>
      </c>
    </row>
    <row r="234" spans="1:15" x14ac:dyDescent="0.25">
      <c r="A234" s="220"/>
      <c r="B234" s="220"/>
      <c r="C234" s="15" t="s">
        <v>226</v>
      </c>
      <c r="D234" s="16">
        <v>0.89254012968578411</v>
      </c>
      <c r="E234" s="16">
        <v>0.89254012968578411</v>
      </c>
      <c r="F234" s="16">
        <v>2.0598686247737266E-2</v>
      </c>
      <c r="G234" s="54">
        <v>2.0598686247737266E-2</v>
      </c>
      <c r="H234" s="59">
        <f t="shared" si="12"/>
        <v>0.91313881593352142</v>
      </c>
      <c r="I234" s="59">
        <f t="shared" si="12"/>
        <v>0.91313881593352142</v>
      </c>
      <c r="J234" s="61">
        <v>0.89254012968578411</v>
      </c>
      <c r="K234" s="16">
        <v>0.89254012968578411</v>
      </c>
      <c r="L234" s="16">
        <v>2.0598686247737266E-2</v>
      </c>
      <c r="M234" s="54">
        <v>2.0598686247737266E-2</v>
      </c>
      <c r="N234" s="59">
        <f t="shared" si="10"/>
        <v>0.91313881593352142</v>
      </c>
      <c r="O234" s="59">
        <f t="shared" si="11"/>
        <v>0.91313881593352142</v>
      </c>
    </row>
    <row r="235" spans="1:15" x14ac:dyDescent="0.25">
      <c r="A235" s="220"/>
      <c r="B235" s="220" t="s">
        <v>227</v>
      </c>
      <c r="C235" s="15" t="s">
        <v>224</v>
      </c>
      <c r="D235" s="16">
        <v>7.0244808326583712</v>
      </c>
      <c r="E235" s="16">
        <v>7.0244808326583712</v>
      </c>
      <c r="F235" s="16">
        <v>5.6683271662065965E-2</v>
      </c>
      <c r="G235" s="54">
        <v>5.6683271662065965E-2</v>
      </c>
      <c r="H235" s="59">
        <f t="shared" si="12"/>
        <v>7.081164104320437</v>
      </c>
      <c r="I235" s="59">
        <f t="shared" si="12"/>
        <v>7.081164104320437</v>
      </c>
      <c r="J235" s="61">
        <v>4.5659125412279415</v>
      </c>
      <c r="K235" s="16">
        <v>4.5659125412279415</v>
      </c>
      <c r="L235" s="16">
        <v>3.6844126580342876E-2</v>
      </c>
      <c r="M235" s="54">
        <v>3.6844126580342876E-2</v>
      </c>
      <c r="N235" s="59">
        <f t="shared" si="10"/>
        <v>4.6027566678082845</v>
      </c>
      <c r="O235" s="59">
        <f t="shared" si="11"/>
        <v>4.6027566678082845</v>
      </c>
    </row>
    <row r="236" spans="1:15" x14ac:dyDescent="0.25">
      <c r="A236" s="220"/>
      <c r="B236" s="220"/>
      <c r="C236" s="15" t="s">
        <v>225</v>
      </c>
      <c r="D236" s="16">
        <v>0.30164227796807075</v>
      </c>
      <c r="E236" s="16">
        <v>0.30164227796807075</v>
      </c>
      <c r="F236" s="16">
        <v>9.4229434907969964E-3</v>
      </c>
      <c r="G236" s="54">
        <v>9.4229434907969964E-3</v>
      </c>
      <c r="H236" s="59">
        <f t="shared" si="12"/>
        <v>0.31106522145886772</v>
      </c>
      <c r="I236" s="59">
        <f t="shared" si="12"/>
        <v>0.31106522145886772</v>
      </c>
      <c r="J236" s="61">
        <v>0.19606748067924598</v>
      </c>
      <c r="K236" s="16">
        <v>0.19606748067924598</v>
      </c>
      <c r="L236" s="16">
        <v>6.1249132690180475E-3</v>
      </c>
      <c r="M236" s="54">
        <v>6.1249132690180475E-3</v>
      </c>
      <c r="N236" s="59">
        <f t="shared" si="10"/>
        <v>0.20219239394826402</v>
      </c>
      <c r="O236" s="59">
        <f t="shared" si="11"/>
        <v>0.20219239394826402</v>
      </c>
    </row>
    <row r="237" spans="1:15" x14ac:dyDescent="0.25">
      <c r="A237" s="220"/>
      <c r="B237" s="220"/>
      <c r="C237" s="15" t="s">
        <v>226</v>
      </c>
      <c r="D237" s="16">
        <v>0.79394982143258019</v>
      </c>
      <c r="E237" s="16">
        <v>0.79394982143258019</v>
      </c>
      <c r="F237" s="16">
        <v>1.806984564602902E-2</v>
      </c>
      <c r="G237" s="54">
        <v>1.806984564602902E-2</v>
      </c>
      <c r="H237" s="59">
        <f t="shared" si="12"/>
        <v>0.81201966707860918</v>
      </c>
      <c r="I237" s="59">
        <f t="shared" si="12"/>
        <v>0.81201966707860918</v>
      </c>
      <c r="J237" s="61">
        <v>0.51606738393117713</v>
      </c>
      <c r="K237" s="16">
        <v>0.51606738393117713</v>
      </c>
      <c r="L237" s="16">
        <v>1.1745399669918864E-2</v>
      </c>
      <c r="M237" s="54">
        <v>1.1745399669918864E-2</v>
      </c>
      <c r="N237" s="59">
        <f t="shared" si="10"/>
        <v>0.52781278360109596</v>
      </c>
      <c r="O237" s="59">
        <f t="shared" si="11"/>
        <v>0.52781278360109596</v>
      </c>
    </row>
    <row r="238" spans="1:15" x14ac:dyDescent="0.25">
      <c r="A238" s="220" t="s">
        <v>69</v>
      </c>
      <c r="B238" s="220" t="s">
        <v>223</v>
      </c>
      <c r="C238" s="15" t="s">
        <v>224</v>
      </c>
      <c r="D238" s="16">
        <v>17.47069050141765</v>
      </c>
      <c r="E238" s="16">
        <v>17.47069050141765</v>
      </c>
      <c r="F238" s="16">
        <v>5.0804356704610032E-2</v>
      </c>
      <c r="G238" s="54">
        <v>5.0804356704610032E-2</v>
      </c>
      <c r="H238" s="59">
        <f t="shared" si="12"/>
        <v>17.52149485812226</v>
      </c>
      <c r="I238" s="59">
        <f t="shared" si="12"/>
        <v>17.52149485812226</v>
      </c>
      <c r="J238" s="61">
        <v>17.47069050141765</v>
      </c>
      <c r="K238" s="16">
        <v>17.47069050141765</v>
      </c>
      <c r="L238" s="16">
        <v>5.0804356704610032E-2</v>
      </c>
      <c r="M238" s="54">
        <v>5.0804356704610032E-2</v>
      </c>
      <c r="N238" s="59">
        <f t="shared" si="10"/>
        <v>17.52149485812226</v>
      </c>
      <c r="O238" s="59">
        <f t="shared" si="11"/>
        <v>17.52149485812226</v>
      </c>
    </row>
    <row r="239" spans="1:15" x14ac:dyDescent="0.25">
      <c r="A239" s="220"/>
      <c r="B239" s="220"/>
      <c r="C239" s="15" t="s">
        <v>225</v>
      </c>
      <c r="D239" s="16">
        <v>0.81908183392353817</v>
      </c>
      <c r="E239" s="16">
        <v>0.81908183392353817</v>
      </c>
      <c r="F239" s="16">
        <v>8.5217749924794816E-3</v>
      </c>
      <c r="G239" s="54">
        <v>8.5217749924794816E-3</v>
      </c>
      <c r="H239" s="59">
        <f t="shared" si="12"/>
        <v>0.8276036089160177</v>
      </c>
      <c r="I239" s="59">
        <f t="shared" si="12"/>
        <v>0.8276036089160177</v>
      </c>
      <c r="J239" s="61">
        <v>0.81908183392353817</v>
      </c>
      <c r="K239" s="16">
        <v>0.81908183392353817</v>
      </c>
      <c r="L239" s="16">
        <v>8.5217749924794816E-3</v>
      </c>
      <c r="M239" s="54">
        <v>8.5217749924794816E-3</v>
      </c>
      <c r="N239" s="59">
        <f t="shared" si="10"/>
        <v>0.8276036089160177</v>
      </c>
      <c r="O239" s="59">
        <f t="shared" si="11"/>
        <v>0.8276036089160177</v>
      </c>
    </row>
    <row r="240" spans="1:15" x14ac:dyDescent="0.25">
      <c r="A240" s="220"/>
      <c r="B240" s="220"/>
      <c r="C240" s="15" t="s">
        <v>226</v>
      </c>
      <c r="D240" s="16">
        <v>2.0330080731731748</v>
      </c>
      <c r="E240" s="16">
        <v>2.0330080731731748</v>
      </c>
      <c r="F240" s="16">
        <v>1.6104427430049133E-2</v>
      </c>
      <c r="G240" s="54">
        <v>1.6104427430049133E-2</v>
      </c>
      <c r="H240" s="59">
        <f t="shared" si="12"/>
        <v>2.0491125006032238</v>
      </c>
      <c r="I240" s="59">
        <f t="shared" si="12"/>
        <v>2.0491125006032238</v>
      </c>
      <c r="J240" s="61">
        <v>2.0330080731731748</v>
      </c>
      <c r="K240" s="16">
        <v>2.0330080731731748</v>
      </c>
      <c r="L240" s="16">
        <v>1.6104427430049133E-2</v>
      </c>
      <c r="M240" s="54">
        <v>1.6104427430049133E-2</v>
      </c>
      <c r="N240" s="59">
        <f t="shared" si="10"/>
        <v>2.0491125006032238</v>
      </c>
      <c r="O240" s="59">
        <f t="shared" si="11"/>
        <v>2.0491125006032238</v>
      </c>
    </row>
    <row r="241" spans="1:15" x14ac:dyDescent="0.25">
      <c r="A241" s="220"/>
      <c r="B241" s="220" t="s">
        <v>227</v>
      </c>
      <c r="C241" s="15" t="s">
        <v>224</v>
      </c>
      <c r="D241" s="16">
        <v>16.000206341055176</v>
      </c>
      <c r="E241" s="16">
        <v>16.000206341055176</v>
      </c>
      <c r="F241" s="16">
        <v>4.4316012390342475E-2</v>
      </c>
      <c r="G241" s="54">
        <v>4.4316012390342475E-2</v>
      </c>
      <c r="H241" s="59">
        <f t="shared" si="12"/>
        <v>16.044522353445519</v>
      </c>
      <c r="I241" s="59">
        <f t="shared" si="12"/>
        <v>16.044522353445519</v>
      </c>
      <c r="J241" s="61">
        <v>10.400134121685864</v>
      </c>
      <c r="K241" s="16">
        <v>10.400134121685864</v>
      </c>
      <c r="L241" s="16">
        <v>2.8805408053722611E-2</v>
      </c>
      <c r="M241" s="54">
        <v>2.8805408053722611E-2</v>
      </c>
      <c r="N241" s="59">
        <f t="shared" si="10"/>
        <v>10.428939529739587</v>
      </c>
      <c r="O241" s="59">
        <f t="shared" si="11"/>
        <v>10.428939529739587</v>
      </c>
    </row>
    <row r="242" spans="1:15" x14ac:dyDescent="0.25">
      <c r="A242" s="220"/>
      <c r="B242" s="220"/>
      <c r="C242" s="15" t="s">
        <v>225</v>
      </c>
      <c r="D242" s="16">
        <v>0.6870740775939389</v>
      </c>
      <c r="E242" s="16">
        <v>0.6870740775939389</v>
      </c>
      <c r="F242" s="16">
        <v>7.3670285473503789E-3</v>
      </c>
      <c r="G242" s="54">
        <v>7.3670285473503789E-3</v>
      </c>
      <c r="H242" s="59">
        <f t="shared" si="12"/>
        <v>0.69444110614128929</v>
      </c>
      <c r="I242" s="59">
        <f t="shared" si="12"/>
        <v>0.69444110614128929</v>
      </c>
      <c r="J242" s="61">
        <v>0.44659815043606033</v>
      </c>
      <c r="K242" s="16">
        <v>0.44659815043606033</v>
      </c>
      <c r="L242" s="16">
        <v>4.7885685557777467E-3</v>
      </c>
      <c r="M242" s="54">
        <v>4.7885685557777467E-3</v>
      </c>
      <c r="N242" s="59">
        <f t="shared" si="10"/>
        <v>0.45138671899183808</v>
      </c>
      <c r="O242" s="59">
        <f t="shared" si="11"/>
        <v>0.45138671899183808</v>
      </c>
    </row>
    <row r="243" spans="1:15" x14ac:dyDescent="0.25">
      <c r="A243" s="220"/>
      <c r="B243" s="220"/>
      <c r="C243" s="15" t="s">
        <v>226</v>
      </c>
      <c r="D243" s="16">
        <v>1.8084412599297657</v>
      </c>
      <c r="E243" s="16">
        <v>1.8084412599297657</v>
      </c>
      <c r="F243" s="16">
        <v>1.4127333868713595E-2</v>
      </c>
      <c r="G243" s="54">
        <v>1.4127333868713595E-2</v>
      </c>
      <c r="H243" s="59">
        <f t="shared" si="12"/>
        <v>1.8225685937984792</v>
      </c>
      <c r="I243" s="59">
        <f t="shared" si="12"/>
        <v>1.8225685937984792</v>
      </c>
      <c r="J243" s="61">
        <v>1.1754868189543477</v>
      </c>
      <c r="K243" s="16">
        <v>1.1754868189543477</v>
      </c>
      <c r="L243" s="16">
        <v>9.1827670146638375E-3</v>
      </c>
      <c r="M243" s="54">
        <v>9.1827670146638375E-3</v>
      </c>
      <c r="N243" s="59">
        <f t="shared" si="10"/>
        <v>1.1846695859690115</v>
      </c>
      <c r="O243" s="59">
        <f t="shared" si="11"/>
        <v>1.1846695859690115</v>
      </c>
    </row>
    <row r="244" spans="1:15" x14ac:dyDescent="0.25">
      <c r="A244" s="220" t="s">
        <v>70</v>
      </c>
      <c r="B244" s="220" t="s">
        <v>223</v>
      </c>
      <c r="C244" s="15" t="s">
        <v>224</v>
      </c>
      <c r="D244" s="16">
        <v>10.759388662458433</v>
      </c>
      <c r="E244" s="16">
        <v>10.759388662458433</v>
      </c>
      <c r="F244" s="16">
        <v>5.8976375321824433E-2</v>
      </c>
      <c r="G244" s="54">
        <v>5.8976375321824433E-2</v>
      </c>
      <c r="H244" s="59">
        <f t="shared" si="12"/>
        <v>10.818365037780257</v>
      </c>
      <c r="I244" s="59">
        <f t="shared" si="12"/>
        <v>10.818365037780257</v>
      </c>
      <c r="J244" s="61">
        <v>10.759388662458433</v>
      </c>
      <c r="K244" s="16">
        <v>10.759388662458433</v>
      </c>
      <c r="L244" s="16">
        <v>5.8976375321824433E-2</v>
      </c>
      <c r="M244" s="54">
        <v>5.8976375321824433E-2</v>
      </c>
      <c r="N244" s="59">
        <f t="shared" si="10"/>
        <v>10.818365037780257</v>
      </c>
      <c r="O244" s="59">
        <f t="shared" si="11"/>
        <v>10.818365037780257</v>
      </c>
    </row>
    <row r="245" spans="1:15" x14ac:dyDescent="0.25">
      <c r="A245" s="220"/>
      <c r="B245" s="220"/>
      <c r="C245" s="15" t="s">
        <v>225</v>
      </c>
      <c r="D245" s="16">
        <v>0.50443454406266686</v>
      </c>
      <c r="E245" s="16">
        <v>0.50443454406266686</v>
      </c>
      <c r="F245" s="16">
        <v>9.8925256211147474E-3</v>
      </c>
      <c r="G245" s="54">
        <v>9.8925256211147474E-3</v>
      </c>
      <c r="H245" s="59">
        <f t="shared" si="12"/>
        <v>0.51432706968378161</v>
      </c>
      <c r="I245" s="59">
        <f t="shared" si="12"/>
        <v>0.51432706968378161</v>
      </c>
      <c r="J245" s="61">
        <v>0.50443454406266686</v>
      </c>
      <c r="K245" s="16">
        <v>0.50443454406266686</v>
      </c>
      <c r="L245" s="16">
        <v>9.8925256211147474E-3</v>
      </c>
      <c r="M245" s="54">
        <v>9.8925256211147474E-3</v>
      </c>
      <c r="N245" s="59">
        <f t="shared" si="10"/>
        <v>0.51432706968378161</v>
      </c>
      <c r="O245" s="59">
        <f t="shared" si="11"/>
        <v>0.51432706968378161</v>
      </c>
    </row>
    <row r="246" spans="1:15" x14ac:dyDescent="0.25">
      <c r="A246" s="220"/>
      <c r="B246" s="220"/>
      <c r="C246" s="15" t="s">
        <v>226</v>
      </c>
      <c r="D246" s="16">
        <v>1.2520354596981138</v>
      </c>
      <c r="E246" s="16">
        <v>1.2520354596981138</v>
      </c>
      <c r="F246" s="16">
        <v>1.8694868276355487E-2</v>
      </c>
      <c r="G246" s="54">
        <v>1.8694868276355487E-2</v>
      </c>
      <c r="H246" s="59">
        <f t="shared" si="12"/>
        <v>1.2707303279744693</v>
      </c>
      <c r="I246" s="59">
        <f t="shared" si="12"/>
        <v>1.2707303279744693</v>
      </c>
      <c r="J246" s="61">
        <v>1.2520354596981138</v>
      </c>
      <c r="K246" s="16">
        <v>1.2520354596981138</v>
      </c>
      <c r="L246" s="16">
        <v>1.8694868276355487E-2</v>
      </c>
      <c r="M246" s="54">
        <v>1.8694868276355487E-2</v>
      </c>
      <c r="N246" s="59">
        <f t="shared" si="10"/>
        <v>1.2707303279744693</v>
      </c>
      <c r="O246" s="59">
        <f t="shared" si="11"/>
        <v>1.2707303279744693</v>
      </c>
    </row>
    <row r="247" spans="1:15" x14ac:dyDescent="0.25">
      <c r="A247" s="220"/>
      <c r="B247" s="220" t="s">
        <v>227</v>
      </c>
      <c r="C247" s="15" t="s">
        <v>224</v>
      </c>
      <c r="D247" s="16">
        <v>9.8537856124791041</v>
      </c>
      <c r="E247" s="16">
        <v>9.8537856124791041</v>
      </c>
      <c r="F247" s="16">
        <v>5.1444363220571977E-2</v>
      </c>
      <c r="G247" s="54">
        <v>5.1444363220571977E-2</v>
      </c>
      <c r="H247" s="59">
        <f t="shared" si="12"/>
        <v>9.905229975699676</v>
      </c>
      <c r="I247" s="59">
        <f t="shared" si="12"/>
        <v>9.905229975699676</v>
      </c>
      <c r="J247" s="61">
        <v>6.4049606481114179</v>
      </c>
      <c r="K247" s="16">
        <v>6.4049606481114179</v>
      </c>
      <c r="L247" s="16">
        <v>3.3438836093371789E-2</v>
      </c>
      <c r="M247" s="54">
        <v>3.3438836093371789E-2</v>
      </c>
      <c r="N247" s="59">
        <f t="shared" si="10"/>
        <v>6.4383994842047896</v>
      </c>
      <c r="O247" s="59">
        <f t="shared" si="11"/>
        <v>6.4383994842047896</v>
      </c>
    </row>
    <row r="248" spans="1:15" x14ac:dyDescent="0.25">
      <c r="A248" s="220"/>
      <c r="B248" s="220"/>
      <c r="C248" s="15" t="s">
        <v>225</v>
      </c>
      <c r="D248" s="16">
        <v>0.42313708437187703</v>
      </c>
      <c r="E248" s="16">
        <v>0.42313708437187703</v>
      </c>
      <c r="F248" s="16">
        <v>8.552035077253637E-3</v>
      </c>
      <c r="G248" s="54">
        <v>8.552035077253637E-3</v>
      </c>
      <c r="H248" s="59">
        <f t="shared" si="12"/>
        <v>0.43168911944913069</v>
      </c>
      <c r="I248" s="59">
        <f t="shared" si="12"/>
        <v>0.43168911944913069</v>
      </c>
      <c r="J248" s="61">
        <v>0.27503910484172006</v>
      </c>
      <c r="K248" s="16">
        <v>0.27503910484172006</v>
      </c>
      <c r="L248" s="16">
        <v>5.5588228002148646E-3</v>
      </c>
      <c r="M248" s="54">
        <v>5.5588228002148646E-3</v>
      </c>
      <c r="N248" s="59">
        <f t="shared" si="10"/>
        <v>0.28059792764193492</v>
      </c>
      <c r="O248" s="59">
        <f t="shared" si="11"/>
        <v>0.28059792764193492</v>
      </c>
    </row>
    <row r="249" spans="1:15" x14ac:dyDescent="0.25">
      <c r="A249" s="220"/>
      <c r="B249" s="220"/>
      <c r="C249" s="15" t="s">
        <v>226</v>
      </c>
      <c r="D249" s="16">
        <v>1.1137351661762582</v>
      </c>
      <c r="E249" s="16">
        <v>1.1137351661762582</v>
      </c>
      <c r="F249" s="16">
        <v>1.6399753851471788E-2</v>
      </c>
      <c r="G249" s="54">
        <v>1.6399753851471788E-2</v>
      </c>
      <c r="H249" s="59">
        <f t="shared" si="12"/>
        <v>1.13013492002773</v>
      </c>
      <c r="I249" s="59">
        <f t="shared" si="12"/>
        <v>1.13013492002773</v>
      </c>
      <c r="J249" s="61">
        <v>0.72392785801456783</v>
      </c>
      <c r="K249" s="16">
        <v>0.72392785801456783</v>
      </c>
      <c r="L249" s="16">
        <v>1.0659840003456662E-2</v>
      </c>
      <c r="M249" s="54">
        <v>1.0659840003456662E-2</v>
      </c>
      <c r="N249" s="59">
        <f t="shared" si="10"/>
        <v>0.73458769801802448</v>
      </c>
      <c r="O249" s="59">
        <f t="shared" si="11"/>
        <v>0.73458769801802448</v>
      </c>
    </row>
    <row r="250" spans="1:15" x14ac:dyDescent="0.25">
      <c r="A250" s="220" t="s">
        <v>71</v>
      </c>
      <c r="B250" s="220" t="s">
        <v>223</v>
      </c>
      <c r="C250" s="15" t="s">
        <v>224</v>
      </c>
      <c r="D250" s="16">
        <v>1.2783432074208036E-2</v>
      </c>
      <c r="E250" s="16">
        <v>1.2783432074208036E-2</v>
      </c>
      <c r="F250" s="16">
        <v>6.4982316715198867E-3</v>
      </c>
      <c r="G250" s="54">
        <v>6.4982316715198867E-3</v>
      </c>
      <c r="H250" s="59">
        <f t="shared" si="12"/>
        <v>1.9281663745727921E-2</v>
      </c>
      <c r="I250" s="59">
        <f t="shared" si="12"/>
        <v>1.9281663745727921E-2</v>
      </c>
      <c r="J250" s="61">
        <v>1.2783432074208036E-2</v>
      </c>
      <c r="K250" s="16">
        <v>1.2783432074208036E-2</v>
      </c>
      <c r="L250" s="16">
        <v>6.4982316715198867E-3</v>
      </c>
      <c r="M250" s="54">
        <v>6.4982316715198867E-3</v>
      </c>
      <c r="N250" s="59">
        <f t="shared" si="10"/>
        <v>1.9281663745727921E-2</v>
      </c>
      <c r="O250" s="59">
        <f t="shared" si="11"/>
        <v>1.9281663745727921E-2</v>
      </c>
    </row>
    <row r="251" spans="1:15" x14ac:dyDescent="0.25">
      <c r="A251" s="220"/>
      <c r="B251" s="220"/>
      <c r="C251" s="15" t="s">
        <v>225</v>
      </c>
      <c r="D251" s="16">
        <v>5.9932817116356443E-4</v>
      </c>
      <c r="E251" s="16">
        <v>5.9932817116356443E-4</v>
      </c>
      <c r="F251" s="16">
        <v>1.0899944757822592E-3</v>
      </c>
      <c r="G251" s="54">
        <v>1.0899944757822592E-3</v>
      </c>
      <c r="H251" s="59">
        <f t="shared" si="12"/>
        <v>1.6893226469458238E-3</v>
      </c>
      <c r="I251" s="59">
        <f t="shared" si="12"/>
        <v>1.6893226469458238E-3</v>
      </c>
      <c r="J251" s="61">
        <v>5.9932817116356443E-4</v>
      </c>
      <c r="K251" s="16">
        <v>5.9932817116356443E-4</v>
      </c>
      <c r="L251" s="16">
        <v>1.0899944757822592E-3</v>
      </c>
      <c r="M251" s="54">
        <v>1.0899944757822592E-3</v>
      </c>
      <c r="N251" s="59">
        <f t="shared" si="10"/>
        <v>1.6893226469458238E-3</v>
      </c>
      <c r="O251" s="59">
        <f t="shared" si="11"/>
        <v>1.6893226469458238E-3</v>
      </c>
    </row>
    <row r="252" spans="1:15" x14ac:dyDescent="0.25">
      <c r="A252" s="220"/>
      <c r="B252" s="220"/>
      <c r="C252" s="15" t="s">
        <v>226</v>
      </c>
      <c r="D252" s="16">
        <v>1.4875668828096399E-3</v>
      </c>
      <c r="E252" s="16">
        <v>1.4875668828096399E-3</v>
      </c>
      <c r="F252" s="16">
        <v>2.0598686247737261E-3</v>
      </c>
      <c r="G252" s="54">
        <v>2.0598686247737261E-3</v>
      </c>
      <c r="H252" s="59">
        <f t="shared" si="12"/>
        <v>3.5474355075833658E-3</v>
      </c>
      <c r="I252" s="59">
        <f t="shared" si="12"/>
        <v>3.5474355075833658E-3</v>
      </c>
      <c r="J252" s="61">
        <v>1.4875668828096399E-3</v>
      </c>
      <c r="K252" s="16">
        <v>1.4875668828096399E-3</v>
      </c>
      <c r="L252" s="16">
        <v>2.0598686247737261E-3</v>
      </c>
      <c r="M252" s="54">
        <v>2.0598686247737261E-3</v>
      </c>
      <c r="N252" s="59">
        <f t="shared" si="10"/>
        <v>3.5474355075833658E-3</v>
      </c>
      <c r="O252" s="59">
        <f t="shared" si="11"/>
        <v>3.5474355075833658E-3</v>
      </c>
    </row>
    <row r="253" spans="1:15" x14ac:dyDescent="0.25">
      <c r="A253" s="220"/>
      <c r="B253" s="220" t="s">
        <v>227</v>
      </c>
      <c r="C253" s="15" t="s">
        <v>224</v>
      </c>
      <c r="D253" s="16">
        <v>1.1707468054430617E-2</v>
      </c>
      <c r="E253" s="16">
        <v>1.1707468054430617E-2</v>
      </c>
      <c r="F253" s="16">
        <v>5.6683271662065953E-3</v>
      </c>
      <c r="G253" s="54">
        <v>5.6683271662065953E-3</v>
      </c>
      <c r="H253" s="59">
        <f t="shared" si="12"/>
        <v>1.7375795220637213E-2</v>
      </c>
      <c r="I253" s="59">
        <f t="shared" si="12"/>
        <v>1.7375795220637213E-2</v>
      </c>
      <c r="J253" s="61">
        <v>7.6098542353799014E-3</v>
      </c>
      <c r="K253" s="16">
        <v>7.6098542353799014E-3</v>
      </c>
      <c r="L253" s="16">
        <v>3.684412658034287E-3</v>
      </c>
      <c r="M253" s="54">
        <v>3.684412658034287E-3</v>
      </c>
      <c r="N253" s="59">
        <f t="shared" si="10"/>
        <v>1.1294266893414189E-2</v>
      </c>
      <c r="O253" s="59">
        <f t="shared" si="11"/>
        <v>1.1294266893414189E-2</v>
      </c>
    </row>
    <row r="254" spans="1:15" x14ac:dyDescent="0.25">
      <c r="A254" s="220"/>
      <c r="B254" s="220"/>
      <c r="C254" s="15" t="s">
        <v>225</v>
      </c>
      <c r="D254" s="16">
        <v>5.0273712994678451E-4</v>
      </c>
      <c r="E254" s="16">
        <v>5.0273712994678451E-4</v>
      </c>
      <c r="F254" s="16">
        <v>9.422943490796996E-4</v>
      </c>
      <c r="G254" s="54">
        <v>9.422943490796996E-4</v>
      </c>
      <c r="H254" s="59">
        <f t="shared" si="12"/>
        <v>1.4450314790264841E-3</v>
      </c>
      <c r="I254" s="59">
        <f t="shared" si="12"/>
        <v>1.4450314790264841E-3</v>
      </c>
      <c r="J254" s="61">
        <v>3.2677913446540997E-4</v>
      </c>
      <c r="K254" s="16">
        <v>3.2677913446540997E-4</v>
      </c>
      <c r="L254" s="16">
        <v>6.1249132690180473E-4</v>
      </c>
      <c r="M254" s="54">
        <v>6.1249132690180473E-4</v>
      </c>
      <c r="N254" s="59">
        <f t="shared" si="10"/>
        <v>9.3927046136721469E-4</v>
      </c>
      <c r="O254" s="59">
        <f t="shared" si="11"/>
        <v>9.3927046136721469E-4</v>
      </c>
    </row>
    <row r="255" spans="1:15" x14ac:dyDescent="0.25">
      <c r="A255" s="220"/>
      <c r="B255" s="220"/>
      <c r="C255" s="15" t="s">
        <v>226</v>
      </c>
      <c r="D255" s="16">
        <v>1.3232497023876334E-3</v>
      </c>
      <c r="E255" s="16">
        <v>1.3232497023876334E-3</v>
      </c>
      <c r="F255" s="16">
        <v>1.8069845646029015E-3</v>
      </c>
      <c r="G255" s="54">
        <v>1.8069845646029015E-3</v>
      </c>
      <c r="H255" s="59">
        <f t="shared" si="12"/>
        <v>3.1302342669905347E-3</v>
      </c>
      <c r="I255" s="59">
        <f t="shared" si="12"/>
        <v>3.1302342669905347E-3</v>
      </c>
      <c r="J255" s="61">
        <v>8.6011230655196177E-4</v>
      </c>
      <c r="K255" s="16">
        <v>8.6011230655196177E-4</v>
      </c>
      <c r="L255" s="16">
        <v>1.1745399669918859E-3</v>
      </c>
      <c r="M255" s="54">
        <v>1.1745399669918859E-3</v>
      </c>
      <c r="N255" s="59">
        <f t="shared" si="10"/>
        <v>2.0346522735438478E-3</v>
      </c>
      <c r="O255" s="59">
        <f t="shared" si="11"/>
        <v>2.0346522735438478E-3</v>
      </c>
    </row>
    <row r="256" spans="1:15" x14ac:dyDescent="0.25">
      <c r="A256" s="220" t="s">
        <v>74</v>
      </c>
      <c r="B256" s="220" t="s">
        <v>223</v>
      </c>
      <c r="C256" s="15" t="s">
        <v>224</v>
      </c>
      <c r="D256" s="16">
        <v>1.2783432074208036E-2</v>
      </c>
      <c r="E256" s="16">
        <v>1.2783432074208036E-2</v>
      </c>
      <c r="F256" s="16">
        <v>5.9074833377453515E-3</v>
      </c>
      <c r="G256" s="54">
        <v>5.9074833377453515E-3</v>
      </c>
      <c r="H256" s="59">
        <f t="shared" si="12"/>
        <v>1.8690915411953387E-2</v>
      </c>
      <c r="I256" s="59">
        <f t="shared" si="12"/>
        <v>1.8690915411953387E-2</v>
      </c>
      <c r="J256" s="61">
        <v>1.2783432074208036E-2</v>
      </c>
      <c r="K256" s="16">
        <v>1.2783432074208036E-2</v>
      </c>
      <c r="L256" s="16">
        <v>5.9074833377453515E-3</v>
      </c>
      <c r="M256" s="54">
        <v>5.9074833377453515E-3</v>
      </c>
      <c r="N256" s="59">
        <f t="shared" si="10"/>
        <v>1.8690915411953387E-2</v>
      </c>
      <c r="O256" s="59">
        <f t="shared" si="11"/>
        <v>1.8690915411953387E-2</v>
      </c>
    </row>
    <row r="257" spans="1:15" x14ac:dyDescent="0.25">
      <c r="A257" s="220"/>
      <c r="B257" s="220"/>
      <c r="C257" s="15" t="s">
        <v>225</v>
      </c>
      <c r="D257" s="16">
        <v>5.9932817116356443E-4</v>
      </c>
      <c r="E257" s="16">
        <v>5.9932817116356443E-4</v>
      </c>
      <c r="F257" s="16">
        <v>9.9090406889296287E-4</v>
      </c>
      <c r="G257" s="54">
        <v>9.9090406889296287E-4</v>
      </c>
      <c r="H257" s="59">
        <f t="shared" si="12"/>
        <v>1.5902322400565272E-3</v>
      </c>
      <c r="I257" s="59">
        <f t="shared" si="12"/>
        <v>1.5902322400565272E-3</v>
      </c>
      <c r="J257" s="61">
        <v>5.9932817116356443E-4</v>
      </c>
      <c r="K257" s="16">
        <v>5.9932817116356443E-4</v>
      </c>
      <c r="L257" s="16">
        <v>9.9090406889296287E-4</v>
      </c>
      <c r="M257" s="54">
        <v>9.9090406889296287E-4</v>
      </c>
      <c r="N257" s="59">
        <f t="shared" si="10"/>
        <v>1.5902322400565272E-3</v>
      </c>
      <c r="O257" s="59">
        <f t="shared" si="11"/>
        <v>1.5902322400565272E-3</v>
      </c>
    </row>
    <row r="258" spans="1:15" x14ac:dyDescent="0.25">
      <c r="A258" s="220"/>
      <c r="B258" s="220"/>
      <c r="C258" s="15" t="s">
        <v>226</v>
      </c>
      <c r="D258" s="16">
        <v>1.4875668828096399E-3</v>
      </c>
      <c r="E258" s="16">
        <v>1.4875668828096399E-3</v>
      </c>
      <c r="F258" s="16">
        <v>1.8726078407033874E-3</v>
      </c>
      <c r="G258" s="54">
        <v>1.8726078407033874E-3</v>
      </c>
      <c r="H258" s="59">
        <f t="shared" si="12"/>
        <v>3.3601747235130273E-3</v>
      </c>
      <c r="I258" s="59">
        <f t="shared" si="12"/>
        <v>3.3601747235130273E-3</v>
      </c>
      <c r="J258" s="61">
        <v>1.4875668828096399E-3</v>
      </c>
      <c r="K258" s="16">
        <v>1.4875668828096399E-3</v>
      </c>
      <c r="L258" s="16">
        <v>1.8726078407033874E-3</v>
      </c>
      <c r="M258" s="54">
        <v>1.8726078407033874E-3</v>
      </c>
      <c r="N258" s="59">
        <f t="shared" si="10"/>
        <v>3.3601747235130273E-3</v>
      </c>
      <c r="O258" s="59">
        <f t="shared" si="11"/>
        <v>3.3601747235130273E-3</v>
      </c>
    </row>
    <row r="259" spans="1:15" x14ac:dyDescent="0.25">
      <c r="A259" s="220"/>
      <c r="B259" s="220" t="s">
        <v>227</v>
      </c>
      <c r="C259" s="15" t="s">
        <v>224</v>
      </c>
      <c r="D259" s="16">
        <v>1.1707468054430617E-2</v>
      </c>
      <c r="E259" s="16">
        <v>1.1707468054430617E-2</v>
      </c>
      <c r="F259" s="16">
        <v>5.1530246965514502E-3</v>
      </c>
      <c r="G259" s="54">
        <v>5.1530246965514502E-3</v>
      </c>
      <c r="H259" s="59">
        <f t="shared" si="12"/>
        <v>1.6860492750982066E-2</v>
      </c>
      <c r="I259" s="59">
        <f t="shared" si="12"/>
        <v>1.6860492750982066E-2</v>
      </c>
      <c r="J259" s="61">
        <v>7.6098542353799014E-3</v>
      </c>
      <c r="K259" s="16">
        <v>7.6098542353799014E-3</v>
      </c>
      <c r="L259" s="16">
        <v>3.3494660527584427E-3</v>
      </c>
      <c r="M259" s="54">
        <v>3.3494660527584427E-3</v>
      </c>
      <c r="N259" s="59">
        <f t="shared" si="10"/>
        <v>1.0959320288138345E-2</v>
      </c>
      <c r="O259" s="59">
        <f t="shared" si="11"/>
        <v>1.0959320288138345E-2</v>
      </c>
    </row>
    <row r="260" spans="1:15" x14ac:dyDescent="0.25">
      <c r="A260" s="220"/>
      <c r="B260" s="220"/>
      <c r="C260" s="15" t="s">
        <v>225</v>
      </c>
      <c r="D260" s="16">
        <v>5.0273712994678451E-4</v>
      </c>
      <c r="E260" s="16">
        <v>5.0273712994678451E-4</v>
      </c>
      <c r="F260" s="16">
        <v>8.5663122643609053E-4</v>
      </c>
      <c r="G260" s="54">
        <v>8.5663122643609053E-4</v>
      </c>
      <c r="H260" s="59">
        <f t="shared" si="12"/>
        <v>1.3593683563828752E-3</v>
      </c>
      <c r="I260" s="59">
        <f t="shared" si="12"/>
        <v>1.3593683563828752E-3</v>
      </c>
      <c r="J260" s="61">
        <v>3.2677913446540997E-4</v>
      </c>
      <c r="K260" s="16">
        <v>3.2677913446540997E-4</v>
      </c>
      <c r="L260" s="16">
        <v>5.5681029718345886E-4</v>
      </c>
      <c r="M260" s="54">
        <v>5.5681029718345886E-4</v>
      </c>
      <c r="N260" s="59">
        <f t="shared" si="10"/>
        <v>8.8358943164886883E-4</v>
      </c>
      <c r="O260" s="59">
        <f t="shared" si="11"/>
        <v>8.8358943164886883E-4</v>
      </c>
    </row>
    <row r="261" spans="1:15" x14ac:dyDescent="0.25">
      <c r="A261" s="220"/>
      <c r="B261" s="220"/>
      <c r="C261" s="15" t="s">
        <v>226</v>
      </c>
      <c r="D261" s="16">
        <v>1.3232497023876334E-3</v>
      </c>
      <c r="E261" s="16">
        <v>1.3232497023876334E-3</v>
      </c>
      <c r="F261" s="16">
        <v>1.6427132405480924E-3</v>
      </c>
      <c r="G261" s="54">
        <v>1.6427132405480924E-3</v>
      </c>
      <c r="H261" s="59">
        <f t="shared" si="12"/>
        <v>2.965962942935726E-3</v>
      </c>
      <c r="I261" s="59">
        <f t="shared" si="12"/>
        <v>2.965962942935726E-3</v>
      </c>
      <c r="J261" s="61">
        <v>8.6011230655196177E-4</v>
      </c>
      <c r="K261" s="16">
        <v>8.6011230655196177E-4</v>
      </c>
      <c r="L261" s="16">
        <v>1.0677636063562601E-3</v>
      </c>
      <c r="M261" s="54">
        <v>1.0677636063562601E-3</v>
      </c>
      <c r="N261" s="59">
        <f t="shared" ref="N261:N324" si="13">J261+L261</f>
        <v>1.927875912908222E-3</v>
      </c>
      <c r="O261" s="59">
        <f t="shared" ref="O261:O324" si="14">K261+M261</f>
        <v>1.927875912908222E-3</v>
      </c>
    </row>
    <row r="262" spans="1:15" x14ac:dyDescent="0.25">
      <c r="A262" s="220" t="s">
        <v>75</v>
      </c>
      <c r="B262" s="220" t="s">
        <v>223</v>
      </c>
      <c r="C262" s="15" t="s">
        <v>224</v>
      </c>
      <c r="D262" s="16">
        <v>1.2783432074208036E-2</v>
      </c>
      <c r="E262" s="16">
        <v>1.2783432074208036E-2</v>
      </c>
      <c r="F262" s="16">
        <v>1.7722450013236055E-2</v>
      </c>
      <c r="G262" s="54">
        <v>1.7722450013236055E-2</v>
      </c>
      <c r="H262" s="59">
        <f t="shared" si="12"/>
        <v>3.0505882087444092E-2</v>
      </c>
      <c r="I262" s="59">
        <f t="shared" si="12"/>
        <v>3.0505882087444092E-2</v>
      </c>
      <c r="J262" s="61">
        <v>1.2783432074208036E-2</v>
      </c>
      <c r="K262" s="16">
        <v>1.2783432074208036E-2</v>
      </c>
      <c r="L262" s="16">
        <v>1.7722450013236055E-2</v>
      </c>
      <c r="M262" s="54">
        <v>1.7722450013236055E-2</v>
      </c>
      <c r="N262" s="59">
        <f t="shared" si="13"/>
        <v>3.0505882087444092E-2</v>
      </c>
      <c r="O262" s="59">
        <f t="shared" si="14"/>
        <v>3.0505882087444092E-2</v>
      </c>
    </row>
    <row r="263" spans="1:15" x14ac:dyDescent="0.25">
      <c r="A263" s="220"/>
      <c r="B263" s="220"/>
      <c r="C263" s="15" t="s">
        <v>225</v>
      </c>
      <c r="D263" s="16">
        <v>5.9932817116356443E-4</v>
      </c>
      <c r="E263" s="16">
        <v>5.9932817116356443E-4</v>
      </c>
      <c r="F263" s="16">
        <v>2.9727122066788886E-3</v>
      </c>
      <c r="G263" s="54">
        <v>2.9727122066788886E-3</v>
      </c>
      <c r="H263" s="59">
        <f t="shared" si="12"/>
        <v>3.5720403778424529E-3</v>
      </c>
      <c r="I263" s="59">
        <f t="shared" si="12"/>
        <v>3.5720403778424529E-3</v>
      </c>
      <c r="J263" s="61">
        <v>5.9932817116356443E-4</v>
      </c>
      <c r="K263" s="16">
        <v>5.9932817116356443E-4</v>
      </c>
      <c r="L263" s="16">
        <v>2.9727122066788886E-3</v>
      </c>
      <c r="M263" s="54">
        <v>2.9727122066788886E-3</v>
      </c>
      <c r="N263" s="59">
        <f t="shared" si="13"/>
        <v>3.5720403778424529E-3</v>
      </c>
      <c r="O263" s="59">
        <f t="shared" si="14"/>
        <v>3.5720403778424529E-3</v>
      </c>
    </row>
    <row r="264" spans="1:15" x14ac:dyDescent="0.25">
      <c r="A264" s="220"/>
      <c r="B264" s="220"/>
      <c r="C264" s="15" t="s">
        <v>226</v>
      </c>
      <c r="D264" s="16">
        <v>1.4875668828096399E-3</v>
      </c>
      <c r="E264" s="16">
        <v>1.4875668828096399E-3</v>
      </c>
      <c r="F264" s="16">
        <v>5.6178235221101625E-3</v>
      </c>
      <c r="G264" s="54">
        <v>5.6178235221101625E-3</v>
      </c>
      <c r="H264" s="59">
        <f t="shared" si="12"/>
        <v>7.1053904049198022E-3</v>
      </c>
      <c r="I264" s="59">
        <f t="shared" si="12"/>
        <v>7.1053904049198022E-3</v>
      </c>
      <c r="J264" s="61">
        <v>1.4875668828096399E-3</v>
      </c>
      <c r="K264" s="16">
        <v>1.4875668828096399E-3</v>
      </c>
      <c r="L264" s="16">
        <v>5.6178235221101625E-3</v>
      </c>
      <c r="M264" s="54">
        <v>5.6178235221101625E-3</v>
      </c>
      <c r="N264" s="59">
        <f t="shared" si="13"/>
        <v>7.1053904049198022E-3</v>
      </c>
      <c r="O264" s="59">
        <f t="shared" si="14"/>
        <v>7.1053904049198022E-3</v>
      </c>
    </row>
    <row r="265" spans="1:15" x14ac:dyDescent="0.25">
      <c r="A265" s="220"/>
      <c r="B265" s="220" t="s">
        <v>227</v>
      </c>
      <c r="C265" s="15" t="s">
        <v>224</v>
      </c>
      <c r="D265" s="16">
        <v>1.1707468054430617E-2</v>
      </c>
      <c r="E265" s="16">
        <v>1.1707468054430617E-2</v>
      </c>
      <c r="F265" s="16">
        <v>1.545907408965435E-2</v>
      </c>
      <c r="G265" s="54">
        <v>1.545907408965435E-2</v>
      </c>
      <c r="H265" s="59">
        <f t="shared" si="12"/>
        <v>2.7166542144084968E-2</v>
      </c>
      <c r="I265" s="59">
        <f t="shared" si="12"/>
        <v>2.7166542144084968E-2</v>
      </c>
      <c r="J265" s="61">
        <v>7.6098542353799014E-3</v>
      </c>
      <c r="K265" s="16">
        <v>7.6098542353799014E-3</v>
      </c>
      <c r="L265" s="16">
        <v>1.0048398158275327E-2</v>
      </c>
      <c r="M265" s="54">
        <v>1.0048398158275327E-2</v>
      </c>
      <c r="N265" s="59">
        <f t="shared" si="13"/>
        <v>1.7658252393655229E-2</v>
      </c>
      <c r="O265" s="59">
        <f t="shared" si="14"/>
        <v>1.7658252393655229E-2</v>
      </c>
    </row>
    <row r="266" spans="1:15" x14ac:dyDescent="0.25">
      <c r="A266" s="220"/>
      <c r="B266" s="220"/>
      <c r="C266" s="15" t="s">
        <v>225</v>
      </c>
      <c r="D266" s="16">
        <v>5.0273712994678451E-4</v>
      </c>
      <c r="E266" s="16">
        <v>5.0273712994678451E-4</v>
      </c>
      <c r="F266" s="16">
        <v>2.5698936793082713E-3</v>
      </c>
      <c r="G266" s="54">
        <v>2.5698936793082713E-3</v>
      </c>
      <c r="H266" s="59">
        <f t="shared" si="12"/>
        <v>3.072630809255056E-3</v>
      </c>
      <c r="I266" s="59">
        <f t="shared" si="12"/>
        <v>3.072630809255056E-3</v>
      </c>
      <c r="J266" s="61">
        <v>3.2677913446540997E-4</v>
      </c>
      <c r="K266" s="16">
        <v>3.2677913446540997E-4</v>
      </c>
      <c r="L266" s="16">
        <v>1.6704308915503764E-3</v>
      </c>
      <c r="M266" s="54">
        <v>1.6704308915503764E-3</v>
      </c>
      <c r="N266" s="59">
        <f t="shared" si="13"/>
        <v>1.9972100260157864E-3</v>
      </c>
      <c r="O266" s="59">
        <f t="shared" si="14"/>
        <v>1.9972100260157864E-3</v>
      </c>
    </row>
    <row r="267" spans="1:15" x14ac:dyDescent="0.25">
      <c r="A267" s="220"/>
      <c r="B267" s="220"/>
      <c r="C267" s="15" t="s">
        <v>226</v>
      </c>
      <c r="D267" s="16">
        <v>1.3232497023876334E-3</v>
      </c>
      <c r="E267" s="16">
        <v>1.3232497023876334E-3</v>
      </c>
      <c r="F267" s="16">
        <v>4.9281397216442762E-3</v>
      </c>
      <c r="G267" s="54">
        <v>4.9281397216442762E-3</v>
      </c>
      <c r="H267" s="59">
        <f t="shared" si="12"/>
        <v>6.2513894240319098E-3</v>
      </c>
      <c r="I267" s="59">
        <f t="shared" si="12"/>
        <v>6.2513894240319098E-3</v>
      </c>
      <c r="J267" s="61">
        <v>8.6011230655196177E-4</v>
      </c>
      <c r="K267" s="16">
        <v>8.6011230655196177E-4</v>
      </c>
      <c r="L267" s="16">
        <v>3.2032908190687795E-3</v>
      </c>
      <c r="M267" s="54">
        <v>3.2032908190687795E-3</v>
      </c>
      <c r="N267" s="59">
        <f t="shared" si="13"/>
        <v>4.0634031256207414E-3</v>
      </c>
      <c r="O267" s="59">
        <f t="shared" si="14"/>
        <v>4.0634031256207414E-3</v>
      </c>
    </row>
    <row r="268" spans="1:15" x14ac:dyDescent="0.25">
      <c r="A268" s="220" t="s">
        <v>76</v>
      </c>
      <c r="B268" s="220" t="s">
        <v>223</v>
      </c>
      <c r="C268" s="15" t="s">
        <v>224</v>
      </c>
      <c r="D268" s="16">
        <v>1.0652860061840031E-2</v>
      </c>
      <c r="E268" s="16">
        <v>1.0652860061840031E-2</v>
      </c>
      <c r="F268" s="16">
        <v>7.088980005294422E-3</v>
      </c>
      <c r="G268" s="54">
        <v>7.088980005294422E-3</v>
      </c>
      <c r="H268" s="59">
        <f t="shared" si="12"/>
        <v>1.7741840067134453E-2</v>
      </c>
      <c r="I268" s="59">
        <f t="shared" si="12"/>
        <v>1.7741840067134453E-2</v>
      </c>
      <c r="J268" s="61">
        <v>1.0652860061840031E-2</v>
      </c>
      <c r="K268" s="16">
        <v>1.0652860061840031E-2</v>
      </c>
      <c r="L268" s="16">
        <v>7.088980005294422E-3</v>
      </c>
      <c r="M268" s="54">
        <v>7.088980005294422E-3</v>
      </c>
      <c r="N268" s="59">
        <f t="shared" si="13"/>
        <v>1.7741840067134453E-2</v>
      </c>
      <c r="O268" s="59">
        <f t="shared" si="14"/>
        <v>1.7741840067134453E-2</v>
      </c>
    </row>
    <row r="269" spans="1:15" x14ac:dyDescent="0.25">
      <c r="A269" s="220"/>
      <c r="B269" s="220"/>
      <c r="C269" s="15" t="s">
        <v>225</v>
      </c>
      <c r="D269" s="16">
        <v>4.9944014263630378E-4</v>
      </c>
      <c r="E269" s="16">
        <v>4.9944014263630378E-4</v>
      </c>
      <c r="F269" s="16">
        <v>1.1890848826715556E-3</v>
      </c>
      <c r="G269" s="54">
        <v>1.1890848826715556E-3</v>
      </c>
      <c r="H269" s="59">
        <f t="shared" si="12"/>
        <v>1.6885250253078593E-3</v>
      </c>
      <c r="I269" s="59">
        <f t="shared" si="12"/>
        <v>1.6885250253078593E-3</v>
      </c>
      <c r="J269" s="61">
        <v>4.9944014263630378E-4</v>
      </c>
      <c r="K269" s="16">
        <v>4.9944014263630378E-4</v>
      </c>
      <c r="L269" s="16">
        <v>1.1890848826715556E-3</v>
      </c>
      <c r="M269" s="54">
        <v>1.1890848826715556E-3</v>
      </c>
      <c r="N269" s="59">
        <f t="shared" si="13"/>
        <v>1.6885250253078593E-3</v>
      </c>
      <c r="O269" s="59">
        <f t="shared" si="14"/>
        <v>1.6885250253078593E-3</v>
      </c>
    </row>
    <row r="270" spans="1:15" x14ac:dyDescent="0.25">
      <c r="A270" s="220"/>
      <c r="B270" s="220"/>
      <c r="C270" s="15" t="s">
        <v>226</v>
      </c>
      <c r="D270" s="16">
        <v>1.2396390690080333E-3</v>
      </c>
      <c r="E270" s="16">
        <v>1.2396390690080333E-3</v>
      </c>
      <c r="F270" s="16">
        <v>2.247129408844065E-3</v>
      </c>
      <c r="G270" s="54">
        <v>2.247129408844065E-3</v>
      </c>
      <c r="H270" s="59">
        <f t="shared" si="12"/>
        <v>3.4867684778520985E-3</v>
      </c>
      <c r="I270" s="59">
        <f t="shared" si="12"/>
        <v>3.4867684778520985E-3</v>
      </c>
      <c r="J270" s="61">
        <v>1.2396390690080333E-3</v>
      </c>
      <c r="K270" s="16">
        <v>1.2396390690080333E-3</v>
      </c>
      <c r="L270" s="16">
        <v>2.247129408844065E-3</v>
      </c>
      <c r="M270" s="54">
        <v>2.247129408844065E-3</v>
      </c>
      <c r="N270" s="59">
        <f t="shared" si="13"/>
        <v>3.4867684778520985E-3</v>
      </c>
      <c r="O270" s="59">
        <f t="shared" si="14"/>
        <v>3.4867684778520985E-3</v>
      </c>
    </row>
    <row r="271" spans="1:15" x14ac:dyDescent="0.25">
      <c r="A271" s="220"/>
      <c r="B271" s="220" t="s">
        <v>227</v>
      </c>
      <c r="C271" s="15" t="s">
        <v>224</v>
      </c>
      <c r="D271" s="16">
        <v>9.7562233786921814E-3</v>
      </c>
      <c r="E271" s="16">
        <v>9.7562233786921814E-3</v>
      </c>
      <c r="F271" s="16">
        <v>6.1836296358617404E-3</v>
      </c>
      <c r="G271" s="54">
        <v>6.1836296358617404E-3</v>
      </c>
      <c r="H271" s="59">
        <f t="shared" si="12"/>
        <v>1.5939853014553921E-2</v>
      </c>
      <c r="I271" s="59">
        <f t="shared" si="12"/>
        <v>1.5939853014553921E-2</v>
      </c>
      <c r="J271" s="61">
        <v>6.341545196149918E-3</v>
      </c>
      <c r="K271" s="16">
        <v>6.341545196149918E-3</v>
      </c>
      <c r="L271" s="16">
        <v>4.0193592633101316E-3</v>
      </c>
      <c r="M271" s="54">
        <v>4.0193592633101316E-3</v>
      </c>
      <c r="N271" s="59">
        <f t="shared" si="13"/>
        <v>1.0360904459460051E-2</v>
      </c>
      <c r="O271" s="59">
        <f t="shared" si="14"/>
        <v>1.0360904459460051E-2</v>
      </c>
    </row>
    <row r="272" spans="1:15" x14ac:dyDescent="0.25">
      <c r="A272" s="220"/>
      <c r="B272" s="220"/>
      <c r="C272" s="15" t="s">
        <v>225</v>
      </c>
      <c r="D272" s="16">
        <v>4.1894760828898713E-4</v>
      </c>
      <c r="E272" s="16">
        <v>4.1894760828898713E-4</v>
      </c>
      <c r="F272" s="16">
        <v>1.0279574717233086E-3</v>
      </c>
      <c r="G272" s="54">
        <v>1.0279574717233086E-3</v>
      </c>
      <c r="H272" s="59">
        <f t="shared" si="12"/>
        <v>1.4469050800122957E-3</v>
      </c>
      <c r="I272" s="59">
        <f t="shared" si="12"/>
        <v>1.4469050800122957E-3</v>
      </c>
      <c r="J272" s="61">
        <v>2.7231594538784166E-4</v>
      </c>
      <c r="K272" s="16">
        <v>2.7231594538784166E-4</v>
      </c>
      <c r="L272" s="16">
        <v>6.6817235662015059E-4</v>
      </c>
      <c r="M272" s="54">
        <v>6.6817235662015059E-4</v>
      </c>
      <c r="N272" s="59">
        <f t="shared" si="13"/>
        <v>9.4048830200799225E-4</v>
      </c>
      <c r="O272" s="59">
        <f t="shared" si="14"/>
        <v>9.4048830200799225E-4</v>
      </c>
    </row>
    <row r="273" spans="1:15" x14ac:dyDescent="0.25">
      <c r="A273" s="220"/>
      <c r="B273" s="220"/>
      <c r="C273" s="15" t="s">
        <v>226</v>
      </c>
      <c r="D273" s="16">
        <v>1.1027080853230279E-3</v>
      </c>
      <c r="E273" s="16">
        <v>1.1027080853230279E-3</v>
      </c>
      <c r="F273" s="16">
        <v>1.9712558886577107E-3</v>
      </c>
      <c r="G273" s="54">
        <v>1.9712558886577107E-3</v>
      </c>
      <c r="H273" s="59">
        <f t="shared" si="12"/>
        <v>3.0739639739807388E-3</v>
      </c>
      <c r="I273" s="59">
        <f t="shared" si="12"/>
        <v>3.0739639739807388E-3</v>
      </c>
      <c r="J273" s="61">
        <v>7.1676025545996816E-4</v>
      </c>
      <c r="K273" s="16">
        <v>7.1676025545996816E-4</v>
      </c>
      <c r="L273" s="16">
        <v>1.2813163276275119E-3</v>
      </c>
      <c r="M273" s="54">
        <v>1.2813163276275119E-3</v>
      </c>
      <c r="N273" s="59">
        <f t="shared" si="13"/>
        <v>1.9980765830874799E-3</v>
      </c>
      <c r="O273" s="59">
        <f t="shared" si="14"/>
        <v>1.9980765830874799E-3</v>
      </c>
    </row>
    <row r="274" spans="1:15" x14ac:dyDescent="0.25">
      <c r="A274" s="220" t="s">
        <v>77</v>
      </c>
      <c r="B274" s="220" t="s">
        <v>223</v>
      </c>
      <c r="C274" s="15" t="s">
        <v>224</v>
      </c>
      <c r="D274" s="16">
        <v>1.0652860061840031E-2</v>
      </c>
      <c r="E274" s="16">
        <v>1.0652860061840031E-2</v>
      </c>
      <c r="F274" s="16">
        <v>5.9074833377453515E-3</v>
      </c>
      <c r="G274" s="54">
        <v>5.9074833377453515E-3</v>
      </c>
      <c r="H274" s="59">
        <f t="shared" ref="H274:I337" si="15">D274+F274</f>
        <v>1.6560343399585384E-2</v>
      </c>
      <c r="I274" s="59">
        <f t="shared" si="15"/>
        <v>1.6560343399585384E-2</v>
      </c>
      <c r="J274" s="61">
        <v>1.0652860061840031E-2</v>
      </c>
      <c r="K274" s="16">
        <v>1.0652860061840031E-2</v>
      </c>
      <c r="L274" s="16">
        <v>5.9074833377453515E-3</v>
      </c>
      <c r="M274" s="54">
        <v>5.9074833377453515E-3</v>
      </c>
      <c r="N274" s="59">
        <f t="shared" si="13"/>
        <v>1.6560343399585384E-2</v>
      </c>
      <c r="O274" s="59">
        <f t="shared" si="14"/>
        <v>1.6560343399585384E-2</v>
      </c>
    </row>
    <row r="275" spans="1:15" x14ac:dyDescent="0.25">
      <c r="A275" s="220"/>
      <c r="B275" s="220"/>
      <c r="C275" s="15" t="s">
        <v>225</v>
      </c>
      <c r="D275" s="16">
        <v>4.9944014263630378E-4</v>
      </c>
      <c r="E275" s="16">
        <v>4.9944014263630378E-4</v>
      </c>
      <c r="F275" s="16">
        <v>9.9090406889296287E-4</v>
      </c>
      <c r="G275" s="54">
        <v>9.9090406889296287E-4</v>
      </c>
      <c r="H275" s="59">
        <f t="shared" si="15"/>
        <v>1.4903442115292665E-3</v>
      </c>
      <c r="I275" s="59">
        <f t="shared" si="15"/>
        <v>1.4903442115292665E-3</v>
      </c>
      <c r="J275" s="61">
        <v>4.9944014263630378E-4</v>
      </c>
      <c r="K275" s="16">
        <v>4.9944014263630378E-4</v>
      </c>
      <c r="L275" s="16">
        <v>9.9090406889296287E-4</v>
      </c>
      <c r="M275" s="54">
        <v>9.9090406889296287E-4</v>
      </c>
      <c r="N275" s="59">
        <f t="shared" si="13"/>
        <v>1.4903442115292665E-3</v>
      </c>
      <c r="O275" s="59">
        <f t="shared" si="14"/>
        <v>1.4903442115292665E-3</v>
      </c>
    </row>
    <row r="276" spans="1:15" x14ac:dyDescent="0.25">
      <c r="A276" s="220"/>
      <c r="B276" s="220"/>
      <c r="C276" s="15" t="s">
        <v>226</v>
      </c>
      <c r="D276" s="16">
        <v>1.2396390690080333E-3</v>
      </c>
      <c r="E276" s="16">
        <v>1.2396390690080333E-3</v>
      </c>
      <c r="F276" s="16">
        <v>1.8726078407033874E-3</v>
      </c>
      <c r="G276" s="54">
        <v>1.8726078407033874E-3</v>
      </c>
      <c r="H276" s="59">
        <f t="shared" si="15"/>
        <v>3.1122469097114207E-3</v>
      </c>
      <c r="I276" s="59">
        <f t="shared" si="15"/>
        <v>3.1122469097114207E-3</v>
      </c>
      <c r="J276" s="61">
        <v>1.2396390690080333E-3</v>
      </c>
      <c r="K276" s="16">
        <v>1.2396390690080333E-3</v>
      </c>
      <c r="L276" s="16">
        <v>1.8726078407033874E-3</v>
      </c>
      <c r="M276" s="54">
        <v>1.8726078407033874E-3</v>
      </c>
      <c r="N276" s="59">
        <f t="shared" si="13"/>
        <v>3.1122469097114207E-3</v>
      </c>
      <c r="O276" s="59">
        <f t="shared" si="14"/>
        <v>3.1122469097114207E-3</v>
      </c>
    </row>
    <row r="277" spans="1:15" x14ac:dyDescent="0.25">
      <c r="A277" s="220"/>
      <c r="B277" s="220" t="s">
        <v>227</v>
      </c>
      <c r="C277" s="15" t="s">
        <v>224</v>
      </c>
      <c r="D277" s="16">
        <v>9.7562233786921814E-3</v>
      </c>
      <c r="E277" s="16">
        <v>9.7562233786921814E-3</v>
      </c>
      <c r="F277" s="16">
        <v>5.1530246965514502E-3</v>
      </c>
      <c r="G277" s="54">
        <v>5.1530246965514502E-3</v>
      </c>
      <c r="H277" s="59">
        <f t="shared" si="15"/>
        <v>1.4909248075243631E-2</v>
      </c>
      <c r="I277" s="59">
        <f t="shared" si="15"/>
        <v>1.4909248075243631E-2</v>
      </c>
      <c r="J277" s="61">
        <v>6.341545196149918E-3</v>
      </c>
      <c r="K277" s="16">
        <v>6.341545196149918E-3</v>
      </c>
      <c r="L277" s="16">
        <v>3.3494660527584427E-3</v>
      </c>
      <c r="M277" s="54">
        <v>3.3494660527584427E-3</v>
      </c>
      <c r="N277" s="59">
        <f t="shared" si="13"/>
        <v>9.6910112489083603E-3</v>
      </c>
      <c r="O277" s="59">
        <f t="shared" si="14"/>
        <v>9.6910112489083603E-3</v>
      </c>
    </row>
    <row r="278" spans="1:15" x14ac:dyDescent="0.25">
      <c r="A278" s="220"/>
      <c r="B278" s="220"/>
      <c r="C278" s="15" t="s">
        <v>225</v>
      </c>
      <c r="D278" s="16">
        <v>4.1894760828898713E-4</v>
      </c>
      <c r="E278" s="16">
        <v>4.1894760828898713E-4</v>
      </c>
      <c r="F278" s="16">
        <v>8.5663122643609053E-4</v>
      </c>
      <c r="G278" s="54">
        <v>8.5663122643609053E-4</v>
      </c>
      <c r="H278" s="59">
        <f t="shared" si="15"/>
        <v>1.2755788347250776E-3</v>
      </c>
      <c r="I278" s="59">
        <f t="shared" si="15"/>
        <v>1.2755788347250776E-3</v>
      </c>
      <c r="J278" s="61">
        <v>2.7231594538784166E-4</v>
      </c>
      <c r="K278" s="16">
        <v>2.7231594538784166E-4</v>
      </c>
      <c r="L278" s="16">
        <v>5.5681029718345886E-4</v>
      </c>
      <c r="M278" s="54">
        <v>5.5681029718345886E-4</v>
      </c>
      <c r="N278" s="59">
        <f t="shared" si="13"/>
        <v>8.2912624257130052E-4</v>
      </c>
      <c r="O278" s="59">
        <f t="shared" si="14"/>
        <v>8.2912624257130052E-4</v>
      </c>
    </row>
    <row r="279" spans="1:15" x14ac:dyDescent="0.25">
      <c r="A279" s="220"/>
      <c r="B279" s="220"/>
      <c r="C279" s="15" t="s">
        <v>226</v>
      </c>
      <c r="D279" s="16">
        <v>1.1027080853230279E-3</v>
      </c>
      <c r="E279" s="16">
        <v>1.1027080853230279E-3</v>
      </c>
      <c r="F279" s="16">
        <v>1.6427132405480924E-3</v>
      </c>
      <c r="G279" s="54">
        <v>1.6427132405480924E-3</v>
      </c>
      <c r="H279" s="59">
        <f t="shared" si="15"/>
        <v>2.7454213258711205E-3</v>
      </c>
      <c r="I279" s="59">
        <f t="shared" si="15"/>
        <v>2.7454213258711205E-3</v>
      </c>
      <c r="J279" s="61">
        <v>7.1676025545996816E-4</v>
      </c>
      <c r="K279" s="16">
        <v>7.1676025545996816E-4</v>
      </c>
      <c r="L279" s="16">
        <v>1.0677636063562601E-3</v>
      </c>
      <c r="M279" s="54">
        <v>1.0677636063562601E-3</v>
      </c>
      <c r="N279" s="59">
        <f t="shared" si="13"/>
        <v>1.7845238618162283E-3</v>
      </c>
      <c r="O279" s="59">
        <f t="shared" si="14"/>
        <v>1.7845238618162283E-3</v>
      </c>
    </row>
    <row r="280" spans="1:15" x14ac:dyDescent="0.25">
      <c r="A280" s="220" t="s">
        <v>78</v>
      </c>
      <c r="B280" s="220" t="s">
        <v>223</v>
      </c>
      <c r="C280" s="15" t="s">
        <v>224</v>
      </c>
      <c r="D280" s="16">
        <v>1.0652860061840031E-2</v>
      </c>
      <c r="E280" s="16">
        <v>1.0652860061840031E-2</v>
      </c>
      <c r="F280" s="16">
        <v>5.9074833377453515E-3</v>
      </c>
      <c r="G280" s="54">
        <v>5.9074833377453515E-3</v>
      </c>
      <c r="H280" s="59">
        <f t="shared" si="15"/>
        <v>1.6560343399585384E-2</v>
      </c>
      <c r="I280" s="59">
        <f t="shared" si="15"/>
        <v>1.6560343399585384E-2</v>
      </c>
      <c r="J280" s="61">
        <v>1.0652860061840031E-2</v>
      </c>
      <c r="K280" s="16">
        <v>1.0652860061840031E-2</v>
      </c>
      <c r="L280" s="16">
        <v>5.9074833377453515E-3</v>
      </c>
      <c r="M280" s="54">
        <v>5.9074833377453515E-3</v>
      </c>
      <c r="N280" s="59">
        <f t="shared" si="13"/>
        <v>1.6560343399585384E-2</v>
      </c>
      <c r="O280" s="59">
        <f t="shared" si="14"/>
        <v>1.6560343399585384E-2</v>
      </c>
    </row>
    <row r="281" spans="1:15" x14ac:dyDescent="0.25">
      <c r="A281" s="220"/>
      <c r="B281" s="220"/>
      <c r="C281" s="15" t="s">
        <v>225</v>
      </c>
      <c r="D281" s="16">
        <v>4.9944014263630378E-4</v>
      </c>
      <c r="E281" s="16">
        <v>4.9944014263630378E-4</v>
      </c>
      <c r="F281" s="16">
        <v>9.9090406889296287E-4</v>
      </c>
      <c r="G281" s="54">
        <v>9.9090406889296287E-4</v>
      </c>
      <c r="H281" s="59">
        <f t="shared" si="15"/>
        <v>1.4903442115292665E-3</v>
      </c>
      <c r="I281" s="59">
        <f t="shared" si="15"/>
        <v>1.4903442115292665E-3</v>
      </c>
      <c r="J281" s="61">
        <v>4.9944014263630378E-4</v>
      </c>
      <c r="K281" s="16">
        <v>4.9944014263630378E-4</v>
      </c>
      <c r="L281" s="16">
        <v>9.9090406889296287E-4</v>
      </c>
      <c r="M281" s="54">
        <v>9.9090406889296287E-4</v>
      </c>
      <c r="N281" s="59">
        <f t="shared" si="13"/>
        <v>1.4903442115292665E-3</v>
      </c>
      <c r="O281" s="59">
        <f t="shared" si="14"/>
        <v>1.4903442115292665E-3</v>
      </c>
    </row>
    <row r="282" spans="1:15" x14ac:dyDescent="0.25">
      <c r="A282" s="220"/>
      <c r="B282" s="220"/>
      <c r="C282" s="15" t="s">
        <v>226</v>
      </c>
      <c r="D282" s="16">
        <v>1.2396390690080333E-3</v>
      </c>
      <c r="E282" s="16">
        <v>1.2396390690080333E-3</v>
      </c>
      <c r="F282" s="16">
        <v>1.8726078407033874E-3</v>
      </c>
      <c r="G282" s="54">
        <v>1.8726078407033874E-3</v>
      </c>
      <c r="H282" s="59">
        <f t="shared" si="15"/>
        <v>3.1122469097114207E-3</v>
      </c>
      <c r="I282" s="59">
        <f t="shared" si="15"/>
        <v>3.1122469097114207E-3</v>
      </c>
      <c r="J282" s="61">
        <v>1.2396390690080333E-3</v>
      </c>
      <c r="K282" s="16">
        <v>1.2396390690080333E-3</v>
      </c>
      <c r="L282" s="16">
        <v>1.8726078407033874E-3</v>
      </c>
      <c r="M282" s="54">
        <v>1.8726078407033874E-3</v>
      </c>
      <c r="N282" s="59">
        <f t="shared" si="13"/>
        <v>3.1122469097114207E-3</v>
      </c>
      <c r="O282" s="59">
        <f t="shared" si="14"/>
        <v>3.1122469097114207E-3</v>
      </c>
    </row>
    <row r="283" spans="1:15" x14ac:dyDescent="0.25">
      <c r="A283" s="220"/>
      <c r="B283" s="220" t="s">
        <v>227</v>
      </c>
      <c r="C283" s="15" t="s">
        <v>224</v>
      </c>
      <c r="D283" s="16">
        <v>9.7562233786921814E-3</v>
      </c>
      <c r="E283" s="16">
        <v>9.7562233786921814E-3</v>
      </c>
      <c r="F283" s="16">
        <v>5.1530246965514502E-3</v>
      </c>
      <c r="G283" s="54">
        <v>5.1530246965514502E-3</v>
      </c>
      <c r="H283" s="59">
        <f t="shared" si="15"/>
        <v>1.4909248075243631E-2</v>
      </c>
      <c r="I283" s="59">
        <f t="shared" si="15"/>
        <v>1.4909248075243631E-2</v>
      </c>
      <c r="J283" s="61">
        <v>6.341545196149918E-3</v>
      </c>
      <c r="K283" s="16">
        <v>6.341545196149918E-3</v>
      </c>
      <c r="L283" s="16">
        <v>3.3494660527584427E-3</v>
      </c>
      <c r="M283" s="54">
        <v>3.3494660527584427E-3</v>
      </c>
      <c r="N283" s="59">
        <f t="shared" si="13"/>
        <v>9.6910112489083603E-3</v>
      </c>
      <c r="O283" s="59">
        <f t="shared" si="14"/>
        <v>9.6910112489083603E-3</v>
      </c>
    </row>
    <row r="284" spans="1:15" x14ac:dyDescent="0.25">
      <c r="A284" s="220"/>
      <c r="B284" s="220"/>
      <c r="C284" s="15" t="s">
        <v>225</v>
      </c>
      <c r="D284" s="16">
        <v>4.1894760828898713E-4</v>
      </c>
      <c r="E284" s="16">
        <v>4.1894760828898713E-4</v>
      </c>
      <c r="F284" s="16">
        <v>8.5663122643609053E-4</v>
      </c>
      <c r="G284" s="54">
        <v>8.5663122643609053E-4</v>
      </c>
      <c r="H284" s="59">
        <f t="shared" si="15"/>
        <v>1.2755788347250776E-3</v>
      </c>
      <c r="I284" s="59">
        <f t="shared" si="15"/>
        <v>1.2755788347250776E-3</v>
      </c>
      <c r="J284" s="61">
        <v>2.7231594538784166E-4</v>
      </c>
      <c r="K284" s="16">
        <v>2.7231594538784166E-4</v>
      </c>
      <c r="L284" s="16">
        <v>5.5681029718345886E-4</v>
      </c>
      <c r="M284" s="54">
        <v>5.5681029718345886E-4</v>
      </c>
      <c r="N284" s="59">
        <f t="shared" si="13"/>
        <v>8.2912624257130052E-4</v>
      </c>
      <c r="O284" s="59">
        <f t="shared" si="14"/>
        <v>8.2912624257130052E-4</v>
      </c>
    </row>
    <row r="285" spans="1:15" x14ac:dyDescent="0.25">
      <c r="A285" s="220"/>
      <c r="B285" s="220"/>
      <c r="C285" s="15" t="s">
        <v>226</v>
      </c>
      <c r="D285" s="16">
        <v>1.1027080853230279E-3</v>
      </c>
      <c r="E285" s="16">
        <v>1.1027080853230279E-3</v>
      </c>
      <c r="F285" s="16">
        <v>1.6427132405480924E-3</v>
      </c>
      <c r="G285" s="54">
        <v>1.6427132405480924E-3</v>
      </c>
      <c r="H285" s="59">
        <f t="shared" si="15"/>
        <v>2.7454213258711205E-3</v>
      </c>
      <c r="I285" s="59">
        <f t="shared" si="15"/>
        <v>2.7454213258711205E-3</v>
      </c>
      <c r="J285" s="61">
        <v>7.1676025545996816E-4</v>
      </c>
      <c r="K285" s="16">
        <v>7.1676025545996816E-4</v>
      </c>
      <c r="L285" s="16">
        <v>1.0677636063562601E-3</v>
      </c>
      <c r="M285" s="54">
        <v>1.0677636063562601E-3</v>
      </c>
      <c r="N285" s="59">
        <f t="shared" si="13"/>
        <v>1.7845238618162283E-3</v>
      </c>
      <c r="O285" s="59">
        <f t="shared" si="14"/>
        <v>1.7845238618162283E-3</v>
      </c>
    </row>
    <row r="286" spans="1:15" x14ac:dyDescent="0.25">
      <c r="A286" s="220" t="s">
        <v>79</v>
      </c>
      <c r="B286" s="220" t="s">
        <v>223</v>
      </c>
      <c r="C286" s="15" t="s">
        <v>224</v>
      </c>
      <c r="D286" s="16">
        <v>1.1718146068024035E-2</v>
      </c>
      <c r="E286" s="16">
        <v>1.1718146068024035E-2</v>
      </c>
      <c r="F286" s="16">
        <v>8.1720186172144042E-3</v>
      </c>
      <c r="G286" s="54">
        <v>8.1720186172144042E-3</v>
      </c>
      <c r="H286" s="59">
        <f t="shared" si="15"/>
        <v>1.9890164685238437E-2</v>
      </c>
      <c r="I286" s="59">
        <f t="shared" si="15"/>
        <v>1.9890164685238437E-2</v>
      </c>
      <c r="J286" s="61">
        <v>1.1718146068024035E-2</v>
      </c>
      <c r="K286" s="16">
        <v>1.1718146068024035E-2</v>
      </c>
      <c r="L286" s="16">
        <v>8.1720186172144042E-3</v>
      </c>
      <c r="M286" s="54">
        <v>8.1720186172144042E-3</v>
      </c>
      <c r="N286" s="59">
        <f t="shared" si="13"/>
        <v>1.9890164685238437E-2</v>
      </c>
      <c r="O286" s="59">
        <f t="shared" si="14"/>
        <v>1.9890164685238437E-2</v>
      </c>
    </row>
    <row r="287" spans="1:15" x14ac:dyDescent="0.25">
      <c r="A287" s="220"/>
      <c r="B287" s="220"/>
      <c r="C287" s="15" t="s">
        <v>225</v>
      </c>
      <c r="D287" s="16">
        <v>5.4938415689993411E-4</v>
      </c>
      <c r="E287" s="16">
        <v>5.4938415689993411E-4</v>
      </c>
      <c r="F287" s="16">
        <v>1.3707506286352656E-3</v>
      </c>
      <c r="G287" s="54">
        <v>1.3707506286352656E-3</v>
      </c>
      <c r="H287" s="59">
        <f t="shared" si="15"/>
        <v>1.9201347855351998E-3</v>
      </c>
      <c r="I287" s="59">
        <f t="shared" si="15"/>
        <v>1.9201347855351998E-3</v>
      </c>
      <c r="J287" s="61">
        <v>5.4938415689993411E-4</v>
      </c>
      <c r="K287" s="16">
        <v>5.4938415689993411E-4</v>
      </c>
      <c r="L287" s="16">
        <v>1.3707506286352656E-3</v>
      </c>
      <c r="M287" s="54">
        <v>1.3707506286352656E-3</v>
      </c>
      <c r="N287" s="59">
        <f t="shared" si="13"/>
        <v>1.9201347855351998E-3</v>
      </c>
      <c r="O287" s="59">
        <f t="shared" si="14"/>
        <v>1.9201347855351998E-3</v>
      </c>
    </row>
    <row r="288" spans="1:15" x14ac:dyDescent="0.25">
      <c r="A288" s="220"/>
      <c r="B288" s="220"/>
      <c r="C288" s="15" t="s">
        <v>226</v>
      </c>
      <c r="D288" s="16">
        <v>1.3636029759088366E-3</v>
      </c>
      <c r="E288" s="16">
        <v>1.3636029759088366E-3</v>
      </c>
      <c r="F288" s="16">
        <v>2.590440846306353E-3</v>
      </c>
      <c r="G288" s="54">
        <v>2.590440846306353E-3</v>
      </c>
      <c r="H288" s="59">
        <f t="shared" si="15"/>
        <v>3.9540438222151891E-3</v>
      </c>
      <c r="I288" s="59">
        <f t="shared" si="15"/>
        <v>3.9540438222151891E-3</v>
      </c>
      <c r="J288" s="61">
        <v>1.3636029759088366E-3</v>
      </c>
      <c r="K288" s="16">
        <v>1.3636029759088366E-3</v>
      </c>
      <c r="L288" s="16">
        <v>2.590440846306353E-3</v>
      </c>
      <c r="M288" s="54">
        <v>2.590440846306353E-3</v>
      </c>
      <c r="N288" s="59">
        <f t="shared" si="13"/>
        <v>3.9540438222151891E-3</v>
      </c>
      <c r="O288" s="59">
        <f t="shared" si="14"/>
        <v>3.9540438222151891E-3</v>
      </c>
    </row>
    <row r="289" spans="1:15" x14ac:dyDescent="0.25">
      <c r="A289" s="220"/>
      <c r="B289" s="220" t="s">
        <v>227</v>
      </c>
      <c r="C289" s="15" t="s">
        <v>224</v>
      </c>
      <c r="D289" s="16">
        <v>1.0731845716561399E-2</v>
      </c>
      <c r="E289" s="16">
        <v>1.0731845716561399E-2</v>
      </c>
      <c r="F289" s="16">
        <v>7.128350830229507E-3</v>
      </c>
      <c r="G289" s="54">
        <v>7.128350830229507E-3</v>
      </c>
      <c r="H289" s="59">
        <f t="shared" si="15"/>
        <v>1.7860196546790906E-2</v>
      </c>
      <c r="I289" s="59">
        <f t="shared" si="15"/>
        <v>1.7860196546790906E-2</v>
      </c>
      <c r="J289" s="61">
        <v>6.9756997157649093E-3</v>
      </c>
      <c r="K289" s="16">
        <v>6.9756997157649093E-3</v>
      </c>
      <c r="L289" s="16">
        <v>4.63342803964918E-3</v>
      </c>
      <c r="M289" s="54">
        <v>4.63342803964918E-3</v>
      </c>
      <c r="N289" s="59">
        <f t="shared" si="13"/>
        <v>1.1609127755414089E-2</v>
      </c>
      <c r="O289" s="59">
        <f t="shared" si="14"/>
        <v>1.1609127755414089E-2</v>
      </c>
    </row>
    <row r="290" spans="1:15" x14ac:dyDescent="0.25">
      <c r="A290" s="220"/>
      <c r="B290" s="220"/>
      <c r="C290" s="15" t="s">
        <v>225</v>
      </c>
      <c r="D290" s="16">
        <v>4.6084236911788582E-4</v>
      </c>
      <c r="E290" s="16">
        <v>4.6084236911788582E-4</v>
      </c>
      <c r="F290" s="16">
        <v>1.1850065299032586E-3</v>
      </c>
      <c r="G290" s="54">
        <v>1.1850065299032586E-3</v>
      </c>
      <c r="H290" s="59">
        <f t="shared" si="15"/>
        <v>1.6458488990211445E-3</v>
      </c>
      <c r="I290" s="59">
        <f t="shared" si="15"/>
        <v>1.6458488990211445E-3</v>
      </c>
      <c r="J290" s="61">
        <v>2.9954753992662581E-4</v>
      </c>
      <c r="K290" s="16">
        <v>2.9954753992662581E-4</v>
      </c>
      <c r="L290" s="16">
        <v>7.7025424443711806E-4</v>
      </c>
      <c r="M290" s="54">
        <v>7.7025424443711806E-4</v>
      </c>
      <c r="N290" s="59">
        <f t="shared" si="13"/>
        <v>1.0698017843637439E-3</v>
      </c>
      <c r="O290" s="59">
        <f t="shared" si="14"/>
        <v>1.0698017843637439E-3</v>
      </c>
    </row>
    <row r="291" spans="1:15" x14ac:dyDescent="0.25">
      <c r="A291" s="220"/>
      <c r="B291" s="220"/>
      <c r="C291" s="15" t="s">
        <v>226</v>
      </c>
      <c r="D291" s="16">
        <v>1.2129788938553307E-3</v>
      </c>
      <c r="E291" s="16">
        <v>1.2129788938553307E-3</v>
      </c>
      <c r="F291" s="16">
        <v>2.2724199827581946E-3</v>
      </c>
      <c r="G291" s="54">
        <v>2.2724199827581946E-3</v>
      </c>
      <c r="H291" s="59">
        <f t="shared" si="15"/>
        <v>3.4853988766135255E-3</v>
      </c>
      <c r="I291" s="59">
        <f t="shared" si="15"/>
        <v>3.4853988766135255E-3</v>
      </c>
      <c r="J291" s="61">
        <v>7.8843628100596491E-4</v>
      </c>
      <c r="K291" s="16">
        <v>7.8843628100596491E-4</v>
      </c>
      <c r="L291" s="16">
        <v>1.4770729887928265E-3</v>
      </c>
      <c r="M291" s="54">
        <v>1.4770729887928265E-3</v>
      </c>
      <c r="N291" s="59">
        <f t="shared" si="13"/>
        <v>2.2655092697987916E-3</v>
      </c>
      <c r="O291" s="59">
        <f t="shared" si="14"/>
        <v>2.2655092697987916E-3</v>
      </c>
    </row>
    <row r="292" spans="1:15" x14ac:dyDescent="0.25">
      <c r="A292" s="220" t="s">
        <v>80</v>
      </c>
      <c r="B292" s="220" t="s">
        <v>223</v>
      </c>
      <c r="C292" s="15" t="s">
        <v>224</v>
      </c>
      <c r="D292" s="16">
        <v>4.6659527070859338E-2</v>
      </c>
      <c r="E292" s="16">
        <v>4.6659527070859338E-2</v>
      </c>
      <c r="F292" s="16">
        <v>7.1303323886586405E-3</v>
      </c>
      <c r="G292" s="54">
        <v>7.1303323886586405E-3</v>
      </c>
      <c r="H292" s="59">
        <f t="shared" si="15"/>
        <v>5.3789859459517982E-2</v>
      </c>
      <c r="I292" s="59">
        <f t="shared" si="15"/>
        <v>5.3789859459517982E-2</v>
      </c>
      <c r="J292" s="61">
        <v>4.6659527070859338E-2</v>
      </c>
      <c r="K292" s="16">
        <v>4.6659527070859338E-2</v>
      </c>
      <c r="L292" s="16">
        <v>7.1303323886586405E-3</v>
      </c>
      <c r="M292" s="54">
        <v>7.1303323886586405E-3</v>
      </c>
      <c r="N292" s="59">
        <f t="shared" si="13"/>
        <v>5.3789859459517982E-2</v>
      </c>
      <c r="O292" s="59">
        <f t="shared" si="14"/>
        <v>5.3789859459517982E-2</v>
      </c>
    </row>
    <row r="293" spans="1:15" x14ac:dyDescent="0.25">
      <c r="A293" s="220"/>
      <c r="B293" s="220"/>
      <c r="C293" s="15" t="s">
        <v>225</v>
      </c>
      <c r="D293" s="16">
        <v>2.1875478247470105E-3</v>
      </c>
      <c r="E293" s="16">
        <v>2.1875478247470105E-3</v>
      </c>
      <c r="F293" s="16">
        <v>1.1960212111538065E-3</v>
      </c>
      <c r="G293" s="54">
        <v>1.1960212111538065E-3</v>
      </c>
      <c r="H293" s="59">
        <f t="shared" si="15"/>
        <v>3.3835690359008169E-3</v>
      </c>
      <c r="I293" s="59">
        <f t="shared" si="15"/>
        <v>3.3835690359008169E-3</v>
      </c>
      <c r="J293" s="61">
        <v>2.1875478247470105E-3</v>
      </c>
      <c r="K293" s="16">
        <v>2.1875478247470105E-3</v>
      </c>
      <c r="L293" s="16">
        <v>1.1960212111538065E-3</v>
      </c>
      <c r="M293" s="54">
        <v>1.1960212111538065E-3</v>
      </c>
      <c r="N293" s="59">
        <f t="shared" si="13"/>
        <v>3.3835690359008169E-3</v>
      </c>
      <c r="O293" s="59">
        <f t="shared" si="14"/>
        <v>3.3835690359008169E-3</v>
      </c>
    </row>
    <row r="294" spans="1:15" x14ac:dyDescent="0.25">
      <c r="A294" s="220"/>
      <c r="B294" s="220"/>
      <c r="C294" s="15" t="s">
        <v>226</v>
      </c>
      <c r="D294" s="16">
        <v>5.4296191222551861E-3</v>
      </c>
      <c r="E294" s="16">
        <v>5.4296191222551861E-3</v>
      </c>
      <c r="F294" s="16">
        <v>2.2602376637289889E-3</v>
      </c>
      <c r="G294" s="54">
        <v>2.2602376637289889E-3</v>
      </c>
      <c r="H294" s="59">
        <f t="shared" si="15"/>
        <v>7.6898567859841754E-3</v>
      </c>
      <c r="I294" s="59">
        <f t="shared" si="15"/>
        <v>7.6898567859841754E-3</v>
      </c>
      <c r="J294" s="61">
        <v>5.4296191222551861E-3</v>
      </c>
      <c r="K294" s="16">
        <v>5.4296191222551861E-3</v>
      </c>
      <c r="L294" s="16">
        <v>2.2602376637289889E-3</v>
      </c>
      <c r="M294" s="54">
        <v>2.2602376637289889E-3</v>
      </c>
      <c r="N294" s="59">
        <f t="shared" si="13"/>
        <v>7.6898567859841754E-3</v>
      </c>
      <c r="O294" s="59">
        <f t="shared" si="14"/>
        <v>7.6898567859841754E-3</v>
      </c>
    </row>
    <row r="295" spans="1:15" x14ac:dyDescent="0.25">
      <c r="A295" s="220"/>
      <c r="B295" s="220" t="s">
        <v>227</v>
      </c>
      <c r="C295" s="15" t="s">
        <v>224</v>
      </c>
      <c r="D295" s="16">
        <v>4.2732258398671751E-2</v>
      </c>
      <c r="E295" s="16">
        <v>4.2732258398671751E-2</v>
      </c>
      <c r="F295" s="16">
        <v>6.2197008087376011E-3</v>
      </c>
      <c r="G295" s="54">
        <v>6.2197008087376011E-3</v>
      </c>
      <c r="H295" s="59">
        <f t="shared" si="15"/>
        <v>4.895195920740935E-2</v>
      </c>
      <c r="I295" s="59">
        <f t="shared" si="15"/>
        <v>4.895195920740935E-2</v>
      </c>
      <c r="J295" s="61">
        <v>2.777596795913664E-2</v>
      </c>
      <c r="K295" s="16">
        <v>2.777596795913664E-2</v>
      </c>
      <c r="L295" s="16">
        <v>4.042805525679441E-3</v>
      </c>
      <c r="M295" s="54">
        <v>4.042805525679441E-3</v>
      </c>
      <c r="N295" s="59">
        <f t="shared" si="13"/>
        <v>3.1818773484816085E-2</v>
      </c>
      <c r="O295" s="59">
        <f t="shared" si="14"/>
        <v>3.1818773484816085E-2</v>
      </c>
    </row>
    <row r="296" spans="1:15" x14ac:dyDescent="0.25">
      <c r="A296" s="220"/>
      <c r="B296" s="220"/>
      <c r="C296" s="15" t="s">
        <v>225</v>
      </c>
      <c r="D296" s="16">
        <v>1.8349905243057634E-3</v>
      </c>
      <c r="E296" s="16">
        <v>1.8349905243057634E-3</v>
      </c>
      <c r="F296" s="16">
        <v>1.0339538903083613E-3</v>
      </c>
      <c r="G296" s="54">
        <v>1.0339538903083613E-3</v>
      </c>
      <c r="H296" s="59">
        <f t="shared" si="15"/>
        <v>2.8689444146141247E-3</v>
      </c>
      <c r="I296" s="59">
        <f t="shared" si="15"/>
        <v>2.8689444146141247E-3</v>
      </c>
      <c r="J296" s="61">
        <v>1.1927438407987462E-3</v>
      </c>
      <c r="K296" s="16">
        <v>1.1927438407987462E-3</v>
      </c>
      <c r="L296" s="16">
        <v>6.7207002870043491E-4</v>
      </c>
      <c r="M296" s="54">
        <v>6.7207002870043491E-4</v>
      </c>
      <c r="N296" s="59">
        <f t="shared" si="13"/>
        <v>1.8648138694991811E-3</v>
      </c>
      <c r="O296" s="59">
        <f t="shared" si="14"/>
        <v>1.8648138694991811E-3</v>
      </c>
    </row>
    <row r="297" spans="1:15" x14ac:dyDescent="0.25">
      <c r="A297" s="220"/>
      <c r="B297" s="220"/>
      <c r="C297" s="15" t="s">
        <v>226</v>
      </c>
      <c r="D297" s="16">
        <v>4.8298614137148622E-3</v>
      </c>
      <c r="E297" s="16">
        <v>4.8298614137148622E-3</v>
      </c>
      <c r="F297" s="16">
        <v>1.9827548813415477E-3</v>
      </c>
      <c r="G297" s="54">
        <v>1.9827548813415477E-3</v>
      </c>
      <c r="H297" s="59">
        <f t="shared" si="15"/>
        <v>6.8126162950564104E-3</v>
      </c>
      <c r="I297" s="59">
        <f t="shared" si="15"/>
        <v>6.8126162950564104E-3</v>
      </c>
      <c r="J297" s="61">
        <v>3.1394099189146606E-3</v>
      </c>
      <c r="K297" s="16">
        <v>3.1394099189146606E-3</v>
      </c>
      <c r="L297" s="16">
        <v>1.2887906728720061E-3</v>
      </c>
      <c r="M297" s="54">
        <v>1.2887906728720061E-3</v>
      </c>
      <c r="N297" s="59">
        <f t="shared" si="13"/>
        <v>4.4282005917866667E-3</v>
      </c>
      <c r="O297" s="59">
        <f t="shared" si="14"/>
        <v>4.4282005917866667E-3</v>
      </c>
    </row>
    <row r="298" spans="1:15" x14ac:dyDescent="0.25">
      <c r="A298" s="220" t="s">
        <v>83</v>
      </c>
      <c r="B298" s="220" t="s">
        <v>223</v>
      </c>
      <c r="C298" s="15" t="s">
        <v>224</v>
      </c>
      <c r="D298" s="16">
        <v>3.4834852402216912E-2</v>
      </c>
      <c r="E298" s="16">
        <v>3.4834852402216912E-2</v>
      </c>
      <c r="F298" s="16">
        <v>1.0940659141504392E-2</v>
      </c>
      <c r="G298" s="54">
        <v>1.0940659141504392E-2</v>
      </c>
      <c r="H298" s="59">
        <f t="shared" si="15"/>
        <v>4.5775511543721302E-2</v>
      </c>
      <c r="I298" s="59">
        <f t="shared" si="15"/>
        <v>4.5775511543721302E-2</v>
      </c>
      <c r="J298" s="61">
        <v>3.4834852402216912E-2</v>
      </c>
      <c r="K298" s="16">
        <v>3.4834852402216912E-2</v>
      </c>
      <c r="L298" s="16">
        <v>1.0940659141504392E-2</v>
      </c>
      <c r="M298" s="54">
        <v>1.0940659141504392E-2</v>
      </c>
      <c r="N298" s="59">
        <f t="shared" si="13"/>
        <v>4.5775511543721302E-2</v>
      </c>
      <c r="O298" s="59">
        <f t="shared" si="14"/>
        <v>4.5775511543721302E-2</v>
      </c>
    </row>
    <row r="299" spans="1:15" x14ac:dyDescent="0.25">
      <c r="A299" s="220"/>
      <c r="B299" s="220"/>
      <c r="C299" s="15" t="s">
        <v>225</v>
      </c>
      <c r="D299" s="16">
        <v>1.6331692664207137E-3</v>
      </c>
      <c r="E299" s="16">
        <v>1.6331692664207137E-3</v>
      </c>
      <c r="F299" s="16">
        <v>1.8351543355897674E-3</v>
      </c>
      <c r="G299" s="54">
        <v>1.8351543355897674E-3</v>
      </c>
      <c r="H299" s="59">
        <f t="shared" si="15"/>
        <v>3.4683236020104811E-3</v>
      </c>
      <c r="I299" s="59">
        <f t="shared" si="15"/>
        <v>3.4683236020104811E-3</v>
      </c>
      <c r="J299" s="61">
        <v>1.6331692664207137E-3</v>
      </c>
      <c r="K299" s="16">
        <v>1.6331692664207137E-3</v>
      </c>
      <c r="L299" s="16">
        <v>1.8351543355897674E-3</v>
      </c>
      <c r="M299" s="54">
        <v>1.8351543355897674E-3</v>
      </c>
      <c r="N299" s="59">
        <f t="shared" si="13"/>
        <v>3.4683236020104811E-3</v>
      </c>
      <c r="O299" s="59">
        <f t="shared" si="14"/>
        <v>3.4683236020104811E-3</v>
      </c>
    </row>
    <row r="300" spans="1:15" x14ac:dyDescent="0.25">
      <c r="A300" s="220"/>
      <c r="B300" s="220"/>
      <c r="C300" s="15" t="s">
        <v>226</v>
      </c>
      <c r="D300" s="16">
        <v>4.0536197556562698E-3</v>
      </c>
      <c r="E300" s="16">
        <v>4.0536197556562698E-3</v>
      </c>
      <c r="F300" s="16">
        <v>3.468069720982674E-3</v>
      </c>
      <c r="G300" s="54">
        <v>3.468069720982674E-3</v>
      </c>
      <c r="H300" s="59">
        <f t="shared" si="15"/>
        <v>7.5216894766389434E-3</v>
      </c>
      <c r="I300" s="59">
        <f t="shared" si="15"/>
        <v>7.5216894766389434E-3</v>
      </c>
      <c r="J300" s="61">
        <v>4.0536197556562698E-3</v>
      </c>
      <c r="K300" s="16">
        <v>4.0536197556562698E-3</v>
      </c>
      <c r="L300" s="16">
        <v>3.468069720982674E-3</v>
      </c>
      <c r="M300" s="54">
        <v>3.468069720982674E-3</v>
      </c>
      <c r="N300" s="59">
        <f t="shared" si="13"/>
        <v>7.5216894766389434E-3</v>
      </c>
      <c r="O300" s="59">
        <f t="shared" si="14"/>
        <v>7.5216894766389434E-3</v>
      </c>
    </row>
    <row r="301" spans="1:15" x14ac:dyDescent="0.25">
      <c r="A301" s="220"/>
      <c r="B301" s="220" t="s">
        <v>227</v>
      </c>
      <c r="C301" s="15" t="s">
        <v>224</v>
      </c>
      <c r="D301" s="16">
        <v>3.1902850448323437E-2</v>
      </c>
      <c r="E301" s="16">
        <v>3.1902850448323437E-2</v>
      </c>
      <c r="F301" s="16">
        <v>9.5434017380132859E-3</v>
      </c>
      <c r="G301" s="54">
        <v>9.5434017380132859E-3</v>
      </c>
      <c r="H301" s="59">
        <f t="shared" si="15"/>
        <v>4.1446252186336727E-2</v>
      </c>
      <c r="I301" s="59">
        <f t="shared" si="15"/>
        <v>4.1446252186336727E-2</v>
      </c>
      <c r="J301" s="61">
        <v>2.0736852791410236E-2</v>
      </c>
      <c r="K301" s="16">
        <v>2.0736852791410236E-2</v>
      </c>
      <c r="L301" s="16">
        <v>6.2032111297086363E-3</v>
      </c>
      <c r="M301" s="54">
        <v>6.2032111297086363E-3</v>
      </c>
      <c r="N301" s="59">
        <f t="shared" si="13"/>
        <v>2.6940063921118872E-2</v>
      </c>
      <c r="O301" s="59">
        <f t="shared" si="14"/>
        <v>2.6940063921118872E-2</v>
      </c>
    </row>
    <row r="302" spans="1:15" x14ac:dyDescent="0.25">
      <c r="A302" s="220"/>
      <c r="B302" s="220"/>
      <c r="C302" s="15" t="s">
        <v>225</v>
      </c>
      <c r="D302" s="16">
        <v>1.3699586791049881E-3</v>
      </c>
      <c r="E302" s="16">
        <v>1.3699586791049881E-3</v>
      </c>
      <c r="F302" s="16">
        <v>1.5864810313596398E-3</v>
      </c>
      <c r="G302" s="54">
        <v>1.5864810313596398E-3</v>
      </c>
      <c r="H302" s="59">
        <f t="shared" si="15"/>
        <v>2.956439710464628E-3</v>
      </c>
      <c r="I302" s="59">
        <f t="shared" si="15"/>
        <v>2.956439710464628E-3</v>
      </c>
      <c r="J302" s="61">
        <v>8.9047314141824227E-4</v>
      </c>
      <c r="K302" s="16">
        <v>8.9047314141824227E-4</v>
      </c>
      <c r="L302" s="16">
        <v>1.031212670383766E-3</v>
      </c>
      <c r="M302" s="54">
        <v>1.031212670383766E-3</v>
      </c>
      <c r="N302" s="59">
        <f t="shared" si="13"/>
        <v>1.9216858118020082E-3</v>
      </c>
      <c r="O302" s="59">
        <f t="shared" si="14"/>
        <v>1.9216858118020082E-3</v>
      </c>
    </row>
    <row r="303" spans="1:15" x14ac:dyDescent="0.25">
      <c r="A303" s="220"/>
      <c r="B303" s="220"/>
      <c r="C303" s="15" t="s">
        <v>226</v>
      </c>
      <c r="D303" s="16">
        <v>3.6058554390063021E-3</v>
      </c>
      <c r="E303" s="16">
        <v>3.6058554390063021E-3</v>
      </c>
      <c r="F303" s="16">
        <v>3.0423049214950669E-3</v>
      </c>
      <c r="G303" s="54">
        <v>3.0423049214950669E-3</v>
      </c>
      <c r="H303" s="59">
        <f t="shared" si="15"/>
        <v>6.6481603605013685E-3</v>
      </c>
      <c r="I303" s="59">
        <f t="shared" si="15"/>
        <v>6.6481603605013685E-3</v>
      </c>
      <c r="J303" s="61">
        <v>2.3438060353540963E-3</v>
      </c>
      <c r="K303" s="16">
        <v>2.3438060353540963E-3</v>
      </c>
      <c r="L303" s="16">
        <v>1.9774981989717937E-3</v>
      </c>
      <c r="M303" s="54">
        <v>1.9774981989717937E-3</v>
      </c>
      <c r="N303" s="59">
        <f t="shared" si="13"/>
        <v>4.3213042343258901E-3</v>
      </c>
      <c r="O303" s="59">
        <f t="shared" si="14"/>
        <v>4.3213042343258901E-3</v>
      </c>
    </row>
    <row r="304" spans="1:15" x14ac:dyDescent="0.25">
      <c r="A304" s="220" t="s">
        <v>84</v>
      </c>
      <c r="B304" s="220" t="s">
        <v>223</v>
      </c>
      <c r="C304" s="15" t="s">
        <v>224</v>
      </c>
      <c r="D304" s="16">
        <v>4.0747189736538118E-2</v>
      </c>
      <c r="E304" s="16">
        <v>4.0747189736538118E-2</v>
      </c>
      <c r="F304" s="16">
        <v>9.0354957650815165E-3</v>
      </c>
      <c r="G304" s="54">
        <v>9.0354957650815165E-3</v>
      </c>
      <c r="H304" s="59">
        <f t="shared" si="15"/>
        <v>4.9782685501619635E-2</v>
      </c>
      <c r="I304" s="59">
        <f t="shared" si="15"/>
        <v>4.9782685501619635E-2</v>
      </c>
      <c r="J304" s="61">
        <v>4.0747189736538118E-2</v>
      </c>
      <c r="K304" s="16">
        <v>4.0747189736538118E-2</v>
      </c>
      <c r="L304" s="16">
        <v>9.0354957650815165E-3</v>
      </c>
      <c r="M304" s="54">
        <v>9.0354957650815165E-3</v>
      </c>
      <c r="N304" s="59">
        <f t="shared" si="13"/>
        <v>4.9782685501619635E-2</v>
      </c>
      <c r="O304" s="59">
        <f t="shared" si="14"/>
        <v>4.9782685501619635E-2</v>
      </c>
    </row>
    <row r="305" spans="1:15" x14ac:dyDescent="0.25">
      <c r="A305" s="220"/>
      <c r="B305" s="220"/>
      <c r="C305" s="15" t="s">
        <v>225</v>
      </c>
      <c r="D305" s="16">
        <v>1.9103585455838617E-3</v>
      </c>
      <c r="E305" s="16">
        <v>1.9103585455838617E-3</v>
      </c>
      <c r="F305" s="16">
        <v>1.5155877733717868E-3</v>
      </c>
      <c r="G305" s="54">
        <v>1.5155877733717868E-3</v>
      </c>
      <c r="H305" s="59">
        <f t="shared" si="15"/>
        <v>3.4259463189556484E-3</v>
      </c>
      <c r="I305" s="59">
        <f t="shared" si="15"/>
        <v>3.4259463189556484E-3</v>
      </c>
      <c r="J305" s="61">
        <v>1.9103585455838617E-3</v>
      </c>
      <c r="K305" s="16">
        <v>1.9103585455838617E-3</v>
      </c>
      <c r="L305" s="16">
        <v>1.5155877733717868E-3</v>
      </c>
      <c r="M305" s="54">
        <v>1.5155877733717868E-3</v>
      </c>
      <c r="N305" s="59">
        <f t="shared" si="13"/>
        <v>3.4259463189556484E-3</v>
      </c>
      <c r="O305" s="59">
        <f t="shared" si="14"/>
        <v>3.4259463189556484E-3</v>
      </c>
    </row>
    <row r="306" spans="1:15" x14ac:dyDescent="0.25">
      <c r="A306" s="220"/>
      <c r="B306" s="220"/>
      <c r="C306" s="15" t="s">
        <v>226</v>
      </c>
      <c r="D306" s="16">
        <v>4.7416194389557275E-3</v>
      </c>
      <c r="E306" s="16">
        <v>4.7416194389557275E-3</v>
      </c>
      <c r="F306" s="16">
        <v>2.8641536923558314E-3</v>
      </c>
      <c r="G306" s="54">
        <v>2.8641536923558314E-3</v>
      </c>
      <c r="H306" s="59">
        <f t="shared" si="15"/>
        <v>7.6057731313115585E-3</v>
      </c>
      <c r="I306" s="59">
        <f t="shared" si="15"/>
        <v>7.6057731313115585E-3</v>
      </c>
      <c r="J306" s="61">
        <v>4.7416194389557275E-3</v>
      </c>
      <c r="K306" s="16">
        <v>4.7416194389557275E-3</v>
      </c>
      <c r="L306" s="16">
        <v>2.8641536923558314E-3</v>
      </c>
      <c r="M306" s="54">
        <v>2.8641536923558314E-3</v>
      </c>
      <c r="N306" s="59">
        <f t="shared" si="13"/>
        <v>7.6057731313115585E-3</v>
      </c>
      <c r="O306" s="59">
        <f t="shared" si="14"/>
        <v>7.6057731313115585E-3</v>
      </c>
    </row>
    <row r="307" spans="1:15" x14ac:dyDescent="0.25">
      <c r="A307" s="220"/>
      <c r="B307" s="220" t="s">
        <v>227</v>
      </c>
      <c r="C307" s="15" t="s">
        <v>224</v>
      </c>
      <c r="D307" s="16">
        <v>3.7317554423497587E-2</v>
      </c>
      <c r="E307" s="16">
        <v>3.7317554423497587E-2</v>
      </c>
      <c r="F307" s="16">
        <v>7.8815512733754426E-3</v>
      </c>
      <c r="G307" s="54">
        <v>7.8815512733754426E-3</v>
      </c>
      <c r="H307" s="59">
        <f t="shared" si="15"/>
        <v>4.5199105696873028E-2</v>
      </c>
      <c r="I307" s="59">
        <f t="shared" si="15"/>
        <v>4.5199105696873028E-2</v>
      </c>
      <c r="J307" s="61">
        <v>2.4256410375273433E-2</v>
      </c>
      <c r="K307" s="16">
        <v>2.4256410375273433E-2</v>
      </c>
      <c r="L307" s="16">
        <v>5.1230083276940378E-3</v>
      </c>
      <c r="M307" s="54">
        <v>5.1230083276940378E-3</v>
      </c>
      <c r="N307" s="59">
        <f t="shared" si="13"/>
        <v>2.937941870296747E-2</v>
      </c>
      <c r="O307" s="59">
        <f t="shared" si="14"/>
        <v>2.937941870296747E-2</v>
      </c>
    </row>
    <row r="308" spans="1:15" x14ac:dyDescent="0.25">
      <c r="A308" s="220"/>
      <c r="B308" s="220"/>
      <c r="C308" s="15" t="s">
        <v>225</v>
      </c>
      <c r="D308" s="16">
        <v>1.6024746017053756E-3</v>
      </c>
      <c r="E308" s="16">
        <v>1.6024746017053756E-3</v>
      </c>
      <c r="F308" s="16">
        <v>1.3102174608340005E-3</v>
      </c>
      <c r="G308" s="54">
        <v>1.3102174608340005E-3</v>
      </c>
      <c r="H308" s="59">
        <f t="shared" si="15"/>
        <v>2.9126920625393762E-3</v>
      </c>
      <c r="I308" s="59">
        <f t="shared" si="15"/>
        <v>2.9126920625393762E-3</v>
      </c>
      <c r="J308" s="61">
        <v>1.0416084911084942E-3</v>
      </c>
      <c r="K308" s="16">
        <v>1.0416084911084942E-3</v>
      </c>
      <c r="L308" s="16">
        <v>8.5164134954210033E-4</v>
      </c>
      <c r="M308" s="54">
        <v>8.5164134954210033E-4</v>
      </c>
      <c r="N308" s="59">
        <f t="shared" si="13"/>
        <v>1.8932498406505946E-3</v>
      </c>
      <c r="O308" s="59">
        <f t="shared" si="14"/>
        <v>1.8932498406505946E-3</v>
      </c>
    </row>
    <row r="309" spans="1:15" x14ac:dyDescent="0.25">
      <c r="A309" s="220"/>
      <c r="B309" s="220"/>
      <c r="C309" s="15" t="s">
        <v>226</v>
      </c>
      <c r="D309" s="16">
        <v>4.2178584263605819E-3</v>
      </c>
      <c r="E309" s="16">
        <v>4.2178584263605819E-3</v>
      </c>
      <c r="F309" s="16">
        <v>2.5125299014183071E-3</v>
      </c>
      <c r="G309" s="54">
        <v>2.5125299014183071E-3</v>
      </c>
      <c r="H309" s="59">
        <f t="shared" si="15"/>
        <v>6.7303883277788894E-3</v>
      </c>
      <c r="I309" s="59">
        <f t="shared" si="15"/>
        <v>6.7303883277788894E-3</v>
      </c>
      <c r="J309" s="61">
        <v>2.7416079771343783E-3</v>
      </c>
      <c r="K309" s="16">
        <v>2.7416079771343783E-3</v>
      </c>
      <c r="L309" s="16">
        <v>1.6331444359218997E-3</v>
      </c>
      <c r="M309" s="54">
        <v>1.6331444359218997E-3</v>
      </c>
      <c r="N309" s="59">
        <f t="shared" si="13"/>
        <v>4.3747524130562775E-3</v>
      </c>
      <c r="O309" s="59">
        <f t="shared" si="14"/>
        <v>4.3747524130562775E-3</v>
      </c>
    </row>
    <row r="310" spans="1:15" x14ac:dyDescent="0.25">
      <c r="A310" s="220" t="s">
        <v>85</v>
      </c>
      <c r="B310" s="220" t="s">
        <v>223</v>
      </c>
      <c r="C310" s="15" t="s">
        <v>224</v>
      </c>
      <c r="D310" s="16">
        <v>0.19388205312548856</v>
      </c>
      <c r="E310" s="16">
        <v>0.19388205312548856</v>
      </c>
      <c r="F310" s="16">
        <v>3.4204328525545592E-2</v>
      </c>
      <c r="G310" s="54">
        <v>3.4204328525545592E-2</v>
      </c>
      <c r="H310" s="59">
        <f t="shared" si="15"/>
        <v>0.22808638165103415</v>
      </c>
      <c r="I310" s="59">
        <f t="shared" si="15"/>
        <v>0.22808638165103415</v>
      </c>
      <c r="J310" s="61">
        <v>0.19388205312548856</v>
      </c>
      <c r="K310" s="16">
        <v>0.19388205312548856</v>
      </c>
      <c r="L310" s="16">
        <v>3.4204328525545592E-2</v>
      </c>
      <c r="M310" s="54">
        <v>3.4204328525545592E-2</v>
      </c>
      <c r="N310" s="59">
        <f t="shared" si="13"/>
        <v>0.22808638165103415</v>
      </c>
      <c r="O310" s="59">
        <f t="shared" si="14"/>
        <v>0.22808638165103415</v>
      </c>
    </row>
    <row r="311" spans="1:15" x14ac:dyDescent="0.25">
      <c r="A311" s="220"/>
      <c r="B311" s="220"/>
      <c r="C311" s="15" t="s">
        <v>225</v>
      </c>
      <c r="D311" s="16">
        <v>9.0898105959807286E-3</v>
      </c>
      <c r="E311" s="16">
        <v>9.0898105959807286E-3</v>
      </c>
      <c r="F311" s="16">
        <v>5.7373345588902563E-3</v>
      </c>
      <c r="G311" s="54">
        <v>5.7373345588902563E-3</v>
      </c>
      <c r="H311" s="59">
        <f t="shared" si="15"/>
        <v>1.4827145154870984E-2</v>
      </c>
      <c r="I311" s="59">
        <f t="shared" si="15"/>
        <v>1.4827145154870984E-2</v>
      </c>
      <c r="J311" s="61">
        <v>9.0898105959807286E-3</v>
      </c>
      <c r="K311" s="16">
        <v>9.0898105959807286E-3</v>
      </c>
      <c r="L311" s="16">
        <v>5.7373345588902563E-3</v>
      </c>
      <c r="M311" s="54">
        <v>5.7373345588902563E-3</v>
      </c>
      <c r="N311" s="59">
        <f t="shared" si="13"/>
        <v>1.4827145154870984E-2</v>
      </c>
      <c r="O311" s="59">
        <f t="shared" si="14"/>
        <v>1.4827145154870984E-2</v>
      </c>
    </row>
    <row r="312" spans="1:15" x14ac:dyDescent="0.25">
      <c r="A312" s="220"/>
      <c r="B312" s="220"/>
      <c r="C312" s="15" t="s">
        <v>226</v>
      </c>
      <c r="D312" s="16">
        <v>2.2561431055946209E-2</v>
      </c>
      <c r="E312" s="16">
        <v>2.2561431055946209E-2</v>
      </c>
      <c r="F312" s="16">
        <v>1.0842399397672616E-2</v>
      </c>
      <c r="G312" s="54">
        <v>1.0842399397672616E-2</v>
      </c>
      <c r="H312" s="59">
        <f t="shared" si="15"/>
        <v>3.3403830453618825E-2</v>
      </c>
      <c r="I312" s="59">
        <f t="shared" si="15"/>
        <v>3.3403830453618825E-2</v>
      </c>
      <c r="J312" s="61">
        <v>2.2561431055946209E-2</v>
      </c>
      <c r="K312" s="16">
        <v>2.2561431055946209E-2</v>
      </c>
      <c r="L312" s="16">
        <v>1.0842399397672616E-2</v>
      </c>
      <c r="M312" s="54">
        <v>1.0842399397672616E-2</v>
      </c>
      <c r="N312" s="59">
        <f t="shared" si="13"/>
        <v>3.3403830453618825E-2</v>
      </c>
      <c r="O312" s="59">
        <f t="shared" si="14"/>
        <v>3.3403830453618825E-2</v>
      </c>
    </row>
    <row r="313" spans="1:15" x14ac:dyDescent="0.25">
      <c r="A313" s="220"/>
      <c r="B313" s="220" t="s">
        <v>227</v>
      </c>
      <c r="C313" s="15" t="s">
        <v>224</v>
      </c>
      <c r="D313" s="16">
        <v>0.1775632654921977</v>
      </c>
      <c r="E313" s="16">
        <v>0.1775632654921977</v>
      </c>
      <c r="F313" s="16">
        <v>2.9836012993032901E-2</v>
      </c>
      <c r="G313" s="54">
        <v>2.9836012993032901E-2</v>
      </c>
      <c r="H313" s="59">
        <f t="shared" si="15"/>
        <v>0.2073992784852306</v>
      </c>
      <c r="I313" s="59">
        <f t="shared" si="15"/>
        <v>0.2073992784852306</v>
      </c>
      <c r="J313" s="61">
        <v>0.1154161225699285</v>
      </c>
      <c r="K313" s="16">
        <v>0.1154161225699285</v>
      </c>
      <c r="L313" s="16">
        <v>1.9393408445471386E-2</v>
      </c>
      <c r="M313" s="54">
        <v>1.9393408445471386E-2</v>
      </c>
      <c r="N313" s="59">
        <f t="shared" si="13"/>
        <v>0.13480953101539989</v>
      </c>
      <c r="O313" s="59">
        <f t="shared" si="14"/>
        <v>0.13480953101539989</v>
      </c>
    </row>
    <row r="314" spans="1:15" x14ac:dyDescent="0.25">
      <c r="A314" s="220"/>
      <c r="B314" s="220"/>
      <c r="C314" s="15" t="s">
        <v>225</v>
      </c>
      <c r="D314" s="16">
        <v>7.6248464708595651E-3</v>
      </c>
      <c r="E314" s="16">
        <v>7.6248464708595651E-3</v>
      </c>
      <c r="F314" s="16">
        <v>4.9598948010649646E-3</v>
      </c>
      <c r="G314" s="54">
        <v>4.9598948010649646E-3</v>
      </c>
      <c r="H314" s="59">
        <f t="shared" si="15"/>
        <v>1.258474127192453E-2</v>
      </c>
      <c r="I314" s="59">
        <f t="shared" si="15"/>
        <v>1.258474127192453E-2</v>
      </c>
      <c r="J314" s="61">
        <v>4.9561502060587173E-3</v>
      </c>
      <c r="K314" s="16">
        <v>4.9561502060587173E-3</v>
      </c>
      <c r="L314" s="16">
        <v>3.223931620692227E-3</v>
      </c>
      <c r="M314" s="54">
        <v>3.223931620692227E-3</v>
      </c>
      <c r="N314" s="59">
        <f t="shared" si="13"/>
        <v>8.1800818267509443E-3</v>
      </c>
      <c r="O314" s="59">
        <f t="shared" si="14"/>
        <v>8.1800818267509443E-3</v>
      </c>
    </row>
    <row r="315" spans="1:15" x14ac:dyDescent="0.25">
      <c r="A315" s="220"/>
      <c r="B315" s="220"/>
      <c r="C315" s="15" t="s">
        <v>226</v>
      </c>
      <c r="D315" s="16">
        <v>2.0069287152879107E-2</v>
      </c>
      <c r="E315" s="16">
        <v>2.0069287152879107E-2</v>
      </c>
      <c r="F315" s="16">
        <v>9.5113096627734567E-3</v>
      </c>
      <c r="G315" s="54">
        <v>9.5113096627734567E-3</v>
      </c>
      <c r="H315" s="59">
        <f t="shared" si="15"/>
        <v>2.9580596815652564E-2</v>
      </c>
      <c r="I315" s="59">
        <f t="shared" si="15"/>
        <v>2.9580596815652564E-2</v>
      </c>
      <c r="J315" s="61">
        <v>1.3045036649371421E-2</v>
      </c>
      <c r="K315" s="16">
        <v>1.3045036649371421E-2</v>
      </c>
      <c r="L315" s="16">
        <v>6.1823512808027474E-3</v>
      </c>
      <c r="M315" s="54">
        <v>6.1823512808027474E-3</v>
      </c>
      <c r="N315" s="59">
        <f t="shared" si="13"/>
        <v>1.9227387930174169E-2</v>
      </c>
      <c r="O315" s="59">
        <f t="shared" si="14"/>
        <v>1.9227387930174169E-2</v>
      </c>
    </row>
    <row r="316" spans="1:15" x14ac:dyDescent="0.25">
      <c r="A316" s="220" t="s">
        <v>88</v>
      </c>
      <c r="B316" s="220" t="s">
        <v>223</v>
      </c>
      <c r="C316" s="15" t="s">
        <v>224</v>
      </c>
      <c r="D316" s="16">
        <v>0.19473428193043582</v>
      </c>
      <c r="E316" s="16">
        <v>0.19473428193043582</v>
      </c>
      <c r="F316" s="16">
        <v>2.589249946933788E-2</v>
      </c>
      <c r="G316" s="54">
        <v>2.589249946933788E-2</v>
      </c>
      <c r="H316" s="59">
        <f t="shared" si="15"/>
        <v>0.22062678139977371</v>
      </c>
      <c r="I316" s="59">
        <f t="shared" si="15"/>
        <v>0.22062678139977371</v>
      </c>
      <c r="J316" s="61">
        <v>0.19473428193043582</v>
      </c>
      <c r="K316" s="16">
        <v>0.19473428193043582</v>
      </c>
      <c r="L316" s="16">
        <v>2.589249946933788E-2</v>
      </c>
      <c r="M316" s="54">
        <v>2.589249946933788E-2</v>
      </c>
      <c r="N316" s="59">
        <f t="shared" si="13"/>
        <v>0.22062678139977371</v>
      </c>
      <c r="O316" s="59">
        <f t="shared" si="14"/>
        <v>0.22062678139977371</v>
      </c>
    </row>
    <row r="317" spans="1:15" x14ac:dyDescent="0.25">
      <c r="A317" s="220"/>
      <c r="B317" s="220"/>
      <c r="C317" s="15" t="s">
        <v>225</v>
      </c>
      <c r="D317" s="16">
        <v>9.1297658073916342E-3</v>
      </c>
      <c r="E317" s="16">
        <v>9.1297658073916342E-3</v>
      </c>
      <c r="F317" s="16">
        <v>4.3431325339578575E-3</v>
      </c>
      <c r="G317" s="54">
        <v>4.3431325339578575E-3</v>
      </c>
      <c r="H317" s="59">
        <f t="shared" si="15"/>
        <v>1.3472898341349491E-2</v>
      </c>
      <c r="I317" s="59">
        <f t="shared" si="15"/>
        <v>1.3472898341349491E-2</v>
      </c>
      <c r="J317" s="61">
        <v>9.1297658073916342E-3</v>
      </c>
      <c r="K317" s="16">
        <v>9.1297658073916342E-3</v>
      </c>
      <c r="L317" s="16">
        <v>4.3431325339578575E-3</v>
      </c>
      <c r="M317" s="54">
        <v>4.3431325339578575E-3</v>
      </c>
      <c r="N317" s="59">
        <f t="shared" si="13"/>
        <v>1.3472898341349491E-2</v>
      </c>
      <c r="O317" s="59">
        <f t="shared" si="14"/>
        <v>1.3472898341349491E-2</v>
      </c>
    </row>
    <row r="318" spans="1:15" x14ac:dyDescent="0.25">
      <c r="A318" s="220"/>
      <c r="B318" s="220"/>
      <c r="C318" s="15" t="s">
        <v>226</v>
      </c>
      <c r="D318" s="16">
        <v>2.2660602181466854E-2</v>
      </c>
      <c r="E318" s="16">
        <v>2.2660602181466854E-2</v>
      </c>
      <c r="F318" s="16">
        <v>8.2076401658029482E-3</v>
      </c>
      <c r="G318" s="54">
        <v>8.2076401658029482E-3</v>
      </c>
      <c r="H318" s="59">
        <f t="shared" si="15"/>
        <v>3.08682423472698E-2</v>
      </c>
      <c r="I318" s="59">
        <f t="shared" si="15"/>
        <v>3.08682423472698E-2</v>
      </c>
      <c r="J318" s="61">
        <v>2.2660602181466854E-2</v>
      </c>
      <c r="K318" s="16">
        <v>2.2660602181466854E-2</v>
      </c>
      <c r="L318" s="16">
        <v>8.2076401658029482E-3</v>
      </c>
      <c r="M318" s="54">
        <v>8.2076401658029482E-3</v>
      </c>
      <c r="N318" s="59">
        <f t="shared" si="13"/>
        <v>3.08682423472698E-2</v>
      </c>
      <c r="O318" s="59">
        <f t="shared" si="14"/>
        <v>3.08682423472698E-2</v>
      </c>
    </row>
    <row r="319" spans="1:15" x14ac:dyDescent="0.25">
      <c r="A319" s="220"/>
      <c r="B319" s="220" t="s">
        <v>227</v>
      </c>
      <c r="C319" s="15" t="s">
        <v>224</v>
      </c>
      <c r="D319" s="16">
        <v>0.17834376336249311</v>
      </c>
      <c r="E319" s="16">
        <v>0.17834376336249311</v>
      </c>
      <c r="F319" s="16">
        <v>2.2585707244985011E-2</v>
      </c>
      <c r="G319" s="54">
        <v>2.2585707244985011E-2</v>
      </c>
      <c r="H319" s="59">
        <f t="shared" si="15"/>
        <v>0.20092947060747812</v>
      </c>
      <c r="I319" s="59">
        <f t="shared" si="15"/>
        <v>0.20092947060747812</v>
      </c>
      <c r="J319" s="61">
        <v>0.11592344618562052</v>
      </c>
      <c r="K319" s="16">
        <v>0.11592344618562052</v>
      </c>
      <c r="L319" s="16">
        <v>1.4680709709240259E-2</v>
      </c>
      <c r="M319" s="54">
        <v>1.4680709709240259E-2</v>
      </c>
      <c r="N319" s="59">
        <f t="shared" si="13"/>
        <v>0.13060415589486077</v>
      </c>
      <c r="O319" s="59">
        <f t="shared" si="14"/>
        <v>0.13060415589486077</v>
      </c>
    </row>
    <row r="320" spans="1:15" x14ac:dyDescent="0.25">
      <c r="A320" s="220"/>
      <c r="B320" s="220"/>
      <c r="C320" s="15" t="s">
        <v>225</v>
      </c>
      <c r="D320" s="16">
        <v>7.6583622795226855E-3</v>
      </c>
      <c r="E320" s="16">
        <v>7.6583622795226855E-3</v>
      </c>
      <c r="F320" s="16">
        <v>3.7546146654693852E-3</v>
      </c>
      <c r="G320" s="54">
        <v>3.7546146654693852E-3</v>
      </c>
      <c r="H320" s="59">
        <f t="shared" si="15"/>
        <v>1.1412976944992071E-2</v>
      </c>
      <c r="I320" s="59">
        <f t="shared" si="15"/>
        <v>1.1412976944992071E-2</v>
      </c>
      <c r="J320" s="61">
        <v>4.9779354816897456E-3</v>
      </c>
      <c r="K320" s="16">
        <v>4.9779354816897456E-3</v>
      </c>
      <c r="L320" s="16">
        <v>2.4404995325551003E-3</v>
      </c>
      <c r="M320" s="54">
        <v>2.4404995325551003E-3</v>
      </c>
      <c r="N320" s="59">
        <f t="shared" si="13"/>
        <v>7.4184350142448459E-3</v>
      </c>
      <c r="O320" s="59">
        <f t="shared" si="14"/>
        <v>7.4184350142448459E-3</v>
      </c>
    </row>
    <row r="321" spans="1:15" x14ac:dyDescent="0.25">
      <c r="A321" s="220"/>
      <c r="B321" s="220"/>
      <c r="C321" s="15" t="s">
        <v>226</v>
      </c>
      <c r="D321" s="16">
        <v>2.0157503799704955E-2</v>
      </c>
      <c r="E321" s="16">
        <v>2.0157503799704955E-2</v>
      </c>
      <c r="F321" s="16">
        <v>7.2000121333222894E-3</v>
      </c>
      <c r="G321" s="54">
        <v>7.2000121333222894E-3</v>
      </c>
      <c r="H321" s="59">
        <f t="shared" si="15"/>
        <v>2.7357515933027245E-2</v>
      </c>
      <c r="I321" s="59">
        <f t="shared" si="15"/>
        <v>2.7357515933027245E-2</v>
      </c>
      <c r="J321" s="61">
        <v>1.3102377469808222E-2</v>
      </c>
      <c r="K321" s="16">
        <v>1.3102377469808222E-2</v>
      </c>
      <c r="L321" s="16">
        <v>4.6800078866594879E-3</v>
      </c>
      <c r="M321" s="54">
        <v>4.6800078866594879E-3</v>
      </c>
      <c r="N321" s="59">
        <f t="shared" si="13"/>
        <v>1.7782385356467711E-2</v>
      </c>
      <c r="O321" s="59">
        <f t="shared" si="14"/>
        <v>1.7782385356467711E-2</v>
      </c>
    </row>
    <row r="322" spans="1:15" x14ac:dyDescent="0.25">
      <c r="A322" s="220" t="s">
        <v>89</v>
      </c>
      <c r="B322" s="220" t="s">
        <v>223</v>
      </c>
      <c r="C322" s="15" t="s">
        <v>224</v>
      </c>
      <c r="D322" s="16">
        <v>0.19473428193043582</v>
      </c>
      <c r="E322" s="16">
        <v>0.19473428193043582</v>
      </c>
      <c r="F322" s="16">
        <v>3.5962395566858603E-2</v>
      </c>
      <c r="G322" s="54">
        <v>3.5962395566858603E-2</v>
      </c>
      <c r="H322" s="60">
        <v>1.0652860061840033</v>
      </c>
      <c r="I322" s="60">
        <v>1.0652860061840033</v>
      </c>
      <c r="J322" s="61">
        <v>0.19473428193043582</v>
      </c>
      <c r="K322" s="16">
        <v>0.19473428193043582</v>
      </c>
      <c r="L322" s="16">
        <v>3.5962395566858603E-2</v>
      </c>
      <c r="M322" s="54">
        <v>3.5962395566858603E-2</v>
      </c>
      <c r="N322" s="59">
        <f t="shared" si="13"/>
        <v>0.23069667749729442</v>
      </c>
      <c r="O322" s="59">
        <f t="shared" si="14"/>
        <v>0.23069667749729442</v>
      </c>
    </row>
    <row r="323" spans="1:15" x14ac:dyDescent="0.25">
      <c r="A323" s="220"/>
      <c r="B323" s="220"/>
      <c r="C323" s="15" t="s">
        <v>225</v>
      </c>
      <c r="D323" s="16">
        <v>9.1297658073916342E-3</v>
      </c>
      <c r="E323" s="16">
        <v>9.1297658073916342E-3</v>
      </c>
      <c r="F323" s="16">
        <v>6.0322276097928016E-3</v>
      </c>
      <c r="G323" s="54">
        <v>6.0322276097928016E-3</v>
      </c>
      <c r="H323" s="60">
        <v>4.9944014263630383E-2</v>
      </c>
      <c r="I323" s="60">
        <v>4.9944014263630383E-2</v>
      </c>
      <c r="J323" s="61">
        <v>9.1297658073916342E-3</v>
      </c>
      <c r="K323" s="16">
        <v>9.1297658073916342E-3</v>
      </c>
      <c r="L323" s="16">
        <v>6.0322276097928016E-3</v>
      </c>
      <c r="M323" s="54">
        <v>6.0322276097928016E-3</v>
      </c>
      <c r="N323" s="59">
        <f t="shared" si="13"/>
        <v>1.5161993417184435E-2</v>
      </c>
      <c r="O323" s="59">
        <f t="shared" si="14"/>
        <v>1.5161993417184435E-2</v>
      </c>
    </row>
    <row r="324" spans="1:15" x14ac:dyDescent="0.25">
      <c r="A324" s="220"/>
      <c r="B324" s="220"/>
      <c r="C324" s="15" t="s">
        <v>226</v>
      </c>
      <c r="D324" s="16">
        <v>2.2660602181466854E-2</v>
      </c>
      <c r="E324" s="16">
        <v>2.2660602181466854E-2</v>
      </c>
      <c r="F324" s="16">
        <v>1.1399687491065942E-2</v>
      </c>
      <c r="G324" s="54">
        <v>1.1399687491065942E-2</v>
      </c>
      <c r="H324" s="60">
        <v>0.12396390690080335</v>
      </c>
      <c r="I324" s="60">
        <v>0.12396390690080335</v>
      </c>
      <c r="J324" s="61">
        <v>2.2660602181466854E-2</v>
      </c>
      <c r="K324" s="16">
        <v>2.2660602181466854E-2</v>
      </c>
      <c r="L324" s="16">
        <v>1.1399687491065942E-2</v>
      </c>
      <c r="M324" s="54">
        <v>1.1399687491065942E-2</v>
      </c>
      <c r="N324" s="59">
        <f t="shared" si="13"/>
        <v>3.4060289672532794E-2</v>
      </c>
      <c r="O324" s="59">
        <f t="shared" si="14"/>
        <v>3.4060289672532794E-2</v>
      </c>
    </row>
    <row r="325" spans="1:15" x14ac:dyDescent="0.25">
      <c r="A325" s="220"/>
      <c r="B325" s="220" t="s">
        <v>227</v>
      </c>
      <c r="C325" s="15" t="s">
        <v>224</v>
      </c>
      <c r="D325" s="16">
        <v>0.17834376336249311</v>
      </c>
      <c r="E325" s="16">
        <v>0.17834376336249311</v>
      </c>
      <c r="F325" s="16">
        <v>3.136955314272661E-2</v>
      </c>
      <c r="G325" s="54">
        <v>3.136955314272661E-2</v>
      </c>
      <c r="H325" s="60">
        <v>0.97562233786921826</v>
      </c>
      <c r="I325" s="60">
        <v>0.97562233786921826</v>
      </c>
      <c r="J325" s="61">
        <v>0.11592344618562052</v>
      </c>
      <c r="K325" s="16">
        <v>0.11592344618562052</v>
      </c>
      <c r="L325" s="16">
        <v>2.0390209542772299E-2</v>
      </c>
      <c r="M325" s="54">
        <v>2.0390209542772299E-2</v>
      </c>
      <c r="N325" s="59">
        <f t="shared" ref="N325:N388" si="16">J325+L325</f>
        <v>0.13631365572839282</v>
      </c>
      <c r="O325" s="59">
        <f t="shared" ref="O325:O388" si="17">K325+M325</f>
        <v>0.13631365572839282</v>
      </c>
    </row>
    <row r="326" spans="1:15" x14ac:dyDescent="0.25">
      <c r="A326" s="220"/>
      <c r="B326" s="220"/>
      <c r="C326" s="15" t="s">
        <v>225</v>
      </c>
      <c r="D326" s="16">
        <v>7.6583622795226855E-3</v>
      </c>
      <c r="E326" s="16">
        <v>7.6583622795226855E-3</v>
      </c>
      <c r="F326" s="16">
        <v>5.2148282540523446E-3</v>
      </c>
      <c r="G326" s="54">
        <v>5.2148282540523446E-3</v>
      </c>
      <c r="H326" s="60">
        <v>4.1894760828898717E-2</v>
      </c>
      <c r="I326" s="60">
        <v>4.1894760828898717E-2</v>
      </c>
      <c r="J326" s="61">
        <v>4.9779354816897456E-3</v>
      </c>
      <c r="K326" s="16">
        <v>4.9779354816897456E-3</v>
      </c>
      <c r="L326" s="16">
        <v>3.3896383651340241E-3</v>
      </c>
      <c r="M326" s="54">
        <v>3.3896383651340241E-3</v>
      </c>
      <c r="N326" s="59">
        <f t="shared" si="16"/>
        <v>8.3675738468237705E-3</v>
      </c>
      <c r="O326" s="59">
        <f t="shared" si="17"/>
        <v>8.3675738468237705E-3</v>
      </c>
    </row>
    <row r="327" spans="1:15" x14ac:dyDescent="0.25">
      <c r="A327" s="220"/>
      <c r="B327" s="220"/>
      <c r="C327" s="15" t="s">
        <v>226</v>
      </c>
      <c r="D327" s="16">
        <v>2.0157503799704955E-2</v>
      </c>
      <c r="E327" s="16">
        <v>2.0157503799704955E-2</v>
      </c>
      <c r="F327" s="16">
        <v>1.0000181123160567E-2</v>
      </c>
      <c r="G327" s="54">
        <v>1.0000181123160567E-2</v>
      </c>
      <c r="H327" s="60">
        <v>0.11027080853230281</v>
      </c>
      <c r="I327" s="60">
        <v>0.11027080853230281</v>
      </c>
      <c r="J327" s="61">
        <v>1.3102377469808222E-2</v>
      </c>
      <c r="K327" s="16">
        <v>1.3102377469808222E-2</v>
      </c>
      <c r="L327" s="16">
        <v>6.5001177300543691E-3</v>
      </c>
      <c r="M327" s="54">
        <v>6.5001177300543691E-3</v>
      </c>
      <c r="N327" s="59">
        <f t="shared" si="16"/>
        <v>1.9602495199862589E-2</v>
      </c>
      <c r="O327" s="59">
        <f t="shared" si="17"/>
        <v>1.9602495199862589E-2</v>
      </c>
    </row>
    <row r="328" spans="1:15" x14ac:dyDescent="0.25">
      <c r="A328" s="220" t="s">
        <v>90</v>
      </c>
      <c r="B328" s="220" t="s">
        <v>223</v>
      </c>
      <c r="C328" s="15" t="s">
        <v>224</v>
      </c>
      <c r="D328" s="16">
        <v>0.2002737691625926</v>
      </c>
      <c r="E328" s="16">
        <v>0.2002737691625926</v>
      </c>
      <c r="F328" s="16">
        <v>3.3436355691638699E-2</v>
      </c>
      <c r="G328" s="54">
        <v>3.3436355691638699E-2</v>
      </c>
      <c r="H328" s="59">
        <f t="shared" si="15"/>
        <v>0.23371012485423129</v>
      </c>
      <c r="I328" s="59">
        <f t="shared" si="15"/>
        <v>0.23371012485423129</v>
      </c>
      <c r="J328" s="61">
        <v>0.2002737691625926</v>
      </c>
      <c r="K328" s="16">
        <v>0.2002737691625926</v>
      </c>
      <c r="L328" s="16">
        <v>3.3436355691638699E-2</v>
      </c>
      <c r="M328" s="54">
        <v>3.3436355691638699E-2</v>
      </c>
      <c r="N328" s="59">
        <f t="shared" si="16"/>
        <v>0.23371012485423129</v>
      </c>
      <c r="O328" s="59">
        <f t="shared" si="17"/>
        <v>0.23371012485423129</v>
      </c>
    </row>
    <row r="329" spans="1:15" x14ac:dyDescent="0.25">
      <c r="A329" s="220"/>
      <c r="B329" s="220"/>
      <c r="C329" s="15" t="s">
        <v>225</v>
      </c>
      <c r="D329" s="16">
        <v>9.3894746815625114E-3</v>
      </c>
      <c r="E329" s="16">
        <v>9.3894746815625114E-3</v>
      </c>
      <c r="F329" s="16">
        <v>5.608517029934171E-3</v>
      </c>
      <c r="G329" s="54">
        <v>5.608517029934171E-3</v>
      </c>
      <c r="H329" s="59">
        <f t="shared" si="15"/>
        <v>1.4997991711496683E-2</v>
      </c>
      <c r="I329" s="59">
        <f t="shared" si="15"/>
        <v>1.4997991711496683E-2</v>
      </c>
      <c r="J329" s="61">
        <v>9.3894746815625114E-3</v>
      </c>
      <c r="K329" s="16">
        <v>9.3894746815625114E-3</v>
      </c>
      <c r="L329" s="16">
        <v>5.608517029934171E-3</v>
      </c>
      <c r="M329" s="54">
        <v>5.608517029934171E-3</v>
      </c>
      <c r="N329" s="59">
        <f t="shared" si="16"/>
        <v>1.4997991711496683E-2</v>
      </c>
      <c r="O329" s="59">
        <f t="shared" si="17"/>
        <v>1.4997991711496683E-2</v>
      </c>
    </row>
    <row r="330" spans="1:15" x14ac:dyDescent="0.25">
      <c r="A330" s="220"/>
      <c r="B330" s="220"/>
      <c r="C330" s="15" t="s">
        <v>226</v>
      </c>
      <c r="D330" s="16">
        <v>2.330521449735103E-2</v>
      </c>
      <c r="E330" s="16">
        <v>2.330521449735103E-2</v>
      </c>
      <c r="F330" s="16">
        <v>1.0598960378381175E-2</v>
      </c>
      <c r="G330" s="54">
        <v>1.0598960378381175E-2</v>
      </c>
      <c r="H330" s="59">
        <f t="shared" si="15"/>
        <v>3.3904174875732204E-2</v>
      </c>
      <c r="I330" s="59">
        <f t="shared" si="15"/>
        <v>3.3904174875732204E-2</v>
      </c>
      <c r="J330" s="61">
        <v>2.330521449735103E-2</v>
      </c>
      <c r="K330" s="16">
        <v>2.330521449735103E-2</v>
      </c>
      <c r="L330" s="16">
        <v>1.0598960378381175E-2</v>
      </c>
      <c r="M330" s="54">
        <v>1.0598960378381175E-2</v>
      </c>
      <c r="N330" s="59">
        <f t="shared" si="16"/>
        <v>3.3904174875732204E-2</v>
      </c>
      <c r="O330" s="59">
        <f t="shared" si="17"/>
        <v>3.3904174875732204E-2</v>
      </c>
    </row>
    <row r="331" spans="1:15" x14ac:dyDescent="0.25">
      <c r="A331" s="220"/>
      <c r="B331" s="220" t="s">
        <v>227</v>
      </c>
      <c r="C331" s="15" t="s">
        <v>224</v>
      </c>
      <c r="D331" s="16">
        <v>0.18341699951941301</v>
      </c>
      <c r="E331" s="16">
        <v>0.18341699951941301</v>
      </c>
      <c r="F331" s="16">
        <v>2.9166119782481213E-2</v>
      </c>
      <c r="G331" s="54">
        <v>2.9166119782481213E-2</v>
      </c>
      <c r="H331" s="59">
        <f t="shared" si="15"/>
        <v>0.21258311930189422</v>
      </c>
      <c r="I331" s="59">
        <f t="shared" si="15"/>
        <v>0.21258311930189422</v>
      </c>
      <c r="J331" s="61">
        <v>0.11922104968761846</v>
      </c>
      <c r="K331" s="16">
        <v>0.11922104968761846</v>
      </c>
      <c r="L331" s="16">
        <v>1.8957977858612789E-2</v>
      </c>
      <c r="M331" s="54">
        <v>1.8957977858612789E-2</v>
      </c>
      <c r="N331" s="59">
        <f t="shared" si="16"/>
        <v>0.13817902754623124</v>
      </c>
      <c r="O331" s="59">
        <f t="shared" si="17"/>
        <v>0.13817902754623124</v>
      </c>
    </row>
    <row r="332" spans="1:15" x14ac:dyDescent="0.25">
      <c r="A332" s="220"/>
      <c r="B332" s="220"/>
      <c r="C332" s="15" t="s">
        <v>225</v>
      </c>
      <c r="D332" s="16">
        <v>7.8762150358329588E-3</v>
      </c>
      <c r="E332" s="16">
        <v>7.8762150358329588E-3</v>
      </c>
      <c r="F332" s="16">
        <v>4.8485327416282736E-3</v>
      </c>
      <c r="G332" s="54">
        <v>4.8485327416282736E-3</v>
      </c>
      <c r="H332" s="59">
        <f t="shared" si="15"/>
        <v>1.2724747777461232E-2</v>
      </c>
      <c r="I332" s="59">
        <f t="shared" si="15"/>
        <v>1.2724747777461232E-2</v>
      </c>
      <c r="J332" s="61">
        <v>5.1195397732914233E-3</v>
      </c>
      <c r="K332" s="16">
        <v>5.1195397732914233E-3</v>
      </c>
      <c r="L332" s="16">
        <v>3.1515462820583778E-3</v>
      </c>
      <c r="M332" s="54">
        <v>3.1515462820583778E-3</v>
      </c>
      <c r="N332" s="59">
        <f t="shared" si="16"/>
        <v>8.2710860553498015E-3</v>
      </c>
      <c r="O332" s="59">
        <f t="shared" si="17"/>
        <v>8.2710860553498015E-3</v>
      </c>
    </row>
    <row r="333" spans="1:15" x14ac:dyDescent="0.25">
      <c r="A333" s="220"/>
      <c r="B333" s="220"/>
      <c r="C333" s="15" t="s">
        <v>226</v>
      </c>
      <c r="D333" s="16">
        <v>2.0730912004072927E-2</v>
      </c>
      <c r="E333" s="16">
        <v>2.0730912004072927E-2</v>
      </c>
      <c r="F333" s="16">
        <v>9.2977569415022034E-3</v>
      </c>
      <c r="G333" s="54">
        <v>9.2977569415022034E-3</v>
      </c>
      <c r="H333" s="59">
        <f t="shared" si="15"/>
        <v>3.002866894557513E-2</v>
      </c>
      <c r="I333" s="59">
        <f t="shared" si="15"/>
        <v>3.002866894557513E-2</v>
      </c>
      <c r="J333" s="61">
        <v>1.3475092802647403E-2</v>
      </c>
      <c r="K333" s="16">
        <v>1.3475092802647403E-2</v>
      </c>
      <c r="L333" s="16">
        <v>6.0435420119764327E-3</v>
      </c>
      <c r="M333" s="54">
        <v>6.0435420119764327E-3</v>
      </c>
      <c r="N333" s="59">
        <f t="shared" si="16"/>
        <v>1.9518634814623834E-2</v>
      </c>
      <c r="O333" s="59">
        <f t="shared" si="17"/>
        <v>1.9518634814623834E-2</v>
      </c>
    </row>
    <row r="334" spans="1:15" x14ac:dyDescent="0.25">
      <c r="A334" s="220" t="s">
        <v>91</v>
      </c>
      <c r="B334" s="220" t="s">
        <v>223</v>
      </c>
      <c r="C334" s="15" t="s">
        <v>224</v>
      </c>
      <c r="D334" s="16">
        <v>0.1981431971502246</v>
      </c>
      <c r="E334" s="16">
        <v>0.1981431971502246</v>
      </c>
      <c r="F334" s="16">
        <v>2.7883321354158063E-2</v>
      </c>
      <c r="G334" s="54">
        <v>2.7883321354158063E-2</v>
      </c>
      <c r="H334" s="59">
        <f t="shared" si="15"/>
        <v>0.22602651850438266</v>
      </c>
      <c r="I334" s="59">
        <f t="shared" si="15"/>
        <v>0.22602651850438266</v>
      </c>
      <c r="J334" s="61">
        <v>0.1981431971502246</v>
      </c>
      <c r="K334" s="16">
        <v>0.1981431971502246</v>
      </c>
      <c r="L334" s="16">
        <v>2.7883321354158063E-2</v>
      </c>
      <c r="M334" s="54">
        <v>2.7883321354158063E-2</v>
      </c>
      <c r="N334" s="59">
        <f t="shared" si="16"/>
        <v>0.22602651850438266</v>
      </c>
      <c r="O334" s="59">
        <f t="shared" si="17"/>
        <v>0.22602651850438266</v>
      </c>
    </row>
    <row r="335" spans="1:15" x14ac:dyDescent="0.25">
      <c r="A335" s="220"/>
      <c r="B335" s="220"/>
      <c r="C335" s="15" t="s">
        <v>225</v>
      </c>
      <c r="D335" s="16">
        <v>9.2895866530352499E-3</v>
      </c>
      <c r="E335" s="16">
        <v>9.2895866530352499E-3</v>
      </c>
      <c r="F335" s="16">
        <v>4.6770672051747852E-3</v>
      </c>
      <c r="G335" s="54">
        <v>4.6770672051747852E-3</v>
      </c>
      <c r="H335" s="59">
        <f t="shared" si="15"/>
        <v>1.3966653858210035E-2</v>
      </c>
      <c r="I335" s="59">
        <f t="shared" si="15"/>
        <v>1.3966653858210035E-2</v>
      </c>
      <c r="J335" s="61">
        <v>9.2895866530352499E-3</v>
      </c>
      <c r="K335" s="16">
        <v>9.2895866530352499E-3</v>
      </c>
      <c r="L335" s="16">
        <v>4.6770672051747852E-3</v>
      </c>
      <c r="M335" s="54">
        <v>4.6770672051747852E-3</v>
      </c>
      <c r="N335" s="59">
        <f t="shared" si="16"/>
        <v>1.3966653858210035E-2</v>
      </c>
      <c r="O335" s="59">
        <f t="shared" si="17"/>
        <v>1.3966653858210035E-2</v>
      </c>
    </row>
    <row r="336" spans="1:15" x14ac:dyDescent="0.25">
      <c r="A336" s="220"/>
      <c r="B336" s="220"/>
      <c r="C336" s="15" t="s">
        <v>226</v>
      </c>
      <c r="D336" s="16">
        <v>2.3057286683549422E-2</v>
      </c>
      <c r="E336" s="16">
        <v>2.3057286683549422E-2</v>
      </c>
      <c r="F336" s="16">
        <v>8.8387090081199892E-3</v>
      </c>
      <c r="G336" s="54">
        <v>8.8387090081199892E-3</v>
      </c>
      <c r="H336" s="59">
        <f t="shared" si="15"/>
        <v>3.1895995691669413E-2</v>
      </c>
      <c r="I336" s="59">
        <f t="shared" si="15"/>
        <v>3.1895995691669413E-2</v>
      </c>
      <c r="J336" s="61">
        <v>2.3057286683549422E-2</v>
      </c>
      <c r="K336" s="16">
        <v>2.3057286683549422E-2</v>
      </c>
      <c r="L336" s="16">
        <v>8.8387090081199892E-3</v>
      </c>
      <c r="M336" s="54">
        <v>8.8387090081199892E-3</v>
      </c>
      <c r="N336" s="59">
        <f t="shared" si="16"/>
        <v>3.1895995691669413E-2</v>
      </c>
      <c r="O336" s="59">
        <f t="shared" si="17"/>
        <v>3.1895995691669413E-2</v>
      </c>
    </row>
    <row r="337" spans="1:15" x14ac:dyDescent="0.25">
      <c r="A337" s="220"/>
      <c r="B337" s="220" t="s">
        <v>227</v>
      </c>
      <c r="C337" s="15" t="s">
        <v>224</v>
      </c>
      <c r="D337" s="16">
        <v>0.18146575484367458</v>
      </c>
      <c r="E337" s="16">
        <v>0.18146575484367458</v>
      </c>
      <c r="F337" s="16">
        <v>2.4322276567722848E-2</v>
      </c>
      <c r="G337" s="54">
        <v>2.4322276567722848E-2</v>
      </c>
      <c r="H337" s="59">
        <f t="shared" si="15"/>
        <v>0.20578803141139743</v>
      </c>
      <c r="I337" s="59">
        <f t="shared" si="15"/>
        <v>0.20578803141139743</v>
      </c>
      <c r="J337" s="61">
        <v>0.11795274064838848</v>
      </c>
      <c r="K337" s="16">
        <v>0.11795274064838848</v>
      </c>
      <c r="L337" s="16">
        <v>1.5809479769019853E-2</v>
      </c>
      <c r="M337" s="54">
        <v>1.5809479769019853E-2</v>
      </c>
      <c r="N337" s="59">
        <f t="shared" si="16"/>
        <v>0.13376222041740835</v>
      </c>
      <c r="O337" s="59">
        <f t="shared" si="17"/>
        <v>0.13376222041740835</v>
      </c>
    </row>
    <row r="338" spans="1:15" x14ac:dyDescent="0.25">
      <c r="A338" s="220"/>
      <c r="B338" s="220"/>
      <c r="C338" s="15" t="s">
        <v>225</v>
      </c>
      <c r="D338" s="16">
        <v>7.7924255141751603E-3</v>
      </c>
      <c r="E338" s="16">
        <v>7.7924255141751603E-3</v>
      </c>
      <c r="F338" s="16">
        <v>4.0432993887783474E-3</v>
      </c>
      <c r="G338" s="54">
        <v>4.0432993887783474E-3</v>
      </c>
      <c r="H338" s="59">
        <f t="shared" ref="H338:I401" si="18">D338+F338</f>
        <v>1.1835724902953508E-2</v>
      </c>
      <c r="I338" s="59">
        <f t="shared" si="18"/>
        <v>1.1835724902953508E-2</v>
      </c>
      <c r="J338" s="61">
        <v>5.0650765842138543E-3</v>
      </c>
      <c r="K338" s="16">
        <v>5.0650765842138543E-3</v>
      </c>
      <c r="L338" s="16">
        <v>2.6281446027059258E-3</v>
      </c>
      <c r="M338" s="54">
        <v>2.6281446027059258E-3</v>
      </c>
      <c r="N338" s="59">
        <f t="shared" si="16"/>
        <v>7.6932211869197801E-3</v>
      </c>
      <c r="O338" s="59">
        <f t="shared" si="17"/>
        <v>7.6932211869197801E-3</v>
      </c>
    </row>
    <row r="339" spans="1:15" x14ac:dyDescent="0.25">
      <c r="A339" s="220"/>
      <c r="B339" s="220"/>
      <c r="C339" s="15" t="s">
        <v>226</v>
      </c>
      <c r="D339" s="16">
        <v>2.0510370387008321E-2</v>
      </c>
      <c r="E339" s="16">
        <v>2.0510370387008321E-2</v>
      </c>
      <c r="F339" s="16">
        <v>7.7536064953869959E-3</v>
      </c>
      <c r="G339" s="54">
        <v>7.7536064953869959E-3</v>
      </c>
      <c r="H339" s="59">
        <f t="shared" si="18"/>
        <v>2.8263976882395316E-2</v>
      </c>
      <c r="I339" s="59">
        <f t="shared" si="18"/>
        <v>2.8263976882395316E-2</v>
      </c>
      <c r="J339" s="61">
        <v>1.333174075155541E-2</v>
      </c>
      <c r="K339" s="16">
        <v>1.333174075155541E-2</v>
      </c>
      <c r="L339" s="16">
        <v>5.0398442220015473E-3</v>
      </c>
      <c r="M339" s="54">
        <v>5.0398442220015473E-3</v>
      </c>
      <c r="N339" s="59">
        <f t="shared" si="16"/>
        <v>1.8371584973556957E-2</v>
      </c>
      <c r="O339" s="59">
        <f t="shared" si="17"/>
        <v>1.8371584973556957E-2</v>
      </c>
    </row>
    <row r="340" spans="1:15" x14ac:dyDescent="0.25">
      <c r="A340" s="220" t="s">
        <v>92</v>
      </c>
      <c r="B340" s="220" t="s">
        <v>223</v>
      </c>
      <c r="C340" s="15" t="s">
        <v>224</v>
      </c>
      <c r="D340" s="16">
        <v>0.35793609807782506</v>
      </c>
      <c r="E340" s="16">
        <v>0.35793609807782506</v>
      </c>
      <c r="F340" s="16">
        <v>1.831319834701059E-3</v>
      </c>
      <c r="G340" s="54">
        <v>1.831319834701059E-3</v>
      </c>
      <c r="H340" s="59">
        <f t="shared" si="18"/>
        <v>0.35976741791252614</v>
      </c>
      <c r="I340" s="59">
        <f t="shared" si="18"/>
        <v>0.35976741791252614</v>
      </c>
      <c r="J340" s="61">
        <v>0.35793609807782506</v>
      </c>
      <c r="K340" s="16">
        <v>0.35793609807782506</v>
      </c>
      <c r="L340" s="16">
        <v>1.831319834701059E-3</v>
      </c>
      <c r="M340" s="54">
        <v>1.831319834701059E-3</v>
      </c>
      <c r="N340" s="59">
        <f t="shared" si="16"/>
        <v>0.35976741791252614</v>
      </c>
      <c r="O340" s="59">
        <f t="shared" si="17"/>
        <v>0.35976741791252614</v>
      </c>
    </row>
    <row r="341" spans="1:15" x14ac:dyDescent="0.25">
      <c r="A341" s="220"/>
      <c r="B341" s="220"/>
      <c r="C341" s="15" t="s">
        <v>225</v>
      </c>
      <c r="D341" s="16">
        <v>1.6781188792579806E-2</v>
      </c>
      <c r="E341" s="16">
        <v>1.6781188792579806E-2</v>
      </c>
      <c r="F341" s="16">
        <v>3.0718026135681851E-4</v>
      </c>
      <c r="G341" s="54">
        <v>3.0718026135681851E-4</v>
      </c>
      <c r="H341" s="59">
        <f t="shared" si="18"/>
        <v>1.7088369053936625E-2</v>
      </c>
      <c r="I341" s="59">
        <f t="shared" si="18"/>
        <v>1.7088369053936625E-2</v>
      </c>
      <c r="J341" s="61">
        <v>1.6781188792579806E-2</v>
      </c>
      <c r="K341" s="16">
        <v>1.6781188792579806E-2</v>
      </c>
      <c r="L341" s="16">
        <v>3.0718026135681851E-4</v>
      </c>
      <c r="M341" s="54">
        <v>3.0718026135681851E-4</v>
      </c>
      <c r="N341" s="59">
        <f t="shared" si="16"/>
        <v>1.7088369053936625E-2</v>
      </c>
      <c r="O341" s="59">
        <f t="shared" si="17"/>
        <v>1.7088369053936625E-2</v>
      </c>
    </row>
    <row r="342" spans="1:15" x14ac:dyDescent="0.25">
      <c r="A342" s="220"/>
      <c r="B342" s="220"/>
      <c r="C342" s="15" t="s">
        <v>226</v>
      </c>
      <c r="D342" s="16">
        <v>4.1651872718669922E-2</v>
      </c>
      <c r="E342" s="16">
        <v>4.1651872718669922E-2</v>
      </c>
      <c r="F342" s="16">
        <v>5.8050843061805009E-4</v>
      </c>
      <c r="G342" s="54">
        <v>5.8050843061805009E-4</v>
      </c>
      <c r="H342" s="59">
        <f t="shared" si="18"/>
        <v>4.223238114928797E-2</v>
      </c>
      <c r="I342" s="59">
        <f t="shared" si="18"/>
        <v>4.223238114928797E-2</v>
      </c>
      <c r="J342" s="61">
        <v>4.1651872718669922E-2</v>
      </c>
      <c r="K342" s="16">
        <v>4.1651872718669922E-2</v>
      </c>
      <c r="L342" s="16">
        <v>5.8050843061805009E-4</v>
      </c>
      <c r="M342" s="54">
        <v>5.8050843061805009E-4</v>
      </c>
      <c r="N342" s="59">
        <f t="shared" si="16"/>
        <v>4.223238114928797E-2</v>
      </c>
      <c r="O342" s="59">
        <f t="shared" si="17"/>
        <v>4.223238114928797E-2</v>
      </c>
    </row>
    <row r="343" spans="1:15" x14ac:dyDescent="0.25">
      <c r="A343" s="220"/>
      <c r="B343" s="220" t="s">
        <v>227</v>
      </c>
      <c r="C343" s="15" t="s">
        <v>224</v>
      </c>
      <c r="D343" s="16">
        <v>0.32780910552405729</v>
      </c>
      <c r="E343" s="16">
        <v>0.32780910552405729</v>
      </c>
      <c r="F343" s="16">
        <v>1.5974376559309497E-3</v>
      </c>
      <c r="G343" s="54">
        <v>1.5974376559309497E-3</v>
      </c>
      <c r="H343" s="59">
        <f t="shared" si="18"/>
        <v>0.32940654317998824</v>
      </c>
      <c r="I343" s="59">
        <f t="shared" si="18"/>
        <v>0.32940654317998824</v>
      </c>
      <c r="J343" s="61">
        <v>0.21307591859063724</v>
      </c>
      <c r="K343" s="16">
        <v>0.21307591859063724</v>
      </c>
      <c r="L343" s="16">
        <v>1.0383344763551174E-3</v>
      </c>
      <c r="M343" s="54">
        <v>1.0383344763551174E-3</v>
      </c>
      <c r="N343" s="59">
        <f t="shared" si="16"/>
        <v>0.21411425306699236</v>
      </c>
      <c r="O343" s="59">
        <f t="shared" si="17"/>
        <v>0.21411425306699236</v>
      </c>
    </row>
    <row r="344" spans="1:15" x14ac:dyDescent="0.25">
      <c r="A344" s="220"/>
      <c r="B344" s="220"/>
      <c r="C344" s="15" t="s">
        <v>225</v>
      </c>
      <c r="D344" s="16">
        <v>1.4076639638509967E-2</v>
      </c>
      <c r="E344" s="16">
        <v>1.4076639638509967E-2</v>
      </c>
      <c r="F344" s="16">
        <v>2.6555568019518804E-4</v>
      </c>
      <c r="G344" s="54">
        <v>2.6555568019518804E-4</v>
      </c>
      <c r="H344" s="59">
        <f t="shared" si="18"/>
        <v>1.4342195318705155E-2</v>
      </c>
      <c r="I344" s="59">
        <f t="shared" si="18"/>
        <v>1.4342195318705155E-2</v>
      </c>
      <c r="J344" s="61">
        <v>9.1498157650314795E-3</v>
      </c>
      <c r="K344" s="16">
        <v>9.1498157650314795E-3</v>
      </c>
      <c r="L344" s="16">
        <v>1.7261119212687222E-4</v>
      </c>
      <c r="M344" s="54">
        <v>1.7261119212687222E-4</v>
      </c>
      <c r="N344" s="59">
        <f t="shared" si="16"/>
        <v>9.3224269571583526E-3</v>
      </c>
      <c r="O344" s="59">
        <f t="shared" si="17"/>
        <v>9.3224269571583526E-3</v>
      </c>
    </row>
    <row r="345" spans="1:15" x14ac:dyDescent="0.25">
      <c r="A345" s="220"/>
      <c r="B345" s="220"/>
      <c r="C345" s="15" t="s">
        <v>226</v>
      </c>
      <c r="D345" s="16">
        <v>3.7050991666853737E-2</v>
      </c>
      <c r="E345" s="16">
        <v>3.7050991666853737E-2</v>
      </c>
      <c r="F345" s="16">
        <v>5.0924110456990863E-4</v>
      </c>
      <c r="G345" s="54">
        <v>5.0924110456990863E-4</v>
      </c>
      <c r="H345" s="59">
        <f t="shared" si="18"/>
        <v>3.7560232771423646E-2</v>
      </c>
      <c r="I345" s="59">
        <f t="shared" si="18"/>
        <v>3.7560232771423646E-2</v>
      </c>
      <c r="J345" s="61">
        <v>2.4083144583454931E-2</v>
      </c>
      <c r="K345" s="16">
        <v>2.4083144583454931E-2</v>
      </c>
      <c r="L345" s="16">
        <v>3.310067179704406E-4</v>
      </c>
      <c r="M345" s="54">
        <v>3.310067179704406E-4</v>
      </c>
      <c r="N345" s="59">
        <f t="shared" si="16"/>
        <v>2.4414151301425373E-2</v>
      </c>
      <c r="O345" s="59">
        <f t="shared" si="17"/>
        <v>2.4414151301425373E-2</v>
      </c>
    </row>
    <row r="346" spans="1:15" x14ac:dyDescent="0.25">
      <c r="A346" s="220" t="s">
        <v>93</v>
      </c>
      <c r="B346" s="220" t="s">
        <v>223</v>
      </c>
      <c r="C346" s="15" t="s">
        <v>224</v>
      </c>
      <c r="D346" s="16">
        <v>0.22328394689616704</v>
      </c>
      <c r="E346" s="16">
        <v>0.22328394689616704</v>
      </c>
      <c r="F346" s="16">
        <v>2.6535036740373313E-2</v>
      </c>
      <c r="G346" s="54">
        <v>2.6535036740373313E-2</v>
      </c>
      <c r="H346" s="59">
        <f t="shared" si="18"/>
        <v>0.24981898363654034</v>
      </c>
      <c r="I346" s="59">
        <f t="shared" si="18"/>
        <v>0.24981898363654034</v>
      </c>
      <c r="J346" s="61">
        <v>0.22328394689616704</v>
      </c>
      <c r="K346" s="16">
        <v>0.22328394689616704</v>
      </c>
      <c r="L346" s="16">
        <v>2.6535036740373313E-2</v>
      </c>
      <c r="M346" s="54">
        <v>2.6535036740373313E-2</v>
      </c>
      <c r="N346" s="59">
        <f t="shared" si="16"/>
        <v>0.24981898363654034</v>
      </c>
      <c r="O346" s="59">
        <f t="shared" si="17"/>
        <v>0.24981898363654034</v>
      </c>
    </row>
    <row r="347" spans="1:15" x14ac:dyDescent="0.25">
      <c r="A347" s="220"/>
      <c r="B347" s="220"/>
      <c r="C347" s="15" t="s">
        <v>225</v>
      </c>
      <c r="D347" s="16">
        <v>1.0468265389656926E-2</v>
      </c>
      <c r="E347" s="16">
        <v>1.0468265389656926E-2</v>
      </c>
      <c r="F347" s="16">
        <v>4.4509098665177814E-3</v>
      </c>
      <c r="G347" s="54">
        <v>4.4509098665177814E-3</v>
      </c>
      <c r="H347" s="59">
        <f t="shared" si="18"/>
        <v>1.4919175256174706E-2</v>
      </c>
      <c r="I347" s="59">
        <f t="shared" si="18"/>
        <v>1.4919175256174706E-2</v>
      </c>
      <c r="J347" s="61">
        <v>1.0468265389656926E-2</v>
      </c>
      <c r="K347" s="16">
        <v>1.0468265389656926E-2</v>
      </c>
      <c r="L347" s="16">
        <v>4.4509098665177814E-3</v>
      </c>
      <c r="M347" s="54">
        <v>4.4509098665177814E-3</v>
      </c>
      <c r="N347" s="59">
        <f t="shared" si="16"/>
        <v>1.4919175256174706E-2</v>
      </c>
      <c r="O347" s="59">
        <f t="shared" si="17"/>
        <v>1.4919175256174706E-2</v>
      </c>
    </row>
    <row r="348" spans="1:15" x14ac:dyDescent="0.25">
      <c r="A348" s="220"/>
      <c r="B348" s="220"/>
      <c r="C348" s="15" t="s">
        <v>226</v>
      </c>
      <c r="D348" s="16">
        <v>2.5982834886408377E-2</v>
      </c>
      <c r="E348" s="16">
        <v>2.5982834886408377E-2</v>
      </c>
      <c r="F348" s="16">
        <v>8.41131747861012E-3</v>
      </c>
      <c r="G348" s="54">
        <v>8.41131747861012E-3</v>
      </c>
      <c r="H348" s="59">
        <f t="shared" si="18"/>
        <v>3.4394152365018499E-2</v>
      </c>
      <c r="I348" s="59">
        <f t="shared" si="18"/>
        <v>3.4394152365018499E-2</v>
      </c>
      <c r="J348" s="61">
        <v>2.5982834886408377E-2</v>
      </c>
      <c r="K348" s="16">
        <v>2.5982834886408377E-2</v>
      </c>
      <c r="L348" s="16">
        <v>8.41131747861012E-3</v>
      </c>
      <c r="M348" s="54">
        <v>8.41131747861012E-3</v>
      </c>
      <c r="N348" s="59">
        <f t="shared" si="16"/>
        <v>3.4394152365018499E-2</v>
      </c>
      <c r="O348" s="59">
        <f t="shared" si="17"/>
        <v>3.4394152365018499E-2</v>
      </c>
    </row>
    <row r="349" spans="1:15" x14ac:dyDescent="0.25">
      <c r="A349" s="220"/>
      <c r="B349" s="220" t="s">
        <v>227</v>
      </c>
      <c r="C349" s="15" t="s">
        <v>224</v>
      </c>
      <c r="D349" s="16">
        <v>0.20449044201738809</v>
      </c>
      <c r="E349" s="16">
        <v>0.20449044201738809</v>
      </c>
      <c r="F349" s="16">
        <v>2.3146184564479918E-2</v>
      </c>
      <c r="G349" s="54">
        <v>2.3146184564479918E-2</v>
      </c>
      <c r="H349" s="59">
        <f t="shared" si="18"/>
        <v>0.22763662658186801</v>
      </c>
      <c r="I349" s="59">
        <f t="shared" si="18"/>
        <v>0.22763662658186801</v>
      </c>
      <c r="J349" s="61">
        <v>0.13291878731130227</v>
      </c>
      <c r="K349" s="16">
        <v>0.13291878731130227</v>
      </c>
      <c r="L349" s="16">
        <v>1.5045019966911948E-2</v>
      </c>
      <c r="M349" s="54">
        <v>1.5045019966911948E-2</v>
      </c>
      <c r="N349" s="59">
        <f t="shared" si="16"/>
        <v>0.14796380727821423</v>
      </c>
      <c r="O349" s="59">
        <f t="shared" si="17"/>
        <v>0.14796380727821423</v>
      </c>
    </row>
    <row r="350" spans="1:15" x14ac:dyDescent="0.25">
      <c r="A350" s="220"/>
      <c r="B350" s="220"/>
      <c r="C350" s="15" t="s">
        <v>225</v>
      </c>
      <c r="D350" s="16">
        <v>8.7811418697371687E-3</v>
      </c>
      <c r="E350" s="16">
        <v>8.7811418697371687E-3</v>
      </c>
      <c r="F350" s="16">
        <v>3.8477875885314168E-3</v>
      </c>
      <c r="G350" s="54">
        <v>3.8477875885314168E-3</v>
      </c>
      <c r="H350" s="59">
        <f t="shared" si="18"/>
        <v>1.2628929458268585E-2</v>
      </c>
      <c r="I350" s="59">
        <f t="shared" si="18"/>
        <v>1.2628929458268585E-2</v>
      </c>
      <c r="J350" s="61">
        <v>5.7077422153291599E-3</v>
      </c>
      <c r="K350" s="16">
        <v>5.7077422153291599E-3</v>
      </c>
      <c r="L350" s="16">
        <v>2.5010619325454208E-3</v>
      </c>
      <c r="M350" s="54">
        <v>2.5010619325454208E-3</v>
      </c>
      <c r="N350" s="59">
        <f t="shared" si="16"/>
        <v>8.2088041478745807E-3</v>
      </c>
      <c r="O350" s="59">
        <f t="shared" si="17"/>
        <v>8.2088041478745807E-3</v>
      </c>
    </row>
    <row r="351" spans="1:15" x14ac:dyDescent="0.25">
      <c r="A351" s="220"/>
      <c r="B351" s="220"/>
      <c r="C351" s="15" t="s">
        <v>226</v>
      </c>
      <c r="D351" s="16">
        <v>2.3112761468370664E-2</v>
      </c>
      <c r="E351" s="16">
        <v>2.3112761468370664E-2</v>
      </c>
      <c r="F351" s="16">
        <v>7.3786845767859028E-3</v>
      </c>
      <c r="G351" s="54">
        <v>7.3786845767859028E-3</v>
      </c>
      <c r="H351" s="59">
        <f t="shared" si="18"/>
        <v>3.0491446045156568E-2</v>
      </c>
      <c r="I351" s="59">
        <f t="shared" si="18"/>
        <v>3.0491446045156568E-2</v>
      </c>
      <c r="J351" s="61">
        <v>1.5023294954440932E-2</v>
      </c>
      <c r="K351" s="16">
        <v>1.5023294954440932E-2</v>
      </c>
      <c r="L351" s="16">
        <v>4.7961449749108374E-3</v>
      </c>
      <c r="M351" s="54">
        <v>4.7961449749108374E-3</v>
      </c>
      <c r="N351" s="59">
        <f t="shared" si="16"/>
        <v>1.981943992935177E-2</v>
      </c>
      <c r="O351" s="59">
        <f t="shared" si="17"/>
        <v>1.981943992935177E-2</v>
      </c>
    </row>
    <row r="352" spans="1:15" x14ac:dyDescent="0.25">
      <c r="A352" s="220" t="s">
        <v>94</v>
      </c>
      <c r="B352" s="220" t="s">
        <v>223</v>
      </c>
      <c r="C352" s="15" t="s">
        <v>224</v>
      </c>
      <c r="D352" s="16">
        <v>6.1786588358672186E-2</v>
      </c>
      <c r="E352" s="16">
        <v>6.1786588358672186E-2</v>
      </c>
      <c r="F352" s="16">
        <v>1.2996463343039773E-2</v>
      </c>
      <c r="G352" s="54">
        <v>1.2996463343039773E-2</v>
      </c>
      <c r="H352" s="59">
        <f t="shared" si="18"/>
        <v>7.4783051701711956E-2</v>
      </c>
      <c r="I352" s="59">
        <f t="shared" si="18"/>
        <v>7.4783051701711956E-2</v>
      </c>
      <c r="J352" s="61">
        <v>6.1786588358672186E-2</v>
      </c>
      <c r="K352" s="16">
        <v>6.1786588358672186E-2</v>
      </c>
      <c r="L352" s="16">
        <v>1.2996463343039773E-2</v>
      </c>
      <c r="M352" s="54">
        <v>1.2996463343039773E-2</v>
      </c>
      <c r="N352" s="59">
        <f t="shared" si="16"/>
        <v>7.4783051701711956E-2</v>
      </c>
      <c r="O352" s="59">
        <f t="shared" si="17"/>
        <v>7.4783051701711956E-2</v>
      </c>
    </row>
    <row r="353" spans="1:15" x14ac:dyDescent="0.25">
      <c r="A353" s="220"/>
      <c r="B353" s="220"/>
      <c r="C353" s="15" t="s">
        <v>225</v>
      </c>
      <c r="D353" s="16">
        <v>2.8967528272905618E-3</v>
      </c>
      <c r="E353" s="16">
        <v>2.8967528272905618E-3</v>
      </c>
      <c r="F353" s="16">
        <v>2.1799889515645185E-3</v>
      </c>
      <c r="G353" s="54">
        <v>2.1799889515645185E-3</v>
      </c>
      <c r="H353" s="59">
        <f t="shared" si="18"/>
        <v>5.0767417788550803E-3</v>
      </c>
      <c r="I353" s="59">
        <f t="shared" si="18"/>
        <v>5.0767417788550803E-3</v>
      </c>
      <c r="J353" s="61">
        <v>2.8967528272905618E-3</v>
      </c>
      <c r="K353" s="16">
        <v>2.8967528272905618E-3</v>
      </c>
      <c r="L353" s="16">
        <v>2.1799889515645185E-3</v>
      </c>
      <c r="M353" s="54">
        <v>2.1799889515645185E-3</v>
      </c>
      <c r="N353" s="59">
        <f t="shared" si="16"/>
        <v>5.0767417788550803E-3</v>
      </c>
      <c r="O353" s="59">
        <f t="shared" si="17"/>
        <v>5.0767417788550803E-3</v>
      </c>
    </row>
    <row r="354" spans="1:15" x14ac:dyDescent="0.25">
      <c r="A354" s="220"/>
      <c r="B354" s="220"/>
      <c r="C354" s="15" t="s">
        <v>226</v>
      </c>
      <c r="D354" s="16">
        <v>7.189906600246594E-3</v>
      </c>
      <c r="E354" s="16">
        <v>7.189906600246594E-3</v>
      </c>
      <c r="F354" s="16">
        <v>4.1197372495474522E-3</v>
      </c>
      <c r="G354" s="54">
        <v>4.1197372495474522E-3</v>
      </c>
      <c r="H354" s="59">
        <f t="shared" si="18"/>
        <v>1.1309643849794045E-2</v>
      </c>
      <c r="I354" s="59">
        <f t="shared" si="18"/>
        <v>1.1309643849794045E-2</v>
      </c>
      <c r="J354" s="61">
        <v>7.189906600246594E-3</v>
      </c>
      <c r="K354" s="16">
        <v>7.189906600246594E-3</v>
      </c>
      <c r="L354" s="16">
        <v>4.1197372495474522E-3</v>
      </c>
      <c r="M354" s="54">
        <v>4.1197372495474522E-3</v>
      </c>
      <c r="N354" s="59">
        <f t="shared" si="16"/>
        <v>1.1309643849794045E-2</v>
      </c>
      <c r="O354" s="59">
        <f t="shared" si="17"/>
        <v>1.1309643849794045E-2</v>
      </c>
    </row>
    <row r="355" spans="1:15" x14ac:dyDescent="0.25">
      <c r="A355" s="220"/>
      <c r="B355" s="220" t="s">
        <v>227</v>
      </c>
      <c r="C355" s="15" t="s">
        <v>224</v>
      </c>
      <c r="D355" s="16">
        <v>5.658609559641465E-2</v>
      </c>
      <c r="E355" s="16">
        <v>5.658609559641465E-2</v>
      </c>
      <c r="F355" s="16">
        <v>1.1336654332413191E-2</v>
      </c>
      <c r="G355" s="54">
        <v>1.1336654332413191E-2</v>
      </c>
      <c r="H355" s="59">
        <f t="shared" si="18"/>
        <v>6.7922749928827839E-2</v>
      </c>
      <c r="I355" s="59">
        <f t="shared" si="18"/>
        <v>6.7922749928827839E-2</v>
      </c>
      <c r="J355" s="61">
        <v>3.6780962137669522E-2</v>
      </c>
      <c r="K355" s="16">
        <v>3.6780962137669522E-2</v>
      </c>
      <c r="L355" s="16">
        <v>7.3688253160685739E-3</v>
      </c>
      <c r="M355" s="54">
        <v>7.3688253160685739E-3</v>
      </c>
      <c r="N355" s="59">
        <f t="shared" si="16"/>
        <v>4.4149787453738099E-2</v>
      </c>
      <c r="O355" s="59">
        <f t="shared" si="17"/>
        <v>4.4149787453738099E-2</v>
      </c>
    </row>
    <row r="356" spans="1:15" x14ac:dyDescent="0.25">
      <c r="A356" s="220"/>
      <c r="B356" s="220"/>
      <c r="C356" s="15" t="s">
        <v>225</v>
      </c>
      <c r="D356" s="16">
        <v>2.4298961280761252E-3</v>
      </c>
      <c r="E356" s="16">
        <v>2.4298961280761252E-3</v>
      </c>
      <c r="F356" s="16">
        <v>1.8845886981593992E-3</v>
      </c>
      <c r="G356" s="54">
        <v>1.8845886981593992E-3</v>
      </c>
      <c r="H356" s="59">
        <f t="shared" si="18"/>
        <v>4.3144848262355248E-3</v>
      </c>
      <c r="I356" s="59">
        <f t="shared" si="18"/>
        <v>4.3144848262355248E-3</v>
      </c>
      <c r="J356" s="61">
        <v>1.5794324832494814E-3</v>
      </c>
      <c r="K356" s="16">
        <v>1.5794324832494814E-3</v>
      </c>
      <c r="L356" s="16">
        <v>1.2249826538036095E-3</v>
      </c>
      <c r="M356" s="54">
        <v>1.2249826538036095E-3</v>
      </c>
      <c r="N356" s="59">
        <f t="shared" si="16"/>
        <v>2.8044151370530909E-3</v>
      </c>
      <c r="O356" s="59">
        <f t="shared" si="17"/>
        <v>2.8044151370530909E-3</v>
      </c>
    </row>
    <row r="357" spans="1:15" x14ac:dyDescent="0.25">
      <c r="A357" s="220"/>
      <c r="B357" s="220"/>
      <c r="C357" s="15" t="s">
        <v>226</v>
      </c>
      <c r="D357" s="16">
        <v>6.3957068948735617E-3</v>
      </c>
      <c r="E357" s="16">
        <v>6.3957068948735617E-3</v>
      </c>
      <c r="F357" s="16">
        <v>3.613969129205803E-3</v>
      </c>
      <c r="G357" s="54">
        <v>3.613969129205803E-3</v>
      </c>
      <c r="H357" s="59">
        <f t="shared" si="18"/>
        <v>1.0009676024079366E-2</v>
      </c>
      <c r="I357" s="59">
        <f t="shared" si="18"/>
        <v>1.0009676024079366E-2</v>
      </c>
      <c r="J357" s="61">
        <v>4.1572094816678153E-3</v>
      </c>
      <c r="K357" s="16">
        <v>4.1572094816678153E-3</v>
      </c>
      <c r="L357" s="16">
        <v>2.3490799339837718E-3</v>
      </c>
      <c r="M357" s="54">
        <v>2.3490799339837718E-3</v>
      </c>
      <c r="N357" s="59">
        <f t="shared" si="16"/>
        <v>6.5062894156515871E-3</v>
      </c>
      <c r="O357" s="59">
        <f t="shared" si="17"/>
        <v>6.5062894156515871E-3</v>
      </c>
    </row>
    <row r="358" spans="1:15" x14ac:dyDescent="0.25">
      <c r="A358" s="220" t="s">
        <v>97</v>
      </c>
      <c r="B358" s="220" t="s">
        <v>223</v>
      </c>
      <c r="C358" s="15" t="s">
        <v>224</v>
      </c>
      <c r="D358" s="16">
        <v>2.9828008173152093E-2</v>
      </c>
      <c r="E358" s="16">
        <v>2.9828008173152093E-2</v>
      </c>
      <c r="F358" s="16">
        <v>1.1342368008471075E-2</v>
      </c>
      <c r="G358" s="54">
        <v>1.1342368008471075E-2</v>
      </c>
      <c r="H358" s="59">
        <f t="shared" si="18"/>
        <v>4.1170376181623169E-2</v>
      </c>
      <c r="I358" s="59">
        <f t="shared" si="18"/>
        <v>4.1170376181623169E-2</v>
      </c>
      <c r="J358" s="61">
        <v>2.9828008173152093E-2</v>
      </c>
      <c r="K358" s="16">
        <v>2.9828008173152093E-2</v>
      </c>
      <c r="L358" s="16">
        <v>1.1342368008471075E-2</v>
      </c>
      <c r="M358" s="54">
        <v>1.1342368008471075E-2</v>
      </c>
      <c r="N358" s="59">
        <f t="shared" si="16"/>
        <v>4.1170376181623169E-2</v>
      </c>
      <c r="O358" s="59">
        <f t="shared" si="17"/>
        <v>4.1170376181623169E-2</v>
      </c>
    </row>
    <row r="359" spans="1:15" x14ac:dyDescent="0.25">
      <c r="A359" s="220"/>
      <c r="B359" s="220"/>
      <c r="C359" s="15" t="s">
        <v>225</v>
      </c>
      <c r="D359" s="16">
        <v>1.3984323993816508E-3</v>
      </c>
      <c r="E359" s="16">
        <v>1.3984323993816508E-3</v>
      </c>
      <c r="F359" s="16">
        <v>1.9025358122744887E-3</v>
      </c>
      <c r="G359" s="54">
        <v>1.9025358122744887E-3</v>
      </c>
      <c r="H359" s="59">
        <f t="shared" si="18"/>
        <v>3.3009682116561393E-3</v>
      </c>
      <c r="I359" s="59">
        <f t="shared" si="18"/>
        <v>3.3009682116561393E-3</v>
      </c>
      <c r="J359" s="61">
        <v>1.3984323993816508E-3</v>
      </c>
      <c r="K359" s="16">
        <v>1.3984323993816508E-3</v>
      </c>
      <c r="L359" s="16">
        <v>1.9025358122744887E-3</v>
      </c>
      <c r="M359" s="54">
        <v>1.9025358122744887E-3</v>
      </c>
      <c r="N359" s="59">
        <f t="shared" si="16"/>
        <v>3.3009682116561393E-3</v>
      </c>
      <c r="O359" s="59">
        <f t="shared" si="17"/>
        <v>3.3009682116561393E-3</v>
      </c>
    </row>
    <row r="360" spans="1:15" x14ac:dyDescent="0.25">
      <c r="A360" s="220"/>
      <c r="B360" s="220"/>
      <c r="C360" s="15" t="s">
        <v>226</v>
      </c>
      <c r="D360" s="16">
        <v>3.4709893932224939E-3</v>
      </c>
      <c r="E360" s="16">
        <v>3.4709893932224939E-3</v>
      </c>
      <c r="F360" s="16">
        <v>3.5954070541505036E-3</v>
      </c>
      <c r="G360" s="54">
        <v>3.5954070541505036E-3</v>
      </c>
      <c r="H360" s="59">
        <f t="shared" si="18"/>
        <v>7.0663964473729971E-3</v>
      </c>
      <c r="I360" s="59">
        <f t="shared" si="18"/>
        <v>7.0663964473729971E-3</v>
      </c>
      <c r="J360" s="61">
        <v>3.4709893932224939E-3</v>
      </c>
      <c r="K360" s="16">
        <v>3.4709893932224939E-3</v>
      </c>
      <c r="L360" s="16">
        <v>3.5954070541505036E-3</v>
      </c>
      <c r="M360" s="54">
        <v>3.5954070541505036E-3</v>
      </c>
      <c r="N360" s="59">
        <f t="shared" si="16"/>
        <v>7.0663964473729971E-3</v>
      </c>
      <c r="O360" s="59">
        <f t="shared" si="17"/>
        <v>7.0663964473729971E-3</v>
      </c>
    </row>
    <row r="361" spans="1:15" x14ac:dyDescent="0.25">
      <c r="A361" s="220"/>
      <c r="B361" s="220" t="s">
        <v>227</v>
      </c>
      <c r="C361" s="15" t="s">
        <v>224</v>
      </c>
      <c r="D361" s="16">
        <v>2.7317425460338111E-2</v>
      </c>
      <c r="E361" s="16">
        <v>2.7317425460338111E-2</v>
      </c>
      <c r="F361" s="16">
        <v>9.8938074173787836E-3</v>
      </c>
      <c r="G361" s="54">
        <v>9.8938074173787836E-3</v>
      </c>
      <c r="H361" s="59">
        <f t="shared" si="18"/>
        <v>3.7211232877716896E-2</v>
      </c>
      <c r="I361" s="59">
        <f t="shared" si="18"/>
        <v>3.7211232877716896E-2</v>
      </c>
      <c r="J361" s="61">
        <v>1.7756326549219773E-2</v>
      </c>
      <c r="K361" s="16">
        <v>1.7756326549219773E-2</v>
      </c>
      <c r="L361" s="16">
        <v>6.4309748212962098E-3</v>
      </c>
      <c r="M361" s="54">
        <v>6.4309748212962098E-3</v>
      </c>
      <c r="N361" s="59">
        <f t="shared" si="16"/>
        <v>2.4187301370515984E-2</v>
      </c>
      <c r="O361" s="59">
        <f t="shared" si="17"/>
        <v>2.4187301370515984E-2</v>
      </c>
    </row>
    <row r="362" spans="1:15" x14ac:dyDescent="0.25">
      <c r="A362" s="220"/>
      <c r="B362" s="220"/>
      <c r="C362" s="15" t="s">
        <v>225</v>
      </c>
      <c r="D362" s="16">
        <v>1.173053303209164E-3</v>
      </c>
      <c r="E362" s="16">
        <v>1.173053303209164E-3</v>
      </c>
      <c r="F362" s="16">
        <v>1.6447319547572938E-3</v>
      </c>
      <c r="G362" s="54">
        <v>1.6447319547572938E-3</v>
      </c>
      <c r="H362" s="59">
        <f t="shared" si="18"/>
        <v>2.8177852579664578E-3</v>
      </c>
      <c r="I362" s="59">
        <f t="shared" si="18"/>
        <v>2.8177852579664578E-3</v>
      </c>
      <c r="J362" s="61">
        <v>7.6248464708595666E-4</v>
      </c>
      <c r="K362" s="16">
        <v>7.6248464708595666E-4</v>
      </c>
      <c r="L362" s="16">
        <v>1.0690757705922411E-3</v>
      </c>
      <c r="M362" s="54">
        <v>1.0690757705922411E-3</v>
      </c>
      <c r="N362" s="59">
        <f t="shared" si="16"/>
        <v>1.8315604176781979E-3</v>
      </c>
      <c r="O362" s="59">
        <f t="shared" si="17"/>
        <v>1.8315604176781979E-3</v>
      </c>
    </row>
    <row r="363" spans="1:15" x14ac:dyDescent="0.25">
      <c r="A363" s="220"/>
      <c r="B363" s="220"/>
      <c r="C363" s="15" t="s">
        <v>226</v>
      </c>
      <c r="D363" s="16">
        <v>3.0875826389044785E-3</v>
      </c>
      <c r="E363" s="16">
        <v>3.0875826389044785E-3</v>
      </c>
      <c r="F363" s="16">
        <v>3.1540094218523371E-3</v>
      </c>
      <c r="G363" s="54">
        <v>3.1540094218523371E-3</v>
      </c>
      <c r="H363" s="59">
        <f t="shared" si="18"/>
        <v>6.2415920607568152E-3</v>
      </c>
      <c r="I363" s="59">
        <f t="shared" si="18"/>
        <v>6.2415920607568152E-3</v>
      </c>
      <c r="J363" s="61">
        <v>2.0069287152879112E-3</v>
      </c>
      <c r="K363" s="16">
        <v>2.0069287152879112E-3</v>
      </c>
      <c r="L363" s="16">
        <v>2.0501061242040194E-3</v>
      </c>
      <c r="M363" s="54">
        <v>2.0501061242040194E-3</v>
      </c>
      <c r="N363" s="59">
        <f t="shared" si="16"/>
        <v>4.0570348394919301E-3</v>
      </c>
      <c r="O363" s="59">
        <f t="shared" si="17"/>
        <v>4.0570348394919301E-3</v>
      </c>
    </row>
    <row r="364" spans="1:15" x14ac:dyDescent="0.25">
      <c r="A364" s="220" t="s">
        <v>98</v>
      </c>
      <c r="B364" s="220" t="s">
        <v>223</v>
      </c>
      <c r="C364" s="15" t="s">
        <v>224</v>
      </c>
      <c r="D364" s="16">
        <v>1.704457609894405E-2</v>
      </c>
      <c r="E364" s="16">
        <v>1.704457609894405E-2</v>
      </c>
      <c r="F364" s="16">
        <v>1.1165143508338717E-2</v>
      </c>
      <c r="G364" s="54">
        <v>1.1165143508338717E-2</v>
      </c>
      <c r="H364" s="59">
        <f t="shared" si="18"/>
        <v>2.8209719607282767E-2</v>
      </c>
      <c r="I364" s="59">
        <f t="shared" si="18"/>
        <v>2.8209719607282767E-2</v>
      </c>
      <c r="J364" s="61">
        <v>1.704457609894405E-2</v>
      </c>
      <c r="K364" s="16">
        <v>1.704457609894405E-2</v>
      </c>
      <c r="L364" s="16">
        <v>1.1165143508338717E-2</v>
      </c>
      <c r="M364" s="54">
        <v>1.1165143508338717E-2</v>
      </c>
      <c r="N364" s="59">
        <f t="shared" si="16"/>
        <v>2.8209719607282767E-2</v>
      </c>
      <c r="O364" s="59">
        <f t="shared" si="17"/>
        <v>2.8209719607282767E-2</v>
      </c>
    </row>
    <row r="365" spans="1:15" x14ac:dyDescent="0.25">
      <c r="A365" s="220"/>
      <c r="B365" s="220"/>
      <c r="C365" s="15" t="s">
        <v>225</v>
      </c>
      <c r="D365" s="16">
        <v>7.9910422821808606E-4</v>
      </c>
      <c r="E365" s="16">
        <v>7.9910422821808606E-4</v>
      </c>
      <c r="F365" s="16">
        <v>1.8728086902077003E-3</v>
      </c>
      <c r="G365" s="54">
        <v>1.8728086902077003E-3</v>
      </c>
      <c r="H365" s="59">
        <f t="shared" si="18"/>
        <v>2.6719129184257862E-3</v>
      </c>
      <c r="I365" s="59">
        <f t="shared" si="18"/>
        <v>2.6719129184257862E-3</v>
      </c>
      <c r="J365" s="61">
        <v>7.9910422821808606E-4</v>
      </c>
      <c r="K365" s="16">
        <v>7.9910422821808606E-4</v>
      </c>
      <c r="L365" s="16">
        <v>1.8728086902077003E-3</v>
      </c>
      <c r="M365" s="54">
        <v>1.8728086902077003E-3</v>
      </c>
      <c r="N365" s="59">
        <f t="shared" si="16"/>
        <v>2.6719129184257862E-3</v>
      </c>
      <c r="O365" s="59">
        <f t="shared" si="17"/>
        <v>2.6719129184257862E-3</v>
      </c>
    </row>
    <row r="366" spans="1:15" x14ac:dyDescent="0.25">
      <c r="A366" s="220"/>
      <c r="B366" s="220"/>
      <c r="C366" s="15" t="s">
        <v>226</v>
      </c>
      <c r="D366" s="16">
        <v>1.9834225104128534E-3</v>
      </c>
      <c r="E366" s="16">
        <v>1.9834225104128534E-3</v>
      </c>
      <c r="F366" s="16">
        <v>3.5392288189294032E-3</v>
      </c>
      <c r="G366" s="54">
        <v>3.5392288189294032E-3</v>
      </c>
      <c r="H366" s="59">
        <f t="shared" si="18"/>
        <v>5.5226513293422565E-3</v>
      </c>
      <c r="I366" s="59">
        <f t="shared" si="18"/>
        <v>5.5226513293422565E-3</v>
      </c>
      <c r="J366" s="61">
        <v>1.9834225104128534E-3</v>
      </c>
      <c r="K366" s="16">
        <v>1.9834225104128534E-3</v>
      </c>
      <c r="L366" s="16">
        <v>3.5392288189294032E-3</v>
      </c>
      <c r="M366" s="54">
        <v>3.5392288189294032E-3</v>
      </c>
      <c r="N366" s="59">
        <f t="shared" si="16"/>
        <v>5.5226513293422565E-3</v>
      </c>
      <c r="O366" s="59">
        <f t="shared" si="17"/>
        <v>5.5226513293422565E-3</v>
      </c>
    </row>
    <row r="367" spans="1:15" x14ac:dyDescent="0.25">
      <c r="A367" s="220"/>
      <c r="B367" s="220" t="s">
        <v>227</v>
      </c>
      <c r="C367" s="15" t="s">
        <v>224</v>
      </c>
      <c r="D367" s="16">
        <v>1.5609957405907491E-2</v>
      </c>
      <c r="E367" s="16">
        <v>1.5609957405907491E-2</v>
      </c>
      <c r="F367" s="16">
        <v>9.7392166764822437E-3</v>
      </c>
      <c r="G367" s="54">
        <v>9.7392166764822437E-3</v>
      </c>
      <c r="H367" s="59">
        <f t="shared" si="18"/>
        <v>2.5349174082389736E-2</v>
      </c>
      <c r="I367" s="59">
        <f t="shared" si="18"/>
        <v>2.5349174082389736E-2</v>
      </c>
      <c r="J367" s="61">
        <v>1.0146472313839869E-2</v>
      </c>
      <c r="K367" s="16">
        <v>1.0146472313839869E-2</v>
      </c>
      <c r="L367" s="16">
        <v>6.3304908397134587E-3</v>
      </c>
      <c r="M367" s="54">
        <v>6.3304908397134587E-3</v>
      </c>
      <c r="N367" s="59">
        <f t="shared" si="16"/>
        <v>1.6476963153553327E-2</v>
      </c>
      <c r="O367" s="59">
        <f t="shared" si="17"/>
        <v>1.6476963153553327E-2</v>
      </c>
    </row>
    <row r="368" spans="1:15" x14ac:dyDescent="0.25">
      <c r="A368" s="220"/>
      <c r="B368" s="220"/>
      <c r="C368" s="15" t="s">
        <v>225</v>
      </c>
      <c r="D368" s="16">
        <v>6.7031617326237939E-4</v>
      </c>
      <c r="E368" s="16">
        <v>6.7031617326237939E-4</v>
      </c>
      <c r="F368" s="16">
        <v>1.6190330179642115E-3</v>
      </c>
      <c r="G368" s="54">
        <v>1.6190330179642115E-3</v>
      </c>
      <c r="H368" s="59">
        <f t="shared" si="18"/>
        <v>2.289349191226591E-3</v>
      </c>
      <c r="I368" s="59">
        <f t="shared" si="18"/>
        <v>2.289349191226591E-3</v>
      </c>
      <c r="J368" s="61">
        <v>4.3570551262054664E-4</v>
      </c>
      <c r="K368" s="16">
        <v>4.3570551262054664E-4</v>
      </c>
      <c r="L368" s="16">
        <v>1.0523714616767375E-3</v>
      </c>
      <c r="M368" s="54">
        <v>1.0523714616767375E-3</v>
      </c>
      <c r="N368" s="59">
        <f t="shared" si="16"/>
        <v>1.4880769742972842E-3</v>
      </c>
      <c r="O368" s="59">
        <f t="shared" si="17"/>
        <v>1.4880769742972842E-3</v>
      </c>
    </row>
    <row r="369" spans="1:15" x14ac:dyDescent="0.25">
      <c r="A369" s="220"/>
      <c r="B369" s="220"/>
      <c r="C369" s="15" t="s">
        <v>226</v>
      </c>
      <c r="D369" s="16">
        <v>1.7643329365168447E-3</v>
      </c>
      <c r="E369" s="16">
        <v>1.7643329365168447E-3</v>
      </c>
      <c r="F369" s="16">
        <v>3.1047280246358951E-3</v>
      </c>
      <c r="G369" s="54">
        <v>3.1047280246358951E-3</v>
      </c>
      <c r="H369" s="59">
        <f t="shared" si="18"/>
        <v>4.8690609611527396E-3</v>
      </c>
      <c r="I369" s="59">
        <f t="shared" si="18"/>
        <v>4.8690609611527396E-3</v>
      </c>
      <c r="J369" s="61">
        <v>1.1468164087359491E-3</v>
      </c>
      <c r="K369" s="16">
        <v>1.1468164087359491E-3</v>
      </c>
      <c r="L369" s="16">
        <v>2.0180732160133318E-3</v>
      </c>
      <c r="M369" s="54">
        <v>2.0180732160133318E-3</v>
      </c>
      <c r="N369" s="59">
        <f t="shared" si="16"/>
        <v>3.1648896247492807E-3</v>
      </c>
      <c r="O369" s="59">
        <f t="shared" si="17"/>
        <v>3.1648896247492807E-3</v>
      </c>
    </row>
    <row r="370" spans="1:15" x14ac:dyDescent="0.25">
      <c r="A370" s="220" t="s">
        <v>99</v>
      </c>
      <c r="B370" s="220" t="s">
        <v>223</v>
      </c>
      <c r="C370" s="15" t="s">
        <v>224</v>
      </c>
      <c r="D370" s="16">
        <v>8.5222880494720248E-3</v>
      </c>
      <c r="E370" s="16">
        <v>8.5222880494720248E-3</v>
      </c>
      <c r="F370" s="16">
        <v>1.1755891842113252E-2</v>
      </c>
      <c r="G370" s="54">
        <v>1.1755891842113252E-2</v>
      </c>
      <c r="H370" s="59">
        <f t="shared" si="18"/>
        <v>2.0278179891585278E-2</v>
      </c>
      <c r="I370" s="59">
        <f t="shared" si="18"/>
        <v>2.0278179891585278E-2</v>
      </c>
      <c r="J370" s="61">
        <v>8.5222880494720248E-3</v>
      </c>
      <c r="K370" s="16">
        <v>8.5222880494720248E-3</v>
      </c>
      <c r="L370" s="16">
        <v>1.1755891842113252E-2</v>
      </c>
      <c r="M370" s="54">
        <v>1.1755891842113252E-2</v>
      </c>
      <c r="N370" s="59">
        <f t="shared" si="16"/>
        <v>2.0278179891585278E-2</v>
      </c>
      <c r="O370" s="59">
        <f t="shared" si="17"/>
        <v>2.0278179891585278E-2</v>
      </c>
    </row>
    <row r="371" spans="1:15" x14ac:dyDescent="0.25">
      <c r="A371" s="220"/>
      <c r="B371" s="220"/>
      <c r="C371" s="15" t="s">
        <v>225</v>
      </c>
      <c r="D371" s="16">
        <v>3.9955211410904303E-4</v>
      </c>
      <c r="E371" s="16">
        <v>3.9955211410904303E-4</v>
      </c>
      <c r="F371" s="16">
        <v>1.9718990970969967E-3</v>
      </c>
      <c r="G371" s="54">
        <v>1.9718990970969967E-3</v>
      </c>
      <c r="H371" s="59">
        <f t="shared" si="18"/>
        <v>2.3714512112060398E-3</v>
      </c>
      <c r="I371" s="59">
        <f t="shared" si="18"/>
        <v>2.3714512112060398E-3</v>
      </c>
      <c r="J371" s="61">
        <v>3.9955211410904303E-4</v>
      </c>
      <c r="K371" s="16">
        <v>3.9955211410904303E-4</v>
      </c>
      <c r="L371" s="16">
        <v>1.9718990970969967E-3</v>
      </c>
      <c r="M371" s="54">
        <v>1.9718990970969967E-3</v>
      </c>
      <c r="N371" s="59">
        <f t="shared" si="16"/>
        <v>2.3714512112060398E-3</v>
      </c>
      <c r="O371" s="59">
        <f t="shared" si="17"/>
        <v>2.3714512112060398E-3</v>
      </c>
    </row>
    <row r="372" spans="1:15" x14ac:dyDescent="0.25">
      <c r="A372" s="220"/>
      <c r="B372" s="220"/>
      <c r="C372" s="15" t="s">
        <v>226</v>
      </c>
      <c r="D372" s="16">
        <v>9.9171125520642668E-4</v>
      </c>
      <c r="E372" s="16">
        <v>9.9171125520642668E-4</v>
      </c>
      <c r="F372" s="16">
        <v>3.7264896029997416E-3</v>
      </c>
      <c r="G372" s="54">
        <v>3.7264896029997416E-3</v>
      </c>
      <c r="H372" s="59">
        <f t="shared" si="18"/>
        <v>4.7182008582061681E-3</v>
      </c>
      <c r="I372" s="59">
        <f t="shared" si="18"/>
        <v>4.7182008582061681E-3</v>
      </c>
      <c r="J372" s="61">
        <v>9.9171125520642668E-4</v>
      </c>
      <c r="K372" s="16">
        <v>9.9171125520642668E-4</v>
      </c>
      <c r="L372" s="16">
        <v>3.7264896029997416E-3</v>
      </c>
      <c r="M372" s="54">
        <v>3.7264896029997416E-3</v>
      </c>
      <c r="N372" s="59">
        <f t="shared" si="16"/>
        <v>4.7182008582061681E-3</v>
      </c>
      <c r="O372" s="59">
        <f t="shared" si="17"/>
        <v>4.7182008582061681E-3</v>
      </c>
    </row>
    <row r="373" spans="1:15" x14ac:dyDescent="0.25">
      <c r="A373" s="220"/>
      <c r="B373" s="220" t="s">
        <v>227</v>
      </c>
      <c r="C373" s="15" t="s">
        <v>224</v>
      </c>
      <c r="D373" s="16">
        <v>7.8049787029537453E-3</v>
      </c>
      <c r="E373" s="16">
        <v>7.8049787029537453E-3</v>
      </c>
      <c r="F373" s="16">
        <v>1.0254519146137387E-2</v>
      </c>
      <c r="G373" s="54">
        <v>1.0254519146137387E-2</v>
      </c>
      <c r="H373" s="59">
        <f t="shared" si="18"/>
        <v>1.8059497849091131E-2</v>
      </c>
      <c r="I373" s="59">
        <f t="shared" si="18"/>
        <v>1.8059497849091131E-2</v>
      </c>
      <c r="J373" s="61">
        <v>5.0732361569199346E-3</v>
      </c>
      <c r="K373" s="16">
        <v>5.0732361569199346E-3</v>
      </c>
      <c r="L373" s="16">
        <v>6.6654374449893021E-3</v>
      </c>
      <c r="M373" s="54">
        <v>6.6654374449893021E-3</v>
      </c>
      <c r="N373" s="59">
        <f t="shared" si="16"/>
        <v>1.1738673601909236E-2</v>
      </c>
      <c r="O373" s="59">
        <f t="shared" si="17"/>
        <v>1.1738673601909236E-2</v>
      </c>
    </row>
    <row r="374" spans="1:15" x14ac:dyDescent="0.25">
      <c r="A374" s="220"/>
      <c r="B374" s="220"/>
      <c r="C374" s="15" t="s">
        <v>225</v>
      </c>
      <c r="D374" s="16">
        <v>3.3515808663118969E-4</v>
      </c>
      <c r="E374" s="16">
        <v>3.3515808663118969E-4</v>
      </c>
      <c r="F374" s="16">
        <v>1.7046961406078204E-3</v>
      </c>
      <c r="G374" s="54">
        <v>1.7046961406078204E-3</v>
      </c>
      <c r="H374" s="59">
        <f t="shared" si="18"/>
        <v>2.03985422723901E-3</v>
      </c>
      <c r="I374" s="59">
        <f t="shared" si="18"/>
        <v>2.03985422723901E-3</v>
      </c>
      <c r="J374" s="61">
        <v>2.1785275631027332E-4</v>
      </c>
      <c r="K374" s="16">
        <v>2.1785275631027332E-4</v>
      </c>
      <c r="L374" s="16">
        <v>1.1080524913950833E-3</v>
      </c>
      <c r="M374" s="54">
        <v>1.1080524913950833E-3</v>
      </c>
      <c r="N374" s="59">
        <f t="shared" si="16"/>
        <v>1.3259052477053565E-3</v>
      </c>
      <c r="O374" s="59">
        <f t="shared" si="17"/>
        <v>1.3259052477053565E-3</v>
      </c>
    </row>
    <row r="375" spans="1:15" x14ac:dyDescent="0.25">
      <c r="A375" s="220"/>
      <c r="B375" s="220"/>
      <c r="C375" s="15" t="s">
        <v>226</v>
      </c>
      <c r="D375" s="16">
        <v>8.8216646825842236E-4</v>
      </c>
      <c r="E375" s="16">
        <v>8.8216646825842236E-4</v>
      </c>
      <c r="F375" s="16">
        <v>3.2689993486907042E-3</v>
      </c>
      <c r="G375" s="54">
        <v>3.2689993486907042E-3</v>
      </c>
      <c r="H375" s="59">
        <f t="shared" si="18"/>
        <v>4.1511658169491265E-3</v>
      </c>
      <c r="I375" s="59">
        <f t="shared" si="18"/>
        <v>4.1511658169491265E-3</v>
      </c>
      <c r="J375" s="61">
        <v>5.7340820436797455E-4</v>
      </c>
      <c r="K375" s="16">
        <v>5.7340820436797455E-4</v>
      </c>
      <c r="L375" s="16">
        <v>2.124849576648958E-3</v>
      </c>
      <c r="M375" s="54">
        <v>2.124849576648958E-3</v>
      </c>
      <c r="N375" s="59">
        <f t="shared" si="16"/>
        <v>2.6982577810169325E-3</v>
      </c>
      <c r="O375" s="59">
        <f t="shared" si="17"/>
        <v>2.6982577810169325E-3</v>
      </c>
    </row>
    <row r="376" spans="1:15" x14ac:dyDescent="0.25">
      <c r="A376" s="220" t="s">
        <v>100</v>
      </c>
      <c r="B376" s="220" t="s">
        <v>223</v>
      </c>
      <c r="C376" s="15" t="s">
        <v>224</v>
      </c>
      <c r="D376" s="16">
        <v>4.0480868234992119E-2</v>
      </c>
      <c r="E376" s="16">
        <v>4.0480868234992119E-2</v>
      </c>
      <c r="F376" s="16">
        <v>9.6882726739023779E-3</v>
      </c>
      <c r="G376" s="54">
        <v>9.6882726739023779E-3</v>
      </c>
      <c r="H376" s="59">
        <f t="shared" si="18"/>
        <v>5.0169140908894495E-2</v>
      </c>
      <c r="I376" s="59">
        <f t="shared" si="18"/>
        <v>5.0169140908894495E-2</v>
      </c>
      <c r="J376" s="61">
        <v>4.0480868234992119E-2</v>
      </c>
      <c r="K376" s="16">
        <v>4.0480868234992119E-2</v>
      </c>
      <c r="L376" s="16">
        <v>9.6882726739023779E-3</v>
      </c>
      <c r="M376" s="54">
        <v>9.6882726739023779E-3</v>
      </c>
      <c r="N376" s="59">
        <f t="shared" si="16"/>
        <v>5.0169140908894495E-2</v>
      </c>
      <c r="O376" s="59">
        <f t="shared" si="17"/>
        <v>5.0169140908894495E-2</v>
      </c>
    </row>
    <row r="377" spans="1:15" x14ac:dyDescent="0.25">
      <c r="A377" s="220"/>
      <c r="B377" s="220"/>
      <c r="C377" s="15" t="s">
        <v>225</v>
      </c>
      <c r="D377" s="16">
        <v>1.8978725420179543E-3</v>
      </c>
      <c r="E377" s="16">
        <v>1.8978725420179543E-3</v>
      </c>
      <c r="F377" s="16">
        <v>1.6250826729844593E-3</v>
      </c>
      <c r="G377" s="54">
        <v>1.6250826729844593E-3</v>
      </c>
      <c r="H377" s="59">
        <f t="shared" si="18"/>
        <v>3.5229552150024138E-3</v>
      </c>
      <c r="I377" s="59">
        <f t="shared" si="18"/>
        <v>3.5229552150024138E-3</v>
      </c>
      <c r="J377" s="61">
        <v>1.8978725420179543E-3</v>
      </c>
      <c r="K377" s="16">
        <v>1.8978725420179543E-3</v>
      </c>
      <c r="L377" s="16">
        <v>1.6250826729844593E-3</v>
      </c>
      <c r="M377" s="54">
        <v>1.6250826729844593E-3</v>
      </c>
      <c r="N377" s="59">
        <f t="shared" si="16"/>
        <v>3.5229552150024138E-3</v>
      </c>
      <c r="O377" s="59">
        <f t="shared" si="17"/>
        <v>3.5229552150024138E-3</v>
      </c>
    </row>
    <row r="378" spans="1:15" x14ac:dyDescent="0.25">
      <c r="A378" s="220"/>
      <c r="B378" s="220"/>
      <c r="C378" s="15" t="s">
        <v>226</v>
      </c>
      <c r="D378" s="16">
        <v>4.710628462230527E-3</v>
      </c>
      <c r="E378" s="16">
        <v>4.710628462230527E-3</v>
      </c>
      <c r="F378" s="16">
        <v>3.0710768587535555E-3</v>
      </c>
      <c r="G378" s="54">
        <v>3.0710768587535555E-3</v>
      </c>
      <c r="H378" s="59">
        <f t="shared" si="18"/>
        <v>7.7817053209840829E-3</v>
      </c>
      <c r="I378" s="59">
        <f t="shared" si="18"/>
        <v>7.7817053209840829E-3</v>
      </c>
      <c r="J378" s="61">
        <v>4.710628462230527E-3</v>
      </c>
      <c r="K378" s="16">
        <v>4.710628462230527E-3</v>
      </c>
      <c r="L378" s="16">
        <v>3.0710768587535555E-3</v>
      </c>
      <c r="M378" s="54">
        <v>3.0710768587535555E-3</v>
      </c>
      <c r="N378" s="59">
        <f t="shared" si="16"/>
        <v>7.7817053209840829E-3</v>
      </c>
      <c r="O378" s="59">
        <f t="shared" si="17"/>
        <v>7.7817053209840829E-3</v>
      </c>
    </row>
    <row r="379" spans="1:15" x14ac:dyDescent="0.25">
      <c r="A379" s="220"/>
      <c r="B379" s="220" t="s">
        <v>227</v>
      </c>
      <c r="C379" s="15" t="s">
        <v>224</v>
      </c>
      <c r="D379" s="16">
        <v>3.7073648839030283E-2</v>
      </c>
      <c r="E379" s="16">
        <v>3.7073648839030283E-2</v>
      </c>
      <c r="F379" s="16">
        <v>8.4509605023443783E-3</v>
      </c>
      <c r="G379" s="54">
        <v>8.4509605023443783E-3</v>
      </c>
      <c r="H379" s="59">
        <f t="shared" si="18"/>
        <v>4.5524609341374658E-2</v>
      </c>
      <c r="I379" s="59">
        <f t="shared" si="18"/>
        <v>4.5524609341374658E-2</v>
      </c>
      <c r="J379" s="61">
        <v>2.4097871745369686E-2</v>
      </c>
      <c r="K379" s="16">
        <v>2.4097871745369686E-2</v>
      </c>
      <c r="L379" s="16">
        <v>5.4931243265238464E-3</v>
      </c>
      <c r="M379" s="54">
        <v>5.4931243265238464E-3</v>
      </c>
      <c r="N379" s="59">
        <f t="shared" si="16"/>
        <v>2.9590996071893534E-2</v>
      </c>
      <c r="O379" s="59">
        <f t="shared" si="17"/>
        <v>2.9590996071893534E-2</v>
      </c>
    </row>
    <row r="380" spans="1:15" x14ac:dyDescent="0.25">
      <c r="A380" s="220"/>
      <c r="B380" s="220"/>
      <c r="C380" s="15" t="s">
        <v>225</v>
      </c>
      <c r="D380" s="16">
        <v>1.5920009114981509E-3</v>
      </c>
      <c r="E380" s="16">
        <v>1.5920009114981509E-3</v>
      </c>
      <c r="F380" s="16">
        <v>1.4048752113551886E-3</v>
      </c>
      <c r="G380" s="54">
        <v>1.4048752113551886E-3</v>
      </c>
      <c r="H380" s="59">
        <f t="shared" si="18"/>
        <v>2.9968761228533394E-3</v>
      </c>
      <c r="I380" s="59">
        <f t="shared" si="18"/>
        <v>2.9968761228533394E-3</v>
      </c>
      <c r="J380" s="61">
        <v>1.0348005924737981E-3</v>
      </c>
      <c r="K380" s="16">
        <v>1.0348005924737981E-3</v>
      </c>
      <c r="L380" s="16">
        <v>9.1316888738087268E-4</v>
      </c>
      <c r="M380" s="54">
        <v>9.1316888738087268E-4</v>
      </c>
      <c r="N380" s="59">
        <f t="shared" si="16"/>
        <v>1.9479694798546707E-3</v>
      </c>
      <c r="O380" s="59">
        <f t="shared" si="17"/>
        <v>1.9479694798546707E-3</v>
      </c>
    </row>
    <row r="381" spans="1:15" x14ac:dyDescent="0.25">
      <c r="A381" s="220"/>
      <c r="B381" s="220"/>
      <c r="C381" s="15" t="s">
        <v>226</v>
      </c>
      <c r="D381" s="16">
        <v>4.1902907242275054E-3</v>
      </c>
      <c r="E381" s="16">
        <v>4.1902907242275054E-3</v>
      </c>
      <c r="F381" s="16">
        <v>2.6940497144988715E-3</v>
      </c>
      <c r="G381" s="54">
        <v>2.6940497144988715E-3</v>
      </c>
      <c r="H381" s="59">
        <f t="shared" si="18"/>
        <v>6.8843404387263774E-3</v>
      </c>
      <c r="I381" s="59">
        <f t="shared" si="18"/>
        <v>6.8843404387263774E-3</v>
      </c>
      <c r="J381" s="61">
        <v>2.7236889707478785E-3</v>
      </c>
      <c r="K381" s="16">
        <v>2.7236889707478785E-3</v>
      </c>
      <c r="L381" s="16">
        <v>1.7511323144242667E-3</v>
      </c>
      <c r="M381" s="54">
        <v>1.7511323144242667E-3</v>
      </c>
      <c r="N381" s="59">
        <f t="shared" si="16"/>
        <v>4.4748212851721449E-3</v>
      </c>
      <c r="O381" s="59">
        <f t="shared" si="17"/>
        <v>4.4748212851721449E-3</v>
      </c>
    </row>
    <row r="382" spans="1:15" x14ac:dyDescent="0.25">
      <c r="A382" s="220" t="s">
        <v>101</v>
      </c>
      <c r="B382" s="220" t="s">
        <v>223</v>
      </c>
      <c r="C382" s="15" t="s">
        <v>224</v>
      </c>
      <c r="D382" s="16">
        <v>4.4742012259728133E-2</v>
      </c>
      <c r="E382" s="16">
        <v>4.4742012259728133E-2</v>
      </c>
      <c r="F382" s="16">
        <v>7.088980005294422E-3</v>
      </c>
      <c r="G382" s="54">
        <v>7.088980005294422E-3</v>
      </c>
      <c r="H382" s="59">
        <f t="shared" si="18"/>
        <v>5.1830992265022552E-2</v>
      </c>
      <c r="I382" s="59">
        <f t="shared" si="18"/>
        <v>5.1830992265022552E-2</v>
      </c>
      <c r="J382" s="61">
        <v>4.4742012259728133E-2</v>
      </c>
      <c r="K382" s="16">
        <v>4.4742012259728133E-2</v>
      </c>
      <c r="L382" s="16">
        <v>7.088980005294422E-3</v>
      </c>
      <c r="M382" s="54">
        <v>7.088980005294422E-3</v>
      </c>
      <c r="N382" s="59">
        <f t="shared" si="16"/>
        <v>5.1830992265022552E-2</v>
      </c>
      <c r="O382" s="59">
        <f t="shared" si="17"/>
        <v>5.1830992265022552E-2</v>
      </c>
    </row>
    <row r="383" spans="1:15" x14ac:dyDescent="0.25">
      <c r="A383" s="220"/>
      <c r="B383" s="220"/>
      <c r="C383" s="15" t="s">
        <v>225</v>
      </c>
      <c r="D383" s="16">
        <v>2.0976485990724758E-3</v>
      </c>
      <c r="E383" s="16">
        <v>2.0976485990724758E-3</v>
      </c>
      <c r="F383" s="16">
        <v>1.1890848826715556E-3</v>
      </c>
      <c r="G383" s="54">
        <v>1.1890848826715556E-3</v>
      </c>
      <c r="H383" s="59">
        <f t="shared" si="18"/>
        <v>3.2867334817440314E-3</v>
      </c>
      <c r="I383" s="59">
        <f t="shared" si="18"/>
        <v>3.2867334817440314E-3</v>
      </c>
      <c r="J383" s="61">
        <v>2.0976485990724758E-3</v>
      </c>
      <c r="K383" s="16">
        <v>2.0976485990724758E-3</v>
      </c>
      <c r="L383" s="16">
        <v>1.1890848826715556E-3</v>
      </c>
      <c r="M383" s="54">
        <v>1.1890848826715556E-3</v>
      </c>
      <c r="N383" s="59">
        <f t="shared" si="16"/>
        <v>3.2867334817440314E-3</v>
      </c>
      <c r="O383" s="59">
        <f t="shared" si="17"/>
        <v>3.2867334817440314E-3</v>
      </c>
    </row>
    <row r="384" spans="1:15" x14ac:dyDescent="0.25">
      <c r="A384" s="220"/>
      <c r="B384" s="220"/>
      <c r="C384" s="15" t="s">
        <v>226</v>
      </c>
      <c r="D384" s="16">
        <v>5.2064840898337402E-3</v>
      </c>
      <c r="E384" s="16">
        <v>5.2064840898337402E-3</v>
      </c>
      <c r="F384" s="16">
        <v>2.247129408844065E-3</v>
      </c>
      <c r="G384" s="54">
        <v>2.247129408844065E-3</v>
      </c>
      <c r="H384" s="59">
        <f t="shared" si="18"/>
        <v>7.4536134986778052E-3</v>
      </c>
      <c r="I384" s="59">
        <f t="shared" si="18"/>
        <v>7.4536134986778052E-3</v>
      </c>
      <c r="J384" s="61">
        <v>5.2064840898337402E-3</v>
      </c>
      <c r="K384" s="16">
        <v>5.2064840898337402E-3</v>
      </c>
      <c r="L384" s="16">
        <v>2.247129408844065E-3</v>
      </c>
      <c r="M384" s="54">
        <v>2.247129408844065E-3</v>
      </c>
      <c r="N384" s="59">
        <f t="shared" si="16"/>
        <v>7.4536134986778052E-3</v>
      </c>
      <c r="O384" s="59">
        <f t="shared" si="17"/>
        <v>7.4536134986778052E-3</v>
      </c>
    </row>
    <row r="385" spans="1:15" x14ac:dyDescent="0.25">
      <c r="A385" s="220"/>
      <c r="B385" s="220" t="s">
        <v>227</v>
      </c>
      <c r="C385" s="15" t="s">
        <v>224</v>
      </c>
      <c r="D385" s="16">
        <v>4.0976138190507161E-2</v>
      </c>
      <c r="E385" s="16">
        <v>4.0976138190507161E-2</v>
      </c>
      <c r="F385" s="16">
        <v>6.1836296358617404E-3</v>
      </c>
      <c r="G385" s="54">
        <v>6.1836296358617404E-3</v>
      </c>
      <c r="H385" s="59">
        <f t="shared" si="18"/>
        <v>4.7159767826368902E-2</v>
      </c>
      <c r="I385" s="59">
        <f t="shared" si="18"/>
        <v>4.7159767826368902E-2</v>
      </c>
      <c r="J385" s="61">
        <v>2.6634489823829655E-2</v>
      </c>
      <c r="K385" s="16">
        <v>2.6634489823829655E-2</v>
      </c>
      <c r="L385" s="16">
        <v>4.0193592633101316E-3</v>
      </c>
      <c r="M385" s="54">
        <v>4.0193592633101316E-3</v>
      </c>
      <c r="N385" s="59">
        <f t="shared" si="16"/>
        <v>3.0653849087139785E-2</v>
      </c>
      <c r="O385" s="59">
        <f t="shared" si="17"/>
        <v>3.0653849087139785E-2</v>
      </c>
    </row>
    <row r="386" spans="1:15" x14ac:dyDescent="0.25">
      <c r="A386" s="220"/>
      <c r="B386" s="220"/>
      <c r="C386" s="15" t="s">
        <v>225</v>
      </c>
      <c r="D386" s="16">
        <v>1.7595799548137459E-3</v>
      </c>
      <c r="E386" s="16">
        <v>1.7595799548137459E-3</v>
      </c>
      <c r="F386" s="16">
        <v>1.0279574717233086E-3</v>
      </c>
      <c r="G386" s="54">
        <v>1.0279574717233086E-3</v>
      </c>
      <c r="H386" s="59">
        <f t="shared" si="18"/>
        <v>2.7875374265370545E-3</v>
      </c>
      <c r="I386" s="59">
        <f t="shared" si="18"/>
        <v>2.7875374265370545E-3</v>
      </c>
      <c r="J386" s="61">
        <v>1.1437269706289349E-3</v>
      </c>
      <c r="K386" s="16">
        <v>1.1437269706289349E-3</v>
      </c>
      <c r="L386" s="16">
        <v>6.6817235662015059E-4</v>
      </c>
      <c r="M386" s="54">
        <v>6.6817235662015059E-4</v>
      </c>
      <c r="N386" s="59">
        <f t="shared" si="16"/>
        <v>1.8118993272490855E-3</v>
      </c>
      <c r="O386" s="59">
        <f t="shared" si="17"/>
        <v>1.8118993272490855E-3</v>
      </c>
    </row>
    <row r="387" spans="1:15" x14ac:dyDescent="0.25">
      <c r="A387" s="220"/>
      <c r="B387" s="220"/>
      <c r="C387" s="15" t="s">
        <v>226</v>
      </c>
      <c r="D387" s="16">
        <v>4.6313739583567172E-3</v>
      </c>
      <c r="E387" s="16">
        <v>4.6313739583567172E-3</v>
      </c>
      <c r="F387" s="16">
        <v>1.9712558886577107E-3</v>
      </c>
      <c r="G387" s="54">
        <v>1.9712558886577107E-3</v>
      </c>
      <c r="H387" s="59">
        <f t="shared" si="18"/>
        <v>6.6026298470144278E-3</v>
      </c>
      <c r="I387" s="59">
        <f t="shared" si="18"/>
        <v>6.6026298470144278E-3</v>
      </c>
      <c r="J387" s="61">
        <v>3.0103930729318664E-3</v>
      </c>
      <c r="K387" s="16">
        <v>3.0103930729318664E-3</v>
      </c>
      <c r="L387" s="16">
        <v>1.2813163276275119E-3</v>
      </c>
      <c r="M387" s="54">
        <v>1.2813163276275119E-3</v>
      </c>
      <c r="N387" s="59">
        <f t="shared" si="16"/>
        <v>4.2917094005593785E-3</v>
      </c>
      <c r="O387" s="59">
        <f t="shared" si="17"/>
        <v>4.2917094005593785E-3</v>
      </c>
    </row>
    <row r="388" spans="1:15" x14ac:dyDescent="0.25">
      <c r="A388" s="220" t="s">
        <v>102</v>
      </c>
      <c r="B388" s="220" t="s">
        <v>223</v>
      </c>
      <c r="C388" s="15" t="s">
        <v>224</v>
      </c>
      <c r="D388" s="16">
        <v>3.3734056862493436E-2</v>
      </c>
      <c r="E388" s="16">
        <v>3.3734056862493436E-2</v>
      </c>
      <c r="F388" s="16">
        <v>1.0672853230193268E-2</v>
      </c>
      <c r="G388" s="54">
        <v>1.0672853230193268E-2</v>
      </c>
      <c r="H388" s="59">
        <f t="shared" si="18"/>
        <v>4.4406910092686706E-2</v>
      </c>
      <c r="I388" s="59">
        <f t="shared" si="18"/>
        <v>4.4406910092686706E-2</v>
      </c>
      <c r="J388" s="61">
        <v>3.3734056862493436E-2</v>
      </c>
      <c r="K388" s="16">
        <v>3.3734056862493436E-2</v>
      </c>
      <c r="L388" s="16">
        <v>1.0672853230193268E-2</v>
      </c>
      <c r="M388" s="54">
        <v>1.0672853230193268E-2</v>
      </c>
      <c r="N388" s="59">
        <f t="shared" si="16"/>
        <v>4.4406910092686706E-2</v>
      </c>
      <c r="O388" s="59">
        <f t="shared" si="17"/>
        <v>4.4406910092686706E-2</v>
      </c>
    </row>
    <row r="389" spans="1:15" x14ac:dyDescent="0.25">
      <c r="A389" s="220"/>
      <c r="B389" s="220"/>
      <c r="C389" s="15" t="s">
        <v>225</v>
      </c>
      <c r="D389" s="16">
        <v>1.5815604516816288E-3</v>
      </c>
      <c r="E389" s="16">
        <v>1.5815604516816288E-3</v>
      </c>
      <c r="F389" s="16">
        <v>1.7902333511332863E-3</v>
      </c>
      <c r="G389" s="54">
        <v>1.7902333511332863E-3</v>
      </c>
      <c r="H389" s="59">
        <f t="shared" si="18"/>
        <v>3.3717938028149149E-3</v>
      </c>
      <c r="I389" s="59">
        <f t="shared" si="18"/>
        <v>3.3717938028149149E-3</v>
      </c>
      <c r="J389" s="61">
        <v>1.5815604516816288E-3</v>
      </c>
      <c r="K389" s="16">
        <v>1.5815604516816288E-3</v>
      </c>
      <c r="L389" s="16">
        <v>1.7902333511332863E-3</v>
      </c>
      <c r="M389" s="54">
        <v>1.7902333511332863E-3</v>
      </c>
      <c r="N389" s="59">
        <f t="shared" ref="N389:N452" si="19">J389+L389</f>
        <v>3.3717938028149149E-3</v>
      </c>
      <c r="O389" s="59">
        <f t="shared" ref="O389:O452" si="20">K389+M389</f>
        <v>3.3717938028149149E-3</v>
      </c>
    </row>
    <row r="390" spans="1:15" x14ac:dyDescent="0.25">
      <c r="A390" s="220"/>
      <c r="B390" s="220"/>
      <c r="C390" s="15" t="s">
        <v>226</v>
      </c>
      <c r="D390" s="16">
        <v>3.9255237185254399E-3</v>
      </c>
      <c r="E390" s="16">
        <v>3.9255237185254399E-3</v>
      </c>
      <c r="F390" s="16">
        <v>3.3831781655374532E-3</v>
      </c>
      <c r="G390" s="54">
        <v>3.3831781655374532E-3</v>
      </c>
      <c r="H390" s="59">
        <f t="shared" si="18"/>
        <v>7.3087018840628931E-3</v>
      </c>
      <c r="I390" s="59">
        <f t="shared" si="18"/>
        <v>7.3087018840628931E-3</v>
      </c>
      <c r="J390" s="61">
        <v>3.9255237185254399E-3</v>
      </c>
      <c r="K390" s="16">
        <v>3.9255237185254399E-3</v>
      </c>
      <c r="L390" s="16">
        <v>3.3831781655374532E-3</v>
      </c>
      <c r="M390" s="54">
        <v>3.3831781655374532E-3</v>
      </c>
      <c r="N390" s="59">
        <f t="shared" si="19"/>
        <v>7.3087018840628931E-3</v>
      </c>
      <c r="O390" s="59">
        <f t="shared" si="20"/>
        <v>7.3087018840628931E-3</v>
      </c>
    </row>
    <row r="391" spans="1:15" x14ac:dyDescent="0.25">
      <c r="A391" s="220"/>
      <c r="B391" s="220" t="s">
        <v>227</v>
      </c>
      <c r="C391" s="15" t="s">
        <v>224</v>
      </c>
      <c r="D391" s="16">
        <v>3.089470736585858E-2</v>
      </c>
      <c r="E391" s="16">
        <v>3.089470736585858E-2</v>
      </c>
      <c r="F391" s="16">
        <v>9.3097979517696196E-3</v>
      </c>
      <c r="G391" s="54">
        <v>9.3097979517696196E-3</v>
      </c>
      <c r="H391" s="59">
        <f t="shared" si="18"/>
        <v>4.0204505317628203E-2</v>
      </c>
      <c r="I391" s="59">
        <f t="shared" si="18"/>
        <v>4.0204505317628203E-2</v>
      </c>
      <c r="J391" s="61">
        <v>2.0081559787808078E-2</v>
      </c>
      <c r="K391" s="16">
        <v>2.0081559787808078E-2</v>
      </c>
      <c r="L391" s="16">
        <v>6.0513686686502529E-3</v>
      </c>
      <c r="M391" s="54">
        <v>6.0513686686502529E-3</v>
      </c>
      <c r="N391" s="59">
        <f t="shared" si="19"/>
        <v>2.6132928456458329E-2</v>
      </c>
      <c r="O391" s="59">
        <f t="shared" si="20"/>
        <v>2.6132928456458329E-2</v>
      </c>
    </row>
    <row r="392" spans="1:15" x14ac:dyDescent="0.25">
      <c r="A392" s="220"/>
      <c r="B392" s="220"/>
      <c r="C392" s="15" t="s">
        <v>225</v>
      </c>
      <c r="D392" s="16">
        <v>1.3266674262484594E-3</v>
      </c>
      <c r="E392" s="16">
        <v>1.3266674262484594E-3</v>
      </c>
      <c r="F392" s="16">
        <v>1.5476470824278702E-3</v>
      </c>
      <c r="G392" s="54">
        <v>1.5476470824278702E-3</v>
      </c>
      <c r="H392" s="59">
        <f t="shared" si="18"/>
        <v>2.8743145086763296E-3</v>
      </c>
      <c r="I392" s="59">
        <f t="shared" si="18"/>
        <v>2.8743145086763296E-3</v>
      </c>
      <c r="J392" s="61">
        <v>8.6233382706149867E-4</v>
      </c>
      <c r="K392" s="16">
        <v>8.6233382706149867E-4</v>
      </c>
      <c r="L392" s="16">
        <v>1.0059706035781156E-3</v>
      </c>
      <c r="M392" s="54">
        <v>1.0059706035781156E-3</v>
      </c>
      <c r="N392" s="59">
        <f t="shared" si="19"/>
        <v>1.8683044306396141E-3</v>
      </c>
      <c r="O392" s="59">
        <f t="shared" si="20"/>
        <v>1.8683044306396141E-3</v>
      </c>
    </row>
    <row r="393" spans="1:15" x14ac:dyDescent="0.25">
      <c r="A393" s="220"/>
      <c r="B393" s="220"/>
      <c r="C393" s="15" t="s">
        <v>226</v>
      </c>
      <c r="D393" s="16">
        <v>3.4919089368562555E-3</v>
      </c>
      <c r="E393" s="16">
        <v>3.4919089368562555E-3</v>
      </c>
      <c r="F393" s="16">
        <v>2.9678352545902198E-3</v>
      </c>
      <c r="G393" s="54">
        <v>2.9678352545902198E-3</v>
      </c>
      <c r="H393" s="59">
        <f t="shared" si="18"/>
        <v>6.4597441914464749E-3</v>
      </c>
      <c r="I393" s="59">
        <f t="shared" si="18"/>
        <v>6.4597441914464749E-3</v>
      </c>
      <c r="J393" s="61">
        <v>2.2697408089565664E-3</v>
      </c>
      <c r="K393" s="16">
        <v>2.2697408089565664E-3</v>
      </c>
      <c r="L393" s="16">
        <v>1.929092915483643E-3</v>
      </c>
      <c r="M393" s="54">
        <v>1.929092915483643E-3</v>
      </c>
      <c r="N393" s="59">
        <f t="shared" si="19"/>
        <v>4.1988337244402091E-3</v>
      </c>
      <c r="O393" s="59">
        <f t="shared" si="20"/>
        <v>4.1988337244402091E-3</v>
      </c>
    </row>
    <row r="394" spans="1:15" x14ac:dyDescent="0.25">
      <c r="A394" s="220" t="s">
        <v>103</v>
      </c>
      <c r="B394" s="220" t="s">
        <v>223</v>
      </c>
      <c r="C394" s="15" t="s">
        <v>224</v>
      </c>
      <c r="D394" s="16">
        <v>0</v>
      </c>
      <c r="E394" s="16">
        <v>0</v>
      </c>
      <c r="F394" s="16">
        <v>7.0889800052944217E-4</v>
      </c>
      <c r="G394" s="54">
        <v>7.0889800052944217E-4</v>
      </c>
      <c r="H394" s="59">
        <f t="shared" si="18"/>
        <v>7.0889800052944217E-4</v>
      </c>
      <c r="I394" s="59">
        <f t="shared" si="18"/>
        <v>7.0889800052944217E-4</v>
      </c>
      <c r="J394" s="61">
        <v>0</v>
      </c>
      <c r="K394" s="16">
        <v>0</v>
      </c>
      <c r="L394" s="16">
        <v>7.0889800052944217E-4</v>
      </c>
      <c r="M394" s="54">
        <v>7.0889800052944217E-4</v>
      </c>
      <c r="N394" s="59">
        <f t="shared" si="19"/>
        <v>7.0889800052944217E-4</v>
      </c>
      <c r="O394" s="59">
        <f t="shared" si="20"/>
        <v>7.0889800052944217E-4</v>
      </c>
    </row>
    <row r="395" spans="1:15" x14ac:dyDescent="0.25">
      <c r="A395" s="220"/>
      <c r="B395" s="220"/>
      <c r="C395" s="15" t="s">
        <v>225</v>
      </c>
      <c r="D395" s="16">
        <v>0</v>
      </c>
      <c r="E395" s="16">
        <v>0</v>
      </c>
      <c r="F395" s="16">
        <v>1.1890848826715554E-4</v>
      </c>
      <c r="G395" s="54">
        <v>1.1890848826715554E-4</v>
      </c>
      <c r="H395" s="59">
        <f t="shared" si="18"/>
        <v>1.1890848826715554E-4</v>
      </c>
      <c r="I395" s="59">
        <f t="shared" si="18"/>
        <v>1.1890848826715554E-4</v>
      </c>
      <c r="J395" s="61">
        <v>0</v>
      </c>
      <c r="K395" s="16">
        <v>0</v>
      </c>
      <c r="L395" s="16">
        <v>1.1890848826715554E-4</v>
      </c>
      <c r="M395" s="54">
        <v>1.1890848826715554E-4</v>
      </c>
      <c r="N395" s="59">
        <f t="shared" si="19"/>
        <v>1.1890848826715554E-4</v>
      </c>
      <c r="O395" s="59">
        <f t="shared" si="20"/>
        <v>1.1890848826715554E-4</v>
      </c>
    </row>
    <row r="396" spans="1:15" x14ac:dyDescent="0.25">
      <c r="A396" s="220"/>
      <c r="B396" s="220"/>
      <c r="C396" s="15" t="s">
        <v>226</v>
      </c>
      <c r="D396" s="16">
        <v>0</v>
      </c>
      <c r="E396" s="16">
        <v>0</v>
      </c>
      <c r="F396" s="16">
        <v>2.2471294088440648E-4</v>
      </c>
      <c r="G396" s="54">
        <v>2.2471294088440648E-4</v>
      </c>
      <c r="H396" s="59">
        <f t="shared" si="18"/>
        <v>2.2471294088440648E-4</v>
      </c>
      <c r="I396" s="59">
        <f t="shared" si="18"/>
        <v>2.2471294088440648E-4</v>
      </c>
      <c r="J396" s="61">
        <v>0</v>
      </c>
      <c r="K396" s="16">
        <v>0</v>
      </c>
      <c r="L396" s="16">
        <v>2.2471294088440648E-4</v>
      </c>
      <c r="M396" s="54">
        <v>2.2471294088440648E-4</v>
      </c>
      <c r="N396" s="59">
        <f t="shared" si="19"/>
        <v>2.2471294088440648E-4</v>
      </c>
      <c r="O396" s="59">
        <f t="shared" si="20"/>
        <v>2.2471294088440648E-4</v>
      </c>
    </row>
    <row r="397" spans="1:15" x14ac:dyDescent="0.25">
      <c r="A397" s="220"/>
      <c r="B397" s="220" t="s">
        <v>227</v>
      </c>
      <c r="C397" s="15" t="s">
        <v>224</v>
      </c>
      <c r="D397" s="16">
        <v>0</v>
      </c>
      <c r="E397" s="16">
        <v>0</v>
      </c>
      <c r="F397" s="16">
        <v>6.1836296358617397E-4</v>
      </c>
      <c r="G397" s="54">
        <v>6.1836296358617397E-4</v>
      </c>
      <c r="H397" s="59">
        <f t="shared" si="18"/>
        <v>6.1836296358617397E-4</v>
      </c>
      <c r="I397" s="59">
        <f t="shared" si="18"/>
        <v>6.1836296358617397E-4</v>
      </c>
      <c r="J397" s="61">
        <v>0</v>
      </c>
      <c r="K397" s="16">
        <v>0</v>
      </c>
      <c r="L397" s="16">
        <v>4.0193592633101311E-4</v>
      </c>
      <c r="M397" s="54">
        <v>4.0193592633101311E-4</v>
      </c>
      <c r="N397" s="59">
        <f t="shared" si="19"/>
        <v>4.0193592633101311E-4</v>
      </c>
      <c r="O397" s="59">
        <f t="shared" si="20"/>
        <v>4.0193592633101311E-4</v>
      </c>
    </row>
    <row r="398" spans="1:15" x14ac:dyDescent="0.25">
      <c r="A398" s="220"/>
      <c r="B398" s="220"/>
      <c r="C398" s="15" t="s">
        <v>225</v>
      </c>
      <c r="D398" s="16">
        <v>0</v>
      </c>
      <c r="E398" s="16">
        <v>0</v>
      </c>
      <c r="F398" s="16">
        <v>1.0279574717233086E-4</v>
      </c>
      <c r="G398" s="54">
        <v>1.0279574717233086E-4</v>
      </c>
      <c r="H398" s="59">
        <f t="shared" si="18"/>
        <v>1.0279574717233086E-4</v>
      </c>
      <c r="I398" s="59">
        <f t="shared" si="18"/>
        <v>1.0279574717233086E-4</v>
      </c>
      <c r="J398" s="61">
        <v>0</v>
      </c>
      <c r="K398" s="16">
        <v>0</v>
      </c>
      <c r="L398" s="16">
        <v>6.681723566201507E-5</v>
      </c>
      <c r="M398" s="54">
        <v>6.681723566201507E-5</v>
      </c>
      <c r="N398" s="59">
        <f t="shared" si="19"/>
        <v>6.681723566201507E-5</v>
      </c>
      <c r="O398" s="59">
        <f t="shared" si="20"/>
        <v>6.681723566201507E-5</v>
      </c>
    </row>
    <row r="399" spans="1:15" x14ac:dyDescent="0.25">
      <c r="A399" s="220"/>
      <c r="B399" s="220"/>
      <c r="C399" s="15" t="s">
        <v>226</v>
      </c>
      <c r="D399" s="16">
        <v>0</v>
      </c>
      <c r="E399" s="16">
        <v>0</v>
      </c>
      <c r="F399" s="16">
        <v>1.9712558886577107E-4</v>
      </c>
      <c r="G399" s="54">
        <v>1.9712558886577107E-4</v>
      </c>
      <c r="H399" s="59">
        <f t="shared" si="18"/>
        <v>1.9712558886577107E-4</v>
      </c>
      <c r="I399" s="59">
        <f t="shared" si="18"/>
        <v>1.9712558886577107E-4</v>
      </c>
      <c r="J399" s="61">
        <v>0</v>
      </c>
      <c r="K399" s="16">
        <v>0</v>
      </c>
      <c r="L399" s="16">
        <v>1.2813163276275121E-4</v>
      </c>
      <c r="M399" s="54">
        <v>1.2813163276275121E-4</v>
      </c>
      <c r="N399" s="59">
        <f t="shared" si="19"/>
        <v>1.2813163276275121E-4</v>
      </c>
      <c r="O399" s="59">
        <f t="shared" si="20"/>
        <v>1.2813163276275121E-4</v>
      </c>
    </row>
    <row r="400" spans="1:15" x14ac:dyDescent="0.25">
      <c r="A400" s="220" t="s">
        <v>106</v>
      </c>
      <c r="B400" s="220" t="s">
        <v>223</v>
      </c>
      <c r="C400" s="15" t="s">
        <v>224</v>
      </c>
      <c r="D400" s="16">
        <v>0</v>
      </c>
      <c r="E400" s="16">
        <v>0</v>
      </c>
      <c r="F400" s="16">
        <v>0</v>
      </c>
      <c r="G400" s="54">
        <v>0</v>
      </c>
      <c r="H400" s="59">
        <f t="shared" si="18"/>
        <v>0</v>
      </c>
      <c r="I400" s="59">
        <f t="shared" si="18"/>
        <v>0</v>
      </c>
      <c r="J400" s="61">
        <v>0</v>
      </c>
      <c r="K400" s="16">
        <v>0</v>
      </c>
      <c r="L400" s="16">
        <v>0</v>
      </c>
      <c r="M400" s="54">
        <v>0</v>
      </c>
      <c r="N400" s="59">
        <f t="shared" si="19"/>
        <v>0</v>
      </c>
      <c r="O400" s="59">
        <f t="shared" si="20"/>
        <v>0</v>
      </c>
    </row>
    <row r="401" spans="1:15" x14ac:dyDescent="0.25">
      <c r="A401" s="220"/>
      <c r="B401" s="220"/>
      <c r="C401" s="15" t="s">
        <v>225</v>
      </c>
      <c r="D401" s="16">
        <v>0</v>
      </c>
      <c r="E401" s="16">
        <v>0</v>
      </c>
      <c r="F401" s="16">
        <v>0</v>
      </c>
      <c r="G401" s="54">
        <v>0</v>
      </c>
      <c r="H401" s="59">
        <f t="shared" si="18"/>
        <v>0</v>
      </c>
      <c r="I401" s="59">
        <f t="shared" si="18"/>
        <v>0</v>
      </c>
      <c r="J401" s="61">
        <v>0</v>
      </c>
      <c r="K401" s="16">
        <v>0</v>
      </c>
      <c r="L401" s="16">
        <v>0</v>
      </c>
      <c r="M401" s="54">
        <v>0</v>
      </c>
      <c r="N401" s="59">
        <f t="shared" si="19"/>
        <v>0</v>
      </c>
      <c r="O401" s="59">
        <f t="shared" si="20"/>
        <v>0</v>
      </c>
    </row>
    <row r="402" spans="1:15" x14ac:dyDescent="0.25">
      <c r="A402" s="220"/>
      <c r="B402" s="220"/>
      <c r="C402" s="15" t="s">
        <v>226</v>
      </c>
      <c r="D402" s="16">
        <v>0</v>
      </c>
      <c r="E402" s="16">
        <v>0</v>
      </c>
      <c r="F402" s="16">
        <v>0</v>
      </c>
      <c r="G402" s="54">
        <v>0</v>
      </c>
      <c r="H402" s="59">
        <f t="shared" ref="H402:I465" si="21">D402+F402</f>
        <v>0</v>
      </c>
      <c r="I402" s="59">
        <f t="shared" si="21"/>
        <v>0</v>
      </c>
      <c r="J402" s="61">
        <v>0</v>
      </c>
      <c r="K402" s="16">
        <v>0</v>
      </c>
      <c r="L402" s="16">
        <v>0</v>
      </c>
      <c r="M402" s="54">
        <v>0</v>
      </c>
      <c r="N402" s="59">
        <f t="shared" si="19"/>
        <v>0</v>
      </c>
      <c r="O402" s="59">
        <f t="shared" si="20"/>
        <v>0</v>
      </c>
    </row>
    <row r="403" spans="1:15" x14ac:dyDescent="0.25">
      <c r="A403" s="220"/>
      <c r="B403" s="220" t="s">
        <v>227</v>
      </c>
      <c r="C403" s="15" t="s">
        <v>224</v>
      </c>
      <c r="D403" s="16">
        <v>0</v>
      </c>
      <c r="E403" s="16">
        <v>0</v>
      </c>
      <c r="F403" s="16">
        <v>0</v>
      </c>
      <c r="G403" s="54">
        <v>0</v>
      </c>
      <c r="H403" s="59">
        <f t="shared" si="21"/>
        <v>0</v>
      </c>
      <c r="I403" s="59">
        <f t="shared" si="21"/>
        <v>0</v>
      </c>
      <c r="J403" s="61">
        <v>0</v>
      </c>
      <c r="K403" s="16">
        <v>0</v>
      </c>
      <c r="L403" s="16">
        <v>0</v>
      </c>
      <c r="M403" s="54">
        <v>0</v>
      </c>
      <c r="N403" s="59">
        <f t="shared" si="19"/>
        <v>0</v>
      </c>
      <c r="O403" s="59">
        <f t="shared" si="20"/>
        <v>0</v>
      </c>
    </row>
    <row r="404" spans="1:15" x14ac:dyDescent="0.25">
      <c r="A404" s="220"/>
      <c r="B404" s="220"/>
      <c r="C404" s="15" t="s">
        <v>225</v>
      </c>
      <c r="D404" s="16">
        <v>0</v>
      </c>
      <c r="E404" s="16">
        <v>0</v>
      </c>
      <c r="F404" s="16">
        <v>0</v>
      </c>
      <c r="G404" s="54">
        <v>0</v>
      </c>
      <c r="H404" s="59">
        <f t="shared" si="21"/>
        <v>0</v>
      </c>
      <c r="I404" s="59">
        <f t="shared" si="21"/>
        <v>0</v>
      </c>
      <c r="J404" s="61">
        <v>0</v>
      </c>
      <c r="K404" s="16">
        <v>0</v>
      </c>
      <c r="L404" s="16">
        <v>0</v>
      </c>
      <c r="M404" s="54">
        <v>0</v>
      </c>
      <c r="N404" s="59">
        <f t="shared" si="19"/>
        <v>0</v>
      </c>
      <c r="O404" s="59">
        <f t="shared" si="20"/>
        <v>0</v>
      </c>
    </row>
    <row r="405" spans="1:15" x14ac:dyDescent="0.25">
      <c r="A405" s="220"/>
      <c r="B405" s="220"/>
      <c r="C405" s="15" t="s">
        <v>226</v>
      </c>
      <c r="D405" s="16">
        <v>0</v>
      </c>
      <c r="E405" s="16">
        <v>0</v>
      </c>
      <c r="F405" s="16">
        <v>0</v>
      </c>
      <c r="G405" s="54">
        <v>0</v>
      </c>
      <c r="H405" s="59">
        <f t="shared" si="21"/>
        <v>0</v>
      </c>
      <c r="I405" s="59">
        <f t="shared" si="21"/>
        <v>0</v>
      </c>
      <c r="J405" s="61">
        <v>0</v>
      </c>
      <c r="K405" s="16">
        <v>0</v>
      </c>
      <c r="L405" s="16">
        <v>0</v>
      </c>
      <c r="M405" s="54">
        <v>0</v>
      </c>
      <c r="N405" s="59">
        <f t="shared" si="19"/>
        <v>0</v>
      </c>
      <c r="O405" s="59">
        <f t="shared" si="20"/>
        <v>0</v>
      </c>
    </row>
    <row r="406" spans="1:15" x14ac:dyDescent="0.25">
      <c r="A406" s="220" t="s">
        <v>107</v>
      </c>
      <c r="B406" s="220" t="s">
        <v>223</v>
      </c>
      <c r="C406" s="15" t="s">
        <v>224</v>
      </c>
      <c r="D406" s="16">
        <v>0</v>
      </c>
      <c r="E406" s="16">
        <v>0</v>
      </c>
      <c r="F406" s="16">
        <v>0</v>
      </c>
      <c r="G406" s="54">
        <v>0</v>
      </c>
      <c r="H406" s="59">
        <f t="shared" si="21"/>
        <v>0</v>
      </c>
      <c r="I406" s="59">
        <f t="shared" si="21"/>
        <v>0</v>
      </c>
      <c r="J406" s="61">
        <v>0</v>
      </c>
      <c r="K406" s="16">
        <v>0</v>
      </c>
      <c r="L406" s="16">
        <v>0</v>
      </c>
      <c r="M406" s="54">
        <v>0</v>
      </c>
      <c r="N406" s="59">
        <f t="shared" si="19"/>
        <v>0</v>
      </c>
      <c r="O406" s="59">
        <f t="shared" si="20"/>
        <v>0</v>
      </c>
    </row>
    <row r="407" spans="1:15" x14ac:dyDescent="0.25">
      <c r="A407" s="220"/>
      <c r="B407" s="220"/>
      <c r="C407" s="15" t="s">
        <v>225</v>
      </c>
      <c r="D407" s="16">
        <v>0</v>
      </c>
      <c r="E407" s="16">
        <v>0</v>
      </c>
      <c r="F407" s="16">
        <v>0</v>
      </c>
      <c r="G407" s="54">
        <v>0</v>
      </c>
      <c r="H407" s="59">
        <f t="shared" si="21"/>
        <v>0</v>
      </c>
      <c r="I407" s="59">
        <f t="shared" si="21"/>
        <v>0</v>
      </c>
      <c r="J407" s="61">
        <v>0</v>
      </c>
      <c r="K407" s="16">
        <v>0</v>
      </c>
      <c r="L407" s="16">
        <v>0</v>
      </c>
      <c r="M407" s="54">
        <v>0</v>
      </c>
      <c r="N407" s="59">
        <f t="shared" si="19"/>
        <v>0</v>
      </c>
      <c r="O407" s="59">
        <f t="shared" si="20"/>
        <v>0</v>
      </c>
    </row>
    <row r="408" spans="1:15" x14ac:dyDescent="0.25">
      <c r="A408" s="220"/>
      <c r="B408" s="220"/>
      <c r="C408" s="15" t="s">
        <v>226</v>
      </c>
      <c r="D408" s="16">
        <v>0</v>
      </c>
      <c r="E408" s="16">
        <v>0</v>
      </c>
      <c r="F408" s="16">
        <v>0</v>
      </c>
      <c r="G408" s="54">
        <v>0</v>
      </c>
      <c r="H408" s="59">
        <f t="shared" si="21"/>
        <v>0</v>
      </c>
      <c r="I408" s="59">
        <f t="shared" si="21"/>
        <v>0</v>
      </c>
      <c r="J408" s="61">
        <v>0</v>
      </c>
      <c r="K408" s="16">
        <v>0</v>
      </c>
      <c r="L408" s="16">
        <v>0</v>
      </c>
      <c r="M408" s="54">
        <v>0</v>
      </c>
      <c r="N408" s="59">
        <f t="shared" si="19"/>
        <v>0</v>
      </c>
      <c r="O408" s="59">
        <f t="shared" si="20"/>
        <v>0</v>
      </c>
    </row>
    <row r="409" spans="1:15" x14ac:dyDescent="0.25">
      <c r="A409" s="220"/>
      <c r="B409" s="220" t="s">
        <v>227</v>
      </c>
      <c r="C409" s="15" t="s">
        <v>224</v>
      </c>
      <c r="D409" s="16">
        <v>0</v>
      </c>
      <c r="E409" s="16">
        <v>0</v>
      </c>
      <c r="F409" s="16">
        <v>0</v>
      </c>
      <c r="G409" s="54">
        <v>0</v>
      </c>
      <c r="H409" s="59">
        <f t="shared" si="21"/>
        <v>0</v>
      </c>
      <c r="I409" s="59">
        <f t="shared" si="21"/>
        <v>0</v>
      </c>
      <c r="J409" s="61">
        <v>0</v>
      </c>
      <c r="K409" s="16">
        <v>0</v>
      </c>
      <c r="L409" s="16">
        <v>0</v>
      </c>
      <c r="M409" s="54">
        <v>0</v>
      </c>
      <c r="N409" s="59">
        <f t="shared" si="19"/>
        <v>0</v>
      </c>
      <c r="O409" s="59">
        <f t="shared" si="20"/>
        <v>0</v>
      </c>
    </row>
    <row r="410" spans="1:15" x14ac:dyDescent="0.25">
      <c r="A410" s="220"/>
      <c r="B410" s="220"/>
      <c r="C410" s="15" t="s">
        <v>225</v>
      </c>
      <c r="D410" s="16">
        <v>0</v>
      </c>
      <c r="E410" s="16">
        <v>0</v>
      </c>
      <c r="F410" s="16">
        <v>0</v>
      </c>
      <c r="G410" s="54">
        <v>0</v>
      </c>
      <c r="H410" s="59">
        <f t="shared" si="21"/>
        <v>0</v>
      </c>
      <c r="I410" s="59">
        <f t="shared" si="21"/>
        <v>0</v>
      </c>
      <c r="J410" s="61">
        <v>0</v>
      </c>
      <c r="K410" s="16">
        <v>0</v>
      </c>
      <c r="L410" s="16">
        <v>0</v>
      </c>
      <c r="M410" s="54">
        <v>0</v>
      </c>
      <c r="N410" s="59">
        <f t="shared" si="19"/>
        <v>0</v>
      </c>
      <c r="O410" s="59">
        <f t="shared" si="20"/>
        <v>0</v>
      </c>
    </row>
    <row r="411" spans="1:15" x14ac:dyDescent="0.25">
      <c r="A411" s="220"/>
      <c r="B411" s="220"/>
      <c r="C411" s="15" t="s">
        <v>226</v>
      </c>
      <c r="D411" s="16">
        <v>0</v>
      </c>
      <c r="E411" s="16">
        <v>0</v>
      </c>
      <c r="F411" s="16">
        <v>0</v>
      </c>
      <c r="G411" s="54">
        <v>0</v>
      </c>
      <c r="H411" s="59">
        <f t="shared" si="21"/>
        <v>0</v>
      </c>
      <c r="I411" s="59">
        <f t="shared" si="21"/>
        <v>0</v>
      </c>
      <c r="J411" s="61">
        <v>0</v>
      </c>
      <c r="K411" s="16">
        <v>0</v>
      </c>
      <c r="L411" s="16">
        <v>0</v>
      </c>
      <c r="M411" s="54">
        <v>0</v>
      </c>
      <c r="N411" s="59">
        <f t="shared" si="19"/>
        <v>0</v>
      </c>
      <c r="O411" s="59">
        <f t="shared" si="20"/>
        <v>0</v>
      </c>
    </row>
    <row r="412" spans="1:15" x14ac:dyDescent="0.25">
      <c r="A412" s="220" t="s">
        <v>108</v>
      </c>
      <c r="B412" s="220" t="s">
        <v>223</v>
      </c>
      <c r="C412" s="15" t="s">
        <v>224</v>
      </c>
      <c r="D412" s="16">
        <v>0</v>
      </c>
      <c r="E412" s="16">
        <v>0</v>
      </c>
      <c r="F412" s="16">
        <v>2.3629933350981409E-4</v>
      </c>
      <c r="G412" s="54">
        <v>2.3629933350981409E-4</v>
      </c>
      <c r="H412" s="59">
        <f t="shared" si="21"/>
        <v>2.3629933350981409E-4</v>
      </c>
      <c r="I412" s="59">
        <f t="shared" si="21"/>
        <v>2.3629933350981409E-4</v>
      </c>
      <c r="J412" s="61">
        <v>0</v>
      </c>
      <c r="K412" s="16">
        <v>0</v>
      </c>
      <c r="L412" s="16">
        <v>2.3629933350981409E-4</v>
      </c>
      <c r="M412" s="54">
        <v>2.3629933350981409E-4</v>
      </c>
      <c r="N412" s="59">
        <f t="shared" si="19"/>
        <v>2.3629933350981409E-4</v>
      </c>
      <c r="O412" s="59">
        <f t="shared" si="20"/>
        <v>2.3629933350981409E-4</v>
      </c>
    </row>
    <row r="413" spans="1:15" x14ac:dyDescent="0.25">
      <c r="A413" s="220"/>
      <c r="B413" s="220"/>
      <c r="C413" s="15" t="s">
        <v>225</v>
      </c>
      <c r="D413" s="16">
        <v>0</v>
      </c>
      <c r="E413" s="16">
        <v>0</v>
      </c>
      <c r="F413" s="16">
        <v>3.9636162755718521E-5</v>
      </c>
      <c r="G413" s="54">
        <v>3.9636162755718521E-5</v>
      </c>
      <c r="H413" s="59">
        <f t="shared" si="21"/>
        <v>3.9636162755718521E-5</v>
      </c>
      <c r="I413" s="59">
        <f t="shared" si="21"/>
        <v>3.9636162755718521E-5</v>
      </c>
      <c r="J413" s="61">
        <v>0</v>
      </c>
      <c r="K413" s="16">
        <v>0</v>
      </c>
      <c r="L413" s="16">
        <v>3.9636162755718521E-5</v>
      </c>
      <c r="M413" s="54">
        <v>3.9636162755718521E-5</v>
      </c>
      <c r="N413" s="59">
        <f t="shared" si="19"/>
        <v>3.9636162755718521E-5</v>
      </c>
      <c r="O413" s="59">
        <f t="shared" si="20"/>
        <v>3.9636162755718521E-5</v>
      </c>
    </row>
    <row r="414" spans="1:15" x14ac:dyDescent="0.25">
      <c r="A414" s="220"/>
      <c r="B414" s="220"/>
      <c r="C414" s="15" t="s">
        <v>226</v>
      </c>
      <c r="D414" s="16">
        <v>0</v>
      </c>
      <c r="E414" s="16">
        <v>0</v>
      </c>
      <c r="F414" s="16">
        <v>7.4904313628135506E-5</v>
      </c>
      <c r="G414" s="54">
        <v>7.4904313628135506E-5</v>
      </c>
      <c r="H414" s="59">
        <f t="shared" si="21"/>
        <v>7.4904313628135506E-5</v>
      </c>
      <c r="I414" s="59">
        <f t="shared" si="21"/>
        <v>7.4904313628135506E-5</v>
      </c>
      <c r="J414" s="61">
        <v>0</v>
      </c>
      <c r="K414" s="16">
        <v>0</v>
      </c>
      <c r="L414" s="16">
        <v>7.4904313628135506E-5</v>
      </c>
      <c r="M414" s="54">
        <v>7.4904313628135506E-5</v>
      </c>
      <c r="N414" s="59">
        <f t="shared" si="19"/>
        <v>7.4904313628135506E-5</v>
      </c>
      <c r="O414" s="59">
        <f t="shared" si="20"/>
        <v>7.4904313628135506E-5</v>
      </c>
    </row>
    <row r="415" spans="1:15" x14ac:dyDescent="0.25">
      <c r="A415" s="220"/>
      <c r="B415" s="220" t="s">
        <v>227</v>
      </c>
      <c r="C415" s="15" t="s">
        <v>224</v>
      </c>
      <c r="D415" s="16">
        <v>0</v>
      </c>
      <c r="E415" s="16">
        <v>0</v>
      </c>
      <c r="F415" s="16">
        <v>2.0612098786205804E-4</v>
      </c>
      <c r="G415" s="54">
        <v>2.0612098786205804E-4</v>
      </c>
      <c r="H415" s="59">
        <f t="shared" si="21"/>
        <v>2.0612098786205804E-4</v>
      </c>
      <c r="I415" s="59">
        <f t="shared" si="21"/>
        <v>2.0612098786205804E-4</v>
      </c>
      <c r="J415" s="61">
        <v>0</v>
      </c>
      <c r="K415" s="16">
        <v>0</v>
      </c>
      <c r="L415" s="16">
        <v>1.3397864211033773E-4</v>
      </c>
      <c r="M415" s="54">
        <v>1.3397864211033773E-4</v>
      </c>
      <c r="N415" s="59">
        <f t="shared" si="19"/>
        <v>1.3397864211033773E-4</v>
      </c>
      <c r="O415" s="59">
        <f t="shared" si="20"/>
        <v>1.3397864211033773E-4</v>
      </c>
    </row>
    <row r="416" spans="1:15" x14ac:dyDescent="0.25">
      <c r="A416" s="220"/>
      <c r="B416" s="220"/>
      <c r="C416" s="15" t="s">
        <v>225</v>
      </c>
      <c r="D416" s="16">
        <v>0</v>
      </c>
      <c r="E416" s="16">
        <v>0</v>
      </c>
      <c r="F416" s="16">
        <v>3.4265249057443626E-5</v>
      </c>
      <c r="G416" s="54">
        <v>3.4265249057443626E-5</v>
      </c>
      <c r="H416" s="59">
        <f t="shared" si="21"/>
        <v>3.4265249057443626E-5</v>
      </c>
      <c r="I416" s="59">
        <f t="shared" si="21"/>
        <v>3.4265249057443626E-5</v>
      </c>
      <c r="J416" s="61">
        <v>0</v>
      </c>
      <c r="K416" s="16">
        <v>0</v>
      </c>
      <c r="L416" s="16">
        <v>2.2272411887338357E-5</v>
      </c>
      <c r="M416" s="54">
        <v>2.2272411887338357E-5</v>
      </c>
      <c r="N416" s="59">
        <f t="shared" si="19"/>
        <v>2.2272411887338357E-5</v>
      </c>
      <c r="O416" s="59">
        <f t="shared" si="20"/>
        <v>2.2272411887338357E-5</v>
      </c>
    </row>
    <row r="417" spans="1:15" x14ac:dyDescent="0.25">
      <c r="A417" s="220"/>
      <c r="B417" s="220"/>
      <c r="C417" s="15" t="s">
        <v>226</v>
      </c>
      <c r="D417" s="16">
        <v>0</v>
      </c>
      <c r="E417" s="16">
        <v>0</v>
      </c>
      <c r="F417" s="16">
        <v>6.5708529621923698E-5</v>
      </c>
      <c r="G417" s="54">
        <v>6.5708529621923698E-5</v>
      </c>
      <c r="H417" s="59">
        <f t="shared" si="21"/>
        <v>6.5708529621923698E-5</v>
      </c>
      <c r="I417" s="59">
        <f t="shared" si="21"/>
        <v>6.5708529621923698E-5</v>
      </c>
      <c r="J417" s="61">
        <v>0</v>
      </c>
      <c r="K417" s="16">
        <v>0</v>
      </c>
      <c r="L417" s="16">
        <v>4.2710544254250408E-5</v>
      </c>
      <c r="M417" s="54">
        <v>4.2710544254250408E-5</v>
      </c>
      <c r="N417" s="59">
        <f t="shared" si="19"/>
        <v>4.2710544254250408E-5</v>
      </c>
      <c r="O417" s="59">
        <f t="shared" si="20"/>
        <v>4.2710544254250408E-5</v>
      </c>
    </row>
    <row r="418" spans="1:15" x14ac:dyDescent="0.25">
      <c r="A418" s="220" t="s">
        <v>109</v>
      </c>
      <c r="B418" s="220" t="s">
        <v>223</v>
      </c>
      <c r="C418" s="15" t="s">
        <v>224</v>
      </c>
      <c r="D418" s="16">
        <v>0.50281499491884951</v>
      </c>
      <c r="E418" s="16">
        <v>0.50281499491884951</v>
      </c>
      <c r="F418" s="16">
        <v>1.3587211676814308E-3</v>
      </c>
      <c r="G418" s="54">
        <v>1.3587211676814308E-3</v>
      </c>
      <c r="H418" s="59">
        <f t="shared" si="21"/>
        <v>0.50417371608653094</v>
      </c>
      <c r="I418" s="59">
        <f t="shared" si="21"/>
        <v>0.50417371608653094</v>
      </c>
      <c r="J418" s="61">
        <v>0.50281499491884951</v>
      </c>
      <c r="K418" s="16">
        <v>0.50281499491884951</v>
      </c>
      <c r="L418" s="16">
        <v>1.3587211676814308E-3</v>
      </c>
      <c r="M418" s="54">
        <v>1.3587211676814308E-3</v>
      </c>
      <c r="N418" s="59">
        <f t="shared" si="19"/>
        <v>0.50417371608653094</v>
      </c>
      <c r="O418" s="59">
        <f t="shared" si="20"/>
        <v>0.50417371608653094</v>
      </c>
    </row>
    <row r="419" spans="1:15" x14ac:dyDescent="0.25">
      <c r="A419" s="220"/>
      <c r="B419" s="220"/>
      <c r="C419" s="15" t="s">
        <v>225</v>
      </c>
      <c r="D419" s="16">
        <v>2.3573574732433541E-2</v>
      </c>
      <c r="E419" s="16">
        <v>2.3573574732433541E-2</v>
      </c>
      <c r="F419" s="16">
        <v>2.2790793584538145E-4</v>
      </c>
      <c r="G419" s="54">
        <v>2.2790793584538145E-4</v>
      </c>
      <c r="H419" s="59">
        <f t="shared" si="21"/>
        <v>2.3801482668278921E-2</v>
      </c>
      <c r="I419" s="59">
        <f t="shared" si="21"/>
        <v>2.3801482668278921E-2</v>
      </c>
      <c r="J419" s="61">
        <v>2.3573574732433541E-2</v>
      </c>
      <c r="K419" s="16">
        <v>2.3573574732433541E-2</v>
      </c>
      <c r="L419" s="16">
        <v>2.2790793584538145E-4</v>
      </c>
      <c r="M419" s="54">
        <v>2.2790793584538145E-4</v>
      </c>
      <c r="N419" s="59">
        <f t="shared" si="19"/>
        <v>2.3801482668278921E-2</v>
      </c>
      <c r="O419" s="59">
        <f t="shared" si="20"/>
        <v>2.3801482668278921E-2</v>
      </c>
    </row>
    <row r="420" spans="1:15" x14ac:dyDescent="0.25">
      <c r="A420" s="220"/>
      <c r="B420" s="220"/>
      <c r="C420" s="15" t="s">
        <v>226</v>
      </c>
      <c r="D420" s="16">
        <v>5.8510964057179177E-2</v>
      </c>
      <c r="E420" s="16">
        <v>5.8510964057179177E-2</v>
      </c>
      <c r="F420" s="16">
        <v>4.3069980336177906E-4</v>
      </c>
      <c r="G420" s="54">
        <v>4.3069980336177906E-4</v>
      </c>
      <c r="H420" s="59">
        <f t="shared" si="21"/>
        <v>5.8941663860540956E-2</v>
      </c>
      <c r="I420" s="59">
        <f t="shared" si="21"/>
        <v>5.8941663860540956E-2</v>
      </c>
      <c r="J420" s="61">
        <v>5.8510964057179177E-2</v>
      </c>
      <c r="K420" s="16">
        <v>5.8510964057179177E-2</v>
      </c>
      <c r="L420" s="16">
        <v>4.3069980336177906E-4</v>
      </c>
      <c r="M420" s="54">
        <v>4.3069980336177906E-4</v>
      </c>
      <c r="N420" s="59">
        <f t="shared" si="19"/>
        <v>5.8941663860540956E-2</v>
      </c>
      <c r="O420" s="59">
        <f t="shared" si="20"/>
        <v>5.8941663860540956E-2</v>
      </c>
    </row>
    <row r="421" spans="1:15" x14ac:dyDescent="0.25">
      <c r="A421" s="220"/>
      <c r="B421" s="220" t="s">
        <v>227</v>
      </c>
      <c r="C421" s="15" t="s">
        <v>224</v>
      </c>
      <c r="D421" s="16">
        <v>0.46049374347427097</v>
      </c>
      <c r="E421" s="16">
        <v>0.46049374347427097</v>
      </c>
      <c r="F421" s="16">
        <v>1.1851956802068333E-3</v>
      </c>
      <c r="G421" s="54">
        <v>1.1851956802068333E-3</v>
      </c>
      <c r="H421" s="59">
        <f t="shared" si="21"/>
        <v>0.46167893915447777</v>
      </c>
      <c r="I421" s="59">
        <f t="shared" si="21"/>
        <v>0.46167893915447777</v>
      </c>
      <c r="J421" s="61">
        <v>0.29932093325827613</v>
      </c>
      <c r="K421" s="16">
        <v>0.29932093325827613</v>
      </c>
      <c r="L421" s="16">
        <v>7.7037719213444175E-4</v>
      </c>
      <c r="M421" s="54">
        <v>7.7037719213444175E-4</v>
      </c>
      <c r="N421" s="59">
        <f t="shared" si="19"/>
        <v>0.3000913104504106</v>
      </c>
      <c r="O421" s="59">
        <f t="shared" si="20"/>
        <v>0.3000913104504106</v>
      </c>
    </row>
    <row r="422" spans="1:15" x14ac:dyDescent="0.25">
      <c r="A422" s="220"/>
      <c r="B422" s="220"/>
      <c r="C422" s="15" t="s">
        <v>225</v>
      </c>
      <c r="D422" s="16">
        <v>1.9774327111240192E-2</v>
      </c>
      <c r="E422" s="16">
        <v>1.9774327111240192E-2</v>
      </c>
      <c r="F422" s="16">
        <v>1.9702518208030079E-4</v>
      </c>
      <c r="G422" s="54">
        <v>1.9702518208030079E-4</v>
      </c>
      <c r="H422" s="59">
        <f t="shared" si="21"/>
        <v>1.9971352293320494E-2</v>
      </c>
      <c r="I422" s="59">
        <f t="shared" si="21"/>
        <v>1.9971352293320494E-2</v>
      </c>
      <c r="J422" s="61">
        <v>1.2853312622306125E-2</v>
      </c>
      <c r="K422" s="16">
        <v>1.2853312622306125E-2</v>
      </c>
      <c r="L422" s="16">
        <v>1.2806636835219551E-4</v>
      </c>
      <c r="M422" s="54">
        <v>1.2806636835219551E-4</v>
      </c>
      <c r="N422" s="59">
        <f t="shared" si="19"/>
        <v>1.2981378990658321E-2</v>
      </c>
      <c r="O422" s="59">
        <f t="shared" si="20"/>
        <v>1.2981378990658321E-2</v>
      </c>
    </row>
    <row r="423" spans="1:15" x14ac:dyDescent="0.25">
      <c r="A423" s="220"/>
      <c r="B423" s="220"/>
      <c r="C423" s="15" t="s">
        <v>226</v>
      </c>
      <c r="D423" s="16">
        <v>5.2047821627246922E-2</v>
      </c>
      <c r="E423" s="16">
        <v>5.2047821627246922E-2</v>
      </c>
      <c r="F423" s="16">
        <v>3.7782404532606118E-4</v>
      </c>
      <c r="G423" s="54">
        <v>3.7782404532606118E-4</v>
      </c>
      <c r="H423" s="59">
        <f t="shared" si="21"/>
        <v>5.2425645672572983E-2</v>
      </c>
      <c r="I423" s="59">
        <f t="shared" si="21"/>
        <v>5.2425645672572983E-2</v>
      </c>
      <c r="J423" s="61">
        <v>3.38310840577105E-2</v>
      </c>
      <c r="K423" s="16">
        <v>3.38310840577105E-2</v>
      </c>
      <c r="L423" s="16">
        <v>2.4558562946193975E-4</v>
      </c>
      <c r="M423" s="54">
        <v>2.4558562946193975E-4</v>
      </c>
      <c r="N423" s="59">
        <f t="shared" si="19"/>
        <v>3.4076669687172441E-2</v>
      </c>
      <c r="O423" s="59">
        <f t="shared" si="20"/>
        <v>3.4076669687172441E-2</v>
      </c>
    </row>
    <row r="424" spans="1:15" x14ac:dyDescent="0.25">
      <c r="A424" s="220" t="s">
        <v>112</v>
      </c>
      <c r="B424" s="220" t="s">
        <v>223</v>
      </c>
      <c r="C424" s="15" t="s">
        <v>224</v>
      </c>
      <c r="D424" s="16">
        <v>0</v>
      </c>
      <c r="E424" s="16">
        <v>0</v>
      </c>
      <c r="F424" s="16">
        <v>7.8746752892145555E-2</v>
      </c>
      <c r="G424" s="54">
        <v>7.8746752892145555E-2</v>
      </c>
      <c r="H424" s="59">
        <f t="shared" si="21"/>
        <v>7.8746752892145555E-2</v>
      </c>
      <c r="I424" s="59">
        <f t="shared" si="21"/>
        <v>7.8746752892145555E-2</v>
      </c>
      <c r="J424" s="61">
        <v>0</v>
      </c>
      <c r="K424" s="16">
        <v>0</v>
      </c>
      <c r="L424" s="16">
        <v>7.8746752892145555E-2</v>
      </c>
      <c r="M424" s="54">
        <v>7.8746752892145555E-2</v>
      </c>
      <c r="N424" s="59">
        <f t="shared" si="19"/>
        <v>7.8746752892145555E-2</v>
      </c>
      <c r="O424" s="59">
        <f t="shared" si="20"/>
        <v>7.8746752892145555E-2</v>
      </c>
    </row>
    <row r="425" spans="1:15" x14ac:dyDescent="0.25">
      <c r="A425" s="220"/>
      <c r="B425" s="220"/>
      <c r="C425" s="15" t="s">
        <v>225</v>
      </c>
      <c r="D425" s="16">
        <v>0</v>
      </c>
      <c r="E425" s="16">
        <v>0</v>
      </c>
      <c r="F425" s="16">
        <v>1.3208751238343199E-2</v>
      </c>
      <c r="G425" s="54">
        <v>1.3208751238343199E-2</v>
      </c>
      <c r="H425" s="59">
        <f t="shared" si="21"/>
        <v>1.3208751238343199E-2</v>
      </c>
      <c r="I425" s="59">
        <f t="shared" si="21"/>
        <v>1.3208751238343199E-2</v>
      </c>
      <c r="J425" s="61">
        <v>0</v>
      </c>
      <c r="K425" s="16">
        <v>0</v>
      </c>
      <c r="L425" s="16">
        <v>1.3208751238343199E-2</v>
      </c>
      <c r="M425" s="54">
        <v>1.3208751238343199E-2</v>
      </c>
      <c r="N425" s="59">
        <f t="shared" si="19"/>
        <v>1.3208751238343199E-2</v>
      </c>
      <c r="O425" s="59">
        <f t="shared" si="20"/>
        <v>1.3208751238343199E-2</v>
      </c>
    </row>
    <row r="426" spans="1:15" x14ac:dyDescent="0.25">
      <c r="A426" s="220"/>
      <c r="B426" s="220"/>
      <c r="C426" s="15" t="s">
        <v>226</v>
      </c>
      <c r="D426" s="16">
        <v>0</v>
      </c>
      <c r="E426" s="16">
        <v>0</v>
      </c>
      <c r="F426" s="16">
        <v>2.4961862516576158E-2</v>
      </c>
      <c r="G426" s="54">
        <v>2.4961862516576158E-2</v>
      </c>
      <c r="H426" s="59">
        <f t="shared" si="21"/>
        <v>2.4961862516576158E-2</v>
      </c>
      <c r="I426" s="59">
        <f t="shared" si="21"/>
        <v>2.4961862516576158E-2</v>
      </c>
      <c r="J426" s="61">
        <v>0</v>
      </c>
      <c r="K426" s="16">
        <v>0</v>
      </c>
      <c r="L426" s="16">
        <v>2.4961862516576158E-2</v>
      </c>
      <c r="M426" s="54">
        <v>2.4961862516576158E-2</v>
      </c>
      <c r="N426" s="59">
        <f t="shared" si="19"/>
        <v>2.4961862516576158E-2</v>
      </c>
      <c r="O426" s="59">
        <f t="shared" si="20"/>
        <v>2.4961862516576158E-2</v>
      </c>
    </row>
    <row r="427" spans="1:15" x14ac:dyDescent="0.25">
      <c r="A427" s="220"/>
      <c r="B427" s="220" t="s">
        <v>227</v>
      </c>
      <c r="C427" s="15" t="s">
        <v>224</v>
      </c>
      <c r="D427" s="16">
        <v>0</v>
      </c>
      <c r="E427" s="16">
        <v>0</v>
      </c>
      <c r="F427" s="16">
        <v>6.8689819205030839E-2</v>
      </c>
      <c r="G427" s="54">
        <v>6.8689819205030839E-2</v>
      </c>
      <c r="H427" s="59">
        <f t="shared" si="21"/>
        <v>6.8689819205030839E-2</v>
      </c>
      <c r="I427" s="59">
        <f t="shared" si="21"/>
        <v>6.8689819205030839E-2</v>
      </c>
      <c r="J427" s="61">
        <v>0</v>
      </c>
      <c r="K427" s="16">
        <v>0</v>
      </c>
      <c r="L427" s="16">
        <v>4.4648382483270049E-2</v>
      </c>
      <c r="M427" s="54">
        <v>4.4648382483270049E-2</v>
      </c>
      <c r="N427" s="59">
        <f t="shared" si="19"/>
        <v>4.4648382483270049E-2</v>
      </c>
      <c r="O427" s="59">
        <f t="shared" si="20"/>
        <v>4.4648382483270049E-2</v>
      </c>
    </row>
    <row r="428" spans="1:15" x14ac:dyDescent="0.25">
      <c r="A428" s="220"/>
      <c r="B428" s="220"/>
      <c r="C428" s="15" t="s">
        <v>225</v>
      </c>
      <c r="D428" s="16">
        <v>0</v>
      </c>
      <c r="E428" s="16">
        <v>0</v>
      </c>
      <c r="F428" s="16">
        <v>1.1418894248393088E-2</v>
      </c>
      <c r="G428" s="54">
        <v>1.1418894248393088E-2</v>
      </c>
      <c r="H428" s="59">
        <f t="shared" si="21"/>
        <v>1.1418894248393088E-2</v>
      </c>
      <c r="I428" s="59">
        <f t="shared" si="21"/>
        <v>1.1418894248393088E-2</v>
      </c>
      <c r="J428" s="61">
        <v>0</v>
      </c>
      <c r="K428" s="16">
        <v>0</v>
      </c>
      <c r="L428" s="16">
        <v>7.4222812614555076E-3</v>
      </c>
      <c r="M428" s="54">
        <v>7.4222812614555076E-3</v>
      </c>
      <c r="N428" s="59">
        <f t="shared" si="19"/>
        <v>7.4222812614555076E-3</v>
      </c>
      <c r="O428" s="59">
        <f t="shared" si="20"/>
        <v>7.4222812614555076E-3</v>
      </c>
    </row>
    <row r="429" spans="1:15" x14ac:dyDescent="0.25">
      <c r="A429" s="220"/>
      <c r="B429" s="220"/>
      <c r="C429" s="15" t="s">
        <v>226</v>
      </c>
      <c r="D429" s="16">
        <v>0</v>
      </c>
      <c r="E429" s="16">
        <v>0</v>
      </c>
      <c r="F429" s="16">
        <v>2.1897367496506073E-2</v>
      </c>
      <c r="G429" s="54">
        <v>2.1897367496506073E-2</v>
      </c>
      <c r="H429" s="59">
        <f t="shared" si="21"/>
        <v>2.1897367496506073E-2</v>
      </c>
      <c r="I429" s="59">
        <f t="shared" si="21"/>
        <v>2.1897367496506073E-2</v>
      </c>
      <c r="J429" s="61">
        <v>0</v>
      </c>
      <c r="K429" s="16">
        <v>0</v>
      </c>
      <c r="L429" s="16">
        <v>1.4233288872728948E-2</v>
      </c>
      <c r="M429" s="54">
        <v>1.4233288872728948E-2</v>
      </c>
      <c r="N429" s="59">
        <f t="shared" si="19"/>
        <v>1.4233288872728948E-2</v>
      </c>
      <c r="O429" s="59">
        <f t="shared" si="20"/>
        <v>1.4233288872728948E-2</v>
      </c>
    </row>
    <row r="430" spans="1:15" x14ac:dyDescent="0.25">
      <c r="A430" s="220" t="s">
        <v>115</v>
      </c>
      <c r="B430" s="220" t="s">
        <v>223</v>
      </c>
      <c r="C430" s="15" t="s">
        <v>224</v>
      </c>
      <c r="D430" s="16">
        <v>0</v>
      </c>
      <c r="E430" s="16">
        <v>0</v>
      </c>
      <c r="F430" s="16">
        <v>7.9632875392807348E-2</v>
      </c>
      <c r="G430" s="54">
        <v>7.9632875392807348E-2</v>
      </c>
      <c r="H430" s="60">
        <v>1.0652860061840033</v>
      </c>
      <c r="I430" s="60">
        <v>1.0652860061840033</v>
      </c>
      <c r="J430" s="61">
        <v>0</v>
      </c>
      <c r="K430" s="16">
        <v>0</v>
      </c>
      <c r="L430" s="16">
        <v>7.9632875392807348E-2</v>
      </c>
      <c r="M430" s="54">
        <v>7.9632875392807348E-2</v>
      </c>
      <c r="N430" s="59">
        <f t="shared" si="19"/>
        <v>7.9632875392807348E-2</v>
      </c>
      <c r="O430" s="59">
        <f t="shared" si="20"/>
        <v>7.9632875392807348E-2</v>
      </c>
    </row>
    <row r="431" spans="1:15" x14ac:dyDescent="0.25">
      <c r="A431" s="220"/>
      <c r="B431" s="220"/>
      <c r="C431" s="15" t="s">
        <v>225</v>
      </c>
      <c r="D431" s="16">
        <v>0</v>
      </c>
      <c r="E431" s="16">
        <v>0</v>
      </c>
      <c r="F431" s="16">
        <v>1.3357386848677141E-2</v>
      </c>
      <c r="G431" s="54">
        <v>1.3357386848677141E-2</v>
      </c>
      <c r="H431" s="60">
        <v>4.9944014263630383E-2</v>
      </c>
      <c r="I431" s="60">
        <v>4.9944014263630383E-2</v>
      </c>
      <c r="J431" s="61">
        <v>0</v>
      </c>
      <c r="K431" s="16">
        <v>0</v>
      </c>
      <c r="L431" s="16">
        <v>1.3357386848677141E-2</v>
      </c>
      <c r="M431" s="54">
        <v>1.3357386848677141E-2</v>
      </c>
      <c r="N431" s="59">
        <f t="shared" si="19"/>
        <v>1.3357386848677141E-2</v>
      </c>
      <c r="O431" s="59">
        <f t="shared" si="20"/>
        <v>1.3357386848677141E-2</v>
      </c>
    </row>
    <row r="432" spans="1:15" x14ac:dyDescent="0.25">
      <c r="A432" s="220"/>
      <c r="B432" s="220"/>
      <c r="C432" s="15" t="s">
        <v>226</v>
      </c>
      <c r="D432" s="16">
        <v>0</v>
      </c>
      <c r="E432" s="16">
        <v>0</v>
      </c>
      <c r="F432" s="16">
        <v>2.5242753692681665E-2</v>
      </c>
      <c r="G432" s="54">
        <v>2.5242753692681665E-2</v>
      </c>
      <c r="H432" s="60">
        <v>0.12396390690080335</v>
      </c>
      <c r="I432" s="60">
        <v>0.12396390690080335</v>
      </c>
      <c r="J432" s="61">
        <v>0</v>
      </c>
      <c r="K432" s="16">
        <v>0</v>
      </c>
      <c r="L432" s="16">
        <v>2.5242753692681665E-2</v>
      </c>
      <c r="M432" s="54">
        <v>2.5242753692681665E-2</v>
      </c>
      <c r="N432" s="59">
        <f t="shared" si="19"/>
        <v>2.5242753692681665E-2</v>
      </c>
      <c r="O432" s="59">
        <f t="shared" si="20"/>
        <v>2.5242753692681665E-2</v>
      </c>
    </row>
    <row r="433" spans="1:15" x14ac:dyDescent="0.25">
      <c r="A433" s="220"/>
      <c r="B433" s="220" t="s">
        <v>227</v>
      </c>
      <c r="C433" s="15" t="s">
        <v>224</v>
      </c>
      <c r="D433" s="16">
        <v>0</v>
      </c>
      <c r="E433" s="16">
        <v>0</v>
      </c>
      <c r="F433" s="16">
        <v>6.9462772909513554E-2</v>
      </c>
      <c r="G433" s="54">
        <v>6.9462772909513554E-2</v>
      </c>
      <c r="H433" s="60">
        <v>0.97562233786921826</v>
      </c>
      <c r="I433" s="60">
        <v>0.97562233786921826</v>
      </c>
      <c r="J433" s="61">
        <v>0</v>
      </c>
      <c r="K433" s="16">
        <v>0</v>
      </c>
      <c r="L433" s="16">
        <v>4.5150802391183811E-2</v>
      </c>
      <c r="M433" s="54">
        <v>4.5150802391183811E-2</v>
      </c>
      <c r="N433" s="59">
        <f t="shared" si="19"/>
        <v>4.5150802391183811E-2</v>
      </c>
      <c r="O433" s="59">
        <f t="shared" si="20"/>
        <v>4.5150802391183811E-2</v>
      </c>
    </row>
    <row r="434" spans="1:15" x14ac:dyDescent="0.25">
      <c r="A434" s="220"/>
      <c r="B434" s="220"/>
      <c r="C434" s="15" t="s">
        <v>225</v>
      </c>
      <c r="D434" s="16">
        <v>0</v>
      </c>
      <c r="E434" s="16">
        <v>0</v>
      </c>
      <c r="F434" s="16">
        <v>1.15473889323585E-2</v>
      </c>
      <c r="G434" s="54">
        <v>1.15473889323585E-2</v>
      </c>
      <c r="H434" s="60">
        <v>4.1894760828898717E-2</v>
      </c>
      <c r="I434" s="60">
        <v>4.1894760828898717E-2</v>
      </c>
      <c r="J434" s="61">
        <v>0</v>
      </c>
      <c r="K434" s="16">
        <v>0</v>
      </c>
      <c r="L434" s="16">
        <v>7.5058028060330248E-3</v>
      </c>
      <c r="M434" s="54">
        <v>7.5058028060330248E-3</v>
      </c>
      <c r="N434" s="59">
        <f t="shared" si="19"/>
        <v>7.5058028060330248E-3</v>
      </c>
      <c r="O434" s="59">
        <f t="shared" si="20"/>
        <v>7.5058028060330248E-3</v>
      </c>
    </row>
    <row r="435" spans="1:15" x14ac:dyDescent="0.25">
      <c r="A435" s="220"/>
      <c r="B435" s="220"/>
      <c r="C435" s="15" t="s">
        <v>226</v>
      </c>
      <c r="D435" s="16">
        <v>0</v>
      </c>
      <c r="E435" s="16">
        <v>0</v>
      </c>
      <c r="F435" s="16">
        <v>2.2143774482588283E-2</v>
      </c>
      <c r="G435" s="54">
        <v>2.2143774482588283E-2</v>
      </c>
      <c r="H435" s="60">
        <v>0.11027080853230281</v>
      </c>
      <c r="I435" s="60">
        <v>0.11027080853230281</v>
      </c>
      <c r="J435" s="61">
        <v>0</v>
      </c>
      <c r="K435" s="16">
        <v>0</v>
      </c>
      <c r="L435" s="16">
        <v>1.4393453413682384E-2</v>
      </c>
      <c r="M435" s="54">
        <v>1.4393453413682384E-2</v>
      </c>
      <c r="N435" s="59">
        <f t="shared" si="19"/>
        <v>1.4393453413682384E-2</v>
      </c>
      <c r="O435" s="59">
        <f t="shared" si="20"/>
        <v>1.4393453413682384E-2</v>
      </c>
    </row>
    <row r="436" spans="1:15" x14ac:dyDescent="0.25">
      <c r="A436" s="220" t="s">
        <v>116</v>
      </c>
      <c r="B436" s="220" t="s">
        <v>223</v>
      </c>
      <c r="C436" s="15" t="s">
        <v>224</v>
      </c>
      <c r="D436" s="16">
        <v>0</v>
      </c>
      <c r="E436" s="16">
        <v>0</v>
      </c>
      <c r="F436" s="16">
        <v>7.7033582724199398E-2</v>
      </c>
      <c r="G436" s="54">
        <v>7.7033582724199398E-2</v>
      </c>
      <c r="H436" s="59">
        <f t="shared" si="21"/>
        <v>7.7033582724199398E-2</v>
      </c>
      <c r="I436" s="59">
        <f t="shared" si="21"/>
        <v>7.7033582724199398E-2</v>
      </c>
      <c r="J436" s="61">
        <v>0</v>
      </c>
      <c r="K436" s="16">
        <v>0</v>
      </c>
      <c r="L436" s="16">
        <v>7.7033582724199398E-2</v>
      </c>
      <c r="M436" s="54">
        <v>7.7033582724199398E-2</v>
      </c>
      <c r="N436" s="59">
        <f t="shared" si="19"/>
        <v>7.7033582724199398E-2</v>
      </c>
      <c r="O436" s="59">
        <f t="shared" si="20"/>
        <v>7.7033582724199398E-2</v>
      </c>
    </row>
    <row r="437" spans="1:15" x14ac:dyDescent="0.25">
      <c r="A437" s="220"/>
      <c r="B437" s="220"/>
      <c r="C437" s="15" t="s">
        <v>225</v>
      </c>
      <c r="D437" s="16">
        <v>0</v>
      </c>
      <c r="E437" s="16">
        <v>0</v>
      </c>
      <c r="F437" s="16">
        <v>1.2921389058364237E-2</v>
      </c>
      <c r="G437" s="54">
        <v>1.2921389058364237E-2</v>
      </c>
      <c r="H437" s="59">
        <f t="shared" si="21"/>
        <v>1.2921389058364237E-2</v>
      </c>
      <c r="I437" s="59">
        <f t="shared" si="21"/>
        <v>1.2921389058364237E-2</v>
      </c>
      <c r="J437" s="61">
        <v>0</v>
      </c>
      <c r="K437" s="16">
        <v>0</v>
      </c>
      <c r="L437" s="16">
        <v>1.2921389058364237E-2</v>
      </c>
      <c r="M437" s="54">
        <v>1.2921389058364237E-2</v>
      </c>
      <c r="N437" s="59">
        <f t="shared" si="19"/>
        <v>1.2921389058364237E-2</v>
      </c>
      <c r="O437" s="59">
        <f t="shared" si="20"/>
        <v>1.2921389058364237E-2</v>
      </c>
    </row>
    <row r="438" spans="1:15" x14ac:dyDescent="0.25">
      <c r="A438" s="220"/>
      <c r="B438" s="220"/>
      <c r="C438" s="15" t="s">
        <v>226</v>
      </c>
      <c r="D438" s="16">
        <v>0</v>
      </c>
      <c r="E438" s="16">
        <v>0</v>
      </c>
      <c r="F438" s="16">
        <v>2.4418806242772175E-2</v>
      </c>
      <c r="G438" s="54">
        <v>2.4418806242772175E-2</v>
      </c>
      <c r="H438" s="59">
        <f t="shared" si="21"/>
        <v>2.4418806242772175E-2</v>
      </c>
      <c r="I438" s="59">
        <f t="shared" si="21"/>
        <v>2.4418806242772175E-2</v>
      </c>
      <c r="J438" s="61">
        <v>0</v>
      </c>
      <c r="K438" s="16">
        <v>0</v>
      </c>
      <c r="L438" s="16">
        <v>2.4418806242772175E-2</v>
      </c>
      <c r="M438" s="54">
        <v>2.4418806242772175E-2</v>
      </c>
      <c r="N438" s="59">
        <f t="shared" si="19"/>
        <v>2.4418806242772175E-2</v>
      </c>
      <c r="O438" s="59">
        <f t="shared" si="20"/>
        <v>2.4418806242772175E-2</v>
      </c>
    </row>
    <row r="439" spans="1:15" x14ac:dyDescent="0.25">
      <c r="A439" s="220"/>
      <c r="B439" s="220" t="s">
        <v>227</v>
      </c>
      <c r="C439" s="15" t="s">
        <v>224</v>
      </c>
      <c r="D439" s="16">
        <v>0</v>
      </c>
      <c r="E439" s="16">
        <v>0</v>
      </c>
      <c r="F439" s="16">
        <v>6.719544204303092E-2</v>
      </c>
      <c r="G439" s="54">
        <v>6.719544204303092E-2</v>
      </c>
      <c r="H439" s="59">
        <f t="shared" si="21"/>
        <v>6.719544204303092E-2</v>
      </c>
      <c r="I439" s="59">
        <f t="shared" si="21"/>
        <v>6.719544204303092E-2</v>
      </c>
      <c r="J439" s="61">
        <v>0</v>
      </c>
      <c r="K439" s="16">
        <v>0</v>
      </c>
      <c r="L439" s="16">
        <v>4.3677037327970097E-2</v>
      </c>
      <c r="M439" s="54">
        <v>4.3677037327970097E-2</v>
      </c>
      <c r="N439" s="59">
        <f t="shared" si="19"/>
        <v>4.3677037327970097E-2</v>
      </c>
      <c r="O439" s="59">
        <f t="shared" si="20"/>
        <v>4.3677037327970097E-2</v>
      </c>
    </row>
    <row r="440" spans="1:15" x14ac:dyDescent="0.25">
      <c r="A440" s="220"/>
      <c r="B440" s="220"/>
      <c r="C440" s="15" t="s">
        <v>225</v>
      </c>
      <c r="D440" s="16">
        <v>0</v>
      </c>
      <c r="E440" s="16">
        <v>0</v>
      </c>
      <c r="F440" s="16">
        <v>1.1170471192726621E-2</v>
      </c>
      <c r="G440" s="54">
        <v>1.1170471192726621E-2</v>
      </c>
      <c r="H440" s="59">
        <f t="shared" si="21"/>
        <v>1.1170471192726621E-2</v>
      </c>
      <c r="I440" s="59">
        <f t="shared" si="21"/>
        <v>1.1170471192726621E-2</v>
      </c>
      <c r="J440" s="61">
        <v>0</v>
      </c>
      <c r="K440" s="16">
        <v>0</v>
      </c>
      <c r="L440" s="16">
        <v>7.2608062752723039E-3</v>
      </c>
      <c r="M440" s="54">
        <v>7.2608062752723039E-3</v>
      </c>
      <c r="N440" s="59">
        <f t="shared" si="19"/>
        <v>7.2608062752723039E-3</v>
      </c>
      <c r="O440" s="59">
        <f t="shared" si="20"/>
        <v>7.2608062752723039E-3</v>
      </c>
    </row>
    <row r="441" spans="1:15" x14ac:dyDescent="0.25">
      <c r="A441" s="220"/>
      <c r="B441" s="220"/>
      <c r="C441" s="15" t="s">
        <v>226</v>
      </c>
      <c r="D441" s="16">
        <v>0</v>
      </c>
      <c r="E441" s="16">
        <v>0</v>
      </c>
      <c r="F441" s="16">
        <v>2.1420980656747125E-2</v>
      </c>
      <c r="G441" s="54">
        <v>2.1420980656747125E-2</v>
      </c>
      <c r="H441" s="59">
        <f t="shared" si="21"/>
        <v>2.1420980656747125E-2</v>
      </c>
      <c r="I441" s="59">
        <f t="shared" si="21"/>
        <v>2.1420980656747125E-2</v>
      </c>
      <c r="J441" s="61">
        <v>0</v>
      </c>
      <c r="K441" s="16">
        <v>0</v>
      </c>
      <c r="L441" s="16">
        <v>1.3923637426885632E-2</v>
      </c>
      <c r="M441" s="54">
        <v>1.3923637426885632E-2</v>
      </c>
      <c r="N441" s="59">
        <f t="shared" si="19"/>
        <v>1.3923637426885632E-2</v>
      </c>
      <c r="O441" s="59">
        <f t="shared" si="20"/>
        <v>1.3923637426885632E-2</v>
      </c>
    </row>
    <row r="442" spans="1:15" x14ac:dyDescent="0.25">
      <c r="A442" s="220" t="s">
        <v>117</v>
      </c>
      <c r="B442" s="220" t="s">
        <v>223</v>
      </c>
      <c r="C442" s="15" t="s">
        <v>224</v>
      </c>
      <c r="D442" s="16">
        <v>0</v>
      </c>
      <c r="E442" s="16">
        <v>0</v>
      </c>
      <c r="F442" s="16">
        <v>7.9396576059297536E-2</v>
      </c>
      <c r="G442" s="54">
        <v>7.9396576059297536E-2</v>
      </c>
      <c r="H442" s="59">
        <f t="shared" si="21"/>
        <v>7.9396576059297536E-2</v>
      </c>
      <c r="I442" s="59">
        <f t="shared" si="21"/>
        <v>7.9396576059297536E-2</v>
      </c>
      <c r="J442" s="61">
        <v>0</v>
      </c>
      <c r="K442" s="16">
        <v>0</v>
      </c>
      <c r="L442" s="16">
        <v>7.9396576059297536E-2</v>
      </c>
      <c r="M442" s="54">
        <v>7.9396576059297536E-2</v>
      </c>
      <c r="N442" s="59">
        <f t="shared" si="19"/>
        <v>7.9396576059297536E-2</v>
      </c>
      <c r="O442" s="59">
        <f t="shared" si="20"/>
        <v>7.9396576059297536E-2</v>
      </c>
    </row>
    <row r="443" spans="1:15" x14ac:dyDescent="0.25">
      <c r="A443" s="220"/>
      <c r="B443" s="220"/>
      <c r="C443" s="15" t="s">
        <v>225</v>
      </c>
      <c r="D443" s="16">
        <v>0</v>
      </c>
      <c r="E443" s="16">
        <v>0</v>
      </c>
      <c r="F443" s="16">
        <v>1.3317750685921424E-2</v>
      </c>
      <c r="G443" s="54">
        <v>1.3317750685921424E-2</v>
      </c>
      <c r="H443" s="59">
        <f t="shared" si="21"/>
        <v>1.3317750685921424E-2</v>
      </c>
      <c r="I443" s="59">
        <f t="shared" si="21"/>
        <v>1.3317750685921424E-2</v>
      </c>
      <c r="J443" s="61">
        <v>0</v>
      </c>
      <c r="K443" s="16">
        <v>0</v>
      </c>
      <c r="L443" s="16">
        <v>1.3317750685921424E-2</v>
      </c>
      <c r="M443" s="54">
        <v>1.3317750685921424E-2</v>
      </c>
      <c r="N443" s="59">
        <f t="shared" si="19"/>
        <v>1.3317750685921424E-2</v>
      </c>
      <c r="O443" s="59">
        <f t="shared" si="20"/>
        <v>1.3317750685921424E-2</v>
      </c>
    </row>
    <row r="444" spans="1:15" x14ac:dyDescent="0.25">
      <c r="A444" s="220"/>
      <c r="B444" s="220"/>
      <c r="C444" s="15" t="s">
        <v>226</v>
      </c>
      <c r="D444" s="16">
        <v>0</v>
      </c>
      <c r="E444" s="16">
        <v>0</v>
      </c>
      <c r="F444" s="16">
        <v>2.5167849379053531E-2</v>
      </c>
      <c r="G444" s="54">
        <v>2.5167849379053531E-2</v>
      </c>
      <c r="H444" s="59">
        <f t="shared" si="21"/>
        <v>2.5167849379053531E-2</v>
      </c>
      <c r="I444" s="59">
        <f t="shared" si="21"/>
        <v>2.5167849379053531E-2</v>
      </c>
      <c r="J444" s="61">
        <v>0</v>
      </c>
      <c r="K444" s="16">
        <v>0</v>
      </c>
      <c r="L444" s="16">
        <v>2.5167849379053531E-2</v>
      </c>
      <c r="M444" s="54">
        <v>2.5167849379053531E-2</v>
      </c>
      <c r="N444" s="59">
        <f t="shared" si="19"/>
        <v>2.5167849379053531E-2</v>
      </c>
      <c r="O444" s="59">
        <f t="shared" si="20"/>
        <v>2.5167849379053531E-2</v>
      </c>
    </row>
    <row r="445" spans="1:15" x14ac:dyDescent="0.25">
      <c r="A445" s="220"/>
      <c r="B445" s="220" t="s">
        <v>227</v>
      </c>
      <c r="C445" s="15" t="s">
        <v>224</v>
      </c>
      <c r="D445" s="16">
        <v>0</v>
      </c>
      <c r="E445" s="16">
        <v>0</v>
      </c>
      <c r="F445" s="16">
        <v>6.9256651921651494E-2</v>
      </c>
      <c r="G445" s="54">
        <v>6.9256651921651494E-2</v>
      </c>
      <c r="H445" s="59">
        <f t="shared" si="21"/>
        <v>6.9256651921651494E-2</v>
      </c>
      <c r="I445" s="59">
        <f t="shared" si="21"/>
        <v>6.9256651921651494E-2</v>
      </c>
      <c r="J445" s="61">
        <v>0</v>
      </c>
      <c r="K445" s="16">
        <v>0</v>
      </c>
      <c r="L445" s="16">
        <v>4.5016823749073474E-2</v>
      </c>
      <c r="M445" s="54">
        <v>4.5016823749073474E-2</v>
      </c>
      <c r="N445" s="59">
        <f t="shared" si="19"/>
        <v>4.5016823749073474E-2</v>
      </c>
      <c r="O445" s="59">
        <f t="shared" si="20"/>
        <v>4.5016823749073474E-2</v>
      </c>
    </row>
    <row r="446" spans="1:15" x14ac:dyDescent="0.25">
      <c r="A446" s="220"/>
      <c r="B446" s="220"/>
      <c r="C446" s="15" t="s">
        <v>225</v>
      </c>
      <c r="D446" s="16">
        <v>0</v>
      </c>
      <c r="E446" s="16">
        <v>0</v>
      </c>
      <c r="F446" s="16">
        <v>1.1513123683301058E-2</v>
      </c>
      <c r="G446" s="54">
        <v>1.1513123683301058E-2</v>
      </c>
      <c r="H446" s="59">
        <f t="shared" si="21"/>
        <v>1.1513123683301058E-2</v>
      </c>
      <c r="I446" s="59">
        <f t="shared" si="21"/>
        <v>1.1513123683301058E-2</v>
      </c>
      <c r="J446" s="61">
        <v>0</v>
      </c>
      <c r="K446" s="16">
        <v>0</v>
      </c>
      <c r="L446" s="16">
        <v>7.4835303941456878E-3</v>
      </c>
      <c r="M446" s="54">
        <v>7.4835303941456878E-3</v>
      </c>
      <c r="N446" s="59">
        <f t="shared" si="19"/>
        <v>7.4835303941456878E-3</v>
      </c>
      <c r="O446" s="59">
        <f t="shared" si="20"/>
        <v>7.4835303941456878E-3</v>
      </c>
    </row>
    <row r="447" spans="1:15" x14ac:dyDescent="0.25">
      <c r="A447" s="220"/>
      <c r="B447" s="220"/>
      <c r="C447" s="15" t="s">
        <v>226</v>
      </c>
      <c r="D447" s="16">
        <v>0</v>
      </c>
      <c r="E447" s="16">
        <v>0</v>
      </c>
      <c r="F447" s="16">
        <v>2.2078065952966363E-2</v>
      </c>
      <c r="G447" s="54">
        <v>2.2078065952966363E-2</v>
      </c>
      <c r="H447" s="59">
        <f t="shared" si="21"/>
        <v>2.2078065952966363E-2</v>
      </c>
      <c r="I447" s="59">
        <f t="shared" si="21"/>
        <v>2.2078065952966363E-2</v>
      </c>
      <c r="J447" s="61">
        <v>0</v>
      </c>
      <c r="K447" s="16">
        <v>0</v>
      </c>
      <c r="L447" s="16">
        <v>1.4350742869428137E-2</v>
      </c>
      <c r="M447" s="54">
        <v>1.4350742869428137E-2</v>
      </c>
      <c r="N447" s="59">
        <f t="shared" si="19"/>
        <v>1.4350742869428137E-2</v>
      </c>
      <c r="O447" s="59">
        <f t="shared" si="20"/>
        <v>1.4350742869428137E-2</v>
      </c>
    </row>
    <row r="448" spans="1:15" x14ac:dyDescent="0.25">
      <c r="A448" s="220" t="s">
        <v>118</v>
      </c>
      <c r="B448" s="220" t="s">
        <v>223</v>
      </c>
      <c r="C448" s="15" t="s">
        <v>224</v>
      </c>
      <c r="D448" s="16">
        <v>0</v>
      </c>
      <c r="E448" s="16">
        <v>0</v>
      </c>
      <c r="F448" s="16">
        <v>7.8746752892145555E-2</v>
      </c>
      <c r="G448" s="54">
        <v>7.8746752892145555E-2</v>
      </c>
      <c r="H448" s="59">
        <f t="shared" si="21"/>
        <v>7.8746752892145555E-2</v>
      </c>
      <c r="I448" s="59">
        <f t="shared" si="21"/>
        <v>7.8746752892145555E-2</v>
      </c>
      <c r="J448" s="61">
        <v>0</v>
      </c>
      <c r="K448" s="16">
        <v>0</v>
      </c>
      <c r="L448" s="16">
        <v>7.8746752892145555E-2</v>
      </c>
      <c r="M448" s="54">
        <v>7.8746752892145555E-2</v>
      </c>
      <c r="N448" s="59">
        <f t="shared" si="19"/>
        <v>7.8746752892145555E-2</v>
      </c>
      <c r="O448" s="59">
        <f t="shared" si="20"/>
        <v>7.8746752892145555E-2</v>
      </c>
    </row>
    <row r="449" spans="1:15" x14ac:dyDescent="0.25">
      <c r="A449" s="220"/>
      <c r="B449" s="220"/>
      <c r="C449" s="15" t="s">
        <v>225</v>
      </c>
      <c r="D449" s="16">
        <v>0</v>
      </c>
      <c r="E449" s="16">
        <v>0</v>
      </c>
      <c r="F449" s="16">
        <v>1.3208751238343199E-2</v>
      </c>
      <c r="G449" s="54">
        <v>1.3208751238343199E-2</v>
      </c>
      <c r="H449" s="59">
        <f t="shared" si="21"/>
        <v>1.3208751238343199E-2</v>
      </c>
      <c r="I449" s="59">
        <f t="shared" si="21"/>
        <v>1.3208751238343199E-2</v>
      </c>
      <c r="J449" s="61">
        <v>0</v>
      </c>
      <c r="K449" s="16">
        <v>0</v>
      </c>
      <c r="L449" s="16">
        <v>1.3208751238343199E-2</v>
      </c>
      <c r="M449" s="54">
        <v>1.3208751238343199E-2</v>
      </c>
      <c r="N449" s="59">
        <f t="shared" si="19"/>
        <v>1.3208751238343199E-2</v>
      </c>
      <c r="O449" s="59">
        <f t="shared" si="20"/>
        <v>1.3208751238343199E-2</v>
      </c>
    </row>
    <row r="450" spans="1:15" x14ac:dyDescent="0.25">
      <c r="A450" s="220"/>
      <c r="B450" s="220"/>
      <c r="C450" s="15" t="s">
        <v>226</v>
      </c>
      <c r="D450" s="16">
        <v>0</v>
      </c>
      <c r="E450" s="16">
        <v>0</v>
      </c>
      <c r="F450" s="16">
        <v>2.4961862516576158E-2</v>
      </c>
      <c r="G450" s="54">
        <v>2.4961862516576158E-2</v>
      </c>
      <c r="H450" s="59">
        <f t="shared" si="21"/>
        <v>2.4961862516576158E-2</v>
      </c>
      <c r="I450" s="59">
        <f t="shared" si="21"/>
        <v>2.4961862516576158E-2</v>
      </c>
      <c r="J450" s="61">
        <v>0</v>
      </c>
      <c r="K450" s="16">
        <v>0</v>
      </c>
      <c r="L450" s="16">
        <v>2.4961862516576158E-2</v>
      </c>
      <c r="M450" s="54">
        <v>2.4961862516576158E-2</v>
      </c>
      <c r="N450" s="59">
        <f t="shared" si="19"/>
        <v>2.4961862516576158E-2</v>
      </c>
      <c r="O450" s="59">
        <f t="shared" si="20"/>
        <v>2.4961862516576158E-2</v>
      </c>
    </row>
    <row r="451" spans="1:15" x14ac:dyDescent="0.25">
      <c r="A451" s="220"/>
      <c r="B451" s="220" t="s">
        <v>227</v>
      </c>
      <c r="C451" s="15" t="s">
        <v>224</v>
      </c>
      <c r="D451" s="16">
        <v>0</v>
      </c>
      <c r="E451" s="16">
        <v>0</v>
      </c>
      <c r="F451" s="16">
        <v>6.8689819205030839E-2</v>
      </c>
      <c r="G451" s="54">
        <v>6.8689819205030839E-2</v>
      </c>
      <c r="H451" s="59">
        <f t="shared" si="21"/>
        <v>6.8689819205030839E-2</v>
      </c>
      <c r="I451" s="59">
        <f t="shared" si="21"/>
        <v>6.8689819205030839E-2</v>
      </c>
      <c r="J451" s="61">
        <v>0</v>
      </c>
      <c r="K451" s="16">
        <v>0</v>
      </c>
      <c r="L451" s="16">
        <v>4.4648382483270049E-2</v>
      </c>
      <c r="M451" s="54">
        <v>4.4648382483270049E-2</v>
      </c>
      <c r="N451" s="59">
        <f t="shared" si="19"/>
        <v>4.4648382483270049E-2</v>
      </c>
      <c r="O451" s="59">
        <f t="shared" si="20"/>
        <v>4.4648382483270049E-2</v>
      </c>
    </row>
    <row r="452" spans="1:15" x14ac:dyDescent="0.25">
      <c r="A452" s="220"/>
      <c r="B452" s="220"/>
      <c r="C452" s="15" t="s">
        <v>225</v>
      </c>
      <c r="D452" s="16">
        <v>0</v>
      </c>
      <c r="E452" s="16">
        <v>0</v>
      </c>
      <c r="F452" s="16">
        <v>1.1418894248393088E-2</v>
      </c>
      <c r="G452" s="54">
        <v>1.1418894248393088E-2</v>
      </c>
      <c r="H452" s="59">
        <f t="shared" si="21"/>
        <v>1.1418894248393088E-2</v>
      </c>
      <c r="I452" s="59">
        <f t="shared" si="21"/>
        <v>1.1418894248393088E-2</v>
      </c>
      <c r="J452" s="61">
        <v>0</v>
      </c>
      <c r="K452" s="16">
        <v>0</v>
      </c>
      <c r="L452" s="16">
        <v>7.4222812614555076E-3</v>
      </c>
      <c r="M452" s="54">
        <v>7.4222812614555076E-3</v>
      </c>
      <c r="N452" s="59">
        <f t="shared" si="19"/>
        <v>7.4222812614555076E-3</v>
      </c>
      <c r="O452" s="59">
        <f t="shared" si="20"/>
        <v>7.4222812614555076E-3</v>
      </c>
    </row>
    <row r="453" spans="1:15" x14ac:dyDescent="0.25">
      <c r="A453" s="220"/>
      <c r="B453" s="220"/>
      <c r="C453" s="15" t="s">
        <v>226</v>
      </c>
      <c r="D453" s="16">
        <v>0</v>
      </c>
      <c r="E453" s="16">
        <v>0</v>
      </c>
      <c r="F453" s="16">
        <v>2.1897367496506073E-2</v>
      </c>
      <c r="G453" s="54">
        <v>2.1897367496506073E-2</v>
      </c>
      <c r="H453" s="59">
        <f t="shared" si="21"/>
        <v>2.1897367496506073E-2</v>
      </c>
      <c r="I453" s="59">
        <f t="shared" si="21"/>
        <v>2.1897367496506073E-2</v>
      </c>
      <c r="J453" s="61">
        <v>0</v>
      </c>
      <c r="K453" s="16">
        <v>0</v>
      </c>
      <c r="L453" s="16">
        <v>1.4233288872728948E-2</v>
      </c>
      <c r="M453" s="54">
        <v>1.4233288872728948E-2</v>
      </c>
      <c r="N453" s="59">
        <f t="shared" ref="N453:N516" si="22">J453+L453</f>
        <v>1.4233288872728948E-2</v>
      </c>
      <c r="O453" s="59">
        <f t="shared" ref="O453:O516" si="23">K453+M453</f>
        <v>1.4233288872728948E-2</v>
      </c>
    </row>
    <row r="454" spans="1:15" x14ac:dyDescent="0.25">
      <c r="A454" s="220" t="s">
        <v>119</v>
      </c>
      <c r="B454" s="220" t="s">
        <v>223</v>
      </c>
      <c r="C454" s="15" t="s">
        <v>224</v>
      </c>
      <c r="D454" s="16">
        <v>0</v>
      </c>
      <c r="E454" s="16">
        <v>0</v>
      </c>
      <c r="F454" s="16">
        <v>8.0459923060091684E-2</v>
      </c>
      <c r="G454" s="54">
        <v>8.0459923060091684E-2</v>
      </c>
      <c r="H454" s="59">
        <f t="shared" si="21"/>
        <v>8.0459923060091684E-2</v>
      </c>
      <c r="I454" s="59">
        <f t="shared" si="21"/>
        <v>8.0459923060091684E-2</v>
      </c>
      <c r="J454" s="61">
        <v>0</v>
      </c>
      <c r="K454" s="16">
        <v>0</v>
      </c>
      <c r="L454" s="16">
        <v>8.0459923060091684E-2</v>
      </c>
      <c r="M454" s="54">
        <v>8.0459923060091684E-2</v>
      </c>
      <c r="N454" s="59">
        <f t="shared" si="22"/>
        <v>8.0459923060091684E-2</v>
      </c>
      <c r="O454" s="59">
        <f t="shared" si="23"/>
        <v>8.0459923060091684E-2</v>
      </c>
    </row>
    <row r="455" spans="1:15" x14ac:dyDescent="0.25">
      <c r="A455" s="220"/>
      <c r="B455" s="220"/>
      <c r="C455" s="15" t="s">
        <v>225</v>
      </c>
      <c r="D455" s="16">
        <v>0</v>
      </c>
      <c r="E455" s="16">
        <v>0</v>
      </c>
      <c r="F455" s="16">
        <v>1.3496113418322154E-2</v>
      </c>
      <c r="G455" s="54">
        <v>1.3496113418322154E-2</v>
      </c>
      <c r="H455" s="59">
        <f t="shared" si="21"/>
        <v>1.3496113418322154E-2</v>
      </c>
      <c r="I455" s="59">
        <f t="shared" si="21"/>
        <v>1.3496113418322154E-2</v>
      </c>
      <c r="J455" s="61">
        <v>0</v>
      </c>
      <c r="K455" s="16">
        <v>0</v>
      </c>
      <c r="L455" s="16">
        <v>1.3496113418322154E-2</v>
      </c>
      <c r="M455" s="54">
        <v>1.3496113418322154E-2</v>
      </c>
      <c r="N455" s="59">
        <f t="shared" si="22"/>
        <v>1.3496113418322154E-2</v>
      </c>
      <c r="O455" s="59">
        <f t="shared" si="23"/>
        <v>1.3496113418322154E-2</v>
      </c>
    </row>
    <row r="456" spans="1:15" x14ac:dyDescent="0.25">
      <c r="A456" s="220"/>
      <c r="B456" s="220"/>
      <c r="C456" s="15" t="s">
        <v>226</v>
      </c>
      <c r="D456" s="16">
        <v>0</v>
      </c>
      <c r="E456" s="16">
        <v>0</v>
      </c>
      <c r="F456" s="16">
        <v>2.5504918790380134E-2</v>
      </c>
      <c r="G456" s="54">
        <v>2.5504918790380134E-2</v>
      </c>
      <c r="H456" s="59">
        <f t="shared" si="21"/>
        <v>2.5504918790380134E-2</v>
      </c>
      <c r="I456" s="59">
        <f t="shared" si="21"/>
        <v>2.5504918790380134E-2</v>
      </c>
      <c r="J456" s="61">
        <v>0</v>
      </c>
      <c r="K456" s="16">
        <v>0</v>
      </c>
      <c r="L456" s="16">
        <v>2.5504918790380134E-2</v>
      </c>
      <c r="M456" s="54">
        <v>2.5504918790380134E-2</v>
      </c>
      <c r="N456" s="59">
        <f t="shared" si="22"/>
        <v>2.5504918790380134E-2</v>
      </c>
      <c r="O456" s="59">
        <f t="shared" si="23"/>
        <v>2.5504918790380134E-2</v>
      </c>
    </row>
    <row r="457" spans="1:15" x14ac:dyDescent="0.25">
      <c r="A457" s="220"/>
      <c r="B457" s="220" t="s">
        <v>227</v>
      </c>
      <c r="C457" s="15" t="s">
        <v>224</v>
      </c>
      <c r="D457" s="16">
        <v>0</v>
      </c>
      <c r="E457" s="16">
        <v>0</v>
      </c>
      <c r="F457" s="16">
        <v>7.0184196367030743E-2</v>
      </c>
      <c r="G457" s="54">
        <v>7.0184196367030743E-2</v>
      </c>
      <c r="H457" s="59">
        <f t="shared" si="21"/>
        <v>7.0184196367030743E-2</v>
      </c>
      <c r="I457" s="59">
        <f t="shared" si="21"/>
        <v>7.0184196367030743E-2</v>
      </c>
      <c r="J457" s="61">
        <v>0</v>
      </c>
      <c r="K457" s="16">
        <v>0</v>
      </c>
      <c r="L457" s="16">
        <v>4.5619727638569987E-2</v>
      </c>
      <c r="M457" s="54">
        <v>4.5619727638569987E-2</v>
      </c>
      <c r="N457" s="59">
        <f t="shared" si="22"/>
        <v>4.5619727638569987E-2</v>
      </c>
      <c r="O457" s="59">
        <f t="shared" si="23"/>
        <v>4.5619727638569987E-2</v>
      </c>
    </row>
    <row r="458" spans="1:15" x14ac:dyDescent="0.25">
      <c r="A458" s="220"/>
      <c r="B458" s="220"/>
      <c r="C458" s="15" t="s">
        <v>225</v>
      </c>
      <c r="D458" s="16">
        <v>0</v>
      </c>
      <c r="E458" s="16">
        <v>0</v>
      </c>
      <c r="F458" s="16">
        <v>1.1667317304059552E-2</v>
      </c>
      <c r="G458" s="54">
        <v>1.1667317304059552E-2</v>
      </c>
      <c r="H458" s="59">
        <f t="shared" si="21"/>
        <v>1.1667317304059552E-2</v>
      </c>
      <c r="I458" s="59">
        <f t="shared" si="21"/>
        <v>1.1667317304059552E-2</v>
      </c>
      <c r="J458" s="61">
        <v>0</v>
      </c>
      <c r="K458" s="16">
        <v>0</v>
      </c>
      <c r="L458" s="16">
        <v>7.5837562476387087E-3</v>
      </c>
      <c r="M458" s="54">
        <v>7.5837562476387087E-3</v>
      </c>
      <c r="N458" s="59">
        <f t="shared" si="22"/>
        <v>7.5837562476387087E-3</v>
      </c>
      <c r="O458" s="59">
        <f t="shared" si="23"/>
        <v>7.5837562476387087E-3</v>
      </c>
    </row>
    <row r="459" spans="1:15" x14ac:dyDescent="0.25">
      <c r="A459" s="220"/>
      <c r="B459" s="220"/>
      <c r="C459" s="15" t="s">
        <v>226</v>
      </c>
      <c r="D459" s="16">
        <v>0</v>
      </c>
      <c r="E459" s="16">
        <v>0</v>
      </c>
      <c r="F459" s="16">
        <v>2.2373754336265015E-2</v>
      </c>
      <c r="G459" s="54">
        <v>2.2373754336265015E-2</v>
      </c>
      <c r="H459" s="59">
        <f t="shared" si="21"/>
        <v>2.2373754336265015E-2</v>
      </c>
      <c r="I459" s="59">
        <f t="shared" si="21"/>
        <v>2.2373754336265015E-2</v>
      </c>
      <c r="J459" s="61">
        <v>0</v>
      </c>
      <c r="K459" s="16">
        <v>0</v>
      </c>
      <c r="L459" s="16">
        <v>1.454294031857226E-2</v>
      </c>
      <c r="M459" s="54">
        <v>1.454294031857226E-2</v>
      </c>
      <c r="N459" s="59">
        <f t="shared" si="22"/>
        <v>1.454294031857226E-2</v>
      </c>
      <c r="O459" s="59">
        <f t="shared" si="23"/>
        <v>1.454294031857226E-2</v>
      </c>
    </row>
    <row r="460" spans="1:15" x14ac:dyDescent="0.25">
      <c r="A460" s="220" t="s">
        <v>120</v>
      </c>
      <c r="B460" s="220" t="s">
        <v>223</v>
      </c>
      <c r="C460" s="15" t="s">
        <v>224</v>
      </c>
      <c r="D460" s="16">
        <v>0</v>
      </c>
      <c r="E460" s="16">
        <v>0</v>
      </c>
      <c r="F460" s="16">
        <v>7.9002743836781172E-2</v>
      </c>
      <c r="G460" s="54">
        <v>7.9002743836781172E-2</v>
      </c>
      <c r="H460" s="59">
        <f t="shared" si="21"/>
        <v>7.9002743836781172E-2</v>
      </c>
      <c r="I460" s="59">
        <f t="shared" si="21"/>
        <v>7.9002743836781172E-2</v>
      </c>
      <c r="J460" s="61">
        <v>0</v>
      </c>
      <c r="K460" s="16">
        <v>0</v>
      </c>
      <c r="L460" s="16">
        <v>7.9002743836781172E-2</v>
      </c>
      <c r="M460" s="54">
        <v>7.9002743836781172E-2</v>
      </c>
      <c r="N460" s="59">
        <f t="shared" si="22"/>
        <v>7.9002743836781172E-2</v>
      </c>
      <c r="O460" s="59">
        <f t="shared" si="23"/>
        <v>7.9002743836781172E-2</v>
      </c>
    </row>
    <row r="461" spans="1:15" x14ac:dyDescent="0.25">
      <c r="A461" s="220"/>
      <c r="B461" s="220"/>
      <c r="C461" s="15" t="s">
        <v>225</v>
      </c>
      <c r="D461" s="16">
        <v>0</v>
      </c>
      <c r="E461" s="16">
        <v>0</v>
      </c>
      <c r="F461" s="16">
        <v>1.325169041466189E-2</v>
      </c>
      <c r="G461" s="54">
        <v>1.325169041466189E-2</v>
      </c>
      <c r="H461" s="59">
        <f t="shared" si="21"/>
        <v>1.325169041466189E-2</v>
      </c>
      <c r="I461" s="59">
        <f t="shared" si="21"/>
        <v>1.325169041466189E-2</v>
      </c>
      <c r="J461" s="61">
        <v>0</v>
      </c>
      <c r="K461" s="16">
        <v>0</v>
      </c>
      <c r="L461" s="16">
        <v>1.325169041466189E-2</v>
      </c>
      <c r="M461" s="54">
        <v>1.325169041466189E-2</v>
      </c>
      <c r="N461" s="59">
        <f t="shared" si="22"/>
        <v>1.325169041466189E-2</v>
      </c>
      <c r="O461" s="59">
        <f t="shared" si="23"/>
        <v>1.325169041466189E-2</v>
      </c>
    </row>
    <row r="462" spans="1:15" x14ac:dyDescent="0.25">
      <c r="A462" s="220"/>
      <c r="B462" s="220"/>
      <c r="C462" s="15" t="s">
        <v>226</v>
      </c>
      <c r="D462" s="16">
        <v>0</v>
      </c>
      <c r="E462" s="16">
        <v>0</v>
      </c>
      <c r="F462" s="16">
        <v>2.5043008856339966E-2</v>
      </c>
      <c r="G462" s="54">
        <v>2.5043008856339966E-2</v>
      </c>
      <c r="H462" s="59">
        <f t="shared" si="21"/>
        <v>2.5043008856339966E-2</v>
      </c>
      <c r="I462" s="59">
        <f t="shared" si="21"/>
        <v>2.5043008856339966E-2</v>
      </c>
      <c r="J462" s="61">
        <v>0</v>
      </c>
      <c r="K462" s="16">
        <v>0</v>
      </c>
      <c r="L462" s="16">
        <v>2.5043008856339966E-2</v>
      </c>
      <c r="M462" s="54">
        <v>2.5043008856339966E-2</v>
      </c>
      <c r="N462" s="59">
        <f t="shared" si="22"/>
        <v>2.5043008856339966E-2</v>
      </c>
      <c r="O462" s="59">
        <f t="shared" si="23"/>
        <v>2.5043008856339966E-2</v>
      </c>
    </row>
    <row r="463" spans="1:15" x14ac:dyDescent="0.25">
      <c r="A463" s="220"/>
      <c r="B463" s="220" t="s">
        <v>227</v>
      </c>
      <c r="C463" s="15" t="s">
        <v>224</v>
      </c>
      <c r="D463" s="16">
        <v>0</v>
      </c>
      <c r="E463" s="16">
        <v>0</v>
      </c>
      <c r="F463" s="16">
        <v>6.8913116941881389E-2</v>
      </c>
      <c r="G463" s="54">
        <v>6.8913116941881389E-2</v>
      </c>
      <c r="H463" s="59">
        <f t="shared" si="21"/>
        <v>6.8913116941881389E-2</v>
      </c>
      <c r="I463" s="59">
        <f t="shared" si="21"/>
        <v>6.8913116941881389E-2</v>
      </c>
      <c r="J463" s="61">
        <v>0</v>
      </c>
      <c r="K463" s="16">
        <v>0</v>
      </c>
      <c r="L463" s="16">
        <v>4.4793526012222903E-2</v>
      </c>
      <c r="M463" s="54">
        <v>4.4793526012222903E-2</v>
      </c>
      <c r="N463" s="59">
        <f t="shared" si="22"/>
        <v>4.4793526012222903E-2</v>
      </c>
      <c r="O463" s="59">
        <f t="shared" si="23"/>
        <v>4.4793526012222903E-2</v>
      </c>
    </row>
    <row r="464" spans="1:15" x14ac:dyDescent="0.25">
      <c r="A464" s="220"/>
      <c r="B464" s="220"/>
      <c r="C464" s="15" t="s">
        <v>225</v>
      </c>
      <c r="D464" s="16">
        <v>0</v>
      </c>
      <c r="E464" s="16">
        <v>0</v>
      </c>
      <c r="F464" s="16">
        <v>1.1456014934871984E-2</v>
      </c>
      <c r="G464" s="54">
        <v>1.1456014934871984E-2</v>
      </c>
      <c r="H464" s="59">
        <f t="shared" si="21"/>
        <v>1.1456014934871984E-2</v>
      </c>
      <c r="I464" s="59">
        <f t="shared" si="21"/>
        <v>1.1456014934871984E-2</v>
      </c>
      <c r="J464" s="61">
        <v>0</v>
      </c>
      <c r="K464" s="16">
        <v>0</v>
      </c>
      <c r="L464" s="16">
        <v>7.4464097076667899E-3</v>
      </c>
      <c r="M464" s="54">
        <v>7.4464097076667899E-3</v>
      </c>
      <c r="N464" s="59">
        <f t="shared" si="22"/>
        <v>7.4464097076667899E-3</v>
      </c>
      <c r="O464" s="59">
        <f t="shared" si="23"/>
        <v>7.4464097076667899E-3</v>
      </c>
    </row>
    <row r="465" spans="1:15" x14ac:dyDescent="0.25">
      <c r="A465" s="220"/>
      <c r="B465" s="220"/>
      <c r="C465" s="15" t="s">
        <v>226</v>
      </c>
      <c r="D465" s="16">
        <v>0</v>
      </c>
      <c r="E465" s="16">
        <v>0</v>
      </c>
      <c r="F465" s="16">
        <v>2.1968551736929819E-2</v>
      </c>
      <c r="G465" s="54">
        <v>2.1968551736929819E-2</v>
      </c>
      <c r="H465" s="59">
        <f t="shared" si="21"/>
        <v>2.1968551736929819E-2</v>
      </c>
      <c r="I465" s="59">
        <f t="shared" si="21"/>
        <v>2.1968551736929819E-2</v>
      </c>
      <c r="J465" s="61">
        <v>0</v>
      </c>
      <c r="K465" s="16">
        <v>0</v>
      </c>
      <c r="L465" s="16">
        <v>1.4279558629004383E-2</v>
      </c>
      <c r="M465" s="54">
        <v>1.4279558629004383E-2</v>
      </c>
      <c r="N465" s="59">
        <f t="shared" si="22"/>
        <v>1.4279558629004383E-2</v>
      </c>
      <c r="O465" s="59">
        <f t="shared" si="23"/>
        <v>1.4279558629004383E-2</v>
      </c>
    </row>
    <row r="466" spans="1:15" x14ac:dyDescent="0.25">
      <c r="A466" s="220" t="s">
        <v>121</v>
      </c>
      <c r="B466" s="220" t="s">
        <v>223</v>
      </c>
      <c r="C466" s="15" t="s">
        <v>224</v>
      </c>
      <c r="D466" s="16">
        <v>0.63917160371040183</v>
      </c>
      <c r="E466" s="16">
        <v>0.63917160371040183</v>
      </c>
      <c r="F466" s="16">
        <v>1.7131701679461522E-3</v>
      </c>
      <c r="G466" s="54">
        <v>1.7131701679461522E-3</v>
      </c>
      <c r="H466" s="59">
        <f t="shared" ref="H466:I529" si="24">D466+F466</f>
        <v>0.64088477387834797</v>
      </c>
      <c r="I466" s="59">
        <f t="shared" si="24"/>
        <v>0.64088477387834797</v>
      </c>
      <c r="J466" s="61">
        <v>0.63917160371040183</v>
      </c>
      <c r="K466" s="16">
        <v>0.63917160371040183</v>
      </c>
      <c r="L466" s="16">
        <v>1.7131701679461522E-3</v>
      </c>
      <c r="M466" s="54">
        <v>1.7131701679461522E-3</v>
      </c>
      <c r="N466" s="59">
        <f t="shared" si="22"/>
        <v>0.64088477387834797</v>
      </c>
      <c r="O466" s="59">
        <f t="shared" si="23"/>
        <v>0.64088477387834797</v>
      </c>
    </row>
    <row r="467" spans="1:15" x14ac:dyDescent="0.25">
      <c r="A467" s="220"/>
      <c r="B467" s="220"/>
      <c r="C467" s="15" t="s">
        <v>225</v>
      </c>
      <c r="D467" s="16">
        <v>2.9966408558178222E-2</v>
      </c>
      <c r="E467" s="16">
        <v>2.9966408558178222E-2</v>
      </c>
      <c r="F467" s="16">
        <v>2.873621799789593E-4</v>
      </c>
      <c r="G467" s="54">
        <v>2.873621799789593E-4</v>
      </c>
      <c r="H467" s="59">
        <f t="shared" si="24"/>
        <v>3.025377073815718E-2</v>
      </c>
      <c r="I467" s="59">
        <f t="shared" si="24"/>
        <v>3.025377073815718E-2</v>
      </c>
      <c r="J467" s="61">
        <v>2.9966408558178222E-2</v>
      </c>
      <c r="K467" s="16">
        <v>2.9966408558178222E-2</v>
      </c>
      <c r="L467" s="16">
        <v>2.873621799789593E-4</v>
      </c>
      <c r="M467" s="54">
        <v>2.873621799789593E-4</v>
      </c>
      <c r="N467" s="59">
        <f t="shared" si="22"/>
        <v>3.025377073815718E-2</v>
      </c>
      <c r="O467" s="59">
        <f t="shared" si="23"/>
        <v>3.025377073815718E-2</v>
      </c>
    </row>
    <row r="468" spans="1:15" x14ac:dyDescent="0.25">
      <c r="A468" s="220"/>
      <c r="B468" s="220"/>
      <c r="C468" s="15" t="s">
        <v>226</v>
      </c>
      <c r="D468" s="16">
        <v>7.4378344140482E-2</v>
      </c>
      <c r="E468" s="16">
        <v>7.4378344140482E-2</v>
      </c>
      <c r="F468" s="16">
        <v>5.430562738039824E-4</v>
      </c>
      <c r="G468" s="54">
        <v>5.430562738039824E-4</v>
      </c>
      <c r="H468" s="59">
        <f t="shared" si="24"/>
        <v>7.492140041428598E-2</v>
      </c>
      <c r="I468" s="59">
        <f t="shared" si="24"/>
        <v>7.492140041428598E-2</v>
      </c>
      <c r="J468" s="61">
        <v>7.4378344140482E-2</v>
      </c>
      <c r="K468" s="16">
        <v>7.4378344140482E-2</v>
      </c>
      <c r="L468" s="16">
        <v>5.430562738039824E-4</v>
      </c>
      <c r="M468" s="54">
        <v>5.430562738039824E-4</v>
      </c>
      <c r="N468" s="59">
        <f t="shared" si="22"/>
        <v>7.492140041428598E-2</v>
      </c>
      <c r="O468" s="59">
        <f t="shared" si="23"/>
        <v>7.492140041428598E-2</v>
      </c>
    </row>
    <row r="469" spans="1:15" x14ac:dyDescent="0.25">
      <c r="A469" s="220"/>
      <c r="B469" s="220" t="s">
        <v>227</v>
      </c>
      <c r="C469" s="15" t="s">
        <v>224</v>
      </c>
      <c r="D469" s="16">
        <v>0.58537340272153082</v>
      </c>
      <c r="E469" s="16">
        <v>0.58537340272153082</v>
      </c>
      <c r="F469" s="16">
        <v>1.4943771619999207E-3</v>
      </c>
      <c r="G469" s="54">
        <v>1.4943771619999207E-3</v>
      </c>
      <c r="H469" s="59">
        <f t="shared" si="24"/>
        <v>0.58686777988353078</v>
      </c>
      <c r="I469" s="59">
        <f t="shared" si="24"/>
        <v>0.58686777988353078</v>
      </c>
      <c r="J469" s="61">
        <v>0.38049271176899507</v>
      </c>
      <c r="K469" s="16">
        <v>0.38049271176899507</v>
      </c>
      <c r="L469" s="16">
        <v>9.7134515529994855E-4</v>
      </c>
      <c r="M469" s="54">
        <v>9.7134515529994855E-4</v>
      </c>
      <c r="N469" s="59">
        <f t="shared" si="22"/>
        <v>0.38146405692429503</v>
      </c>
      <c r="O469" s="59">
        <f t="shared" si="23"/>
        <v>0.38146405692429503</v>
      </c>
    </row>
    <row r="470" spans="1:15" x14ac:dyDescent="0.25">
      <c r="A470" s="220"/>
      <c r="B470" s="220"/>
      <c r="C470" s="15" t="s">
        <v>225</v>
      </c>
      <c r="D470" s="16">
        <v>2.5136856497339224E-2</v>
      </c>
      <c r="E470" s="16">
        <v>2.5136856497339224E-2</v>
      </c>
      <c r="F470" s="16">
        <v>2.4842305566646629E-4</v>
      </c>
      <c r="G470" s="54">
        <v>2.4842305566646629E-4</v>
      </c>
      <c r="H470" s="59">
        <f t="shared" si="24"/>
        <v>2.538527955300569E-2</v>
      </c>
      <c r="I470" s="59">
        <f t="shared" si="24"/>
        <v>2.538527955300569E-2</v>
      </c>
      <c r="J470" s="61">
        <v>1.6338956723270497E-2</v>
      </c>
      <c r="K470" s="16">
        <v>1.6338956723270497E-2</v>
      </c>
      <c r="L470" s="16">
        <v>1.614749861832031E-4</v>
      </c>
      <c r="M470" s="54">
        <v>1.614749861832031E-4</v>
      </c>
      <c r="N470" s="59">
        <f t="shared" si="22"/>
        <v>1.65004317094537E-2</v>
      </c>
      <c r="O470" s="59">
        <f t="shared" si="23"/>
        <v>1.65004317094537E-2</v>
      </c>
    </row>
    <row r="471" spans="1:15" x14ac:dyDescent="0.25">
      <c r="A471" s="220"/>
      <c r="B471" s="220"/>
      <c r="C471" s="15" t="s">
        <v>226</v>
      </c>
      <c r="D471" s="16">
        <v>6.6162485119381664E-2</v>
      </c>
      <c r="E471" s="16">
        <v>6.6162485119381664E-2</v>
      </c>
      <c r="F471" s="16">
        <v>4.7638683975894676E-4</v>
      </c>
      <c r="G471" s="54">
        <v>4.7638683975894676E-4</v>
      </c>
      <c r="H471" s="59">
        <f t="shared" si="24"/>
        <v>6.6638871959140616E-2</v>
      </c>
      <c r="I471" s="59">
        <f t="shared" si="24"/>
        <v>6.6638871959140616E-2</v>
      </c>
      <c r="J471" s="61">
        <v>4.3005615327598085E-2</v>
      </c>
      <c r="K471" s="16">
        <v>4.3005615327598085E-2</v>
      </c>
      <c r="L471" s="16">
        <v>3.0965144584331543E-4</v>
      </c>
      <c r="M471" s="54">
        <v>3.0965144584331543E-4</v>
      </c>
      <c r="N471" s="59">
        <f t="shared" si="22"/>
        <v>4.3315266773441399E-2</v>
      </c>
      <c r="O471" s="59">
        <f t="shared" si="23"/>
        <v>4.3315266773441399E-2</v>
      </c>
    </row>
    <row r="472" spans="1:15" x14ac:dyDescent="0.25">
      <c r="A472" s="220" t="s">
        <v>124</v>
      </c>
      <c r="B472" s="220" t="s">
        <v>223</v>
      </c>
      <c r="C472" s="15" t="s">
        <v>224</v>
      </c>
      <c r="D472" s="16">
        <v>9.50235117516131E-3</v>
      </c>
      <c r="E472" s="16">
        <v>9.50235117516131E-3</v>
      </c>
      <c r="F472" s="16">
        <v>2.3039185017206878E-5</v>
      </c>
      <c r="G472" s="54">
        <v>2.3039185017206878E-5</v>
      </c>
      <c r="H472" s="59">
        <f t="shared" si="24"/>
        <v>9.5253903601785171E-3</v>
      </c>
      <c r="I472" s="59">
        <f t="shared" si="24"/>
        <v>9.5253903601785171E-3</v>
      </c>
      <c r="J472" s="61">
        <v>9.50235117516131E-3</v>
      </c>
      <c r="K472" s="16">
        <v>9.50235117516131E-3</v>
      </c>
      <c r="L472" s="16">
        <v>2.3039185017206878E-5</v>
      </c>
      <c r="M472" s="54">
        <v>2.3039185017206878E-5</v>
      </c>
      <c r="N472" s="59">
        <f t="shared" si="22"/>
        <v>9.5253903601785171E-3</v>
      </c>
      <c r="O472" s="59">
        <f t="shared" si="23"/>
        <v>9.5253903601785171E-3</v>
      </c>
    </row>
    <row r="473" spans="1:15" x14ac:dyDescent="0.25">
      <c r="A473" s="220"/>
      <c r="B473" s="220"/>
      <c r="C473" s="15" t="s">
        <v>225</v>
      </c>
      <c r="D473" s="16">
        <v>4.4550060723158309E-4</v>
      </c>
      <c r="E473" s="16">
        <v>4.4550060723158309E-4</v>
      </c>
      <c r="F473" s="16">
        <v>3.8645258686825563E-6</v>
      </c>
      <c r="G473" s="54">
        <v>3.8645258686825563E-6</v>
      </c>
      <c r="H473" s="59">
        <f t="shared" si="24"/>
        <v>4.4936513310026564E-4</v>
      </c>
      <c r="I473" s="59">
        <f t="shared" si="24"/>
        <v>4.4936513310026564E-4</v>
      </c>
      <c r="J473" s="61">
        <v>4.4550060723158309E-4</v>
      </c>
      <c r="K473" s="16">
        <v>4.4550060723158309E-4</v>
      </c>
      <c r="L473" s="16">
        <v>3.8645258686825563E-6</v>
      </c>
      <c r="M473" s="54">
        <v>3.8645258686825563E-6</v>
      </c>
      <c r="N473" s="59">
        <f t="shared" si="22"/>
        <v>4.4936513310026564E-4</v>
      </c>
      <c r="O473" s="59">
        <f t="shared" si="23"/>
        <v>4.4936513310026564E-4</v>
      </c>
    </row>
    <row r="474" spans="1:15" x14ac:dyDescent="0.25">
      <c r="A474" s="220"/>
      <c r="B474" s="220"/>
      <c r="C474" s="15" t="s">
        <v>226</v>
      </c>
      <c r="D474" s="16">
        <v>1.105758049555166E-3</v>
      </c>
      <c r="E474" s="16">
        <v>1.105758049555166E-3</v>
      </c>
      <c r="F474" s="16">
        <v>7.3031705787432134E-6</v>
      </c>
      <c r="G474" s="54">
        <v>7.3031705787432134E-6</v>
      </c>
      <c r="H474" s="59">
        <f t="shared" si="24"/>
        <v>1.1130612201339092E-3</v>
      </c>
      <c r="I474" s="59">
        <f t="shared" si="24"/>
        <v>1.1130612201339092E-3</v>
      </c>
      <c r="J474" s="61">
        <v>1.105758049555166E-3</v>
      </c>
      <c r="K474" s="16">
        <v>1.105758049555166E-3</v>
      </c>
      <c r="L474" s="16">
        <v>7.3031705787432134E-6</v>
      </c>
      <c r="M474" s="54">
        <v>7.3031705787432134E-6</v>
      </c>
      <c r="N474" s="59">
        <f t="shared" si="22"/>
        <v>1.1130612201339092E-3</v>
      </c>
      <c r="O474" s="59">
        <f t="shared" si="23"/>
        <v>1.1130612201339092E-3</v>
      </c>
    </row>
    <row r="475" spans="1:15" x14ac:dyDescent="0.25">
      <c r="A475" s="220"/>
      <c r="B475" s="220" t="s">
        <v>227</v>
      </c>
      <c r="C475" s="15" t="s">
        <v>224</v>
      </c>
      <c r="D475" s="16">
        <v>8.7025512537934283E-3</v>
      </c>
      <c r="E475" s="16">
        <v>8.7025512537934283E-3</v>
      </c>
      <c r="F475" s="16">
        <v>2.0096796316550662E-5</v>
      </c>
      <c r="G475" s="54">
        <v>2.0096796316550662E-5</v>
      </c>
      <c r="H475" s="59">
        <f t="shared" si="24"/>
        <v>8.7226480501099782E-3</v>
      </c>
      <c r="I475" s="59">
        <f t="shared" si="24"/>
        <v>8.7226480501099782E-3</v>
      </c>
      <c r="J475" s="61">
        <v>5.656658314965729E-3</v>
      </c>
      <c r="K475" s="16">
        <v>5.656658314965729E-3</v>
      </c>
      <c r="L475" s="16">
        <v>1.3062917605757931E-5</v>
      </c>
      <c r="M475" s="54">
        <v>1.3062917605757931E-5</v>
      </c>
      <c r="N475" s="59">
        <f t="shared" si="22"/>
        <v>5.6697212325714872E-3</v>
      </c>
      <c r="O475" s="59">
        <f t="shared" si="23"/>
        <v>5.6697212325714872E-3</v>
      </c>
    </row>
    <row r="476" spans="1:15" x14ac:dyDescent="0.25">
      <c r="A476" s="220"/>
      <c r="B476" s="220"/>
      <c r="C476" s="15" t="s">
        <v>225</v>
      </c>
      <c r="D476" s="16">
        <v>3.7370126659377661E-4</v>
      </c>
      <c r="E476" s="16">
        <v>3.7370126659377661E-4</v>
      </c>
      <c r="F476" s="16">
        <v>3.3408617831007542E-6</v>
      </c>
      <c r="G476" s="54">
        <v>3.3408617831007542E-6</v>
      </c>
      <c r="H476" s="59">
        <f t="shared" si="24"/>
        <v>3.7704212837687739E-4</v>
      </c>
      <c r="I476" s="59">
        <f t="shared" si="24"/>
        <v>3.7704212837687739E-4</v>
      </c>
      <c r="J476" s="61">
        <v>2.4290582328595481E-4</v>
      </c>
      <c r="K476" s="16">
        <v>2.4290582328595481E-4</v>
      </c>
      <c r="L476" s="16">
        <v>2.1715601590154902E-6</v>
      </c>
      <c r="M476" s="54">
        <v>2.1715601590154902E-6</v>
      </c>
      <c r="N476" s="59">
        <f t="shared" si="22"/>
        <v>2.4507738344497029E-4</v>
      </c>
      <c r="O476" s="59">
        <f t="shared" si="23"/>
        <v>2.4507738344497029E-4</v>
      </c>
    </row>
    <row r="477" spans="1:15" x14ac:dyDescent="0.25">
      <c r="A477" s="220"/>
      <c r="B477" s="220"/>
      <c r="C477" s="15" t="s">
        <v>226</v>
      </c>
      <c r="D477" s="16">
        <v>9.8361561210814127E-4</v>
      </c>
      <c r="E477" s="16">
        <v>9.8361561210814127E-4</v>
      </c>
      <c r="F477" s="16">
        <v>6.4065816381375618E-6</v>
      </c>
      <c r="G477" s="54">
        <v>6.4065816381375618E-6</v>
      </c>
      <c r="H477" s="59">
        <f t="shared" si="24"/>
        <v>9.9002219374627891E-4</v>
      </c>
      <c r="I477" s="59">
        <f t="shared" si="24"/>
        <v>9.9002219374627891E-4</v>
      </c>
      <c r="J477" s="61">
        <v>6.3935014787029187E-4</v>
      </c>
      <c r="K477" s="16">
        <v>6.3935014787029187E-4</v>
      </c>
      <c r="L477" s="16">
        <v>4.1642780647894154E-6</v>
      </c>
      <c r="M477" s="54">
        <v>4.1642780647894154E-6</v>
      </c>
      <c r="N477" s="59">
        <f t="shared" si="22"/>
        <v>6.4351442593508124E-4</v>
      </c>
      <c r="O477" s="59">
        <f t="shared" si="23"/>
        <v>6.4351442593508124E-4</v>
      </c>
    </row>
    <row r="478" spans="1:15" x14ac:dyDescent="0.25">
      <c r="A478" s="220" t="s">
        <v>127</v>
      </c>
      <c r="B478" s="220" t="s">
        <v>223</v>
      </c>
      <c r="C478" s="15" t="s">
        <v>224</v>
      </c>
      <c r="D478" s="16">
        <v>4.4955069460964926E-3</v>
      </c>
      <c r="E478" s="16">
        <v>4.4955069460964926E-3</v>
      </c>
      <c r="F478" s="16">
        <v>2.3629933350981413E-5</v>
      </c>
      <c r="G478" s="54">
        <v>2.3629933350981413E-5</v>
      </c>
      <c r="H478" s="59">
        <f t="shared" si="24"/>
        <v>4.519136879447474E-3</v>
      </c>
      <c r="I478" s="59">
        <f t="shared" si="24"/>
        <v>4.519136879447474E-3</v>
      </c>
      <c r="J478" s="61">
        <v>4.4955069460964926E-3</v>
      </c>
      <c r="K478" s="16">
        <v>4.4955069460964926E-3</v>
      </c>
      <c r="L478" s="16">
        <v>2.3629933350981413E-5</v>
      </c>
      <c r="M478" s="54">
        <v>2.3629933350981413E-5</v>
      </c>
      <c r="N478" s="59">
        <f t="shared" si="22"/>
        <v>4.519136879447474E-3</v>
      </c>
      <c r="O478" s="59">
        <f t="shared" si="23"/>
        <v>4.519136879447474E-3</v>
      </c>
    </row>
    <row r="479" spans="1:15" x14ac:dyDescent="0.25">
      <c r="A479" s="220"/>
      <c r="B479" s="220"/>
      <c r="C479" s="15" t="s">
        <v>225</v>
      </c>
      <c r="D479" s="16">
        <v>2.1076374019252017E-4</v>
      </c>
      <c r="E479" s="16">
        <v>2.1076374019252017E-4</v>
      </c>
      <c r="F479" s="16">
        <v>3.9636162755718526E-6</v>
      </c>
      <c r="G479" s="54">
        <v>3.9636162755718526E-6</v>
      </c>
      <c r="H479" s="59">
        <f t="shared" si="24"/>
        <v>2.1472735646809203E-4</v>
      </c>
      <c r="I479" s="59">
        <f t="shared" si="24"/>
        <v>2.1472735646809203E-4</v>
      </c>
      <c r="J479" s="61">
        <v>2.1076374019252017E-4</v>
      </c>
      <c r="K479" s="16">
        <v>2.1076374019252017E-4</v>
      </c>
      <c r="L479" s="16">
        <v>3.9636162755718526E-6</v>
      </c>
      <c r="M479" s="54">
        <v>3.9636162755718526E-6</v>
      </c>
      <c r="N479" s="59">
        <f t="shared" si="22"/>
        <v>2.1472735646809203E-4</v>
      </c>
      <c r="O479" s="59">
        <f t="shared" si="23"/>
        <v>2.1472735646809203E-4</v>
      </c>
    </row>
    <row r="480" spans="1:15" x14ac:dyDescent="0.25">
      <c r="A480" s="220"/>
      <c r="B480" s="220"/>
      <c r="C480" s="15" t="s">
        <v>226</v>
      </c>
      <c r="D480" s="16">
        <v>5.2312768712139003E-4</v>
      </c>
      <c r="E480" s="16">
        <v>5.2312768712139003E-4</v>
      </c>
      <c r="F480" s="16">
        <v>7.4904313628135509E-6</v>
      </c>
      <c r="G480" s="54">
        <v>7.4904313628135509E-6</v>
      </c>
      <c r="H480" s="59">
        <f t="shared" si="24"/>
        <v>5.3061811848420363E-4</v>
      </c>
      <c r="I480" s="59">
        <f t="shared" si="24"/>
        <v>5.3061811848420363E-4</v>
      </c>
      <c r="J480" s="61">
        <v>5.2312768712139003E-4</v>
      </c>
      <c r="K480" s="16">
        <v>5.2312768712139003E-4</v>
      </c>
      <c r="L480" s="16">
        <v>7.4904313628135509E-6</v>
      </c>
      <c r="M480" s="54">
        <v>7.4904313628135509E-6</v>
      </c>
      <c r="N480" s="59">
        <f t="shared" si="22"/>
        <v>5.3061811848420363E-4</v>
      </c>
      <c r="O480" s="59">
        <f t="shared" si="23"/>
        <v>5.3061811848420363E-4</v>
      </c>
    </row>
    <row r="481" spans="1:15" x14ac:dyDescent="0.25">
      <c r="A481" s="220"/>
      <c r="B481" s="220" t="s">
        <v>227</v>
      </c>
      <c r="C481" s="15" t="s">
        <v>224</v>
      </c>
      <c r="D481" s="16">
        <v>4.1171262658081E-3</v>
      </c>
      <c r="E481" s="16">
        <v>4.1171262658081E-3</v>
      </c>
      <c r="F481" s="16">
        <v>2.0612098786205804E-5</v>
      </c>
      <c r="G481" s="54">
        <v>2.0612098786205804E-5</v>
      </c>
      <c r="H481" s="59">
        <f t="shared" si="24"/>
        <v>4.1377383645943054E-3</v>
      </c>
      <c r="I481" s="59">
        <f t="shared" si="24"/>
        <v>4.1377383645943054E-3</v>
      </c>
      <c r="J481" s="61">
        <v>2.6761320727752649E-3</v>
      </c>
      <c r="K481" s="16">
        <v>2.6761320727752649E-3</v>
      </c>
      <c r="L481" s="16">
        <v>1.3397864211033772E-5</v>
      </c>
      <c r="M481" s="54">
        <v>1.3397864211033772E-5</v>
      </c>
      <c r="N481" s="59">
        <f t="shared" si="22"/>
        <v>2.6895299369862988E-3</v>
      </c>
      <c r="O481" s="59">
        <f t="shared" si="23"/>
        <v>2.6895299369862988E-3</v>
      </c>
    </row>
    <row r="482" spans="1:15" x14ac:dyDescent="0.25">
      <c r="A482" s="220"/>
      <c r="B482" s="220"/>
      <c r="C482" s="15" t="s">
        <v>225</v>
      </c>
      <c r="D482" s="16">
        <v>1.7679589069795253E-4</v>
      </c>
      <c r="E482" s="16">
        <v>1.7679589069795253E-4</v>
      </c>
      <c r="F482" s="16">
        <v>3.4265249057443626E-6</v>
      </c>
      <c r="G482" s="54">
        <v>3.4265249057443626E-6</v>
      </c>
      <c r="H482" s="59">
        <f t="shared" si="24"/>
        <v>1.8022241560369689E-4</v>
      </c>
      <c r="I482" s="59">
        <f t="shared" si="24"/>
        <v>1.8022241560369689E-4</v>
      </c>
      <c r="J482" s="61">
        <v>1.1491732895366915E-4</v>
      </c>
      <c r="K482" s="16">
        <v>1.1491732895366915E-4</v>
      </c>
      <c r="L482" s="16">
        <v>2.2272411887338358E-6</v>
      </c>
      <c r="M482" s="54">
        <v>2.2272411887338358E-6</v>
      </c>
      <c r="N482" s="59">
        <f t="shared" si="22"/>
        <v>1.1714457014240299E-4</v>
      </c>
      <c r="O482" s="59">
        <f t="shared" si="23"/>
        <v>1.1714457014240299E-4</v>
      </c>
    </row>
    <row r="483" spans="1:15" x14ac:dyDescent="0.25">
      <c r="A483" s="220"/>
      <c r="B483" s="220"/>
      <c r="C483" s="15" t="s">
        <v>226</v>
      </c>
      <c r="D483" s="16">
        <v>4.653428120063177E-4</v>
      </c>
      <c r="E483" s="16">
        <v>4.653428120063177E-4</v>
      </c>
      <c r="F483" s="16">
        <v>6.57085296219237E-6</v>
      </c>
      <c r="G483" s="54">
        <v>6.57085296219237E-6</v>
      </c>
      <c r="H483" s="59">
        <f t="shared" si="24"/>
        <v>4.7191366496851007E-4</v>
      </c>
      <c r="I483" s="59">
        <f t="shared" si="24"/>
        <v>4.7191366496851007E-4</v>
      </c>
      <c r="J483" s="61">
        <v>3.0247282780410654E-4</v>
      </c>
      <c r="K483" s="16">
        <v>3.0247282780410654E-4</v>
      </c>
      <c r="L483" s="16">
        <v>4.2710544254250409E-6</v>
      </c>
      <c r="M483" s="54">
        <v>4.2710544254250409E-6</v>
      </c>
      <c r="N483" s="59">
        <f t="shared" si="22"/>
        <v>3.0674388222953156E-4</v>
      </c>
      <c r="O483" s="59">
        <f t="shared" si="23"/>
        <v>3.0674388222953156E-4</v>
      </c>
    </row>
    <row r="484" spans="1:15" x14ac:dyDescent="0.25">
      <c r="A484" s="220" t="s">
        <v>128</v>
      </c>
      <c r="B484" s="220" t="s">
        <v>223</v>
      </c>
      <c r="C484" s="15" t="s">
        <v>224</v>
      </c>
      <c r="D484" s="16">
        <v>1.9601262513785661E-2</v>
      </c>
      <c r="E484" s="16">
        <v>1.9601262513785661E-2</v>
      </c>
      <c r="F484" s="16">
        <v>2.3039185017206878E-5</v>
      </c>
      <c r="G484" s="54">
        <v>2.3039185017206878E-5</v>
      </c>
      <c r="H484" s="59">
        <f t="shared" si="24"/>
        <v>1.9624301698802867E-2</v>
      </c>
      <c r="I484" s="59">
        <f t="shared" si="24"/>
        <v>1.9624301698802867E-2</v>
      </c>
      <c r="J484" s="61">
        <v>1.9601262513785661E-2</v>
      </c>
      <c r="K484" s="16">
        <v>1.9601262513785661E-2</v>
      </c>
      <c r="L484" s="16">
        <v>2.3039185017206878E-5</v>
      </c>
      <c r="M484" s="54">
        <v>2.3039185017206878E-5</v>
      </c>
      <c r="N484" s="59">
        <f t="shared" si="22"/>
        <v>1.9624301698802867E-2</v>
      </c>
      <c r="O484" s="59">
        <f t="shared" si="23"/>
        <v>1.9624301698802867E-2</v>
      </c>
    </row>
    <row r="485" spans="1:15" x14ac:dyDescent="0.25">
      <c r="A485" s="220"/>
      <c r="B485" s="220"/>
      <c r="C485" s="15" t="s">
        <v>225</v>
      </c>
      <c r="D485" s="16">
        <v>9.1896986245079899E-4</v>
      </c>
      <c r="E485" s="16">
        <v>9.1896986245079899E-4</v>
      </c>
      <c r="F485" s="16">
        <v>3.8645258686825563E-6</v>
      </c>
      <c r="G485" s="54">
        <v>3.8645258686825563E-6</v>
      </c>
      <c r="H485" s="59">
        <f t="shared" si="24"/>
        <v>9.2283438831948159E-4</v>
      </c>
      <c r="I485" s="59">
        <f t="shared" si="24"/>
        <v>9.2283438831948159E-4</v>
      </c>
      <c r="J485" s="61">
        <v>9.1896986245079899E-4</v>
      </c>
      <c r="K485" s="16">
        <v>9.1896986245079899E-4</v>
      </c>
      <c r="L485" s="16">
        <v>3.8645258686825563E-6</v>
      </c>
      <c r="M485" s="54">
        <v>3.8645258686825563E-6</v>
      </c>
      <c r="N485" s="59">
        <f t="shared" si="22"/>
        <v>9.2283438831948159E-4</v>
      </c>
      <c r="O485" s="59">
        <f t="shared" si="23"/>
        <v>9.2283438831948159E-4</v>
      </c>
    </row>
    <row r="486" spans="1:15" x14ac:dyDescent="0.25">
      <c r="A486" s="220"/>
      <c r="B486" s="220"/>
      <c r="C486" s="15" t="s">
        <v>226</v>
      </c>
      <c r="D486" s="16">
        <v>2.2809358869747818E-3</v>
      </c>
      <c r="E486" s="16">
        <v>2.2809358869747818E-3</v>
      </c>
      <c r="F486" s="16">
        <v>7.3031705787432134E-6</v>
      </c>
      <c r="G486" s="54">
        <v>7.3031705787432134E-6</v>
      </c>
      <c r="H486" s="59">
        <f t="shared" si="24"/>
        <v>2.288239057553525E-3</v>
      </c>
      <c r="I486" s="59">
        <f t="shared" si="24"/>
        <v>2.288239057553525E-3</v>
      </c>
      <c r="J486" s="61">
        <v>2.2809358869747818E-3</v>
      </c>
      <c r="K486" s="16">
        <v>2.2809358869747818E-3</v>
      </c>
      <c r="L486" s="16">
        <v>7.3031705787432134E-6</v>
      </c>
      <c r="M486" s="54">
        <v>7.3031705787432134E-6</v>
      </c>
      <c r="N486" s="59">
        <f t="shared" si="22"/>
        <v>2.288239057553525E-3</v>
      </c>
      <c r="O486" s="59">
        <f t="shared" si="23"/>
        <v>2.288239057553525E-3</v>
      </c>
    </row>
    <row r="487" spans="1:15" x14ac:dyDescent="0.25">
      <c r="A487" s="220"/>
      <c r="B487" s="220" t="s">
        <v>227</v>
      </c>
      <c r="C487" s="15" t="s">
        <v>224</v>
      </c>
      <c r="D487" s="16">
        <v>1.7951451016793615E-2</v>
      </c>
      <c r="E487" s="16">
        <v>1.7951451016793615E-2</v>
      </c>
      <c r="F487" s="16">
        <v>2.0096796316550662E-5</v>
      </c>
      <c r="G487" s="54">
        <v>2.0096796316550662E-5</v>
      </c>
      <c r="H487" s="59">
        <f t="shared" si="24"/>
        <v>1.7971547813110167E-2</v>
      </c>
      <c r="I487" s="59">
        <f t="shared" si="24"/>
        <v>1.7971547813110167E-2</v>
      </c>
      <c r="J487" s="61">
        <v>1.1668443160915851E-2</v>
      </c>
      <c r="K487" s="16">
        <v>1.1668443160915851E-2</v>
      </c>
      <c r="L487" s="16">
        <v>1.3062917605757931E-5</v>
      </c>
      <c r="M487" s="54">
        <v>1.3062917605757931E-5</v>
      </c>
      <c r="N487" s="59">
        <f t="shared" si="22"/>
        <v>1.1681506078521609E-2</v>
      </c>
      <c r="O487" s="59">
        <f t="shared" si="23"/>
        <v>1.1681506078521609E-2</v>
      </c>
    </row>
    <row r="488" spans="1:15" x14ac:dyDescent="0.25">
      <c r="A488" s="220"/>
      <c r="B488" s="220"/>
      <c r="C488" s="15" t="s">
        <v>225</v>
      </c>
      <c r="D488" s="16">
        <v>7.7086359925173634E-4</v>
      </c>
      <c r="E488" s="16">
        <v>7.7086359925173634E-4</v>
      </c>
      <c r="F488" s="16">
        <v>3.3408617831007542E-6</v>
      </c>
      <c r="G488" s="54">
        <v>3.3408617831007542E-6</v>
      </c>
      <c r="H488" s="59">
        <f t="shared" si="24"/>
        <v>7.7420446103483706E-4</v>
      </c>
      <c r="I488" s="59">
        <f t="shared" si="24"/>
        <v>7.7420446103483706E-4</v>
      </c>
      <c r="J488" s="61">
        <v>5.010613395136286E-4</v>
      </c>
      <c r="K488" s="16">
        <v>5.010613395136286E-4</v>
      </c>
      <c r="L488" s="16">
        <v>2.1715601590154902E-6</v>
      </c>
      <c r="M488" s="54">
        <v>2.1715601590154902E-6</v>
      </c>
      <c r="N488" s="59">
        <f t="shared" si="22"/>
        <v>5.0323289967264405E-4</v>
      </c>
      <c r="O488" s="59">
        <f t="shared" si="23"/>
        <v>5.0323289967264405E-4</v>
      </c>
    </row>
    <row r="489" spans="1:15" x14ac:dyDescent="0.25">
      <c r="A489" s="220"/>
      <c r="B489" s="220"/>
      <c r="C489" s="15" t="s">
        <v>226</v>
      </c>
      <c r="D489" s="16">
        <v>2.0289828769943716E-3</v>
      </c>
      <c r="E489" s="16">
        <v>2.0289828769943716E-3</v>
      </c>
      <c r="F489" s="16">
        <v>6.4065816381375618E-6</v>
      </c>
      <c r="G489" s="54">
        <v>6.4065816381375618E-6</v>
      </c>
      <c r="H489" s="59">
        <f t="shared" si="24"/>
        <v>2.035389458632509E-3</v>
      </c>
      <c r="I489" s="59">
        <f t="shared" si="24"/>
        <v>2.035389458632509E-3</v>
      </c>
      <c r="J489" s="61">
        <v>1.3188388700463415E-3</v>
      </c>
      <c r="K489" s="16">
        <v>1.3188388700463415E-3</v>
      </c>
      <c r="L489" s="16">
        <v>4.1642780647894154E-6</v>
      </c>
      <c r="M489" s="54">
        <v>4.1642780647894154E-6</v>
      </c>
      <c r="N489" s="59">
        <f t="shared" si="22"/>
        <v>1.3230031481111309E-3</v>
      </c>
      <c r="O489" s="59">
        <f t="shared" si="23"/>
        <v>1.3230031481111309E-3</v>
      </c>
    </row>
    <row r="490" spans="1:15" x14ac:dyDescent="0.25">
      <c r="A490" s="220" t="s">
        <v>129</v>
      </c>
      <c r="B490" s="220" t="s">
        <v>223</v>
      </c>
      <c r="C490" s="15" t="s">
        <v>224</v>
      </c>
      <c r="D490" s="16">
        <v>3.8563353423860915E-3</v>
      </c>
      <c r="E490" s="16">
        <v>3.8563353423860915E-3</v>
      </c>
      <c r="F490" s="16">
        <v>2.1857688349657799E-5</v>
      </c>
      <c r="G490" s="54">
        <v>2.1857688349657799E-5</v>
      </c>
      <c r="H490" s="59">
        <f t="shared" si="24"/>
        <v>3.8781930307357493E-3</v>
      </c>
      <c r="I490" s="59">
        <f t="shared" si="24"/>
        <v>3.8781930307357493E-3</v>
      </c>
      <c r="J490" s="61">
        <v>3.8563353423860915E-3</v>
      </c>
      <c r="K490" s="16">
        <v>3.8563353423860915E-3</v>
      </c>
      <c r="L490" s="16">
        <v>2.1857688349657799E-5</v>
      </c>
      <c r="M490" s="54">
        <v>2.1857688349657799E-5</v>
      </c>
      <c r="N490" s="59">
        <f t="shared" si="22"/>
        <v>3.8781930307357493E-3</v>
      </c>
      <c r="O490" s="59">
        <f t="shared" si="23"/>
        <v>3.8781930307357493E-3</v>
      </c>
    </row>
    <row r="491" spans="1:15" x14ac:dyDescent="0.25">
      <c r="A491" s="220"/>
      <c r="B491" s="220"/>
      <c r="C491" s="15" t="s">
        <v>225</v>
      </c>
      <c r="D491" s="16">
        <v>1.8079733163434196E-4</v>
      </c>
      <c r="E491" s="16">
        <v>1.8079733163434196E-4</v>
      </c>
      <c r="F491" s="16">
        <v>3.6663450549039626E-6</v>
      </c>
      <c r="G491" s="54">
        <v>3.6663450549039626E-6</v>
      </c>
      <c r="H491" s="59">
        <f t="shared" si="24"/>
        <v>1.8446367668924592E-4</v>
      </c>
      <c r="I491" s="59">
        <f t="shared" si="24"/>
        <v>1.8446367668924592E-4</v>
      </c>
      <c r="J491" s="61">
        <v>1.8079733163434196E-4</v>
      </c>
      <c r="K491" s="16">
        <v>1.8079733163434196E-4</v>
      </c>
      <c r="L491" s="16">
        <v>3.6663450549039626E-6</v>
      </c>
      <c r="M491" s="54">
        <v>3.6663450549039626E-6</v>
      </c>
      <c r="N491" s="59">
        <f t="shared" si="22"/>
        <v>1.8446367668924592E-4</v>
      </c>
      <c r="O491" s="59">
        <f t="shared" si="23"/>
        <v>1.8446367668924592E-4</v>
      </c>
    </row>
    <row r="492" spans="1:15" x14ac:dyDescent="0.25">
      <c r="A492" s="220"/>
      <c r="B492" s="220"/>
      <c r="C492" s="15" t="s">
        <v>226</v>
      </c>
      <c r="D492" s="16">
        <v>4.4874934298090807E-4</v>
      </c>
      <c r="E492" s="16">
        <v>4.4874934298090807E-4</v>
      </c>
      <c r="F492" s="16">
        <v>6.9286490106025332E-6</v>
      </c>
      <c r="G492" s="54">
        <v>6.9286490106025332E-6</v>
      </c>
      <c r="H492" s="59">
        <f t="shared" si="24"/>
        <v>4.5567799199151062E-4</v>
      </c>
      <c r="I492" s="59">
        <f t="shared" si="24"/>
        <v>4.5567799199151062E-4</v>
      </c>
      <c r="J492" s="61">
        <v>4.4874934298090807E-4</v>
      </c>
      <c r="K492" s="16">
        <v>4.4874934298090807E-4</v>
      </c>
      <c r="L492" s="16">
        <v>6.9286490106025332E-6</v>
      </c>
      <c r="M492" s="54">
        <v>6.9286490106025332E-6</v>
      </c>
      <c r="N492" s="59">
        <f t="shared" si="22"/>
        <v>4.5567799199151062E-4</v>
      </c>
      <c r="O492" s="59">
        <f t="shared" si="23"/>
        <v>4.5567799199151062E-4</v>
      </c>
    </row>
    <row r="493" spans="1:15" x14ac:dyDescent="0.25">
      <c r="A493" s="220"/>
      <c r="B493" s="220" t="s">
        <v>227</v>
      </c>
      <c r="C493" s="15" t="s">
        <v>224</v>
      </c>
      <c r="D493" s="16">
        <v>3.5317528630865696E-3</v>
      </c>
      <c r="E493" s="16">
        <v>3.5317528630865696E-3</v>
      </c>
      <c r="F493" s="16">
        <v>1.9066191377240366E-5</v>
      </c>
      <c r="G493" s="54">
        <v>1.9066191377240366E-5</v>
      </c>
      <c r="H493" s="59">
        <f t="shared" si="24"/>
        <v>3.55081905446381E-3</v>
      </c>
      <c r="I493" s="59">
        <f t="shared" si="24"/>
        <v>3.55081905446381E-3</v>
      </c>
      <c r="J493" s="61">
        <v>2.2956393610062704E-3</v>
      </c>
      <c r="K493" s="16">
        <v>2.2956393610062704E-3</v>
      </c>
      <c r="L493" s="16">
        <v>1.2393024395206238E-5</v>
      </c>
      <c r="M493" s="54">
        <v>1.2393024395206238E-5</v>
      </c>
      <c r="N493" s="59">
        <f t="shared" si="22"/>
        <v>2.3080323854014766E-3</v>
      </c>
      <c r="O493" s="59">
        <f t="shared" si="23"/>
        <v>2.3080323854014766E-3</v>
      </c>
    </row>
    <row r="494" spans="1:15" x14ac:dyDescent="0.25">
      <c r="A494" s="220"/>
      <c r="B494" s="220"/>
      <c r="C494" s="15" t="s">
        <v>225</v>
      </c>
      <c r="D494" s="16">
        <v>1.5165903420061335E-4</v>
      </c>
      <c r="E494" s="16">
        <v>1.5165903420061335E-4</v>
      </c>
      <c r="F494" s="16">
        <v>3.1695355378135349E-6</v>
      </c>
      <c r="G494" s="54">
        <v>3.1695355378135349E-6</v>
      </c>
      <c r="H494" s="59">
        <f t="shared" si="24"/>
        <v>1.5482856973842688E-4</v>
      </c>
      <c r="I494" s="59">
        <f t="shared" si="24"/>
        <v>1.5482856973842688E-4</v>
      </c>
      <c r="J494" s="61">
        <v>9.8578372230398675E-5</v>
      </c>
      <c r="K494" s="16">
        <v>9.8578372230398675E-5</v>
      </c>
      <c r="L494" s="16">
        <v>2.0601980995787977E-6</v>
      </c>
      <c r="M494" s="54">
        <v>2.0601980995787977E-6</v>
      </c>
      <c r="N494" s="59">
        <f t="shared" si="22"/>
        <v>1.0063857032997747E-4</v>
      </c>
      <c r="O494" s="59">
        <f t="shared" si="23"/>
        <v>1.0063857032997747E-4</v>
      </c>
    </row>
    <row r="495" spans="1:15" x14ac:dyDescent="0.25">
      <c r="A495" s="220"/>
      <c r="B495" s="220"/>
      <c r="C495" s="15" t="s">
        <v>226</v>
      </c>
      <c r="D495" s="16">
        <v>3.991803268869361E-4</v>
      </c>
      <c r="E495" s="16">
        <v>3.991803268869361E-4</v>
      </c>
      <c r="F495" s="16">
        <v>6.0780389900279414E-6</v>
      </c>
      <c r="G495" s="54">
        <v>6.0780389900279414E-6</v>
      </c>
      <c r="H495" s="59">
        <f t="shared" si="24"/>
        <v>4.0525836587696406E-4</v>
      </c>
      <c r="I495" s="59">
        <f t="shared" si="24"/>
        <v>4.0525836587696406E-4</v>
      </c>
      <c r="J495" s="61">
        <v>2.5946721247650849E-4</v>
      </c>
      <c r="K495" s="16">
        <v>2.5946721247650849E-4</v>
      </c>
      <c r="L495" s="16">
        <v>3.9507253435181617E-6</v>
      </c>
      <c r="M495" s="54">
        <v>3.9507253435181617E-6</v>
      </c>
      <c r="N495" s="59">
        <f t="shared" si="22"/>
        <v>2.6341793782002666E-4</v>
      </c>
      <c r="O495" s="59">
        <f t="shared" si="23"/>
        <v>2.6341793782002666E-4</v>
      </c>
    </row>
    <row r="496" spans="1:15" x14ac:dyDescent="0.25">
      <c r="A496" s="220" t="s">
        <v>130</v>
      </c>
      <c r="B496" s="220" t="s">
        <v>223</v>
      </c>
      <c r="C496" s="15" t="s">
        <v>224</v>
      </c>
      <c r="D496" s="16">
        <v>3.6858895813966508E-3</v>
      </c>
      <c r="E496" s="16">
        <v>3.6858895813966508E-3</v>
      </c>
      <c r="F496" s="16">
        <v>2.1857688349657799E-5</v>
      </c>
      <c r="G496" s="54">
        <v>2.1857688349657799E-5</v>
      </c>
      <c r="H496" s="59">
        <f t="shared" si="24"/>
        <v>3.7077472697463086E-3</v>
      </c>
      <c r="I496" s="59">
        <f t="shared" si="24"/>
        <v>3.7077472697463086E-3</v>
      </c>
      <c r="J496" s="61">
        <v>3.6858895813966508E-3</v>
      </c>
      <c r="K496" s="16">
        <v>3.6858895813966508E-3</v>
      </c>
      <c r="L496" s="16">
        <v>2.1857688349657799E-5</v>
      </c>
      <c r="M496" s="54">
        <v>2.1857688349657799E-5</v>
      </c>
      <c r="N496" s="59">
        <f t="shared" si="22"/>
        <v>3.7077472697463086E-3</v>
      </c>
      <c r="O496" s="59">
        <f t="shared" si="23"/>
        <v>3.7077472697463086E-3</v>
      </c>
    </row>
    <row r="497" spans="1:15" x14ac:dyDescent="0.25">
      <c r="A497" s="220"/>
      <c r="B497" s="220"/>
      <c r="C497" s="15" t="s">
        <v>225</v>
      </c>
      <c r="D497" s="16">
        <v>1.7280628935216111E-4</v>
      </c>
      <c r="E497" s="16">
        <v>1.7280628935216111E-4</v>
      </c>
      <c r="F497" s="16">
        <v>3.6663450549039626E-6</v>
      </c>
      <c r="G497" s="54">
        <v>3.6663450549039626E-6</v>
      </c>
      <c r="H497" s="59">
        <f t="shared" si="24"/>
        <v>1.7647263440706508E-4</v>
      </c>
      <c r="I497" s="59">
        <f t="shared" si="24"/>
        <v>1.7647263440706508E-4</v>
      </c>
      <c r="J497" s="61">
        <v>1.7280628935216111E-4</v>
      </c>
      <c r="K497" s="16">
        <v>1.7280628935216111E-4</v>
      </c>
      <c r="L497" s="16">
        <v>3.6663450549039626E-6</v>
      </c>
      <c r="M497" s="54">
        <v>3.6663450549039626E-6</v>
      </c>
      <c r="N497" s="59">
        <f t="shared" si="22"/>
        <v>1.7647263440706508E-4</v>
      </c>
      <c r="O497" s="59">
        <f t="shared" si="23"/>
        <v>1.7647263440706508E-4</v>
      </c>
    </row>
    <row r="498" spans="1:15" x14ac:dyDescent="0.25">
      <c r="A498" s="220"/>
      <c r="B498" s="220"/>
      <c r="C498" s="15" t="s">
        <v>226</v>
      </c>
      <c r="D498" s="16">
        <v>4.2891511787677955E-4</v>
      </c>
      <c r="E498" s="16">
        <v>4.2891511787677955E-4</v>
      </c>
      <c r="F498" s="16">
        <v>6.9286490106025332E-6</v>
      </c>
      <c r="G498" s="54">
        <v>6.9286490106025332E-6</v>
      </c>
      <c r="H498" s="59">
        <f t="shared" si="24"/>
        <v>4.358437668873821E-4</v>
      </c>
      <c r="I498" s="59">
        <f t="shared" si="24"/>
        <v>4.358437668873821E-4</v>
      </c>
      <c r="J498" s="61">
        <v>4.2891511787677955E-4</v>
      </c>
      <c r="K498" s="16">
        <v>4.2891511787677955E-4</v>
      </c>
      <c r="L498" s="16">
        <v>6.9286490106025332E-6</v>
      </c>
      <c r="M498" s="54">
        <v>6.9286490106025332E-6</v>
      </c>
      <c r="N498" s="59">
        <f t="shared" si="22"/>
        <v>4.358437668873821E-4</v>
      </c>
      <c r="O498" s="59">
        <f t="shared" si="23"/>
        <v>4.358437668873821E-4</v>
      </c>
    </row>
    <row r="499" spans="1:15" x14ac:dyDescent="0.25">
      <c r="A499" s="220"/>
      <c r="B499" s="220" t="s">
        <v>227</v>
      </c>
      <c r="C499" s="15" t="s">
        <v>224</v>
      </c>
      <c r="D499" s="16">
        <v>3.3756532890274944E-3</v>
      </c>
      <c r="E499" s="16">
        <v>3.3756532890274944E-3</v>
      </c>
      <c r="F499" s="16">
        <v>1.9066191377240366E-5</v>
      </c>
      <c r="G499" s="54">
        <v>1.9066191377240366E-5</v>
      </c>
      <c r="H499" s="59">
        <f t="shared" si="24"/>
        <v>3.3947194804047347E-3</v>
      </c>
      <c r="I499" s="59">
        <f t="shared" si="24"/>
        <v>3.3947194804047347E-3</v>
      </c>
      <c r="J499" s="61">
        <v>2.1941746378678715E-3</v>
      </c>
      <c r="K499" s="16">
        <v>2.1941746378678715E-3</v>
      </c>
      <c r="L499" s="16">
        <v>1.2393024395206238E-5</v>
      </c>
      <c r="M499" s="54">
        <v>1.2393024395206238E-5</v>
      </c>
      <c r="N499" s="59">
        <f t="shared" si="22"/>
        <v>2.2065676622630777E-3</v>
      </c>
      <c r="O499" s="59">
        <f t="shared" si="23"/>
        <v>2.2065676622630777E-3</v>
      </c>
    </row>
    <row r="500" spans="1:15" x14ac:dyDescent="0.25">
      <c r="A500" s="220"/>
      <c r="B500" s="220"/>
      <c r="C500" s="15" t="s">
        <v>225</v>
      </c>
      <c r="D500" s="16">
        <v>1.4495587246798953E-4</v>
      </c>
      <c r="E500" s="16">
        <v>1.4495587246798953E-4</v>
      </c>
      <c r="F500" s="16">
        <v>3.1695355378135349E-6</v>
      </c>
      <c r="G500" s="54">
        <v>3.1695355378135349E-6</v>
      </c>
      <c r="H500" s="59">
        <f t="shared" si="24"/>
        <v>1.4812540800580306E-4</v>
      </c>
      <c r="I500" s="59">
        <f t="shared" si="24"/>
        <v>1.4812540800580306E-4</v>
      </c>
      <c r="J500" s="61">
        <v>9.4221317104193196E-5</v>
      </c>
      <c r="K500" s="16">
        <v>9.4221317104193196E-5</v>
      </c>
      <c r="L500" s="16">
        <v>2.0601980995787977E-6</v>
      </c>
      <c r="M500" s="54">
        <v>2.0601980995787977E-6</v>
      </c>
      <c r="N500" s="59">
        <f t="shared" si="22"/>
        <v>9.6281515203771987E-5</v>
      </c>
      <c r="O500" s="59">
        <f t="shared" si="23"/>
        <v>9.6281515203771987E-5</v>
      </c>
    </row>
    <row r="501" spans="1:15" x14ac:dyDescent="0.25">
      <c r="A501" s="220"/>
      <c r="B501" s="220"/>
      <c r="C501" s="15" t="s">
        <v>226</v>
      </c>
      <c r="D501" s="16">
        <v>3.8153699752176763E-4</v>
      </c>
      <c r="E501" s="16">
        <v>3.8153699752176763E-4</v>
      </c>
      <c r="F501" s="16">
        <v>6.0780389900279414E-6</v>
      </c>
      <c r="G501" s="54">
        <v>6.0780389900279414E-6</v>
      </c>
      <c r="H501" s="59">
        <f t="shared" si="24"/>
        <v>3.876150365117956E-4</v>
      </c>
      <c r="I501" s="59">
        <f t="shared" si="24"/>
        <v>3.876150365117956E-4</v>
      </c>
      <c r="J501" s="61">
        <v>2.4799904838914897E-4</v>
      </c>
      <c r="K501" s="16">
        <v>2.4799904838914897E-4</v>
      </c>
      <c r="L501" s="16">
        <v>3.9507253435181617E-6</v>
      </c>
      <c r="M501" s="54">
        <v>3.9507253435181617E-6</v>
      </c>
      <c r="N501" s="59">
        <f t="shared" si="22"/>
        <v>2.5194977373266714E-4</v>
      </c>
      <c r="O501" s="59">
        <f t="shared" si="23"/>
        <v>2.5194977373266714E-4</v>
      </c>
    </row>
    <row r="502" spans="1:15" x14ac:dyDescent="0.25">
      <c r="A502" s="220" t="s">
        <v>131</v>
      </c>
      <c r="B502" s="220" t="s">
        <v>223</v>
      </c>
      <c r="C502" s="15" t="s">
        <v>224</v>
      </c>
      <c r="D502" s="16">
        <v>3.1532465783046491E-3</v>
      </c>
      <c r="E502" s="16">
        <v>3.1532465783046491E-3</v>
      </c>
      <c r="F502" s="16">
        <v>2.1266940015883268E-5</v>
      </c>
      <c r="G502" s="54">
        <v>2.1266940015883268E-5</v>
      </c>
      <c r="H502" s="59">
        <f t="shared" si="24"/>
        <v>3.1745135183205322E-3</v>
      </c>
      <c r="I502" s="59">
        <f t="shared" si="24"/>
        <v>3.1745135183205322E-3</v>
      </c>
      <c r="J502" s="61">
        <v>3.1532465783046491E-3</v>
      </c>
      <c r="K502" s="16">
        <v>3.1532465783046491E-3</v>
      </c>
      <c r="L502" s="16">
        <v>2.1266940015883268E-5</v>
      </c>
      <c r="M502" s="54">
        <v>2.1266940015883268E-5</v>
      </c>
      <c r="N502" s="59">
        <f t="shared" si="22"/>
        <v>3.1745135183205322E-3</v>
      </c>
      <c r="O502" s="59">
        <f t="shared" si="23"/>
        <v>3.1745135183205322E-3</v>
      </c>
    </row>
    <row r="503" spans="1:15" x14ac:dyDescent="0.25">
      <c r="A503" s="220"/>
      <c r="B503" s="220"/>
      <c r="C503" s="15" t="s">
        <v>225</v>
      </c>
      <c r="D503" s="16">
        <v>1.478342822203459E-4</v>
      </c>
      <c r="E503" s="16">
        <v>1.478342822203459E-4</v>
      </c>
      <c r="F503" s="16">
        <v>3.5672546480146667E-6</v>
      </c>
      <c r="G503" s="54">
        <v>3.5672546480146667E-6</v>
      </c>
      <c r="H503" s="59">
        <f t="shared" si="24"/>
        <v>1.5140153686836057E-4</v>
      </c>
      <c r="I503" s="59">
        <f t="shared" si="24"/>
        <v>1.5140153686836057E-4</v>
      </c>
      <c r="J503" s="61">
        <v>1.478342822203459E-4</v>
      </c>
      <c r="K503" s="16">
        <v>1.478342822203459E-4</v>
      </c>
      <c r="L503" s="16">
        <v>3.5672546480146667E-6</v>
      </c>
      <c r="M503" s="54">
        <v>3.5672546480146667E-6</v>
      </c>
      <c r="N503" s="59">
        <f t="shared" si="22"/>
        <v>1.5140153686836057E-4</v>
      </c>
      <c r="O503" s="59">
        <f t="shared" si="23"/>
        <v>1.5140153686836057E-4</v>
      </c>
    </row>
    <row r="504" spans="1:15" x14ac:dyDescent="0.25">
      <c r="A504" s="220"/>
      <c r="B504" s="220"/>
      <c r="C504" s="15" t="s">
        <v>226</v>
      </c>
      <c r="D504" s="16">
        <v>3.6693316442637785E-4</v>
      </c>
      <c r="E504" s="16">
        <v>3.6693316442637785E-4</v>
      </c>
      <c r="F504" s="16">
        <v>6.7413882265321957E-6</v>
      </c>
      <c r="G504" s="54">
        <v>6.7413882265321957E-6</v>
      </c>
      <c r="H504" s="59">
        <f t="shared" si="24"/>
        <v>3.7367455265291004E-4</v>
      </c>
      <c r="I504" s="59">
        <f t="shared" si="24"/>
        <v>3.7367455265291004E-4</v>
      </c>
      <c r="J504" s="61">
        <v>3.6693316442637785E-4</v>
      </c>
      <c r="K504" s="16">
        <v>3.6693316442637785E-4</v>
      </c>
      <c r="L504" s="16">
        <v>6.7413882265321957E-6</v>
      </c>
      <c r="M504" s="54">
        <v>6.7413882265321957E-6</v>
      </c>
      <c r="N504" s="59">
        <f t="shared" si="22"/>
        <v>3.7367455265291004E-4</v>
      </c>
      <c r="O504" s="59">
        <f t="shared" si="23"/>
        <v>3.7367455265291004E-4</v>
      </c>
    </row>
    <row r="505" spans="1:15" x14ac:dyDescent="0.25">
      <c r="A505" s="220"/>
      <c r="B505" s="220" t="s">
        <v>227</v>
      </c>
      <c r="C505" s="15" t="s">
        <v>224</v>
      </c>
      <c r="D505" s="16">
        <v>2.8878421200928851E-3</v>
      </c>
      <c r="E505" s="16">
        <v>2.8878421200928851E-3</v>
      </c>
      <c r="F505" s="16">
        <v>1.8550888907585221E-5</v>
      </c>
      <c r="G505" s="54">
        <v>1.8550888907585221E-5</v>
      </c>
      <c r="H505" s="59">
        <f t="shared" si="24"/>
        <v>2.9063930090004702E-3</v>
      </c>
      <c r="I505" s="59">
        <f t="shared" si="24"/>
        <v>2.9063930090004702E-3</v>
      </c>
      <c r="J505" s="61">
        <v>1.8770973780603754E-3</v>
      </c>
      <c r="K505" s="16">
        <v>1.8770973780603754E-3</v>
      </c>
      <c r="L505" s="16">
        <v>1.2058077789930395E-5</v>
      </c>
      <c r="M505" s="54">
        <v>1.2058077789930395E-5</v>
      </c>
      <c r="N505" s="59">
        <f t="shared" si="22"/>
        <v>1.8891554558503059E-3</v>
      </c>
      <c r="O505" s="59">
        <f t="shared" si="23"/>
        <v>1.8891554558503059E-3</v>
      </c>
    </row>
    <row r="506" spans="1:15" x14ac:dyDescent="0.25">
      <c r="A506" s="220"/>
      <c r="B506" s="220"/>
      <c r="C506" s="15" t="s">
        <v>225</v>
      </c>
      <c r="D506" s="16">
        <v>1.2400849205354016E-4</v>
      </c>
      <c r="E506" s="16">
        <v>1.2400849205354016E-4</v>
      </c>
      <c r="F506" s="16">
        <v>3.0838724151699261E-6</v>
      </c>
      <c r="G506" s="54">
        <v>3.0838724151699261E-6</v>
      </c>
      <c r="H506" s="59">
        <f t="shared" si="24"/>
        <v>1.2709236446871008E-4</v>
      </c>
      <c r="I506" s="59">
        <f t="shared" si="24"/>
        <v>1.2709236446871008E-4</v>
      </c>
      <c r="J506" s="61">
        <v>8.0605519834801105E-5</v>
      </c>
      <c r="K506" s="16">
        <v>8.0605519834801105E-5</v>
      </c>
      <c r="L506" s="16">
        <v>2.0045170698604521E-6</v>
      </c>
      <c r="M506" s="54">
        <v>2.0045170698604521E-6</v>
      </c>
      <c r="N506" s="59">
        <f t="shared" si="22"/>
        <v>8.2610036904661561E-5</v>
      </c>
      <c r="O506" s="59">
        <f t="shared" si="23"/>
        <v>8.2610036904661561E-5</v>
      </c>
    </row>
    <row r="507" spans="1:15" x14ac:dyDescent="0.25">
      <c r="A507" s="220"/>
      <c r="B507" s="220"/>
      <c r="C507" s="15" t="s">
        <v>226</v>
      </c>
      <c r="D507" s="16">
        <v>3.2640159325561622E-4</v>
      </c>
      <c r="E507" s="16">
        <v>3.2640159325561622E-4</v>
      </c>
      <c r="F507" s="16">
        <v>5.9137676659731324E-6</v>
      </c>
      <c r="G507" s="54">
        <v>5.9137676659731324E-6</v>
      </c>
      <c r="H507" s="59">
        <f t="shared" si="24"/>
        <v>3.3231536092158935E-4</v>
      </c>
      <c r="I507" s="59">
        <f t="shared" si="24"/>
        <v>3.3231536092158935E-4</v>
      </c>
      <c r="J507" s="61">
        <v>2.1216103561615054E-4</v>
      </c>
      <c r="K507" s="16">
        <v>2.1216103561615054E-4</v>
      </c>
      <c r="L507" s="16">
        <v>3.8439489828825361E-6</v>
      </c>
      <c r="M507" s="54">
        <v>3.8439489828825361E-6</v>
      </c>
      <c r="N507" s="59">
        <f t="shared" si="22"/>
        <v>2.1600498459903308E-4</v>
      </c>
      <c r="O507" s="59">
        <f t="shared" si="23"/>
        <v>2.1600498459903308E-4</v>
      </c>
    </row>
    <row r="508" spans="1:15" x14ac:dyDescent="0.25">
      <c r="A508" s="220" t="s">
        <v>132</v>
      </c>
      <c r="B508" s="220" t="s">
        <v>223</v>
      </c>
      <c r="C508" s="15" t="s">
        <v>224</v>
      </c>
      <c r="D508" s="16">
        <v>7.3824320228551418E-3</v>
      </c>
      <c r="E508" s="16">
        <v>7.3824320228551418E-3</v>
      </c>
      <c r="F508" s="16">
        <v>2.244843668343234E-5</v>
      </c>
      <c r="G508" s="54">
        <v>2.244843668343234E-5</v>
      </c>
      <c r="H508" s="59">
        <f t="shared" si="24"/>
        <v>7.4048804595385738E-3</v>
      </c>
      <c r="I508" s="59">
        <f t="shared" si="24"/>
        <v>7.4048804595385738E-3</v>
      </c>
      <c r="J508" s="61">
        <v>7.3824320228551418E-3</v>
      </c>
      <c r="K508" s="16">
        <v>7.3824320228551418E-3</v>
      </c>
      <c r="L508" s="16">
        <v>2.244843668343234E-5</v>
      </c>
      <c r="M508" s="54">
        <v>2.244843668343234E-5</v>
      </c>
      <c r="N508" s="59">
        <f t="shared" si="22"/>
        <v>7.4048804595385738E-3</v>
      </c>
      <c r="O508" s="59">
        <f t="shared" si="23"/>
        <v>7.4048804595385738E-3</v>
      </c>
    </row>
    <row r="509" spans="1:15" x14ac:dyDescent="0.25">
      <c r="A509" s="220"/>
      <c r="B509" s="220"/>
      <c r="C509" s="15" t="s">
        <v>225</v>
      </c>
      <c r="D509" s="16">
        <v>3.4611201884695848E-4</v>
      </c>
      <c r="E509" s="16">
        <v>3.4611201884695848E-4</v>
      </c>
      <c r="F509" s="16">
        <v>3.7654354617932597E-6</v>
      </c>
      <c r="G509" s="54">
        <v>3.7654354617932597E-6</v>
      </c>
      <c r="H509" s="59">
        <f t="shared" si="24"/>
        <v>3.4987745430875176E-4</v>
      </c>
      <c r="I509" s="59">
        <f t="shared" si="24"/>
        <v>3.4987745430875176E-4</v>
      </c>
      <c r="J509" s="61">
        <v>3.4611201884695848E-4</v>
      </c>
      <c r="K509" s="16">
        <v>3.4611201884695848E-4</v>
      </c>
      <c r="L509" s="16">
        <v>3.7654354617932597E-6</v>
      </c>
      <c r="M509" s="54">
        <v>3.7654354617932597E-6</v>
      </c>
      <c r="N509" s="59">
        <f t="shared" si="22"/>
        <v>3.4987745430875176E-4</v>
      </c>
      <c r="O509" s="59">
        <f t="shared" si="23"/>
        <v>3.4987745430875176E-4</v>
      </c>
    </row>
    <row r="510" spans="1:15" x14ac:dyDescent="0.25">
      <c r="A510" s="220"/>
      <c r="B510" s="220"/>
      <c r="C510" s="15" t="s">
        <v>226</v>
      </c>
      <c r="D510" s="16">
        <v>8.590698748225671E-4</v>
      </c>
      <c r="E510" s="16">
        <v>8.590698748225671E-4</v>
      </c>
      <c r="F510" s="16">
        <v>7.1159097946728733E-6</v>
      </c>
      <c r="G510" s="54">
        <v>7.1159097946728733E-6</v>
      </c>
      <c r="H510" s="59">
        <f t="shared" si="24"/>
        <v>8.6618578461724E-4</v>
      </c>
      <c r="I510" s="59">
        <f t="shared" si="24"/>
        <v>8.6618578461724E-4</v>
      </c>
      <c r="J510" s="61">
        <v>8.590698748225671E-4</v>
      </c>
      <c r="K510" s="16">
        <v>8.590698748225671E-4</v>
      </c>
      <c r="L510" s="16">
        <v>7.1159097946728733E-6</v>
      </c>
      <c r="M510" s="54">
        <v>7.1159097946728733E-6</v>
      </c>
      <c r="N510" s="59">
        <f t="shared" si="22"/>
        <v>8.6618578461724E-4</v>
      </c>
      <c r="O510" s="59">
        <f t="shared" si="23"/>
        <v>8.6618578461724E-4</v>
      </c>
    </row>
    <row r="511" spans="1:15" x14ac:dyDescent="0.25">
      <c r="A511" s="220"/>
      <c r="B511" s="220" t="s">
        <v>227</v>
      </c>
      <c r="C511" s="15" t="s">
        <v>224</v>
      </c>
      <c r="D511" s="16">
        <v>6.7610628014336815E-3</v>
      </c>
      <c r="E511" s="16">
        <v>6.7610628014336815E-3</v>
      </c>
      <c r="F511" s="16">
        <v>1.9581493846895514E-5</v>
      </c>
      <c r="G511" s="54">
        <v>1.9581493846895514E-5</v>
      </c>
      <c r="H511" s="59">
        <f t="shared" si="24"/>
        <v>6.7806442952805766E-3</v>
      </c>
      <c r="I511" s="59">
        <f t="shared" si="24"/>
        <v>6.7806442952805766E-3</v>
      </c>
      <c r="J511" s="61">
        <v>4.3946908209318934E-3</v>
      </c>
      <c r="K511" s="16">
        <v>4.3946908209318934E-3</v>
      </c>
      <c r="L511" s="16">
        <v>1.2727971000482085E-5</v>
      </c>
      <c r="M511" s="54">
        <v>1.2727971000482085E-5</v>
      </c>
      <c r="N511" s="59">
        <f t="shared" si="22"/>
        <v>4.4074187919323753E-3</v>
      </c>
      <c r="O511" s="59">
        <f t="shared" si="23"/>
        <v>4.4074187919323753E-3</v>
      </c>
    </row>
    <row r="512" spans="1:15" x14ac:dyDescent="0.25">
      <c r="A512" s="220"/>
      <c r="B512" s="220"/>
      <c r="C512" s="15" t="s">
        <v>225</v>
      </c>
      <c r="D512" s="16">
        <v>2.9033069254426807E-4</v>
      </c>
      <c r="E512" s="16">
        <v>2.9033069254426807E-4</v>
      </c>
      <c r="F512" s="16">
        <v>3.2551986604571445E-6</v>
      </c>
      <c r="G512" s="54">
        <v>3.2551986604571445E-6</v>
      </c>
      <c r="H512" s="59">
        <f t="shared" si="24"/>
        <v>2.9358589120472521E-4</v>
      </c>
      <c r="I512" s="59">
        <f t="shared" si="24"/>
        <v>2.9358589120472521E-4</v>
      </c>
      <c r="J512" s="61">
        <v>1.8871495015377425E-4</v>
      </c>
      <c r="K512" s="16">
        <v>1.8871495015377425E-4</v>
      </c>
      <c r="L512" s="16">
        <v>2.1158791292971442E-6</v>
      </c>
      <c r="M512" s="54">
        <v>2.1158791292971442E-6</v>
      </c>
      <c r="N512" s="59">
        <f t="shared" si="22"/>
        <v>1.908308292830714E-4</v>
      </c>
      <c r="O512" s="59">
        <f t="shared" si="23"/>
        <v>1.908308292830714E-4</v>
      </c>
    </row>
    <row r="513" spans="1:15" x14ac:dyDescent="0.25">
      <c r="A513" s="220"/>
      <c r="B513" s="220"/>
      <c r="C513" s="15" t="s">
        <v>226</v>
      </c>
      <c r="D513" s="16">
        <v>7.6417670312885829E-4</v>
      </c>
      <c r="E513" s="16">
        <v>7.6417670312885829E-4</v>
      </c>
      <c r="F513" s="16">
        <v>6.2423103140827512E-6</v>
      </c>
      <c r="G513" s="54">
        <v>6.2423103140827512E-6</v>
      </c>
      <c r="H513" s="59">
        <f t="shared" si="24"/>
        <v>7.7041901344294104E-4</v>
      </c>
      <c r="I513" s="59">
        <f t="shared" si="24"/>
        <v>7.7041901344294104E-4</v>
      </c>
      <c r="J513" s="61">
        <v>4.9671485703375786E-4</v>
      </c>
      <c r="K513" s="16">
        <v>4.9671485703375786E-4</v>
      </c>
      <c r="L513" s="16">
        <v>4.0575017041537881E-6</v>
      </c>
      <c r="M513" s="54">
        <v>4.0575017041537881E-6</v>
      </c>
      <c r="N513" s="59">
        <f t="shared" si="22"/>
        <v>5.0077235873791169E-4</v>
      </c>
      <c r="O513" s="59">
        <f t="shared" si="23"/>
        <v>5.0077235873791169E-4</v>
      </c>
    </row>
    <row r="514" spans="1:15" x14ac:dyDescent="0.25">
      <c r="A514" s="220" t="s">
        <v>133</v>
      </c>
      <c r="B514" s="220" t="s">
        <v>223</v>
      </c>
      <c r="C514" s="15" t="s">
        <v>224</v>
      </c>
      <c r="D514" s="16">
        <v>2.06239370797223E-2</v>
      </c>
      <c r="E514" s="16">
        <v>2.06239370797223E-2</v>
      </c>
      <c r="F514" s="16">
        <v>3.36726550251485E-5</v>
      </c>
      <c r="G514" s="54">
        <v>3.36726550251485E-5</v>
      </c>
      <c r="H514" s="59">
        <f t="shared" si="24"/>
        <v>2.0657609734747447E-2</v>
      </c>
      <c r="I514" s="59">
        <f t="shared" si="24"/>
        <v>2.0657609734747447E-2</v>
      </c>
      <c r="J514" s="61">
        <v>2.06239370797223E-2</v>
      </c>
      <c r="K514" s="16">
        <v>2.06239370797223E-2</v>
      </c>
      <c r="L514" s="16">
        <v>3.36726550251485E-5</v>
      </c>
      <c r="M514" s="54">
        <v>3.36726550251485E-5</v>
      </c>
      <c r="N514" s="59">
        <f t="shared" si="22"/>
        <v>2.0657609734747447E-2</v>
      </c>
      <c r="O514" s="59">
        <f t="shared" si="23"/>
        <v>2.0657609734747447E-2</v>
      </c>
    </row>
    <row r="515" spans="1:15" x14ac:dyDescent="0.25">
      <c r="A515" s="220"/>
      <c r="B515" s="220"/>
      <c r="C515" s="15" t="s">
        <v>225</v>
      </c>
      <c r="D515" s="16">
        <v>9.6691611614388407E-4</v>
      </c>
      <c r="E515" s="16">
        <v>9.6691611614388407E-4</v>
      </c>
      <c r="F515" s="16">
        <v>5.648153192689888E-6</v>
      </c>
      <c r="G515" s="54">
        <v>5.648153192689888E-6</v>
      </c>
      <c r="H515" s="59">
        <f t="shared" si="24"/>
        <v>9.7256426933657397E-4</v>
      </c>
      <c r="I515" s="59">
        <f t="shared" si="24"/>
        <v>9.7256426933657397E-4</v>
      </c>
      <c r="J515" s="61">
        <v>9.6691611614388407E-4</v>
      </c>
      <c r="K515" s="16">
        <v>9.6691611614388407E-4</v>
      </c>
      <c r="L515" s="16">
        <v>5.648153192689888E-6</v>
      </c>
      <c r="M515" s="54">
        <v>5.648153192689888E-6</v>
      </c>
      <c r="N515" s="59">
        <f t="shared" si="22"/>
        <v>9.7256426933657397E-4</v>
      </c>
      <c r="O515" s="59">
        <f t="shared" si="23"/>
        <v>9.7256426933657397E-4</v>
      </c>
    </row>
    <row r="516" spans="1:15" x14ac:dyDescent="0.25">
      <c r="A516" s="220"/>
      <c r="B516" s="220"/>
      <c r="C516" s="15" t="s">
        <v>226</v>
      </c>
      <c r="D516" s="16">
        <v>2.3999412375995525E-3</v>
      </c>
      <c r="E516" s="16">
        <v>2.3999412375995525E-3</v>
      </c>
      <c r="F516" s="16">
        <v>1.0673864692009307E-5</v>
      </c>
      <c r="G516" s="54">
        <v>1.0673864692009307E-5</v>
      </c>
      <c r="H516" s="59">
        <f t="shared" si="24"/>
        <v>2.410615102291562E-3</v>
      </c>
      <c r="I516" s="59">
        <f t="shared" si="24"/>
        <v>2.410615102291562E-3</v>
      </c>
      <c r="J516" s="61">
        <v>2.3999412375995525E-3</v>
      </c>
      <c r="K516" s="16">
        <v>2.3999412375995525E-3</v>
      </c>
      <c r="L516" s="16">
        <v>1.0673864692009307E-5</v>
      </c>
      <c r="M516" s="54">
        <v>1.0673864692009307E-5</v>
      </c>
      <c r="N516" s="59">
        <f t="shared" si="22"/>
        <v>2.410615102291562E-3</v>
      </c>
      <c r="O516" s="59">
        <f t="shared" si="23"/>
        <v>2.410615102291562E-3</v>
      </c>
    </row>
    <row r="517" spans="1:15" x14ac:dyDescent="0.25">
      <c r="A517" s="220"/>
      <c r="B517" s="220" t="s">
        <v>227</v>
      </c>
      <c r="C517" s="15" t="s">
        <v>224</v>
      </c>
      <c r="D517" s="16">
        <v>1.8888048461148062E-2</v>
      </c>
      <c r="E517" s="16">
        <v>1.8888048461148062E-2</v>
      </c>
      <c r="F517" s="16">
        <v>2.9372240770343264E-5</v>
      </c>
      <c r="G517" s="54">
        <v>2.9372240770343264E-5</v>
      </c>
      <c r="H517" s="59">
        <f t="shared" si="24"/>
        <v>1.8917420701918406E-2</v>
      </c>
      <c r="I517" s="59">
        <f t="shared" si="24"/>
        <v>1.8917420701918406E-2</v>
      </c>
      <c r="J517" s="61">
        <v>1.227723149974624E-2</v>
      </c>
      <c r="K517" s="16">
        <v>1.227723149974624E-2</v>
      </c>
      <c r="L517" s="16">
        <v>1.9091956500723123E-5</v>
      </c>
      <c r="M517" s="54">
        <v>1.9091956500723123E-5</v>
      </c>
      <c r="N517" s="59">
        <f t="shared" ref="N517:N580" si="25">J517+L517</f>
        <v>1.2296323456246963E-2</v>
      </c>
      <c r="O517" s="59">
        <f t="shared" ref="O517:O580" si="26">K517+M517</f>
        <v>1.2296323456246963E-2</v>
      </c>
    </row>
    <row r="518" spans="1:15" x14ac:dyDescent="0.25">
      <c r="A518" s="220"/>
      <c r="B518" s="220"/>
      <c r="C518" s="15" t="s">
        <v>225</v>
      </c>
      <c r="D518" s="16">
        <v>8.1108256964747901E-4</v>
      </c>
      <c r="E518" s="16">
        <v>8.1108256964747901E-4</v>
      </c>
      <c r="F518" s="16">
        <v>4.8827979906857153E-6</v>
      </c>
      <c r="G518" s="54">
        <v>4.8827979906857153E-6</v>
      </c>
      <c r="H518" s="59">
        <f t="shared" si="24"/>
        <v>8.1596536763816469E-4</v>
      </c>
      <c r="I518" s="59">
        <f t="shared" si="24"/>
        <v>8.1596536763816469E-4</v>
      </c>
      <c r="J518" s="61">
        <v>5.2720367027086134E-4</v>
      </c>
      <c r="K518" s="16">
        <v>5.2720367027086134E-4</v>
      </c>
      <c r="L518" s="16">
        <v>3.1738186939457152E-6</v>
      </c>
      <c r="M518" s="54">
        <v>3.1738186939457152E-6</v>
      </c>
      <c r="N518" s="59">
        <f t="shared" si="25"/>
        <v>5.3037748896480707E-4</v>
      </c>
      <c r="O518" s="59">
        <f t="shared" si="26"/>
        <v>5.3037748896480707E-4</v>
      </c>
    </row>
    <row r="519" spans="1:15" x14ac:dyDescent="0.25">
      <c r="A519" s="220"/>
      <c r="B519" s="220"/>
      <c r="C519" s="15" t="s">
        <v>226</v>
      </c>
      <c r="D519" s="16">
        <v>2.1348428531853818E-3</v>
      </c>
      <c r="E519" s="16">
        <v>2.1348428531853818E-3</v>
      </c>
      <c r="F519" s="16">
        <v>9.3634654711241251E-6</v>
      </c>
      <c r="G519" s="54">
        <v>9.3634654711241251E-6</v>
      </c>
      <c r="H519" s="59">
        <f t="shared" si="24"/>
        <v>2.1442063186565058E-3</v>
      </c>
      <c r="I519" s="59">
        <f t="shared" si="24"/>
        <v>2.1442063186565058E-3</v>
      </c>
      <c r="J519" s="61">
        <v>1.3876478545704982E-3</v>
      </c>
      <c r="K519" s="16">
        <v>1.3876478545704982E-3</v>
      </c>
      <c r="L519" s="16">
        <v>6.0862525562306817E-6</v>
      </c>
      <c r="M519" s="54">
        <v>6.0862525562306817E-6</v>
      </c>
      <c r="N519" s="59">
        <f t="shared" si="25"/>
        <v>1.3937341071267289E-3</v>
      </c>
      <c r="O519" s="59">
        <f t="shared" si="26"/>
        <v>1.3937341071267289E-3</v>
      </c>
    </row>
    <row r="520" spans="1:15" x14ac:dyDescent="0.25">
      <c r="A520" s="220" t="s">
        <v>136</v>
      </c>
      <c r="B520" s="220" t="s">
        <v>223</v>
      </c>
      <c r="C520" s="15" t="s">
        <v>224</v>
      </c>
      <c r="D520" s="16">
        <v>4.6872584272096137E-3</v>
      </c>
      <c r="E520" s="16">
        <v>4.6872584272096137E-3</v>
      </c>
      <c r="F520" s="16">
        <v>5.9074833377453532E-6</v>
      </c>
      <c r="G520" s="54">
        <v>5.9074833377453532E-6</v>
      </c>
      <c r="H520" s="59">
        <f t="shared" si="24"/>
        <v>4.6931659105473589E-3</v>
      </c>
      <c r="I520" s="59">
        <f t="shared" si="24"/>
        <v>4.6931659105473589E-3</v>
      </c>
      <c r="J520" s="61">
        <v>4.6872584272096137E-3</v>
      </c>
      <c r="K520" s="16">
        <v>4.6872584272096137E-3</v>
      </c>
      <c r="L520" s="16">
        <v>5.9074833377453532E-6</v>
      </c>
      <c r="M520" s="54">
        <v>5.9074833377453532E-6</v>
      </c>
      <c r="N520" s="59">
        <f t="shared" si="25"/>
        <v>4.6931659105473589E-3</v>
      </c>
      <c r="O520" s="59">
        <f t="shared" si="26"/>
        <v>4.6931659105473589E-3</v>
      </c>
    </row>
    <row r="521" spans="1:15" x14ac:dyDescent="0.25">
      <c r="A521" s="220"/>
      <c r="B521" s="220"/>
      <c r="C521" s="15" t="s">
        <v>225</v>
      </c>
      <c r="D521" s="16">
        <v>2.1975366275997366E-4</v>
      </c>
      <c r="E521" s="16">
        <v>2.1975366275997366E-4</v>
      </c>
      <c r="F521" s="16">
        <v>9.9090406889296315E-7</v>
      </c>
      <c r="G521" s="54">
        <v>9.9090406889296315E-7</v>
      </c>
      <c r="H521" s="59">
        <f t="shared" si="24"/>
        <v>2.2074456682886663E-4</v>
      </c>
      <c r="I521" s="59">
        <f t="shared" si="24"/>
        <v>2.2074456682886663E-4</v>
      </c>
      <c r="J521" s="61">
        <v>2.1975366275997366E-4</v>
      </c>
      <c r="K521" s="16">
        <v>2.1975366275997366E-4</v>
      </c>
      <c r="L521" s="16">
        <v>9.9090406889296315E-7</v>
      </c>
      <c r="M521" s="54">
        <v>9.9090406889296315E-7</v>
      </c>
      <c r="N521" s="59">
        <f t="shared" si="25"/>
        <v>2.2074456682886663E-4</v>
      </c>
      <c r="O521" s="59">
        <f t="shared" si="26"/>
        <v>2.2074456682886663E-4</v>
      </c>
    </row>
    <row r="522" spans="1:15" x14ac:dyDescent="0.25">
      <c r="A522" s="220"/>
      <c r="B522" s="220"/>
      <c r="C522" s="15" t="s">
        <v>226</v>
      </c>
      <c r="D522" s="16">
        <v>5.4544119036353475E-4</v>
      </c>
      <c r="E522" s="16">
        <v>5.4544119036353475E-4</v>
      </c>
      <c r="F522" s="16">
        <v>1.8726078407033877E-6</v>
      </c>
      <c r="G522" s="54">
        <v>1.8726078407033877E-6</v>
      </c>
      <c r="H522" s="59">
        <f t="shared" si="24"/>
        <v>5.4731379820423818E-4</v>
      </c>
      <c r="I522" s="59">
        <f t="shared" si="24"/>
        <v>5.4731379820423818E-4</v>
      </c>
      <c r="J522" s="61">
        <v>5.4544119036353475E-4</v>
      </c>
      <c r="K522" s="16">
        <v>5.4544119036353475E-4</v>
      </c>
      <c r="L522" s="16">
        <v>1.8726078407033877E-6</v>
      </c>
      <c r="M522" s="54">
        <v>1.8726078407033877E-6</v>
      </c>
      <c r="N522" s="59">
        <f t="shared" si="25"/>
        <v>5.4731379820423818E-4</v>
      </c>
      <c r="O522" s="59">
        <f t="shared" si="26"/>
        <v>5.4731379820423818E-4</v>
      </c>
    </row>
    <row r="523" spans="1:15" x14ac:dyDescent="0.25">
      <c r="A523" s="220"/>
      <c r="B523" s="220" t="s">
        <v>227</v>
      </c>
      <c r="C523" s="15" t="s">
        <v>224</v>
      </c>
      <c r="D523" s="16">
        <v>4.29273828662456E-3</v>
      </c>
      <c r="E523" s="16">
        <v>4.29273828662456E-3</v>
      </c>
      <c r="F523" s="16">
        <v>5.1530246965514509E-6</v>
      </c>
      <c r="G523" s="54">
        <v>5.1530246965514509E-6</v>
      </c>
      <c r="H523" s="59">
        <f t="shared" si="24"/>
        <v>4.2978913113211111E-3</v>
      </c>
      <c r="I523" s="59">
        <f t="shared" si="24"/>
        <v>4.2978913113211111E-3</v>
      </c>
      <c r="J523" s="61">
        <v>2.7902798863059641E-3</v>
      </c>
      <c r="K523" s="16">
        <v>2.7902798863059641E-3</v>
      </c>
      <c r="L523" s="16">
        <v>3.349466052758443E-6</v>
      </c>
      <c r="M523" s="54">
        <v>3.349466052758443E-6</v>
      </c>
      <c r="N523" s="59">
        <f t="shared" si="25"/>
        <v>2.7936293523587227E-3</v>
      </c>
      <c r="O523" s="59">
        <f t="shared" si="26"/>
        <v>2.7936293523587227E-3</v>
      </c>
    </row>
    <row r="524" spans="1:15" x14ac:dyDescent="0.25">
      <c r="A524" s="220"/>
      <c r="B524" s="220"/>
      <c r="C524" s="15" t="s">
        <v>225</v>
      </c>
      <c r="D524" s="16">
        <v>1.8433694764715433E-4</v>
      </c>
      <c r="E524" s="16">
        <v>1.8433694764715433E-4</v>
      </c>
      <c r="F524" s="16">
        <v>8.5663122643609064E-7</v>
      </c>
      <c r="G524" s="54">
        <v>8.5663122643609064E-7</v>
      </c>
      <c r="H524" s="59">
        <f t="shared" si="24"/>
        <v>1.8519357887359042E-4</v>
      </c>
      <c r="I524" s="59">
        <f t="shared" si="24"/>
        <v>1.8519357887359042E-4</v>
      </c>
      <c r="J524" s="61">
        <v>1.1981901597065032E-4</v>
      </c>
      <c r="K524" s="16">
        <v>1.1981901597065032E-4</v>
      </c>
      <c r="L524" s="16">
        <v>5.5681029718345896E-7</v>
      </c>
      <c r="M524" s="54">
        <v>5.5681029718345896E-7</v>
      </c>
      <c r="N524" s="59">
        <f t="shared" si="25"/>
        <v>1.2037582626783379E-4</v>
      </c>
      <c r="O524" s="59">
        <f t="shared" si="26"/>
        <v>1.2037582626783379E-4</v>
      </c>
    </row>
    <row r="525" spans="1:15" x14ac:dyDescent="0.25">
      <c r="A525" s="220"/>
      <c r="B525" s="220"/>
      <c r="C525" s="15" t="s">
        <v>226</v>
      </c>
      <c r="D525" s="16">
        <v>4.8519155754213231E-4</v>
      </c>
      <c r="E525" s="16">
        <v>4.8519155754213231E-4</v>
      </c>
      <c r="F525" s="16">
        <v>1.6427132405480925E-6</v>
      </c>
      <c r="G525" s="54">
        <v>1.6427132405480925E-6</v>
      </c>
      <c r="H525" s="59">
        <f t="shared" si="24"/>
        <v>4.8683427078268041E-4</v>
      </c>
      <c r="I525" s="59">
        <f t="shared" si="24"/>
        <v>4.8683427078268041E-4</v>
      </c>
      <c r="J525" s="61">
        <v>3.1537451240238603E-4</v>
      </c>
      <c r="K525" s="16">
        <v>3.1537451240238603E-4</v>
      </c>
      <c r="L525" s="16">
        <v>1.0677636063562602E-6</v>
      </c>
      <c r="M525" s="54">
        <v>1.0677636063562602E-6</v>
      </c>
      <c r="N525" s="59">
        <f t="shared" si="25"/>
        <v>3.1644227600874229E-4</v>
      </c>
      <c r="O525" s="59">
        <f t="shared" si="26"/>
        <v>3.1644227600874229E-4</v>
      </c>
    </row>
    <row r="526" spans="1:15" x14ac:dyDescent="0.25">
      <c r="A526" s="220" t="s">
        <v>137</v>
      </c>
      <c r="B526" s="220" t="s">
        <v>223</v>
      </c>
      <c r="C526" s="15" t="s">
        <v>224</v>
      </c>
      <c r="D526" s="16">
        <v>1.2655597753465954E-2</v>
      </c>
      <c r="E526" s="16">
        <v>1.2655597753465954E-2</v>
      </c>
      <c r="F526" s="16">
        <v>1.9790069181446926E-5</v>
      </c>
      <c r="G526" s="54">
        <v>1.9790069181446926E-5</v>
      </c>
      <c r="H526" s="59">
        <f t="shared" si="24"/>
        <v>1.2675387822647401E-2</v>
      </c>
      <c r="I526" s="59">
        <f t="shared" si="24"/>
        <v>1.2675387822647401E-2</v>
      </c>
      <c r="J526" s="61">
        <v>1.2655597753465954E-2</v>
      </c>
      <c r="K526" s="16">
        <v>1.2655597753465954E-2</v>
      </c>
      <c r="L526" s="16">
        <v>1.9790069181446926E-5</v>
      </c>
      <c r="M526" s="54">
        <v>1.9790069181446926E-5</v>
      </c>
      <c r="N526" s="59">
        <f t="shared" si="25"/>
        <v>1.2675387822647401E-2</v>
      </c>
      <c r="O526" s="59">
        <f t="shared" si="26"/>
        <v>1.2675387822647401E-2</v>
      </c>
    </row>
    <row r="527" spans="1:15" x14ac:dyDescent="0.25">
      <c r="A527" s="220"/>
      <c r="B527" s="220"/>
      <c r="C527" s="15" t="s">
        <v>225</v>
      </c>
      <c r="D527" s="16">
        <v>5.9333488945192872E-4</v>
      </c>
      <c r="E527" s="16">
        <v>5.9333488945192872E-4</v>
      </c>
      <c r="F527" s="16">
        <v>3.3195286307914257E-6</v>
      </c>
      <c r="G527" s="54">
        <v>3.3195286307914257E-6</v>
      </c>
      <c r="H527" s="59">
        <f t="shared" si="24"/>
        <v>5.9665441808272009E-4</v>
      </c>
      <c r="I527" s="59">
        <f t="shared" si="24"/>
        <v>5.9665441808272009E-4</v>
      </c>
      <c r="J527" s="61">
        <v>5.9333488945192872E-4</v>
      </c>
      <c r="K527" s="16">
        <v>5.9333488945192872E-4</v>
      </c>
      <c r="L527" s="16">
        <v>3.3195286307914257E-6</v>
      </c>
      <c r="M527" s="54">
        <v>3.3195286307914257E-6</v>
      </c>
      <c r="N527" s="59">
        <f t="shared" si="25"/>
        <v>5.9665441808272009E-4</v>
      </c>
      <c r="O527" s="59">
        <f t="shared" si="26"/>
        <v>5.9665441808272009E-4</v>
      </c>
    </row>
    <row r="528" spans="1:15" x14ac:dyDescent="0.25">
      <c r="A528" s="220"/>
      <c r="B528" s="220"/>
      <c r="C528" s="15" t="s">
        <v>226</v>
      </c>
      <c r="D528" s="16">
        <v>1.4726912139815434E-3</v>
      </c>
      <c r="E528" s="16">
        <v>1.4726912139815434E-3</v>
      </c>
      <c r="F528" s="16">
        <v>6.273236266356348E-6</v>
      </c>
      <c r="G528" s="54">
        <v>6.273236266356348E-6</v>
      </c>
      <c r="H528" s="59">
        <f t="shared" si="24"/>
        <v>1.4789644502478997E-3</v>
      </c>
      <c r="I528" s="59">
        <f t="shared" si="24"/>
        <v>1.4789644502478997E-3</v>
      </c>
      <c r="J528" s="61">
        <v>1.4726912139815434E-3</v>
      </c>
      <c r="K528" s="16">
        <v>1.4726912139815434E-3</v>
      </c>
      <c r="L528" s="16">
        <v>6.273236266356348E-6</v>
      </c>
      <c r="M528" s="54">
        <v>6.273236266356348E-6</v>
      </c>
      <c r="N528" s="59">
        <f t="shared" si="25"/>
        <v>1.4789644502478997E-3</v>
      </c>
      <c r="O528" s="59">
        <f t="shared" si="26"/>
        <v>1.4789644502478997E-3</v>
      </c>
    </row>
    <row r="529" spans="1:15" x14ac:dyDescent="0.25">
      <c r="A529" s="220"/>
      <c r="B529" s="220" t="s">
        <v>227</v>
      </c>
      <c r="C529" s="15" t="s">
        <v>224</v>
      </c>
      <c r="D529" s="16">
        <v>1.1590393373886308E-2</v>
      </c>
      <c r="E529" s="16">
        <v>1.1590393373886308E-2</v>
      </c>
      <c r="F529" s="16">
        <v>1.7262632733447358E-5</v>
      </c>
      <c r="G529" s="54">
        <v>1.7262632733447358E-5</v>
      </c>
      <c r="H529" s="59">
        <f t="shared" si="24"/>
        <v>1.1607656006619756E-2</v>
      </c>
      <c r="I529" s="59">
        <f t="shared" si="24"/>
        <v>1.1607656006619756E-2</v>
      </c>
      <c r="J529" s="61">
        <v>7.5337556930261005E-3</v>
      </c>
      <c r="K529" s="16">
        <v>7.5337556930261005E-3</v>
      </c>
      <c r="L529" s="16">
        <v>1.1220711276740783E-5</v>
      </c>
      <c r="M529" s="54">
        <v>1.1220711276740783E-5</v>
      </c>
      <c r="N529" s="59">
        <f t="shared" si="25"/>
        <v>7.5449764043028413E-3</v>
      </c>
      <c r="O529" s="59">
        <f t="shared" si="26"/>
        <v>7.5449764043028413E-3</v>
      </c>
    </row>
    <row r="530" spans="1:15" x14ac:dyDescent="0.25">
      <c r="A530" s="220"/>
      <c r="B530" s="220"/>
      <c r="C530" s="15" t="s">
        <v>225</v>
      </c>
      <c r="D530" s="16">
        <v>4.9770975864731656E-4</v>
      </c>
      <c r="E530" s="16">
        <v>4.9770975864731656E-4</v>
      </c>
      <c r="F530" s="16">
        <v>2.869714608560903E-6</v>
      </c>
      <c r="G530" s="54">
        <v>2.869714608560903E-6</v>
      </c>
      <c r="H530" s="59">
        <f t="shared" ref="H530:I593" si="27">D530+F530</f>
        <v>5.0057947325587743E-4</v>
      </c>
      <c r="I530" s="59">
        <f t="shared" si="27"/>
        <v>5.0057947325587743E-4</v>
      </c>
      <c r="J530" s="61">
        <v>3.2351134312075578E-4</v>
      </c>
      <c r="K530" s="16">
        <v>3.2351134312075578E-4</v>
      </c>
      <c r="L530" s="16">
        <v>1.865314495564587E-6</v>
      </c>
      <c r="M530" s="54">
        <v>1.865314495564587E-6</v>
      </c>
      <c r="N530" s="59">
        <f t="shared" si="25"/>
        <v>3.2537665761632039E-4</v>
      </c>
      <c r="O530" s="59">
        <f t="shared" si="26"/>
        <v>3.2537665761632039E-4</v>
      </c>
    </row>
    <row r="531" spans="1:15" x14ac:dyDescent="0.25">
      <c r="A531" s="220"/>
      <c r="B531" s="220"/>
      <c r="C531" s="15" t="s">
        <v>226</v>
      </c>
      <c r="D531" s="16">
        <v>1.3100172053637567E-3</v>
      </c>
      <c r="E531" s="16">
        <v>1.3100172053637567E-3</v>
      </c>
      <c r="F531" s="16">
        <v>5.5030893558361091E-6</v>
      </c>
      <c r="G531" s="54">
        <v>5.5030893558361091E-6</v>
      </c>
      <c r="H531" s="59">
        <f t="shared" si="27"/>
        <v>1.3155202947195928E-3</v>
      </c>
      <c r="I531" s="59">
        <f t="shared" si="27"/>
        <v>1.3155202947195928E-3</v>
      </c>
      <c r="J531" s="61">
        <v>8.5151118348644186E-4</v>
      </c>
      <c r="K531" s="16">
        <v>8.5151118348644186E-4</v>
      </c>
      <c r="L531" s="16">
        <v>3.5770080812934709E-6</v>
      </c>
      <c r="M531" s="54">
        <v>3.5770080812934709E-6</v>
      </c>
      <c r="N531" s="59">
        <f t="shared" si="25"/>
        <v>8.5508819156773536E-4</v>
      </c>
      <c r="O531" s="59">
        <f t="shared" si="26"/>
        <v>8.5508819156773536E-4</v>
      </c>
    </row>
    <row r="532" spans="1:15" x14ac:dyDescent="0.25">
      <c r="A532" s="220" t="s">
        <v>138</v>
      </c>
      <c r="B532" s="220" t="s">
        <v>223</v>
      </c>
      <c r="C532" s="15" t="s">
        <v>224</v>
      </c>
      <c r="D532" s="16">
        <v>2.1305720123680062E-3</v>
      </c>
      <c r="E532" s="16">
        <v>2.1305720123680062E-3</v>
      </c>
      <c r="F532" s="16">
        <v>0</v>
      </c>
      <c r="G532" s="54">
        <v>0</v>
      </c>
      <c r="H532" s="59">
        <f t="shared" si="27"/>
        <v>2.1305720123680062E-3</v>
      </c>
      <c r="I532" s="59">
        <f t="shared" si="27"/>
        <v>2.1305720123680062E-3</v>
      </c>
      <c r="J532" s="61">
        <v>2.1305720123680062E-3</v>
      </c>
      <c r="K532" s="16">
        <v>2.1305720123680062E-3</v>
      </c>
      <c r="L532" s="16">
        <v>0</v>
      </c>
      <c r="M532" s="54">
        <v>0</v>
      </c>
      <c r="N532" s="59">
        <f t="shared" si="25"/>
        <v>2.1305720123680062E-3</v>
      </c>
      <c r="O532" s="59">
        <f t="shared" si="26"/>
        <v>2.1305720123680062E-3</v>
      </c>
    </row>
    <row r="533" spans="1:15" x14ac:dyDescent="0.25">
      <c r="A533" s="220"/>
      <c r="B533" s="220"/>
      <c r="C533" s="15" t="s">
        <v>225</v>
      </c>
      <c r="D533" s="16">
        <v>9.9888028527260757E-5</v>
      </c>
      <c r="E533" s="16">
        <v>9.9888028527260757E-5</v>
      </c>
      <c r="F533" s="16">
        <v>0</v>
      </c>
      <c r="G533" s="54">
        <v>0</v>
      </c>
      <c r="H533" s="59">
        <f t="shared" si="27"/>
        <v>9.9888028527260757E-5</v>
      </c>
      <c r="I533" s="59">
        <f t="shared" si="27"/>
        <v>9.9888028527260757E-5</v>
      </c>
      <c r="J533" s="61">
        <v>9.9888028527260757E-5</v>
      </c>
      <c r="K533" s="16">
        <v>9.9888028527260757E-5</v>
      </c>
      <c r="L533" s="16">
        <v>0</v>
      </c>
      <c r="M533" s="54">
        <v>0</v>
      </c>
      <c r="N533" s="59">
        <f t="shared" si="25"/>
        <v>9.9888028527260757E-5</v>
      </c>
      <c r="O533" s="59">
        <f t="shared" si="26"/>
        <v>9.9888028527260757E-5</v>
      </c>
    </row>
    <row r="534" spans="1:15" x14ac:dyDescent="0.25">
      <c r="A534" s="220"/>
      <c r="B534" s="220"/>
      <c r="C534" s="15" t="s">
        <v>226</v>
      </c>
      <c r="D534" s="16">
        <v>2.4792781380160667E-4</v>
      </c>
      <c r="E534" s="16">
        <v>2.4792781380160667E-4</v>
      </c>
      <c r="F534" s="16">
        <v>0</v>
      </c>
      <c r="G534" s="54">
        <v>0</v>
      </c>
      <c r="H534" s="59">
        <f t="shared" si="27"/>
        <v>2.4792781380160667E-4</v>
      </c>
      <c r="I534" s="59">
        <f t="shared" si="27"/>
        <v>2.4792781380160667E-4</v>
      </c>
      <c r="J534" s="61">
        <v>2.4792781380160667E-4</v>
      </c>
      <c r="K534" s="16">
        <v>2.4792781380160667E-4</v>
      </c>
      <c r="L534" s="16">
        <v>0</v>
      </c>
      <c r="M534" s="54">
        <v>0</v>
      </c>
      <c r="N534" s="59">
        <f t="shared" si="25"/>
        <v>2.4792781380160667E-4</v>
      </c>
      <c r="O534" s="59">
        <f t="shared" si="26"/>
        <v>2.4792781380160667E-4</v>
      </c>
    </row>
    <row r="535" spans="1:15" x14ac:dyDescent="0.25">
      <c r="A535" s="220"/>
      <c r="B535" s="220" t="s">
        <v>227</v>
      </c>
      <c r="C535" s="15" t="s">
        <v>224</v>
      </c>
      <c r="D535" s="16">
        <v>1.9512446757384363E-3</v>
      </c>
      <c r="E535" s="16">
        <v>1.9512446757384363E-3</v>
      </c>
      <c r="F535" s="16">
        <v>0</v>
      </c>
      <c r="G535" s="54">
        <v>0</v>
      </c>
      <c r="H535" s="59">
        <f t="shared" si="27"/>
        <v>1.9512446757384363E-3</v>
      </c>
      <c r="I535" s="59">
        <f t="shared" si="27"/>
        <v>1.9512446757384363E-3</v>
      </c>
      <c r="J535" s="61">
        <v>1.2683090392299836E-3</v>
      </c>
      <c r="K535" s="16">
        <v>1.2683090392299836E-3</v>
      </c>
      <c r="L535" s="16">
        <v>0</v>
      </c>
      <c r="M535" s="54">
        <v>0</v>
      </c>
      <c r="N535" s="59">
        <f t="shared" si="25"/>
        <v>1.2683090392299836E-3</v>
      </c>
      <c r="O535" s="59">
        <f t="shared" si="26"/>
        <v>1.2683090392299836E-3</v>
      </c>
    </row>
    <row r="536" spans="1:15" x14ac:dyDescent="0.25">
      <c r="A536" s="220"/>
      <c r="B536" s="220"/>
      <c r="C536" s="15" t="s">
        <v>225</v>
      </c>
      <c r="D536" s="16">
        <v>8.3789521657797424E-5</v>
      </c>
      <c r="E536" s="16">
        <v>8.3789521657797424E-5</v>
      </c>
      <c r="F536" s="16">
        <v>0</v>
      </c>
      <c r="G536" s="54">
        <v>0</v>
      </c>
      <c r="H536" s="59">
        <f t="shared" si="27"/>
        <v>8.3789521657797424E-5</v>
      </c>
      <c r="I536" s="59">
        <f t="shared" si="27"/>
        <v>8.3789521657797424E-5</v>
      </c>
      <c r="J536" s="61">
        <v>5.446318907756833E-5</v>
      </c>
      <c r="K536" s="16">
        <v>5.446318907756833E-5</v>
      </c>
      <c r="L536" s="16">
        <v>0</v>
      </c>
      <c r="M536" s="54">
        <v>0</v>
      </c>
      <c r="N536" s="59">
        <f t="shared" si="25"/>
        <v>5.446318907756833E-5</v>
      </c>
      <c r="O536" s="59">
        <f t="shared" si="26"/>
        <v>5.446318907756833E-5</v>
      </c>
    </row>
    <row r="537" spans="1:15" x14ac:dyDescent="0.25">
      <c r="A537" s="220"/>
      <c r="B537" s="220"/>
      <c r="C537" s="15" t="s">
        <v>226</v>
      </c>
      <c r="D537" s="16">
        <v>2.2054161706460559E-4</v>
      </c>
      <c r="E537" s="16">
        <v>2.2054161706460559E-4</v>
      </c>
      <c r="F537" s="16">
        <v>0</v>
      </c>
      <c r="G537" s="54">
        <v>0</v>
      </c>
      <c r="H537" s="59">
        <f t="shared" si="27"/>
        <v>2.2054161706460559E-4</v>
      </c>
      <c r="I537" s="59">
        <f t="shared" si="27"/>
        <v>2.2054161706460559E-4</v>
      </c>
      <c r="J537" s="61">
        <v>1.4335205109199364E-4</v>
      </c>
      <c r="K537" s="16">
        <v>1.4335205109199364E-4</v>
      </c>
      <c r="L537" s="16">
        <v>0</v>
      </c>
      <c r="M537" s="54">
        <v>0</v>
      </c>
      <c r="N537" s="59">
        <f t="shared" si="25"/>
        <v>1.4335205109199364E-4</v>
      </c>
      <c r="O537" s="59">
        <f t="shared" si="26"/>
        <v>1.4335205109199364E-4</v>
      </c>
    </row>
    <row r="538" spans="1:15" x14ac:dyDescent="0.25">
      <c r="A538" s="220" t="s">
        <v>141</v>
      </c>
      <c r="B538" s="220" t="s">
        <v>223</v>
      </c>
      <c r="C538" s="15" t="s">
        <v>224</v>
      </c>
      <c r="D538" s="16">
        <v>1.0652860061840031E-2</v>
      </c>
      <c r="E538" s="16">
        <v>1.0652860061840031E-2</v>
      </c>
      <c r="F538" s="16">
        <v>0</v>
      </c>
      <c r="G538" s="54">
        <v>0</v>
      </c>
      <c r="H538" s="59">
        <f t="shared" si="27"/>
        <v>1.0652860061840031E-2</v>
      </c>
      <c r="I538" s="59">
        <f t="shared" si="27"/>
        <v>1.0652860061840031E-2</v>
      </c>
      <c r="J538" s="61">
        <v>1.0652860061840031E-2</v>
      </c>
      <c r="K538" s="16">
        <v>1.0652860061840031E-2</v>
      </c>
      <c r="L538" s="16">
        <v>0</v>
      </c>
      <c r="M538" s="54">
        <v>0</v>
      </c>
      <c r="N538" s="59">
        <f t="shared" si="25"/>
        <v>1.0652860061840031E-2</v>
      </c>
      <c r="O538" s="59">
        <f t="shared" si="26"/>
        <v>1.0652860061840031E-2</v>
      </c>
    </row>
    <row r="539" spans="1:15" x14ac:dyDescent="0.25">
      <c r="A539" s="220"/>
      <c r="B539" s="220"/>
      <c r="C539" s="15" t="s">
        <v>225</v>
      </c>
      <c r="D539" s="16">
        <v>4.9944014263630378E-4</v>
      </c>
      <c r="E539" s="16">
        <v>4.9944014263630378E-4</v>
      </c>
      <c r="F539" s="16">
        <v>0</v>
      </c>
      <c r="G539" s="54">
        <v>0</v>
      </c>
      <c r="H539" s="59">
        <f t="shared" si="27"/>
        <v>4.9944014263630378E-4</v>
      </c>
      <c r="I539" s="59">
        <f t="shared" si="27"/>
        <v>4.9944014263630378E-4</v>
      </c>
      <c r="J539" s="61">
        <v>4.9944014263630378E-4</v>
      </c>
      <c r="K539" s="16">
        <v>4.9944014263630378E-4</v>
      </c>
      <c r="L539" s="16">
        <v>0</v>
      </c>
      <c r="M539" s="54">
        <v>0</v>
      </c>
      <c r="N539" s="59">
        <f t="shared" si="25"/>
        <v>4.9944014263630378E-4</v>
      </c>
      <c r="O539" s="59">
        <f t="shared" si="26"/>
        <v>4.9944014263630378E-4</v>
      </c>
    </row>
    <row r="540" spans="1:15" x14ac:dyDescent="0.25">
      <c r="A540" s="220"/>
      <c r="B540" s="220"/>
      <c r="C540" s="15" t="s">
        <v>226</v>
      </c>
      <c r="D540" s="16">
        <v>1.2396390690080333E-3</v>
      </c>
      <c r="E540" s="16">
        <v>1.2396390690080333E-3</v>
      </c>
      <c r="F540" s="16">
        <v>0</v>
      </c>
      <c r="G540" s="54">
        <v>0</v>
      </c>
      <c r="H540" s="59">
        <f t="shared" si="27"/>
        <v>1.2396390690080333E-3</v>
      </c>
      <c r="I540" s="59">
        <f t="shared" si="27"/>
        <v>1.2396390690080333E-3</v>
      </c>
      <c r="J540" s="61">
        <v>1.2396390690080333E-3</v>
      </c>
      <c r="K540" s="16">
        <v>1.2396390690080333E-3</v>
      </c>
      <c r="L540" s="16">
        <v>0</v>
      </c>
      <c r="M540" s="54">
        <v>0</v>
      </c>
      <c r="N540" s="59">
        <f t="shared" si="25"/>
        <v>1.2396390690080333E-3</v>
      </c>
      <c r="O540" s="59">
        <f t="shared" si="26"/>
        <v>1.2396390690080333E-3</v>
      </c>
    </row>
    <row r="541" spans="1:15" x14ac:dyDescent="0.25">
      <c r="A541" s="220"/>
      <c r="B541" s="220" t="s">
        <v>227</v>
      </c>
      <c r="C541" s="15" t="s">
        <v>224</v>
      </c>
      <c r="D541" s="16">
        <v>9.7562233786921814E-3</v>
      </c>
      <c r="E541" s="16">
        <v>9.7562233786921814E-3</v>
      </c>
      <c r="F541" s="16">
        <v>0</v>
      </c>
      <c r="G541" s="54">
        <v>0</v>
      </c>
      <c r="H541" s="59">
        <f t="shared" si="27"/>
        <v>9.7562233786921814E-3</v>
      </c>
      <c r="I541" s="59">
        <f t="shared" si="27"/>
        <v>9.7562233786921814E-3</v>
      </c>
      <c r="J541" s="61">
        <v>6.341545196149918E-3</v>
      </c>
      <c r="K541" s="16">
        <v>6.341545196149918E-3</v>
      </c>
      <c r="L541" s="16">
        <v>0</v>
      </c>
      <c r="M541" s="54">
        <v>0</v>
      </c>
      <c r="N541" s="59">
        <f t="shared" si="25"/>
        <v>6.341545196149918E-3</v>
      </c>
      <c r="O541" s="59">
        <f t="shared" si="26"/>
        <v>6.341545196149918E-3</v>
      </c>
    </row>
    <row r="542" spans="1:15" x14ac:dyDescent="0.25">
      <c r="A542" s="220"/>
      <c r="B542" s="220"/>
      <c r="C542" s="15" t="s">
        <v>225</v>
      </c>
      <c r="D542" s="16">
        <v>4.1894760828898713E-4</v>
      </c>
      <c r="E542" s="16">
        <v>4.1894760828898713E-4</v>
      </c>
      <c r="F542" s="16">
        <v>0</v>
      </c>
      <c r="G542" s="54">
        <v>0</v>
      </c>
      <c r="H542" s="59">
        <f t="shared" si="27"/>
        <v>4.1894760828898713E-4</v>
      </c>
      <c r="I542" s="59">
        <f t="shared" si="27"/>
        <v>4.1894760828898713E-4</v>
      </c>
      <c r="J542" s="61">
        <v>2.7231594538784166E-4</v>
      </c>
      <c r="K542" s="16">
        <v>2.7231594538784166E-4</v>
      </c>
      <c r="L542" s="16">
        <v>0</v>
      </c>
      <c r="M542" s="54">
        <v>0</v>
      </c>
      <c r="N542" s="59">
        <f t="shared" si="25"/>
        <v>2.7231594538784166E-4</v>
      </c>
      <c r="O542" s="59">
        <f t="shared" si="26"/>
        <v>2.7231594538784166E-4</v>
      </c>
    </row>
    <row r="543" spans="1:15" x14ac:dyDescent="0.25">
      <c r="A543" s="220"/>
      <c r="B543" s="220"/>
      <c r="C543" s="15" t="s">
        <v>226</v>
      </c>
      <c r="D543" s="16">
        <v>1.1027080853230279E-3</v>
      </c>
      <c r="E543" s="16">
        <v>1.1027080853230279E-3</v>
      </c>
      <c r="F543" s="16">
        <v>0</v>
      </c>
      <c r="G543" s="54">
        <v>0</v>
      </c>
      <c r="H543" s="59">
        <f t="shared" si="27"/>
        <v>1.1027080853230279E-3</v>
      </c>
      <c r="I543" s="59">
        <f t="shared" si="27"/>
        <v>1.1027080853230279E-3</v>
      </c>
      <c r="J543" s="61">
        <v>7.1676025545996816E-4</v>
      </c>
      <c r="K543" s="16">
        <v>7.1676025545996816E-4</v>
      </c>
      <c r="L543" s="16">
        <v>0</v>
      </c>
      <c r="M543" s="54">
        <v>0</v>
      </c>
      <c r="N543" s="59">
        <f t="shared" si="25"/>
        <v>7.1676025545996816E-4</v>
      </c>
      <c r="O543" s="59">
        <f t="shared" si="26"/>
        <v>7.1676025545996816E-4</v>
      </c>
    </row>
    <row r="544" spans="1:15" x14ac:dyDescent="0.25">
      <c r="A544" s="220" t="s">
        <v>144</v>
      </c>
      <c r="B544" s="220" t="s">
        <v>223</v>
      </c>
      <c r="C544" s="15" t="s">
        <v>224</v>
      </c>
      <c r="D544" s="16">
        <v>1.2783432074208036E-2</v>
      </c>
      <c r="E544" s="16">
        <v>1.2783432074208036E-2</v>
      </c>
      <c r="F544" s="16">
        <v>0</v>
      </c>
      <c r="G544" s="54">
        <v>0</v>
      </c>
      <c r="H544" s="60">
        <v>1.0652860061840033</v>
      </c>
      <c r="I544" s="60">
        <v>1.0652860061840033</v>
      </c>
      <c r="J544" s="61">
        <v>1.2783432074208036E-2</v>
      </c>
      <c r="K544" s="16">
        <v>1.2783432074208036E-2</v>
      </c>
      <c r="L544" s="16">
        <v>0</v>
      </c>
      <c r="M544" s="54">
        <v>0</v>
      </c>
      <c r="N544" s="59">
        <f t="shared" si="25"/>
        <v>1.2783432074208036E-2</v>
      </c>
      <c r="O544" s="59">
        <f t="shared" si="26"/>
        <v>1.2783432074208036E-2</v>
      </c>
    </row>
    <row r="545" spans="1:15" x14ac:dyDescent="0.25">
      <c r="A545" s="220"/>
      <c r="B545" s="220"/>
      <c r="C545" s="15" t="s">
        <v>225</v>
      </c>
      <c r="D545" s="16">
        <v>5.9932817116356443E-4</v>
      </c>
      <c r="E545" s="16">
        <v>5.9932817116356443E-4</v>
      </c>
      <c r="F545" s="16">
        <v>0</v>
      </c>
      <c r="G545" s="54">
        <v>0</v>
      </c>
      <c r="H545" s="60">
        <v>4.9944014263630383E-2</v>
      </c>
      <c r="I545" s="60">
        <v>4.9944014263630383E-2</v>
      </c>
      <c r="J545" s="61">
        <v>5.9932817116356443E-4</v>
      </c>
      <c r="K545" s="16">
        <v>5.9932817116356443E-4</v>
      </c>
      <c r="L545" s="16">
        <v>0</v>
      </c>
      <c r="M545" s="54">
        <v>0</v>
      </c>
      <c r="N545" s="59">
        <f t="shared" si="25"/>
        <v>5.9932817116356443E-4</v>
      </c>
      <c r="O545" s="59">
        <f t="shared" si="26"/>
        <v>5.9932817116356443E-4</v>
      </c>
    </row>
    <row r="546" spans="1:15" x14ac:dyDescent="0.25">
      <c r="A546" s="220"/>
      <c r="B546" s="220"/>
      <c r="C546" s="15" t="s">
        <v>226</v>
      </c>
      <c r="D546" s="16">
        <v>1.4875668828096399E-3</v>
      </c>
      <c r="E546" s="16">
        <v>1.4875668828096399E-3</v>
      </c>
      <c r="F546" s="16">
        <v>0</v>
      </c>
      <c r="G546" s="54">
        <v>0</v>
      </c>
      <c r="H546" s="60">
        <v>0.12396390690080335</v>
      </c>
      <c r="I546" s="60">
        <v>0.12396390690080335</v>
      </c>
      <c r="J546" s="61">
        <v>1.4875668828096399E-3</v>
      </c>
      <c r="K546" s="16">
        <v>1.4875668828096399E-3</v>
      </c>
      <c r="L546" s="16">
        <v>0</v>
      </c>
      <c r="M546" s="54">
        <v>0</v>
      </c>
      <c r="N546" s="59">
        <f t="shared" si="25"/>
        <v>1.4875668828096399E-3</v>
      </c>
      <c r="O546" s="59">
        <f t="shared" si="26"/>
        <v>1.4875668828096399E-3</v>
      </c>
    </row>
    <row r="547" spans="1:15" x14ac:dyDescent="0.25">
      <c r="A547" s="220"/>
      <c r="B547" s="220" t="s">
        <v>227</v>
      </c>
      <c r="C547" s="15" t="s">
        <v>224</v>
      </c>
      <c r="D547" s="16">
        <v>1.1707468054430617E-2</v>
      </c>
      <c r="E547" s="16">
        <v>1.1707468054430617E-2</v>
      </c>
      <c r="F547" s="16">
        <v>0</v>
      </c>
      <c r="G547" s="54">
        <v>0</v>
      </c>
      <c r="H547" s="60">
        <v>0.97562233786921826</v>
      </c>
      <c r="I547" s="60">
        <v>0.97562233786921826</v>
      </c>
      <c r="J547" s="61">
        <v>7.6098542353799014E-3</v>
      </c>
      <c r="K547" s="16">
        <v>7.6098542353799014E-3</v>
      </c>
      <c r="L547" s="16">
        <v>0</v>
      </c>
      <c r="M547" s="54">
        <v>0</v>
      </c>
      <c r="N547" s="59">
        <f t="shared" si="25"/>
        <v>7.6098542353799014E-3</v>
      </c>
      <c r="O547" s="59">
        <f t="shared" si="26"/>
        <v>7.6098542353799014E-3</v>
      </c>
    </row>
    <row r="548" spans="1:15" x14ac:dyDescent="0.25">
      <c r="A548" s="220"/>
      <c r="B548" s="220"/>
      <c r="C548" s="15" t="s">
        <v>225</v>
      </c>
      <c r="D548" s="16">
        <v>5.0273712994678451E-4</v>
      </c>
      <c r="E548" s="16">
        <v>5.0273712994678451E-4</v>
      </c>
      <c r="F548" s="16">
        <v>0</v>
      </c>
      <c r="G548" s="54">
        <v>0</v>
      </c>
      <c r="H548" s="60">
        <v>4.1894760828898717E-2</v>
      </c>
      <c r="I548" s="60">
        <v>4.1894760828898717E-2</v>
      </c>
      <c r="J548" s="61">
        <v>3.2677913446540997E-4</v>
      </c>
      <c r="K548" s="16">
        <v>3.2677913446540997E-4</v>
      </c>
      <c r="L548" s="16">
        <v>0</v>
      </c>
      <c r="M548" s="54">
        <v>0</v>
      </c>
      <c r="N548" s="59">
        <f t="shared" si="25"/>
        <v>3.2677913446540997E-4</v>
      </c>
      <c r="O548" s="59">
        <f t="shared" si="26"/>
        <v>3.2677913446540997E-4</v>
      </c>
    </row>
    <row r="549" spans="1:15" x14ac:dyDescent="0.25">
      <c r="A549" s="220"/>
      <c r="B549" s="220"/>
      <c r="C549" s="15" t="s">
        <v>226</v>
      </c>
      <c r="D549" s="16">
        <v>1.3232497023876334E-3</v>
      </c>
      <c r="E549" s="16">
        <v>1.3232497023876334E-3</v>
      </c>
      <c r="F549" s="16">
        <v>0</v>
      </c>
      <c r="G549" s="54">
        <v>0</v>
      </c>
      <c r="H549" s="60">
        <v>0.11027080853230281</v>
      </c>
      <c r="I549" s="60">
        <v>0.11027080853230281</v>
      </c>
      <c r="J549" s="61">
        <v>8.6011230655196177E-4</v>
      </c>
      <c r="K549" s="16">
        <v>8.6011230655196177E-4</v>
      </c>
      <c r="L549" s="16">
        <v>0</v>
      </c>
      <c r="M549" s="54">
        <v>0</v>
      </c>
      <c r="N549" s="59">
        <f t="shared" si="25"/>
        <v>8.6011230655196177E-4</v>
      </c>
      <c r="O549" s="59">
        <f t="shared" si="26"/>
        <v>8.6011230655196177E-4</v>
      </c>
    </row>
    <row r="550" spans="1:15" x14ac:dyDescent="0.25">
      <c r="A550" s="220" t="s">
        <v>145</v>
      </c>
      <c r="B550" s="220" t="s">
        <v>223</v>
      </c>
      <c r="C550" s="15" t="s">
        <v>224</v>
      </c>
      <c r="D550" s="16">
        <v>1.4914004086576046E-2</v>
      </c>
      <c r="E550" s="16">
        <v>1.4914004086576046E-2</v>
      </c>
      <c r="F550" s="16">
        <v>0</v>
      </c>
      <c r="G550" s="54">
        <v>0</v>
      </c>
      <c r="H550" s="60">
        <v>1.0652860061840033</v>
      </c>
      <c r="I550" s="60">
        <v>1.0652860061840033</v>
      </c>
      <c r="J550" s="61">
        <v>1.4914004086576046E-2</v>
      </c>
      <c r="K550" s="16">
        <v>1.4914004086576046E-2</v>
      </c>
      <c r="L550" s="16">
        <v>0</v>
      </c>
      <c r="M550" s="54">
        <v>0</v>
      </c>
      <c r="N550" s="59">
        <f t="shared" si="25"/>
        <v>1.4914004086576046E-2</v>
      </c>
      <c r="O550" s="59">
        <f t="shared" si="26"/>
        <v>1.4914004086576046E-2</v>
      </c>
    </row>
    <row r="551" spans="1:15" x14ac:dyDescent="0.25">
      <c r="A551" s="220"/>
      <c r="B551" s="220"/>
      <c r="C551" s="15" t="s">
        <v>225</v>
      </c>
      <c r="D551" s="16">
        <v>6.9921619969082541E-4</v>
      </c>
      <c r="E551" s="16">
        <v>6.9921619969082541E-4</v>
      </c>
      <c r="F551" s="16">
        <v>0</v>
      </c>
      <c r="G551" s="54">
        <v>0</v>
      </c>
      <c r="H551" s="60">
        <v>4.9944014263630383E-2</v>
      </c>
      <c r="I551" s="60">
        <v>4.9944014263630383E-2</v>
      </c>
      <c r="J551" s="61">
        <v>6.9921619969082541E-4</v>
      </c>
      <c r="K551" s="16">
        <v>6.9921619969082541E-4</v>
      </c>
      <c r="L551" s="16">
        <v>0</v>
      </c>
      <c r="M551" s="54">
        <v>0</v>
      </c>
      <c r="N551" s="59">
        <f t="shared" si="25"/>
        <v>6.9921619969082541E-4</v>
      </c>
      <c r="O551" s="59">
        <f t="shared" si="26"/>
        <v>6.9921619969082541E-4</v>
      </c>
    </row>
    <row r="552" spans="1:15" x14ac:dyDescent="0.25">
      <c r="A552" s="220"/>
      <c r="B552" s="220"/>
      <c r="C552" s="15" t="s">
        <v>226</v>
      </c>
      <c r="D552" s="16">
        <v>1.735494696611247E-3</v>
      </c>
      <c r="E552" s="16">
        <v>1.735494696611247E-3</v>
      </c>
      <c r="F552" s="16">
        <v>0</v>
      </c>
      <c r="G552" s="54">
        <v>0</v>
      </c>
      <c r="H552" s="60">
        <v>0.12396390690080335</v>
      </c>
      <c r="I552" s="60">
        <v>0.12396390690080335</v>
      </c>
      <c r="J552" s="61">
        <v>1.735494696611247E-3</v>
      </c>
      <c r="K552" s="16">
        <v>1.735494696611247E-3</v>
      </c>
      <c r="L552" s="16">
        <v>0</v>
      </c>
      <c r="M552" s="54">
        <v>0</v>
      </c>
      <c r="N552" s="59">
        <f t="shared" si="25"/>
        <v>1.735494696611247E-3</v>
      </c>
      <c r="O552" s="59">
        <f t="shared" si="26"/>
        <v>1.735494696611247E-3</v>
      </c>
    </row>
    <row r="553" spans="1:15" x14ac:dyDescent="0.25">
      <c r="A553" s="220"/>
      <c r="B553" s="220" t="s">
        <v>227</v>
      </c>
      <c r="C553" s="15" t="s">
        <v>224</v>
      </c>
      <c r="D553" s="16">
        <v>1.3658712730169055E-2</v>
      </c>
      <c r="E553" s="16">
        <v>1.3658712730169055E-2</v>
      </c>
      <c r="F553" s="16">
        <v>0</v>
      </c>
      <c r="G553" s="54">
        <v>0</v>
      </c>
      <c r="H553" s="60">
        <v>0.97562233786921826</v>
      </c>
      <c r="I553" s="60">
        <v>0.97562233786921826</v>
      </c>
      <c r="J553" s="61">
        <v>8.8781632746098866E-3</v>
      </c>
      <c r="K553" s="16">
        <v>8.8781632746098866E-3</v>
      </c>
      <c r="L553" s="16">
        <v>0</v>
      </c>
      <c r="M553" s="54">
        <v>0</v>
      </c>
      <c r="N553" s="59">
        <f t="shared" si="25"/>
        <v>8.8781632746098866E-3</v>
      </c>
      <c r="O553" s="59">
        <f t="shared" si="26"/>
        <v>8.8781632746098866E-3</v>
      </c>
    </row>
    <row r="554" spans="1:15" x14ac:dyDescent="0.25">
      <c r="A554" s="220"/>
      <c r="B554" s="220"/>
      <c r="C554" s="15" t="s">
        <v>225</v>
      </c>
      <c r="D554" s="16">
        <v>5.8652665160458201E-4</v>
      </c>
      <c r="E554" s="16">
        <v>5.8652665160458201E-4</v>
      </c>
      <c r="F554" s="16">
        <v>0</v>
      </c>
      <c r="G554" s="54">
        <v>0</v>
      </c>
      <c r="H554" s="60">
        <v>4.1894760828898717E-2</v>
      </c>
      <c r="I554" s="60">
        <v>4.1894760828898717E-2</v>
      </c>
      <c r="J554" s="61">
        <v>3.8124232354297833E-4</v>
      </c>
      <c r="K554" s="16">
        <v>3.8124232354297833E-4</v>
      </c>
      <c r="L554" s="16">
        <v>0</v>
      </c>
      <c r="M554" s="54">
        <v>0</v>
      </c>
      <c r="N554" s="59">
        <f t="shared" si="25"/>
        <v>3.8124232354297833E-4</v>
      </c>
      <c r="O554" s="59">
        <f t="shared" si="26"/>
        <v>3.8124232354297833E-4</v>
      </c>
    </row>
    <row r="555" spans="1:15" x14ac:dyDescent="0.25">
      <c r="A555" s="220"/>
      <c r="B555" s="220"/>
      <c r="C555" s="15" t="s">
        <v>226</v>
      </c>
      <c r="D555" s="16">
        <v>1.5437913194522393E-3</v>
      </c>
      <c r="E555" s="16">
        <v>1.5437913194522393E-3</v>
      </c>
      <c r="F555" s="16">
        <v>0</v>
      </c>
      <c r="G555" s="54">
        <v>0</v>
      </c>
      <c r="H555" s="60">
        <v>0.11027080853230281</v>
      </c>
      <c r="I555" s="60">
        <v>0.11027080853230281</v>
      </c>
      <c r="J555" s="61">
        <v>1.0034643576439556E-3</v>
      </c>
      <c r="K555" s="16">
        <v>1.0034643576439556E-3</v>
      </c>
      <c r="L555" s="16">
        <v>0</v>
      </c>
      <c r="M555" s="54">
        <v>0</v>
      </c>
      <c r="N555" s="59">
        <f t="shared" si="25"/>
        <v>1.0034643576439556E-3</v>
      </c>
      <c r="O555" s="59">
        <f t="shared" si="26"/>
        <v>1.0034643576439556E-3</v>
      </c>
    </row>
    <row r="556" spans="1:15" x14ac:dyDescent="0.25">
      <c r="A556" s="220" t="s">
        <v>146</v>
      </c>
      <c r="B556" s="220" t="s">
        <v>223</v>
      </c>
      <c r="C556" s="15" t="s">
        <v>224</v>
      </c>
      <c r="D556" s="16">
        <v>3.6219724210256106E-2</v>
      </c>
      <c r="E556" s="16">
        <v>3.6219724210256106E-2</v>
      </c>
      <c r="F556" s="16">
        <v>0</v>
      </c>
      <c r="G556" s="54">
        <v>0</v>
      </c>
      <c r="H556" s="60">
        <v>1.0652860061840033</v>
      </c>
      <c r="I556" s="60">
        <v>1.0652860061840033</v>
      </c>
      <c r="J556" s="61">
        <v>3.6219724210256106E-2</v>
      </c>
      <c r="K556" s="16">
        <v>3.6219724210256106E-2</v>
      </c>
      <c r="L556" s="16">
        <v>0</v>
      </c>
      <c r="M556" s="54">
        <v>0</v>
      </c>
      <c r="N556" s="59">
        <f t="shared" si="25"/>
        <v>3.6219724210256106E-2</v>
      </c>
      <c r="O556" s="59">
        <f t="shared" si="26"/>
        <v>3.6219724210256106E-2</v>
      </c>
    </row>
    <row r="557" spans="1:15" x14ac:dyDescent="0.25">
      <c r="A557" s="220"/>
      <c r="B557" s="220"/>
      <c r="C557" s="15" t="s">
        <v>225</v>
      </c>
      <c r="D557" s="16">
        <v>1.6980964849634328E-3</v>
      </c>
      <c r="E557" s="16">
        <v>1.6980964849634328E-3</v>
      </c>
      <c r="F557" s="16">
        <v>0</v>
      </c>
      <c r="G557" s="54">
        <v>0</v>
      </c>
      <c r="H557" s="60">
        <v>4.9944014263630383E-2</v>
      </c>
      <c r="I557" s="60">
        <v>4.9944014263630383E-2</v>
      </c>
      <c r="J557" s="61">
        <v>1.6980964849634328E-3</v>
      </c>
      <c r="K557" s="16">
        <v>1.6980964849634328E-3</v>
      </c>
      <c r="L557" s="16">
        <v>0</v>
      </c>
      <c r="M557" s="54">
        <v>0</v>
      </c>
      <c r="N557" s="59">
        <f t="shared" si="25"/>
        <v>1.6980964849634328E-3</v>
      </c>
      <c r="O557" s="59">
        <f t="shared" si="26"/>
        <v>1.6980964849634328E-3</v>
      </c>
    </row>
    <row r="558" spans="1:15" x14ac:dyDescent="0.25">
      <c r="A558" s="220"/>
      <c r="B558" s="220"/>
      <c r="C558" s="15" t="s">
        <v>226</v>
      </c>
      <c r="D558" s="16">
        <v>4.2147728346273138E-3</v>
      </c>
      <c r="E558" s="16">
        <v>4.2147728346273138E-3</v>
      </c>
      <c r="F558" s="16">
        <v>0</v>
      </c>
      <c r="G558" s="54">
        <v>0</v>
      </c>
      <c r="H558" s="60">
        <v>0.12396390690080335</v>
      </c>
      <c r="I558" s="60">
        <v>0.12396390690080335</v>
      </c>
      <c r="J558" s="61">
        <v>4.2147728346273138E-3</v>
      </c>
      <c r="K558" s="16">
        <v>4.2147728346273138E-3</v>
      </c>
      <c r="L558" s="16">
        <v>0</v>
      </c>
      <c r="M558" s="54">
        <v>0</v>
      </c>
      <c r="N558" s="59">
        <f t="shared" si="25"/>
        <v>4.2147728346273138E-3</v>
      </c>
      <c r="O558" s="59">
        <f t="shared" si="26"/>
        <v>4.2147728346273138E-3</v>
      </c>
    </row>
    <row r="559" spans="1:15" x14ac:dyDescent="0.25">
      <c r="A559" s="220"/>
      <c r="B559" s="220" t="s">
        <v>227</v>
      </c>
      <c r="C559" s="15" t="s">
        <v>224</v>
      </c>
      <c r="D559" s="16">
        <v>3.3171159487553413E-2</v>
      </c>
      <c r="E559" s="16">
        <v>3.3171159487553413E-2</v>
      </c>
      <c r="F559" s="16">
        <v>0</v>
      </c>
      <c r="G559" s="54">
        <v>0</v>
      </c>
      <c r="H559" s="60">
        <v>0.97562233786921826</v>
      </c>
      <c r="I559" s="60">
        <v>0.97562233786921826</v>
      </c>
      <c r="J559" s="61">
        <v>2.1561253666909721E-2</v>
      </c>
      <c r="K559" s="16">
        <v>2.1561253666909721E-2</v>
      </c>
      <c r="L559" s="16">
        <v>0</v>
      </c>
      <c r="M559" s="54">
        <v>0</v>
      </c>
      <c r="N559" s="59">
        <f t="shared" si="25"/>
        <v>2.1561253666909721E-2</v>
      </c>
      <c r="O559" s="59">
        <f t="shared" si="26"/>
        <v>2.1561253666909721E-2</v>
      </c>
    </row>
    <row r="560" spans="1:15" x14ac:dyDescent="0.25">
      <c r="A560" s="220"/>
      <c r="B560" s="220"/>
      <c r="C560" s="15" t="s">
        <v>225</v>
      </c>
      <c r="D560" s="16">
        <v>1.4244218681825562E-3</v>
      </c>
      <c r="E560" s="16">
        <v>1.4244218681825562E-3</v>
      </c>
      <c r="F560" s="16">
        <v>0</v>
      </c>
      <c r="G560" s="54">
        <v>0</v>
      </c>
      <c r="H560" s="60">
        <v>4.1894760828898717E-2</v>
      </c>
      <c r="I560" s="60">
        <v>4.1894760828898717E-2</v>
      </c>
      <c r="J560" s="61">
        <v>9.2587421431866148E-4</v>
      </c>
      <c r="K560" s="16">
        <v>9.2587421431866148E-4</v>
      </c>
      <c r="L560" s="16">
        <v>0</v>
      </c>
      <c r="M560" s="54">
        <v>0</v>
      </c>
      <c r="N560" s="59">
        <f t="shared" si="25"/>
        <v>9.2587421431866148E-4</v>
      </c>
      <c r="O560" s="59">
        <f t="shared" si="26"/>
        <v>9.2587421431866148E-4</v>
      </c>
    </row>
    <row r="561" spans="1:15" x14ac:dyDescent="0.25">
      <c r="A561" s="220"/>
      <c r="B561" s="220"/>
      <c r="C561" s="15" t="s">
        <v>226</v>
      </c>
      <c r="D561" s="16">
        <v>3.7492074900982949E-3</v>
      </c>
      <c r="E561" s="16">
        <v>3.7492074900982949E-3</v>
      </c>
      <c r="F561" s="16">
        <v>0</v>
      </c>
      <c r="G561" s="54">
        <v>0</v>
      </c>
      <c r="H561" s="60">
        <v>0.11027080853230281</v>
      </c>
      <c r="I561" s="60">
        <v>0.11027080853230281</v>
      </c>
      <c r="J561" s="61">
        <v>2.4369848685638919E-3</v>
      </c>
      <c r="K561" s="16">
        <v>2.4369848685638919E-3</v>
      </c>
      <c r="L561" s="16">
        <v>0</v>
      </c>
      <c r="M561" s="54">
        <v>0</v>
      </c>
      <c r="N561" s="59">
        <f t="shared" si="25"/>
        <v>2.4369848685638919E-3</v>
      </c>
      <c r="O561" s="59">
        <f t="shared" si="26"/>
        <v>2.4369848685638919E-3</v>
      </c>
    </row>
    <row r="562" spans="1:15" x14ac:dyDescent="0.25">
      <c r="A562" s="220" t="s">
        <v>147</v>
      </c>
      <c r="B562" s="220" t="s">
        <v>223</v>
      </c>
      <c r="C562" s="15" t="s">
        <v>224</v>
      </c>
      <c r="D562" s="16">
        <v>1.704457609894405E-2</v>
      </c>
      <c r="E562" s="16">
        <v>1.704457609894405E-2</v>
      </c>
      <c r="F562" s="16">
        <v>0</v>
      </c>
      <c r="G562" s="54">
        <v>0</v>
      </c>
      <c r="H562" s="60">
        <v>1.0652860061840033</v>
      </c>
      <c r="I562" s="60">
        <v>1.0652860061840033</v>
      </c>
      <c r="J562" s="61">
        <v>1.704457609894405E-2</v>
      </c>
      <c r="K562" s="16">
        <v>1.704457609894405E-2</v>
      </c>
      <c r="L562" s="16">
        <v>0</v>
      </c>
      <c r="M562" s="54">
        <v>0</v>
      </c>
      <c r="N562" s="59">
        <f t="shared" si="25"/>
        <v>1.704457609894405E-2</v>
      </c>
      <c r="O562" s="59">
        <f t="shared" si="26"/>
        <v>1.704457609894405E-2</v>
      </c>
    </row>
    <row r="563" spans="1:15" x14ac:dyDescent="0.25">
      <c r="A563" s="220"/>
      <c r="B563" s="220"/>
      <c r="C563" s="15" t="s">
        <v>225</v>
      </c>
      <c r="D563" s="16">
        <v>7.9910422821808606E-4</v>
      </c>
      <c r="E563" s="16">
        <v>7.9910422821808606E-4</v>
      </c>
      <c r="F563" s="16">
        <v>0</v>
      </c>
      <c r="G563" s="54">
        <v>0</v>
      </c>
      <c r="H563" s="60">
        <v>4.9944014263630383E-2</v>
      </c>
      <c r="I563" s="60">
        <v>4.9944014263630383E-2</v>
      </c>
      <c r="J563" s="61">
        <v>7.9910422821808606E-4</v>
      </c>
      <c r="K563" s="16">
        <v>7.9910422821808606E-4</v>
      </c>
      <c r="L563" s="16">
        <v>0</v>
      </c>
      <c r="M563" s="54">
        <v>0</v>
      </c>
      <c r="N563" s="59">
        <f t="shared" si="25"/>
        <v>7.9910422821808606E-4</v>
      </c>
      <c r="O563" s="59">
        <f t="shared" si="26"/>
        <v>7.9910422821808606E-4</v>
      </c>
    </row>
    <row r="564" spans="1:15" x14ac:dyDescent="0.25">
      <c r="A564" s="220"/>
      <c r="B564" s="220"/>
      <c r="C564" s="15" t="s">
        <v>226</v>
      </c>
      <c r="D564" s="16">
        <v>1.9834225104128534E-3</v>
      </c>
      <c r="E564" s="16">
        <v>1.9834225104128534E-3</v>
      </c>
      <c r="F564" s="16">
        <v>0</v>
      </c>
      <c r="G564" s="54">
        <v>0</v>
      </c>
      <c r="H564" s="60">
        <v>0.12396390690080335</v>
      </c>
      <c r="I564" s="60">
        <v>0.12396390690080335</v>
      </c>
      <c r="J564" s="61">
        <v>1.9834225104128534E-3</v>
      </c>
      <c r="K564" s="16">
        <v>1.9834225104128534E-3</v>
      </c>
      <c r="L564" s="16">
        <v>0</v>
      </c>
      <c r="M564" s="54">
        <v>0</v>
      </c>
      <c r="N564" s="59">
        <f t="shared" si="25"/>
        <v>1.9834225104128534E-3</v>
      </c>
      <c r="O564" s="59">
        <f t="shared" si="26"/>
        <v>1.9834225104128534E-3</v>
      </c>
    </row>
    <row r="565" spans="1:15" x14ac:dyDescent="0.25">
      <c r="A565" s="220"/>
      <c r="B565" s="220" t="s">
        <v>227</v>
      </c>
      <c r="C565" s="15" t="s">
        <v>224</v>
      </c>
      <c r="D565" s="16">
        <v>1.5609957405907491E-2</v>
      </c>
      <c r="E565" s="16">
        <v>1.5609957405907491E-2</v>
      </c>
      <c r="F565" s="16">
        <v>0</v>
      </c>
      <c r="G565" s="54">
        <v>0</v>
      </c>
      <c r="H565" s="60">
        <v>0.97562233786921826</v>
      </c>
      <c r="I565" s="60">
        <v>0.97562233786921826</v>
      </c>
      <c r="J565" s="61">
        <v>1.0146472313839869E-2</v>
      </c>
      <c r="K565" s="16">
        <v>1.0146472313839869E-2</v>
      </c>
      <c r="L565" s="16">
        <v>0</v>
      </c>
      <c r="M565" s="54">
        <v>0</v>
      </c>
      <c r="N565" s="59">
        <f t="shared" si="25"/>
        <v>1.0146472313839869E-2</v>
      </c>
      <c r="O565" s="59">
        <f t="shared" si="26"/>
        <v>1.0146472313839869E-2</v>
      </c>
    </row>
    <row r="566" spans="1:15" x14ac:dyDescent="0.25">
      <c r="A566" s="220"/>
      <c r="B566" s="220"/>
      <c r="C566" s="15" t="s">
        <v>225</v>
      </c>
      <c r="D566" s="16">
        <v>6.7031617326237939E-4</v>
      </c>
      <c r="E566" s="16">
        <v>6.7031617326237939E-4</v>
      </c>
      <c r="F566" s="16">
        <v>0</v>
      </c>
      <c r="G566" s="54">
        <v>0</v>
      </c>
      <c r="H566" s="60">
        <v>4.1894760828898717E-2</v>
      </c>
      <c r="I566" s="60">
        <v>4.1894760828898717E-2</v>
      </c>
      <c r="J566" s="61">
        <v>4.3570551262054664E-4</v>
      </c>
      <c r="K566" s="16">
        <v>4.3570551262054664E-4</v>
      </c>
      <c r="L566" s="16">
        <v>0</v>
      </c>
      <c r="M566" s="54">
        <v>0</v>
      </c>
      <c r="N566" s="59">
        <f t="shared" si="25"/>
        <v>4.3570551262054664E-4</v>
      </c>
      <c r="O566" s="59">
        <f t="shared" si="26"/>
        <v>4.3570551262054664E-4</v>
      </c>
    </row>
    <row r="567" spans="1:15" x14ac:dyDescent="0.25">
      <c r="A567" s="220"/>
      <c r="B567" s="220"/>
      <c r="C567" s="15" t="s">
        <v>226</v>
      </c>
      <c r="D567" s="16">
        <v>1.7643329365168447E-3</v>
      </c>
      <c r="E567" s="16">
        <v>1.7643329365168447E-3</v>
      </c>
      <c r="F567" s="16">
        <v>0</v>
      </c>
      <c r="G567" s="54">
        <v>0</v>
      </c>
      <c r="H567" s="60">
        <v>0.11027080853230281</v>
      </c>
      <c r="I567" s="60">
        <v>0.11027080853230281</v>
      </c>
      <c r="J567" s="61">
        <v>1.1468164087359491E-3</v>
      </c>
      <c r="K567" s="16">
        <v>1.1468164087359491E-3</v>
      </c>
      <c r="L567" s="16">
        <v>0</v>
      </c>
      <c r="M567" s="54">
        <v>0</v>
      </c>
      <c r="N567" s="59">
        <f t="shared" si="25"/>
        <v>1.1468164087359491E-3</v>
      </c>
      <c r="O567" s="59">
        <f t="shared" si="26"/>
        <v>1.1468164087359491E-3</v>
      </c>
    </row>
    <row r="568" spans="1:15" x14ac:dyDescent="0.25">
      <c r="A568" s="220" t="s">
        <v>148</v>
      </c>
      <c r="B568" s="220" t="s">
        <v>223</v>
      </c>
      <c r="C568" s="15" t="s">
        <v>224</v>
      </c>
      <c r="D568" s="16">
        <v>1.562419475736538E-2</v>
      </c>
      <c r="E568" s="16">
        <v>1.562419475736538E-2</v>
      </c>
      <c r="F568" s="16">
        <v>0</v>
      </c>
      <c r="G568" s="54">
        <v>0</v>
      </c>
      <c r="H568" s="60">
        <v>1.0652860061840033</v>
      </c>
      <c r="I568" s="60">
        <v>1.0652860061840033</v>
      </c>
      <c r="J568" s="61">
        <v>1.562419475736538E-2</v>
      </c>
      <c r="K568" s="16">
        <v>1.562419475736538E-2</v>
      </c>
      <c r="L568" s="16">
        <v>0</v>
      </c>
      <c r="M568" s="54">
        <v>0</v>
      </c>
      <c r="N568" s="59">
        <f t="shared" si="25"/>
        <v>1.562419475736538E-2</v>
      </c>
      <c r="O568" s="59">
        <f t="shared" si="26"/>
        <v>1.562419475736538E-2</v>
      </c>
    </row>
    <row r="569" spans="1:15" x14ac:dyDescent="0.25">
      <c r="A569" s="220"/>
      <c r="B569" s="220"/>
      <c r="C569" s="15" t="s">
        <v>225</v>
      </c>
      <c r="D569" s="16">
        <v>7.3251220919991222E-4</v>
      </c>
      <c r="E569" s="16">
        <v>7.3251220919991222E-4</v>
      </c>
      <c r="F569" s="16">
        <v>0</v>
      </c>
      <c r="G569" s="54">
        <v>0</v>
      </c>
      <c r="H569" s="60">
        <v>4.9944014263630383E-2</v>
      </c>
      <c r="I569" s="60">
        <v>4.9944014263630383E-2</v>
      </c>
      <c r="J569" s="61">
        <v>7.3251220919991222E-4</v>
      </c>
      <c r="K569" s="16">
        <v>7.3251220919991222E-4</v>
      </c>
      <c r="L569" s="16">
        <v>0</v>
      </c>
      <c r="M569" s="54">
        <v>0</v>
      </c>
      <c r="N569" s="59">
        <f t="shared" si="25"/>
        <v>7.3251220919991222E-4</v>
      </c>
      <c r="O569" s="59">
        <f t="shared" si="26"/>
        <v>7.3251220919991222E-4</v>
      </c>
    </row>
    <row r="570" spans="1:15" x14ac:dyDescent="0.25">
      <c r="A570" s="220"/>
      <c r="B570" s="220"/>
      <c r="C570" s="15" t="s">
        <v>226</v>
      </c>
      <c r="D570" s="16">
        <v>1.8181373012117823E-3</v>
      </c>
      <c r="E570" s="16">
        <v>1.8181373012117823E-3</v>
      </c>
      <c r="F570" s="16">
        <v>0</v>
      </c>
      <c r="G570" s="54">
        <v>0</v>
      </c>
      <c r="H570" s="60">
        <v>0.12396390690080335</v>
      </c>
      <c r="I570" s="60">
        <v>0.12396390690080335</v>
      </c>
      <c r="J570" s="61">
        <v>1.8181373012117823E-3</v>
      </c>
      <c r="K570" s="16">
        <v>1.8181373012117823E-3</v>
      </c>
      <c r="L570" s="16">
        <v>0</v>
      </c>
      <c r="M570" s="54">
        <v>0</v>
      </c>
      <c r="N570" s="59">
        <f t="shared" si="25"/>
        <v>1.8181373012117823E-3</v>
      </c>
      <c r="O570" s="59">
        <f t="shared" si="26"/>
        <v>1.8181373012117823E-3</v>
      </c>
    </row>
    <row r="571" spans="1:15" x14ac:dyDescent="0.25">
      <c r="A571" s="220"/>
      <c r="B571" s="220" t="s">
        <v>227</v>
      </c>
      <c r="C571" s="15" t="s">
        <v>224</v>
      </c>
      <c r="D571" s="16">
        <v>1.4309127622081865E-2</v>
      </c>
      <c r="E571" s="16">
        <v>1.4309127622081865E-2</v>
      </c>
      <c r="F571" s="16">
        <v>0</v>
      </c>
      <c r="G571" s="54">
        <v>0</v>
      </c>
      <c r="H571" s="60">
        <v>0.97562233786921826</v>
      </c>
      <c r="I571" s="60">
        <v>0.97562233786921826</v>
      </c>
      <c r="J571" s="61">
        <v>9.3009329543532124E-3</v>
      </c>
      <c r="K571" s="16">
        <v>9.3009329543532124E-3</v>
      </c>
      <c r="L571" s="16">
        <v>0</v>
      </c>
      <c r="M571" s="54">
        <v>0</v>
      </c>
      <c r="N571" s="59">
        <f t="shared" si="25"/>
        <v>9.3009329543532124E-3</v>
      </c>
      <c r="O571" s="59">
        <f t="shared" si="26"/>
        <v>9.3009329543532124E-3</v>
      </c>
    </row>
    <row r="572" spans="1:15" x14ac:dyDescent="0.25">
      <c r="A572" s="220"/>
      <c r="B572" s="220"/>
      <c r="C572" s="15" t="s">
        <v>225</v>
      </c>
      <c r="D572" s="16">
        <v>6.144564921571811E-4</v>
      </c>
      <c r="E572" s="16">
        <v>6.144564921571811E-4</v>
      </c>
      <c r="F572" s="16">
        <v>0</v>
      </c>
      <c r="G572" s="54">
        <v>0</v>
      </c>
      <c r="H572" s="60">
        <v>4.1894760828898717E-2</v>
      </c>
      <c r="I572" s="60">
        <v>4.1894760828898717E-2</v>
      </c>
      <c r="J572" s="61">
        <v>3.9939671990216771E-4</v>
      </c>
      <c r="K572" s="16">
        <v>3.9939671990216771E-4</v>
      </c>
      <c r="L572" s="16">
        <v>0</v>
      </c>
      <c r="M572" s="54">
        <v>0</v>
      </c>
      <c r="N572" s="59">
        <f t="shared" si="25"/>
        <v>3.9939671990216771E-4</v>
      </c>
      <c r="O572" s="59">
        <f t="shared" si="26"/>
        <v>3.9939671990216771E-4</v>
      </c>
    </row>
    <row r="573" spans="1:15" x14ac:dyDescent="0.25">
      <c r="A573" s="220"/>
      <c r="B573" s="220"/>
      <c r="C573" s="15" t="s">
        <v>226</v>
      </c>
      <c r="D573" s="16">
        <v>1.6173051918071076E-3</v>
      </c>
      <c r="E573" s="16">
        <v>1.6173051918071076E-3</v>
      </c>
      <c r="F573" s="16">
        <v>0</v>
      </c>
      <c r="G573" s="54">
        <v>0</v>
      </c>
      <c r="H573" s="60">
        <v>0.11027080853230281</v>
      </c>
      <c r="I573" s="60">
        <v>0.11027080853230281</v>
      </c>
      <c r="J573" s="61">
        <v>1.05124837467462E-3</v>
      </c>
      <c r="K573" s="16">
        <v>1.05124837467462E-3</v>
      </c>
      <c r="L573" s="16">
        <v>0</v>
      </c>
      <c r="M573" s="54">
        <v>0</v>
      </c>
      <c r="N573" s="59">
        <f t="shared" si="25"/>
        <v>1.05124837467462E-3</v>
      </c>
      <c r="O573" s="59">
        <f t="shared" si="26"/>
        <v>1.05124837467462E-3</v>
      </c>
    </row>
    <row r="574" spans="1:15" x14ac:dyDescent="0.25">
      <c r="A574" s="220" t="s">
        <v>149</v>
      </c>
      <c r="B574" s="220" t="s">
        <v>223</v>
      </c>
      <c r="C574" s="15" t="s">
        <v>224</v>
      </c>
      <c r="D574" s="16">
        <v>1.0652860061840031E-2</v>
      </c>
      <c r="E574" s="16">
        <v>1.0652860061840031E-2</v>
      </c>
      <c r="F574" s="16">
        <v>0</v>
      </c>
      <c r="G574" s="54">
        <v>0</v>
      </c>
      <c r="H574" s="59">
        <f t="shared" si="27"/>
        <v>1.0652860061840031E-2</v>
      </c>
      <c r="I574" s="59">
        <f t="shared" si="27"/>
        <v>1.0652860061840031E-2</v>
      </c>
      <c r="J574" s="61">
        <v>1.0652860061840031E-2</v>
      </c>
      <c r="K574" s="16">
        <v>1.0652860061840031E-2</v>
      </c>
      <c r="L574" s="16">
        <v>0</v>
      </c>
      <c r="M574" s="54">
        <v>0</v>
      </c>
      <c r="N574" s="59">
        <f t="shared" si="25"/>
        <v>1.0652860061840031E-2</v>
      </c>
      <c r="O574" s="59">
        <f t="shared" si="26"/>
        <v>1.0652860061840031E-2</v>
      </c>
    </row>
    <row r="575" spans="1:15" x14ac:dyDescent="0.25">
      <c r="A575" s="220"/>
      <c r="B575" s="220"/>
      <c r="C575" s="15" t="s">
        <v>225</v>
      </c>
      <c r="D575" s="16">
        <v>4.9944014263630378E-4</v>
      </c>
      <c r="E575" s="16">
        <v>4.9944014263630378E-4</v>
      </c>
      <c r="F575" s="16">
        <v>0</v>
      </c>
      <c r="G575" s="54">
        <v>0</v>
      </c>
      <c r="H575" s="59">
        <f t="shared" si="27"/>
        <v>4.9944014263630378E-4</v>
      </c>
      <c r="I575" s="59">
        <f t="shared" si="27"/>
        <v>4.9944014263630378E-4</v>
      </c>
      <c r="J575" s="61">
        <v>4.9944014263630378E-4</v>
      </c>
      <c r="K575" s="16">
        <v>4.9944014263630378E-4</v>
      </c>
      <c r="L575" s="16">
        <v>0</v>
      </c>
      <c r="M575" s="54">
        <v>0</v>
      </c>
      <c r="N575" s="59">
        <f t="shared" si="25"/>
        <v>4.9944014263630378E-4</v>
      </c>
      <c r="O575" s="59">
        <f t="shared" si="26"/>
        <v>4.9944014263630378E-4</v>
      </c>
    </row>
    <row r="576" spans="1:15" x14ac:dyDescent="0.25">
      <c r="A576" s="220"/>
      <c r="B576" s="220"/>
      <c r="C576" s="15" t="s">
        <v>226</v>
      </c>
      <c r="D576" s="16">
        <v>1.2396390690080333E-3</v>
      </c>
      <c r="E576" s="16">
        <v>1.2396390690080333E-3</v>
      </c>
      <c r="F576" s="16">
        <v>0</v>
      </c>
      <c r="G576" s="54">
        <v>0</v>
      </c>
      <c r="H576" s="59">
        <f t="shared" si="27"/>
        <v>1.2396390690080333E-3</v>
      </c>
      <c r="I576" s="59">
        <f t="shared" si="27"/>
        <v>1.2396390690080333E-3</v>
      </c>
      <c r="J576" s="61">
        <v>1.2396390690080333E-3</v>
      </c>
      <c r="K576" s="16">
        <v>1.2396390690080333E-3</v>
      </c>
      <c r="L576" s="16">
        <v>0</v>
      </c>
      <c r="M576" s="54">
        <v>0</v>
      </c>
      <c r="N576" s="59">
        <f t="shared" si="25"/>
        <v>1.2396390690080333E-3</v>
      </c>
      <c r="O576" s="59">
        <f t="shared" si="26"/>
        <v>1.2396390690080333E-3</v>
      </c>
    </row>
    <row r="577" spans="1:15" x14ac:dyDescent="0.25">
      <c r="A577" s="220"/>
      <c r="B577" s="220" t="s">
        <v>227</v>
      </c>
      <c r="C577" s="15" t="s">
        <v>224</v>
      </c>
      <c r="D577" s="16">
        <v>9.7562233786921814E-3</v>
      </c>
      <c r="E577" s="16">
        <v>9.7562233786921814E-3</v>
      </c>
      <c r="F577" s="16">
        <v>0</v>
      </c>
      <c r="G577" s="54">
        <v>0</v>
      </c>
      <c r="H577" s="59">
        <f t="shared" si="27"/>
        <v>9.7562233786921814E-3</v>
      </c>
      <c r="I577" s="59">
        <f t="shared" si="27"/>
        <v>9.7562233786921814E-3</v>
      </c>
      <c r="J577" s="61">
        <v>6.341545196149918E-3</v>
      </c>
      <c r="K577" s="16">
        <v>6.341545196149918E-3</v>
      </c>
      <c r="L577" s="16">
        <v>0</v>
      </c>
      <c r="M577" s="54">
        <v>0</v>
      </c>
      <c r="N577" s="59">
        <f t="shared" si="25"/>
        <v>6.341545196149918E-3</v>
      </c>
      <c r="O577" s="59">
        <f t="shared" si="26"/>
        <v>6.341545196149918E-3</v>
      </c>
    </row>
    <row r="578" spans="1:15" x14ac:dyDescent="0.25">
      <c r="A578" s="220"/>
      <c r="B578" s="220"/>
      <c r="C578" s="15" t="s">
        <v>225</v>
      </c>
      <c r="D578" s="16">
        <v>4.1894760828898713E-4</v>
      </c>
      <c r="E578" s="16">
        <v>4.1894760828898713E-4</v>
      </c>
      <c r="F578" s="16">
        <v>0</v>
      </c>
      <c r="G578" s="54">
        <v>0</v>
      </c>
      <c r="H578" s="59">
        <f t="shared" si="27"/>
        <v>4.1894760828898713E-4</v>
      </c>
      <c r="I578" s="59">
        <f t="shared" si="27"/>
        <v>4.1894760828898713E-4</v>
      </c>
      <c r="J578" s="61">
        <v>2.7231594538784166E-4</v>
      </c>
      <c r="K578" s="16">
        <v>2.7231594538784166E-4</v>
      </c>
      <c r="L578" s="16">
        <v>0</v>
      </c>
      <c r="M578" s="54">
        <v>0</v>
      </c>
      <c r="N578" s="59">
        <f t="shared" si="25"/>
        <v>2.7231594538784166E-4</v>
      </c>
      <c r="O578" s="59">
        <f t="shared" si="26"/>
        <v>2.7231594538784166E-4</v>
      </c>
    </row>
    <row r="579" spans="1:15" x14ac:dyDescent="0.25">
      <c r="A579" s="220"/>
      <c r="B579" s="220"/>
      <c r="C579" s="15" t="s">
        <v>226</v>
      </c>
      <c r="D579" s="16">
        <v>1.1027080853230279E-3</v>
      </c>
      <c r="E579" s="16">
        <v>1.1027080853230279E-3</v>
      </c>
      <c r="F579" s="16">
        <v>0</v>
      </c>
      <c r="G579" s="54">
        <v>0</v>
      </c>
      <c r="H579" s="59">
        <f t="shared" si="27"/>
        <v>1.1027080853230279E-3</v>
      </c>
      <c r="I579" s="59">
        <f t="shared" si="27"/>
        <v>1.1027080853230279E-3</v>
      </c>
      <c r="J579" s="61">
        <v>7.1676025545996816E-4</v>
      </c>
      <c r="K579" s="16">
        <v>7.1676025545996816E-4</v>
      </c>
      <c r="L579" s="16">
        <v>0</v>
      </c>
      <c r="M579" s="54">
        <v>0</v>
      </c>
      <c r="N579" s="59">
        <f t="shared" si="25"/>
        <v>7.1676025545996816E-4</v>
      </c>
      <c r="O579" s="59">
        <f t="shared" si="26"/>
        <v>7.1676025545996816E-4</v>
      </c>
    </row>
    <row r="580" spans="1:15" x14ac:dyDescent="0.25">
      <c r="A580" s="220" t="s">
        <v>151</v>
      </c>
      <c r="B580" s="220" t="s">
        <v>223</v>
      </c>
      <c r="C580" s="15" t="s">
        <v>224</v>
      </c>
      <c r="D580" s="16">
        <v>0.24714635343468874</v>
      </c>
      <c r="E580" s="16">
        <v>0.24714635343468874</v>
      </c>
      <c r="F580" s="16">
        <v>3.9580138362893856E-3</v>
      </c>
      <c r="G580" s="54">
        <v>3.9580138362893856E-3</v>
      </c>
      <c r="H580" s="59">
        <f t="shared" si="27"/>
        <v>0.25110436727097812</v>
      </c>
      <c r="I580" s="59">
        <f t="shared" si="27"/>
        <v>0.25110436727097812</v>
      </c>
      <c r="J580" s="61">
        <v>0.24714635343468874</v>
      </c>
      <c r="K580" s="16">
        <v>0.24714635343468874</v>
      </c>
      <c r="L580" s="16">
        <v>3.9580138362893856E-3</v>
      </c>
      <c r="M580" s="54">
        <v>3.9580138362893856E-3</v>
      </c>
      <c r="N580" s="59">
        <f t="shared" si="25"/>
        <v>0.25110436727097812</v>
      </c>
      <c r="O580" s="59">
        <f t="shared" si="26"/>
        <v>0.25110436727097812</v>
      </c>
    </row>
    <row r="581" spans="1:15" x14ac:dyDescent="0.25">
      <c r="A581" s="220"/>
      <c r="B581" s="220"/>
      <c r="C581" s="15" t="s">
        <v>225</v>
      </c>
      <c r="D581" s="16">
        <v>1.1587011309162247E-2</v>
      </c>
      <c r="E581" s="16">
        <v>1.1587011309162247E-2</v>
      </c>
      <c r="F581" s="16">
        <v>6.639057261582852E-4</v>
      </c>
      <c r="G581" s="54">
        <v>6.639057261582852E-4</v>
      </c>
      <c r="H581" s="59">
        <f t="shared" si="27"/>
        <v>1.2250917035320533E-2</v>
      </c>
      <c r="I581" s="59">
        <f t="shared" si="27"/>
        <v>1.2250917035320533E-2</v>
      </c>
      <c r="J581" s="61">
        <v>1.1587011309162247E-2</v>
      </c>
      <c r="K581" s="16">
        <v>1.1587011309162247E-2</v>
      </c>
      <c r="L581" s="16">
        <v>6.639057261582852E-4</v>
      </c>
      <c r="M581" s="54">
        <v>6.639057261582852E-4</v>
      </c>
      <c r="N581" s="59">
        <f t="shared" ref="N581:N644" si="28">J581+L581</f>
        <v>1.2250917035320533E-2</v>
      </c>
      <c r="O581" s="59">
        <f t="shared" ref="O581:O644" si="29">K581+M581</f>
        <v>1.2250917035320533E-2</v>
      </c>
    </row>
    <row r="582" spans="1:15" x14ac:dyDescent="0.25">
      <c r="A582" s="220"/>
      <c r="B582" s="220"/>
      <c r="C582" s="15" t="s">
        <v>226</v>
      </c>
      <c r="D582" s="16">
        <v>2.8759626400986376E-2</v>
      </c>
      <c r="E582" s="16">
        <v>2.8759626400986376E-2</v>
      </c>
      <c r="F582" s="16">
        <v>1.2546472532712696E-3</v>
      </c>
      <c r="G582" s="54">
        <v>1.2546472532712696E-3</v>
      </c>
      <c r="H582" s="59">
        <f t="shared" si="27"/>
        <v>3.0014273654257646E-2</v>
      </c>
      <c r="I582" s="59">
        <f t="shared" si="27"/>
        <v>3.0014273654257646E-2</v>
      </c>
      <c r="J582" s="61">
        <v>2.8759626400986376E-2</v>
      </c>
      <c r="K582" s="16">
        <v>2.8759626400986376E-2</v>
      </c>
      <c r="L582" s="16">
        <v>1.2546472532712696E-3</v>
      </c>
      <c r="M582" s="54">
        <v>1.2546472532712696E-3</v>
      </c>
      <c r="N582" s="59">
        <f t="shared" si="28"/>
        <v>3.0014273654257646E-2</v>
      </c>
      <c r="O582" s="59">
        <f t="shared" si="29"/>
        <v>3.0014273654257646E-2</v>
      </c>
    </row>
    <row r="583" spans="1:15" x14ac:dyDescent="0.25">
      <c r="A583" s="220"/>
      <c r="B583" s="220" t="s">
        <v>227</v>
      </c>
      <c r="C583" s="15" t="s">
        <v>224</v>
      </c>
      <c r="D583" s="16">
        <v>0.2263443823856586</v>
      </c>
      <c r="E583" s="16">
        <v>0.2263443823856586</v>
      </c>
      <c r="F583" s="16">
        <v>3.4525265466894715E-3</v>
      </c>
      <c r="G583" s="54">
        <v>3.4525265466894715E-3</v>
      </c>
      <c r="H583" s="59">
        <f t="shared" si="27"/>
        <v>0.22979690893234808</v>
      </c>
      <c r="I583" s="59">
        <f t="shared" si="27"/>
        <v>0.22979690893234808</v>
      </c>
      <c r="J583" s="61">
        <v>0.14712384855067809</v>
      </c>
      <c r="K583" s="16">
        <v>0.14712384855067809</v>
      </c>
      <c r="L583" s="16">
        <v>2.2441422553481564E-3</v>
      </c>
      <c r="M583" s="54">
        <v>2.2441422553481564E-3</v>
      </c>
      <c r="N583" s="59">
        <f t="shared" si="28"/>
        <v>0.14936799080602625</v>
      </c>
      <c r="O583" s="59">
        <f t="shared" si="29"/>
        <v>0.14936799080602625</v>
      </c>
    </row>
    <row r="584" spans="1:15" x14ac:dyDescent="0.25">
      <c r="A584" s="220"/>
      <c r="B584" s="220"/>
      <c r="C584" s="15" t="s">
        <v>225</v>
      </c>
      <c r="D584" s="16">
        <v>9.7195845123045008E-3</v>
      </c>
      <c r="E584" s="16">
        <v>9.7195845123045008E-3</v>
      </c>
      <c r="F584" s="16">
        <v>5.7394292171218067E-4</v>
      </c>
      <c r="G584" s="54">
        <v>5.7394292171218067E-4</v>
      </c>
      <c r="H584" s="59">
        <f t="shared" si="27"/>
        <v>1.0293527434016682E-2</v>
      </c>
      <c r="I584" s="59">
        <f t="shared" si="27"/>
        <v>1.0293527434016682E-2</v>
      </c>
      <c r="J584" s="61">
        <v>6.3177299329979257E-3</v>
      </c>
      <c r="K584" s="16">
        <v>6.3177299329979257E-3</v>
      </c>
      <c r="L584" s="16">
        <v>3.7306289911291743E-4</v>
      </c>
      <c r="M584" s="54">
        <v>3.7306289911291743E-4</v>
      </c>
      <c r="N584" s="59">
        <f t="shared" si="28"/>
        <v>6.690792832110843E-3</v>
      </c>
      <c r="O584" s="59">
        <f t="shared" si="29"/>
        <v>6.690792832110843E-3</v>
      </c>
    </row>
    <row r="585" spans="1:15" x14ac:dyDescent="0.25">
      <c r="A585" s="220"/>
      <c r="B585" s="220"/>
      <c r="C585" s="15" t="s">
        <v>226</v>
      </c>
      <c r="D585" s="16">
        <v>2.5582827579494247E-2</v>
      </c>
      <c r="E585" s="16">
        <v>2.5582827579494247E-2</v>
      </c>
      <c r="F585" s="16">
        <v>1.1006178711672218E-3</v>
      </c>
      <c r="G585" s="54">
        <v>1.1006178711672218E-3</v>
      </c>
      <c r="H585" s="59">
        <f t="shared" si="27"/>
        <v>2.668344545066147E-2</v>
      </c>
      <c r="I585" s="59">
        <f t="shared" si="27"/>
        <v>2.668344545066147E-2</v>
      </c>
      <c r="J585" s="61">
        <v>1.6628837926671261E-2</v>
      </c>
      <c r="K585" s="16">
        <v>1.6628837926671261E-2</v>
      </c>
      <c r="L585" s="16">
        <v>7.154016162586942E-4</v>
      </c>
      <c r="M585" s="54">
        <v>7.154016162586942E-4</v>
      </c>
      <c r="N585" s="59">
        <f t="shared" si="28"/>
        <v>1.7344239542929955E-2</v>
      </c>
      <c r="O585" s="59">
        <f t="shared" si="29"/>
        <v>1.7344239542929955E-2</v>
      </c>
    </row>
    <row r="586" spans="1:15" x14ac:dyDescent="0.25">
      <c r="A586" s="220" t="s">
        <v>154</v>
      </c>
      <c r="B586" s="220" t="s">
        <v>223</v>
      </c>
      <c r="C586" s="15" t="s">
        <v>224</v>
      </c>
      <c r="D586" s="16">
        <v>0.30254122575625692</v>
      </c>
      <c r="E586" s="16">
        <v>0.30254122575625692</v>
      </c>
      <c r="F586" s="16">
        <v>2.7174423353628616E-3</v>
      </c>
      <c r="G586" s="54">
        <v>2.7174423353628616E-3</v>
      </c>
      <c r="H586" s="59">
        <f t="shared" si="27"/>
        <v>0.30525866809161978</v>
      </c>
      <c r="I586" s="59">
        <f t="shared" si="27"/>
        <v>0.30525866809161978</v>
      </c>
      <c r="J586" s="61">
        <v>0.30254122575625692</v>
      </c>
      <c r="K586" s="16">
        <v>0.30254122575625692</v>
      </c>
      <c r="L586" s="16">
        <v>2.7174423353628616E-3</v>
      </c>
      <c r="M586" s="54">
        <v>2.7174423353628616E-3</v>
      </c>
      <c r="N586" s="59">
        <f t="shared" si="28"/>
        <v>0.30525866809161978</v>
      </c>
      <c r="O586" s="59">
        <f t="shared" si="29"/>
        <v>0.30525866809161978</v>
      </c>
    </row>
    <row r="587" spans="1:15" x14ac:dyDescent="0.25">
      <c r="A587" s="220"/>
      <c r="B587" s="220"/>
      <c r="C587" s="15" t="s">
        <v>225</v>
      </c>
      <c r="D587" s="16">
        <v>1.4184100050871028E-2</v>
      </c>
      <c r="E587" s="16">
        <v>1.4184100050871028E-2</v>
      </c>
      <c r="F587" s="16">
        <v>4.5581587169076291E-4</v>
      </c>
      <c r="G587" s="54">
        <v>4.5581587169076291E-4</v>
      </c>
      <c r="H587" s="59">
        <f t="shared" si="27"/>
        <v>1.4639915922561791E-2</v>
      </c>
      <c r="I587" s="59">
        <f t="shared" si="27"/>
        <v>1.4639915922561791E-2</v>
      </c>
      <c r="J587" s="61">
        <v>1.4184100050871028E-2</v>
      </c>
      <c r="K587" s="16">
        <v>1.4184100050871028E-2</v>
      </c>
      <c r="L587" s="16">
        <v>4.5581587169076291E-4</v>
      </c>
      <c r="M587" s="54">
        <v>4.5581587169076291E-4</v>
      </c>
      <c r="N587" s="59">
        <f t="shared" si="28"/>
        <v>1.4639915922561791E-2</v>
      </c>
      <c r="O587" s="59">
        <f t="shared" si="29"/>
        <v>1.4639915922561791E-2</v>
      </c>
    </row>
    <row r="588" spans="1:15" x14ac:dyDescent="0.25">
      <c r="A588" s="220"/>
      <c r="B588" s="220"/>
      <c r="C588" s="15" t="s">
        <v>226</v>
      </c>
      <c r="D588" s="16">
        <v>3.5205749559828151E-2</v>
      </c>
      <c r="E588" s="16">
        <v>3.5205749559828151E-2</v>
      </c>
      <c r="F588" s="16">
        <v>8.6139960672355811E-4</v>
      </c>
      <c r="G588" s="54">
        <v>8.6139960672355811E-4</v>
      </c>
      <c r="H588" s="59">
        <f t="shared" si="27"/>
        <v>3.606714916655171E-2</v>
      </c>
      <c r="I588" s="59">
        <f t="shared" si="27"/>
        <v>3.606714916655171E-2</v>
      </c>
      <c r="J588" s="61">
        <v>3.5205749559828151E-2</v>
      </c>
      <c r="K588" s="16">
        <v>3.5205749559828151E-2</v>
      </c>
      <c r="L588" s="16">
        <v>8.6139960672355811E-4</v>
      </c>
      <c r="M588" s="54">
        <v>8.6139960672355811E-4</v>
      </c>
      <c r="N588" s="59">
        <f t="shared" si="28"/>
        <v>3.606714916655171E-2</v>
      </c>
      <c r="O588" s="59">
        <f t="shared" si="29"/>
        <v>3.606714916655171E-2</v>
      </c>
    </row>
    <row r="589" spans="1:15" x14ac:dyDescent="0.25">
      <c r="A589" s="220"/>
      <c r="B589" s="220" t="s">
        <v>227</v>
      </c>
      <c r="C589" s="15" t="s">
        <v>224</v>
      </c>
      <c r="D589" s="16">
        <v>0.27707674395485793</v>
      </c>
      <c r="E589" s="16">
        <v>0.27707674395485793</v>
      </c>
      <c r="F589" s="16">
        <v>2.3703913604136667E-3</v>
      </c>
      <c r="G589" s="54">
        <v>2.3703913604136667E-3</v>
      </c>
      <c r="H589" s="59">
        <f t="shared" si="27"/>
        <v>0.2794471353152716</v>
      </c>
      <c r="I589" s="59">
        <f t="shared" si="27"/>
        <v>0.2794471353152716</v>
      </c>
      <c r="J589" s="61">
        <v>0.18009988357065765</v>
      </c>
      <c r="K589" s="16">
        <v>0.18009988357065765</v>
      </c>
      <c r="L589" s="16">
        <v>1.5407543842688835E-3</v>
      </c>
      <c r="M589" s="54">
        <v>1.5407543842688835E-3</v>
      </c>
      <c r="N589" s="59">
        <f t="shared" si="28"/>
        <v>0.18164063795492652</v>
      </c>
      <c r="O589" s="59">
        <f t="shared" si="29"/>
        <v>0.18164063795492652</v>
      </c>
    </row>
    <row r="590" spans="1:15" x14ac:dyDescent="0.25">
      <c r="A590" s="220"/>
      <c r="B590" s="220"/>
      <c r="C590" s="15" t="s">
        <v>225</v>
      </c>
      <c r="D590" s="16">
        <v>1.1898112075407235E-2</v>
      </c>
      <c r="E590" s="16">
        <v>1.1898112075407235E-2</v>
      </c>
      <c r="F590" s="16">
        <v>3.9405036416060159E-4</v>
      </c>
      <c r="G590" s="54">
        <v>3.9405036416060159E-4</v>
      </c>
      <c r="H590" s="59">
        <f t="shared" si="27"/>
        <v>1.2292162439567836E-2</v>
      </c>
      <c r="I590" s="59">
        <f t="shared" si="27"/>
        <v>1.2292162439567836E-2</v>
      </c>
      <c r="J590" s="61">
        <v>7.733772849014703E-3</v>
      </c>
      <c r="K590" s="16">
        <v>7.733772849014703E-3</v>
      </c>
      <c r="L590" s="16">
        <v>2.5613273670439102E-4</v>
      </c>
      <c r="M590" s="54">
        <v>2.5613273670439102E-4</v>
      </c>
      <c r="N590" s="59">
        <f t="shared" si="28"/>
        <v>7.9899055857190933E-3</v>
      </c>
      <c r="O590" s="59">
        <f t="shared" si="29"/>
        <v>7.9899055857190933E-3</v>
      </c>
    </row>
    <row r="591" spans="1:15" x14ac:dyDescent="0.25">
      <c r="A591" s="220"/>
      <c r="B591" s="220"/>
      <c r="C591" s="15" t="s">
        <v>226</v>
      </c>
      <c r="D591" s="16">
        <v>3.1316909623173995E-2</v>
      </c>
      <c r="E591" s="16">
        <v>3.1316909623173995E-2</v>
      </c>
      <c r="F591" s="16">
        <v>7.5564809065212235E-4</v>
      </c>
      <c r="G591" s="54">
        <v>7.5564809065212235E-4</v>
      </c>
      <c r="H591" s="59">
        <f t="shared" si="27"/>
        <v>3.2072557713826118E-2</v>
      </c>
      <c r="I591" s="59">
        <f t="shared" si="27"/>
        <v>3.2072557713826118E-2</v>
      </c>
      <c r="J591" s="61">
        <v>2.0355991255063099E-2</v>
      </c>
      <c r="K591" s="16">
        <v>2.0355991255063099E-2</v>
      </c>
      <c r="L591" s="16">
        <v>4.9117125892387951E-4</v>
      </c>
      <c r="M591" s="54">
        <v>4.9117125892387951E-4</v>
      </c>
      <c r="N591" s="59">
        <f t="shared" si="28"/>
        <v>2.084716251398698E-2</v>
      </c>
      <c r="O591" s="59">
        <f t="shared" si="29"/>
        <v>2.084716251398698E-2</v>
      </c>
    </row>
    <row r="592" spans="1:15" x14ac:dyDescent="0.25">
      <c r="A592" s="220" t="s">
        <v>155</v>
      </c>
      <c r="B592" s="220" t="s">
        <v>223</v>
      </c>
      <c r="C592" s="15" t="s">
        <v>224</v>
      </c>
      <c r="D592" s="16">
        <v>0.37071953015203313</v>
      </c>
      <c r="E592" s="16">
        <v>0.37071953015203313</v>
      </c>
      <c r="F592" s="16">
        <v>3.9580138362893856E-3</v>
      </c>
      <c r="G592" s="54">
        <v>3.9580138362893856E-3</v>
      </c>
      <c r="H592" s="59">
        <f t="shared" si="27"/>
        <v>0.37467754398832254</v>
      </c>
      <c r="I592" s="59">
        <f t="shared" si="27"/>
        <v>0.37467754398832254</v>
      </c>
      <c r="J592" s="61">
        <v>0.37071953015203313</v>
      </c>
      <c r="K592" s="16">
        <v>0.37071953015203313</v>
      </c>
      <c r="L592" s="16">
        <v>3.9580138362893856E-3</v>
      </c>
      <c r="M592" s="54">
        <v>3.9580138362893856E-3</v>
      </c>
      <c r="N592" s="59">
        <f t="shared" si="28"/>
        <v>0.37467754398832254</v>
      </c>
      <c r="O592" s="59">
        <f t="shared" si="29"/>
        <v>0.37467754398832254</v>
      </c>
    </row>
    <row r="593" spans="1:15" x14ac:dyDescent="0.25">
      <c r="A593" s="220"/>
      <c r="B593" s="220"/>
      <c r="C593" s="15" t="s">
        <v>225</v>
      </c>
      <c r="D593" s="16">
        <v>1.7380516963743372E-2</v>
      </c>
      <c r="E593" s="16">
        <v>1.7380516963743372E-2</v>
      </c>
      <c r="F593" s="16">
        <v>6.639057261582852E-4</v>
      </c>
      <c r="G593" s="54">
        <v>6.639057261582852E-4</v>
      </c>
      <c r="H593" s="59">
        <f t="shared" si="27"/>
        <v>1.8044422689901658E-2</v>
      </c>
      <c r="I593" s="59">
        <f t="shared" si="27"/>
        <v>1.8044422689901658E-2</v>
      </c>
      <c r="J593" s="61">
        <v>1.7380516963743372E-2</v>
      </c>
      <c r="K593" s="16">
        <v>1.7380516963743372E-2</v>
      </c>
      <c r="L593" s="16">
        <v>6.639057261582852E-4</v>
      </c>
      <c r="M593" s="54">
        <v>6.639057261582852E-4</v>
      </c>
      <c r="N593" s="59">
        <f t="shared" si="28"/>
        <v>1.8044422689901658E-2</v>
      </c>
      <c r="O593" s="59">
        <f t="shared" si="29"/>
        <v>1.8044422689901658E-2</v>
      </c>
    </row>
    <row r="594" spans="1:15" x14ac:dyDescent="0.25">
      <c r="A594" s="220"/>
      <c r="B594" s="220"/>
      <c r="C594" s="15" t="s">
        <v>226</v>
      </c>
      <c r="D594" s="16">
        <v>4.3139439601479569E-2</v>
      </c>
      <c r="E594" s="16">
        <v>4.3139439601479569E-2</v>
      </c>
      <c r="F594" s="16">
        <v>1.2546472532712696E-3</v>
      </c>
      <c r="G594" s="54">
        <v>1.2546472532712696E-3</v>
      </c>
      <c r="H594" s="59">
        <f t="shared" ref="H594:I657" si="30">D594+F594</f>
        <v>4.4394086854750839E-2</v>
      </c>
      <c r="I594" s="59">
        <f t="shared" si="30"/>
        <v>4.4394086854750839E-2</v>
      </c>
      <c r="J594" s="61">
        <v>4.3139439601479569E-2</v>
      </c>
      <c r="K594" s="16">
        <v>4.3139439601479569E-2</v>
      </c>
      <c r="L594" s="16">
        <v>1.2546472532712696E-3</v>
      </c>
      <c r="M594" s="54">
        <v>1.2546472532712696E-3</v>
      </c>
      <c r="N594" s="59">
        <f t="shared" si="28"/>
        <v>4.4394086854750839E-2</v>
      </c>
      <c r="O594" s="59">
        <f t="shared" si="29"/>
        <v>4.4394086854750839E-2</v>
      </c>
    </row>
    <row r="595" spans="1:15" x14ac:dyDescent="0.25">
      <c r="A595" s="220"/>
      <c r="B595" s="220" t="s">
        <v>227</v>
      </c>
      <c r="C595" s="15" t="s">
        <v>224</v>
      </c>
      <c r="D595" s="16">
        <v>0.33951657357848791</v>
      </c>
      <c r="E595" s="16">
        <v>0.33951657357848791</v>
      </c>
      <c r="F595" s="16">
        <v>3.4525265466894715E-3</v>
      </c>
      <c r="G595" s="54">
        <v>3.4525265466894715E-3</v>
      </c>
      <c r="H595" s="59">
        <f t="shared" si="30"/>
        <v>0.3429691001251774</v>
      </c>
      <c r="I595" s="59">
        <f t="shared" si="30"/>
        <v>0.3429691001251774</v>
      </c>
      <c r="J595" s="61">
        <v>0.22068577282601715</v>
      </c>
      <c r="K595" s="16">
        <v>0.22068577282601715</v>
      </c>
      <c r="L595" s="16">
        <v>2.2441422553481564E-3</v>
      </c>
      <c r="M595" s="54">
        <v>2.2441422553481564E-3</v>
      </c>
      <c r="N595" s="59">
        <f t="shared" si="28"/>
        <v>0.22292991508136531</v>
      </c>
      <c r="O595" s="59">
        <f t="shared" si="29"/>
        <v>0.22292991508136531</v>
      </c>
    </row>
    <row r="596" spans="1:15" x14ac:dyDescent="0.25">
      <c r="A596" s="220"/>
      <c r="B596" s="220"/>
      <c r="C596" s="15" t="s">
        <v>225</v>
      </c>
      <c r="D596" s="16">
        <v>1.4579376768456753E-2</v>
      </c>
      <c r="E596" s="16">
        <v>1.4579376768456753E-2</v>
      </c>
      <c r="F596" s="16">
        <v>5.7394292171218067E-4</v>
      </c>
      <c r="G596" s="54">
        <v>5.7394292171218067E-4</v>
      </c>
      <c r="H596" s="59">
        <f t="shared" si="30"/>
        <v>1.5153319690168934E-2</v>
      </c>
      <c r="I596" s="59">
        <f t="shared" si="30"/>
        <v>1.5153319690168934E-2</v>
      </c>
      <c r="J596" s="61">
        <v>9.4765948994968898E-3</v>
      </c>
      <c r="K596" s="16">
        <v>9.4765948994968898E-3</v>
      </c>
      <c r="L596" s="16">
        <v>3.7306289911291743E-4</v>
      </c>
      <c r="M596" s="54">
        <v>3.7306289911291743E-4</v>
      </c>
      <c r="N596" s="59">
        <f t="shared" si="28"/>
        <v>9.849657798609808E-3</v>
      </c>
      <c r="O596" s="59">
        <f t="shared" si="29"/>
        <v>9.849657798609808E-3</v>
      </c>
    </row>
    <row r="597" spans="1:15" x14ac:dyDescent="0.25">
      <c r="A597" s="220"/>
      <c r="B597" s="220"/>
      <c r="C597" s="15" t="s">
        <v>226</v>
      </c>
      <c r="D597" s="16">
        <v>3.8374241369241377E-2</v>
      </c>
      <c r="E597" s="16">
        <v>3.8374241369241377E-2</v>
      </c>
      <c r="F597" s="16">
        <v>1.1006178711672218E-3</v>
      </c>
      <c r="G597" s="54">
        <v>1.1006178711672218E-3</v>
      </c>
      <c r="H597" s="59">
        <f t="shared" si="30"/>
        <v>3.9474859240408597E-2</v>
      </c>
      <c r="I597" s="59">
        <f t="shared" si="30"/>
        <v>3.9474859240408597E-2</v>
      </c>
      <c r="J597" s="61">
        <v>2.4943256890006895E-2</v>
      </c>
      <c r="K597" s="16">
        <v>2.4943256890006895E-2</v>
      </c>
      <c r="L597" s="16">
        <v>7.154016162586942E-4</v>
      </c>
      <c r="M597" s="54">
        <v>7.154016162586942E-4</v>
      </c>
      <c r="N597" s="59">
        <f t="shared" si="28"/>
        <v>2.5658658506265589E-2</v>
      </c>
      <c r="O597" s="59">
        <f t="shared" si="29"/>
        <v>2.5658658506265589E-2</v>
      </c>
    </row>
    <row r="598" spans="1:15" x14ac:dyDescent="0.25">
      <c r="A598" s="220" t="s">
        <v>156</v>
      </c>
      <c r="B598" s="220" t="s">
        <v>223</v>
      </c>
      <c r="C598" s="15" t="s">
        <v>224</v>
      </c>
      <c r="D598" s="16">
        <v>0.30041065374388892</v>
      </c>
      <c r="E598" s="16">
        <v>0.30041065374388892</v>
      </c>
      <c r="F598" s="16">
        <v>6.2028575046326187E-3</v>
      </c>
      <c r="G598" s="54">
        <v>6.2028575046326187E-3</v>
      </c>
      <c r="H598" s="59">
        <f t="shared" si="30"/>
        <v>0.30661351124852154</v>
      </c>
      <c r="I598" s="59">
        <f t="shared" si="30"/>
        <v>0.30661351124852154</v>
      </c>
      <c r="J598" s="61">
        <v>0.30041065374388892</v>
      </c>
      <c r="K598" s="16">
        <v>0.30041065374388892</v>
      </c>
      <c r="L598" s="16">
        <v>6.2028575046326187E-3</v>
      </c>
      <c r="M598" s="54">
        <v>6.2028575046326187E-3</v>
      </c>
      <c r="N598" s="59">
        <f t="shared" si="28"/>
        <v>0.30661351124852154</v>
      </c>
      <c r="O598" s="59">
        <f t="shared" si="29"/>
        <v>0.30661351124852154</v>
      </c>
    </row>
    <row r="599" spans="1:15" x14ac:dyDescent="0.25">
      <c r="A599" s="220"/>
      <c r="B599" s="220"/>
      <c r="C599" s="15" t="s">
        <v>225</v>
      </c>
      <c r="D599" s="16">
        <v>1.4084212022343766E-2</v>
      </c>
      <c r="E599" s="16">
        <v>1.4084212022343766E-2</v>
      </c>
      <c r="F599" s="16">
        <v>1.0404492723376109E-3</v>
      </c>
      <c r="G599" s="54">
        <v>1.0404492723376109E-3</v>
      </c>
      <c r="H599" s="59">
        <f t="shared" si="30"/>
        <v>1.5124661294681378E-2</v>
      </c>
      <c r="I599" s="59">
        <f t="shared" si="30"/>
        <v>1.5124661294681378E-2</v>
      </c>
      <c r="J599" s="61">
        <v>1.4084212022343766E-2</v>
      </c>
      <c r="K599" s="16">
        <v>1.4084212022343766E-2</v>
      </c>
      <c r="L599" s="16">
        <v>1.0404492723376109E-3</v>
      </c>
      <c r="M599" s="54">
        <v>1.0404492723376109E-3</v>
      </c>
      <c r="N599" s="59">
        <f t="shared" si="28"/>
        <v>1.5124661294681378E-2</v>
      </c>
      <c r="O599" s="59">
        <f t="shared" si="29"/>
        <v>1.5124661294681378E-2</v>
      </c>
    </row>
    <row r="600" spans="1:15" x14ac:dyDescent="0.25">
      <c r="A600" s="220"/>
      <c r="B600" s="220"/>
      <c r="C600" s="15" t="s">
        <v>226</v>
      </c>
      <c r="D600" s="16">
        <v>3.4957821746026546E-2</v>
      </c>
      <c r="E600" s="16">
        <v>3.4957821746026546E-2</v>
      </c>
      <c r="F600" s="16">
        <v>1.9662382327385567E-3</v>
      </c>
      <c r="G600" s="54">
        <v>1.9662382327385567E-3</v>
      </c>
      <c r="H600" s="59">
        <f t="shared" si="30"/>
        <v>3.6924059978765106E-2</v>
      </c>
      <c r="I600" s="59">
        <f t="shared" si="30"/>
        <v>3.6924059978765106E-2</v>
      </c>
      <c r="J600" s="61">
        <v>3.4957821746026546E-2</v>
      </c>
      <c r="K600" s="16">
        <v>3.4957821746026546E-2</v>
      </c>
      <c r="L600" s="16">
        <v>1.9662382327385567E-3</v>
      </c>
      <c r="M600" s="54">
        <v>1.9662382327385567E-3</v>
      </c>
      <c r="N600" s="59">
        <f t="shared" si="28"/>
        <v>3.6924059978765106E-2</v>
      </c>
      <c r="O600" s="59">
        <f t="shared" si="29"/>
        <v>3.6924059978765106E-2</v>
      </c>
    </row>
    <row r="601" spans="1:15" x14ac:dyDescent="0.25">
      <c r="A601" s="220"/>
      <c r="B601" s="220" t="s">
        <v>227</v>
      </c>
      <c r="C601" s="15" t="s">
        <v>224</v>
      </c>
      <c r="D601" s="16">
        <v>0.2751254992791195</v>
      </c>
      <c r="E601" s="16">
        <v>0.2751254992791195</v>
      </c>
      <c r="F601" s="16">
        <v>5.4106759313790227E-3</v>
      </c>
      <c r="G601" s="54">
        <v>5.4106759313790227E-3</v>
      </c>
      <c r="H601" s="59">
        <f t="shared" si="30"/>
        <v>0.28053617521049851</v>
      </c>
      <c r="I601" s="59">
        <f t="shared" si="30"/>
        <v>0.28053617521049851</v>
      </c>
      <c r="J601" s="61">
        <v>0.17883157453142767</v>
      </c>
      <c r="K601" s="16">
        <v>0.17883157453142767</v>
      </c>
      <c r="L601" s="16">
        <v>3.5169393553963649E-3</v>
      </c>
      <c r="M601" s="54">
        <v>3.5169393553963649E-3</v>
      </c>
      <c r="N601" s="59">
        <f t="shared" si="28"/>
        <v>0.18234851388682405</v>
      </c>
      <c r="O601" s="59">
        <f t="shared" si="29"/>
        <v>0.18234851388682405</v>
      </c>
    </row>
    <row r="602" spans="1:15" x14ac:dyDescent="0.25">
      <c r="A602" s="220"/>
      <c r="B602" s="220"/>
      <c r="C602" s="15" t="s">
        <v>225</v>
      </c>
      <c r="D602" s="16">
        <v>1.1814322553749437E-2</v>
      </c>
      <c r="E602" s="16">
        <v>1.1814322553749437E-2</v>
      </c>
      <c r="F602" s="16">
        <v>8.9946278775789501E-4</v>
      </c>
      <c r="G602" s="54">
        <v>8.9946278775789501E-4</v>
      </c>
      <c r="H602" s="59">
        <f t="shared" si="30"/>
        <v>1.2713785341507333E-2</v>
      </c>
      <c r="I602" s="59">
        <f t="shared" si="30"/>
        <v>1.2713785341507333E-2</v>
      </c>
      <c r="J602" s="61">
        <v>7.6793096599371349E-3</v>
      </c>
      <c r="K602" s="16">
        <v>7.6793096599371349E-3</v>
      </c>
      <c r="L602" s="16">
        <v>5.8465081204263174E-4</v>
      </c>
      <c r="M602" s="54">
        <v>5.8465081204263174E-4</v>
      </c>
      <c r="N602" s="59">
        <f t="shared" si="28"/>
        <v>8.2639604719797668E-3</v>
      </c>
      <c r="O602" s="59">
        <f t="shared" si="29"/>
        <v>8.2639604719797668E-3</v>
      </c>
    </row>
    <row r="603" spans="1:15" x14ac:dyDescent="0.25">
      <c r="A603" s="220"/>
      <c r="B603" s="220"/>
      <c r="C603" s="15" t="s">
        <v>226</v>
      </c>
      <c r="D603" s="16">
        <v>3.109636800610939E-2</v>
      </c>
      <c r="E603" s="16">
        <v>3.109636800610939E-2</v>
      </c>
      <c r="F603" s="16">
        <v>1.7248489025754967E-3</v>
      </c>
      <c r="G603" s="54">
        <v>1.7248489025754967E-3</v>
      </c>
      <c r="H603" s="59">
        <f t="shared" si="30"/>
        <v>3.2821216908684885E-2</v>
      </c>
      <c r="I603" s="59">
        <f t="shared" si="30"/>
        <v>3.2821216908684885E-2</v>
      </c>
      <c r="J603" s="61">
        <v>2.0212639203971105E-2</v>
      </c>
      <c r="K603" s="16">
        <v>2.0212639203971105E-2</v>
      </c>
      <c r="L603" s="16">
        <v>1.1211517866740728E-3</v>
      </c>
      <c r="M603" s="54">
        <v>1.1211517866740728E-3</v>
      </c>
      <c r="N603" s="59">
        <f t="shared" si="28"/>
        <v>2.1333790990645179E-2</v>
      </c>
      <c r="O603" s="59">
        <f t="shared" si="29"/>
        <v>2.1333790990645179E-2</v>
      </c>
    </row>
    <row r="604" spans="1:15" x14ac:dyDescent="0.25">
      <c r="A604" s="220" t="s">
        <v>157</v>
      </c>
      <c r="B604" s="220" t="s">
        <v>223</v>
      </c>
      <c r="C604" s="15" t="s">
        <v>224</v>
      </c>
      <c r="D604" s="16">
        <v>0.26845207355836875</v>
      </c>
      <c r="E604" s="16">
        <v>0.26845207355836875</v>
      </c>
      <c r="F604" s="16">
        <v>4.6669118368188279E-3</v>
      </c>
      <c r="G604" s="54">
        <v>4.6669118368188279E-3</v>
      </c>
      <c r="H604" s="59">
        <f t="shared" si="30"/>
        <v>0.27311898539518759</v>
      </c>
      <c r="I604" s="59">
        <f t="shared" si="30"/>
        <v>0.27311898539518759</v>
      </c>
      <c r="J604" s="61">
        <v>0.26845207355836875</v>
      </c>
      <c r="K604" s="16">
        <v>0.26845207355836875</v>
      </c>
      <c r="L604" s="16">
        <v>4.6669118368188279E-3</v>
      </c>
      <c r="M604" s="54">
        <v>4.6669118368188279E-3</v>
      </c>
      <c r="N604" s="59">
        <f t="shared" si="28"/>
        <v>0.27311898539518759</v>
      </c>
      <c r="O604" s="59">
        <f t="shared" si="29"/>
        <v>0.27311898539518759</v>
      </c>
    </row>
    <row r="605" spans="1:15" x14ac:dyDescent="0.25">
      <c r="A605" s="220"/>
      <c r="B605" s="220"/>
      <c r="C605" s="15" t="s">
        <v>225</v>
      </c>
      <c r="D605" s="16">
        <v>1.2585891594434854E-2</v>
      </c>
      <c r="E605" s="16">
        <v>1.2585891594434854E-2</v>
      </c>
      <c r="F605" s="16">
        <v>7.8281421442544079E-4</v>
      </c>
      <c r="G605" s="54">
        <v>7.8281421442544079E-4</v>
      </c>
      <c r="H605" s="59">
        <f t="shared" si="30"/>
        <v>1.3368705808860295E-2</v>
      </c>
      <c r="I605" s="59">
        <f t="shared" si="30"/>
        <v>1.3368705808860295E-2</v>
      </c>
      <c r="J605" s="61">
        <v>1.2585891594434854E-2</v>
      </c>
      <c r="K605" s="16">
        <v>1.2585891594434854E-2</v>
      </c>
      <c r="L605" s="16">
        <v>7.8281421442544079E-4</v>
      </c>
      <c r="M605" s="54">
        <v>7.8281421442544079E-4</v>
      </c>
      <c r="N605" s="59">
        <f t="shared" si="28"/>
        <v>1.3368705808860295E-2</v>
      </c>
      <c r="O605" s="59">
        <f t="shared" si="29"/>
        <v>1.3368705808860295E-2</v>
      </c>
    </row>
    <row r="606" spans="1:15" x14ac:dyDescent="0.25">
      <c r="A606" s="220"/>
      <c r="B606" s="220"/>
      <c r="C606" s="15" t="s">
        <v>226</v>
      </c>
      <c r="D606" s="16">
        <v>3.1238904539002438E-2</v>
      </c>
      <c r="E606" s="16">
        <v>3.1238904539002438E-2</v>
      </c>
      <c r="F606" s="16">
        <v>1.4793601941556762E-3</v>
      </c>
      <c r="G606" s="54">
        <v>1.4793601941556762E-3</v>
      </c>
      <c r="H606" s="59">
        <f t="shared" si="30"/>
        <v>3.2718264733158114E-2</v>
      </c>
      <c r="I606" s="59">
        <f t="shared" si="30"/>
        <v>3.2718264733158114E-2</v>
      </c>
      <c r="J606" s="61">
        <v>3.1238904539002438E-2</v>
      </c>
      <c r="K606" s="16">
        <v>3.1238904539002438E-2</v>
      </c>
      <c r="L606" s="16">
        <v>1.4793601941556762E-3</v>
      </c>
      <c r="M606" s="54">
        <v>1.4793601941556762E-3</v>
      </c>
      <c r="N606" s="59">
        <f t="shared" si="28"/>
        <v>3.2718264733158114E-2</v>
      </c>
      <c r="O606" s="59">
        <f t="shared" si="29"/>
        <v>3.2718264733158114E-2</v>
      </c>
    </row>
    <row r="607" spans="1:15" x14ac:dyDescent="0.25">
      <c r="A607" s="220"/>
      <c r="B607" s="220" t="s">
        <v>227</v>
      </c>
      <c r="C607" s="15" t="s">
        <v>224</v>
      </c>
      <c r="D607" s="16">
        <v>0.24585682914304294</v>
      </c>
      <c r="E607" s="16">
        <v>0.24585682914304294</v>
      </c>
      <c r="F607" s="16">
        <v>4.0708895102756458E-3</v>
      </c>
      <c r="G607" s="54">
        <v>4.0708895102756458E-3</v>
      </c>
      <c r="H607" s="59">
        <f t="shared" si="30"/>
        <v>0.24992771865331859</v>
      </c>
      <c r="I607" s="59">
        <f t="shared" si="30"/>
        <v>0.24992771865331859</v>
      </c>
      <c r="J607" s="61">
        <v>0.15980693894297793</v>
      </c>
      <c r="K607" s="16">
        <v>0.15980693894297793</v>
      </c>
      <c r="L607" s="16">
        <v>2.64607818167917E-3</v>
      </c>
      <c r="M607" s="54">
        <v>2.64607818167917E-3</v>
      </c>
      <c r="N607" s="59">
        <f t="shared" si="28"/>
        <v>0.1624530171246571</v>
      </c>
      <c r="O607" s="59">
        <f t="shared" si="29"/>
        <v>0.1624530171246571</v>
      </c>
    </row>
    <row r="608" spans="1:15" x14ac:dyDescent="0.25">
      <c r="A608" s="220"/>
      <c r="B608" s="220"/>
      <c r="C608" s="15" t="s">
        <v>225</v>
      </c>
      <c r="D608" s="16">
        <v>1.0557479728882473E-2</v>
      </c>
      <c r="E608" s="16">
        <v>1.0557479728882473E-2</v>
      </c>
      <c r="F608" s="16">
        <v>6.7673866888451155E-4</v>
      </c>
      <c r="G608" s="54">
        <v>6.7673866888451155E-4</v>
      </c>
      <c r="H608" s="59">
        <f t="shared" si="30"/>
        <v>1.1234218397766985E-2</v>
      </c>
      <c r="I608" s="59">
        <f t="shared" si="30"/>
        <v>1.1234218397766985E-2</v>
      </c>
      <c r="J608" s="61">
        <v>6.8623618237736075E-3</v>
      </c>
      <c r="K608" s="16">
        <v>6.8623618237736075E-3</v>
      </c>
      <c r="L608" s="16">
        <v>4.398801347749325E-4</v>
      </c>
      <c r="M608" s="54">
        <v>4.398801347749325E-4</v>
      </c>
      <c r="N608" s="59">
        <f t="shared" si="28"/>
        <v>7.3022419585485401E-3</v>
      </c>
      <c r="O608" s="59">
        <f t="shared" si="29"/>
        <v>7.3022419585485401E-3</v>
      </c>
    </row>
    <row r="609" spans="1:15" x14ac:dyDescent="0.25">
      <c r="A609" s="220"/>
      <c r="B609" s="220"/>
      <c r="C609" s="15" t="s">
        <v>226</v>
      </c>
      <c r="D609" s="16">
        <v>2.7788243750140301E-2</v>
      </c>
      <c r="E609" s="16">
        <v>2.7788243750140301E-2</v>
      </c>
      <c r="F609" s="16">
        <v>1.2977434600329929E-3</v>
      </c>
      <c r="G609" s="54">
        <v>1.2977434600329929E-3</v>
      </c>
      <c r="H609" s="59">
        <f t="shared" si="30"/>
        <v>2.9085987210173293E-2</v>
      </c>
      <c r="I609" s="59">
        <f t="shared" si="30"/>
        <v>2.9085987210173293E-2</v>
      </c>
      <c r="J609" s="61">
        <v>1.8062358437591196E-2</v>
      </c>
      <c r="K609" s="16">
        <v>1.8062358437591196E-2</v>
      </c>
      <c r="L609" s="16">
        <v>8.4353324902144543E-4</v>
      </c>
      <c r="M609" s="54">
        <v>8.4353324902144543E-4</v>
      </c>
      <c r="N609" s="59">
        <f t="shared" si="28"/>
        <v>1.8905891686612643E-2</v>
      </c>
      <c r="O609" s="59">
        <f t="shared" si="29"/>
        <v>1.8905891686612643E-2</v>
      </c>
    </row>
    <row r="610" spans="1:15" x14ac:dyDescent="0.25">
      <c r="A610" s="220" t="s">
        <v>158</v>
      </c>
      <c r="B610" s="220" t="s">
        <v>223</v>
      </c>
      <c r="C610" s="15" t="s">
        <v>224</v>
      </c>
      <c r="D610" s="16">
        <v>0.33236923392940898</v>
      </c>
      <c r="E610" s="16">
        <v>0.33236923392940898</v>
      </c>
      <c r="F610" s="16">
        <v>4.4896873366864669E-3</v>
      </c>
      <c r="G610" s="54">
        <v>4.4896873366864669E-3</v>
      </c>
      <c r="H610" s="59">
        <f t="shared" si="30"/>
        <v>0.33685892126609546</v>
      </c>
      <c r="I610" s="59">
        <f t="shared" si="30"/>
        <v>0.33685892126609546</v>
      </c>
      <c r="J610" s="61">
        <v>0.33236923392940898</v>
      </c>
      <c r="K610" s="16">
        <v>0.33236923392940898</v>
      </c>
      <c r="L610" s="16">
        <v>4.4896873366864669E-3</v>
      </c>
      <c r="M610" s="54">
        <v>4.4896873366864669E-3</v>
      </c>
      <c r="N610" s="59">
        <f t="shared" si="28"/>
        <v>0.33685892126609546</v>
      </c>
      <c r="O610" s="59">
        <f t="shared" si="29"/>
        <v>0.33685892126609546</v>
      </c>
    </row>
    <row r="611" spans="1:15" x14ac:dyDescent="0.25">
      <c r="A611" s="220"/>
      <c r="B611" s="220"/>
      <c r="C611" s="15" t="s">
        <v>225</v>
      </c>
      <c r="D611" s="16">
        <v>1.5582532450252677E-2</v>
      </c>
      <c r="E611" s="16">
        <v>1.5582532450252677E-2</v>
      </c>
      <c r="F611" s="16">
        <v>7.5308709235865181E-4</v>
      </c>
      <c r="G611" s="54">
        <v>7.5308709235865181E-4</v>
      </c>
      <c r="H611" s="59">
        <f t="shared" si="30"/>
        <v>1.633561954261133E-2</v>
      </c>
      <c r="I611" s="59">
        <f t="shared" si="30"/>
        <v>1.633561954261133E-2</v>
      </c>
      <c r="J611" s="61">
        <v>1.5582532450252677E-2</v>
      </c>
      <c r="K611" s="16">
        <v>1.5582532450252677E-2</v>
      </c>
      <c r="L611" s="16">
        <v>7.5308709235865181E-4</v>
      </c>
      <c r="M611" s="54">
        <v>7.5308709235865181E-4</v>
      </c>
      <c r="N611" s="59">
        <f t="shared" si="28"/>
        <v>1.633561954261133E-2</v>
      </c>
      <c r="O611" s="59">
        <f t="shared" si="29"/>
        <v>1.633561954261133E-2</v>
      </c>
    </row>
    <row r="612" spans="1:15" x14ac:dyDescent="0.25">
      <c r="A612" s="220"/>
      <c r="B612" s="220"/>
      <c r="C612" s="15" t="s">
        <v>226</v>
      </c>
      <c r="D612" s="16">
        <v>3.8676738953050641E-2</v>
      </c>
      <c r="E612" s="16">
        <v>3.8676738953050641E-2</v>
      </c>
      <c r="F612" s="16">
        <v>1.4231819589345745E-3</v>
      </c>
      <c r="G612" s="54">
        <v>1.4231819589345745E-3</v>
      </c>
      <c r="H612" s="59">
        <f t="shared" si="30"/>
        <v>4.0099920911985214E-2</v>
      </c>
      <c r="I612" s="59">
        <f t="shared" si="30"/>
        <v>4.0099920911985214E-2</v>
      </c>
      <c r="J612" s="61">
        <v>3.8676738953050641E-2</v>
      </c>
      <c r="K612" s="16">
        <v>3.8676738953050641E-2</v>
      </c>
      <c r="L612" s="16">
        <v>1.4231819589345745E-3</v>
      </c>
      <c r="M612" s="54">
        <v>1.4231819589345745E-3</v>
      </c>
      <c r="N612" s="59">
        <f t="shared" si="28"/>
        <v>4.0099920911985214E-2</v>
      </c>
      <c r="O612" s="59">
        <f t="shared" si="29"/>
        <v>4.0099920911985214E-2</v>
      </c>
    </row>
    <row r="613" spans="1:15" x14ac:dyDescent="0.25">
      <c r="A613" s="220"/>
      <c r="B613" s="220" t="s">
        <v>227</v>
      </c>
      <c r="C613" s="15" t="s">
        <v>224</v>
      </c>
      <c r="D613" s="16">
        <v>0.30439416941519604</v>
      </c>
      <c r="E613" s="16">
        <v>0.30439416941519604</v>
      </c>
      <c r="F613" s="16">
        <v>3.9162987693791024E-3</v>
      </c>
      <c r="G613" s="54">
        <v>3.9162987693791024E-3</v>
      </c>
      <c r="H613" s="59">
        <f t="shared" si="30"/>
        <v>0.30831046818457514</v>
      </c>
      <c r="I613" s="59">
        <f t="shared" si="30"/>
        <v>0.30831046818457514</v>
      </c>
      <c r="J613" s="61">
        <v>0.19785621011987742</v>
      </c>
      <c r="K613" s="16">
        <v>0.19785621011987742</v>
      </c>
      <c r="L613" s="16">
        <v>2.5455942000964168E-3</v>
      </c>
      <c r="M613" s="54">
        <v>2.5455942000964168E-3</v>
      </c>
      <c r="N613" s="59">
        <f t="shared" si="28"/>
        <v>0.20040180431997384</v>
      </c>
      <c r="O613" s="59">
        <f t="shared" si="29"/>
        <v>0.20040180431997384</v>
      </c>
    </row>
    <row r="614" spans="1:15" x14ac:dyDescent="0.25">
      <c r="A614" s="220"/>
      <c r="B614" s="220"/>
      <c r="C614" s="15" t="s">
        <v>225</v>
      </c>
      <c r="D614" s="16">
        <v>1.3071165378616398E-2</v>
      </c>
      <c r="E614" s="16">
        <v>1.3071165378616398E-2</v>
      </c>
      <c r="F614" s="16">
        <v>6.5103973209142878E-4</v>
      </c>
      <c r="G614" s="54">
        <v>6.5103973209142878E-4</v>
      </c>
      <c r="H614" s="59">
        <f t="shared" si="30"/>
        <v>1.3722205110707826E-2</v>
      </c>
      <c r="I614" s="59">
        <f t="shared" si="30"/>
        <v>1.3722205110707826E-2</v>
      </c>
      <c r="J614" s="61">
        <v>8.4962574961006589E-3</v>
      </c>
      <c r="K614" s="16">
        <v>8.4962574961006589E-3</v>
      </c>
      <c r="L614" s="16">
        <v>4.2317582585942872E-4</v>
      </c>
      <c r="M614" s="54">
        <v>4.2317582585942872E-4</v>
      </c>
      <c r="N614" s="59">
        <f t="shared" si="28"/>
        <v>8.919433321960088E-3</v>
      </c>
      <c r="O614" s="59">
        <f t="shared" si="29"/>
        <v>8.919433321960088E-3</v>
      </c>
    </row>
    <row r="615" spans="1:15" x14ac:dyDescent="0.25">
      <c r="A615" s="220"/>
      <c r="B615" s="220"/>
      <c r="C615" s="15" t="s">
        <v>226</v>
      </c>
      <c r="D615" s="16">
        <v>3.4404492262078472E-2</v>
      </c>
      <c r="E615" s="16">
        <v>3.4404492262078472E-2</v>
      </c>
      <c r="F615" s="16">
        <v>1.24846206281655E-3</v>
      </c>
      <c r="G615" s="54">
        <v>1.24846206281655E-3</v>
      </c>
      <c r="H615" s="59">
        <f t="shared" si="30"/>
        <v>3.5652954324895021E-2</v>
      </c>
      <c r="I615" s="59">
        <f t="shared" si="30"/>
        <v>3.5652954324895021E-2</v>
      </c>
      <c r="J615" s="61">
        <v>2.2362919970351006E-2</v>
      </c>
      <c r="K615" s="16">
        <v>2.2362919970351006E-2</v>
      </c>
      <c r="L615" s="16">
        <v>8.1150034083075754E-4</v>
      </c>
      <c r="M615" s="54">
        <v>8.1150034083075754E-4</v>
      </c>
      <c r="N615" s="59">
        <f t="shared" si="28"/>
        <v>2.3174420311181766E-2</v>
      </c>
      <c r="O615" s="59">
        <f t="shared" si="29"/>
        <v>2.3174420311181766E-2</v>
      </c>
    </row>
    <row r="616" spans="1:15" x14ac:dyDescent="0.25">
      <c r="A616" s="220" t="s">
        <v>159</v>
      </c>
      <c r="B616" s="220" t="s">
        <v>223</v>
      </c>
      <c r="C616" s="15" t="s">
        <v>224</v>
      </c>
      <c r="D616" s="16">
        <v>0.30360651176244097</v>
      </c>
      <c r="E616" s="16">
        <v>0.30360651176244097</v>
      </c>
      <c r="F616" s="16">
        <v>4.3321544476799248E-3</v>
      </c>
      <c r="G616" s="54">
        <v>4.3321544476799248E-3</v>
      </c>
      <c r="H616" s="60">
        <v>1.0652860061840033</v>
      </c>
      <c r="I616" s="60">
        <v>1.0652860061840033</v>
      </c>
      <c r="J616" s="61">
        <v>0.30360651176244097</v>
      </c>
      <c r="K616" s="16">
        <v>0.30360651176244097</v>
      </c>
      <c r="L616" s="16">
        <v>4.3321544476799248E-3</v>
      </c>
      <c r="M616" s="54">
        <v>4.3321544476799248E-3</v>
      </c>
      <c r="N616" s="59">
        <f t="shared" si="28"/>
        <v>0.30793866621012089</v>
      </c>
      <c r="O616" s="59">
        <f t="shared" si="29"/>
        <v>0.30793866621012089</v>
      </c>
    </row>
    <row r="617" spans="1:15" x14ac:dyDescent="0.25">
      <c r="A617" s="220"/>
      <c r="B617" s="220"/>
      <c r="C617" s="15" t="s">
        <v>225</v>
      </c>
      <c r="D617" s="16">
        <v>1.4234044065134659E-2</v>
      </c>
      <c r="E617" s="16">
        <v>1.4234044065134659E-2</v>
      </c>
      <c r="F617" s="16">
        <v>7.2666298385483949E-4</v>
      </c>
      <c r="G617" s="54">
        <v>7.2666298385483949E-4</v>
      </c>
      <c r="H617" s="60">
        <v>4.9944014263630383E-2</v>
      </c>
      <c r="I617" s="60">
        <v>4.9944014263630383E-2</v>
      </c>
      <c r="J617" s="61">
        <v>1.4234044065134659E-2</v>
      </c>
      <c r="K617" s="16">
        <v>1.4234044065134659E-2</v>
      </c>
      <c r="L617" s="16">
        <v>7.2666298385483949E-4</v>
      </c>
      <c r="M617" s="54">
        <v>7.2666298385483949E-4</v>
      </c>
      <c r="N617" s="59">
        <f t="shared" si="28"/>
        <v>1.4960707048989498E-2</v>
      </c>
      <c r="O617" s="59">
        <f t="shared" si="29"/>
        <v>1.4960707048989498E-2</v>
      </c>
    </row>
    <row r="618" spans="1:15" x14ac:dyDescent="0.25">
      <c r="A618" s="220"/>
      <c r="B618" s="220"/>
      <c r="C618" s="15" t="s">
        <v>226</v>
      </c>
      <c r="D618" s="16">
        <v>3.532971346672896E-2</v>
      </c>
      <c r="E618" s="16">
        <v>3.532971346672896E-2</v>
      </c>
      <c r="F618" s="16">
        <v>1.3732457498491508E-3</v>
      </c>
      <c r="G618" s="54">
        <v>1.3732457498491508E-3</v>
      </c>
      <c r="H618" s="60">
        <v>0.12396390690080335</v>
      </c>
      <c r="I618" s="60">
        <v>0.12396390690080335</v>
      </c>
      <c r="J618" s="61">
        <v>3.532971346672896E-2</v>
      </c>
      <c r="K618" s="16">
        <v>3.532971346672896E-2</v>
      </c>
      <c r="L618" s="16">
        <v>1.3732457498491508E-3</v>
      </c>
      <c r="M618" s="54">
        <v>1.3732457498491508E-3</v>
      </c>
      <c r="N618" s="59">
        <f t="shared" si="28"/>
        <v>3.670295921657811E-2</v>
      </c>
      <c r="O618" s="59">
        <f t="shared" si="29"/>
        <v>3.670295921657811E-2</v>
      </c>
    </row>
    <row r="619" spans="1:15" x14ac:dyDescent="0.25">
      <c r="A619" s="220"/>
      <c r="B619" s="220" t="s">
        <v>227</v>
      </c>
      <c r="C619" s="15" t="s">
        <v>224</v>
      </c>
      <c r="D619" s="16">
        <v>0.27805236629272723</v>
      </c>
      <c r="E619" s="16">
        <v>0.27805236629272723</v>
      </c>
      <c r="F619" s="16">
        <v>3.7788847774710638E-3</v>
      </c>
      <c r="G619" s="54">
        <v>3.7788847774710638E-3</v>
      </c>
      <c r="H619" s="60">
        <v>0.97562233786921826</v>
      </c>
      <c r="I619" s="60">
        <v>0.97562233786921826</v>
      </c>
      <c r="J619" s="61">
        <v>0.18073403809027269</v>
      </c>
      <c r="K619" s="16">
        <v>0.18073403809027269</v>
      </c>
      <c r="L619" s="16">
        <v>2.4562751053561916E-3</v>
      </c>
      <c r="M619" s="54">
        <v>2.4562751053561916E-3</v>
      </c>
      <c r="N619" s="59">
        <f t="shared" si="28"/>
        <v>0.1831903131956289</v>
      </c>
      <c r="O619" s="59">
        <f t="shared" si="29"/>
        <v>0.1831903131956289</v>
      </c>
    </row>
    <row r="620" spans="1:15" x14ac:dyDescent="0.25">
      <c r="A620" s="220"/>
      <c r="B620" s="220"/>
      <c r="C620" s="15" t="s">
        <v>225</v>
      </c>
      <c r="D620" s="16">
        <v>1.1940006836236135E-2</v>
      </c>
      <c r="E620" s="16">
        <v>1.1940006836236135E-2</v>
      </c>
      <c r="F620" s="16">
        <v>6.2819623271979973E-4</v>
      </c>
      <c r="G620" s="54">
        <v>6.2819623271979973E-4</v>
      </c>
      <c r="H620" s="60">
        <v>4.1894760828898717E-2</v>
      </c>
      <c r="I620" s="60">
        <v>4.1894760828898717E-2</v>
      </c>
      <c r="J620" s="61">
        <v>7.7610044435534884E-3</v>
      </c>
      <c r="K620" s="16">
        <v>7.7610044435534884E-3</v>
      </c>
      <c r="L620" s="16">
        <v>4.0832755126786984E-4</v>
      </c>
      <c r="M620" s="54">
        <v>4.0832755126786984E-4</v>
      </c>
      <c r="N620" s="59">
        <f t="shared" si="28"/>
        <v>8.1693319948213574E-3</v>
      </c>
      <c r="O620" s="59">
        <f t="shared" si="29"/>
        <v>8.1693319948213574E-3</v>
      </c>
    </row>
    <row r="621" spans="1:15" x14ac:dyDescent="0.25">
      <c r="A621" s="220"/>
      <c r="B621" s="220"/>
      <c r="C621" s="15" t="s">
        <v>226</v>
      </c>
      <c r="D621" s="16">
        <v>3.1427180431706302E-2</v>
      </c>
      <c r="E621" s="16">
        <v>3.1427180431706302E-2</v>
      </c>
      <c r="F621" s="16">
        <v>1.2046563764019345E-3</v>
      </c>
      <c r="G621" s="54">
        <v>1.2046563764019345E-3</v>
      </c>
      <c r="H621" s="60">
        <v>0.11027080853230281</v>
      </c>
      <c r="I621" s="60">
        <v>0.11027080853230281</v>
      </c>
      <c r="J621" s="61">
        <v>2.0427667280609099E-2</v>
      </c>
      <c r="K621" s="16">
        <v>2.0427667280609099E-2</v>
      </c>
      <c r="L621" s="16">
        <v>7.8302664466125746E-4</v>
      </c>
      <c r="M621" s="54">
        <v>7.8302664466125746E-4</v>
      </c>
      <c r="N621" s="59">
        <f t="shared" si="28"/>
        <v>2.1210693925270356E-2</v>
      </c>
      <c r="O621" s="59">
        <f t="shared" si="29"/>
        <v>2.1210693925270356E-2</v>
      </c>
    </row>
    <row r="622" spans="1:15" x14ac:dyDescent="0.25">
      <c r="A622" s="220" t="s">
        <v>160</v>
      </c>
      <c r="B622" s="220" t="s">
        <v>223</v>
      </c>
      <c r="C622" s="15" t="s">
        <v>224</v>
      </c>
      <c r="D622" s="16">
        <v>4.2611440247360124E-3</v>
      </c>
      <c r="E622" s="16">
        <v>4.2611440247360124E-3</v>
      </c>
      <c r="F622" s="16">
        <v>0</v>
      </c>
      <c r="G622" s="54">
        <v>0</v>
      </c>
      <c r="H622" s="60">
        <v>1.0652860061840033</v>
      </c>
      <c r="I622" s="60">
        <v>1.0652860061840033</v>
      </c>
      <c r="J622" s="61">
        <v>4.2611440247360124E-3</v>
      </c>
      <c r="K622" s="16">
        <v>4.2611440247360124E-3</v>
      </c>
      <c r="L622" s="16">
        <v>0</v>
      </c>
      <c r="M622" s="54">
        <v>0</v>
      </c>
      <c r="N622" s="59">
        <f t="shared" si="28"/>
        <v>4.2611440247360124E-3</v>
      </c>
      <c r="O622" s="59">
        <f t="shared" si="29"/>
        <v>4.2611440247360124E-3</v>
      </c>
    </row>
    <row r="623" spans="1:15" x14ac:dyDescent="0.25">
      <c r="A623" s="220"/>
      <c r="B623" s="220"/>
      <c r="C623" s="15" t="s">
        <v>225</v>
      </c>
      <c r="D623" s="16">
        <v>1.9977605705452151E-4</v>
      </c>
      <c r="E623" s="16">
        <v>1.9977605705452151E-4</v>
      </c>
      <c r="F623" s="16">
        <v>0</v>
      </c>
      <c r="G623" s="54">
        <v>0</v>
      </c>
      <c r="H623" s="60">
        <v>4.9944014263630383E-2</v>
      </c>
      <c r="I623" s="60">
        <v>4.9944014263630383E-2</v>
      </c>
      <c r="J623" s="61">
        <v>1.9977605705452151E-4</v>
      </c>
      <c r="K623" s="16">
        <v>1.9977605705452151E-4</v>
      </c>
      <c r="L623" s="16">
        <v>0</v>
      </c>
      <c r="M623" s="54">
        <v>0</v>
      </c>
      <c r="N623" s="59">
        <f t="shared" si="28"/>
        <v>1.9977605705452151E-4</v>
      </c>
      <c r="O623" s="59">
        <f t="shared" si="29"/>
        <v>1.9977605705452151E-4</v>
      </c>
    </row>
    <row r="624" spans="1:15" x14ac:dyDescent="0.25">
      <c r="A624" s="220"/>
      <c r="B624" s="220"/>
      <c r="C624" s="15" t="s">
        <v>226</v>
      </c>
      <c r="D624" s="16">
        <v>4.9585562760321334E-4</v>
      </c>
      <c r="E624" s="16">
        <v>4.9585562760321334E-4</v>
      </c>
      <c r="F624" s="16">
        <v>0</v>
      </c>
      <c r="G624" s="54">
        <v>0</v>
      </c>
      <c r="H624" s="60">
        <v>0.12396390690080335</v>
      </c>
      <c r="I624" s="60">
        <v>0.12396390690080335</v>
      </c>
      <c r="J624" s="61">
        <v>4.9585562760321334E-4</v>
      </c>
      <c r="K624" s="16">
        <v>4.9585562760321334E-4</v>
      </c>
      <c r="L624" s="16">
        <v>0</v>
      </c>
      <c r="M624" s="54">
        <v>0</v>
      </c>
      <c r="N624" s="59">
        <f t="shared" si="28"/>
        <v>4.9585562760321334E-4</v>
      </c>
      <c r="O624" s="59">
        <f t="shared" si="29"/>
        <v>4.9585562760321334E-4</v>
      </c>
    </row>
    <row r="625" spans="1:15" x14ac:dyDescent="0.25">
      <c r="A625" s="220"/>
      <c r="B625" s="220" t="s">
        <v>227</v>
      </c>
      <c r="C625" s="15" t="s">
        <v>224</v>
      </c>
      <c r="D625" s="16">
        <v>3.9024893514768727E-3</v>
      </c>
      <c r="E625" s="16">
        <v>3.9024893514768727E-3</v>
      </c>
      <c r="F625" s="16">
        <v>0</v>
      </c>
      <c r="G625" s="54">
        <v>0</v>
      </c>
      <c r="H625" s="60">
        <v>0.97562233786921826</v>
      </c>
      <c r="I625" s="60">
        <v>0.97562233786921826</v>
      </c>
      <c r="J625" s="61">
        <v>2.5366180784599673E-3</v>
      </c>
      <c r="K625" s="16">
        <v>2.5366180784599673E-3</v>
      </c>
      <c r="L625" s="16">
        <v>0</v>
      </c>
      <c r="M625" s="54">
        <v>0</v>
      </c>
      <c r="N625" s="59">
        <f t="shared" si="28"/>
        <v>2.5366180784599673E-3</v>
      </c>
      <c r="O625" s="59">
        <f t="shared" si="29"/>
        <v>2.5366180784599673E-3</v>
      </c>
    </row>
    <row r="626" spans="1:15" x14ac:dyDescent="0.25">
      <c r="A626" s="220"/>
      <c r="B626" s="220"/>
      <c r="C626" s="15" t="s">
        <v>225</v>
      </c>
      <c r="D626" s="16">
        <v>1.6757904331559485E-4</v>
      </c>
      <c r="E626" s="16">
        <v>1.6757904331559485E-4</v>
      </c>
      <c r="F626" s="16">
        <v>0</v>
      </c>
      <c r="G626" s="54">
        <v>0</v>
      </c>
      <c r="H626" s="60">
        <v>4.1894760828898717E-2</v>
      </c>
      <c r="I626" s="60">
        <v>4.1894760828898717E-2</v>
      </c>
      <c r="J626" s="61">
        <v>1.0892637815513666E-4</v>
      </c>
      <c r="K626" s="16">
        <v>1.0892637815513666E-4</v>
      </c>
      <c r="L626" s="16">
        <v>0</v>
      </c>
      <c r="M626" s="54">
        <v>0</v>
      </c>
      <c r="N626" s="59">
        <f t="shared" si="28"/>
        <v>1.0892637815513666E-4</v>
      </c>
      <c r="O626" s="59">
        <f t="shared" si="29"/>
        <v>1.0892637815513666E-4</v>
      </c>
    </row>
    <row r="627" spans="1:15" x14ac:dyDescent="0.25">
      <c r="A627" s="220"/>
      <c r="B627" s="220"/>
      <c r="C627" s="15" t="s">
        <v>226</v>
      </c>
      <c r="D627" s="16">
        <v>4.4108323412921118E-4</v>
      </c>
      <c r="E627" s="16">
        <v>4.4108323412921118E-4</v>
      </c>
      <c r="F627" s="16">
        <v>0</v>
      </c>
      <c r="G627" s="54">
        <v>0</v>
      </c>
      <c r="H627" s="60">
        <v>0.11027080853230281</v>
      </c>
      <c r="I627" s="60">
        <v>0.11027080853230281</v>
      </c>
      <c r="J627" s="61">
        <v>2.8670410218398728E-4</v>
      </c>
      <c r="K627" s="16">
        <v>2.8670410218398728E-4</v>
      </c>
      <c r="L627" s="16">
        <v>0</v>
      </c>
      <c r="M627" s="54">
        <v>0</v>
      </c>
      <c r="N627" s="59">
        <f t="shared" si="28"/>
        <v>2.8670410218398728E-4</v>
      </c>
      <c r="O627" s="59">
        <f t="shared" si="29"/>
        <v>2.8670410218398728E-4</v>
      </c>
    </row>
    <row r="628" spans="1:15" x14ac:dyDescent="0.25">
      <c r="A628" s="220" t="s">
        <v>163</v>
      </c>
      <c r="B628" s="220" t="s">
        <v>223</v>
      </c>
      <c r="C628" s="15" t="s">
        <v>224</v>
      </c>
      <c r="D628" s="16">
        <v>1.4914004086576046E-2</v>
      </c>
      <c r="E628" s="16">
        <v>1.4914004086576046E-2</v>
      </c>
      <c r="F628" s="16">
        <v>0</v>
      </c>
      <c r="G628" s="54">
        <v>0</v>
      </c>
      <c r="H628" s="60">
        <v>1.0652860061840033</v>
      </c>
      <c r="I628" s="60">
        <v>1.0652860061840033</v>
      </c>
      <c r="J628" s="61">
        <v>1.4914004086576046E-2</v>
      </c>
      <c r="K628" s="16">
        <v>1.4914004086576046E-2</v>
      </c>
      <c r="L628" s="16">
        <v>0</v>
      </c>
      <c r="M628" s="54">
        <v>0</v>
      </c>
      <c r="N628" s="59">
        <f t="shared" si="28"/>
        <v>1.4914004086576046E-2</v>
      </c>
      <c r="O628" s="59">
        <f t="shared" si="29"/>
        <v>1.4914004086576046E-2</v>
      </c>
    </row>
    <row r="629" spans="1:15" x14ac:dyDescent="0.25">
      <c r="A629" s="220"/>
      <c r="B629" s="220"/>
      <c r="C629" s="15" t="s">
        <v>225</v>
      </c>
      <c r="D629" s="16">
        <v>6.9921619969082541E-4</v>
      </c>
      <c r="E629" s="16">
        <v>6.9921619969082541E-4</v>
      </c>
      <c r="F629" s="16">
        <v>0</v>
      </c>
      <c r="G629" s="54">
        <v>0</v>
      </c>
      <c r="H629" s="60">
        <v>4.9944014263630383E-2</v>
      </c>
      <c r="I629" s="60">
        <v>4.9944014263630383E-2</v>
      </c>
      <c r="J629" s="61">
        <v>6.9921619969082541E-4</v>
      </c>
      <c r="K629" s="16">
        <v>6.9921619969082541E-4</v>
      </c>
      <c r="L629" s="16">
        <v>0</v>
      </c>
      <c r="M629" s="54">
        <v>0</v>
      </c>
      <c r="N629" s="59">
        <f t="shared" si="28"/>
        <v>6.9921619969082541E-4</v>
      </c>
      <c r="O629" s="59">
        <f t="shared" si="29"/>
        <v>6.9921619969082541E-4</v>
      </c>
    </row>
    <row r="630" spans="1:15" x14ac:dyDescent="0.25">
      <c r="A630" s="220"/>
      <c r="B630" s="220"/>
      <c r="C630" s="15" t="s">
        <v>226</v>
      </c>
      <c r="D630" s="16">
        <v>1.735494696611247E-3</v>
      </c>
      <c r="E630" s="16">
        <v>1.735494696611247E-3</v>
      </c>
      <c r="F630" s="16">
        <v>0</v>
      </c>
      <c r="G630" s="54">
        <v>0</v>
      </c>
      <c r="H630" s="60">
        <v>0.12396390690080335</v>
      </c>
      <c r="I630" s="60">
        <v>0.12396390690080335</v>
      </c>
      <c r="J630" s="61">
        <v>1.735494696611247E-3</v>
      </c>
      <c r="K630" s="16">
        <v>1.735494696611247E-3</v>
      </c>
      <c r="L630" s="16">
        <v>0</v>
      </c>
      <c r="M630" s="54">
        <v>0</v>
      </c>
      <c r="N630" s="59">
        <f t="shared" si="28"/>
        <v>1.735494696611247E-3</v>
      </c>
      <c r="O630" s="59">
        <f t="shared" si="29"/>
        <v>1.735494696611247E-3</v>
      </c>
    </row>
    <row r="631" spans="1:15" x14ac:dyDescent="0.25">
      <c r="A631" s="220"/>
      <c r="B631" s="220" t="s">
        <v>227</v>
      </c>
      <c r="C631" s="15" t="s">
        <v>224</v>
      </c>
      <c r="D631" s="16">
        <v>1.3658712730169055E-2</v>
      </c>
      <c r="E631" s="16">
        <v>1.3658712730169055E-2</v>
      </c>
      <c r="F631" s="16">
        <v>0</v>
      </c>
      <c r="G631" s="54">
        <v>0</v>
      </c>
      <c r="H631" s="60">
        <v>0.97562233786921826</v>
      </c>
      <c r="I631" s="60">
        <v>0.97562233786921826</v>
      </c>
      <c r="J631" s="61">
        <v>8.8781632746098866E-3</v>
      </c>
      <c r="K631" s="16">
        <v>8.8781632746098866E-3</v>
      </c>
      <c r="L631" s="16">
        <v>0</v>
      </c>
      <c r="M631" s="54">
        <v>0</v>
      </c>
      <c r="N631" s="59">
        <f t="shared" si="28"/>
        <v>8.8781632746098866E-3</v>
      </c>
      <c r="O631" s="59">
        <f t="shared" si="29"/>
        <v>8.8781632746098866E-3</v>
      </c>
    </row>
    <row r="632" spans="1:15" x14ac:dyDescent="0.25">
      <c r="A632" s="220"/>
      <c r="B632" s="220"/>
      <c r="C632" s="15" t="s">
        <v>225</v>
      </c>
      <c r="D632" s="16">
        <v>5.8652665160458201E-4</v>
      </c>
      <c r="E632" s="16">
        <v>5.8652665160458201E-4</v>
      </c>
      <c r="F632" s="16">
        <v>0</v>
      </c>
      <c r="G632" s="54">
        <v>0</v>
      </c>
      <c r="H632" s="60">
        <v>4.1894760828898717E-2</v>
      </c>
      <c r="I632" s="60">
        <v>4.1894760828898717E-2</v>
      </c>
      <c r="J632" s="61">
        <v>3.8124232354297833E-4</v>
      </c>
      <c r="K632" s="16">
        <v>3.8124232354297833E-4</v>
      </c>
      <c r="L632" s="16">
        <v>0</v>
      </c>
      <c r="M632" s="54">
        <v>0</v>
      </c>
      <c r="N632" s="59">
        <f t="shared" si="28"/>
        <v>3.8124232354297833E-4</v>
      </c>
      <c r="O632" s="59">
        <f t="shared" si="29"/>
        <v>3.8124232354297833E-4</v>
      </c>
    </row>
    <row r="633" spans="1:15" x14ac:dyDescent="0.25">
      <c r="A633" s="220"/>
      <c r="B633" s="220"/>
      <c r="C633" s="15" t="s">
        <v>226</v>
      </c>
      <c r="D633" s="16">
        <v>1.5437913194522393E-3</v>
      </c>
      <c r="E633" s="16">
        <v>1.5437913194522393E-3</v>
      </c>
      <c r="F633" s="16">
        <v>0</v>
      </c>
      <c r="G633" s="54">
        <v>0</v>
      </c>
      <c r="H633" s="60">
        <v>0.11027080853230281</v>
      </c>
      <c r="I633" s="60">
        <v>0.11027080853230281</v>
      </c>
      <c r="J633" s="61">
        <v>1.0034643576439556E-3</v>
      </c>
      <c r="K633" s="16">
        <v>1.0034643576439556E-3</v>
      </c>
      <c r="L633" s="16">
        <v>0</v>
      </c>
      <c r="M633" s="54">
        <v>0</v>
      </c>
      <c r="N633" s="59">
        <f t="shared" si="28"/>
        <v>1.0034643576439556E-3</v>
      </c>
      <c r="O633" s="59">
        <f t="shared" si="29"/>
        <v>1.0034643576439556E-3</v>
      </c>
    </row>
    <row r="634" spans="1:15" x14ac:dyDescent="0.25">
      <c r="A634" s="220" t="s">
        <v>164</v>
      </c>
      <c r="B634" s="220" t="s">
        <v>223</v>
      </c>
      <c r="C634" s="15" t="s">
        <v>224</v>
      </c>
      <c r="D634" s="16">
        <v>6.3917160371040182E-3</v>
      </c>
      <c r="E634" s="16">
        <v>6.3917160371040182E-3</v>
      </c>
      <c r="F634" s="16">
        <v>0</v>
      </c>
      <c r="G634" s="54">
        <v>0</v>
      </c>
      <c r="H634" s="60">
        <v>1.0652860061840033</v>
      </c>
      <c r="I634" s="60">
        <v>1.0652860061840033</v>
      </c>
      <c r="J634" s="61">
        <v>6.3917160371040182E-3</v>
      </c>
      <c r="K634" s="16">
        <v>6.3917160371040182E-3</v>
      </c>
      <c r="L634" s="16">
        <v>0</v>
      </c>
      <c r="M634" s="54">
        <v>0</v>
      </c>
      <c r="N634" s="59">
        <f t="shared" si="28"/>
        <v>6.3917160371040182E-3</v>
      </c>
      <c r="O634" s="59">
        <f t="shared" si="29"/>
        <v>6.3917160371040182E-3</v>
      </c>
    </row>
    <row r="635" spans="1:15" x14ac:dyDescent="0.25">
      <c r="A635" s="220"/>
      <c r="B635" s="220"/>
      <c r="C635" s="15" t="s">
        <v>225</v>
      </c>
      <c r="D635" s="16">
        <v>2.9966408558178222E-4</v>
      </c>
      <c r="E635" s="16">
        <v>2.9966408558178222E-4</v>
      </c>
      <c r="F635" s="16">
        <v>0</v>
      </c>
      <c r="G635" s="54">
        <v>0</v>
      </c>
      <c r="H635" s="60">
        <v>4.9944014263630383E-2</v>
      </c>
      <c r="I635" s="60">
        <v>4.9944014263630383E-2</v>
      </c>
      <c r="J635" s="61">
        <v>2.9966408558178222E-4</v>
      </c>
      <c r="K635" s="16">
        <v>2.9966408558178222E-4</v>
      </c>
      <c r="L635" s="16">
        <v>0</v>
      </c>
      <c r="M635" s="54">
        <v>0</v>
      </c>
      <c r="N635" s="59">
        <f t="shared" si="28"/>
        <v>2.9966408558178222E-4</v>
      </c>
      <c r="O635" s="59">
        <f t="shared" si="29"/>
        <v>2.9966408558178222E-4</v>
      </c>
    </row>
    <row r="636" spans="1:15" x14ac:dyDescent="0.25">
      <c r="A636" s="220"/>
      <c r="B636" s="220"/>
      <c r="C636" s="15" t="s">
        <v>226</v>
      </c>
      <c r="D636" s="16">
        <v>7.4378344140481995E-4</v>
      </c>
      <c r="E636" s="16">
        <v>7.4378344140481995E-4</v>
      </c>
      <c r="F636" s="16">
        <v>0</v>
      </c>
      <c r="G636" s="54">
        <v>0</v>
      </c>
      <c r="H636" s="60">
        <v>0.12396390690080335</v>
      </c>
      <c r="I636" s="60">
        <v>0.12396390690080335</v>
      </c>
      <c r="J636" s="61">
        <v>7.4378344140481995E-4</v>
      </c>
      <c r="K636" s="16">
        <v>7.4378344140481995E-4</v>
      </c>
      <c r="L636" s="16">
        <v>0</v>
      </c>
      <c r="M636" s="54">
        <v>0</v>
      </c>
      <c r="N636" s="59">
        <f t="shared" si="28"/>
        <v>7.4378344140481995E-4</v>
      </c>
      <c r="O636" s="59">
        <f t="shared" si="29"/>
        <v>7.4378344140481995E-4</v>
      </c>
    </row>
    <row r="637" spans="1:15" x14ac:dyDescent="0.25">
      <c r="A637" s="220"/>
      <c r="B637" s="220" t="s">
        <v>227</v>
      </c>
      <c r="C637" s="15" t="s">
        <v>224</v>
      </c>
      <c r="D637" s="16">
        <v>5.8537340272153083E-3</v>
      </c>
      <c r="E637" s="16">
        <v>5.8537340272153083E-3</v>
      </c>
      <c r="F637" s="16">
        <v>0</v>
      </c>
      <c r="G637" s="54">
        <v>0</v>
      </c>
      <c r="H637" s="60">
        <v>0.97562233786921826</v>
      </c>
      <c r="I637" s="60">
        <v>0.97562233786921826</v>
      </c>
      <c r="J637" s="61">
        <v>3.8049271176899507E-3</v>
      </c>
      <c r="K637" s="16">
        <v>3.8049271176899507E-3</v>
      </c>
      <c r="L637" s="16">
        <v>0</v>
      </c>
      <c r="M637" s="54">
        <v>0</v>
      </c>
      <c r="N637" s="59">
        <f t="shared" si="28"/>
        <v>3.8049271176899507E-3</v>
      </c>
      <c r="O637" s="59">
        <f t="shared" si="29"/>
        <v>3.8049271176899507E-3</v>
      </c>
    </row>
    <row r="638" spans="1:15" x14ac:dyDescent="0.25">
      <c r="A638" s="220"/>
      <c r="B638" s="220"/>
      <c r="C638" s="15" t="s">
        <v>225</v>
      </c>
      <c r="D638" s="16">
        <v>2.5136856497339226E-4</v>
      </c>
      <c r="E638" s="16">
        <v>2.5136856497339226E-4</v>
      </c>
      <c r="F638" s="16">
        <v>0</v>
      </c>
      <c r="G638" s="54">
        <v>0</v>
      </c>
      <c r="H638" s="60">
        <v>4.1894760828898717E-2</v>
      </c>
      <c r="I638" s="60">
        <v>4.1894760828898717E-2</v>
      </c>
      <c r="J638" s="61">
        <v>1.6338956723270498E-4</v>
      </c>
      <c r="K638" s="16">
        <v>1.6338956723270498E-4</v>
      </c>
      <c r="L638" s="16">
        <v>0</v>
      </c>
      <c r="M638" s="54">
        <v>0</v>
      </c>
      <c r="N638" s="59">
        <f t="shared" si="28"/>
        <v>1.6338956723270498E-4</v>
      </c>
      <c r="O638" s="59">
        <f t="shared" si="29"/>
        <v>1.6338956723270498E-4</v>
      </c>
    </row>
    <row r="639" spans="1:15" x14ac:dyDescent="0.25">
      <c r="A639" s="220"/>
      <c r="B639" s="220"/>
      <c r="C639" s="15" t="s">
        <v>226</v>
      </c>
      <c r="D639" s="16">
        <v>6.6162485119381669E-4</v>
      </c>
      <c r="E639" s="16">
        <v>6.6162485119381669E-4</v>
      </c>
      <c r="F639" s="16">
        <v>0</v>
      </c>
      <c r="G639" s="54">
        <v>0</v>
      </c>
      <c r="H639" s="60">
        <v>0.11027080853230281</v>
      </c>
      <c r="I639" s="60">
        <v>0.11027080853230281</v>
      </c>
      <c r="J639" s="61">
        <v>4.3005615327598089E-4</v>
      </c>
      <c r="K639" s="16">
        <v>4.3005615327598089E-4</v>
      </c>
      <c r="L639" s="16">
        <v>0</v>
      </c>
      <c r="M639" s="54">
        <v>0</v>
      </c>
      <c r="N639" s="59">
        <f t="shared" si="28"/>
        <v>4.3005615327598089E-4</v>
      </c>
      <c r="O639" s="59">
        <f t="shared" si="29"/>
        <v>4.3005615327598089E-4</v>
      </c>
    </row>
    <row r="640" spans="1:15" x14ac:dyDescent="0.25">
      <c r="A640" s="220" t="s">
        <v>165</v>
      </c>
      <c r="B640" s="220" t="s">
        <v>223</v>
      </c>
      <c r="C640" s="15" t="s">
        <v>224</v>
      </c>
      <c r="D640" s="16">
        <v>8.5222880494720248E-3</v>
      </c>
      <c r="E640" s="16">
        <v>8.5222880494720248E-3</v>
      </c>
      <c r="F640" s="16">
        <v>0</v>
      </c>
      <c r="G640" s="54">
        <v>0</v>
      </c>
      <c r="H640" s="59">
        <f t="shared" si="30"/>
        <v>8.5222880494720248E-3</v>
      </c>
      <c r="I640" s="59">
        <f t="shared" si="30"/>
        <v>8.5222880494720248E-3</v>
      </c>
      <c r="J640" s="61">
        <v>8.5222880494720248E-3</v>
      </c>
      <c r="K640" s="16">
        <v>8.5222880494720248E-3</v>
      </c>
      <c r="L640" s="16">
        <v>0</v>
      </c>
      <c r="M640" s="54">
        <v>0</v>
      </c>
      <c r="N640" s="59">
        <f t="shared" si="28"/>
        <v>8.5222880494720248E-3</v>
      </c>
      <c r="O640" s="59">
        <f t="shared" si="29"/>
        <v>8.5222880494720248E-3</v>
      </c>
    </row>
    <row r="641" spans="1:15" x14ac:dyDescent="0.25">
      <c r="A641" s="220"/>
      <c r="B641" s="220"/>
      <c r="C641" s="15" t="s">
        <v>225</v>
      </c>
      <c r="D641" s="16">
        <v>3.9955211410904303E-4</v>
      </c>
      <c r="E641" s="16">
        <v>3.9955211410904303E-4</v>
      </c>
      <c r="F641" s="16">
        <v>0</v>
      </c>
      <c r="G641" s="54">
        <v>0</v>
      </c>
      <c r="H641" s="59">
        <f t="shared" si="30"/>
        <v>3.9955211410904303E-4</v>
      </c>
      <c r="I641" s="59">
        <f t="shared" si="30"/>
        <v>3.9955211410904303E-4</v>
      </c>
      <c r="J641" s="61">
        <v>3.9955211410904303E-4</v>
      </c>
      <c r="K641" s="16">
        <v>3.9955211410904303E-4</v>
      </c>
      <c r="L641" s="16">
        <v>0</v>
      </c>
      <c r="M641" s="54">
        <v>0</v>
      </c>
      <c r="N641" s="59">
        <f t="shared" si="28"/>
        <v>3.9955211410904303E-4</v>
      </c>
      <c r="O641" s="59">
        <f t="shared" si="29"/>
        <v>3.9955211410904303E-4</v>
      </c>
    </row>
    <row r="642" spans="1:15" x14ac:dyDescent="0.25">
      <c r="A642" s="220"/>
      <c r="B642" s="220"/>
      <c r="C642" s="15" t="s">
        <v>226</v>
      </c>
      <c r="D642" s="16">
        <v>9.9171125520642668E-4</v>
      </c>
      <c r="E642" s="16">
        <v>9.9171125520642668E-4</v>
      </c>
      <c r="F642" s="16">
        <v>0</v>
      </c>
      <c r="G642" s="54">
        <v>0</v>
      </c>
      <c r="H642" s="59">
        <f t="shared" si="30"/>
        <v>9.9171125520642668E-4</v>
      </c>
      <c r="I642" s="59">
        <f t="shared" si="30"/>
        <v>9.9171125520642668E-4</v>
      </c>
      <c r="J642" s="61">
        <v>9.9171125520642668E-4</v>
      </c>
      <c r="K642" s="16">
        <v>9.9171125520642668E-4</v>
      </c>
      <c r="L642" s="16">
        <v>0</v>
      </c>
      <c r="M642" s="54">
        <v>0</v>
      </c>
      <c r="N642" s="59">
        <f t="shared" si="28"/>
        <v>9.9171125520642668E-4</v>
      </c>
      <c r="O642" s="59">
        <f t="shared" si="29"/>
        <v>9.9171125520642668E-4</v>
      </c>
    </row>
    <row r="643" spans="1:15" x14ac:dyDescent="0.25">
      <c r="A643" s="220"/>
      <c r="B643" s="220" t="s">
        <v>227</v>
      </c>
      <c r="C643" s="15" t="s">
        <v>224</v>
      </c>
      <c r="D643" s="16">
        <v>7.8049787029537453E-3</v>
      </c>
      <c r="E643" s="16">
        <v>7.8049787029537453E-3</v>
      </c>
      <c r="F643" s="16">
        <v>0</v>
      </c>
      <c r="G643" s="54">
        <v>0</v>
      </c>
      <c r="H643" s="59">
        <f t="shared" si="30"/>
        <v>7.8049787029537453E-3</v>
      </c>
      <c r="I643" s="59">
        <f t="shared" si="30"/>
        <v>7.8049787029537453E-3</v>
      </c>
      <c r="J643" s="61">
        <v>5.0732361569199346E-3</v>
      </c>
      <c r="K643" s="16">
        <v>5.0732361569199346E-3</v>
      </c>
      <c r="L643" s="16">
        <v>0</v>
      </c>
      <c r="M643" s="54">
        <v>0</v>
      </c>
      <c r="N643" s="59">
        <f t="shared" si="28"/>
        <v>5.0732361569199346E-3</v>
      </c>
      <c r="O643" s="59">
        <f t="shared" si="29"/>
        <v>5.0732361569199346E-3</v>
      </c>
    </row>
    <row r="644" spans="1:15" x14ac:dyDescent="0.25">
      <c r="A644" s="220"/>
      <c r="B644" s="220"/>
      <c r="C644" s="15" t="s">
        <v>225</v>
      </c>
      <c r="D644" s="16">
        <v>3.3515808663118969E-4</v>
      </c>
      <c r="E644" s="16">
        <v>3.3515808663118969E-4</v>
      </c>
      <c r="F644" s="16">
        <v>0</v>
      </c>
      <c r="G644" s="54">
        <v>0</v>
      </c>
      <c r="H644" s="59">
        <f t="shared" si="30"/>
        <v>3.3515808663118969E-4</v>
      </c>
      <c r="I644" s="59">
        <f t="shared" si="30"/>
        <v>3.3515808663118969E-4</v>
      </c>
      <c r="J644" s="61">
        <v>2.1785275631027332E-4</v>
      </c>
      <c r="K644" s="16">
        <v>2.1785275631027332E-4</v>
      </c>
      <c r="L644" s="16">
        <v>0</v>
      </c>
      <c r="M644" s="54">
        <v>0</v>
      </c>
      <c r="N644" s="59">
        <f t="shared" si="28"/>
        <v>2.1785275631027332E-4</v>
      </c>
      <c r="O644" s="59">
        <f t="shared" si="29"/>
        <v>2.1785275631027332E-4</v>
      </c>
    </row>
    <row r="645" spans="1:15" x14ac:dyDescent="0.25">
      <c r="A645" s="220"/>
      <c r="B645" s="220"/>
      <c r="C645" s="15" t="s">
        <v>226</v>
      </c>
      <c r="D645" s="16">
        <v>8.8216646825842236E-4</v>
      </c>
      <c r="E645" s="16">
        <v>8.8216646825842236E-4</v>
      </c>
      <c r="F645" s="16">
        <v>0</v>
      </c>
      <c r="G645" s="54">
        <v>0</v>
      </c>
      <c r="H645" s="59">
        <f t="shared" si="30"/>
        <v>8.8216646825842236E-4</v>
      </c>
      <c r="I645" s="59">
        <f t="shared" si="30"/>
        <v>8.8216646825842236E-4</v>
      </c>
      <c r="J645" s="61">
        <v>5.7340820436797455E-4</v>
      </c>
      <c r="K645" s="16">
        <v>5.7340820436797455E-4</v>
      </c>
      <c r="L645" s="16">
        <v>0</v>
      </c>
      <c r="M645" s="54">
        <v>0</v>
      </c>
      <c r="N645" s="59">
        <f t="shared" ref="N645:N699" si="31">J645+L645</f>
        <v>5.7340820436797455E-4</v>
      </c>
      <c r="O645" s="59">
        <f t="shared" ref="O645:O699" si="32">K645+M645</f>
        <v>5.7340820436797455E-4</v>
      </c>
    </row>
    <row r="646" spans="1:15" x14ac:dyDescent="0.25">
      <c r="A646" s="220" t="s">
        <v>166</v>
      </c>
      <c r="B646" s="220" t="s">
        <v>223</v>
      </c>
      <c r="C646" s="15" t="s">
        <v>224</v>
      </c>
      <c r="D646" s="16">
        <v>8.5222880494720248E-3</v>
      </c>
      <c r="E646" s="16">
        <v>8.5222880494720248E-3</v>
      </c>
      <c r="F646" s="16">
        <v>0</v>
      </c>
      <c r="G646" s="54">
        <v>0</v>
      </c>
      <c r="H646" s="59">
        <f t="shared" si="30"/>
        <v>8.5222880494720248E-3</v>
      </c>
      <c r="I646" s="59">
        <f t="shared" si="30"/>
        <v>8.5222880494720248E-3</v>
      </c>
      <c r="J646" s="61">
        <v>8.5222880494720248E-3</v>
      </c>
      <c r="K646" s="16">
        <v>8.5222880494720248E-3</v>
      </c>
      <c r="L646" s="16">
        <v>0</v>
      </c>
      <c r="M646" s="54">
        <v>0</v>
      </c>
      <c r="N646" s="59">
        <f t="shared" si="31"/>
        <v>8.5222880494720248E-3</v>
      </c>
      <c r="O646" s="59">
        <f t="shared" si="32"/>
        <v>8.5222880494720248E-3</v>
      </c>
    </row>
    <row r="647" spans="1:15" x14ac:dyDescent="0.25">
      <c r="A647" s="220"/>
      <c r="B647" s="220"/>
      <c r="C647" s="15" t="s">
        <v>225</v>
      </c>
      <c r="D647" s="16">
        <v>3.9955211410904303E-4</v>
      </c>
      <c r="E647" s="16">
        <v>3.9955211410904303E-4</v>
      </c>
      <c r="F647" s="16">
        <v>0</v>
      </c>
      <c r="G647" s="54">
        <v>0</v>
      </c>
      <c r="H647" s="59">
        <f t="shared" si="30"/>
        <v>3.9955211410904303E-4</v>
      </c>
      <c r="I647" s="59">
        <f t="shared" si="30"/>
        <v>3.9955211410904303E-4</v>
      </c>
      <c r="J647" s="61">
        <v>3.9955211410904303E-4</v>
      </c>
      <c r="K647" s="16">
        <v>3.9955211410904303E-4</v>
      </c>
      <c r="L647" s="16">
        <v>0</v>
      </c>
      <c r="M647" s="54">
        <v>0</v>
      </c>
      <c r="N647" s="59">
        <f t="shared" si="31"/>
        <v>3.9955211410904303E-4</v>
      </c>
      <c r="O647" s="59">
        <f t="shared" si="32"/>
        <v>3.9955211410904303E-4</v>
      </c>
    </row>
    <row r="648" spans="1:15" x14ac:dyDescent="0.25">
      <c r="A648" s="220"/>
      <c r="B648" s="220"/>
      <c r="C648" s="15" t="s">
        <v>226</v>
      </c>
      <c r="D648" s="16">
        <v>9.9171125520642668E-4</v>
      </c>
      <c r="E648" s="16">
        <v>9.9171125520642668E-4</v>
      </c>
      <c r="F648" s="16">
        <v>0</v>
      </c>
      <c r="G648" s="54">
        <v>0</v>
      </c>
      <c r="H648" s="59">
        <f t="shared" si="30"/>
        <v>9.9171125520642668E-4</v>
      </c>
      <c r="I648" s="59">
        <f t="shared" si="30"/>
        <v>9.9171125520642668E-4</v>
      </c>
      <c r="J648" s="61">
        <v>9.9171125520642668E-4</v>
      </c>
      <c r="K648" s="16">
        <v>9.9171125520642668E-4</v>
      </c>
      <c r="L648" s="16">
        <v>0</v>
      </c>
      <c r="M648" s="54">
        <v>0</v>
      </c>
      <c r="N648" s="59">
        <f t="shared" si="31"/>
        <v>9.9171125520642668E-4</v>
      </c>
      <c r="O648" s="59">
        <f t="shared" si="32"/>
        <v>9.9171125520642668E-4</v>
      </c>
    </row>
    <row r="649" spans="1:15" x14ac:dyDescent="0.25">
      <c r="A649" s="220"/>
      <c r="B649" s="220" t="s">
        <v>227</v>
      </c>
      <c r="C649" s="15" t="s">
        <v>224</v>
      </c>
      <c r="D649" s="16">
        <v>7.8049787029537453E-3</v>
      </c>
      <c r="E649" s="16">
        <v>7.8049787029537453E-3</v>
      </c>
      <c r="F649" s="16">
        <v>0</v>
      </c>
      <c r="G649" s="54">
        <v>0</v>
      </c>
      <c r="H649" s="59">
        <f t="shared" si="30"/>
        <v>7.8049787029537453E-3</v>
      </c>
      <c r="I649" s="59">
        <f t="shared" si="30"/>
        <v>7.8049787029537453E-3</v>
      </c>
      <c r="J649" s="61">
        <v>5.0732361569199346E-3</v>
      </c>
      <c r="K649" s="16">
        <v>5.0732361569199346E-3</v>
      </c>
      <c r="L649" s="16">
        <v>0</v>
      </c>
      <c r="M649" s="54">
        <v>0</v>
      </c>
      <c r="N649" s="59">
        <f t="shared" si="31"/>
        <v>5.0732361569199346E-3</v>
      </c>
      <c r="O649" s="59">
        <f t="shared" si="32"/>
        <v>5.0732361569199346E-3</v>
      </c>
    </row>
    <row r="650" spans="1:15" x14ac:dyDescent="0.25">
      <c r="A650" s="220"/>
      <c r="B650" s="220"/>
      <c r="C650" s="15" t="s">
        <v>225</v>
      </c>
      <c r="D650" s="16">
        <v>3.3515808663118969E-4</v>
      </c>
      <c r="E650" s="16">
        <v>3.3515808663118969E-4</v>
      </c>
      <c r="F650" s="16">
        <v>0</v>
      </c>
      <c r="G650" s="54">
        <v>0</v>
      </c>
      <c r="H650" s="59">
        <f t="shared" si="30"/>
        <v>3.3515808663118969E-4</v>
      </c>
      <c r="I650" s="59">
        <f t="shared" si="30"/>
        <v>3.3515808663118969E-4</v>
      </c>
      <c r="J650" s="61">
        <v>2.1785275631027332E-4</v>
      </c>
      <c r="K650" s="16">
        <v>2.1785275631027332E-4</v>
      </c>
      <c r="L650" s="16">
        <v>0</v>
      </c>
      <c r="M650" s="54">
        <v>0</v>
      </c>
      <c r="N650" s="59">
        <f t="shared" si="31"/>
        <v>2.1785275631027332E-4</v>
      </c>
      <c r="O650" s="59">
        <f t="shared" si="32"/>
        <v>2.1785275631027332E-4</v>
      </c>
    </row>
    <row r="651" spans="1:15" x14ac:dyDescent="0.25">
      <c r="A651" s="220"/>
      <c r="B651" s="220"/>
      <c r="C651" s="15" t="s">
        <v>226</v>
      </c>
      <c r="D651" s="16">
        <v>8.8216646825842236E-4</v>
      </c>
      <c r="E651" s="16">
        <v>8.8216646825842236E-4</v>
      </c>
      <c r="F651" s="16">
        <v>0</v>
      </c>
      <c r="G651" s="54">
        <v>0</v>
      </c>
      <c r="H651" s="59">
        <f t="shared" si="30"/>
        <v>8.8216646825842236E-4</v>
      </c>
      <c r="I651" s="59">
        <f t="shared" si="30"/>
        <v>8.8216646825842236E-4</v>
      </c>
      <c r="J651" s="61">
        <v>5.7340820436797455E-4</v>
      </c>
      <c r="K651" s="16">
        <v>5.7340820436797455E-4</v>
      </c>
      <c r="L651" s="16">
        <v>0</v>
      </c>
      <c r="M651" s="54">
        <v>0</v>
      </c>
      <c r="N651" s="59">
        <f t="shared" si="31"/>
        <v>5.7340820436797455E-4</v>
      </c>
      <c r="O651" s="59">
        <f t="shared" si="32"/>
        <v>5.7340820436797455E-4</v>
      </c>
    </row>
    <row r="652" spans="1:15" x14ac:dyDescent="0.25">
      <c r="A652" s="220" t="s">
        <v>167</v>
      </c>
      <c r="B652" s="220" t="s">
        <v>223</v>
      </c>
      <c r="C652" s="15" t="s">
        <v>224</v>
      </c>
      <c r="D652" s="16">
        <v>0</v>
      </c>
      <c r="E652" s="16">
        <v>0</v>
      </c>
      <c r="F652" s="16">
        <v>0</v>
      </c>
      <c r="G652" s="54">
        <v>0</v>
      </c>
      <c r="H652" s="59">
        <f t="shared" si="30"/>
        <v>0</v>
      </c>
      <c r="I652" s="59">
        <f t="shared" si="30"/>
        <v>0</v>
      </c>
      <c r="J652" s="61">
        <v>0</v>
      </c>
      <c r="K652" s="16">
        <v>0</v>
      </c>
      <c r="L652" s="16">
        <v>0</v>
      </c>
      <c r="M652" s="54">
        <v>0</v>
      </c>
      <c r="N652" s="59">
        <f t="shared" si="31"/>
        <v>0</v>
      </c>
      <c r="O652" s="59">
        <f t="shared" si="32"/>
        <v>0</v>
      </c>
    </row>
    <row r="653" spans="1:15" x14ac:dyDescent="0.25">
      <c r="A653" s="220"/>
      <c r="B653" s="220"/>
      <c r="C653" s="15" t="s">
        <v>225</v>
      </c>
      <c r="D653" s="16">
        <v>0</v>
      </c>
      <c r="E653" s="16">
        <v>0</v>
      </c>
      <c r="F653" s="16">
        <v>0</v>
      </c>
      <c r="G653" s="54">
        <v>0</v>
      </c>
      <c r="H653" s="59">
        <f t="shared" si="30"/>
        <v>0</v>
      </c>
      <c r="I653" s="59">
        <f t="shared" si="30"/>
        <v>0</v>
      </c>
      <c r="J653" s="61">
        <v>0</v>
      </c>
      <c r="K653" s="16">
        <v>0</v>
      </c>
      <c r="L653" s="16">
        <v>0</v>
      </c>
      <c r="M653" s="54">
        <v>0</v>
      </c>
      <c r="N653" s="59">
        <f t="shared" si="31"/>
        <v>0</v>
      </c>
      <c r="O653" s="59">
        <f t="shared" si="32"/>
        <v>0</v>
      </c>
    </row>
    <row r="654" spans="1:15" x14ac:dyDescent="0.25">
      <c r="A654" s="220"/>
      <c r="B654" s="220"/>
      <c r="C654" s="15" t="s">
        <v>226</v>
      </c>
      <c r="D654" s="16">
        <v>0</v>
      </c>
      <c r="E654" s="16">
        <v>0</v>
      </c>
      <c r="F654" s="16">
        <v>0</v>
      </c>
      <c r="G654" s="54">
        <v>0</v>
      </c>
      <c r="H654" s="59">
        <f t="shared" si="30"/>
        <v>0</v>
      </c>
      <c r="I654" s="59">
        <f t="shared" si="30"/>
        <v>0</v>
      </c>
      <c r="J654" s="61">
        <v>0</v>
      </c>
      <c r="K654" s="16">
        <v>0</v>
      </c>
      <c r="L654" s="16">
        <v>0</v>
      </c>
      <c r="M654" s="54">
        <v>0</v>
      </c>
      <c r="N654" s="59">
        <f t="shared" si="31"/>
        <v>0</v>
      </c>
      <c r="O654" s="59">
        <f t="shared" si="32"/>
        <v>0</v>
      </c>
    </row>
    <row r="655" spans="1:15" x14ac:dyDescent="0.25">
      <c r="A655" s="220"/>
      <c r="B655" s="220" t="s">
        <v>227</v>
      </c>
      <c r="C655" s="15" t="s">
        <v>224</v>
      </c>
      <c r="D655" s="16">
        <v>0</v>
      </c>
      <c r="E655" s="16">
        <v>0</v>
      </c>
      <c r="F655" s="16">
        <v>0</v>
      </c>
      <c r="G655" s="54">
        <v>0</v>
      </c>
      <c r="H655" s="59">
        <f t="shared" si="30"/>
        <v>0</v>
      </c>
      <c r="I655" s="59">
        <f t="shared" si="30"/>
        <v>0</v>
      </c>
      <c r="J655" s="61">
        <v>0</v>
      </c>
      <c r="K655" s="16">
        <v>0</v>
      </c>
      <c r="L655" s="16">
        <v>0</v>
      </c>
      <c r="M655" s="54">
        <v>0</v>
      </c>
      <c r="N655" s="59">
        <f t="shared" si="31"/>
        <v>0</v>
      </c>
      <c r="O655" s="59">
        <f t="shared" si="32"/>
        <v>0</v>
      </c>
    </row>
    <row r="656" spans="1:15" x14ac:dyDescent="0.25">
      <c r="A656" s="220"/>
      <c r="B656" s="220"/>
      <c r="C656" s="15" t="s">
        <v>225</v>
      </c>
      <c r="D656" s="16">
        <v>0</v>
      </c>
      <c r="E656" s="16">
        <v>0</v>
      </c>
      <c r="F656" s="16">
        <v>0</v>
      </c>
      <c r="G656" s="54">
        <v>0</v>
      </c>
      <c r="H656" s="59">
        <f t="shared" si="30"/>
        <v>0</v>
      </c>
      <c r="I656" s="59">
        <f t="shared" si="30"/>
        <v>0</v>
      </c>
      <c r="J656" s="61">
        <v>0</v>
      </c>
      <c r="K656" s="16">
        <v>0</v>
      </c>
      <c r="L656" s="16">
        <v>0</v>
      </c>
      <c r="M656" s="54">
        <v>0</v>
      </c>
      <c r="N656" s="59">
        <f t="shared" si="31"/>
        <v>0</v>
      </c>
      <c r="O656" s="59">
        <f t="shared" si="32"/>
        <v>0</v>
      </c>
    </row>
    <row r="657" spans="1:15" x14ac:dyDescent="0.25">
      <c r="A657" s="220"/>
      <c r="B657" s="220"/>
      <c r="C657" s="15" t="s">
        <v>226</v>
      </c>
      <c r="D657" s="16">
        <v>0</v>
      </c>
      <c r="E657" s="16">
        <v>0</v>
      </c>
      <c r="F657" s="16">
        <v>0</v>
      </c>
      <c r="G657" s="54">
        <v>0</v>
      </c>
      <c r="H657" s="59">
        <f t="shared" si="30"/>
        <v>0</v>
      </c>
      <c r="I657" s="59">
        <f t="shared" si="30"/>
        <v>0</v>
      </c>
      <c r="J657" s="61">
        <v>0</v>
      </c>
      <c r="K657" s="16">
        <v>0</v>
      </c>
      <c r="L657" s="16">
        <v>0</v>
      </c>
      <c r="M657" s="54">
        <v>0</v>
      </c>
      <c r="N657" s="59">
        <f t="shared" si="31"/>
        <v>0</v>
      </c>
      <c r="O657" s="59">
        <f t="shared" si="32"/>
        <v>0</v>
      </c>
    </row>
    <row r="658" spans="1:15" x14ac:dyDescent="0.25">
      <c r="A658" s="220" t="s">
        <v>170</v>
      </c>
      <c r="B658" s="220" t="s">
        <v>223</v>
      </c>
      <c r="C658" s="15" t="s">
        <v>224</v>
      </c>
      <c r="D658" s="16">
        <v>0</v>
      </c>
      <c r="E658" s="16">
        <v>0</v>
      </c>
      <c r="F658" s="16">
        <v>3.3672655025148508E-3</v>
      </c>
      <c r="G658" s="54">
        <v>3.3672655025148508E-3</v>
      </c>
      <c r="H658" s="59">
        <f t="shared" ref="H658:I698" si="33">D658+F658</f>
        <v>3.3672655025148508E-3</v>
      </c>
      <c r="I658" s="59">
        <f t="shared" si="33"/>
        <v>3.3672655025148508E-3</v>
      </c>
      <c r="J658" s="61">
        <v>0</v>
      </c>
      <c r="K658" s="16">
        <v>0</v>
      </c>
      <c r="L658" s="16">
        <v>3.3672655025148508E-3</v>
      </c>
      <c r="M658" s="54">
        <v>3.3672655025148508E-3</v>
      </c>
      <c r="N658" s="59">
        <f t="shared" si="31"/>
        <v>3.3672655025148508E-3</v>
      </c>
      <c r="O658" s="59">
        <f t="shared" si="32"/>
        <v>3.3672655025148508E-3</v>
      </c>
    </row>
    <row r="659" spans="1:15" x14ac:dyDescent="0.25">
      <c r="A659" s="220"/>
      <c r="B659" s="220"/>
      <c r="C659" s="15" t="s">
        <v>225</v>
      </c>
      <c r="D659" s="16">
        <v>0</v>
      </c>
      <c r="E659" s="16">
        <v>0</v>
      </c>
      <c r="F659" s="16">
        <v>5.6481531926898894E-4</v>
      </c>
      <c r="G659" s="54">
        <v>5.6481531926898894E-4</v>
      </c>
      <c r="H659" s="59">
        <f t="shared" si="33"/>
        <v>5.6481531926898894E-4</v>
      </c>
      <c r="I659" s="59">
        <f t="shared" si="33"/>
        <v>5.6481531926898894E-4</v>
      </c>
      <c r="J659" s="61">
        <v>0</v>
      </c>
      <c r="K659" s="16">
        <v>0</v>
      </c>
      <c r="L659" s="16">
        <v>5.6481531926898894E-4</v>
      </c>
      <c r="M659" s="54">
        <v>5.6481531926898894E-4</v>
      </c>
      <c r="N659" s="59">
        <f t="shared" si="31"/>
        <v>5.6481531926898894E-4</v>
      </c>
      <c r="O659" s="59">
        <f t="shared" si="32"/>
        <v>5.6481531926898894E-4</v>
      </c>
    </row>
    <row r="660" spans="1:15" x14ac:dyDescent="0.25">
      <c r="A660" s="220"/>
      <c r="B660" s="220"/>
      <c r="C660" s="15" t="s">
        <v>226</v>
      </c>
      <c r="D660" s="16">
        <v>0</v>
      </c>
      <c r="E660" s="16">
        <v>0</v>
      </c>
      <c r="F660" s="16">
        <v>1.067386469200931E-3</v>
      </c>
      <c r="G660" s="54">
        <v>1.067386469200931E-3</v>
      </c>
      <c r="H660" s="59">
        <f t="shared" si="33"/>
        <v>1.067386469200931E-3</v>
      </c>
      <c r="I660" s="59">
        <f t="shared" si="33"/>
        <v>1.067386469200931E-3</v>
      </c>
      <c r="J660" s="61">
        <v>0</v>
      </c>
      <c r="K660" s="16">
        <v>0</v>
      </c>
      <c r="L660" s="16">
        <v>1.067386469200931E-3</v>
      </c>
      <c r="M660" s="54">
        <v>1.067386469200931E-3</v>
      </c>
      <c r="N660" s="59">
        <f t="shared" si="31"/>
        <v>1.067386469200931E-3</v>
      </c>
      <c r="O660" s="59">
        <f t="shared" si="32"/>
        <v>1.067386469200931E-3</v>
      </c>
    </row>
    <row r="661" spans="1:15" x14ac:dyDescent="0.25">
      <c r="A661" s="220"/>
      <c r="B661" s="220" t="s">
        <v>227</v>
      </c>
      <c r="C661" s="15" t="s">
        <v>224</v>
      </c>
      <c r="D661" s="16">
        <v>0</v>
      </c>
      <c r="E661" s="16">
        <v>0</v>
      </c>
      <c r="F661" s="16">
        <v>2.9372240770343268E-3</v>
      </c>
      <c r="G661" s="54">
        <v>2.9372240770343268E-3</v>
      </c>
      <c r="H661" s="59">
        <f t="shared" si="33"/>
        <v>2.9372240770343268E-3</v>
      </c>
      <c r="I661" s="59">
        <f t="shared" si="33"/>
        <v>2.9372240770343268E-3</v>
      </c>
      <c r="J661" s="61">
        <v>0</v>
      </c>
      <c r="K661" s="16">
        <v>0</v>
      </c>
      <c r="L661" s="16">
        <v>1.9091956500723124E-3</v>
      </c>
      <c r="M661" s="54">
        <v>1.9091956500723124E-3</v>
      </c>
      <c r="N661" s="59">
        <f t="shared" si="31"/>
        <v>1.9091956500723124E-3</v>
      </c>
      <c r="O661" s="59">
        <f t="shared" si="32"/>
        <v>1.9091956500723124E-3</v>
      </c>
    </row>
    <row r="662" spans="1:15" x14ac:dyDescent="0.25">
      <c r="A662" s="220"/>
      <c r="B662" s="220"/>
      <c r="C662" s="15" t="s">
        <v>225</v>
      </c>
      <c r="D662" s="16">
        <v>0</v>
      </c>
      <c r="E662" s="16">
        <v>0</v>
      </c>
      <c r="F662" s="16">
        <v>4.8827979906857161E-4</v>
      </c>
      <c r="G662" s="54">
        <v>4.8827979906857161E-4</v>
      </c>
      <c r="H662" s="59">
        <f t="shared" si="33"/>
        <v>4.8827979906857161E-4</v>
      </c>
      <c r="I662" s="59">
        <f t="shared" si="33"/>
        <v>4.8827979906857161E-4</v>
      </c>
      <c r="J662" s="61">
        <v>0</v>
      </c>
      <c r="K662" s="16">
        <v>0</v>
      </c>
      <c r="L662" s="16">
        <v>3.1738186939457157E-4</v>
      </c>
      <c r="M662" s="54">
        <v>3.1738186939457157E-4</v>
      </c>
      <c r="N662" s="59">
        <f t="shared" si="31"/>
        <v>3.1738186939457157E-4</v>
      </c>
      <c r="O662" s="59">
        <f t="shared" si="32"/>
        <v>3.1738186939457157E-4</v>
      </c>
    </row>
    <row r="663" spans="1:15" x14ac:dyDescent="0.25">
      <c r="A663" s="220"/>
      <c r="B663" s="220"/>
      <c r="C663" s="15" t="s">
        <v>226</v>
      </c>
      <c r="D663" s="16">
        <v>0</v>
      </c>
      <c r="E663" s="16">
        <v>0</v>
      </c>
      <c r="F663" s="16">
        <v>9.3634654711241268E-4</v>
      </c>
      <c r="G663" s="54">
        <v>9.3634654711241268E-4</v>
      </c>
      <c r="H663" s="59">
        <f t="shared" si="33"/>
        <v>9.3634654711241268E-4</v>
      </c>
      <c r="I663" s="59">
        <f t="shared" si="33"/>
        <v>9.3634654711241268E-4</v>
      </c>
      <c r="J663" s="61">
        <v>0</v>
      </c>
      <c r="K663" s="16">
        <v>0</v>
      </c>
      <c r="L663" s="16">
        <v>6.0862525562306829E-4</v>
      </c>
      <c r="M663" s="54">
        <v>6.0862525562306829E-4</v>
      </c>
      <c r="N663" s="59">
        <f t="shared" si="31"/>
        <v>6.0862525562306829E-4</v>
      </c>
      <c r="O663" s="59">
        <f t="shared" si="32"/>
        <v>6.0862525562306829E-4</v>
      </c>
    </row>
    <row r="664" spans="1:15" x14ac:dyDescent="0.25">
      <c r="A664" s="220" t="s">
        <v>171</v>
      </c>
      <c r="B664" s="220" t="s">
        <v>223</v>
      </c>
      <c r="C664" s="15" t="s">
        <v>224</v>
      </c>
      <c r="D664" s="16">
        <v>0</v>
      </c>
      <c r="E664" s="16">
        <v>0</v>
      </c>
      <c r="F664" s="16">
        <v>1.7722450013236055E-3</v>
      </c>
      <c r="G664" s="54">
        <v>1.7722450013236055E-3</v>
      </c>
      <c r="H664" s="59">
        <f t="shared" si="33"/>
        <v>1.7722450013236055E-3</v>
      </c>
      <c r="I664" s="59">
        <f t="shared" si="33"/>
        <v>1.7722450013236055E-3</v>
      </c>
      <c r="J664" s="61">
        <v>0</v>
      </c>
      <c r="K664" s="16">
        <v>0</v>
      </c>
      <c r="L664" s="16">
        <v>1.7722450013236055E-3</v>
      </c>
      <c r="M664" s="54">
        <v>1.7722450013236055E-3</v>
      </c>
      <c r="N664" s="59">
        <f t="shared" si="31"/>
        <v>1.7722450013236055E-3</v>
      </c>
      <c r="O664" s="59">
        <f t="shared" si="32"/>
        <v>1.7722450013236055E-3</v>
      </c>
    </row>
    <row r="665" spans="1:15" x14ac:dyDescent="0.25">
      <c r="A665" s="220"/>
      <c r="B665" s="220"/>
      <c r="C665" s="15" t="s">
        <v>225</v>
      </c>
      <c r="D665" s="16">
        <v>0</v>
      </c>
      <c r="E665" s="16">
        <v>0</v>
      </c>
      <c r="F665" s="16">
        <v>2.972712206678889E-4</v>
      </c>
      <c r="G665" s="54">
        <v>2.972712206678889E-4</v>
      </c>
      <c r="H665" s="59">
        <f t="shared" si="33"/>
        <v>2.972712206678889E-4</v>
      </c>
      <c r="I665" s="59">
        <f t="shared" si="33"/>
        <v>2.972712206678889E-4</v>
      </c>
      <c r="J665" s="61">
        <v>0</v>
      </c>
      <c r="K665" s="16">
        <v>0</v>
      </c>
      <c r="L665" s="16">
        <v>2.972712206678889E-4</v>
      </c>
      <c r="M665" s="54">
        <v>2.972712206678889E-4</v>
      </c>
      <c r="N665" s="59">
        <f t="shared" si="31"/>
        <v>2.972712206678889E-4</v>
      </c>
      <c r="O665" s="59">
        <f t="shared" si="32"/>
        <v>2.972712206678889E-4</v>
      </c>
    </row>
    <row r="666" spans="1:15" x14ac:dyDescent="0.25">
      <c r="A666" s="220"/>
      <c r="B666" s="220"/>
      <c r="C666" s="15" t="s">
        <v>226</v>
      </c>
      <c r="D666" s="16">
        <v>0</v>
      </c>
      <c r="E666" s="16">
        <v>0</v>
      </c>
      <c r="F666" s="16">
        <v>5.6178235221101625E-4</v>
      </c>
      <c r="G666" s="54">
        <v>5.6178235221101625E-4</v>
      </c>
      <c r="H666" s="59">
        <f t="shared" si="33"/>
        <v>5.6178235221101625E-4</v>
      </c>
      <c r="I666" s="59">
        <f t="shared" si="33"/>
        <v>5.6178235221101625E-4</v>
      </c>
      <c r="J666" s="61">
        <v>0</v>
      </c>
      <c r="K666" s="16">
        <v>0</v>
      </c>
      <c r="L666" s="16">
        <v>5.6178235221101625E-4</v>
      </c>
      <c r="M666" s="54">
        <v>5.6178235221101625E-4</v>
      </c>
      <c r="N666" s="59">
        <f t="shared" si="31"/>
        <v>5.6178235221101625E-4</v>
      </c>
      <c r="O666" s="59">
        <f t="shared" si="32"/>
        <v>5.6178235221101625E-4</v>
      </c>
    </row>
    <row r="667" spans="1:15" x14ac:dyDescent="0.25">
      <c r="A667" s="220"/>
      <c r="B667" s="220" t="s">
        <v>227</v>
      </c>
      <c r="C667" s="15" t="s">
        <v>224</v>
      </c>
      <c r="D667" s="16">
        <v>0</v>
      </c>
      <c r="E667" s="16">
        <v>0</v>
      </c>
      <c r="F667" s="16">
        <v>1.5459074089654351E-3</v>
      </c>
      <c r="G667" s="54">
        <v>1.5459074089654351E-3</v>
      </c>
      <c r="H667" s="59">
        <f t="shared" si="33"/>
        <v>1.5459074089654351E-3</v>
      </c>
      <c r="I667" s="59">
        <f t="shared" si="33"/>
        <v>1.5459074089654351E-3</v>
      </c>
      <c r="J667" s="61">
        <v>0</v>
      </c>
      <c r="K667" s="16">
        <v>0</v>
      </c>
      <c r="L667" s="16">
        <v>1.0048398158275329E-3</v>
      </c>
      <c r="M667" s="54">
        <v>1.0048398158275329E-3</v>
      </c>
      <c r="N667" s="59">
        <f t="shared" si="31"/>
        <v>1.0048398158275329E-3</v>
      </c>
      <c r="O667" s="59">
        <f t="shared" si="32"/>
        <v>1.0048398158275329E-3</v>
      </c>
    </row>
    <row r="668" spans="1:15" x14ac:dyDescent="0.25">
      <c r="A668" s="220"/>
      <c r="B668" s="220"/>
      <c r="C668" s="15" t="s">
        <v>225</v>
      </c>
      <c r="D668" s="16">
        <v>0</v>
      </c>
      <c r="E668" s="16">
        <v>0</v>
      </c>
      <c r="F668" s="16">
        <v>2.5698936793082714E-4</v>
      </c>
      <c r="G668" s="54">
        <v>2.5698936793082714E-4</v>
      </c>
      <c r="H668" s="59">
        <f t="shared" si="33"/>
        <v>2.5698936793082714E-4</v>
      </c>
      <c r="I668" s="59">
        <f t="shared" si="33"/>
        <v>2.5698936793082714E-4</v>
      </c>
      <c r="J668" s="61">
        <v>0</v>
      </c>
      <c r="K668" s="16">
        <v>0</v>
      </c>
      <c r="L668" s="16">
        <v>1.6704308915503765E-4</v>
      </c>
      <c r="M668" s="54">
        <v>1.6704308915503765E-4</v>
      </c>
      <c r="N668" s="59">
        <f t="shared" si="31"/>
        <v>1.6704308915503765E-4</v>
      </c>
      <c r="O668" s="59">
        <f t="shared" si="32"/>
        <v>1.6704308915503765E-4</v>
      </c>
    </row>
    <row r="669" spans="1:15" x14ac:dyDescent="0.25">
      <c r="A669" s="220"/>
      <c r="B669" s="220"/>
      <c r="C669" s="15" t="s">
        <v>226</v>
      </c>
      <c r="D669" s="16">
        <v>0</v>
      </c>
      <c r="E669" s="16">
        <v>0</v>
      </c>
      <c r="F669" s="16">
        <v>4.9281397216442767E-4</v>
      </c>
      <c r="G669" s="54">
        <v>4.9281397216442767E-4</v>
      </c>
      <c r="H669" s="59">
        <f t="shared" si="33"/>
        <v>4.9281397216442767E-4</v>
      </c>
      <c r="I669" s="59">
        <f t="shared" si="33"/>
        <v>4.9281397216442767E-4</v>
      </c>
      <c r="J669" s="61">
        <v>0</v>
      </c>
      <c r="K669" s="16">
        <v>0</v>
      </c>
      <c r="L669" s="16">
        <v>3.2032908190687798E-4</v>
      </c>
      <c r="M669" s="54">
        <v>3.2032908190687798E-4</v>
      </c>
      <c r="N669" s="59">
        <f t="shared" si="31"/>
        <v>3.2032908190687798E-4</v>
      </c>
      <c r="O669" s="59">
        <f t="shared" si="32"/>
        <v>3.2032908190687798E-4</v>
      </c>
    </row>
    <row r="670" spans="1:15" x14ac:dyDescent="0.25">
      <c r="A670" s="220" t="s">
        <v>172</v>
      </c>
      <c r="B670" s="220" t="s">
        <v>223</v>
      </c>
      <c r="C670" s="15" t="s">
        <v>224</v>
      </c>
      <c r="D670" s="16">
        <v>2.1305720123680062E-3</v>
      </c>
      <c r="E670" s="16">
        <v>2.1305720123680062E-3</v>
      </c>
      <c r="F670" s="16">
        <v>2.0676191682108733E-3</v>
      </c>
      <c r="G670" s="54">
        <v>2.0676191682108733E-3</v>
      </c>
      <c r="H670" s="59">
        <f t="shared" si="33"/>
        <v>4.1981911805788795E-3</v>
      </c>
      <c r="I670" s="59">
        <f t="shared" si="33"/>
        <v>4.1981911805788795E-3</v>
      </c>
      <c r="J670" s="61">
        <v>2.1305720123680062E-3</v>
      </c>
      <c r="K670" s="16">
        <v>2.1305720123680062E-3</v>
      </c>
      <c r="L670" s="16">
        <v>2.0676191682108733E-3</v>
      </c>
      <c r="M670" s="54">
        <v>2.0676191682108733E-3</v>
      </c>
      <c r="N670" s="59">
        <f t="shared" si="31"/>
        <v>4.1981911805788795E-3</v>
      </c>
      <c r="O670" s="59">
        <f t="shared" si="32"/>
        <v>4.1981911805788795E-3</v>
      </c>
    </row>
    <row r="671" spans="1:15" x14ac:dyDescent="0.25">
      <c r="A671" s="220"/>
      <c r="B671" s="220"/>
      <c r="C671" s="15" t="s">
        <v>225</v>
      </c>
      <c r="D671" s="16">
        <v>9.9888028527260757E-5</v>
      </c>
      <c r="E671" s="16">
        <v>9.9888028527260757E-5</v>
      </c>
      <c r="F671" s="16">
        <v>3.4681642411253704E-4</v>
      </c>
      <c r="G671" s="54">
        <v>3.4681642411253704E-4</v>
      </c>
      <c r="H671" s="59">
        <f t="shared" si="33"/>
        <v>4.4670445263979779E-4</v>
      </c>
      <c r="I671" s="59">
        <f t="shared" si="33"/>
        <v>4.4670445263979779E-4</v>
      </c>
      <c r="J671" s="61">
        <v>9.9888028527260757E-5</v>
      </c>
      <c r="K671" s="16">
        <v>9.9888028527260757E-5</v>
      </c>
      <c r="L671" s="16">
        <v>3.4681642411253704E-4</v>
      </c>
      <c r="M671" s="54">
        <v>3.4681642411253704E-4</v>
      </c>
      <c r="N671" s="59">
        <f t="shared" si="31"/>
        <v>4.4670445263979779E-4</v>
      </c>
      <c r="O671" s="59">
        <f t="shared" si="32"/>
        <v>4.4670445263979779E-4</v>
      </c>
    </row>
    <row r="672" spans="1:15" x14ac:dyDescent="0.25">
      <c r="A672" s="220"/>
      <c r="B672" s="220"/>
      <c r="C672" s="15" t="s">
        <v>226</v>
      </c>
      <c r="D672" s="16">
        <v>2.4792781380160667E-4</v>
      </c>
      <c r="E672" s="16">
        <v>2.4792781380160667E-4</v>
      </c>
      <c r="F672" s="16">
        <v>6.554127442461857E-4</v>
      </c>
      <c r="G672" s="54">
        <v>6.554127442461857E-4</v>
      </c>
      <c r="H672" s="59">
        <f t="shared" si="33"/>
        <v>9.0334055804779231E-4</v>
      </c>
      <c r="I672" s="59">
        <f t="shared" si="33"/>
        <v>9.0334055804779231E-4</v>
      </c>
      <c r="J672" s="61">
        <v>2.4792781380160667E-4</v>
      </c>
      <c r="K672" s="16">
        <v>2.4792781380160667E-4</v>
      </c>
      <c r="L672" s="16">
        <v>6.554127442461857E-4</v>
      </c>
      <c r="M672" s="54">
        <v>6.554127442461857E-4</v>
      </c>
      <c r="N672" s="59">
        <f t="shared" si="31"/>
        <v>9.0334055804779231E-4</v>
      </c>
      <c r="O672" s="59">
        <f t="shared" si="32"/>
        <v>9.0334055804779231E-4</v>
      </c>
    </row>
    <row r="673" spans="1:15" x14ac:dyDescent="0.25">
      <c r="A673" s="220"/>
      <c r="B673" s="220" t="s">
        <v>227</v>
      </c>
      <c r="C673" s="15" t="s">
        <v>224</v>
      </c>
      <c r="D673" s="16">
        <v>1.9512446757384363E-3</v>
      </c>
      <c r="E673" s="16">
        <v>1.9512446757384363E-3</v>
      </c>
      <c r="F673" s="16">
        <v>1.8035586437930076E-3</v>
      </c>
      <c r="G673" s="54">
        <v>1.8035586437930076E-3</v>
      </c>
      <c r="H673" s="59">
        <f t="shared" si="33"/>
        <v>3.754803319531444E-3</v>
      </c>
      <c r="I673" s="59">
        <f t="shared" si="33"/>
        <v>3.754803319531444E-3</v>
      </c>
      <c r="J673" s="61">
        <v>1.2683090392299836E-3</v>
      </c>
      <c r="K673" s="16">
        <v>1.2683090392299836E-3</v>
      </c>
      <c r="L673" s="16">
        <v>1.172313118465455E-3</v>
      </c>
      <c r="M673" s="54">
        <v>1.172313118465455E-3</v>
      </c>
      <c r="N673" s="59">
        <f t="shared" si="31"/>
        <v>2.4406221576954387E-3</v>
      </c>
      <c r="O673" s="59">
        <f t="shared" si="32"/>
        <v>2.4406221576954387E-3</v>
      </c>
    </row>
    <row r="674" spans="1:15" x14ac:dyDescent="0.25">
      <c r="A674" s="220"/>
      <c r="B674" s="220"/>
      <c r="C674" s="15" t="s">
        <v>225</v>
      </c>
      <c r="D674" s="16">
        <v>8.3789521657797424E-5</v>
      </c>
      <c r="E674" s="16">
        <v>8.3789521657797424E-5</v>
      </c>
      <c r="F674" s="16">
        <v>2.9982092925263172E-4</v>
      </c>
      <c r="G674" s="54">
        <v>2.9982092925263172E-4</v>
      </c>
      <c r="H674" s="59">
        <f t="shared" si="33"/>
        <v>3.8361045091042916E-4</v>
      </c>
      <c r="I674" s="59">
        <f t="shared" si="33"/>
        <v>3.8361045091042916E-4</v>
      </c>
      <c r="J674" s="61">
        <v>5.446318907756833E-5</v>
      </c>
      <c r="K674" s="16">
        <v>5.446318907756833E-5</v>
      </c>
      <c r="L674" s="16">
        <v>1.9488360401421063E-4</v>
      </c>
      <c r="M674" s="54">
        <v>1.9488360401421063E-4</v>
      </c>
      <c r="N674" s="59">
        <f t="shared" si="31"/>
        <v>2.4934679309177894E-4</v>
      </c>
      <c r="O674" s="59">
        <f t="shared" si="32"/>
        <v>2.4934679309177894E-4</v>
      </c>
    </row>
    <row r="675" spans="1:15" x14ac:dyDescent="0.25">
      <c r="A675" s="220"/>
      <c r="B675" s="220"/>
      <c r="C675" s="15" t="s">
        <v>226</v>
      </c>
      <c r="D675" s="16">
        <v>2.2054161706460559E-4</v>
      </c>
      <c r="E675" s="16">
        <v>2.2054161706460559E-4</v>
      </c>
      <c r="F675" s="16">
        <v>5.7494963419183235E-4</v>
      </c>
      <c r="G675" s="54">
        <v>5.7494963419183235E-4</v>
      </c>
      <c r="H675" s="59">
        <f t="shared" si="33"/>
        <v>7.9549125125643791E-4</v>
      </c>
      <c r="I675" s="59">
        <f t="shared" si="33"/>
        <v>7.9549125125643791E-4</v>
      </c>
      <c r="J675" s="61">
        <v>1.4335205109199364E-4</v>
      </c>
      <c r="K675" s="16">
        <v>1.4335205109199364E-4</v>
      </c>
      <c r="L675" s="16">
        <v>3.7371726222469104E-4</v>
      </c>
      <c r="M675" s="54">
        <v>3.7371726222469104E-4</v>
      </c>
      <c r="N675" s="59">
        <f t="shared" si="31"/>
        <v>5.1706931331668466E-4</v>
      </c>
      <c r="O675" s="59">
        <f t="shared" si="32"/>
        <v>5.1706931331668466E-4</v>
      </c>
    </row>
    <row r="676" spans="1:15" x14ac:dyDescent="0.25">
      <c r="A676" s="220" t="s">
        <v>173</v>
      </c>
      <c r="B676" s="220" t="s">
        <v>223</v>
      </c>
      <c r="C676" s="15" t="s">
        <v>224</v>
      </c>
      <c r="D676" s="16">
        <v>2.1305720123680062E-3</v>
      </c>
      <c r="E676" s="16">
        <v>2.1305720123680062E-3</v>
      </c>
      <c r="F676" s="16">
        <v>0</v>
      </c>
      <c r="G676" s="54">
        <v>0</v>
      </c>
      <c r="H676" s="59">
        <f t="shared" si="33"/>
        <v>2.1305720123680062E-3</v>
      </c>
      <c r="I676" s="59">
        <f t="shared" si="33"/>
        <v>2.1305720123680062E-3</v>
      </c>
      <c r="J676" s="61">
        <v>2.1305720123680062E-3</v>
      </c>
      <c r="K676" s="16">
        <v>2.1305720123680062E-3</v>
      </c>
      <c r="L676" s="16">
        <v>0</v>
      </c>
      <c r="M676" s="54">
        <v>0</v>
      </c>
      <c r="N676" s="59">
        <f t="shared" si="31"/>
        <v>2.1305720123680062E-3</v>
      </c>
      <c r="O676" s="59">
        <f t="shared" si="32"/>
        <v>2.1305720123680062E-3</v>
      </c>
    </row>
    <row r="677" spans="1:15" x14ac:dyDescent="0.25">
      <c r="A677" s="220"/>
      <c r="B677" s="220"/>
      <c r="C677" s="15" t="s">
        <v>225</v>
      </c>
      <c r="D677" s="16">
        <v>9.9888028527260757E-5</v>
      </c>
      <c r="E677" s="16">
        <v>9.9888028527260757E-5</v>
      </c>
      <c r="F677" s="16">
        <v>0</v>
      </c>
      <c r="G677" s="54">
        <v>0</v>
      </c>
      <c r="H677" s="59">
        <f t="shared" si="33"/>
        <v>9.9888028527260757E-5</v>
      </c>
      <c r="I677" s="59">
        <f t="shared" si="33"/>
        <v>9.9888028527260757E-5</v>
      </c>
      <c r="J677" s="61">
        <v>9.9888028527260757E-5</v>
      </c>
      <c r="K677" s="16">
        <v>9.9888028527260757E-5</v>
      </c>
      <c r="L677" s="16">
        <v>0</v>
      </c>
      <c r="M677" s="54">
        <v>0</v>
      </c>
      <c r="N677" s="59">
        <f t="shared" si="31"/>
        <v>9.9888028527260757E-5</v>
      </c>
      <c r="O677" s="59">
        <f t="shared" si="32"/>
        <v>9.9888028527260757E-5</v>
      </c>
    </row>
    <row r="678" spans="1:15" x14ac:dyDescent="0.25">
      <c r="A678" s="220"/>
      <c r="B678" s="220"/>
      <c r="C678" s="15" t="s">
        <v>226</v>
      </c>
      <c r="D678" s="16">
        <v>2.4792781380160667E-4</v>
      </c>
      <c r="E678" s="16">
        <v>2.4792781380160667E-4</v>
      </c>
      <c r="F678" s="16">
        <v>0</v>
      </c>
      <c r="G678" s="54">
        <v>0</v>
      </c>
      <c r="H678" s="59">
        <f t="shared" si="33"/>
        <v>2.4792781380160667E-4</v>
      </c>
      <c r="I678" s="59">
        <f t="shared" si="33"/>
        <v>2.4792781380160667E-4</v>
      </c>
      <c r="J678" s="61">
        <v>2.4792781380160667E-4</v>
      </c>
      <c r="K678" s="16">
        <v>2.4792781380160667E-4</v>
      </c>
      <c r="L678" s="16">
        <v>0</v>
      </c>
      <c r="M678" s="54">
        <v>0</v>
      </c>
      <c r="N678" s="59">
        <f t="shared" si="31"/>
        <v>2.4792781380160667E-4</v>
      </c>
      <c r="O678" s="59">
        <f t="shared" si="32"/>
        <v>2.4792781380160667E-4</v>
      </c>
    </row>
    <row r="679" spans="1:15" x14ac:dyDescent="0.25">
      <c r="A679" s="220"/>
      <c r="B679" s="220" t="s">
        <v>227</v>
      </c>
      <c r="C679" s="15" t="s">
        <v>224</v>
      </c>
      <c r="D679" s="16">
        <v>1.9512446757384363E-3</v>
      </c>
      <c r="E679" s="16">
        <v>1.9512446757384363E-3</v>
      </c>
      <c r="F679" s="16">
        <v>0</v>
      </c>
      <c r="G679" s="54">
        <v>0</v>
      </c>
      <c r="H679" s="59">
        <f t="shared" si="33"/>
        <v>1.9512446757384363E-3</v>
      </c>
      <c r="I679" s="59">
        <f t="shared" si="33"/>
        <v>1.9512446757384363E-3</v>
      </c>
      <c r="J679" s="61">
        <v>1.2683090392299836E-3</v>
      </c>
      <c r="K679" s="16">
        <v>1.2683090392299836E-3</v>
      </c>
      <c r="L679" s="16">
        <v>0</v>
      </c>
      <c r="M679" s="54">
        <v>0</v>
      </c>
      <c r="N679" s="59">
        <f t="shared" si="31"/>
        <v>1.2683090392299836E-3</v>
      </c>
      <c r="O679" s="59">
        <f t="shared" si="32"/>
        <v>1.2683090392299836E-3</v>
      </c>
    </row>
    <row r="680" spans="1:15" x14ac:dyDescent="0.25">
      <c r="A680" s="220"/>
      <c r="B680" s="220"/>
      <c r="C680" s="15" t="s">
        <v>225</v>
      </c>
      <c r="D680" s="16">
        <v>8.3789521657797424E-5</v>
      </c>
      <c r="E680" s="16">
        <v>8.3789521657797424E-5</v>
      </c>
      <c r="F680" s="16">
        <v>0</v>
      </c>
      <c r="G680" s="54">
        <v>0</v>
      </c>
      <c r="H680" s="59">
        <f t="shared" si="33"/>
        <v>8.3789521657797424E-5</v>
      </c>
      <c r="I680" s="59">
        <f t="shared" si="33"/>
        <v>8.3789521657797424E-5</v>
      </c>
      <c r="J680" s="61">
        <v>5.446318907756833E-5</v>
      </c>
      <c r="K680" s="16">
        <v>5.446318907756833E-5</v>
      </c>
      <c r="L680" s="16">
        <v>0</v>
      </c>
      <c r="M680" s="54">
        <v>0</v>
      </c>
      <c r="N680" s="59">
        <f t="shared" si="31"/>
        <v>5.446318907756833E-5</v>
      </c>
      <c r="O680" s="59">
        <f t="shared" si="32"/>
        <v>5.446318907756833E-5</v>
      </c>
    </row>
    <row r="681" spans="1:15" x14ac:dyDescent="0.25">
      <c r="A681" s="220"/>
      <c r="B681" s="220"/>
      <c r="C681" s="15" t="s">
        <v>226</v>
      </c>
      <c r="D681" s="16">
        <v>2.2054161706460559E-4</v>
      </c>
      <c r="E681" s="16">
        <v>2.2054161706460559E-4</v>
      </c>
      <c r="F681" s="16">
        <v>0</v>
      </c>
      <c r="G681" s="54">
        <v>0</v>
      </c>
      <c r="H681" s="59">
        <f t="shared" si="33"/>
        <v>2.2054161706460559E-4</v>
      </c>
      <c r="I681" s="59">
        <f t="shared" si="33"/>
        <v>2.2054161706460559E-4</v>
      </c>
      <c r="J681" s="61">
        <v>1.4335205109199364E-4</v>
      </c>
      <c r="K681" s="16">
        <v>1.4335205109199364E-4</v>
      </c>
      <c r="L681" s="16">
        <v>0</v>
      </c>
      <c r="M681" s="54">
        <v>0</v>
      </c>
      <c r="N681" s="59">
        <f t="shared" si="31"/>
        <v>1.4335205109199364E-4</v>
      </c>
      <c r="O681" s="59">
        <f t="shared" si="32"/>
        <v>1.4335205109199364E-4</v>
      </c>
    </row>
    <row r="682" spans="1:15" x14ac:dyDescent="0.25">
      <c r="A682" s="220" t="s">
        <v>174</v>
      </c>
      <c r="B682" s="220" t="s">
        <v>223</v>
      </c>
      <c r="C682" s="15" t="s">
        <v>224</v>
      </c>
      <c r="D682" s="16">
        <v>2.1305720123680062E-3</v>
      </c>
      <c r="E682" s="16">
        <v>2.1305720123680062E-3</v>
      </c>
      <c r="F682" s="16">
        <v>1.2996463343039773E-3</v>
      </c>
      <c r="G682" s="54">
        <v>1.2996463343039773E-3</v>
      </c>
      <c r="H682" s="59">
        <f t="shared" si="33"/>
        <v>3.4302183466719833E-3</v>
      </c>
      <c r="I682" s="59">
        <f t="shared" si="33"/>
        <v>3.4302183466719833E-3</v>
      </c>
      <c r="J682" s="61">
        <v>2.1305720123680062E-3</v>
      </c>
      <c r="K682" s="16">
        <v>2.1305720123680062E-3</v>
      </c>
      <c r="L682" s="16">
        <v>1.2996463343039773E-3</v>
      </c>
      <c r="M682" s="54">
        <v>1.2996463343039773E-3</v>
      </c>
      <c r="N682" s="59">
        <f t="shared" si="31"/>
        <v>3.4302183466719833E-3</v>
      </c>
      <c r="O682" s="59">
        <f t="shared" si="32"/>
        <v>3.4302183466719833E-3</v>
      </c>
    </row>
    <row r="683" spans="1:15" x14ac:dyDescent="0.25">
      <c r="A683" s="220"/>
      <c r="B683" s="220"/>
      <c r="C683" s="15" t="s">
        <v>225</v>
      </c>
      <c r="D683" s="16">
        <v>9.9888028527260757E-5</v>
      </c>
      <c r="E683" s="16">
        <v>9.9888028527260757E-5</v>
      </c>
      <c r="F683" s="16">
        <v>2.1799889515645185E-4</v>
      </c>
      <c r="G683" s="54">
        <v>2.1799889515645185E-4</v>
      </c>
      <c r="H683" s="59">
        <f t="shared" si="33"/>
        <v>3.178869236837126E-4</v>
      </c>
      <c r="I683" s="59">
        <f t="shared" si="33"/>
        <v>3.178869236837126E-4</v>
      </c>
      <c r="J683" s="61">
        <v>9.9888028527260757E-5</v>
      </c>
      <c r="K683" s="16">
        <v>9.9888028527260757E-5</v>
      </c>
      <c r="L683" s="16">
        <v>2.1799889515645185E-4</v>
      </c>
      <c r="M683" s="54">
        <v>2.1799889515645185E-4</v>
      </c>
      <c r="N683" s="59">
        <f t="shared" si="31"/>
        <v>3.178869236837126E-4</v>
      </c>
      <c r="O683" s="59">
        <f t="shared" si="32"/>
        <v>3.178869236837126E-4</v>
      </c>
    </row>
    <row r="684" spans="1:15" x14ac:dyDescent="0.25">
      <c r="A684" s="220"/>
      <c r="B684" s="220"/>
      <c r="C684" s="15" t="s">
        <v>226</v>
      </c>
      <c r="D684" s="16">
        <v>2.4792781380160667E-4</v>
      </c>
      <c r="E684" s="16">
        <v>2.4792781380160667E-4</v>
      </c>
      <c r="F684" s="16">
        <v>4.1197372495474526E-4</v>
      </c>
      <c r="G684" s="54">
        <v>4.1197372495474526E-4</v>
      </c>
      <c r="H684" s="59">
        <f t="shared" si="33"/>
        <v>6.5990153875635188E-4</v>
      </c>
      <c r="I684" s="59">
        <f t="shared" si="33"/>
        <v>6.5990153875635188E-4</v>
      </c>
      <c r="J684" s="61">
        <v>2.4792781380160667E-4</v>
      </c>
      <c r="K684" s="16">
        <v>2.4792781380160667E-4</v>
      </c>
      <c r="L684" s="16">
        <v>4.1197372495474526E-4</v>
      </c>
      <c r="M684" s="54">
        <v>4.1197372495474526E-4</v>
      </c>
      <c r="N684" s="59">
        <f t="shared" si="31"/>
        <v>6.5990153875635188E-4</v>
      </c>
      <c r="O684" s="59">
        <f t="shared" si="32"/>
        <v>6.5990153875635188E-4</v>
      </c>
    </row>
    <row r="685" spans="1:15" x14ac:dyDescent="0.25">
      <c r="A685" s="220"/>
      <c r="B685" s="220" t="s">
        <v>227</v>
      </c>
      <c r="C685" s="15" t="s">
        <v>224</v>
      </c>
      <c r="D685" s="16">
        <v>1.9512446757384363E-3</v>
      </c>
      <c r="E685" s="16">
        <v>1.9512446757384363E-3</v>
      </c>
      <c r="F685" s="16">
        <v>1.133665433241319E-3</v>
      </c>
      <c r="G685" s="54">
        <v>1.133665433241319E-3</v>
      </c>
      <c r="H685" s="59">
        <f t="shared" si="33"/>
        <v>3.0849101089797555E-3</v>
      </c>
      <c r="I685" s="59">
        <f t="shared" si="33"/>
        <v>3.0849101089797555E-3</v>
      </c>
      <c r="J685" s="61">
        <v>1.2683090392299836E-3</v>
      </c>
      <c r="K685" s="16">
        <v>1.2683090392299836E-3</v>
      </c>
      <c r="L685" s="16">
        <v>7.3688253160685739E-4</v>
      </c>
      <c r="M685" s="54">
        <v>7.3688253160685739E-4</v>
      </c>
      <c r="N685" s="59">
        <f t="shared" si="31"/>
        <v>2.0051915708368413E-3</v>
      </c>
      <c r="O685" s="59">
        <f t="shared" si="32"/>
        <v>2.0051915708368413E-3</v>
      </c>
    </row>
    <row r="686" spans="1:15" x14ac:dyDescent="0.25">
      <c r="A686" s="220"/>
      <c r="B686" s="220"/>
      <c r="C686" s="15" t="s">
        <v>225</v>
      </c>
      <c r="D686" s="16">
        <v>8.3789521657797424E-5</v>
      </c>
      <c r="E686" s="16">
        <v>8.3789521657797424E-5</v>
      </c>
      <c r="F686" s="16">
        <v>1.8845886981593991E-4</v>
      </c>
      <c r="G686" s="54">
        <v>1.8845886981593991E-4</v>
      </c>
      <c r="H686" s="59">
        <f t="shared" si="33"/>
        <v>2.7224839147373732E-4</v>
      </c>
      <c r="I686" s="59">
        <f t="shared" si="33"/>
        <v>2.7224839147373732E-4</v>
      </c>
      <c r="J686" s="61">
        <v>5.446318907756833E-5</v>
      </c>
      <c r="K686" s="16">
        <v>5.446318907756833E-5</v>
      </c>
      <c r="L686" s="16">
        <v>1.2249826538036096E-4</v>
      </c>
      <c r="M686" s="54">
        <v>1.2249826538036096E-4</v>
      </c>
      <c r="N686" s="59">
        <f t="shared" si="31"/>
        <v>1.769614544579293E-4</v>
      </c>
      <c r="O686" s="59">
        <f t="shared" si="32"/>
        <v>1.769614544579293E-4</v>
      </c>
    </row>
    <row r="687" spans="1:15" x14ac:dyDescent="0.25">
      <c r="A687" s="220"/>
      <c r="B687" s="220"/>
      <c r="C687" s="15" t="s">
        <v>226</v>
      </c>
      <c r="D687" s="16">
        <v>2.2054161706460559E-4</v>
      </c>
      <c r="E687" s="16">
        <v>2.2054161706460559E-4</v>
      </c>
      <c r="F687" s="16">
        <v>3.6139691292058027E-4</v>
      </c>
      <c r="G687" s="54">
        <v>3.6139691292058027E-4</v>
      </c>
      <c r="H687" s="59">
        <f t="shared" si="33"/>
        <v>5.8193852998518589E-4</v>
      </c>
      <c r="I687" s="59">
        <f t="shared" si="33"/>
        <v>5.8193852998518589E-4</v>
      </c>
      <c r="J687" s="61">
        <v>1.4335205109199364E-4</v>
      </c>
      <c r="K687" s="16">
        <v>1.4335205109199364E-4</v>
      </c>
      <c r="L687" s="16">
        <v>2.349079933983772E-4</v>
      </c>
      <c r="M687" s="54">
        <v>2.349079933983772E-4</v>
      </c>
      <c r="N687" s="59">
        <f t="shared" si="31"/>
        <v>3.7826004449037086E-4</v>
      </c>
      <c r="O687" s="59">
        <f t="shared" si="32"/>
        <v>3.7826004449037086E-4</v>
      </c>
    </row>
    <row r="688" spans="1:15" x14ac:dyDescent="0.25">
      <c r="A688" s="220" t="s">
        <v>175</v>
      </c>
      <c r="B688" s="220" t="s">
        <v>223</v>
      </c>
      <c r="C688" s="15" t="s">
        <v>224</v>
      </c>
      <c r="D688" s="16">
        <v>1.0652860061840031E-3</v>
      </c>
      <c r="E688" s="16">
        <v>1.0652860061840031E-3</v>
      </c>
      <c r="F688" s="16">
        <v>1.4177960010588843E-3</v>
      </c>
      <c r="G688" s="54">
        <v>1.4177960010588843E-3</v>
      </c>
      <c r="H688" s="59">
        <f t="shared" si="33"/>
        <v>2.4830820072428875E-3</v>
      </c>
      <c r="I688" s="59">
        <f t="shared" si="33"/>
        <v>2.4830820072428875E-3</v>
      </c>
      <c r="J688" s="61">
        <v>1.0652860061840031E-3</v>
      </c>
      <c r="K688" s="16">
        <v>1.0652860061840031E-3</v>
      </c>
      <c r="L688" s="16">
        <v>1.4177960010588843E-3</v>
      </c>
      <c r="M688" s="54">
        <v>1.4177960010588843E-3</v>
      </c>
      <c r="N688" s="59">
        <f t="shared" si="31"/>
        <v>2.4830820072428875E-3</v>
      </c>
      <c r="O688" s="59">
        <f t="shared" si="32"/>
        <v>2.4830820072428875E-3</v>
      </c>
    </row>
    <row r="689" spans="1:15" x14ac:dyDescent="0.25">
      <c r="A689" s="220"/>
      <c r="B689" s="220"/>
      <c r="C689" s="15" t="s">
        <v>225</v>
      </c>
      <c r="D689" s="16">
        <v>4.9944014263630378E-5</v>
      </c>
      <c r="E689" s="16">
        <v>4.9944014263630378E-5</v>
      </c>
      <c r="F689" s="16">
        <v>2.3781697653431108E-4</v>
      </c>
      <c r="G689" s="54">
        <v>2.3781697653431108E-4</v>
      </c>
      <c r="H689" s="59">
        <f t="shared" si="33"/>
        <v>2.8776099079794149E-4</v>
      </c>
      <c r="I689" s="59">
        <f t="shared" si="33"/>
        <v>2.8776099079794149E-4</v>
      </c>
      <c r="J689" s="61">
        <v>4.9944014263630378E-5</v>
      </c>
      <c r="K689" s="16">
        <v>4.9944014263630378E-5</v>
      </c>
      <c r="L689" s="16">
        <v>2.3781697653431108E-4</v>
      </c>
      <c r="M689" s="54">
        <v>2.3781697653431108E-4</v>
      </c>
      <c r="N689" s="59">
        <f t="shared" si="31"/>
        <v>2.8776099079794149E-4</v>
      </c>
      <c r="O689" s="59">
        <f t="shared" si="32"/>
        <v>2.8776099079794149E-4</v>
      </c>
    </row>
    <row r="690" spans="1:15" x14ac:dyDescent="0.25">
      <c r="A690" s="220"/>
      <c r="B690" s="220"/>
      <c r="C690" s="15" t="s">
        <v>226</v>
      </c>
      <c r="D690" s="16">
        <v>1.2396390690080333E-4</v>
      </c>
      <c r="E690" s="16">
        <v>1.2396390690080333E-4</v>
      </c>
      <c r="F690" s="16">
        <v>4.4942588176881296E-4</v>
      </c>
      <c r="G690" s="54">
        <v>4.4942588176881296E-4</v>
      </c>
      <c r="H690" s="59">
        <f t="shared" si="33"/>
        <v>5.7338978866961626E-4</v>
      </c>
      <c r="I690" s="59">
        <f t="shared" si="33"/>
        <v>5.7338978866961626E-4</v>
      </c>
      <c r="J690" s="61">
        <v>1.2396390690080333E-4</v>
      </c>
      <c r="K690" s="16">
        <v>1.2396390690080333E-4</v>
      </c>
      <c r="L690" s="16">
        <v>4.4942588176881296E-4</v>
      </c>
      <c r="M690" s="54">
        <v>4.4942588176881296E-4</v>
      </c>
      <c r="N690" s="59">
        <f t="shared" si="31"/>
        <v>5.7338978866961626E-4</v>
      </c>
      <c r="O690" s="59">
        <f t="shared" si="32"/>
        <v>5.7338978866961626E-4</v>
      </c>
    </row>
    <row r="691" spans="1:15" x14ac:dyDescent="0.25">
      <c r="A691" s="220"/>
      <c r="B691" s="220" t="s">
        <v>227</v>
      </c>
      <c r="C691" s="15" t="s">
        <v>224</v>
      </c>
      <c r="D691" s="16">
        <v>9.7562233786921816E-4</v>
      </c>
      <c r="E691" s="16">
        <v>9.7562233786921816E-4</v>
      </c>
      <c r="F691" s="16">
        <v>1.2367259271723479E-3</v>
      </c>
      <c r="G691" s="54">
        <v>1.2367259271723479E-3</v>
      </c>
      <c r="H691" s="59">
        <f t="shared" si="33"/>
        <v>2.2123482650415662E-3</v>
      </c>
      <c r="I691" s="59">
        <f t="shared" si="33"/>
        <v>2.2123482650415662E-3</v>
      </c>
      <c r="J691" s="61">
        <v>6.3415451961499182E-4</v>
      </c>
      <c r="K691" s="16">
        <v>6.3415451961499182E-4</v>
      </c>
      <c r="L691" s="16">
        <v>8.0387185266202622E-4</v>
      </c>
      <c r="M691" s="54">
        <v>8.0387185266202622E-4</v>
      </c>
      <c r="N691" s="59">
        <f t="shared" si="31"/>
        <v>1.438026372277018E-3</v>
      </c>
      <c r="O691" s="59">
        <f t="shared" si="32"/>
        <v>1.438026372277018E-3</v>
      </c>
    </row>
    <row r="692" spans="1:15" x14ac:dyDescent="0.25">
      <c r="A692" s="220"/>
      <c r="B692" s="220"/>
      <c r="C692" s="15" t="s">
        <v>225</v>
      </c>
      <c r="D692" s="16">
        <v>4.1894760828898712E-5</v>
      </c>
      <c r="E692" s="16">
        <v>4.1894760828898712E-5</v>
      </c>
      <c r="F692" s="16">
        <v>2.0559149434466173E-4</v>
      </c>
      <c r="G692" s="54">
        <v>2.0559149434466173E-4</v>
      </c>
      <c r="H692" s="59">
        <f t="shared" si="33"/>
        <v>2.4748625517356045E-4</v>
      </c>
      <c r="I692" s="59">
        <f t="shared" si="33"/>
        <v>2.4748625517356045E-4</v>
      </c>
      <c r="J692" s="61">
        <v>2.7231594538784165E-5</v>
      </c>
      <c r="K692" s="16">
        <v>2.7231594538784165E-5</v>
      </c>
      <c r="L692" s="16">
        <v>1.3363447132403014E-4</v>
      </c>
      <c r="M692" s="54">
        <v>1.3363447132403014E-4</v>
      </c>
      <c r="N692" s="59">
        <f t="shared" si="31"/>
        <v>1.6086606586281429E-4</v>
      </c>
      <c r="O692" s="59">
        <f t="shared" si="32"/>
        <v>1.6086606586281429E-4</v>
      </c>
    </row>
    <row r="693" spans="1:15" x14ac:dyDescent="0.25">
      <c r="A693" s="220"/>
      <c r="B693" s="220"/>
      <c r="C693" s="15" t="s">
        <v>226</v>
      </c>
      <c r="D693" s="16">
        <v>1.102708085323028E-4</v>
      </c>
      <c r="E693" s="16">
        <v>1.102708085323028E-4</v>
      </c>
      <c r="F693" s="16">
        <v>3.9425117773154213E-4</v>
      </c>
      <c r="G693" s="54">
        <v>3.9425117773154213E-4</v>
      </c>
      <c r="H693" s="59">
        <f t="shared" si="33"/>
        <v>5.0452198626384497E-4</v>
      </c>
      <c r="I693" s="59">
        <f t="shared" si="33"/>
        <v>5.0452198626384497E-4</v>
      </c>
      <c r="J693" s="61">
        <v>7.1676025545996819E-5</v>
      </c>
      <c r="K693" s="16">
        <v>7.1676025545996819E-5</v>
      </c>
      <c r="L693" s="16">
        <v>2.5626326552550242E-4</v>
      </c>
      <c r="M693" s="54">
        <v>2.5626326552550242E-4</v>
      </c>
      <c r="N693" s="59">
        <f t="shared" si="31"/>
        <v>3.2793929107149922E-4</v>
      </c>
      <c r="O693" s="59">
        <f t="shared" si="32"/>
        <v>3.2793929107149922E-4</v>
      </c>
    </row>
    <row r="694" spans="1:15" x14ac:dyDescent="0.25">
      <c r="A694" s="220" t="s">
        <v>176</v>
      </c>
      <c r="B694" s="220" t="s">
        <v>223</v>
      </c>
      <c r="C694" s="15" t="s">
        <v>224</v>
      </c>
      <c r="D694" s="16">
        <v>1.5808844331770606E-2</v>
      </c>
      <c r="E694" s="16">
        <v>1.5808844331770606E-2</v>
      </c>
      <c r="F694" s="16">
        <v>1.1814966675490704E-6</v>
      </c>
      <c r="G694" s="54">
        <v>1.1814966675490704E-6</v>
      </c>
      <c r="H694" s="59">
        <f t="shared" si="33"/>
        <v>1.5810025828438157E-2</v>
      </c>
      <c r="I694" s="59">
        <f t="shared" si="33"/>
        <v>1.5810025828438157E-2</v>
      </c>
      <c r="J694" s="61">
        <v>1.5808844331770606E-2</v>
      </c>
      <c r="K694" s="16">
        <v>1.5808844331770606E-2</v>
      </c>
      <c r="L694" s="16">
        <v>1.1814966675490704E-6</v>
      </c>
      <c r="M694" s="54">
        <v>1.1814966675490704E-6</v>
      </c>
      <c r="N694" s="59">
        <f t="shared" si="31"/>
        <v>1.5810025828438157E-2</v>
      </c>
      <c r="O694" s="59">
        <f t="shared" si="32"/>
        <v>1.5810025828438157E-2</v>
      </c>
    </row>
    <row r="695" spans="1:15" x14ac:dyDescent="0.25">
      <c r="A695" s="220"/>
      <c r="B695" s="220"/>
      <c r="C695" s="15" t="s">
        <v>225</v>
      </c>
      <c r="D695" s="16">
        <v>7.4116917167227488E-4</v>
      </c>
      <c r="E695" s="16">
        <v>7.4116917167227488E-4</v>
      </c>
      <c r="F695" s="16">
        <v>1.9818081377859261E-7</v>
      </c>
      <c r="G695" s="54">
        <v>1.9818081377859261E-7</v>
      </c>
      <c r="H695" s="59">
        <f t="shared" si="33"/>
        <v>7.4136735248605352E-4</v>
      </c>
      <c r="I695" s="59">
        <f t="shared" si="33"/>
        <v>7.4136735248605352E-4</v>
      </c>
      <c r="J695" s="61">
        <v>7.4116917167227488E-4</v>
      </c>
      <c r="K695" s="16">
        <v>7.4116917167227488E-4</v>
      </c>
      <c r="L695" s="16">
        <v>1.9818081377859261E-7</v>
      </c>
      <c r="M695" s="54">
        <v>1.9818081377859261E-7</v>
      </c>
      <c r="N695" s="59">
        <f t="shared" si="31"/>
        <v>7.4136735248605352E-4</v>
      </c>
      <c r="O695" s="59">
        <f t="shared" si="32"/>
        <v>7.4136735248605352E-4</v>
      </c>
    </row>
    <row r="696" spans="1:15" x14ac:dyDescent="0.25">
      <c r="A696" s="220"/>
      <c r="B696" s="220"/>
      <c r="C696" s="15" t="s">
        <v>226</v>
      </c>
      <c r="D696" s="16">
        <v>1.8396243784079217E-3</v>
      </c>
      <c r="E696" s="16">
        <v>1.8396243784079217E-3</v>
      </c>
      <c r="F696" s="16">
        <v>3.7452156814067753E-7</v>
      </c>
      <c r="G696" s="54">
        <v>3.7452156814067753E-7</v>
      </c>
      <c r="H696" s="59">
        <f t="shared" si="33"/>
        <v>1.8399988999760624E-3</v>
      </c>
      <c r="I696" s="59">
        <f t="shared" si="33"/>
        <v>1.8399988999760624E-3</v>
      </c>
      <c r="J696" s="61">
        <v>1.8396243784079217E-3</v>
      </c>
      <c r="K696" s="16">
        <v>1.8396243784079217E-3</v>
      </c>
      <c r="L696" s="16">
        <v>3.7452156814067753E-7</v>
      </c>
      <c r="M696" s="54">
        <v>3.7452156814067753E-7</v>
      </c>
      <c r="N696" s="59">
        <f t="shared" si="31"/>
        <v>1.8399988999760624E-3</v>
      </c>
      <c r="O696" s="59">
        <f t="shared" si="32"/>
        <v>1.8399988999760624E-3</v>
      </c>
    </row>
    <row r="697" spans="1:15" x14ac:dyDescent="0.25">
      <c r="A697" s="220"/>
      <c r="B697" s="220" t="s">
        <v>227</v>
      </c>
      <c r="C697" s="15" t="s">
        <v>224</v>
      </c>
      <c r="D697" s="16">
        <v>1.4478235493979197E-2</v>
      </c>
      <c r="E697" s="16">
        <v>1.4478235493979197E-2</v>
      </c>
      <c r="F697" s="16">
        <v>1.0306049393102901E-6</v>
      </c>
      <c r="G697" s="54">
        <v>1.0306049393102901E-6</v>
      </c>
      <c r="H697" s="59">
        <f t="shared" si="33"/>
        <v>1.4479266098918506E-2</v>
      </c>
      <c r="I697" s="59">
        <f t="shared" si="33"/>
        <v>1.4479266098918506E-2</v>
      </c>
      <c r="J697" s="61">
        <v>9.410853071086479E-3</v>
      </c>
      <c r="K697" s="16">
        <v>9.410853071086479E-3</v>
      </c>
      <c r="L697" s="16">
        <v>6.6989321055168862E-7</v>
      </c>
      <c r="M697" s="54">
        <v>6.6989321055168862E-7</v>
      </c>
      <c r="N697" s="59">
        <f t="shared" si="31"/>
        <v>9.4115229642970314E-3</v>
      </c>
      <c r="O697" s="59">
        <f t="shared" si="32"/>
        <v>9.4115229642970314E-3</v>
      </c>
    </row>
    <row r="698" spans="1:15" x14ac:dyDescent="0.25">
      <c r="A698" s="220"/>
      <c r="B698" s="220"/>
      <c r="C698" s="15" t="s">
        <v>225</v>
      </c>
      <c r="D698" s="16">
        <v>6.2171825070085694E-4</v>
      </c>
      <c r="E698" s="16">
        <v>6.2171825070085694E-4</v>
      </c>
      <c r="F698" s="16">
        <v>1.7132624528721812E-7</v>
      </c>
      <c r="G698" s="54">
        <v>1.7132624528721812E-7</v>
      </c>
      <c r="H698" s="59">
        <f t="shared" si="33"/>
        <v>6.2188957694614411E-4</v>
      </c>
      <c r="I698" s="59">
        <f t="shared" si="33"/>
        <v>6.2188957694614411E-4</v>
      </c>
      <c r="J698" s="61">
        <v>4.0411686295555705E-4</v>
      </c>
      <c r="K698" s="16">
        <v>4.0411686295555705E-4</v>
      </c>
      <c r="L698" s="16">
        <v>1.1136205943669178E-7</v>
      </c>
      <c r="M698" s="54">
        <v>1.1136205943669178E-7</v>
      </c>
      <c r="N698" s="59">
        <f t="shared" si="31"/>
        <v>4.0422822501499375E-4</v>
      </c>
      <c r="O698" s="59">
        <f t="shared" si="32"/>
        <v>4.0422822501499375E-4</v>
      </c>
    </row>
    <row r="699" spans="1:15" x14ac:dyDescent="0.25">
      <c r="A699" s="220"/>
      <c r="B699" s="220"/>
      <c r="C699" s="15" t="s">
        <v>226</v>
      </c>
      <c r="D699" s="16">
        <v>1.6364187986193735E-3</v>
      </c>
      <c r="E699" s="16">
        <v>1.6364187986193735E-3</v>
      </c>
      <c r="F699" s="16">
        <v>3.2854264810961848E-7</v>
      </c>
      <c r="G699" s="54">
        <v>3.2854264810961848E-7</v>
      </c>
      <c r="H699" s="59">
        <f>D699+F699</f>
        <v>1.6367473412674831E-3</v>
      </c>
      <c r="I699" s="59">
        <f>E699+G699</f>
        <v>1.6367473412674831E-3</v>
      </c>
      <c r="J699" s="61">
        <v>1.0636722191025927E-3</v>
      </c>
      <c r="K699" s="16">
        <v>1.0636722191025927E-3</v>
      </c>
      <c r="L699" s="16">
        <v>2.13552721271252E-7</v>
      </c>
      <c r="M699" s="54">
        <v>2.13552721271252E-7</v>
      </c>
      <c r="N699" s="59">
        <f t="shared" si="31"/>
        <v>1.063885771823864E-3</v>
      </c>
      <c r="O699" s="59">
        <f t="shared" si="32"/>
        <v>1.063885771823864E-3</v>
      </c>
    </row>
  </sheetData>
  <sheetProtection sheet="1" objects="1" scenarios="1" formatCells="0" formatColumns="0" formatRows="0"/>
  <autoFilter ref="A1:O699" xr:uid="{F6FF4F94-D2F8-4B44-B83C-3D8530AFDCBC}">
    <filterColumn colId="3" showButton="0"/>
    <filterColumn colId="4" showButton="0"/>
    <filterColumn colId="5" showButton="0"/>
    <filterColumn colId="6" showButton="0"/>
    <filterColumn colId="7" showButton="0"/>
    <filterColumn colId="9" showButton="0"/>
    <filterColumn colId="10" showButton="0"/>
    <filterColumn colId="11" showButton="0"/>
    <filterColumn colId="12" showButton="0"/>
    <filterColumn colId="13" showButton="0"/>
  </autoFilter>
  <mergeCells count="356">
    <mergeCell ref="D1:I1"/>
    <mergeCell ref="D2:E2"/>
    <mergeCell ref="F2:G2"/>
    <mergeCell ref="H2:I2"/>
    <mergeCell ref="A4:A9"/>
    <mergeCell ref="B4:B6"/>
    <mergeCell ref="B7:B9"/>
    <mergeCell ref="A22:A27"/>
    <mergeCell ref="B22:B24"/>
    <mergeCell ref="B25:B27"/>
    <mergeCell ref="A28:A33"/>
    <mergeCell ref="B28:B30"/>
    <mergeCell ref="B31:B33"/>
    <mergeCell ref="A10:A15"/>
    <mergeCell ref="B10:B12"/>
    <mergeCell ref="B13:B15"/>
    <mergeCell ref="A16:A21"/>
    <mergeCell ref="B16:B18"/>
    <mergeCell ref="B19:B21"/>
    <mergeCell ref="A46:A51"/>
    <mergeCell ref="B46:B48"/>
    <mergeCell ref="B49:B51"/>
    <mergeCell ref="A52:A57"/>
    <mergeCell ref="B52:B54"/>
    <mergeCell ref="B55:B57"/>
    <mergeCell ref="A34:A39"/>
    <mergeCell ref="B34:B36"/>
    <mergeCell ref="B37:B39"/>
    <mergeCell ref="A40:A45"/>
    <mergeCell ref="B40:B42"/>
    <mergeCell ref="B43:B45"/>
    <mergeCell ref="A70:A75"/>
    <mergeCell ref="B70:B72"/>
    <mergeCell ref="B73:B75"/>
    <mergeCell ref="A76:A81"/>
    <mergeCell ref="B76:B78"/>
    <mergeCell ref="B79:B81"/>
    <mergeCell ref="A58:A63"/>
    <mergeCell ref="B58:B60"/>
    <mergeCell ref="B61:B63"/>
    <mergeCell ref="A64:A69"/>
    <mergeCell ref="B64:B66"/>
    <mergeCell ref="B67:B69"/>
    <mergeCell ref="A94:A99"/>
    <mergeCell ref="B94:B96"/>
    <mergeCell ref="B97:B99"/>
    <mergeCell ref="A100:A105"/>
    <mergeCell ref="B100:B102"/>
    <mergeCell ref="B103:B105"/>
    <mergeCell ref="A82:A87"/>
    <mergeCell ref="B82:B84"/>
    <mergeCell ref="B85:B87"/>
    <mergeCell ref="A88:A93"/>
    <mergeCell ref="B88:B90"/>
    <mergeCell ref="B91:B93"/>
    <mergeCell ref="A118:A123"/>
    <mergeCell ref="B118:B120"/>
    <mergeCell ref="B121:B123"/>
    <mergeCell ref="A124:A129"/>
    <mergeCell ref="B124:B126"/>
    <mergeCell ref="B127:B129"/>
    <mergeCell ref="A106:A111"/>
    <mergeCell ref="B106:B108"/>
    <mergeCell ref="B109:B111"/>
    <mergeCell ref="A112:A117"/>
    <mergeCell ref="B112:B114"/>
    <mergeCell ref="B115:B117"/>
    <mergeCell ref="A142:A147"/>
    <mergeCell ref="B142:B144"/>
    <mergeCell ref="B145:B147"/>
    <mergeCell ref="A148:A153"/>
    <mergeCell ref="B148:B150"/>
    <mergeCell ref="B151:B153"/>
    <mergeCell ref="A130:A135"/>
    <mergeCell ref="B130:B132"/>
    <mergeCell ref="B133:B135"/>
    <mergeCell ref="A136:A141"/>
    <mergeCell ref="B136:B138"/>
    <mergeCell ref="B139:B141"/>
    <mergeCell ref="A166:A171"/>
    <mergeCell ref="B166:B168"/>
    <mergeCell ref="B169:B171"/>
    <mergeCell ref="A172:A177"/>
    <mergeCell ref="B172:B174"/>
    <mergeCell ref="B175:B177"/>
    <mergeCell ref="A154:A159"/>
    <mergeCell ref="B154:B156"/>
    <mergeCell ref="B157:B159"/>
    <mergeCell ref="A160:A165"/>
    <mergeCell ref="B160:B162"/>
    <mergeCell ref="B163:B165"/>
    <mergeCell ref="A190:A195"/>
    <mergeCell ref="B190:B192"/>
    <mergeCell ref="B193:B195"/>
    <mergeCell ref="A196:A201"/>
    <mergeCell ref="B196:B198"/>
    <mergeCell ref="B199:B201"/>
    <mergeCell ref="A178:A183"/>
    <mergeCell ref="B178:B180"/>
    <mergeCell ref="B181:B183"/>
    <mergeCell ref="A184:A189"/>
    <mergeCell ref="B184:B186"/>
    <mergeCell ref="B187:B189"/>
    <mergeCell ref="A214:A219"/>
    <mergeCell ref="B214:B216"/>
    <mergeCell ref="B217:B219"/>
    <mergeCell ref="A220:A225"/>
    <mergeCell ref="B220:B222"/>
    <mergeCell ref="B223:B225"/>
    <mergeCell ref="A202:A207"/>
    <mergeCell ref="B202:B204"/>
    <mergeCell ref="B205:B207"/>
    <mergeCell ref="A208:A213"/>
    <mergeCell ref="B208:B210"/>
    <mergeCell ref="B211:B213"/>
    <mergeCell ref="A238:A243"/>
    <mergeCell ref="B238:B240"/>
    <mergeCell ref="B241:B243"/>
    <mergeCell ref="A244:A249"/>
    <mergeCell ref="B244:B246"/>
    <mergeCell ref="B247:B249"/>
    <mergeCell ref="A226:A231"/>
    <mergeCell ref="B226:B228"/>
    <mergeCell ref="B229:B231"/>
    <mergeCell ref="A232:A237"/>
    <mergeCell ref="B232:B234"/>
    <mergeCell ref="B235:B237"/>
    <mergeCell ref="A262:A267"/>
    <mergeCell ref="B262:B264"/>
    <mergeCell ref="B265:B267"/>
    <mergeCell ref="A268:A273"/>
    <mergeCell ref="B268:B270"/>
    <mergeCell ref="B271:B273"/>
    <mergeCell ref="A250:A255"/>
    <mergeCell ref="B250:B252"/>
    <mergeCell ref="B253:B255"/>
    <mergeCell ref="A256:A261"/>
    <mergeCell ref="B256:B258"/>
    <mergeCell ref="B259:B261"/>
    <mergeCell ref="A286:A291"/>
    <mergeCell ref="B286:B288"/>
    <mergeCell ref="B289:B291"/>
    <mergeCell ref="A292:A297"/>
    <mergeCell ref="B292:B294"/>
    <mergeCell ref="B295:B297"/>
    <mergeCell ref="A274:A279"/>
    <mergeCell ref="B274:B276"/>
    <mergeCell ref="B277:B279"/>
    <mergeCell ref="A280:A285"/>
    <mergeCell ref="B280:B282"/>
    <mergeCell ref="B283:B285"/>
    <mergeCell ref="A310:A315"/>
    <mergeCell ref="B310:B312"/>
    <mergeCell ref="B313:B315"/>
    <mergeCell ref="A316:A321"/>
    <mergeCell ref="B316:B318"/>
    <mergeCell ref="B319:B321"/>
    <mergeCell ref="A298:A303"/>
    <mergeCell ref="B298:B300"/>
    <mergeCell ref="B301:B303"/>
    <mergeCell ref="A304:A309"/>
    <mergeCell ref="B304:B306"/>
    <mergeCell ref="B307:B309"/>
    <mergeCell ref="A334:A339"/>
    <mergeCell ref="B334:B336"/>
    <mergeCell ref="B337:B339"/>
    <mergeCell ref="A340:A345"/>
    <mergeCell ref="B340:B342"/>
    <mergeCell ref="B343:B345"/>
    <mergeCell ref="A322:A327"/>
    <mergeCell ref="B322:B324"/>
    <mergeCell ref="B325:B327"/>
    <mergeCell ref="A328:A333"/>
    <mergeCell ref="B328:B330"/>
    <mergeCell ref="B331:B333"/>
    <mergeCell ref="A358:A363"/>
    <mergeCell ref="B358:B360"/>
    <mergeCell ref="B361:B363"/>
    <mergeCell ref="A364:A369"/>
    <mergeCell ref="B364:B366"/>
    <mergeCell ref="B367:B369"/>
    <mergeCell ref="A346:A351"/>
    <mergeCell ref="B346:B348"/>
    <mergeCell ref="B349:B351"/>
    <mergeCell ref="A352:A357"/>
    <mergeCell ref="B352:B354"/>
    <mergeCell ref="B355:B357"/>
    <mergeCell ref="A382:A387"/>
    <mergeCell ref="B382:B384"/>
    <mergeCell ref="B385:B387"/>
    <mergeCell ref="A388:A393"/>
    <mergeCell ref="B388:B390"/>
    <mergeCell ref="B391:B393"/>
    <mergeCell ref="A370:A375"/>
    <mergeCell ref="B370:B372"/>
    <mergeCell ref="B373:B375"/>
    <mergeCell ref="A376:A381"/>
    <mergeCell ref="B376:B378"/>
    <mergeCell ref="B379:B381"/>
    <mergeCell ref="A406:A411"/>
    <mergeCell ref="B406:B408"/>
    <mergeCell ref="B409:B411"/>
    <mergeCell ref="A412:A417"/>
    <mergeCell ref="B412:B414"/>
    <mergeCell ref="B415:B417"/>
    <mergeCell ref="A394:A399"/>
    <mergeCell ref="B394:B396"/>
    <mergeCell ref="B397:B399"/>
    <mergeCell ref="A400:A405"/>
    <mergeCell ref="B400:B402"/>
    <mergeCell ref="B403:B405"/>
    <mergeCell ref="A430:A435"/>
    <mergeCell ref="B430:B432"/>
    <mergeCell ref="B433:B435"/>
    <mergeCell ref="A436:A441"/>
    <mergeCell ref="B436:B438"/>
    <mergeCell ref="B439:B441"/>
    <mergeCell ref="A418:A423"/>
    <mergeCell ref="B418:B420"/>
    <mergeCell ref="B421:B423"/>
    <mergeCell ref="A424:A429"/>
    <mergeCell ref="B424:B426"/>
    <mergeCell ref="B427:B429"/>
    <mergeCell ref="A454:A459"/>
    <mergeCell ref="B454:B456"/>
    <mergeCell ref="B457:B459"/>
    <mergeCell ref="A460:A465"/>
    <mergeCell ref="B460:B462"/>
    <mergeCell ref="B463:B465"/>
    <mergeCell ref="A442:A447"/>
    <mergeCell ref="B442:B444"/>
    <mergeCell ref="B445:B447"/>
    <mergeCell ref="A448:A453"/>
    <mergeCell ref="B448:B450"/>
    <mergeCell ref="B451:B453"/>
    <mergeCell ref="A478:A483"/>
    <mergeCell ref="B478:B480"/>
    <mergeCell ref="B481:B483"/>
    <mergeCell ref="A484:A489"/>
    <mergeCell ref="B484:B486"/>
    <mergeCell ref="B487:B489"/>
    <mergeCell ref="A466:A471"/>
    <mergeCell ref="B466:B468"/>
    <mergeCell ref="B469:B471"/>
    <mergeCell ref="A472:A477"/>
    <mergeCell ref="B472:B474"/>
    <mergeCell ref="B475:B477"/>
    <mergeCell ref="A502:A507"/>
    <mergeCell ref="B502:B504"/>
    <mergeCell ref="B505:B507"/>
    <mergeCell ref="A508:A513"/>
    <mergeCell ref="B508:B510"/>
    <mergeCell ref="B511:B513"/>
    <mergeCell ref="A490:A495"/>
    <mergeCell ref="B490:B492"/>
    <mergeCell ref="B493:B495"/>
    <mergeCell ref="A496:A501"/>
    <mergeCell ref="B496:B498"/>
    <mergeCell ref="B499:B501"/>
    <mergeCell ref="A526:A531"/>
    <mergeCell ref="B526:B528"/>
    <mergeCell ref="B529:B531"/>
    <mergeCell ref="A532:A537"/>
    <mergeCell ref="B532:B534"/>
    <mergeCell ref="B535:B537"/>
    <mergeCell ref="A514:A519"/>
    <mergeCell ref="B514:B516"/>
    <mergeCell ref="B517:B519"/>
    <mergeCell ref="A520:A525"/>
    <mergeCell ref="B520:B522"/>
    <mergeCell ref="B523:B525"/>
    <mergeCell ref="A550:A555"/>
    <mergeCell ref="B550:B552"/>
    <mergeCell ref="B553:B555"/>
    <mergeCell ref="A556:A561"/>
    <mergeCell ref="B556:B558"/>
    <mergeCell ref="B559:B561"/>
    <mergeCell ref="A538:A543"/>
    <mergeCell ref="B538:B540"/>
    <mergeCell ref="B541:B543"/>
    <mergeCell ref="A544:A549"/>
    <mergeCell ref="B544:B546"/>
    <mergeCell ref="B547:B549"/>
    <mergeCell ref="A574:A579"/>
    <mergeCell ref="B574:B576"/>
    <mergeCell ref="B577:B579"/>
    <mergeCell ref="A580:A585"/>
    <mergeCell ref="B580:B582"/>
    <mergeCell ref="B583:B585"/>
    <mergeCell ref="A562:A567"/>
    <mergeCell ref="B562:B564"/>
    <mergeCell ref="B565:B567"/>
    <mergeCell ref="A568:A573"/>
    <mergeCell ref="B568:B570"/>
    <mergeCell ref="B571:B573"/>
    <mergeCell ref="A598:A603"/>
    <mergeCell ref="B598:B600"/>
    <mergeCell ref="B601:B603"/>
    <mergeCell ref="A604:A609"/>
    <mergeCell ref="B604:B606"/>
    <mergeCell ref="B607:B609"/>
    <mergeCell ref="A586:A591"/>
    <mergeCell ref="B586:B588"/>
    <mergeCell ref="B589:B591"/>
    <mergeCell ref="A592:A597"/>
    <mergeCell ref="B592:B594"/>
    <mergeCell ref="B595:B597"/>
    <mergeCell ref="A622:A627"/>
    <mergeCell ref="B622:B624"/>
    <mergeCell ref="B625:B627"/>
    <mergeCell ref="A628:A633"/>
    <mergeCell ref="B628:B630"/>
    <mergeCell ref="B631:B633"/>
    <mergeCell ref="A610:A615"/>
    <mergeCell ref="B610:B612"/>
    <mergeCell ref="B613:B615"/>
    <mergeCell ref="A616:A621"/>
    <mergeCell ref="B616:B618"/>
    <mergeCell ref="B619:B621"/>
    <mergeCell ref="B667:B669"/>
    <mergeCell ref="A646:A651"/>
    <mergeCell ref="B646:B648"/>
    <mergeCell ref="B649:B651"/>
    <mergeCell ref="A652:A657"/>
    <mergeCell ref="B652:B654"/>
    <mergeCell ref="B655:B657"/>
    <mergeCell ref="A634:A639"/>
    <mergeCell ref="B634:B636"/>
    <mergeCell ref="B637:B639"/>
    <mergeCell ref="A640:A645"/>
    <mergeCell ref="B640:B642"/>
    <mergeCell ref="B643:B645"/>
    <mergeCell ref="J1:O1"/>
    <mergeCell ref="J2:K2"/>
    <mergeCell ref="L2:M2"/>
    <mergeCell ref="N2:O2"/>
    <mergeCell ref="A694:A699"/>
    <mergeCell ref="B694:B696"/>
    <mergeCell ref="B697:B699"/>
    <mergeCell ref="A682:A687"/>
    <mergeCell ref="B682:B684"/>
    <mergeCell ref="B685:B687"/>
    <mergeCell ref="A688:A693"/>
    <mergeCell ref="B688:B690"/>
    <mergeCell ref="B691:B693"/>
    <mergeCell ref="A670:A675"/>
    <mergeCell ref="B670:B672"/>
    <mergeCell ref="B673:B675"/>
    <mergeCell ref="A676:A681"/>
    <mergeCell ref="B676:B678"/>
    <mergeCell ref="B679:B681"/>
    <mergeCell ref="A658:A663"/>
    <mergeCell ref="B658:B660"/>
    <mergeCell ref="B661:B663"/>
    <mergeCell ref="A664:A669"/>
    <mergeCell ref="B664:B66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B9959-25AA-49DF-A131-1B178F91A383}">
  <sheetPr>
    <tabColor rgb="FF00B050"/>
  </sheetPr>
  <dimension ref="A1:AT701"/>
  <sheetViews>
    <sheetView zoomScale="70" zoomScaleNormal="70" workbookViewId="0"/>
  </sheetViews>
  <sheetFormatPr defaultRowHeight="15" x14ac:dyDescent="0.25"/>
  <cols>
    <col min="1" max="1" width="27.42578125" customWidth="1"/>
    <col min="2" max="9" width="8.5703125" customWidth="1"/>
    <col min="10" max="10" width="8.5703125" style="52" customWidth="1"/>
    <col min="11" max="34" width="8.5703125" customWidth="1"/>
  </cols>
  <sheetData>
    <row r="1" spans="1:46" ht="14.85" customHeight="1" x14ac:dyDescent="0.25">
      <c r="A1" s="19"/>
      <c r="B1" s="19"/>
      <c r="C1" s="19"/>
      <c r="D1" s="19"/>
      <c r="E1" s="19"/>
      <c r="F1" s="19"/>
      <c r="G1" s="19"/>
      <c r="H1" s="19"/>
      <c r="I1" s="19"/>
      <c r="J1" s="108"/>
      <c r="K1" s="216" t="s">
        <v>228</v>
      </c>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row>
    <row r="2" spans="1:46" x14ac:dyDescent="0.25">
      <c r="A2" s="19"/>
      <c r="B2" s="19"/>
      <c r="C2" s="19"/>
      <c r="D2" s="19"/>
      <c r="E2" s="19"/>
      <c r="F2" s="19"/>
      <c r="G2" s="19"/>
      <c r="H2" s="19"/>
      <c r="I2" s="19"/>
      <c r="J2" s="108"/>
      <c r="K2" s="221" t="s">
        <v>10</v>
      </c>
      <c r="L2" s="218"/>
      <c r="M2" s="218"/>
      <c r="N2" s="218"/>
      <c r="O2" s="218"/>
      <c r="P2" s="218"/>
      <c r="Q2" s="218"/>
      <c r="R2" s="218"/>
      <c r="S2" s="218"/>
      <c r="T2" s="218"/>
      <c r="U2" s="218"/>
      <c r="V2" s="218"/>
      <c r="W2" s="218" t="s">
        <v>11</v>
      </c>
      <c r="X2" s="218"/>
      <c r="Y2" s="218"/>
      <c r="Z2" s="218"/>
      <c r="AA2" s="218"/>
      <c r="AB2" s="218"/>
      <c r="AC2" s="218"/>
      <c r="AD2" s="218"/>
      <c r="AE2" s="218"/>
      <c r="AF2" s="218"/>
      <c r="AG2" s="218"/>
      <c r="AH2" s="218"/>
      <c r="AI2" s="218" t="s">
        <v>229</v>
      </c>
      <c r="AJ2" s="218"/>
      <c r="AK2" s="218"/>
      <c r="AL2" s="218"/>
      <c r="AM2" s="218"/>
      <c r="AN2" s="218"/>
      <c r="AO2" s="218"/>
      <c r="AP2" s="218"/>
      <c r="AQ2" s="218"/>
      <c r="AR2" s="218"/>
      <c r="AS2" s="218"/>
      <c r="AT2" s="218"/>
    </row>
    <row r="3" spans="1:46" x14ac:dyDescent="0.25">
      <c r="A3" s="19"/>
      <c r="B3" s="19"/>
      <c r="C3" s="19"/>
      <c r="D3" s="218" t="s">
        <v>216</v>
      </c>
      <c r="E3" s="218"/>
      <c r="F3" s="218"/>
      <c r="G3" s="218"/>
      <c r="H3" s="218"/>
      <c r="I3" s="218"/>
      <c r="J3" s="109"/>
      <c r="K3" s="222" t="s">
        <v>221</v>
      </c>
      <c r="L3" s="223"/>
      <c r="M3" s="223"/>
      <c r="N3" s="223"/>
      <c r="O3" s="223"/>
      <c r="P3" s="223"/>
      <c r="Q3" s="223" t="s">
        <v>222</v>
      </c>
      <c r="R3" s="223"/>
      <c r="S3" s="223"/>
      <c r="T3" s="223"/>
      <c r="U3" s="223"/>
      <c r="V3" s="223"/>
      <c r="W3" s="223" t="s">
        <v>221</v>
      </c>
      <c r="X3" s="223"/>
      <c r="Y3" s="223"/>
      <c r="Z3" s="223"/>
      <c r="AA3" s="223"/>
      <c r="AB3" s="223"/>
      <c r="AC3" s="223" t="s">
        <v>222</v>
      </c>
      <c r="AD3" s="223"/>
      <c r="AE3" s="223"/>
      <c r="AF3" s="223"/>
      <c r="AG3" s="223"/>
      <c r="AH3" s="223"/>
      <c r="AI3" s="223" t="s">
        <v>221</v>
      </c>
      <c r="AJ3" s="223"/>
      <c r="AK3" s="223"/>
      <c r="AL3" s="223"/>
      <c r="AM3" s="223"/>
      <c r="AN3" s="223"/>
      <c r="AO3" s="223" t="s">
        <v>222</v>
      </c>
      <c r="AP3" s="223"/>
      <c r="AQ3" s="223"/>
      <c r="AR3" s="223"/>
      <c r="AS3" s="223"/>
      <c r="AT3" s="223"/>
    </row>
    <row r="4" spans="1:46" x14ac:dyDescent="0.25">
      <c r="A4" s="19"/>
      <c r="B4" s="19"/>
      <c r="C4" s="19"/>
      <c r="D4" s="19" t="s">
        <v>10</v>
      </c>
      <c r="E4" s="19"/>
      <c r="F4" s="19" t="s">
        <v>11</v>
      </c>
      <c r="G4" s="19"/>
      <c r="H4" s="19" t="s">
        <v>12</v>
      </c>
      <c r="I4" s="19"/>
      <c r="J4" s="108"/>
      <c r="K4" s="224" t="s">
        <v>223</v>
      </c>
      <c r="L4" s="225"/>
      <c r="M4" s="226"/>
      <c r="N4" s="224" t="s">
        <v>227</v>
      </c>
      <c r="O4" s="225"/>
      <c r="P4" s="226"/>
      <c r="Q4" s="224" t="s">
        <v>223</v>
      </c>
      <c r="R4" s="225"/>
      <c r="S4" s="226"/>
      <c r="T4" s="224" t="s">
        <v>227</v>
      </c>
      <c r="U4" s="225"/>
      <c r="V4" s="226"/>
      <c r="W4" s="224" t="s">
        <v>223</v>
      </c>
      <c r="X4" s="225"/>
      <c r="Y4" s="226"/>
      <c r="Z4" s="224" t="s">
        <v>227</v>
      </c>
      <c r="AA4" s="225"/>
      <c r="AB4" s="226"/>
      <c r="AC4" s="224" t="s">
        <v>223</v>
      </c>
      <c r="AD4" s="225"/>
      <c r="AE4" s="226"/>
      <c r="AF4" s="224" t="s">
        <v>227</v>
      </c>
      <c r="AG4" s="225"/>
      <c r="AH4" s="226"/>
      <c r="AI4" s="224" t="s">
        <v>223</v>
      </c>
      <c r="AJ4" s="225"/>
      <c r="AK4" s="226"/>
      <c r="AL4" s="224" t="s">
        <v>227</v>
      </c>
      <c r="AM4" s="225"/>
      <c r="AN4" s="226"/>
      <c r="AO4" s="224" t="s">
        <v>223</v>
      </c>
      <c r="AP4" s="225"/>
      <c r="AQ4" s="226"/>
      <c r="AR4" s="224" t="s">
        <v>227</v>
      </c>
      <c r="AS4" s="225"/>
      <c r="AT4" s="226"/>
    </row>
    <row r="5" spans="1:46" ht="15.75" thickBot="1" x14ac:dyDescent="0.3">
      <c r="A5" s="19" t="s">
        <v>218</v>
      </c>
      <c r="B5" s="19" t="s">
        <v>219</v>
      </c>
      <c r="C5" s="19" t="s">
        <v>220</v>
      </c>
      <c r="D5" s="19" t="s">
        <v>221</v>
      </c>
      <c r="E5" s="19" t="s">
        <v>222</v>
      </c>
      <c r="F5" s="19" t="s">
        <v>221</v>
      </c>
      <c r="G5" s="19" t="s">
        <v>222</v>
      </c>
      <c r="H5" s="19" t="s">
        <v>221</v>
      </c>
      <c r="I5" s="19" t="s">
        <v>222</v>
      </c>
      <c r="J5" s="108"/>
      <c r="K5" s="20" t="s">
        <v>224</v>
      </c>
      <c r="L5" s="20" t="s">
        <v>225</v>
      </c>
      <c r="M5" s="20" t="s">
        <v>226</v>
      </c>
      <c r="N5" s="20" t="s">
        <v>224</v>
      </c>
      <c r="O5" s="20" t="s">
        <v>225</v>
      </c>
      <c r="P5" s="20" t="s">
        <v>226</v>
      </c>
      <c r="Q5" s="20" t="s">
        <v>224</v>
      </c>
      <c r="R5" s="20" t="s">
        <v>225</v>
      </c>
      <c r="S5" s="20" t="s">
        <v>226</v>
      </c>
      <c r="T5" s="20" t="s">
        <v>224</v>
      </c>
      <c r="U5" s="20" t="s">
        <v>225</v>
      </c>
      <c r="V5" s="20" t="s">
        <v>226</v>
      </c>
      <c r="W5" s="20" t="s">
        <v>224</v>
      </c>
      <c r="X5" s="20" t="s">
        <v>225</v>
      </c>
      <c r="Y5" s="20" t="s">
        <v>226</v>
      </c>
      <c r="Z5" s="20" t="s">
        <v>224</v>
      </c>
      <c r="AA5" s="20" t="s">
        <v>225</v>
      </c>
      <c r="AB5" s="20" t="s">
        <v>226</v>
      </c>
      <c r="AC5" s="20" t="s">
        <v>224</v>
      </c>
      <c r="AD5" s="20" t="s">
        <v>225</v>
      </c>
      <c r="AE5" s="20" t="s">
        <v>226</v>
      </c>
      <c r="AF5" s="20" t="s">
        <v>224</v>
      </c>
      <c r="AG5" s="20" t="s">
        <v>225</v>
      </c>
      <c r="AH5" s="20" t="s">
        <v>226</v>
      </c>
      <c r="AI5" s="20" t="s">
        <v>224</v>
      </c>
      <c r="AJ5" s="20" t="s">
        <v>225</v>
      </c>
      <c r="AK5" s="20" t="s">
        <v>226</v>
      </c>
      <c r="AL5" s="20" t="s">
        <v>224</v>
      </c>
      <c r="AM5" s="20" t="s">
        <v>225</v>
      </c>
      <c r="AN5" s="20" t="s">
        <v>226</v>
      </c>
      <c r="AO5" s="20" t="s">
        <v>224</v>
      </c>
      <c r="AP5" s="20" t="s">
        <v>225</v>
      </c>
      <c r="AQ5" s="20" t="s">
        <v>226</v>
      </c>
      <c r="AR5" s="20" t="s">
        <v>224</v>
      </c>
      <c r="AS5" s="20" t="s">
        <v>225</v>
      </c>
      <c r="AT5" s="20" t="s">
        <v>226</v>
      </c>
    </row>
    <row r="6" spans="1:46" ht="15.75" thickTop="1" x14ac:dyDescent="0.25">
      <c r="A6" s="21" t="s">
        <v>14</v>
      </c>
      <c r="B6" s="227" t="s">
        <v>223</v>
      </c>
      <c r="C6" s="18" t="s">
        <v>224</v>
      </c>
      <c r="D6">
        <v>3.4728323801598497E-3</v>
      </c>
      <c r="E6">
        <v>3.4728323801598501E-3</v>
      </c>
      <c r="F6">
        <v>1.7131701679461519E-5</v>
      </c>
      <c r="G6">
        <v>1.7131701679461519E-5</v>
      </c>
      <c r="H6">
        <v>3.4899640818393113E-3</v>
      </c>
      <c r="I6">
        <v>3.4899640818393113E-3</v>
      </c>
      <c r="K6">
        <v>3.4728323801598497E-3</v>
      </c>
      <c r="L6">
        <v>1.62817486499435E-4</v>
      </c>
      <c r="M6">
        <v>4.0412233649661885E-4</v>
      </c>
      <c r="N6">
        <v>3.1805288214536505E-3</v>
      </c>
      <c r="O6">
        <v>1.3657692030220978E-4</v>
      </c>
      <c r="P6">
        <v>3.5948283581530705E-4</v>
      </c>
      <c r="Q6">
        <v>3.4728323801598501E-3</v>
      </c>
      <c r="R6">
        <v>1.62817486499435E-4</v>
      </c>
      <c r="S6">
        <v>4.0412233649661885E-4</v>
      </c>
      <c r="T6">
        <v>3.1805288214536505E-3</v>
      </c>
      <c r="U6">
        <v>1.3657692030220978E-4</v>
      </c>
      <c r="V6">
        <v>3.5948283581530705E-4</v>
      </c>
      <c r="W6">
        <v>1.7131701679461519E-5</v>
      </c>
      <c r="X6">
        <v>2.8736217997895926E-6</v>
      </c>
      <c r="Y6">
        <v>5.4305627380398235E-6</v>
      </c>
      <c r="Z6">
        <v>1.4943771619999205E-5</v>
      </c>
      <c r="AA6">
        <v>2.4842305566646623E-6</v>
      </c>
      <c r="AB6">
        <v>4.763868397589467E-6</v>
      </c>
      <c r="AC6">
        <v>1.7131701679461519E-5</v>
      </c>
      <c r="AD6">
        <v>2.8736217997895926E-6</v>
      </c>
      <c r="AE6">
        <v>5.4305627380398235E-6</v>
      </c>
      <c r="AF6">
        <v>1.4943771619999205E-5</v>
      </c>
      <c r="AG6">
        <v>2.4842305566646623E-6</v>
      </c>
      <c r="AH6">
        <v>4.763868397589467E-6</v>
      </c>
      <c r="AI6">
        <v>3.4899640818393113E-3</v>
      </c>
      <c r="AJ6">
        <v>1.6569110829922458E-4</v>
      </c>
      <c r="AK6">
        <v>4.0955289923465867E-4</v>
      </c>
      <c r="AL6">
        <v>3.1954725930736496E-3</v>
      </c>
      <c r="AM6">
        <v>1.3906115085887444E-4</v>
      </c>
      <c r="AN6">
        <v>3.6424670421289702E-4</v>
      </c>
      <c r="AO6">
        <v>3.4899640818393113E-3</v>
      </c>
      <c r="AP6">
        <v>1.6569110829922458E-4</v>
      </c>
      <c r="AQ6">
        <v>4.0955289923465867E-4</v>
      </c>
      <c r="AR6">
        <v>3.1954725930736496E-3</v>
      </c>
      <c r="AS6">
        <v>1.3906115085887444E-4</v>
      </c>
      <c r="AT6">
        <v>3.6424670421289653E-4</v>
      </c>
    </row>
    <row r="7" spans="1:46" x14ac:dyDescent="0.25">
      <c r="A7" s="21"/>
      <c r="B7" s="227"/>
      <c r="C7" s="18" t="s">
        <v>225</v>
      </c>
      <c r="D7">
        <v>1.62817486499435E-4</v>
      </c>
      <c r="E7">
        <v>1.62817486499435E-4</v>
      </c>
      <c r="F7">
        <v>2.8736217997895926E-6</v>
      </c>
      <c r="G7">
        <v>2.8736217997895926E-6</v>
      </c>
      <c r="H7">
        <v>1.6569110829922458E-4</v>
      </c>
      <c r="I7">
        <v>1.6569110829922458E-4</v>
      </c>
      <c r="K7">
        <v>1.62817486499435E-4</v>
      </c>
      <c r="L7">
        <v>4.0412233649661885E-4</v>
      </c>
      <c r="M7">
        <v>3.1805288214536505E-3</v>
      </c>
      <c r="N7">
        <v>1.3657692030220978E-4</v>
      </c>
      <c r="O7">
        <v>3.5948283581530705E-4</v>
      </c>
      <c r="P7">
        <v>2.0453491318732863E-3</v>
      </c>
      <c r="Q7">
        <v>1.62817486499435E-4</v>
      </c>
      <c r="R7">
        <v>4.0412233649661885E-4</v>
      </c>
      <c r="S7">
        <v>3.1805288214536505E-3</v>
      </c>
      <c r="T7">
        <v>1.3657692030220978E-4</v>
      </c>
      <c r="U7">
        <v>3.5948283581530705E-4</v>
      </c>
      <c r="V7">
        <v>2.0453491318732863E-3</v>
      </c>
      <c r="W7">
        <v>2.8736217997895926E-6</v>
      </c>
      <c r="X7">
        <v>5.4305627380398235E-6</v>
      </c>
      <c r="Y7">
        <v>1.4943771619999205E-5</v>
      </c>
      <c r="Z7">
        <v>2.4842305566646623E-6</v>
      </c>
      <c r="AA7">
        <v>4.763868397589467E-6</v>
      </c>
      <c r="AB7">
        <v>2.3629933350981408E-6</v>
      </c>
      <c r="AC7">
        <v>2.8736217997895926E-6</v>
      </c>
      <c r="AD7">
        <v>5.4305627380398235E-6</v>
      </c>
      <c r="AE7">
        <v>1.4943771619999205E-5</v>
      </c>
      <c r="AF7">
        <v>2.4842305566646623E-6</v>
      </c>
      <c r="AG7">
        <v>4.763868397589467E-6</v>
      </c>
      <c r="AH7">
        <v>2.3629933350981408E-6</v>
      </c>
      <c r="AI7">
        <v>1.6569110829922458E-4</v>
      </c>
      <c r="AJ7">
        <v>4.0955289923465867E-4</v>
      </c>
      <c r="AK7">
        <v>3.1954725930736496E-3</v>
      </c>
      <c r="AL7">
        <v>1.3906115085887444E-4</v>
      </c>
      <c r="AM7">
        <v>3.6424670421289702E-4</v>
      </c>
      <c r="AN7">
        <v>2.0477121252083846E-3</v>
      </c>
      <c r="AO7">
        <v>1.6569110829922458E-4</v>
      </c>
      <c r="AP7">
        <v>4.0955289923465867E-4</v>
      </c>
      <c r="AQ7">
        <v>3.1954725930736496E-3</v>
      </c>
      <c r="AR7">
        <v>1.3906115085887444E-4</v>
      </c>
      <c r="AS7">
        <v>3.6424670421289653E-4</v>
      </c>
      <c r="AT7">
        <v>2.0477121252083846E-3</v>
      </c>
    </row>
    <row r="8" spans="1:46" x14ac:dyDescent="0.25">
      <c r="A8" s="21"/>
      <c r="B8" s="227"/>
      <c r="C8" s="18" t="s">
        <v>226</v>
      </c>
      <c r="D8">
        <v>4.0412233649661885E-4</v>
      </c>
      <c r="E8">
        <v>4.0412233649661885E-4</v>
      </c>
      <c r="F8">
        <v>5.4305627380398235E-6</v>
      </c>
      <c r="G8">
        <v>5.4305627380398235E-6</v>
      </c>
      <c r="H8">
        <v>4.0955289923465867E-4</v>
      </c>
      <c r="I8">
        <v>4.0955289923465867E-4</v>
      </c>
      <c r="K8">
        <v>4.0412233649661885E-4</v>
      </c>
      <c r="L8">
        <v>3.1805288214536505E-3</v>
      </c>
      <c r="M8">
        <v>1.3657692030220978E-4</v>
      </c>
      <c r="N8">
        <v>3.5948283581530705E-4</v>
      </c>
      <c r="O8">
        <v>2.0453491318732863E-3</v>
      </c>
      <c r="P8">
        <v>9.5892507386170333E-5</v>
      </c>
      <c r="Q8">
        <v>4.0412233649661885E-4</v>
      </c>
      <c r="R8">
        <v>3.1805288214536505E-3</v>
      </c>
      <c r="S8">
        <v>1.3657692030220978E-4</v>
      </c>
      <c r="T8">
        <v>3.5948283581530705E-4</v>
      </c>
      <c r="U8">
        <v>2.0453491318732863E-3</v>
      </c>
      <c r="V8">
        <v>9.5892507386170333E-5</v>
      </c>
      <c r="W8">
        <v>5.4305627380398235E-6</v>
      </c>
      <c r="X8">
        <v>1.4943771619999205E-5</v>
      </c>
      <c r="Y8">
        <v>2.4842305566646623E-6</v>
      </c>
      <c r="Z8">
        <v>4.763868397589467E-6</v>
      </c>
      <c r="AA8">
        <v>2.3629933350981408E-6</v>
      </c>
      <c r="AB8">
        <v>3.9636162755718522E-7</v>
      </c>
      <c r="AC8">
        <v>5.4305627380398235E-6</v>
      </c>
      <c r="AD8">
        <v>1.4943771619999205E-5</v>
      </c>
      <c r="AE8">
        <v>2.4842305566646623E-6</v>
      </c>
      <c r="AF8">
        <v>4.763868397589467E-6</v>
      </c>
      <c r="AG8">
        <v>2.3629933350981408E-6</v>
      </c>
      <c r="AH8">
        <v>3.9636162755718522E-7</v>
      </c>
      <c r="AI8">
        <v>4.0955289923465867E-4</v>
      </c>
      <c r="AJ8">
        <v>3.1954725930736496E-3</v>
      </c>
      <c r="AK8">
        <v>1.3906115085887444E-4</v>
      </c>
      <c r="AL8">
        <v>3.6424670421289702E-4</v>
      </c>
      <c r="AM8">
        <v>2.0477121252083846E-3</v>
      </c>
      <c r="AN8">
        <v>9.6288869013727525E-5</v>
      </c>
      <c r="AO8">
        <v>4.0955289923465867E-4</v>
      </c>
      <c r="AP8">
        <v>3.1954725930736496E-3</v>
      </c>
      <c r="AQ8">
        <v>1.3906115085887444E-4</v>
      </c>
      <c r="AR8">
        <v>3.6424670421289653E-4</v>
      </c>
      <c r="AS8">
        <v>2.0477121252083846E-3</v>
      </c>
      <c r="AT8">
        <v>9.6288869013727525E-5</v>
      </c>
    </row>
    <row r="9" spans="1:46" x14ac:dyDescent="0.25">
      <c r="A9" s="21"/>
      <c r="B9" s="227" t="s">
        <v>227</v>
      </c>
      <c r="C9" s="18" t="s">
        <v>224</v>
      </c>
      <c r="D9">
        <v>3.1805288214536505E-3</v>
      </c>
      <c r="E9">
        <v>3.1805288214536505E-3</v>
      </c>
      <c r="F9">
        <v>1.4943771619999205E-5</v>
      </c>
      <c r="G9">
        <v>1.4943771619999205E-5</v>
      </c>
      <c r="H9">
        <v>3.1954725930736496E-3</v>
      </c>
      <c r="I9">
        <v>3.1954725930736496E-3</v>
      </c>
      <c r="K9">
        <v>3.1805288214536505E-3</v>
      </c>
      <c r="L9">
        <v>1.3657692030220978E-4</v>
      </c>
      <c r="M9">
        <v>3.5948283581530705E-4</v>
      </c>
      <c r="N9">
        <v>2.0453491318732863E-3</v>
      </c>
      <c r="O9">
        <v>9.5892507386170333E-5</v>
      </c>
      <c r="P9">
        <v>2.3801070124954244E-4</v>
      </c>
      <c r="Q9">
        <v>3.1805288214536505E-3</v>
      </c>
      <c r="R9">
        <v>1.3657692030220978E-4</v>
      </c>
      <c r="S9">
        <v>3.5948283581530705E-4</v>
      </c>
      <c r="T9">
        <v>2.0453491318732863E-3</v>
      </c>
      <c r="U9">
        <v>9.5892507386170333E-5</v>
      </c>
      <c r="V9">
        <v>2.3801070124954244E-4</v>
      </c>
      <c r="W9">
        <v>1.4943771619999205E-5</v>
      </c>
      <c r="X9">
        <v>2.4842305566646623E-6</v>
      </c>
      <c r="Y9">
        <v>4.763868397589467E-6</v>
      </c>
      <c r="Z9">
        <v>2.3629933350981408E-6</v>
      </c>
      <c r="AA9">
        <v>3.9636162755718522E-7</v>
      </c>
      <c r="AB9">
        <v>7.4904313628135505E-7</v>
      </c>
      <c r="AC9">
        <v>1.4943771619999205E-5</v>
      </c>
      <c r="AD9">
        <v>2.4842305566646623E-6</v>
      </c>
      <c r="AE9">
        <v>4.763868397589467E-6</v>
      </c>
      <c r="AF9">
        <v>2.3629933350981408E-6</v>
      </c>
      <c r="AG9">
        <v>3.9636162755718522E-7</v>
      </c>
      <c r="AH9">
        <v>7.4904313628135505E-7</v>
      </c>
      <c r="AI9">
        <v>3.1954725930736496E-3</v>
      </c>
      <c r="AJ9">
        <v>1.3906115085887444E-4</v>
      </c>
      <c r="AK9">
        <v>3.6424670421289702E-4</v>
      </c>
      <c r="AL9">
        <v>2.0477121252083846E-3</v>
      </c>
      <c r="AM9">
        <v>9.6288869013727525E-5</v>
      </c>
      <c r="AN9">
        <v>2.387597443858238E-4</v>
      </c>
      <c r="AO9">
        <v>3.1954725930736496E-3</v>
      </c>
      <c r="AP9">
        <v>1.3906115085887444E-4</v>
      </c>
      <c r="AQ9">
        <v>3.6424670421289653E-4</v>
      </c>
      <c r="AR9">
        <v>2.0477121252083846E-3</v>
      </c>
      <c r="AS9">
        <v>9.6288869013727525E-5</v>
      </c>
      <c r="AT9">
        <v>2.387597443858238E-4</v>
      </c>
    </row>
    <row r="10" spans="1:46" x14ac:dyDescent="0.25">
      <c r="A10" s="21"/>
      <c r="B10" s="227"/>
      <c r="C10" s="18" t="s">
        <v>225</v>
      </c>
      <c r="D10">
        <v>1.3657692030220978E-4</v>
      </c>
      <c r="E10">
        <v>1.3657692030220978E-4</v>
      </c>
      <c r="F10">
        <v>2.4842305566646623E-6</v>
      </c>
      <c r="G10">
        <v>2.4842305566646623E-6</v>
      </c>
      <c r="H10">
        <v>1.3906115085887444E-4</v>
      </c>
      <c r="I10">
        <v>1.3906115085887444E-4</v>
      </c>
      <c r="K10">
        <v>1.3657692030220978E-4</v>
      </c>
      <c r="L10">
        <v>3.5948283581530705E-4</v>
      </c>
      <c r="M10">
        <v>2.0453491318732863E-3</v>
      </c>
      <c r="N10">
        <v>9.5892507386170333E-5</v>
      </c>
      <c r="O10">
        <v>2.3801070124954244E-4</v>
      </c>
      <c r="P10">
        <v>1.8731948887088989E-3</v>
      </c>
      <c r="Q10">
        <v>1.3657692030220978E-4</v>
      </c>
      <c r="R10">
        <v>3.5948283581530705E-4</v>
      </c>
      <c r="S10">
        <v>2.0453491318732863E-3</v>
      </c>
      <c r="T10">
        <v>9.5892507386170333E-5</v>
      </c>
      <c r="U10">
        <v>2.3801070124954244E-4</v>
      </c>
      <c r="V10">
        <v>1.8731948887088989E-3</v>
      </c>
      <c r="W10">
        <v>2.4842305566646623E-6</v>
      </c>
      <c r="X10">
        <v>4.763868397589467E-6</v>
      </c>
      <c r="Y10">
        <v>2.3629933350981408E-6</v>
      </c>
      <c r="Z10">
        <v>3.9636162755718522E-7</v>
      </c>
      <c r="AA10">
        <v>7.4904313628135505E-7</v>
      </c>
      <c r="AB10">
        <v>2.0612098786205803E-6</v>
      </c>
      <c r="AC10">
        <v>2.4842305566646623E-6</v>
      </c>
      <c r="AD10">
        <v>4.763868397589467E-6</v>
      </c>
      <c r="AE10">
        <v>2.3629933350981408E-6</v>
      </c>
      <c r="AF10">
        <v>3.9636162755718522E-7</v>
      </c>
      <c r="AG10">
        <v>7.4904313628135505E-7</v>
      </c>
      <c r="AH10">
        <v>2.0612098786205803E-6</v>
      </c>
      <c r="AI10">
        <v>1.3906115085887444E-4</v>
      </c>
      <c r="AJ10">
        <v>3.6424670421289702E-4</v>
      </c>
      <c r="AK10">
        <v>2.0477121252083846E-3</v>
      </c>
      <c r="AL10">
        <v>9.6288869013727525E-5</v>
      </c>
      <c r="AM10">
        <v>2.387597443858238E-4</v>
      </c>
      <c r="AN10">
        <v>1.8752560985875195E-3</v>
      </c>
      <c r="AO10">
        <v>1.3906115085887444E-4</v>
      </c>
      <c r="AP10">
        <v>3.6424670421289653E-4</v>
      </c>
      <c r="AQ10">
        <v>2.0477121252083846E-3</v>
      </c>
      <c r="AR10">
        <v>9.6288869013727525E-5</v>
      </c>
      <c r="AS10">
        <v>2.387597443858238E-4</v>
      </c>
      <c r="AT10">
        <v>1.8752560985875195E-3</v>
      </c>
    </row>
    <row r="11" spans="1:46" x14ac:dyDescent="0.25">
      <c r="A11" s="21"/>
      <c r="B11" s="227"/>
      <c r="C11" s="18" t="s">
        <v>226</v>
      </c>
      <c r="D11">
        <v>3.5948283581530705E-4</v>
      </c>
      <c r="E11">
        <v>3.5948283581530705E-4</v>
      </c>
      <c r="F11">
        <v>4.763868397589467E-6</v>
      </c>
      <c r="G11">
        <v>4.763868397589467E-6</v>
      </c>
      <c r="H11">
        <v>3.6424670421289702E-4</v>
      </c>
      <c r="I11">
        <v>3.6424670421289653E-4</v>
      </c>
      <c r="K11">
        <v>3.5948283581530705E-4</v>
      </c>
      <c r="L11">
        <v>2.0453491318732863E-3</v>
      </c>
      <c r="M11">
        <v>9.5892507386170333E-5</v>
      </c>
      <c r="N11">
        <v>2.3801070124954244E-4</v>
      </c>
      <c r="O11">
        <v>1.8731948887088989E-3</v>
      </c>
      <c r="P11">
        <v>8.043794079148553E-5</v>
      </c>
      <c r="Q11">
        <v>3.5948283581530705E-4</v>
      </c>
      <c r="R11">
        <v>2.0453491318732863E-3</v>
      </c>
      <c r="S11">
        <v>9.5892507386170333E-5</v>
      </c>
      <c r="T11">
        <v>2.3801070124954244E-4</v>
      </c>
      <c r="U11">
        <v>1.8731948887088989E-3</v>
      </c>
      <c r="V11">
        <v>8.043794079148553E-5</v>
      </c>
      <c r="W11">
        <v>4.763868397589467E-6</v>
      </c>
      <c r="X11">
        <v>2.3629933350981408E-6</v>
      </c>
      <c r="Y11">
        <v>3.9636162755718522E-7</v>
      </c>
      <c r="Z11">
        <v>7.4904313628135505E-7</v>
      </c>
      <c r="AA11">
        <v>2.0612098786205803E-6</v>
      </c>
      <c r="AB11">
        <v>3.4265249057443625E-7</v>
      </c>
      <c r="AC11">
        <v>4.763868397589467E-6</v>
      </c>
      <c r="AD11">
        <v>2.3629933350981408E-6</v>
      </c>
      <c r="AE11">
        <v>3.9636162755718522E-7</v>
      </c>
      <c r="AF11">
        <v>7.4904313628135505E-7</v>
      </c>
      <c r="AG11">
        <v>2.0612098786205803E-6</v>
      </c>
      <c r="AH11">
        <v>3.4265249057443625E-7</v>
      </c>
      <c r="AI11">
        <v>3.6424670421289702E-4</v>
      </c>
      <c r="AJ11">
        <v>2.0477121252083846E-3</v>
      </c>
      <c r="AK11">
        <v>9.6288869013727525E-5</v>
      </c>
      <c r="AL11">
        <v>2.387597443858238E-4</v>
      </c>
      <c r="AM11">
        <v>1.8752560985875195E-3</v>
      </c>
      <c r="AN11">
        <v>8.0780593282059964E-5</v>
      </c>
      <c r="AO11">
        <v>3.6424670421289653E-4</v>
      </c>
      <c r="AP11">
        <v>2.0477121252083846E-3</v>
      </c>
      <c r="AQ11">
        <v>9.6288869013727525E-5</v>
      </c>
      <c r="AR11">
        <v>2.387597443858238E-4</v>
      </c>
      <c r="AS11">
        <v>1.8752560985875195E-3</v>
      </c>
      <c r="AT11">
        <v>8.0780593282059964E-5</v>
      </c>
    </row>
    <row r="12" spans="1:46" x14ac:dyDescent="0.25">
      <c r="A12" s="21" t="s">
        <v>18</v>
      </c>
      <c r="B12" s="227" t="s">
        <v>223</v>
      </c>
      <c r="C12" s="18" t="s">
        <v>224</v>
      </c>
      <c r="D12">
        <v>2.0453491318732863E-3</v>
      </c>
      <c r="E12">
        <v>2.0453491318732863E-3</v>
      </c>
      <c r="F12">
        <v>2.3629933350981408E-6</v>
      </c>
      <c r="G12">
        <v>2.3629933350981408E-6</v>
      </c>
      <c r="H12">
        <v>2.0477121252083846E-3</v>
      </c>
      <c r="I12">
        <v>2.0477121252083846E-3</v>
      </c>
      <c r="K12">
        <v>2.0453491318732863E-3</v>
      </c>
      <c r="L12">
        <v>9.5892507386170333E-5</v>
      </c>
      <c r="M12">
        <v>2.3801070124954244E-4</v>
      </c>
      <c r="N12">
        <v>1.8731948887088989E-3</v>
      </c>
      <c r="O12">
        <v>8.043794079148553E-5</v>
      </c>
      <c r="P12">
        <v>2.1171995238202139E-4</v>
      </c>
      <c r="Q12">
        <v>2.0453491318732863E-3</v>
      </c>
      <c r="R12">
        <v>9.5892507386170333E-5</v>
      </c>
      <c r="S12">
        <v>2.3801070124954244E-4</v>
      </c>
      <c r="T12">
        <v>1.8731948887088989E-3</v>
      </c>
      <c r="U12">
        <v>8.043794079148553E-5</v>
      </c>
      <c r="V12">
        <v>2.1171995238202139E-4</v>
      </c>
      <c r="W12">
        <v>2.3629933350981408E-6</v>
      </c>
      <c r="X12">
        <v>3.9636162755718522E-7</v>
      </c>
      <c r="Y12">
        <v>7.4904313628135505E-7</v>
      </c>
      <c r="Z12">
        <v>2.0612098786205803E-6</v>
      </c>
      <c r="AA12">
        <v>3.4265249057443625E-7</v>
      </c>
      <c r="AB12">
        <v>6.5708529621923695E-7</v>
      </c>
      <c r="AC12">
        <v>2.3629933350981408E-6</v>
      </c>
      <c r="AD12">
        <v>3.9636162755718522E-7</v>
      </c>
      <c r="AE12">
        <v>7.4904313628135505E-7</v>
      </c>
      <c r="AF12">
        <v>2.0612098786205803E-6</v>
      </c>
      <c r="AG12">
        <v>3.4265249057443625E-7</v>
      </c>
      <c r="AH12">
        <v>6.5708529621923695E-7</v>
      </c>
      <c r="AI12">
        <v>2.0477121252083846E-3</v>
      </c>
      <c r="AJ12">
        <v>9.6288869013727525E-5</v>
      </c>
      <c r="AK12">
        <v>2.387597443858238E-4</v>
      </c>
      <c r="AL12">
        <v>1.8752560985875195E-3</v>
      </c>
      <c r="AM12">
        <v>8.0780593282059964E-5</v>
      </c>
      <c r="AN12">
        <v>2.1237703767824063E-4</v>
      </c>
      <c r="AO12">
        <v>2.0477121252083846E-3</v>
      </c>
      <c r="AP12">
        <v>9.6288869013727525E-5</v>
      </c>
      <c r="AQ12">
        <v>2.387597443858238E-4</v>
      </c>
      <c r="AR12">
        <v>1.8752560985875195E-3</v>
      </c>
      <c r="AS12">
        <v>8.0780593282059964E-5</v>
      </c>
      <c r="AT12">
        <v>2.1237703767824063E-4</v>
      </c>
    </row>
    <row r="13" spans="1:46" x14ac:dyDescent="0.25">
      <c r="A13" s="21"/>
      <c r="B13" s="227"/>
      <c r="C13" s="18" t="s">
        <v>225</v>
      </c>
      <c r="D13">
        <v>9.5892507386170333E-5</v>
      </c>
      <c r="E13">
        <v>9.5892507386170333E-5</v>
      </c>
      <c r="F13">
        <v>3.9636162755718522E-7</v>
      </c>
      <c r="G13">
        <v>3.9636162755718522E-7</v>
      </c>
      <c r="H13">
        <v>9.6288869013727525E-5</v>
      </c>
      <c r="I13">
        <v>9.6288869013727525E-5</v>
      </c>
      <c r="K13">
        <v>9.5892507386170333E-5</v>
      </c>
      <c r="L13">
        <v>2.3801070124954244E-4</v>
      </c>
      <c r="M13">
        <v>1.8731948887088989E-3</v>
      </c>
      <c r="N13">
        <v>8.043794079148553E-5</v>
      </c>
      <c r="O13">
        <v>2.1171995238202139E-4</v>
      </c>
      <c r="P13">
        <v>2.9614950971915284E-3</v>
      </c>
      <c r="Q13">
        <v>9.5892507386170333E-5</v>
      </c>
      <c r="R13">
        <v>2.3801070124954244E-4</v>
      </c>
      <c r="S13">
        <v>1.8731948887088989E-3</v>
      </c>
      <c r="T13">
        <v>8.043794079148553E-5</v>
      </c>
      <c r="U13">
        <v>2.1171995238202139E-4</v>
      </c>
      <c r="V13">
        <v>2.9614950971915284E-3</v>
      </c>
      <c r="W13">
        <v>3.9636162755718522E-7</v>
      </c>
      <c r="X13">
        <v>7.4904313628135505E-7</v>
      </c>
      <c r="Y13">
        <v>2.0612098786205803E-6</v>
      </c>
      <c r="Z13">
        <v>3.4265249057443625E-7</v>
      </c>
      <c r="AA13">
        <v>6.5708529621923695E-7</v>
      </c>
      <c r="AB13">
        <v>3.5444900026472116E-6</v>
      </c>
      <c r="AC13">
        <v>3.9636162755718522E-7</v>
      </c>
      <c r="AD13">
        <v>7.4904313628135505E-7</v>
      </c>
      <c r="AE13">
        <v>2.0612098786205803E-6</v>
      </c>
      <c r="AF13">
        <v>3.4265249057443625E-7</v>
      </c>
      <c r="AG13">
        <v>6.5708529621923695E-7</v>
      </c>
      <c r="AH13">
        <v>3.5444900026472116E-6</v>
      </c>
      <c r="AI13">
        <v>9.6288869013727525E-5</v>
      </c>
      <c r="AJ13">
        <v>2.387597443858238E-4</v>
      </c>
      <c r="AK13">
        <v>1.8752560985875195E-3</v>
      </c>
      <c r="AL13">
        <v>8.0780593282059964E-5</v>
      </c>
      <c r="AM13">
        <v>2.1237703767824063E-4</v>
      </c>
      <c r="AN13">
        <v>2.9650395871941757E-3</v>
      </c>
      <c r="AO13">
        <v>9.6288869013727525E-5</v>
      </c>
      <c r="AP13">
        <v>2.387597443858238E-4</v>
      </c>
      <c r="AQ13">
        <v>1.8752560985875195E-3</v>
      </c>
      <c r="AR13">
        <v>8.0780593282059964E-5</v>
      </c>
      <c r="AS13">
        <v>2.1237703767824063E-4</v>
      </c>
      <c r="AT13">
        <v>2.9650395871941757E-3</v>
      </c>
    </row>
    <row r="14" spans="1:46" x14ac:dyDescent="0.25">
      <c r="A14" s="21"/>
      <c r="B14" s="227"/>
      <c r="C14" s="18" t="s">
        <v>226</v>
      </c>
      <c r="D14">
        <v>2.3801070124954244E-4</v>
      </c>
      <c r="E14">
        <v>2.3801070124954244E-4</v>
      </c>
      <c r="F14">
        <v>7.4904313628135505E-7</v>
      </c>
      <c r="G14">
        <v>7.4904313628135505E-7</v>
      </c>
      <c r="H14">
        <v>2.387597443858238E-4</v>
      </c>
      <c r="I14">
        <v>2.387597443858238E-4</v>
      </c>
      <c r="K14">
        <v>2.3801070124954244E-4</v>
      </c>
      <c r="L14">
        <v>1.8731948887088989E-3</v>
      </c>
      <c r="M14">
        <v>8.043794079148553E-5</v>
      </c>
      <c r="N14">
        <v>2.1171995238202139E-4</v>
      </c>
      <c r="O14">
        <v>2.9614950971915284E-3</v>
      </c>
      <c r="P14">
        <v>1.3884435965289246E-4</v>
      </c>
      <c r="Q14">
        <v>2.3801070124954244E-4</v>
      </c>
      <c r="R14">
        <v>1.8731948887088989E-3</v>
      </c>
      <c r="S14">
        <v>8.043794079148553E-5</v>
      </c>
      <c r="T14">
        <v>2.1171995238202139E-4</v>
      </c>
      <c r="U14">
        <v>2.9614950971915284E-3</v>
      </c>
      <c r="V14">
        <v>1.3884435965289246E-4</v>
      </c>
      <c r="W14">
        <v>7.4904313628135505E-7</v>
      </c>
      <c r="X14">
        <v>2.0612098786205803E-6</v>
      </c>
      <c r="Y14">
        <v>3.4265249057443625E-7</v>
      </c>
      <c r="Z14">
        <v>6.5708529621923695E-7</v>
      </c>
      <c r="AA14">
        <v>3.5444900026472116E-6</v>
      </c>
      <c r="AB14">
        <v>5.9454244133577783E-7</v>
      </c>
      <c r="AC14">
        <v>7.4904313628135505E-7</v>
      </c>
      <c r="AD14">
        <v>2.0612098786205803E-6</v>
      </c>
      <c r="AE14">
        <v>3.4265249057443625E-7</v>
      </c>
      <c r="AF14">
        <v>6.5708529621923695E-7</v>
      </c>
      <c r="AG14">
        <v>3.5444900026472116E-6</v>
      </c>
      <c r="AH14">
        <v>5.9454244133577783E-7</v>
      </c>
      <c r="AI14">
        <v>2.387597443858238E-4</v>
      </c>
      <c r="AJ14">
        <v>1.8752560985875195E-3</v>
      </c>
      <c r="AK14">
        <v>8.0780593282059964E-5</v>
      </c>
      <c r="AL14">
        <v>2.1237703767824063E-4</v>
      </c>
      <c r="AM14">
        <v>2.9650395871941757E-3</v>
      </c>
      <c r="AN14">
        <v>1.3943890209422823E-4</v>
      </c>
      <c r="AO14">
        <v>2.387597443858238E-4</v>
      </c>
      <c r="AP14">
        <v>1.8752560985875195E-3</v>
      </c>
      <c r="AQ14">
        <v>8.0780593282059964E-5</v>
      </c>
      <c r="AR14">
        <v>2.1237703767824063E-4</v>
      </c>
      <c r="AS14">
        <v>2.9650395871941757E-3</v>
      </c>
      <c r="AT14">
        <v>1.3943890209422823E-4</v>
      </c>
    </row>
    <row r="15" spans="1:46" x14ac:dyDescent="0.25">
      <c r="A15" s="21"/>
      <c r="B15" s="227" t="s">
        <v>227</v>
      </c>
      <c r="C15" s="18" t="s">
        <v>224</v>
      </c>
      <c r="D15">
        <v>1.8731948887088989E-3</v>
      </c>
      <c r="E15">
        <v>1.8731948887088989E-3</v>
      </c>
      <c r="F15">
        <v>2.0612098786205803E-6</v>
      </c>
      <c r="G15">
        <v>2.0612098786205803E-6</v>
      </c>
      <c r="H15">
        <v>1.8752560985875195E-3</v>
      </c>
      <c r="I15">
        <v>1.8752560985875195E-3</v>
      </c>
      <c r="K15">
        <v>1.8731948887088989E-3</v>
      </c>
      <c r="L15">
        <v>8.043794079148553E-5</v>
      </c>
      <c r="M15">
        <v>2.1171995238202139E-4</v>
      </c>
      <c r="N15">
        <v>2.9614950971915284E-3</v>
      </c>
      <c r="O15">
        <v>1.3884435965289246E-4</v>
      </c>
      <c r="P15">
        <v>3.4461966118423329E-4</v>
      </c>
      <c r="Q15">
        <v>1.8731948887088989E-3</v>
      </c>
      <c r="R15">
        <v>8.043794079148553E-5</v>
      </c>
      <c r="S15">
        <v>2.1171995238202139E-4</v>
      </c>
      <c r="T15">
        <v>2.9614950971915284E-3</v>
      </c>
      <c r="U15">
        <v>1.3884435965289246E-4</v>
      </c>
      <c r="V15">
        <v>3.4461966118423329E-4</v>
      </c>
      <c r="W15">
        <v>2.0612098786205803E-6</v>
      </c>
      <c r="X15">
        <v>3.4265249057443625E-7</v>
      </c>
      <c r="Y15">
        <v>6.5708529621923695E-7</v>
      </c>
      <c r="Z15">
        <v>3.5444900026472116E-6</v>
      </c>
      <c r="AA15">
        <v>5.9454244133577783E-7</v>
      </c>
      <c r="AB15">
        <v>1.1235647044220327E-6</v>
      </c>
      <c r="AC15">
        <v>2.0612098786205803E-6</v>
      </c>
      <c r="AD15">
        <v>3.4265249057443625E-7</v>
      </c>
      <c r="AE15">
        <v>6.5708529621923695E-7</v>
      </c>
      <c r="AF15">
        <v>3.5444900026472116E-6</v>
      </c>
      <c r="AG15">
        <v>5.9454244133577783E-7</v>
      </c>
      <c r="AH15">
        <v>1.1235647044220327E-6</v>
      </c>
      <c r="AI15">
        <v>1.8752560985875195E-3</v>
      </c>
      <c r="AJ15">
        <v>8.0780593282059964E-5</v>
      </c>
      <c r="AK15">
        <v>2.1237703767824063E-4</v>
      </c>
      <c r="AL15">
        <v>2.9650395871941757E-3</v>
      </c>
      <c r="AM15">
        <v>1.3943890209422823E-4</v>
      </c>
      <c r="AN15">
        <v>3.457432258886553E-4</v>
      </c>
      <c r="AO15">
        <v>1.8752560985875195E-3</v>
      </c>
      <c r="AP15">
        <v>8.0780593282059964E-5</v>
      </c>
      <c r="AQ15">
        <v>2.1237703767824063E-4</v>
      </c>
      <c r="AR15">
        <v>2.9650395871941757E-3</v>
      </c>
      <c r="AS15">
        <v>1.3943890209422823E-4</v>
      </c>
      <c r="AT15">
        <v>3.457432258886553E-4</v>
      </c>
    </row>
    <row r="16" spans="1:46" x14ac:dyDescent="0.25">
      <c r="A16" s="21"/>
      <c r="B16" s="227"/>
      <c r="C16" s="18" t="s">
        <v>225</v>
      </c>
      <c r="D16">
        <v>8.043794079148553E-5</v>
      </c>
      <c r="E16">
        <v>8.043794079148553E-5</v>
      </c>
      <c r="F16">
        <v>3.4265249057443625E-7</v>
      </c>
      <c r="G16">
        <v>3.4265249057443625E-7</v>
      </c>
      <c r="H16">
        <v>8.0780593282059964E-5</v>
      </c>
      <c r="I16">
        <v>8.0780593282059964E-5</v>
      </c>
      <c r="K16">
        <v>8.043794079148553E-5</v>
      </c>
      <c r="L16">
        <v>2.1171995238202139E-4</v>
      </c>
      <c r="M16">
        <v>2.9614950971915284E-3</v>
      </c>
      <c r="N16">
        <v>1.3884435965289246E-4</v>
      </c>
      <c r="O16">
        <v>3.4461966118423329E-4</v>
      </c>
      <c r="P16">
        <v>2.7122300992764264E-3</v>
      </c>
      <c r="Q16">
        <v>8.043794079148553E-5</v>
      </c>
      <c r="R16">
        <v>2.1171995238202139E-4</v>
      </c>
      <c r="S16">
        <v>2.9614950971915284E-3</v>
      </c>
      <c r="T16">
        <v>1.3884435965289246E-4</v>
      </c>
      <c r="U16">
        <v>3.4461966118423329E-4</v>
      </c>
      <c r="V16">
        <v>2.7122300992764264E-3</v>
      </c>
      <c r="W16">
        <v>3.4265249057443625E-7</v>
      </c>
      <c r="X16">
        <v>6.5708529621923695E-7</v>
      </c>
      <c r="Y16">
        <v>3.5444900026472116E-6</v>
      </c>
      <c r="Z16">
        <v>5.9454244133577783E-7</v>
      </c>
      <c r="AA16">
        <v>1.1235647044220327E-6</v>
      </c>
      <c r="AB16">
        <v>3.0918148179308706E-6</v>
      </c>
      <c r="AC16">
        <v>3.4265249057443625E-7</v>
      </c>
      <c r="AD16">
        <v>6.5708529621923695E-7</v>
      </c>
      <c r="AE16">
        <v>3.5444900026472116E-6</v>
      </c>
      <c r="AF16">
        <v>5.9454244133577783E-7</v>
      </c>
      <c r="AG16">
        <v>1.1235647044220327E-6</v>
      </c>
      <c r="AH16">
        <v>3.0918148179308706E-6</v>
      </c>
      <c r="AI16">
        <v>8.0780593282059964E-5</v>
      </c>
      <c r="AJ16">
        <v>2.1237703767824063E-4</v>
      </c>
      <c r="AK16">
        <v>2.9650395871941757E-3</v>
      </c>
      <c r="AL16">
        <v>1.3943890209422823E-4</v>
      </c>
      <c r="AM16">
        <v>3.457432258886553E-4</v>
      </c>
      <c r="AN16">
        <v>2.7153219140943572E-3</v>
      </c>
      <c r="AO16">
        <v>8.0780593282059964E-5</v>
      </c>
      <c r="AP16">
        <v>2.1237703767824063E-4</v>
      </c>
      <c r="AQ16">
        <v>2.9650395871941757E-3</v>
      </c>
      <c r="AR16">
        <v>1.3943890209422823E-4</v>
      </c>
      <c r="AS16">
        <v>3.457432258886553E-4</v>
      </c>
      <c r="AT16">
        <v>2.7153219140943572E-3</v>
      </c>
    </row>
    <row r="17" spans="1:46" x14ac:dyDescent="0.25">
      <c r="A17" s="21"/>
      <c r="B17" s="227"/>
      <c r="C17" s="18" t="s">
        <v>226</v>
      </c>
      <c r="D17">
        <v>2.1171995238202139E-4</v>
      </c>
      <c r="E17">
        <v>2.1171995238202139E-4</v>
      </c>
      <c r="F17">
        <v>6.5708529621923695E-7</v>
      </c>
      <c r="G17">
        <v>6.5708529621923695E-7</v>
      </c>
      <c r="H17">
        <v>2.1237703767824063E-4</v>
      </c>
      <c r="I17">
        <v>2.1237703767824063E-4</v>
      </c>
      <c r="K17">
        <v>2.1171995238202139E-4</v>
      </c>
      <c r="L17">
        <v>2.9614950971915284E-3</v>
      </c>
      <c r="M17">
        <v>1.3884435965289246E-4</v>
      </c>
      <c r="N17">
        <v>3.4461966118423329E-4</v>
      </c>
      <c r="O17">
        <v>2.7122300992764264E-3</v>
      </c>
      <c r="P17">
        <v>1.1646743510433842E-4</v>
      </c>
      <c r="Q17">
        <v>2.1171995238202139E-4</v>
      </c>
      <c r="R17">
        <v>2.9614950971915284E-3</v>
      </c>
      <c r="S17">
        <v>1.3884435965289246E-4</v>
      </c>
      <c r="T17">
        <v>3.4461966118423329E-4</v>
      </c>
      <c r="U17">
        <v>2.7122300992764264E-3</v>
      </c>
      <c r="V17">
        <v>1.1646743510433842E-4</v>
      </c>
      <c r="W17">
        <v>6.5708529621923695E-7</v>
      </c>
      <c r="X17">
        <v>3.5444900026472116E-6</v>
      </c>
      <c r="Y17">
        <v>5.9454244133577783E-7</v>
      </c>
      <c r="Z17">
        <v>1.1235647044220327E-6</v>
      </c>
      <c r="AA17">
        <v>3.0918148179308706E-6</v>
      </c>
      <c r="AB17">
        <v>5.1397873586165434E-7</v>
      </c>
      <c r="AC17">
        <v>6.5708529621923695E-7</v>
      </c>
      <c r="AD17">
        <v>3.5444900026472116E-6</v>
      </c>
      <c r="AE17">
        <v>5.9454244133577783E-7</v>
      </c>
      <c r="AF17">
        <v>1.1235647044220327E-6</v>
      </c>
      <c r="AG17">
        <v>3.0918148179308706E-6</v>
      </c>
      <c r="AH17">
        <v>5.1397873586165434E-7</v>
      </c>
      <c r="AI17">
        <v>2.1237703767824063E-4</v>
      </c>
      <c r="AJ17">
        <v>2.9650395871941757E-3</v>
      </c>
      <c r="AK17">
        <v>1.3943890209422823E-4</v>
      </c>
      <c r="AL17">
        <v>3.457432258886553E-4</v>
      </c>
      <c r="AM17">
        <v>2.7153219140943572E-3</v>
      </c>
      <c r="AN17">
        <v>1.1698141384020007E-4</v>
      </c>
      <c r="AO17">
        <v>2.1237703767824063E-4</v>
      </c>
      <c r="AP17">
        <v>2.9650395871941757E-3</v>
      </c>
      <c r="AQ17">
        <v>1.3943890209422823E-4</v>
      </c>
      <c r="AR17">
        <v>3.457432258886553E-4</v>
      </c>
      <c r="AS17">
        <v>2.7153219140943572E-3</v>
      </c>
      <c r="AT17">
        <v>1.1698141384020007E-4</v>
      </c>
    </row>
    <row r="18" spans="1:46" x14ac:dyDescent="0.25">
      <c r="A18" s="21" t="s">
        <v>19</v>
      </c>
      <c r="B18" s="227" t="s">
        <v>223</v>
      </c>
      <c r="C18" s="18" t="s">
        <v>224</v>
      </c>
      <c r="D18">
        <v>2.9614950971915284E-3</v>
      </c>
      <c r="E18">
        <v>2.9614950971915284E-3</v>
      </c>
      <c r="F18">
        <v>3.5444900026472116E-6</v>
      </c>
      <c r="G18">
        <v>3.5444900026472116E-6</v>
      </c>
      <c r="H18">
        <v>2.9650395871941757E-3</v>
      </c>
      <c r="I18">
        <v>2.9650395871941757E-3</v>
      </c>
      <c r="K18">
        <v>2.9614950971915284E-3</v>
      </c>
      <c r="L18">
        <v>1.3884435965289246E-4</v>
      </c>
      <c r="M18">
        <v>3.4461966118423329E-4</v>
      </c>
      <c r="N18">
        <v>2.7122300992764264E-3</v>
      </c>
      <c r="O18">
        <v>1.1646743510433842E-4</v>
      </c>
      <c r="P18">
        <v>3.0655284771980177E-4</v>
      </c>
      <c r="Q18">
        <v>2.9614950971915284E-3</v>
      </c>
      <c r="R18">
        <v>1.3884435965289246E-4</v>
      </c>
      <c r="S18">
        <v>3.4461966118423329E-4</v>
      </c>
      <c r="T18">
        <v>2.7122300992764264E-3</v>
      </c>
      <c r="U18">
        <v>1.1646743510433842E-4</v>
      </c>
      <c r="V18">
        <v>3.0655284771980177E-4</v>
      </c>
      <c r="W18">
        <v>3.5444900026472116E-6</v>
      </c>
      <c r="X18">
        <v>5.9454244133577783E-7</v>
      </c>
      <c r="Y18">
        <v>1.1235647044220327E-6</v>
      </c>
      <c r="Z18">
        <v>3.0918148179308706E-6</v>
      </c>
      <c r="AA18">
        <v>5.1397873586165434E-7</v>
      </c>
      <c r="AB18">
        <v>9.8562794432885554E-7</v>
      </c>
      <c r="AC18">
        <v>3.5444900026472116E-6</v>
      </c>
      <c r="AD18">
        <v>5.9454244133577783E-7</v>
      </c>
      <c r="AE18">
        <v>1.1235647044220327E-6</v>
      </c>
      <c r="AF18">
        <v>3.0918148179308706E-6</v>
      </c>
      <c r="AG18">
        <v>5.1397873586165434E-7</v>
      </c>
      <c r="AH18">
        <v>9.8562794432885554E-7</v>
      </c>
      <c r="AI18">
        <v>2.9650395871941757E-3</v>
      </c>
      <c r="AJ18">
        <v>1.3943890209422823E-4</v>
      </c>
      <c r="AK18">
        <v>3.457432258886553E-4</v>
      </c>
      <c r="AL18">
        <v>2.7153219140943572E-3</v>
      </c>
      <c r="AM18">
        <v>1.1698141384020007E-4</v>
      </c>
      <c r="AN18">
        <v>3.0753847566413064E-4</v>
      </c>
      <c r="AO18">
        <v>2.9650395871941757E-3</v>
      </c>
      <c r="AP18">
        <v>1.3943890209422823E-4</v>
      </c>
      <c r="AQ18">
        <v>3.457432258886553E-4</v>
      </c>
      <c r="AR18">
        <v>2.7153219140943572E-3</v>
      </c>
      <c r="AS18">
        <v>1.1698141384020007E-4</v>
      </c>
      <c r="AT18">
        <v>3.0753847566413064E-4</v>
      </c>
    </row>
    <row r="19" spans="1:46" x14ac:dyDescent="0.25">
      <c r="A19" s="21"/>
      <c r="B19" s="227"/>
      <c r="C19" s="18" t="s">
        <v>225</v>
      </c>
      <c r="D19">
        <v>1.3884435965289246E-4</v>
      </c>
      <c r="E19">
        <v>1.3884435965289246E-4</v>
      </c>
      <c r="F19">
        <v>5.9454244133577783E-7</v>
      </c>
      <c r="G19">
        <v>5.9454244133577783E-7</v>
      </c>
      <c r="H19">
        <v>1.3943890209422823E-4</v>
      </c>
      <c r="I19">
        <v>1.3943890209422823E-4</v>
      </c>
      <c r="K19">
        <v>1.3884435965289246E-4</v>
      </c>
      <c r="L19">
        <v>3.4461966118423329E-4</v>
      </c>
      <c r="M19">
        <v>2.7122300992764264E-3</v>
      </c>
      <c r="N19">
        <v>1.1646743510433842E-4</v>
      </c>
      <c r="O19">
        <v>3.0655284771980177E-4</v>
      </c>
      <c r="P19">
        <v>2.4075463739758468E-3</v>
      </c>
      <c r="Q19">
        <v>1.3884435965289246E-4</v>
      </c>
      <c r="R19">
        <v>3.4461966118423329E-4</v>
      </c>
      <c r="S19">
        <v>2.7122300992764264E-3</v>
      </c>
      <c r="T19">
        <v>1.1646743510433842E-4</v>
      </c>
      <c r="U19">
        <v>3.0655284771980177E-4</v>
      </c>
      <c r="V19">
        <v>2.4075463739758468E-3</v>
      </c>
      <c r="W19">
        <v>5.9454244133577783E-7</v>
      </c>
      <c r="X19">
        <v>1.1235647044220327E-6</v>
      </c>
      <c r="Y19">
        <v>3.0918148179308706E-6</v>
      </c>
      <c r="Z19">
        <v>5.1397873586165434E-7</v>
      </c>
      <c r="AA19">
        <v>9.8562794432885554E-7</v>
      </c>
      <c r="AB19">
        <v>1.7722450013236058E-6</v>
      </c>
      <c r="AC19">
        <v>5.9454244133577783E-7</v>
      </c>
      <c r="AD19">
        <v>1.1235647044220327E-6</v>
      </c>
      <c r="AE19">
        <v>3.0918148179308706E-6</v>
      </c>
      <c r="AF19">
        <v>5.1397873586165434E-7</v>
      </c>
      <c r="AG19">
        <v>9.8562794432885554E-7</v>
      </c>
      <c r="AH19">
        <v>1.7722450013236058E-6</v>
      </c>
      <c r="AI19">
        <v>1.3943890209422823E-4</v>
      </c>
      <c r="AJ19">
        <v>3.457432258886553E-4</v>
      </c>
      <c r="AK19">
        <v>2.7153219140943572E-3</v>
      </c>
      <c r="AL19">
        <v>1.1698141384020007E-4</v>
      </c>
      <c r="AM19">
        <v>3.0753847566413064E-4</v>
      </c>
      <c r="AN19">
        <v>2.4093186189771704E-3</v>
      </c>
      <c r="AO19">
        <v>1.3943890209422823E-4</v>
      </c>
      <c r="AP19">
        <v>3.457432258886553E-4</v>
      </c>
      <c r="AQ19">
        <v>2.7153219140943572E-3</v>
      </c>
      <c r="AR19">
        <v>1.1698141384020007E-4</v>
      </c>
      <c r="AS19">
        <v>3.0753847566413064E-4</v>
      </c>
      <c r="AT19">
        <v>2.4093186189771704E-3</v>
      </c>
    </row>
    <row r="20" spans="1:46" x14ac:dyDescent="0.25">
      <c r="A20" s="21"/>
      <c r="B20" s="227"/>
      <c r="C20" s="18" t="s">
        <v>226</v>
      </c>
      <c r="D20">
        <v>3.4461966118423329E-4</v>
      </c>
      <c r="E20">
        <v>3.4461966118423329E-4</v>
      </c>
      <c r="F20">
        <v>1.1235647044220327E-6</v>
      </c>
      <c r="G20">
        <v>1.1235647044220327E-6</v>
      </c>
      <c r="H20">
        <v>3.457432258886553E-4</v>
      </c>
      <c r="I20">
        <v>3.457432258886553E-4</v>
      </c>
      <c r="K20">
        <v>3.4461966118423329E-4</v>
      </c>
      <c r="L20">
        <v>2.7122300992764264E-3</v>
      </c>
      <c r="M20">
        <v>1.1646743510433842E-4</v>
      </c>
      <c r="N20">
        <v>3.0655284771980177E-4</v>
      </c>
      <c r="O20">
        <v>2.4075463739758468E-3</v>
      </c>
      <c r="P20">
        <v>1.1287347223580463E-4</v>
      </c>
      <c r="Q20">
        <v>3.4461966118423329E-4</v>
      </c>
      <c r="R20">
        <v>2.7122300992764264E-3</v>
      </c>
      <c r="S20">
        <v>1.1646743510433842E-4</v>
      </c>
      <c r="T20">
        <v>3.0655284771980177E-4</v>
      </c>
      <c r="U20">
        <v>2.4075463739758468E-3</v>
      </c>
      <c r="V20">
        <v>1.1287347223580463E-4</v>
      </c>
      <c r="W20">
        <v>1.1235647044220327E-6</v>
      </c>
      <c r="X20">
        <v>3.0918148179308706E-6</v>
      </c>
      <c r="Y20">
        <v>5.1397873586165434E-7</v>
      </c>
      <c r="Z20">
        <v>9.8562794432885554E-7</v>
      </c>
      <c r="AA20">
        <v>1.7722450013236058E-6</v>
      </c>
      <c r="AB20">
        <v>2.9727122066788891E-7</v>
      </c>
      <c r="AC20">
        <v>1.1235647044220327E-6</v>
      </c>
      <c r="AD20">
        <v>3.0918148179308706E-6</v>
      </c>
      <c r="AE20">
        <v>5.1397873586165434E-7</v>
      </c>
      <c r="AF20">
        <v>9.8562794432885554E-7</v>
      </c>
      <c r="AG20">
        <v>1.7722450013236058E-6</v>
      </c>
      <c r="AH20">
        <v>2.9727122066788891E-7</v>
      </c>
      <c r="AI20">
        <v>3.457432258886553E-4</v>
      </c>
      <c r="AJ20">
        <v>2.7153219140943572E-3</v>
      </c>
      <c r="AK20">
        <v>1.1698141384020007E-4</v>
      </c>
      <c r="AL20">
        <v>3.0753847566413064E-4</v>
      </c>
      <c r="AM20">
        <v>2.4093186189771704E-3</v>
      </c>
      <c r="AN20">
        <v>1.1317074345647252E-4</v>
      </c>
      <c r="AO20">
        <v>3.457432258886553E-4</v>
      </c>
      <c r="AP20">
        <v>2.7153219140943572E-3</v>
      </c>
      <c r="AQ20">
        <v>1.1698141384020007E-4</v>
      </c>
      <c r="AR20">
        <v>3.0753847566413064E-4</v>
      </c>
      <c r="AS20">
        <v>2.4093186189771704E-3</v>
      </c>
      <c r="AT20">
        <v>1.1317074345647252E-4</v>
      </c>
    </row>
    <row r="21" spans="1:46" x14ac:dyDescent="0.25">
      <c r="A21" s="21"/>
      <c r="B21" s="227" t="s">
        <v>227</v>
      </c>
      <c r="C21" s="18" t="s">
        <v>224</v>
      </c>
      <c r="D21">
        <v>2.7122300992764264E-3</v>
      </c>
      <c r="E21">
        <v>2.7122300992764264E-3</v>
      </c>
      <c r="F21">
        <v>3.0918148179308706E-6</v>
      </c>
      <c r="G21">
        <v>3.0918148179308706E-6</v>
      </c>
      <c r="H21">
        <v>2.7153219140943572E-3</v>
      </c>
      <c r="I21">
        <v>2.7153219140943572E-3</v>
      </c>
      <c r="K21">
        <v>2.7122300992764264E-3</v>
      </c>
      <c r="L21">
        <v>1.1646743510433842E-4</v>
      </c>
      <c r="M21">
        <v>3.0655284771980177E-4</v>
      </c>
      <c r="N21">
        <v>2.4075463739758468E-3</v>
      </c>
      <c r="O21">
        <v>1.1287347223580463E-4</v>
      </c>
      <c r="P21">
        <v>2.8015842959581549E-4</v>
      </c>
      <c r="Q21">
        <v>2.7122300992764264E-3</v>
      </c>
      <c r="R21">
        <v>1.1646743510433842E-4</v>
      </c>
      <c r="S21">
        <v>3.0655284771980177E-4</v>
      </c>
      <c r="T21">
        <v>2.4075463739758468E-3</v>
      </c>
      <c r="U21">
        <v>1.1287347223580463E-4</v>
      </c>
      <c r="V21">
        <v>2.8015842959581549E-4</v>
      </c>
      <c r="W21">
        <v>3.0918148179308706E-6</v>
      </c>
      <c r="X21">
        <v>5.1397873586165434E-7</v>
      </c>
      <c r="Y21">
        <v>9.8562794432885554E-7</v>
      </c>
      <c r="Z21">
        <v>1.7722450013236058E-6</v>
      </c>
      <c r="AA21">
        <v>2.9727122066788891E-7</v>
      </c>
      <c r="AB21">
        <v>5.6178235221101634E-7</v>
      </c>
      <c r="AC21">
        <v>3.0918148179308706E-6</v>
      </c>
      <c r="AD21">
        <v>5.1397873586165434E-7</v>
      </c>
      <c r="AE21">
        <v>9.8562794432885554E-7</v>
      </c>
      <c r="AF21">
        <v>1.7722450013236058E-6</v>
      </c>
      <c r="AG21">
        <v>2.9727122066788891E-7</v>
      </c>
      <c r="AH21">
        <v>5.6178235221101634E-7</v>
      </c>
      <c r="AI21">
        <v>2.7153219140943572E-3</v>
      </c>
      <c r="AJ21">
        <v>1.1698141384020007E-4</v>
      </c>
      <c r="AK21">
        <v>3.0753847566413064E-4</v>
      </c>
      <c r="AL21">
        <v>2.4093186189771704E-3</v>
      </c>
      <c r="AM21">
        <v>1.1317074345647252E-4</v>
      </c>
      <c r="AN21">
        <v>2.8072021194802649E-4</v>
      </c>
      <c r="AO21">
        <v>2.7153219140943572E-3</v>
      </c>
      <c r="AP21">
        <v>1.1698141384020007E-4</v>
      </c>
      <c r="AQ21">
        <v>3.0753847566413064E-4</v>
      </c>
      <c r="AR21">
        <v>2.4093186189771704E-3</v>
      </c>
      <c r="AS21">
        <v>1.1317074345647252E-4</v>
      </c>
      <c r="AT21">
        <v>2.8072021194802649E-4</v>
      </c>
    </row>
    <row r="22" spans="1:46" x14ac:dyDescent="0.25">
      <c r="A22" s="21"/>
      <c r="B22" s="227"/>
      <c r="C22" s="18" t="s">
        <v>225</v>
      </c>
      <c r="D22">
        <v>1.1646743510433842E-4</v>
      </c>
      <c r="E22">
        <v>1.1646743510433842E-4</v>
      </c>
      <c r="F22">
        <v>5.1397873586165434E-7</v>
      </c>
      <c r="G22">
        <v>5.1397873586165434E-7</v>
      </c>
      <c r="H22">
        <v>1.1698141384020007E-4</v>
      </c>
      <c r="I22">
        <v>1.1698141384020007E-4</v>
      </c>
      <c r="K22">
        <v>1.1646743510433842E-4</v>
      </c>
      <c r="L22">
        <v>3.0655284771980177E-4</v>
      </c>
      <c r="M22">
        <v>2.4075463739758468E-3</v>
      </c>
      <c r="N22">
        <v>1.1287347223580463E-4</v>
      </c>
      <c r="O22">
        <v>2.8015842959581549E-4</v>
      </c>
      <c r="P22">
        <v>2.2049064835844324E-3</v>
      </c>
      <c r="Q22">
        <v>1.1646743510433842E-4</v>
      </c>
      <c r="R22">
        <v>3.0655284771980177E-4</v>
      </c>
      <c r="S22">
        <v>2.4075463739758468E-3</v>
      </c>
      <c r="T22">
        <v>1.1287347223580463E-4</v>
      </c>
      <c r="U22">
        <v>2.8015842959581549E-4</v>
      </c>
      <c r="V22">
        <v>2.2049064835844324E-3</v>
      </c>
      <c r="W22">
        <v>5.1397873586165434E-7</v>
      </c>
      <c r="X22">
        <v>9.8562794432885554E-7</v>
      </c>
      <c r="Y22">
        <v>1.7722450013236058E-6</v>
      </c>
      <c r="Z22">
        <v>2.9727122066788891E-7</v>
      </c>
      <c r="AA22">
        <v>5.6178235221101634E-7</v>
      </c>
      <c r="AB22">
        <v>1.5459074089654353E-6</v>
      </c>
      <c r="AC22">
        <v>5.1397873586165434E-7</v>
      </c>
      <c r="AD22">
        <v>9.8562794432885554E-7</v>
      </c>
      <c r="AE22">
        <v>1.7722450013236058E-6</v>
      </c>
      <c r="AF22">
        <v>2.9727122066788891E-7</v>
      </c>
      <c r="AG22">
        <v>5.6178235221101634E-7</v>
      </c>
      <c r="AH22">
        <v>1.5459074089654353E-6</v>
      </c>
      <c r="AI22">
        <v>1.1698141384020007E-4</v>
      </c>
      <c r="AJ22">
        <v>3.0753847566413064E-4</v>
      </c>
      <c r="AK22">
        <v>2.4093186189771704E-3</v>
      </c>
      <c r="AL22">
        <v>1.1317074345647252E-4</v>
      </c>
      <c r="AM22">
        <v>2.8072021194802649E-4</v>
      </c>
      <c r="AN22">
        <v>2.2064523909933981E-3</v>
      </c>
      <c r="AO22">
        <v>1.1698141384020007E-4</v>
      </c>
      <c r="AP22">
        <v>3.0753847566413064E-4</v>
      </c>
      <c r="AQ22">
        <v>2.4093186189771704E-3</v>
      </c>
      <c r="AR22">
        <v>1.1317074345647252E-4</v>
      </c>
      <c r="AS22">
        <v>2.8072021194802649E-4</v>
      </c>
      <c r="AT22">
        <v>2.2064523909933981E-3</v>
      </c>
    </row>
    <row r="23" spans="1:46" x14ac:dyDescent="0.25">
      <c r="A23" s="21"/>
      <c r="B23" s="227"/>
      <c r="C23" s="18" t="s">
        <v>226</v>
      </c>
      <c r="D23">
        <v>3.0655284771980177E-4</v>
      </c>
      <c r="E23">
        <v>3.0655284771980177E-4</v>
      </c>
      <c r="F23">
        <v>9.8562794432885554E-7</v>
      </c>
      <c r="G23">
        <v>9.8562794432885554E-7</v>
      </c>
      <c r="H23">
        <v>3.0753847566413064E-4</v>
      </c>
      <c r="I23">
        <v>3.0753847566413064E-4</v>
      </c>
      <c r="K23">
        <v>3.0655284771980177E-4</v>
      </c>
      <c r="L23">
        <v>2.4075463739758468E-3</v>
      </c>
      <c r="M23">
        <v>1.1287347223580463E-4</v>
      </c>
      <c r="N23">
        <v>2.8015842959581549E-4</v>
      </c>
      <c r="O23">
        <v>2.2049064835844324E-3</v>
      </c>
      <c r="P23">
        <v>9.4682159473311075E-5</v>
      </c>
      <c r="Q23">
        <v>3.0655284771980177E-4</v>
      </c>
      <c r="R23">
        <v>2.4075463739758468E-3</v>
      </c>
      <c r="S23">
        <v>1.1287347223580463E-4</v>
      </c>
      <c r="T23">
        <v>2.8015842959581549E-4</v>
      </c>
      <c r="U23">
        <v>2.2049064835844324E-3</v>
      </c>
      <c r="V23">
        <v>9.4682159473311075E-5</v>
      </c>
      <c r="W23">
        <v>9.8562794432885554E-7</v>
      </c>
      <c r="X23">
        <v>1.7722450013236058E-6</v>
      </c>
      <c r="Y23">
        <v>2.9727122066788891E-7</v>
      </c>
      <c r="Z23">
        <v>5.6178235221101634E-7</v>
      </c>
      <c r="AA23">
        <v>1.5459074089654353E-6</v>
      </c>
      <c r="AB23">
        <v>2.5698936793082717E-7</v>
      </c>
      <c r="AC23">
        <v>9.8562794432885554E-7</v>
      </c>
      <c r="AD23">
        <v>1.7722450013236058E-6</v>
      </c>
      <c r="AE23">
        <v>2.9727122066788891E-7</v>
      </c>
      <c r="AF23">
        <v>5.6178235221101634E-7</v>
      </c>
      <c r="AG23">
        <v>1.5459074089654353E-6</v>
      </c>
      <c r="AH23">
        <v>2.5698936793082717E-7</v>
      </c>
      <c r="AI23">
        <v>3.0753847566413064E-4</v>
      </c>
      <c r="AJ23">
        <v>2.4093186189771704E-3</v>
      </c>
      <c r="AK23">
        <v>1.1317074345647252E-4</v>
      </c>
      <c r="AL23">
        <v>2.8072021194802649E-4</v>
      </c>
      <c r="AM23">
        <v>2.2064523909933981E-3</v>
      </c>
      <c r="AN23">
        <v>9.4939148841241897E-5</v>
      </c>
      <c r="AO23">
        <v>3.0753847566413064E-4</v>
      </c>
      <c r="AP23">
        <v>2.4093186189771704E-3</v>
      </c>
      <c r="AQ23">
        <v>1.1317074345647252E-4</v>
      </c>
      <c r="AR23">
        <v>2.8072021194802649E-4</v>
      </c>
      <c r="AS23">
        <v>2.2064523909933981E-3</v>
      </c>
      <c r="AT23">
        <v>9.4939148841241897E-5</v>
      </c>
    </row>
    <row r="24" spans="1:46" x14ac:dyDescent="0.25">
      <c r="A24" s="21" t="s">
        <v>20</v>
      </c>
      <c r="B24" s="227" t="s">
        <v>223</v>
      </c>
      <c r="C24" s="18" t="s">
        <v>224</v>
      </c>
      <c r="D24">
        <v>2.4075463739758468E-3</v>
      </c>
      <c r="E24">
        <v>2.4075463739758468E-3</v>
      </c>
      <c r="F24">
        <v>1.7722450013236058E-6</v>
      </c>
      <c r="G24">
        <v>1.7722450013236058E-6</v>
      </c>
      <c r="H24">
        <v>2.4093186189771704E-3</v>
      </c>
      <c r="I24">
        <v>2.4093186189771704E-3</v>
      </c>
      <c r="K24">
        <v>2.4075463739758468E-3</v>
      </c>
      <c r="L24">
        <v>1.1287347223580463E-4</v>
      </c>
      <c r="M24">
        <v>2.8015842959581549E-4</v>
      </c>
      <c r="N24">
        <v>2.2049064835844324E-3</v>
      </c>
      <c r="O24">
        <v>9.4682159473311075E-5</v>
      </c>
      <c r="P24">
        <v>2.4921202728300426E-4</v>
      </c>
      <c r="Q24">
        <v>2.4075463739758468E-3</v>
      </c>
      <c r="R24">
        <v>1.1287347223580463E-4</v>
      </c>
      <c r="S24">
        <v>2.8015842959581549E-4</v>
      </c>
      <c r="T24">
        <v>2.2049064835844324E-3</v>
      </c>
      <c r="U24">
        <v>9.4682159473311075E-5</v>
      </c>
      <c r="V24">
        <v>2.4921202728300426E-4</v>
      </c>
      <c r="W24">
        <v>1.7722450013236058E-6</v>
      </c>
      <c r="X24">
        <v>2.9727122066788891E-7</v>
      </c>
      <c r="Y24">
        <v>5.6178235221101634E-7</v>
      </c>
      <c r="Z24">
        <v>1.5459074089654353E-6</v>
      </c>
      <c r="AA24">
        <v>2.5698936793082717E-7</v>
      </c>
      <c r="AB24">
        <v>4.9281397216442777E-7</v>
      </c>
      <c r="AC24">
        <v>1.7722450013236058E-6</v>
      </c>
      <c r="AD24">
        <v>2.9727122066788891E-7</v>
      </c>
      <c r="AE24">
        <v>5.6178235221101634E-7</v>
      </c>
      <c r="AF24">
        <v>1.5459074089654353E-6</v>
      </c>
      <c r="AG24">
        <v>2.5698936793082717E-7</v>
      </c>
      <c r="AH24">
        <v>4.9281397216442777E-7</v>
      </c>
      <c r="AI24">
        <v>2.4093186189771704E-3</v>
      </c>
      <c r="AJ24">
        <v>1.1317074345647252E-4</v>
      </c>
      <c r="AK24">
        <v>2.8072021194802649E-4</v>
      </c>
      <c r="AL24">
        <v>2.2064523909933981E-3</v>
      </c>
      <c r="AM24">
        <v>9.4939148841241897E-5</v>
      </c>
      <c r="AN24">
        <v>2.4970484125516867E-4</v>
      </c>
      <c r="AO24">
        <v>2.4093186189771704E-3</v>
      </c>
      <c r="AP24">
        <v>1.1317074345647252E-4</v>
      </c>
      <c r="AQ24">
        <v>2.8072021194802649E-4</v>
      </c>
      <c r="AR24">
        <v>2.2064523909933981E-3</v>
      </c>
      <c r="AS24">
        <v>9.4939148841241897E-5</v>
      </c>
      <c r="AT24">
        <v>2.4970484125516867E-4</v>
      </c>
    </row>
    <row r="25" spans="1:46" x14ac:dyDescent="0.25">
      <c r="A25" s="21"/>
      <c r="B25" s="227"/>
      <c r="C25" s="18" t="s">
        <v>225</v>
      </c>
      <c r="D25">
        <v>1.1287347223580463E-4</v>
      </c>
      <c r="E25">
        <v>1.1287347223580463E-4</v>
      </c>
      <c r="F25">
        <v>2.9727122066788891E-7</v>
      </c>
      <c r="G25">
        <v>2.9727122066788891E-7</v>
      </c>
      <c r="H25">
        <v>1.1317074345647252E-4</v>
      </c>
      <c r="I25">
        <v>1.1317074345647252E-4</v>
      </c>
      <c r="K25">
        <v>1.1287347223580463E-4</v>
      </c>
      <c r="L25">
        <v>2.8015842959581549E-4</v>
      </c>
      <c r="M25">
        <v>2.2049064835844324E-3</v>
      </c>
      <c r="N25">
        <v>9.4682159473311075E-5</v>
      </c>
      <c r="O25">
        <v>2.4921202728300426E-4</v>
      </c>
      <c r="P25">
        <v>4.282449744859692E-3</v>
      </c>
      <c r="Q25">
        <v>1.1287347223580463E-4</v>
      </c>
      <c r="R25">
        <v>2.8015842959581549E-4</v>
      </c>
      <c r="S25">
        <v>2.2049064835844324E-3</v>
      </c>
      <c r="T25">
        <v>9.4682159473311075E-5</v>
      </c>
      <c r="U25">
        <v>2.4921202728300426E-4</v>
      </c>
      <c r="V25">
        <v>4.282449744859692E-3</v>
      </c>
      <c r="W25">
        <v>2.9727122066788891E-7</v>
      </c>
      <c r="X25">
        <v>5.6178235221101634E-7</v>
      </c>
      <c r="Y25">
        <v>1.5459074089654353E-6</v>
      </c>
      <c r="Z25">
        <v>2.5698936793082717E-7</v>
      </c>
      <c r="AA25">
        <v>4.9281397216442777E-7</v>
      </c>
      <c r="AB25">
        <v>3.5444900026472116E-6</v>
      </c>
      <c r="AC25">
        <v>2.9727122066788891E-7</v>
      </c>
      <c r="AD25">
        <v>5.6178235221101634E-7</v>
      </c>
      <c r="AE25">
        <v>1.5459074089654353E-6</v>
      </c>
      <c r="AF25">
        <v>2.5698936793082717E-7</v>
      </c>
      <c r="AG25">
        <v>4.9281397216442777E-7</v>
      </c>
      <c r="AH25">
        <v>3.5444900026472116E-6</v>
      </c>
      <c r="AI25">
        <v>1.1317074345647252E-4</v>
      </c>
      <c r="AJ25">
        <v>2.8072021194802649E-4</v>
      </c>
      <c r="AK25">
        <v>2.2064523909933981E-3</v>
      </c>
      <c r="AL25">
        <v>9.4939148841241897E-5</v>
      </c>
      <c r="AM25">
        <v>2.4970484125516867E-4</v>
      </c>
      <c r="AN25">
        <v>4.2859942348623392E-3</v>
      </c>
      <c r="AO25">
        <v>1.1317074345647252E-4</v>
      </c>
      <c r="AP25">
        <v>2.8072021194802649E-4</v>
      </c>
      <c r="AQ25">
        <v>2.2064523909933981E-3</v>
      </c>
      <c r="AR25">
        <v>9.4939148841241897E-5</v>
      </c>
      <c r="AS25">
        <v>2.4970484125516867E-4</v>
      </c>
      <c r="AT25">
        <v>4.2859942348623392E-3</v>
      </c>
    </row>
    <row r="26" spans="1:46" x14ac:dyDescent="0.25">
      <c r="A26" s="21"/>
      <c r="B26" s="227"/>
      <c r="C26" s="18" t="s">
        <v>226</v>
      </c>
      <c r="D26">
        <v>2.8015842959581549E-4</v>
      </c>
      <c r="E26">
        <v>2.8015842959581549E-4</v>
      </c>
      <c r="F26">
        <v>5.6178235221101634E-7</v>
      </c>
      <c r="G26">
        <v>5.6178235221101634E-7</v>
      </c>
      <c r="H26">
        <v>2.8072021194802649E-4</v>
      </c>
      <c r="I26">
        <v>2.8072021194802649E-4</v>
      </c>
      <c r="K26">
        <v>2.8015842959581549E-4</v>
      </c>
      <c r="L26">
        <v>2.2049064835844324E-3</v>
      </c>
      <c r="M26">
        <v>9.4682159473311075E-5</v>
      </c>
      <c r="N26">
        <v>2.4921202728300426E-4</v>
      </c>
      <c r="O26">
        <v>4.282449744859692E-3</v>
      </c>
      <c r="P26">
        <v>2.0077493733979411E-4</v>
      </c>
      <c r="Q26">
        <v>2.8015842959581549E-4</v>
      </c>
      <c r="R26">
        <v>2.2049064835844324E-3</v>
      </c>
      <c r="S26">
        <v>9.4682159473311075E-5</v>
      </c>
      <c r="T26">
        <v>2.4921202728300426E-4</v>
      </c>
      <c r="U26">
        <v>4.282449744859692E-3</v>
      </c>
      <c r="V26">
        <v>2.0077493733979411E-4</v>
      </c>
      <c r="W26">
        <v>5.6178235221101634E-7</v>
      </c>
      <c r="X26">
        <v>1.5459074089654353E-6</v>
      </c>
      <c r="Y26">
        <v>2.5698936793082717E-7</v>
      </c>
      <c r="Z26">
        <v>4.9281397216442777E-7</v>
      </c>
      <c r="AA26">
        <v>3.5444900026472116E-6</v>
      </c>
      <c r="AB26">
        <v>5.9454244133577783E-7</v>
      </c>
      <c r="AC26">
        <v>5.6178235221101634E-7</v>
      </c>
      <c r="AD26">
        <v>1.5459074089654353E-6</v>
      </c>
      <c r="AE26">
        <v>2.5698936793082717E-7</v>
      </c>
      <c r="AF26">
        <v>4.9281397216442777E-7</v>
      </c>
      <c r="AG26">
        <v>3.5444900026472116E-6</v>
      </c>
      <c r="AH26">
        <v>5.9454244133577783E-7</v>
      </c>
      <c r="AI26">
        <v>2.8072021194802649E-4</v>
      </c>
      <c r="AJ26">
        <v>2.2064523909933981E-3</v>
      </c>
      <c r="AK26">
        <v>9.4939148841241897E-5</v>
      </c>
      <c r="AL26">
        <v>2.4970484125516867E-4</v>
      </c>
      <c r="AM26">
        <v>4.2859942348623392E-3</v>
      </c>
      <c r="AN26">
        <v>2.0136947978112988E-4</v>
      </c>
      <c r="AO26">
        <v>2.8072021194802649E-4</v>
      </c>
      <c r="AP26">
        <v>2.2064523909933981E-3</v>
      </c>
      <c r="AQ26">
        <v>9.4939148841241897E-5</v>
      </c>
      <c r="AR26">
        <v>2.4970484125516867E-4</v>
      </c>
      <c r="AS26">
        <v>4.2859942348623392E-3</v>
      </c>
      <c r="AT26">
        <v>2.0136947978112988E-4</v>
      </c>
    </row>
    <row r="27" spans="1:46" x14ac:dyDescent="0.25">
      <c r="A27" s="21"/>
      <c r="B27" s="227" t="s">
        <v>227</v>
      </c>
      <c r="C27" s="18" t="s">
        <v>224</v>
      </c>
      <c r="D27">
        <v>2.2049064835844324E-3</v>
      </c>
      <c r="E27">
        <v>2.2049064835844324E-3</v>
      </c>
      <c r="F27">
        <v>1.5459074089654353E-6</v>
      </c>
      <c r="G27">
        <v>1.5459074089654353E-6</v>
      </c>
      <c r="H27">
        <v>2.2064523909933981E-3</v>
      </c>
      <c r="I27">
        <v>2.2064523909933981E-3</v>
      </c>
      <c r="K27">
        <v>2.2049064835844324E-3</v>
      </c>
      <c r="L27">
        <v>9.4682159473311075E-5</v>
      </c>
      <c r="M27">
        <v>2.4921202728300426E-4</v>
      </c>
      <c r="N27">
        <v>4.282449744859692E-3</v>
      </c>
      <c r="O27">
        <v>2.0077493733979411E-4</v>
      </c>
      <c r="P27">
        <v>4.9833490574122943E-4</v>
      </c>
      <c r="Q27">
        <v>2.2049064835844324E-3</v>
      </c>
      <c r="R27">
        <v>9.4682159473311075E-5</v>
      </c>
      <c r="S27">
        <v>2.4921202728300426E-4</v>
      </c>
      <c r="T27">
        <v>4.282449744859692E-3</v>
      </c>
      <c r="U27">
        <v>2.0077493733979411E-4</v>
      </c>
      <c r="V27">
        <v>4.9833490574122943E-4</v>
      </c>
      <c r="W27">
        <v>1.5459074089654353E-6</v>
      </c>
      <c r="X27">
        <v>2.5698936793082717E-7</v>
      </c>
      <c r="Y27">
        <v>4.9281397216442777E-7</v>
      </c>
      <c r="Z27">
        <v>3.5444900026472116E-6</v>
      </c>
      <c r="AA27">
        <v>5.9454244133577783E-7</v>
      </c>
      <c r="AB27">
        <v>1.1235647044220327E-6</v>
      </c>
      <c r="AC27">
        <v>1.5459074089654353E-6</v>
      </c>
      <c r="AD27">
        <v>2.5698936793082717E-7</v>
      </c>
      <c r="AE27">
        <v>4.9281397216442777E-7</v>
      </c>
      <c r="AF27">
        <v>3.5444900026472116E-6</v>
      </c>
      <c r="AG27">
        <v>5.9454244133577783E-7</v>
      </c>
      <c r="AH27">
        <v>1.1235647044220327E-6</v>
      </c>
      <c r="AI27">
        <v>2.2064523909933981E-3</v>
      </c>
      <c r="AJ27">
        <v>9.4939148841241897E-5</v>
      </c>
      <c r="AK27">
        <v>2.4970484125516867E-4</v>
      </c>
      <c r="AL27">
        <v>4.2859942348623392E-3</v>
      </c>
      <c r="AM27">
        <v>2.0136947978112988E-4</v>
      </c>
      <c r="AN27">
        <v>4.9945847044565144E-4</v>
      </c>
      <c r="AO27">
        <v>2.2064523909933981E-3</v>
      </c>
      <c r="AP27">
        <v>9.4939148841241897E-5</v>
      </c>
      <c r="AQ27">
        <v>2.4970484125516867E-4</v>
      </c>
      <c r="AR27">
        <v>4.2859942348623392E-3</v>
      </c>
      <c r="AS27">
        <v>2.0136947978112988E-4</v>
      </c>
      <c r="AT27">
        <v>4.9945847044565144E-4</v>
      </c>
    </row>
    <row r="28" spans="1:46" x14ac:dyDescent="0.25">
      <c r="A28" s="21"/>
      <c r="B28" s="227"/>
      <c r="C28" s="18" t="s">
        <v>225</v>
      </c>
      <c r="D28">
        <v>9.4682159473311075E-5</v>
      </c>
      <c r="E28">
        <v>9.4682159473311075E-5</v>
      </c>
      <c r="F28">
        <v>2.5698936793082717E-7</v>
      </c>
      <c r="G28">
        <v>2.5698936793082717E-7</v>
      </c>
      <c r="H28">
        <v>9.4939148841241897E-5</v>
      </c>
      <c r="I28">
        <v>9.4939148841241897E-5</v>
      </c>
      <c r="K28">
        <v>9.4682159473311075E-5</v>
      </c>
      <c r="L28">
        <v>2.4921202728300426E-4</v>
      </c>
      <c r="M28">
        <v>4.282449744859692E-3</v>
      </c>
      <c r="N28">
        <v>2.0077493733979411E-4</v>
      </c>
      <c r="O28">
        <v>4.9833490574122943E-4</v>
      </c>
      <c r="P28">
        <v>3.9220017982342561E-3</v>
      </c>
      <c r="Q28">
        <v>9.4682159473311075E-5</v>
      </c>
      <c r="R28">
        <v>2.4921202728300426E-4</v>
      </c>
      <c r="S28">
        <v>4.282449744859692E-3</v>
      </c>
      <c r="T28">
        <v>2.0077493733979411E-4</v>
      </c>
      <c r="U28">
        <v>4.9833490574122943E-4</v>
      </c>
      <c r="V28">
        <v>3.9220017982342561E-3</v>
      </c>
      <c r="W28">
        <v>2.5698936793082717E-7</v>
      </c>
      <c r="X28">
        <v>4.9281397216442777E-7</v>
      </c>
      <c r="Y28">
        <v>3.5444900026472116E-6</v>
      </c>
      <c r="Z28">
        <v>5.9454244133577783E-7</v>
      </c>
      <c r="AA28">
        <v>1.1235647044220327E-6</v>
      </c>
      <c r="AB28">
        <v>3.0918148179308706E-6</v>
      </c>
      <c r="AC28">
        <v>2.5698936793082717E-7</v>
      </c>
      <c r="AD28">
        <v>4.9281397216442777E-7</v>
      </c>
      <c r="AE28">
        <v>3.5444900026472116E-6</v>
      </c>
      <c r="AF28">
        <v>5.9454244133577783E-7</v>
      </c>
      <c r="AG28">
        <v>1.1235647044220327E-6</v>
      </c>
      <c r="AH28">
        <v>3.0918148179308706E-6</v>
      </c>
      <c r="AI28">
        <v>9.4939148841241897E-5</v>
      </c>
      <c r="AJ28">
        <v>2.4970484125516867E-4</v>
      </c>
      <c r="AK28">
        <v>4.2859942348623392E-3</v>
      </c>
      <c r="AL28">
        <v>2.0136947978112988E-4</v>
      </c>
      <c r="AM28">
        <v>4.9945847044565144E-4</v>
      </c>
      <c r="AN28">
        <v>3.9250936130521873E-3</v>
      </c>
      <c r="AO28">
        <v>9.4939148841241897E-5</v>
      </c>
      <c r="AP28">
        <v>2.4970484125516867E-4</v>
      </c>
      <c r="AQ28">
        <v>4.2859942348623392E-3</v>
      </c>
      <c r="AR28">
        <v>2.0136947978112988E-4</v>
      </c>
      <c r="AS28">
        <v>4.9945847044565144E-4</v>
      </c>
      <c r="AT28">
        <v>3.9250936130521873E-3</v>
      </c>
    </row>
    <row r="29" spans="1:46" x14ac:dyDescent="0.25">
      <c r="A29" s="21"/>
      <c r="B29" s="227"/>
      <c r="C29" s="18" t="s">
        <v>226</v>
      </c>
      <c r="D29">
        <v>2.4921202728300426E-4</v>
      </c>
      <c r="E29">
        <v>2.4921202728300426E-4</v>
      </c>
      <c r="F29">
        <v>4.9281397216442777E-7</v>
      </c>
      <c r="G29">
        <v>4.9281397216442777E-7</v>
      </c>
      <c r="H29">
        <v>2.4970484125516867E-4</v>
      </c>
      <c r="I29">
        <v>2.4970484125516867E-4</v>
      </c>
      <c r="K29">
        <v>2.4921202728300426E-4</v>
      </c>
      <c r="L29">
        <v>4.282449744859692E-3</v>
      </c>
      <c r="M29">
        <v>2.0077493733979411E-4</v>
      </c>
      <c r="N29">
        <v>4.9833490574122943E-4</v>
      </c>
      <c r="O29">
        <v>3.9220017982342561E-3</v>
      </c>
      <c r="P29">
        <v>1.684169385321728E-4</v>
      </c>
      <c r="Q29">
        <v>2.4921202728300426E-4</v>
      </c>
      <c r="R29">
        <v>4.282449744859692E-3</v>
      </c>
      <c r="S29">
        <v>2.0077493733979411E-4</v>
      </c>
      <c r="T29">
        <v>4.9833490574122943E-4</v>
      </c>
      <c r="U29">
        <v>3.9220017982342561E-3</v>
      </c>
      <c r="V29">
        <v>1.684169385321728E-4</v>
      </c>
      <c r="W29">
        <v>4.9281397216442777E-7</v>
      </c>
      <c r="X29">
        <v>3.5444900026472116E-6</v>
      </c>
      <c r="Y29">
        <v>5.9454244133577783E-7</v>
      </c>
      <c r="Z29">
        <v>1.1235647044220327E-6</v>
      </c>
      <c r="AA29">
        <v>3.0918148179308706E-6</v>
      </c>
      <c r="AB29">
        <v>5.1397873586165434E-7</v>
      </c>
      <c r="AC29">
        <v>4.9281397216442777E-7</v>
      </c>
      <c r="AD29">
        <v>3.5444900026472116E-6</v>
      </c>
      <c r="AE29">
        <v>5.9454244133577783E-7</v>
      </c>
      <c r="AF29">
        <v>1.1235647044220327E-6</v>
      </c>
      <c r="AG29">
        <v>3.0918148179308706E-6</v>
      </c>
      <c r="AH29">
        <v>5.1397873586165434E-7</v>
      </c>
      <c r="AI29">
        <v>2.4970484125516867E-4</v>
      </c>
      <c r="AJ29">
        <v>4.2859942348623392E-3</v>
      </c>
      <c r="AK29">
        <v>2.0136947978112988E-4</v>
      </c>
      <c r="AL29">
        <v>4.9945847044565144E-4</v>
      </c>
      <c r="AM29">
        <v>3.9250936130521873E-3</v>
      </c>
      <c r="AN29">
        <v>1.6893091726803445E-4</v>
      </c>
      <c r="AO29">
        <v>2.4970484125516867E-4</v>
      </c>
      <c r="AP29">
        <v>4.2859942348623392E-3</v>
      </c>
      <c r="AQ29">
        <v>2.0136947978112988E-4</v>
      </c>
      <c r="AR29">
        <v>4.9945847044565144E-4</v>
      </c>
      <c r="AS29">
        <v>3.9250936130521873E-3</v>
      </c>
      <c r="AT29">
        <v>1.6893091726803445E-4</v>
      </c>
    </row>
    <row r="30" spans="1:46" x14ac:dyDescent="0.25">
      <c r="A30" s="21" t="s">
        <v>21</v>
      </c>
      <c r="B30" s="227" t="s">
        <v>223</v>
      </c>
      <c r="C30" s="18" t="s">
        <v>224</v>
      </c>
      <c r="D30">
        <v>4.282449744859692E-3</v>
      </c>
      <c r="E30">
        <v>4.282449744859692E-3</v>
      </c>
      <c r="F30">
        <v>3.5444900026472116E-6</v>
      </c>
      <c r="G30">
        <v>3.5444900026472116E-6</v>
      </c>
      <c r="H30">
        <v>4.2859942348623392E-3</v>
      </c>
      <c r="I30">
        <v>4.2859942348623392E-3</v>
      </c>
      <c r="K30">
        <v>4.282449744859692E-3</v>
      </c>
      <c r="L30">
        <v>2.0077493733979411E-4</v>
      </c>
      <c r="M30">
        <v>4.9833490574122943E-4</v>
      </c>
      <c r="N30">
        <v>3.9220017982342561E-3</v>
      </c>
      <c r="O30">
        <v>1.684169385321728E-4</v>
      </c>
      <c r="P30">
        <v>4.4328865029985716E-4</v>
      </c>
      <c r="Q30">
        <v>4.282449744859692E-3</v>
      </c>
      <c r="R30">
        <v>2.0077493733979411E-4</v>
      </c>
      <c r="S30">
        <v>4.9833490574122943E-4</v>
      </c>
      <c r="T30">
        <v>3.9220017982342561E-3</v>
      </c>
      <c r="U30">
        <v>1.684169385321728E-4</v>
      </c>
      <c r="V30">
        <v>4.4328865029985716E-4</v>
      </c>
      <c r="W30">
        <v>3.5444900026472116E-6</v>
      </c>
      <c r="X30">
        <v>5.9454244133577783E-7</v>
      </c>
      <c r="Y30">
        <v>1.1235647044220327E-6</v>
      </c>
      <c r="Z30">
        <v>3.0918148179308706E-6</v>
      </c>
      <c r="AA30">
        <v>5.1397873586165434E-7</v>
      </c>
      <c r="AB30">
        <v>9.8562794432885554E-7</v>
      </c>
      <c r="AC30">
        <v>3.5444900026472116E-6</v>
      </c>
      <c r="AD30">
        <v>5.9454244133577783E-7</v>
      </c>
      <c r="AE30">
        <v>1.1235647044220327E-6</v>
      </c>
      <c r="AF30">
        <v>3.0918148179308706E-6</v>
      </c>
      <c r="AG30">
        <v>5.1397873586165434E-7</v>
      </c>
      <c r="AH30">
        <v>9.8562794432885554E-7</v>
      </c>
      <c r="AI30">
        <v>4.2859942348623392E-3</v>
      </c>
      <c r="AJ30">
        <v>2.0136947978112988E-4</v>
      </c>
      <c r="AK30">
        <v>4.9945847044565144E-4</v>
      </c>
      <c r="AL30">
        <v>3.9250936130521873E-3</v>
      </c>
      <c r="AM30">
        <v>1.6893091726803445E-4</v>
      </c>
      <c r="AN30">
        <v>4.4427427824418603E-4</v>
      </c>
      <c r="AO30">
        <v>4.2859942348623392E-3</v>
      </c>
      <c r="AP30">
        <v>2.0136947978112988E-4</v>
      </c>
      <c r="AQ30">
        <v>4.9945847044565144E-4</v>
      </c>
      <c r="AR30">
        <v>3.9250936130521873E-3</v>
      </c>
      <c r="AS30">
        <v>1.6893091726803445E-4</v>
      </c>
      <c r="AT30">
        <v>4.4427427824418603E-4</v>
      </c>
    </row>
    <row r="31" spans="1:46" x14ac:dyDescent="0.25">
      <c r="A31" s="21"/>
      <c r="B31" s="227"/>
      <c r="C31" s="18" t="s">
        <v>225</v>
      </c>
      <c r="D31">
        <v>2.0077493733979411E-4</v>
      </c>
      <c r="E31">
        <v>2.0077493733979411E-4</v>
      </c>
      <c r="F31">
        <v>5.9454244133577783E-7</v>
      </c>
      <c r="G31">
        <v>5.9454244133577783E-7</v>
      </c>
      <c r="H31">
        <v>2.0136947978112988E-4</v>
      </c>
      <c r="I31">
        <v>2.0136947978112988E-4</v>
      </c>
      <c r="K31">
        <v>2.0077493733979411E-4</v>
      </c>
      <c r="L31">
        <v>4.9833490574122943E-4</v>
      </c>
      <c r="M31">
        <v>3.9220017982342561E-3</v>
      </c>
      <c r="N31">
        <v>1.684169385321728E-4</v>
      </c>
      <c r="O31">
        <v>4.4328865029985716E-4</v>
      </c>
      <c r="P31">
        <v>5.7525444333936179E-3</v>
      </c>
      <c r="Q31">
        <v>2.0077493733979411E-4</v>
      </c>
      <c r="R31">
        <v>4.9833490574122943E-4</v>
      </c>
      <c r="S31">
        <v>3.9220017982342561E-3</v>
      </c>
      <c r="T31">
        <v>1.684169385321728E-4</v>
      </c>
      <c r="U31">
        <v>4.4328865029985716E-4</v>
      </c>
      <c r="V31">
        <v>5.7525444333936179E-3</v>
      </c>
      <c r="W31">
        <v>5.9454244133577783E-7</v>
      </c>
      <c r="X31">
        <v>1.1235647044220327E-6</v>
      </c>
      <c r="Y31">
        <v>3.0918148179308706E-6</v>
      </c>
      <c r="Z31">
        <v>5.1397873586165434E-7</v>
      </c>
      <c r="AA31">
        <v>9.8562794432885554E-7</v>
      </c>
      <c r="AB31">
        <v>1.7722450013236058E-6</v>
      </c>
      <c r="AC31">
        <v>5.9454244133577783E-7</v>
      </c>
      <c r="AD31">
        <v>1.1235647044220327E-6</v>
      </c>
      <c r="AE31">
        <v>3.0918148179308706E-6</v>
      </c>
      <c r="AF31">
        <v>5.1397873586165434E-7</v>
      </c>
      <c r="AG31">
        <v>9.8562794432885554E-7</v>
      </c>
      <c r="AH31">
        <v>1.7722450013236058E-6</v>
      </c>
      <c r="AI31">
        <v>2.0136947978112988E-4</v>
      </c>
      <c r="AJ31">
        <v>4.9945847044565144E-4</v>
      </c>
      <c r="AK31">
        <v>3.9250936130521873E-3</v>
      </c>
      <c r="AL31">
        <v>1.6893091726803445E-4</v>
      </c>
      <c r="AM31">
        <v>4.4427427824418603E-4</v>
      </c>
      <c r="AN31">
        <v>5.7543166783949416E-3</v>
      </c>
      <c r="AO31">
        <v>2.0136947978112988E-4</v>
      </c>
      <c r="AP31">
        <v>4.9945847044565144E-4</v>
      </c>
      <c r="AQ31">
        <v>3.9250936130521873E-3</v>
      </c>
      <c r="AR31">
        <v>1.6893091726803445E-4</v>
      </c>
      <c r="AS31">
        <v>4.4427427824418603E-4</v>
      </c>
      <c r="AT31">
        <v>5.7543166783949416E-3</v>
      </c>
    </row>
    <row r="32" spans="1:46" x14ac:dyDescent="0.25">
      <c r="A32" s="21"/>
      <c r="B32" s="227"/>
      <c r="C32" s="18" t="s">
        <v>226</v>
      </c>
      <c r="D32">
        <v>4.9833490574122943E-4</v>
      </c>
      <c r="E32">
        <v>4.9833490574122943E-4</v>
      </c>
      <c r="F32">
        <v>1.1235647044220327E-6</v>
      </c>
      <c r="G32">
        <v>1.1235647044220327E-6</v>
      </c>
      <c r="H32">
        <v>4.9945847044565144E-4</v>
      </c>
      <c r="I32">
        <v>4.9945847044565144E-4</v>
      </c>
      <c r="K32">
        <v>4.9833490574122943E-4</v>
      </c>
      <c r="L32">
        <v>3.9220017982342561E-3</v>
      </c>
      <c r="M32">
        <v>1.684169385321728E-4</v>
      </c>
      <c r="N32">
        <v>4.4328865029985716E-4</v>
      </c>
      <c r="O32">
        <v>5.7525444333936179E-3</v>
      </c>
      <c r="P32">
        <v>2.6969767702360407E-4</v>
      </c>
      <c r="Q32">
        <v>4.9833490574122943E-4</v>
      </c>
      <c r="R32">
        <v>3.9220017982342561E-3</v>
      </c>
      <c r="S32">
        <v>1.684169385321728E-4</v>
      </c>
      <c r="T32">
        <v>4.4328865029985716E-4</v>
      </c>
      <c r="U32">
        <v>5.7525444333936179E-3</v>
      </c>
      <c r="V32">
        <v>2.6969767702360407E-4</v>
      </c>
      <c r="W32">
        <v>1.1235647044220327E-6</v>
      </c>
      <c r="X32">
        <v>3.0918148179308706E-6</v>
      </c>
      <c r="Y32">
        <v>5.1397873586165434E-7</v>
      </c>
      <c r="Z32">
        <v>9.8562794432885554E-7</v>
      </c>
      <c r="AA32">
        <v>1.7722450013236058E-6</v>
      </c>
      <c r="AB32">
        <v>2.9727122066788891E-7</v>
      </c>
      <c r="AC32">
        <v>1.1235647044220327E-6</v>
      </c>
      <c r="AD32">
        <v>3.0918148179308706E-6</v>
      </c>
      <c r="AE32">
        <v>5.1397873586165434E-7</v>
      </c>
      <c r="AF32">
        <v>9.8562794432885554E-7</v>
      </c>
      <c r="AG32">
        <v>1.7722450013236058E-6</v>
      </c>
      <c r="AH32">
        <v>2.9727122066788891E-7</v>
      </c>
      <c r="AI32">
        <v>4.9945847044565144E-4</v>
      </c>
      <c r="AJ32">
        <v>3.9250936130521873E-3</v>
      </c>
      <c r="AK32">
        <v>1.6893091726803445E-4</v>
      </c>
      <c r="AL32">
        <v>4.4427427824418603E-4</v>
      </c>
      <c r="AM32">
        <v>5.7543166783949416E-3</v>
      </c>
      <c r="AN32">
        <v>2.6999494824427197E-4</v>
      </c>
      <c r="AO32">
        <v>4.9945847044565144E-4</v>
      </c>
      <c r="AP32">
        <v>3.9250936130521873E-3</v>
      </c>
      <c r="AQ32">
        <v>1.6893091726803445E-4</v>
      </c>
      <c r="AR32">
        <v>4.4427427824418603E-4</v>
      </c>
      <c r="AS32">
        <v>5.7543166783949416E-3</v>
      </c>
      <c r="AT32">
        <v>2.6999494824427197E-4</v>
      </c>
    </row>
    <row r="33" spans="1:46" x14ac:dyDescent="0.25">
      <c r="A33" s="21"/>
      <c r="B33" s="227" t="s">
        <v>227</v>
      </c>
      <c r="C33" s="18" t="s">
        <v>224</v>
      </c>
      <c r="D33">
        <v>3.9220017982342561E-3</v>
      </c>
      <c r="E33">
        <v>3.9220017982342561E-3</v>
      </c>
      <c r="F33">
        <v>3.0918148179308706E-6</v>
      </c>
      <c r="G33">
        <v>3.0918148179308706E-6</v>
      </c>
      <c r="H33">
        <v>3.9250936130521873E-3</v>
      </c>
      <c r="I33">
        <v>3.9250936130521873E-3</v>
      </c>
      <c r="K33">
        <v>3.9220017982342561E-3</v>
      </c>
      <c r="L33">
        <v>1.684169385321728E-4</v>
      </c>
      <c r="M33">
        <v>4.4328865029985716E-4</v>
      </c>
      <c r="N33">
        <v>5.7525444333936179E-3</v>
      </c>
      <c r="O33">
        <v>2.6969767702360407E-4</v>
      </c>
      <c r="P33">
        <v>6.6940509726433806E-4</v>
      </c>
      <c r="Q33">
        <v>3.9220017982342561E-3</v>
      </c>
      <c r="R33">
        <v>1.684169385321728E-4</v>
      </c>
      <c r="S33">
        <v>4.4328865029985716E-4</v>
      </c>
      <c r="T33">
        <v>5.7525444333936179E-3</v>
      </c>
      <c r="U33">
        <v>2.6969767702360407E-4</v>
      </c>
      <c r="V33">
        <v>6.6940509726433806E-4</v>
      </c>
      <c r="W33">
        <v>3.0918148179308706E-6</v>
      </c>
      <c r="X33">
        <v>5.1397873586165434E-7</v>
      </c>
      <c r="Y33">
        <v>9.8562794432885554E-7</v>
      </c>
      <c r="Z33">
        <v>1.7722450013236058E-6</v>
      </c>
      <c r="AA33">
        <v>2.9727122066788891E-7</v>
      </c>
      <c r="AB33">
        <v>5.6178235221101634E-7</v>
      </c>
      <c r="AC33">
        <v>3.0918148179308706E-6</v>
      </c>
      <c r="AD33">
        <v>5.1397873586165434E-7</v>
      </c>
      <c r="AE33">
        <v>9.8562794432885554E-7</v>
      </c>
      <c r="AF33">
        <v>1.7722450013236058E-6</v>
      </c>
      <c r="AG33">
        <v>2.9727122066788891E-7</v>
      </c>
      <c r="AH33">
        <v>5.6178235221101634E-7</v>
      </c>
      <c r="AI33">
        <v>3.9250936130521873E-3</v>
      </c>
      <c r="AJ33">
        <v>1.6893091726803445E-4</v>
      </c>
      <c r="AK33">
        <v>4.4427427824418603E-4</v>
      </c>
      <c r="AL33">
        <v>5.7543166783949416E-3</v>
      </c>
      <c r="AM33">
        <v>2.6999494824427197E-4</v>
      </c>
      <c r="AN33">
        <v>6.6996687961654912E-4</v>
      </c>
      <c r="AO33">
        <v>3.9250936130521873E-3</v>
      </c>
      <c r="AP33">
        <v>1.6893091726803445E-4</v>
      </c>
      <c r="AQ33">
        <v>4.4427427824418603E-4</v>
      </c>
      <c r="AR33">
        <v>5.7543166783949416E-3</v>
      </c>
      <c r="AS33">
        <v>2.6999494824427197E-4</v>
      </c>
      <c r="AT33">
        <v>6.6996687961654912E-4</v>
      </c>
    </row>
    <row r="34" spans="1:46" x14ac:dyDescent="0.25">
      <c r="A34" s="21"/>
      <c r="B34" s="227"/>
      <c r="C34" s="18" t="s">
        <v>225</v>
      </c>
      <c r="D34">
        <v>1.684169385321728E-4</v>
      </c>
      <c r="E34">
        <v>1.684169385321728E-4</v>
      </c>
      <c r="F34">
        <v>5.1397873586165434E-7</v>
      </c>
      <c r="G34">
        <v>5.1397873586165434E-7</v>
      </c>
      <c r="H34">
        <v>1.6893091726803445E-4</v>
      </c>
      <c r="I34">
        <v>1.6893091726803445E-4</v>
      </c>
      <c r="K34">
        <v>1.684169385321728E-4</v>
      </c>
      <c r="L34">
        <v>4.4328865029985716E-4</v>
      </c>
      <c r="M34">
        <v>5.7525444333936179E-3</v>
      </c>
      <c r="N34">
        <v>2.6969767702360407E-4</v>
      </c>
      <c r="O34">
        <v>6.6940509726433806E-4</v>
      </c>
      <c r="P34">
        <v>5.2683606244937784E-3</v>
      </c>
      <c r="Q34">
        <v>1.684169385321728E-4</v>
      </c>
      <c r="R34">
        <v>4.4328865029985716E-4</v>
      </c>
      <c r="S34">
        <v>5.7525444333936179E-3</v>
      </c>
      <c r="T34">
        <v>2.6969767702360407E-4</v>
      </c>
      <c r="U34">
        <v>6.6940509726433806E-4</v>
      </c>
      <c r="V34">
        <v>5.2683606244937784E-3</v>
      </c>
      <c r="W34">
        <v>5.1397873586165434E-7</v>
      </c>
      <c r="X34">
        <v>9.8562794432885554E-7</v>
      </c>
      <c r="Y34">
        <v>1.7722450013236058E-6</v>
      </c>
      <c r="Z34">
        <v>2.9727122066788891E-7</v>
      </c>
      <c r="AA34">
        <v>5.6178235221101634E-7</v>
      </c>
      <c r="AB34">
        <v>1.5459074089654353E-6</v>
      </c>
      <c r="AC34">
        <v>5.1397873586165434E-7</v>
      </c>
      <c r="AD34">
        <v>9.8562794432885554E-7</v>
      </c>
      <c r="AE34">
        <v>1.7722450013236058E-6</v>
      </c>
      <c r="AF34">
        <v>2.9727122066788891E-7</v>
      </c>
      <c r="AG34">
        <v>5.6178235221101634E-7</v>
      </c>
      <c r="AH34">
        <v>1.5459074089654353E-6</v>
      </c>
      <c r="AI34">
        <v>1.6893091726803445E-4</v>
      </c>
      <c r="AJ34">
        <v>4.4427427824418603E-4</v>
      </c>
      <c r="AK34">
        <v>5.7543166783949416E-3</v>
      </c>
      <c r="AL34">
        <v>2.6999494824427197E-4</v>
      </c>
      <c r="AM34">
        <v>6.6996687961654912E-4</v>
      </c>
      <c r="AN34">
        <v>5.2699065319027436E-3</v>
      </c>
      <c r="AO34">
        <v>1.6893091726803445E-4</v>
      </c>
      <c r="AP34">
        <v>4.4427427824418603E-4</v>
      </c>
      <c r="AQ34">
        <v>5.7543166783949416E-3</v>
      </c>
      <c r="AR34">
        <v>2.6999494824427197E-4</v>
      </c>
      <c r="AS34">
        <v>6.6996687961654912E-4</v>
      </c>
      <c r="AT34">
        <v>5.2699065319027436E-3</v>
      </c>
    </row>
    <row r="35" spans="1:46" x14ac:dyDescent="0.25">
      <c r="A35" s="21"/>
      <c r="B35" s="227"/>
      <c r="C35" s="18" t="s">
        <v>226</v>
      </c>
      <c r="D35">
        <v>4.4328865029985716E-4</v>
      </c>
      <c r="E35">
        <v>4.4328865029985716E-4</v>
      </c>
      <c r="F35">
        <v>9.8562794432885554E-7</v>
      </c>
      <c r="G35">
        <v>9.8562794432885554E-7</v>
      </c>
      <c r="H35">
        <v>4.4427427824418603E-4</v>
      </c>
      <c r="I35">
        <v>4.4427427824418603E-4</v>
      </c>
      <c r="K35">
        <v>4.4328865029985716E-4</v>
      </c>
      <c r="L35">
        <v>5.7525444333936179E-3</v>
      </c>
      <c r="M35">
        <v>2.6969767702360407E-4</v>
      </c>
      <c r="N35">
        <v>6.6940509726433806E-4</v>
      </c>
      <c r="O35">
        <v>5.2683606244937784E-3</v>
      </c>
      <c r="P35">
        <v>2.2623170847605308E-4</v>
      </c>
      <c r="Q35">
        <v>4.4328865029985716E-4</v>
      </c>
      <c r="R35">
        <v>5.7525444333936179E-3</v>
      </c>
      <c r="S35">
        <v>2.6969767702360407E-4</v>
      </c>
      <c r="T35">
        <v>6.6940509726433806E-4</v>
      </c>
      <c r="U35">
        <v>5.2683606244937784E-3</v>
      </c>
      <c r="V35">
        <v>2.2623170847605308E-4</v>
      </c>
      <c r="W35">
        <v>9.8562794432885554E-7</v>
      </c>
      <c r="X35">
        <v>1.7722450013236058E-6</v>
      </c>
      <c r="Y35">
        <v>2.9727122066788891E-7</v>
      </c>
      <c r="Z35">
        <v>5.6178235221101634E-7</v>
      </c>
      <c r="AA35">
        <v>1.5459074089654353E-6</v>
      </c>
      <c r="AB35">
        <v>2.5698936793082717E-7</v>
      </c>
      <c r="AC35">
        <v>9.8562794432885554E-7</v>
      </c>
      <c r="AD35">
        <v>1.7722450013236058E-6</v>
      </c>
      <c r="AE35">
        <v>2.9727122066788891E-7</v>
      </c>
      <c r="AF35">
        <v>5.6178235221101634E-7</v>
      </c>
      <c r="AG35">
        <v>1.5459074089654353E-6</v>
      </c>
      <c r="AH35">
        <v>2.5698936793082717E-7</v>
      </c>
      <c r="AI35">
        <v>4.4427427824418603E-4</v>
      </c>
      <c r="AJ35">
        <v>5.7543166783949416E-3</v>
      </c>
      <c r="AK35">
        <v>2.6999494824427197E-4</v>
      </c>
      <c r="AL35">
        <v>6.6996687961654912E-4</v>
      </c>
      <c r="AM35">
        <v>5.2699065319027436E-3</v>
      </c>
      <c r="AN35">
        <v>2.2648869784398391E-4</v>
      </c>
      <c r="AO35">
        <v>4.4427427824418603E-4</v>
      </c>
      <c r="AP35">
        <v>5.7543166783949416E-3</v>
      </c>
      <c r="AQ35">
        <v>2.6999494824427197E-4</v>
      </c>
      <c r="AR35">
        <v>6.6996687961654912E-4</v>
      </c>
      <c r="AS35">
        <v>5.2699065319027436E-3</v>
      </c>
      <c r="AT35">
        <v>2.2648869784398391E-4</v>
      </c>
    </row>
    <row r="36" spans="1:46" x14ac:dyDescent="0.25">
      <c r="A36" s="21" t="s">
        <v>22</v>
      </c>
      <c r="B36" s="227" t="s">
        <v>223</v>
      </c>
      <c r="C36" s="18" t="s">
        <v>224</v>
      </c>
      <c r="D36">
        <v>5.7525444333936179E-3</v>
      </c>
      <c r="E36">
        <v>5.7525444333936179E-3</v>
      </c>
      <c r="F36">
        <v>1.7722450013236058E-6</v>
      </c>
      <c r="G36">
        <v>1.7722450013236058E-6</v>
      </c>
      <c r="H36">
        <v>5.7543166783949416E-3</v>
      </c>
      <c r="I36">
        <v>5.7543166783949416E-3</v>
      </c>
      <c r="K36">
        <v>5.7525444333936179E-3</v>
      </c>
      <c r="L36">
        <v>2.6969767702360407E-4</v>
      </c>
      <c r="M36">
        <v>6.6940509726433806E-4</v>
      </c>
      <c r="N36">
        <v>5.2683606244937784E-3</v>
      </c>
      <c r="O36">
        <v>2.2623170847605308E-4</v>
      </c>
      <c r="P36">
        <v>5.9546236607443514E-4</v>
      </c>
      <c r="Q36">
        <v>5.7525444333936179E-3</v>
      </c>
      <c r="R36">
        <v>2.6969767702360407E-4</v>
      </c>
      <c r="S36">
        <v>6.6940509726433806E-4</v>
      </c>
      <c r="T36">
        <v>5.2683606244937784E-3</v>
      </c>
      <c r="U36">
        <v>2.2623170847605308E-4</v>
      </c>
      <c r="V36">
        <v>5.9546236607443514E-4</v>
      </c>
      <c r="W36">
        <v>1.7722450013236058E-6</v>
      </c>
      <c r="X36">
        <v>2.9727122066788891E-7</v>
      </c>
      <c r="Y36">
        <v>5.6178235221101634E-7</v>
      </c>
      <c r="Z36">
        <v>1.5459074089654353E-6</v>
      </c>
      <c r="AA36">
        <v>2.5698936793082717E-7</v>
      </c>
      <c r="AB36">
        <v>4.9281397216442777E-7</v>
      </c>
      <c r="AC36">
        <v>1.7722450013236058E-6</v>
      </c>
      <c r="AD36">
        <v>2.9727122066788891E-7</v>
      </c>
      <c r="AE36">
        <v>5.6178235221101634E-7</v>
      </c>
      <c r="AF36">
        <v>1.5459074089654353E-6</v>
      </c>
      <c r="AG36">
        <v>2.5698936793082717E-7</v>
      </c>
      <c r="AH36">
        <v>4.9281397216442777E-7</v>
      </c>
      <c r="AI36">
        <v>5.7543166783949416E-3</v>
      </c>
      <c r="AJ36">
        <v>2.6999494824427197E-4</v>
      </c>
      <c r="AK36">
        <v>6.6996687961654912E-4</v>
      </c>
      <c r="AL36">
        <v>5.2699065319027436E-3</v>
      </c>
      <c r="AM36">
        <v>2.2648869784398391E-4</v>
      </c>
      <c r="AN36">
        <v>5.959551800465996E-4</v>
      </c>
      <c r="AO36">
        <v>5.7543166783949416E-3</v>
      </c>
      <c r="AP36">
        <v>2.6999494824427197E-4</v>
      </c>
      <c r="AQ36">
        <v>6.6996687961654912E-4</v>
      </c>
      <c r="AR36">
        <v>5.2699065319027436E-3</v>
      </c>
      <c r="AS36">
        <v>2.2648869784398391E-4</v>
      </c>
      <c r="AT36">
        <v>5.959551800465996E-4</v>
      </c>
    </row>
    <row r="37" spans="1:46" x14ac:dyDescent="0.25">
      <c r="A37" s="21"/>
      <c r="B37" s="227"/>
      <c r="C37" s="18" t="s">
        <v>225</v>
      </c>
      <c r="D37">
        <v>2.6969767702360407E-4</v>
      </c>
      <c r="E37">
        <v>2.6969767702360407E-4</v>
      </c>
      <c r="F37">
        <v>2.9727122066788891E-7</v>
      </c>
      <c r="G37">
        <v>2.9727122066788891E-7</v>
      </c>
      <c r="H37">
        <v>2.6999494824427197E-4</v>
      </c>
      <c r="I37">
        <v>2.6999494824427197E-4</v>
      </c>
      <c r="K37">
        <v>2.6969767702360407E-4</v>
      </c>
      <c r="L37">
        <v>6.6940509726433806E-4</v>
      </c>
      <c r="M37">
        <v>5.2683606244937784E-3</v>
      </c>
      <c r="N37">
        <v>2.2623170847605308E-4</v>
      </c>
      <c r="O37">
        <v>5.9546236607443514E-4</v>
      </c>
      <c r="P37">
        <v>3.4870361935756379E-3</v>
      </c>
      <c r="Q37">
        <v>2.6969767702360407E-4</v>
      </c>
      <c r="R37">
        <v>6.6940509726433806E-4</v>
      </c>
      <c r="S37">
        <v>5.2683606244937784E-3</v>
      </c>
      <c r="T37">
        <v>2.2623170847605308E-4</v>
      </c>
      <c r="U37">
        <v>5.9546236607443514E-4</v>
      </c>
      <c r="V37">
        <v>3.4870361935756379E-3</v>
      </c>
      <c r="W37">
        <v>2.9727122066788891E-7</v>
      </c>
      <c r="X37">
        <v>5.6178235221101634E-7</v>
      </c>
      <c r="Y37">
        <v>1.5459074089654353E-6</v>
      </c>
      <c r="Z37">
        <v>2.5698936793082717E-7</v>
      </c>
      <c r="AA37">
        <v>4.9281397216442777E-7</v>
      </c>
      <c r="AB37">
        <v>5.021360837083548E-6</v>
      </c>
      <c r="AC37">
        <v>2.9727122066788891E-7</v>
      </c>
      <c r="AD37">
        <v>5.6178235221101634E-7</v>
      </c>
      <c r="AE37">
        <v>1.5459074089654353E-6</v>
      </c>
      <c r="AF37">
        <v>2.5698936793082717E-7</v>
      </c>
      <c r="AG37">
        <v>4.9281397216442777E-7</v>
      </c>
      <c r="AH37">
        <v>5.021360837083548E-6</v>
      </c>
      <c r="AI37">
        <v>2.6999494824427197E-4</v>
      </c>
      <c r="AJ37">
        <v>6.6996687961654912E-4</v>
      </c>
      <c r="AK37">
        <v>5.2699065319027436E-3</v>
      </c>
      <c r="AL37">
        <v>2.2648869784398391E-4</v>
      </c>
      <c r="AM37">
        <v>5.959551800465996E-4</v>
      </c>
      <c r="AN37">
        <v>3.4920575544127217E-3</v>
      </c>
      <c r="AO37">
        <v>2.6999494824427197E-4</v>
      </c>
      <c r="AP37">
        <v>6.6996687961654912E-4</v>
      </c>
      <c r="AQ37">
        <v>5.2699065319027436E-3</v>
      </c>
      <c r="AR37">
        <v>2.2648869784398391E-4</v>
      </c>
      <c r="AS37">
        <v>5.959551800465996E-4</v>
      </c>
      <c r="AT37">
        <v>3.4920575544127217E-3</v>
      </c>
    </row>
    <row r="38" spans="1:46" x14ac:dyDescent="0.25">
      <c r="A38" s="21"/>
      <c r="B38" s="227"/>
      <c r="C38" s="18" t="s">
        <v>226</v>
      </c>
      <c r="D38">
        <v>6.6940509726433806E-4</v>
      </c>
      <c r="E38">
        <v>6.6940509726433806E-4</v>
      </c>
      <c r="F38">
        <v>5.6178235221101634E-7</v>
      </c>
      <c r="G38">
        <v>5.6178235221101634E-7</v>
      </c>
      <c r="H38">
        <v>6.6996687961654912E-4</v>
      </c>
      <c r="I38">
        <v>6.6996687961654912E-4</v>
      </c>
      <c r="K38">
        <v>6.6940509726433806E-4</v>
      </c>
      <c r="L38">
        <v>5.2683606244937784E-3</v>
      </c>
      <c r="M38">
        <v>2.2623170847605308E-4</v>
      </c>
      <c r="N38">
        <v>5.9546236607443514E-4</v>
      </c>
      <c r="O38">
        <v>3.4870361935756379E-3</v>
      </c>
      <c r="P38">
        <v>1.6348340668961682E-4</v>
      </c>
      <c r="Q38">
        <v>6.6940509726433806E-4</v>
      </c>
      <c r="R38">
        <v>5.2683606244937784E-3</v>
      </c>
      <c r="S38">
        <v>2.2623170847605308E-4</v>
      </c>
      <c r="T38">
        <v>5.9546236607443514E-4</v>
      </c>
      <c r="U38">
        <v>3.4870361935756379E-3</v>
      </c>
      <c r="V38">
        <v>1.6348340668961682E-4</v>
      </c>
      <c r="W38">
        <v>5.6178235221101634E-7</v>
      </c>
      <c r="X38">
        <v>1.5459074089654353E-6</v>
      </c>
      <c r="Y38">
        <v>2.5698936793082717E-7</v>
      </c>
      <c r="Z38">
        <v>4.9281397216442777E-7</v>
      </c>
      <c r="AA38">
        <v>5.021360837083548E-6</v>
      </c>
      <c r="AB38">
        <v>8.4226845855901835E-7</v>
      </c>
      <c r="AC38">
        <v>5.6178235221101634E-7</v>
      </c>
      <c r="AD38">
        <v>1.5459074089654353E-6</v>
      </c>
      <c r="AE38">
        <v>2.5698936793082717E-7</v>
      </c>
      <c r="AF38">
        <v>4.9281397216442777E-7</v>
      </c>
      <c r="AG38">
        <v>5.021360837083548E-6</v>
      </c>
      <c r="AH38">
        <v>8.4226845855901835E-7</v>
      </c>
      <c r="AI38">
        <v>6.6996687961654912E-4</v>
      </c>
      <c r="AJ38">
        <v>5.2699065319027436E-3</v>
      </c>
      <c r="AK38">
        <v>2.2648869784398391E-4</v>
      </c>
      <c r="AL38">
        <v>5.959551800465996E-4</v>
      </c>
      <c r="AM38">
        <v>3.4920575544127217E-3</v>
      </c>
      <c r="AN38">
        <v>1.6432567514817583E-4</v>
      </c>
      <c r="AO38">
        <v>6.6996687961654912E-4</v>
      </c>
      <c r="AP38">
        <v>5.2699065319027436E-3</v>
      </c>
      <c r="AQ38">
        <v>2.2648869784398391E-4</v>
      </c>
      <c r="AR38">
        <v>5.959551800465996E-4</v>
      </c>
      <c r="AS38">
        <v>3.4920575544127217E-3</v>
      </c>
      <c r="AT38">
        <v>1.6432567514817583E-4</v>
      </c>
    </row>
    <row r="39" spans="1:46" x14ac:dyDescent="0.25">
      <c r="A39" s="21"/>
      <c r="B39" s="227" t="s">
        <v>227</v>
      </c>
      <c r="C39" s="18" t="s">
        <v>224</v>
      </c>
      <c r="D39">
        <v>5.2683606244937784E-3</v>
      </c>
      <c r="E39">
        <v>5.2683606244937784E-3</v>
      </c>
      <c r="F39">
        <v>1.5459074089654353E-6</v>
      </c>
      <c r="G39">
        <v>1.5459074089654353E-6</v>
      </c>
      <c r="H39">
        <v>5.2699065319027436E-3</v>
      </c>
      <c r="I39">
        <v>5.2699065319027436E-3</v>
      </c>
      <c r="K39">
        <v>5.2683606244937784E-3</v>
      </c>
      <c r="L39">
        <v>2.2623170847605308E-4</v>
      </c>
      <c r="M39">
        <v>5.9546236607443514E-4</v>
      </c>
      <c r="N39">
        <v>3.4870361935756379E-3</v>
      </c>
      <c r="O39">
        <v>1.6348340668961682E-4</v>
      </c>
      <c r="P39">
        <v>4.0577518858862967E-4</v>
      </c>
      <c r="Q39">
        <v>5.2683606244937784E-3</v>
      </c>
      <c r="R39">
        <v>2.2623170847605308E-4</v>
      </c>
      <c r="S39">
        <v>5.9546236607443514E-4</v>
      </c>
      <c r="T39">
        <v>3.4870361935756379E-3</v>
      </c>
      <c r="U39">
        <v>1.6348340668961682E-4</v>
      </c>
      <c r="V39">
        <v>4.0577518858862967E-4</v>
      </c>
      <c r="W39">
        <v>1.5459074089654353E-6</v>
      </c>
      <c r="X39">
        <v>2.5698936793082717E-7</v>
      </c>
      <c r="Y39">
        <v>4.9281397216442777E-7</v>
      </c>
      <c r="Z39">
        <v>5.021360837083548E-6</v>
      </c>
      <c r="AA39">
        <v>8.4226845855901835E-7</v>
      </c>
      <c r="AB39">
        <v>1.5917166645978791E-6</v>
      </c>
      <c r="AC39">
        <v>1.5459074089654353E-6</v>
      </c>
      <c r="AD39">
        <v>2.5698936793082717E-7</v>
      </c>
      <c r="AE39">
        <v>4.9281397216442777E-7</v>
      </c>
      <c r="AF39">
        <v>5.021360837083548E-6</v>
      </c>
      <c r="AG39">
        <v>8.4226845855901835E-7</v>
      </c>
      <c r="AH39">
        <v>1.5917166645978791E-6</v>
      </c>
      <c r="AI39">
        <v>5.2699065319027436E-3</v>
      </c>
      <c r="AJ39">
        <v>2.2648869784398391E-4</v>
      </c>
      <c r="AK39">
        <v>5.959551800465996E-4</v>
      </c>
      <c r="AL39">
        <v>3.4920575544127217E-3</v>
      </c>
      <c r="AM39">
        <v>1.6432567514817583E-4</v>
      </c>
      <c r="AN39">
        <v>4.0736690525322757E-4</v>
      </c>
      <c r="AO39">
        <v>5.2699065319027436E-3</v>
      </c>
      <c r="AP39">
        <v>2.2648869784398391E-4</v>
      </c>
      <c r="AQ39">
        <v>5.959551800465996E-4</v>
      </c>
      <c r="AR39">
        <v>3.4920575544127217E-3</v>
      </c>
      <c r="AS39">
        <v>1.6432567514817583E-4</v>
      </c>
      <c r="AT39">
        <v>4.0736690525322757E-4</v>
      </c>
    </row>
    <row r="40" spans="1:46" x14ac:dyDescent="0.25">
      <c r="A40" s="21"/>
      <c r="B40" s="227"/>
      <c r="C40" s="18" t="s">
        <v>225</v>
      </c>
      <c r="D40">
        <v>2.2623170847605308E-4</v>
      </c>
      <c r="E40">
        <v>2.2623170847605308E-4</v>
      </c>
      <c r="F40">
        <v>2.5698936793082717E-7</v>
      </c>
      <c r="G40">
        <v>2.5698936793082717E-7</v>
      </c>
      <c r="H40">
        <v>2.2648869784398391E-4</v>
      </c>
      <c r="I40">
        <v>2.2648869784398391E-4</v>
      </c>
      <c r="K40">
        <v>2.2623170847605308E-4</v>
      </c>
      <c r="L40">
        <v>5.9546236607443514E-4</v>
      </c>
      <c r="M40">
        <v>3.4870361935756379E-3</v>
      </c>
      <c r="N40">
        <v>1.6348340668961682E-4</v>
      </c>
      <c r="O40">
        <v>4.0577518858862967E-4</v>
      </c>
      <c r="P40">
        <v>3.1935371192919081E-3</v>
      </c>
      <c r="Q40">
        <v>2.2623170847605308E-4</v>
      </c>
      <c r="R40">
        <v>5.9546236607443514E-4</v>
      </c>
      <c r="S40">
        <v>3.4870361935756379E-3</v>
      </c>
      <c r="T40">
        <v>1.6348340668961682E-4</v>
      </c>
      <c r="U40">
        <v>4.0577518858862967E-4</v>
      </c>
      <c r="V40">
        <v>3.1935371192919081E-3</v>
      </c>
      <c r="W40">
        <v>2.5698936793082717E-7</v>
      </c>
      <c r="X40">
        <v>4.9281397216442777E-7</v>
      </c>
      <c r="Y40">
        <v>5.021360837083548E-6</v>
      </c>
      <c r="Z40">
        <v>8.4226845855901835E-7</v>
      </c>
      <c r="AA40">
        <v>1.5917166645978791E-6</v>
      </c>
      <c r="AB40">
        <v>4.3800709920687321E-6</v>
      </c>
      <c r="AC40">
        <v>2.5698936793082717E-7</v>
      </c>
      <c r="AD40">
        <v>4.9281397216442777E-7</v>
      </c>
      <c r="AE40">
        <v>5.021360837083548E-6</v>
      </c>
      <c r="AF40">
        <v>8.4226845855901835E-7</v>
      </c>
      <c r="AG40">
        <v>1.5917166645978791E-6</v>
      </c>
      <c r="AH40">
        <v>4.3800709920687321E-6</v>
      </c>
      <c r="AI40">
        <v>2.2648869784398391E-4</v>
      </c>
      <c r="AJ40">
        <v>5.959551800465996E-4</v>
      </c>
      <c r="AK40">
        <v>3.4920575544127217E-3</v>
      </c>
      <c r="AL40">
        <v>1.6432567514817583E-4</v>
      </c>
      <c r="AM40">
        <v>4.0736690525322757E-4</v>
      </c>
      <c r="AN40">
        <v>3.1979171902839767E-3</v>
      </c>
      <c r="AO40">
        <v>2.2648869784398391E-4</v>
      </c>
      <c r="AP40">
        <v>5.959551800465996E-4</v>
      </c>
      <c r="AQ40">
        <v>3.4920575544127217E-3</v>
      </c>
      <c r="AR40">
        <v>1.6432567514817583E-4</v>
      </c>
      <c r="AS40">
        <v>4.0736690525322757E-4</v>
      </c>
      <c r="AT40">
        <v>3.1979171902839767E-3</v>
      </c>
    </row>
    <row r="41" spans="1:46" x14ac:dyDescent="0.25">
      <c r="A41" s="21"/>
      <c r="B41" s="227"/>
      <c r="C41" s="18" t="s">
        <v>226</v>
      </c>
      <c r="D41">
        <v>5.9546236607443514E-4</v>
      </c>
      <c r="E41">
        <v>5.9546236607443514E-4</v>
      </c>
      <c r="F41">
        <v>4.9281397216442777E-7</v>
      </c>
      <c r="G41">
        <v>4.9281397216442777E-7</v>
      </c>
      <c r="H41">
        <v>5.959551800465996E-4</v>
      </c>
      <c r="I41">
        <v>5.959551800465996E-4</v>
      </c>
      <c r="K41">
        <v>5.9546236607443514E-4</v>
      </c>
      <c r="L41">
        <v>3.4870361935756379E-3</v>
      </c>
      <c r="M41">
        <v>1.6348340668961682E-4</v>
      </c>
      <c r="N41">
        <v>4.0577518858862967E-4</v>
      </c>
      <c r="O41">
        <v>3.1935371192919081E-3</v>
      </c>
      <c r="P41">
        <v>1.3713551711326181E-4</v>
      </c>
      <c r="Q41">
        <v>5.9546236607443514E-4</v>
      </c>
      <c r="R41">
        <v>3.4870361935756379E-3</v>
      </c>
      <c r="S41">
        <v>1.6348340668961682E-4</v>
      </c>
      <c r="T41">
        <v>4.0577518858862967E-4</v>
      </c>
      <c r="U41">
        <v>3.1935371192919081E-3</v>
      </c>
      <c r="V41">
        <v>1.3713551711326181E-4</v>
      </c>
      <c r="W41">
        <v>4.9281397216442777E-7</v>
      </c>
      <c r="X41">
        <v>5.021360837083548E-6</v>
      </c>
      <c r="Y41">
        <v>8.4226845855901835E-7</v>
      </c>
      <c r="Z41">
        <v>1.5917166645978791E-6</v>
      </c>
      <c r="AA41">
        <v>4.3800709920687321E-6</v>
      </c>
      <c r="AB41">
        <v>7.2813654247067679E-7</v>
      </c>
      <c r="AC41">
        <v>4.9281397216442777E-7</v>
      </c>
      <c r="AD41">
        <v>5.021360837083548E-6</v>
      </c>
      <c r="AE41">
        <v>8.4226845855901835E-7</v>
      </c>
      <c r="AF41">
        <v>1.5917166645978791E-6</v>
      </c>
      <c r="AG41">
        <v>4.3800709920687321E-6</v>
      </c>
      <c r="AH41">
        <v>7.2813654247067679E-7</v>
      </c>
      <c r="AI41">
        <v>5.959551800465996E-4</v>
      </c>
      <c r="AJ41">
        <v>3.4920575544127217E-3</v>
      </c>
      <c r="AK41">
        <v>1.6432567514817583E-4</v>
      </c>
      <c r="AL41">
        <v>4.0736690525322757E-4</v>
      </c>
      <c r="AM41">
        <v>3.1979171902839767E-3</v>
      </c>
      <c r="AN41">
        <v>1.3786365365573249E-4</v>
      </c>
      <c r="AO41">
        <v>5.959551800465996E-4</v>
      </c>
      <c r="AP41">
        <v>3.4920575544127217E-3</v>
      </c>
      <c r="AQ41">
        <v>1.6432567514817583E-4</v>
      </c>
      <c r="AR41">
        <v>4.0736690525322757E-4</v>
      </c>
      <c r="AS41">
        <v>3.1979171902839767E-3</v>
      </c>
      <c r="AT41">
        <v>1.3786365365573249E-4</v>
      </c>
    </row>
    <row r="42" spans="1:46" x14ac:dyDescent="0.25">
      <c r="A42" s="21" t="s">
        <v>23</v>
      </c>
      <c r="B42" s="227" t="s">
        <v>223</v>
      </c>
      <c r="C42" s="18" t="s">
        <v>224</v>
      </c>
      <c r="D42">
        <v>3.4870361935756379E-3</v>
      </c>
      <c r="E42">
        <v>3.4870361935756379E-3</v>
      </c>
      <c r="F42">
        <v>5.021360837083548E-6</v>
      </c>
      <c r="G42">
        <v>5.021360837083548E-6</v>
      </c>
      <c r="H42">
        <v>3.4920575544127217E-3</v>
      </c>
      <c r="I42">
        <v>3.4920575544127217E-3</v>
      </c>
      <c r="K42">
        <v>3.4870361935756379E-3</v>
      </c>
      <c r="L42">
        <v>1.6348340668961682E-4</v>
      </c>
      <c r="M42">
        <v>4.0577518858862967E-4</v>
      </c>
      <c r="N42">
        <v>3.1935371192919081E-3</v>
      </c>
      <c r="O42">
        <v>1.3713551711326181E-4</v>
      </c>
      <c r="P42">
        <v>3.6095311326240457E-4</v>
      </c>
      <c r="Q42">
        <v>3.4870361935756379E-3</v>
      </c>
      <c r="R42">
        <v>1.6348340668961682E-4</v>
      </c>
      <c r="S42">
        <v>4.0577518858862967E-4</v>
      </c>
      <c r="T42">
        <v>3.1935371192919081E-3</v>
      </c>
      <c r="U42">
        <v>1.3713551711326181E-4</v>
      </c>
      <c r="V42">
        <v>3.6095311326240457E-4</v>
      </c>
      <c r="W42">
        <v>5.021360837083548E-6</v>
      </c>
      <c r="X42">
        <v>8.4226845855901835E-7</v>
      </c>
      <c r="Y42">
        <v>1.5917166645978791E-6</v>
      </c>
      <c r="Z42">
        <v>4.3800709920687321E-6</v>
      </c>
      <c r="AA42">
        <v>7.2813654247067679E-7</v>
      </c>
      <c r="AB42">
        <v>1.3963062544658782E-6</v>
      </c>
      <c r="AC42">
        <v>5.021360837083548E-6</v>
      </c>
      <c r="AD42">
        <v>8.4226845855901835E-7</v>
      </c>
      <c r="AE42">
        <v>1.5917166645978791E-6</v>
      </c>
      <c r="AF42">
        <v>4.3800709920687321E-6</v>
      </c>
      <c r="AG42">
        <v>7.2813654247067679E-7</v>
      </c>
      <c r="AH42">
        <v>1.3963062544658782E-6</v>
      </c>
      <c r="AI42">
        <v>3.4920575544127217E-3</v>
      </c>
      <c r="AJ42">
        <v>1.6432567514817583E-4</v>
      </c>
      <c r="AK42">
        <v>4.0736690525322757E-4</v>
      </c>
      <c r="AL42">
        <v>3.1979171902839767E-3</v>
      </c>
      <c r="AM42">
        <v>1.3786365365573249E-4</v>
      </c>
      <c r="AN42">
        <v>3.6234941951687044E-4</v>
      </c>
      <c r="AO42">
        <v>3.4920575544127217E-3</v>
      </c>
      <c r="AP42">
        <v>1.6432567514817583E-4</v>
      </c>
      <c r="AQ42">
        <v>4.0736690525322757E-4</v>
      </c>
      <c r="AR42">
        <v>3.1979171902839767E-3</v>
      </c>
      <c r="AS42">
        <v>1.3786365365573249E-4</v>
      </c>
      <c r="AT42">
        <v>3.6234941951687044E-4</v>
      </c>
    </row>
    <row r="43" spans="1:46" x14ac:dyDescent="0.25">
      <c r="A43" s="21"/>
      <c r="B43" s="227"/>
      <c r="C43" s="18" t="s">
        <v>225</v>
      </c>
      <c r="D43">
        <v>1.6348340668961682E-4</v>
      </c>
      <c r="E43">
        <v>1.6348340668961682E-4</v>
      </c>
      <c r="F43">
        <v>8.4226845855901835E-7</v>
      </c>
      <c r="G43">
        <v>8.4226845855901835E-7</v>
      </c>
      <c r="H43">
        <v>1.6432567514817583E-4</v>
      </c>
      <c r="I43">
        <v>1.6432567514817583E-4</v>
      </c>
      <c r="K43">
        <v>1.6348340668961682E-4</v>
      </c>
      <c r="L43">
        <v>4.0577518858862967E-4</v>
      </c>
      <c r="M43">
        <v>3.1935371192919081E-3</v>
      </c>
      <c r="N43">
        <v>1.3713551711326181E-4</v>
      </c>
      <c r="O43">
        <v>3.6095311326240457E-4</v>
      </c>
      <c r="P43">
        <v>0</v>
      </c>
      <c r="Q43">
        <v>1.6348340668961682E-4</v>
      </c>
      <c r="R43">
        <v>4.0577518858862967E-4</v>
      </c>
      <c r="S43">
        <v>3.1935371192919081E-3</v>
      </c>
      <c r="T43">
        <v>1.3713551711326181E-4</v>
      </c>
      <c r="U43">
        <v>3.6095311326240457E-4</v>
      </c>
      <c r="V43">
        <v>0</v>
      </c>
      <c r="W43">
        <v>8.4226845855901835E-7</v>
      </c>
      <c r="X43">
        <v>1.5917166645978791E-6</v>
      </c>
      <c r="Y43">
        <v>4.3800709920687321E-6</v>
      </c>
      <c r="Z43">
        <v>7.2813654247067679E-7</v>
      </c>
      <c r="AA43">
        <v>1.3963062544658782E-6</v>
      </c>
      <c r="AB43">
        <v>5.9074833377453524E-5</v>
      </c>
      <c r="AC43">
        <v>8.4226845855901835E-7</v>
      </c>
      <c r="AD43">
        <v>1.5917166645978791E-6</v>
      </c>
      <c r="AE43">
        <v>4.3800709920687321E-6</v>
      </c>
      <c r="AF43">
        <v>7.2813654247067679E-7</v>
      </c>
      <c r="AG43">
        <v>1.3963062544658782E-6</v>
      </c>
      <c r="AH43">
        <v>5.9074833377453524E-5</v>
      </c>
      <c r="AI43">
        <v>1.6432567514817583E-4</v>
      </c>
      <c r="AJ43">
        <v>4.0736690525322757E-4</v>
      </c>
      <c r="AK43">
        <v>3.1979171902839767E-3</v>
      </c>
      <c r="AL43">
        <v>1.3786365365573249E-4</v>
      </c>
      <c r="AM43">
        <v>3.6234941951687044E-4</v>
      </c>
      <c r="AN43">
        <v>5.9074833377453524E-5</v>
      </c>
      <c r="AO43">
        <v>1.6432567514817583E-4</v>
      </c>
      <c r="AP43">
        <v>4.0736690525322757E-4</v>
      </c>
      <c r="AQ43">
        <v>3.1979171902839767E-3</v>
      </c>
      <c r="AR43">
        <v>1.3786365365573249E-4</v>
      </c>
      <c r="AS43">
        <v>3.6234941951687044E-4</v>
      </c>
      <c r="AT43">
        <v>5.9074833377453524E-5</v>
      </c>
    </row>
    <row r="44" spans="1:46" x14ac:dyDescent="0.25">
      <c r="A44" s="21"/>
      <c r="B44" s="227"/>
      <c r="C44" s="18" t="s">
        <v>226</v>
      </c>
      <c r="D44">
        <v>4.0577518858862967E-4</v>
      </c>
      <c r="E44">
        <v>4.0577518858862967E-4</v>
      </c>
      <c r="F44">
        <v>1.5917166645978791E-6</v>
      </c>
      <c r="G44">
        <v>1.5917166645978791E-6</v>
      </c>
      <c r="H44">
        <v>4.0736690525322757E-4</v>
      </c>
      <c r="I44">
        <v>4.0736690525322757E-4</v>
      </c>
      <c r="K44">
        <v>4.0577518858862967E-4</v>
      </c>
      <c r="L44">
        <v>3.1935371192919081E-3</v>
      </c>
      <c r="M44">
        <v>1.3713551711326181E-4</v>
      </c>
      <c r="N44">
        <v>3.6095311326240457E-4</v>
      </c>
      <c r="O44">
        <v>0</v>
      </c>
      <c r="P44">
        <v>0</v>
      </c>
      <c r="Q44">
        <v>4.0577518858862967E-4</v>
      </c>
      <c r="R44">
        <v>3.1935371192919081E-3</v>
      </c>
      <c r="S44">
        <v>1.3713551711326181E-4</v>
      </c>
      <c r="T44">
        <v>3.6095311326240457E-4</v>
      </c>
      <c r="U44">
        <v>0</v>
      </c>
      <c r="V44">
        <v>0</v>
      </c>
      <c r="W44">
        <v>1.5917166645978791E-6</v>
      </c>
      <c r="X44">
        <v>4.3800709920687321E-6</v>
      </c>
      <c r="Y44">
        <v>7.2813654247067679E-7</v>
      </c>
      <c r="Z44">
        <v>1.3963062544658782E-6</v>
      </c>
      <c r="AA44">
        <v>5.9074833377453524E-5</v>
      </c>
      <c r="AB44">
        <v>9.9090406889296302E-6</v>
      </c>
      <c r="AC44">
        <v>1.5917166645978791E-6</v>
      </c>
      <c r="AD44">
        <v>4.3800709920687321E-6</v>
      </c>
      <c r="AE44">
        <v>7.2813654247067679E-7</v>
      </c>
      <c r="AF44">
        <v>1.3963062544658782E-6</v>
      </c>
      <c r="AG44">
        <v>5.9074833377453524E-5</v>
      </c>
      <c r="AH44">
        <v>9.9090406889296302E-6</v>
      </c>
      <c r="AI44">
        <v>4.0736690525322757E-4</v>
      </c>
      <c r="AJ44">
        <v>3.1979171902839767E-3</v>
      </c>
      <c r="AK44">
        <v>1.3786365365573249E-4</v>
      </c>
      <c r="AL44">
        <v>3.6234941951687044E-4</v>
      </c>
      <c r="AM44">
        <v>5.9074833377453524E-5</v>
      </c>
      <c r="AN44">
        <v>9.9090406889296302E-6</v>
      </c>
      <c r="AO44">
        <v>4.0736690525322757E-4</v>
      </c>
      <c r="AP44">
        <v>3.1979171902839767E-3</v>
      </c>
      <c r="AQ44">
        <v>1.3786365365573249E-4</v>
      </c>
      <c r="AR44">
        <v>3.6234941951687044E-4</v>
      </c>
      <c r="AS44">
        <v>5.9074833377453524E-5</v>
      </c>
      <c r="AT44">
        <v>9.9090406889296302E-6</v>
      </c>
    </row>
    <row r="45" spans="1:46" x14ac:dyDescent="0.25">
      <c r="A45" s="21"/>
      <c r="B45" s="227" t="s">
        <v>227</v>
      </c>
      <c r="C45" s="18" t="s">
        <v>224</v>
      </c>
      <c r="D45">
        <v>3.1935371192919081E-3</v>
      </c>
      <c r="E45">
        <v>3.1935371192919081E-3</v>
      </c>
      <c r="F45">
        <v>4.3800709920687321E-6</v>
      </c>
      <c r="G45">
        <v>4.3800709920687321E-6</v>
      </c>
      <c r="H45">
        <v>3.1979171902839767E-3</v>
      </c>
      <c r="I45">
        <v>3.1979171902839767E-3</v>
      </c>
      <c r="K45">
        <v>3.1935371192919081E-3</v>
      </c>
      <c r="L45">
        <v>1.3713551711326181E-4</v>
      </c>
      <c r="M45">
        <v>3.6095311326240457E-4</v>
      </c>
      <c r="N45">
        <v>0</v>
      </c>
      <c r="O45">
        <v>0</v>
      </c>
      <c r="P45">
        <v>0</v>
      </c>
      <c r="Q45">
        <v>3.1935371192919081E-3</v>
      </c>
      <c r="R45">
        <v>1.3713551711326181E-4</v>
      </c>
      <c r="S45">
        <v>3.6095311326240457E-4</v>
      </c>
      <c r="T45">
        <v>0</v>
      </c>
      <c r="U45">
        <v>0</v>
      </c>
      <c r="V45">
        <v>0</v>
      </c>
      <c r="W45">
        <v>4.3800709920687321E-6</v>
      </c>
      <c r="X45">
        <v>7.2813654247067679E-7</v>
      </c>
      <c r="Y45">
        <v>1.3963062544658782E-6</v>
      </c>
      <c r="Z45">
        <v>5.9074833377453524E-5</v>
      </c>
      <c r="AA45">
        <v>9.9090406889296302E-6</v>
      </c>
      <c r="AB45">
        <v>1.8726078407033877E-5</v>
      </c>
      <c r="AC45">
        <v>4.3800709920687321E-6</v>
      </c>
      <c r="AD45">
        <v>7.2813654247067679E-7</v>
      </c>
      <c r="AE45">
        <v>1.3963062544658782E-6</v>
      </c>
      <c r="AF45">
        <v>5.9074833377453524E-5</v>
      </c>
      <c r="AG45">
        <v>9.9090406889296302E-6</v>
      </c>
      <c r="AH45">
        <v>1.8726078407033877E-5</v>
      </c>
      <c r="AI45">
        <v>3.1979171902839767E-3</v>
      </c>
      <c r="AJ45">
        <v>1.3786365365573249E-4</v>
      </c>
      <c r="AK45">
        <v>3.6234941951687044E-4</v>
      </c>
      <c r="AL45">
        <v>5.9074833377453524E-5</v>
      </c>
      <c r="AM45">
        <v>9.9090406889296302E-6</v>
      </c>
      <c r="AN45">
        <v>1.8726078407033877E-5</v>
      </c>
      <c r="AO45">
        <v>3.1979171902839767E-3</v>
      </c>
      <c r="AP45">
        <v>1.3786365365573249E-4</v>
      </c>
      <c r="AQ45">
        <v>3.6234941951687044E-4</v>
      </c>
      <c r="AR45">
        <v>5.9074833377453524E-5</v>
      </c>
      <c r="AS45">
        <v>9.9090406889296302E-6</v>
      </c>
      <c r="AT45">
        <v>1.8726078407033877E-5</v>
      </c>
    </row>
    <row r="46" spans="1:46" x14ac:dyDescent="0.25">
      <c r="A46" s="21"/>
      <c r="B46" s="227"/>
      <c r="C46" s="18" t="s">
        <v>225</v>
      </c>
      <c r="D46">
        <v>1.3713551711326181E-4</v>
      </c>
      <c r="E46">
        <v>1.3713551711326181E-4</v>
      </c>
      <c r="F46">
        <v>7.2813654247067679E-7</v>
      </c>
      <c r="G46">
        <v>7.2813654247067679E-7</v>
      </c>
      <c r="H46">
        <v>1.3786365365573249E-4</v>
      </c>
      <c r="I46">
        <v>1.3786365365573249E-4</v>
      </c>
      <c r="K46">
        <v>1.3713551711326181E-4</v>
      </c>
      <c r="L46">
        <v>3.6095311326240457E-4</v>
      </c>
      <c r="M46">
        <v>0</v>
      </c>
      <c r="N46">
        <v>0</v>
      </c>
      <c r="O46">
        <v>0</v>
      </c>
      <c r="P46">
        <v>0</v>
      </c>
      <c r="Q46">
        <v>1.3713551711326181E-4</v>
      </c>
      <c r="R46">
        <v>3.6095311326240457E-4</v>
      </c>
      <c r="S46">
        <v>0</v>
      </c>
      <c r="T46">
        <v>0</v>
      </c>
      <c r="U46">
        <v>0</v>
      </c>
      <c r="V46">
        <v>0</v>
      </c>
      <c r="W46">
        <v>7.2813654247067679E-7</v>
      </c>
      <c r="X46">
        <v>1.3963062544658782E-6</v>
      </c>
      <c r="Y46">
        <v>5.9074833377453524E-5</v>
      </c>
      <c r="Z46">
        <v>9.9090406889296302E-6</v>
      </c>
      <c r="AA46">
        <v>1.8726078407033877E-5</v>
      </c>
      <c r="AB46">
        <v>5.1530246965514509E-5</v>
      </c>
      <c r="AC46">
        <v>7.2813654247067679E-7</v>
      </c>
      <c r="AD46">
        <v>1.3963062544658782E-6</v>
      </c>
      <c r="AE46">
        <v>5.9074833377453524E-5</v>
      </c>
      <c r="AF46">
        <v>9.9090406889296302E-6</v>
      </c>
      <c r="AG46">
        <v>1.8726078407033877E-5</v>
      </c>
      <c r="AH46">
        <v>5.1530246965514509E-5</v>
      </c>
      <c r="AI46">
        <v>1.3786365365573249E-4</v>
      </c>
      <c r="AJ46">
        <v>3.6234941951687044E-4</v>
      </c>
      <c r="AK46">
        <v>5.9074833377453524E-5</v>
      </c>
      <c r="AL46">
        <v>9.9090406889296302E-6</v>
      </c>
      <c r="AM46">
        <v>1.8726078407033877E-5</v>
      </c>
      <c r="AN46">
        <v>5.1530246965514509E-5</v>
      </c>
      <c r="AO46">
        <v>1.3786365365573249E-4</v>
      </c>
      <c r="AP46">
        <v>3.6234941951687044E-4</v>
      </c>
      <c r="AQ46">
        <v>5.9074833377453524E-5</v>
      </c>
      <c r="AR46">
        <v>9.9090406889296302E-6</v>
      </c>
      <c r="AS46">
        <v>1.8726078407033877E-5</v>
      </c>
      <c r="AT46">
        <v>5.1530246965514509E-5</v>
      </c>
    </row>
    <row r="47" spans="1:46" x14ac:dyDescent="0.25">
      <c r="A47" s="21"/>
      <c r="B47" s="227"/>
      <c r="C47" s="18" t="s">
        <v>226</v>
      </c>
      <c r="D47">
        <v>3.6095311326240457E-4</v>
      </c>
      <c r="E47">
        <v>3.6095311326240457E-4</v>
      </c>
      <c r="F47">
        <v>1.3963062544658782E-6</v>
      </c>
      <c r="G47">
        <v>1.3963062544658782E-6</v>
      </c>
      <c r="H47">
        <v>3.6234941951687044E-4</v>
      </c>
      <c r="I47">
        <v>3.6234941951687044E-4</v>
      </c>
      <c r="K47">
        <v>3.6095311326240457E-4</v>
      </c>
      <c r="L47">
        <v>0</v>
      </c>
      <c r="M47">
        <v>0</v>
      </c>
      <c r="N47">
        <v>0</v>
      </c>
      <c r="O47">
        <v>0</v>
      </c>
      <c r="P47">
        <v>0</v>
      </c>
      <c r="Q47">
        <v>3.6095311326240457E-4</v>
      </c>
      <c r="R47">
        <v>0</v>
      </c>
      <c r="S47">
        <v>0</v>
      </c>
      <c r="T47">
        <v>0</v>
      </c>
      <c r="U47">
        <v>0</v>
      </c>
      <c r="V47">
        <v>0</v>
      </c>
      <c r="W47">
        <v>1.3963062544658782E-6</v>
      </c>
      <c r="X47">
        <v>5.9074833377453524E-5</v>
      </c>
      <c r="Y47">
        <v>9.9090406889296302E-6</v>
      </c>
      <c r="Z47">
        <v>1.8726078407033877E-5</v>
      </c>
      <c r="AA47">
        <v>5.1530246965514509E-5</v>
      </c>
      <c r="AB47">
        <v>8.5663122643609064E-6</v>
      </c>
      <c r="AC47">
        <v>1.3963062544658782E-6</v>
      </c>
      <c r="AD47">
        <v>5.9074833377453524E-5</v>
      </c>
      <c r="AE47">
        <v>9.9090406889296302E-6</v>
      </c>
      <c r="AF47">
        <v>1.8726078407033877E-5</v>
      </c>
      <c r="AG47">
        <v>5.1530246965514509E-5</v>
      </c>
      <c r="AH47">
        <v>8.5663122643609064E-6</v>
      </c>
      <c r="AI47">
        <v>3.6234941951687044E-4</v>
      </c>
      <c r="AJ47">
        <v>5.9074833377453524E-5</v>
      </c>
      <c r="AK47">
        <v>9.9090406889296302E-6</v>
      </c>
      <c r="AL47">
        <v>1.8726078407033877E-5</v>
      </c>
      <c r="AM47">
        <v>5.1530246965514509E-5</v>
      </c>
      <c r="AN47">
        <v>8.5663122643609064E-6</v>
      </c>
      <c r="AO47">
        <v>3.6234941951687044E-4</v>
      </c>
      <c r="AP47">
        <v>5.9074833377453524E-5</v>
      </c>
      <c r="AQ47">
        <v>9.9090406889296302E-6</v>
      </c>
      <c r="AR47">
        <v>1.8726078407033877E-5</v>
      </c>
      <c r="AS47">
        <v>5.1530246965514509E-5</v>
      </c>
      <c r="AT47">
        <v>8.5663122643609064E-6</v>
      </c>
    </row>
    <row r="48" spans="1:46" x14ac:dyDescent="0.25">
      <c r="A48" s="21" t="s">
        <v>25</v>
      </c>
      <c r="B48" s="227" t="s">
        <v>223</v>
      </c>
      <c r="C48" s="18" t="s">
        <v>224</v>
      </c>
      <c r="D48">
        <v>0</v>
      </c>
      <c r="E48">
        <v>0</v>
      </c>
      <c r="F48">
        <v>5.9074833377453524E-5</v>
      </c>
      <c r="G48">
        <v>5.9074833377453524E-5</v>
      </c>
      <c r="H48">
        <v>5.9074833377453524E-5</v>
      </c>
      <c r="I48">
        <v>5.9074833377453524E-5</v>
      </c>
      <c r="K48">
        <v>0</v>
      </c>
      <c r="L48">
        <v>0</v>
      </c>
      <c r="M48">
        <v>0</v>
      </c>
      <c r="N48">
        <v>0</v>
      </c>
      <c r="O48">
        <v>0</v>
      </c>
      <c r="P48">
        <v>0</v>
      </c>
      <c r="Q48">
        <v>0</v>
      </c>
      <c r="R48">
        <v>0</v>
      </c>
      <c r="S48">
        <v>0</v>
      </c>
      <c r="T48">
        <v>0</v>
      </c>
      <c r="U48">
        <v>0</v>
      </c>
      <c r="V48">
        <v>0</v>
      </c>
      <c r="W48">
        <v>5.9074833377453524E-5</v>
      </c>
      <c r="X48">
        <v>9.9090406889296302E-6</v>
      </c>
      <c r="Y48">
        <v>1.8726078407033877E-5</v>
      </c>
      <c r="Z48">
        <v>5.1530246965514509E-5</v>
      </c>
      <c r="AA48">
        <v>8.5663122643609064E-6</v>
      </c>
      <c r="AB48">
        <v>1.6427132405480924E-5</v>
      </c>
      <c r="AC48">
        <v>5.9074833377453524E-5</v>
      </c>
      <c r="AD48">
        <v>9.9090406889296302E-6</v>
      </c>
      <c r="AE48">
        <v>1.8726078407033877E-5</v>
      </c>
      <c r="AF48">
        <v>5.1530246965514509E-5</v>
      </c>
      <c r="AG48">
        <v>8.5663122643609064E-6</v>
      </c>
      <c r="AH48">
        <v>1.6427132405480924E-5</v>
      </c>
      <c r="AI48">
        <v>5.9074833377453524E-5</v>
      </c>
      <c r="AJ48">
        <v>9.9090406889296302E-6</v>
      </c>
      <c r="AK48">
        <v>1.8726078407033877E-5</v>
      </c>
      <c r="AL48">
        <v>5.1530246965514509E-5</v>
      </c>
      <c r="AM48">
        <v>8.5663122643609064E-6</v>
      </c>
      <c r="AN48">
        <v>1.6427132405480924E-5</v>
      </c>
      <c r="AO48">
        <v>5.9074833377453524E-5</v>
      </c>
      <c r="AP48">
        <v>9.9090406889296302E-6</v>
      </c>
      <c r="AQ48">
        <v>1.8726078407033877E-5</v>
      </c>
      <c r="AR48">
        <v>5.1530246965514509E-5</v>
      </c>
      <c r="AS48">
        <v>8.5663122643609064E-6</v>
      </c>
      <c r="AT48">
        <v>1.6427132405480924E-5</v>
      </c>
    </row>
    <row r="49" spans="1:46" x14ac:dyDescent="0.25">
      <c r="A49" s="21"/>
      <c r="B49" s="227"/>
      <c r="C49" s="18" t="s">
        <v>225</v>
      </c>
      <c r="D49">
        <v>0</v>
      </c>
      <c r="E49">
        <v>0</v>
      </c>
      <c r="F49">
        <v>9.9090406889296302E-6</v>
      </c>
      <c r="G49">
        <v>9.9090406889296302E-6</v>
      </c>
      <c r="H49">
        <v>9.9090406889296302E-6</v>
      </c>
      <c r="I49">
        <v>9.9090406889296302E-6</v>
      </c>
      <c r="K49">
        <v>0</v>
      </c>
      <c r="L49">
        <v>0</v>
      </c>
      <c r="M49">
        <v>0</v>
      </c>
      <c r="N49">
        <v>0</v>
      </c>
      <c r="O49">
        <v>0</v>
      </c>
      <c r="P49">
        <v>0</v>
      </c>
      <c r="Q49">
        <v>0</v>
      </c>
      <c r="R49">
        <v>0</v>
      </c>
      <c r="S49">
        <v>0</v>
      </c>
      <c r="T49">
        <v>0</v>
      </c>
      <c r="U49">
        <v>0</v>
      </c>
      <c r="V49">
        <v>0</v>
      </c>
      <c r="W49">
        <v>9.9090406889296302E-6</v>
      </c>
      <c r="X49">
        <v>1.8726078407033877E-5</v>
      </c>
      <c r="Y49">
        <v>5.1530246965514509E-5</v>
      </c>
      <c r="Z49">
        <v>8.5663122643609064E-6</v>
      </c>
      <c r="AA49">
        <v>1.6427132405480924E-5</v>
      </c>
      <c r="AB49">
        <v>1.1814966675490705E-4</v>
      </c>
      <c r="AC49">
        <v>9.9090406889296302E-6</v>
      </c>
      <c r="AD49">
        <v>1.8726078407033877E-5</v>
      </c>
      <c r="AE49">
        <v>5.1530246965514509E-5</v>
      </c>
      <c r="AF49">
        <v>8.5663122643609064E-6</v>
      </c>
      <c r="AG49">
        <v>1.6427132405480924E-5</v>
      </c>
      <c r="AH49">
        <v>1.1814966675490705E-4</v>
      </c>
      <c r="AI49">
        <v>9.9090406889296302E-6</v>
      </c>
      <c r="AJ49">
        <v>1.8726078407033877E-5</v>
      </c>
      <c r="AK49">
        <v>5.1530246965514509E-5</v>
      </c>
      <c r="AL49">
        <v>8.5663122643609064E-6</v>
      </c>
      <c r="AM49">
        <v>1.6427132405480924E-5</v>
      </c>
      <c r="AN49">
        <v>1.1814966675490705E-4</v>
      </c>
      <c r="AO49">
        <v>9.9090406889296302E-6</v>
      </c>
      <c r="AP49">
        <v>1.8726078407033877E-5</v>
      </c>
      <c r="AQ49">
        <v>5.1530246965514509E-5</v>
      </c>
      <c r="AR49">
        <v>8.5663122643609064E-6</v>
      </c>
      <c r="AS49">
        <v>1.6427132405480924E-5</v>
      </c>
      <c r="AT49">
        <v>1.1814966675490705E-4</v>
      </c>
    </row>
    <row r="50" spans="1:46" x14ac:dyDescent="0.25">
      <c r="A50" s="21"/>
      <c r="B50" s="227"/>
      <c r="C50" s="18" t="s">
        <v>226</v>
      </c>
      <c r="D50">
        <v>0</v>
      </c>
      <c r="E50">
        <v>0</v>
      </c>
      <c r="F50">
        <v>1.8726078407033877E-5</v>
      </c>
      <c r="G50">
        <v>1.8726078407033877E-5</v>
      </c>
      <c r="H50">
        <v>1.8726078407033877E-5</v>
      </c>
      <c r="I50">
        <v>1.8726078407033877E-5</v>
      </c>
      <c r="K50">
        <v>0</v>
      </c>
      <c r="L50">
        <v>0</v>
      </c>
      <c r="M50">
        <v>0</v>
      </c>
      <c r="N50">
        <v>0</v>
      </c>
      <c r="O50">
        <v>0</v>
      </c>
      <c r="P50">
        <v>0</v>
      </c>
      <c r="Q50">
        <v>0</v>
      </c>
      <c r="R50">
        <v>0</v>
      </c>
      <c r="S50">
        <v>0</v>
      </c>
      <c r="T50">
        <v>0</v>
      </c>
      <c r="U50">
        <v>0</v>
      </c>
      <c r="V50">
        <v>0</v>
      </c>
      <c r="W50">
        <v>1.8726078407033877E-5</v>
      </c>
      <c r="X50">
        <v>5.1530246965514509E-5</v>
      </c>
      <c r="Y50">
        <v>8.5663122643609064E-6</v>
      </c>
      <c r="Z50">
        <v>1.6427132405480924E-5</v>
      </c>
      <c r="AA50">
        <v>1.1814966675490705E-4</v>
      </c>
      <c r="AB50">
        <v>1.981808137785926E-5</v>
      </c>
      <c r="AC50">
        <v>1.8726078407033877E-5</v>
      </c>
      <c r="AD50">
        <v>5.1530246965514509E-5</v>
      </c>
      <c r="AE50">
        <v>8.5663122643609064E-6</v>
      </c>
      <c r="AF50">
        <v>1.6427132405480924E-5</v>
      </c>
      <c r="AG50">
        <v>1.1814966675490705E-4</v>
      </c>
      <c r="AH50">
        <v>1.981808137785926E-5</v>
      </c>
      <c r="AI50">
        <v>1.8726078407033877E-5</v>
      </c>
      <c r="AJ50">
        <v>5.1530246965514509E-5</v>
      </c>
      <c r="AK50">
        <v>8.5663122643609064E-6</v>
      </c>
      <c r="AL50">
        <v>1.6427132405480924E-5</v>
      </c>
      <c r="AM50">
        <v>1.1814966675490705E-4</v>
      </c>
      <c r="AN50">
        <v>1.981808137785926E-5</v>
      </c>
      <c r="AO50">
        <v>1.8726078407033877E-5</v>
      </c>
      <c r="AP50">
        <v>5.1530246965514509E-5</v>
      </c>
      <c r="AQ50">
        <v>8.5663122643609064E-6</v>
      </c>
      <c r="AR50">
        <v>1.6427132405480924E-5</v>
      </c>
      <c r="AS50">
        <v>1.1814966675490705E-4</v>
      </c>
      <c r="AT50">
        <v>1.981808137785926E-5</v>
      </c>
    </row>
    <row r="51" spans="1:46" x14ac:dyDescent="0.25">
      <c r="A51" s="21"/>
      <c r="B51" s="227" t="s">
        <v>227</v>
      </c>
      <c r="C51" s="18" t="s">
        <v>224</v>
      </c>
      <c r="D51">
        <v>0</v>
      </c>
      <c r="E51">
        <v>0</v>
      </c>
      <c r="F51">
        <v>5.1530246965514509E-5</v>
      </c>
      <c r="G51">
        <v>5.1530246965514509E-5</v>
      </c>
      <c r="H51">
        <v>5.1530246965514509E-5</v>
      </c>
      <c r="I51">
        <v>5.1530246965514509E-5</v>
      </c>
      <c r="K51">
        <v>0</v>
      </c>
      <c r="L51">
        <v>0</v>
      </c>
      <c r="M51">
        <v>0</v>
      </c>
      <c r="N51">
        <v>0</v>
      </c>
      <c r="O51">
        <v>0</v>
      </c>
      <c r="P51">
        <v>0</v>
      </c>
      <c r="Q51">
        <v>0</v>
      </c>
      <c r="R51">
        <v>0</v>
      </c>
      <c r="S51">
        <v>0</v>
      </c>
      <c r="T51">
        <v>0</v>
      </c>
      <c r="U51">
        <v>0</v>
      </c>
      <c r="V51">
        <v>0</v>
      </c>
      <c r="W51">
        <v>5.1530246965514509E-5</v>
      </c>
      <c r="X51">
        <v>8.5663122643609064E-6</v>
      </c>
      <c r="Y51">
        <v>1.6427132405480924E-5</v>
      </c>
      <c r="Z51">
        <v>1.1814966675490705E-4</v>
      </c>
      <c r="AA51">
        <v>1.981808137785926E-5</v>
      </c>
      <c r="AB51">
        <v>3.7452156814067753E-5</v>
      </c>
      <c r="AC51">
        <v>5.1530246965514509E-5</v>
      </c>
      <c r="AD51">
        <v>8.5663122643609064E-6</v>
      </c>
      <c r="AE51">
        <v>1.6427132405480924E-5</v>
      </c>
      <c r="AF51">
        <v>1.1814966675490705E-4</v>
      </c>
      <c r="AG51">
        <v>1.981808137785926E-5</v>
      </c>
      <c r="AH51">
        <v>3.7452156814067753E-5</v>
      </c>
      <c r="AI51">
        <v>5.1530246965514509E-5</v>
      </c>
      <c r="AJ51">
        <v>8.5663122643609064E-6</v>
      </c>
      <c r="AK51">
        <v>1.6427132405480924E-5</v>
      </c>
      <c r="AL51">
        <v>1.1814966675490705E-4</v>
      </c>
      <c r="AM51">
        <v>1.981808137785926E-5</v>
      </c>
      <c r="AN51">
        <v>3.7452156814067753E-5</v>
      </c>
      <c r="AO51">
        <v>5.1530246965514509E-5</v>
      </c>
      <c r="AP51">
        <v>8.5663122643609064E-6</v>
      </c>
      <c r="AQ51">
        <v>1.6427132405480924E-5</v>
      </c>
      <c r="AR51">
        <v>1.1814966675490705E-4</v>
      </c>
      <c r="AS51">
        <v>1.981808137785926E-5</v>
      </c>
      <c r="AT51">
        <v>3.7452156814067753E-5</v>
      </c>
    </row>
    <row r="52" spans="1:46" x14ac:dyDescent="0.25">
      <c r="A52" s="21"/>
      <c r="B52" s="227"/>
      <c r="C52" s="18" t="s">
        <v>225</v>
      </c>
      <c r="D52">
        <v>0</v>
      </c>
      <c r="E52">
        <v>0</v>
      </c>
      <c r="F52">
        <v>8.5663122643609064E-6</v>
      </c>
      <c r="G52">
        <v>8.5663122643609064E-6</v>
      </c>
      <c r="H52">
        <v>8.5663122643609064E-6</v>
      </c>
      <c r="I52">
        <v>8.5663122643609064E-6</v>
      </c>
      <c r="K52">
        <v>0</v>
      </c>
      <c r="L52">
        <v>0</v>
      </c>
      <c r="M52">
        <v>0</v>
      </c>
      <c r="N52">
        <v>0</v>
      </c>
      <c r="O52">
        <v>0</v>
      </c>
      <c r="P52">
        <v>0</v>
      </c>
      <c r="Q52">
        <v>0</v>
      </c>
      <c r="R52">
        <v>0</v>
      </c>
      <c r="S52">
        <v>0</v>
      </c>
      <c r="T52">
        <v>0</v>
      </c>
      <c r="U52">
        <v>0</v>
      </c>
      <c r="V52">
        <v>0</v>
      </c>
      <c r="W52">
        <v>8.5663122643609064E-6</v>
      </c>
      <c r="X52">
        <v>1.6427132405480924E-5</v>
      </c>
      <c r="Y52">
        <v>1.1814966675490705E-4</v>
      </c>
      <c r="Z52">
        <v>1.981808137785926E-5</v>
      </c>
      <c r="AA52">
        <v>3.7452156814067753E-5</v>
      </c>
      <c r="AB52">
        <v>1.0306049393102902E-4</v>
      </c>
      <c r="AC52">
        <v>8.5663122643609064E-6</v>
      </c>
      <c r="AD52">
        <v>1.6427132405480924E-5</v>
      </c>
      <c r="AE52">
        <v>1.1814966675490705E-4</v>
      </c>
      <c r="AF52">
        <v>1.981808137785926E-5</v>
      </c>
      <c r="AG52">
        <v>3.7452156814067753E-5</v>
      </c>
      <c r="AH52">
        <v>1.0306049393102902E-4</v>
      </c>
      <c r="AI52">
        <v>8.5663122643609064E-6</v>
      </c>
      <c r="AJ52">
        <v>1.6427132405480924E-5</v>
      </c>
      <c r="AK52">
        <v>1.1814966675490705E-4</v>
      </c>
      <c r="AL52">
        <v>1.981808137785926E-5</v>
      </c>
      <c r="AM52">
        <v>3.7452156814067753E-5</v>
      </c>
      <c r="AN52">
        <v>1.0306049393102902E-4</v>
      </c>
      <c r="AO52">
        <v>8.5663122643609064E-6</v>
      </c>
      <c r="AP52">
        <v>1.6427132405480924E-5</v>
      </c>
      <c r="AQ52">
        <v>1.1814966675490705E-4</v>
      </c>
      <c r="AR52">
        <v>1.981808137785926E-5</v>
      </c>
      <c r="AS52">
        <v>3.7452156814067753E-5</v>
      </c>
      <c r="AT52">
        <v>1.0306049393102902E-4</v>
      </c>
    </row>
    <row r="53" spans="1:46" x14ac:dyDescent="0.25">
      <c r="A53" s="21"/>
      <c r="B53" s="227"/>
      <c r="C53" s="18" t="s">
        <v>226</v>
      </c>
      <c r="D53">
        <v>0</v>
      </c>
      <c r="E53">
        <v>0</v>
      </c>
      <c r="F53">
        <v>1.6427132405480924E-5</v>
      </c>
      <c r="G53">
        <v>1.6427132405480924E-5</v>
      </c>
      <c r="H53">
        <v>1.6427132405480924E-5</v>
      </c>
      <c r="I53">
        <v>1.6427132405480924E-5</v>
      </c>
      <c r="K53">
        <v>0</v>
      </c>
      <c r="L53">
        <v>0</v>
      </c>
      <c r="M53">
        <v>0</v>
      </c>
      <c r="N53">
        <v>0</v>
      </c>
      <c r="O53">
        <v>0</v>
      </c>
      <c r="P53">
        <v>0</v>
      </c>
      <c r="Q53">
        <v>0</v>
      </c>
      <c r="R53">
        <v>0</v>
      </c>
      <c r="S53">
        <v>0</v>
      </c>
      <c r="T53">
        <v>0</v>
      </c>
      <c r="U53">
        <v>0</v>
      </c>
      <c r="V53">
        <v>0</v>
      </c>
      <c r="W53">
        <v>1.6427132405480924E-5</v>
      </c>
      <c r="X53">
        <v>1.1814966675490705E-4</v>
      </c>
      <c r="Y53">
        <v>1.981808137785926E-5</v>
      </c>
      <c r="Z53">
        <v>3.7452156814067753E-5</v>
      </c>
      <c r="AA53">
        <v>1.0306049393102902E-4</v>
      </c>
      <c r="AB53">
        <v>1.7132624528721813E-5</v>
      </c>
      <c r="AC53">
        <v>1.6427132405480924E-5</v>
      </c>
      <c r="AD53">
        <v>1.1814966675490705E-4</v>
      </c>
      <c r="AE53">
        <v>1.981808137785926E-5</v>
      </c>
      <c r="AF53">
        <v>3.7452156814067753E-5</v>
      </c>
      <c r="AG53">
        <v>1.0306049393102902E-4</v>
      </c>
      <c r="AH53">
        <v>1.7132624528721813E-5</v>
      </c>
      <c r="AI53">
        <v>1.6427132405480924E-5</v>
      </c>
      <c r="AJ53">
        <v>1.1814966675490705E-4</v>
      </c>
      <c r="AK53">
        <v>1.981808137785926E-5</v>
      </c>
      <c r="AL53">
        <v>3.7452156814067753E-5</v>
      </c>
      <c r="AM53">
        <v>1.0306049393102902E-4</v>
      </c>
      <c r="AN53">
        <v>1.7132624528721813E-5</v>
      </c>
      <c r="AO53">
        <v>1.6427132405480924E-5</v>
      </c>
      <c r="AP53">
        <v>1.1814966675490705E-4</v>
      </c>
      <c r="AQ53">
        <v>1.981808137785926E-5</v>
      </c>
      <c r="AR53">
        <v>3.7452156814067753E-5</v>
      </c>
      <c r="AS53">
        <v>1.0306049393102902E-4</v>
      </c>
      <c r="AT53">
        <v>1.7132624528721813E-5</v>
      </c>
    </row>
    <row r="54" spans="1:46" x14ac:dyDescent="0.25">
      <c r="A54" s="21" t="s">
        <v>28</v>
      </c>
      <c r="B54" s="227" t="s">
        <v>223</v>
      </c>
      <c r="C54" s="18" t="s">
        <v>224</v>
      </c>
      <c r="D54">
        <v>0</v>
      </c>
      <c r="E54">
        <v>0</v>
      </c>
      <c r="F54">
        <v>1.1814966675490705E-4</v>
      </c>
      <c r="G54">
        <v>1.1814966675490705E-4</v>
      </c>
      <c r="H54">
        <v>1.1814966675490705E-4</v>
      </c>
      <c r="I54">
        <v>1.1814966675490705E-4</v>
      </c>
      <c r="K54">
        <v>0</v>
      </c>
      <c r="L54">
        <v>0</v>
      </c>
      <c r="M54">
        <v>0</v>
      </c>
      <c r="N54">
        <v>0</v>
      </c>
      <c r="O54">
        <v>0</v>
      </c>
      <c r="P54">
        <v>0</v>
      </c>
      <c r="Q54">
        <v>0</v>
      </c>
      <c r="R54">
        <v>0</v>
      </c>
      <c r="S54">
        <v>0</v>
      </c>
      <c r="T54">
        <v>0</v>
      </c>
      <c r="U54">
        <v>0</v>
      </c>
      <c r="V54">
        <v>0</v>
      </c>
      <c r="W54">
        <v>1.1814966675490705E-4</v>
      </c>
      <c r="X54">
        <v>1.981808137785926E-5</v>
      </c>
      <c r="Y54">
        <v>3.7452156814067753E-5</v>
      </c>
      <c r="Z54">
        <v>1.0306049393102902E-4</v>
      </c>
      <c r="AA54">
        <v>1.7132624528721813E-5</v>
      </c>
      <c r="AB54">
        <v>3.2854264810961849E-5</v>
      </c>
      <c r="AC54">
        <v>1.1814966675490705E-4</v>
      </c>
      <c r="AD54">
        <v>1.981808137785926E-5</v>
      </c>
      <c r="AE54">
        <v>3.7452156814067753E-5</v>
      </c>
      <c r="AF54">
        <v>1.0306049393102902E-4</v>
      </c>
      <c r="AG54">
        <v>1.7132624528721813E-5</v>
      </c>
      <c r="AH54">
        <v>3.2854264810961849E-5</v>
      </c>
      <c r="AI54">
        <v>1.1814966675490705E-4</v>
      </c>
      <c r="AJ54">
        <v>1.981808137785926E-5</v>
      </c>
      <c r="AK54">
        <v>3.7452156814067753E-5</v>
      </c>
      <c r="AL54">
        <v>1.0306049393102902E-4</v>
      </c>
      <c r="AM54">
        <v>1.7132624528721813E-5</v>
      </c>
      <c r="AN54">
        <v>3.2854264810961849E-5</v>
      </c>
      <c r="AO54">
        <v>1.1814966675490705E-4</v>
      </c>
      <c r="AP54">
        <v>1.981808137785926E-5</v>
      </c>
      <c r="AQ54">
        <v>3.7452156814067753E-5</v>
      </c>
      <c r="AR54">
        <v>1.0306049393102902E-4</v>
      </c>
      <c r="AS54">
        <v>1.7132624528721813E-5</v>
      </c>
      <c r="AT54">
        <v>3.2854264810961849E-5</v>
      </c>
    </row>
    <row r="55" spans="1:46" x14ac:dyDescent="0.25">
      <c r="A55" s="21"/>
      <c r="B55" s="227"/>
      <c r="C55" s="18" t="s">
        <v>225</v>
      </c>
      <c r="D55">
        <v>0</v>
      </c>
      <c r="E55">
        <v>0</v>
      </c>
      <c r="F55">
        <v>1.981808137785926E-5</v>
      </c>
      <c r="G55">
        <v>1.981808137785926E-5</v>
      </c>
      <c r="H55">
        <v>1.981808137785926E-5</v>
      </c>
      <c r="I55">
        <v>1.981808137785926E-5</v>
      </c>
      <c r="K55">
        <v>0</v>
      </c>
      <c r="L55">
        <v>0</v>
      </c>
      <c r="M55">
        <v>0</v>
      </c>
      <c r="N55">
        <v>0</v>
      </c>
      <c r="O55">
        <v>0</v>
      </c>
      <c r="P55">
        <v>0</v>
      </c>
      <c r="Q55">
        <v>0</v>
      </c>
      <c r="R55">
        <v>0</v>
      </c>
      <c r="S55">
        <v>0</v>
      </c>
      <c r="T55">
        <v>0</v>
      </c>
      <c r="U55">
        <v>0</v>
      </c>
      <c r="V55">
        <v>0</v>
      </c>
      <c r="W55">
        <v>1.981808137785926E-5</v>
      </c>
      <c r="X55">
        <v>3.7452156814067753E-5</v>
      </c>
      <c r="Y55">
        <v>1.0306049393102902E-4</v>
      </c>
      <c r="Z55">
        <v>1.7132624528721813E-5</v>
      </c>
      <c r="AA55">
        <v>3.2854264810961849E-5</v>
      </c>
      <c r="AB55">
        <v>5.9074833377453524E-5</v>
      </c>
      <c r="AC55">
        <v>1.981808137785926E-5</v>
      </c>
      <c r="AD55">
        <v>3.7452156814067753E-5</v>
      </c>
      <c r="AE55">
        <v>1.0306049393102902E-4</v>
      </c>
      <c r="AF55">
        <v>1.7132624528721813E-5</v>
      </c>
      <c r="AG55">
        <v>3.2854264810961849E-5</v>
      </c>
      <c r="AH55">
        <v>5.9074833377453524E-5</v>
      </c>
      <c r="AI55">
        <v>1.981808137785926E-5</v>
      </c>
      <c r="AJ55">
        <v>3.7452156814067753E-5</v>
      </c>
      <c r="AK55">
        <v>1.0306049393102902E-4</v>
      </c>
      <c r="AL55">
        <v>1.7132624528721813E-5</v>
      </c>
      <c r="AM55">
        <v>3.2854264810961849E-5</v>
      </c>
      <c r="AN55">
        <v>5.9074833377453524E-5</v>
      </c>
      <c r="AO55">
        <v>1.981808137785926E-5</v>
      </c>
      <c r="AP55">
        <v>3.7452156814067753E-5</v>
      </c>
      <c r="AQ55">
        <v>1.0306049393102902E-4</v>
      </c>
      <c r="AR55">
        <v>1.7132624528721813E-5</v>
      </c>
      <c r="AS55">
        <v>3.2854264810961849E-5</v>
      </c>
      <c r="AT55">
        <v>5.9074833377453524E-5</v>
      </c>
    </row>
    <row r="56" spans="1:46" x14ac:dyDescent="0.25">
      <c r="A56" s="21"/>
      <c r="B56" s="227"/>
      <c r="C56" s="18" t="s">
        <v>226</v>
      </c>
      <c r="D56">
        <v>0</v>
      </c>
      <c r="E56">
        <v>0</v>
      </c>
      <c r="F56">
        <v>3.7452156814067753E-5</v>
      </c>
      <c r="G56">
        <v>3.7452156814067753E-5</v>
      </c>
      <c r="H56">
        <v>3.7452156814067753E-5</v>
      </c>
      <c r="I56">
        <v>3.7452156814067753E-5</v>
      </c>
      <c r="K56">
        <v>0</v>
      </c>
      <c r="L56">
        <v>0</v>
      </c>
      <c r="M56">
        <v>0</v>
      </c>
      <c r="N56">
        <v>0</v>
      </c>
      <c r="O56">
        <v>0</v>
      </c>
      <c r="P56">
        <v>0</v>
      </c>
      <c r="Q56">
        <v>0</v>
      </c>
      <c r="R56">
        <v>0</v>
      </c>
      <c r="S56">
        <v>0</v>
      </c>
      <c r="T56">
        <v>0</v>
      </c>
      <c r="U56">
        <v>0</v>
      </c>
      <c r="V56">
        <v>0</v>
      </c>
      <c r="W56">
        <v>3.7452156814067753E-5</v>
      </c>
      <c r="X56">
        <v>1.0306049393102902E-4</v>
      </c>
      <c r="Y56">
        <v>1.7132624528721813E-5</v>
      </c>
      <c r="Z56">
        <v>3.2854264810961849E-5</v>
      </c>
      <c r="AA56">
        <v>5.9074833377453524E-5</v>
      </c>
      <c r="AB56">
        <v>9.9090406889296302E-6</v>
      </c>
      <c r="AC56">
        <v>3.7452156814067753E-5</v>
      </c>
      <c r="AD56">
        <v>1.0306049393102902E-4</v>
      </c>
      <c r="AE56">
        <v>1.7132624528721813E-5</v>
      </c>
      <c r="AF56">
        <v>3.2854264810961849E-5</v>
      </c>
      <c r="AG56">
        <v>5.9074833377453524E-5</v>
      </c>
      <c r="AH56">
        <v>9.9090406889296302E-6</v>
      </c>
      <c r="AI56">
        <v>3.7452156814067753E-5</v>
      </c>
      <c r="AJ56">
        <v>1.0306049393102902E-4</v>
      </c>
      <c r="AK56">
        <v>1.7132624528721813E-5</v>
      </c>
      <c r="AL56">
        <v>3.2854264810961849E-5</v>
      </c>
      <c r="AM56">
        <v>5.9074833377453524E-5</v>
      </c>
      <c r="AN56">
        <v>9.9090406889296302E-6</v>
      </c>
      <c r="AO56">
        <v>3.7452156814067753E-5</v>
      </c>
      <c r="AP56">
        <v>1.0306049393102902E-4</v>
      </c>
      <c r="AQ56">
        <v>1.7132624528721813E-5</v>
      </c>
      <c r="AR56">
        <v>3.2854264810961849E-5</v>
      </c>
      <c r="AS56">
        <v>5.9074833377453524E-5</v>
      </c>
      <c r="AT56">
        <v>9.9090406889296302E-6</v>
      </c>
    </row>
    <row r="57" spans="1:46" x14ac:dyDescent="0.25">
      <c r="A57" s="21"/>
      <c r="B57" s="227" t="s">
        <v>227</v>
      </c>
      <c r="C57" s="18" t="s">
        <v>224</v>
      </c>
      <c r="D57">
        <v>0</v>
      </c>
      <c r="E57">
        <v>0</v>
      </c>
      <c r="F57">
        <v>1.0306049393102902E-4</v>
      </c>
      <c r="G57">
        <v>1.0306049393102902E-4</v>
      </c>
      <c r="H57">
        <v>1.0306049393102902E-4</v>
      </c>
      <c r="I57">
        <v>1.0306049393102902E-4</v>
      </c>
      <c r="K57">
        <v>0</v>
      </c>
      <c r="L57">
        <v>0</v>
      </c>
      <c r="M57">
        <v>0</v>
      </c>
      <c r="N57">
        <v>0</v>
      </c>
      <c r="O57">
        <v>0</v>
      </c>
      <c r="P57">
        <v>0</v>
      </c>
      <c r="Q57">
        <v>0</v>
      </c>
      <c r="R57">
        <v>0</v>
      </c>
      <c r="S57">
        <v>0</v>
      </c>
      <c r="T57">
        <v>0</v>
      </c>
      <c r="U57">
        <v>0</v>
      </c>
      <c r="V57">
        <v>0</v>
      </c>
      <c r="W57">
        <v>1.0306049393102902E-4</v>
      </c>
      <c r="X57">
        <v>1.7132624528721813E-5</v>
      </c>
      <c r="Y57">
        <v>3.2854264810961849E-5</v>
      </c>
      <c r="Z57">
        <v>5.9074833377453524E-5</v>
      </c>
      <c r="AA57">
        <v>9.9090406889296302E-6</v>
      </c>
      <c r="AB57">
        <v>1.8726078407033877E-5</v>
      </c>
      <c r="AC57">
        <v>1.0306049393102902E-4</v>
      </c>
      <c r="AD57">
        <v>1.7132624528721813E-5</v>
      </c>
      <c r="AE57">
        <v>3.2854264810961849E-5</v>
      </c>
      <c r="AF57">
        <v>5.9074833377453524E-5</v>
      </c>
      <c r="AG57">
        <v>9.9090406889296302E-6</v>
      </c>
      <c r="AH57">
        <v>1.8726078407033877E-5</v>
      </c>
      <c r="AI57">
        <v>1.0306049393102902E-4</v>
      </c>
      <c r="AJ57">
        <v>1.7132624528721813E-5</v>
      </c>
      <c r="AK57">
        <v>3.2854264810961849E-5</v>
      </c>
      <c r="AL57">
        <v>5.9074833377453524E-5</v>
      </c>
      <c r="AM57">
        <v>9.9090406889296302E-6</v>
      </c>
      <c r="AN57">
        <v>1.8726078407033877E-5</v>
      </c>
      <c r="AO57">
        <v>1.0306049393102902E-4</v>
      </c>
      <c r="AP57">
        <v>1.7132624528721813E-5</v>
      </c>
      <c r="AQ57">
        <v>3.2854264810961849E-5</v>
      </c>
      <c r="AR57">
        <v>5.9074833377453524E-5</v>
      </c>
      <c r="AS57">
        <v>9.9090406889296302E-6</v>
      </c>
      <c r="AT57">
        <v>1.8726078407033877E-5</v>
      </c>
    </row>
    <row r="58" spans="1:46" x14ac:dyDescent="0.25">
      <c r="A58" s="21"/>
      <c r="B58" s="227"/>
      <c r="C58" s="18" t="s">
        <v>225</v>
      </c>
      <c r="D58">
        <v>0</v>
      </c>
      <c r="E58">
        <v>0</v>
      </c>
      <c r="F58">
        <v>1.7132624528721813E-5</v>
      </c>
      <c r="G58">
        <v>1.7132624528721813E-5</v>
      </c>
      <c r="H58">
        <v>1.7132624528721813E-5</v>
      </c>
      <c r="I58">
        <v>1.7132624528721813E-5</v>
      </c>
      <c r="K58">
        <v>0</v>
      </c>
      <c r="L58">
        <v>0</v>
      </c>
      <c r="M58">
        <v>0</v>
      </c>
      <c r="N58">
        <v>0</v>
      </c>
      <c r="O58">
        <v>0</v>
      </c>
      <c r="P58">
        <v>0</v>
      </c>
      <c r="Q58">
        <v>0</v>
      </c>
      <c r="R58">
        <v>0</v>
      </c>
      <c r="S58">
        <v>0</v>
      </c>
      <c r="T58">
        <v>0</v>
      </c>
      <c r="U58">
        <v>0</v>
      </c>
      <c r="V58">
        <v>0</v>
      </c>
      <c r="W58">
        <v>1.7132624528721813E-5</v>
      </c>
      <c r="X58">
        <v>3.2854264810961849E-5</v>
      </c>
      <c r="Y58">
        <v>5.9074833377453524E-5</v>
      </c>
      <c r="Z58">
        <v>9.9090406889296302E-6</v>
      </c>
      <c r="AA58">
        <v>1.8726078407033877E-5</v>
      </c>
      <c r="AB58">
        <v>5.1530246965514509E-5</v>
      </c>
      <c r="AC58">
        <v>1.7132624528721813E-5</v>
      </c>
      <c r="AD58">
        <v>3.2854264810961849E-5</v>
      </c>
      <c r="AE58">
        <v>5.9074833377453524E-5</v>
      </c>
      <c r="AF58">
        <v>9.9090406889296302E-6</v>
      </c>
      <c r="AG58">
        <v>1.8726078407033877E-5</v>
      </c>
      <c r="AH58">
        <v>5.1530246965514509E-5</v>
      </c>
      <c r="AI58">
        <v>1.7132624528721813E-5</v>
      </c>
      <c r="AJ58">
        <v>3.2854264810961849E-5</v>
      </c>
      <c r="AK58">
        <v>5.9074833377453524E-5</v>
      </c>
      <c r="AL58">
        <v>9.9090406889296302E-6</v>
      </c>
      <c r="AM58">
        <v>1.8726078407033877E-5</v>
      </c>
      <c r="AN58">
        <v>5.1530246965514509E-5</v>
      </c>
      <c r="AO58">
        <v>1.7132624528721813E-5</v>
      </c>
      <c r="AP58">
        <v>3.2854264810961849E-5</v>
      </c>
      <c r="AQ58">
        <v>5.9074833377453524E-5</v>
      </c>
      <c r="AR58">
        <v>9.9090406889296302E-6</v>
      </c>
      <c r="AS58">
        <v>1.8726078407033877E-5</v>
      </c>
      <c r="AT58">
        <v>5.1530246965514509E-5</v>
      </c>
    </row>
    <row r="59" spans="1:46" x14ac:dyDescent="0.25">
      <c r="A59" s="21"/>
      <c r="B59" s="227"/>
      <c r="C59" s="18" t="s">
        <v>226</v>
      </c>
      <c r="D59">
        <v>0</v>
      </c>
      <c r="E59">
        <v>0</v>
      </c>
      <c r="F59">
        <v>3.2854264810961849E-5</v>
      </c>
      <c r="G59">
        <v>3.2854264810961849E-5</v>
      </c>
      <c r="H59">
        <v>3.2854264810961849E-5</v>
      </c>
      <c r="I59">
        <v>3.2854264810961849E-5</v>
      </c>
      <c r="K59">
        <v>0</v>
      </c>
      <c r="L59">
        <v>0</v>
      </c>
      <c r="M59">
        <v>0</v>
      </c>
      <c r="N59">
        <v>0</v>
      </c>
      <c r="O59">
        <v>0</v>
      </c>
      <c r="P59">
        <v>0</v>
      </c>
      <c r="Q59">
        <v>0</v>
      </c>
      <c r="R59">
        <v>0</v>
      </c>
      <c r="S59">
        <v>0</v>
      </c>
      <c r="T59">
        <v>0</v>
      </c>
      <c r="U59">
        <v>0</v>
      </c>
      <c r="V59">
        <v>0</v>
      </c>
      <c r="W59">
        <v>3.2854264810961849E-5</v>
      </c>
      <c r="X59">
        <v>5.9074833377453524E-5</v>
      </c>
      <c r="Y59">
        <v>9.9090406889296302E-6</v>
      </c>
      <c r="Z59">
        <v>1.8726078407033877E-5</v>
      </c>
      <c r="AA59">
        <v>5.1530246965514509E-5</v>
      </c>
      <c r="AB59">
        <v>8.5663122643609064E-6</v>
      </c>
      <c r="AC59">
        <v>3.2854264810961849E-5</v>
      </c>
      <c r="AD59">
        <v>5.9074833377453524E-5</v>
      </c>
      <c r="AE59">
        <v>9.9090406889296302E-6</v>
      </c>
      <c r="AF59">
        <v>1.8726078407033877E-5</v>
      </c>
      <c r="AG59">
        <v>5.1530246965514509E-5</v>
      </c>
      <c r="AH59">
        <v>8.5663122643609064E-6</v>
      </c>
      <c r="AI59">
        <v>3.2854264810961849E-5</v>
      </c>
      <c r="AJ59">
        <v>5.9074833377453524E-5</v>
      </c>
      <c r="AK59">
        <v>9.9090406889296302E-6</v>
      </c>
      <c r="AL59">
        <v>1.8726078407033877E-5</v>
      </c>
      <c r="AM59">
        <v>5.1530246965514509E-5</v>
      </c>
      <c r="AN59">
        <v>8.5663122643609064E-6</v>
      </c>
      <c r="AO59">
        <v>3.2854264810961849E-5</v>
      </c>
      <c r="AP59">
        <v>5.9074833377453524E-5</v>
      </c>
      <c r="AQ59">
        <v>9.9090406889296302E-6</v>
      </c>
      <c r="AR59">
        <v>1.8726078407033877E-5</v>
      </c>
      <c r="AS59">
        <v>5.1530246965514509E-5</v>
      </c>
      <c r="AT59">
        <v>8.5663122643609064E-6</v>
      </c>
    </row>
    <row r="60" spans="1:46" x14ac:dyDescent="0.25">
      <c r="A60" s="21" t="s">
        <v>29</v>
      </c>
      <c r="B60" s="227" t="s">
        <v>223</v>
      </c>
      <c r="C60" s="18" t="s">
        <v>224</v>
      </c>
      <c r="D60">
        <v>0</v>
      </c>
      <c r="E60">
        <v>0</v>
      </c>
      <c r="F60">
        <v>5.9074833377453524E-5</v>
      </c>
      <c r="G60">
        <v>5.9074833377453524E-5</v>
      </c>
      <c r="H60">
        <v>5.9074833377453524E-5</v>
      </c>
      <c r="I60">
        <v>5.9074833377453524E-5</v>
      </c>
      <c r="K60">
        <v>0</v>
      </c>
      <c r="L60">
        <v>0</v>
      </c>
      <c r="M60">
        <v>0</v>
      </c>
      <c r="N60">
        <v>0</v>
      </c>
      <c r="O60">
        <v>0</v>
      </c>
      <c r="P60">
        <v>0</v>
      </c>
      <c r="Q60">
        <v>0</v>
      </c>
      <c r="R60">
        <v>0</v>
      </c>
      <c r="S60">
        <v>0</v>
      </c>
      <c r="T60">
        <v>0</v>
      </c>
      <c r="U60">
        <v>0</v>
      </c>
      <c r="V60">
        <v>0</v>
      </c>
      <c r="W60">
        <v>5.9074833377453524E-5</v>
      </c>
      <c r="X60">
        <v>9.9090406889296302E-6</v>
      </c>
      <c r="Y60">
        <v>1.8726078407033877E-5</v>
      </c>
      <c r="Z60">
        <v>5.1530246965514509E-5</v>
      </c>
      <c r="AA60">
        <v>8.5663122643609064E-6</v>
      </c>
      <c r="AB60">
        <v>1.6427132405480924E-5</v>
      </c>
      <c r="AC60">
        <v>5.9074833377453524E-5</v>
      </c>
      <c r="AD60">
        <v>9.9090406889296302E-6</v>
      </c>
      <c r="AE60">
        <v>1.8726078407033877E-5</v>
      </c>
      <c r="AF60">
        <v>5.1530246965514509E-5</v>
      </c>
      <c r="AG60">
        <v>8.5663122643609064E-6</v>
      </c>
      <c r="AH60">
        <v>1.6427132405480924E-5</v>
      </c>
      <c r="AI60">
        <v>5.9074833377453524E-5</v>
      </c>
      <c r="AJ60">
        <v>9.9090406889296302E-6</v>
      </c>
      <c r="AK60">
        <v>1.8726078407033877E-5</v>
      </c>
      <c r="AL60">
        <v>5.1530246965514509E-5</v>
      </c>
      <c r="AM60">
        <v>8.5663122643609064E-6</v>
      </c>
      <c r="AN60">
        <v>1.6427132405480924E-5</v>
      </c>
      <c r="AO60">
        <v>5.9074833377453524E-5</v>
      </c>
      <c r="AP60">
        <v>9.9090406889296302E-6</v>
      </c>
      <c r="AQ60">
        <v>1.8726078407033877E-5</v>
      </c>
      <c r="AR60">
        <v>5.1530246965514509E-5</v>
      </c>
      <c r="AS60">
        <v>8.5663122643609064E-6</v>
      </c>
      <c r="AT60">
        <v>1.6427132405480924E-5</v>
      </c>
    </row>
    <row r="61" spans="1:46" x14ac:dyDescent="0.25">
      <c r="A61" s="21"/>
      <c r="B61" s="227"/>
      <c r="C61" s="18" t="s">
        <v>225</v>
      </c>
      <c r="D61">
        <v>0</v>
      </c>
      <c r="E61">
        <v>0</v>
      </c>
      <c r="F61">
        <v>9.9090406889296302E-6</v>
      </c>
      <c r="G61">
        <v>9.9090406889296302E-6</v>
      </c>
      <c r="H61">
        <v>9.9090406889296302E-6</v>
      </c>
      <c r="I61">
        <v>9.9090406889296302E-6</v>
      </c>
      <c r="K61">
        <v>0</v>
      </c>
      <c r="L61">
        <v>0</v>
      </c>
      <c r="M61">
        <v>0</v>
      </c>
      <c r="N61">
        <v>0</v>
      </c>
      <c r="O61">
        <v>0</v>
      </c>
      <c r="P61">
        <v>1.0652860061840033E-4</v>
      </c>
      <c r="Q61">
        <v>0</v>
      </c>
      <c r="R61">
        <v>0</v>
      </c>
      <c r="S61">
        <v>0</v>
      </c>
      <c r="T61">
        <v>0</v>
      </c>
      <c r="U61">
        <v>0</v>
      </c>
      <c r="V61">
        <v>1.0652860061840033E-4</v>
      </c>
      <c r="W61">
        <v>9.9090406889296302E-6</v>
      </c>
      <c r="X61">
        <v>1.8726078407033877E-5</v>
      </c>
      <c r="Y61">
        <v>5.1530246965514509E-5</v>
      </c>
      <c r="Z61">
        <v>8.5663122643609064E-6</v>
      </c>
      <c r="AA61">
        <v>1.6427132405480924E-5</v>
      </c>
      <c r="AB61">
        <v>5.3167350039708178E-5</v>
      </c>
      <c r="AC61">
        <v>9.9090406889296302E-6</v>
      </c>
      <c r="AD61">
        <v>1.8726078407033877E-5</v>
      </c>
      <c r="AE61">
        <v>5.1530246965514509E-5</v>
      </c>
      <c r="AF61">
        <v>8.5663122643609064E-6</v>
      </c>
      <c r="AG61">
        <v>1.6427132405480924E-5</v>
      </c>
      <c r="AH61">
        <v>5.3167350039708178E-5</v>
      </c>
      <c r="AI61">
        <v>9.9090406889296302E-6</v>
      </c>
      <c r="AJ61">
        <v>1.8726078407033877E-5</v>
      </c>
      <c r="AK61">
        <v>5.1530246965514509E-5</v>
      </c>
      <c r="AL61">
        <v>8.5663122643609064E-6</v>
      </c>
      <c r="AM61">
        <v>1.6427132405480924E-5</v>
      </c>
      <c r="AN61">
        <v>1.596959506581085E-4</v>
      </c>
      <c r="AO61">
        <v>9.9090406889296302E-6</v>
      </c>
      <c r="AP61">
        <v>1.8726078407033877E-5</v>
      </c>
      <c r="AQ61">
        <v>5.1530246965514509E-5</v>
      </c>
      <c r="AR61">
        <v>8.5663122643609064E-6</v>
      </c>
      <c r="AS61">
        <v>1.6427132405480924E-5</v>
      </c>
      <c r="AT61">
        <v>1.596959506581085E-4</v>
      </c>
    </row>
    <row r="62" spans="1:46" x14ac:dyDescent="0.25">
      <c r="A62" s="21"/>
      <c r="B62" s="227"/>
      <c r="C62" s="18" t="s">
        <v>226</v>
      </c>
      <c r="D62">
        <v>0</v>
      </c>
      <c r="E62">
        <v>0</v>
      </c>
      <c r="F62">
        <v>1.8726078407033877E-5</v>
      </c>
      <c r="G62">
        <v>1.8726078407033877E-5</v>
      </c>
      <c r="H62">
        <v>1.8726078407033877E-5</v>
      </c>
      <c r="I62">
        <v>1.8726078407033877E-5</v>
      </c>
      <c r="K62">
        <v>0</v>
      </c>
      <c r="L62">
        <v>0</v>
      </c>
      <c r="M62">
        <v>0</v>
      </c>
      <c r="N62">
        <v>0</v>
      </c>
      <c r="O62">
        <v>1.0652860061840033E-4</v>
      </c>
      <c r="P62">
        <v>4.9944014263630382E-6</v>
      </c>
      <c r="Q62">
        <v>0</v>
      </c>
      <c r="R62">
        <v>0</v>
      </c>
      <c r="S62">
        <v>0</v>
      </c>
      <c r="T62">
        <v>0</v>
      </c>
      <c r="U62">
        <v>1.0652860061840033E-4</v>
      </c>
      <c r="V62">
        <v>4.9944014263630382E-6</v>
      </c>
      <c r="W62">
        <v>1.8726078407033877E-5</v>
      </c>
      <c r="X62">
        <v>5.1530246965514509E-5</v>
      </c>
      <c r="Y62">
        <v>8.5663122643609064E-6</v>
      </c>
      <c r="Z62">
        <v>1.6427132405480924E-5</v>
      </c>
      <c r="AA62">
        <v>5.3167350039708178E-5</v>
      </c>
      <c r="AB62">
        <v>8.9181366200366677E-6</v>
      </c>
      <c r="AC62">
        <v>1.8726078407033877E-5</v>
      </c>
      <c r="AD62">
        <v>5.1530246965514509E-5</v>
      </c>
      <c r="AE62">
        <v>8.5663122643609064E-6</v>
      </c>
      <c r="AF62">
        <v>1.6427132405480924E-5</v>
      </c>
      <c r="AG62">
        <v>5.3167350039708178E-5</v>
      </c>
      <c r="AH62">
        <v>8.9181366200366677E-6</v>
      </c>
      <c r="AI62">
        <v>1.8726078407033877E-5</v>
      </c>
      <c r="AJ62">
        <v>5.1530246965514509E-5</v>
      </c>
      <c r="AK62">
        <v>8.5663122643609064E-6</v>
      </c>
      <c r="AL62">
        <v>1.6427132405480924E-5</v>
      </c>
      <c r="AM62">
        <v>1.596959506581085E-4</v>
      </c>
      <c r="AN62">
        <v>1.3912538046399706E-5</v>
      </c>
      <c r="AO62">
        <v>1.8726078407033877E-5</v>
      </c>
      <c r="AP62">
        <v>5.1530246965514509E-5</v>
      </c>
      <c r="AQ62">
        <v>8.5663122643609064E-6</v>
      </c>
      <c r="AR62">
        <v>1.6427132405480924E-5</v>
      </c>
      <c r="AS62">
        <v>1.596959506581085E-4</v>
      </c>
      <c r="AT62">
        <v>1.3912538046399706E-5</v>
      </c>
    </row>
    <row r="63" spans="1:46" x14ac:dyDescent="0.25">
      <c r="A63" s="21"/>
      <c r="B63" s="227" t="s">
        <v>227</v>
      </c>
      <c r="C63" s="18" t="s">
        <v>224</v>
      </c>
      <c r="D63">
        <v>0</v>
      </c>
      <c r="E63">
        <v>0</v>
      </c>
      <c r="F63">
        <v>5.1530246965514509E-5</v>
      </c>
      <c r="G63">
        <v>5.1530246965514509E-5</v>
      </c>
      <c r="H63">
        <v>5.1530246965514509E-5</v>
      </c>
      <c r="I63">
        <v>5.1530246965514509E-5</v>
      </c>
      <c r="K63">
        <v>0</v>
      </c>
      <c r="L63">
        <v>0</v>
      </c>
      <c r="M63">
        <v>0</v>
      </c>
      <c r="N63">
        <v>1.0652860061840033E-4</v>
      </c>
      <c r="O63">
        <v>4.9944014263630382E-6</v>
      </c>
      <c r="P63">
        <v>1.2396390690080335E-5</v>
      </c>
      <c r="Q63">
        <v>0</v>
      </c>
      <c r="R63">
        <v>0</v>
      </c>
      <c r="S63">
        <v>0</v>
      </c>
      <c r="T63">
        <v>1.0652860061840033E-4</v>
      </c>
      <c r="U63">
        <v>4.9944014263630382E-6</v>
      </c>
      <c r="V63">
        <v>1.2396390690080335E-5</v>
      </c>
      <c r="W63">
        <v>5.1530246965514509E-5</v>
      </c>
      <c r="X63">
        <v>8.5663122643609064E-6</v>
      </c>
      <c r="Y63">
        <v>1.6427132405480924E-5</v>
      </c>
      <c r="Z63">
        <v>5.3167350039708178E-5</v>
      </c>
      <c r="AA63">
        <v>8.9181366200366677E-6</v>
      </c>
      <c r="AB63">
        <v>1.6853470566330489E-5</v>
      </c>
      <c r="AC63">
        <v>5.1530246965514509E-5</v>
      </c>
      <c r="AD63">
        <v>8.5663122643609064E-6</v>
      </c>
      <c r="AE63">
        <v>1.6427132405480924E-5</v>
      </c>
      <c r="AF63">
        <v>5.3167350039708178E-5</v>
      </c>
      <c r="AG63">
        <v>8.9181366200366677E-6</v>
      </c>
      <c r="AH63">
        <v>1.6853470566330489E-5</v>
      </c>
      <c r="AI63">
        <v>5.1530246965514509E-5</v>
      </c>
      <c r="AJ63">
        <v>8.5663122643609064E-6</v>
      </c>
      <c r="AK63">
        <v>1.6427132405480924E-5</v>
      </c>
      <c r="AL63">
        <v>1.596959506581085E-4</v>
      </c>
      <c r="AM63">
        <v>1.3912538046399706E-5</v>
      </c>
      <c r="AN63">
        <v>2.9249861256410825E-5</v>
      </c>
      <c r="AO63">
        <v>5.1530246965514509E-5</v>
      </c>
      <c r="AP63">
        <v>8.5663122643609064E-6</v>
      </c>
      <c r="AQ63">
        <v>1.6427132405480924E-5</v>
      </c>
      <c r="AR63">
        <v>1.596959506581085E-4</v>
      </c>
      <c r="AS63">
        <v>1.3912538046399706E-5</v>
      </c>
      <c r="AT63">
        <v>2.9249861256410825E-5</v>
      </c>
    </row>
    <row r="64" spans="1:46" x14ac:dyDescent="0.25">
      <c r="A64" s="21"/>
      <c r="B64" s="227"/>
      <c r="C64" s="18" t="s">
        <v>225</v>
      </c>
      <c r="D64">
        <v>0</v>
      </c>
      <c r="E64">
        <v>0</v>
      </c>
      <c r="F64">
        <v>8.5663122643609064E-6</v>
      </c>
      <c r="G64">
        <v>8.5663122643609064E-6</v>
      </c>
      <c r="H64">
        <v>8.5663122643609064E-6</v>
      </c>
      <c r="I64">
        <v>8.5663122643609064E-6</v>
      </c>
      <c r="K64">
        <v>0</v>
      </c>
      <c r="L64">
        <v>0</v>
      </c>
      <c r="M64">
        <v>1.0652860061840033E-4</v>
      </c>
      <c r="N64">
        <v>4.9944014263630382E-6</v>
      </c>
      <c r="O64">
        <v>1.2396390690080335E-5</v>
      </c>
      <c r="P64">
        <v>9.7562233786921827E-5</v>
      </c>
      <c r="Q64">
        <v>0</v>
      </c>
      <c r="R64">
        <v>0</v>
      </c>
      <c r="S64">
        <v>1.0652860061840033E-4</v>
      </c>
      <c r="T64">
        <v>4.9944014263630382E-6</v>
      </c>
      <c r="U64">
        <v>1.2396390690080335E-5</v>
      </c>
      <c r="V64">
        <v>9.7562233786921827E-5</v>
      </c>
      <c r="W64">
        <v>8.5663122643609064E-6</v>
      </c>
      <c r="X64">
        <v>1.6427132405480924E-5</v>
      </c>
      <c r="Y64">
        <v>5.3167350039708178E-5</v>
      </c>
      <c r="Z64">
        <v>8.9181366200366677E-6</v>
      </c>
      <c r="AA64">
        <v>1.6853470566330489E-5</v>
      </c>
      <c r="AB64">
        <v>4.6377222268963062E-5</v>
      </c>
      <c r="AC64">
        <v>8.5663122643609064E-6</v>
      </c>
      <c r="AD64">
        <v>1.6427132405480924E-5</v>
      </c>
      <c r="AE64">
        <v>5.3167350039708178E-5</v>
      </c>
      <c r="AF64">
        <v>8.9181366200366677E-6</v>
      </c>
      <c r="AG64">
        <v>1.6853470566330489E-5</v>
      </c>
      <c r="AH64">
        <v>4.6377222268963062E-5</v>
      </c>
      <c r="AI64">
        <v>8.5663122643609064E-6</v>
      </c>
      <c r="AJ64">
        <v>1.6427132405480924E-5</v>
      </c>
      <c r="AK64">
        <v>1.596959506581085E-4</v>
      </c>
      <c r="AL64">
        <v>1.3912538046399706E-5</v>
      </c>
      <c r="AM64">
        <v>2.9249861256410825E-5</v>
      </c>
      <c r="AN64">
        <v>1.4393945605588489E-4</v>
      </c>
      <c r="AO64">
        <v>8.5663122643609064E-6</v>
      </c>
      <c r="AP64">
        <v>1.6427132405480924E-5</v>
      </c>
      <c r="AQ64">
        <v>1.596959506581085E-4</v>
      </c>
      <c r="AR64">
        <v>1.3912538046399706E-5</v>
      </c>
      <c r="AS64">
        <v>2.9249861256410825E-5</v>
      </c>
      <c r="AT64">
        <v>1.4393945605588489E-4</v>
      </c>
    </row>
    <row r="65" spans="1:46" x14ac:dyDescent="0.25">
      <c r="A65" s="21"/>
      <c r="B65" s="227"/>
      <c r="C65" s="18" t="s">
        <v>226</v>
      </c>
      <c r="D65">
        <v>0</v>
      </c>
      <c r="E65">
        <v>0</v>
      </c>
      <c r="F65">
        <v>1.6427132405480924E-5</v>
      </c>
      <c r="G65">
        <v>1.6427132405480924E-5</v>
      </c>
      <c r="H65">
        <v>1.6427132405480924E-5</v>
      </c>
      <c r="I65">
        <v>1.6427132405480924E-5</v>
      </c>
      <c r="K65">
        <v>0</v>
      </c>
      <c r="L65">
        <v>1.0652860061840033E-4</v>
      </c>
      <c r="M65">
        <v>4.9944014263630382E-6</v>
      </c>
      <c r="N65">
        <v>1.2396390690080335E-5</v>
      </c>
      <c r="O65">
        <v>9.7562233786921827E-5</v>
      </c>
      <c r="P65">
        <v>4.1894760828898714E-6</v>
      </c>
      <c r="Q65">
        <v>0</v>
      </c>
      <c r="R65">
        <v>1.0652860061840033E-4</v>
      </c>
      <c r="S65">
        <v>4.9944014263630382E-6</v>
      </c>
      <c r="T65">
        <v>1.2396390690080335E-5</v>
      </c>
      <c r="U65">
        <v>9.7562233786921827E-5</v>
      </c>
      <c r="V65">
        <v>4.1894760828898714E-6</v>
      </c>
      <c r="W65">
        <v>1.6427132405480924E-5</v>
      </c>
      <c r="X65">
        <v>5.3167350039708178E-5</v>
      </c>
      <c r="Y65">
        <v>8.9181366200366677E-6</v>
      </c>
      <c r="Z65">
        <v>1.6853470566330489E-5</v>
      </c>
      <c r="AA65">
        <v>4.6377222268963062E-5</v>
      </c>
      <c r="AB65">
        <v>7.7096810379248158E-6</v>
      </c>
      <c r="AC65">
        <v>1.6427132405480924E-5</v>
      </c>
      <c r="AD65">
        <v>5.3167350039708178E-5</v>
      </c>
      <c r="AE65">
        <v>8.9181366200366677E-6</v>
      </c>
      <c r="AF65">
        <v>1.6853470566330489E-5</v>
      </c>
      <c r="AG65">
        <v>4.6377222268963062E-5</v>
      </c>
      <c r="AH65">
        <v>7.7096810379248158E-6</v>
      </c>
      <c r="AI65">
        <v>1.6427132405480924E-5</v>
      </c>
      <c r="AJ65">
        <v>1.596959506581085E-4</v>
      </c>
      <c r="AK65">
        <v>1.3912538046399706E-5</v>
      </c>
      <c r="AL65">
        <v>2.9249861256410825E-5</v>
      </c>
      <c r="AM65">
        <v>1.4393945605588489E-4</v>
      </c>
      <c r="AN65">
        <v>1.1899157120814686E-5</v>
      </c>
      <c r="AO65">
        <v>1.6427132405480924E-5</v>
      </c>
      <c r="AP65">
        <v>1.596959506581085E-4</v>
      </c>
      <c r="AQ65">
        <v>1.3912538046399706E-5</v>
      </c>
      <c r="AR65">
        <v>2.9249861256410825E-5</v>
      </c>
      <c r="AS65">
        <v>1.4393945605588489E-4</v>
      </c>
      <c r="AT65">
        <v>1.1899157120814686E-5</v>
      </c>
    </row>
    <row r="66" spans="1:46" x14ac:dyDescent="0.25">
      <c r="A66" s="21" t="s">
        <v>30</v>
      </c>
      <c r="B66" s="227" t="s">
        <v>223</v>
      </c>
      <c r="C66" s="18" t="s">
        <v>224</v>
      </c>
      <c r="D66">
        <v>1.0652860061840033E-4</v>
      </c>
      <c r="E66">
        <v>1.0652860061840033E-4</v>
      </c>
      <c r="F66">
        <v>5.3167350039708178E-5</v>
      </c>
      <c r="G66">
        <v>5.3167350039708178E-5</v>
      </c>
      <c r="H66">
        <v>1.596959506581085E-4</v>
      </c>
      <c r="I66">
        <v>1.596959506581085E-4</v>
      </c>
      <c r="K66">
        <v>1.0652860061840033E-4</v>
      </c>
      <c r="L66">
        <v>4.9944014263630382E-6</v>
      </c>
      <c r="M66">
        <v>1.2396390690080335E-5</v>
      </c>
      <c r="N66">
        <v>9.7562233786921827E-5</v>
      </c>
      <c r="O66">
        <v>4.1894760828898714E-6</v>
      </c>
      <c r="P66">
        <v>1.1027080853230281E-5</v>
      </c>
      <c r="Q66">
        <v>1.0652860061840033E-4</v>
      </c>
      <c r="R66">
        <v>4.9944014263630382E-6</v>
      </c>
      <c r="S66">
        <v>1.2396390690080335E-5</v>
      </c>
      <c r="T66">
        <v>9.7562233786921827E-5</v>
      </c>
      <c r="U66">
        <v>4.1894760828898714E-6</v>
      </c>
      <c r="V66">
        <v>1.1027080853230281E-5</v>
      </c>
      <c r="W66">
        <v>5.3167350039708178E-5</v>
      </c>
      <c r="X66">
        <v>8.9181366200366677E-6</v>
      </c>
      <c r="Y66">
        <v>1.6853470566330489E-5</v>
      </c>
      <c r="Z66">
        <v>4.6377222268963062E-5</v>
      </c>
      <c r="AA66">
        <v>7.7096810379248158E-6</v>
      </c>
      <c r="AB66">
        <v>1.4784419164932833E-5</v>
      </c>
      <c r="AC66">
        <v>5.3167350039708178E-5</v>
      </c>
      <c r="AD66">
        <v>8.9181366200366677E-6</v>
      </c>
      <c r="AE66">
        <v>1.6853470566330489E-5</v>
      </c>
      <c r="AF66">
        <v>4.6377222268963062E-5</v>
      </c>
      <c r="AG66">
        <v>7.7096810379248158E-6</v>
      </c>
      <c r="AH66">
        <v>1.4784419164932833E-5</v>
      </c>
      <c r="AI66">
        <v>1.596959506581085E-4</v>
      </c>
      <c r="AJ66">
        <v>1.3912538046399706E-5</v>
      </c>
      <c r="AK66">
        <v>2.9249861256410825E-5</v>
      </c>
      <c r="AL66">
        <v>1.4393945605588489E-4</v>
      </c>
      <c r="AM66">
        <v>1.1899157120814686E-5</v>
      </c>
      <c r="AN66">
        <v>2.5811500018163112E-5</v>
      </c>
      <c r="AO66">
        <v>1.596959506581085E-4</v>
      </c>
      <c r="AP66">
        <v>1.3912538046399706E-5</v>
      </c>
      <c r="AQ66">
        <v>2.9249861256410825E-5</v>
      </c>
      <c r="AR66">
        <v>1.4393945605588489E-4</v>
      </c>
      <c r="AS66">
        <v>1.1899157120814686E-5</v>
      </c>
      <c r="AT66">
        <v>2.5811500018163112E-5</v>
      </c>
    </row>
    <row r="67" spans="1:46" x14ac:dyDescent="0.25">
      <c r="A67" s="21"/>
      <c r="B67" s="227"/>
      <c r="C67" s="18" t="s">
        <v>225</v>
      </c>
      <c r="D67">
        <v>4.9944014263630382E-6</v>
      </c>
      <c r="E67">
        <v>4.9944014263630382E-6</v>
      </c>
      <c r="F67">
        <v>8.9181366200366677E-6</v>
      </c>
      <c r="G67">
        <v>8.9181366200366677E-6</v>
      </c>
      <c r="H67">
        <v>1.3912538046399706E-5</v>
      </c>
      <c r="I67">
        <v>1.3912538046399706E-5</v>
      </c>
      <c r="K67">
        <v>4.9944014263630382E-6</v>
      </c>
      <c r="L67">
        <v>1.2396390690080335E-5</v>
      </c>
      <c r="M67">
        <v>9.7562233786921827E-5</v>
      </c>
      <c r="N67">
        <v>4.1894760828898714E-6</v>
      </c>
      <c r="O67">
        <v>1.1027080853230281E-5</v>
      </c>
      <c r="P67">
        <v>2.6632150154600083E-5</v>
      </c>
      <c r="Q67">
        <v>4.9944014263630382E-6</v>
      </c>
      <c r="R67">
        <v>1.2396390690080335E-5</v>
      </c>
      <c r="S67">
        <v>9.7562233786921827E-5</v>
      </c>
      <c r="T67">
        <v>4.1894760828898714E-6</v>
      </c>
      <c r="U67">
        <v>1.1027080853230281E-5</v>
      </c>
      <c r="V67">
        <v>2.6632150154600083E-5</v>
      </c>
      <c r="W67">
        <v>8.9181366200366677E-6</v>
      </c>
      <c r="X67">
        <v>1.6853470566330489E-5</v>
      </c>
      <c r="Y67">
        <v>4.6377222268963062E-5</v>
      </c>
      <c r="Z67">
        <v>7.7096810379248158E-6</v>
      </c>
      <c r="AA67">
        <v>1.4784419164932833E-5</v>
      </c>
      <c r="AB67">
        <v>7.2366670887380566E-5</v>
      </c>
      <c r="AC67">
        <v>8.9181366200366677E-6</v>
      </c>
      <c r="AD67">
        <v>1.6853470566330489E-5</v>
      </c>
      <c r="AE67">
        <v>4.6377222268963062E-5</v>
      </c>
      <c r="AF67">
        <v>7.7096810379248158E-6</v>
      </c>
      <c r="AG67">
        <v>1.4784419164932833E-5</v>
      </c>
      <c r="AH67">
        <v>7.2366670887380566E-5</v>
      </c>
      <c r="AI67">
        <v>1.3912538046399706E-5</v>
      </c>
      <c r="AJ67">
        <v>2.9249861256410825E-5</v>
      </c>
      <c r="AK67">
        <v>1.4393945605588489E-4</v>
      </c>
      <c r="AL67">
        <v>1.1899157120814686E-5</v>
      </c>
      <c r="AM67">
        <v>2.5811500018163112E-5</v>
      </c>
      <c r="AN67">
        <v>9.8998821041980649E-5</v>
      </c>
      <c r="AO67">
        <v>1.3912538046399706E-5</v>
      </c>
      <c r="AP67">
        <v>2.9249861256410825E-5</v>
      </c>
      <c r="AQ67">
        <v>1.4393945605588489E-4</v>
      </c>
      <c r="AR67">
        <v>1.1899157120814686E-5</v>
      </c>
      <c r="AS67">
        <v>2.5811500018163112E-5</v>
      </c>
      <c r="AT67">
        <v>9.8998821041980649E-5</v>
      </c>
    </row>
    <row r="68" spans="1:46" x14ac:dyDescent="0.25">
      <c r="A68" s="21"/>
      <c r="B68" s="227"/>
      <c r="C68" s="18" t="s">
        <v>226</v>
      </c>
      <c r="D68">
        <v>1.2396390690080335E-5</v>
      </c>
      <c r="E68">
        <v>1.2396390690080335E-5</v>
      </c>
      <c r="F68">
        <v>1.6853470566330489E-5</v>
      </c>
      <c r="G68">
        <v>1.6853470566330489E-5</v>
      </c>
      <c r="H68">
        <v>2.9249861256410825E-5</v>
      </c>
      <c r="I68">
        <v>2.9249861256410825E-5</v>
      </c>
      <c r="K68">
        <v>1.2396390690080335E-5</v>
      </c>
      <c r="L68">
        <v>9.7562233786921827E-5</v>
      </c>
      <c r="M68">
        <v>4.1894760828898714E-6</v>
      </c>
      <c r="N68">
        <v>1.1027080853230281E-5</v>
      </c>
      <c r="O68">
        <v>2.6632150154600083E-5</v>
      </c>
      <c r="P68">
        <v>1.2486003565907595E-6</v>
      </c>
      <c r="Q68">
        <v>1.2396390690080335E-5</v>
      </c>
      <c r="R68">
        <v>9.7562233786921827E-5</v>
      </c>
      <c r="S68">
        <v>4.1894760828898714E-6</v>
      </c>
      <c r="T68">
        <v>1.1027080853230281E-5</v>
      </c>
      <c r="U68">
        <v>2.6632150154600083E-5</v>
      </c>
      <c r="V68">
        <v>1.2486003565907595E-6</v>
      </c>
      <c r="W68">
        <v>1.6853470566330489E-5</v>
      </c>
      <c r="X68">
        <v>4.6377222268963062E-5</v>
      </c>
      <c r="Y68">
        <v>7.7096810379248158E-6</v>
      </c>
      <c r="Z68">
        <v>1.4784419164932833E-5</v>
      </c>
      <c r="AA68">
        <v>7.2366670887380566E-5</v>
      </c>
      <c r="AB68">
        <v>1.2138574843938797E-5</v>
      </c>
      <c r="AC68">
        <v>1.6853470566330489E-5</v>
      </c>
      <c r="AD68">
        <v>4.6377222268963062E-5</v>
      </c>
      <c r="AE68">
        <v>7.7096810379248158E-6</v>
      </c>
      <c r="AF68">
        <v>1.4784419164932833E-5</v>
      </c>
      <c r="AG68">
        <v>7.2366670887380566E-5</v>
      </c>
      <c r="AH68">
        <v>1.2138574843938797E-5</v>
      </c>
      <c r="AI68">
        <v>2.9249861256410825E-5</v>
      </c>
      <c r="AJ68">
        <v>1.4393945605588489E-4</v>
      </c>
      <c r="AK68">
        <v>1.1899157120814686E-5</v>
      </c>
      <c r="AL68">
        <v>2.5811500018163112E-5</v>
      </c>
      <c r="AM68">
        <v>9.8998821041980649E-5</v>
      </c>
      <c r="AN68">
        <v>1.3387175200529556E-5</v>
      </c>
      <c r="AO68">
        <v>2.9249861256410825E-5</v>
      </c>
      <c r="AP68">
        <v>1.4393945605588489E-4</v>
      </c>
      <c r="AQ68">
        <v>1.1899157120814686E-5</v>
      </c>
      <c r="AR68">
        <v>2.5811500018163112E-5</v>
      </c>
      <c r="AS68">
        <v>9.8998821041980649E-5</v>
      </c>
      <c r="AT68">
        <v>1.3387175200529556E-5</v>
      </c>
    </row>
    <row r="69" spans="1:46" x14ac:dyDescent="0.25">
      <c r="A69" s="21"/>
      <c r="B69" s="227" t="s">
        <v>227</v>
      </c>
      <c r="C69" s="18" t="s">
        <v>224</v>
      </c>
      <c r="D69">
        <v>9.7562233786921827E-5</v>
      </c>
      <c r="E69">
        <v>9.7562233786921827E-5</v>
      </c>
      <c r="F69">
        <v>4.6377222268963062E-5</v>
      </c>
      <c r="G69">
        <v>4.6377222268963062E-5</v>
      </c>
      <c r="H69">
        <v>1.4393945605588489E-4</v>
      </c>
      <c r="I69">
        <v>1.4393945605588489E-4</v>
      </c>
      <c r="K69">
        <v>9.7562233786921827E-5</v>
      </c>
      <c r="L69">
        <v>4.1894760828898714E-6</v>
      </c>
      <c r="M69">
        <v>1.1027080853230281E-5</v>
      </c>
      <c r="N69">
        <v>2.6632150154600083E-5</v>
      </c>
      <c r="O69">
        <v>1.2486003565907595E-6</v>
      </c>
      <c r="P69">
        <v>3.0990976725200839E-6</v>
      </c>
      <c r="Q69">
        <v>9.7562233786921827E-5</v>
      </c>
      <c r="R69">
        <v>4.1894760828898714E-6</v>
      </c>
      <c r="S69">
        <v>1.1027080853230281E-5</v>
      </c>
      <c r="T69">
        <v>2.6632150154600083E-5</v>
      </c>
      <c r="U69">
        <v>1.2486003565907595E-6</v>
      </c>
      <c r="V69">
        <v>3.0990976725200839E-6</v>
      </c>
      <c r="W69">
        <v>4.6377222268963062E-5</v>
      </c>
      <c r="X69">
        <v>7.7096810379248158E-6</v>
      </c>
      <c r="Y69">
        <v>1.4784419164932833E-5</v>
      </c>
      <c r="Z69">
        <v>7.2366670887380566E-5</v>
      </c>
      <c r="AA69">
        <v>1.2138574843938797E-5</v>
      </c>
      <c r="AB69">
        <v>2.2939446048616498E-5</v>
      </c>
      <c r="AC69">
        <v>4.6377222268963062E-5</v>
      </c>
      <c r="AD69">
        <v>7.7096810379248158E-6</v>
      </c>
      <c r="AE69">
        <v>1.4784419164932833E-5</v>
      </c>
      <c r="AF69">
        <v>7.2366670887380566E-5</v>
      </c>
      <c r="AG69">
        <v>1.2138574843938797E-5</v>
      </c>
      <c r="AH69">
        <v>2.2939446048616498E-5</v>
      </c>
      <c r="AI69">
        <v>1.4393945605588489E-4</v>
      </c>
      <c r="AJ69">
        <v>1.1899157120814686E-5</v>
      </c>
      <c r="AK69">
        <v>2.5811500018163112E-5</v>
      </c>
      <c r="AL69">
        <v>9.8998821041980649E-5</v>
      </c>
      <c r="AM69">
        <v>1.3387175200529556E-5</v>
      </c>
      <c r="AN69">
        <v>2.6038543721136583E-5</v>
      </c>
      <c r="AO69">
        <v>1.4393945605588489E-4</v>
      </c>
      <c r="AP69">
        <v>1.1899157120814686E-5</v>
      </c>
      <c r="AQ69">
        <v>2.5811500018163112E-5</v>
      </c>
      <c r="AR69">
        <v>9.8998821041980649E-5</v>
      </c>
      <c r="AS69">
        <v>1.3387175200529556E-5</v>
      </c>
      <c r="AT69">
        <v>2.6038543721136583E-5</v>
      </c>
    </row>
    <row r="70" spans="1:46" x14ac:dyDescent="0.25">
      <c r="A70" s="21"/>
      <c r="B70" s="227"/>
      <c r="C70" s="18" t="s">
        <v>225</v>
      </c>
      <c r="D70">
        <v>4.1894760828898714E-6</v>
      </c>
      <c r="E70">
        <v>4.1894760828898714E-6</v>
      </c>
      <c r="F70">
        <v>7.7096810379248158E-6</v>
      </c>
      <c r="G70">
        <v>7.7096810379248158E-6</v>
      </c>
      <c r="H70">
        <v>1.1899157120814686E-5</v>
      </c>
      <c r="I70">
        <v>1.1899157120814686E-5</v>
      </c>
      <c r="K70">
        <v>4.1894760828898714E-6</v>
      </c>
      <c r="L70">
        <v>1.1027080853230281E-5</v>
      </c>
      <c r="M70">
        <v>2.6632150154600083E-5</v>
      </c>
      <c r="N70">
        <v>1.2486003565907595E-6</v>
      </c>
      <c r="O70">
        <v>3.0990976725200839E-6</v>
      </c>
      <c r="P70">
        <v>2.4390558446730457E-5</v>
      </c>
      <c r="Q70">
        <v>4.1894760828898714E-6</v>
      </c>
      <c r="R70">
        <v>1.1027080853230281E-5</v>
      </c>
      <c r="S70">
        <v>2.6632150154600083E-5</v>
      </c>
      <c r="T70">
        <v>1.2486003565907595E-6</v>
      </c>
      <c r="U70">
        <v>3.0990976725200839E-6</v>
      </c>
      <c r="V70">
        <v>2.4390558446730457E-5</v>
      </c>
      <c r="W70">
        <v>7.7096810379248158E-6</v>
      </c>
      <c r="X70">
        <v>1.4784419164932833E-5</v>
      </c>
      <c r="Y70">
        <v>7.2366670887380566E-5</v>
      </c>
      <c r="Z70">
        <v>1.2138574843938797E-5</v>
      </c>
      <c r="AA70">
        <v>2.2939446048616498E-5</v>
      </c>
      <c r="AB70">
        <v>6.3124552532755268E-5</v>
      </c>
      <c r="AC70">
        <v>7.7096810379248158E-6</v>
      </c>
      <c r="AD70">
        <v>1.4784419164932833E-5</v>
      </c>
      <c r="AE70">
        <v>7.2366670887380566E-5</v>
      </c>
      <c r="AF70">
        <v>1.2138574843938797E-5</v>
      </c>
      <c r="AG70">
        <v>2.2939446048616498E-5</v>
      </c>
      <c r="AH70">
        <v>6.3124552532755268E-5</v>
      </c>
      <c r="AI70">
        <v>1.1899157120814686E-5</v>
      </c>
      <c r="AJ70">
        <v>2.5811500018163112E-5</v>
      </c>
      <c r="AK70">
        <v>9.8998821041980649E-5</v>
      </c>
      <c r="AL70">
        <v>1.3387175200529556E-5</v>
      </c>
      <c r="AM70">
        <v>2.6038543721136583E-5</v>
      </c>
      <c r="AN70">
        <v>8.7515110979485724E-5</v>
      </c>
      <c r="AO70">
        <v>1.1899157120814686E-5</v>
      </c>
      <c r="AP70">
        <v>2.5811500018163112E-5</v>
      </c>
      <c r="AQ70">
        <v>9.8998821041980649E-5</v>
      </c>
      <c r="AR70">
        <v>1.3387175200529556E-5</v>
      </c>
      <c r="AS70">
        <v>2.6038543721136583E-5</v>
      </c>
      <c r="AT70">
        <v>8.7515110979485724E-5</v>
      </c>
    </row>
    <row r="71" spans="1:46" x14ac:dyDescent="0.25">
      <c r="A71" s="21"/>
      <c r="B71" s="227"/>
      <c r="C71" s="18" t="s">
        <v>226</v>
      </c>
      <c r="D71">
        <v>1.1027080853230281E-5</v>
      </c>
      <c r="E71">
        <v>1.1027080853230281E-5</v>
      </c>
      <c r="F71">
        <v>1.4784419164932833E-5</v>
      </c>
      <c r="G71">
        <v>1.4784419164932833E-5</v>
      </c>
      <c r="H71">
        <v>2.5811500018163112E-5</v>
      </c>
      <c r="I71">
        <v>2.5811500018163112E-5</v>
      </c>
      <c r="K71">
        <v>1.1027080853230281E-5</v>
      </c>
      <c r="L71">
        <v>2.6632150154600083E-5</v>
      </c>
      <c r="M71">
        <v>1.2486003565907595E-6</v>
      </c>
      <c r="N71">
        <v>3.0990976725200839E-6</v>
      </c>
      <c r="O71">
        <v>2.4390558446730457E-5</v>
      </c>
      <c r="P71">
        <v>1.0473690207224678E-6</v>
      </c>
      <c r="Q71">
        <v>1.1027080853230281E-5</v>
      </c>
      <c r="R71">
        <v>2.6632150154600083E-5</v>
      </c>
      <c r="S71">
        <v>1.2486003565907595E-6</v>
      </c>
      <c r="T71">
        <v>3.0990976725200839E-6</v>
      </c>
      <c r="U71">
        <v>2.4390558446730457E-5</v>
      </c>
      <c r="V71">
        <v>1.0473690207224678E-6</v>
      </c>
      <c r="W71">
        <v>1.4784419164932833E-5</v>
      </c>
      <c r="X71">
        <v>7.2366670887380566E-5</v>
      </c>
      <c r="Y71">
        <v>1.2138574843938797E-5</v>
      </c>
      <c r="Z71">
        <v>2.2939446048616498E-5</v>
      </c>
      <c r="AA71">
        <v>6.3124552532755268E-5</v>
      </c>
      <c r="AB71">
        <v>1.0493732523842109E-5</v>
      </c>
      <c r="AC71">
        <v>1.4784419164932833E-5</v>
      </c>
      <c r="AD71">
        <v>7.2366670887380566E-5</v>
      </c>
      <c r="AE71">
        <v>1.2138574843938797E-5</v>
      </c>
      <c r="AF71">
        <v>2.2939446048616498E-5</v>
      </c>
      <c r="AG71">
        <v>6.3124552532755268E-5</v>
      </c>
      <c r="AH71">
        <v>1.0493732523842109E-5</v>
      </c>
      <c r="AI71">
        <v>2.5811500018163112E-5</v>
      </c>
      <c r="AJ71">
        <v>9.8998821041980649E-5</v>
      </c>
      <c r="AK71">
        <v>1.3387175200529556E-5</v>
      </c>
      <c r="AL71">
        <v>2.6038543721136583E-5</v>
      </c>
      <c r="AM71">
        <v>8.7515110979485724E-5</v>
      </c>
      <c r="AN71">
        <v>1.1541101544564576E-5</v>
      </c>
      <c r="AO71">
        <v>2.5811500018163112E-5</v>
      </c>
      <c r="AP71">
        <v>9.8998821041980649E-5</v>
      </c>
      <c r="AQ71">
        <v>1.3387175200529556E-5</v>
      </c>
      <c r="AR71">
        <v>2.6038543721136583E-5</v>
      </c>
      <c r="AS71">
        <v>8.7515110979485724E-5</v>
      </c>
      <c r="AT71">
        <v>1.1541101544564576E-5</v>
      </c>
    </row>
    <row r="72" spans="1:46" x14ac:dyDescent="0.25">
      <c r="A72" s="21" t="s">
        <v>31</v>
      </c>
      <c r="B72" s="227" t="s">
        <v>223</v>
      </c>
      <c r="C72" s="18" t="s">
        <v>224</v>
      </c>
      <c r="D72">
        <v>2.6632150154600083E-5</v>
      </c>
      <c r="E72">
        <v>2.6632150154600083E-5</v>
      </c>
      <c r="F72">
        <v>7.2366670887380566E-5</v>
      </c>
      <c r="G72">
        <v>7.2366670887380566E-5</v>
      </c>
      <c r="H72">
        <v>9.8998821041980649E-5</v>
      </c>
      <c r="I72">
        <v>9.8998821041980649E-5</v>
      </c>
      <c r="K72">
        <v>2.6632150154600083E-5</v>
      </c>
      <c r="L72">
        <v>1.2486003565907595E-6</v>
      </c>
      <c r="M72">
        <v>3.0990976725200839E-6</v>
      </c>
      <c r="N72">
        <v>2.4390558446730457E-5</v>
      </c>
      <c r="O72">
        <v>1.0473690207224678E-6</v>
      </c>
      <c r="P72">
        <v>2.7567702133075702E-6</v>
      </c>
      <c r="Q72">
        <v>2.6632150154600083E-5</v>
      </c>
      <c r="R72">
        <v>1.2486003565907595E-6</v>
      </c>
      <c r="S72">
        <v>3.0990976725200839E-6</v>
      </c>
      <c r="T72">
        <v>2.4390558446730457E-5</v>
      </c>
      <c r="U72">
        <v>1.0473690207224678E-6</v>
      </c>
      <c r="V72">
        <v>2.7567702133075702E-6</v>
      </c>
      <c r="W72">
        <v>7.2366670887380566E-5</v>
      </c>
      <c r="X72">
        <v>1.2138574843938797E-5</v>
      </c>
      <c r="Y72">
        <v>2.2939446048616498E-5</v>
      </c>
      <c r="Z72">
        <v>6.3124552532755268E-5</v>
      </c>
      <c r="AA72">
        <v>1.0493732523842109E-5</v>
      </c>
      <c r="AB72">
        <v>2.0123237196714131E-5</v>
      </c>
      <c r="AC72">
        <v>7.2366670887380566E-5</v>
      </c>
      <c r="AD72">
        <v>1.2138574843938797E-5</v>
      </c>
      <c r="AE72">
        <v>2.2939446048616498E-5</v>
      </c>
      <c r="AF72">
        <v>6.3124552532755268E-5</v>
      </c>
      <c r="AG72">
        <v>1.0493732523842109E-5</v>
      </c>
      <c r="AH72">
        <v>2.0123237196714131E-5</v>
      </c>
      <c r="AI72">
        <v>9.8998821041980649E-5</v>
      </c>
      <c r="AJ72">
        <v>1.3387175200529556E-5</v>
      </c>
      <c r="AK72">
        <v>2.6038543721136583E-5</v>
      </c>
      <c r="AL72">
        <v>8.7515110979485724E-5</v>
      </c>
      <c r="AM72">
        <v>1.1541101544564576E-5</v>
      </c>
      <c r="AN72">
        <v>2.2880007410021701E-5</v>
      </c>
      <c r="AO72">
        <v>9.8998821041980649E-5</v>
      </c>
      <c r="AP72">
        <v>1.3387175200529556E-5</v>
      </c>
      <c r="AQ72">
        <v>2.6038543721136583E-5</v>
      </c>
      <c r="AR72">
        <v>8.7515110979485724E-5</v>
      </c>
      <c r="AS72">
        <v>1.1541101544564576E-5</v>
      </c>
      <c r="AT72">
        <v>2.2880007410021701E-5</v>
      </c>
    </row>
    <row r="73" spans="1:46" x14ac:dyDescent="0.25">
      <c r="A73" s="21"/>
      <c r="B73" s="227"/>
      <c r="C73" s="18" t="s">
        <v>225</v>
      </c>
      <c r="D73">
        <v>1.2486003565907595E-6</v>
      </c>
      <c r="E73">
        <v>1.2486003565907595E-6</v>
      </c>
      <c r="F73">
        <v>1.2138574843938797E-5</v>
      </c>
      <c r="G73">
        <v>1.2138574843938797E-5</v>
      </c>
      <c r="H73">
        <v>1.3387175200529556E-5</v>
      </c>
      <c r="I73">
        <v>1.3387175200529556E-5</v>
      </c>
      <c r="K73">
        <v>1.2486003565907595E-6</v>
      </c>
      <c r="L73">
        <v>3.0990976725200839E-6</v>
      </c>
      <c r="M73">
        <v>2.4390558446730457E-5</v>
      </c>
      <c r="N73">
        <v>1.0473690207224678E-6</v>
      </c>
      <c r="O73">
        <v>2.7567702133075702E-6</v>
      </c>
      <c r="P73">
        <v>0.69030533200723421</v>
      </c>
      <c r="Q73">
        <v>1.2486003565907595E-6</v>
      </c>
      <c r="R73">
        <v>3.0990976725200839E-6</v>
      </c>
      <c r="S73">
        <v>2.4390558446730457E-5</v>
      </c>
      <c r="T73">
        <v>1.0473690207224678E-6</v>
      </c>
      <c r="U73">
        <v>2.7567702133075702E-6</v>
      </c>
      <c r="V73">
        <v>0.69030533200723421</v>
      </c>
      <c r="W73">
        <v>1.2138574843938797E-5</v>
      </c>
      <c r="X73">
        <v>2.2939446048616498E-5</v>
      </c>
      <c r="Y73">
        <v>6.3124552532755268E-5</v>
      </c>
      <c r="Z73">
        <v>1.0493732523842109E-5</v>
      </c>
      <c r="AA73">
        <v>2.0123237196714131E-5</v>
      </c>
      <c r="AB73">
        <v>2.4220681684755945E-3</v>
      </c>
      <c r="AC73">
        <v>1.2138574843938797E-5</v>
      </c>
      <c r="AD73">
        <v>2.2939446048616498E-5</v>
      </c>
      <c r="AE73">
        <v>6.3124552532755268E-5</v>
      </c>
      <c r="AF73">
        <v>1.0493732523842109E-5</v>
      </c>
      <c r="AG73">
        <v>2.0123237196714131E-5</v>
      </c>
      <c r="AH73">
        <v>2.4220681684755945E-3</v>
      </c>
      <c r="AI73">
        <v>1.3387175200529556E-5</v>
      </c>
      <c r="AJ73">
        <v>2.6038543721136583E-5</v>
      </c>
      <c r="AK73">
        <v>8.7515110979485724E-5</v>
      </c>
      <c r="AL73">
        <v>1.1541101544564576E-5</v>
      </c>
      <c r="AM73">
        <v>2.2880007410021701E-5</v>
      </c>
      <c r="AN73">
        <v>0.69272740017570977</v>
      </c>
      <c r="AO73">
        <v>1.3387175200529556E-5</v>
      </c>
      <c r="AP73">
        <v>2.6038543721136583E-5</v>
      </c>
      <c r="AQ73">
        <v>8.7515110979485724E-5</v>
      </c>
      <c r="AR73">
        <v>1.1541101544564576E-5</v>
      </c>
      <c r="AS73">
        <v>2.2880007410021701E-5</v>
      </c>
      <c r="AT73">
        <v>0.69272740017570977</v>
      </c>
    </row>
    <row r="74" spans="1:46" x14ac:dyDescent="0.25">
      <c r="A74" s="21"/>
      <c r="B74" s="227"/>
      <c r="C74" s="18" t="s">
        <v>226</v>
      </c>
      <c r="D74">
        <v>3.0990976725200839E-6</v>
      </c>
      <c r="E74">
        <v>3.0990976725200839E-6</v>
      </c>
      <c r="F74">
        <v>2.2939446048616498E-5</v>
      </c>
      <c r="G74">
        <v>2.2939446048616498E-5</v>
      </c>
      <c r="H74">
        <v>2.6038543721136583E-5</v>
      </c>
      <c r="I74">
        <v>2.6038543721136583E-5</v>
      </c>
      <c r="K74">
        <v>3.0990976725200839E-6</v>
      </c>
      <c r="L74">
        <v>2.4390558446730457E-5</v>
      </c>
      <c r="M74">
        <v>1.0473690207224678E-6</v>
      </c>
      <c r="N74">
        <v>2.7567702133075702E-6</v>
      </c>
      <c r="O74">
        <v>0.69030533200723421</v>
      </c>
      <c r="P74">
        <v>3.2363721242832488E-2</v>
      </c>
      <c r="Q74">
        <v>3.0990976725200839E-6</v>
      </c>
      <c r="R74">
        <v>2.4390558446730457E-5</v>
      </c>
      <c r="S74">
        <v>1.0473690207224678E-6</v>
      </c>
      <c r="T74">
        <v>2.7567702133075702E-6</v>
      </c>
      <c r="U74">
        <v>0.69030533200723421</v>
      </c>
      <c r="V74">
        <v>3.2363721242832488E-2</v>
      </c>
      <c r="W74">
        <v>2.2939446048616498E-5</v>
      </c>
      <c r="X74">
        <v>6.3124552532755268E-5</v>
      </c>
      <c r="Y74">
        <v>1.0493732523842109E-5</v>
      </c>
      <c r="Z74">
        <v>2.0123237196714131E-5</v>
      </c>
      <c r="AA74">
        <v>2.4220681684755945E-3</v>
      </c>
      <c r="AB74">
        <v>4.0627066824611483E-4</v>
      </c>
      <c r="AC74">
        <v>2.2939446048616498E-5</v>
      </c>
      <c r="AD74">
        <v>6.3124552532755268E-5</v>
      </c>
      <c r="AE74">
        <v>1.0493732523842109E-5</v>
      </c>
      <c r="AF74">
        <v>2.0123237196714131E-5</v>
      </c>
      <c r="AG74">
        <v>2.4220681684755945E-3</v>
      </c>
      <c r="AH74">
        <v>4.0627066824611483E-4</v>
      </c>
      <c r="AI74">
        <v>2.6038543721136583E-5</v>
      </c>
      <c r="AJ74">
        <v>8.7515110979485724E-5</v>
      </c>
      <c r="AK74">
        <v>1.1541101544564576E-5</v>
      </c>
      <c r="AL74">
        <v>2.2880007410021701E-5</v>
      </c>
      <c r="AM74">
        <v>0.69272740017570977</v>
      </c>
      <c r="AN74">
        <v>3.27699919110786E-2</v>
      </c>
      <c r="AO74">
        <v>2.6038543721136583E-5</v>
      </c>
      <c r="AP74">
        <v>8.7515110979485724E-5</v>
      </c>
      <c r="AQ74">
        <v>1.1541101544564576E-5</v>
      </c>
      <c r="AR74">
        <v>2.2880007410021701E-5</v>
      </c>
      <c r="AS74">
        <v>0.69272740017570977</v>
      </c>
      <c r="AT74">
        <v>3.27699919110786E-2</v>
      </c>
    </row>
    <row r="75" spans="1:46" x14ac:dyDescent="0.25">
      <c r="A75" s="21"/>
      <c r="B75" s="227" t="s">
        <v>227</v>
      </c>
      <c r="C75" s="18" t="s">
        <v>224</v>
      </c>
      <c r="D75">
        <v>2.4390558446730457E-5</v>
      </c>
      <c r="E75">
        <v>2.4390558446730457E-5</v>
      </c>
      <c r="F75">
        <v>6.3124552532755268E-5</v>
      </c>
      <c r="G75">
        <v>6.3124552532755268E-5</v>
      </c>
      <c r="H75">
        <v>8.7515110979485724E-5</v>
      </c>
      <c r="I75">
        <v>8.7515110979485724E-5</v>
      </c>
      <c r="K75">
        <v>2.4390558446730457E-5</v>
      </c>
      <c r="L75">
        <v>1.0473690207224678E-6</v>
      </c>
      <c r="M75">
        <v>2.7567702133075702E-6</v>
      </c>
      <c r="N75">
        <v>0.69030533200723421</v>
      </c>
      <c r="O75">
        <v>3.2363721242832488E-2</v>
      </c>
      <c r="P75">
        <v>8.0328611671720576E-2</v>
      </c>
      <c r="Q75">
        <v>2.4390558446730457E-5</v>
      </c>
      <c r="R75">
        <v>1.0473690207224678E-6</v>
      </c>
      <c r="S75">
        <v>2.7567702133075702E-6</v>
      </c>
      <c r="T75">
        <v>0.69030533200723421</v>
      </c>
      <c r="U75">
        <v>3.2363721242832488E-2</v>
      </c>
      <c r="V75">
        <v>8.0328611671720576E-2</v>
      </c>
      <c r="W75">
        <v>6.3124552532755268E-5</v>
      </c>
      <c r="X75">
        <v>1.0493732523842109E-5</v>
      </c>
      <c r="Y75">
        <v>2.0123237196714131E-5</v>
      </c>
      <c r="Z75">
        <v>2.4220681684755945E-3</v>
      </c>
      <c r="AA75">
        <v>4.0627066824611483E-4</v>
      </c>
      <c r="AB75">
        <v>7.6776921468838888E-4</v>
      </c>
      <c r="AC75">
        <v>6.3124552532755268E-5</v>
      </c>
      <c r="AD75">
        <v>1.0493732523842109E-5</v>
      </c>
      <c r="AE75">
        <v>2.0123237196714131E-5</v>
      </c>
      <c r="AF75">
        <v>2.4220681684755945E-3</v>
      </c>
      <c r="AG75">
        <v>4.0627066824611483E-4</v>
      </c>
      <c r="AH75">
        <v>7.6776921468838888E-4</v>
      </c>
      <c r="AI75">
        <v>8.7515110979485724E-5</v>
      </c>
      <c r="AJ75">
        <v>1.1541101544564576E-5</v>
      </c>
      <c r="AK75">
        <v>2.2880007410021701E-5</v>
      </c>
      <c r="AL75">
        <v>0.69272740017570977</v>
      </c>
      <c r="AM75">
        <v>3.27699919110786E-2</v>
      </c>
      <c r="AN75">
        <v>8.109638088640897E-2</v>
      </c>
      <c r="AO75">
        <v>8.7515110979485724E-5</v>
      </c>
      <c r="AP75">
        <v>1.1541101544564576E-5</v>
      </c>
      <c r="AQ75">
        <v>2.2880007410021701E-5</v>
      </c>
      <c r="AR75">
        <v>0.69272740017570977</v>
      </c>
      <c r="AS75">
        <v>3.27699919110786E-2</v>
      </c>
      <c r="AT75">
        <v>8.109638088640897E-2</v>
      </c>
    </row>
    <row r="76" spans="1:46" x14ac:dyDescent="0.25">
      <c r="A76" s="21"/>
      <c r="B76" s="227"/>
      <c r="C76" s="18" t="s">
        <v>225</v>
      </c>
      <c r="D76">
        <v>1.0473690207224678E-6</v>
      </c>
      <c r="E76">
        <v>1.0473690207224678E-6</v>
      </c>
      <c r="F76">
        <v>1.0493732523842109E-5</v>
      </c>
      <c r="G76">
        <v>1.0493732523842109E-5</v>
      </c>
      <c r="H76">
        <v>1.1541101544564576E-5</v>
      </c>
      <c r="I76">
        <v>1.1541101544564576E-5</v>
      </c>
      <c r="K76">
        <v>1.0473690207224678E-6</v>
      </c>
      <c r="L76">
        <v>2.7567702133075702E-6</v>
      </c>
      <c r="M76">
        <v>0.69030533200723421</v>
      </c>
      <c r="N76">
        <v>3.2363721242832488E-2</v>
      </c>
      <c r="O76">
        <v>8.0328611671720576E-2</v>
      </c>
      <c r="P76">
        <v>0.63220327493925343</v>
      </c>
      <c r="Q76">
        <v>1.0473690207224678E-6</v>
      </c>
      <c r="R76">
        <v>2.7567702133075702E-6</v>
      </c>
      <c r="S76">
        <v>0.69030533200723421</v>
      </c>
      <c r="T76">
        <v>3.2363721242832488E-2</v>
      </c>
      <c r="U76">
        <v>8.0328611671720576E-2</v>
      </c>
      <c r="V76">
        <v>0.63220327493925343</v>
      </c>
      <c r="W76">
        <v>1.0493732523842109E-5</v>
      </c>
      <c r="X76">
        <v>2.0123237196714131E-5</v>
      </c>
      <c r="Y76">
        <v>2.4220681684755945E-3</v>
      </c>
      <c r="Z76">
        <v>4.0627066824611483E-4</v>
      </c>
      <c r="AA76">
        <v>7.6776921468838888E-4</v>
      </c>
      <c r="AB76">
        <v>2.1127401255860946E-3</v>
      </c>
      <c r="AC76">
        <v>1.0493732523842109E-5</v>
      </c>
      <c r="AD76">
        <v>2.0123237196714131E-5</v>
      </c>
      <c r="AE76">
        <v>2.4220681684755945E-3</v>
      </c>
      <c r="AF76">
        <v>4.0627066824611483E-4</v>
      </c>
      <c r="AG76">
        <v>7.6776921468838888E-4</v>
      </c>
      <c r="AH76">
        <v>2.1127401255860946E-3</v>
      </c>
      <c r="AI76">
        <v>1.1541101544564576E-5</v>
      </c>
      <c r="AJ76">
        <v>2.2880007410021701E-5</v>
      </c>
      <c r="AK76">
        <v>0.69272740017570977</v>
      </c>
      <c r="AL76">
        <v>3.27699919110786E-2</v>
      </c>
      <c r="AM76">
        <v>8.109638088640897E-2</v>
      </c>
      <c r="AN76">
        <v>0.63431601506483948</v>
      </c>
      <c r="AO76">
        <v>1.1541101544564576E-5</v>
      </c>
      <c r="AP76">
        <v>2.2880007410021701E-5</v>
      </c>
      <c r="AQ76">
        <v>0.69272740017570977</v>
      </c>
      <c r="AR76">
        <v>3.27699919110786E-2</v>
      </c>
      <c r="AS76">
        <v>8.109638088640897E-2</v>
      </c>
      <c r="AT76">
        <v>0.63431601506483948</v>
      </c>
    </row>
    <row r="77" spans="1:46" x14ac:dyDescent="0.25">
      <c r="A77" s="21"/>
      <c r="B77" s="227"/>
      <c r="C77" s="18" t="s">
        <v>226</v>
      </c>
      <c r="D77">
        <v>2.7567702133075702E-6</v>
      </c>
      <c r="E77">
        <v>2.7567702133075702E-6</v>
      </c>
      <c r="F77">
        <v>2.0123237196714131E-5</v>
      </c>
      <c r="G77">
        <v>2.0123237196714131E-5</v>
      </c>
      <c r="H77">
        <v>2.2880007410021701E-5</v>
      </c>
      <c r="I77">
        <v>2.2880007410021701E-5</v>
      </c>
      <c r="K77">
        <v>2.7567702133075702E-6</v>
      </c>
      <c r="L77">
        <v>0.69030533200723421</v>
      </c>
      <c r="M77">
        <v>3.2363721242832488E-2</v>
      </c>
      <c r="N77">
        <v>8.0328611671720576E-2</v>
      </c>
      <c r="O77">
        <v>0.63220327493925343</v>
      </c>
      <c r="P77">
        <v>2.714780501712637E-2</v>
      </c>
      <c r="Q77">
        <v>2.7567702133075702E-6</v>
      </c>
      <c r="R77">
        <v>0.69030533200723421</v>
      </c>
      <c r="S77">
        <v>3.2363721242832488E-2</v>
      </c>
      <c r="T77">
        <v>8.0328611671720576E-2</v>
      </c>
      <c r="U77">
        <v>0.63220327493925343</v>
      </c>
      <c r="V77">
        <v>2.714780501712637E-2</v>
      </c>
      <c r="W77">
        <v>2.0123237196714131E-5</v>
      </c>
      <c r="X77">
        <v>2.4220681684755945E-3</v>
      </c>
      <c r="Y77">
        <v>4.0627066824611483E-4</v>
      </c>
      <c r="Z77">
        <v>7.6776921468838888E-4</v>
      </c>
      <c r="AA77">
        <v>2.1127401255860946E-3</v>
      </c>
      <c r="AB77">
        <v>3.5121880283879716E-4</v>
      </c>
      <c r="AC77">
        <v>2.0123237196714131E-5</v>
      </c>
      <c r="AD77">
        <v>2.4220681684755945E-3</v>
      </c>
      <c r="AE77">
        <v>4.0627066824611483E-4</v>
      </c>
      <c r="AF77">
        <v>7.6776921468838888E-4</v>
      </c>
      <c r="AG77">
        <v>2.1127401255860946E-3</v>
      </c>
      <c r="AH77">
        <v>3.5121880283879716E-4</v>
      </c>
      <c r="AI77">
        <v>2.2880007410021701E-5</v>
      </c>
      <c r="AJ77">
        <v>0.69272740017570977</v>
      </c>
      <c r="AK77">
        <v>3.27699919110786E-2</v>
      </c>
      <c r="AL77">
        <v>8.109638088640897E-2</v>
      </c>
      <c r="AM77">
        <v>0.63431601506483948</v>
      </c>
      <c r="AN77">
        <v>2.7499023819965166E-2</v>
      </c>
      <c r="AO77">
        <v>2.2880007410021701E-5</v>
      </c>
      <c r="AP77">
        <v>0.69272740017570977</v>
      </c>
      <c r="AQ77">
        <v>3.27699919110786E-2</v>
      </c>
      <c r="AR77">
        <v>8.109638088640897E-2</v>
      </c>
      <c r="AS77">
        <v>0.63431601506483948</v>
      </c>
      <c r="AT77">
        <v>2.7499023819965166E-2</v>
      </c>
    </row>
    <row r="78" spans="1:46" x14ac:dyDescent="0.25">
      <c r="A78" s="21" t="s">
        <v>32</v>
      </c>
      <c r="B78" s="227" t="s">
        <v>223</v>
      </c>
      <c r="C78" s="18" t="s">
        <v>224</v>
      </c>
      <c r="D78">
        <v>0.69030533200723421</v>
      </c>
      <c r="E78">
        <v>0.69030533200723421</v>
      </c>
      <c r="F78">
        <v>2.4220681684755945E-3</v>
      </c>
      <c r="G78">
        <v>2.4220681684755945E-3</v>
      </c>
      <c r="H78">
        <v>0.69272740017570977</v>
      </c>
      <c r="I78">
        <v>0.69272740017570977</v>
      </c>
      <c r="K78">
        <v>0.69030533200723421</v>
      </c>
      <c r="L78">
        <v>3.2363721242832488E-2</v>
      </c>
      <c r="M78">
        <v>8.0328611671720576E-2</v>
      </c>
      <c r="N78">
        <v>0.63220327493925343</v>
      </c>
      <c r="O78">
        <v>2.714780501712637E-2</v>
      </c>
      <c r="P78">
        <v>7.1455483928932223E-2</v>
      </c>
      <c r="Q78">
        <v>0.69030533200723421</v>
      </c>
      <c r="R78">
        <v>3.2363721242832488E-2</v>
      </c>
      <c r="S78">
        <v>8.0328611671720576E-2</v>
      </c>
      <c r="T78">
        <v>0.63220327493925343</v>
      </c>
      <c r="U78">
        <v>2.714780501712637E-2</v>
      </c>
      <c r="V78">
        <v>7.1455483928932223E-2</v>
      </c>
      <c r="W78">
        <v>2.4220681684755945E-3</v>
      </c>
      <c r="X78">
        <v>4.0627066824611483E-4</v>
      </c>
      <c r="Y78">
        <v>7.6776921468838888E-4</v>
      </c>
      <c r="Z78">
        <v>2.1127401255860946E-3</v>
      </c>
      <c r="AA78">
        <v>3.5121880283879716E-4</v>
      </c>
      <c r="AB78">
        <v>6.7351242862471788E-4</v>
      </c>
      <c r="AC78">
        <v>2.4220681684755945E-3</v>
      </c>
      <c r="AD78">
        <v>4.0627066824611483E-4</v>
      </c>
      <c r="AE78">
        <v>7.6776921468838888E-4</v>
      </c>
      <c r="AF78">
        <v>2.1127401255860946E-3</v>
      </c>
      <c r="AG78">
        <v>3.5121880283879716E-4</v>
      </c>
      <c r="AH78">
        <v>6.7351242862471788E-4</v>
      </c>
      <c r="AI78">
        <v>0.69272740017570977</v>
      </c>
      <c r="AJ78">
        <v>3.27699919110786E-2</v>
      </c>
      <c r="AK78">
        <v>8.109638088640897E-2</v>
      </c>
      <c r="AL78">
        <v>0.63431601506483948</v>
      </c>
      <c r="AM78">
        <v>2.7499023819965166E-2</v>
      </c>
      <c r="AN78">
        <v>7.2128996357556943E-2</v>
      </c>
      <c r="AO78">
        <v>0.69272740017570977</v>
      </c>
      <c r="AP78">
        <v>3.27699919110786E-2</v>
      </c>
      <c r="AQ78">
        <v>8.109638088640897E-2</v>
      </c>
      <c r="AR78">
        <v>0.63431601506483948</v>
      </c>
      <c r="AS78">
        <v>2.7499023819965166E-2</v>
      </c>
      <c r="AT78">
        <v>7.2128996357556943E-2</v>
      </c>
    </row>
    <row r="79" spans="1:46" x14ac:dyDescent="0.25">
      <c r="A79" s="21"/>
      <c r="B79" s="227"/>
      <c r="C79" s="18" t="s">
        <v>225</v>
      </c>
      <c r="D79">
        <v>3.2363721242832488E-2</v>
      </c>
      <c r="E79">
        <v>3.2363721242832488E-2</v>
      </c>
      <c r="F79">
        <v>4.0627066824611483E-4</v>
      </c>
      <c r="G79">
        <v>4.0627066824611483E-4</v>
      </c>
      <c r="H79">
        <v>3.27699919110786E-2</v>
      </c>
      <c r="I79">
        <v>3.27699919110786E-2</v>
      </c>
      <c r="K79">
        <v>3.2363721242832488E-2</v>
      </c>
      <c r="L79">
        <v>8.0328611671720576E-2</v>
      </c>
      <c r="M79">
        <v>0.63220327493925343</v>
      </c>
      <c r="N79">
        <v>2.714780501712637E-2</v>
      </c>
      <c r="O79">
        <v>7.1455483928932223E-2</v>
      </c>
      <c r="P79">
        <v>0.72013334018038633</v>
      </c>
      <c r="Q79">
        <v>3.2363721242832488E-2</v>
      </c>
      <c r="R79">
        <v>8.0328611671720576E-2</v>
      </c>
      <c r="S79">
        <v>0.63220327493925343</v>
      </c>
      <c r="T79">
        <v>2.714780501712637E-2</v>
      </c>
      <c r="U79">
        <v>7.1455483928932223E-2</v>
      </c>
      <c r="V79">
        <v>0.72013334018038633</v>
      </c>
      <c r="W79">
        <v>4.0627066824611483E-4</v>
      </c>
      <c r="X79">
        <v>7.6776921468838888E-4</v>
      </c>
      <c r="Y79">
        <v>2.1127401255860946E-3</v>
      </c>
      <c r="Z79">
        <v>3.5121880283879716E-4</v>
      </c>
      <c r="AA79">
        <v>6.7351242862471788E-4</v>
      </c>
      <c r="AB79">
        <v>1.2228490509132878E-2</v>
      </c>
      <c r="AC79">
        <v>4.0627066824611483E-4</v>
      </c>
      <c r="AD79">
        <v>7.6776921468838888E-4</v>
      </c>
      <c r="AE79">
        <v>2.1127401255860946E-3</v>
      </c>
      <c r="AF79">
        <v>3.5121880283879716E-4</v>
      </c>
      <c r="AG79">
        <v>6.7351242862471788E-4</v>
      </c>
      <c r="AH79">
        <v>1.2228490509132878E-2</v>
      </c>
      <c r="AI79">
        <v>3.27699919110786E-2</v>
      </c>
      <c r="AJ79">
        <v>8.109638088640897E-2</v>
      </c>
      <c r="AK79">
        <v>0.63431601506483948</v>
      </c>
      <c r="AL79">
        <v>2.7499023819965166E-2</v>
      </c>
      <c r="AM79">
        <v>7.2128996357556943E-2</v>
      </c>
      <c r="AN79">
        <v>0.73236183068951921</v>
      </c>
      <c r="AO79">
        <v>3.27699919110786E-2</v>
      </c>
      <c r="AP79">
        <v>8.109638088640897E-2</v>
      </c>
      <c r="AQ79">
        <v>0.63431601506483948</v>
      </c>
      <c r="AR79">
        <v>2.7499023819965166E-2</v>
      </c>
      <c r="AS79">
        <v>7.2128996357556943E-2</v>
      </c>
      <c r="AT79">
        <v>0.73236183068951921</v>
      </c>
    </row>
    <row r="80" spans="1:46" x14ac:dyDescent="0.25">
      <c r="A80" s="21"/>
      <c r="B80" s="227"/>
      <c r="C80" s="18" t="s">
        <v>226</v>
      </c>
      <c r="D80">
        <v>8.0328611671720576E-2</v>
      </c>
      <c r="E80">
        <v>8.0328611671720576E-2</v>
      </c>
      <c r="F80">
        <v>7.6776921468838888E-4</v>
      </c>
      <c r="G80">
        <v>7.6776921468838888E-4</v>
      </c>
      <c r="H80">
        <v>8.109638088640897E-2</v>
      </c>
      <c r="I80">
        <v>8.109638088640897E-2</v>
      </c>
      <c r="K80">
        <v>8.0328611671720576E-2</v>
      </c>
      <c r="L80">
        <v>0.63220327493925343</v>
      </c>
      <c r="M80">
        <v>2.714780501712637E-2</v>
      </c>
      <c r="N80">
        <v>7.1455483928932223E-2</v>
      </c>
      <c r="O80">
        <v>0.72013334018038633</v>
      </c>
      <c r="P80">
        <v>3.3762153642214146E-2</v>
      </c>
      <c r="Q80">
        <v>8.0328611671720576E-2</v>
      </c>
      <c r="R80">
        <v>0.63220327493925343</v>
      </c>
      <c r="S80">
        <v>2.714780501712637E-2</v>
      </c>
      <c r="T80">
        <v>7.1455483928932223E-2</v>
      </c>
      <c r="U80">
        <v>0.72013334018038633</v>
      </c>
      <c r="V80">
        <v>3.3762153642214146E-2</v>
      </c>
      <c r="W80">
        <v>7.6776921468838888E-4</v>
      </c>
      <c r="X80">
        <v>2.1127401255860946E-3</v>
      </c>
      <c r="Y80">
        <v>3.5121880283879716E-4</v>
      </c>
      <c r="Z80">
        <v>6.7351242862471788E-4</v>
      </c>
      <c r="AA80">
        <v>1.2228490509132878E-2</v>
      </c>
      <c r="AB80">
        <v>2.0511714226084336E-3</v>
      </c>
      <c r="AC80">
        <v>7.6776921468838888E-4</v>
      </c>
      <c r="AD80">
        <v>2.1127401255860946E-3</v>
      </c>
      <c r="AE80">
        <v>3.5121880283879716E-4</v>
      </c>
      <c r="AF80">
        <v>6.7351242862471788E-4</v>
      </c>
      <c r="AG80">
        <v>1.2228490509132878E-2</v>
      </c>
      <c r="AH80">
        <v>2.0511714226084336E-3</v>
      </c>
      <c r="AI80">
        <v>8.109638088640897E-2</v>
      </c>
      <c r="AJ80">
        <v>0.63431601506483948</v>
      </c>
      <c r="AK80">
        <v>2.7499023819965166E-2</v>
      </c>
      <c r="AL80">
        <v>7.2128996357556943E-2</v>
      </c>
      <c r="AM80">
        <v>0.73236183068951921</v>
      </c>
      <c r="AN80">
        <v>3.5813325064822578E-2</v>
      </c>
      <c r="AO80">
        <v>8.109638088640897E-2</v>
      </c>
      <c r="AP80">
        <v>0.63431601506483948</v>
      </c>
      <c r="AQ80">
        <v>2.7499023819965166E-2</v>
      </c>
      <c r="AR80">
        <v>7.2128996357556943E-2</v>
      </c>
      <c r="AS80">
        <v>0.73236183068951921</v>
      </c>
      <c r="AT80">
        <v>3.5813325064822578E-2</v>
      </c>
    </row>
    <row r="81" spans="1:46" x14ac:dyDescent="0.25">
      <c r="A81" s="21"/>
      <c r="B81" s="227" t="s">
        <v>227</v>
      </c>
      <c r="C81" s="18" t="s">
        <v>224</v>
      </c>
      <c r="D81">
        <v>0.63220327493925343</v>
      </c>
      <c r="E81">
        <v>0.63220327493925343</v>
      </c>
      <c r="F81">
        <v>2.1127401255860946E-3</v>
      </c>
      <c r="G81">
        <v>2.1127401255860946E-3</v>
      </c>
      <c r="H81">
        <v>0.63431601506483948</v>
      </c>
      <c r="I81">
        <v>0.63431601506483948</v>
      </c>
      <c r="K81">
        <v>0.63220327493925343</v>
      </c>
      <c r="L81">
        <v>2.714780501712637E-2</v>
      </c>
      <c r="M81">
        <v>7.1455483928932223E-2</v>
      </c>
      <c r="N81">
        <v>0.72013334018038633</v>
      </c>
      <c r="O81">
        <v>3.3762153642214146E-2</v>
      </c>
      <c r="P81">
        <v>8.379960106494308E-2</v>
      </c>
      <c r="Q81">
        <v>0.63220327493925343</v>
      </c>
      <c r="R81">
        <v>2.714780501712637E-2</v>
      </c>
      <c r="S81">
        <v>7.1455483928932223E-2</v>
      </c>
      <c r="T81">
        <v>0.72013334018038633</v>
      </c>
      <c r="U81">
        <v>3.3762153642214146E-2</v>
      </c>
      <c r="V81">
        <v>8.379960106494308E-2</v>
      </c>
      <c r="W81">
        <v>2.1127401255860946E-3</v>
      </c>
      <c r="X81">
        <v>3.5121880283879716E-4</v>
      </c>
      <c r="Y81">
        <v>6.7351242862471788E-4</v>
      </c>
      <c r="Z81">
        <v>1.2228490509132878E-2</v>
      </c>
      <c r="AA81">
        <v>2.0511714226084336E-3</v>
      </c>
      <c r="AB81">
        <v>3.8762982302560124E-3</v>
      </c>
      <c r="AC81">
        <v>2.1127401255860946E-3</v>
      </c>
      <c r="AD81">
        <v>3.5121880283879716E-4</v>
      </c>
      <c r="AE81">
        <v>6.7351242862471788E-4</v>
      </c>
      <c r="AF81">
        <v>1.2228490509132878E-2</v>
      </c>
      <c r="AG81">
        <v>2.0511714226084336E-3</v>
      </c>
      <c r="AH81">
        <v>3.8762982302560124E-3</v>
      </c>
      <c r="AI81">
        <v>0.63431601506483948</v>
      </c>
      <c r="AJ81">
        <v>2.7499023819965166E-2</v>
      </c>
      <c r="AK81">
        <v>7.2128996357556943E-2</v>
      </c>
      <c r="AL81">
        <v>0.73236183068951921</v>
      </c>
      <c r="AM81">
        <v>3.5813325064822578E-2</v>
      </c>
      <c r="AN81">
        <v>8.7675899295199089E-2</v>
      </c>
      <c r="AO81">
        <v>0.63431601506483948</v>
      </c>
      <c r="AP81">
        <v>2.7499023819965166E-2</v>
      </c>
      <c r="AQ81">
        <v>7.2128996357556943E-2</v>
      </c>
      <c r="AR81">
        <v>0.73236183068951921</v>
      </c>
      <c r="AS81">
        <v>3.5813325064822578E-2</v>
      </c>
      <c r="AT81">
        <v>8.7675899295199089E-2</v>
      </c>
    </row>
    <row r="82" spans="1:46" x14ac:dyDescent="0.25">
      <c r="A82" s="21"/>
      <c r="B82" s="227"/>
      <c r="C82" s="18" t="s">
        <v>225</v>
      </c>
      <c r="D82">
        <v>2.714780501712637E-2</v>
      </c>
      <c r="E82">
        <v>2.714780501712637E-2</v>
      </c>
      <c r="F82">
        <v>3.5121880283879716E-4</v>
      </c>
      <c r="G82">
        <v>3.5121880283879716E-4</v>
      </c>
      <c r="H82">
        <v>2.7499023819965166E-2</v>
      </c>
      <c r="I82">
        <v>2.7499023819965166E-2</v>
      </c>
      <c r="K82">
        <v>2.714780501712637E-2</v>
      </c>
      <c r="L82">
        <v>7.1455483928932223E-2</v>
      </c>
      <c r="M82">
        <v>0.72013334018038633</v>
      </c>
      <c r="N82">
        <v>3.3762153642214146E-2</v>
      </c>
      <c r="O82">
        <v>8.379960106494308E-2</v>
      </c>
      <c r="P82">
        <v>0.65952070039959165</v>
      </c>
      <c r="Q82">
        <v>2.714780501712637E-2</v>
      </c>
      <c r="R82">
        <v>7.1455483928932223E-2</v>
      </c>
      <c r="S82">
        <v>0.72013334018038633</v>
      </c>
      <c r="T82">
        <v>3.3762153642214146E-2</v>
      </c>
      <c r="U82">
        <v>8.379960106494308E-2</v>
      </c>
      <c r="V82">
        <v>0.65952070039959165</v>
      </c>
      <c r="W82">
        <v>3.5121880283879716E-4</v>
      </c>
      <c r="X82">
        <v>6.7351242862471788E-4</v>
      </c>
      <c r="Y82">
        <v>1.2228490509132878E-2</v>
      </c>
      <c r="Z82">
        <v>2.0511714226084336E-3</v>
      </c>
      <c r="AA82">
        <v>3.8762982302560124E-3</v>
      </c>
      <c r="AB82">
        <v>1.0666761121861502E-2</v>
      </c>
      <c r="AC82">
        <v>3.5121880283879716E-4</v>
      </c>
      <c r="AD82">
        <v>6.7351242862471788E-4</v>
      </c>
      <c r="AE82">
        <v>1.2228490509132878E-2</v>
      </c>
      <c r="AF82">
        <v>2.0511714226084336E-3</v>
      </c>
      <c r="AG82">
        <v>3.8762982302560124E-3</v>
      </c>
      <c r="AH82">
        <v>1.0666761121861502E-2</v>
      </c>
      <c r="AI82">
        <v>2.7499023819965166E-2</v>
      </c>
      <c r="AJ82">
        <v>7.2128996357556943E-2</v>
      </c>
      <c r="AK82">
        <v>0.73236183068951921</v>
      </c>
      <c r="AL82">
        <v>3.5813325064822578E-2</v>
      </c>
      <c r="AM82">
        <v>8.7675899295199089E-2</v>
      </c>
      <c r="AN82">
        <v>0.67018746152145314</v>
      </c>
      <c r="AO82">
        <v>2.7499023819965166E-2</v>
      </c>
      <c r="AP82">
        <v>7.2128996357556943E-2</v>
      </c>
      <c r="AQ82">
        <v>0.73236183068951921</v>
      </c>
      <c r="AR82">
        <v>3.5813325064822578E-2</v>
      </c>
      <c r="AS82">
        <v>8.7675899295199089E-2</v>
      </c>
      <c r="AT82">
        <v>0.67018746152145314</v>
      </c>
    </row>
    <row r="83" spans="1:46" x14ac:dyDescent="0.25">
      <c r="A83" s="21"/>
      <c r="B83" s="227"/>
      <c r="C83" s="18" t="s">
        <v>226</v>
      </c>
      <c r="D83">
        <v>7.1455483928932223E-2</v>
      </c>
      <c r="E83">
        <v>7.1455483928932223E-2</v>
      </c>
      <c r="F83">
        <v>6.7351242862471788E-4</v>
      </c>
      <c r="G83">
        <v>6.7351242862471788E-4</v>
      </c>
      <c r="H83">
        <v>7.2128996357556943E-2</v>
      </c>
      <c r="I83">
        <v>7.2128996357556943E-2</v>
      </c>
      <c r="K83">
        <v>7.1455483928932223E-2</v>
      </c>
      <c r="L83">
        <v>0.72013334018038633</v>
      </c>
      <c r="M83">
        <v>3.3762153642214146E-2</v>
      </c>
      <c r="N83">
        <v>8.379960106494308E-2</v>
      </c>
      <c r="O83">
        <v>0.65952070039959165</v>
      </c>
      <c r="P83">
        <v>2.8320858320335537E-2</v>
      </c>
      <c r="Q83">
        <v>7.1455483928932223E-2</v>
      </c>
      <c r="R83">
        <v>0.72013334018038633</v>
      </c>
      <c r="S83">
        <v>3.3762153642214146E-2</v>
      </c>
      <c r="T83">
        <v>8.379960106494308E-2</v>
      </c>
      <c r="U83">
        <v>0.65952070039959165</v>
      </c>
      <c r="V83">
        <v>2.8320858320335537E-2</v>
      </c>
      <c r="W83">
        <v>6.7351242862471788E-4</v>
      </c>
      <c r="X83">
        <v>1.2228490509132878E-2</v>
      </c>
      <c r="Y83">
        <v>2.0511714226084336E-3</v>
      </c>
      <c r="Z83">
        <v>3.8762982302560124E-3</v>
      </c>
      <c r="AA83">
        <v>1.0666761121861502E-2</v>
      </c>
      <c r="AB83">
        <v>1.7732266387227075E-3</v>
      </c>
      <c r="AC83">
        <v>6.7351242862471788E-4</v>
      </c>
      <c r="AD83">
        <v>1.2228490509132878E-2</v>
      </c>
      <c r="AE83">
        <v>2.0511714226084336E-3</v>
      </c>
      <c r="AF83">
        <v>3.8762982302560124E-3</v>
      </c>
      <c r="AG83">
        <v>1.0666761121861502E-2</v>
      </c>
      <c r="AH83">
        <v>1.7732266387227075E-3</v>
      </c>
      <c r="AI83">
        <v>7.2128996357556943E-2</v>
      </c>
      <c r="AJ83">
        <v>0.73236183068951921</v>
      </c>
      <c r="AK83">
        <v>3.5813325064822578E-2</v>
      </c>
      <c r="AL83">
        <v>8.7675899295199089E-2</v>
      </c>
      <c r="AM83">
        <v>0.67018746152145314</v>
      </c>
      <c r="AN83">
        <v>3.0094084959058243E-2</v>
      </c>
      <c r="AO83">
        <v>7.2128996357556943E-2</v>
      </c>
      <c r="AP83">
        <v>0.73236183068951921</v>
      </c>
      <c r="AQ83">
        <v>3.5813325064822578E-2</v>
      </c>
      <c r="AR83">
        <v>8.7675899295199089E-2</v>
      </c>
      <c r="AS83">
        <v>0.67018746152145314</v>
      </c>
      <c r="AT83">
        <v>3.0094084959058243E-2</v>
      </c>
    </row>
    <row r="84" spans="1:46" x14ac:dyDescent="0.25">
      <c r="A84" s="21" t="s">
        <v>35</v>
      </c>
      <c r="B84" s="227" t="s">
        <v>223</v>
      </c>
      <c r="C84" s="18" t="s">
        <v>224</v>
      </c>
      <c r="D84">
        <v>0.72013334018038633</v>
      </c>
      <c r="E84">
        <v>0.72013334018038633</v>
      </c>
      <c r="F84">
        <v>1.2228490509132878E-2</v>
      </c>
      <c r="G84">
        <v>1.2228490509132878E-2</v>
      </c>
      <c r="H84">
        <v>0.73236183068951921</v>
      </c>
      <c r="I84">
        <v>0.73236183068951921</v>
      </c>
      <c r="K84">
        <v>0.72013334018038633</v>
      </c>
      <c r="L84">
        <v>3.3762153642214146E-2</v>
      </c>
      <c r="M84">
        <v>8.379960106494308E-2</v>
      </c>
      <c r="N84">
        <v>0.65952070039959165</v>
      </c>
      <c r="O84">
        <v>2.8320858320335537E-2</v>
      </c>
      <c r="P84">
        <v>7.4543066567836699E-2</v>
      </c>
      <c r="Q84">
        <v>0.72013334018038633</v>
      </c>
      <c r="R84">
        <v>3.3762153642214146E-2</v>
      </c>
      <c r="S84">
        <v>8.379960106494308E-2</v>
      </c>
      <c r="T84">
        <v>0.65952070039959165</v>
      </c>
      <c r="U84">
        <v>2.8320858320335537E-2</v>
      </c>
      <c r="V84">
        <v>7.4543066567836699E-2</v>
      </c>
      <c r="W84">
        <v>1.2228490509132878E-2</v>
      </c>
      <c r="X84">
        <v>2.0511714226084336E-3</v>
      </c>
      <c r="Y84">
        <v>3.8762982302560124E-3</v>
      </c>
      <c r="Z84">
        <v>1.0666761121861502E-2</v>
      </c>
      <c r="AA84">
        <v>1.7732266387227075E-3</v>
      </c>
      <c r="AB84">
        <v>3.400416407934551E-3</v>
      </c>
      <c r="AC84">
        <v>1.2228490509132878E-2</v>
      </c>
      <c r="AD84">
        <v>2.0511714226084336E-3</v>
      </c>
      <c r="AE84">
        <v>3.8762982302560124E-3</v>
      </c>
      <c r="AF84">
        <v>1.0666761121861502E-2</v>
      </c>
      <c r="AG84">
        <v>1.7732266387227075E-3</v>
      </c>
      <c r="AH84">
        <v>3.400416407934551E-3</v>
      </c>
      <c r="AI84">
        <v>0.73236183068951921</v>
      </c>
      <c r="AJ84">
        <v>3.5813325064822578E-2</v>
      </c>
      <c r="AK84">
        <v>8.7675899295199089E-2</v>
      </c>
      <c r="AL84">
        <v>0.67018746152145314</v>
      </c>
      <c r="AM84">
        <v>3.0094084959058243E-2</v>
      </c>
      <c r="AN84">
        <v>7.794348297577125E-2</v>
      </c>
      <c r="AO84">
        <v>0.73236183068951921</v>
      </c>
      <c r="AP84">
        <v>3.5813325064822578E-2</v>
      </c>
      <c r="AQ84">
        <v>8.7675899295199089E-2</v>
      </c>
      <c r="AR84">
        <v>0.67018746152145314</v>
      </c>
      <c r="AS84">
        <v>3.0094084959058243E-2</v>
      </c>
      <c r="AT84">
        <v>7.794348297577125E-2</v>
      </c>
    </row>
    <row r="85" spans="1:46" x14ac:dyDescent="0.25">
      <c r="A85" s="21"/>
      <c r="B85" s="227"/>
      <c r="C85" s="18" t="s">
        <v>225</v>
      </c>
      <c r="D85">
        <v>3.3762153642214146E-2</v>
      </c>
      <c r="E85">
        <v>3.3762153642214146E-2</v>
      </c>
      <c r="F85">
        <v>2.0511714226084336E-3</v>
      </c>
      <c r="G85">
        <v>2.0511714226084336E-3</v>
      </c>
      <c r="H85">
        <v>3.5813325064822578E-2</v>
      </c>
      <c r="I85">
        <v>3.5813325064822578E-2</v>
      </c>
      <c r="K85">
        <v>3.3762153642214146E-2</v>
      </c>
      <c r="L85">
        <v>8.379960106494308E-2</v>
      </c>
      <c r="M85">
        <v>0.65952070039959165</v>
      </c>
      <c r="N85">
        <v>2.8320858320335537E-2</v>
      </c>
      <c r="O85">
        <v>7.4543066567836699E-2</v>
      </c>
      <c r="P85">
        <v>0.74356963231643414</v>
      </c>
      <c r="Q85">
        <v>3.3762153642214146E-2</v>
      </c>
      <c r="R85">
        <v>8.379960106494308E-2</v>
      </c>
      <c r="S85">
        <v>0.65952070039959165</v>
      </c>
      <c r="T85">
        <v>2.8320858320335537E-2</v>
      </c>
      <c r="U85">
        <v>7.4543066567836699E-2</v>
      </c>
      <c r="V85">
        <v>0.74356963231643414</v>
      </c>
      <c r="W85">
        <v>2.0511714226084336E-3</v>
      </c>
      <c r="X85">
        <v>3.8762982302560124E-3</v>
      </c>
      <c r="Y85">
        <v>1.0666761121861502E-2</v>
      </c>
      <c r="Z85">
        <v>1.7732266387227075E-3</v>
      </c>
      <c r="AA85">
        <v>3.400416407934551E-3</v>
      </c>
      <c r="AB85">
        <v>9.4519733403925638E-4</v>
      </c>
      <c r="AC85">
        <v>2.0511714226084336E-3</v>
      </c>
      <c r="AD85">
        <v>3.8762982302560124E-3</v>
      </c>
      <c r="AE85">
        <v>1.0666761121861502E-2</v>
      </c>
      <c r="AF85">
        <v>1.7732266387227075E-3</v>
      </c>
      <c r="AG85">
        <v>3.400416407934551E-3</v>
      </c>
      <c r="AH85">
        <v>9.4519733403925638E-4</v>
      </c>
      <c r="AI85">
        <v>3.5813325064822578E-2</v>
      </c>
      <c r="AJ85">
        <v>8.7675899295199089E-2</v>
      </c>
      <c r="AK85">
        <v>0.67018746152145314</v>
      </c>
      <c r="AL85">
        <v>3.0094084959058243E-2</v>
      </c>
      <c r="AM85">
        <v>7.794348297577125E-2</v>
      </c>
      <c r="AN85">
        <v>0.74451482965047344</v>
      </c>
      <c r="AO85">
        <v>3.5813325064822578E-2</v>
      </c>
      <c r="AP85">
        <v>8.7675899295199089E-2</v>
      </c>
      <c r="AQ85">
        <v>0.67018746152145314</v>
      </c>
      <c r="AR85">
        <v>3.0094084959058243E-2</v>
      </c>
      <c r="AS85">
        <v>7.794348297577125E-2</v>
      </c>
      <c r="AT85">
        <v>0.74451482965047344</v>
      </c>
    </row>
    <row r="86" spans="1:46" x14ac:dyDescent="0.25">
      <c r="A86" s="21"/>
      <c r="B86" s="227"/>
      <c r="C86" s="18" t="s">
        <v>226</v>
      </c>
      <c r="D86">
        <v>8.379960106494308E-2</v>
      </c>
      <c r="E86">
        <v>8.379960106494308E-2</v>
      </c>
      <c r="F86">
        <v>3.8762982302560124E-3</v>
      </c>
      <c r="G86">
        <v>3.8762982302560124E-3</v>
      </c>
      <c r="H86">
        <v>8.7675899295199089E-2</v>
      </c>
      <c r="I86">
        <v>8.7675899295199089E-2</v>
      </c>
      <c r="K86">
        <v>8.379960106494308E-2</v>
      </c>
      <c r="L86">
        <v>0.65952070039959165</v>
      </c>
      <c r="M86">
        <v>2.8320858320335537E-2</v>
      </c>
      <c r="N86">
        <v>7.4543066567836699E-2</v>
      </c>
      <c r="O86">
        <v>0.74356963231643414</v>
      </c>
      <c r="P86">
        <v>3.4860921956014E-2</v>
      </c>
      <c r="Q86">
        <v>8.379960106494308E-2</v>
      </c>
      <c r="R86">
        <v>0.65952070039959165</v>
      </c>
      <c r="S86">
        <v>2.8320858320335537E-2</v>
      </c>
      <c r="T86">
        <v>7.4543066567836699E-2</v>
      </c>
      <c r="U86">
        <v>0.74356963231643414</v>
      </c>
      <c r="V86">
        <v>3.4860921956014E-2</v>
      </c>
      <c r="W86">
        <v>3.8762982302560124E-3</v>
      </c>
      <c r="X86">
        <v>1.0666761121861502E-2</v>
      </c>
      <c r="Y86">
        <v>1.7732266387227075E-3</v>
      </c>
      <c r="Z86">
        <v>3.400416407934551E-3</v>
      </c>
      <c r="AA86">
        <v>9.4519733403925638E-4</v>
      </c>
      <c r="AB86">
        <v>1.5854465102287408E-4</v>
      </c>
      <c r="AC86">
        <v>3.8762982302560124E-3</v>
      </c>
      <c r="AD86">
        <v>1.0666761121861502E-2</v>
      </c>
      <c r="AE86">
        <v>1.7732266387227075E-3</v>
      </c>
      <c r="AF86">
        <v>3.400416407934551E-3</v>
      </c>
      <c r="AG86">
        <v>9.4519733403925638E-4</v>
      </c>
      <c r="AH86">
        <v>1.5854465102287408E-4</v>
      </c>
      <c r="AI86">
        <v>8.7675899295199089E-2</v>
      </c>
      <c r="AJ86">
        <v>0.67018746152145314</v>
      </c>
      <c r="AK86">
        <v>3.0094084959058243E-2</v>
      </c>
      <c r="AL86">
        <v>7.794348297577125E-2</v>
      </c>
      <c r="AM86">
        <v>0.74451482965047344</v>
      </c>
      <c r="AN86">
        <v>3.5019466607036871E-2</v>
      </c>
      <c r="AO86">
        <v>8.7675899295199089E-2</v>
      </c>
      <c r="AP86">
        <v>0.67018746152145314</v>
      </c>
      <c r="AQ86">
        <v>3.0094084959058243E-2</v>
      </c>
      <c r="AR86">
        <v>7.794348297577125E-2</v>
      </c>
      <c r="AS86">
        <v>0.74451482965047344</v>
      </c>
      <c r="AT86">
        <v>3.5019466607036871E-2</v>
      </c>
    </row>
    <row r="87" spans="1:46" x14ac:dyDescent="0.25">
      <c r="A87" s="21"/>
      <c r="B87" s="227" t="s">
        <v>227</v>
      </c>
      <c r="C87" s="18" t="s">
        <v>224</v>
      </c>
      <c r="D87">
        <v>0.65952070039959165</v>
      </c>
      <c r="E87">
        <v>0.65952070039959165</v>
      </c>
      <c r="F87">
        <v>1.0666761121861502E-2</v>
      </c>
      <c r="G87">
        <v>1.0666761121861502E-2</v>
      </c>
      <c r="H87">
        <v>0.67018746152145314</v>
      </c>
      <c r="I87">
        <v>0.67018746152145314</v>
      </c>
      <c r="K87">
        <v>0.65952070039959165</v>
      </c>
      <c r="L87">
        <v>2.8320858320335537E-2</v>
      </c>
      <c r="M87">
        <v>7.4543066567836699E-2</v>
      </c>
      <c r="N87">
        <v>0.74356963231643414</v>
      </c>
      <c r="O87">
        <v>3.4860921956014E-2</v>
      </c>
      <c r="P87">
        <v>8.6526807016760715E-2</v>
      </c>
      <c r="Q87">
        <v>0.65952070039959165</v>
      </c>
      <c r="R87">
        <v>2.8320858320335537E-2</v>
      </c>
      <c r="S87">
        <v>7.4543066567836699E-2</v>
      </c>
      <c r="T87">
        <v>0.74356963231643414</v>
      </c>
      <c r="U87">
        <v>3.4860921956014E-2</v>
      </c>
      <c r="V87">
        <v>8.6526807016760715E-2</v>
      </c>
      <c r="W87">
        <v>1.0666761121861502E-2</v>
      </c>
      <c r="X87">
        <v>1.7732266387227075E-3</v>
      </c>
      <c r="Y87">
        <v>3.400416407934551E-3</v>
      </c>
      <c r="Z87">
        <v>9.4519733403925638E-4</v>
      </c>
      <c r="AA87">
        <v>1.5854465102287408E-4</v>
      </c>
      <c r="AB87">
        <v>2.9961725451254202E-4</v>
      </c>
      <c r="AC87">
        <v>1.0666761121861502E-2</v>
      </c>
      <c r="AD87">
        <v>1.7732266387227075E-3</v>
      </c>
      <c r="AE87">
        <v>3.400416407934551E-3</v>
      </c>
      <c r="AF87">
        <v>9.4519733403925638E-4</v>
      </c>
      <c r="AG87">
        <v>1.5854465102287408E-4</v>
      </c>
      <c r="AH87">
        <v>2.9961725451254202E-4</v>
      </c>
      <c r="AI87">
        <v>0.67018746152145314</v>
      </c>
      <c r="AJ87">
        <v>3.0094084959058243E-2</v>
      </c>
      <c r="AK87">
        <v>7.794348297577125E-2</v>
      </c>
      <c r="AL87">
        <v>0.74451482965047344</v>
      </c>
      <c r="AM87">
        <v>3.5019466607036871E-2</v>
      </c>
      <c r="AN87">
        <v>8.6826424271273253E-2</v>
      </c>
      <c r="AO87">
        <v>0.67018746152145314</v>
      </c>
      <c r="AP87">
        <v>3.0094084959058243E-2</v>
      </c>
      <c r="AQ87">
        <v>7.794348297577125E-2</v>
      </c>
      <c r="AR87">
        <v>0.74451482965047344</v>
      </c>
      <c r="AS87">
        <v>3.5019466607036871E-2</v>
      </c>
      <c r="AT87">
        <v>8.6826424271273253E-2</v>
      </c>
    </row>
    <row r="88" spans="1:46" x14ac:dyDescent="0.25">
      <c r="A88" s="21"/>
      <c r="B88" s="227"/>
      <c r="C88" s="18" t="s">
        <v>225</v>
      </c>
      <c r="D88">
        <v>2.8320858320335537E-2</v>
      </c>
      <c r="E88">
        <v>2.8320858320335537E-2</v>
      </c>
      <c r="F88">
        <v>1.7732266387227075E-3</v>
      </c>
      <c r="G88">
        <v>1.7732266387227075E-3</v>
      </c>
      <c r="H88">
        <v>3.0094084959058243E-2</v>
      </c>
      <c r="I88">
        <v>3.0094084959058243E-2</v>
      </c>
      <c r="K88">
        <v>2.8320858320335537E-2</v>
      </c>
      <c r="L88">
        <v>7.4543066567836699E-2</v>
      </c>
      <c r="M88">
        <v>0.74356963231643414</v>
      </c>
      <c r="N88">
        <v>3.4860921956014E-2</v>
      </c>
      <c r="O88">
        <v>8.6526807016760715E-2</v>
      </c>
      <c r="P88">
        <v>0.68098439183271409</v>
      </c>
      <c r="Q88">
        <v>2.8320858320335537E-2</v>
      </c>
      <c r="R88">
        <v>7.4543066567836699E-2</v>
      </c>
      <c r="S88">
        <v>0.74356963231643414</v>
      </c>
      <c r="T88">
        <v>3.4860921956014E-2</v>
      </c>
      <c r="U88">
        <v>8.6526807016760715E-2</v>
      </c>
      <c r="V88">
        <v>0.68098439183271409</v>
      </c>
      <c r="W88">
        <v>1.7732266387227075E-3</v>
      </c>
      <c r="X88">
        <v>3.400416407934551E-3</v>
      </c>
      <c r="Y88">
        <v>9.4519733403925638E-4</v>
      </c>
      <c r="Z88">
        <v>1.5854465102287408E-4</v>
      </c>
      <c r="AA88">
        <v>2.9961725451254202E-4</v>
      </c>
      <c r="AB88">
        <v>8.2448395144823214E-4</v>
      </c>
      <c r="AC88">
        <v>1.7732266387227075E-3</v>
      </c>
      <c r="AD88">
        <v>3.400416407934551E-3</v>
      </c>
      <c r="AE88">
        <v>9.4519733403925638E-4</v>
      </c>
      <c r="AF88">
        <v>1.5854465102287408E-4</v>
      </c>
      <c r="AG88">
        <v>2.9961725451254202E-4</v>
      </c>
      <c r="AH88">
        <v>8.2448395144823214E-4</v>
      </c>
      <c r="AI88">
        <v>3.0094084959058243E-2</v>
      </c>
      <c r="AJ88">
        <v>7.794348297577125E-2</v>
      </c>
      <c r="AK88">
        <v>0.74451482965047344</v>
      </c>
      <c r="AL88">
        <v>3.5019466607036871E-2</v>
      </c>
      <c r="AM88">
        <v>8.6826424271273253E-2</v>
      </c>
      <c r="AN88">
        <v>0.68180887578416227</v>
      </c>
      <c r="AO88">
        <v>3.0094084959058243E-2</v>
      </c>
      <c r="AP88">
        <v>7.794348297577125E-2</v>
      </c>
      <c r="AQ88">
        <v>0.74451482965047344</v>
      </c>
      <c r="AR88">
        <v>3.5019466607036871E-2</v>
      </c>
      <c r="AS88">
        <v>8.6826424271273253E-2</v>
      </c>
      <c r="AT88">
        <v>0.68180887578416227</v>
      </c>
    </row>
    <row r="89" spans="1:46" x14ac:dyDescent="0.25">
      <c r="A89" s="21"/>
      <c r="B89" s="227"/>
      <c r="C89" s="18" t="s">
        <v>226</v>
      </c>
      <c r="D89">
        <v>7.4543066567836699E-2</v>
      </c>
      <c r="E89">
        <v>7.4543066567836699E-2</v>
      </c>
      <c r="F89">
        <v>3.400416407934551E-3</v>
      </c>
      <c r="G89">
        <v>3.400416407934551E-3</v>
      </c>
      <c r="H89">
        <v>7.794348297577125E-2</v>
      </c>
      <c r="I89">
        <v>7.794348297577125E-2</v>
      </c>
      <c r="K89">
        <v>7.4543066567836699E-2</v>
      </c>
      <c r="L89">
        <v>0.74356963231643414</v>
      </c>
      <c r="M89">
        <v>3.4860921956014E-2</v>
      </c>
      <c r="N89">
        <v>8.6526807016760715E-2</v>
      </c>
      <c r="O89">
        <v>0.68098439183271409</v>
      </c>
      <c r="P89">
        <v>2.9242543058571296E-2</v>
      </c>
      <c r="Q89">
        <v>7.4543066567836699E-2</v>
      </c>
      <c r="R89">
        <v>0.74356963231643414</v>
      </c>
      <c r="S89">
        <v>3.4860921956014E-2</v>
      </c>
      <c r="T89">
        <v>8.6526807016760715E-2</v>
      </c>
      <c r="U89">
        <v>0.68098439183271409</v>
      </c>
      <c r="V89">
        <v>2.9242543058571296E-2</v>
      </c>
      <c r="W89">
        <v>3.400416407934551E-3</v>
      </c>
      <c r="X89">
        <v>9.4519733403925638E-4</v>
      </c>
      <c r="Y89">
        <v>1.5854465102287408E-4</v>
      </c>
      <c r="Z89">
        <v>2.9961725451254202E-4</v>
      </c>
      <c r="AA89">
        <v>8.2448395144823214E-4</v>
      </c>
      <c r="AB89">
        <v>1.370609962297745E-4</v>
      </c>
      <c r="AC89">
        <v>3.400416407934551E-3</v>
      </c>
      <c r="AD89">
        <v>9.4519733403925638E-4</v>
      </c>
      <c r="AE89">
        <v>1.5854465102287408E-4</v>
      </c>
      <c r="AF89">
        <v>2.9961725451254202E-4</v>
      </c>
      <c r="AG89">
        <v>8.2448395144823214E-4</v>
      </c>
      <c r="AH89">
        <v>1.370609962297745E-4</v>
      </c>
      <c r="AI89">
        <v>7.794348297577125E-2</v>
      </c>
      <c r="AJ89">
        <v>0.74451482965047344</v>
      </c>
      <c r="AK89">
        <v>3.5019466607036871E-2</v>
      </c>
      <c r="AL89">
        <v>8.6826424271273253E-2</v>
      </c>
      <c r="AM89">
        <v>0.68180887578416227</v>
      </c>
      <c r="AN89">
        <v>2.937960405480107E-2</v>
      </c>
      <c r="AO89">
        <v>7.794348297577125E-2</v>
      </c>
      <c r="AP89">
        <v>0.74451482965047344</v>
      </c>
      <c r="AQ89">
        <v>3.5019466607036871E-2</v>
      </c>
      <c r="AR89">
        <v>8.6826424271273253E-2</v>
      </c>
      <c r="AS89">
        <v>0.68180887578416227</v>
      </c>
      <c r="AT89">
        <v>2.937960405480107E-2</v>
      </c>
    </row>
    <row r="90" spans="1:46" x14ac:dyDescent="0.25">
      <c r="A90" s="21" t="s">
        <v>36</v>
      </c>
      <c r="B90" s="227" t="s">
        <v>223</v>
      </c>
      <c r="C90" s="18" t="s">
        <v>224</v>
      </c>
      <c r="D90">
        <v>0.74356963231643414</v>
      </c>
      <c r="E90">
        <v>0.74356963231643414</v>
      </c>
      <c r="F90">
        <v>9.4519733403925638E-4</v>
      </c>
      <c r="G90">
        <v>9.4519733403925638E-4</v>
      </c>
      <c r="H90">
        <v>0.74451482965047344</v>
      </c>
      <c r="I90">
        <v>0.74451482965047344</v>
      </c>
      <c r="K90">
        <v>0.74356963231643414</v>
      </c>
      <c r="L90">
        <v>3.4860921956014E-2</v>
      </c>
      <c r="M90">
        <v>8.6526807016760715E-2</v>
      </c>
      <c r="N90">
        <v>0.68098439183271409</v>
      </c>
      <c r="O90">
        <v>2.9242543058571296E-2</v>
      </c>
      <c r="P90">
        <v>7.6969024355547339E-2</v>
      </c>
      <c r="Q90">
        <v>0.74356963231643414</v>
      </c>
      <c r="R90">
        <v>3.4860921956014E-2</v>
      </c>
      <c r="S90">
        <v>8.6526807016760715E-2</v>
      </c>
      <c r="T90">
        <v>0.68098439183271409</v>
      </c>
      <c r="U90">
        <v>2.9242543058571296E-2</v>
      </c>
      <c r="V90">
        <v>7.6969024355547339E-2</v>
      </c>
      <c r="W90">
        <v>9.4519733403925638E-4</v>
      </c>
      <c r="X90">
        <v>1.5854465102287408E-4</v>
      </c>
      <c r="Y90">
        <v>2.9961725451254202E-4</v>
      </c>
      <c r="Z90">
        <v>8.2448395144823214E-4</v>
      </c>
      <c r="AA90">
        <v>1.370609962297745E-4</v>
      </c>
      <c r="AB90">
        <v>2.6283411848769479E-4</v>
      </c>
      <c r="AC90">
        <v>9.4519733403925638E-4</v>
      </c>
      <c r="AD90">
        <v>1.5854465102287408E-4</v>
      </c>
      <c r="AE90">
        <v>2.9961725451254202E-4</v>
      </c>
      <c r="AF90">
        <v>8.2448395144823214E-4</v>
      </c>
      <c r="AG90">
        <v>1.370609962297745E-4</v>
      </c>
      <c r="AH90">
        <v>2.6283411848769479E-4</v>
      </c>
      <c r="AI90">
        <v>0.74451482965047344</v>
      </c>
      <c r="AJ90">
        <v>3.5019466607036871E-2</v>
      </c>
      <c r="AK90">
        <v>8.6826424271273253E-2</v>
      </c>
      <c r="AL90">
        <v>0.68180887578416227</v>
      </c>
      <c r="AM90">
        <v>2.937960405480107E-2</v>
      </c>
      <c r="AN90">
        <v>7.7231858474035034E-2</v>
      </c>
      <c r="AO90">
        <v>0.74451482965047344</v>
      </c>
      <c r="AP90">
        <v>3.5019466607036871E-2</v>
      </c>
      <c r="AQ90">
        <v>8.6826424271273253E-2</v>
      </c>
      <c r="AR90">
        <v>0.68180887578416227</v>
      </c>
      <c r="AS90">
        <v>2.937960405480107E-2</v>
      </c>
      <c r="AT90">
        <v>7.7231858474035034E-2</v>
      </c>
    </row>
    <row r="91" spans="1:46" x14ac:dyDescent="0.25">
      <c r="A91" s="21"/>
      <c r="B91" s="227"/>
      <c r="C91" s="18" t="s">
        <v>225</v>
      </c>
      <c r="D91">
        <v>3.4860921956014E-2</v>
      </c>
      <c r="E91">
        <v>3.4860921956014E-2</v>
      </c>
      <c r="F91">
        <v>1.5854465102287408E-4</v>
      </c>
      <c r="G91">
        <v>1.5854465102287408E-4</v>
      </c>
      <c r="H91">
        <v>3.5019466607036871E-2</v>
      </c>
      <c r="I91">
        <v>3.5019466607036871E-2</v>
      </c>
      <c r="K91">
        <v>3.4860921956014E-2</v>
      </c>
      <c r="L91">
        <v>8.6526807016760715E-2</v>
      </c>
      <c r="M91">
        <v>0.68098439183271409</v>
      </c>
      <c r="N91">
        <v>2.9242543058571296E-2</v>
      </c>
      <c r="O91">
        <v>7.6969024355547339E-2</v>
      </c>
      <c r="P91">
        <v>0.95023511751613077</v>
      </c>
      <c r="Q91">
        <v>3.4860921956014E-2</v>
      </c>
      <c r="R91">
        <v>8.6526807016760715E-2</v>
      </c>
      <c r="S91">
        <v>0.68098439183271409</v>
      </c>
      <c r="T91">
        <v>2.9242543058571296E-2</v>
      </c>
      <c r="U91">
        <v>7.6969024355547339E-2</v>
      </c>
      <c r="V91">
        <v>0.95023511751613077</v>
      </c>
      <c r="W91">
        <v>1.5854465102287408E-4</v>
      </c>
      <c r="X91">
        <v>2.9961725451254202E-4</v>
      </c>
      <c r="Y91">
        <v>8.2448395144823214E-4</v>
      </c>
      <c r="Z91">
        <v>1.370609962297745E-4</v>
      </c>
      <c r="AA91">
        <v>2.6283411848769479E-4</v>
      </c>
      <c r="AB91">
        <v>1.1814966675490705E-4</v>
      </c>
      <c r="AC91">
        <v>1.5854465102287408E-4</v>
      </c>
      <c r="AD91">
        <v>2.9961725451254202E-4</v>
      </c>
      <c r="AE91">
        <v>8.2448395144823214E-4</v>
      </c>
      <c r="AF91">
        <v>1.370609962297745E-4</v>
      </c>
      <c r="AG91">
        <v>2.6283411848769479E-4</v>
      </c>
      <c r="AH91">
        <v>1.1814966675490705E-4</v>
      </c>
      <c r="AI91">
        <v>3.5019466607036871E-2</v>
      </c>
      <c r="AJ91">
        <v>8.6826424271273253E-2</v>
      </c>
      <c r="AK91">
        <v>0.68180887578416227</v>
      </c>
      <c r="AL91">
        <v>2.937960405480107E-2</v>
      </c>
      <c r="AM91">
        <v>7.7231858474035034E-2</v>
      </c>
      <c r="AN91">
        <v>0.95035326718288571</v>
      </c>
      <c r="AO91">
        <v>3.5019466607036871E-2</v>
      </c>
      <c r="AP91">
        <v>8.6826424271273253E-2</v>
      </c>
      <c r="AQ91">
        <v>0.68180887578416227</v>
      </c>
      <c r="AR91">
        <v>2.937960405480107E-2</v>
      </c>
      <c r="AS91">
        <v>7.7231858474035034E-2</v>
      </c>
      <c r="AT91">
        <v>0.95035326718288571</v>
      </c>
    </row>
    <row r="92" spans="1:46" x14ac:dyDescent="0.25">
      <c r="A92" s="21"/>
      <c r="B92" s="227"/>
      <c r="C92" s="18" t="s">
        <v>226</v>
      </c>
      <c r="D92">
        <v>8.6526807016760715E-2</v>
      </c>
      <c r="E92">
        <v>8.6526807016760715E-2</v>
      </c>
      <c r="F92">
        <v>2.9961725451254202E-4</v>
      </c>
      <c r="G92">
        <v>2.9961725451254202E-4</v>
      </c>
      <c r="H92">
        <v>8.6826424271273253E-2</v>
      </c>
      <c r="I92">
        <v>8.6826424271273253E-2</v>
      </c>
      <c r="K92">
        <v>8.6526807016760715E-2</v>
      </c>
      <c r="L92">
        <v>0.68098439183271409</v>
      </c>
      <c r="M92">
        <v>2.9242543058571296E-2</v>
      </c>
      <c r="N92">
        <v>7.6969024355547339E-2</v>
      </c>
      <c r="O92">
        <v>0.95023511751613077</v>
      </c>
      <c r="P92">
        <v>4.4550060723158293E-2</v>
      </c>
      <c r="Q92">
        <v>8.6526807016760715E-2</v>
      </c>
      <c r="R92">
        <v>0.68098439183271409</v>
      </c>
      <c r="S92">
        <v>2.9242543058571296E-2</v>
      </c>
      <c r="T92">
        <v>7.6969024355547339E-2</v>
      </c>
      <c r="U92">
        <v>0.95023511751613077</v>
      </c>
      <c r="V92">
        <v>4.4550060723158293E-2</v>
      </c>
      <c r="W92">
        <v>2.9961725451254202E-4</v>
      </c>
      <c r="X92">
        <v>8.2448395144823214E-4</v>
      </c>
      <c r="Y92">
        <v>1.370609962297745E-4</v>
      </c>
      <c r="Z92">
        <v>2.6283411848769479E-4</v>
      </c>
      <c r="AA92">
        <v>1.1814966675490705E-4</v>
      </c>
      <c r="AB92">
        <v>1.981808137785926E-5</v>
      </c>
      <c r="AC92">
        <v>2.9961725451254202E-4</v>
      </c>
      <c r="AD92">
        <v>8.2448395144823214E-4</v>
      </c>
      <c r="AE92">
        <v>1.370609962297745E-4</v>
      </c>
      <c r="AF92">
        <v>2.6283411848769479E-4</v>
      </c>
      <c r="AG92">
        <v>1.1814966675490705E-4</v>
      </c>
      <c r="AH92">
        <v>1.981808137785926E-5</v>
      </c>
      <c r="AI92">
        <v>8.6826424271273253E-2</v>
      </c>
      <c r="AJ92">
        <v>0.68180887578416227</v>
      </c>
      <c r="AK92">
        <v>2.937960405480107E-2</v>
      </c>
      <c r="AL92">
        <v>7.7231858474035034E-2</v>
      </c>
      <c r="AM92">
        <v>0.95035326718288571</v>
      </c>
      <c r="AN92">
        <v>4.4569878804536153E-2</v>
      </c>
      <c r="AO92">
        <v>8.6826424271273253E-2</v>
      </c>
      <c r="AP92">
        <v>0.68180887578416227</v>
      </c>
      <c r="AQ92">
        <v>2.937960405480107E-2</v>
      </c>
      <c r="AR92">
        <v>7.7231858474035034E-2</v>
      </c>
      <c r="AS92">
        <v>0.95035326718288571</v>
      </c>
      <c r="AT92">
        <v>4.4569878804536153E-2</v>
      </c>
    </row>
    <row r="93" spans="1:46" x14ac:dyDescent="0.25">
      <c r="A93" s="21"/>
      <c r="B93" s="227" t="s">
        <v>227</v>
      </c>
      <c r="C93" s="18" t="s">
        <v>224</v>
      </c>
      <c r="D93">
        <v>0.68098439183271409</v>
      </c>
      <c r="E93">
        <v>0.68098439183271409</v>
      </c>
      <c r="F93">
        <v>8.2448395144823214E-4</v>
      </c>
      <c r="G93">
        <v>8.2448395144823214E-4</v>
      </c>
      <c r="H93">
        <v>0.68180887578416227</v>
      </c>
      <c r="I93">
        <v>0.68180887578416227</v>
      </c>
      <c r="K93">
        <v>0.68098439183271409</v>
      </c>
      <c r="L93">
        <v>2.9242543058571296E-2</v>
      </c>
      <c r="M93">
        <v>7.6969024355547339E-2</v>
      </c>
      <c r="N93">
        <v>0.95023511751613077</v>
      </c>
      <c r="O93">
        <v>4.4550060723158293E-2</v>
      </c>
      <c r="P93">
        <v>0.11057580495551657</v>
      </c>
      <c r="Q93">
        <v>0.68098439183271409</v>
      </c>
      <c r="R93">
        <v>2.9242543058571296E-2</v>
      </c>
      <c r="S93">
        <v>7.6969024355547339E-2</v>
      </c>
      <c r="T93">
        <v>0.95023511751613077</v>
      </c>
      <c r="U93">
        <v>4.4550060723158293E-2</v>
      </c>
      <c r="V93">
        <v>0.11057580495551657</v>
      </c>
      <c r="W93">
        <v>8.2448395144823214E-4</v>
      </c>
      <c r="X93">
        <v>1.370609962297745E-4</v>
      </c>
      <c r="Y93">
        <v>2.6283411848769479E-4</v>
      </c>
      <c r="Z93">
        <v>1.1814966675490705E-4</v>
      </c>
      <c r="AA93">
        <v>1.981808137785926E-5</v>
      </c>
      <c r="AB93">
        <v>3.7452156814067753E-5</v>
      </c>
      <c r="AC93">
        <v>8.2448395144823214E-4</v>
      </c>
      <c r="AD93">
        <v>1.370609962297745E-4</v>
      </c>
      <c r="AE93">
        <v>2.6283411848769479E-4</v>
      </c>
      <c r="AF93">
        <v>1.1814966675490705E-4</v>
      </c>
      <c r="AG93">
        <v>1.981808137785926E-5</v>
      </c>
      <c r="AH93">
        <v>3.7452156814067753E-5</v>
      </c>
      <c r="AI93">
        <v>0.68180887578416227</v>
      </c>
      <c r="AJ93">
        <v>2.937960405480107E-2</v>
      </c>
      <c r="AK93">
        <v>7.7231858474035034E-2</v>
      </c>
      <c r="AL93">
        <v>0.95035326718288571</v>
      </c>
      <c r="AM93">
        <v>4.4569878804536153E-2</v>
      </c>
      <c r="AN93">
        <v>0.11061325711233064</v>
      </c>
      <c r="AO93">
        <v>0.68180887578416227</v>
      </c>
      <c r="AP93">
        <v>2.937960405480107E-2</v>
      </c>
      <c r="AQ93">
        <v>7.7231858474035034E-2</v>
      </c>
      <c r="AR93">
        <v>0.95035326718288571</v>
      </c>
      <c r="AS93">
        <v>4.4569878804536153E-2</v>
      </c>
      <c r="AT93">
        <v>0.11061325711233064</v>
      </c>
    </row>
    <row r="94" spans="1:46" x14ac:dyDescent="0.25">
      <c r="A94" s="21"/>
      <c r="B94" s="227"/>
      <c r="C94" s="18" t="s">
        <v>225</v>
      </c>
      <c r="D94">
        <v>2.9242543058571296E-2</v>
      </c>
      <c r="E94">
        <v>2.9242543058571296E-2</v>
      </c>
      <c r="F94">
        <v>1.370609962297745E-4</v>
      </c>
      <c r="G94">
        <v>1.370609962297745E-4</v>
      </c>
      <c r="H94">
        <v>2.937960405480107E-2</v>
      </c>
      <c r="I94">
        <v>2.937960405480107E-2</v>
      </c>
      <c r="K94">
        <v>2.9242543058571296E-2</v>
      </c>
      <c r="L94">
        <v>7.6969024355547339E-2</v>
      </c>
      <c r="M94">
        <v>0.95023511751613077</v>
      </c>
      <c r="N94">
        <v>4.4550060723158293E-2</v>
      </c>
      <c r="O94">
        <v>0.11057580495551657</v>
      </c>
      <c r="P94">
        <v>0.87025512537934246</v>
      </c>
      <c r="Q94">
        <v>2.9242543058571296E-2</v>
      </c>
      <c r="R94">
        <v>7.6969024355547339E-2</v>
      </c>
      <c r="S94">
        <v>0.95023511751613077</v>
      </c>
      <c r="T94">
        <v>4.4550060723158293E-2</v>
      </c>
      <c r="U94">
        <v>0.11057580495551657</v>
      </c>
      <c r="V94">
        <v>0.87025512537934246</v>
      </c>
      <c r="W94">
        <v>1.370609962297745E-4</v>
      </c>
      <c r="X94">
        <v>2.6283411848769479E-4</v>
      </c>
      <c r="Y94">
        <v>1.1814966675490705E-4</v>
      </c>
      <c r="Z94">
        <v>1.981808137785926E-5</v>
      </c>
      <c r="AA94">
        <v>3.7452156814067753E-5</v>
      </c>
      <c r="AB94">
        <v>1.0306049393102902E-4</v>
      </c>
      <c r="AC94">
        <v>1.370609962297745E-4</v>
      </c>
      <c r="AD94">
        <v>2.6283411848769479E-4</v>
      </c>
      <c r="AE94">
        <v>1.1814966675490705E-4</v>
      </c>
      <c r="AF94">
        <v>1.981808137785926E-5</v>
      </c>
      <c r="AG94">
        <v>3.7452156814067753E-5</v>
      </c>
      <c r="AH94">
        <v>1.0306049393102902E-4</v>
      </c>
      <c r="AI94">
        <v>2.937960405480107E-2</v>
      </c>
      <c r="AJ94">
        <v>7.7231858474035034E-2</v>
      </c>
      <c r="AK94">
        <v>0.95035326718288571</v>
      </c>
      <c r="AL94">
        <v>4.4569878804536153E-2</v>
      </c>
      <c r="AM94">
        <v>0.11061325711233064</v>
      </c>
      <c r="AN94">
        <v>0.87035818587327352</v>
      </c>
      <c r="AO94">
        <v>2.937960405480107E-2</v>
      </c>
      <c r="AP94">
        <v>7.7231858474035034E-2</v>
      </c>
      <c r="AQ94">
        <v>0.95035326718288571</v>
      </c>
      <c r="AR94">
        <v>4.4569878804536153E-2</v>
      </c>
      <c r="AS94">
        <v>0.11061325711233064</v>
      </c>
      <c r="AT94">
        <v>0.87035818587327352</v>
      </c>
    </row>
    <row r="95" spans="1:46" x14ac:dyDescent="0.25">
      <c r="A95" s="21"/>
      <c r="B95" s="227"/>
      <c r="C95" s="18" t="s">
        <v>226</v>
      </c>
      <c r="D95">
        <v>7.6969024355547339E-2</v>
      </c>
      <c r="E95">
        <v>7.6969024355547339E-2</v>
      </c>
      <c r="F95">
        <v>2.6283411848769479E-4</v>
      </c>
      <c r="G95">
        <v>2.6283411848769479E-4</v>
      </c>
      <c r="H95">
        <v>7.7231858474035034E-2</v>
      </c>
      <c r="I95">
        <v>7.7231858474035034E-2</v>
      </c>
      <c r="K95">
        <v>7.6969024355547339E-2</v>
      </c>
      <c r="L95">
        <v>0.95023511751613077</v>
      </c>
      <c r="M95">
        <v>4.4550060723158293E-2</v>
      </c>
      <c r="N95">
        <v>0.11057580495551657</v>
      </c>
      <c r="O95">
        <v>0.87025512537934246</v>
      </c>
      <c r="P95">
        <v>3.7370126659377646E-2</v>
      </c>
      <c r="Q95">
        <v>7.6969024355547339E-2</v>
      </c>
      <c r="R95">
        <v>0.95023511751613077</v>
      </c>
      <c r="S95">
        <v>4.4550060723158293E-2</v>
      </c>
      <c r="T95">
        <v>0.11057580495551657</v>
      </c>
      <c r="U95">
        <v>0.87025512537934246</v>
      </c>
      <c r="V95">
        <v>3.7370126659377646E-2</v>
      </c>
      <c r="W95">
        <v>2.6283411848769479E-4</v>
      </c>
      <c r="X95">
        <v>1.1814966675490705E-4</v>
      </c>
      <c r="Y95">
        <v>1.981808137785926E-5</v>
      </c>
      <c r="Z95">
        <v>3.7452156814067753E-5</v>
      </c>
      <c r="AA95">
        <v>1.0306049393102902E-4</v>
      </c>
      <c r="AB95">
        <v>1.7132624528721813E-5</v>
      </c>
      <c r="AC95">
        <v>2.6283411848769479E-4</v>
      </c>
      <c r="AD95">
        <v>1.1814966675490705E-4</v>
      </c>
      <c r="AE95">
        <v>1.981808137785926E-5</v>
      </c>
      <c r="AF95">
        <v>3.7452156814067753E-5</v>
      </c>
      <c r="AG95">
        <v>1.0306049393102902E-4</v>
      </c>
      <c r="AH95">
        <v>1.7132624528721813E-5</v>
      </c>
      <c r="AI95">
        <v>7.7231858474035034E-2</v>
      </c>
      <c r="AJ95">
        <v>0.95035326718288571</v>
      </c>
      <c r="AK95">
        <v>4.4569878804536153E-2</v>
      </c>
      <c r="AL95">
        <v>0.11061325711233064</v>
      </c>
      <c r="AM95">
        <v>0.87035818587327352</v>
      </c>
      <c r="AN95">
        <v>3.738725928390637E-2</v>
      </c>
      <c r="AO95">
        <v>7.7231858474035034E-2</v>
      </c>
      <c r="AP95">
        <v>0.95035326718288571</v>
      </c>
      <c r="AQ95">
        <v>4.4569878804536153E-2</v>
      </c>
      <c r="AR95">
        <v>0.11061325711233064</v>
      </c>
      <c r="AS95">
        <v>0.87035818587327352</v>
      </c>
      <c r="AT95">
        <v>3.738725928390637E-2</v>
      </c>
    </row>
    <row r="96" spans="1:46" x14ac:dyDescent="0.25">
      <c r="A96" s="21" t="s">
        <v>37</v>
      </c>
      <c r="B96" s="227" t="s">
        <v>223</v>
      </c>
      <c r="C96" s="18" t="s">
        <v>224</v>
      </c>
      <c r="D96">
        <v>0.95023511751613077</v>
      </c>
      <c r="E96">
        <v>0.95023511751613077</v>
      </c>
      <c r="F96">
        <v>1.1814966675490705E-4</v>
      </c>
      <c r="G96">
        <v>1.1814966675490705E-4</v>
      </c>
      <c r="H96">
        <v>0.95035326718288571</v>
      </c>
      <c r="I96">
        <v>0.95035326718288571</v>
      </c>
      <c r="K96">
        <v>0.95023511751613077</v>
      </c>
      <c r="L96">
        <v>4.4550060723158293E-2</v>
      </c>
      <c r="M96">
        <v>0.11057580495551657</v>
      </c>
      <c r="N96">
        <v>0.87025512537934246</v>
      </c>
      <c r="O96">
        <v>3.7370126659377646E-2</v>
      </c>
      <c r="P96">
        <v>9.8361561210814089E-2</v>
      </c>
      <c r="Q96">
        <v>0.95023511751613077</v>
      </c>
      <c r="R96">
        <v>4.4550060723158293E-2</v>
      </c>
      <c r="S96">
        <v>0.11057580495551657</v>
      </c>
      <c r="T96">
        <v>0.87025512537934246</v>
      </c>
      <c r="U96">
        <v>3.7370126659377646E-2</v>
      </c>
      <c r="V96">
        <v>9.8361561210814089E-2</v>
      </c>
      <c r="W96">
        <v>1.1814966675490705E-4</v>
      </c>
      <c r="X96">
        <v>1.981808137785926E-5</v>
      </c>
      <c r="Y96">
        <v>3.7452156814067753E-5</v>
      </c>
      <c r="Z96">
        <v>1.0306049393102902E-4</v>
      </c>
      <c r="AA96">
        <v>1.7132624528721813E-5</v>
      </c>
      <c r="AB96">
        <v>3.2854264810961849E-5</v>
      </c>
      <c r="AC96">
        <v>1.1814966675490705E-4</v>
      </c>
      <c r="AD96">
        <v>1.981808137785926E-5</v>
      </c>
      <c r="AE96">
        <v>3.7452156814067753E-5</v>
      </c>
      <c r="AF96">
        <v>1.0306049393102902E-4</v>
      </c>
      <c r="AG96">
        <v>1.7132624528721813E-5</v>
      </c>
      <c r="AH96">
        <v>3.2854264810961849E-5</v>
      </c>
      <c r="AI96">
        <v>0.95035326718288571</v>
      </c>
      <c r="AJ96">
        <v>4.4569878804536153E-2</v>
      </c>
      <c r="AK96">
        <v>0.11061325711233064</v>
      </c>
      <c r="AL96">
        <v>0.87035818587327352</v>
      </c>
      <c r="AM96">
        <v>3.738725928390637E-2</v>
      </c>
      <c r="AN96">
        <v>9.8394415475625052E-2</v>
      </c>
      <c r="AO96">
        <v>0.95035326718288571</v>
      </c>
      <c r="AP96">
        <v>4.4569878804536153E-2</v>
      </c>
      <c r="AQ96">
        <v>0.11061325711233064</v>
      </c>
      <c r="AR96">
        <v>0.87035818587327352</v>
      </c>
      <c r="AS96">
        <v>3.738725928390637E-2</v>
      </c>
      <c r="AT96">
        <v>9.8394415475625052E-2</v>
      </c>
    </row>
    <row r="97" spans="1:46" x14ac:dyDescent="0.25">
      <c r="A97" s="21"/>
      <c r="B97" s="227"/>
      <c r="C97" s="18" t="s">
        <v>225</v>
      </c>
      <c r="D97">
        <v>4.4550060723158293E-2</v>
      </c>
      <c r="E97">
        <v>4.4550060723158293E-2</v>
      </c>
      <c r="F97">
        <v>1.981808137785926E-5</v>
      </c>
      <c r="G97">
        <v>1.981808137785926E-5</v>
      </c>
      <c r="H97">
        <v>4.4569878804536153E-2</v>
      </c>
      <c r="I97">
        <v>4.4569878804536153E-2</v>
      </c>
      <c r="K97">
        <v>4.4550060723158293E-2</v>
      </c>
      <c r="L97">
        <v>0.11057580495551657</v>
      </c>
      <c r="M97">
        <v>0.87025512537934246</v>
      </c>
      <c r="N97">
        <v>3.7370126659377646E-2</v>
      </c>
      <c r="O97">
        <v>9.8361561210814089E-2</v>
      </c>
      <c r="P97">
        <v>0.37498067417676911</v>
      </c>
      <c r="Q97">
        <v>4.4550060723158293E-2</v>
      </c>
      <c r="R97">
        <v>0.11057580495551657</v>
      </c>
      <c r="S97">
        <v>0.87025512537934246</v>
      </c>
      <c r="T97">
        <v>3.7370126659377646E-2</v>
      </c>
      <c r="U97">
        <v>9.8361561210814089E-2</v>
      </c>
      <c r="V97">
        <v>0.37498067417676911</v>
      </c>
      <c r="W97">
        <v>1.981808137785926E-5</v>
      </c>
      <c r="X97">
        <v>3.7452156814067753E-5</v>
      </c>
      <c r="Y97">
        <v>1.0306049393102902E-4</v>
      </c>
      <c r="Z97">
        <v>1.7132624528721813E-5</v>
      </c>
      <c r="AA97">
        <v>3.2854264810961849E-5</v>
      </c>
      <c r="AB97">
        <v>5.9074833377453524E-5</v>
      </c>
      <c r="AC97">
        <v>1.981808137785926E-5</v>
      </c>
      <c r="AD97">
        <v>3.7452156814067753E-5</v>
      </c>
      <c r="AE97">
        <v>1.0306049393102902E-4</v>
      </c>
      <c r="AF97">
        <v>1.7132624528721813E-5</v>
      </c>
      <c r="AG97">
        <v>3.2854264810961849E-5</v>
      </c>
      <c r="AH97">
        <v>5.9074833377453524E-5</v>
      </c>
      <c r="AI97">
        <v>4.4569878804536153E-2</v>
      </c>
      <c r="AJ97">
        <v>0.11061325711233064</v>
      </c>
      <c r="AK97">
        <v>0.87035818587327352</v>
      </c>
      <c r="AL97">
        <v>3.738725928390637E-2</v>
      </c>
      <c r="AM97">
        <v>9.8394415475625052E-2</v>
      </c>
      <c r="AN97">
        <v>0.37503974901014658</v>
      </c>
      <c r="AO97">
        <v>4.4569878804536153E-2</v>
      </c>
      <c r="AP97">
        <v>0.11061325711233064</v>
      </c>
      <c r="AQ97">
        <v>0.87035818587327352</v>
      </c>
      <c r="AR97">
        <v>3.738725928390637E-2</v>
      </c>
      <c r="AS97">
        <v>9.8394415475625052E-2</v>
      </c>
      <c r="AT97">
        <v>0.37503974901014658</v>
      </c>
    </row>
    <row r="98" spans="1:46" x14ac:dyDescent="0.25">
      <c r="A98" s="21"/>
      <c r="B98" s="227"/>
      <c r="C98" s="18" t="s">
        <v>226</v>
      </c>
      <c r="D98">
        <v>0.11057580495551657</v>
      </c>
      <c r="E98">
        <v>0.11057580495551657</v>
      </c>
      <c r="F98">
        <v>3.7452156814067753E-5</v>
      </c>
      <c r="G98">
        <v>3.7452156814067753E-5</v>
      </c>
      <c r="H98">
        <v>0.11061325711233064</v>
      </c>
      <c r="I98">
        <v>0.11061325711233064</v>
      </c>
      <c r="K98">
        <v>0.11057580495551657</v>
      </c>
      <c r="L98">
        <v>0.87025512537934246</v>
      </c>
      <c r="M98">
        <v>3.7370126659377646E-2</v>
      </c>
      <c r="N98">
        <v>9.8361561210814089E-2</v>
      </c>
      <c r="O98">
        <v>0.37498067417676911</v>
      </c>
      <c r="P98">
        <v>1.7580293020797891E-2</v>
      </c>
      <c r="Q98">
        <v>0.11057580495551657</v>
      </c>
      <c r="R98">
        <v>0.87025512537934246</v>
      </c>
      <c r="S98">
        <v>3.7370126659377646E-2</v>
      </c>
      <c r="T98">
        <v>9.8361561210814089E-2</v>
      </c>
      <c r="U98">
        <v>0.37498067417676911</v>
      </c>
      <c r="V98">
        <v>1.7580293020797891E-2</v>
      </c>
      <c r="W98">
        <v>3.7452156814067753E-5</v>
      </c>
      <c r="X98">
        <v>1.0306049393102902E-4</v>
      </c>
      <c r="Y98">
        <v>1.7132624528721813E-5</v>
      </c>
      <c r="Z98">
        <v>3.2854264810961849E-5</v>
      </c>
      <c r="AA98">
        <v>5.9074833377453524E-5</v>
      </c>
      <c r="AB98">
        <v>9.9090406889296302E-6</v>
      </c>
      <c r="AC98">
        <v>3.7452156814067753E-5</v>
      </c>
      <c r="AD98">
        <v>1.0306049393102902E-4</v>
      </c>
      <c r="AE98">
        <v>1.7132624528721813E-5</v>
      </c>
      <c r="AF98">
        <v>3.2854264810961849E-5</v>
      </c>
      <c r="AG98">
        <v>5.9074833377453524E-5</v>
      </c>
      <c r="AH98">
        <v>9.9090406889296302E-6</v>
      </c>
      <c r="AI98">
        <v>0.11061325711233064</v>
      </c>
      <c r="AJ98">
        <v>0.87035818587327352</v>
      </c>
      <c r="AK98">
        <v>3.738725928390637E-2</v>
      </c>
      <c r="AL98">
        <v>9.8394415475625052E-2</v>
      </c>
      <c r="AM98">
        <v>0.37503974901014658</v>
      </c>
      <c r="AN98">
        <v>1.7590202061486822E-2</v>
      </c>
      <c r="AO98">
        <v>0.11061325711233064</v>
      </c>
      <c r="AP98">
        <v>0.87035818587327352</v>
      </c>
      <c r="AQ98">
        <v>3.738725928390637E-2</v>
      </c>
      <c r="AR98">
        <v>9.8394415475625052E-2</v>
      </c>
      <c r="AS98">
        <v>0.37503974901014658</v>
      </c>
      <c r="AT98">
        <v>1.7590202061486822E-2</v>
      </c>
    </row>
    <row r="99" spans="1:46" x14ac:dyDescent="0.25">
      <c r="A99" s="21"/>
      <c r="B99" s="227" t="s">
        <v>227</v>
      </c>
      <c r="C99" s="18" t="s">
        <v>224</v>
      </c>
      <c r="D99">
        <v>0.87025512537934246</v>
      </c>
      <c r="E99">
        <v>0.87025512537934246</v>
      </c>
      <c r="F99">
        <v>1.0306049393102902E-4</v>
      </c>
      <c r="G99">
        <v>1.0306049393102902E-4</v>
      </c>
      <c r="H99">
        <v>0.87035818587327352</v>
      </c>
      <c r="I99">
        <v>0.87035818587327352</v>
      </c>
      <c r="K99">
        <v>0.87025512537934246</v>
      </c>
      <c r="L99">
        <v>3.7370126659377646E-2</v>
      </c>
      <c r="M99">
        <v>9.8361561210814089E-2</v>
      </c>
      <c r="N99">
        <v>0.37498067417676911</v>
      </c>
      <c r="O99">
        <v>1.7580293020797891E-2</v>
      </c>
      <c r="P99">
        <v>4.3635295229082771E-2</v>
      </c>
      <c r="Q99">
        <v>0.87025512537934246</v>
      </c>
      <c r="R99">
        <v>3.7370126659377646E-2</v>
      </c>
      <c r="S99">
        <v>9.8361561210814089E-2</v>
      </c>
      <c r="T99">
        <v>0.37498067417676911</v>
      </c>
      <c r="U99">
        <v>1.7580293020797891E-2</v>
      </c>
      <c r="V99">
        <v>4.3635295229082771E-2</v>
      </c>
      <c r="W99">
        <v>1.0306049393102902E-4</v>
      </c>
      <c r="X99">
        <v>1.7132624528721813E-5</v>
      </c>
      <c r="Y99">
        <v>3.2854264810961849E-5</v>
      </c>
      <c r="Z99">
        <v>5.9074833377453524E-5</v>
      </c>
      <c r="AA99">
        <v>9.9090406889296302E-6</v>
      </c>
      <c r="AB99">
        <v>1.8726078407033877E-5</v>
      </c>
      <c r="AC99">
        <v>1.0306049393102902E-4</v>
      </c>
      <c r="AD99">
        <v>1.7132624528721813E-5</v>
      </c>
      <c r="AE99">
        <v>3.2854264810961849E-5</v>
      </c>
      <c r="AF99">
        <v>5.9074833377453524E-5</v>
      </c>
      <c r="AG99">
        <v>9.9090406889296302E-6</v>
      </c>
      <c r="AH99">
        <v>1.8726078407033877E-5</v>
      </c>
      <c r="AI99">
        <v>0.87035818587327352</v>
      </c>
      <c r="AJ99">
        <v>3.738725928390637E-2</v>
      </c>
      <c r="AK99">
        <v>9.8394415475625052E-2</v>
      </c>
      <c r="AL99">
        <v>0.37503974901014658</v>
      </c>
      <c r="AM99">
        <v>1.7590202061486822E-2</v>
      </c>
      <c r="AN99">
        <v>4.3654021307489806E-2</v>
      </c>
      <c r="AO99">
        <v>0.87035818587327352</v>
      </c>
      <c r="AP99">
        <v>3.738725928390637E-2</v>
      </c>
      <c r="AQ99">
        <v>9.8394415475625052E-2</v>
      </c>
      <c r="AR99">
        <v>0.37503974901014658</v>
      </c>
      <c r="AS99">
        <v>1.7590202061486822E-2</v>
      </c>
      <c r="AT99">
        <v>4.3654021307489806E-2</v>
      </c>
    </row>
    <row r="100" spans="1:46" x14ac:dyDescent="0.25">
      <c r="A100" s="21"/>
      <c r="B100" s="227"/>
      <c r="C100" s="18" t="s">
        <v>225</v>
      </c>
      <c r="D100">
        <v>3.7370126659377646E-2</v>
      </c>
      <c r="E100">
        <v>3.7370126659377646E-2</v>
      </c>
      <c r="F100">
        <v>1.7132624528721813E-5</v>
      </c>
      <c r="G100">
        <v>1.7132624528721813E-5</v>
      </c>
      <c r="H100">
        <v>3.738725928390637E-2</v>
      </c>
      <c r="I100">
        <v>3.738725928390637E-2</v>
      </c>
      <c r="K100">
        <v>3.7370126659377646E-2</v>
      </c>
      <c r="L100">
        <v>9.8361561210814089E-2</v>
      </c>
      <c r="M100">
        <v>0.37498067417676911</v>
      </c>
      <c r="N100">
        <v>1.7580293020797891E-2</v>
      </c>
      <c r="O100">
        <v>4.3635295229082771E-2</v>
      </c>
      <c r="P100">
        <v>0.34341906292996477</v>
      </c>
      <c r="Q100">
        <v>3.7370126659377646E-2</v>
      </c>
      <c r="R100">
        <v>9.8361561210814089E-2</v>
      </c>
      <c r="S100">
        <v>0.37498067417676911</v>
      </c>
      <c r="T100">
        <v>1.7580293020797891E-2</v>
      </c>
      <c r="U100">
        <v>4.3635295229082771E-2</v>
      </c>
      <c r="V100">
        <v>0.34341906292996477</v>
      </c>
      <c r="W100">
        <v>1.7132624528721813E-5</v>
      </c>
      <c r="X100">
        <v>3.2854264810961849E-5</v>
      </c>
      <c r="Y100">
        <v>5.9074833377453524E-5</v>
      </c>
      <c r="Z100">
        <v>9.9090406889296302E-6</v>
      </c>
      <c r="AA100">
        <v>1.8726078407033877E-5</v>
      </c>
      <c r="AB100">
        <v>5.1530246965514509E-5</v>
      </c>
      <c r="AC100">
        <v>1.7132624528721813E-5</v>
      </c>
      <c r="AD100">
        <v>3.2854264810961849E-5</v>
      </c>
      <c r="AE100">
        <v>5.9074833377453524E-5</v>
      </c>
      <c r="AF100">
        <v>9.9090406889296302E-6</v>
      </c>
      <c r="AG100">
        <v>1.8726078407033877E-5</v>
      </c>
      <c r="AH100">
        <v>5.1530246965514509E-5</v>
      </c>
      <c r="AI100">
        <v>3.738725928390637E-2</v>
      </c>
      <c r="AJ100">
        <v>9.8394415475625052E-2</v>
      </c>
      <c r="AK100">
        <v>0.37503974901014658</v>
      </c>
      <c r="AL100">
        <v>1.7590202061486822E-2</v>
      </c>
      <c r="AM100">
        <v>4.3654021307489806E-2</v>
      </c>
      <c r="AN100">
        <v>0.34347059317693029</v>
      </c>
      <c r="AO100">
        <v>3.738725928390637E-2</v>
      </c>
      <c r="AP100">
        <v>9.8394415475625052E-2</v>
      </c>
      <c r="AQ100">
        <v>0.37503974901014658</v>
      </c>
      <c r="AR100">
        <v>1.7590202061486822E-2</v>
      </c>
      <c r="AS100">
        <v>4.3654021307489806E-2</v>
      </c>
      <c r="AT100">
        <v>0.34347059317693029</v>
      </c>
    </row>
    <row r="101" spans="1:46" x14ac:dyDescent="0.25">
      <c r="A101" s="21"/>
      <c r="B101" s="227"/>
      <c r="C101" s="18" t="s">
        <v>226</v>
      </c>
      <c r="D101">
        <v>9.8361561210814089E-2</v>
      </c>
      <c r="E101">
        <v>9.8361561210814089E-2</v>
      </c>
      <c r="F101">
        <v>3.2854264810961849E-5</v>
      </c>
      <c r="G101">
        <v>3.2854264810961849E-5</v>
      </c>
      <c r="H101">
        <v>9.8394415475625052E-2</v>
      </c>
      <c r="I101">
        <v>9.8394415475625052E-2</v>
      </c>
      <c r="K101">
        <v>9.8361561210814089E-2</v>
      </c>
      <c r="L101">
        <v>0.37498067417676911</v>
      </c>
      <c r="M101">
        <v>1.7580293020797891E-2</v>
      </c>
      <c r="N101">
        <v>4.3635295229082771E-2</v>
      </c>
      <c r="O101">
        <v>0.34341906292996477</v>
      </c>
      <c r="P101">
        <v>1.4746955811772346E-2</v>
      </c>
      <c r="Q101">
        <v>9.8361561210814089E-2</v>
      </c>
      <c r="R101">
        <v>0.37498067417676911</v>
      </c>
      <c r="S101">
        <v>1.7580293020797891E-2</v>
      </c>
      <c r="T101">
        <v>4.3635295229082771E-2</v>
      </c>
      <c r="U101">
        <v>0.34341906292996477</v>
      </c>
      <c r="V101">
        <v>1.4746955811772346E-2</v>
      </c>
      <c r="W101">
        <v>3.2854264810961849E-5</v>
      </c>
      <c r="X101">
        <v>5.9074833377453524E-5</v>
      </c>
      <c r="Y101">
        <v>9.9090406889296302E-6</v>
      </c>
      <c r="Z101">
        <v>1.8726078407033877E-5</v>
      </c>
      <c r="AA101">
        <v>5.1530246965514509E-5</v>
      </c>
      <c r="AB101">
        <v>8.5663122643609064E-6</v>
      </c>
      <c r="AC101">
        <v>3.2854264810961849E-5</v>
      </c>
      <c r="AD101">
        <v>5.9074833377453524E-5</v>
      </c>
      <c r="AE101">
        <v>9.9090406889296302E-6</v>
      </c>
      <c r="AF101">
        <v>1.8726078407033877E-5</v>
      </c>
      <c r="AG101">
        <v>5.1530246965514509E-5</v>
      </c>
      <c r="AH101">
        <v>8.5663122643609064E-6</v>
      </c>
      <c r="AI101">
        <v>9.8394415475625052E-2</v>
      </c>
      <c r="AJ101">
        <v>0.37503974901014658</v>
      </c>
      <c r="AK101">
        <v>1.7590202061486822E-2</v>
      </c>
      <c r="AL101">
        <v>4.3654021307489806E-2</v>
      </c>
      <c r="AM101">
        <v>0.34347059317693029</v>
      </c>
      <c r="AN101">
        <v>1.4755522124036708E-2</v>
      </c>
      <c r="AO101">
        <v>9.8394415475625052E-2</v>
      </c>
      <c r="AP101">
        <v>0.37503974901014658</v>
      </c>
      <c r="AQ101">
        <v>1.7590202061486822E-2</v>
      </c>
      <c r="AR101">
        <v>4.3654021307489806E-2</v>
      </c>
      <c r="AS101">
        <v>0.34347059317693029</v>
      </c>
      <c r="AT101">
        <v>1.4755522124036708E-2</v>
      </c>
    </row>
    <row r="102" spans="1:46" x14ac:dyDescent="0.25">
      <c r="A102" s="21" t="s">
        <v>38</v>
      </c>
      <c r="B102" s="227" t="s">
        <v>223</v>
      </c>
      <c r="C102" s="18" t="s">
        <v>224</v>
      </c>
      <c r="D102">
        <v>0.37498067417676911</v>
      </c>
      <c r="E102">
        <v>0.37498067417676911</v>
      </c>
      <c r="F102">
        <v>5.9074833377453524E-5</v>
      </c>
      <c r="G102">
        <v>5.9074833377453524E-5</v>
      </c>
      <c r="H102">
        <v>0.37503974901014658</v>
      </c>
      <c r="I102">
        <v>0.37503974901014658</v>
      </c>
      <c r="K102">
        <v>0.37498067417676911</v>
      </c>
      <c r="L102">
        <v>1.7580293020797891E-2</v>
      </c>
      <c r="M102">
        <v>4.3635295229082771E-2</v>
      </c>
      <c r="N102">
        <v>0.34341906292996477</v>
      </c>
      <c r="O102">
        <v>1.4746955811772346E-2</v>
      </c>
      <c r="P102">
        <v>3.8815324603370581E-2</v>
      </c>
      <c r="Q102">
        <v>0.37498067417676911</v>
      </c>
      <c r="R102">
        <v>1.7580293020797891E-2</v>
      </c>
      <c r="S102">
        <v>4.3635295229082771E-2</v>
      </c>
      <c r="T102">
        <v>0.34341906292996477</v>
      </c>
      <c r="U102">
        <v>1.4746955811772346E-2</v>
      </c>
      <c r="V102">
        <v>3.8815324603370581E-2</v>
      </c>
      <c r="W102">
        <v>5.9074833377453524E-5</v>
      </c>
      <c r="X102">
        <v>9.9090406889296302E-6</v>
      </c>
      <c r="Y102">
        <v>1.8726078407033877E-5</v>
      </c>
      <c r="Z102">
        <v>5.1530246965514509E-5</v>
      </c>
      <c r="AA102">
        <v>8.5663122643609064E-6</v>
      </c>
      <c r="AB102">
        <v>1.6427132405480924E-5</v>
      </c>
      <c r="AC102">
        <v>5.9074833377453524E-5</v>
      </c>
      <c r="AD102">
        <v>9.9090406889296302E-6</v>
      </c>
      <c r="AE102">
        <v>1.8726078407033877E-5</v>
      </c>
      <c r="AF102">
        <v>5.1530246965514509E-5</v>
      </c>
      <c r="AG102">
        <v>8.5663122643609064E-6</v>
      </c>
      <c r="AH102">
        <v>1.6427132405480924E-5</v>
      </c>
      <c r="AI102">
        <v>0.37503974901014658</v>
      </c>
      <c r="AJ102">
        <v>1.7590202061486822E-2</v>
      </c>
      <c r="AK102">
        <v>4.3654021307489806E-2</v>
      </c>
      <c r="AL102">
        <v>0.34347059317693029</v>
      </c>
      <c r="AM102">
        <v>1.4755522124036708E-2</v>
      </c>
      <c r="AN102">
        <v>3.8831751735776063E-2</v>
      </c>
      <c r="AO102">
        <v>0.37503974901014658</v>
      </c>
      <c r="AP102">
        <v>1.7590202061486822E-2</v>
      </c>
      <c r="AQ102">
        <v>4.3654021307489806E-2</v>
      </c>
      <c r="AR102">
        <v>0.34347059317693029</v>
      </c>
      <c r="AS102">
        <v>1.4755522124036708E-2</v>
      </c>
      <c r="AT102">
        <v>3.8831751735776063E-2</v>
      </c>
    </row>
    <row r="103" spans="1:46" x14ac:dyDescent="0.25">
      <c r="A103" s="21"/>
      <c r="B103" s="227"/>
      <c r="C103" s="18" t="s">
        <v>225</v>
      </c>
      <c r="D103">
        <v>1.7580293020797891E-2</v>
      </c>
      <c r="E103">
        <v>1.7580293020797891E-2</v>
      </c>
      <c r="F103">
        <v>9.9090406889296302E-6</v>
      </c>
      <c r="G103">
        <v>9.9090406889296302E-6</v>
      </c>
      <c r="H103">
        <v>1.7590202061486822E-2</v>
      </c>
      <c r="I103">
        <v>1.7590202061486822E-2</v>
      </c>
      <c r="K103">
        <v>1.7580293020797891E-2</v>
      </c>
      <c r="L103">
        <v>4.3635295229082771E-2</v>
      </c>
      <c r="M103">
        <v>0.34341906292996477</v>
      </c>
      <c r="N103">
        <v>1.4746955811772346E-2</v>
      </c>
      <c r="O103">
        <v>3.8815324603370581E-2</v>
      </c>
      <c r="P103">
        <v>0.44742012259728126</v>
      </c>
      <c r="Q103">
        <v>1.7580293020797891E-2</v>
      </c>
      <c r="R103">
        <v>4.3635295229082771E-2</v>
      </c>
      <c r="S103">
        <v>0.34341906292996477</v>
      </c>
      <c r="T103">
        <v>1.4746955811772346E-2</v>
      </c>
      <c r="U103">
        <v>3.8815324603370581E-2</v>
      </c>
      <c r="V103">
        <v>0.44742012259728126</v>
      </c>
      <c r="W103">
        <v>9.9090406889296302E-6</v>
      </c>
      <c r="X103">
        <v>1.8726078407033877E-5</v>
      </c>
      <c r="Y103">
        <v>5.1530246965514509E-5</v>
      </c>
      <c r="Z103">
        <v>8.5663122643609064E-6</v>
      </c>
      <c r="AA103">
        <v>1.6427132405480924E-5</v>
      </c>
      <c r="AB103">
        <v>5.9074833377453524E-5</v>
      </c>
      <c r="AC103">
        <v>9.9090406889296302E-6</v>
      </c>
      <c r="AD103">
        <v>1.8726078407033877E-5</v>
      </c>
      <c r="AE103">
        <v>5.1530246965514509E-5</v>
      </c>
      <c r="AF103">
        <v>8.5663122643609064E-6</v>
      </c>
      <c r="AG103">
        <v>1.6427132405480924E-5</v>
      </c>
      <c r="AH103">
        <v>5.9074833377453524E-5</v>
      </c>
      <c r="AI103">
        <v>1.7590202061486822E-2</v>
      </c>
      <c r="AJ103">
        <v>4.3654021307489806E-2</v>
      </c>
      <c r="AK103">
        <v>0.34347059317693029</v>
      </c>
      <c r="AL103">
        <v>1.4755522124036708E-2</v>
      </c>
      <c r="AM103">
        <v>3.8831751735776063E-2</v>
      </c>
      <c r="AN103">
        <v>0.44747919743065873</v>
      </c>
      <c r="AO103">
        <v>1.7590202061486822E-2</v>
      </c>
      <c r="AP103">
        <v>4.3654021307489806E-2</v>
      </c>
      <c r="AQ103">
        <v>0.34347059317693029</v>
      </c>
      <c r="AR103">
        <v>1.4755522124036708E-2</v>
      </c>
      <c r="AS103">
        <v>3.8831751735776063E-2</v>
      </c>
      <c r="AT103">
        <v>0.44747919743065873</v>
      </c>
    </row>
    <row r="104" spans="1:46" x14ac:dyDescent="0.25">
      <c r="A104" s="21"/>
      <c r="B104" s="227"/>
      <c r="C104" s="18" t="s">
        <v>226</v>
      </c>
      <c r="D104">
        <v>4.3635295229082771E-2</v>
      </c>
      <c r="E104">
        <v>4.3635295229082771E-2</v>
      </c>
      <c r="F104">
        <v>1.8726078407033877E-5</v>
      </c>
      <c r="G104">
        <v>1.8726078407033877E-5</v>
      </c>
      <c r="H104">
        <v>4.3654021307489806E-2</v>
      </c>
      <c r="I104">
        <v>4.3654021307489806E-2</v>
      </c>
      <c r="K104">
        <v>4.3635295229082771E-2</v>
      </c>
      <c r="L104">
        <v>0.34341906292996477</v>
      </c>
      <c r="M104">
        <v>1.4746955811772346E-2</v>
      </c>
      <c r="N104">
        <v>3.8815324603370581E-2</v>
      </c>
      <c r="O104">
        <v>0.44742012259728126</v>
      </c>
      <c r="P104">
        <v>2.0976485990724755E-2</v>
      </c>
      <c r="Q104">
        <v>4.3635295229082771E-2</v>
      </c>
      <c r="R104">
        <v>0.34341906292996477</v>
      </c>
      <c r="S104">
        <v>1.4746955811772346E-2</v>
      </c>
      <c r="T104">
        <v>3.8815324603370581E-2</v>
      </c>
      <c r="U104">
        <v>0.44742012259728126</v>
      </c>
      <c r="V104">
        <v>2.0976485990724755E-2</v>
      </c>
      <c r="W104">
        <v>1.8726078407033877E-5</v>
      </c>
      <c r="X104">
        <v>5.1530246965514509E-5</v>
      </c>
      <c r="Y104">
        <v>8.5663122643609064E-6</v>
      </c>
      <c r="Z104">
        <v>1.6427132405480924E-5</v>
      </c>
      <c r="AA104">
        <v>5.9074833377453524E-5</v>
      </c>
      <c r="AB104">
        <v>9.9090406889296302E-6</v>
      </c>
      <c r="AC104">
        <v>1.8726078407033877E-5</v>
      </c>
      <c r="AD104">
        <v>5.1530246965514509E-5</v>
      </c>
      <c r="AE104">
        <v>8.5663122643609064E-6</v>
      </c>
      <c r="AF104">
        <v>1.6427132405480924E-5</v>
      </c>
      <c r="AG104">
        <v>5.9074833377453524E-5</v>
      </c>
      <c r="AH104">
        <v>9.9090406889296302E-6</v>
      </c>
      <c r="AI104">
        <v>4.3654021307489806E-2</v>
      </c>
      <c r="AJ104">
        <v>0.34347059317693029</v>
      </c>
      <c r="AK104">
        <v>1.4755522124036708E-2</v>
      </c>
      <c r="AL104">
        <v>3.8831751735776063E-2</v>
      </c>
      <c r="AM104">
        <v>0.44747919743065873</v>
      </c>
      <c r="AN104">
        <v>2.0986395031413686E-2</v>
      </c>
      <c r="AO104">
        <v>4.3654021307489806E-2</v>
      </c>
      <c r="AP104">
        <v>0.34347059317693029</v>
      </c>
      <c r="AQ104">
        <v>1.4755522124036708E-2</v>
      </c>
      <c r="AR104">
        <v>3.8831751735776063E-2</v>
      </c>
      <c r="AS104">
        <v>0.44747919743065873</v>
      </c>
      <c r="AT104">
        <v>2.0986395031413686E-2</v>
      </c>
    </row>
    <row r="105" spans="1:46" x14ac:dyDescent="0.25">
      <c r="A105" s="21"/>
      <c r="B105" s="227" t="s">
        <v>227</v>
      </c>
      <c r="C105" s="18" t="s">
        <v>224</v>
      </c>
      <c r="D105">
        <v>0.34341906292996477</v>
      </c>
      <c r="E105">
        <v>0.34341906292996477</v>
      </c>
      <c r="F105">
        <v>5.1530246965514509E-5</v>
      </c>
      <c r="G105">
        <v>5.1530246965514509E-5</v>
      </c>
      <c r="H105">
        <v>0.34347059317693029</v>
      </c>
      <c r="I105">
        <v>0.34347059317693029</v>
      </c>
      <c r="K105">
        <v>0.34341906292996477</v>
      </c>
      <c r="L105">
        <v>1.4746955811772346E-2</v>
      </c>
      <c r="M105">
        <v>3.8815324603370581E-2</v>
      </c>
      <c r="N105">
        <v>0.44742012259728126</v>
      </c>
      <c r="O105">
        <v>2.0976485990724755E-2</v>
      </c>
      <c r="P105">
        <v>5.2064840898337399E-2</v>
      </c>
      <c r="Q105">
        <v>0.34341906292996477</v>
      </c>
      <c r="R105">
        <v>1.4746955811772346E-2</v>
      </c>
      <c r="S105">
        <v>3.8815324603370581E-2</v>
      </c>
      <c r="T105">
        <v>0.44742012259728126</v>
      </c>
      <c r="U105">
        <v>2.0976485990724755E-2</v>
      </c>
      <c r="V105">
        <v>5.2064840898337399E-2</v>
      </c>
      <c r="W105">
        <v>5.1530246965514509E-5</v>
      </c>
      <c r="X105">
        <v>8.5663122643609064E-6</v>
      </c>
      <c r="Y105">
        <v>1.6427132405480924E-5</v>
      </c>
      <c r="Z105">
        <v>5.9074833377453524E-5</v>
      </c>
      <c r="AA105">
        <v>9.9090406889296302E-6</v>
      </c>
      <c r="AB105">
        <v>1.8726078407033877E-5</v>
      </c>
      <c r="AC105">
        <v>5.1530246965514509E-5</v>
      </c>
      <c r="AD105">
        <v>8.5663122643609064E-6</v>
      </c>
      <c r="AE105">
        <v>1.6427132405480924E-5</v>
      </c>
      <c r="AF105">
        <v>5.9074833377453524E-5</v>
      </c>
      <c r="AG105">
        <v>9.9090406889296302E-6</v>
      </c>
      <c r="AH105">
        <v>1.8726078407033877E-5</v>
      </c>
      <c r="AI105">
        <v>0.34347059317693029</v>
      </c>
      <c r="AJ105">
        <v>1.4755522124036708E-2</v>
      </c>
      <c r="AK105">
        <v>3.8831751735776063E-2</v>
      </c>
      <c r="AL105">
        <v>0.44747919743065873</v>
      </c>
      <c r="AM105">
        <v>2.0986395031413686E-2</v>
      </c>
      <c r="AN105">
        <v>5.2083566976744433E-2</v>
      </c>
      <c r="AO105">
        <v>0.34347059317693029</v>
      </c>
      <c r="AP105">
        <v>1.4755522124036708E-2</v>
      </c>
      <c r="AQ105">
        <v>3.8831751735776063E-2</v>
      </c>
      <c r="AR105">
        <v>0.44747919743065873</v>
      </c>
      <c r="AS105">
        <v>2.0986395031413686E-2</v>
      </c>
      <c r="AT105">
        <v>5.2083566976744433E-2</v>
      </c>
    </row>
    <row r="106" spans="1:46" x14ac:dyDescent="0.25">
      <c r="A106" s="21"/>
      <c r="B106" s="227"/>
      <c r="C106" s="18" t="s">
        <v>225</v>
      </c>
      <c r="D106">
        <v>1.4746955811772346E-2</v>
      </c>
      <c r="E106">
        <v>1.4746955811772346E-2</v>
      </c>
      <c r="F106">
        <v>8.5663122643609064E-6</v>
      </c>
      <c r="G106">
        <v>8.5663122643609064E-6</v>
      </c>
      <c r="H106">
        <v>1.4755522124036708E-2</v>
      </c>
      <c r="I106">
        <v>1.4755522124036708E-2</v>
      </c>
      <c r="K106">
        <v>1.4746955811772346E-2</v>
      </c>
      <c r="L106">
        <v>3.8815324603370581E-2</v>
      </c>
      <c r="M106">
        <v>0.44742012259728126</v>
      </c>
      <c r="N106">
        <v>2.0976485990724755E-2</v>
      </c>
      <c r="O106">
        <v>5.2064840898337399E-2</v>
      </c>
      <c r="P106">
        <v>0.40976138190507155</v>
      </c>
      <c r="Q106">
        <v>1.4746955811772346E-2</v>
      </c>
      <c r="R106">
        <v>3.8815324603370581E-2</v>
      </c>
      <c r="S106">
        <v>0.44742012259728126</v>
      </c>
      <c r="T106">
        <v>2.0976485990724755E-2</v>
      </c>
      <c r="U106">
        <v>5.2064840898337399E-2</v>
      </c>
      <c r="V106">
        <v>0.40976138190507155</v>
      </c>
      <c r="W106">
        <v>8.5663122643609064E-6</v>
      </c>
      <c r="X106">
        <v>1.6427132405480924E-5</v>
      </c>
      <c r="Y106">
        <v>5.9074833377453524E-5</v>
      </c>
      <c r="Z106">
        <v>9.9090406889296302E-6</v>
      </c>
      <c r="AA106">
        <v>1.8726078407033877E-5</v>
      </c>
      <c r="AB106">
        <v>5.1530246965514509E-5</v>
      </c>
      <c r="AC106">
        <v>8.5663122643609064E-6</v>
      </c>
      <c r="AD106">
        <v>1.6427132405480924E-5</v>
      </c>
      <c r="AE106">
        <v>5.9074833377453524E-5</v>
      </c>
      <c r="AF106">
        <v>9.9090406889296302E-6</v>
      </c>
      <c r="AG106">
        <v>1.8726078407033877E-5</v>
      </c>
      <c r="AH106">
        <v>5.1530246965514509E-5</v>
      </c>
      <c r="AI106">
        <v>1.4755522124036708E-2</v>
      </c>
      <c r="AJ106">
        <v>3.8831751735776063E-2</v>
      </c>
      <c r="AK106">
        <v>0.44747919743065873</v>
      </c>
      <c r="AL106">
        <v>2.0986395031413686E-2</v>
      </c>
      <c r="AM106">
        <v>5.2083566976744433E-2</v>
      </c>
      <c r="AN106">
        <v>0.40981291215203708</v>
      </c>
      <c r="AO106">
        <v>1.4755522124036708E-2</v>
      </c>
      <c r="AP106">
        <v>3.8831751735776063E-2</v>
      </c>
      <c r="AQ106">
        <v>0.44747919743065873</v>
      </c>
      <c r="AR106">
        <v>2.0986395031413686E-2</v>
      </c>
      <c r="AS106">
        <v>5.2083566976744433E-2</v>
      </c>
      <c r="AT106">
        <v>0.40981291215203708</v>
      </c>
    </row>
    <row r="107" spans="1:46" x14ac:dyDescent="0.25">
      <c r="A107" s="21"/>
      <c r="B107" s="227"/>
      <c r="C107" s="18" t="s">
        <v>226</v>
      </c>
      <c r="D107">
        <v>3.8815324603370581E-2</v>
      </c>
      <c r="E107">
        <v>3.8815324603370581E-2</v>
      </c>
      <c r="F107">
        <v>1.6427132405480924E-5</v>
      </c>
      <c r="G107">
        <v>1.6427132405480924E-5</v>
      </c>
      <c r="H107">
        <v>3.8831751735776063E-2</v>
      </c>
      <c r="I107">
        <v>3.8831751735776063E-2</v>
      </c>
      <c r="K107">
        <v>3.8815324603370581E-2</v>
      </c>
      <c r="L107">
        <v>0.44742012259728126</v>
      </c>
      <c r="M107">
        <v>2.0976485990724755E-2</v>
      </c>
      <c r="N107">
        <v>5.2064840898337399E-2</v>
      </c>
      <c r="O107">
        <v>0.40976138190507155</v>
      </c>
      <c r="P107">
        <v>1.7595799548137458E-2</v>
      </c>
      <c r="Q107">
        <v>3.8815324603370581E-2</v>
      </c>
      <c r="R107">
        <v>0.44742012259728126</v>
      </c>
      <c r="S107">
        <v>2.0976485990724755E-2</v>
      </c>
      <c r="T107">
        <v>5.2064840898337399E-2</v>
      </c>
      <c r="U107">
        <v>0.40976138190507155</v>
      </c>
      <c r="V107">
        <v>1.7595799548137458E-2</v>
      </c>
      <c r="W107">
        <v>1.6427132405480924E-5</v>
      </c>
      <c r="X107">
        <v>5.9074833377453524E-5</v>
      </c>
      <c r="Y107">
        <v>9.9090406889296302E-6</v>
      </c>
      <c r="Z107">
        <v>1.8726078407033877E-5</v>
      </c>
      <c r="AA107">
        <v>5.1530246965514509E-5</v>
      </c>
      <c r="AB107">
        <v>8.5663122643609064E-6</v>
      </c>
      <c r="AC107">
        <v>1.6427132405480924E-5</v>
      </c>
      <c r="AD107">
        <v>5.9074833377453524E-5</v>
      </c>
      <c r="AE107">
        <v>9.9090406889296302E-6</v>
      </c>
      <c r="AF107">
        <v>1.8726078407033877E-5</v>
      </c>
      <c r="AG107">
        <v>5.1530246965514509E-5</v>
      </c>
      <c r="AH107">
        <v>8.5663122643609064E-6</v>
      </c>
      <c r="AI107">
        <v>3.8831751735776063E-2</v>
      </c>
      <c r="AJ107">
        <v>0.44747919743065873</v>
      </c>
      <c r="AK107">
        <v>2.0986395031413686E-2</v>
      </c>
      <c r="AL107">
        <v>5.2083566976744433E-2</v>
      </c>
      <c r="AM107">
        <v>0.40981291215203708</v>
      </c>
      <c r="AN107">
        <v>1.760436586040182E-2</v>
      </c>
      <c r="AO107">
        <v>3.8831751735776063E-2</v>
      </c>
      <c r="AP107">
        <v>0.44747919743065873</v>
      </c>
      <c r="AQ107">
        <v>2.0986395031413686E-2</v>
      </c>
      <c r="AR107">
        <v>5.2083566976744433E-2</v>
      </c>
      <c r="AS107">
        <v>0.40981291215203708</v>
      </c>
      <c r="AT107">
        <v>1.760436586040182E-2</v>
      </c>
    </row>
    <row r="108" spans="1:46" x14ac:dyDescent="0.25">
      <c r="A108" s="21" t="s">
        <v>39</v>
      </c>
      <c r="B108" s="227" t="s">
        <v>223</v>
      </c>
      <c r="C108" s="18" t="s">
        <v>224</v>
      </c>
      <c r="D108">
        <v>0.44742012259728126</v>
      </c>
      <c r="E108">
        <v>0.44742012259728126</v>
      </c>
      <c r="F108">
        <v>5.9074833377453524E-5</v>
      </c>
      <c r="G108">
        <v>5.9074833377453524E-5</v>
      </c>
      <c r="H108">
        <v>0.44747919743065873</v>
      </c>
      <c r="I108">
        <v>0.44747919743065873</v>
      </c>
      <c r="K108">
        <v>0.44742012259728126</v>
      </c>
      <c r="L108">
        <v>2.0976485990724755E-2</v>
      </c>
      <c r="M108">
        <v>5.2064840898337399E-2</v>
      </c>
      <c r="N108">
        <v>0.40976138190507155</v>
      </c>
      <c r="O108">
        <v>1.7595799548137458E-2</v>
      </c>
      <c r="P108">
        <v>4.6313739583567166E-2</v>
      </c>
      <c r="Q108">
        <v>0.44742012259728126</v>
      </c>
      <c r="R108">
        <v>2.0976485990724755E-2</v>
      </c>
      <c r="S108">
        <v>5.2064840898337399E-2</v>
      </c>
      <c r="T108">
        <v>0.40976138190507155</v>
      </c>
      <c r="U108">
        <v>1.7595799548137458E-2</v>
      </c>
      <c r="V108">
        <v>4.6313739583567166E-2</v>
      </c>
      <c r="W108">
        <v>5.9074833377453524E-5</v>
      </c>
      <c r="X108">
        <v>9.9090406889296302E-6</v>
      </c>
      <c r="Y108">
        <v>1.8726078407033877E-5</v>
      </c>
      <c r="Z108">
        <v>5.1530246965514509E-5</v>
      </c>
      <c r="AA108">
        <v>8.5663122643609064E-6</v>
      </c>
      <c r="AB108">
        <v>1.6427132405480924E-5</v>
      </c>
      <c r="AC108">
        <v>5.9074833377453524E-5</v>
      </c>
      <c r="AD108">
        <v>9.9090406889296302E-6</v>
      </c>
      <c r="AE108">
        <v>1.8726078407033877E-5</v>
      </c>
      <c r="AF108">
        <v>5.1530246965514509E-5</v>
      </c>
      <c r="AG108">
        <v>8.5663122643609064E-6</v>
      </c>
      <c r="AH108">
        <v>1.6427132405480924E-5</v>
      </c>
      <c r="AI108">
        <v>0.44747919743065873</v>
      </c>
      <c r="AJ108">
        <v>2.0986395031413686E-2</v>
      </c>
      <c r="AK108">
        <v>5.2083566976744433E-2</v>
      </c>
      <c r="AL108">
        <v>0.40981291215203708</v>
      </c>
      <c r="AM108">
        <v>1.760436586040182E-2</v>
      </c>
      <c r="AN108">
        <v>4.6330166715972648E-2</v>
      </c>
      <c r="AO108">
        <v>0.44747919743065873</v>
      </c>
      <c r="AP108">
        <v>2.0986395031413686E-2</v>
      </c>
      <c r="AQ108">
        <v>5.2083566976744433E-2</v>
      </c>
      <c r="AR108">
        <v>0.40981291215203708</v>
      </c>
      <c r="AS108">
        <v>1.760436586040182E-2</v>
      </c>
      <c r="AT108">
        <v>4.6330166715972648E-2</v>
      </c>
    </row>
    <row r="109" spans="1:46" x14ac:dyDescent="0.25">
      <c r="A109" s="21"/>
      <c r="B109" s="227"/>
      <c r="C109" s="18" t="s">
        <v>225</v>
      </c>
      <c r="D109">
        <v>2.0976485990724755E-2</v>
      </c>
      <c r="E109">
        <v>2.0976485990724755E-2</v>
      </c>
      <c r="F109">
        <v>9.9090406889296302E-6</v>
      </c>
      <c r="G109">
        <v>9.9090406889296302E-6</v>
      </c>
      <c r="H109">
        <v>2.0986395031413686E-2</v>
      </c>
      <c r="I109">
        <v>2.0986395031413686E-2</v>
      </c>
      <c r="K109">
        <v>2.0976485990724755E-2</v>
      </c>
      <c r="L109">
        <v>5.2064840898337399E-2</v>
      </c>
      <c r="M109">
        <v>0.40976138190507155</v>
      </c>
      <c r="N109">
        <v>1.7595799548137458E-2</v>
      </c>
      <c r="O109">
        <v>4.6313739583567166E-2</v>
      </c>
      <c r="P109">
        <v>0.65444070313237268</v>
      </c>
      <c r="Q109">
        <v>2.0976485990724755E-2</v>
      </c>
      <c r="R109">
        <v>5.2064840898337399E-2</v>
      </c>
      <c r="S109">
        <v>0.40976138190507155</v>
      </c>
      <c r="T109">
        <v>1.7595799548137458E-2</v>
      </c>
      <c r="U109">
        <v>4.6313739583567166E-2</v>
      </c>
      <c r="V109">
        <v>0.65444070313237268</v>
      </c>
      <c r="W109">
        <v>9.9090406889296302E-6</v>
      </c>
      <c r="X109">
        <v>1.8726078407033877E-5</v>
      </c>
      <c r="Y109">
        <v>5.1530246965514509E-5</v>
      </c>
      <c r="Z109">
        <v>8.5663122643609064E-6</v>
      </c>
      <c r="AA109">
        <v>1.6427132405480924E-5</v>
      </c>
      <c r="AB109">
        <v>2.6386758908595906E-3</v>
      </c>
      <c r="AC109">
        <v>9.9090406889296302E-6</v>
      </c>
      <c r="AD109">
        <v>1.8726078407033877E-5</v>
      </c>
      <c r="AE109">
        <v>5.1530246965514509E-5</v>
      </c>
      <c r="AF109">
        <v>8.5663122643609064E-6</v>
      </c>
      <c r="AG109">
        <v>1.6427132405480924E-5</v>
      </c>
      <c r="AH109">
        <v>2.6386758908595906E-3</v>
      </c>
      <c r="AI109">
        <v>2.0986395031413686E-2</v>
      </c>
      <c r="AJ109">
        <v>5.2083566976744433E-2</v>
      </c>
      <c r="AK109">
        <v>0.40981291215203708</v>
      </c>
      <c r="AL109">
        <v>1.760436586040182E-2</v>
      </c>
      <c r="AM109">
        <v>4.6330166715972648E-2</v>
      </c>
      <c r="AN109">
        <v>0.65707937902323232</v>
      </c>
      <c r="AO109">
        <v>2.0986395031413686E-2</v>
      </c>
      <c r="AP109">
        <v>5.2083566976744433E-2</v>
      </c>
      <c r="AQ109">
        <v>0.40981291215203708</v>
      </c>
      <c r="AR109">
        <v>1.760436586040182E-2</v>
      </c>
      <c r="AS109">
        <v>4.6330166715972648E-2</v>
      </c>
      <c r="AT109">
        <v>0.65707937902323232</v>
      </c>
    </row>
    <row r="110" spans="1:46" x14ac:dyDescent="0.25">
      <c r="A110" s="21"/>
      <c r="B110" s="227"/>
      <c r="C110" s="18" t="s">
        <v>226</v>
      </c>
      <c r="D110">
        <v>5.2064840898337399E-2</v>
      </c>
      <c r="E110">
        <v>5.2064840898337399E-2</v>
      </c>
      <c r="F110">
        <v>1.8726078407033877E-5</v>
      </c>
      <c r="G110">
        <v>1.8726078407033877E-5</v>
      </c>
      <c r="H110">
        <v>5.2083566976744433E-2</v>
      </c>
      <c r="I110">
        <v>5.2083566976744433E-2</v>
      </c>
      <c r="K110">
        <v>5.2064840898337399E-2</v>
      </c>
      <c r="L110">
        <v>0.40976138190507155</v>
      </c>
      <c r="M110">
        <v>1.7595799548137458E-2</v>
      </c>
      <c r="N110">
        <v>4.6313739583567166E-2</v>
      </c>
      <c r="O110">
        <v>0.65444070313237268</v>
      </c>
      <c r="P110">
        <v>3.06822727626236E-2</v>
      </c>
      <c r="Q110">
        <v>5.2064840898337399E-2</v>
      </c>
      <c r="R110">
        <v>0.40976138190507155</v>
      </c>
      <c r="S110">
        <v>1.7595799548137458E-2</v>
      </c>
      <c r="T110">
        <v>4.6313739583567166E-2</v>
      </c>
      <c r="U110">
        <v>0.65444070313237268</v>
      </c>
      <c r="V110">
        <v>3.06822727626236E-2</v>
      </c>
      <c r="W110">
        <v>1.8726078407033877E-5</v>
      </c>
      <c r="X110">
        <v>5.1530246965514509E-5</v>
      </c>
      <c r="Y110">
        <v>8.5663122643609064E-6</v>
      </c>
      <c r="Z110">
        <v>1.6427132405480924E-5</v>
      </c>
      <c r="AA110">
        <v>2.6386758908595906E-3</v>
      </c>
      <c r="AB110">
        <v>4.4260381743885686E-4</v>
      </c>
      <c r="AC110">
        <v>1.8726078407033877E-5</v>
      </c>
      <c r="AD110">
        <v>5.1530246965514509E-5</v>
      </c>
      <c r="AE110">
        <v>8.5663122643609064E-6</v>
      </c>
      <c r="AF110">
        <v>1.6427132405480924E-5</v>
      </c>
      <c r="AG110">
        <v>2.6386758908595906E-3</v>
      </c>
      <c r="AH110">
        <v>4.4260381743885686E-4</v>
      </c>
      <c r="AI110">
        <v>5.2083566976744433E-2</v>
      </c>
      <c r="AJ110">
        <v>0.40981291215203708</v>
      </c>
      <c r="AK110">
        <v>1.760436586040182E-2</v>
      </c>
      <c r="AL110">
        <v>4.6330166715972648E-2</v>
      </c>
      <c r="AM110">
        <v>0.65707937902323232</v>
      </c>
      <c r="AN110">
        <v>3.1124876580062456E-2</v>
      </c>
      <c r="AO110">
        <v>5.2083566976744433E-2</v>
      </c>
      <c r="AP110">
        <v>0.40981291215203708</v>
      </c>
      <c r="AQ110">
        <v>1.760436586040182E-2</v>
      </c>
      <c r="AR110">
        <v>4.6330166715972648E-2</v>
      </c>
      <c r="AS110">
        <v>0.65707937902323232</v>
      </c>
      <c r="AT110">
        <v>3.1124876580062456E-2</v>
      </c>
    </row>
    <row r="111" spans="1:46" x14ac:dyDescent="0.25">
      <c r="A111" s="21"/>
      <c r="B111" s="227" t="s">
        <v>227</v>
      </c>
      <c r="C111" s="18" t="s">
        <v>224</v>
      </c>
      <c r="D111">
        <v>0.40976138190507155</v>
      </c>
      <c r="E111">
        <v>0.40976138190507155</v>
      </c>
      <c r="F111">
        <v>5.1530246965514509E-5</v>
      </c>
      <c r="G111">
        <v>5.1530246965514509E-5</v>
      </c>
      <c r="H111">
        <v>0.40981291215203708</v>
      </c>
      <c r="I111">
        <v>0.40981291215203708</v>
      </c>
      <c r="K111">
        <v>0.40976138190507155</v>
      </c>
      <c r="L111">
        <v>1.7595799548137458E-2</v>
      </c>
      <c r="M111">
        <v>4.6313739583567166E-2</v>
      </c>
      <c r="N111">
        <v>0.65444070313237268</v>
      </c>
      <c r="O111">
        <v>3.06822727626236E-2</v>
      </c>
      <c r="P111">
        <v>7.6155160139393524E-2</v>
      </c>
      <c r="Q111">
        <v>0.40976138190507155</v>
      </c>
      <c r="R111">
        <v>1.7595799548137458E-2</v>
      </c>
      <c r="S111">
        <v>4.6313739583567166E-2</v>
      </c>
      <c r="T111">
        <v>0.65444070313237268</v>
      </c>
      <c r="U111">
        <v>3.06822727626236E-2</v>
      </c>
      <c r="V111">
        <v>7.6155160139393524E-2</v>
      </c>
      <c r="W111">
        <v>5.1530246965514509E-5</v>
      </c>
      <c r="X111">
        <v>8.5663122643609064E-6</v>
      </c>
      <c r="Y111">
        <v>1.6427132405480924E-5</v>
      </c>
      <c r="Z111">
        <v>2.6386758908595906E-3</v>
      </c>
      <c r="AA111">
        <v>4.4260381743885686E-4</v>
      </c>
      <c r="AB111">
        <v>8.364315021808465E-4</v>
      </c>
      <c r="AC111">
        <v>5.1530246965514509E-5</v>
      </c>
      <c r="AD111">
        <v>8.5663122643609064E-6</v>
      </c>
      <c r="AE111">
        <v>1.6427132405480924E-5</v>
      </c>
      <c r="AF111">
        <v>2.6386758908595906E-3</v>
      </c>
      <c r="AG111">
        <v>4.4260381743885686E-4</v>
      </c>
      <c r="AH111">
        <v>8.364315021808465E-4</v>
      </c>
      <c r="AI111">
        <v>0.40981291215203708</v>
      </c>
      <c r="AJ111">
        <v>1.760436586040182E-2</v>
      </c>
      <c r="AK111">
        <v>4.6330166715972648E-2</v>
      </c>
      <c r="AL111">
        <v>0.65707937902323232</v>
      </c>
      <c r="AM111">
        <v>3.1124876580062456E-2</v>
      </c>
      <c r="AN111">
        <v>7.6991591641574375E-2</v>
      </c>
      <c r="AO111">
        <v>0.40981291215203708</v>
      </c>
      <c r="AP111">
        <v>1.760436586040182E-2</v>
      </c>
      <c r="AQ111">
        <v>4.6330166715972648E-2</v>
      </c>
      <c r="AR111">
        <v>0.65707937902323232</v>
      </c>
      <c r="AS111">
        <v>3.1124876580062456E-2</v>
      </c>
      <c r="AT111">
        <v>7.6991591641574375E-2</v>
      </c>
    </row>
    <row r="112" spans="1:46" x14ac:dyDescent="0.25">
      <c r="A112" s="21"/>
      <c r="B112" s="227"/>
      <c r="C112" s="18" t="s">
        <v>225</v>
      </c>
      <c r="D112">
        <v>1.7595799548137458E-2</v>
      </c>
      <c r="E112">
        <v>1.7595799548137458E-2</v>
      </c>
      <c r="F112">
        <v>8.5663122643609064E-6</v>
      </c>
      <c r="G112">
        <v>8.5663122643609064E-6</v>
      </c>
      <c r="H112">
        <v>1.760436586040182E-2</v>
      </c>
      <c r="I112">
        <v>1.760436586040182E-2</v>
      </c>
      <c r="K112">
        <v>1.7595799548137458E-2</v>
      </c>
      <c r="L112">
        <v>4.6313739583567166E-2</v>
      </c>
      <c r="M112">
        <v>0.65444070313237268</v>
      </c>
      <c r="N112">
        <v>3.06822727626236E-2</v>
      </c>
      <c r="O112">
        <v>7.6155160139393524E-2</v>
      </c>
      <c r="P112">
        <v>0.59935732289765642</v>
      </c>
      <c r="Q112">
        <v>1.7595799548137458E-2</v>
      </c>
      <c r="R112">
        <v>4.6313739583567166E-2</v>
      </c>
      <c r="S112">
        <v>0.65444070313237268</v>
      </c>
      <c r="T112">
        <v>3.06822727626236E-2</v>
      </c>
      <c r="U112">
        <v>7.6155160139393524E-2</v>
      </c>
      <c r="V112">
        <v>0.59935732289765642</v>
      </c>
      <c r="W112">
        <v>8.5663122643609064E-6</v>
      </c>
      <c r="X112">
        <v>1.6427132405480924E-5</v>
      </c>
      <c r="Y112">
        <v>2.6386758908595906E-3</v>
      </c>
      <c r="Z112">
        <v>4.4260381743885686E-4</v>
      </c>
      <c r="AA112">
        <v>8.364315021808465E-4</v>
      </c>
      <c r="AB112">
        <v>2.3016843644596482E-3</v>
      </c>
      <c r="AC112">
        <v>8.5663122643609064E-6</v>
      </c>
      <c r="AD112">
        <v>1.6427132405480924E-5</v>
      </c>
      <c r="AE112">
        <v>2.6386758908595906E-3</v>
      </c>
      <c r="AF112">
        <v>4.4260381743885686E-4</v>
      </c>
      <c r="AG112">
        <v>8.364315021808465E-4</v>
      </c>
      <c r="AH112">
        <v>2.3016843644596482E-3</v>
      </c>
      <c r="AI112">
        <v>1.760436586040182E-2</v>
      </c>
      <c r="AJ112">
        <v>4.6330166715972648E-2</v>
      </c>
      <c r="AK112">
        <v>0.65707937902323232</v>
      </c>
      <c r="AL112">
        <v>3.1124876580062456E-2</v>
      </c>
      <c r="AM112">
        <v>7.6991591641574375E-2</v>
      </c>
      <c r="AN112">
        <v>0.60165900726211607</v>
      </c>
      <c r="AO112">
        <v>1.760436586040182E-2</v>
      </c>
      <c r="AP112">
        <v>4.6330166715972648E-2</v>
      </c>
      <c r="AQ112">
        <v>0.65707937902323232</v>
      </c>
      <c r="AR112">
        <v>3.1124876580062456E-2</v>
      </c>
      <c r="AS112">
        <v>7.6991591641574375E-2</v>
      </c>
      <c r="AT112">
        <v>0.60165900726211607</v>
      </c>
    </row>
    <row r="113" spans="1:46" x14ac:dyDescent="0.25">
      <c r="A113" s="21"/>
      <c r="B113" s="227"/>
      <c r="C113" s="18" t="s">
        <v>226</v>
      </c>
      <c r="D113">
        <v>4.6313739583567166E-2</v>
      </c>
      <c r="E113">
        <v>4.6313739583567166E-2</v>
      </c>
      <c r="F113">
        <v>1.6427132405480924E-5</v>
      </c>
      <c r="G113">
        <v>1.6427132405480924E-5</v>
      </c>
      <c r="H113">
        <v>4.6330166715972648E-2</v>
      </c>
      <c r="I113">
        <v>4.6330166715972648E-2</v>
      </c>
      <c r="K113">
        <v>4.6313739583567166E-2</v>
      </c>
      <c r="L113">
        <v>0.65444070313237268</v>
      </c>
      <c r="M113">
        <v>3.06822727626236E-2</v>
      </c>
      <c r="N113">
        <v>7.6155160139393524E-2</v>
      </c>
      <c r="O113">
        <v>0.59935732289765642</v>
      </c>
      <c r="P113">
        <v>2.5737348069220112E-2</v>
      </c>
      <c r="Q113">
        <v>4.6313739583567166E-2</v>
      </c>
      <c r="R113">
        <v>0.65444070313237268</v>
      </c>
      <c r="S113">
        <v>3.06822727626236E-2</v>
      </c>
      <c r="T113">
        <v>7.6155160139393524E-2</v>
      </c>
      <c r="U113">
        <v>0.59935732289765642</v>
      </c>
      <c r="V113">
        <v>2.5737348069220112E-2</v>
      </c>
      <c r="W113">
        <v>1.6427132405480924E-5</v>
      </c>
      <c r="X113">
        <v>2.6386758908595906E-3</v>
      </c>
      <c r="Y113">
        <v>4.4260381743885686E-4</v>
      </c>
      <c r="Z113">
        <v>8.364315021808465E-4</v>
      </c>
      <c r="AA113">
        <v>2.3016843644596482E-3</v>
      </c>
      <c r="AB113">
        <v>3.8262861447478717E-4</v>
      </c>
      <c r="AC113">
        <v>1.6427132405480924E-5</v>
      </c>
      <c r="AD113">
        <v>2.6386758908595906E-3</v>
      </c>
      <c r="AE113">
        <v>4.4260381743885686E-4</v>
      </c>
      <c r="AF113">
        <v>8.364315021808465E-4</v>
      </c>
      <c r="AG113">
        <v>2.3016843644596482E-3</v>
      </c>
      <c r="AH113">
        <v>3.8262861447478717E-4</v>
      </c>
      <c r="AI113">
        <v>4.6330166715972648E-2</v>
      </c>
      <c r="AJ113">
        <v>0.65707937902323232</v>
      </c>
      <c r="AK113">
        <v>3.1124876580062456E-2</v>
      </c>
      <c r="AL113">
        <v>7.6991591641574375E-2</v>
      </c>
      <c r="AM113">
        <v>0.60165900726211607</v>
      </c>
      <c r="AN113">
        <v>2.6119976683694899E-2</v>
      </c>
      <c r="AO113">
        <v>4.6330166715972648E-2</v>
      </c>
      <c r="AP113">
        <v>0.65707937902323232</v>
      </c>
      <c r="AQ113">
        <v>3.1124876580062456E-2</v>
      </c>
      <c r="AR113">
        <v>7.6991591641574375E-2</v>
      </c>
      <c r="AS113">
        <v>0.60165900726211607</v>
      </c>
      <c r="AT113">
        <v>2.6119976683694899E-2</v>
      </c>
    </row>
    <row r="114" spans="1:46" x14ac:dyDescent="0.25">
      <c r="A114" s="21" t="s">
        <v>40</v>
      </c>
      <c r="B114" s="227" t="s">
        <v>223</v>
      </c>
      <c r="C114" s="18" t="s">
        <v>224</v>
      </c>
      <c r="D114">
        <v>0.65444070313237268</v>
      </c>
      <c r="E114">
        <v>0.65444070313237268</v>
      </c>
      <c r="F114">
        <v>2.6386758908595906E-3</v>
      </c>
      <c r="G114">
        <v>2.6386758908595906E-3</v>
      </c>
      <c r="H114">
        <v>0.65707937902323232</v>
      </c>
      <c r="I114">
        <v>0.65707937902323232</v>
      </c>
      <c r="K114">
        <v>0.65444070313237268</v>
      </c>
      <c r="L114">
        <v>3.06822727626236E-2</v>
      </c>
      <c r="M114">
        <v>7.6155160139393524E-2</v>
      </c>
      <c r="N114">
        <v>0.59935732289765642</v>
      </c>
      <c r="O114">
        <v>2.5737348069220112E-2</v>
      </c>
      <c r="P114">
        <v>6.7743033375011363E-2</v>
      </c>
      <c r="Q114">
        <v>0.65444070313237268</v>
      </c>
      <c r="R114">
        <v>3.06822727626236E-2</v>
      </c>
      <c r="S114">
        <v>7.6155160139393524E-2</v>
      </c>
      <c r="T114">
        <v>0.59935732289765642</v>
      </c>
      <c r="U114">
        <v>2.5737348069220112E-2</v>
      </c>
      <c r="V114">
        <v>6.7743033375011363E-2</v>
      </c>
      <c r="W114">
        <v>2.6386758908595906E-3</v>
      </c>
      <c r="X114">
        <v>4.4260381743885686E-4</v>
      </c>
      <c r="Y114">
        <v>8.364315021808465E-4</v>
      </c>
      <c r="Z114">
        <v>2.3016843644596482E-3</v>
      </c>
      <c r="AA114">
        <v>3.8262861447478717E-4</v>
      </c>
      <c r="AB114">
        <v>7.3374524744481459E-4</v>
      </c>
      <c r="AC114">
        <v>2.6386758908595906E-3</v>
      </c>
      <c r="AD114">
        <v>4.4260381743885686E-4</v>
      </c>
      <c r="AE114">
        <v>8.364315021808465E-4</v>
      </c>
      <c r="AF114">
        <v>2.3016843644596482E-3</v>
      </c>
      <c r="AG114">
        <v>3.8262861447478717E-4</v>
      </c>
      <c r="AH114">
        <v>7.3374524744481459E-4</v>
      </c>
      <c r="AI114">
        <v>0.65707937902323232</v>
      </c>
      <c r="AJ114">
        <v>3.1124876580062456E-2</v>
      </c>
      <c r="AK114">
        <v>7.6991591641574375E-2</v>
      </c>
      <c r="AL114">
        <v>0.60165900726211607</v>
      </c>
      <c r="AM114">
        <v>2.6119976683694899E-2</v>
      </c>
      <c r="AN114">
        <v>6.8476778622456172E-2</v>
      </c>
      <c r="AO114">
        <v>0.65707937902323232</v>
      </c>
      <c r="AP114">
        <v>3.1124876580062456E-2</v>
      </c>
      <c r="AQ114">
        <v>7.6991591641574375E-2</v>
      </c>
      <c r="AR114">
        <v>0.60165900726211607</v>
      </c>
      <c r="AS114">
        <v>2.6119976683694899E-2</v>
      </c>
      <c r="AT114">
        <v>6.8476778622456172E-2</v>
      </c>
    </row>
    <row r="115" spans="1:46" x14ac:dyDescent="0.25">
      <c r="A115" s="21"/>
      <c r="B115" s="227"/>
      <c r="C115" s="18" t="s">
        <v>225</v>
      </c>
      <c r="D115">
        <v>3.06822727626236E-2</v>
      </c>
      <c r="E115">
        <v>3.06822727626236E-2</v>
      </c>
      <c r="F115">
        <v>4.4260381743885686E-4</v>
      </c>
      <c r="G115">
        <v>4.4260381743885686E-4</v>
      </c>
      <c r="H115">
        <v>3.1124876580062456E-2</v>
      </c>
      <c r="I115">
        <v>3.1124876580062456E-2</v>
      </c>
      <c r="K115">
        <v>3.06822727626236E-2</v>
      </c>
      <c r="L115">
        <v>7.6155160139393524E-2</v>
      </c>
      <c r="M115">
        <v>0.59935732289765642</v>
      </c>
      <c r="N115">
        <v>2.5737348069220112E-2</v>
      </c>
      <c r="O115">
        <v>6.7743033375011363E-2</v>
      </c>
      <c r="P115">
        <v>6.3917160371040196E-5</v>
      </c>
      <c r="Q115">
        <v>3.06822727626236E-2</v>
      </c>
      <c r="R115">
        <v>7.6155160139393524E-2</v>
      </c>
      <c r="S115">
        <v>0.59935732289765642</v>
      </c>
      <c r="T115">
        <v>2.5737348069220112E-2</v>
      </c>
      <c r="U115">
        <v>6.7743033375011363E-2</v>
      </c>
      <c r="V115">
        <v>6.3917160371040196E-5</v>
      </c>
      <c r="W115">
        <v>4.4260381743885686E-4</v>
      </c>
      <c r="X115">
        <v>8.364315021808465E-4</v>
      </c>
      <c r="Y115">
        <v>2.3016843644596482E-3</v>
      </c>
      <c r="Z115">
        <v>3.8262861447478717E-4</v>
      </c>
      <c r="AA115">
        <v>7.3374524744481459E-4</v>
      </c>
      <c r="AB115">
        <v>2.3629933350981408E-6</v>
      </c>
      <c r="AC115">
        <v>4.4260381743885686E-4</v>
      </c>
      <c r="AD115">
        <v>8.364315021808465E-4</v>
      </c>
      <c r="AE115">
        <v>2.3016843644596482E-3</v>
      </c>
      <c r="AF115">
        <v>3.8262861447478717E-4</v>
      </c>
      <c r="AG115">
        <v>7.3374524744481459E-4</v>
      </c>
      <c r="AH115">
        <v>2.3629933350981408E-6</v>
      </c>
      <c r="AI115">
        <v>3.1124876580062456E-2</v>
      </c>
      <c r="AJ115">
        <v>7.6991591641574375E-2</v>
      </c>
      <c r="AK115">
        <v>0.60165900726211607</v>
      </c>
      <c r="AL115">
        <v>2.6119976683694899E-2</v>
      </c>
      <c r="AM115">
        <v>6.8476778622456172E-2</v>
      </c>
      <c r="AN115">
        <v>6.6280153706138335E-5</v>
      </c>
      <c r="AO115">
        <v>3.1124876580062456E-2</v>
      </c>
      <c r="AP115">
        <v>7.6991591641574375E-2</v>
      </c>
      <c r="AQ115">
        <v>0.60165900726211607</v>
      </c>
      <c r="AR115">
        <v>2.6119976683694899E-2</v>
      </c>
      <c r="AS115">
        <v>6.8476778622456172E-2</v>
      </c>
      <c r="AT115">
        <v>6.6280153706138335E-5</v>
      </c>
    </row>
    <row r="116" spans="1:46" x14ac:dyDescent="0.25">
      <c r="A116" s="21"/>
      <c r="B116" s="227"/>
      <c r="C116" s="18" t="s">
        <v>226</v>
      </c>
      <c r="D116">
        <v>7.6155160139393524E-2</v>
      </c>
      <c r="E116">
        <v>7.6155160139393524E-2</v>
      </c>
      <c r="F116">
        <v>8.364315021808465E-4</v>
      </c>
      <c r="G116">
        <v>8.364315021808465E-4</v>
      </c>
      <c r="H116">
        <v>7.6991591641574375E-2</v>
      </c>
      <c r="I116">
        <v>7.6991591641574375E-2</v>
      </c>
      <c r="K116">
        <v>7.6155160139393524E-2</v>
      </c>
      <c r="L116">
        <v>0.59935732289765642</v>
      </c>
      <c r="M116">
        <v>2.5737348069220112E-2</v>
      </c>
      <c r="N116">
        <v>6.7743033375011363E-2</v>
      </c>
      <c r="O116">
        <v>6.3917160371040196E-5</v>
      </c>
      <c r="P116">
        <v>2.9966408558178229E-6</v>
      </c>
      <c r="Q116">
        <v>7.6155160139393524E-2</v>
      </c>
      <c r="R116">
        <v>0.59935732289765642</v>
      </c>
      <c r="S116">
        <v>2.5737348069220112E-2</v>
      </c>
      <c r="T116">
        <v>6.7743033375011363E-2</v>
      </c>
      <c r="U116">
        <v>6.3917160371040196E-5</v>
      </c>
      <c r="V116">
        <v>2.9966408558178229E-6</v>
      </c>
      <c r="W116">
        <v>8.364315021808465E-4</v>
      </c>
      <c r="X116">
        <v>2.3016843644596482E-3</v>
      </c>
      <c r="Y116">
        <v>3.8262861447478717E-4</v>
      </c>
      <c r="Z116">
        <v>7.3374524744481459E-4</v>
      </c>
      <c r="AA116">
        <v>2.3629933350981408E-6</v>
      </c>
      <c r="AB116">
        <v>3.9636162755718522E-7</v>
      </c>
      <c r="AC116">
        <v>8.364315021808465E-4</v>
      </c>
      <c r="AD116">
        <v>2.3016843644596482E-3</v>
      </c>
      <c r="AE116">
        <v>3.8262861447478717E-4</v>
      </c>
      <c r="AF116">
        <v>7.3374524744481459E-4</v>
      </c>
      <c r="AG116">
        <v>2.3629933350981408E-6</v>
      </c>
      <c r="AH116">
        <v>3.9636162755718522E-7</v>
      </c>
      <c r="AI116">
        <v>7.6991591641574375E-2</v>
      </c>
      <c r="AJ116">
        <v>0.60165900726211607</v>
      </c>
      <c r="AK116">
        <v>2.6119976683694899E-2</v>
      </c>
      <c r="AL116">
        <v>6.8476778622456172E-2</v>
      </c>
      <c r="AM116">
        <v>6.6280153706138335E-5</v>
      </c>
      <c r="AN116">
        <v>3.3930024833750079E-6</v>
      </c>
      <c r="AO116">
        <v>7.6991591641574375E-2</v>
      </c>
      <c r="AP116">
        <v>0.60165900726211607</v>
      </c>
      <c r="AQ116">
        <v>2.6119976683694899E-2</v>
      </c>
      <c r="AR116">
        <v>6.8476778622456172E-2</v>
      </c>
      <c r="AS116">
        <v>6.6280153706138335E-5</v>
      </c>
      <c r="AT116">
        <v>3.3930024833750079E-6</v>
      </c>
    </row>
    <row r="117" spans="1:46" x14ac:dyDescent="0.25">
      <c r="A117" s="21"/>
      <c r="B117" s="227" t="s">
        <v>227</v>
      </c>
      <c r="C117" s="18" t="s">
        <v>224</v>
      </c>
      <c r="D117">
        <v>0.59935732289765642</v>
      </c>
      <c r="E117">
        <v>0.59935732289765642</v>
      </c>
      <c r="F117">
        <v>2.3016843644596482E-3</v>
      </c>
      <c r="G117">
        <v>2.3016843644596482E-3</v>
      </c>
      <c r="H117">
        <v>0.60165900726211607</v>
      </c>
      <c r="I117">
        <v>0.60165900726211607</v>
      </c>
      <c r="K117">
        <v>0.59935732289765642</v>
      </c>
      <c r="L117">
        <v>2.5737348069220112E-2</v>
      </c>
      <c r="M117">
        <v>6.7743033375011363E-2</v>
      </c>
      <c r="N117">
        <v>6.3917160371040196E-5</v>
      </c>
      <c r="O117">
        <v>2.9966408558178229E-6</v>
      </c>
      <c r="P117">
        <v>7.4378344140482011E-6</v>
      </c>
      <c r="Q117">
        <v>0.59935732289765642</v>
      </c>
      <c r="R117">
        <v>2.5737348069220112E-2</v>
      </c>
      <c r="S117">
        <v>6.7743033375011363E-2</v>
      </c>
      <c r="T117">
        <v>6.3917160371040196E-5</v>
      </c>
      <c r="U117">
        <v>2.9966408558178229E-6</v>
      </c>
      <c r="V117">
        <v>7.4378344140482011E-6</v>
      </c>
      <c r="W117">
        <v>2.3016843644596482E-3</v>
      </c>
      <c r="X117">
        <v>3.8262861447478717E-4</v>
      </c>
      <c r="Y117">
        <v>7.3374524744481459E-4</v>
      </c>
      <c r="Z117">
        <v>2.3629933350981408E-6</v>
      </c>
      <c r="AA117">
        <v>3.9636162755718522E-7</v>
      </c>
      <c r="AB117">
        <v>7.4904313628135505E-7</v>
      </c>
      <c r="AC117">
        <v>2.3016843644596482E-3</v>
      </c>
      <c r="AD117">
        <v>3.8262861447478717E-4</v>
      </c>
      <c r="AE117">
        <v>7.3374524744481459E-4</v>
      </c>
      <c r="AF117">
        <v>2.3629933350981408E-6</v>
      </c>
      <c r="AG117">
        <v>3.9636162755718522E-7</v>
      </c>
      <c r="AH117">
        <v>7.4904313628135505E-7</v>
      </c>
      <c r="AI117">
        <v>0.60165900726211607</v>
      </c>
      <c r="AJ117">
        <v>2.6119976683694899E-2</v>
      </c>
      <c r="AK117">
        <v>6.8476778622456172E-2</v>
      </c>
      <c r="AL117">
        <v>6.6280153706138335E-5</v>
      </c>
      <c r="AM117">
        <v>3.3930024833750079E-6</v>
      </c>
      <c r="AN117">
        <v>8.1868775503295555E-6</v>
      </c>
      <c r="AO117">
        <v>0.60165900726211607</v>
      </c>
      <c r="AP117">
        <v>2.6119976683694899E-2</v>
      </c>
      <c r="AQ117">
        <v>6.8476778622456172E-2</v>
      </c>
      <c r="AR117">
        <v>6.6280153706138335E-5</v>
      </c>
      <c r="AS117">
        <v>3.3930024833750079E-6</v>
      </c>
      <c r="AT117">
        <v>8.1868775503295555E-6</v>
      </c>
    </row>
    <row r="118" spans="1:46" x14ac:dyDescent="0.25">
      <c r="A118" s="21"/>
      <c r="B118" s="227"/>
      <c r="C118" s="18" t="s">
        <v>225</v>
      </c>
      <c r="D118">
        <v>2.5737348069220112E-2</v>
      </c>
      <c r="E118">
        <v>2.5737348069220112E-2</v>
      </c>
      <c r="F118">
        <v>3.8262861447478717E-4</v>
      </c>
      <c r="G118">
        <v>3.8262861447478717E-4</v>
      </c>
      <c r="H118">
        <v>2.6119976683694899E-2</v>
      </c>
      <c r="I118">
        <v>2.6119976683694899E-2</v>
      </c>
      <c r="K118">
        <v>2.5737348069220112E-2</v>
      </c>
      <c r="L118">
        <v>6.7743033375011363E-2</v>
      </c>
      <c r="M118">
        <v>6.3917160371040196E-5</v>
      </c>
      <c r="N118">
        <v>2.9966408558178229E-6</v>
      </c>
      <c r="O118">
        <v>7.4378344140482011E-6</v>
      </c>
      <c r="P118">
        <v>5.8537340272153091E-5</v>
      </c>
      <c r="Q118">
        <v>2.5737348069220112E-2</v>
      </c>
      <c r="R118">
        <v>6.7743033375011363E-2</v>
      </c>
      <c r="S118">
        <v>6.3917160371040196E-5</v>
      </c>
      <c r="T118">
        <v>2.9966408558178229E-6</v>
      </c>
      <c r="U118">
        <v>7.4378344140482011E-6</v>
      </c>
      <c r="V118">
        <v>5.8537340272153091E-5</v>
      </c>
      <c r="W118">
        <v>3.8262861447478717E-4</v>
      </c>
      <c r="X118">
        <v>7.3374524744481459E-4</v>
      </c>
      <c r="Y118">
        <v>2.3629933350981408E-6</v>
      </c>
      <c r="Z118">
        <v>3.9636162755718522E-7</v>
      </c>
      <c r="AA118">
        <v>7.4904313628135505E-7</v>
      </c>
      <c r="AB118">
        <v>2.0612098786205803E-6</v>
      </c>
      <c r="AC118">
        <v>3.8262861447478717E-4</v>
      </c>
      <c r="AD118">
        <v>7.3374524744481459E-4</v>
      </c>
      <c r="AE118">
        <v>2.3629933350981408E-6</v>
      </c>
      <c r="AF118">
        <v>3.9636162755718522E-7</v>
      </c>
      <c r="AG118">
        <v>7.4904313628135505E-7</v>
      </c>
      <c r="AH118">
        <v>2.0612098786205803E-6</v>
      </c>
      <c r="AI118">
        <v>2.6119976683694899E-2</v>
      </c>
      <c r="AJ118">
        <v>6.8476778622456172E-2</v>
      </c>
      <c r="AK118">
        <v>6.6280153706138335E-5</v>
      </c>
      <c r="AL118">
        <v>3.3930024833750079E-6</v>
      </c>
      <c r="AM118">
        <v>8.1868775503295555E-6</v>
      </c>
      <c r="AN118">
        <v>6.059855015077367E-5</v>
      </c>
      <c r="AO118">
        <v>2.6119976683694899E-2</v>
      </c>
      <c r="AP118">
        <v>6.8476778622456172E-2</v>
      </c>
      <c r="AQ118">
        <v>6.6280153706138335E-5</v>
      </c>
      <c r="AR118">
        <v>3.3930024833750079E-6</v>
      </c>
      <c r="AS118">
        <v>8.1868775503295555E-6</v>
      </c>
      <c r="AT118">
        <v>6.059855015077367E-5</v>
      </c>
    </row>
    <row r="119" spans="1:46" x14ac:dyDescent="0.25">
      <c r="A119" s="21"/>
      <c r="B119" s="227"/>
      <c r="C119" s="18" t="s">
        <v>226</v>
      </c>
      <c r="D119">
        <v>6.7743033375011363E-2</v>
      </c>
      <c r="E119">
        <v>6.7743033375011363E-2</v>
      </c>
      <c r="F119">
        <v>7.3374524744481459E-4</v>
      </c>
      <c r="G119">
        <v>7.3374524744481459E-4</v>
      </c>
      <c r="H119">
        <v>6.8476778622456172E-2</v>
      </c>
      <c r="I119">
        <v>6.8476778622456172E-2</v>
      </c>
      <c r="K119">
        <v>6.7743033375011363E-2</v>
      </c>
      <c r="L119">
        <v>6.3917160371040196E-5</v>
      </c>
      <c r="M119">
        <v>2.9966408558178229E-6</v>
      </c>
      <c r="N119">
        <v>7.4378344140482011E-6</v>
      </c>
      <c r="O119">
        <v>5.8537340272153091E-5</v>
      </c>
      <c r="P119">
        <v>2.5136856497339228E-6</v>
      </c>
      <c r="Q119">
        <v>6.7743033375011363E-2</v>
      </c>
      <c r="R119">
        <v>6.3917160371040196E-5</v>
      </c>
      <c r="S119">
        <v>2.9966408558178229E-6</v>
      </c>
      <c r="T119">
        <v>7.4378344140482011E-6</v>
      </c>
      <c r="U119">
        <v>5.8537340272153091E-5</v>
      </c>
      <c r="V119">
        <v>2.5136856497339228E-6</v>
      </c>
      <c r="W119">
        <v>7.3374524744481459E-4</v>
      </c>
      <c r="X119">
        <v>2.3629933350981408E-6</v>
      </c>
      <c r="Y119">
        <v>3.9636162755718522E-7</v>
      </c>
      <c r="Z119">
        <v>7.4904313628135505E-7</v>
      </c>
      <c r="AA119">
        <v>2.0612098786205803E-6</v>
      </c>
      <c r="AB119">
        <v>3.4265249057443625E-7</v>
      </c>
      <c r="AC119">
        <v>7.3374524744481459E-4</v>
      </c>
      <c r="AD119">
        <v>2.3629933350981408E-6</v>
      </c>
      <c r="AE119">
        <v>3.9636162755718522E-7</v>
      </c>
      <c r="AF119">
        <v>7.4904313628135505E-7</v>
      </c>
      <c r="AG119">
        <v>2.0612098786205803E-6</v>
      </c>
      <c r="AH119">
        <v>3.4265249057443625E-7</v>
      </c>
      <c r="AI119">
        <v>6.8476778622456172E-2</v>
      </c>
      <c r="AJ119">
        <v>6.6280153706138335E-5</v>
      </c>
      <c r="AK119">
        <v>3.3930024833750079E-6</v>
      </c>
      <c r="AL119">
        <v>8.1868775503295555E-6</v>
      </c>
      <c r="AM119">
        <v>6.059855015077367E-5</v>
      </c>
      <c r="AN119">
        <v>2.8563381403083589E-6</v>
      </c>
      <c r="AO119">
        <v>6.8476778622456172E-2</v>
      </c>
      <c r="AP119">
        <v>6.6280153706138335E-5</v>
      </c>
      <c r="AQ119">
        <v>3.3930024833750079E-6</v>
      </c>
      <c r="AR119">
        <v>8.1868775503295555E-6</v>
      </c>
      <c r="AS119">
        <v>6.059855015077367E-5</v>
      </c>
      <c r="AT119">
        <v>2.8563381403083589E-6</v>
      </c>
    </row>
    <row r="120" spans="1:46" x14ac:dyDescent="0.25">
      <c r="A120" s="21" t="s">
        <v>41</v>
      </c>
      <c r="B120" s="227" t="s">
        <v>223</v>
      </c>
      <c r="C120" s="18" t="s">
        <v>224</v>
      </c>
      <c r="D120">
        <v>6.3917160371040196E-5</v>
      </c>
      <c r="E120">
        <v>6.3917160371040196E-5</v>
      </c>
      <c r="F120">
        <v>2.3629933350981408E-6</v>
      </c>
      <c r="G120">
        <v>2.3629933350981408E-6</v>
      </c>
      <c r="H120">
        <v>6.6280153706138335E-5</v>
      </c>
      <c r="I120">
        <v>6.6280153706138335E-5</v>
      </c>
      <c r="K120">
        <v>6.3917160371040196E-5</v>
      </c>
      <c r="L120">
        <v>2.9966408558178229E-6</v>
      </c>
      <c r="M120">
        <v>7.4378344140482011E-6</v>
      </c>
      <c r="N120">
        <v>5.8537340272153091E-5</v>
      </c>
      <c r="O120">
        <v>2.5136856497339228E-6</v>
      </c>
      <c r="P120">
        <v>6.6162485119381684E-6</v>
      </c>
      <c r="Q120">
        <v>6.3917160371040196E-5</v>
      </c>
      <c r="R120">
        <v>2.9966408558178229E-6</v>
      </c>
      <c r="S120">
        <v>7.4378344140482011E-6</v>
      </c>
      <c r="T120">
        <v>5.8537340272153091E-5</v>
      </c>
      <c r="U120">
        <v>2.5136856497339228E-6</v>
      </c>
      <c r="V120">
        <v>6.6162485119381684E-6</v>
      </c>
      <c r="W120">
        <v>2.3629933350981408E-6</v>
      </c>
      <c r="X120">
        <v>3.9636162755718522E-7</v>
      </c>
      <c r="Y120">
        <v>7.4904313628135505E-7</v>
      </c>
      <c r="Z120">
        <v>2.0612098786205803E-6</v>
      </c>
      <c r="AA120">
        <v>3.4265249057443625E-7</v>
      </c>
      <c r="AB120">
        <v>6.5708529621923695E-7</v>
      </c>
      <c r="AC120">
        <v>2.3629933350981408E-6</v>
      </c>
      <c r="AD120">
        <v>3.9636162755718522E-7</v>
      </c>
      <c r="AE120">
        <v>7.4904313628135505E-7</v>
      </c>
      <c r="AF120">
        <v>2.0612098786205803E-6</v>
      </c>
      <c r="AG120">
        <v>3.4265249057443625E-7</v>
      </c>
      <c r="AH120">
        <v>6.5708529621923695E-7</v>
      </c>
      <c r="AI120">
        <v>6.6280153706138335E-5</v>
      </c>
      <c r="AJ120">
        <v>3.3930024833750079E-6</v>
      </c>
      <c r="AK120">
        <v>8.1868775503295555E-6</v>
      </c>
      <c r="AL120">
        <v>6.059855015077367E-5</v>
      </c>
      <c r="AM120">
        <v>2.8563381403083589E-6</v>
      </c>
      <c r="AN120">
        <v>7.2733338081574051E-6</v>
      </c>
      <c r="AO120">
        <v>6.6280153706138335E-5</v>
      </c>
      <c r="AP120">
        <v>3.3930024833750079E-6</v>
      </c>
      <c r="AQ120">
        <v>8.1868775503295555E-6</v>
      </c>
      <c r="AR120">
        <v>6.059855015077367E-5</v>
      </c>
      <c r="AS120">
        <v>2.8563381403083589E-6</v>
      </c>
      <c r="AT120">
        <v>7.2733338081574051E-6</v>
      </c>
    </row>
    <row r="121" spans="1:46" x14ac:dyDescent="0.25">
      <c r="A121" s="21"/>
      <c r="B121" s="227"/>
      <c r="C121" s="18" t="s">
        <v>225</v>
      </c>
      <c r="D121">
        <v>2.9966408558178229E-6</v>
      </c>
      <c r="E121">
        <v>2.9966408558178229E-6</v>
      </c>
      <c r="F121">
        <v>3.9636162755718522E-7</v>
      </c>
      <c r="G121">
        <v>3.9636162755718522E-7</v>
      </c>
      <c r="H121">
        <v>3.3930024833750079E-6</v>
      </c>
      <c r="I121">
        <v>3.3930024833750079E-6</v>
      </c>
      <c r="K121">
        <v>2.9966408558178229E-6</v>
      </c>
      <c r="L121">
        <v>7.4378344140482011E-6</v>
      </c>
      <c r="M121">
        <v>5.8537340272153091E-5</v>
      </c>
      <c r="N121">
        <v>2.5136856497339228E-6</v>
      </c>
      <c r="O121">
        <v>6.6162485119381684E-6</v>
      </c>
      <c r="P121">
        <v>4.2611440247360129E-5</v>
      </c>
      <c r="Q121">
        <v>2.9966408558178229E-6</v>
      </c>
      <c r="R121">
        <v>7.4378344140482011E-6</v>
      </c>
      <c r="S121">
        <v>5.8537340272153091E-5</v>
      </c>
      <c r="T121">
        <v>2.5136856497339228E-6</v>
      </c>
      <c r="U121">
        <v>6.6162485119381684E-6</v>
      </c>
      <c r="V121">
        <v>4.2611440247360129E-5</v>
      </c>
      <c r="W121">
        <v>3.9636162755718522E-7</v>
      </c>
      <c r="X121">
        <v>7.4904313628135505E-7</v>
      </c>
      <c r="Y121">
        <v>2.0612098786205803E-6</v>
      </c>
      <c r="Z121">
        <v>3.4265249057443625E-7</v>
      </c>
      <c r="AA121">
        <v>6.5708529621923695E-7</v>
      </c>
      <c r="AB121">
        <v>1.7722450013236058E-6</v>
      </c>
      <c r="AC121">
        <v>3.9636162755718522E-7</v>
      </c>
      <c r="AD121">
        <v>7.4904313628135505E-7</v>
      </c>
      <c r="AE121">
        <v>2.0612098786205803E-6</v>
      </c>
      <c r="AF121">
        <v>3.4265249057443625E-7</v>
      </c>
      <c r="AG121">
        <v>6.5708529621923695E-7</v>
      </c>
      <c r="AH121">
        <v>1.7722450013236058E-6</v>
      </c>
      <c r="AI121">
        <v>3.3930024833750079E-6</v>
      </c>
      <c r="AJ121">
        <v>8.1868775503295555E-6</v>
      </c>
      <c r="AK121">
        <v>6.059855015077367E-5</v>
      </c>
      <c r="AL121">
        <v>2.8563381403083589E-6</v>
      </c>
      <c r="AM121">
        <v>7.2733338081574051E-6</v>
      </c>
      <c r="AN121">
        <v>4.4383685248683736E-5</v>
      </c>
      <c r="AO121">
        <v>3.3930024833750079E-6</v>
      </c>
      <c r="AP121">
        <v>8.1868775503295555E-6</v>
      </c>
      <c r="AQ121">
        <v>6.059855015077367E-5</v>
      </c>
      <c r="AR121">
        <v>2.8563381403083589E-6</v>
      </c>
      <c r="AS121">
        <v>7.2733338081574051E-6</v>
      </c>
      <c r="AT121">
        <v>4.4383685248683736E-5</v>
      </c>
    </row>
    <row r="122" spans="1:46" x14ac:dyDescent="0.25">
      <c r="A122" s="21"/>
      <c r="B122" s="227"/>
      <c r="C122" s="18" t="s">
        <v>226</v>
      </c>
      <c r="D122">
        <v>7.4378344140482011E-6</v>
      </c>
      <c r="E122">
        <v>7.4378344140482011E-6</v>
      </c>
      <c r="F122">
        <v>7.4904313628135505E-7</v>
      </c>
      <c r="G122">
        <v>7.4904313628135505E-7</v>
      </c>
      <c r="H122">
        <v>8.1868775503295555E-6</v>
      </c>
      <c r="I122">
        <v>8.1868775503295555E-6</v>
      </c>
      <c r="K122">
        <v>7.4378344140482011E-6</v>
      </c>
      <c r="L122">
        <v>5.8537340272153091E-5</v>
      </c>
      <c r="M122">
        <v>2.5136856497339228E-6</v>
      </c>
      <c r="N122">
        <v>6.6162485119381684E-6</v>
      </c>
      <c r="O122">
        <v>4.2611440247360129E-5</v>
      </c>
      <c r="P122">
        <v>1.9977605705452153E-6</v>
      </c>
      <c r="Q122">
        <v>7.4378344140482011E-6</v>
      </c>
      <c r="R122">
        <v>5.8537340272153091E-5</v>
      </c>
      <c r="S122">
        <v>2.5136856497339228E-6</v>
      </c>
      <c r="T122">
        <v>6.6162485119381684E-6</v>
      </c>
      <c r="U122">
        <v>4.2611440247360129E-5</v>
      </c>
      <c r="V122">
        <v>1.9977605705452153E-6</v>
      </c>
      <c r="W122">
        <v>7.4904313628135505E-7</v>
      </c>
      <c r="X122">
        <v>2.0612098786205803E-6</v>
      </c>
      <c r="Y122">
        <v>3.4265249057443625E-7</v>
      </c>
      <c r="Z122">
        <v>6.5708529621923695E-7</v>
      </c>
      <c r="AA122">
        <v>1.7722450013236058E-6</v>
      </c>
      <c r="AB122">
        <v>2.9727122066788891E-7</v>
      </c>
      <c r="AC122">
        <v>7.4904313628135505E-7</v>
      </c>
      <c r="AD122">
        <v>2.0612098786205803E-6</v>
      </c>
      <c r="AE122">
        <v>3.4265249057443625E-7</v>
      </c>
      <c r="AF122">
        <v>6.5708529621923695E-7</v>
      </c>
      <c r="AG122">
        <v>1.7722450013236058E-6</v>
      </c>
      <c r="AH122">
        <v>2.9727122066788891E-7</v>
      </c>
      <c r="AI122">
        <v>8.1868775503295555E-6</v>
      </c>
      <c r="AJ122">
        <v>6.059855015077367E-5</v>
      </c>
      <c r="AK122">
        <v>2.8563381403083589E-6</v>
      </c>
      <c r="AL122">
        <v>7.2733338081574051E-6</v>
      </c>
      <c r="AM122">
        <v>4.4383685248683736E-5</v>
      </c>
      <c r="AN122">
        <v>2.295031791213104E-6</v>
      </c>
      <c r="AO122">
        <v>8.1868775503295555E-6</v>
      </c>
      <c r="AP122">
        <v>6.059855015077367E-5</v>
      </c>
      <c r="AQ122">
        <v>2.8563381403083589E-6</v>
      </c>
      <c r="AR122">
        <v>7.2733338081574051E-6</v>
      </c>
      <c r="AS122">
        <v>4.4383685248683736E-5</v>
      </c>
      <c r="AT122">
        <v>2.295031791213104E-6</v>
      </c>
    </row>
    <row r="123" spans="1:46" x14ac:dyDescent="0.25">
      <c r="A123" s="21"/>
      <c r="B123" s="227" t="s">
        <v>227</v>
      </c>
      <c r="C123" s="18" t="s">
        <v>224</v>
      </c>
      <c r="D123">
        <v>5.8537340272153091E-5</v>
      </c>
      <c r="E123">
        <v>5.8537340272153091E-5</v>
      </c>
      <c r="F123">
        <v>2.0612098786205803E-6</v>
      </c>
      <c r="G123">
        <v>2.0612098786205803E-6</v>
      </c>
      <c r="H123">
        <v>6.059855015077367E-5</v>
      </c>
      <c r="I123">
        <v>6.059855015077367E-5</v>
      </c>
      <c r="K123">
        <v>5.8537340272153091E-5</v>
      </c>
      <c r="L123">
        <v>2.5136856497339228E-6</v>
      </c>
      <c r="M123">
        <v>6.6162485119381684E-6</v>
      </c>
      <c r="N123">
        <v>4.2611440247360129E-5</v>
      </c>
      <c r="O123">
        <v>1.9977605705452153E-6</v>
      </c>
      <c r="P123">
        <v>4.9585562760321335E-6</v>
      </c>
      <c r="Q123">
        <v>5.8537340272153091E-5</v>
      </c>
      <c r="R123">
        <v>2.5136856497339228E-6</v>
      </c>
      <c r="S123">
        <v>6.6162485119381684E-6</v>
      </c>
      <c r="T123">
        <v>4.2611440247360129E-5</v>
      </c>
      <c r="U123">
        <v>1.9977605705452153E-6</v>
      </c>
      <c r="V123">
        <v>4.9585562760321335E-6</v>
      </c>
      <c r="W123">
        <v>2.0612098786205803E-6</v>
      </c>
      <c r="X123">
        <v>3.4265249057443625E-7</v>
      </c>
      <c r="Y123">
        <v>6.5708529621923695E-7</v>
      </c>
      <c r="Z123">
        <v>1.7722450013236058E-6</v>
      </c>
      <c r="AA123">
        <v>2.9727122066788891E-7</v>
      </c>
      <c r="AB123">
        <v>5.6178235221101634E-7</v>
      </c>
      <c r="AC123">
        <v>2.0612098786205803E-6</v>
      </c>
      <c r="AD123">
        <v>3.4265249057443625E-7</v>
      </c>
      <c r="AE123">
        <v>6.5708529621923695E-7</v>
      </c>
      <c r="AF123">
        <v>1.7722450013236058E-6</v>
      </c>
      <c r="AG123">
        <v>2.9727122066788891E-7</v>
      </c>
      <c r="AH123">
        <v>5.6178235221101634E-7</v>
      </c>
      <c r="AI123">
        <v>6.059855015077367E-5</v>
      </c>
      <c r="AJ123">
        <v>2.8563381403083589E-6</v>
      </c>
      <c r="AK123">
        <v>7.2733338081574051E-6</v>
      </c>
      <c r="AL123">
        <v>4.4383685248683736E-5</v>
      </c>
      <c r="AM123">
        <v>2.295031791213104E-6</v>
      </c>
      <c r="AN123">
        <v>5.5203386282431495E-6</v>
      </c>
      <c r="AO123">
        <v>6.059855015077367E-5</v>
      </c>
      <c r="AP123">
        <v>2.8563381403083589E-6</v>
      </c>
      <c r="AQ123">
        <v>7.2733338081574051E-6</v>
      </c>
      <c r="AR123">
        <v>4.4383685248683736E-5</v>
      </c>
      <c r="AS123">
        <v>2.295031791213104E-6</v>
      </c>
      <c r="AT123">
        <v>5.5203386282431495E-6</v>
      </c>
    </row>
    <row r="124" spans="1:46" x14ac:dyDescent="0.25">
      <c r="A124" s="21"/>
      <c r="B124" s="227"/>
      <c r="C124" s="18" t="s">
        <v>225</v>
      </c>
      <c r="D124">
        <v>2.5136856497339228E-6</v>
      </c>
      <c r="E124">
        <v>2.5136856497339228E-6</v>
      </c>
      <c r="F124">
        <v>3.4265249057443625E-7</v>
      </c>
      <c r="G124">
        <v>3.4265249057443625E-7</v>
      </c>
      <c r="H124">
        <v>2.8563381403083589E-6</v>
      </c>
      <c r="I124">
        <v>2.8563381403083589E-6</v>
      </c>
      <c r="K124">
        <v>2.5136856497339228E-6</v>
      </c>
      <c r="L124">
        <v>6.6162485119381684E-6</v>
      </c>
      <c r="M124">
        <v>4.2611440247360129E-5</v>
      </c>
      <c r="N124">
        <v>1.9977605705452153E-6</v>
      </c>
      <c r="O124">
        <v>4.9585562760321335E-6</v>
      </c>
      <c r="P124">
        <v>3.9024893514768723E-5</v>
      </c>
      <c r="Q124">
        <v>2.5136856497339228E-6</v>
      </c>
      <c r="R124">
        <v>6.6162485119381684E-6</v>
      </c>
      <c r="S124">
        <v>4.2611440247360129E-5</v>
      </c>
      <c r="T124">
        <v>1.9977605705452153E-6</v>
      </c>
      <c r="U124">
        <v>4.9585562760321335E-6</v>
      </c>
      <c r="V124">
        <v>3.9024893514768723E-5</v>
      </c>
      <c r="W124">
        <v>3.4265249057443625E-7</v>
      </c>
      <c r="X124">
        <v>6.5708529621923695E-7</v>
      </c>
      <c r="Y124">
        <v>1.7722450013236058E-6</v>
      </c>
      <c r="Z124">
        <v>2.9727122066788891E-7</v>
      </c>
      <c r="AA124">
        <v>5.6178235221101634E-7</v>
      </c>
      <c r="AB124">
        <v>1.5459074089654353E-6</v>
      </c>
      <c r="AC124">
        <v>3.4265249057443625E-7</v>
      </c>
      <c r="AD124">
        <v>6.5708529621923695E-7</v>
      </c>
      <c r="AE124">
        <v>1.7722450013236058E-6</v>
      </c>
      <c r="AF124">
        <v>2.9727122066788891E-7</v>
      </c>
      <c r="AG124">
        <v>5.6178235221101634E-7</v>
      </c>
      <c r="AH124">
        <v>1.5459074089654353E-6</v>
      </c>
      <c r="AI124">
        <v>2.8563381403083589E-6</v>
      </c>
      <c r="AJ124">
        <v>7.2733338081574051E-6</v>
      </c>
      <c r="AK124">
        <v>4.4383685248683736E-5</v>
      </c>
      <c r="AL124">
        <v>2.295031791213104E-6</v>
      </c>
      <c r="AM124">
        <v>5.5203386282431495E-6</v>
      </c>
      <c r="AN124">
        <v>4.057080092373416E-5</v>
      </c>
      <c r="AO124">
        <v>2.8563381403083589E-6</v>
      </c>
      <c r="AP124">
        <v>7.2733338081574051E-6</v>
      </c>
      <c r="AQ124">
        <v>4.4383685248683736E-5</v>
      </c>
      <c r="AR124">
        <v>2.295031791213104E-6</v>
      </c>
      <c r="AS124">
        <v>5.5203386282431495E-6</v>
      </c>
      <c r="AT124">
        <v>4.057080092373416E-5</v>
      </c>
    </row>
    <row r="125" spans="1:46" x14ac:dyDescent="0.25">
      <c r="A125" s="21"/>
      <c r="B125" s="227"/>
      <c r="C125" s="18" t="s">
        <v>226</v>
      </c>
      <c r="D125">
        <v>6.6162485119381684E-6</v>
      </c>
      <c r="E125">
        <v>6.6162485119381684E-6</v>
      </c>
      <c r="F125">
        <v>6.5708529621923695E-7</v>
      </c>
      <c r="G125">
        <v>6.5708529621923695E-7</v>
      </c>
      <c r="H125">
        <v>7.2733338081574051E-6</v>
      </c>
      <c r="I125">
        <v>7.2733338081574051E-6</v>
      </c>
      <c r="K125">
        <v>6.6162485119381684E-6</v>
      </c>
      <c r="L125">
        <v>4.2611440247360129E-5</v>
      </c>
      <c r="M125">
        <v>1.9977605705452153E-6</v>
      </c>
      <c r="N125">
        <v>4.9585562760321335E-6</v>
      </c>
      <c r="O125">
        <v>3.9024893514768723E-5</v>
      </c>
      <c r="P125">
        <v>1.6757904331559485E-6</v>
      </c>
      <c r="Q125">
        <v>6.6162485119381684E-6</v>
      </c>
      <c r="R125">
        <v>4.2611440247360129E-5</v>
      </c>
      <c r="S125">
        <v>1.9977605705452153E-6</v>
      </c>
      <c r="T125">
        <v>4.9585562760321335E-6</v>
      </c>
      <c r="U125">
        <v>3.9024893514768723E-5</v>
      </c>
      <c r="V125">
        <v>1.6757904331559485E-6</v>
      </c>
      <c r="W125">
        <v>6.5708529621923695E-7</v>
      </c>
      <c r="X125">
        <v>1.7722450013236058E-6</v>
      </c>
      <c r="Y125">
        <v>2.9727122066788891E-7</v>
      </c>
      <c r="Z125">
        <v>5.6178235221101634E-7</v>
      </c>
      <c r="AA125">
        <v>1.5459074089654353E-6</v>
      </c>
      <c r="AB125">
        <v>2.5698936793082717E-7</v>
      </c>
      <c r="AC125">
        <v>6.5708529621923695E-7</v>
      </c>
      <c r="AD125">
        <v>1.7722450013236058E-6</v>
      </c>
      <c r="AE125">
        <v>2.9727122066788891E-7</v>
      </c>
      <c r="AF125">
        <v>5.6178235221101634E-7</v>
      </c>
      <c r="AG125">
        <v>1.5459074089654353E-6</v>
      </c>
      <c r="AH125">
        <v>2.5698936793082717E-7</v>
      </c>
      <c r="AI125">
        <v>7.2733338081574051E-6</v>
      </c>
      <c r="AJ125">
        <v>4.4383685248683736E-5</v>
      </c>
      <c r="AK125">
        <v>2.295031791213104E-6</v>
      </c>
      <c r="AL125">
        <v>5.5203386282431495E-6</v>
      </c>
      <c r="AM125">
        <v>4.057080092373416E-5</v>
      </c>
      <c r="AN125">
        <v>1.9327798010867758E-6</v>
      </c>
      <c r="AO125">
        <v>7.2733338081574051E-6</v>
      </c>
      <c r="AP125">
        <v>4.4383685248683736E-5</v>
      </c>
      <c r="AQ125">
        <v>2.295031791213104E-6</v>
      </c>
      <c r="AR125">
        <v>5.5203386282431495E-6</v>
      </c>
      <c r="AS125">
        <v>4.057080092373416E-5</v>
      </c>
      <c r="AT125">
        <v>1.9327798010867758E-6</v>
      </c>
    </row>
    <row r="126" spans="1:46" x14ac:dyDescent="0.25">
      <c r="A126" s="21" t="s">
        <v>44</v>
      </c>
      <c r="B126" s="227" t="s">
        <v>223</v>
      </c>
      <c r="C126" s="18" t="s">
        <v>224</v>
      </c>
      <c r="D126">
        <v>4.2611440247360129E-5</v>
      </c>
      <c r="E126">
        <v>4.2611440247360129E-5</v>
      </c>
      <c r="F126">
        <v>1.7722450013236058E-6</v>
      </c>
      <c r="G126">
        <v>1.7722450013236058E-6</v>
      </c>
      <c r="H126">
        <v>4.4383685248683736E-5</v>
      </c>
      <c r="I126">
        <v>4.4383685248683736E-5</v>
      </c>
      <c r="K126">
        <v>4.2611440247360129E-5</v>
      </c>
      <c r="L126">
        <v>1.9977605705452153E-6</v>
      </c>
      <c r="M126">
        <v>4.9585562760321335E-6</v>
      </c>
      <c r="N126">
        <v>3.9024893514768723E-5</v>
      </c>
      <c r="O126">
        <v>1.6757904331559485E-6</v>
      </c>
      <c r="P126">
        <v>4.4108323412921117E-6</v>
      </c>
      <c r="Q126">
        <v>4.2611440247360129E-5</v>
      </c>
      <c r="R126">
        <v>1.9977605705452153E-6</v>
      </c>
      <c r="S126">
        <v>4.9585562760321335E-6</v>
      </c>
      <c r="T126">
        <v>3.9024893514768723E-5</v>
      </c>
      <c r="U126">
        <v>1.6757904331559485E-6</v>
      </c>
      <c r="V126">
        <v>4.4108323412921117E-6</v>
      </c>
      <c r="W126">
        <v>1.7722450013236058E-6</v>
      </c>
      <c r="X126">
        <v>2.9727122066788891E-7</v>
      </c>
      <c r="Y126">
        <v>5.6178235221101634E-7</v>
      </c>
      <c r="Z126">
        <v>1.5459074089654353E-6</v>
      </c>
      <c r="AA126">
        <v>2.5698936793082717E-7</v>
      </c>
      <c r="AB126">
        <v>4.9281397216442777E-7</v>
      </c>
      <c r="AC126">
        <v>1.7722450013236058E-6</v>
      </c>
      <c r="AD126">
        <v>2.9727122066788891E-7</v>
      </c>
      <c r="AE126">
        <v>5.6178235221101634E-7</v>
      </c>
      <c r="AF126">
        <v>1.5459074089654353E-6</v>
      </c>
      <c r="AG126">
        <v>2.5698936793082717E-7</v>
      </c>
      <c r="AH126">
        <v>4.9281397216442777E-7</v>
      </c>
      <c r="AI126">
        <v>4.4383685248683736E-5</v>
      </c>
      <c r="AJ126">
        <v>2.295031791213104E-6</v>
      </c>
      <c r="AK126">
        <v>5.5203386282431495E-6</v>
      </c>
      <c r="AL126">
        <v>4.057080092373416E-5</v>
      </c>
      <c r="AM126">
        <v>1.9327798010867758E-6</v>
      </c>
      <c r="AN126">
        <v>4.9036463134565394E-6</v>
      </c>
      <c r="AO126">
        <v>4.4383685248683736E-5</v>
      </c>
      <c r="AP126">
        <v>2.295031791213104E-6</v>
      </c>
      <c r="AQ126">
        <v>5.5203386282431495E-6</v>
      </c>
      <c r="AR126">
        <v>4.057080092373416E-5</v>
      </c>
      <c r="AS126">
        <v>1.9327798010867758E-6</v>
      </c>
      <c r="AT126">
        <v>4.9036463134565394E-6</v>
      </c>
    </row>
    <row r="127" spans="1:46" x14ac:dyDescent="0.25">
      <c r="A127" s="21"/>
      <c r="B127" s="227"/>
      <c r="C127" s="18" t="s">
        <v>225</v>
      </c>
      <c r="D127">
        <v>1.9977605705452153E-6</v>
      </c>
      <c r="E127">
        <v>1.9977605705452153E-6</v>
      </c>
      <c r="F127">
        <v>2.9727122066788891E-7</v>
      </c>
      <c r="G127">
        <v>2.9727122066788891E-7</v>
      </c>
      <c r="H127">
        <v>2.295031791213104E-6</v>
      </c>
      <c r="I127">
        <v>2.295031791213104E-6</v>
      </c>
      <c r="K127">
        <v>1.9977605705452153E-6</v>
      </c>
      <c r="L127">
        <v>4.9585562760321335E-6</v>
      </c>
      <c r="M127">
        <v>3.9024893514768723E-5</v>
      </c>
      <c r="N127">
        <v>1.6757904331559485E-6</v>
      </c>
      <c r="O127">
        <v>4.4108323412921117E-6</v>
      </c>
      <c r="P127">
        <v>3.1958580185520098E-5</v>
      </c>
      <c r="Q127">
        <v>1.9977605705452153E-6</v>
      </c>
      <c r="R127">
        <v>4.9585562760321335E-6</v>
      </c>
      <c r="S127">
        <v>3.9024893514768723E-5</v>
      </c>
      <c r="T127">
        <v>1.6757904331559485E-6</v>
      </c>
      <c r="U127">
        <v>4.4108323412921117E-6</v>
      </c>
      <c r="V127">
        <v>3.1958580185520098E-5</v>
      </c>
      <c r="W127">
        <v>2.9727122066788891E-7</v>
      </c>
      <c r="X127">
        <v>5.6178235221101634E-7</v>
      </c>
      <c r="Y127">
        <v>1.5459074089654353E-6</v>
      </c>
      <c r="Z127">
        <v>2.5698936793082717E-7</v>
      </c>
      <c r="AA127">
        <v>4.9281397216442777E-7</v>
      </c>
      <c r="AB127">
        <v>1.1814966675490704E-6</v>
      </c>
      <c r="AC127">
        <v>2.9727122066788891E-7</v>
      </c>
      <c r="AD127">
        <v>5.6178235221101634E-7</v>
      </c>
      <c r="AE127">
        <v>1.5459074089654353E-6</v>
      </c>
      <c r="AF127">
        <v>2.5698936793082717E-7</v>
      </c>
      <c r="AG127">
        <v>4.9281397216442777E-7</v>
      </c>
      <c r="AH127">
        <v>1.1814966675490704E-6</v>
      </c>
      <c r="AI127">
        <v>2.295031791213104E-6</v>
      </c>
      <c r="AJ127">
        <v>5.5203386282431495E-6</v>
      </c>
      <c r="AK127">
        <v>4.057080092373416E-5</v>
      </c>
      <c r="AL127">
        <v>1.9327798010867758E-6</v>
      </c>
      <c r="AM127">
        <v>4.9036463134565394E-6</v>
      </c>
      <c r="AN127">
        <v>3.3140076853069167E-5</v>
      </c>
      <c r="AO127">
        <v>2.295031791213104E-6</v>
      </c>
      <c r="AP127">
        <v>5.5203386282431495E-6</v>
      </c>
      <c r="AQ127">
        <v>4.057080092373416E-5</v>
      </c>
      <c r="AR127">
        <v>1.9327798010867758E-6</v>
      </c>
      <c r="AS127">
        <v>4.9036463134565394E-6</v>
      </c>
      <c r="AT127">
        <v>3.3140076853069167E-5</v>
      </c>
    </row>
    <row r="128" spans="1:46" x14ac:dyDescent="0.25">
      <c r="A128" s="21"/>
      <c r="B128" s="227"/>
      <c r="C128" s="18" t="s">
        <v>226</v>
      </c>
      <c r="D128">
        <v>4.9585562760321335E-6</v>
      </c>
      <c r="E128">
        <v>4.9585562760321335E-6</v>
      </c>
      <c r="F128">
        <v>5.6178235221101634E-7</v>
      </c>
      <c r="G128">
        <v>5.6178235221101634E-7</v>
      </c>
      <c r="H128">
        <v>5.5203386282431495E-6</v>
      </c>
      <c r="I128">
        <v>5.5203386282431495E-6</v>
      </c>
      <c r="K128">
        <v>4.9585562760321335E-6</v>
      </c>
      <c r="L128">
        <v>3.9024893514768723E-5</v>
      </c>
      <c r="M128">
        <v>1.6757904331559485E-6</v>
      </c>
      <c r="N128">
        <v>4.4108323412921117E-6</v>
      </c>
      <c r="O128">
        <v>3.1958580185520098E-5</v>
      </c>
      <c r="P128">
        <v>1.4983204279089115E-6</v>
      </c>
      <c r="Q128">
        <v>4.9585562760321335E-6</v>
      </c>
      <c r="R128">
        <v>3.9024893514768723E-5</v>
      </c>
      <c r="S128">
        <v>1.6757904331559485E-6</v>
      </c>
      <c r="T128">
        <v>4.4108323412921117E-6</v>
      </c>
      <c r="U128">
        <v>3.1958580185520098E-5</v>
      </c>
      <c r="V128">
        <v>1.4983204279089115E-6</v>
      </c>
      <c r="W128">
        <v>5.6178235221101634E-7</v>
      </c>
      <c r="X128">
        <v>1.5459074089654353E-6</v>
      </c>
      <c r="Y128">
        <v>2.5698936793082717E-7</v>
      </c>
      <c r="Z128">
        <v>4.9281397216442777E-7</v>
      </c>
      <c r="AA128">
        <v>1.1814966675490704E-6</v>
      </c>
      <c r="AB128">
        <v>1.9818081377859261E-7</v>
      </c>
      <c r="AC128">
        <v>5.6178235221101634E-7</v>
      </c>
      <c r="AD128">
        <v>1.5459074089654353E-6</v>
      </c>
      <c r="AE128">
        <v>2.5698936793082717E-7</v>
      </c>
      <c r="AF128">
        <v>4.9281397216442777E-7</v>
      </c>
      <c r="AG128">
        <v>1.1814966675490704E-6</v>
      </c>
      <c r="AH128">
        <v>1.9818081377859261E-7</v>
      </c>
      <c r="AI128">
        <v>5.5203386282431495E-6</v>
      </c>
      <c r="AJ128">
        <v>4.057080092373416E-5</v>
      </c>
      <c r="AK128">
        <v>1.9327798010867758E-6</v>
      </c>
      <c r="AL128">
        <v>4.9036463134565394E-6</v>
      </c>
      <c r="AM128">
        <v>3.3140076853069167E-5</v>
      </c>
      <c r="AN128">
        <v>1.696501241687504E-6</v>
      </c>
      <c r="AO128">
        <v>5.5203386282431495E-6</v>
      </c>
      <c r="AP128">
        <v>4.057080092373416E-5</v>
      </c>
      <c r="AQ128">
        <v>1.9327798010867758E-6</v>
      </c>
      <c r="AR128">
        <v>4.9036463134565394E-6</v>
      </c>
      <c r="AS128">
        <v>3.3140076853069167E-5</v>
      </c>
      <c r="AT128">
        <v>1.696501241687504E-6</v>
      </c>
    </row>
    <row r="129" spans="1:46" x14ac:dyDescent="0.25">
      <c r="A129" s="21"/>
      <c r="B129" s="227" t="s">
        <v>227</v>
      </c>
      <c r="C129" s="18" t="s">
        <v>224</v>
      </c>
      <c r="D129">
        <v>3.9024893514768723E-5</v>
      </c>
      <c r="E129">
        <v>3.9024893514768723E-5</v>
      </c>
      <c r="F129">
        <v>1.5459074089654353E-6</v>
      </c>
      <c r="G129">
        <v>1.5459074089654353E-6</v>
      </c>
      <c r="H129">
        <v>4.057080092373416E-5</v>
      </c>
      <c r="I129">
        <v>4.057080092373416E-5</v>
      </c>
      <c r="K129">
        <v>3.9024893514768723E-5</v>
      </c>
      <c r="L129">
        <v>1.6757904331559485E-6</v>
      </c>
      <c r="M129">
        <v>4.4108323412921117E-6</v>
      </c>
      <c r="N129">
        <v>3.1958580185520098E-5</v>
      </c>
      <c r="O129">
        <v>1.4983204279089115E-6</v>
      </c>
      <c r="P129">
        <v>3.7189172070241006E-6</v>
      </c>
      <c r="Q129">
        <v>3.9024893514768723E-5</v>
      </c>
      <c r="R129">
        <v>1.6757904331559485E-6</v>
      </c>
      <c r="S129">
        <v>4.4108323412921117E-6</v>
      </c>
      <c r="T129">
        <v>3.1958580185520098E-5</v>
      </c>
      <c r="U129">
        <v>1.4983204279089115E-6</v>
      </c>
      <c r="V129">
        <v>3.7189172070241006E-6</v>
      </c>
      <c r="W129">
        <v>1.5459074089654353E-6</v>
      </c>
      <c r="X129">
        <v>2.5698936793082717E-7</v>
      </c>
      <c r="Y129">
        <v>4.9281397216442777E-7</v>
      </c>
      <c r="Z129">
        <v>1.1814966675490704E-6</v>
      </c>
      <c r="AA129">
        <v>1.9818081377859261E-7</v>
      </c>
      <c r="AB129">
        <v>3.7452156814067753E-7</v>
      </c>
      <c r="AC129">
        <v>1.5459074089654353E-6</v>
      </c>
      <c r="AD129">
        <v>2.5698936793082717E-7</v>
      </c>
      <c r="AE129">
        <v>4.9281397216442777E-7</v>
      </c>
      <c r="AF129">
        <v>1.1814966675490704E-6</v>
      </c>
      <c r="AG129">
        <v>1.9818081377859261E-7</v>
      </c>
      <c r="AH129">
        <v>3.7452156814067753E-7</v>
      </c>
      <c r="AI129">
        <v>4.057080092373416E-5</v>
      </c>
      <c r="AJ129">
        <v>1.9327798010867758E-6</v>
      </c>
      <c r="AK129">
        <v>4.9036463134565394E-6</v>
      </c>
      <c r="AL129">
        <v>3.3140076853069167E-5</v>
      </c>
      <c r="AM129">
        <v>1.696501241687504E-6</v>
      </c>
      <c r="AN129">
        <v>4.0934387751647778E-6</v>
      </c>
      <c r="AO129">
        <v>4.057080092373416E-5</v>
      </c>
      <c r="AP129">
        <v>1.9327798010867758E-6</v>
      </c>
      <c r="AQ129">
        <v>4.9036463134565394E-6</v>
      </c>
      <c r="AR129">
        <v>3.3140076853069167E-5</v>
      </c>
      <c r="AS129">
        <v>1.696501241687504E-6</v>
      </c>
      <c r="AT129">
        <v>4.0934387751647778E-6</v>
      </c>
    </row>
    <row r="130" spans="1:46" x14ac:dyDescent="0.25">
      <c r="A130" s="21"/>
      <c r="B130" s="227"/>
      <c r="C130" s="18" t="s">
        <v>225</v>
      </c>
      <c r="D130">
        <v>1.6757904331559485E-6</v>
      </c>
      <c r="E130">
        <v>1.6757904331559485E-6</v>
      </c>
      <c r="F130">
        <v>2.5698936793082717E-7</v>
      </c>
      <c r="G130">
        <v>2.5698936793082717E-7</v>
      </c>
      <c r="H130">
        <v>1.9327798010867758E-6</v>
      </c>
      <c r="I130">
        <v>1.9327798010867758E-6</v>
      </c>
      <c r="K130">
        <v>1.6757904331559485E-6</v>
      </c>
      <c r="L130">
        <v>4.4108323412921117E-6</v>
      </c>
      <c r="M130">
        <v>3.1958580185520098E-5</v>
      </c>
      <c r="N130">
        <v>1.4983204279089115E-6</v>
      </c>
      <c r="O130">
        <v>3.7189172070241006E-6</v>
      </c>
      <c r="P130">
        <v>2.9268670136076545E-5</v>
      </c>
      <c r="Q130">
        <v>1.6757904331559485E-6</v>
      </c>
      <c r="R130">
        <v>4.4108323412921117E-6</v>
      </c>
      <c r="S130">
        <v>3.1958580185520098E-5</v>
      </c>
      <c r="T130">
        <v>1.4983204279089115E-6</v>
      </c>
      <c r="U130">
        <v>3.7189172070241006E-6</v>
      </c>
      <c r="V130">
        <v>2.9268670136076545E-5</v>
      </c>
      <c r="W130">
        <v>2.5698936793082717E-7</v>
      </c>
      <c r="X130">
        <v>4.9281397216442777E-7</v>
      </c>
      <c r="Y130">
        <v>1.1814966675490704E-6</v>
      </c>
      <c r="Z130">
        <v>1.9818081377859261E-7</v>
      </c>
      <c r="AA130">
        <v>3.7452156814067753E-7</v>
      </c>
      <c r="AB130">
        <v>1.0306049393102901E-6</v>
      </c>
      <c r="AC130">
        <v>2.5698936793082717E-7</v>
      </c>
      <c r="AD130">
        <v>4.9281397216442777E-7</v>
      </c>
      <c r="AE130">
        <v>1.1814966675490704E-6</v>
      </c>
      <c r="AF130">
        <v>1.9818081377859261E-7</v>
      </c>
      <c r="AG130">
        <v>3.7452156814067753E-7</v>
      </c>
      <c r="AH130">
        <v>1.0306049393102901E-6</v>
      </c>
      <c r="AI130">
        <v>1.9327798010867758E-6</v>
      </c>
      <c r="AJ130">
        <v>4.9036463134565394E-6</v>
      </c>
      <c r="AK130">
        <v>3.3140076853069167E-5</v>
      </c>
      <c r="AL130">
        <v>1.696501241687504E-6</v>
      </c>
      <c r="AM130">
        <v>4.0934387751647778E-6</v>
      </c>
      <c r="AN130">
        <v>3.0299275075386835E-5</v>
      </c>
      <c r="AO130">
        <v>1.9327798010867758E-6</v>
      </c>
      <c r="AP130">
        <v>4.9036463134565394E-6</v>
      </c>
      <c r="AQ130">
        <v>3.3140076853069167E-5</v>
      </c>
      <c r="AR130">
        <v>1.696501241687504E-6</v>
      </c>
      <c r="AS130">
        <v>4.0934387751647778E-6</v>
      </c>
      <c r="AT130">
        <v>3.0299275075386835E-5</v>
      </c>
    </row>
    <row r="131" spans="1:46" x14ac:dyDescent="0.25">
      <c r="A131" s="21"/>
      <c r="B131" s="227"/>
      <c r="C131" s="18" t="s">
        <v>226</v>
      </c>
      <c r="D131">
        <v>4.4108323412921117E-6</v>
      </c>
      <c r="E131">
        <v>4.4108323412921117E-6</v>
      </c>
      <c r="F131">
        <v>4.9281397216442777E-7</v>
      </c>
      <c r="G131">
        <v>4.9281397216442777E-7</v>
      </c>
      <c r="H131">
        <v>4.9036463134565394E-6</v>
      </c>
      <c r="I131">
        <v>4.9036463134565394E-6</v>
      </c>
      <c r="K131">
        <v>4.4108323412921117E-6</v>
      </c>
      <c r="L131">
        <v>3.1958580185520098E-5</v>
      </c>
      <c r="M131">
        <v>1.4983204279089115E-6</v>
      </c>
      <c r="N131">
        <v>3.7189172070241006E-6</v>
      </c>
      <c r="O131">
        <v>2.9268670136076545E-5</v>
      </c>
      <c r="P131">
        <v>1.2568428248669614E-6</v>
      </c>
      <c r="Q131">
        <v>4.4108323412921117E-6</v>
      </c>
      <c r="R131">
        <v>3.1958580185520098E-5</v>
      </c>
      <c r="S131">
        <v>1.4983204279089115E-6</v>
      </c>
      <c r="T131">
        <v>3.7189172070241006E-6</v>
      </c>
      <c r="U131">
        <v>2.9268670136076545E-5</v>
      </c>
      <c r="V131">
        <v>1.2568428248669614E-6</v>
      </c>
      <c r="W131">
        <v>4.9281397216442777E-7</v>
      </c>
      <c r="X131">
        <v>1.1814966675490704E-6</v>
      </c>
      <c r="Y131">
        <v>1.9818081377859261E-7</v>
      </c>
      <c r="Z131">
        <v>3.7452156814067753E-7</v>
      </c>
      <c r="AA131">
        <v>1.0306049393102901E-6</v>
      </c>
      <c r="AB131">
        <v>1.7132624528721812E-7</v>
      </c>
      <c r="AC131">
        <v>4.9281397216442777E-7</v>
      </c>
      <c r="AD131">
        <v>1.1814966675490704E-6</v>
      </c>
      <c r="AE131">
        <v>1.9818081377859261E-7</v>
      </c>
      <c r="AF131">
        <v>3.7452156814067753E-7</v>
      </c>
      <c r="AG131">
        <v>1.0306049393102901E-6</v>
      </c>
      <c r="AH131">
        <v>1.7132624528721812E-7</v>
      </c>
      <c r="AI131">
        <v>4.9036463134565394E-6</v>
      </c>
      <c r="AJ131">
        <v>3.3140076853069167E-5</v>
      </c>
      <c r="AK131">
        <v>1.696501241687504E-6</v>
      </c>
      <c r="AL131">
        <v>4.0934387751647778E-6</v>
      </c>
      <c r="AM131">
        <v>3.0299275075386835E-5</v>
      </c>
      <c r="AN131">
        <v>1.4281690701541794E-6</v>
      </c>
      <c r="AO131">
        <v>4.9036463134565394E-6</v>
      </c>
      <c r="AP131">
        <v>3.3140076853069167E-5</v>
      </c>
      <c r="AQ131">
        <v>1.696501241687504E-6</v>
      </c>
      <c r="AR131">
        <v>4.0934387751647778E-6</v>
      </c>
      <c r="AS131">
        <v>3.0299275075386835E-5</v>
      </c>
      <c r="AT131">
        <v>1.4281690701541794E-6</v>
      </c>
    </row>
    <row r="132" spans="1:46" x14ac:dyDescent="0.25">
      <c r="A132" s="21" t="s">
        <v>45</v>
      </c>
      <c r="B132" s="227" t="s">
        <v>223</v>
      </c>
      <c r="C132" s="18" t="s">
        <v>224</v>
      </c>
      <c r="D132">
        <v>3.1958580185520098E-5</v>
      </c>
      <c r="E132">
        <v>3.1958580185520098E-5</v>
      </c>
      <c r="F132">
        <v>1.1814966675490704E-6</v>
      </c>
      <c r="G132">
        <v>1.1814966675490704E-6</v>
      </c>
      <c r="H132">
        <v>3.3140076853069167E-5</v>
      </c>
      <c r="I132">
        <v>3.3140076853069167E-5</v>
      </c>
      <c r="K132">
        <v>3.1958580185520098E-5</v>
      </c>
      <c r="L132">
        <v>1.4983204279089115E-6</v>
      </c>
      <c r="M132">
        <v>3.7189172070241006E-6</v>
      </c>
      <c r="N132">
        <v>2.9268670136076545E-5</v>
      </c>
      <c r="O132">
        <v>1.2568428248669614E-6</v>
      </c>
      <c r="P132">
        <v>3.3081242559690842E-6</v>
      </c>
      <c r="Q132">
        <v>3.1958580185520098E-5</v>
      </c>
      <c r="R132">
        <v>1.4983204279089115E-6</v>
      </c>
      <c r="S132">
        <v>3.7189172070241006E-6</v>
      </c>
      <c r="T132">
        <v>2.9268670136076545E-5</v>
      </c>
      <c r="U132">
        <v>1.2568428248669614E-6</v>
      </c>
      <c r="V132">
        <v>3.3081242559690842E-6</v>
      </c>
      <c r="W132">
        <v>1.1814966675490704E-6</v>
      </c>
      <c r="X132">
        <v>1.9818081377859261E-7</v>
      </c>
      <c r="Y132">
        <v>3.7452156814067753E-7</v>
      </c>
      <c r="Z132">
        <v>1.0306049393102901E-6</v>
      </c>
      <c r="AA132">
        <v>1.7132624528721812E-7</v>
      </c>
      <c r="AB132">
        <v>3.2854264810961848E-7</v>
      </c>
      <c r="AC132">
        <v>1.1814966675490704E-6</v>
      </c>
      <c r="AD132">
        <v>1.9818081377859261E-7</v>
      </c>
      <c r="AE132">
        <v>3.7452156814067753E-7</v>
      </c>
      <c r="AF132">
        <v>1.0306049393102901E-6</v>
      </c>
      <c r="AG132">
        <v>1.7132624528721812E-7</v>
      </c>
      <c r="AH132">
        <v>3.2854264810961848E-7</v>
      </c>
      <c r="AI132">
        <v>3.3140076853069167E-5</v>
      </c>
      <c r="AJ132">
        <v>1.696501241687504E-6</v>
      </c>
      <c r="AK132">
        <v>4.0934387751647778E-6</v>
      </c>
      <c r="AL132">
        <v>3.0299275075386835E-5</v>
      </c>
      <c r="AM132">
        <v>1.4281690701541794E-6</v>
      </c>
      <c r="AN132">
        <v>3.6366669040787026E-6</v>
      </c>
      <c r="AO132">
        <v>3.3140076853069167E-5</v>
      </c>
      <c r="AP132">
        <v>1.696501241687504E-6</v>
      </c>
      <c r="AQ132">
        <v>4.0934387751647778E-6</v>
      </c>
      <c r="AR132">
        <v>3.0299275075386835E-5</v>
      </c>
      <c r="AS132">
        <v>1.4281690701541794E-6</v>
      </c>
      <c r="AT132">
        <v>3.6366669040787026E-6</v>
      </c>
    </row>
    <row r="133" spans="1:46" x14ac:dyDescent="0.25">
      <c r="A133" s="21"/>
      <c r="B133" s="227"/>
      <c r="C133" s="18" t="s">
        <v>225</v>
      </c>
      <c r="D133">
        <v>1.4983204279089115E-6</v>
      </c>
      <c r="E133">
        <v>1.4983204279089115E-6</v>
      </c>
      <c r="F133">
        <v>1.9818081377859261E-7</v>
      </c>
      <c r="G133">
        <v>1.9818081377859261E-7</v>
      </c>
      <c r="H133">
        <v>1.696501241687504E-6</v>
      </c>
      <c r="I133">
        <v>1.696501241687504E-6</v>
      </c>
      <c r="K133">
        <v>1.4983204279089115E-6</v>
      </c>
      <c r="L133">
        <v>3.7189172070241006E-6</v>
      </c>
      <c r="M133">
        <v>2.9268670136076545E-5</v>
      </c>
      <c r="N133">
        <v>1.2568428248669614E-6</v>
      </c>
      <c r="O133">
        <v>3.3081242559690842E-6</v>
      </c>
      <c r="P133">
        <v>2.1305720123680064E-5</v>
      </c>
      <c r="Q133">
        <v>1.4983204279089115E-6</v>
      </c>
      <c r="R133">
        <v>3.7189172070241006E-6</v>
      </c>
      <c r="S133">
        <v>2.9268670136076545E-5</v>
      </c>
      <c r="T133">
        <v>1.2568428248669614E-6</v>
      </c>
      <c r="U133">
        <v>3.3081242559690842E-6</v>
      </c>
      <c r="V133">
        <v>2.1305720123680064E-5</v>
      </c>
      <c r="W133">
        <v>1.9818081377859261E-7</v>
      </c>
      <c r="X133">
        <v>3.7452156814067753E-7</v>
      </c>
      <c r="Y133">
        <v>1.0306049393102901E-6</v>
      </c>
      <c r="Z133">
        <v>1.7132624528721812E-7</v>
      </c>
      <c r="AA133">
        <v>3.2854264810961848E-7</v>
      </c>
      <c r="AB133">
        <v>1.1814966675490704E-6</v>
      </c>
      <c r="AC133">
        <v>1.9818081377859261E-7</v>
      </c>
      <c r="AD133">
        <v>3.7452156814067753E-7</v>
      </c>
      <c r="AE133">
        <v>1.0306049393102901E-6</v>
      </c>
      <c r="AF133">
        <v>1.7132624528721812E-7</v>
      </c>
      <c r="AG133">
        <v>3.2854264810961848E-7</v>
      </c>
      <c r="AH133">
        <v>1.1814966675490704E-6</v>
      </c>
      <c r="AI133">
        <v>1.696501241687504E-6</v>
      </c>
      <c r="AJ133">
        <v>4.0934387751647778E-6</v>
      </c>
      <c r="AK133">
        <v>3.0299275075386835E-5</v>
      </c>
      <c r="AL133">
        <v>1.4281690701541794E-6</v>
      </c>
      <c r="AM133">
        <v>3.6366669040787026E-6</v>
      </c>
      <c r="AN133">
        <v>2.2487216791229133E-5</v>
      </c>
      <c r="AO133">
        <v>1.696501241687504E-6</v>
      </c>
      <c r="AP133">
        <v>4.0934387751647778E-6</v>
      </c>
      <c r="AQ133">
        <v>3.0299275075386835E-5</v>
      </c>
      <c r="AR133">
        <v>1.4281690701541794E-6</v>
      </c>
      <c r="AS133">
        <v>3.6366669040787026E-6</v>
      </c>
      <c r="AT133">
        <v>2.2487216791229133E-5</v>
      </c>
    </row>
    <row r="134" spans="1:46" x14ac:dyDescent="0.25">
      <c r="A134" s="21"/>
      <c r="B134" s="227"/>
      <c r="C134" s="18" t="s">
        <v>226</v>
      </c>
      <c r="D134">
        <v>3.7189172070241006E-6</v>
      </c>
      <c r="E134">
        <v>3.7189172070241006E-6</v>
      </c>
      <c r="F134">
        <v>3.7452156814067753E-7</v>
      </c>
      <c r="G134">
        <v>3.7452156814067753E-7</v>
      </c>
      <c r="H134">
        <v>4.0934387751647778E-6</v>
      </c>
      <c r="I134">
        <v>4.0934387751647778E-6</v>
      </c>
      <c r="K134">
        <v>3.7189172070241006E-6</v>
      </c>
      <c r="L134">
        <v>2.9268670136076545E-5</v>
      </c>
      <c r="M134">
        <v>1.2568428248669614E-6</v>
      </c>
      <c r="N134">
        <v>3.3081242559690842E-6</v>
      </c>
      <c r="O134">
        <v>2.1305720123680064E-5</v>
      </c>
      <c r="P134">
        <v>9.9888028527260764E-7</v>
      </c>
      <c r="Q134">
        <v>3.7189172070241006E-6</v>
      </c>
      <c r="R134">
        <v>2.9268670136076545E-5</v>
      </c>
      <c r="S134">
        <v>1.2568428248669614E-6</v>
      </c>
      <c r="T134">
        <v>3.3081242559690842E-6</v>
      </c>
      <c r="U134">
        <v>2.1305720123680064E-5</v>
      </c>
      <c r="V134">
        <v>9.9888028527260764E-7</v>
      </c>
      <c r="W134">
        <v>3.7452156814067753E-7</v>
      </c>
      <c r="X134">
        <v>1.0306049393102901E-6</v>
      </c>
      <c r="Y134">
        <v>1.7132624528721812E-7</v>
      </c>
      <c r="Z134">
        <v>3.2854264810961848E-7</v>
      </c>
      <c r="AA134">
        <v>1.1814966675490704E-6</v>
      </c>
      <c r="AB134">
        <v>1.9818081377859261E-7</v>
      </c>
      <c r="AC134">
        <v>3.7452156814067753E-7</v>
      </c>
      <c r="AD134">
        <v>1.0306049393102901E-6</v>
      </c>
      <c r="AE134">
        <v>1.7132624528721812E-7</v>
      </c>
      <c r="AF134">
        <v>3.2854264810961848E-7</v>
      </c>
      <c r="AG134">
        <v>1.1814966675490704E-6</v>
      </c>
      <c r="AH134">
        <v>1.9818081377859261E-7</v>
      </c>
      <c r="AI134">
        <v>4.0934387751647778E-6</v>
      </c>
      <c r="AJ134">
        <v>3.0299275075386835E-5</v>
      </c>
      <c r="AK134">
        <v>1.4281690701541794E-6</v>
      </c>
      <c r="AL134">
        <v>3.6366669040787026E-6</v>
      </c>
      <c r="AM134">
        <v>2.2487216791229133E-5</v>
      </c>
      <c r="AN134">
        <v>1.1970610990512001E-6</v>
      </c>
      <c r="AO134">
        <v>4.0934387751647778E-6</v>
      </c>
      <c r="AP134">
        <v>3.0299275075386835E-5</v>
      </c>
      <c r="AQ134">
        <v>1.4281690701541794E-6</v>
      </c>
      <c r="AR134">
        <v>3.6366669040787026E-6</v>
      </c>
      <c r="AS134">
        <v>2.2487216791229133E-5</v>
      </c>
      <c r="AT134">
        <v>1.1970610990512001E-6</v>
      </c>
    </row>
    <row r="135" spans="1:46" x14ac:dyDescent="0.25">
      <c r="A135" s="21"/>
      <c r="B135" s="227" t="s">
        <v>227</v>
      </c>
      <c r="C135" s="18" t="s">
        <v>224</v>
      </c>
      <c r="D135">
        <v>2.9268670136076545E-5</v>
      </c>
      <c r="E135">
        <v>2.9268670136076545E-5</v>
      </c>
      <c r="F135">
        <v>1.0306049393102901E-6</v>
      </c>
      <c r="G135">
        <v>1.0306049393102901E-6</v>
      </c>
      <c r="H135">
        <v>3.0299275075386835E-5</v>
      </c>
      <c r="I135">
        <v>3.0299275075386835E-5</v>
      </c>
      <c r="K135">
        <v>2.9268670136076545E-5</v>
      </c>
      <c r="L135">
        <v>1.2568428248669614E-6</v>
      </c>
      <c r="M135">
        <v>3.3081242559690842E-6</v>
      </c>
      <c r="N135">
        <v>2.1305720123680064E-5</v>
      </c>
      <c r="O135">
        <v>9.9888028527260764E-7</v>
      </c>
      <c r="P135">
        <v>2.4792781380160668E-6</v>
      </c>
      <c r="Q135">
        <v>2.9268670136076545E-5</v>
      </c>
      <c r="R135">
        <v>1.2568428248669614E-6</v>
      </c>
      <c r="S135">
        <v>3.3081242559690842E-6</v>
      </c>
      <c r="T135">
        <v>2.1305720123680064E-5</v>
      </c>
      <c r="U135">
        <v>9.9888028527260764E-7</v>
      </c>
      <c r="V135">
        <v>2.4792781380160668E-6</v>
      </c>
      <c r="W135">
        <v>1.0306049393102901E-6</v>
      </c>
      <c r="X135">
        <v>1.7132624528721812E-7</v>
      </c>
      <c r="Y135">
        <v>3.2854264810961848E-7</v>
      </c>
      <c r="Z135">
        <v>1.1814966675490704E-6</v>
      </c>
      <c r="AA135">
        <v>1.9818081377859261E-7</v>
      </c>
      <c r="AB135">
        <v>3.7452156814067753E-7</v>
      </c>
      <c r="AC135">
        <v>1.0306049393102901E-6</v>
      </c>
      <c r="AD135">
        <v>1.7132624528721812E-7</v>
      </c>
      <c r="AE135">
        <v>3.2854264810961848E-7</v>
      </c>
      <c r="AF135">
        <v>1.1814966675490704E-6</v>
      </c>
      <c r="AG135">
        <v>1.9818081377859261E-7</v>
      </c>
      <c r="AH135">
        <v>3.7452156814067753E-7</v>
      </c>
      <c r="AI135">
        <v>3.0299275075386835E-5</v>
      </c>
      <c r="AJ135">
        <v>1.4281690701541794E-6</v>
      </c>
      <c r="AK135">
        <v>3.6366669040787026E-6</v>
      </c>
      <c r="AL135">
        <v>2.2487216791229133E-5</v>
      </c>
      <c r="AM135">
        <v>1.1970610990512001E-6</v>
      </c>
      <c r="AN135">
        <v>2.8537997061567444E-6</v>
      </c>
      <c r="AO135">
        <v>3.0299275075386835E-5</v>
      </c>
      <c r="AP135">
        <v>1.4281690701541794E-6</v>
      </c>
      <c r="AQ135">
        <v>3.6366669040787026E-6</v>
      </c>
      <c r="AR135">
        <v>2.2487216791229133E-5</v>
      </c>
      <c r="AS135">
        <v>1.1970610990512001E-6</v>
      </c>
      <c r="AT135">
        <v>2.8537997061567444E-6</v>
      </c>
    </row>
    <row r="136" spans="1:46" x14ac:dyDescent="0.25">
      <c r="A136" s="21"/>
      <c r="B136" s="227"/>
      <c r="C136" s="18" t="s">
        <v>225</v>
      </c>
      <c r="D136">
        <v>1.2568428248669614E-6</v>
      </c>
      <c r="E136">
        <v>1.2568428248669614E-6</v>
      </c>
      <c r="F136">
        <v>1.7132624528721812E-7</v>
      </c>
      <c r="G136">
        <v>1.7132624528721812E-7</v>
      </c>
      <c r="H136">
        <v>1.4281690701541794E-6</v>
      </c>
      <c r="I136">
        <v>1.4281690701541794E-6</v>
      </c>
      <c r="K136">
        <v>1.2568428248669614E-6</v>
      </c>
      <c r="L136">
        <v>3.3081242559690842E-6</v>
      </c>
      <c r="M136">
        <v>2.1305720123680064E-5</v>
      </c>
      <c r="N136">
        <v>9.9888028527260764E-7</v>
      </c>
      <c r="O136">
        <v>2.4792781380160668E-6</v>
      </c>
      <c r="P136">
        <v>1.9512446757384361E-5</v>
      </c>
      <c r="Q136">
        <v>1.2568428248669614E-6</v>
      </c>
      <c r="R136">
        <v>3.3081242559690842E-6</v>
      </c>
      <c r="S136">
        <v>2.1305720123680064E-5</v>
      </c>
      <c r="T136">
        <v>9.9888028527260764E-7</v>
      </c>
      <c r="U136">
        <v>2.4792781380160668E-6</v>
      </c>
      <c r="V136">
        <v>1.9512446757384361E-5</v>
      </c>
      <c r="W136">
        <v>1.7132624528721812E-7</v>
      </c>
      <c r="X136">
        <v>3.2854264810961848E-7</v>
      </c>
      <c r="Y136">
        <v>1.1814966675490704E-6</v>
      </c>
      <c r="Z136">
        <v>1.9818081377859261E-7</v>
      </c>
      <c r="AA136">
        <v>3.7452156814067753E-7</v>
      </c>
      <c r="AB136">
        <v>1.0306049393102901E-6</v>
      </c>
      <c r="AC136">
        <v>1.7132624528721812E-7</v>
      </c>
      <c r="AD136">
        <v>3.2854264810961848E-7</v>
      </c>
      <c r="AE136">
        <v>1.1814966675490704E-6</v>
      </c>
      <c r="AF136">
        <v>1.9818081377859261E-7</v>
      </c>
      <c r="AG136">
        <v>3.7452156814067753E-7</v>
      </c>
      <c r="AH136">
        <v>1.0306049393102901E-6</v>
      </c>
      <c r="AI136">
        <v>1.4281690701541794E-6</v>
      </c>
      <c r="AJ136">
        <v>3.6366669040787026E-6</v>
      </c>
      <c r="AK136">
        <v>2.2487216791229133E-5</v>
      </c>
      <c r="AL136">
        <v>1.1970610990512001E-6</v>
      </c>
      <c r="AM136">
        <v>2.8537997061567444E-6</v>
      </c>
      <c r="AN136">
        <v>2.0543051696694651E-5</v>
      </c>
      <c r="AO136">
        <v>1.4281690701541794E-6</v>
      </c>
      <c r="AP136">
        <v>3.6366669040787026E-6</v>
      </c>
      <c r="AQ136">
        <v>2.2487216791229133E-5</v>
      </c>
      <c r="AR136">
        <v>1.1970610990512001E-6</v>
      </c>
      <c r="AS136">
        <v>2.8537997061567444E-6</v>
      </c>
      <c r="AT136">
        <v>2.0543051696694651E-5</v>
      </c>
    </row>
    <row r="137" spans="1:46" x14ac:dyDescent="0.25">
      <c r="A137" s="21"/>
      <c r="B137" s="227"/>
      <c r="C137" s="18" t="s">
        <v>226</v>
      </c>
      <c r="D137">
        <v>3.3081242559690842E-6</v>
      </c>
      <c r="E137">
        <v>3.3081242559690842E-6</v>
      </c>
      <c r="F137">
        <v>3.2854264810961848E-7</v>
      </c>
      <c r="G137">
        <v>3.2854264810961848E-7</v>
      </c>
      <c r="H137">
        <v>3.6366669040787026E-6</v>
      </c>
      <c r="I137">
        <v>3.6366669040787026E-6</v>
      </c>
      <c r="K137">
        <v>3.3081242559690842E-6</v>
      </c>
      <c r="L137">
        <v>2.1305720123680064E-5</v>
      </c>
      <c r="M137">
        <v>9.9888028527260764E-7</v>
      </c>
      <c r="N137">
        <v>2.4792781380160668E-6</v>
      </c>
      <c r="O137">
        <v>1.9512446757384361E-5</v>
      </c>
      <c r="P137">
        <v>8.3789521657797427E-7</v>
      </c>
      <c r="Q137">
        <v>3.3081242559690842E-6</v>
      </c>
      <c r="R137">
        <v>2.1305720123680064E-5</v>
      </c>
      <c r="S137">
        <v>9.9888028527260764E-7</v>
      </c>
      <c r="T137">
        <v>2.4792781380160668E-6</v>
      </c>
      <c r="U137">
        <v>1.9512446757384361E-5</v>
      </c>
      <c r="V137">
        <v>8.3789521657797427E-7</v>
      </c>
      <c r="W137">
        <v>3.2854264810961848E-7</v>
      </c>
      <c r="X137">
        <v>1.1814966675490704E-6</v>
      </c>
      <c r="Y137">
        <v>1.9818081377859261E-7</v>
      </c>
      <c r="Z137">
        <v>3.7452156814067753E-7</v>
      </c>
      <c r="AA137">
        <v>1.0306049393102901E-6</v>
      </c>
      <c r="AB137">
        <v>1.7132624528721812E-7</v>
      </c>
      <c r="AC137">
        <v>3.2854264810961848E-7</v>
      </c>
      <c r="AD137">
        <v>1.1814966675490704E-6</v>
      </c>
      <c r="AE137">
        <v>1.9818081377859261E-7</v>
      </c>
      <c r="AF137">
        <v>3.7452156814067753E-7</v>
      </c>
      <c r="AG137">
        <v>1.0306049393102901E-6</v>
      </c>
      <c r="AH137">
        <v>1.7132624528721812E-7</v>
      </c>
      <c r="AI137">
        <v>3.6366669040787026E-6</v>
      </c>
      <c r="AJ137">
        <v>2.2487216791229133E-5</v>
      </c>
      <c r="AK137">
        <v>1.1970610990512001E-6</v>
      </c>
      <c r="AL137">
        <v>2.8537997061567444E-6</v>
      </c>
      <c r="AM137">
        <v>2.0543051696694651E-5</v>
      </c>
      <c r="AN137">
        <v>1.0092214618651923E-6</v>
      </c>
      <c r="AO137">
        <v>3.6366669040787026E-6</v>
      </c>
      <c r="AP137">
        <v>2.2487216791229133E-5</v>
      </c>
      <c r="AQ137">
        <v>1.1970610990512001E-6</v>
      </c>
      <c r="AR137">
        <v>2.8537997061567444E-6</v>
      </c>
      <c r="AS137">
        <v>2.0543051696694651E-5</v>
      </c>
      <c r="AT137">
        <v>1.0092214618651923E-6</v>
      </c>
    </row>
    <row r="138" spans="1:46" x14ac:dyDescent="0.25">
      <c r="A138" s="21" t="s">
        <v>46</v>
      </c>
      <c r="B138" s="227" t="s">
        <v>223</v>
      </c>
      <c r="C138" s="18" t="s">
        <v>224</v>
      </c>
      <c r="D138">
        <v>2.1305720123680064E-5</v>
      </c>
      <c r="E138">
        <v>2.1305720123680064E-5</v>
      </c>
      <c r="F138">
        <v>1.1814966675490704E-6</v>
      </c>
      <c r="G138">
        <v>1.1814966675490704E-6</v>
      </c>
      <c r="H138">
        <v>2.2487216791229133E-5</v>
      </c>
      <c r="I138">
        <v>2.2487216791229133E-5</v>
      </c>
      <c r="K138">
        <v>2.1305720123680064E-5</v>
      </c>
      <c r="L138">
        <v>9.9888028527260764E-7</v>
      </c>
      <c r="M138">
        <v>2.4792781380160668E-6</v>
      </c>
      <c r="N138">
        <v>1.9512446757384361E-5</v>
      </c>
      <c r="O138">
        <v>8.3789521657797427E-7</v>
      </c>
      <c r="P138">
        <v>2.2054161706460558E-6</v>
      </c>
      <c r="Q138">
        <v>2.1305720123680064E-5</v>
      </c>
      <c r="R138">
        <v>9.9888028527260764E-7</v>
      </c>
      <c r="S138">
        <v>2.4792781380160668E-6</v>
      </c>
      <c r="T138">
        <v>1.9512446757384361E-5</v>
      </c>
      <c r="U138">
        <v>8.3789521657797427E-7</v>
      </c>
      <c r="V138">
        <v>2.2054161706460558E-6</v>
      </c>
      <c r="W138">
        <v>1.1814966675490704E-6</v>
      </c>
      <c r="X138">
        <v>1.9818081377859261E-7</v>
      </c>
      <c r="Y138">
        <v>3.7452156814067753E-7</v>
      </c>
      <c r="Z138">
        <v>1.0306049393102901E-6</v>
      </c>
      <c r="AA138">
        <v>1.7132624528721812E-7</v>
      </c>
      <c r="AB138">
        <v>3.2854264810961848E-7</v>
      </c>
      <c r="AC138">
        <v>1.1814966675490704E-6</v>
      </c>
      <c r="AD138">
        <v>1.9818081377859261E-7</v>
      </c>
      <c r="AE138">
        <v>3.7452156814067753E-7</v>
      </c>
      <c r="AF138">
        <v>1.0306049393102901E-6</v>
      </c>
      <c r="AG138">
        <v>1.7132624528721812E-7</v>
      </c>
      <c r="AH138">
        <v>3.2854264810961848E-7</v>
      </c>
      <c r="AI138">
        <v>2.2487216791229133E-5</v>
      </c>
      <c r="AJ138">
        <v>1.1970610990512001E-6</v>
      </c>
      <c r="AK138">
        <v>2.8537997061567444E-6</v>
      </c>
      <c r="AL138">
        <v>2.0543051696694651E-5</v>
      </c>
      <c r="AM138">
        <v>1.0092214618651923E-6</v>
      </c>
      <c r="AN138">
        <v>2.5339588187556742E-6</v>
      </c>
      <c r="AO138">
        <v>2.2487216791229133E-5</v>
      </c>
      <c r="AP138">
        <v>1.1970610990512001E-6</v>
      </c>
      <c r="AQ138">
        <v>2.8537997061567444E-6</v>
      </c>
      <c r="AR138">
        <v>2.0543051696694651E-5</v>
      </c>
      <c r="AS138">
        <v>1.0092214618651923E-6</v>
      </c>
      <c r="AT138">
        <v>2.5339588187556742E-6</v>
      </c>
    </row>
    <row r="139" spans="1:46" x14ac:dyDescent="0.25">
      <c r="A139" s="21"/>
      <c r="B139" s="227"/>
      <c r="C139" s="18" t="s">
        <v>225</v>
      </c>
      <c r="D139">
        <v>9.9888028527260764E-7</v>
      </c>
      <c r="E139">
        <v>9.9888028527260764E-7</v>
      </c>
      <c r="F139">
        <v>1.9818081377859261E-7</v>
      </c>
      <c r="G139">
        <v>1.9818081377859261E-7</v>
      </c>
      <c r="H139">
        <v>1.1970610990512001E-6</v>
      </c>
      <c r="I139">
        <v>1.1970610990512001E-6</v>
      </c>
      <c r="K139">
        <v>9.9888028527260764E-7</v>
      </c>
      <c r="L139">
        <v>2.4792781380160668E-6</v>
      </c>
      <c r="M139">
        <v>1.9512446757384361E-5</v>
      </c>
      <c r="N139">
        <v>8.3789521657797427E-7</v>
      </c>
      <c r="O139">
        <v>2.2054161706460558E-6</v>
      </c>
      <c r="P139">
        <v>2.1305720123680064E-5</v>
      </c>
      <c r="Q139">
        <v>9.9888028527260764E-7</v>
      </c>
      <c r="R139">
        <v>2.4792781380160668E-6</v>
      </c>
      <c r="S139">
        <v>1.9512446757384361E-5</v>
      </c>
      <c r="T139">
        <v>8.3789521657797427E-7</v>
      </c>
      <c r="U139">
        <v>2.2054161706460558E-6</v>
      </c>
      <c r="V139">
        <v>2.1305720123680064E-5</v>
      </c>
      <c r="W139">
        <v>1.9818081377859261E-7</v>
      </c>
      <c r="X139">
        <v>3.7452156814067753E-7</v>
      </c>
      <c r="Y139">
        <v>1.0306049393102901E-6</v>
      </c>
      <c r="Z139">
        <v>1.7132624528721812E-7</v>
      </c>
      <c r="AA139">
        <v>3.2854264810961848E-7</v>
      </c>
      <c r="AB139">
        <v>1.1814966675490704E-6</v>
      </c>
      <c r="AC139">
        <v>1.9818081377859261E-7</v>
      </c>
      <c r="AD139">
        <v>3.7452156814067753E-7</v>
      </c>
      <c r="AE139">
        <v>1.0306049393102901E-6</v>
      </c>
      <c r="AF139">
        <v>1.7132624528721812E-7</v>
      </c>
      <c r="AG139">
        <v>3.2854264810961848E-7</v>
      </c>
      <c r="AH139">
        <v>1.1814966675490704E-6</v>
      </c>
      <c r="AI139">
        <v>1.1970610990512001E-6</v>
      </c>
      <c r="AJ139">
        <v>2.8537997061567444E-6</v>
      </c>
      <c r="AK139">
        <v>2.0543051696694651E-5</v>
      </c>
      <c r="AL139">
        <v>1.0092214618651923E-6</v>
      </c>
      <c r="AM139">
        <v>2.5339588187556742E-6</v>
      </c>
      <c r="AN139">
        <v>2.2487216791229133E-5</v>
      </c>
      <c r="AO139">
        <v>1.1970610990512001E-6</v>
      </c>
      <c r="AP139">
        <v>2.8537997061567444E-6</v>
      </c>
      <c r="AQ139">
        <v>2.0543051696694651E-5</v>
      </c>
      <c r="AR139">
        <v>1.0092214618651923E-6</v>
      </c>
      <c r="AS139">
        <v>2.5339588187556742E-6</v>
      </c>
      <c r="AT139">
        <v>2.2487216791229133E-5</v>
      </c>
    </row>
    <row r="140" spans="1:46" x14ac:dyDescent="0.25">
      <c r="A140" s="21"/>
      <c r="B140" s="227"/>
      <c r="C140" s="18" t="s">
        <v>226</v>
      </c>
      <c r="D140">
        <v>2.4792781380160668E-6</v>
      </c>
      <c r="E140">
        <v>2.4792781380160668E-6</v>
      </c>
      <c r="F140">
        <v>3.7452156814067753E-7</v>
      </c>
      <c r="G140">
        <v>3.7452156814067753E-7</v>
      </c>
      <c r="H140">
        <v>2.8537997061567444E-6</v>
      </c>
      <c r="I140">
        <v>2.8537997061567444E-6</v>
      </c>
      <c r="K140">
        <v>2.4792781380160668E-6</v>
      </c>
      <c r="L140">
        <v>1.9512446757384361E-5</v>
      </c>
      <c r="M140">
        <v>8.3789521657797427E-7</v>
      </c>
      <c r="N140">
        <v>2.2054161706460558E-6</v>
      </c>
      <c r="O140">
        <v>2.1305720123680064E-5</v>
      </c>
      <c r="P140">
        <v>9.9888028527260764E-7</v>
      </c>
      <c r="Q140">
        <v>2.4792781380160668E-6</v>
      </c>
      <c r="R140">
        <v>1.9512446757384361E-5</v>
      </c>
      <c r="S140">
        <v>8.3789521657797427E-7</v>
      </c>
      <c r="T140">
        <v>2.2054161706460558E-6</v>
      </c>
      <c r="U140">
        <v>2.1305720123680064E-5</v>
      </c>
      <c r="V140">
        <v>9.9888028527260764E-7</v>
      </c>
      <c r="W140">
        <v>3.7452156814067753E-7</v>
      </c>
      <c r="X140">
        <v>1.0306049393102901E-6</v>
      </c>
      <c r="Y140">
        <v>1.7132624528721812E-7</v>
      </c>
      <c r="Z140">
        <v>3.2854264810961848E-7</v>
      </c>
      <c r="AA140">
        <v>1.1814966675490704E-6</v>
      </c>
      <c r="AB140">
        <v>1.9818081377859261E-7</v>
      </c>
      <c r="AC140">
        <v>3.7452156814067753E-7</v>
      </c>
      <c r="AD140">
        <v>1.0306049393102901E-6</v>
      </c>
      <c r="AE140">
        <v>1.7132624528721812E-7</v>
      </c>
      <c r="AF140">
        <v>3.2854264810961848E-7</v>
      </c>
      <c r="AG140">
        <v>1.1814966675490704E-6</v>
      </c>
      <c r="AH140">
        <v>1.9818081377859261E-7</v>
      </c>
      <c r="AI140">
        <v>2.8537997061567444E-6</v>
      </c>
      <c r="AJ140">
        <v>2.0543051696694651E-5</v>
      </c>
      <c r="AK140">
        <v>1.0092214618651923E-6</v>
      </c>
      <c r="AL140">
        <v>2.5339588187556742E-6</v>
      </c>
      <c r="AM140">
        <v>2.2487216791229133E-5</v>
      </c>
      <c r="AN140">
        <v>1.1970610990512001E-6</v>
      </c>
      <c r="AO140">
        <v>2.8537997061567444E-6</v>
      </c>
      <c r="AP140">
        <v>2.0543051696694651E-5</v>
      </c>
      <c r="AQ140">
        <v>1.0092214618651923E-6</v>
      </c>
      <c r="AR140">
        <v>2.5339588187556742E-6</v>
      </c>
      <c r="AS140">
        <v>2.2487216791229133E-5</v>
      </c>
      <c r="AT140">
        <v>1.1970610990512001E-6</v>
      </c>
    </row>
    <row r="141" spans="1:46" x14ac:dyDescent="0.25">
      <c r="A141" s="21"/>
      <c r="B141" s="227" t="s">
        <v>227</v>
      </c>
      <c r="C141" s="18" t="s">
        <v>224</v>
      </c>
      <c r="D141">
        <v>1.9512446757384361E-5</v>
      </c>
      <c r="E141">
        <v>1.9512446757384361E-5</v>
      </c>
      <c r="F141">
        <v>1.0306049393102901E-6</v>
      </c>
      <c r="G141">
        <v>1.0306049393102901E-6</v>
      </c>
      <c r="H141">
        <v>2.0543051696694651E-5</v>
      </c>
      <c r="I141">
        <v>2.0543051696694651E-5</v>
      </c>
      <c r="K141">
        <v>1.9512446757384361E-5</v>
      </c>
      <c r="L141">
        <v>8.3789521657797427E-7</v>
      </c>
      <c r="M141">
        <v>2.2054161706460558E-6</v>
      </c>
      <c r="N141">
        <v>2.1305720123680064E-5</v>
      </c>
      <c r="O141">
        <v>9.9888028527260764E-7</v>
      </c>
      <c r="P141">
        <v>2.4792781380160668E-6</v>
      </c>
      <c r="Q141">
        <v>1.9512446757384361E-5</v>
      </c>
      <c r="R141">
        <v>8.3789521657797427E-7</v>
      </c>
      <c r="S141">
        <v>2.2054161706460558E-6</v>
      </c>
      <c r="T141">
        <v>2.1305720123680064E-5</v>
      </c>
      <c r="U141">
        <v>9.9888028527260764E-7</v>
      </c>
      <c r="V141">
        <v>2.4792781380160668E-6</v>
      </c>
      <c r="W141">
        <v>1.0306049393102901E-6</v>
      </c>
      <c r="X141">
        <v>1.7132624528721812E-7</v>
      </c>
      <c r="Y141">
        <v>3.2854264810961848E-7</v>
      </c>
      <c r="Z141">
        <v>1.1814966675490704E-6</v>
      </c>
      <c r="AA141">
        <v>1.9818081377859261E-7</v>
      </c>
      <c r="AB141">
        <v>3.7452156814067753E-7</v>
      </c>
      <c r="AC141">
        <v>1.0306049393102901E-6</v>
      </c>
      <c r="AD141">
        <v>1.7132624528721812E-7</v>
      </c>
      <c r="AE141">
        <v>3.2854264810961848E-7</v>
      </c>
      <c r="AF141">
        <v>1.1814966675490704E-6</v>
      </c>
      <c r="AG141">
        <v>1.9818081377859261E-7</v>
      </c>
      <c r="AH141">
        <v>3.7452156814067753E-7</v>
      </c>
      <c r="AI141">
        <v>2.0543051696694651E-5</v>
      </c>
      <c r="AJ141">
        <v>1.0092214618651923E-6</v>
      </c>
      <c r="AK141">
        <v>2.5339588187556742E-6</v>
      </c>
      <c r="AL141">
        <v>2.2487216791229133E-5</v>
      </c>
      <c r="AM141">
        <v>1.1970610990512001E-6</v>
      </c>
      <c r="AN141">
        <v>2.8537997061567444E-6</v>
      </c>
      <c r="AO141">
        <v>2.0543051696694651E-5</v>
      </c>
      <c r="AP141">
        <v>1.0092214618651923E-6</v>
      </c>
      <c r="AQ141">
        <v>2.5339588187556742E-6</v>
      </c>
      <c r="AR141">
        <v>2.2487216791229133E-5</v>
      </c>
      <c r="AS141">
        <v>1.1970610990512001E-6</v>
      </c>
      <c r="AT141">
        <v>2.8537997061567444E-6</v>
      </c>
    </row>
    <row r="142" spans="1:46" x14ac:dyDescent="0.25">
      <c r="A142" s="21"/>
      <c r="B142" s="227"/>
      <c r="C142" s="18" t="s">
        <v>225</v>
      </c>
      <c r="D142">
        <v>8.3789521657797427E-7</v>
      </c>
      <c r="E142">
        <v>8.3789521657797427E-7</v>
      </c>
      <c r="F142">
        <v>1.7132624528721812E-7</v>
      </c>
      <c r="G142">
        <v>1.7132624528721812E-7</v>
      </c>
      <c r="H142">
        <v>1.0092214618651923E-6</v>
      </c>
      <c r="I142">
        <v>1.0092214618651923E-6</v>
      </c>
      <c r="K142">
        <v>8.3789521657797427E-7</v>
      </c>
      <c r="L142">
        <v>2.2054161706460558E-6</v>
      </c>
      <c r="M142">
        <v>2.1305720123680064E-5</v>
      </c>
      <c r="N142">
        <v>9.9888028527260764E-7</v>
      </c>
      <c r="O142">
        <v>2.4792781380160668E-6</v>
      </c>
      <c r="P142">
        <v>1.9512446757384361E-5</v>
      </c>
      <c r="Q142">
        <v>8.3789521657797427E-7</v>
      </c>
      <c r="R142">
        <v>2.2054161706460558E-6</v>
      </c>
      <c r="S142">
        <v>2.1305720123680064E-5</v>
      </c>
      <c r="T142">
        <v>9.9888028527260764E-7</v>
      </c>
      <c r="U142">
        <v>2.4792781380160668E-6</v>
      </c>
      <c r="V142">
        <v>1.9512446757384361E-5</v>
      </c>
      <c r="W142">
        <v>1.7132624528721812E-7</v>
      </c>
      <c r="X142">
        <v>3.2854264810961848E-7</v>
      </c>
      <c r="Y142">
        <v>1.1814966675490704E-6</v>
      </c>
      <c r="Z142">
        <v>1.9818081377859261E-7</v>
      </c>
      <c r="AA142">
        <v>3.7452156814067753E-7</v>
      </c>
      <c r="AB142">
        <v>1.0306049393102901E-6</v>
      </c>
      <c r="AC142">
        <v>1.7132624528721812E-7</v>
      </c>
      <c r="AD142">
        <v>3.2854264810961848E-7</v>
      </c>
      <c r="AE142">
        <v>1.1814966675490704E-6</v>
      </c>
      <c r="AF142">
        <v>1.9818081377859261E-7</v>
      </c>
      <c r="AG142">
        <v>3.7452156814067753E-7</v>
      </c>
      <c r="AH142">
        <v>1.0306049393102901E-6</v>
      </c>
      <c r="AI142">
        <v>1.0092214618651923E-6</v>
      </c>
      <c r="AJ142">
        <v>2.5339588187556742E-6</v>
      </c>
      <c r="AK142">
        <v>2.2487216791229133E-5</v>
      </c>
      <c r="AL142">
        <v>1.1970610990512001E-6</v>
      </c>
      <c r="AM142">
        <v>2.8537997061567444E-6</v>
      </c>
      <c r="AN142">
        <v>2.0543051696694651E-5</v>
      </c>
      <c r="AO142">
        <v>1.0092214618651923E-6</v>
      </c>
      <c r="AP142">
        <v>2.5339588187556742E-6</v>
      </c>
      <c r="AQ142">
        <v>2.2487216791229133E-5</v>
      </c>
      <c r="AR142">
        <v>1.1970610990512001E-6</v>
      </c>
      <c r="AS142">
        <v>2.8537997061567444E-6</v>
      </c>
      <c r="AT142">
        <v>2.0543051696694651E-5</v>
      </c>
    </row>
    <row r="143" spans="1:46" x14ac:dyDescent="0.25">
      <c r="A143" s="21"/>
      <c r="B143" s="227"/>
      <c r="C143" s="18" t="s">
        <v>226</v>
      </c>
      <c r="D143">
        <v>2.2054161706460558E-6</v>
      </c>
      <c r="E143">
        <v>2.2054161706460558E-6</v>
      </c>
      <c r="F143">
        <v>3.2854264810961848E-7</v>
      </c>
      <c r="G143">
        <v>3.2854264810961848E-7</v>
      </c>
      <c r="H143">
        <v>2.5339588187556742E-6</v>
      </c>
      <c r="I143">
        <v>2.5339588187556742E-6</v>
      </c>
      <c r="K143">
        <v>2.2054161706460558E-6</v>
      </c>
      <c r="L143">
        <v>2.1305720123680064E-5</v>
      </c>
      <c r="M143">
        <v>9.9888028527260764E-7</v>
      </c>
      <c r="N143">
        <v>2.4792781380160668E-6</v>
      </c>
      <c r="O143">
        <v>1.9512446757384361E-5</v>
      </c>
      <c r="P143">
        <v>8.3789521657797427E-7</v>
      </c>
      <c r="Q143">
        <v>2.2054161706460558E-6</v>
      </c>
      <c r="R143">
        <v>2.1305720123680064E-5</v>
      </c>
      <c r="S143">
        <v>9.9888028527260764E-7</v>
      </c>
      <c r="T143">
        <v>2.4792781380160668E-6</v>
      </c>
      <c r="U143">
        <v>1.9512446757384361E-5</v>
      </c>
      <c r="V143">
        <v>8.3789521657797427E-7</v>
      </c>
      <c r="W143">
        <v>3.2854264810961848E-7</v>
      </c>
      <c r="X143">
        <v>1.1814966675490704E-6</v>
      </c>
      <c r="Y143">
        <v>1.9818081377859261E-7</v>
      </c>
      <c r="Z143">
        <v>3.7452156814067753E-7</v>
      </c>
      <c r="AA143">
        <v>1.0306049393102901E-6</v>
      </c>
      <c r="AB143">
        <v>1.7132624528721812E-7</v>
      </c>
      <c r="AC143">
        <v>3.2854264810961848E-7</v>
      </c>
      <c r="AD143">
        <v>1.1814966675490704E-6</v>
      </c>
      <c r="AE143">
        <v>1.9818081377859261E-7</v>
      </c>
      <c r="AF143">
        <v>3.7452156814067753E-7</v>
      </c>
      <c r="AG143">
        <v>1.0306049393102901E-6</v>
      </c>
      <c r="AH143">
        <v>1.7132624528721812E-7</v>
      </c>
      <c r="AI143">
        <v>2.5339588187556742E-6</v>
      </c>
      <c r="AJ143">
        <v>2.2487216791229133E-5</v>
      </c>
      <c r="AK143">
        <v>1.1970610990512001E-6</v>
      </c>
      <c r="AL143">
        <v>2.8537997061567444E-6</v>
      </c>
      <c r="AM143">
        <v>2.0543051696694651E-5</v>
      </c>
      <c r="AN143">
        <v>1.0092214618651923E-6</v>
      </c>
      <c r="AO143">
        <v>2.5339588187556742E-6</v>
      </c>
      <c r="AP143">
        <v>2.2487216791229133E-5</v>
      </c>
      <c r="AQ143">
        <v>1.1970610990512001E-6</v>
      </c>
      <c r="AR143">
        <v>2.8537997061567444E-6</v>
      </c>
      <c r="AS143">
        <v>2.0543051696694651E-5</v>
      </c>
      <c r="AT143">
        <v>1.0092214618651923E-6</v>
      </c>
    </row>
    <row r="144" spans="1:46" x14ac:dyDescent="0.25">
      <c r="A144" s="21" t="s">
        <v>47</v>
      </c>
      <c r="B144" s="227" t="s">
        <v>223</v>
      </c>
      <c r="C144" s="18" t="s">
        <v>224</v>
      </c>
      <c r="D144">
        <v>2.1305720123680064E-5</v>
      </c>
      <c r="E144">
        <v>2.1305720123680064E-5</v>
      </c>
      <c r="F144">
        <v>1.1814966675490704E-6</v>
      </c>
      <c r="G144">
        <v>1.1814966675490704E-6</v>
      </c>
      <c r="H144">
        <v>2.2487216791229133E-5</v>
      </c>
      <c r="I144">
        <v>2.2487216791229133E-5</v>
      </c>
      <c r="K144">
        <v>2.1305720123680064E-5</v>
      </c>
      <c r="L144">
        <v>9.9888028527260764E-7</v>
      </c>
      <c r="M144">
        <v>2.4792781380160668E-6</v>
      </c>
      <c r="N144">
        <v>1.9512446757384361E-5</v>
      </c>
      <c r="O144">
        <v>8.3789521657797427E-7</v>
      </c>
      <c r="P144">
        <v>2.2054161706460558E-6</v>
      </c>
      <c r="Q144">
        <v>2.1305720123680064E-5</v>
      </c>
      <c r="R144">
        <v>9.9888028527260764E-7</v>
      </c>
      <c r="S144">
        <v>2.4792781380160668E-6</v>
      </c>
      <c r="T144">
        <v>1.9512446757384361E-5</v>
      </c>
      <c r="U144">
        <v>8.3789521657797427E-7</v>
      </c>
      <c r="V144">
        <v>2.2054161706460558E-6</v>
      </c>
      <c r="W144">
        <v>1.1814966675490704E-6</v>
      </c>
      <c r="X144">
        <v>1.9818081377859261E-7</v>
      </c>
      <c r="Y144">
        <v>3.7452156814067753E-7</v>
      </c>
      <c r="Z144">
        <v>1.0306049393102901E-6</v>
      </c>
      <c r="AA144">
        <v>1.7132624528721812E-7</v>
      </c>
      <c r="AB144">
        <v>3.2854264810961848E-7</v>
      </c>
      <c r="AC144">
        <v>1.1814966675490704E-6</v>
      </c>
      <c r="AD144">
        <v>1.9818081377859261E-7</v>
      </c>
      <c r="AE144">
        <v>3.7452156814067753E-7</v>
      </c>
      <c r="AF144">
        <v>1.0306049393102901E-6</v>
      </c>
      <c r="AG144">
        <v>1.7132624528721812E-7</v>
      </c>
      <c r="AH144">
        <v>3.2854264810961848E-7</v>
      </c>
      <c r="AI144">
        <v>2.2487216791229133E-5</v>
      </c>
      <c r="AJ144">
        <v>1.1970610990512001E-6</v>
      </c>
      <c r="AK144">
        <v>2.8537997061567444E-6</v>
      </c>
      <c r="AL144">
        <v>2.0543051696694651E-5</v>
      </c>
      <c r="AM144">
        <v>1.0092214618651923E-6</v>
      </c>
      <c r="AN144">
        <v>2.5339588187556742E-6</v>
      </c>
      <c r="AO144">
        <v>2.2487216791229133E-5</v>
      </c>
      <c r="AP144">
        <v>1.1970610990512001E-6</v>
      </c>
      <c r="AQ144">
        <v>2.8537997061567444E-6</v>
      </c>
      <c r="AR144">
        <v>2.0543051696694651E-5</v>
      </c>
      <c r="AS144">
        <v>1.0092214618651923E-6</v>
      </c>
      <c r="AT144">
        <v>2.5339588187556742E-6</v>
      </c>
    </row>
    <row r="145" spans="1:46" x14ac:dyDescent="0.25">
      <c r="A145" s="21"/>
      <c r="B145" s="227"/>
      <c r="C145" s="18" t="s">
        <v>225</v>
      </c>
      <c r="D145">
        <v>9.9888028527260764E-7</v>
      </c>
      <c r="E145">
        <v>9.9888028527260764E-7</v>
      </c>
      <c r="F145">
        <v>1.9818081377859261E-7</v>
      </c>
      <c r="G145">
        <v>1.9818081377859261E-7</v>
      </c>
      <c r="H145">
        <v>1.1970610990512001E-6</v>
      </c>
      <c r="I145">
        <v>1.1970610990512001E-6</v>
      </c>
      <c r="K145">
        <v>9.9888028527260764E-7</v>
      </c>
      <c r="L145">
        <v>2.4792781380160668E-6</v>
      </c>
      <c r="M145">
        <v>1.9512446757384361E-5</v>
      </c>
      <c r="N145">
        <v>8.3789521657797427E-7</v>
      </c>
      <c r="O145">
        <v>2.2054161706460558E-6</v>
      </c>
      <c r="P145">
        <v>0</v>
      </c>
      <c r="Q145">
        <v>9.9888028527260764E-7</v>
      </c>
      <c r="R145">
        <v>2.4792781380160668E-6</v>
      </c>
      <c r="S145">
        <v>1.9512446757384361E-5</v>
      </c>
      <c r="T145">
        <v>8.3789521657797427E-7</v>
      </c>
      <c r="U145">
        <v>2.2054161706460558E-6</v>
      </c>
      <c r="V145">
        <v>0</v>
      </c>
      <c r="W145">
        <v>1.9818081377859261E-7</v>
      </c>
      <c r="X145">
        <v>3.7452156814067753E-7</v>
      </c>
      <c r="Y145">
        <v>1.0306049393102901E-6</v>
      </c>
      <c r="Z145">
        <v>1.7132624528721812E-7</v>
      </c>
      <c r="AA145">
        <v>3.2854264810961848E-7</v>
      </c>
      <c r="AB145">
        <v>5.9074833377453519E-7</v>
      </c>
      <c r="AC145">
        <v>1.9818081377859261E-7</v>
      </c>
      <c r="AD145">
        <v>3.7452156814067753E-7</v>
      </c>
      <c r="AE145">
        <v>1.0306049393102901E-6</v>
      </c>
      <c r="AF145">
        <v>1.7132624528721812E-7</v>
      </c>
      <c r="AG145">
        <v>3.2854264810961848E-7</v>
      </c>
      <c r="AH145">
        <v>5.9074833377453519E-7</v>
      </c>
      <c r="AI145">
        <v>1.1970610990512001E-6</v>
      </c>
      <c r="AJ145">
        <v>2.8537997061567444E-6</v>
      </c>
      <c r="AK145">
        <v>2.0543051696694651E-5</v>
      </c>
      <c r="AL145">
        <v>1.0092214618651923E-6</v>
      </c>
      <c r="AM145">
        <v>2.5339588187556742E-6</v>
      </c>
      <c r="AN145">
        <v>5.9074833377453519E-7</v>
      </c>
      <c r="AO145">
        <v>1.1970610990512001E-6</v>
      </c>
      <c r="AP145">
        <v>2.8537997061567444E-6</v>
      </c>
      <c r="AQ145">
        <v>2.0543051696694651E-5</v>
      </c>
      <c r="AR145">
        <v>1.0092214618651923E-6</v>
      </c>
      <c r="AS145">
        <v>2.5339588187556742E-6</v>
      </c>
      <c r="AT145">
        <v>5.9074833377453519E-7</v>
      </c>
    </row>
    <row r="146" spans="1:46" x14ac:dyDescent="0.25">
      <c r="A146" s="21"/>
      <c r="B146" s="227"/>
      <c r="C146" s="18" t="s">
        <v>226</v>
      </c>
      <c r="D146">
        <v>2.4792781380160668E-6</v>
      </c>
      <c r="E146">
        <v>2.4792781380160668E-6</v>
      </c>
      <c r="F146">
        <v>3.7452156814067753E-7</v>
      </c>
      <c r="G146">
        <v>3.7452156814067753E-7</v>
      </c>
      <c r="H146">
        <v>2.8537997061567444E-6</v>
      </c>
      <c r="I146">
        <v>2.8537997061567444E-6</v>
      </c>
      <c r="K146">
        <v>2.4792781380160668E-6</v>
      </c>
      <c r="L146">
        <v>1.9512446757384361E-5</v>
      </c>
      <c r="M146">
        <v>8.3789521657797427E-7</v>
      </c>
      <c r="N146">
        <v>2.2054161706460558E-6</v>
      </c>
      <c r="O146">
        <v>0</v>
      </c>
      <c r="P146">
        <v>0</v>
      </c>
      <c r="Q146">
        <v>2.4792781380160668E-6</v>
      </c>
      <c r="R146">
        <v>1.9512446757384361E-5</v>
      </c>
      <c r="S146">
        <v>8.3789521657797427E-7</v>
      </c>
      <c r="T146">
        <v>2.2054161706460558E-6</v>
      </c>
      <c r="U146">
        <v>0</v>
      </c>
      <c r="V146">
        <v>0</v>
      </c>
      <c r="W146">
        <v>3.7452156814067753E-7</v>
      </c>
      <c r="X146">
        <v>1.0306049393102901E-6</v>
      </c>
      <c r="Y146">
        <v>1.7132624528721812E-7</v>
      </c>
      <c r="Z146">
        <v>3.2854264810961848E-7</v>
      </c>
      <c r="AA146">
        <v>5.9074833377453519E-7</v>
      </c>
      <c r="AB146">
        <v>9.9090406889296304E-8</v>
      </c>
      <c r="AC146">
        <v>3.7452156814067753E-7</v>
      </c>
      <c r="AD146">
        <v>1.0306049393102901E-6</v>
      </c>
      <c r="AE146">
        <v>1.7132624528721812E-7</v>
      </c>
      <c r="AF146">
        <v>3.2854264810961848E-7</v>
      </c>
      <c r="AG146">
        <v>5.9074833377453519E-7</v>
      </c>
      <c r="AH146">
        <v>9.9090406889296304E-8</v>
      </c>
      <c r="AI146">
        <v>2.8537997061567444E-6</v>
      </c>
      <c r="AJ146">
        <v>2.0543051696694651E-5</v>
      </c>
      <c r="AK146">
        <v>1.0092214618651923E-6</v>
      </c>
      <c r="AL146">
        <v>2.5339588187556742E-6</v>
      </c>
      <c r="AM146">
        <v>5.9074833377453519E-7</v>
      </c>
      <c r="AN146">
        <v>9.9090406889296304E-8</v>
      </c>
      <c r="AO146">
        <v>2.8537997061567444E-6</v>
      </c>
      <c r="AP146">
        <v>2.0543051696694651E-5</v>
      </c>
      <c r="AQ146">
        <v>1.0092214618651923E-6</v>
      </c>
      <c r="AR146">
        <v>2.5339588187556742E-6</v>
      </c>
      <c r="AS146">
        <v>5.9074833377453519E-7</v>
      </c>
      <c r="AT146">
        <v>9.9090406889296304E-8</v>
      </c>
    </row>
    <row r="147" spans="1:46" x14ac:dyDescent="0.25">
      <c r="A147" s="21"/>
      <c r="B147" s="227" t="s">
        <v>227</v>
      </c>
      <c r="C147" s="18" t="s">
        <v>224</v>
      </c>
      <c r="D147">
        <v>1.9512446757384361E-5</v>
      </c>
      <c r="E147">
        <v>1.9512446757384361E-5</v>
      </c>
      <c r="F147">
        <v>1.0306049393102901E-6</v>
      </c>
      <c r="G147">
        <v>1.0306049393102901E-6</v>
      </c>
      <c r="H147">
        <v>2.0543051696694651E-5</v>
      </c>
      <c r="I147">
        <v>2.0543051696694651E-5</v>
      </c>
      <c r="K147">
        <v>1.9512446757384361E-5</v>
      </c>
      <c r="L147">
        <v>8.3789521657797427E-7</v>
      </c>
      <c r="M147">
        <v>2.2054161706460558E-6</v>
      </c>
      <c r="N147">
        <v>0</v>
      </c>
      <c r="O147">
        <v>0</v>
      </c>
      <c r="P147">
        <v>0</v>
      </c>
      <c r="Q147">
        <v>1.9512446757384361E-5</v>
      </c>
      <c r="R147">
        <v>8.3789521657797427E-7</v>
      </c>
      <c r="S147">
        <v>2.2054161706460558E-6</v>
      </c>
      <c r="T147">
        <v>0</v>
      </c>
      <c r="U147">
        <v>0</v>
      </c>
      <c r="V147">
        <v>0</v>
      </c>
      <c r="W147">
        <v>1.0306049393102901E-6</v>
      </c>
      <c r="X147">
        <v>1.7132624528721812E-7</v>
      </c>
      <c r="Y147">
        <v>3.2854264810961848E-7</v>
      </c>
      <c r="Z147">
        <v>5.9074833377453519E-7</v>
      </c>
      <c r="AA147">
        <v>9.9090406889296304E-8</v>
      </c>
      <c r="AB147">
        <v>1.8726078407033876E-7</v>
      </c>
      <c r="AC147">
        <v>1.0306049393102901E-6</v>
      </c>
      <c r="AD147">
        <v>1.7132624528721812E-7</v>
      </c>
      <c r="AE147">
        <v>3.2854264810961848E-7</v>
      </c>
      <c r="AF147">
        <v>5.9074833377453519E-7</v>
      </c>
      <c r="AG147">
        <v>9.9090406889296304E-8</v>
      </c>
      <c r="AH147">
        <v>1.8726078407033876E-7</v>
      </c>
      <c r="AI147">
        <v>2.0543051696694651E-5</v>
      </c>
      <c r="AJ147">
        <v>1.0092214618651923E-6</v>
      </c>
      <c r="AK147">
        <v>2.5339588187556742E-6</v>
      </c>
      <c r="AL147">
        <v>5.9074833377453519E-7</v>
      </c>
      <c r="AM147">
        <v>9.9090406889296304E-8</v>
      </c>
      <c r="AN147">
        <v>1.8726078407033876E-7</v>
      </c>
      <c r="AO147">
        <v>2.0543051696694651E-5</v>
      </c>
      <c r="AP147">
        <v>1.0092214618651923E-6</v>
      </c>
      <c r="AQ147">
        <v>2.5339588187556742E-6</v>
      </c>
      <c r="AR147">
        <v>5.9074833377453519E-7</v>
      </c>
      <c r="AS147">
        <v>9.9090406889296304E-8</v>
      </c>
      <c r="AT147">
        <v>1.8726078407033876E-7</v>
      </c>
    </row>
    <row r="148" spans="1:46" x14ac:dyDescent="0.25">
      <c r="A148" s="21"/>
      <c r="B148" s="227"/>
      <c r="C148" s="18" t="s">
        <v>225</v>
      </c>
      <c r="D148">
        <v>8.3789521657797427E-7</v>
      </c>
      <c r="E148">
        <v>8.3789521657797427E-7</v>
      </c>
      <c r="F148">
        <v>1.7132624528721812E-7</v>
      </c>
      <c r="G148">
        <v>1.7132624528721812E-7</v>
      </c>
      <c r="H148">
        <v>1.0092214618651923E-6</v>
      </c>
      <c r="I148">
        <v>1.0092214618651923E-6</v>
      </c>
      <c r="K148">
        <v>8.3789521657797427E-7</v>
      </c>
      <c r="L148">
        <v>2.2054161706460558E-6</v>
      </c>
      <c r="M148">
        <v>0</v>
      </c>
      <c r="N148">
        <v>0</v>
      </c>
      <c r="O148">
        <v>0</v>
      </c>
      <c r="P148">
        <v>0</v>
      </c>
      <c r="Q148">
        <v>8.3789521657797427E-7</v>
      </c>
      <c r="R148">
        <v>2.2054161706460558E-6</v>
      </c>
      <c r="S148">
        <v>0</v>
      </c>
      <c r="T148">
        <v>0</v>
      </c>
      <c r="U148">
        <v>0</v>
      </c>
      <c r="V148">
        <v>0</v>
      </c>
      <c r="W148">
        <v>1.7132624528721812E-7</v>
      </c>
      <c r="X148">
        <v>3.2854264810961848E-7</v>
      </c>
      <c r="Y148">
        <v>5.9074833377453519E-7</v>
      </c>
      <c r="Z148">
        <v>9.9090406889296304E-8</v>
      </c>
      <c r="AA148">
        <v>1.8726078407033876E-7</v>
      </c>
      <c r="AB148">
        <v>5.1530246965514507E-7</v>
      </c>
      <c r="AC148">
        <v>1.7132624528721812E-7</v>
      </c>
      <c r="AD148">
        <v>3.2854264810961848E-7</v>
      </c>
      <c r="AE148">
        <v>5.9074833377453519E-7</v>
      </c>
      <c r="AF148">
        <v>9.9090406889296304E-8</v>
      </c>
      <c r="AG148">
        <v>1.8726078407033876E-7</v>
      </c>
      <c r="AH148">
        <v>5.1530246965514507E-7</v>
      </c>
      <c r="AI148">
        <v>1.0092214618651923E-6</v>
      </c>
      <c r="AJ148">
        <v>2.5339588187556742E-6</v>
      </c>
      <c r="AK148">
        <v>5.9074833377453519E-7</v>
      </c>
      <c r="AL148">
        <v>9.9090406889296304E-8</v>
      </c>
      <c r="AM148">
        <v>1.8726078407033876E-7</v>
      </c>
      <c r="AN148">
        <v>5.1530246965514507E-7</v>
      </c>
      <c r="AO148">
        <v>1.0092214618651923E-6</v>
      </c>
      <c r="AP148">
        <v>2.5339588187556742E-6</v>
      </c>
      <c r="AQ148">
        <v>5.9074833377453519E-7</v>
      </c>
      <c r="AR148">
        <v>9.9090406889296304E-8</v>
      </c>
      <c r="AS148">
        <v>1.8726078407033876E-7</v>
      </c>
      <c r="AT148">
        <v>5.1530246965514507E-7</v>
      </c>
    </row>
    <row r="149" spans="1:46" x14ac:dyDescent="0.25">
      <c r="A149" s="21"/>
      <c r="B149" s="227"/>
      <c r="C149" s="18" t="s">
        <v>226</v>
      </c>
      <c r="D149">
        <v>2.2054161706460558E-6</v>
      </c>
      <c r="E149">
        <v>2.2054161706460558E-6</v>
      </c>
      <c r="F149">
        <v>3.2854264810961848E-7</v>
      </c>
      <c r="G149">
        <v>3.2854264810961848E-7</v>
      </c>
      <c r="H149">
        <v>2.5339588187556742E-6</v>
      </c>
      <c r="I149">
        <v>2.5339588187556742E-6</v>
      </c>
      <c r="K149">
        <v>2.2054161706460558E-6</v>
      </c>
      <c r="L149">
        <v>0</v>
      </c>
      <c r="M149">
        <v>0</v>
      </c>
      <c r="N149">
        <v>0</v>
      </c>
      <c r="O149">
        <v>0</v>
      </c>
      <c r="P149">
        <v>0</v>
      </c>
      <c r="Q149">
        <v>2.2054161706460558E-6</v>
      </c>
      <c r="R149">
        <v>0</v>
      </c>
      <c r="S149">
        <v>0</v>
      </c>
      <c r="T149">
        <v>0</v>
      </c>
      <c r="U149">
        <v>0</v>
      </c>
      <c r="V149">
        <v>0</v>
      </c>
      <c r="W149">
        <v>3.2854264810961848E-7</v>
      </c>
      <c r="X149">
        <v>5.9074833377453519E-7</v>
      </c>
      <c r="Y149">
        <v>9.9090406889296304E-8</v>
      </c>
      <c r="Z149">
        <v>1.8726078407033876E-7</v>
      </c>
      <c r="AA149">
        <v>5.1530246965514507E-7</v>
      </c>
      <c r="AB149">
        <v>8.5663122643609061E-8</v>
      </c>
      <c r="AC149">
        <v>3.2854264810961848E-7</v>
      </c>
      <c r="AD149">
        <v>5.9074833377453519E-7</v>
      </c>
      <c r="AE149">
        <v>9.9090406889296304E-8</v>
      </c>
      <c r="AF149">
        <v>1.8726078407033876E-7</v>
      </c>
      <c r="AG149">
        <v>5.1530246965514507E-7</v>
      </c>
      <c r="AH149">
        <v>8.5663122643609061E-8</v>
      </c>
      <c r="AI149">
        <v>2.5339588187556742E-6</v>
      </c>
      <c r="AJ149">
        <v>5.9074833377453519E-7</v>
      </c>
      <c r="AK149">
        <v>9.9090406889296304E-8</v>
      </c>
      <c r="AL149">
        <v>1.8726078407033876E-7</v>
      </c>
      <c r="AM149">
        <v>5.1530246965514507E-7</v>
      </c>
      <c r="AN149">
        <v>8.5663122643609061E-8</v>
      </c>
      <c r="AO149">
        <v>2.5339588187556742E-6</v>
      </c>
      <c r="AP149">
        <v>5.9074833377453519E-7</v>
      </c>
      <c r="AQ149">
        <v>9.9090406889296304E-8</v>
      </c>
      <c r="AR149">
        <v>1.8726078407033876E-7</v>
      </c>
      <c r="AS149">
        <v>5.1530246965514507E-7</v>
      </c>
      <c r="AT149">
        <v>8.5663122643609061E-8</v>
      </c>
    </row>
    <row r="150" spans="1:46" x14ac:dyDescent="0.25">
      <c r="A150" s="21" t="s">
        <v>48</v>
      </c>
      <c r="B150" s="227" t="s">
        <v>223</v>
      </c>
      <c r="C150" s="18" t="s">
        <v>224</v>
      </c>
      <c r="D150">
        <v>0</v>
      </c>
      <c r="E150">
        <v>0</v>
      </c>
      <c r="F150">
        <v>5.9074833377453519E-7</v>
      </c>
      <c r="G150">
        <v>5.9074833377453519E-7</v>
      </c>
      <c r="H150">
        <v>5.9074833377453519E-7</v>
      </c>
      <c r="I150">
        <v>5.9074833377453519E-7</v>
      </c>
      <c r="K150">
        <v>0</v>
      </c>
      <c r="L150">
        <v>0</v>
      </c>
      <c r="M150">
        <v>0</v>
      </c>
      <c r="N150">
        <v>0</v>
      </c>
      <c r="O150">
        <v>0</v>
      </c>
      <c r="P150">
        <v>0</v>
      </c>
      <c r="Q150">
        <v>0</v>
      </c>
      <c r="R150">
        <v>0</v>
      </c>
      <c r="S150">
        <v>0</v>
      </c>
      <c r="T150">
        <v>0</v>
      </c>
      <c r="U150">
        <v>0</v>
      </c>
      <c r="V150">
        <v>0</v>
      </c>
      <c r="W150">
        <v>5.9074833377453519E-7</v>
      </c>
      <c r="X150">
        <v>9.9090406889296304E-8</v>
      </c>
      <c r="Y150">
        <v>1.8726078407033876E-7</v>
      </c>
      <c r="Z150">
        <v>5.1530246965514507E-7</v>
      </c>
      <c r="AA150">
        <v>8.5663122643609061E-8</v>
      </c>
      <c r="AB150">
        <v>1.6427132405480924E-7</v>
      </c>
      <c r="AC150">
        <v>5.9074833377453519E-7</v>
      </c>
      <c r="AD150">
        <v>9.9090406889296304E-8</v>
      </c>
      <c r="AE150">
        <v>1.8726078407033876E-7</v>
      </c>
      <c r="AF150">
        <v>5.1530246965514507E-7</v>
      </c>
      <c r="AG150">
        <v>8.5663122643609061E-8</v>
      </c>
      <c r="AH150">
        <v>1.6427132405480924E-7</v>
      </c>
      <c r="AI150">
        <v>5.9074833377453519E-7</v>
      </c>
      <c r="AJ150">
        <v>9.9090406889296304E-8</v>
      </c>
      <c r="AK150">
        <v>1.8726078407033876E-7</v>
      </c>
      <c r="AL150">
        <v>5.1530246965514507E-7</v>
      </c>
      <c r="AM150">
        <v>8.5663122643609061E-8</v>
      </c>
      <c r="AN150">
        <v>1.6427132405480924E-7</v>
      </c>
      <c r="AO150">
        <v>5.9074833377453519E-7</v>
      </c>
      <c r="AP150">
        <v>9.9090406889296304E-8</v>
      </c>
      <c r="AQ150">
        <v>1.8726078407033876E-7</v>
      </c>
      <c r="AR150">
        <v>5.1530246965514507E-7</v>
      </c>
      <c r="AS150">
        <v>8.5663122643609061E-8</v>
      </c>
      <c r="AT150">
        <v>1.6427132405480924E-7</v>
      </c>
    </row>
    <row r="151" spans="1:46" x14ac:dyDescent="0.25">
      <c r="A151" s="21"/>
      <c r="B151" s="227"/>
      <c r="C151" s="18" t="s">
        <v>225</v>
      </c>
      <c r="D151">
        <v>0</v>
      </c>
      <c r="E151">
        <v>0</v>
      </c>
      <c r="F151">
        <v>9.9090406889296304E-8</v>
      </c>
      <c r="G151">
        <v>9.9090406889296304E-8</v>
      </c>
      <c r="H151">
        <v>9.9090406889296304E-8</v>
      </c>
      <c r="I151">
        <v>9.9090406889296304E-8</v>
      </c>
      <c r="K151">
        <v>0</v>
      </c>
      <c r="L151">
        <v>0</v>
      </c>
      <c r="M151">
        <v>0</v>
      </c>
      <c r="N151">
        <v>0</v>
      </c>
      <c r="O151">
        <v>0</v>
      </c>
      <c r="P151">
        <v>3.0183103508546761E-5</v>
      </c>
      <c r="Q151">
        <v>0</v>
      </c>
      <c r="R151">
        <v>0</v>
      </c>
      <c r="S151">
        <v>0</v>
      </c>
      <c r="T151">
        <v>0</v>
      </c>
      <c r="U151">
        <v>0</v>
      </c>
      <c r="V151">
        <v>3.0183103508546761E-5</v>
      </c>
      <c r="W151">
        <v>9.9090406889296304E-8</v>
      </c>
      <c r="X151">
        <v>1.8726078407033876E-7</v>
      </c>
      <c r="Y151">
        <v>5.1530246965514507E-7</v>
      </c>
      <c r="Z151">
        <v>8.5663122643609061E-8</v>
      </c>
      <c r="AA151">
        <v>1.6427132405480924E-7</v>
      </c>
      <c r="AB151">
        <v>1.3784127788072489E-6</v>
      </c>
      <c r="AC151">
        <v>9.9090406889296304E-8</v>
      </c>
      <c r="AD151">
        <v>1.8726078407033876E-7</v>
      </c>
      <c r="AE151">
        <v>5.1530246965514507E-7</v>
      </c>
      <c r="AF151">
        <v>8.5663122643609061E-8</v>
      </c>
      <c r="AG151">
        <v>1.6427132405480924E-7</v>
      </c>
      <c r="AH151">
        <v>1.3784127788072489E-6</v>
      </c>
      <c r="AI151">
        <v>9.9090406889296304E-8</v>
      </c>
      <c r="AJ151">
        <v>1.8726078407033876E-7</v>
      </c>
      <c r="AK151">
        <v>5.1530246965514507E-7</v>
      </c>
      <c r="AL151">
        <v>8.5663122643609061E-8</v>
      </c>
      <c r="AM151">
        <v>1.6427132405480924E-7</v>
      </c>
      <c r="AN151">
        <v>3.1561516287354013E-5</v>
      </c>
      <c r="AO151">
        <v>9.9090406889296304E-8</v>
      </c>
      <c r="AP151">
        <v>1.8726078407033876E-7</v>
      </c>
      <c r="AQ151">
        <v>5.1530246965514507E-7</v>
      </c>
      <c r="AR151">
        <v>8.5663122643609061E-8</v>
      </c>
      <c r="AS151">
        <v>1.6427132405480924E-7</v>
      </c>
      <c r="AT151">
        <v>3.1561516287354013E-5</v>
      </c>
    </row>
    <row r="152" spans="1:46" x14ac:dyDescent="0.25">
      <c r="A152" s="21"/>
      <c r="B152" s="227"/>
      <c r="C152" s="18" t="s">
        <v>226</v>
      </c>
      <c r="D152">
        <v>0</v>
      </c>
      <c r="E152">
        <v>0</v>
      </c>
      <c r="F152">
        <v>1.8726078407033876E-7</v>
      </c>
      <c r="G152">
        <v>1.8726078407033876E-7</v>
      </c>
      <c r="H152">
        <v>1.8726078407033876E-7</v>
      </c>
      <c r="I152">
        <v>1.8726078407033876E-7</v>
      </c>
      <c r="K152">
        <v>0</v>
      </c>
      <c r="L152">
        <v>0</v>
      </c>
      <c r="M152">
        <v>0</v>
      </c>
      <c r="N152">
        <v>0</v>
      </c>
      <c r="O152">
        <v>3.0183103508546761E-5</v>
      </c>
      <c r="P152">
        <v>1.4150804041361941E-6</v>
      </c>
      <c r="Q152">
        <v>0</v>
      </c>
      <c r="R152">
        <v>0</v>
      </c>
      <c r="S152">
        <v>0</v>
      </c>
      <c r="T152">
        <v>0</v>
      </c>
      <c r="U152">
        <v>3.0183103508546761E-5</v>
      </c>
      <c r="V152">
        <v>1.4150804041361941E-6</v>
      </c>
      <c r="W152">
        <v>1.8726078407033876E-7</v>
      </c>
      <c r="X152">
        <v>5.1530246965514507E-7</v>
      </c>
      <c r="Y152">
        <v>8.5663122643609061E-8</v>
      </c>
      <c r="Z152">
        <v>1.6427132405480924E-7</v>
      </c>
      <c r="AA152">
        <v>1.3784127788072489E-6</v>
      </c>
      <c r="AB152">
        <v>2.3121094940835804E-7</v>
      </c>
      <c r="AC152">
        <v>1.8726078407033876E-7</v>
      </c>
      <c r="AD152">
        <v>5.1530246965514507E-7</v>
      </c>
      <c r="AE152">
        <v>8.5663122643609061E-8</v>
      </c>
      <c r="AF152">
        <v>1.6427132405480924E-7</v>
      </c>
      <c r="AG152">
        <v>1.3784127788072489E-6</v>
      </c>
      <c r="AH152">
        <v>2.3121094940835804E-7</v>
      </c>
      <c r="AI152">
        <v>1.8726078407033876E-7</v>
      </c>
      <c r="AJ152">
        <v>5.1530246965514507E-7</v>
      </c>
      <c r="AK152">
        <v>8.5663122643609061E-8</v>
      </c>
      <c r="AL152">
        <v>1.6427132405480924E-7</v>
      </c>
      <c r="AM152">
        <v>3.1561516287354013E-5</v>
      </c>
      <c r="AN152">
        <v>1.6462913535445521E-6</v>
      </c>
      <c r="AO152">
        <v>1.8726078407033876E-7</v>
      </c>
      <c r="AP152">
        <v>5.1530246965514507E-7</v>
      </c>
      <c r="AQ152">
        <v>8.5663122643609061E-8</v>
      </c>
      <c r="AR152">
        <v>1.6427132405480924E-7</v>
      </c>
      <c r="AS152">
        <v>3.1561516287354013E-5</v>
      </c>
      <c r="AT152">
        <v>1.6462913535445521E-6</v>
      </c>
    </row>
    <row r="153" spans="1:46" x14ac:dyDescent="0.25">
      <c r="A153" s="21"/>
      <c r="B153" s="227" t="s">
        <v>227</v>
      </c>
      <c r="C153" s="18" t="s">
        <v>224</v>
      </c>
      <c r="D153">
        <v>0</v>
      </c>
      <c r="E153">
        <v>0</v>
      </c>
      <c r="F153">
        <v>5.1530246965514507E-7</v>
      </c>
      <c r="G153">
        <v>5.1530246965514507E-7</v>
      </c>
      <c r="H153">
        <v>5.1530246965514507E-7</v>
      </c>
      <c r="I153">
        <v>5.1530246965514507E-7</v>
      </c>
      <c r="K153">
        <v>0</v>
      </c>
      <c r="L153">
        <v>0</v>
      </c>
      <c r="M153">
        <v>0</v>
      </c>
      <c r="N153">
        <v>3.0183103508546761E-5</v>
      </c>
      <c r="O153">
        <v>1.4150804041361941E-6</v>
      </c>
      <c r="P153">
        <v>3.5123106955227618E-6</v>
      </c>
      <c r="Q153">
        <v>0</v>
      </c>
      <c r="R153">
        <v>0</v>
      </c>
      <c r="S153">
        <v>0</v>
      </c>
      <c r="T153">
        <v>3.0183103508546761E-5</v>
      </c>
      <c r="U153">
        <v>1.4150804041361941E-6</v>
      </c>
      <c r="V153">
        <v>3.5123106955227618E-6</v>
      </c>
      <c r="W153">
        <v>5.1530246965514507E-7</v>
      </c>
      <c r="X153">
        <v>8.5663122643609061E-8</v>
      </c>
      <c r="Y153">
        <v>1.6427132405480924E-7</v>
      </c>
      <c r="Z153">
        <v>1.3784127788072489E-6</v>
      </c>
      <c r="AA153">
        <v>2.3121094940835804E-7</v>
      </c>
      <c r="AB153">
        <v>4.3694182949745711E-7</v>
      </c>
      <c r="AC153">
        <v>5.1530246965514507E-7</v>
      </c>
      <c r="AD153">
        <v>8.5663122643609061E-8</v>
      </c>
      <c r="AE153">
        <v>1.6427132405480924E-7</v>
      </c>
      <c r="AF153">
        <v>1.3784127788072489E-6</v>
      </c>
      <c r="AG153">
        <v>2.3121094940835804E-7</v>
      </c>
      <c r="AH153">
        <v>4.3694182949745711E-7</v>
      </c>
      <c r="AI153">
        <v>5.1530246965514507E-7</v>
      </c>
      <c r="AJ153">
        <v>8.5663122643609061E-8</v>
      </c>
      <c r="AK153">
        <v>1.6427132405480924E-7</v>
      </c>
      <c r="AL153">
        <v>3.1561516287354013E-5</v>
      </c>
      <c r="AM153">
        <v>1.6462913535445521E-6</v>
      </c>
      <c r="AN153">
        <v>3.9492525250202188E-6</v>
      </c>
      <c r="AO153">
        <v>5.1530246965514507E-7</v>
      </c>
      <c r="AP153">
        <v>8.5663122643609061E-8</v>
      </c>
      <c r="AQ153">
        <v>1.6427132405480924E-7</v>
      </c>
      <c r="AR153">
        <v>3.1561516287354013E-5</v>
      </c>
      <c r="AS153">
        <v>1.6462913535445521E-6</v>
      </c>
      <c r="AT153">
        <v>3.9492525250202188E-6</v>
      </c>
    </row>
    <row r="154" spans="1:46" x14ac:dyDescent="0.25">
      <c r="A154" s="21"/>
      <c r="B154" s="227"/>
      <c r="C154" s="18" t="s">
        <v>225</v>
      </c>
      <c r="D154">
        <v>0</v>
      </c>
      <c r="E154">
        <v>0</v>
      </c>
      <c r="F154">
        <v>8.5663122643609061E-8</v>
      </c>
      <c r="G154">
        <v>8.5663122643609061E-8</v>
      </c>
      <c r="H154">
        <v>8.5663122643609061E-8</v>
      </c>
      <c r="I154">
        <v>8.5663122643609061E-8</v>
      </c>
      <c r="K154">
        <v>0</v>
      </c>
      <c r="L154">
        <v>0</v>
      </c>
      <c r="M154">
        <v>3.0183103508546761E-5</v>
      </c>
      <c r="N154">
        <v>1.4150804041361941E-6</v>
      </c>
      <c r="O154">
        <v>3.5123106955227618E-6</v>
      </c>
      <c r="P154">
        <v>2.7642632906294516E-5</v>
      </c>
      <c r="Q154">
        <v>0</v>
      </c>
      <c r="R154">
        <v>0</v>
      </c>
      <c r="S154">
        <v>3.0183103508546761E-5</v>
      </c>
      <c r="T154">
        <v>1.4150804041361941E-6</v>
      </c>
      <c r="U154">
        <v>3.5123106955227618E-6</v>
      </c>
      <c r="V154">
        <v>2.7642632906294516E-5</v>
      </c>
      <c r="W154">
        <v>8.5663122643609061E-8</v>
      </c>
      <c r="X154">
        <v>1.6427132405480924E-7</v>
      </c>
      <c r="Y154">
        <v>1.3784127788072489E-6</v>
      </c>
      <c r="Z154">
        <v>2.3121094940835804E-7</v>
      </c>
      <c r="AA154">
        <v>4.3694182949745711E-7</v>
      </c>
      <c r="AB154">
        <v>1.2023724291953385E-6</v>
      </c>
      <c r="AC154">
        <v>8.5663122643609061E-8</v>
      </c>
      <c r="AD154">
        <v>1.6427132405480924E-7</v>
      </c>
      <c r="AE154">
        <v>1.3784127788072489E-6</v>
      </c>
      <c r="AF154">
        <v>2.3121094940835804E-7</v>
      </c>
      <c r="AG154">
        <v>4.3694182949745711E-7</v>
      </c>
      <c r="AH154">
        <v>1.2023724291953385E-6</v>
      </c>
      <c r="AI154">
        <v>8.5663122643609061E-8</v>
      </c>
      <c r="AJ154">
        <v>1.6427132405480924E-7</v>
      </c>
      <c r="AK154">
        <v>3.1561516287354013E-5</v>
      </c>
      <c r="AL154">
        <v>1.6462913535445521E-6</v>
      </c>
      <c r="AM154">
        <v>3.9492525250202188E-6</v>
      </c>
      <c r="AN154">
        <v>2.8845005335489855E-5</v>
      </c>
      <c r="AO154">
        <v>8.5663122643609061E-8</v>
      </c>
      <c r="AP154">
        <v>1.6427132405480924E-7</v>
      </c>
      <c r="AQ154">
        <v>3.1561516287354013E-5</v>
      </c>
      <c r="AR154">
        <v>1.6462913535445521E-6</v>
      </c>
      <c r="AS154">
        <v>3.9492525250202188E-6</v>
      </c>
      <c r="AT154">
        <v>2.8845005335489855E-5</v>
      </c>
    </row>
    <row r="155" spans="1:46" x14ac:dyDescent="0.25">
      <c r="A155" s="21"/>
      <c r="B155" s="227"/>
      <c r="C155" s="18" t="s">
        <v>226</v>
      </c>
      <c r="D155">
        <v>0</v>
      </c>
      <c r="E155">
        <v>0</v>
      </c>
      <c r="F155">
        <v>1.6427132405480924E-7</v>
      </c>
      <c r="G155">
        <v>1.6427132405480924E-7</v>
      </c>
      <c r="H155">
        <v>1.6427132405480924E-7</v>
      </c>
      <c r="I155">
        <v>1.6427132405480924E-7</v>
      </c>
      <c r="K155">
        <v>0</v>
      </c>
      <c r="L155">
        <v>3.0183103508546761E-5</v>
      </c>
      <c r="M155">
        <v>1.4150804041361941E-6</v>
      </c>
      <c r="N155">
        <v>3.5123106955227618E-6</v>
      </c>
      <c r="O155">
        <v>2.7642632906294516E-5</v>
      </c>
      <c r="P155">
        <v>1.1870182234854636E-6</v>
      </c>
      <c r="Q155">
        <v>0</v>
      </c>
      <c r="R155">
        <v>3.0183103508546761E-5</v>
      </c>
      <c r="S155">
        <v>1.4150804041361941E-6</v>
      </c>
      <c r="T155">
        <v>3.5123106955227618E-6</v>
      </c>
      <c r="U155">
        <v>2.7642632906294516E-5</v>
      </c>
      <c r="V155">
        <v>1.1870182234854636E-6</v>
      </c>
      <c r="W155">
        <v>1.6427132405480924E-7</v>
      </c>
      <c r="X155">
        <v>1.3784127788072489E-6</v>
      </c>
      <c r="Y155">
        <v>2.3121094940835804E-7</v>
      </c>
      <c r="Z155">
        <v>4.3694182949745711E-7</v>
      </c>
      <c r="AA155">
        <v>1.2023724291953385E-6</v>
      </c>
      <c r="AB155">
        <v>1.9988061950175445E-7</v>
      </c>
      <c r="AC155">
        <v>1.6427132405480924E-7</v>
      </c>
      <c r="AD155">
        <v>1.3784127788072489E-6</v>
      </c>
      <c r="AE155">
        <v>2.3121094940835804E-7</v>
      </c>
      <c r="AF155">
        <v>4.3694182949745711E-7</v>
      </c>
      <c r="AG155">
        <v>1.2023724291953385E-6</v>
      </c>
      <c r="AH155">
        <v>1.9988061950175445E-7</v>
      </c>
      <c r="AI155">
        <v>1.6427132405480924E-7</v>
      </c>
      <c r="AJ155">
        <v>3.1561516287354013E-5</v>
      </c>
      <c r="AK155">
        <v>1.6462913535445521E-6</v>
      </c>
      <c r="AL155">
        <v>3.9492525250202188E-6</v>
      </c>
      <c r="AM155">
        <v>2.8845005335489855E-5</v>
      </c>
      <c r="AN155">
        <v>1.386898842987218E-6</v>
      </c>
      <c r="AO155">
        <v>1.6427132405480924E-7</v>
      </c>
      <c r="AP155">
        <v>3.1561516287354013E-5</v>
      </c>
      <c r="AQ155">
        <v>1.6462913535445521E-6</v>
      </c>
      <c r="AR155">
        <v>3.9492525250202188E-6</v>
      </c>
      <c r="AS155">
        <v>2.8845005335489855E-5</v>
      </c>
      <c r="AT155">
        <v>1.386898842987218E-6</v>
      </c>
    </row>
    <row r="156" spans="1:46" x14ac:dyDescent="0.25">
      <c r="A156" s="21" t="s">
        <v>49</v>
      </c>
      <c r="B156" s="227" t="s">
        <v>223</v>
      </c>
      <c r="C156" s="18" t="s">
        <v>224</v>
      </c>
      <c r="D156">
        <v>3.0183103508546761E-5</v>
      </c>
      <c r="E156">
        <v>3.0183103508546761E-5</v>
      </c>
      <c r="F156">
        <v>1.3784127788072489E-6</v>
      </c>
      <c r="G156">
        <v>1.3784127788072489E-6</v>
      </c>
      <c r="H156">
        <v>3.1561516287354013E-5</v>
      </c>
      <c r="I156">
        <v>3.1561516287354013E-5</v>
      </c>
      <c r="K156">
        <v>3.0183103508546761E-5</v>
      </c>
      <c r="L156">
        <v>1.4150804041361941E-6</v>
      </c>
      <c r="M156">
        <v>3.5123106955227618E-6</v>
      </c>
      <c r="N156">
        <v>2.7642632906294516E-5</v>
      </c>
      <c r="O156">
        <v>1.1870182234854636E-6</v>
      </c>
      <c r="P156">
        <v>3.1243395750819127E-6</v>
      </c>
      <c r="Q156">
        <v>3.0183103508546761E-5</v>
      </c>
      <c r="R156">
        <v>1.4150804041361941E-6</v>
      </c>
      <c r="S156">
        <v>3.5123106955227618E-6</v>
      </c>
      <c r="T156">
        <v>2.7642632906294516E-5</v>
      </c>
      <c r="U156">
        <v>1.1870182234854636E-6</v>
      </c>
      <c r="V156">
        <v>3.1243395750819127E-6</v>
      </c>
      <c r="W156">
        <v>1.3784127788072489E-6</v>
      </c>
      <c r="X156">
        <v>2.3121094940835804E-7</v>
      </c>
      <c r="Y156">
        <v>4.3694182949745711E-7</v>
      </c>
      <c r="Z156">
        <v>1.2023724291953385E-6</v>
      </c>
      <c r="AA156">
        <v>1.9988061950175445E-7</v>
      </c>
      <c r="AB156">
        <v>3.8329975612788822E-7</v>
      </c>
      <c r="AC156">
        <v>1.3784127788072489E-6</v>
      </c>
      <c r="AD156">
        <v>2.3121094940835804E-7</v>
      </c>
      <c r="AE156">
        <v>4.3694182949745711E-7</v>
      </c>
      <c r="AF156">
        <v>1.2023724291953385E-6</v>
      </c>
      <c r="AG156">
        <v>1.9988061950175445E-7</v>
      </c>
      <c r="AH156">
        <v>3.8329975612788822E-7</v>
      </c>
      <c r="AI156">
        <v>3.1561516287354013E-5</v>
      </c>
      <c r="AJ156">
        <v>1.6462913535445521E-6</v>
      </c>
      <c r="AK156">
        <v>3.9492525250202188E-6</v>
      </c>
      <c r="AL156">
        <v>2.8845005335489855E-5</v>
      </c>
      <c r="AM156">
        <v>1.386898842987218E-6</v>
      </c>
      <c r="AN156">
        <v>3.5076393312098009E-6</v>
      </c>
      <c r="AO156">
        <v>3.1561516287354013E-5</v>
      </c>
      <c r="AP156">
        <v>1.6462913535445521E-6</v>
      </c>
      <c r="AQ156">
        <v>3.9492525250202188E-6</v>
      </c>
      <c r="AR156">
        <v>2.8845005335489855E-5</v>
      </c>
      <c r="AS156">
        <v>1.386898842987218E-6</v>
      </c>
      <c r="AT156">
        <v>3.5076393312098009E-6</v>
      </c>
    </row>
    <row r="157" spans="1:46" x14ac:dyDescent="0.25">
      <c r="A157" s="21"/>
      <c r="B157" s="227"/>
      <c r="C157" s="18" t="s">
        <v>225</v>
      </c>
      <c r="D157">
        <v>1.4150804041361941E-6</v>
      </c>
      <c r="E157">
        <v>1.4150804041361941E-6</v>
      </c>
      <c r="F157">
        <v>2.3121094940835804E-7</v>
      </c>
      <c r="G157">
        <v>2.3121094940835804E-7</v>
      </c>
      <c r="H157">
        <v>1.6462913535445521E-6</v>
      </c>
      <c r="I157">
        <v>1.6462913535445521E-6</v>
      </c>
      <c r="K157">
        <v>1.4150804041361941E-6</v>
      </c>
      <c r="L157">
        <v>3.5123106955227618E-6</v>
      </c>
      <c r="M157">
        <v>2.7642632906294516E-5</v>
      </c>
      <c r="N157">
        <v>1.1870182234854636E-6</v>
      </c>
      <c r="O157">
        <v>3.1243395750819127E-6</v>
      </c>
      <c r="P157">
        <v>3.7668513178666353E-2</v>
      </c>
      <c r="Q157">
        <v>1.4150804041361941E-6</v>
      </c>
      <c r="R157">
        <v>3.5123106955227618E-6</v>
      </c>
      <c r="S157">
        <v>2.7642632906294516E-5</v>
      </c>
      <c r="T157">
        <v>1.1870182234854636E-6</v>
      </c>
      <c r="U157">
        <v>3.1243395750819127E-6</v>
      </c>
      <c r="V157">
        <v>3.7668513178666353E-2</v>
      </c>
      <c r="W157">
        <v>2.3121094940835804E-7</v>
      </c>
      <c r="X157">
        <v>4.3694182949745711E-7</v>
      </c>
      <c r="Y157">
        <v>1.2023724291953385E-6</v>
      </c>
      <c r="Z157">
        <v>1.9988061950175445E-7</v>
      </c>
      <c r="AA157">
        <v>3.8329975612788822E-7</v>
      </c>
      <c r="AB157">
        <v>1.0042721674167099E-5</v>
      </c>
      <c r="AC157">
        <v>2.3121094940835804E-7</v>
      </c>
      <c r="AD157">
        <v>4.3694182949745711E-7</v>
      </c>
      <c r="AE157">
        <v>1.2023724291953385E-6</v>
      </c>
      <c r="AF157">
        <v>1.9988061950175445E-7</v>
      </c>
      <c r="AG157">
        <v>3.8329975612788822E-7</v>
      </c>
      <c r="AH157">
        <v>1.0042721674167099E-5</v>
      </c>
      <c r="AI157">
        <v>1.6462913535445521E-6</v>
      </c>
      <c r="AJ157">
        <v>3.9492525250202188E-6</v>
      </c>
      <c r="AK157">
        <v>2.8845005335489855E-5</v>
      </c>
      <c r="AL157">
        <v>1.386898842987218E-6</v>
      </c>
      <c r="AM157">
        <v>3.5076393312098009E-6</v>
      </c>
      <c r="AN157">
        <v>3.767855590034052E-2</v>
      </c>
      <c r="AO157">
        <v>1.6462913535445521E-6</v>
      </c>
      <c r="AP157">
        <v>3.9492525250202188E-6</v>
      </c>
      <c r="AQ157">
        <v>2.8845005335489855E-5</v>
      </c>
      <c r="AR157">
        <v>1.386898842987218E-6</v>
      </c>
      <c r="AS157">
        <v>3.5076393312098009E-6</v>
      </c>
      <c r="AT157">
        <v>3.767855590034052E-2</v>
      </c>
    </row>
    <row r="158" spans="1:46" x14ac:dyDescent="0.25">
      <c r="A158" s="21"/>
      <c r="B158" s="227"/>
      <c r="C158" s="18" t="s">
        <v>226</v>
      </c>
      <c r="D158">
        <v>3.5123106955227618E-6</v>
      </c>
      <c r="E158">
        <v>3.5123106955227618E-6</v>
      </c>
      <c r="F158">
        <v>4.3694182949745711E-7</v>
      </c>
      <c r="G158">
        <v>4.3694182949745711E-7</v>
      </c>
      <c r="H158">
        <v>3.9492525250202188E-6</v>
      </c>
      <c r="I158">
        <v>3.9492525250202188E-6</v>
      </c>
      <c r="K158">
        <v>3.5123106955227618E-6</v>
      </c>
      <c r="L158">
        <v>2.7642632906294516E-5</v>
      </c>
      <c r="M158">
        <v>1.1870182234854636E-6</v>
      </c>
      <c r="N158">
        <v>3.1243395750819127E-6</v>
      </c>
      <c r="O158">
        <v>3.7668513178666353E-2</v>
      </c>
      <c r="P158">
        <v>1.7660203443619702E-3</v>
      </c>
      <c r="Q158">
        <v>3.5123106955227618E-6</v>
      </c>
      <c r="R158">
        <v>2.7642632906294516E-5</v>
      </c>
      <c r="S158">
        <v>1.1870182234854636E-6</v>
      </c>
      <c r="T158">
        <v>3.1243395750819127E-6</v>
      </c>
      <c r="U158">
        <v>3.7668513178666353E-2</v>
      </c>
      <c r="V158">
        <v>1.7660203443619702E-3</v>
      </c>
      <c r="W158">
        <v>4.3694182949745711E-7</v>
      </c>
      <c r="X158">
        <v>1.2023724291953385E-6</v>
      </c>
      <c r="Y158">
        <v>1.9988061950175445E-7</v>
      </c>
      <c r="Z158">
        <v>3.8329975612788822E-7</v>
      </c>
      <c r="AA158">
        <v>1.0042721674167099E-5</v>
      </c>
      <c r="AB158">
        <v>1.6845369171180373E-6</v>
      </c>
      <c r="AC158">
        <v>4.3694182949745711E-7</v>
      </c>
      <c r="AD158">
        <v>1.2023724291953385E-6</v>
      </c>
      <c r="AE158">
        <v>1.9988061950175445E-7</v>
      </c>
      <c r="AF158">
        <v>3.8329975612788822E-7</v>
      </c>
      <c r="AG158">
        <v>1.0042721674167099E-5</v>
      </c>
      <c r="AH158">
        <v>1.6845369171180373E-6</v>
      </c>
      <c r="AI158">
        <v>3.9492525250202188E-6</v>
      </c>
      <c r="AJ158">
        <v>2.8845005335489855E-5</v>
      </c>
      <c r="AK158">
        <v>1.386898842987218E-6</v>
      </c>
      <c r="AL158">
        <v>3.5076393312098009E-6</v>
      </c>
      <c r="AM158">
        <v>3.767855590034052E-2</v>
      </c>
      <c r="AN158">
        <v>1.7677048812790883E-3</v>
      </c>
      <c r="AO158">
        <v>3.9492525250202188E-6</v>
      </c>
      <c r="AP158">
        <v>2.8845005335489855E-5</v>
      </c>
      <c r="AQ158">
        <v>1.386898842987218E-6</v>
      </c>
      <c r="AR158">
        <v>3.5076393312098009E-6</v>
      </c>
      <c r="AS158">
        <v>3.767855590034052E-2</v>
      </c>
      <c r="AT158">
        <v>1.7677048812790883E-3</v>
      </c>
    </row>
    <row r="159" spans="1:46" x14ac:dyDescent="0.25">
      <c r="A159" s="21"/>
      <c r="B159" s="227" t="s">
        <v>227</v>
      </c>
      <c r="C159" s="18" t="s">
        <v>224</v>
      </c>
      <c r="D159">
        <v>2.7642632906294516E-5</v>
      </c>
      <c r="E159">
        <v>2.7642632906294516E-5</v>
      </c>
      <c r="F159">
        <v>1.2023724291953385E-6</v>
      </c>
      <c r="G159">
        <v>1.2023724291953385E-6</v>
      </c>
      <c r="H159">
        <v>2.8845005335489855E-5</v>
      </c>
      <c r="I159">
        <v>2.8845005335489855E-5</v>
      </c>
      <c r="K159">
        <v>2.7642632906294516E-5</v>
      </c>
      <c r="L159">
        <v>1.1870182234854636E-6</v>
      </c>
      <c r="M159">
        <v>3.1243395750819127E-6</v>
      </c>
      <c r="N159">
        <v>3.7668513178666353E-2</v>
      </c>
      <c r="O159">
        <v>1.7660203443619702E-3</v>
      </c>
      <c r="P159">
        <v>4.3833637480124059E-3</v>
      </c>
      <c r="Q159">
        <v>2.7642632906294516E-5</v>
      </c>
      <c r="R159">
        <v>1.1870182234854636E-6</v>
      </c>
      <c r="S159">
        <v>3.1243395750819127E-6</v>
      </c>
      <c r="T159">
        <v>3.7668513178666353E-2</v>
      </c>
      <c r="U159">
        <v>1.7660203443619702E-3</v>
      </c>
      <c r="V159">
        <v>4.3833637480124059E-3</v>
      </c>
      <c r="W159">
        <v>1.2023724291953385E-6</v>
      </c>
      <c r="X159">
        <v>1.9988061950175445E-7</v>
      </c>
      <c r="Y159">
        <v>3.8329975612788822E-7</v>
      </c>
      <c r="Z159">
        <v>1.0042721674167099E-5</v>
      </c>
      <c r="AA159">
        <v>1.6845369171180373E-6</v>
      </c>
      <c r="AB159">
        <v>3.183433329195759E-6</v>
      </c>
      <c r="AC159">
        <v>1.2023724291953385E-6</v>
      </c>
      <c r="AD159">
        <v>1.9988061950175445E-7</v>
      </c>
      <c r="AE159">
        <v>3.8329975612788822E-7</v>
      </c>
      <c r="AF159">
        <v>1.0042721674167099E-5</v>
      </c>
      <c r="AG159">
        <v>1.6845369171180373E-6</v>
      </c>
      <c r="AH159">
        <v>3.183433329195759E-6</v>
      </c>
      <c r="AI159">
        <v>2.8845005335489855E-5</v>
      </c>
      <c r="AJ159">
        <v>1.386898842987218E-6</v>
      </c>
      <c r="AK159">
        <v>3.5076393312098009E-6</v>
      </c>
      <c r="AL159">
        <v>3.767855590034052E-2</v>
      </c>
      <c r="AM159">
        <v>1.7677048812790883E-3</v>
      </c>
      <c r="AN159">
        <v>4.3865471813416016E-3</v>
      </c>
      <c r="AO159">
        <v>2.8845005335489855E-5</v>
      </c>
      <c r="AP159">
        <v>1.386898842987218E-6</v>
      </c>
      <c r="AQ159">
        <v>3.5076393312098009E-6</v>
      </c>
      <c r="AR159">
        <v>3.767855590034052E-2</v>
      </c>
      <c r="AS159">
        <v>1.7677048812790883E-3</v>
      </c>
      <c r="AT159">
        <v>4.3865471813416016E-3</v>
      </c>
    </row>
    <row r="160" spans="1:46" x14ac:dyDescent="0.25">
      <c r="A160" s="21"/>
      <c r="B160" s="227"/>
      <c r="C160" s="18" t="s">
        <v>225</v>
      </c>
      <c r="D160">
        <v>1.1870182234854636E-6</v>
      </c>
      <c r="E160">
        <v>1.1870182234854636E-6</v>
      </c>
      <c r="F160">
        <v>1.9988061950175445E-7</v>
      </c>
      <c r="G160">
        <v>1.9988061950175445E-7</v>
      </c>
      <c r="H160">
        <v>1.386898842987218E-6</v>
      </c>
      <c r="I160">
        <v>1.386898842987218E-6</v>
      </c>
      <c r="K160">
        <v>1.1870182234854636E-6</v>
      </c>
      <c r="L160">
        <v>3.1243395750819127E-6</v>
      </c>
      <c r="M160">
        <v>3.7668513178666353E-2</v>
      </c>
      <c r="N160">
        <v>1.7660203443619702E-3</v>
      </c>
      <c r="O160">
        <v>4.3833637480124059E-3</v>
      </c>
      <c r="P160">
        <v>3.4498005867055551E-2</v>
      </c>
      <c r="Q160">
        <v>1.1870182234854636E-6</v>
      </c>
      <c r="R160">
        <v>3.1243395750819127E-6</v>
      </c>
      <c r="S160">
        <v>3.7668513178666353E-2</v>
      </c>
      <c r="T160">
        <v>1.7660203443619702E-3</v>
      </c>
      <c r="U160">
        <v>4.3833637480124059E-3</v>
      </c>
      <c r="V160">
        <v>3.4498005867055551E-2</v>
      </c>
      <c r="W160">
        <v>1.9988061950175445E-7</v>
      </c>
      <c r="X160">
        <v>3.8329975612788822E-7</v>
      </c>
      <c r="Y160">
        <v>1.0042721674167099E-5</v>
      </c>
      <c r="Z160">
        <v>1.6845369171180373E-6</v>
      </c>
      <c r="AA160">
        <v>3.183433329195759E-6</v>
      </c>
      <c r="AB160">
        <v>8.7601419841374676E-6</v>
      </c>
      <c r="AC160">
        <v>1.9988061950175445E-7</v>
      </c>
      <c r="AD160">
        <v>3.8329975612788822E-7</v>
      </c>
      <c r="AE160">
        <v>1.0042721674167099E-5</v>
      </c>
      <c r="AF160">
        <v>1.6845369171180373E-6</v>
      </c>
      <c r="AG160">
        <v>3.183433329195759E-6</v>
      </c>
      <c r="AH160">
        <v>8.7601419841374676E-6</v>
      </c>
      <c r="AI160">
        <v>1.386898842987218E-6</v>
      </c>
      <c r="AJ160">
        <v>3.5076393312098009E-6</v>
      </c>
      <c r="AK160">
        <v>3.767855590034052E-2</v>
      </c>
      <c r="AL160">
        <v>1.7677048812790883E-3</v>
      </c>
      <c r="AM160">
        <v>4.3865471813416016E-3</v>
      </c>
      <c r="AN160">
        <v>3.4506766009039687E-2</v>
      </c>
      <c r="AO160">
        <v>1.386898842987218E-6</v>
      </c>
      <c r="AP160">
        <v>3.5076393312098009E-6</v>
      </c>
      <c r="AQ160">
        <v>3.767855590034052E-2</v>
      </c>
      <c r="AR160">
        <v>1.7677048812790883E-3</v>
      </c>
      <c r="AS160">
        <v>4.3865471813416016E-3</v>
      </c>
      <c r="AT160">
        <v>3.4506766009039687E-2</v>
      </c>
    </row>
    <row r="161" spans="1:46" x14ac:dyDescent="0.25">
      <c r="A161" s="21"/>
      <c r="B161" s="227"/>
      <c r="C161" s="18" t="s">
        <v>226</v>
      </c>
      <c r="D161">
        <v>3.1243395750819127E-6</v>
      </c>
      <c r="E161">
        <v>3.1243395750819127E-6</v>
      </c>
      <c r="F161">
        <v>3.8329975612788822E-7</v>
      </c>
      <c r="G161">
        <v>3.8329975612788822E-7</v>
      </c>
      <c r="H161">
        <v>3.5076393312098009E-6</v>
      </c>
      <c r="I161">
        <v>3.5076393312098009E-6</v>
      </c>
      <c r="K161">
        <v>3.1243395750819127E-6</v>
      </c>
      <c r="L161">
        <v>3.7668513178666353E-2</v>
      </c>
      <c r="M161">
        <v>1.7660203443619702E-3</v>
      </c>
      <c r="N161">
        <v>4.3833637480124059E-3</v>
      </c>
      <c r="O161">
        <v>3.4498005867055551E-2</v>
      </c>
      <c r="P161">
        <v>1.4813987429098585E-3</v>
      </c>
      <c r="Q161">
        <v>3.1243395750819127E-6</v>
      </c>
      <c r="R161">
        <v>3.7668513178666353E-2</v>
      </c>
      <c r="S161">
        <v>1.7660203443619702E-3</v>
      </c>
      <c r="T161">
        <v>4.3833637480124059E-3</v>
      </c>
      <c r="U161">
        <v>3.4498005867055551E-2</v>
      </c>
      <c r="V161">
        <v>1.4813987429098585E-3</v>
      </c>
      <c r="W161">
        <v>3.8329975612788822E-7</v>
      </c>
      <c r="X161">
        <v>1.0042721674167099E-5</v>
      </c>
      <c r="Y161">
        <v>1.6845369171180373E-6</v>
      </c>
      <c r="Z161">
        <v>3.183433329195759E-6</v>
      </c>
      <c r="AA161">
        <v>8.7601419841374676E-6</v>
      </c>
      <c r="AB161">
        <v>1.456273084941354E-6</v>
      </c>
      <c r="AC161">
        <v>3.8329975612788822E-7</v>
      </c>
      <c r="AD161">
        <v>1.0042721674167099E-5</v>
      </c>
      <c r="AE161">
        <v>1.6845369171180373E-6</v>
      </c>
      <c r="AF161">
        <v>3.183433329195759E-6</v>
      </c>
      <c r="AG161">
        <v>8.7601419841374676E-6</v>
      </c>
      <c r="AH161">
        <v>1.456273084941354E-6</v>
      </c>
      <c r="AI161">
        <v>3.5076393312098009E-6</v>
      </c>
      <c r="AJ161">
        <v>3.767855590034052E-2</v>
      </c>
      <c r="AK161">
        <v>1.7677048812790883E-3</v>
      </c>
      <c r="AL161">
        <v>4.3865471813416016E-3</v>
      </c>
      <c r="AM161">
        <v>3.4506766009039687E-2</v>
      </c>
      <c r="AN161">
        <v>1.4828550159947998E-3</v>
      </c>
      <c r="AO161">
        <v>3.5076393312098009E-6</v>
      </c>
      <c r="AP161">
        <v>3.767855590034052E-2</v>
      </c>
      <c r="AQ161">
        <v>1.7677048812790883E-3</v>
      </c>
      <c r="AR161">
        <v>4.3865471813416016E-3</v>
      </c>
      <c r="AS161">
        <v>3.4506766009039687E-2</v>
      </c>
      <c r="AT161">
        <v>1.4828550159947998E-3</v>
      </c>
    </row>
    <row r="162" spans="1:46" x14ac:dyDescent="0.25">
      <c r="A162" s="21" t="s">
        <v>50</v>
      </c>
      <c r="B162" s="227" t="s">
        <v>223</v>
      </c>
      <c r="C162" s="18" t="s">
        <v>224</v>
      </c>
      <c r="D162">
        <v>3.7668513178666353E-2</v>
      </c>
      <c r="E162">
        <v>3.7668513178666353E-2</v>
      </c>
      <c r="F162">
        <v>1.0042721674167099E-5</v>
      </c>
      <c r="G162">
        <v>1.0042721674167099E-5</v>
      </c>
      <c r="H162">
        <v>3.767855590034052E-2</v>
      </c>
      <c r="I162">
        <v>3.767855590034052E-2</v>
      </c>
      <c r="K162">
        <v>3.7668513178666353E-2</v>
      </c>
      <c r="L162">
        <v>1.7660203443619702E-3</v>
      </c>
      <c r="M162">
        <v>4.3833637480124059E-3</v>
      </c>
      <c r="N162">
        <v>3.4498005867055551E-2</v>
      </c>
      <c r="O162">
        <v>1.4813987429098585E-3</v>
      </c>
      <c r="P162">
        <v>3.8991757897022267E-3</v>
      </c>
      <c r="Q162">
        <v>3.7668513178666353E-2</v>
      </c>
      <c r="R162">
        <v>1.7660203443619702E-3</v>
      </c>
      <c r="S162">
        <v>4.3833637480124059E-3</v>
      </c>
      <c r="T162">
        <v>3.4498005867055551E-2</v>
      </c>
      <c r="U162">
        <v>1.4813987429098585E-3</v>
      </c>
      <c r="V162">
        <v>3.8991757897022267E-3</v>
      </c>
      <c r="W162">
        <v>1.0042721674167099E-5</v>
      </c>
      <c r="X162">
        <v>1.6845369171180373E-6</v>
      </c>
      <c r="Y162">
        <v>3.183433329195759E-6</v>
      </c>
      <c r="Z162">
        <v>8.7601419841374676E-6</v>
      </c>
      <c r="AA162">
        <v>1.456273084941354E-6</v>
      </c>
      <c r="AB162">
        <v>2.7926125089317572E-6</v>
      </c>
      <c r="AC162">
        <v>1.0042721674167099E-5</v>
      </c>
      <c r="AD162">
        <v>1.6845369171180373E-6</v>
      </c>
      <c r="AE162">
        <v>3.183433329195759E-6</v>
      </c>
      <c r="AF162">
        <v>8.7601419841374676E-6</v>
      </c>
      <c r="AG162">
        <v>1.456273084941354E-6</v>
      </c>
      <c r="AH162">
        <v>2.7926125089317572E-6</v>
      </c>
      <c r="AI162">
        <v>3.767855590034052E-2</v>
      </c>
      <c r="AJ162">
        <v>1.7677048812790883E-3</v>
      </c>
      <c r="AK162">
        <v>4.3865471813416016E-3</v>
      </c>
      <c r="AL162">
        <v>3.4506766009039687E-2</v>
      </c>
      <c r="AM162">
        <v>1.4828550159947998E-3</v>
      </c>
      <c r="AN162">
        <v>3.9019684022111585E-3</v>
      </c>
      <c r="AO162">
        <v>3.767855590034052E-2</v>
      </c>
      <c r="AP162">
        <v>1.7677048812790883E-3</v>
      </c>
      <c r="AQ162">
        <v>4.3865471813416016E-3</v>
      </c>
      <c r="AR162">
        <v>3.4506766009039687E-2</v>
      </c>
      <c r="AS162">
        <v>1.4828550159947998E-3</v>
      </c>
      <c r="AT162">
        <v>3.9019684022111585E-3</v>
      </c>
    </row>
    <row r="163" spans="1:46" x14ac:dyDescent="0.25">
      <c r="A163" s="21"/>
      <c r="B163" s="227"/>
      <c r="C163" s="18" t="s">
        <v>225</v>
      </c>
      <c r="D163">
        <v>1.7660203443619702E-3</v>
      </c>
      <c r="E163">
        <v>1.7660203443619702E-3</v>
      </c>
      <c r="F163">
        <v>1.6845369171180373E-6</v>
      </c>
      <c r="G163">
        <v>1.6845369171180373E-6</v>
      </c>
      <c r="H163">
        <v>1.7677048812790883E-3</v>
      </c>
      <c r="I163">
        <v>1.7677048812790883E-3</v>
      </c>
      <c r="K163">
        <v>1.7660203443619702E-3</v>
      </c>
      <c r="L163">
        <v>4.3833637480124059E-3</v>
      </c>
      <c r="M163">
        <v>3.4498005867055551E-2</v>
      </c>
      <c r="N163">
        <v>1.4813987429098585E-3</v>
      </c>
      <c r="O163">
        <v>3.8991757897022267E-3</v>
      </c>
      <c r="P163">
        <v>3.8350296222624113E-2</v>
      </c>
      <c r="Q163">
        <v>1.7660203443619702E-3</v>
      </c>
      <c r="R163">
        <v>4.3833637480124059E-3</v>
      </c>
      <c r="S163">
        <v>3.4498005867055551E-2</v>
      </c>
      <c r="T163">
        <v>1.4813987429098585E-3</v>
      </c>
      <c r="U163">
        <v>3.8991757897022267E-3</v>
      </c>
      <c r="V163">
        <v>3.8350296222624113E-2</v>
      </c>
      <c r="W163">
        <v>1.6845369171180373E-6</v>
      </c>
      <c r="X163">
        <v>3.183433329195759E-6</v>
      </c>
      <c r="Y163">
        <v>8.7601419841374676E-6</v>
      </c>
      <c r="Z163">
        <v>1.456273084941354E-6</v>
      </c>
      <c r="AA163">
        <v>2.7926125089317572E-6</v>
      </c>
      <c r="AB163">
        <v>0</v>
      </c>
      <c r="AC163">
        <v>1.6845369171180373E-6</v>
      </c>
      <c r="AD163">
        <v>3.183433329195759E-6</v>
      </c>
      <c r="AE163">
        <v>8.7601419841374676E-6</v>
      </c>
      <c r="AF163">
        <v>1.456273084941354E-6</v>
      </c>
      <c r="AG163">
        <v>2.7926125089317572E-6</v>
      </c>
      <c r="AH163">
        <v>0</v>
      </c>
      <c r="AI163">
        <v>1.7677048812790883E-3</v>
      </c>
      <c r="AJ163">
        <v>4.3865471813416016E-3</v>
      </c>
      <c r="AK163">
        <v>3.4506766009039687E-2</v>
      </c>
      <c r="AL163">
        <v>1.4828550159947998E-3</v>
      </c>
      <c r="AM163">
        <v>3.9019684022111585E-3</v>
      </c>
      <c r="AN163">
        <v>3.8350296222624113E-2</v>
      </c>
      <c r="AO163">
        <v>1.7677048812790883E-3</v>
      </c>
      <c r="AP163">
        <v>4.3865471813416016E-3</v>
      </c>
      <c r="AQ163">
        <v>3.4506766009039687E-2</v>
      </c>
      <c r="AR163">
        <v>1.4828550159947998E-3</v>
      </c>
      <c r="AS163">
        <v>3.9019684022111585E-3</v>
      </c>
      <c r="AT163">
        <v>3.8350296222624113E-2</v>
      </c>
    </row>
    <row r="164" spans="1:46" x14ac:dyDescent="0.25">
      <c r="A164" s="21"/>
      <c r="B164" s="227"/>
      <c r="C164" s="18" t="s">
        <v>226</v>
      </c>
      <c r="D164">
        <v>4.3833637480124059E-3</v>
      </c>
      <c r="E164">
        <v>4.3833637480124059E-3</v>
      </c>
      <c r="F164">
        <v>3.183433329195759E-6</v>
      </c>
      <c r="G164">
        <v>3.183433329195759E-6</v>
      </c>
      <c r="H164">
        <v>4.3865471813416016E-3</v>
      </c>
      <c r="I164">
        <v>4.3865471813416016E-3</v>
      </c>
      <c r="K164">
        <v>4.3833637480124059E-3</v>
      </c>
      <c r="L164">
        <v>3.4498005867055551E-2</v>
      </c>
      <c r="M164">
        <v>1.4813987429098585E-3</v>
      </c>
      <c r="N164">
        <v>3.8991757897022267E-3</v>
      </c>
      <c r="O164">
        <v>3.8350296222624113E-2</v>
      </c>
      <c r="P164">
        <v>1.7979845134906936E-3</v>
      </c>
      <c r="Q164">
        <v>4.3833637480124059E-3</v>
      </c>
      <c r="R164">
        <v>3.4498005867055551E-2</v>
      </c>
      <c r="S164">
        <v>1.4813987429098585E-3</v>
      </c>
      <c r="T164">
        <v>3.8991757897022267E-3</v>
      </c>
      <c r="U164">
        <v>3.8350296222624113E-2</v>
      </c>
      <c r="V164">
        <v>1.7979845134906936E-3</v>
      </c>
      <c r="W164">
        <v>3.183433329195759E-6</v>
      </c>
      <c r="X164">
        <v>8.7601419841374676E-6</v>
      </c>
      <c r="Y164">
        <v>1.456273084941354E-6</v>
      </c>
      <c r="Z164">
        <v>2.7926125089317572E-6</v>
      </c>
      <c r="AA164">
        <v>0</v>
      </c>
      <c r="AB164">
        <v>0</v>
      </c>
      <c r="AC164">
        <v>3.183433329195759E-6</v>
      </c>
      <c r="AD164">
        <v>8.7601419841374676E-6</v>
      </c>
      <c r="AE164">
        <v>1.456273084941354E-6</v>
      </c>
      <c r="AF164">
        <v>2.7926125089317572E-6</v>
      </c>
      <c r="AG164">
        <v>0</v>
      </c>
      <c r="AH164">
        <v>0</v>
      </c>
      <c r="AI164">
        <v>4.3865471813416016E-3</v>
      </c>
      <c r="AJ164">
        <v>3.4506766009039687E-2</v>
      </c>
      <c r="AK164">
        <v>1.4828550159947998E-3</v>
      </c>
      <c r="AL164">
        <v>3.9019684022111585E-3</v>
      </c>
      <c r="AM164">
        <v>3.8350296222624113E-2</v>
      </c>
      <c r="AN164">
        <v>1.7979845134906936E-3</v>
      </c>
      <c r="AO164">
        <v>4.3865471813416016E-3</v>
      </c>
      <c r="AP164">
        <v>3.4506766009039687E-2</v>
      </c>
      <c r="AQ164">
        <v>1.4828550159947998E-3</v>
      </c>
      <c r="AR164">
        <v>3.9019684022111585E-3</v>
      </c>
      <c r="AS164">
        <v>3.8350296222624113E-2</v>
      </c>
      <c r="AT164">
        <v>1.7979845134906936E-3</v>
      </c>
    </row>
    <row r="165" spans="1:46" x14ac:dyDescent="0.25">
      <c r="A165" s="21"/>
      <c r="B165" s="227" t="s">
        <v>227</v>
      </c>
      <c r="C165" s="18" t="s">
        <v>224</v>
      </c>
      <c r="D165">
        <v>3.4498005867055551E-2</v>
      </c>
      <c r="E165">
        <v>3.4498005867055551E-2</v>
      </c>
      <c r="F165">
        <v>8.7601419841374676E-6</v>
      </c>
      <c r="G165">
        <v>8.7601419841374676E-6</v>
      </c>
      <c r="H165">
        <v>3.4506766009039687E-2</v>
      </c>
      <c r="I165">
        <v>3.4506766009039687E-2</v>
      </c>
      <c r="K165">
        <v>3.4498005867055551E-2</v>
      </c>
      <c r="L165">
        <v>1.4813987429098585E-3</v>
      </c>
      <c r="M165">
        <v>3.8991757897022267E-3</v>
      </c>
      <c r="N165">
        <v>3.8350296222624113E-2</v>
      </c>
      <c r="O165">
        <v>1.7979845134906936E-3</v>
      </c>
      <c r="P165">
        <v>4.4627006484289208E-3</v>
      </c>
      <c r="Q165">
        <v>3.4498005867055551E-2</v>
      </c>
      <c r="R165">
        <v>1.4813987429098585E-3</v>
      </c>
      <c r="S165">
        <v>3.8991757897022267E-3</v>
      </c>
      <c r="T165">
        <v>3.8350296222624113E-2</v>
      </c>
      <c r="U165">
        <v>1.7979845134906936E-3</v>
      </c>
      <c r="V165">
        <v>4.4627006484289208E-3</v>
      </c>
      <c r="W165">
        <v>8.7601419841374676E-6</v>
      </c>
      <c r="X165">
        <v>1.456273084941354E-6</v>
      </c>
      <c r="Y165">
        <v>2.7926125089317572E-6</v>
      </c>
      <c r="Z165">
        <v>0</v>
      </c>
      <c r="AA165">
        <v>0</v>
      </c>
      <c r="AB165">
        <v>0</v>
      </c>
      <c r="AC165">
        <v>8.7601419841374676E-6</v>
      </c>
      <c r="AD165">
        <v>1.456273084941354E-6</v>
      </c>
      <c r="AE165">
        <v>2.7926125089317572E-6</v>
      </c>
      <c r="AF165">
        <v>0</v>
      </c>
      <c r="AG165">
        <v>0</v>
      </c>
      <c r="AH165">
        <v>0</v>
      </c>
      <c r="AI165">
        <v>3.4506766009039687E-2</v>
      </c>
      <c r="AJ165">
        <v>1.4828550159947998E-3</v>
      </c>
      <c r="AK165">
        <v>3.9019684022111585E-3</v>
      </c>
      <c r="AL165">
        <v>3.8350296222624113E-2</v>
      </c>
      <c r="AM165">
        <v>1.7979845134906936E-3</v>
      </c>
      <c r="AN165">
        <v>4.4627006484289208E-3</v>
      </c>
      <c r="AO165">
        <v>3.4506766009039687E-2</v>
      </c>
      <c r="AP165">
        <v>1.4828550159947998E-3</v>
      </c>
      <c r="AQ165">
        <v>3.9019684022111585E-3</v>
      </c>
      <c r="AR165">
        <v>3.8350296222624113E-2</v>
      </c>
      <c r="AS165">
        <v>1.7979845134906936E-3</v>
      </c>
      <c r="AT165">
        <v>4.4627006484289208E-3</v>
      </c>
    </row>
    <row r="166" spans="1:46" x14ac:dyDescent="0.25">
      <c r="A166" s="21"/>
      <c r="B166" s="227"/>
      <c r="C166" s="18" t="s">
        <v>225</v>
      </c>
      <c r="D166">
        <v>1.4813987429098585E-3</v>
      </c>
      <c r="E166">
        <v>1.4813987429098585E-3</v>
      </c>
      <c r="F166">
        <v>1.456273084941354E-6</v>
      </c>
      <c r="G166">
        <v>1.456273084941354E-6</v>
      </c>
      <c r="H166">
        <v>1.4828550159947998E-3</v>
      </c>
      <c r="I166">
        <v>1.4828550159947998E-3</v>
      </c>
      <c r="K166">
        <v>1.4813987429098585E-3</v>
      </c>
      <c r="L166">
        <v>3.8991757897022267E-3</v>
      </c>
      <c r="M166">
        <v>3.8350296222624113E-2</v>
      </c>
      <c r="N166">
        <v>1.7979845134906936E-3</v>
      </c>
      <c r="O166">
        <v>4.4627006484289208E-3</v>
      </c>
      <c r="P166">
        <v>3.5122404163291855E-2</v>
      </c>
      <c r="Q166">
        <v>1.4813987429098585E-3</v>
      </c>
      <c r="R166">
        <v>3.8991757897022267E-3</v>
      </c>
      <c r="S166">
        <v>3.8350296222624113E-2</v>
      </c>
      <c r="T166">
        <v>1.7979845134906936E-3</v>
      </c>
      <c r="U166">
        <v>4.4627006484289208E-3</v>
      </c>
      <c r="V166">
        <v>3.5122404163291855E-2</v>
      </c>
      <c r="W166">
        <v>1.456273084941354E-6</v>
      </c>
      <c r="X166">
        <v>2.7926125089317572E-6</v>
      </c>
      <c r="Y166">
        <v>0</v>
      </c>
      <c r="Z166">
        <v>0</v>
      </c>
      <c r="AA166">
        <v>0</v>
      </c>
      <c r="AB166">
        <v>0</v>
      </c>
      <c r="AC166">
        <v>1.456273084941354E-6</v>
      </c>
      <c r="AD166">
        <v>2.7926125089317572E-6</v>
      </c>
      <c r="AE166">
        <v>0</v>
      </c>
      <c r="AF166">
        <v>0</v>
      </c>
      <c r="AG166">
        <v>0</v>
      </c>
      <c r="AH166">
        <v>0</v>
      </c>
      <c r="AI166">
        <v>1.4828550159947998E-3</v>
      </c>
      <c r="AJ166">
        <v>3.9019684022111585E-3</v>
      </c>
      <c r="AK166">
        <v>3.8350296222624113E-2</v>
      </c>
      <c r="AL166">
        <v>1.7979845134906936E-3</v>
      </c>
      <c r="AM166">
        <v>4.4627006484289208E-3</v>
      </c>
      <c r="AN166">
        <v>3.5122404163291855E-2</v>
      </c>
      <c r="AO166">
        <v>1.4828550159947998E-3</v>
      </c>
      <c r="AP166">
        <v>3.9019684022111585E-3</v>
      </c>
      <c r="AQ166">
        <v>3.8350296222624113E-2</v>
      </c>
      <c r="AR166">
        <v>1.7979845134906936E-3</v>
      </c>
      <c r="AS166">
        <v>4.4627006484289208E-3</v>
      </c>
      <c r="AT166">
        <v>3.5122404163291855E-2</v>
      </c>
    </row>
    <row r="167" spans="1:46" x14ac:dyDescent="0.25">
      <c r="A167" s="21"/>
      <c r="B167" s="227"/>
      <c r="C167" s="18" t="s">
        <v>226</v>
      </c>
      <c r="D167">
        <v>3.8991757897022267E-3</v>
      </c>
      <c r="E167">
        <v>3.8991757897022267E-3</v>
      </c>
      <c r="F167">
        <v>2.7926125089317572E-6</v>
      </c>
      <c r="G167">
        <v>2.7926125089317572E-6</v>
      </c>
      <c r="H167">
        <v>3.9019684022111585E-3</v>
      </c>
      <c r="I167">
        <v>3.9019684022111585E-3</v>
      </c>
      <c r="K167">
        <v>3.8991757897022267E-3</v>
      </c>
      <c r="L167">
        <v>3.8350296222624113E-2</v>
      </c>
      <c r="M167">
        <v>1.7979845134906936E-3</v>
      </c>
      <c r="N167">
        <v>4.4627006484289208E-3</v>
      </c>
      <c r="O167">
        <v>3.5122404163291855E-2</v>
      </c>
      <c r="P167">
        <v>1.5082113898403538E-3</v>
      </c>
      <c r="Q167">
        <v>3.8991757897022267E-3</v>
      </c>
      <c r="R167">
        <v>3.8350296222624113E-2</v>
      </c>
      <c r="S167">
        <v>1.7979845134906936E-3</v>
      </c>
      <c r="T167">
        <v>4.4627006484289208E-3</v>
      </c>
      <c r="U167">
        <v>3.5122404163291855E-2</v>
      </c>
      <c r="V167">
        <v>1.5082113898403538E-3</v>
      </c>
      <c r="W167">
        <v>2.7926125089317572E-6</v>
      </c>
      <c r="X167">
        <v>0</v>
      </c>
      <c r="Y167">
        <v>0</v>
      </c>
      <c r="Z167">
        <v>0</v>
      </c>
      <c r="AA167">
        <v>0</v>
      </c>
      <c r="AB167">
        <v>0</v>
      </c>
      <c r="AC167">
        <v>2.7926125089317572E-6</v>
      </c>
      <c r="AD167">
        <v>0</v>
      </c>
      <c r="AE167">
        <v>0</v>
      </c>
      <c r="AF167">
        <v>0</v>
      </c>
      <c r="AG167">
        <v>0</v>
      </c>
      <c r="AH167">
        <v>0</v>
      </c>
      <c r="AI167">
        <v>3.9019684022111585E-3</v>
      </c>
      <c r="AJ167">
        <v>3.8350296222624113E-2</v>
      </c>
      <c r="AK167">
        <v>1.7979845134906936E-3</v>
      </c>
      <c r="AL167">
        <v>4.4627006484289208E-3</v>
      </c>
      <c r="AM167">
        <v>3.5122404163291855E-2</v>
      </c>
      <c r="AN167">
        <v>1.5082113898403538E-3</v>
      </c>
      <c r="AO167">
        <v>3.9019684022111585E-3</v>
      </c>
      <c r="AP167">
        <v>3.8350296222624113E-2</v>
      </c>
      <c r="AQ167">
        <v>1.7979845134906936E-3</v>
      </c>
      <c r="AR167">
        <v>4.4627006484289208E-3</v>
      </c>
      <c r="AS167">
        <v>3.5122404163291855E-2</v>
      </c>
      <c r="AT167">
        <v>1.5082113898403538E-3</v>
      </c>
    </row>
    <row r="168" spans="1:46" x14ac:dyDescent="0.25">
      <c r="A168" s="21" t="s">
        <v>53</v>
      </c>
      <c r="B168" s="227" t="s">
        <v>223</v>
      </c>
      <c r="C168" s="18" t="s">
        <v>224</v>
      </c>
      <c r="D168">
        <v>3.8350296222624113E-2</v>
      </c>
      <c r="E168">
        <v>3.8350296222624113E-2</v>
      </c>
      <c r="F168">
        <v>0</v>
      </c>
      <c r="G168">
        <v>0</v>
      </c>
      <c r="H168">
        <v>3.8350296222624113E-2</v>
      </c>
      <c r="I168">
        <v>3.8350296222624113E-2</v>
      </c>
      <c r="K168">
        <v>3.8350296222624113E-2</v>
      </c>
      <c r="L168">
        <v>1.7979845134906936E-3</v>
      </c>
      <c r="M168">
        <v>4.4627006484289208E-3</v>
      </c>
      <c r="N168">
        <v>3.5122404163291855E-2</v>
      </c>
      <c r="O168">
        <v>1.5082113898403538E-3</v>
      </c>
      <c r="P168">
        <v>3.9697491071629008E-3</v>
      </c>
      <c r="Q168">
        <v>3.8350296222624113E-2</v>
      </c>
      <c r="R168">
        <v>1.7979845134906936E-3</v>
      </c>
      <c r="S168">
        <v>4.4627006484289208E-3</v>
      </c>
      <c r="T168">
        <v>3.5122404163291855E-2</v>
      </c>
      <c r="U168">
        <v>1.5082113898403538E-3</v>
      </c>
      <c r="V168">
        <v>3.9697491071629008E-3</v>
      </c>
      <c r="W168">
        <v>0</v>
      </c>
      <c r="X168">
        <v>0</v>
      </c>
      <c r="Y168">
        <v>0</v>
      </c>
      <c r="Z168">
        <v>0</v>
      </c>
      <c r="AA168">
        <v>0</v>
      </c>
      <c r="AB168">
        <v>0</v>
      </c>
      <c r="AC168">
        <v>0</v>
      </c>
      <c r="AD168">
        <v>0</v>
      </c>
      <c r="AE168">
        <v>0</v>
      </c>
      <c r="AF168">
        <v>0</v>
      </c>
      <c r="AG168">
        <v>0</v>
      </c>
      <c r="AH168">
        <v>0</v>
      </c>
      <c r="AI168">
        <v>3.8350296222624113E-2</v>
      </c>
      <c r="AJ168">
        <v>1.7979845134906936E-3</v>
      </c>
      <c r="AK168">
        <v>4.4627006484289208E-3</v>
      </c>
      <c r="AL168">
        <v>3.5122404163291855E-2</v>
      </c>
      <c r="AM168">
        <v>1.5082113898403538E-3</v>
      </c>
      <c r="AN168">
        <v>3.9697491071629008E-3</v>
      </c>
      <c r="AO168">
        <v>3.8350296222624113E-2</v>
      </c>
      <c r="AP168">
        <v>1.7979845134906936E-3</v>
      </c>
      <c r="AQ168">
        <v>4.4627006484289208E-3</v>
      </c>
      <c r="AR168">
        <v>3.5122404163291855E-2</v>
      </c>
      <c r="AS168">
        <v>1.5082113898403538E-3</v>
      </c>
      <c r="AT168">
        <v>3.9697491071629008E-3</v>
      </c>
    </row>
    <row r="169" spans="1:46" x14ac:dyDescent="0.25">
      <c r="A169" s="21"/>
      <c r="B169" s="227"/>
      <c r="C169" s="18" t="s">
        <v>225</v>
      </c>
      <c r="D169">
        <v>1.7979845134906936E-3</v>
      </c>
      <c r="E169">
        <v>1.7979845134906936E-3</v>
      </c>
      <c r="F169">
        <v>0</v>
      </c>
      <c r="G169">
        <v>0</v>
      </c>
      <c r="H169">
        <v>1.7979845134906936E-3</v>
      </c>
      <c r="I169">
        <v>1.7979845134906936E-3</v>
      </c>
      <c r="K169">
        <v>1.7979845134906936E-3</v>
      </c>
      <c r="L169">
        <v>4.4627006484289208E-3</v>
      </c>
      <c r="M169">
        <v>3.5122404163291855E-2</v>
      </c>
      <c r="N169">
        <v>1.5082113898403538E-3</v>
      </c>
      <c r="O169">
        <v>3.9697491071629008E-3</v>
      </c>
      <c r="P169">
        <v>1.2783432074208036E-2</v>
      </c>
      <c r="Q169">
        <v>1.7979845134906936E-3</v>
      </c>
      <c r="R169">
        <v>4.4627006484289208E-3</v>
      </c>
      <c r="S169">
        <v>3.5122404163291855E-2</v>
      </c>
      <c r="T169">
        <v>1.5082113898403538E-3</v>
      </c>
      <c r="U169">
        <v>3.9697491071629008E-3</v>
      </c>
      <c r="V169">
        <v>1.2783432074208036E-2</v>
      </c>
      <c r="W169">
        <v>0</v>
      </c>
      <c r="X169">
        <v>0</v>
      </c>
      <c r="Y169">
        <v>0</v>
      </c>
      <c r="Z169">
        <v>0</v>
      </c>
      <c r="AA169">
        <v>0</v>
      </c>
      <c r="AB169">
        <v>0</v>
      </c>
      <c r="AC169">
        <v>0</v>
      </c>
      <c r="AD169">
        <v>0</v>
      </c>
      <c r="AE169">
        <v>0</v>
      </c>
      <c r="AF169">
        <v>0</v>
      </c>
      <c r="AG169">
        <v>0</v>
      </c>
      <c r="AH169">
        <v>0</v>
      </c>
      <c r="AI169">
        <v>1.7979845134906936E-3</v>
      </c>
      <c r="AJ169">
        <v>4.4627006484289208E-3</v>
      </c>
      <c r="AK169">
        <v>3.5122404163291855E-2</v>
      </c>
      <c r="AL169">
        <v>1.5082113898403538E-3</v>
      </c>
      <c r="AM169">
        <v>3.9697491071629008E-3</v>
      </c>
      <c r="AN169">
        <v>1.2783432074208036E-2</v>
      </c>
      <c r="AO169">
        <v>1.7979845134906936E-3</v>
      </c>
      <c r="AP169">
        <v>4.4627006484289208E-3</v>
      </c>
      <c r="AQ169">
        <v>3.5122404163291855E-2</v>
      </c>
      <c r="AR169">
        <v>1.5082113898403538E-3</v>
      </c>
      <c r="AS169">
        <v>3.9697491071629008E-3</v>
      </c>
      <c r="AT169">
        <v>1.2783432074208036E-2</v>
      </c>
    </row>
    <row r="170" spans="1:46" x14ac:dyDescent="0.25">
      <c r="A170" s="21"/>
      <c r="B170" s="227"/>
      <c r="C170" s="18" t="s">
        <v>226</v>
      </c>
      <c r="D170">
        <v>4.4627006484289208E-3</v>
      </c>
      <c r="E170">
        <v>4.4627006484289208E-3</v>
      </c>
      <c r="F170">
        <v>0</v>
      </c>
      <c r="G170">
        <v>0</v>
      </c>
      <c r="H170">
        <v>4.4627006484289208E-3</v>
      </c>
      <c r="I170">
        <v>4.4627006484289208E-3</v>
      </c>
      <c r="K170">
        <v>4.4627006484289208E-3</v>
      </c>
      <c r="L170">
        <v>3.5122404163291855E-2</v>
      </c>
      <c r="M170">
        <v>1.5082113898403538E-3</v>
      </c>
      <c r="N170">
        <v>3.9697491071629008E-3</v>
      </c>
      <c r="O170">
        <v>1.2783432074208036E-2</v>
      </c>
      <c r="P170">
        <v>5.9932817116356443E-4</v>
      </c>
      <c r="Q170">
        <v>4.4627006484289208E-3</v>
      </c>
      <c r="R170">
        <v>3.5122404163291855E-2</v>
      </c>
      <c r="S170">
        <v>1.5082113898403538E-3</v>
      </c>
      <c r="T170">
        <v>3.9697491071629008E-3</v>
      </c>
      <c r="U170">
        <v>1.2783432074208036E-2</v>
      </c>
      <c r="V170">
        <v>5.9932817116356443E-4</v>
      </c>
      <c r="W170">
        <v>0</v>
      </c>
      <c r="X170">
        <v>0</v>
      </c>
      <c r="Y170">
        <v>0</v>
      </c>
      <c r="Z170">
        <v>0</v>
      </c>
      <c r="AA170">
        <v>0</v>
      </c>
      <c r="AB170">
        <v>0</v>
      </c>
      <c r="AC170">
        <v>0</v>
      </c>
      <c r="AD170">
        <v>0</v>
      </c>
      <c r="AE170">
        <v>0</v>
      </c>
      <c r="AF170">
        <v>0</v>
      </c>
      <c r="AG170">
        <v>0</v>
      </c>
      <c r="AH170">
        <v>0</v>
      </c>
      <c r="AI170">
        <v>4.4627006484289208E-3</v>
      </c>
      <c r="AJ170">
        <v>3.5122404163291855E-2</v>
      </c>
      <c r="AK170">
        <v>1.5082113898403538E-3</v>
      </c>
      <c r="AL170">
        <v>3.9697491071629008E-3</v>
      </c>
      <c r="AM170">
        <v>1.2783432074208036E-2</v>
      </c>
      <c r="AN170">
        <v>5.9932817116356443E-4</v>
      </c>
      <c r="AO170">
        <v>4.4627006484289208E-3</v>
      </c>
      <c r="AP170">
        <v>3.5122404163291855E-2</v>
      </c>
      <c r="AQ170">
        <v>1.5082113898403538E-3</v>
      </c>
      <c r="AR170">
        <v>3.9697491071629008E-3</v>
      </c>
      <c r="AS170">
        <v>1.2783432074208036E-2</v>
      </c>
      <c r="AT170">
        <v>5.9932817116356443E-4</v>
      </c>
    </row>
    <row r="171" spans="1:46" x14ac:dyDescent="0.25">
      <c r="A171" s="21"/>
      <c r="B171" s="227" t="s">
        <v>227</v>
      </c>
      <c r="C171" s="18" t="s">
        <v>224</v>
      </c>
      <c r="D171">
        <v>3.5122404163291855E-2</v>
      </c>
      <c r="E171">
        <v>3.5122404163291855E-2</v>
      </c>
      <c r="F171">
        <v>0</v>
      </c>
      <c r="G171">
        <v>0</v>
      </c>
      <c r="H171">
        <v>3.5122404163291855E-2</v>
      </c>
      <c r="I171">
        <v>3.5122404163291855E-2</v>
      </c>
      <c r="K171">
        <v>3.5122404163291855E-2</v>
      </c>
      <c r="L171">
        <v>1.5082113898403538E-3</v>
      </c>
      <c r="M171">
        <v>3.9697491071629008E-3</v>
      </c>
      <c r="N171">
        <v>1.2783432074208036E-2</v>
      </c>
      <c r="O171">
        <v>5.9932817116356443E-4</v>
      </c>
      <c r="P171">
        <v>1.4875668828096399E-3</v>
      </c>
      <c r="Q171">
        <v>3.5122404163291855E-2</v>
      </c>
      <c r="R171">
        <v>1.5082113898403538E-3</v>
      </c>
      <c r="S171">
        <v>3.9697491071629008E-3</v>
      </c>
      <c r="T171">
        <v>1.2783432074208036E-2</v>
      </c>
      <c r="U171">
        <v>5.9932817116356443E-4</v>
      </c>
      <c r="V171">
        <v>1.4875668828096399E-3</v>
      </c>
      <c r="W171">
        <v>0</v>
      </c>
      <c r="X171">
        <v>0</v>
      </c>
      <c r="Y171">
        <v>0</v>
      </c>
      <c r="Z171">
        <v>0</v>
      </c>
      <c r="AA171">
        <v>0</v>
      </c>
      <c r="AB171">
        <v>0</v>
      </c>
      <c r="AC171">
        <v>0</v>
      </c>
      <c r="AD171">
        <v>0</v>
      </c>
      <c r="AE171">
        <v>0</v>
      </c>
      <c r="AF171">
        <v>0</v>
      </c>
      <c r="AG171">
        <v>0</v>
      </c>
      <c r="AH171">
        <v>0</v>
      </c>
      <c r="AI171">
        <v>3.5122404163291855E-2</v>
      </c>
      <c r="AJ171">
        <v>1.5082113898403538E-3</v>
      </c>
      <c r="AK171">
        <v>3.9697491071629008E-3</v>
      </c>
      <c r="AL171">
        <v>1.2783432074208036E-2</v>
      </c>
      <c r="AM171">
        <v>5.9932817116356443E-4</v>
      </c>
      <c r="AN171">
        <v>1.4875668828096399E-3</v>
      </c>
      <c r="AO171">
        <v>3.5122404163291855E-2</v>
      </c>
      <c r="AP171">
        <v>1.5082113898403538E-3</v>
      </c>
      <c r="AQ171">
        <v>3.9697491071629008E-3</v>
      </c>
      <c r="AR171">
        <v>1.2783432074208036E-2</v>
      </c>
      <c r="AS171">
        <v>5.9932817116356443E-4</v>
      </c>
      <c r="AT171">
        <v>1.4875668828096399E-3</v>
      </c>
    </row>
    <row r="172" spans="1:46" x14ac:dyDescent="0.25">
      <c r="A172" s="21"/>
      <c r="B172" s="227"/>
      <c r="C172" s="18" t="s">
        <v>225</v>
      </c>
      <c r="D172">
        <v>1.5082113898403538E-3</v>
      </c>
      <c r="E172">
        <v>1.5082113898403538E-3</v>
      </c>
      <c r="F172">
        <v>0</v>
      </c>
      <c r="G172">
        <v>0</v>
      </c>
      <c r="H172">
        <v>1.5082113898403538E-3</v>
      </c>
      <c r="I172">
        <v>1.5082113898403538E-3</v>
      </c>
      <c r="K172">
        <v>1.5082113898403538E-3</v>
      </c>
      <c r="L172">
        <v>3.9697491071629008E-3</v>
      </c>
      <c r="M172">
        <v>1.2783432074208036E-2</v>
      </c>
      <c r="N172">
        <v>5.9932817116356443E-4</v>
      </c>
      <c r="O172">
        <v>1.4875668828096399E-3</v>
      </c>
      <c r="P172">
        <v>1.1707468054430617E-2</v>
      </c>
      <c r="Q172">
        <v>1.5082113898403538E-3</v>
      </c>
      <c r="R172">
        <v>3.9697491071629008E-3</v>
      </c>
      <c r="S172">
        <v>1.2783432074208036E-2</v>
      </c>
      <c r="T172">
        <v>5.9932817116356443E-4</v>
      </c>
      <c r="U172">
        <v>1.4875668828096399E-3</v>
      </c>
      <c r="V172">
        <v>1.1707468054430617E-2</v>
      </c>
      <c r="W172">
        <v>0</v>
      </c>
      <c r="X172">
        <v>0</v>
      </c>
      <c r="Y172">
        <v>0</v>
      </c>
      <c r="Z172">
        <v>0</v>
      </c>
      <c r="AA172">
        <v>0</v>
      </c>
      <c r="AB172">
        <v>0</v>
      </c>
      <c r="AC172">
        <v>0</v>
      </c>
      <c r="AD172">
        <v>0</v>
      </c>
      <c r="AE172">
        <v>0</v>
      </c>
      <c r="AF172">
        <v>0</v>
      </c>
      <c r="AG172">
        <v>0</v>
      </c>
      <c r="AH172">
        <v>0</v>
      </c>
      <c r="AI172">
        <v>1.5082113898403538E-3</v>
      </c>
      <c r="AJ172">
        <v>3.9697491071629008E-3</v>
      </c>
      <c r="AK172">
        <v>1.2783432074208036E-2</v>
      </c>
      <c r="AL172">
        <v>5.9932817116356443E-4</v>
      </c>
      <c r="AM172">
        <v>1.4875668828096399E-3</v>
      </c>
      <c r="AN172">
        <v>1.1707468054430617E-2</v>
      </c>
      <c r="AO172">
        <v>1.5082113898403538E-3</v>
      </c>
      <c r="AP172">
        <v>3.9697491071629008E-3</v>
      </c>
      <c r="AQ172">
        <v>1.2783432074208036E-2</v>
      </c>
      <c r="AR172">
        <v>5.9932817116356443E-4</v>
      </c>
      <c r="AS172">
        <v>1.4875668828096399E-3</v>
      </c>
      <c r="AT172">
        <v>1.1707468054430617E-2</v>
      </c>
    </row>
    <row r="173" spans="1:46" x14ac:dyDescent="0.25">
      <c r="A173" s="21"/>
      <c r="B173" s="227"/>
      <c r="C173" s="18" t="s">
        <v>226</v>
      </c>
      <c r="D173">
        <v>3.9697491071629008E-3</v>
      </c>
      <c r="E173">
        <v>3.9697491071629008E-3</v>
      </c>
      <c r="F173">
        <v>0</v>
      </c>
      <c r="G173">
        <v>0</v>
      </c>
      <c r="H173">
        <v>3.9697491071629008E-3</v>
      </c>
      <c r="I173">
        <v>3.9697491071629008E-3</v>
      </c>
      <c r="K173">
        <v>3.9697491071629008E-3</v>
      </c>
      <c r="L173">
        <v>1.2783432074208036E-2</v>
      </c>
      <c r="M173">
        <v>5.9932817116356443E-4</v>
      </c>
      <c r="N173">
        <v>1.4875668828096399E-3</v>
      </c>
      <c r="O173">
        <v>1.1707468054430617E-2</v>
      </c>
      <c r="P173">
        <v>5.0273712994678451E-4</v>
      </c>
      <c r="Q173">
        <v>3.9697491071629008E-3</v>
      </c>
      <c r="R173">
        <v>1.2783432074208036E-2</v>
      </c>
      <c r="S173">
        <v>5.9932817116356443E-4</v>
      </c>
      <c r="T173">
        <v>1.4875668828096399E-3</v>
      </c>
      <c r="U173">
        <v>1.1707468054430617E-2</v>
      </c>
      <c r="V173">
        <v>5.0273712994678451E-4</v>
      </c>
      <c r="W173">
        <v>0</v>
      </c>
      <c r="X173">
        <v>0</v>
      </c>
      <c r="Y173">
        <v>0</v>
      </c>
      <c r="Z173">
        <v>0</v>
      </c>
      <c r="AA173">
        <v>0</v>
      </c>
      <c r="AB173">
        <v>0</v>
      </c>
      <c r="AC173">
        <v>0</v>
      </c>
      <c r="AD173">
        <v>0</v>
      </c>
      <c r="AE173">
        <v>0</v>
      </c>
      <c r="AF173">
        <v>0</v>
      </c>
      <c r="AG173">
        <v>0</v>
      </c>
      <c r="AH173">
        <v>0</v>
      </c>
      <c r="AI173">
        <v>3.9697491071629008E-3</v>
      </c>
      <c r="AJ173">
        <v>1.2783432074208036E-2</v>
      </c>
      <c r="AK173">
        <v>5.9932817116356443E-4</v>
      </c>
      <c r="AL173">
        <v>1.4875668828096399E-3</v>
      </c>
      <c r="AM173">
        <v>1.1707468054430617E-2</v>
      </c>
      <c r="AN173">
        <v>5.0273712994678451E-4</v>
      </c>
      <c r="AO173">
        <v>3.9697491071629008E-3</v>
      </c>
      <c r="AP173">
        <v>1.2783432074208036E-2</v>
      </c>
      <c r="AQ173">
        <v>5.9932817116356443E-4</v>
      </c>
      <c r="AR173">
        <v>1.4875668828096399E-3</v>
      </c>
      <c r="AS173">
        <v>1.1707468054430617E-2</v>
      </c>
      <c r="AT173">
        <v>5.0273712994678451E-4</v>
      </c>
    </row>
    <row r="174" spans="1:46" x14ac:dyDescent="0.25">
      <c r="A174" s="21" t="s">
        <v>56</v>
      </c>
      <c r="B174" s="227" t="s">
        <v>223</v>
      </c>
      <c r="C174" s="18" t="s">
        <v>224</v>
      </c>
      <c r="D174">
        <v>1.2783432074208036E-2</v>
      </c>
      <c r="E174">
        <v>1.2783432074208036E-2</v>
      </c>
      <c r="F174">
        <v>0</v>
      </c>
      <c r="G174">
        <v>0</v>
      </c>
      <c r="H174">
        <v>1.2783432074208036E-2</v>
      </c>
      <c r="I174">
        <v>1.2783432074208036E-2</v>
      </c>
      <c r="K174">
        <v>1.2783432074208036E-2</v>
      </c>
      <c r="L174">
        <v>5.9932817116356443E-4</v>
      </c>
      <c r="M174">
        <v>1.4875668828096399E-3</v>
      </c>
      <c r="N174">
        <v>1.1707468054430617E-2</v>
      </c>
      <c r="O174">
        <v>5.0273712994678451E-4</v>
      </c>
      <c r="P174">
        <v>1.3232497023876334E-3</v>
      </c>
      <c r="Q174">
        <v>1.2783432074208036E-2</v>
      </c>
      <c r="R174">
        <v>5.9932817116356443E-4</v>
      </c>
      <c r="S174">
        <v>1.4875668828096399E-3</v>
      </c>
      <c r="T174">
        <v>1.1707468054430617E-2</v>
      </c>
      <c r="U174">
        <v>5.0273712994678451E-4</v>
      </c>
      <c r="V174">
        <v>1.3232497023876334E-3</v>
      </c>
      <c r="W174">
        <v>0</v>
      </c>
      <c r="X174">
        <v>0</v>
      </c>
      <c r="Y174">
        <v>0</v>
      </c>
      <c r="Z174">
        <v>0</v>
      </c>
      <c r="AA174">
        <v>0</v>
      </c>
      <c r="AB174">
        <v>0</v>
      </c>
      <c r="AC174">
        <v>0</v>
      </c>
      <c r="AD174">
        <v>0</v>
      </c>
      <c r="AE174">
        <v>0</v>
      </c>
      <c r="AF174">
        <v>0</v>
      </c>
      <c r="AG174">
        <v>0</v>
      </c>
      <c r="AH174">
        <v>0</v>
      </c>
      <c r="AI174">
        <v>1.2783432074208036E-2</v>
      </c>
      <c r="AJ174">
        <v>5.9932817116356443E-4</v>
      </c>
      <c r="AK174">
        <v>1.4875668828096399E-3</v>
      </c>
      <c r="AL174">
        <v>1.1707468054430617E-2</v>
      </c>
      <c r="AM174">
        <v>5.0273712994678451E-4</v>
      </c>
      <c r="AN174">
        <v>1.3232497023876334E-3</v>
      </c>
      <c r="AO174">
        <v>1.2783432074208036E-2</v>
      </c>
      <c r="AP174">
        <v>5.9932817116356443E-4</v>
      </c>
      <c r="AQ174">
        <v>1.4875668828096399E-3</v>
      </c>
      <c r="AR174">
        <v>1.1707468054430617E-2</v>
      </c>
      <c r="AS174">
        <v>5.0273712994678451E-4</v>
      </c>
      <c r="AT174">
        <v>1.3232497023876334E-3</v>
      </c>
    </row>
    <row r="175" spans="1:46" x14ac:dyDescent="0.25">
      <c r="A175" s="21"/>
      <c r="B175" s="227"/>
      <c r="C175" s="18" t="s">
        <v>225</v>
      </c>
      <c r="D175">
        <v>5.9932817116356443E-4</v>
      </c>
      <c r="E175">
        <v>5.9932817116356443E-4</v>
      </c>
      <c r="F175">
        <v>0</v>
      </c>
      <c r="G175">
        <v>0</v>
      </c>
      <c r="H175">
        <v>5.9932817116356443E-4</v>
      </c>
      <c r="I175">
        <v>5.9932817116356443E-4</v>
      </c>
      <c r="K175">
        <v>5.9932817116356443E-4</v>
      </c>
      <c r="L175">
        <v>1.4875668828096399E-3</v>
      </c>
      <c r="M175">
        <v>1.1707468054430617E-2</v>
      </c>
      <c r="N175">
        <v>5.0273712994678451E-4</v>
      </c>
      <c r="O175">
        <v>1.3232497023876334E-3</v>
      </c>
      <c r="P175">
        <v>2.343629213604807E-2</v>
      </c>
      <c r="Q175">
        <v>5.9932817116356443E-4</v>
      </c>
      <c r="R175">
        <v>1.4875668828096399E-3</v>
      </c>
      <c r="S175">
        <v>1.1707468054430617E-2</v>
      </c>
      <c r="T175">
        <v>5.0273712994678451E-4</v>
      </c>
      <c r="U175">
        <v>1.3232497023876334E-3</v>
      </c>
      <c r="V175">
        <v>2.343629213604807E-2</v>
      </c>
      <c r="W175">
        <v>0</v>
      </c>
      <c r="X175">
        <v>0</v>
      </c>
      <c r="Y175">
        <v>0</v>
      </c>
      <c r="Z175">
        <v>0</v>
      </c>
      <c r="AA175">
        <v>0</v>
      </c>
      <c r="AB175">
        <v>1.1814966675490705E-4</v>
      </c>
      <c r="AC175">
        <v>0</v>
      </c>
      <c r="AD175">
        <v>0</v>
      </c>
      <c r="AE175">
        <v>0</v>
      </c>
      <c r="AF175">
        <v>0</v>
      </c>
      <c r="AG175">
        <v>0</v>
      </c>
      <c r="AH175">
        <v>1.1814966675490705E-4</v>
      </c>
      <c r="AI175">
        <v>5.9932817116356443E-4</v>
      </c>
      <c r="AJ175">
        <v>1.4875668828096399E-3</v>
      </c>
      <c r="AK175">
        <v>1.1707468054430617E-2</v>
      </c>
      <c r="AL175">
        <v>5.0273712994678451E-4</v>
      </c>
      <c r="AM175">
        <v>1.3232497023876334E-3</v>
      </c>
      <c r="AN175">
        <v>2.3554441802802976E-2</v>
      </c>
      <c r="AO175">
        <v>5.9932817116356443E-4</v>
      </c>
      <c r="AP175">
        <v>1.4875668828096399E-3</v>
      </c>
      <c r="AQ175">
        <v>1.1707468054430617E-2</v>
      </c>
      <c r="AR175">
        <v>5.0273712994678451E-4</v>
      </c>
      <c r="AS175">
        <v>1.3232497023876334E-3</v>
      </c>
      <c r="AT175">
        <v>2.3554441802802976E-2</v>
      </c>
    </row>
    <row r="176" spans="1:46" x14ac:dyDescent="0.25">
      <c r="A176" s="21"/>
      <c r="B176" s="227"/>
      <c r="C176" s="18" t="s">
        <v>226</v>
      </c>
      <c r="D176">
        <v>1.4875668828096399E-3</v>
      </c>
      <c r="E176">
        <v>1.4875668828096399E-3</v>
      </c>
      <c r="F176">
        <v>0</v>
      </c>
      <c r="G176">
        <v>0</v>
      </c>
      <c r="H176">
        <v>1.4875668828096399E-3</v>
      </c>
      <c r="I176">
        <v>1.4875668828096399E-3</v>
      </c>
      <c r="K176">
        <v>1.4875668828096399E-3</v>
      </c>
      <c r="L176">
        <v>1.1707468054430617E-2</v>
      </c>
      <c r="M176">
        <v>5.0273712994678451E-4</v>
      </c>
      <c r="N176">
        <v>1.3232497023876334E-3</v>
      </c>
      <c r="O176">
        <v>2.343629213604807E-2</v>
      </c>
      <c r="P176">
        <v>1.0987683137998682E-3</v>
      </c>
      <c r="Q176">
        <v>1.4875668828096399E-3</v>
      </c>
      <c r="R176">
        <v>1.1707468054430617E-2</v>
      </c>
      <c r="S176">
        <v>5.0273712994678451E-4</v>
      </c>
      <c r="T176">
        <v>1.3232497023876334E-3</v>
      </c>
      <c r="U176">
        <v>2.343629213604807E-2</v>
      </c>
      <c r="V176">
        <v>1.0987683137998682E-3</v>
      </c>
      <c r="W176">
        <v>0</v>
      </c>
      <c r="X176">
        <v>0</v>
      </c>
      <c r="Y176">
        <v>0</v>
      </c>
      <c r="Z176">
        <v>0</v>
      </c>
      <c r="AA176">
        <v>1.1814966675490705E-4</v>
      </c>
      <c r="AB176">
        <v>1.981808137785926E-5</v>
      </c>
      <c r="AC176">
        <v>0</v>
      </c>
      <c r="AD176">
        <v>0</v>
      </c>
      <c r="AE176">
        <v>0</v>
      </c>
      <c r="AF176">
        <v>0</v>
      </c>
      <c r="AG176">
        <v>1.1814966675490705E-4</v>
      </c>
      <c r="AH176">
        <v>1.981808137785926E-5</v>
      </c>
      <c r="AI176">
        <v>1.4875668828096399E-3</v>
      </c>
      <c r="AJ176">
        <v>1.1707468054430617E-2</v>
      </c>
      <c r="AK176">
        <v>5.0273712994678451E-4</v>
      </c>
      <c r="AL176">
        <v>1.3232497023876334E-3</v>
      </c>
      <c r="AM176">
        <v>2.3554441802802976E-2</v>
      </c>
      <c r="AN176">
        <v>1.1185863951777275E-3</v>
      </c>
      <c r="AO176">
        <v>1.4875668828096399E-3</v>
      </c>
      <c r="AP176">
        <v>1.1707468054430617E-2</v>
      </c>
      <c r="AQ176">
        <v>5.0273712994678451E-4</v>
      </c>
      <c r="AR176">
        <v>1.3232497023876334E-3</v>
      </c>
      <c r="AS176">
        <v>2.3554441802802976E-2</v>
      </c>
      <c r="AT176">
        <v>1.1185863951777275E-3</v>
      </c>
    </row>
    <row r="177" spans="1:46" x14ac:dyDescent="0.25">
      <c r="A177" s="21"/>
      <c r="B177" s="227" t="s">
        <v>227</v>
      </c>
      <c r="C177" s="18" t="s">
        <v>224</v>
      </c>
      <c r="D177">
        <v>1.1707468054430617E-2</v>
      </c>
      <c r="E177">
        <v>1.1707468054430617E-2</v>
      </c>
      <c r="F177">
        <v>0</v>
      </c>
      <c r="G177">
        <v>0</v>
      </c>
      <c r="H177">
        <v>1.1707468054430617E-2</v>
      </c>
      <c r="I177">
        <v>1.1707468054430617E-2</v>
      </c>
      <c r="K177">
        <v>1.1707468054430617E-2</v>
      </c>
      <c r="L177">
        <v>5.0273712994678451E-4</v>
      </c>
      <c r="M177">
        <v>1.3232497023876334E-3</v>
      </c>
      <c r="N177">
        <v>2.343629213604807E-2</v>
      </c>
      <c r="O177">
        <v>1.0987683137998682E-3</v>
      </c>
      <c r="P177">
        <v>2.7272059518176732E-3</v>
      </c>
      <c r="Q177">
        <v>1.1707468054430617E-2</v>
      </c>
      <c r="R177">
        <v>5.0273712994678451E-4</v>
      </c>
      <c r="S177">
        <v>1.3232497023876334E-3</v>
      </c>
      <c r="T177">
        <v>2.343629213604807E-2</v>
      </c>
      <c r="U177">
        <v>1.0987683137998682E-3</v>
      </c>
      <c r="V177">
        <v>2.7272059518176732E-3</v>
      </c>
      <c r="W177">
        <v>0</v>
      </c>
      <c r="X177">
        <v>0</v>
      </c>
      <c r="Y177">
        <v>0</v>
      </c>
      <c r="Z177">
        <v>1.1814966675490705E-4</v>
      </c>
      <c r="AA177">
        <v>1.981808137785926E-5</v>
      </c>
      <c r="AB177">
        <v>3.7452156814067753E-5</v>
      </c>
      <c r="AC177">
        <v>0</v>
      </c>
      <c r="AD177">
        <v>0</v>
      </c>
      <c r="AE177">
        <v>0</v>
      </c>
      <c r="AF177">
        <v>1.1814966675490705E-4</v>
      </c>
      <c r="AG177">
        <v>1.981808137785926E-5</v>
      </c>
      <c r="AH177">
        <v>3.7452156814067753E-5</v>
      </c>
      <c r="AI177">
        <v>1.1707468054430617E-2</v>
      </c>
      <c r="AJ177">
        <v>5.0273712994678451E-4</v>
      </c>
      <c r="AK177">
        <v>1.3232497023876334E-3</v>
      </c>
      <c r="AL177">
        <v>2.3554441802802976E-2</v>
      </c>
      <c r="AM177">
        <v>1.1185863951777275E-3</v>
      </c>
      <c r="AN177">
        <v>2.7646581086317409E-3</v>
      </c>
      <c r="AO177">
        <v>1.1707468054430617E-2</v>
      </c>
      <c r="AP177">
        <v>5.0273712994678451E-4</v>
      </c>
      <c r="AQ177">
        <v>1.3232497023876334E-3</v>
      </c>
      <c r="AR177">
        <v>2.3554441802802976E-2</v>
      </c>
      <c r="AS177">
        <v>1.1185863951777275E-3</v>
      </c>
      <c r="AT177">
        <v>2.7646581086317409E-3</v>
      </c>
    </row>
    <row r="178" spans="1:46" x14ac:dyDescent="0.25">
      <c r="A178" s="21"/>
      <c r="B178" s="227"/>
      <c r="C178" s="18" t="s">
        <v>225</v>
      </c>
      <c r="D178">
        <v>5.0273712994678451E-4</v>
      </c>
      <c r="E178">
        <v>5.0273712994678451E-4</v>
      </c>
      <c r="F178">
        <v>0</v>
      </c>
      <c r="G178">
        <v>0</v>
      </c>
      <c r="H178">
        <v>5.0273712994678451E-4</v>
      </c>
      <c r="I178">
        <v>5.0273712994678451E-4</v>
      </c>
      <c r="K178">
        <v>5.0273712994678451E-4</v>
      </c>
      <c r="L178">
        <v>1.3232497023876334E-3</v>
      </c>
      <c r="M178">
        <v>2.343629213604807E-2</v>
      </c>
      <c r="N178">
        <v>1.0987683137998682E-3</v>
      </c>
      <c r="O178">
        <v>2.7272059518176732E-3</v>
      </c>
      <c r="P178">
        <v>2.1463691433122798E-2</v>
      </c>
      <c r="Q178">
        <v>5.0273712994678451E-4</v>
      </c>
      <c r="R178">
        <v>1.3232497023876334E-3</v>
      </c>
      <c r="S178">
        <v>2.343629213604807E-2</v>
      </c>
      <c r="T178">
        <v>1.0987683137998682E-3</v>
      </c>
      <c r="U178">
        <v>2.7272059518176732E-3</v>
      </c>
      <c r="V178">
        <v>2.1463691433122798E-2</v>
      </c>
      <c r="W178">
        <v>0</v>
      </c>
      <c r="X178">
        <v>0</v>
      </c>
      <c r="Y178">
        <v>1.1814966675490705E-4</v>
      </c>
      <c r="Z178">
        <v>1.981808137785926E-5</v>
      </c>
      <c r="AA178">
        <v>3.7452156814067753E-5</v>
      </c>
      <c r="AB178">
        <v>1.0306049393102902E-4</v>
      </c>
      <c r="AC178">
        <v>0</v>
      </c>
      <c r="AD178">
        <v>0</v>
      </c>
      <c r="AE178">
        <v>1.1814966675490705E-4</v>
      </c>
      <c r="AF178">
        <v>1.981808137785926E-5</v>
      </c>
      <c r="AG178">
        <v>3.7452156814067753E-5</v>
      </c>
      <c r="AH178">
        <v>1.0306049393102902E-4</v>
      </c>
      <c r="AI178">
        <v>5.0273712994678451E-4</v>
      </c>
      <c r="AJ178">
        <v>1.3232497023876334E-3</v>
      </c>
      <c r="AK178">
        <v>2.3554441802802976E-2</v>
      </c>
      <c r="AL178">
        <v>1.1185863951777275E-3</v>
      </c>
      <c r="AM178">
        <v>2.7646581086317409E-3</v>
      </c>
      <c r="AN178">
        <v>2.1566751927053828E-2</v>
      </c>
      <c r="AO178">
        <v>5.0273712994678451E-4</v>
      </c>
      <c r="AP178">
        <v>1.3232497023876334E-3</v>
      </c>
      <c r="AQ178">
        <v>2.3554441802802976E-2</v>
      </c>
      <c r="AR178">
        <v>1.1185863951777275E-3</v>
      </c>
      <c r="AS178">
        <v>2.7646581086317409E-3</v>
      </c>
      <c r="AT178">
        <v>2.1566751927053828E-2</v>
      </c>
    </row>
    <row r="179" spans="1:46" x14ac:dyDescent="0.25">
      <c r="A179" s="21"/>
      <c r="B179" s="227"/>
      <c r="C179" s="18" t="s">
        <v>226</v>
      </c>
      <c r="D179">
        <v>1.3232497023876334E-3</v>
      </c>
      <c r="E179">
        <v>1.3232497023876334E-3</v>
      </c>
      <c r="F179">
        <v>0</v>
      </c>
      <c r="G179">
        <v>0</v>
      </c>
      <c r="H179">
        <v>1.3232497023876334E-3</v>
      </c>
      <c r="I179">
        <v>1.3232497023876334E-3</v>
      </c>
      <c r="K179">
        <v>1.3232497023876334E-3</v>
      </c>
      <c r="L179">
        <v>2.343629213604807E-2</v>
      </c>
      <c r="M179">
        <v>1.0987683137998682E-3</v>
      </c>
      <c r="N179">
        <v>2.7272059518176732E-3</v>
      </c>
      <c r="O179">
        <v>2.1463691433122798E-2</v>
      </c>
      <c r="P179">
        <v>9.2168473823577165E-4</v>
      </c>
      <c r="Q179">
        <v>1.3232497023876334E-3</v>
      </c>
      <c r="R179">
        <v>2.343629213604807E-2</v>
      </c>
      <c r="S179">
        <v>1.0987683137998682E-3</v>
      </c>
      <c r="T179">
        <v>2.7272059518176732E-3</v>
      </c>
      <c r="U179">
        <v>2.1463691433122798E-2</v>
      </c>
      <c r="V179">
        <v>9.2168473823577165E-4</v>
      </c>
      <c r="W179">
        <v>0</v>
      </c>
      <c r="X179">
        <v>1.1814966675490705E-4</v>
      </c>
      <c r="Y179">
        <v>1.981808137785926E-5</v>
      </c>
      <c r="Z179">
        <v>3.7452156814067753E-5</v>
      </c>
      <c r="AA179">
        <v>1.0306049393102902E-4</v>
      </c>
      <c r="AB179">
        <v>1.7132624528721813E-5</v>
      </c>
      <c r="AC179">
        <v>0</v>
      </c>
      <c r="AD179">
        <v>1.1814966675490705E-4</v>
      </c>
      <c r="AE179">
        <v>1.981808137785926E-5</v>
      </c>
      <c r="AF179">
        <v>3.7452156814067753E-5</v>
      </c>
      <c r="AG179">
        <v>1.0306049393102902E-4</v>
      </c>
      <c r="AH179">
        <v>1.7132624528721813E-5</v>
      </c>
      <c r="AI179">
        <v>1.3232497023876334E-3</v>
      </c>
      <c r="AJ179">
        <v>2.3554441802802976E-2</v>
      </c>
      <c r="AK179">
        <v>1.1185863951777275E-3</v>
      </c>
      <c r="AL179">
        <v>2.7646581086317409E-3</v>
      </c>
      <c r="AM179">
        <v>2.1566751927053828E-2</v>
      </c>
      <c r="AN179">
        <v>9.3881736276449346E-4</v>
      </c>
      <c r="AO179">
        <v>1.3232497023876334E-3</v>
      </c>
      <c r="AP179">
        <v>2.3554441802802976E-2</v>
      </c>
      <c r="AQ179">
        <v>1.1185863951777275E-3</v>
      </c>
      <c r="AR179">
        <v>2.7646581086317409E-3</v>
      </c>
      <c r="AS179">
        <v>2.1566751927053828E-2</v>
      </c>
      <c r="AT179">
        <v>9.3881736276449346E-4</v>
      </c>
    </row>
    <row r="180" spans="1:46" x14ac:dyDescent="0.25">
      <c r="A180" s="21" t="s">
        <v>57</v>
      </c>
      <c r="B180" s="227" t="s">
        <v>223</v>
      </c>
      <c r="C180" s="18" t="s">
        <v>224</v>
      </c>
      <c r="D180">
        <v>2.343629213604807E-2</v>
      </c>
      <c r="E180">
        <v>2.343629213604807E-2</v>
      </c>
      <c r="F180">
        <v>1.1814966675490705E-4</v>
      </c>
      <c r="G180">
        <v>1.1814966675490705E-4</v>
      </c>
      <c r="H180">
        <v>2.3554441802802976E-2</v>
      </c>
      <c r="I180">
        <v>2.3554441802802976E-2</v>
      </c>
      <c r="K180">
        <v>2.343629213604807E-2</v>
      </c>
      <c r="L180">
        <v>1.0987683137998682E-3</v>
      </c>
      <c r="M180">
        <v>2.7272059518176732E-3</v>
      </c>
      <c r="N180">
        <v>2.1463691433122798E-2</v>
      </c>
      <c r="O180">
        <v>9.2168473823577165E-4</v>
      </c>
      <c r="P180">
        <v>2.4259577877106613E-3</v>
      </c>
      <c r="Q180">
        <v>2.343629213604807E-2</v>
      </c>
      <c r="R180">
        <v>1.0987683137998682E-3</v>
      </c>
      <c r="S180">
        <v>2.7272059518176732E-3</v>
      </c>
      <c r="T180">
        <v>2.1463691433122798E-2</v>
      </c>
      <c r="U180">
        <v>9.2168473823577165E-4</v>
      </c>
      <c r="V180">
        <v>2.4259577877106613E-3</v>
      </c>
      <c r="W180">
        <v>1.1814966675490705E-4</v>
      </c>
      <c r="X180">
        <v>1.981808137785926E-5</v>
      </c>
      <c r="Y180">
        <v>3.7452156814067753E-5</v>
      </c>
      <c r="Z180">
        <v>1.0306049393102902E-4</v>
      </c>
      <c r="AA180">
        <v>1.7132624528721813E-5</v>
      </c>
      <c r="AB180">
        <v>3.2854264810961849E-5</v>
      </c>
      <c r="AC180">
        <v>1.1814966675490705E-4</v>
      </c>
      <c r="AD180">
        <v>1.981808137785926E-5</v>
      </c>
      <c r="AE180">
        <v>3.7452156814067753E-5</v>
      </c>
      <c r="AF180">
        <v>1.0306049393102902E-4</v>
      </c>
      <c r="AG180">
        <v>1.7132624528721813E-5</v>
      </c>
      <c r="AH180">
        <v>3.2854264810961849E-5</v>
      </c>
      <c r="AI180">
        <v>2.3554441802802976E-2</v>
      </c>
      <c r="AJ180">
        <v>1.1185863951777275E-3</v>
      </c>
      <c r="AK180">
        <v>2.7646581086317409E-3</v>
      </c>
      <c r="AL180">
        <v>2.1566751927053828E-2</v>
      </c>
      <c r="AM180">
        <v>9.3881736276449346E-4</v>
      </c>
      <c r="AN180">
        <v>2.4588120525216232E-3</v>
      </c>
      <c r="AO180">
        <v>2.3554441802802976E-2</v>
      </c>
      <c r="AP180">
        <v>1.1185863951777275E-3</v>
      </c>
      <c r="AQ180">
        <v>2.7646581086317409E-3</v>
      </c>
      <c r="AR180">
        <v>2.1566751927053828E-2</v>
      </c>
      <c r="AS180">
        <v>9.3881736276449346E-4</v>
      </c>
      <c r="AT180">
        <v>2.4588120525216232E-3</v>
      </c>
    </row>
    <row r="181" spans="1:46" x14ac:dyDescent="0.25">
      <c r="A181" s="21"/>
      <c r="B181" s="227"/>
      <c r="C181" s="18" t="s">
        <v>225</v>
      </c>
      <c r="D181">
        <v>1.0987683137998682E-3</v>
      </c>
      <c r="E181">
        <v>1.0987683137998682E-3</v>
      </c>
      <c r="F181">
        <v>1.981808137785926E-5</v>
      </c>
      <c r="G181">
        <v>1.981808137785926E-5</v>
      </c>
      <c r="H181">
        <v>1.1185863951777275E-3</v>
      </c>
      <c r="I181">
        <v>1.1185863951777275E-3</v>
      </c>
      <c r="K181">
        <v>1.0987683137998682E-3</v>
      </c>
      <c r="L181">
        <v>2.7272059518176732E-3</v>
      </c>
      <c r="M181">
        <v>2.1463691433122798E-2</v>
      </c>
      <c r="N181">
        <v>9.2168473823577165E-4</v>
      </c>
      <c r="O181">
        <v>2.4259577877106613E-3</v>
      </c>
      <c r="P181">
        <v>0.11505088866787233</v>
      </c>
      <c r="Q181">
        <v>1.0987683137998682E-3</v>
      </c>
      <c r="R181">
        <v>2.7272059518176732E-3</v>
      </c>
      <c r="S181">
        <v>2.1463691433122798E-2</v>
      </c>
      <c r="T181">
        <v>9.2168473823577165E-4</v>
      </c>
      <c r="U181">
        <v>2.4259577877106613E-3</v>
      </c>
      <c r="V181">
        <v>0.11505088866787233</v>
      </c>
      <c r="W181">
        <v>1.981808137785926E-5</v>
      </c>
      <c r="X181">
        <v>3.7452156814067753E-5</v>
      </c>
      <c r="Y181">
        <v>1.0306049393102902E-4</v>
      </c>
      <c r="Z181">
        <v>1.7132624528721813E-5</v>
      </c>
      <c r="AA181">
        <v>3.2854264810961849E-5</v>
      </c>
      <c r="AB181">
        <v>5.9074833377453524E-5</v>
      </c>
      <c r="AC181">
        <v>1.981808137785926E-5</v>
      </c>
      <c r="AD181">
        <v>3.7452156814067753E-5</v>
      </c>
      <c r="AE181">
        <v>1.0306049393102902E-4</v>
      </c>
      <c r="AF181">
        <v>1.7132624528721813E-5</v>
      </c>
      <c r="AG181">
        <v>3.2854264810961849E-5</v>
      </c>
      <c r="AH181">
        <v>5.9074833377453524E-5</v>
      </c>
      <c r="AI181">
        <v>1.1185863951777275E-3</v>
      </c>
      <c r="AJ181">
        <v>2.7646581086317409E-3</v>
      </c>
      <c r="AK181">
        <v>2.1566751927053828E-2</v>
      </c>
      <c r="AL181">
        <v>9.3881736276449346E-4</v>
      </c>
      <c r="AM181">
        <v>2.4588120525216232E-3</v>
      </c>
      <c r="AN181">
        <v>0.11510996350124979</v>
      </c>
      <c r="AO181">
        <v>1.1185863951777275E-3</v>
      </c>
      <c r="AP181">
        <v>2.7646581086317409E-3</v>
      </c>
      <c r="AQ181">
        <v>2.1566751927053828E-2</v>
      </c>
      <c r="AR181">
        <v>9.3881736276449346E-4</v>
      </c>
      <c r="AS181">
        <v>2.4588120525216232E-3</v>
      </c>
      <c r="AT181">
        <v>0.11510996350124979</v>
      </c>
    </row>
    <row r="182" spans="1:46" x14ac:dyDescent="0.25">
      <c r="A182" s="21"/>
      <c r="B182" s="227"/>
      <c r="C182" s="18" t="s">
        <v>226</v>
      </c>
      <c r="D182">
        <v>2.7272059518176732E-3</v>
      </c>
      <c r="E182">
        <v>2.7272059518176732E-3</v>
      </c>
      <c r="F182">
        <v>3.7452156814067753E-5</v>
      </c>
      <c r="G182">
        <v>3.7452156814067753E-5</v>
      </c>
      <c r="H182">
        <v>2.7646581086317409E-3</v>
      </c>
      <c r="I182">
        <v>2.7646581086317409E-3</v>
      </c>
      <c r="K182">
        <v>2.7272059518176732E-3</v>
      </c>
      <c r="L182">
        <v>2.1463691433122798E-2</v>
      </c>
      <c r="M182">
        <v>9.2168473823577165E-4</v>
      </c>
      <c r="N182">
        <v>2.4259577877106613E-3</v>
      </c>
      <c r="O182">
        <v>0.11505088866787233</v>
      </c>
      <c r="P182">
        <v>5.3939535404720802E-3</v>
      </c>
      <c r="Q182">
        <v>2.7272059518176732E-3</v>
      </c>
      <c r="R182">
        <v>2.1463691433122798E-2</v>
      </c>
      <c r="S182">
        <v>9.2168473823577165E-4</v>
      </c>
      <c r="T182">
        <v>2.4259577877106613E-3</v>
      </c>
      <c r="U182">
        <v>0.11505088866787233</v>
      </c>
      <c r="V182">
        <v>5.3939535404720802E-3</v>
      </c>
      <c r="W182">
        <v>3.7452156814067753E-5</v>
      </c>
      <c r="X182">
        <v>1.0306049393102902E-4</v>
      </c>
      <c r="Y182">
        <v>1.7132624528721813E-5</v>
      </c>
      <c r="Z182">
        <v>3.2854264810961849E-5</v>
      </c>
      <c r="AA182">
        <v>5.9074833377453524E-5</v>
      </c>
      <c r="AB182">
        <v>9.9090406889296302E-6</v>
      </c>
      <c r="AC182">
        <v>3.7452156814067753E-5</v>
      </c>
      <c r="AD182">
        <v>1.0306049393102902E-4</v>
      </c>
      <c r="AE182">
        <v>1.7132624528721813E-5</v>
      </c>
      <c r="AF182">
        <v>3.2854264810961849E-5</v>
      </c>
      <c r="AG182">
        <v>5.9074833377453524E-5</v>
      </c>
      <c r="AH182">
        <v>9.9090406889296302E-6</v>
      </c>
      <c r="AI182">
        <v>2.7646581086317409E-3</v>
      </c>
      <c r="AJ182">
        <v>2.1566751927053828E-2</v>
      </c>
      <c r="AK182">
        <v>9.3881736276449346E-4</v>
      </c>
      <c r="AL182">
        <v>2.4588120525216232E-3</v>
      </c>
      <c r="AM182">
        <v>0.11510996350124979</v>
      </c>
      <c r="AN182">
        <v>5.4038625811610097E-3</v>
      </c>
      <c r="AO182">
        <v>2.7646581086317409E-3</v>
      </c>
      <c r="AP182">
        <v>2.1566751927053828E-2</v>
      </c>
      <c r="AQ182">
        <v>9.3881736276449346E-4</v>
      </c>
      <c r="AR182">
        <v>2.4588120525216232E-3</v>
      </c>
      <c r="AS182">
        <v>0.11510996350124979</v>
      </c>
      <c r="AT182">
        <v>5.4038625811610097E-3</v>
      </c>
    </row>
    <row r="183" spans="1:46" x14ac:dyDescent="0.25">
      <c r="A183" s="21"/>
      <c r="B183" s="227" t="s">
        <v>227</v>
      </c>
      <c r="C183" s="18" t="s">
        <v>224</v>
      </c>
      <c r="D183">
        <v>2.1463691433122798E-2</v>
      </c>
      <c r="E183">
        <v>2.1463691433122798E-2</v>
      </c>
      <c r="F183">
        <v>1.0306049393102902E-4</v>
      </c>
      <c r="G183">
        <v>1.0306049393102902E-4</v>
      </c>
      <c r="H183">
        <v>2.1566751927053828E-2</v>
      </c>
      <c r="I183">
        <v>2.1566751927053828E-2</v>
      </c>
      <c r="K183">
        <v>2.1463691433122798E-2</v>
      </c>
      <c r="L183">
        <v>9.2168473823577165E-4</v>
      </c>
      <c r="M183">
        <v>2.4259577877106613E-3</v>
      </c>
      <c r="N183">
        <v>0.11505088866787233</v>
      </c>
      <c r="O183">
        <v>5.3939535404720802E-3</v>
      </c>
      <c r="P183">
        <v>1.338810194528676E-2</v>
      </c>
      <c r="Q183">
        <v>2.1463691433122798E-2</v>
      </c>
      <c r="R183">
        <v>9.2168473823577165E-4</v>
      </c>
      <c r="S183">
        <v>2.4259577877106613E-3</v>
      </c>
      <c r="T183">
        <v>0.11505088866787233</v>
      </c>
      <c r="U183">
        <v>5.3939535404720802E-3</v>
      </c>
      <c r="V183">
        <v>1.338810194528676E-2</v>
      </c>
      <c r="W183">
        <v>1.0306049393102902E-4</v>
      </c>
      <c r="X183">
        <v>1.7132624528721813E-5</v>
      </c>
      <c r="Y183">
        <v>3.2854264810961849E-5</v>
      </c>
      <c r="Z183">
        <v>5.9074833377453524E-5</v>
      </c>
      <c r="AA183">
        <v>9.9090406889296302E-6</v>
      </c>
      <c r="AB183">
        <v>1.8726078407033877E-5</v>
      </c>
      <c r="AC183">
        <v>1.0306049393102902E-4</v>
      </c>
      <c r="AD183">
        <v>1.7132624528721813E-5</v>
      </c>
      <c r="AE183">
        <v>3.2854264810961849E-5</v>
      </c>
      <c r="AF183">
        <v>5.9074833377453524E-5</v>
      </c>
      <c r="AG183">
        <v>9.9090406889296302E-6</v>
      </c>
      <c r="AH183">
        <v>1.8726078407033877E-5</v>
      </c>
      <c r="AI183">
        <v>2.1566751927053828E-2</v>
      </c>
      <c r="AJ183">
        <v>9.3881736276449346E-4</v>
      </c>
      <c r="AK183">
        <v>2.4588120525216232E-3</v>
      </c>
      <c r="AL183">
        <v>0.11510996350124979</v>
      </c>
      <c r="AM183">
        <v>5.4038625811610097E-3</v>
      </c>
      <c r="AN183">
        <v>1.3406828023693794E-2</v>
      </c>
      <c r="AO183">
        <v>2.1566751927053828E-2</v>
      </c>
      <c r="AP183">
        <v>9.3881736276449346E-4</v>
      </c>
      <c r="AQ183">
        <v>2.4588120525216232E-3</v>
      </c>
      <c r="AR183">
        <v>0.11510996350124979</v>
      </c>
      <c r="AS183">
        <v>5.4038625811610097E-3</v>
      </c>
      <c r="AT183">
        <v>1.3406828023693794E-2</v>
      </c>
    </row>
    <row r="184" spans="1:46" x14ac:dyDescent="0.25">
      <c r="A184" s="21"/>
      <c r="B184" s="227"/>
      <c r="C184" s="18" t="s">
        <v>225</v>
      </c>
      <c r="D184">
        <v>9.2168473823577165E-4</v>
      </c>
      <c r="E184">
        <v>9.2168473823577165E-4</v>
      </c>
      <c r="F184">
        <v>1.7132624528721813E-5</v>
      </c>
      <c r="G184">
        <v>1.7132624528721813E-5</v>
      </c>
      <c r="H184">
        <v>9.3881736276449346E-4</v>
      </c>
      <c r="I184">
        <v>9.3881736276449346E-4</v>
      </c>
      <c r="K184">
        <v>9.2168473823577165E-4</v>
      </c>
      <c r="L184">
        <v>2.4259577877106613E-3</v>
      </c>
      <c r="M184">
        <v>0.11505088866787233</v>
      </c>
      <c r="N184">
        <v>5.3939535404720802E-3</v>
      </c>
      <c r="O184">
        <v>1.338810194528676E-2</v>
      </c>
      <c r="P184">
        <v>0.10536721248987554</v>
      </c>
      <c r="Q184">
        <v>9.2168473823577165E-4</v>
      </c>
      <c r="R184">
        <v>2.4259577877106613E-3</v>
      </c>
      <c r="S184">
        <v>0.11505088866787233</v>
      </c>
      <c r="T184">
        <v>5.3939535404720802E-3</v>
      </c>
      <c r="U184">
        <v>1.338810194528676E-2</v>
      </c>
      <c r="V184">
        <v>0.10536721248987554</v>
      </c>
      <c r="W184">
        <v>1.7132624528721813E-5</v>
      </c>
      <c r="X184">
        <v>3.2854264810961849E-5</v>
      </c>
      <c r="Y184">
        <v>5.9074833377453524E-5</v>
      </c>
      <c r="Z184">
        <v>9.9090406889296302E-6</v>
      </c>
      <c r="AA184">
        <v>1.8726078407033877E-5</v>
      </c>
      <c r="AB184">
        <v>5.1530246965514509E-5</v>
      </c>
      <c r="AC184">
        <v>1.7132624528721813E-5</v>
      </c>
      <c r="AD184">
        <v>3.2854264810961849E-5</v>
      </c>
      <c r="AE184">
        <v>5.9074833377453524E-5</v>
      </c>
      <c r="AF184">
        <v>9.9090406889296302E-6</v>
      </c>
      <c r="AG184">
        <v>1.8726078407033877E-5</v>
      </c>
      <c r="AH184">
        <v>5.1530246965514509E-5</v>
      </c>
      <c r="AI184">
        <v>9.3881736276449346E-4</v>
      </c>
      <c r="AJ184">
        <v>2.4588120525216232E-3</v>
      </c>
      <c r="AK184">
        <v>0.11510996350124979</v>
      </c>
      <c r="AL184">
        <v>5.4038625811610097E-3</v>
      </c>
      <c r="AM184">
        <v>1.3406828023693794E-2</v>
      </c>
      <c r="AN184">
        <v>0.10541874273684106</v>
      </c>
      <c r="AO184">
        <v>9.3881736276449346E-4</v>
      </c>
      <c r="AP184">
        <v>2.4588120525216232E-3</v>
      </c>
      <c r="AQ184">
        <v>0.11510996350124979</v>
      </c>
      <c r="AR184">
        <v>5.4038625811610097E-3</v>
      </c>
      <c r="AS184">
        <v>1.3406828023693794E-2</v>
      </c>
      <c r="AT184">
        <v>0.10541874273684106</v>
      </c>
    </row>
    <row r="185" spans="1:46" x14ac:dyDescent="0.25">
      <c r="A185" s="21"/>
      <c r="B185" s="227"/>
      <c r="C185" s="18" t="s">
        <v>226</v>
      </c>
      <c r="D185">
        <v>2.4259577877106613E-3</v>
      </c>
      <c r="E185">
        <v>2.4259577877106613E-3</v>
      </c>
      <c r="F185">
        <v>3.2854264810961849E-5</v>
      </c>
      <c r="G185">
        <v>3.2854264810961849E-5</v>
      </c>
      <c r="H185">
        <v>2.4588120525216232E-3</v>
      </c>
      <c r="I185">
        <v>2.4588120525216232E-3</v>
      </c>
      <c r="K185">
        <v>2.4259577877106613E-3</v>
      </c>
      <c r="L185">
        <v>0.11505088866787233</v>
      </c>
      <c r="M185">
        <v>5.3939535404720802E-3</v>
      </c>
      <c r="N185">
        <v>1.338810194528676E-2</v>
      </c>
      <c r="O185">
        <v>0.10536721248987554</v>
      </c>
      <c r="P185">
        <v>4.5246341695210609E-3</v>
      </c>
      <c r="Q185">
        <v>2.4259577877106613E-3</v>
      </c>
      <c r="R185">
        <v>0.11505088866787233</v>
      </c>
      <c r="S185">
        <v>5.3939535404720802E-3</v>
      </c>
      <c r="T185">
        <v>1.338810194528676E-2</v>
      </c>
      <c r="U185">
        <v>0.10536721248987554</v>
      </c>
      <c r="V185">
        <v>4.5246341695210609E-3</v>
      </c>
      <c r="W185">
        <v>3.2854264810961849E-5</v>
      </c>
      <c r="X185">
        <v>5.9074833377453524E-5</v>
      </c>
      <c r="Y185">
        <v>9.9090406889296302E-6</v>
      </c>
      <c r="Z185">
        <v>1.8726078407033877E-5</v>
      </c>
      <c r="AA185">
        <v>5.1530246965514509E-5</v>
      </c>
      <c r="AB185">
        <v>8.5663122643609064E-6</v>
      </c>
      <c r="AC185">
        <v>3.2854264810961849E-5</v>
      </c>
      <c r="AD185">
        <v>5.9074833377453524E-5</v>
      </c>
      <c r="AE185">
        <v>9.9090406889296302E-6</v>
      </c>
      <c r="AF185">
        <v>1.8726078407033877E-5</v>
      </c>
      <c r="AG185">
        <v>5.1530246965514509E-5</v>
      </c>
      <c r="AH185">
        <v>8.5663122643609064E-6</v>
      </c>
      <c r="AI185">
        <v>2.4588120525216232E-3</v>
      </c>
      <c r="AJ185">
        <v>0.11510996350124979</v>
      </c>
      <c r="AK185">
        <v>5.4038625811610097E-3</v>
      </c>
      <c r="AL185">
        <v>1.3406828023693794E-2</v>
      </c>
      <c r="AM185">
        <v>0.10541874273684106</v>
      </c>
      <c r="AN185">
        <v>4.5332004817854217E-3</v>
      </c>
      <c r="AO185">
        <v>2.4588120525216232E-3</v>
      </c>
      <c r="AP185">
        <v>0.11510996350124979</v>
      </c>
      <c r="AQ185">
        <v>5.4038625811610097E-3</v>
      </c>
      <c r="AR185">
        <v>1.3406828023693794E-2</v>
      </c>
      <c r="AS185">
        <v>0.10541874273684106</v>
      </c>
      <c r="AT185">
        <v>4.5332004817854217E-3</v>
      </c>
    </row>
    <row r="186" spans="1:46" x14ac:dyDescent="0.25">
      <c r="A186" s="21" t="s">
        <v>58</v>
      </c>
      <c r="B186" s="227" t="s">
        <v>223</v>
      </c>
      <c r="C186" s="18" t="s">
        <v>224</v>
      </c>
      <c r="D186">
        <v>0.11505088866787233</v>
      </c>
      <c r="E186">
        <v>0.11505088866787233</v>
      </c>
      <c r="F186">
        <v>5.9074833377453524E-5</v>
      </c>
      <c r="G186">
        <v>5.9074833377453524E-5</v>
      </c>
      <c r="H186">
        <v>0.11510996350124979</v>
      </c>
      <c r="I186">
        <v>0.11510996350124979</v>
      </c>
      <c r="K186">
        <v>0.11505088866787233</v>
      </c>
      <c r="L186">
        <v>5.3939535404720802E-3</v>
      </c>
      <c r="M186">
        <v>1.338810194528676E-2</v>
      </c>
      <c r="N186">
        <v>0.10536721248987554</v>
      </c>
      <c r="O186">
        <v>4.5246341695210609E-3</v>
      </c>
      <c r="P186">
        <v>1.19092473214887E-2</v>
      </c>
      <c r="Q186">
        <v>0.11505088866787233</v>
      </c>
      <c r="R186">
        <v>5.3939535404720802E-3</v>
      </c>
      <c r="S186">
        <v>1.338810194528676E-2</v>
      </c>
      <c r="T186">
        <v>0.10536721248987554</v>
      </c>
      <c r="U186">
        <v>4.5246341695210609E-3</v>
      </c>
      <c r="V186">
        <v>1.19092473214887E-2</v>
      </c>
      <c r="W186">
        <v>5.9074833377453524E-5</v>
      </c>
      <c r="X186">
        <v>9.9090406889296302E-6</v>
      </c>
      <c r="Y186">
        <v>1.8726078407033877E-5</v>
      </c>
      <c r="Z186">
        <v>5.1530246965514509E-5</v>
      </c>
      <c r="AA186">
        <v>8.5663122643609064E-6</v>
      </c>
      <c r="AB186">
        <v>1.6427132405480924E-5</v>
      </c>
      <c r="AC186">
        <v>5.9074833377453524E-5</v>
      </c>
      <c r="AD186">
        <v>9.9090406889296302E-6</v>
      </c>
      <c r="AE186">
        <v>1.8726078407033877E-5</v>
      </c>
      <c r="AF186">
        <v>5.1530246965514509E-5</v>
      </c>
      <c r="AG186">
        <v>8.5663122643609064E-6</v>
      </c>
      <c r="AH186">
        <v>1.6427132405480924E-5</v>
      </c>
      <c r="AI186">
        <v>0.11510996350124979</v>
      </c>
      <c r="AJ186">
        <v>5.4038625811610097E-3</v>
      </c>
      <c r="AK186">
        <v>1.3406828023693794E-2</v>
      </c>
      <c r="AL186">
        <v>0.10541874273684106</v>
      </c>
      <c r="AM186">
        <v>4.5332004817854217E-3</v>
      </c>
      <c r="AN186">
        <v>1.192567445389418E-2</v>
      </c>
      <c r="AO186">
        <v>0.11510996350124979</v>
      </c>
      <c r="AP186">
        <v>5.4038625811610097E-3</v>
      </c>
      <c r="AQ186">
        <v>1.3406828023693794E-2</v>
      </c>
      <c r="AR186">
        <v>0.10541874273684106</v>
      </c>
      <c r="AS186">
        <v>4.5332004817854217E-3</v>
      </c>
      <c r="AT186">
        <v>1.192567445389418E-2</v>
      </c>
    </row>
    <row r="187" spans="1:46" x14ac:dyDescent="0.25">
      <c r="A187" s="21"/>
      <c r="B187" s="227"/>
      <c r="C187" s="18" t="s">
        <v>225</v>
      </c>
      <c r="D187">
        <v>5.3939535404720802E-3</v>
      </c>
      <c r="E187">
        <v>5.3939535404720802E-3</v>
      </c>
      <c r="F187">
        <v>9.9090406889296302E-6</v>
      </c>
      <c r="G187">
        <v>9.9090406889296302E-6</v>
      </c>
      <c r="H187">
        <v>5.4038625811610097E-3</v>
      </c>
      <c r="I187">
        <v>5.4038625811610097E-3</v>
      </c>
      <c r="K187">
        <v>5.3939535404720802E-3</v>
      </c>
      <c r="L187">
        <v>1.338810194528676E-2</v>
      </c>
      <c r="M187">
        <v>0.10536721248987554</v>
      </c>
      <c r="N187">
        <v>4.5246341695210609E-3</v>
      </c>
      <c r="O187">
        <v>1.19092473214887E-2</v>
      </c>
      <c r="P187">
        <v>0.10226745659366429</v>
      </c>
      <c r="Q187">
        <v>5.3939535404720802E-3</v>
      </c>
      <c r="R187">
        <v>1.338810194528676E-2</v>
      </c>
      <c r="S187">
        <v>0.10536721248987554</v>
      </c>
      <c r="T187">
        <v>4.5246341695210609E-3</v>
      </c>
      <c r="U187">
        <v>1.19092473214887E-2</v>
      </c>
      <c r="V187">
        <v>0.10226745659366429</v>
      </c>
      <c r="W187">
        <v>9.9090406889296302E-6</v>
      </c>
      <c r="X187">
        <v>1.8726078407033877E-5</v>
      </c>
      <c r="Y187">
        <v>5.1530246965514509E-5</v>
      </c>
      <c r="Z187">
        <v>8.5663122643609064E-6</v>
      </c>
      <c r="AA187">
        <v>1.6427132405480924E-5</v>
      </c>
      <c r="AB187">
        <v>5.9074833377453524E-5</v>
      </c>
      <c r="AC187">
        <v>9.9090406889296302E-6</v>
      </c>
      <c r="AD187">
        <v>1.8726078407033877E-5</v>
      </c>
      <c r="AE187">
        <v>5.1530246965514509E-5</v>
      </c>
      <c r="AF187">
        <v>8.5663122643609064E-6</v>
      </c>
      <c r="AG187">
        <v>1.6427132405480924E-5</v>
      </c>
      <c r="AH187">
        <v>5.9074833377453524E-5</v>
      </c>
      <c r="AI187">
        <v>5.4038625811610097E-3</v>
      </c>
      <c r="AJ187">
        <v>1.3406828023693794E-2</v>
      </c>
      <c r="AK187">
        <v>0.10541874273684106</v>
      </c>
      <c r="AL187">
        <v>4.5332004817854217E-3</v>
      </c>
      <c r="AM187">
        <v>1.192567445389418E-2</v>
      </c>
      <c r="AN187">
        <v>0.10232653142704175</v>
      </c>
      <c r="AO187">
        <v>5.4038625811610097E-3</v>
      </c>
      <c r="AP187">
        <v>1.3406828023693794E-2</v>
      </c>
      <c r="AQ187">
        <v>0.10541874273684106</v>
      </c>
      <c r="AR187">
        <v>4.5332004817854217E-3</v>
      </c>
      <c r="AS187">
        <v>1.192567445389418E-2</v>
      </c>
      <c r="AT187">
        <v>0.10232653142704175</v>
      </c>
    </row>
    <row r="188" spans="1:46" x14ac:dyDescent="0.25">
      <c r="A188" s="21"/>
      <c r="B188" s="227"/>
      <c r="C188" s="18" t="s">
        <v>226</v>
      </c>
      <c r="D188">
        <v>1.338810194528676E-2</v>
      </c>
      <c r="E188">
        <v>1.338810194528676E-2</v>
      </c>
      <c r="F188">
        <v>1.8726078407033877E-5</v>
      </c>
      <c r="G188">
        <v>1.8726078407033877E-5</v>
      </c>
      <c r="H188">
        <v>1.3406828023693794E-2</v>
      </c>
      <c r="I188">
        <v>1.3406828023693794E-2</v>
      </c>
      <c r="K188">
        <v>1.338810194528676E-2</v>
      </c>
      <c r="L188">
        <v>0.10536721248987554</v>
      </c>
      <c r="M188">
        <v>4.5246341695210609E-3</v>
      </c>
      <c r="N188">
        <v>1.19092473214887E-2</v>
      </c>
      <c r="O188">
        <v>0.10226745659366429</v>
      </c>
      <c r="P188">
        <v>4.7946253693085155E-3</v>
      </c>
      <c r="Q188">
        <v>1.338810194528676E-2</v>
      </c>
      <c r="R188">
        <v>0.10536721248987554</v>
      </c>
      <c r="S188">
        <v>4.5246341695210609E-3</v>
      </c>
      <c r="T188">
        <v>1.19092473214887E-2</v>
      </c>
      <c r="U188">
        <v>0.10226745659366429</v>
      </c>
      <c r="V188">
        <v>4.7946253693085155E-3</v>
      </c>
      <c r="W188">
        <v>1.8726078407033877E-5</v>
      </c>
      <c r="X188">
        <v>5.1530246965514509E-5</v>
      </c>
      <c r="Y188">
        <v>8.5663122643609064E-6</v>
      </c>
      <c r="Z188">
        <v>1.6427132405480924E-5</v>
      </c>
      <c r="AA188">
        <v>5.9074833377453524E-5</v>
      </c>
      <c r="AB188">
        <v>9.9090406889296302E-6</v>
      </c>
      <c r="AC188">
        <v>1.8726078407033877E-5</v>
      </c>
      <c r="AD188">
        <v>5.1530246965514509E-5</v>
      </c>
      <c r="AE188">
        <v>8.5663122643609064E-6</v>
      </c>
      <c r="AF188">
        <v>1.6427132405480924E-5</v>
      </c>
      <c r="AG188">
        <v>5.9074833377453524E-5</v>
      </c>
      <c r="AH188">
        <v>9.9090406889296302E-6</v>
      </c>
      <c r="AI188">
        <v>1.3406828023693794E-2</v>
      </c>
      <c r="AJ188">
        <v>0.10541874273684106</v>
      </c>
      <c r="AK188">
        <v>4.5332004817854217E-3</v>
      </c>
      <c r="AL188">
        <v>1.192567445389418E-2</v>
      </c>
      <c r="AM188">
        <v>0.10232653142704175</v>
      </c>
      <c r="AN188">
        <v>4.8045344099974449E-3</v>
      </c>
      <c r="AO188">
        <v>1.3406828023693794E-2</v>
      </c>
      <c r="AP188">
        <v>0.10541874273684106</v>
      </c>
      <c r="AQ188">
        <v>4.5332004817854217E-3</v>
      </c>
      <c r="AR188">
        <v>1.192567445389418E-2</v>
      </c>
      <c r="AS188">
        <v>0.10232653142704175</v>
      </c>
      <c r="AT188">
        <v>4.8045344099974449E-3</v>
      </c>
    </row>
    <row r="189" spans="1:46" x14ac:dyDescent="0.25">
      <c r="A189" s="21"/>
      <c r="B189" s="227" t="s">
        <v>227</v>
      </c>
      <c r="C189" s="18" t="s">
        <v>224</v>
      </c>
      <c r="D189">
        <v>0.10536721248987554</v>
      </c>
      <c r="E189">
        <v>0.10536721248987554</v>
      </c>
      <c r="F189">
        <v>5.1530246965514509E-5</v>
      </c>
      <c r="G189">
        <v>5.1530246965514509E-5</v>
      </c>
      <c r="H189">
        <v>0.10541874273684106</v>
      </c>
      <c r="I189">
        <v>0.10541874273684106</v>
      </c>
      <c r="K189">
        <v>0.10536721248987554</v>
      </c>
      <c r="L189">
        <v>4.5246341695210609E-3</v>
      </c>
      <c r="M189">
        <v>1.19092473214887E-2</v>
      </c>
      <c r="N189">
        <v>0.10226745659366429</v>
      </c>
      <c r="O189">
        <v>4.7946253693085155E-3</v>
      </c>
      <c r="P189">
        <v>1.1900535062477119E-2</v>
      </c>
      <c r="Q189">
        <v>0.10536721248987554</v>
      </c>
      <c r="R189">
        <v>4.5246341695210609E-3</v>
      </c>
      <c r="S189">
        <v>1.19092473214887E-2</v>
      </c>
      <c r="T189">
        <v>0.10226745659366429</v>
      </c>
      <c r="U189">
        <v>4.7946253693085155E-3</v>
      </c>
      <c r="V189">
        <v>1.1900535062477119E-2</v>
      </c>
      <c r="W189">
        <v>5.1530246965514509E-5</v>
      </c>
      <c r="X189">
        <v>8.5663122643609064E-6</v>
      </c>
      <c r="Y189">
        <v>1.6427132405480924E-5</v>
      </c>
      <c r="Z189">
        <v>5.9074833377453524E-5</v>
      </c>
      <c r="AA189">
        <v>9.9090406889296302E-6</v>
      </c>
      <c r="AB189">
        <v>1.8726078407033877E-5</v>
      </c>
      <c r="AC189">
        <v>5.1530246965514509E-5</v>
      </c>
      <c r="AD189">
        <v>8.5663122643609064E-6</v>
      </c>
      <c r="AE189">
        <v>1.6427132405480924E-5</v>
      </c>
      <c r="AF189">
        <v>5.9074833377453524E-5</v>
      </c>
      <c r="AG189">
        <v>9.9090406889296302E-6</v>
      </c>
      <c r="AH189">
        <v>1.8726078407033877E-5</v>
      </c>
      <c r="AI189">
        <v>0.10541874273684106</v>
      </c>
      <c r="AJ189">
        <v>4.5332004817854217E-3</v>
      </c>
      <c r="AK189">
        <v>1.192567445389418E-2</v>
      </c>
      <c r="AL189">
        <v>0.10232653142704175</v>
      </c>
      <c r="AM189">
        <v>4.8045344099974449E-3</v>
      </c>
      <c r="AN189">
        <v>1.1919261140884154E-2</v>
      </c>
      <c r="AO189">
        <v>0.10541874273684106</v>
      </c>
      <c r="AP189">
        <v>4.5332004817854217E-3</v>
      </c>
      <c r="AQ189">
        <v>1.192567445389418E-2</v>
      </c>
      <c r="AR189">
        <v>0.10232653142704175</v>
      </c>
      <c r="AS189">
        <v>4.8045344099974449E-3</v>
      </c>
      <c r="AT189">
        <v>1.1919261140884154E-2</v>
      </c>
    </row>
    <row r="190" spans="1:46" x14ac:dyDescent="0.25">
      <c r="A190" s="21"/>
      <c r="B190" s="227"/>
      <c r="C190" s="18" t="s">
        <v>225</v>
      </c>
      <c r="D190">
        <v>4.5246341695210609E-3</v>
      </c>
      <c r="E190">
        <v>4.5246341695210609E-3</v>
      </c>
      <c r="F190">
        <v>8.5663122643609064E-6</v>
      </c>
      <c r="G190">
        <v>8.5663122643609064E-6</v>
      </c>
      <c r="H190">
        <v>4.5332004817854217E-3</v>
      </c>
      <c r="I190">
        <v>4.5332004817854217E-3</v>
      </c>
      <c r="K190">
        <v>4.5246341695210609E-3</v>
      </c>
      <c r="L190">
        <v>1.19092473214887E-2</v>
      </c>
      <c r="M190">
        <v>0.10226745659366429</v>
      </c>
      <c r="N190">
        <v>4.7946253693085155E-3</v>
      </c>
      <c r="O190">
        <v>1.1900535062477119E-2</v>
      </c>
      <c r="P190">
        <v>9.3659744435444933E-2</v>
      </c>
      <c r="Q190">
        <v>4.5246341695210609E-3</v>
      </c>
      <c r="R190">
        <v>1.19092473214887E-2</v>
      </c>
      <c r="S190">
        <v>0.10226745659366429</v>
      </c>
      <c r="T190">
        <v>4.7946253693085155E-3</v>
      </c>
      <c r="U190">
        <v>1.1900535062477119E-2</v>
      </c>
      <c r="V190">
        <v>9.3659744435444933E-2</v>
      </c>
      <c r="W190">
        <v>8.5663122643609064E-6</v>
      </c>
      <c r="X190">
        <v>1.6427132405480924E-5</v>
      </c>
      <c r="Y190">
        <v>5.9074833377453524E-5</v>
      </c>
      <c r="Z190">
        <v>9.9090406889296302E-6</v>
      </c>
      <c r="AA190">
        <v>1.8726078407033877E-5</v>
      </c>
      <c r="AB190">
        <v>5.1530246965514509E-5</v>
      </c>
      <c r="AC190">
        <v>8.5663122643609064E-6</v>
      </c>
      <c r="AD190">
        <v>1.6427132405480924E-5</v>
      </c>
      <c r="AE190">
        <v>5.9074833377453524E-5</v>
      </c>
      <c r="AF190">
        <v>9.9090406889296302E-6</v>
      </c>
      <c r="AG190">
        <v>1.8726078407033877E-5</v>
      </c>
      <c r="AH190">
        <v>5.1530246965514509E-5</v>
      </c>
      <c r="AI190">
        <v>4.5332004817854217E-3</v>
      </c>
      <c r="AJ190">
        <v>1.192567445389418E-2</v>
      </c>
      <c r="AK190">
        <v>0.10232653142704175</v>
      </c>
      <c r="AL190">
        <v>4.8045344099974449E-3</v>
      </c>
      <c r="AM190">
        <v>1.1919261140884154E-2</v>
      </c>
      <c r="AN190">
        <v>9.3711274682410445E-2</v>
      </c>
      <c r="AO190">
        <v>4.5332004817854217E-3</v>
      </c>
      <c r="AP190">
        <v>1.192567445389418E-2</v>
      </c>
      <c r="AQ190">
        <v>0.10232653142704175</v>
      </c>
      <c r="AR190">
        <v>4.8045344099974449E-3</v>
      </c>
      <c r="AS190">
        <v>1.1919261140884154E-2</v>
      </c>
      <c r="AT190">
        <v>9.3711274682410445E-2</v>
      </c>
    </row>
    <row r="191" spans="1:46" x14ac:dyDescent="0.25">
      <c r="A191" s="21"/>
      <c r="B191" s="227"/>
      <c r="C191" s="18" t="s">
        <v>226</v>
      </c>
      <c r="D191">
        <v>1.19092473214887E-2</v>
      </c>
      <c r="E191">
        <v>1.19092473214887E-2</v>
      </c>
      <c r="F191">
        <v>1.6427132405480924E-5</v>
      </c>
      <c r="G191">
        <v>1.6427132405480924E-5</v>
      </c>
      <c r="H191">
        <v>1.192567445389418E-2</v>
      </c>
      <c r="I191">
        <v>1.192567445389418E-2</v>
      </c>
      <c r="K191">
        <v>1.19092473214887E-2</v>
      </c>
      <c r="L191">
        <v>0.10226745659366429</v>
      </c>
      <c r="M191">
        <v>4.7946253693085155E-3</v>
      </c>
      <c r="N191">
        <v>1.1900535062477119E-2</v>
      </c>
      <c r="O191">
        <v>9.3659744435444933E-2</v>
      </c>
      <c r="P191">
        <v>4.0218970395742761E-3</v>
      </c>
      <c r="Q191">
        <v>1.19092473214887E-2</v>
      </c>
      <c r="R191">
        <v>0.10226745659366429</v>
      </c>
      <c r="S191">
        <v>4.7946253693085155E-3</v>
      </c>
      <c r="T191">
        <v>1.1900535062477119E-2</v>
      </c>
      <c r="U191">
        <v>9.3659744435444933E-2</v>
      </c>
      <c r="V191">
        <v>4.0218970395742761E-3</v>
      </c>
      <c r="W191">
        <v>1.6427132405480924E-5</v>
      </c>
      <c r="X191">
        <v>5.9074833377453524E-5</v>
      </c>
      <c r="Y191">
        <v>9.9090406889296302E-6</v>
      </c>
      <c r="Z191">
        <v>1.8726078407033877E-5</v>
      </c>
      <c r="AA191">
        <v>5.1530246965514509E-5</v>
      </c>
      <c r="AB191">
        <v>8.5663122643609064E-6</v>
      </c>
      <c r="AC191">
        <v>1.6427132405480924E-5</v>
      </c>
      <c r="AD191">
        <v>5.9074833377453524E-5</v>
      </c>
      <c r="AE191">
        <v>9.9090406889296302E-6</v>
      </c>
      <c r="AF191">
        <v>1.8726078407033877E-5</v>
      </c>
      <c r="AG191">
        <v>5.1530246965514509E-5</v>
      </c>
      <c r="AH191">
        <v>8.5663122643609064E-6</v>
      </c>
      <c r="AI191">
        <v>1.192567445389418E-2</v>
      </c>
      <c r="AJ191">
        <v>0.10232653142704175</v>
      </c>
      <c r="AK191">
        <v>4.8045344099974449E-3</v>
      </c>
      <c r="AL191">
        <v>1.1919261140884154E-2</v>
      </c>
      <c r="AM191">
        <v>9.3711274682410445E-2</v>
      </c>
      <c r="AN191">
        <v>4.030463351838637E-3</v>
      </c>
      <c r="AO191">
        <v>1.192567445389418E-2</v>
      </c>
      <c r="AP191">
        <v>0.10232653142704175</v>
      </c>
      <c r="AQ191">
        <v>4.8045344099974449E-3</v>
      </c>
      <c r="AR191">
        <v>1.1919261140884154E-2</v>
      </c>
      <c r="AS191">
        <v>9.3711274682410445E-2</v>
      </c>
      <c r="AT191">
        <v>4.030463351838637E-3</v>
      </c>
    </row>
    <row r="192" spans="1:46" x14ac:dyDescent="0.25">
      <c r="A192" s="21" t="s">
        <v>59</v>
      </c>
      <c r="B192" s="227" t="s">
        <v>223</v>
      </c>
      <c r="C192" s="18" t="s">
        <v>224</v>
      </c>
      <c r="D192">
        <v>0.10226745659366429</v>
      </c>
      <c r="E192">
        <v>0.10226745659366429</v>
      </c>
      <c r="F192">
        <v>5.9074833377453524E-5</v>
      </c>
      <c r="G192">
        <v>5.9074833377453524E-5</v>
      </c>
      <c r="H192">
        <v>0.10232653142704175</v>
      </c>
      <c r="I192">
        <v>0.10232653142704175</v>
      </c>
      <c r="K192">
        <v>0.10226745659366429</v>
      </c>
      <c r="L192">
        <v>4.7946253693085155E-3</v>
      </c>
      <c r="M192">
        <v>1.1900535062477119E-2</v>
      </c>
      <c r="N192">
        <v>9.3659744435444933E-2</v>
      </c>
      <c r="O192">
        <v>4.0218970395742761E-3</v>
      </c>
      <c r="P192">
        <v>1.0585997619101067E-2</v>
      </c>
      <c r="Q192">
        <v>0.10226745659366429</v>
      </c>
      <c r="R192">
        <v>4.7946253693085155E-3</v>
      </c>
      <c r="S192">
        <v>1.1900535062477119E-2</v>
      </c>
      <c r="T192">
        <v>9.3659744435444933E-2</v>
      </c>
      <c r="U192">
        <v>4.0218970395742761E-3</v>
      </c>
      <c r="V192">
        <v>1.0585997619101067E-2</v>
      </c>
      <c r="W192">
        <v>5.9074833377453524E-5</v>
      </c>
      <c r="X192">
        <v>9.9090406889296302E-6</v>
      </c>
      <c r="Y192">
        <v>1.8726078407033877E-5</v>
      </c>
      <c r="Z192">
        <v>5.1530246965514509E-5</v>
      </c>
      <c r="AA192">
        <v>8.5663122643609064E-6</v>
      </c>
      <c r="AB192">
        <v>1.6427132405480924E-5</v>
      </c>
      <c r="AC192">
        <v>5.9074833377453524E-5</v>
      </c>
      <c r="AD192">
        <v>9.9090406889296302E-6</v>
      </c>
      <c r="AE192">
        <v>1.8726078407033877E-5</v>
      </c>
      <c r="AF192">
        <v>5.1530246965514509E-5</v>
      </c>
      <c r="AG192">
        <v>8.5663122643609064E-6</v>
      </c>
      <c r="AH192">
        <v>1.6427132405480924E-5</v>
      </c>
      <c r="AI192">
        <v>0.10232653142704175</v>
      </c>
      <c r="AJ192">
        <v>4.8045344099974449E-3</v>
      </c>
      <c r="AK192">
        <v>1.1919261140884154E-2</v>
      </c>
      <c r="AL192">
        <v>9.3711274682410445E-2</v>
      </c>
      <c r="AM192">
        <v>4.030463351838637E-3</v>
      </c>
      <c r="AN192">
        <v>1.0602424751506547E-2</v>
      </c>
      <c r="AO192">
        <v>0.10232653142704175</v>
      </c>
      <c r="AP192">
        <v>4.8045344099974449E-3</v>
      </c>
      <c r="AQ192">
        <v>1.1919261140884154E-2</v>
      </c>
      <c r="AR192">
        <v>9.3711274682410445E-2</v>
      </c>
      <c r="AS192">
        <v>4.030463351838637E-3</v>
      </c>
      <c r="AT192">
        <v>1.0602424751506547E-2</v>
      </c>
    </row>
    <row r="193" spans="1:46" x14ac:dyDescent="0.25">
      <c r="A193" s="21"/>
      <c r="B193" s="227"/>
      <c r="C193" s="18" t="s">
        <v>225</v>
      </c>
      <c r="D193">
        <v>4.7946253693085155E-3</v>
      </c>
      <c r="E193">
        <v>4.7946253693085155E-3</v>
      </c>
      <c r="F193">
        <v>9.9090406889296302E-6</v>
      </c>
      <c r="G193">
        <v>9.9090406889296302E-6</v>
      </c>
      <c r="H193">
        <v>4.8045344099974449E-3</v>
      </c>
      <c r="I193">
        <v>4.8045344099974449E-3</v>
      </c>
      <c r="K193">
        <v>4.7946253693085155E-3</v>
      </c>
      <c r="L193">
        <v>1.1900535062477119E-2</v>
      </c>
      <c r="M193">
        <v>9.3659744435444933E-2</v>
      </c>
      <c r="N193">
        <v>4.0218970395742761E-3</v>
      </c>
      <c r="O193">
        <v>1.0585997619101067E-2</v>
      </c>
      <c r="P193">
        <v>8.9484024519456265E-2</v>
      </c>
      <c r="Q193">
        <v>4.7946253693085155E-3</v>
      </c>
      <c r="R193">
        <v>1.1900535062477119E-2</v>
      </c>
      <c r="S193">
        <v>9.3659744435444933E-2</v>
      </c>
      <c r="T193">
        <v>4.0218970395742761E-3</v>
      </c>
      <c r="U193">
        <v>1.0585997619101067E-2</v>
      </c>
      <c r="V193">
        <v>8.9484024519456265E-2</v>
      </c>
      <c r="W193">
        <v>9.9090406889296302E-6</v>
      </c>
      <c r="X193">
        <v>1.8726078407033877E-5</v>
      </c>
      <c r="Y193">
        <v>5.1530246965514509E-5</v>
      </c>
      <c r="Z193">
        <v>8.5663122643609064E-6</v>
      </c>
      <c r="AA193">
        <v>1.6427132405480924E-5</v>
      </c>
      <c r="AB193">
        <v>5.9074833377453524E-5</v>
      </c>
      <c r="AC193">
        <v>9.9090406889296302E-6</v>
      </c>
      <c r="AD193">
        <v>1.8726078407033877E-5</v>
      </c>
      <c r="AE193">
        <v>5.1530246965514509E-5</v>
      </c>
      <c r="AF193">
        <v>8.5663122643609064E-6</v>
      </c>
      <c r="AG193">
        <v>1.6427132405480924E-5</v>
      </c>
      <c r="AH193">
        <v>5.9074833377453524E-5</v>
      </c>
      <c r="AI193">
        <v>4.8045344099974449E-3</v>
      </c>
      <c r="AJ193">
        <v>1.1919261140884154E-2</v>
      </c>
      <c r="AK193">
        <v>9.3711274682410445E-2</v>
      </c>
      <c r="AL193">
        <v>4.030463351838637E-3</v>
      </c>
      <c r="AM193">
        <v>1.0602424751506547E-2</v>
      </c>
      <c r="AN193">
        <v>8.9543099352833722E-2</v>
      </c>
      <c r="AO193">
        <v>4.8045344099974449E-3</v>
      </c>
      <c r="AP193">
        <v>1.1919261140884154E-2</v>
      </c>
      <c r="AQ193">
        <v>9.3711274682410445E-2</v>
      </c>
      <c r="AR193">
        <v>4.030463351838637E-3</v>
      </c>
      <c r="AS193">
        <v>1.0602424751506547E-2</v>
      </c>
      <c r="AT193">
        <v>8.9543099352833722E-2</v>
      </c>
    </row>
    <row r="194" spans="1:46" x14ac:dyDescent="0.25">
      <c r="A194" s="21"/>
      <c r="B194" s="227"/>
      <c r="C194" s="18" t="s">
        <v>226</v>
      </c>
      <c r="D194">
        <v>1.1900535062477119E-2</v>
      </c>
      <c r="E194">
        <v>1.1900535062477119E-2</v>
      </c>
      <c r="F194">
        <v>1.8726078407033877E-5</v>
      </c>
      <c r="G194">
        <v>1.8726078407033877E-5</v>
      </c>
      <c r="H194">
        <v>1.1919261140884154E-2</v>
      </c>
      <c r="I194">
        <v>1.1919261140884154E-2</v>
      </c>
      <c r="K194">
        <v>1.1900535062477119E-2</v>
      </c>
      <c r="L194">
        <v>9.3659744435444933E-2</v>
      </c>
      <c r="M194">
        <v>4.0218970395742761E-3</v>
      </c>
      <c r="N194">
        <v>1.0585997619101067E-2</v>
      </c>
      <c r="O194">
        <v>8.9484024519456265E-2</v>
      </c>
      <c r="P194">
        <v>4.1952971981449516E-3</v>
      </c>
      <c r="Q194">
        <v>1.1900535062477119E-2</v>
      </c>
      <c r="R194">
        <v>9.3659744435444933E-2</v>
      </c>
      <c r="S194">
        <v>4.0218970395742761E-3</v>
      </c>
      <c r="T194">
        <v>1.0585997619101067E-2</v>
      </c>
      <c r="U194">
        <v>8.9484024519456265E-2</v>
      </c>
      <c r="V194">
        <v>4.1952971981449516E-3</v>
      </c>
      <c r="W194">
        <v>1.8726078407033877E-5</v>
      </c>
      <c r="X194">
        <v>5.1530246965514509E-5</v>
      </c>
      <c r="Y194">
        <v>8.5663122643609064E-6</v>
      </c>
      <c r="Z194">
        <v>1.6427132405480924E-5</v>
      </c>
      <c r="AA194">
        <v>5.9074833377453524E-5</v>
      </c>
      <c r="AB194">
        <v>9.9090406889296302E-6</v>
      </c>
      <c r="AC194">
        <v>1.8726078407033877E-5</v>
      </c>
      <c r="AD194">
        <v>5.1530246965514509E-5</v>
      </c>
      <c r="AE194">
        <v>8.5663122643609064E-6</v>
      </c>
      <c r="AF194">
        <v>1.6427132405480924E-5</v>
      </c>
      <c r="AG194">
        <v>5.9074833377453524E-5</v>
      </c>
      <c r="AH194">
        <v>9.9090406889296302E-6</v>
      </c>
      <c r="AI194">
        <v>1.1919261140884154E-2</v>
      </c>
      <c r="AJ194">
        <v>9.3711274682410445E-2</v>
      </c>
      <c r="AK194">
        <v>4.030463351838637E-3</v>
      </c>
      <c r="AL194">
        <v>1.0602424751506547E-2</v>
      </c>
      <c r="AM194">
        <v>8.9543099352833722E-2</v>
      </c>
      <c r="AN194">
        <v>4.205206238833881E-3</v>
      </c>
      <c r="AO194">
        <v>1.1919261140884154E-2</v>
      </c>
      <c r="AP194">
        <v>9.3711274682410445E-2</v>
      </c>
      <c r="AQ194">
        <v>4.030463351838637E-3</v>
      </c>
      <c r="AR194">
        <v>1.0602424751506547E-2</v>
      </c>
      <c r="AS194">
        <v>8.9543099352833722E-2</v>
      </c>
      <c r="AT194">
        <v>4.205206238833881E-3</v>
      </c>
    </row>
    <row r="195" spans="1:46" x14ac:dyDescent="0.25">
      <c r="A195" s="21"/>
      <c r="B195" s="227" t="s">
        <v>227</v>
      </c>
      <c r="C195" s="18" t="s">
        <v>224</v>
      </c>
      <c r="D195">
        <v>9.3659744435444933E-2</v>
      </c>
      <c r="E195">
        <v>9.3659744435444933E-2</v>
      </c>
      <c r="F195">
        <v>5.1530246965514509E-5</v>
      </c>
      <c r="G195">
        <v>5.1530246965514509E-5</v>
      </c>
      <c r="H195">
        <v>9.3711274682410445E-2</v>
      </c>
      <c r="I195">
        <v>9.3711274682410445E-2</v>
      </c>
      <c r="K195">
        <v>9.3659744435444933E-2</v>
      </c>
      <c r="L195">
        <v>4.0218970395742761E-3</v>
      </c>
      <c r="M195">
        <v>1.0585997619101067E-2</v>
      </c>
      <c r="N195">
        <v>8.9484024519456265E-2</v>
      </c>
      <c r="O195">
        <v>4.1952971981449516E-3</v>
      </c>
      <c r="P195">
        <v>1.041296817966748E-2</v>
      </c>
      <c r="Q195">
        <v>9.3659744435444933E-2</v>
      </c>
      <c r="R195">
        <v>4.0218970395742761E-3</v>
      </c>
      <c r="S195">
        <v>1.0585997619101067E-2</v>
      </c>
      <c r="T195">
        <v>8.9484024519456265E-2</v>
      </c>
      <c r="U195">
        <v>4.1952971981449516E-3</v>
      </c>
      <c r="V195">
        <v>1.041296817966748E-2</v>
      </c>
      <c r="W195">
        <v>5.1530246965514509E-5</v>
      </c>
      <c r="X195">
        <v>8.5663122643609064E-6</v>
      </c>
      <c r="Y195">
        <v>1.6427132405480924E-5</v>
      </c>
      <c r="Z195">
        <v>5.9074833377453524E-5</v>
      </c>
      <c r="AA195">
        <v>9.9090406889296302E-6</v>
      </c>
      <c r="AB195">
        <v>1.8726078407033877E-5</v>
      </c>
      <c r="AC195">
        <v>5.1530246965514509E-5</v>
      </c>
      <c r="AD195">
        <v>8.5663122643609064E-6</v>
      </c>
      <c r="AE195">
        <v>1.6427132405480924E-5</v>
      </c>
      <c r="AF195">
        <v>5.9074833377453524E-5</v>
      </c>
      <c r="AG195">
        <v>9.9090406889296302E-6</v>
      </c>
      <c r="AH195">
        <v>1.8726078407033877E-5</v>
      </c>
      <c r="AI195">
        <v>9.3711274682410445E-2</v>
      </c>
      <c r="AJ195">
        <v>4.030463351838637E-3</v>
      </c>
      <c r="AK195">
        <v>1.0602424751506547E-2</v>
      </c>
      <c r="AL195">
        <v>8.9543099352833722E-2</v>
      </c>
      <c r="AM195">
        <v>4.205206238833881E-3</v>
      </c>
      <c r="AN195">
        <v>1.0431694258074515E-2</v>
      </c>
      <c r="AO195">
        <v>9.3711274682410445E-2</v>
      </c>
      <c r="AP195">
        <v>4.030463351838637E-3</v>
      </c>
      <c r="AQ195">
        <v>1.0602424751506547E-2</v>
      </c>
      <c r="AR195">
        <v>8.9543099352833722E-2</v>
      </c>
      <c r="AS195">
        <v>4.205206238833881E-3</v>
      </c>
      <c r="AT195">
        <v>1.0431694258074515E-2</v>
      </c>
    </row>
    <row r="196" spans="1:46" x14ac:dyDescent="0.25">
      <c r="A196" s="21"/>
      <c r="B196" s="227"/>
      <c r="C196" s="18" t="s">
        <v>225</v>
      </c>
      <c r="D196">
        <v>4.0218970395742761E-3</v>
      </c>
      <c r="E196">
        <v>4.0218970395742761E-3</v>
      </c>
      <c r="F196">
        <v>8.5663122643609064E-6</v>
      </c>
      <c r="G196">
        <v>8.5663122643609064E-6</v>
      </c>
      <c r="H196">
        <v>4.030463351838637E-3</v>
      </c>
      <c r="I196">
        <v>4.030463351838637E-3</v>
      </c>
      <c r="K196">
        <v>4.0218970395742761E-3</v>
      </c>
      <c r="L196">
        <v>1.0585997619101067E-2</v>
      </c>
      <c r="M196">
        <v>8.9484024519456265E-2</v>
      </c>
      <c r="N196">
        <v>4.1952971981449516E-3</v>
      </c>
      <c r="O196">
        <v>1.041296817966748E-2</v>
      </c>
      <c r="P196">
        <v>8.1952276381014322E-2</v>
      </c>
      <c r="Q196">
        <v>4.0218970395742761E-3</v>
      </c>
      <c r="R196">
        <v>1.0585997619101067E-2</v>
      </c>
      <c r="S196">
        <v>8.9484024519456265E-2</v>
      </c>
      <c r="T196">
        <v>4.1952971981449516E-3</v>
      </c>
      <c r="U196">
        <v>1.041296817966748E-2</v>
      </c>
      <c r="V196">
        <v>8.1952276381014322E-2</v>
      </c>
      <c r="W196">
        <v>8.5663122643609064E-6</v>
      </c>
      <c r="X196">
        <v>1.6427132405480924E-5</v>
      </c>
      <c r="Y196">
        <v>5.9074833377453524E-5</v>
      </c>
      <c r="Z196">
        <v>9.9090406889296302E-6</v>
      </c>
      <c r="AA196">
        <v>1.8726078407033877E-5</v>
      </c>
      <c r="AB196">
        <v>5.1530246965514509E-5</v>
      </c>
      <c r="AC196">
        <v>8.5663122643609064E-6</v>
      </c>
      <c r="AD196">
        <v>1.6427132405480924E-5</v>
      </c>
      <c r="AE196">
        <v>5.9074833377453524E-5</v>
      </c>
      <c r="AF196">
        <v>9.9090406889296302E-6</v>
      </c>
      <c r="AG196">
        <v>1.8726078407033877E-5</v>
      </c>
      <c r="AH196">
        <v>5.1530246965514509E-5</v>
      </c>
      <c r="AI196">
        <v>4.030463351838637E-3</v>
      </c>
      <c r="AJ196">
        <v>1.0602424751506547E-2</v>
      </c>
      <c r="AK196">
        <v>8.9543099352833722E-2</v>
      </c>
      <c r="AL196">
        <v>4.205206238833881E-3</v>
      </c>
      <c r="AM196">
        <v>1.0431694258074515E-2</v>
      </c>
      <c r="AN196">
        <v>8.2003806627979833E-2</v>
      </c>
      <c r="AO196">
        <v>4.030463351838637E-3</v>
      </c>
      <c r="AP196">
        <v>1.0602424751506547E-2</v>
      </c>
      <c r="AQ196">
        <v>8.9543099352833722E-2</v>
      </c>
      <c r="AR196">
        <v>4.205206238833881E-3</v>
      </c>
      <c r="AS196">
        <v>1.0431694258074515E-2</v>
      </c>
      <c r="AT196">
        <v>8.2003806627979833E-2</v>
      </c>
    </row>
    <row r="197" spans="1:46" x14ac:dyDescent="0.25">
      <c r="A197" s="21"/>
      <c r="B197" s="227"/>
      <c r="C197" s="18" t="s">
        <v>226</v>
      </c>
      <c r="D197">
        <v>1.0585997619101067E-2</v>
      </c>
      <c r="E197">
        <v>1.0585997619101067E-2</v>
      </c>
      <c r="F197">
        <v>1.6427132405480924E-5</v>
      </c>
      <c r="G197">
        <v>1.6427132405480924E-5</v>
      </c>
      <c r="H197">
        <v>1.0602424751506547E-2</v>
      </c>
      <c r="I197">
        <v>1.0602424751506547E-2</v>
      </c>
      <c r="K197">
        <v>1.0585997619101067E-2</v>
      </c>
      <c r="L197">
        <v>8.9484024519456265E-2</v>
      </c>
      <c r="M197">
        <v>4.1952971981449516E-3</v>
      </c>
      <c r="N197">
        <v>1.041296817966748E-2</v>
      </c>
      <c r="O197">
        <v>8.1952276381014322E-2</v>
      </c>
      <c r="P197">
        <v>3.5191599096274918E-3</v>
      </c>
      <c r="Q197">
        <v>1.0585997619101067E-2</v>
      </c>
      <c r="R197">
        <v>8.9484024519456265E-2</v>
      </c>
      <c r="S197">
        <v>4.1952971981449516E-3</v>
      </c>
      <c r="T197">
        <v>1.041296817966748E-2</v>
      </c>
      <c r="U197">
        <v>8.1952276381014322E-2</v>
      </c>
      <c r="V197">
        <v>3.5191599096274918E-3</v>
      </c>
      <c r="W197">
        <v>1.6427132405480924E-5</v>
      </c>
      <c r="X197">
        <v>5.9074833377453524E-5</v>
      </c>
      <c r="Y197">
        <v>9.9090406889296302E-6</v>
      </c>
      <c r="Z197">
        <v>1.8726078407033877E-5</v>
      </c>
      <c r="AA197">
        <v>5.1530246965514509E-5</v>
      </c>
      <c r="AB197">
        <v>8.5663122643609064E-6</v>
      </c>
      <c r="AC197">
        <v>1.6427132405480924E-5</v>
      </c>
      <c r="AD197">
        <v>5.9074833377453524E-5</v>
      </c>
      <c r="AE197">
        <v>9.9090406889296302E-6</v>
      </c>
      <c r="AF197">
        <v>1.8726078407033877E-5</v>
      </c>
      <c r="AG197">
        <v>5.1530246965514509E-5</v>
      </c>
      <c r="AH197">
        <v>8.5663122643609064E-6</v>
      </c>
      <c r="AI197">
        <v>1.0602424751506547E-2</v>
      </c>
      <c r="AJ197">
        <v>8.9543099352833722E-2</v>
      </c>
      <c r="AK197">
        <v>4.205206238833881E-3</v>
      </c>
      <c r="AL197">
        <v>1.0431694258074515E-2</v>
      </c>
      <c r="AM197">
        <v>8.2003806627979833E-2</v>
      </c>
      <c r="AN197">
        <v>3.5277262218918527E-3</v>
      </c>
      <c r="AO197">
        <v>1.0602424751506547E-2</v>
      </c>
      <c r="AP197">
        <v>8.9543099352833722E-2</v>
      </c>
      <c r="AQ197">
        <v>4.205206238833881E-3</v>
      </c>
      <c r="AR197">
        <v>1.0431694258074515E-2</v>
      </c>
      <c r="AS197">
        <v>8.2003806627979833E-2</v>
      </c>
      <c r="AT197">
        <v>3.5277262218918527E-3</v>
      </c>
    </row>
    <row r="198" spans="1:46" x14ac:dyDescent="0.25">
      <c r="A198" s="21" t="s">
        <v>60</v>
      </c>
      <c r="B198" s="227" t="s">
        <v>223</v>
      </c>
      <c r="C198" s="18" t="s">
        <v>224</v>
      </c>
      <c r="D198">
        <v>8.9484024519456265E-2</v>
      </c>
      <c r="E198">
        <v>8.9484024519456265E-2</v>
      </c>
      <c r="F198">
        <v>5.9074833377453524E-5</v>
      </c>
      <c r="G198">
        <v>5.9074833377453524E-5</v>
      </c>
      <c r="H198">
        <v>8.9543099352833722E-2</v>
      </c>
      <c r="I198">
        <v>8.9543099352833722E-2</v>
      </c>
      <c r="K198">
        <v>8.9484024519456265E-2</v>
      </c>
      <c r="L198">
        <v>4.1952971981449516E-3</v>
      </c>
      <c r="M198">
        <v>1.041296817966748E-2</v>
      </c>
      <c r="N198">
        <v>8.1952276381014322E-2</v>
      </c>
      <c r="O198">
        <v>3.5191599096274918E-3</v>
      </c>
      <c r="P198">
        <v>9.2627479167134343E-3</v>
      </c>
      <c r="Q198">
        <v>8.9484024519456265E-2</v>
      </c>
      <c r="R198">
        <v>4.1952971981449516E-3</v>
      </c>
      <c r="S198">
        <v>1.041296817966748E-2</v>
      </c>
      <c r="T198">
        <v>8.1952276381014322E-2</v>
      </c>
      <c r="U198">
        <v>3.5191599096274918E-3</v>
      </c>
      <c r="V198">
        <v>9.2627479167134343E-3</v>
      </c>
      <c r="W198">
        <v>5.9074833377453524E-5</v>
      </c>
      <c r="X198">
        <v>9.9090406889296302E-6</v>
      </c>
      <c r="Y198">
        <v>1.8726078407033877E-5</v>
      </c>
      <c r="Z198">
        <v>5.1530246965514509E-5</v>
      </c>
      <c r="AA198">
        <v>8.5663122643609064E-6</v>
      </c>
      <c r="AB198">
        <v>1.6427132405480924E-5</v>
      </c>
      <c r="AC198">
        <v>5.9074833377453524E-5</v>
      </c>
      <c r="AD198">
        <v>9.9090406889296302E-6</v>
      </c>
      <c r="AE198">
        <v>1.8726078407033877E-5</v>
      </c>
      <c r="AF198">
        <v>5.1530246965514509E-5</v>
      </c>
      <c r="AG198">
        <v>8.5663122643609064E-6</v>
      </c>
      <c r="AH198">
        <v>1.6427132405480924E-5</v>
      </c>
      <c r="AI198">
        <v>8.9543099352833722E-2</v>
      </c>
      <c r="AJ198">
        <v>4.205206238833881E-3</v>
      </c>
      <c r="AK198">
        <v>1.0431694258074515E-2</v>
      </c>
      <c r="AL198">
        <v>8.2003806627979833E-2</v>
      </c>
      <c r="AM198">
        <v>3.5277262218918527E-3</v>
      </c>
      <c r="AN198">
        <v>9.2791750491189144E-3</v>
      </c>
      <c r="AO198">
        <v>8.9543099352833722E-2</v>
      </c>
      <c r="AP198">
        <v>4.205206238833881E-3</v>
      </c>
      <c r="AQ198">
        <v>1.0431694258074515E-2</v>
      </c>
      <c r="AR198">
        <v>8.2003806627979833E-2</v>
      </c>
      <c r="AS198">
        <v>3.5277262218918527E-3</v>
      </c>
      <c r="AT198">
        <v>9.2791750491189144E-3</v>
      </c>
    </row>
    <row r="199" spans="1:46" x14ac:dyDescent="0.25">
      <c r="A199" s="21"/>
      <c r="B199" s="227"/>
      <c r="C199" s="18" t="s">
        <v>225</v>
      </c>
      <c r="D199">
        <v>4.1952971981449516E-3</v>
      </c>
      <c r="E199">
        <v>4.1952971981449516E-3</v>
      </c>
      <c r="F199">
        <v>9.9090406889296302E-6</v>
      </c>
      <c r="G199">
        <v>9.9090406889296302E-6</v>
      </c>
      <c r="H199">
        <v>4.205206238833881E-3</v>
      </c>
      <c r="I199">
        <v>4.205206238833881E-3</v>
      </c>
      <c r="K199">
        <v>4.1952971981449516E-3</v>
      </c>
      <c r="L199">
        <v>1.041296817966748E-2</v>
      </c>
      <c r="M199">
        <v>8.1952276381014322E-2</v>
      </c>
      <c r="N199">
        <v>3.5191599096274918E-3</v>
      </c>
      <c r="O199">
        <v>9.2627479167134343E-3</v>
      </c>
      <c r="P199">
        <v>5.9862986198934216E-2</v>
      </c>
      <c r="Q199">
        <v>4.1952971981449516E-3</v>
      </c>
      <c r="R199">
        <v>1.041296817966748E-2</v>
      </c>
      <c r="S199">
        <v>8.1952276381014322E-2</v>
      </c>
      <c r="T199">
        <v>3.5191599096274918E-3</v>
      </c>
      <c r="U199">
        <v>9.2627479167134343E-3</v>
      </c>
      <c r="V199">
        <v>5.9862986198934216E-2</v>
      </c>
      <c r="W199">
        <v>9.9090406889296302E-6</v>
      </c>
      <c r="X199">
        <v>1.8726078407033877E-5</v>
      </c>
      <c r="Y199">
        <v>5.1530246965514509E-5</v>
      </c>
      <c r="Z199">
        <v>8.5663122643609064E-6</v>
      </c>
      <c r="AA199">
        <v>1.6427132405480924E-5</v>
      </c>
      <c r="AB199">
        <v>4.3630984080204959E-5</v>
      </c>
      <c r="AC199">
        <v>9.9090406889296302E-6</v>
      </c>
      <c r="AD199">
        <v>1.8726078407033877E-5</v>
      </c>
      <c r="AE199">
        <v>5.1530246965514509E-5</v>
      </c>
      <c r="AF199">
        <v>8.5663122643609064E-6</v>
      </c>
      <c r="AG199">
        <v>1.6427132405480924E-5</v>
      </c>
      <c r="AH199">
        <v>4.3630984080204959E-5</v>
      </c>
      <c r="AI199">
        <v>4.205206238833881E-3</v>
      </c>
      <c r="AJ199">
        <v>1.0431694258074515E-2</v>
      </c>
      <c r="AK199">
        <v>8.2003806627979833E-2</v>
      </c>
      <c r="AL199">
        <v>3.5277262218918527E-3</v>
      </c>
      <c r="AM199">
        <v>9.2791750491189144E-3</v>
      </c>
      <c r="AN199">
        <v>5.9906617183014418E-2</v>
      </c>
      <c r="AO199">
        <v>4.205206238833881E-3</v>
      </c>
      <c r="AP199">
        <v>1.0431694258074515E-2</v>
      </c>
      <c r="AQ199">
        <v>8.2003806627979833E-2</v>
      </c>
      <c r="AR199">
        <v>3.5277262218918527E-3</v>
      </c>
      <c r="AS199">
        <v>9.2791750491189144E-3</v>
      </c>
      <c r="AT199">
        <v>5.9906617183014418E-2</v>
      </c>
    </row>
    <row r="200" spans="1:46" x14ac:dyDescent="0.25">
      <c r="A200" s="21"/>
      <c r="B200" s="227"/>
      <c r="C200" s="18" t="s">
        <v>226</v>
      </c>
      <c r="D200">
        <v>1.041296817966748E-2</v>
      </c>
      <c r="E200">
        <v>1.041296817966748E-2</v>
      </c>
      <c r="F200">
        <v>1.8726078407033877E-5</v>
      </c>
      <c r="G200">
        <v>1.8726078407033877E-5</v>
      </c>
      <c r="H200">
        <v>1.0431694258074515E-2</v>
      </c>
      <c r="I200">
        <v>1.0431694258074515E-2</v>
      </c>
      <c r="K200">
        <v>1.041296817966748E-2</v>
      </c>
      <c r="L200">
        <v>8.1952276381014322E-2</v>
      </c>
      <c r="M200">
        <v>3.5191599096274918E-3</v>
      </c>
      <c r="N200">
        <v>9.2627479167134343E-3</v>
      </c>
      <c r="O200">
        <v>5.9862986198934216E-2</v>
      </c>
      <c r="P200">
        <v>2.8065682072488068E-3</v>
      </c>
      <c r="Q200">
        <v>1.041296817966748E-2</v>
      </c>
      <c r="R200">
        <v>8.1952276381014322E-2</v>
      </c>
      <c r="S200">
        <v>3.5191599096274918E-3</v>
      </c>
      <c r="T200">
        <v>9.2627479167134343E-3</v>
      </c>
      <c r="U200">
        <v>5.9862986198934216E-2</v>
      </c>
      <c r="V200">
        <v>2.8065682072488068E-3</v>
      </c>
      <c r="W200">
        <v>1.8726078407033877E-5</v>
      </c>
      <c r="X200">
        <v>5.1530246965514509E-5</v>
      </c>
      <c r="Y200">
        <v>8.5663122643609064E-6</v>
      </c>
      <c r="Z200">
        <v>1.6427132405480924E-5</v>
      </c>
      <c r="AA200">
        <v>4.3630984080204959E-5</v>
      </c>
      <c r="AB200">
        <v>7.3185343373951695E-6</v>
      </c>
      <c r="AC200">
        <v>1.8726078407033877E-5</v>
      </c>
      <c r="AD200">
        <v>5.1530246965514509E-5</v>
      </c>
      <c r="AE200">
        <v>8.5663122643609064E-6</v>
      </c>
      <c r="AF200">
        <v>1.6427132405480924E-5</v>
      </c>
      <c r="AG200">
        <v>4.3630984080204959E-5</v>
      </c>
      <c r="AH200">
        <v>7.3185343373951695E-6</v>
      </c>
      <c r="AI200">
        <v>1.0431694258074515E-2</v>
      </c>
      <c r="AJ200">
        <v>8.2003806627979833E-2</v>
      </c>
      <c r="AK200">
        <v>3.5277262218918527E-3</v>
      </c>
      <c r="AL200">
        <v>9.2791750491189144E-3</v>
      </c>
      <c r="AM200">
        <v>5.9906617183014418E-2</v>
      </c>
      <c r="AN200">
        <v>2.813886741586202E-3</v>
      </c>
      <c r="AO200">
        <v>1.0431694258074515E-2</v>
      </c>
      <c r="AP200">
        <v>8.2003806627979833E-2</v>
      </c>
      <c r="AQ200">
        <v>3.5277262218918527E-3</v>
      </c>
      <c r="AR200">
        <v>9.2791750491189144E-3</v>
      </c>
      <c r="AS200">
        <v>5.9906617183014418E-2</v>
      </c>
      <c r="AT200">
        <v>2.813886741586202E-3</v>
      </c>
    </row>
    <row r="201" spans="1:46" x14ac:dyDescent="0.25">
      <c r="A201" s="21"/>
      <c r="B201" s="227" t="s">
        <v>227</v>
      </c>
      <c r="C201" s="18" t="s">
        <v>224</v>
      </c>
      <c r="D201">
        <v>8.1952276381014322E-2</v>
      </c>
      <c r="E201">
        <v>8.1952276381014322E-2</v>
      </c>
      <c r="F201">
        <v>5.1530246965514509E-5</v>
      </c>
      <c r="G201">
        <v>5.1530246965514509E-5</v>
      </c>
      <c r="H201">
        <v>8.2003806627979833E-2</v>
      </c>
      <c r="I201">
        <v>8.2003806627979833E-2</v>
      </c>
      <c r="K201">
        <v>8.1952276381014322E-2</v>
      </c>
      <c r="L201">
        <v>3.5191599096274918E-3</v>
      </c>
      <c r="M201">
        <v>9.2627479167134343E-3</v>
      </c>
      <c r="N201">
        <v>5.9862986198934216E-2</v>
      </c>
      <c r="O201">
        <v>2.8065682072488068E-3</v>
      </c>
      <c r="P201">
        <v>6.966063202642858E-3</v>
      </c>
      <c r="Q201">
        <v>8.1952276381014322E-2</v>
      </c>
      <c r="R201">
        <v>3.5191599096274918E-3</v>
      </c>
      <c r="S201">
        <v>9.2627479167134343E-3</v>
      </c>
      <c r="T201">
        <v>5.9862986198934216E-2</v>
      </c>
      <c r="U201">
        <v>2.8065682072488068E-3</v>
      </c>
      <c r="V201">
        <v>6.966063202642858E-3</v>
      </c>
      <c r="W201">
        <v>5.1530246965514509E-5</v>
      </c>
      <c r="X201">
        <v>8.5663122643609064E-6</v>
      </c>
      <c r="Y201">
        <v>1.6427132405480924E-5</v>
      </c>
      <c r="Z201">
        <v>4.3630984080204959E-5</v>
      </c>
      <c r="AA201">
        <v>7.3185343373951695E-6</v>
      </c>
      <c r="AB201">
        <v>1.3830546480623592E-5</v>
      </c>
      <c r="AC201">
        <v>5.1530246965514509E-5</v>
      </c>
      <c r="AD201">
        <v>8.5663122643609064E-6</v>
      </c>
      <c r="AE201">
        <v>1.6427132405480924E-5</v>
      </c>
      <c r="AF201">
        <v>4.3630984080204959E-5</v>
      </c>
      <c r="AG201">
        <v>7.3185343373951695E-6</v>
      </c>
      <c r="AH201">
        <v>1.3830546480623592E-5</v>
      </c>
      <c r="AI201">
        <v>8.2003806627979833E-2</v>
      </c>
      <c r="AJ201">
        <v>3.5277262218918527E-3</v>
      </c>
      <c r="AK201">
        <v>9.2791750491189144E-3</v>
      </c>
      <c r="AL201">
        <v>5.9906617183014418E-2</v>
      </c>
      <c r="AM201">
        <v>2.813886741586202E-3</v>
      </c>
      <c r="AN201">
        <v>6.9798937491234812E-3</v>
      </c>
      <c r="AO201">
        <v>8.2003806627979833E-2</v>
      </c>
      <c r="AP201">
        <v>3.5277262218918527E-3</v>
      </c>
      <c r="AQ201">
        <v>9.2791750491189144E-3</v>
      </c>
      <c r="AR201">
        <v>5.9906617183014418E-2</v>
      </c>
      <c r="AS201">
        <v>2.813886741586202E-3</v>
      </c>
      <c r="AT201">
        <v>6.9798937491234812E-3</v>
      </c>
    </row>
    <row r="202" spans="1:46" x14ac:dyDescent="0.25">
      <c r="A202" s="21"/>
      <c r="B202" s="227"/>
      <c r="C202" s="18" t="s">
        <v>225</v>
      </c>
      <c r="D202">
        <v>3.5191599096274918E-3</v>
      </c>
      <c r="E202">
        <v>3.5191599096274918E-3</v>
      </c>
      <c r="F202">
        <v>8.5663122643609064E-6</v>
      </c>
      <c r="G202">
        <v>8.5663122643609064E-6</v>
      </c>
      <c r="H202">
        <v>3.5277262218918527E-3</v>
      </c>
      <c r="I202">
        <v>3.5277262218918527E-3</v>
      </c>
      <c r="K202">
        <v>3.5191599096274918E-3</v>
      </c>
      <c r="L202">
        <v>9.2627479167134343E-3</v>
      </c>
      <c r="M202">
        <v>5.9862986198934216E-2</v>
      </c>
      <c r="N202">
        <v>2.8065682072488068E-3</v>
      </c>
      <c r="O202">
        <v>6.966063202642858E-3</v>
      </c>
      <c r="P202">
        <v>5.4824400403462238E-2</v>
      </c>
      <c r="Q202">
        <v>3.5191599096274918E-3</v>
      </c>
      <c r="R202">
        <v>9.2627479167134343E-3</v>
      </c>
      <c r="S202">
        <v>5.9862986198934216E-2</v>
      </c>
      <c r="T202">
        <v>2.8065682072488068E-3</v>
      </c>
      <c r="U202">
        <v>6.966063202642858E-3</v>
      </c>
      <c r="V202">
        <v>5.4824400403462238E-2</v>
      </c>
      <c r="W202">
        <v>8.5663122643609064E-6</v>
      </c>
      <c r="X202">
        <v>1.6427132405480924E-5</v>
      </c>
      <c r="Y202">
        <v>4.3630984080204959E-5</v>
      </c>
      <c r="Z202">
        <v>7.3185343373951695E-6</v>
      </c>
      <c r="AA202">
        <v>1.3830546480623592E-5</v>
      </c>
      <c r="AB202">
        <v>3.8058768115958575E-5</v>
      </c>
      <c r="AC202">
        <v>8.5663122643609064E-6</v>
      </c>
      <c r="AD202">
        <v>1.6427132405480924E-5</v>
      </c>
      <c r="AE202">
        <v>4.3630984080204959E-5</v>
      </c>
      <c r="AF202">
        <v>7.3185343373951695E-6</v>
      </c>
      <c r="AG202">
        <v>1.3830546480623592E-5</v>
      </c>
      <c r="AH202">
        <v>3.8058768115958575E-5</v>
      </c>
      <c r="AI202">
        <v>3.5277262218918527E-3</v>
      </c>
      <c r="AJ202">
        <v>9.2791750491189144E-3</v>
      </c>
      <c r="AK202">
        <v>5.9906617183014418E-2</v>
      </c>
      <c r="AL202">
        <v>2.813886741586202E-3</v>
      </c>
      <c r="AM202">
        <v>6.9798937491234812E-3</v>
      </c>
      <c r="AN202">
        <v>5.4862459171578198E-2</v>
      </c>
      <c r="AO202">
        <v>3.5277262218918527E-3</v>
      </c>
      <c r="AP202">
        <v>9.2791750491189144E-3</v>
      </c>
      <c r="AQ202">
        <v>5.9906617183014418E-2</v>
      </c>
      <c r="AR202">
        <v>2.813886741586202E-3</v>
      </c>
      <c r="AS202">
        <v>6.9798937491234812E-3</v>
      </c>
      <c r="AT202">
        <v>5.4862459171578198E-2</v>
      </c>
    </row>
    <row r="203" spans="1:46" x14ac:dyDescent="0.25">
      <c r="A203" s="21"/>
      <c r="B203" s="227"/>
      <c r="C203" s="18" t="s">
        <v>226</v>
      </c>
      <c r="D203">
        <v>9.2627479167134343E-3</v>
      </c>
      <c r="E203">
        <v>9.2627479167134343E-3</v>
      </c>
      <c r="F203">
        <v>1.6427132405480924E-5</v>
      </c>
      <c r="G203">
        <v>1.6427132405480924E-5</v>
      </c>
      <c r="H203">
        <v>9.2791750491189144E-3</v>
      </c>
      <c r="I203">
        <v>9.2791750491189144E-3</v>
      </c>
      <c r="K203">
        <v>9.2627479167134343E-3</v>
      </c>
      <c r="L203">
        <v>5.9862986198934216E-2</v>
      </c>
      <c r="M203">
        <v>2.8065682072488068E-3</v>
      </c>
      <c r="N203">
        <v>6.966063202642858E-3</v>
      </c>
      <c r="O203">
        <v>5.4824400403462238E-2</v>
      </c>
      <c r="P203">
        <v>2.3542461599507999E-3</v>
      </c>
      <c r="Q203">
        <v>9.2627479167134343E-3</v>
      </c>
      <c r="R203">
        <v>5.9862986198934216E-2</v>
      </c>
      <c r="S203">
        <v>2.8065682072488068E-3</v>
      </c>
      <c r="T203">
        <v>6.966063202642858E-3</v>
      </c>
      <c r="U203">
        <v>5.4824400403462238E-2</v>
      </c>
      <c r="V203">
        <v>2.3542461599507999E-3</v>
      </c>
      <c r="W203">
        <v>1.6427132405480924E-5</v>
      </c>
      <c r="X203">
        <v>4.3630984080204959E-5</v>
      </c>
      <c r="Y203">
        <v>7.3185343373951695E-6</v>
      </c>
      <c r="Z203">
        <v>1.3830546480623592E-5</v>
      </c>
      <c r="AA203">
        <v>3.8058768115958575E-5</v>
      </c>
      <c r="AB203">
        <v>6.3268334866779837E-6</v>
      </c>
      <c r="AC203">
        <v>1.6427132405480924E-5</v>
      </c>
      <c r="AD203">
        <v>4.3630984080204959E-5</v>
      </c>
      <c r="AE203">
        <v>7.3185343373951695E-6</v>
      </c>
      <c r="AF203">
        <v>1.3830546480623592E-5</v>
      </c>
      <c r="AG203">
        <v>3.8058768115958575E-5</v>
      </c>
      <c r="AH203">
        <v>6.3268334866779837E-6</v>
      </c>
      <c r="AI203">
        <v>9.2791750491189144E-3</v>
      </c>
      <c r="AJ203">
        <v>5.9906617183014418E-2</v>
      </c>
      <c r="AK203">
        <v>2.813886741586202E-3</v>
      </c>
      <c r="AL203">
        <v>6.9798937491234812E-3</v>
      </c>
      <c r="AM203">
        <v>5.4862459171578198E-2</v>
      </c>
      <c r="AN203">
        <v>2.3605729934374781E-3</v>
      </c>
      <c r="AO203">
        <v>9.2791750491189144E-3</v>
      </c>
      <c r="AP203">
        <v>5.9906617183014418E-2</v>
      </c>
      <c r="AQ203">
        <v>2.813886741586202E-3</v>
      </c>
      <c r="AR203">
        <v>6.9798937491234812E-3</v>
      </c>
      <c r="AS203">
        <v>5.4862459171578198E-2</v>
      </c>
      <c r="AT203">
        <v>2.3605729934374781E-3</v>
      </c>
    </row>
    <row r="204" spans="1:46" x14ac:dyDescent="0.25">
      <c r="A204" s="21" t="s">
        <v>61</v>
      </c>
      <c r="B204" s="227" t="s">
        <v>223</v>
      </c>
      <c r="C204" s="18" t="s">
        <v>224</v>
      </c>
      <c r="D204">
        <v>5.9862986198934216E-2</v>
      </c>
      <c r="E204">
        <v>5.9862986198934216E-2</v>
      </c>
      <c r="F204">
        <v>4.3630984080204959E-5</v>
      </c>
      <c r="G204">
        <v>4.3630984080204959E-5</v>
      </c>
      <c r="H204">
        <v>5.9906617183014418E-2</v>
      </c>
      <c r="I204">
        <v>5.9906617183014418E-2</v>
      </c>
      <c r="K204">
        <v>5.9862986198934216E-2</v>
      </c>
      <c r="L204">
        <v>2.8065682072488068E-3</v>
      </c>
      <c r="M204">
        <v>6.966063202642858E-3</v>
      </c>
      <c r="N204">
        <v>5.4824400403462238E-2</v>
      </c>
      <c r="O204">
        <v>2.3542461599507999E-3</v>
      </c>
      <c r="P204">
        <v>6.1965893206095187E-3</v>
      </c>
      <c r="Q204">
        <v>5.9862986198934216E-2</v>
      </c>
      <c r="R204">
        <v>2.8065682072488068E-3</v>
      </c>
      <c r="S204">
        <v>6.966063202642858E-3</v>
      </c>
      <c r="T204">
        <v>5.4824400403462238E-2</v>
      </c>
      <c r="U204">
        <v>2.3542461599507999E-3</v>
      </c>
      <c r="V204">
        <v>6.1965893206095187E-3</v>
      </c>
      <c r="W204">
        <v>4.3630984080204959E-5</v>
      </c>
      <c r="X204">
        <v>7.3185343373951695E-6</v>
      </c>
      <c r="Y204">
        <v>1.3830546480623592E-5</v>
      </c>
      <c r="Z204">
        <v>3.8058768115958575E-5</v>
      </c>
      <c r="AA204">
        <v>6.3268334866779837E-6</v>
      </c>
      <c r="AB204">
        <v>1.2132610648048054E-5</v>
      </c>
      <c r="AC204">
        <v>4.3630984080204959E-5</v>
      </c>
      <c r="AD204">
        <v>7.3185343373951695E-6</v>
      </c>
      <c r="AE204">
        <v>1.3830546480623592E-5</v>
      </c>
      <c r="AF204">
        <v>3.8058768115958575E-5</v>
      </c>
      <c r="AG204">
        <v>6.3268334866779837E-6</v>
      </c>
      <c r="AH204">
        <v>1.2132610648048054E-5</v>
      </c>
      <c r="AI204">
        <v>5.9906617183014418E-2</v>
      </c>
      <c r="AJ204">
        <v>2.813886741586202E-3</v>
      </c>
      <c r="AK204">
        <v>6.9798937491234812E-3</v>
      </c>
      <c r="AL204">
        <v>5.4862459171578198E-2</v>
      </c>
      <c r="AM204">
        <v>2.3605729934374781E-3</v>
      </c>
      <c r="AN204">
        <v>6.2087219312575671E-3</v>
      </c>
      <c r="AO204">
        <v>5.9906617183014418E-2</v>
      </c>
      <c r="AP204">
        <v>2.813886741586202E-3</v>
      </c>
      <c r="AQ204">
        <v>6.9798937491234812E-3</v>
      </c>
      <c r="AR204">
        <v>5.4862459171578198E-2</v>
      </c>
      <c r="AS204">
        <v>2.3605729934374781E-3</v>
      </c>
      <c r="AT204">
        <v>6.2087219312575671E-3</v>
      </c>
    </row>
    <row r="205" spans="1:46" x14ac:dyDescent="0.25">
      <c r="A205" s="21"/>
      <c r="B205" s="227"/>
      <c r="C205" s="18" t="s">
        <v>225</v>
      </c>
      <c r="D205">
        <v>2.8065682072488068E-3</v>
      </c>
      <c r="E205">
        <v>2.8065682072488068E-3</v>
      </c>
      <c r="F205">
        <v>7.3185343373951695E-6</v>
      </c>
      <c r="G205">
        <v>7.3185343373951695E-6</v>
      </c>
      <c r="H205">
        <v>2.813886741586202E-3</v>
      </c>
      <c r="I205">
        <v>2.813886741586202E-3</v>
      </c>
      <c r="K205">
        <v>2.8065682072488068E-3</v>
      </c>
      <c r="L205">
        <v>6.966063202642858E-3</v>
      </c>
      <c r="M205">
        <v>5.4824400403462238E-2</v>
      </c>
      <c r="N205">
        <v>2.3542461599507999E-3</v>
      </c>
      <c r="O205">
        <v>6.1965893206095187E-3</v>
      </c>
      <c r="P205">
        <v>10.226745659366429</v>
      </c>
      <c r="Q205">
        <v>2.8065682072488068E-3</v>
      </c>
      <c r="R205">
        <v>6.966063202642858E-3</v>
      </c>
      <c r="S205">
        <v>5.4824400403462238E-2</v>
      </c>
      <c r="T205">
        <v>2.3542461599507999E-3</v>
      </c>
      <c r="U205">
        <v>6.1965893206095187E-3</v>
      </c>
      <c r="V205">
        <v>10.226745659366429</v>
      </c>
      <c r="W205">
        <v>7.3185343373951695E-6</v>
      </c>
      <c r="X205">
        <v>1.3830546480623592E-5</v>
      </c>
      <c r="Y205">
        <v>3.8058768115958575E-5</v>
      </c>
      <c r="Z205">
        <v>6.3268334866779837E-6</v>
      </c>
      <c r="AA205">
        <v>1.2132610648048054E-5</v>
      </c>
      <c r="AB205">
        <v>7.0889800052944221E-2</v>
      </c>
      <c r="AC205">
        <v>7.3185343373951695E-6</v>
      </c>
      <c r="AD205">
        <v>1.3830546480623592E-5</v>
      </c>
      <c r="AE205">
        <v>3.8058768115958575E-5</v>
      </c>
      <c r="AF205">
        <v>6.3268334866779837E-6</v>
      </c>
      <c r="AG205">
        <v>1.2132610648048054E-5</v>
      </c>
      <c r="AH205">
        <v>7.0889800052944221E-2</v>
      </c>
      <c r="AI205">
        <v>2.813886741586202E-3</v>
      </c>
      <c r="AJ205">
        <v>6.9798937491234812E-3</v>
      </c>
      <c r="AK205">
        <v>5.4862459171578198E-2</v>
      </c>
      <c r="AL205">
        <v>2.3605729934374781E-3</v>
      </c>
      <c r="AM205">
        <v>6.2087219312575671E-3</v>
      </c>
      <c r="AN205">
        <v>10.297635459419373</v>
      </c>
      <c r="AO205">
        <v>2.813886741586202E-3</v>
      </c>
      <c r="AP205">
        <v>6.9798937491234812E-3</v>
      </c>
      <c r="AQ205">
        <v>5.4862459171578198E-2</v>
      </c>
      <c r="AR205">
        <v>2.3605729934374781E-3</v>
      </c>
      <c r="AS205">
        <v>6.2087219312575671E-3</v>
      </c>
      <c r="AT205">
        <v>10.297635459419373</v>
      </c>
    </row>
    <row r="206" spans="1:46" x14ac:dyDescent="0.25">
      <c r="A206" s="21"/>
      <c r="B206" s="227"/>
      <c r="C206" s="18" t="s">
        <v>226</v>
      </c>
      <c r="D206">
        <v>6.966063202642858E-3</v>
      </c>
      <c r="E206">
        <v>6.966063202642858E-3</v>
      </c>
      <c r="F206">
        <v>1.3830546480623592E-5</v>
      </c>
      <c r="G206">
        <v>1.3830546480623592E-5</v>
      </c>
      <c r="H206">
        <v>6.9798937491234812E-3</v>
      </c>
      <c r="I206">
        <v>6.9798937491234812E-3</v>
      </c>
      <c r="K206">
        <v>6.966063202642858E-3</v>
      </c>
      <c r="L206">
        <v>5.4824400403462238E-2</v>
      </c>
      <c r="M206">
        <v>2.3542461599507999E-3</v>
      </c>
      <c r="N206">
        <v>6.1965893206095187E-3</v>
      </c>
      <c r="O206">
        <v>10.226745659366429</v>
      </c>
      <c r="P206">
        <v>0.47946253693085156</v>
      </c>
      <c r="Q206">
        <v>6.966063202642858E-3</v>
      </c>
      <c r="R206">
        <v>5.4824400403462238E-2</v>
      </c>
      <c r="S206">
        <v>2.3542461599507999E-3</v>
      </c>
      <c r="T206">
        <v>6.1965893206095187E-3</v>
      </c>
      <c r="U206">
        <v>10.226745659366429</v>
      </c>
      <c r="V206">
        <v>0.47946253693085156</v>
      </c>
      <c r="W206">
        <v>1.3830546480623592E-5</v>
      </c>
      <c r="X206">
        <v>3.8058768115958575E-5</v>
      </c>
      <c r="Y206">
        <v>6.3268334866779837E-6</v>
      </c>
      <c r="Z206">
        <v>1.2132610648048054E-5</v>
      </c>
      <c r="AA206">
        <v>7.0889800052944221E-2</v>
      </c>
      <c r="AB206">
        <v>1.1890848826715554E-2</v>
      </c>
      <c r="AC206">
        <v>1.3830546480623592E-5</v>
      </c>
      <c r="AD206">
        <v>3.8058768115958575E-5</v>
      </c>
      <c r="AE206">
        <v>6.3268334866779837E-6</v>
      </c>
      <c r="AF206">
        <v>1.2132610648048054E-5</v>
      </c>
      <c r="AG206">
        <v>7.0889800052944221E-2</v>
      </c>
      <c r="AH206">
        <v>1.1890848826715554E-2</v>
      </c>
      <c r="AI206">
        <v>6.9798937491234812E-3</v>
      </c>
      <c r="AJ206">
        <v>5.4862459171578198E-2</v>
      </c>
      <c r="AK206">
        <v>2.3605729934374781E-3</v>
      </c>
      <c r="AL206">
        <v>6.2087219312575671E-3</v>
      </c>
      <c r="AM206">
        <v>10.297635459419373</v>
      </c>
      <c r="AN206">
        <v>0.4913533857575671</v>
      </c>
      <c r="AO206">
        <v>6.9798937491234812E-3</v>
      </c>
      <c r="AP206">
        <v>5.4862459171578198E-2</v>
      </c>
      <c r="AQ206">
        <v>2.3605729934374781E-3</v>
      </c>
      <c r="AR206">
        <v>6.2087219312575671E-3</v>
      </c>
      <c r="AS206">
        <v>10.297635459419373</v>
      </c>
      <c r="AT206">
        <v>0.4913533857575671</v>
      </c>
    </row>
    <row r="207" spans="1:46" x14ac:dyDescent="0.25">
      <c r="A207" s="21"/>
      <c r="B207" s="227" t="s">
        <v>227</v>
      </c>
      <c r="C207" s="18" t="s">
        <v>224</v>
      </c>
      <c r="D207">
        <v>5.4824400403462238E-2</v>
      </c>
      <c r="E207">
        <v>5.4824400403462238E-2</v>
      </c>
      <c r="F207">
        <v>3.8058768115958575E-5</v>
      </c>
      <c r="G207">
        <v>3.8058768115958575E-5</v>
      </c>
      <c r="H207">
        <v>5.4862459171578198E-2</v>
      </c>
      <c r="I207">
        <v>5.4862459171578198E-2</v>
      </c>
      <c r="K207">
        <v>5.4824400403462238E-2</v>
      </c>
      <c r="L207">
        <v>2.3542461599507999E-3</v>
      </c>
      <c r="M207">
        <v>6.1965893206095187E-3</v>
      </c>
      <c r="N207">
        <v>10.226745659366429</v>
      </c>
      <c r="O207">
        <v>0.47946253693085156</v>
      </c>
      <c r="P207">
        <v>1.190053506247712</v>
      </c>
      <c r="Q207">
        <v>5.4824400403462238E-2</v>
      </c>
      <c r="R207">
        <v>2.3542461599507999E-3</v>
      </c>
      <c r="S207">
        <v>6.1965893206095187E-3</v>
      </c>
      <c r="T207">
        <v>10.226745659366429</v>
      </c>
      <c r="U207">
        <v>0.47946253693085156</v>
      </c>
      <c r="V207">
        <v>1.190053506247712</v>
      </c>
      <c r="W207">
        <v>3.8058768115958575E-5</v>
      </c>
      <c r="X207">
        <v>6.3268334866779837E-6</v>
      </c>
      <c r="Y207">
        <v>1.2132610648048054E-5</v>
      </c>
      <c r="Z207">
        <v>7.0889800052944221E-2</v>
      </c>
      <c r="AA207">
        <v>1.1890848826715554E-2</v>
      </c>
      <c r="AB207">
        <v>2.247129408844065E-2</v>
      </c>
      <c r="AC207">
        <v>3.8058768115958575E-5</v>
      </c>
      <c r="AD207">
        <v>6.3268334866779837E-6</v>
      </c>
      <c r="AE207">
        <v>1.2132610648048054E-5</v>
      </c>
      <c r="AF207">
        <v>7.0889800052944221E-2</v>
      </c>
      <c r="AG207">
        <v>1.1890848826715554E-2</v>
      </c>
      <c r="AH207">
        <v>2.247129408844065E-2</v>
      </c>
      <c r="AI207">
        <v>5.4862459171578198E-2</v>
      </c>
      <c r="AJ207">
        <v>2.3605729934374781E-3</v>
      </c>
      <c r="AK207">
        <v>6.2087219312575671E-3</v>
      </c>
      <c r="AL207">
        <v>10.297635459419373</v>
      </c>
      <c r="AM207">
        <v>0.4913533857575671</v>
      </c>
      <c r="AN207">
        <v>1.2125248003361526</v>
      </c>
      <c r="AO207">
        <v>5.4862459171578198E-2</v>
      </c>
      <c r="AP207">
        <v>2.3605729934374781E-3</v>
      </c>
      <c r="AQ207">
        <v>6.2087219312575671E-3</v>
      </c>
      <c r="AR207">
        <v>10.297635459419373</v>
      </c>
      <c r="AS207">
        <v>0.4913533857575671</v>
      </c>
      <c r="AT207">
        <v>1.2125248003361526</v>
      </c>
    </row>
    <row r="208" spans="1:46" x14ac:dyDescent="0.25">
      <c r="A208" s="21"/>
      <c r="B208" s="227"/>
      <c r="C208" s="18" t="s">
        <v>225</v>
      </c>
      <c r="D208">
        <v>2.3542461599507999E-3</v>
      </c>
      <c r="E208">
        <v>2.3542461599507999E-3</v>
      </c>
      <c r="F208">
        <v>6.3268334866779837E-6</v>
      </c>
      <c r="G208">
        <v>6.3268334866779837E-6</v>
      </c>
      <c r="H208">
        <v>2.3605729934374781E-3</v>
      </c>
      <c r="I208">
        <v>2.3605729934374781E-3</v>
      </c>
      <c r="K208">
        <v>2.3542461599507999E-3</v>
      </c>
      <c r="L208">
        <v>6.1965893206095187E-3</v>
      </c>
      <c r="M208">
        <v>10.226745659366429</v>
      </c>
      <c r="N208">
        <v>0.47946253693085156</v>
      </c>
      <c r="O208">
        <v>1.190053506247712</v>
      </c>
      <c r="P208">
        <v>9.3659744435444932</v>
      </c>
      <c r="Q208">
        <v>2.3542461599507999E-3</v>
      </c>
      <c r="R208">
        <v>6.1965893206095187E-3</v>
      </c>
      <c r="S208">
        <v>10.226745659366429</v>
      </c>
      <c r="T208">
        <v>0.47946253693085156</v>
      </c>
      <c r="U208">
        <v>1.190053506247712</v>
      </c>
      <c r="V208">
        <v>9.3659744435444932</v>
      </c>
      <c r="W208">
        <v>6.3268334866779837E-6</v>
      </c>
      <c r="X208">
        <v>1.2132610648048054E-5</v>
      </c>
      <c r="Y208">
        <v>7.0889800052944221E-2</v>
      </c>
      <c r="Z208">
        <v>1.1890848826715554E-2</v>
      </c>
      <c r="AA208">
        <v>2.247129408844065E-2</v>
      </c>
      <c r="AB208">
        <v>6.1836296358617399E-2</v>
      </c>
      <c r="AC208">
        <v>6.3268334866779837E-6</v>
      </c>
      <c r="AD208">
        <v>1.2132610648048054E-5</v>
      </c>
      <c r="AE208">
        <v>7.0889800052944221E-2</v>
      </c>
      <c r="AF208">
        <v>1.1890848826715554E-2</v>
      </c>
      <c r="AG208">
        <v>2.247129408844065E-2</v>
      </c>
      <c r="AH208">
        <v>6.1836296358617399E-2</v>
      </c>
      <c r="AI208">
        <v>2.3605729934374781E-3</v>
      </c>
      <c r="AJ208">
        <v>6.2087219312575671E-3</v>
      </c>
      <c r="AK208">
        <v>10.297635459419373</v>
      </c>
      <c r="AL208">
        <v>0.4913533857575671</v>
      </c>
      <c r="AM208">
        <v>1.2125248003361526</v>
      </c>
      <c r="AN208">
        <v>9.4278107399031104</v>
      </c>
      <c r="AO208">
        <v>2.3605729934374781E-3</v>
      </c>
      <c r="AP208">
        <v>6.2087219312575671E-3</v>
      </c>
      <c r="AQ208">
        <v>10.297635459419373</v>
      </c>
      <c r="AR208">
        <v>0.4913533857575671</v>
      </c>
      <c r="AS208">
        <v>1.2125248003361526</v>
      </c>
      <c r="AT208">
        <v>9.4278107399031104</v>
      </c>
    </row>
    <row r="209" spans="1:46" x14ac:dyDescent="0.25">
      <c r="A209" s="21"/>
      <c r="B209" s="227"/>
      <c r="C209" s="18" t="s">
        <v>226</v>
      </c>
      <c r="D209">
        <v>6.1965893206095187E-3</v>
      </c>
      <c r="E209">
        <v>6.1965893206095187E-3</v>
      </c>
      <c r="F209">
        <v>1.2132610648048054E-5</v>
      </c>
      <c r="G209">
        <v>1.2132610648048054E-5</v>
      </c>
      <c r="H209">
        <v>6.2087219312575671E-3</v>
      </c>
      <c r="I209">
        <v>6.2087219312575671E-3</v>
      </c>
      <c r="K209">
        <v>6.1965893206095187E-3</v>
      </c>
      <c r="L209">
        <v>10.226745659366429</v>
      </c>
      <c r="M209">
        <v>0.47946253693085156</v>
      </c>
      <c r="N209">
        <v>1.190053506247712</v>
      </c>
      <c r="O209">
        <v>9.3659744435444932</v>
      </c>
      <c r="P209">
        <v>0.40218970395742759</v>
      </c>
      <c r="Q209">
        <v>6.1965893206095187E-3</v>
      </c>
      <c r="R209">
        <v>10.226745659366429</v>
      </c>
      <c r="S209">
        <v>0.47946253693085156</v>
      </c>
      <c r="T209">
        <v>1.190053506247712</v>
      </c>
      <c r="U209">
        <v>9.3659744435444932</v>
      </c>
      <c r="V209">
        <v>0.40218970395742759</v>
      </c>
      <c r="W209">
        <v>1.2132610648048054E-5</v>
      </c>
      <c r="X209">
        <v>7.0889800052944221E-2</v>
      </c>
      <c r="Y209">
        <v>1.1890848826715554E-2</v>
      </c>
      <c r="Z209">
        <v>2.247129408844065E-2</v>
      </c>
      <c r="AA209">
        <v>6.1836296358617399E-2</v>
      </c>
      <c r="AB209">
        <v>1.0279574717233085E-2</v>
      </c>
      <c r="AC209">
        <v>1.2132610648048054E-5</v>
      </c>
      <c r="AD209">
        <v>7.0889800052944221E-2</v>
      </c>
      <c r="AE209">
        <v>1.1890848826715554E-2</v>
      </c>
      <c r="AF209">
        <v>2.247129408844065E-2</v>
      </c>
      <c r="AG209">
        <v>6.1836296358617399E-2</v>
      </c>
      <c r="AH209">
        <v>1.0279574717233085E-2</v>
      </c>
      <c r="AI209">
        <v>6.2087219312575671E-3</v>
      </c>
      <c r="AJ209">
        <v>10.297635459419373</v>
      </c>
      <c r="AK209">
        <v>0.4913533857575671</v>
      </c>
      <c r="AL209">
        <v>1.2125248003361526</v>
      </c>
      <c r="AM209">
        <v>9.4278107399031104</v>
      </c>
      <c r="AN209">
        <v>0.41246927867466066</v>
      </c>
      <c r="AO209">
        <v>6.2087219312575671E-3</v>
      </c>
      <c r="AP209">
        <v>10.297635459419373</v>
      </c>
      <c r="AQ209">
        <v>0.4913533857575671</v>
      </c>
      <c r="AR209">
        <v>1.2125248003361526</v>
      </c>
      <c r="AS209">
        <v>9.4278107399031104</v>
      </c>
      <c r="AT209">
        <v>0.41246927867466066</v>
      </c>
    </row>
    <row r="210" spans="1:46" x14ac:dyDescent="0.25">
      <c r="A210" s="21" t="s">
        <v>62</v>
      </c>
      <c r="B210" s="227" t="s">
        <v>223</v>
      </c>
      <c r="C210" s="18" t="s">
        <v>224</v>
      </c>
      <c r="D210">
        <v>10.226745659366429</v>
      </c>
      <c r="E210">
        <v>10.226745659366429</v>
      </c>
      <c r="F210">
        <v>7.0889800052944221E-2</v>
      </c>
      <c r="G210">
        <v>7.0889800052944221E-2</v>
      </c>
      <c r="H210">
        <v>10.297635459419373</v>
      </c>
      <c r="I210">
        <v>10.297635459419373</v>
      </c>
      <c r="K210">
        <v>10.226745659366429</v>
      </c>
      <c r="L210">
        <v>0.47946253693085156</v>
      </c>
      <c r="M210">
        <v>1.190053506247712</v>
      </c>
      <c r="N210">
        <v>9.3659744435444932</v>
      </c>
      <c r="O210">
        <v>0.40218970395742759</v>
      </c>
      <c r="P210">
        <v>1.0585997619101066</v>
      </c>
      <c r="Q210">
        <v>10.226745659366429</v>
      </c>
      <c r="R210">
        <v>0.47946253693085156</v>
      </c>
      <c r="S210">
        <v>1.190053506247712</v>
      </c>
      <c r="T210">
        <v>9.3659744435444932</v>
      </c>
      <c r="U210">
        <v>0.40218970395742759</v>
      </c>
      <c r="V210">
        <v>1.0585997619101066</v>
      </c>
      <c r="W210">
        <v>7.0889800052944221E-2</v>
      </c>
      <c r="X210">
        <v>1.1890848826715554E-2</v>
      </c>
      <c r="Y210">
        <v>2.247129408844065E-2</v>
      </c>
      <c r="Z210">
        <v>6.1836296358617399E-2</v>
      </c>
      <c r="AA210">
        <v>1.0279574717233085E-2</v>
      </c>
      <c r="AB210">
        <v>1.9712558886577105E-2</v>
      </c>
      <c r="AC210">
        <v>7.0889800052944221E-2</v>
      </c>
      <c r="AD210">
        <v>1.1890848826715554E-2</v>
      </c>
      <c r="AE210">
        <v>2.247129408844065E-2</v>
      </c>
      <c r="AF210">
        <v>6.1836296358617399E-2</v>
      </c>
      <c r="AG210">
        <v>1.0279574717233085E-2</v>
      </c>
      <c r="AH210">
        <v>1.9712558886577105E-2</v>
      </c>
      <c r="AI210">
        <v>10.297635459419373</v>
      </c>
      <c r="AJ210">
        <v>0.4913533857575671</v>
      </c>
      <c r="AK210">
        <v>1.2125248003361526</v>
      </c>
      <c r="AL210">
        <v>9.4278107399031104</v>
      </c>
      <c r="AM210">
        <v>0.41246927867466066</v>
      </c>
      <c r="AN210">
        <v>1.0783123207966838</v>
      </c>
      <c r="AO210">
        <v>10.297635459419373</v>
      </c>
      <c r="AP210">
        <v>0.4913533857575671</v>
      </c>
      <c r="AQ210">
        <v>1.2125248003361526</v>
      </c>
      <c r="AR210">
        <v>9.4278107399031104</v>
      </c>
      <c r="AS210">
        <v>0.41246927867466066</v>
      </c>
      <c r="AT210">
        <v>1.0783123207966838</v>
      </c>
    </row>
    <row r="211" spans="1:46" x14ac:dyDescent="0.25">
      <c r="A211" s="21"/>
      <c r="B211" s="227"/>
      <c r="C211" s="18" t="s">
        <v>225</v>
      </c>
      <c r="D211">
        <v>0.47946253693085156</v>
      </c>
      <c r="E211">
        <v>0.47946253693085156</v>
      </c>
      <c r="F211">
        <v>1.1890848826715554E-2</v>
      </c>
      <c r="G211">
        <v>1.1890848826715554E-2</v>
      </c>
      <c r="H211">
        <v>0.4913533857575671</v>
      </c>
      <c r="I211">
        <v>0.4913533857575671</v>
      </c>
      <c r="K211">
        <v>0.47946253693085156</v>
      </c>
      <c r="L211">
        <v>1.190053506247712</v>
      </c>
      <c r="M211">
        <v>9.3659744435444932</v>
      </c>
      <c r="N211">
        <v>0.40218970395742759</v>
      </c>
      <c r="O211">
        <v>1.0585997619101066</v>
      </c>
      <c r="P211">
        <v>9.1614596531824279</v>
      </c>
      <c r="Q211">
        <v>0.47946253693085156</v>
      </c>
      <c r="R211">
        <v>1.190053506247712</v>
      </c>
      <c r="S211">
        <v>9.3659744435444932</v>
      </c>
      <c r="T211">
        <v>0.40218970395742759</v>
      </c>
      <c r="U211">
        <v>1.0585997619101066</v>
      </c>
      <c r="V211">
        <v>9.1614596531824279</v>
      </c>
      <c r="W211">
        <v>1.1890848826715554E-2</v>
      </c>
      <c r="X211">
        <v>2.247129408844065E-2</v>
      </c>
      <c r="Y211">
        <v>6.1836296358617399E-2</v>
      </c>
      <c r="Z211">
        <v>1.0279574717233085E-2</v>
      </c>
      <c r="AA211">
        <v>1.9712558886577105E-2</v>
      </c>
      <c r="AB211">
        <v>4.8441363369511901E-2</v>
      </c>
      <c r="AC211">
        <v>1.1890848826715554E-2</v>
      </c>
      <c r="AD211">
        <v>2.247129408844065E-2</v>
      </c>
      <c r="AE211">
        <v>6.1836296358617399E-2</v>
      </c>
      <c r="AF211">
        <v>1.0279574717233085E-2</v>
      </c>
      <c r="AG211">
        <v>1.9712558886577105E-2</v>
      </c>
      <c r="AH211">
        <v>4.8441363369511901E-2</v>
      </c>
      <c r="AI211">
        <v>0.4913533857575671</v>
      </c>
      <c r="AJ211">
        <v>1.2125248003361526</v>
      </c>
      <c r="AK211">
        <v>9.4278107399031104</v>
      </c>
      <c r="AL211">
        <v>0.41246927867466066</v>
      </c>
      <c r="AM211">
        <v>1.0783123207966838</v>
      </c>
      <c r="AN211">
        <v>9.2099010165519406</v>
      </c>
      <c r="AO211">
        <v>0.4913533857575671</v>
      </c>
      <c r="AP211">
        <v>1.2125248003361526</v>
      </c>
      <c r="AQ211">
        <v>9.4278107399031104</v>
      </c>
      <c r="AR211">
        <v>0.41246927867466066</v>
      </c>
      <c r="AS211">
        <v>1.0783123207966838</v>
      </c>
      <c r="AT211">
        <v>9.2099010165519406</v>
      </c>
    </row>
    <row r="212" spans="1:46" x14ac:dyDescent="0.25">
      <c r="A212" s="21"/>
      <c r="B212" s="227"/>
      <c r="C212" s="18" t="s">
        <v>226</v>
      </c>
      <c r="D212">
        <v>1.190053506247712</v>
      </c>
      <c r="E212">
        <v>1.190053506247712</v>
      </c>
      <c r="F212">
        <v>2.247129408844065E-2</v>
      </c>
      <c r="G212">
        <v>2.247129408844065E-2</v>
      </c>
      <c r="H212">
        <v>1.2125248003361526</v>
      </c>
      <c r="I212">
        <v>1.2125248003361526</v>
      </c>
      <c r="K212">
        <v>1.190053506247712</v>
      </c>
      <c r="L212">
        <v>9.3659744435444932</v>
      </c>
      <c r="M212">
        <v>0.40218970395742759</v>
      </c>
      <c r="N212">
        <v>1.0585997619101066</v>
      </c>
      <c r="O212">
        <v>9.1614596531824279</v>
      </c>
      <c r="P212">
        <v>0.42951852266722129</v>
      </c>
      <c r="Q212">
        <v>1.190053506247712</v>
      </c>
      <c r="R212">
        <v>9.3659744435444932</v>
      </c>
      <c r="S212">
        <v>0.40218970395742759</v>
      </c>
      <c r="T212">
        <v>1.0585997619101066</v>
      </c>
      <c r="U212">
        <v>9.1614596531824279</v>
      </c>
      <c r="V212">
        <v>0.42951852266722129</v>
      </c>
      <c r="W212">
        <v>2.247129408844065E-2</v>
      </c>
      <c r="X212">
        <v>6.1836296358617399E-2</v>
      </c>
      <c r="Y212">
        <v>1.0279574717233085E-2</v>
      </c>
      <c r="Z212">
        <v>1.9712558886577105E-2</v>
      </c>
      <c r="AA212">
        <v>4.8441363369511901E-2</v>
      </c>
      <c r="AB212">
        <v>8.1254133649222987E-3</v>
      </c>
      <c r="AC212">
        <v>2.247129408844065E-2</v>
      </c>
      <c r="AD212">
        <v>6.1836296358617399E-2</v>
      </c>
      <c r="AE212">
        <v>1.0279574717233085E-2</v>
      </c>
      <c r="AF212">
        <v>1.9712558886577105E-2</v>
      </c>
      <c r="AG212">
        <v>4.8441363369511901E-2</v>
      </c>
      <c r="AH212">
        <v>8.1254133649222987E-3</v>
      </c>
      <c r="AI212">
        <v>1.2125248003361526</v>
      </c>
      <c r="AJ212">
        <v>9.4278107399031104</v>
      </c>
      <c r="AK212">
        <v>0.41246927867466066</v>
      </c>
      <c r="AL212">
        <v>1.0783123207966838</v>
      </c>
      <c r="AM212">
        <v>9.2099010165519406</v>
      </c>
      <c r="AN212">
        <v>0.43764393603214358</v>
      </c>
      <c r="AO212">
        <v>1.2125248003361526</v>
      </c>
      <c r="AP212">
        <v>9.4278107399031104</v>
      </c>
      <c r="AQ212">
        <v>0.41246927867466066</v>
      </c>
      <c r="AR212">
        <v>1.0783123207966838</v>
      </c>
      <c r="AS212">
        <v>9.2099010165519406</v>
      </c>
      <c r="AT212">
        <v>0.43764393603214358</v>
      </c>
    </row>
    <row r="213" spans="1:46" x14ac:dyDescent="0.25">
      <c r="A213" s="21"/>
      <c r="B213" s="227" t="s">
        <v>227</v>
      </c>
      <c r="C213" s="18" t="s">
        <v>224</v>
      </c>
      <c r="D213">
        <v>9.3659744435444932</v>
      </c>
      <c r="E213">
        <v>9.3659744435444932</v>
      </c>
      <c r="F213">
        <v>6.1836296358617399E-2</v>
      </c>
      <c r="G213">
        <v>6.1836296358617399E-2</v>
      </c>
      <c r="H213">
        <v>9.4278107399031104</v>
      </c>
      <c r="I213">
        <v>9.4278107399031104</v>
      </c>
      <c r="K213">
        <v>9.3659744435444932</v>
      </c>
      <c r="L213">
        <v>0.40218970395742759</v>
      </c>
      <c r="M213">
        <v>1.0585997619101066</v>
      </c>
      <c r="N213">
        <v>9.1614596531824279</v>
      </c>
      <c r="O213">
        <v>0.42951852266722129</v>
      </c>
      <c r="P213">
        <v>1.0660895993469088</v>
      </c>
      <c r="Q213">
        <v>9.3659744435444932</v>
      </c>
      <c r="R213">
        <v>0.40218970395742759</v>
      </c>
      <c r="S213">
        <v>1.0585997619101066</v>
      </c>
      <c r="T213">
        <v>9.1614596531824279</v>
      </c>
      <c r="U213">
        <v>0.42951852266722129</v>
      </c>
      <c r="V213">
        <v>1.0660895993469088</v>
      </c>
      <c r="W213">
        <v>6.1836296358617399E-2</v>
      </c>
      <c r="X213">
        <v>1.0279574717233085E-2</v>
      </c>
      <c r="Y213">
        <v>1.9712558886577105E-2</v>
      </c>
      <c r="Z213">
        <v>4.8441363369511901E-2</v>
      </c>
      <c r="AA213">
        <v>8.1254133649222987E-3</v>
      </c>
      <c r="AB213">
        <v>1.5355384293767782E-2</v>
      </c>
      <c r="AC213">
        <v>6.1836296358617399E-2</v>
      </c>
      <c r="AD213">
        <v>1.0279574717233085E-2</v>
      </c>
      <c r="AE213">
        <v>1.9712558886577105E-2</v>
      </c>
      <c r="AF213">
        <v>4.8441363369511901E-2</v>
      </c>
      <c r="AG213">
        <v>8.1254133649222987E-3</v>
      </c>
      <c r="AH213">
        <v>1.5355384293767782E-2</v>
      </c>
      <c r="AI213">
        <v>9.4278107399031104</v>
      </c>
      <c r="AJ213">
        <v>0.41246927867466066</v>
      </c>
      <c r="AK213">
        <v>1.0783123207966838</v>
      </c>
      <c r="AL213">
        <v>9.2099010165519406</v>
      </c>
      <c r="AM213">
        <v>0.43764393603214358</v>
      </c>
      <c r="AN213">
        <v>1.0814449836406765</v>
      </c>
      <c r="AO213">
        <v>9.4278107399031104</v>
      </c>
      <c r="AP213">
        <v>0.41246927867466066</v>
      </c>
      <c r="AQ213">
        <v>1.0783123207966838</v>
      </c>
      <c r="AR213">
        <v>9.2099010165519406</v>
      </c>
      <c r="AS213">
        <v>0.43764393603214358</v>
      </c>
      <c r="AT213">
        <v>1.0814449836406765</v>
      </c>
    </row>
    <row r="214" spans="1:46" x14ac:dyDescent="0.25">
      <c r="A214" s="21"/>
      <c r="B214" s="227"/>
      <c r="C214" s="18" t="s">
        <v>225</v>
      </c>
      <c r="D214">
        <v>0.40218970395742759</v>
      </c>
      <c r="E214">
        <v>0.40218970395742759</v>
      </c>
      <c r="F214">
        <v>1.0279574717233085E-2</v>
      </c>
      <c r="G214">
        <v>1.0279574717233085E-2</v>
      </c>
      <c r="H214">
        <v>0.41246927867466066</v>
      </c>
      <c r="I214">
        <v>0.41246927867466066</v>
      </c>
      <c r="K214">
        <v>0.40218970395742759</v>
      </c>
      <c r="L214">
        <v>1.0585997619101066</v>
      </c>
      <c r="M214">
        <v>9.1614596531824279</v>
      </c>
      <c r="N214">
        <v>0.42951852266722129</v>
      </c>
      <c r="O214">
        <v>1.0660895993469088</v>
      </c>
      <c r="P214">
        <v>8.3903521056752766</v>
      </c>
      <c r="Q214">
        <v>0.40218970395742759</v>
      </c>
      <c r="R214">
        <v>1.0585997619101066</v>
      </c>
      <c r="S214">
        <v>9.1614596531824279</v>
      </c>
      <c r="T214">
        <v>0.42951852266722129</v>
      </c>
      <c r="U214">
        <v>1.0660895993469088</v>
      </c>
      <c r="V214">
        <v>8.3903521056752766</v>
      </c>
      <c r="W214">
        <v>1.0279574717233085E-2</v>
      </c>
      <c r="X214">
        <v>1.9712558886577105E-2</v>
      </c>
      <c r="Y214">
        <v>4.8441363369511901E-2</v>
      </c>
      <c r="Z214">
        <v>8.1254133649222987E-3</v>
      </c>
      <c r="AA214">
        <v>1.5355384293767782E-2</v>
      </c>
      <c r="AB214">
        <v>4.2254802511721909E-2</v>
      </c>
      <c r="AC214">
        <v>1.0279574717233085E-2</v>
      </c>
      <c r="AD214">
        <v>1.9712558886577105E-2</v>
      </c>
      <c r="AE214">
        <v>4.8441363369511901E-2</v>
      </c>
      <c r="AF214">
        <v>8.1254133649222987E-3</v>
      </c>
      <c r="AG214">
        <v>1.5355384293767782E-2</v>
      </c>
      <c r="AH214">
        <v>4.2254802511721909E-2</v>
      </c>
      <c r="AI214">
        <v>0.41246927867466066</v>
      </c>
      <c r="AJ214">
        <v>1.0783123207966838</v>
      </c>
      <c r="AK214">
        <v>9.2099010165519406</v>
      </c>
      <c r="AL214">
        <v>0.43764393603214358</v>
      </c>
      <c r="AM214">
        <v>1.0814449836406765</v>
      </c>
      <c r="AN214">
        <v>8.4326069081869992</v>
      </c>
      <c r="AO214">
        <v>0.41246927867466066</v>
      </c>
      <c r="AP214">
        <v>1.0783123207966838</v>
      </c>
      <c r="AQ214">
        <v>9.2099010165519406</v>
      </c>
      <c r="AR214">
        <v>0.43764393603214358</v>
      </c>
      <c r="AS214">
        <v>1.0814449836406765</v>
      </c>
      <c r="AT214">
        <v>8.4326069081869992</v>
      </c>
    </row>
    <row r="215" spans="1:46" x14ac:dyDescent="0.25">
      <c r="A215" s="21"/>
      <c r="B215" s="227"/>
      <c r="C215" s="18" t="s">
        <v>226</v>
      </c>
      <c r="D215">
        <v>1.0585997619101066</v>
      </c>
      <c r="E215">
        <v>1.0585997619101066</v>
      </c>
      <c r="F215">
        <v>1.9712558886577105E-2</v>
      </c>
      <c r="G215">
        <v>1.9712558886577105E-2</v>
      </c>
      <c r="H215">
        <v>1.0783123207966838</v>
      </c>
      <c r="I215">
        <v>1.0783123207966838</v>
      </c>
      <c r="K215">
        <v>1.0585997619101066</v>
      </c>
      <c r="L215">
        <v>9.1614596531824279</v>
      </c>
      <c r="M215">
        <v>0.42951852266722129</v>
      </c>
      <c r="N215">
        <v>1.0660895993469088</v>
      </c>
      <c r="O215">
        <v>8.3903521056752766</v>
      </c>
      <c r="P215">
        <v>0.36029494312852894</v>
      </c>
      <c r="Q215">
        <v>1.0585997619101066</v>
      </c>
      <c r="R215">
        <v>9.1614596531824279</v>
      </c>
      <c r="S215">
        <v>0.42951852266722129</v>
      </c>
      <c r="T215">
        <v>1.0660895993469088</v>
      </c>
      <c r="U215">
        <v>8.3903521056752766</v>
      </c>
      <c r="V215">
        <v>0.36029494312852894</v>
      </c>
      <c r="W215">
        <v>1.9712558886577105E-2</v>
      </c>
      <c r="X215">
        <v>4.8441363369511901E-2</v>
      </c>
      <c r="Y215">
        <v>8.1254133649222987E-3</v>
      </c>
      <c r="Z215">
        <v>1.5355384293767782E-2</v>
      </c>
      <c r="AA215">
        <v>4.2254802511721909E-2</v>
      </c>
      <c r="AB215">
        <v>7.0243760567759448E-3</v>
      </c>
      <c r="AC215">
        <v>1.9712558886577105E-2</v>
      </c>
      <c r="AD215">
        <v>4.8441363369511901E-2</v>
      </c>
      <c r="AE215">
        <v>8.1254133649222987E-3</v>
      </c>
      <c r="AF215">
        <v>1.5355384293767782E-2</v>
      </c>
      <c r="AG215">
        <v>4.2254802511721909E-2</v>
      </c>
      <c r="AH215">
        <v>7.0243760567759448E-3</v>
      </c>
      <c r="AI215">
        <v>1.0783123207966838</v>
      </c>
      <c r="AJ215">
        <v>9.2099010165519406</v>
      </c>
      <c r="AK215">
        <v>0.43764393603214358</v>
      </c>
      <c r="AL215">
        <v>1.0814449836406765</v>
      </c>
      <c r="AM215">
        <v>8.4326069081869992</v>
      </c>
      <c r="AN215">
        <v>0.36731931918530492</v>
      </c>
      <c r="AO215">
        <v>1.0783123207966838</v>
      </c>
      <c r="AP215">
        <v>9.2099010165519406</v>
      </c>
      <c r="AQ215">
        <v>0.43764393603214358</v>
      </c>
      <c r="AR215">
        <v>1.0814449836406765</v>
      </c>
      <c r="AS215">
        <v>8.4326069081869992</v>
      </c>
      <c r="AT215">
        <v>0.36731931918530492</v>
      </c>
    </row>
    <row r="216" spans="1:46" x14ac:dyDescent="0.25">
      <c r="A216" s="21" t="s">
        <v>65</v>
      </c>
      <c r="B216" s="227" t="s">
        <v>223</v>
      </c>
      <c r="C216" s="18" t="s">
        <v>224</v>
      </c>
      <c r="D216">
        <v>9.1614596531824279</v>
      </c>
      <c r="E216">
        <v>9.1614596531824279</v>
      </c>
      <c r="F216">
        <v>4.8441363369511901E-2</v>
      </c>
      <c r="G216">
        <v>4.8441363369511901E-2</v>
      </c>
      <c r="H216">
        <v>9.2099010165519406</v>
      </c>
      <c r="I216">
        <v>9.2099010165519406</v>
      </c>
      <c r="K216">
        <v>9.1614596531824279</v>
      </c>
      <c r="L216">
        <v>0.42951852266722129</v>
      </c>
      <c r="M216">
        <v>1.0660895993469088</v>
      </c>
      <c r="N216">
        <v>8.3903521056752766</v>
      </c>
      <c r="O216">
        <v>0.36029494312852894</v>
      </c>
      <c r="P216">
        <v>0.9483289533778041</v>
      </c>
      <c r="Q216">
        <v>9.1614596531824279</v>
      </c>
      <c r="R216">
        <v>0.42951852266722129</v>
      </c>
      <c r="S216">
        <v>1.0660895993469088</v>
      </c>
      <c r="T216">
        <v>8.3903521056752766</v>
      </c>
      <c r="U216">
        <v>0.36029494312852894</v>
      </c>
      <c r="V216">
        <v>0.9483289533778041</v>
      </c>
      <c r="W216">
        <v>4.8441363369511901E-2</v>
      </c>
      <c r="X216">
        <v>8.1254133649222987E-3</v>
      </c>
      <c r="Y216">
        <v>1.5355384293767782E-2</v>
      </c>
      <c r="Z216">
        <v>4.2254802511721909E-2</v>
      </c>
      <c r="AA216">
        <v>7.0243760567759448E-3</v>
      </c>
      <c r="AB216">
        <v>1.3470248572494362E-2</v>
      </c>
      <c r="AC216">
        <v>4.8441363369511901E-2</v>
      </c>
      <c r="AD216">
        <v>8.1254133649222987E-3</v>
      </c>
      <c r="AE216">
        <v>1.5355384293767782E-2</v>
      </c>
      <c r="AF216">
        <v>4.2254802511721909E-2</v>
      </c>
      <c r="AG216">
        <v>7.0243760567759448E-3</v>
      </c>
      <c r="AH216">
        <v>1.3470248572494362E-2</v>
      </c>
      <c r="AI216">
        <v>9.2099010165519406</v>
      </c>
      <c r="AJ216">
        <v>0.43764393603214358</v>
      </c>
      <c r="AK216">
        <v>1.0814449836406765</v>
      </c>
      <c r="AL216">
        <v>8.4326069081869992</v>
      </c>
      <c r="AM216">
        <v>0.36731931918530492</v>
      </c>
      <c r="AN216">
        <v>0.96179920195029844</v>
      </c>
      <c r="AO216">
        <v>9.2099010165519406</v>
      </c>
      <c r="AP216">
        <v>0.43764393603214358</v>
      </c>
      <c r="AQ216">
        <v>1.0814449836406765</v>
      </c>
      <c r="AR216">
        <v>8.4326069081869992</v>
      </c>
      <c r="AS216">
        <v>0.36731931918530492</v>
      </c>
      <c r="AT216">
        <v>0.96179920195029844</v>
      </c>
    </row>
    <row r="217" spans="1:46" x14ac:dyDescent="0.25">
      <c r="A217" s="21"/>
      <c r="B217" s="227"/>
      <c r="C217" s="18" t="s">
        <v>225</v>
      </c>
      <c r="D217">
        <v>0.42951852266722129</v>
      </c>
      <c r="E217">
        <v>0.42951852266722129</v>
      </c>
      <c r="F217">
        <v>8.1254133649222987E-3</v>
      </c>
      <c r="G217">
        <v>8.1254133649222987E-3</v>
      </c>
      <c r="H217">
        <v>0.43764393603214358</v>
      </c>
      <c r="I217">
        <v>0.43764393603214358</v>
      </c>
      <c r="K217">
        <v>0.42951852266722129</v>
      </c>
      <c r="L217">
        <v>1.0660895993469088</v>
      </c>
      <c r="M217">
        <v>8.3903521056752766</v>
      </c>
      <c r="N217">
        <v>0.36029494312852894</v>
      </c>
      <c r="O217">
        <v>0.9483289533778041</v>
      </c>
      <c r="P217">
        <v>9.1614596531824279</v>
      </c>
      <c r="Q217">
        <v>0.42951852266722129</v>
      </c>
      <c r="R217">
        <v>1.0660895993469088</v>
      </c>
      <c r="S217">
        <v>8.3903521056752766</v>
      </c>
      <c r="T217">
        <v>0.36029494312852894</v>
      </c>
      <c r="U217">
        <v>0.9483289533778041</v>
      </c>
      <c r="V217">
        <v>9.1614596531824279</v>
      </c>
      <c r="W217">
        <v>8.1254133649222987E-3</v>
      </c>
      <c r="X217">
        <v>1.5355384293767782E-2</v>
      </c>
      <c r="Y217">
        <v>4.2254802511721909E-2</v>
      </c>
      <c r="Z217">
        <v>7.0243760567759448E-3</v>
      </c>
      <c r="AA217">
        <v>1.3470248572494362E-2</v>
      </c>
      <c r="AB217">
        <v>6.4982316715198885E-2</v>
      </c>
      <c r="AC217">
        <v>8.1254133649222987E-3</v>
      </c>
      <c r="AD217">
        <v>1.5355384293767782E-2</v>
      </c>
      <c r="AE217">
        <v>4.2254802511721909E-2</v>
      </c>
      <c r="AF217">
        <v>7.0243760567759448E-3</v>
      </c>
      <c r="AG217">
        <v>1.3470248572494362E-2</v>
      </c>
      <c r="AH217">
        <v>6.4982316715198885E-2</v>
      </c>
      <c r="AI217">
        <v>0.43764393603214358</v>
      </c>
      <c r="AJ217">
        <v>1.0814449836406765</v>
      </c>
      <c r="AK217">
        <v>8.4326069081869992</v>
      </c>
      <c r="AL217">
        <v>0.36731931918530492</v>
      </c>
      <c r="AM217">
        <v>0.96179920195029844</v>
      </c>
      <c r="AN217">
        <v>9.2264419698976265</v>
      </c>
      <c r="AO217">
        <v>0.43764393603214358</v>
      </c>
      <c r="AP217">
        <v>1.0814449836406765</v>
      </c>
      <c r="AQ217">
        <v>8.4326069081869992</v>
      </c>
      <c r="AR217">
        <v>0.36731931918530492</v>
      </c>
      <c r="AS217">
        <v>0.96179920195029844</v>
      </c>
      <c r="AT217">
        <v>9.2264419698976265</v>
      </c>
    </row>
    <row r="218" spans="1:46" x14ac:dyDescent="0.25">
      <c r="A218" s="21"/>
      <c r="B218" s="227"/>
      <c r="C218" s="18" t="s">
        <v>226</v>
      </c>
      <c r="D218">
        <v>1.0660895993469088</v>
      </c>
      <c r="E218">
        <v>1.0660895993469088</v>
      </c>
      <c r="F218">
        <v>1.5355384293767782E-2</v>
      </c>
      <c r="G218">
        <v>1.5355384293767782E-2</v>
      </c>
      <c r="H218">
        <v>1.0814449836406765</v>
      </c>
      <c r="I218">
        <v>1.0814449836406765</v>
      </c>
      <c r="K218">
        <v>1.0660895993469088</v>
      </c>
      <c r="L218">
        <v>8.3903521056752766</v>
      </c>
      <c r="M218">
        <v>0.36029494312852894</v>
      </c>
      <c r="N218">
        <v>0.9483289533778041</v>
      </c>
      <c r="O218">
        <v>9.1614596531824279</v>
      </c>
      <c r="P218">
        <v>0.42951852266722129</v>
      </c>
      <c r="Q218">
        <v>1.0660895993469088</v>
      </c>
      <c r="R218">
        <v>8.3903521056752766</v>
      </c>
      <c r="S218">
        <v>0.36029494312852894</v>
      </c>
      <c r="T218">
        <v>0.9483289533778041</v>
      </c>
      <c r="U218">
        <v>9.1614596531824279</v>
      </c>
      <c r="V218">
        <v>0.42951852266722129</v>
      </c>
      <c r="W218">
        <v>1.5355384293767782E-2</v>
      </c>
      <c r="X218">
        <v>4.2254802511721909E-2</v>
      </c>
      <c r="Y218">
        <v>7.0243760567759448E-3</v>
      </c>
      <c r="Z218">
        <v>1.3470248572494362E-2</v>
      </c>
      <c r="AA218">
        <v>6.4982316715198885E-2</v>
      </c>
      <c r="AB218">
        <v>1.0899944757822595E-2</v>
      </c>
      <c r="AC218">
        <v>1.5355384293767782E-2</v>
      </c>
      <c r="AD218">
        <v>4.2254802511721909E-2</v>
      </c>
      <c r="AE218">
        <v>7.0243760567759448E-3</v>
      </c>
      <c r="AF218">
        <v>1.3470248572494362E-2</v>
      </c>
      <c r="AG218">
        <v>6.4982316715198885E-2</v>
      </c>
      <c r="AH218">
        <v>1.0899944757822595E-2</v>
      </c>
      <c r="AI218">
        <v>1.0814449836406765</v>
      </c>
      <c r="AJ218">
        <v>8.4326069081869992</v>
      </c>
      <c r="AK218">
        <v>0.36731931918530492</v>
      </c>
      <c r="AL218">
        <v>0.96179920195029844</v>
      </c>
      <c r="AM218">
        <v>9.2264419698976265</v>
      </c>
      <c r="AN218">
        <v>0.44041846742504387</v>
      </c>
      <c r="AO218">
        <v>1.0814449836406765</v>
      </c>
      <c r="AP218">
        <v>8.4326069081869992</v>
      </c>
      <c r="AQ218">
        <v>0.36731931918530492</v>
      </c>
      <c r="AR218">
        <v>0.96179920195029844</v>
      </c>
      <c r="AS218">
        <v>9.2264419698976265</v>
      </c>
      <c r="AT218">
        <v>0.44041846742504387</v>
      </c>
    </row>
    <row r="219" spans="1:46" x14ac:dyDescent="0.25">
      <c r="A219" s="21"/>
      <c r="B219" s="227" t="s">
        <v>227</v>
      </c>
      <c r="C219" s="18" t="s">
        <v>224</v>
      </c>
      <c r="D219">
        <v>8.3903521056752766</v>
      </c>
      <c r="E219">
        <v>8.3903521056752766</v>
      </c>
      <c r="F219">
        <v>4.2254802511721909E-2</v>
      </c>
      <c r="G219">
        <v>4.2254802511721909E-2</v>
      </c>
      <c r="H219">
        <v>8.4326069081869992</v>
      </c>
      <c r="I219">
        <v>8.4326069081869992</v>
      </c>
      <c r="K219">
        <v>8.3903521056752766</v>
      </c>
      <c r="L219">
        <v>0.36029494312852894</v>
      </c>
      <c r="M219">
        <v>0.9483289533778041</v>
      </c>
      <c r="N219">
        <v>9.1614596531824279</v>
      </c>
      <c r="O219">
        <v>0.42951852266722129</v>
      </c>
      <c r="P219">
        <v>1.0660895993469088</v>
      </c>
      <c r="Q219">
        <v>8.3903521056752766</v>
      </c>
      <c r="R219">
        <v>0.36029494312852894</v>
      </c>
      <c r="S219">
        <v>0.9483289533778041</v>
      </c>
      <c r="T219">
        <v>9.1614596531824279</v>
      </c>
      <c r="U219">
        <v>0.42951852266722129</v>
      </c>
      <c r="V219">
        <v>1.0660895993469088</v>
      </c>
      <c r="W219">
        <v>4.2254802511721909E-2</v>
      </c>
      <c r="X219">
        <v>7.0243760567759448E-3</v>
      </c>
      <c r="Y219">
        <v>1.3470248572494362E-2</v>
      </c>
      <c r="Z219">
        <v>6.4982316715198885E-2</v>
      </c>
      <c r="AA219">
        <v>1.0899944757822595E-2</v>
      </c>
      <c r="AB219">
        <v>2.0598686247737266E-2</v>
      </c>
      <c r="AC219">
        <v>4.2254802511721909E-2</v>
      </c>
      <c r="AD219">
        <v>7.0243760567759448E-3</v>
      </c>
      <c r="AE219">
        <v>1.3470248572494362E-2</v>
      </c>
      <c r="AF219">
        <v>6.4982316715198885E-2</v>
      </c>
      <c r="AG219">
        <v>1.0899944757822595E-2</v>
      </c>
      <c r="AH219">
        <v>2.0598686247737266E-2</v>
      </c>
      <c r="AI219">
        <v>8.4326069081869992</v>
      </c>
      <c r="AJ219">
        <v>0.36731931918530492</v>
      </c>
      <c r="AK219">
        <v>0.96179920195029844</v>
      </c>
      <c r="AL219">
        <v>9.2264419698976265</v>
      </c>
      <c r="AM219">
        <v>0.44041846742504387</v>
      </c>
      <c r="AN219">
        <v>1.086688285594646</v>
      </c>
      <c r="AO219">
        <v>8.4326069081869992</v>
      </c>
      <c r="AP219">
        <v>0.36731931918530492</v>
      </c>
      <c r="AQ219">
        <v>0.96179920195029844</v>
      </c>
      <c r="AR219">
        <v>9.2264419698976265</v>
      </c>
      <c r="AS219">
        <v>0.44041846742504387</v>
      </c>
      <c r="AT219">
        <v>1.086688285594646</v>
      </c>
    </row>
    <row r="220" spans="1:46" x14ac:dyDescent="0.25">
      <c r="A220" s="21"/>
      <c r="B220" s="227"/>
      <c r="C220" s="18" t="s">
        <v>225</v>
      </c>
      <c r="D220">
        <v>0.36029494312852894</v>
      </c>
      <c r="E220">
        <v>0.36029494312852894</v>
      </c>
      <c r="F220">
        <v>7.0243760567759448E-3</v>
      </c>
      <c r="G220">
        <v>7.0243760567759448E-3</v>
      </c>
      <c r="H220">
        <v>0.36731931918530492</v>
      </c>
      <c r="I220">
        <v>0.36731931918530492</v>
      </c>
      <c r="K220">
        <v>0.36029494312852894</v>
      </c>
      <c r="L220">
        <v>0.9483289533778041</v>
      </c>
      <c r="M220">
        <v>9.1614596531824279</v>
      </c>
      <c r="N220">
        <v>0.42951852266722129</v>
      </c>
      <c r="O220">
        <v>1.0660895993469088</v>
      </c>
      <c r="P220">
        <v>8.3903521056752766</v>
      </c>
      <c r="Q220">
        <v>0.36029494312852894</v>
      </c>
      <c r="R220">
        <v>0.9483289533778041</v>
      </c>
      <c r="S220">
        <v>9.1614596531824279</v>
      </c>
      <c r="T220">
        <v>0.42951852266722129</v>
      </c>
      <c r="U220">
        <v>1.0660895993469088</v>
      </c>
      <c r="V220">
        <v>8.3903521056752766</v>
      </c>
      <c r="W220">
        <v>7.0243760567759448E-3</v>
      </c>
      <c r="X220">
        <v>1.3470248572494362E-2</v>
      </c>
      <c r="Y220">
        <v>6.4982316715198885E-2</v>
      </c>
      <c r="Z220">
        <v>1.0899944757822595E-2</v>
      </c>
      <c r="AA220">
        <v>2.0598686247737266E-2</v>
      </c>
      <c r="AB220">
        <v>5.6683271662065965E-2</v>
      </c>
      <c r="AC220">
        <v>7.0243760567759448E-3</v>
      </c>
      <c r="AD220">
        <v>1.3470248572494362E-2</v>
      </c>
      <c r="AE220">
        <v>6.4982316715198885E-2</v>
      </c>
      <c r="AF220">
        <v>1.0899944757822595E-2</v>
      </c>
      <c r="AG220">
        <v>2.0598686247737266E-2</v>
      </c>
      <c r="AH220">
        <v>5.6683271662065965E-2</v>
      </c>
      <c r="AI220">
        <v>0.36731931918530492</v>
      </c>
      <c r="AJ220">
        <v>0.96179920195029844</v>
      </c>
      <c r="AK220">
        <v>9.2264419698976265</v>
      </c>
      <c r="AL220">
        <v>0.44041846742504387</v>
      </c>
      <c r="AM220">
        <v>1.086688285594646</v>
      </c>
      <c r="AN220">
        <v>8.4470353773373432</v>
      </c>
      <c r="AO220">
        <v>0.36731931918530492</v>
      </c>
      <c r="AP220">
        <v>0.96179920195029844</v>
      </c>
      <c r="AQ220">
        <v>9.2264419698976265</v>
      </c>
      <c r="AR220">
        <v>0.44041846742504387</v>
      </c>
      <c r="AS220">
        <v>1.086688285594646</v>
      </c>
      <c r="AT220">
        <v>8.4470353773373432</v>
      </c>
    </row>
    <row r="221" spans="1:46" x14ac:dyDescent="0.25">
      <c r="A221" s="21"/>
      <c r="B221" s="227"/>
      <c r="C221" s="18" t="s">
        <v>226</v>
      </c>
      <c r="D221">
        <v>0.9483289533778041</v>
      </c>
      <c r="E221">
        <v>0.9483289533778041</v>
      </c>
      <c r="F221">
        <v>1.3470248572494362E-2</v>
      </c>
      <c r="G221">
        <v>1.3470248572494362E-2</v>
      </c>
      <c r="H221">
        <v>0.96179920195029844</v>
      </c>
      <c r="I221">
        <v>0.96179920195029844</v>
      </c>
      <c r="K221">
        <v>0.9483289533778041</v>
      </c>
      <c r="L221">
        <v>9.1614596531824279</v>
      </c>
      <c r="M221">
        <v>0.42951852266722129</v>
      </c>
      <c r="N221">
        <v>1.0660895993469088</v>
      </c>
      <c r="O221">
        <v>8.3903521056752766</v>
      </c>
      <c r="P221">
        <v>0.36029494312852894</v>
      </c>
      <c r="Q221">
        <v>0.9483289533778041</v>
      </c>
      <c r="R221">
        <v>9.1614596531824279</v>
      </c>
      <c r="S221">
        <v>0.42951852266722129</v>
      </c>
      <c r="T221">
        <v>1.0660895993469088</v>
      </c>
      <c r="U221">
        <v>8.3903521056752766</v>
      </c>
      <c r="V221">
        <v>0.36029494312852894</v>
      </c>
      <c r="W221">
        <v>1.3470248572494362E-2</v>
      </c>
      <c r="X221">
        <v>6.4982316715198885E-2</v>
      </c>
      <c r="Y221">
        <v>1.0899944757822595E-2</v>
      </c>
      <c r="Z221">
        <v>2.0598686247737266E-2</v>
      </c>
      <c r="AA221">
        <v>5.6683271662065965E-2</v>
      </c>
      <c r="AB221">
        <v>9.4229434907969964E-3</v>
      </c>
      <c r="AC221">
        <v>1.3470248572494362E-2</v>
      </c>
      <c r="AD221">
        <v>6.4982316715198885E-2</v>
      </c>
      <c r="AE221">
        <v>1.0899944757822595E-2</v>
      </c>
      <c r="AF221">
        <v>2.0598686247737266E-2</v>
      </c>
      <c r="AG221">
        <v>5.6683271662065965E-2</v>
      </c>
      <c r="AH221">
        <v>9.4229434907969964E-3</v>
      </c>
      <c r="AI221">
        <v>0.96179920195029844</v>
      </c>
      <c r="AJ221">
        <v>9.2264419698976265</v>
      </c>
      <c r="AK221">
        <v>0.44041846742504387</v>
      </c>
      <c r="AL221">
        <v>1.086688285594646</v>
      </c>
      <c r="AM221">
        <v>8.4470353773373432</v>
      </c>
      <c r="AN221">
        <v>0.36971788661932592</v>
      </c>
      <c r="AO221">
        <v>0.96179920195029844</v>
      </c>
      <c r="AP221">
        <v>9.2264419698976265</v>
      </c>
      <c r="AQ221">
        <v>0.44041846742504387</v>
      </c>
      <c r="AR221">
        <v>1.086688285594646</v>
      </c>
      <c r="AS221">
        <v>8.4470353773373432</v>
      </c>
      <c r="AT221">
        <v>0.36971788661932592</v>
      </c>
    </row>
    <row r="222" spans="1:46" x14ac:dyDescent="0.25">
      <c r="A222" s="21" t="s">
        <v>66</v>
      </c>
      <c r="B222" s="227" t="s">
        <v>223</v>
      </c>
      <c r="C222" s="18" t="s">
        <v>224</v>
      </c>
      <c r="D222">
        <v>9.1614596531824279</v>
      </c>
      <c r="E222">
        <v>9.1614596531824279</v>
      </c>
      <c r="F222">
        <v>6.4982316715198885E-2</v>
      </c>
      <c r="G222">
        <v>6.4982316715198885E-2</v>
      </c>
      <c r="H222">
        <v>9.2264419698976265</v>
      </c>
      <c r="I222">
        <v>9.2264419698976265</v>
      </c>
      <c r="K222">
        <v>9.1614596531824279</v>
      </c>
      <c r="L222">
        <v>0.42951852266722129</v>
      </c>
      <c r="M222">
        <v>1.0660895993469088</v>
      </c>
      <c r="N222">
        <v>8.3903521056752766</v>
      </c>
      <c r="O222">
        <v>0.36029494312852894</v>
      </c>
      <c r="P222">
        <v>0.9483289533778041</v>
      </c>
      <c r="Q222">
        <v>9.1614596531824279</v>
      </c>
      <c r="R222">
        <v>0.42951852266722129</v>
      </c>
      <c r="S222">
        <v>1.0660895993469088</v>
      </c>
      <c r="T222">
        <v>8.3903521056752766</v>
      </c>
      <c r="U222">
        <v>0.36029494312852894</v>
      </c>
      <c r="V222">
        <v>0.9483289533778041</v>
      </c>
      <c r="W222">
        <v>6.4982316715198885E-2</v>
      </c>
      <c r="X222">
        <v>1.0899944757822595E-2</v>
      </c>
      <c r="Y222">
        <v>2.0598686247737266E-2</v>
      </c>
      <c r="Z222">
        <v>5.6683271662065965E-2</v>
      </c>
      <c r="AA222">
        <v>9.4229434907969964E-3</v>
      </c>
      <c r="AB222">
        <v>1.806984564602902E-2</v>
      </c>
      <c r="AC222">
        <v>6.4982316715198885E-2</v>
      </c>
      <c r="AD222">
        <v>1.0899944757822595E-2</v>
      </c>
      <c r="AE222">
        <v>2.0598686247737266E-2</v>
      </c>
      <c r="AF222">
        <v>5.6683271662065965E-2</v>
      </c>
      <c r="AG222">
        <v>9.4229434907969964E-3</v>
      </c>
      <c r="AH222">
        <v>1.806984564602902E-2</v>
      </c>
      <c r="AI222">
        <v>9.2264419698976265</v>
      </c>
      <c r="AJ222">
        <v>0.44041846742504387</v>
      </c>
      <c r="AK222">
        <v>1.086688285594646</v>
      </c>
      <c r="AL222">
        <v>8.4470353773373432</v>
      </c>
      <c r="AM222">
        <v>0.36971788661932592</v>
      </c>
      <c r="AN222">
        <v>0.96639879902383308</v>
      </c>
      <c r="AO222">
        <v>9.2264419698976265</v>
      </c>
      <c r="AP222">
        <v>0.44041846742504387</v>
      </c>
      <c r="AQ222">
        <v>1.086688285594646</v>
      </c>
      <c r="AR222">
        <v>8.4470353773373432</v>
      </c>
      <c r="AS222">
        <v>0.36971788661932592</v>
      </c>
      <c r="AT222">
        <v>0.96639879902383308</v>
      </c>
    </row>
    <row r="223" spans="1:46" x14ac:dyDescent="0.25">
      <c r="A223" s="21"/>
      <c r="B223" s="227"/>
      <c r="C223" s="18" t="s">
        <v>225</v>
      </c>
      <c r="D223">
        <v>0.42951852266722129</v>
      </c>
      <c r="E223">
        <v>0.42951852266722129</v>
      </c>
      <c r="F223">
        <v>1.0899944757822595E-2</v>
      </c>
      <c r="G223">
        <v>1.0899944757822595E-2</v>
      </c>
      <c r="H223">
        <v>0.44041846742504387</v>
      </c>
      <c r="I223">
        <v>0.44041846742504387</v>
      </c>
      <c r="K223">
        <v>0.42951852266722129</v>
      </c>
      <c r="L223">
        <v>1.0660895993469088</v>
      </c>
      <c r="M223">
        <v>8.3903521056752766</v>
      </c>
      <c r="N223">
        <v>0.36029494312852894</v>
      </c>
      <c r="O223">
        <v>0.9483289533778041</v>
      </c>
      <c r="P223">
        <v>10.865917263076831</v>
      </c>
      <c r="Q223">
        <v>0.42951852266722129</v>
      </c>
      <c r="R223">
        <v>1.0660895993469088</v>
      </c>
      <c r="S223">
        <v>8.3903521056752766</v>
      </c>
      <c r="T223">
        <v>0.36029494312852894</v>
      </c>
      <c r="U223">
        <v>0.9483289533778041</v>
      </c>
      <c r="V223">
        <v>10.865917263076831</v>
      </c>
      <c r="W223">
        <v>1.0899944757822595E-2</v>
      </c>
      <c r="X223">
        <v>2.0598686247737266E-2</v>
      </c>
      <c r="Y223">
        <v>5.6683271662065965E-2</v>
      </c>
      <c r="Z223">
        <v>9.4229434907969964E-3</v>
      </c>
      <c r="AA223">
        <v>1.806984564602902E-2</v>
      </c>
      <c r="AB223">
        <v>5.3758098373482693E-2</v>
      </c>
      <c r="AC223">
        <v>1.0899944757822595E-2</v>
      </c>
      <c r="AD223">
        <v>2.0598686247737266E-2</v>
      </c>
      <c r="AE223">
        <v>5.6683271662065965E-2</v>
      </c>
      <c r="AF223">
        <v>9.4229434907969964E-3</v>
      </c>
      <c r="AG223">
        <v>1.806984564602902E-2</v>
      </c>
      <c r="AH223">
        <v>5.3758098373482693E-2</v>
      </c>
      <c r="AI223">
        <v>0.44041846742504387</v>
      </c>
      <c r="AJ223">
        <v>1.086688285594646</v>
      </c>
      <c r="AK223">
        <v>8.4470353773373432</v>
      </c>
      <c r="AL223">
        <v>0.36971788661932592</v>
      </c>
      <c r="AM223">
        <v>0.96639879902383308</v>
      </c>
      <c r="AN223">
        <v>10.919675361450313</v>
      </c>
      <c r="AO223">
        <v>0.44041846742504387</v>
      </c>
      <c r="AP223">
        <v>1.086688285594646</v>
      </c>
      <c r="AQ223">
        <v>8.4470353773373432</v>
      </c>
      <c r="AR223">
        <v>0.36971788661932592</v>
      </c>
      <c r="AS223">
        <v>0.96639879902383308</v>
      </c>
      <c r="AT223">
        <v>10.919675361450313</v>
      </c>
    </row>
    <row r="224" spans="1:46" x14ac:dyDescent="0.25">
      <c r="A224" s="21"/>
      <c r="B224" s="227"/>
      <c r="C224" s="18" t="s">
        <v>226</v>
      </c>
      <c r="D224">
        <v>1.0660895993469088</v>
      </c>
      <c r="E224">
        <v>1.0660895993469088</v>
      </c>
      <c r="F224">
        <v>2.0598686247737266E-2</v>
      </c>
      <c r="G224">
        <v>2.0598686247737266E-2</v>
      </c>
      <c r="H224">
        <v>1.086688285594646</v>
      </c>
      <c r="I224">
        <v>1.086688285594646</v>
      </c>
      <c r="K224">
        <v>1.0660895993469088</v>
      </c>
      <c r="L224">
        <v>8.3903521056752766</v>
      </c>
      <c r="M224">
        <v>0.36029494312852894</v>
      </c>
      <c r="N224">
        <v>0.9483289533778041</v>
      </c>
      <c r="O224">
        <v>10.865917263076831</v>
      </c>
      <c r="P224">
        <v>0.50942894548902984</v>
      </c>
      <c r="Q224">
        <v>1.0660895993469088</v>
      </c>
      <c r="R224">
        <v>8.3903521056752766</v>
      </c>
      <c r="S224">
        <v>0.36029494312852894</v>
      </c>
      <c r="T224">
        <v>0.9483289533778041</v>
      </c>
      <c r="U224">
        <v>10.865917263076831</v>
      </c>
      <c r="V224">
        <v>0.50942894548902984</v>
      </c>
      <c r="W224">
        <v>2.0598686247737266E-2</v>
      </c>
      <c r="X224">
        <v>5.6683271662065965E-2</v>
      </c>
      <c r="Y224">
        <v>9.4229434907969964E-3</v>
      </c>
      <c r="Z224">
        <v>1.806984564602902E-2</v>
      </c>
      <c r="AA224">
        <v>5.3758098373482693E-2</v>
      </c>
      <c r="AB224">
        <v>9.0172270269259606E-3</v>
      </c>
      <c r="AC224">
        <v>2.0598686247737266E-2</v>
      </c>
      <c r="AD224">
        <v>5.6683271662065965E-2</v>
      </c>
      <c r="AE224">
        <v>9.4229434907969964E-3</v>
      </c>
      <c r="AF224">
        <v>1.806984564602902E-2</v>
      </c>
      <c r="AG224">
        <v>5.3758098373482693E-2</v>
      </c>
      <c r="AH224">
        <v>9.0172270269259606E-3</v>
      </c>
      <c r="AI224">
        <v>1.086688285594646</v>
      </c>
      <c r="AJ224">
        <v>8.4470353773373432</v>
      </c>
      <c r="AK224">
        <v>0.36971788661932592</v>
      </c>
      <c r="AL224">
        <v>0.96639879902383308</v>
      </c>
      <c r="AM224">
        <v>10.919675361450313</v>
      </c>
      <c r="AN224">
        <v>0.51844617251595582</v>
      </c>
      <c r="AO224">
        <v>1.086688285594646</v>
      </c>
      <c r="AP224">
        <v>8.4470353773373432</v>
      </c>
      <c r="AQ224">
        <v>0.36971788661932592</v>
      </c>
      <c r="AR224">
        <v>0.96639879902383308</v>
      </c>
      <c r="AS224">
        <v>10.919675361450313</v>
      </c>
      <c r="AT224">
        <v>0.51844617251595582</v>
      </c>
    </row>
    <row r="225" spans="1:46" x14ac:dyDescent="0.25">
      <c r="A225" s="21"/>
      <c r="B225" s="227" t="s">
        <v>227</v>
      </c>
      <c r="C225" s="18" t="s">
        <v>224</v>
      </c>
      <c r="D225">
        <v>8.3903521056752766</v>
      </c>
      <c r="E225">
        <v>8.3903521056752766</v>
      </c>
      <c r="F225">
        <v>5.6683271662065965E-2</v>
      </c>
      <c r="G225">
        <v>5.6683271662065965E-2</v>
      </c>
      <c r="H225">
        <v>8.4470353773373432</v>
      </c>
      <c r="I225">
        <v>8.4470353773373432</v>
      </c>
      <c r="K225">
        <v>8.3903521056752766</v>
      </c>
      <c r="L225">
        <v>0.36029494312852894</v>
      </c>
      <c r="M225">
        <v>0.9483289533778041</v>
      </c>
      <c r="N225">
        <v>10.865917263076831</v>
      </c>
      <c r="O225">
        <v>0.50942894548902984</v>
      </c>
      <c r="P225">
        <v>1.2644318503881939</v>
      </c>
      <c r="Q225">
        <v>8.3903521056752766</v>
      </c>
      <c r="R225">
        <v>0.36029494312852894</v>
      </c>
      <c r="S225">
        <v>0.9483289533778041</v>
      </c>
      <c r="T225">
        <v>10.865917263076831</v>
      </c>
      <c r="U225">
        <v>0.50942894548902984</v>
      </c>
      <c r="V225">
        <v>1.2644318503881939</v>
      </c>
      <c r="W225">
        <v>5.6683271662065965E-2</v>
      </c>
      <c r="X225">
        <v>9.4229434907969964E-3</v>
      </c>
      <c r="Y225">
        <v>1.806984564602902E-2</v>
      </c>
      <c r="Z225">
        <v>5.3758098373482693E-2</v>
      </c>
      <c r="AA225">
        <v>9.0172270269259606E-3</v>
      </c>
      <c r="AB225">
        <v>1.7040731350400823E-2</v>
      </c>
      <c r="AC225">
        <v>5.6683271662065965E-2</v>
      </c>
      <c r="AD225">
        <v>9.4229434907969964E-3</v>
      </c>
      <c r="AE225">
        <v>1.806984564602902E-2</v>
      </c>
      <c r="AF225">
        <v>5.3758098373482693E-2</v>
      </c>
      <c r="AG225">
        <v>9.0172270269259606E-3</v>
      </c>
      <c r="AH225">
        <v>1.7040731350400823E-2</v>
      </c>
      <c r="AI225">
        <v>8.4470353773373432</v>
      </c>
      <c r="AJ225">
        <v>0.36971788661932592</v>
      </c>
      <c r="AK225">
        <v>0.96639879902383308</v>
      </c>
      <c r="AL225">
        <v>10.919675361450313</v>
      </c>
      <c r="AM225">
        <v>0.51844617251595582</v>
      </c>
      <c r="AN225">
        <v>1.2814725817385948</v>
      </c>
      <c r="AO225">
        <v>8.4470353773373432</v>
      </c>
      <c r="AP225">
        <v>0.36971788661932592</v>
      </c>
      <c r="AQ225">
        <v>0.96639879902383308</v>
      </c>
      <c r="AR225">
        <v>10.919675361450313</v>
      </c>
      <c r="AS225">
        <v>0.51844617251595582</v>
      </c>
      <c r="AT225">
        <v>1.2814725817385948</v>
      </c>
    </row>
    <row r="226" spans="1:46" x14ac:dyDescent="0.25">
      <c r="A226" s="21"/>
      <c r="B226" s="227"/>
      <c r="C226" s="18" t="s">
        <v>225</v>
      </c>
      <c r="D226">
        <v>0.36029494312852894</v>
      </c>
      <c r="E226">
        <v>0.36029494312852894</v>
      </c>
      <c r="F226">
        <v>9.4229434907969964E-3</v>
      </c>
      <c r="G226">
        <v>9.4229434907969964E-3</v>
      </c>
      <c r="H226">
        <v>0.36971788661932592</v>
      </c>
      <c r="I226">
        <v>0.36971788661932592</v>
      </c>
      <c r="K226">
        <v>0.36029494312852894</v>
      </c>
      <c r="L226">
        <v>0.9483289533778041</v>
      </c>
      <c r="M226">
        <v>10.865917263076831</v>
      </c>
      <c r="N226">
        <v>0.50942894548902984</v>
      </c>
      <c r="O226">
        <v>1.2644318503881939</v>
      </c>
      <c r="P226">
        <v>9.9513478462660245</v>
      </c>
      <c r="Q226">
        <v>0.36029494312852894</v>
      </c>
      <c r="R226">
        <v>0.9483289533778041</v>
      </c>
      <c r="S226">
        <v>10.865917263076831</v>
      </c>
      <c r="T226">
        <v>0.50942894548902984</v>
      </c>
      <c r="U226">
        <v>1.2644318503881939</v>
      </c>
      <c r="V226">
        <v>9.9513478462660245</v>
      </c>
      <c r="W226">
        <v>9.4229434907969964E-3</v>
      </c>
      <c r="X226">
        <v>1.806984564602902E-2</v>
      </c>
      <c r="Y226">
        <v>5.3758098373482693E-2</v>
      </c>
      <c r="Z226">
        <v>9.0172270269259606E-3</v>
      </c>
      <c r="AA226">
        <v>1.7040731350400823E-2</v>
      </c>
      <c r="AB226">
        <v>4.6892524738618192E-2</v>
      </c>
      <c r="AC226">
        <v>9.4229434907969964E-3</v>
      </c>
      <c r="AD226">
        <v>1.806984564602902E-2</v>
      </c>
      <c r="AE226">
        <v>5.3758098373482693E-2</v>
      </c>
      <c r="AF226">
        <v>9.0172270269259606E-3</v>
      </c>
      <c r="AG226">
        <v>1.7040731350400823E-2</v>
      </c>
      <c r="AH226">
        <v>4.6892524738618192E-2</v>
      </c>
      <c r="AI226">
        <v>0.36971788661932592</v>
      </c>
      <c r="AJ226">
        <v>0.96639879902383308</v>
      </c>
      <c r="AK226">
        <v>10.919675361450313</v>
      </c>
      <c r="AL226">
        <v>0.51844617251595582</v>
      </c>
      <c r="AM226">
        <v>1.2814725817385948</v>
      </c>
      <c r="AN226">
        <v>9.998240371004643</v>
      </c>
      <c r="AO226">
        <v>0.36971788661932592</v>
      </c>
      <c r="AP226">
        <v>0.96639879902383308</v>
      </c>
      <c r="AQ226">
        <v>10.919675361450313</v>
      </c>
      <c r="AR226">
        <v>0.51844617251595582</v>
      </c>
      <c r="AS226">
        <v>1.2814725817385948</v>
      </c>
      <c r="AT226">
        <v>9.998240371004643</v>
      </c>
    </row>
    <row r="227" spans="1:46" x14ac:dyDescent="0.25">
      <c r="A227" s="21"/>
      <c r="B227" s="227"/>
      <c r="C227" s="18" t="s">
        <v>226</v>
      </c>
      <c r="D227">
        <v>0.9483289533778041</v>
      </c>
      <c r="E227">
        <v>0.9483289533778041</v>
      </c>
      <c r="F227">
        <v>1.806984564602902E-2</v>
      </c>
      <c r="G227">
        <v>1.806984564602902E-2</v>
      </c>
      <c r="H227">
        <v>0.96639879902383308</v>
      </c>
      <c r="I227">
        <v>0.96639879902383308</v>
      </c>
      <c r="K227">
        <v>0.9483289533778041</v>
      </c>
      <c r="L227">
        <v>10.865917263076831</v>
      </c>
      <c r="M227">
        <v>0.50942894548902984</v>
      </c>
      <c r="N227">
        <v>1.2644318503881939</v>
      </c>
      <c r="O227">
        <v>9.9513478462660245</v>
      </c>
      <c r="P227">
        <v>0.4273265604547668</v>
      </c>
      <c r="Q227">
        <v>0.9483289533778041</v>
      </c>
      <c r="R227">
        <v>10.865917263076831</v>
      </c>
      <c r="S227">
        <v>0.50942894548902984</v>
      </c>
      <c r="T227">
        <v>1.2644318503881939</v>
      </c>
      <c r="U227">
        <v>9.9513478462660245</v>
      </c>
      <c r="V227">
        <v>0.4273265604547668</v>
      </c>
      <c r="W227">
        <v>1.806984564602902E-2</v>
      </c>
      <c r="X227">
        <v>5.3758098373482693E-2</v>
      </c>
      <c r="Y227">
        <v>9.0172270269259606E-3</v>
      </c>
      <c r="Z227">
        <v>1.7040731350400823E-2</v>
      </c>
      <c r="AA227">
        <v>4.6892524738618192E-2</v>
      </c>
      <c r="AB227">
        <v>7.7953441605684223E-3</v>
      </c>
      <c r="AC227">
        <v>1.806984564602902E-2</v>
      </c>
      <c r="AD227">
        <v>5.3758098373482693E-2</v>
      </c>
      <c r="AE227">
        <v>9.0172270269259606E-3</v>
      </c>
      <c r="AF227">
        <v>1.7040731350400823E-2</v>
      </c>
      <c r="AG227">
        <v>4.6892524738618192E-2</v>
      </c>
      <c r="AH227">
        <v>7.7953441605684223E-3</v>
      </c>
      <c r="AI227">
        <v>0.96639879902383308</v>
      </c>
      <c r="AJ227">
        <v>10.919675361450313</v>
      </c>
      <c r="AK227">
        <v>0.51844617251595582</v>
      </c>
      <c r="AL227">
        <v>1.2814725817385948</v>
      </c>
      <c r="AM227">
        <v>9.998240371004643</v>
      </c>
      <c r="AN227">
        <v>0.43512190461533523</v>
      </c>
      <c r="AO227">
        <v>0.96639879902383308</v>
      </c>
      <c r="AP227">
        <v>10.919675361450313</v>
      </c>
      <c r="AQ227">
        <v>0.51844617251595582</v>
      </c>
      <c r="AR227">
        <v>1.2814725817385948</v>
      </c>
      <c r="AS227">
        <v>9.998240371004643</v>
      </c>
      <c r="AT227">
        <v>0.43512190461533523</v>
      </c>
    </row>
    <row r="228" spans="1:46" x14ac:dyDescent="0.25">
      <c r="A228" s="21" t="s">
        <v>67</v>
      </c>
      <c r="B228" s="227" t="s">
        <v>223</v>
      </c>
      <c r="C228" s="18" t="s">
        <v>224</v>
      </c>
      <c r="D228">
        <v>10.865917263076831</v>
      </c>
      <c r="E228">
        <v>10.865917263076831</v>
      </c>
      <c r="F228">
        <v>5.3758098373482693E-2</v>
      </c>
      <c r="G228">
        <v>5.3758098373482693E-2</v>
      </c>
      <c r="H228">
        <v>10.919675361450313</v>
      </c>
      <c r="I228">
        <v>10.919675361450313</v>
      </c>
      <c r="K228">
        <v>10.865917263076831</v>
      </c>
      <c r="L228">
        <v>0.50942894548902984</v>
      </c>
      <c r="M228">
        <v>1.2644318503881939</v>
      </c>
      <c r="N228">
        <v>9.9513478462660245</v>
      </c>
      <c r="O228">
        <v>0.4273265604547668</v>
      </c>
      <c r="P228">
        <v>1.1247622470294885</v>
      </c>
      <c r="Q228">
        <v>10.865917263076831</v>
      </c>
      <c r="R228">
        <v>0.50942894548902984</v>
      </c>
      <c r="S228">
        <v>1.2644318503881939</v>
      </c>
      <c r="T228">
        <v>9.9513478462660245</v>
      </c>
      <c r="U228">
        <v>0.4273265604547668</v>
      </c>
      <c r="V228">
        <v>1.1247622470294885</v>
      </c>
      <c r="W228">
        <v>5.3758098373482693E-2</v>
      </c>
      <c r="X228">
        <v>9.0172270269259606E-3</v>
      </c>
      <c r="Y228">
        <v>1.7040731350400823E-2</v>
      </c>
      <c r="Z228">
        <v>4.6892524738618192E-2</v>
      </c>
      <c r="AA228">
        <v>7.7953441605684223E-3</v>
      </c>
      <c r="AB228">
        <v>1.4948690488987637E-2</v>
      </c>
      <c r="AC228">
        <v>5.3758098373482693E-2</v>
      </c>
      <c r="AD228">
        <v>9.0172270269259606E-3</v>
      </c>
      <c r="AE228">
        <v>1.7040731350400823E-2</v>
      </c>
      <c r="AF228">
        <v>4.6892524738618192E-2</v>
      </c>
      <c r="AG228">
        <v>7.7953441605684223E-3</v>
      </c>
      <c r="AH228">
        <v>1.4948690488987637E-2</v>
      </c>
      <c r="AI228">
        <v>10.919675361450313</v>
      </c>
      <c r="AJ228">
        <v>0.51844617251595582</v>
      </c>
      <c r="AK228">
        <v>1.2814725817385948</v>
      </c>
      <c r="AL228">
        <v>9.998240371004643</v>
      </c>
      <c r="AM228">
        <v>0.43512190461533523</v>
      </c>
      <c r="AN228">
        <v>1.1397109375184762</v>
      </c>
      <c r="AO228">
        <v>10.919675361450313</v>
      </c>
      <c r="AP228">
        <v>0.51844617251595582</v>
      </c>
      <c r="AQ228">
        <v>1.2814725817385948</v>
      </c>
      <c r="AR228">
        <v>9.998240371004643</v>
      </c>
      <c r="AS228">
        <v>0.43512190461533523</v>
      </c>
      <c r="AT228">
        <v>1.1397109375184762</v>
      </c>
    </row>
    <row r="229" spans="1:46" x14ac:dyDescent="0.25">
      <c r="A229" s="21"/>
      <c r="B229" s="227"/>
      <c r="C229" s="18" t="s">
        <v>225</v>
      </c>
      <c r="D229">
        <v>0.50942894548902984</v>
      </c>
      <c r="E229">
        <v>0.50942894548902984</v>
      </c>
      <c r="F229">
        <v>9.0172270269259606E-3</v>
      </c>
      <c r="G229">
        <v>9.0172270269259606E-3</v>
      </c>
      <c r="H229">
        <v>0.51844617251595582</v>
      </c>
      <c r="I229">
        <v>0.51844617251595582</v>
      </c>
      <c r="K229">
        <v>0.50942894548902984</v>
      </c>
      <c r="L229">
        <v>1.2644318503881939</v>
      </c>
      <c r="M229">
        <v>9.9513478462660245</v>
      </c>
      <c r="N229">
        <v>0.4273265604547668</v>
      </c>
      <c r="O229">
        <v>1.1247622470294885</v>
      </c>
      <c r="P229">
        <v>7.6700592445248237</v>
      </c>
      <c r="Q229">
        <v>0.50942894548902984</v>
      </c>
      <c r="R229">
        <v>1.2644318503881939</v>
      </c>
      <c r="S229">
        <v>9.9513478462660245</v>
      </c>
      <c r="T229">
        <v>0.4273265604547668</v>
      </c>
      <c r="U229">
        <v>1.1247622470294885</v>
      </c>
      <c r="V229">
        <v>7.6700592445248237</v>
      </c>
      <c r="W229">
        <v>9.0172270269259606E-3</v>
      </c>
      <c r="X229">
        <v>1.7040731350400823E-2</v>
      </c>
      <c r="Y229">
        <v>4.6892524738618192E-2</v>
      </c>
      <c r="Z229">
        <v>7.7953441605684223E-3</v>
      </c>
      <c r="AA229">
        <v>1.4948690488987637E-2</v>
      </c>
      <c r="AB229">
        <v>6.4982316715198885E-2</v>
      </c>
      <c r="AC229">
        <v>9.0172270269259606E-3</v>
      </c>
      <c r="AD229">
        <v>1.7040731350400823E-2</v>
      </c>
      <c r="AE229">
        <v>4.6892524738618192E-2</v>
      </c>
      <c r="AF229">
        <v>7.7953441605684223E-3</v>
      </c>
      <c r="AG229">
        <v>1.4948690488987637E-2</v>
      </c>
      <c r="AH229">
        <v>6.4982316715198885E-2</v>
      </c>
      <c r="AI229">
        <v>0.51844617251595582</v>
      </c>
      <c r="AJ229">
        <v>1.2814725817385948</v>
      </c>
      <c r="AK229">
        <v>9.998240371004643</v>
      </c>
      <c r="AL229">
        <v>0.43512190461533523</v>
      </c>
      <c r="AM229">
        <v>1.1397109375184762</v>
      </c>
      <c r="AN229">
        <v>7.7350415612400223</v>
      </c>
      <c r="AO229">
        <v>0.51844617251595582</v>
      </c>
      <c r="AP229">
        <v>1.2814725817385948</v>
      </c>
      <c r="AQ229">
        <v>9.998240371004643</v>
      </c>
      <c r="AR229">
        <v>0.43512190461533523</v>
      </c>
      <c r="AS229">
        <v>1.1397109375184762</v>
      </c>
      <c r="AT229">
        <v>7.7350415612400223</v>
      </c>
    </row>
    <row r="230" spans="1:46" x14ac:dyDescent="0.25">
      <c r="A230" s="21"/>
      <c r="B230" s="227"/>
      <c r="C230" s="18" t="s">
        <v>226</v>
      </c>
      <c r="D230">
        <v>1.2644318503881939</v>
      </c>
      <c r="E230">
        <v>1.2644318503881939</v>
      </c>
      <c r="F230">
        <v>1.7040731350400823E-2</v>
      </c>
      <c r="G230">
        <v>1.7040731350400823E-2</v>
      </c>
      <c r="H230">
        <v>1.2814725817385948</v>
      </c>
      <c r="I230">
        <v>1.2814725817385948</v>
      </c>
      <c r="K230">
        <v>1.2644318503881939</v>
      </c>
      <c r="L230">
        <v>9.9513478462660245</v>
      </c>
      <c r="M230">
        <v>0.4273265604547668</v>
      </c>
      <c r="N230">
        <v>1.1247622470294885</v>
      </c>
      <c r="O230">
        <v>7.6700592445248237</v>
      </c>
      <c r="P230">
        <v>0.35959690269813877</v>
      </c>
      <c r="Q230">
        <v>1.2644318503881939</v>
      </c>
      <c r="R230">
        <v>9.9513478462660245</v>
      </c>
      <c r="S230">
        <v>0.4273265604547668</v>
      </c>
      <c r="T230">
        <v>1.1247622470294885</v>
      </c>
      <c r="U230">
        <v>7.6700592445248237</v>
      </c>
      <c r="V230">
        <v>0.35959690269813877</v>
      </c>
      <c r="W230">
        <v>1.7040731350400823E-2</v>
      </c>
      <c r="X230">
        <v>4.6892524738618192E-2</v>
      </c>
      <c r="Y230">
        <v>7.7953441605684223E-3</v>
      </c>
      <c r="Z230">
        <v>1.4948690488987637E-2</v>
      </c>
      <c r="AA230">
        <v>6.4982316715198885E-2</v>
      </c>
      <c r="AB230">
        <v>1.0899944757822595E-2</v>
      </c>
      <c r="AC230">
        <v>1.7040731350400823E-2</v>
      </c>
      <c r="AD230">
        <v>4.6892524738618192E-2</v>
      </c>
      <c r="AE230">
        <v>7.7953441605684223E-3</v>
      </c>
      <c r="AF230">
        <v>1.4948690488987637E-2</v>
      </c>
      <c r="AG230">
        <v>6.4982316715198885E-2</v>
      </c>
      <c r="AH230">
        <v>1.0899944757822595E-2</v>
      </c>
      <c r="AI230">
        <v>1.2814725817385948</v>
      </c>
      <c r="AJ230">
        <v>9.998240371004643</v>
      </c>
      <c r="AK230">
        <v>0.43512190461533523</v>
      </c>
      <c r="AL230">
        <v>1.1397109375184762</v>
      </c>
      <c r="AM230">
        <v>7.7350415612400223</v>
      </c>
      <c r="AN230">
        <v>0.37049684745596134</v>
      </c>
      <c r="AO230">
        <v>1.2814725817385948</v>
      </c>
      <c r="AP230">
        <v>9.998240371004643</v>
      </c>
      <c r="AQ230">
        <v>0.43512190461533523</v>
      </c>
      <c r="AR230">
        <v>1.1397109375184762</v>
      </c>
      <c r="AS230">
        <v>7.7350415612400223</v>
      </c>
      <c r="AT230">
        <v>0.37049684745596134</v>
      </c>
    </row>
    <row r="231" spans="1:46" x14ac:dyDescent="0.25">
      <c r="A231" s="21"/>
      <c r="B231" s="227" t="s">
        <v>227</v>
      </c>
      <c r="C231" s="18" t="s">
        <v>224</v>
      </c>
      <c r="D231">
        <v>9.9513478462660245</v>
      </c>
      <c r="E231">
        <v>9.9513478462660245</v>
      </c>
      <c r="F231">
        <v>4.6892524738618192E-2</v>
      </c>
      <c r="G231">
        <v>4.6892524738618192E-2</v>
      </c>
      <c r="H231">
        <v>9.998240371004643</v>
      </c>
      <c r="I231">
        <v>9.998240371004643</v>
      </c>
      <c r="K231">
        <v>9.9513478462660245</v>
      </c>
      <c r="L231">
        <v>0.4273265604547668</v>
      </c>
      <c r="M231">
        <v>1.1247622470294885</v>
      </c>
      <c r="N231">
        <v>7.6700592445248237</v>
      </c>
      <c r="O231">
        <v>0.35959690269813877</v>
      </c>
      <c r="P231">
        <v>0.89254012968578411</v>
      </c>
      <c r="Q231">
        <v>9.9513478462660245</v>
      </c>
      <c r="R231">
        <v>0.4273265604547668</v>
      </c>
      <c r="S231">
        <v>1.1247622470294885</v>
      </c>
      <c r="T231">
        <v>7.6700592445248237</v>
      </c>
      <c r="U231">
        <v>0.35959690269813877</v>
      </c>
      <c r="V231">
        <v>0.89254012968578411</v>
      </c>
      <c r="W231">
        <v>4.6892524738618192E-2</v>
      </c>
      <c r="X231">
        <v>7.7953441605684223E-3</v>
      </c>
      <c r="Y231">
        <v>1.4948690488987637E-2</v>
      </c>
      <c r="Z231">
        <v>6.4982316715198885E-2</v>
      </c>
      <c r="AA231">
        <v>1.0899944757822595E-2</v>
      </c>
      <c r="AB231">
        <v>2.0598686247737266E-2</v>
      </c>
      <c r="AC231">
        <v>4.6892524738618192E-2</v>
      </c>
      <c r="AD231">
        <v>7.7953441605684223E-3</v>
      </c>
      <c r="AE231">
        <v>1.4948690488987637E-2</v>
      </c>
      <c r="AF231">
        <v>6.4982316715198885E-2</v>
      </c>
      <c r="AG231">
        <v>1.0899944757822595E-2</v>
      </c>
      <c r="AH231">
        <v>2.0598686247737266E-2</v>
      </c>
      <c r="AI231">
        <v>9.998240371004643</v>
      </c>
      <c r="AJ231">
        <v>0.43512190461533523</v>
      </c>
      <c r="AK231">
        <v>1.1397109375184762</v>
      </c>
      <c r="AL231">
        <v>7.7350415612400223</v>
      </c>
      <c r="AM231">
        <v>0.37049684745596134</v>
      </c>
      <c r="AN231">
        <v>0.91313881593352142</v>
      </c>
      <c r="AO231">
        <v>9.998240371004643</v>
      </c>
      <c r="AP231">
        <v>0.43512190461533523</v>
      </c>
      <c r="AQ231">
        <v>1.1397109375184762</v>
      </c>
      <c r="AR231">
        <v>7.7350415612400223</v>
      </c>
      <c r="AS231">
        <v>0.37049684745596134</v>
      </c>
      <c r="AT231">
        <v>0.91313881593352142</v>
      </c>
    </row>
    <row r="232" spans="1:46" x14ac:dyDescent="0.25">
      <c r="A232" s="21"/>
      <c r="B232" s="227"/>
      <c r="C232" s="18" t="s">
        <v>225</v>
      </c>
      <c r="D232">
        <v>0.4273265604547668</v>
      </c>
      <c r="E232">
        <v>0.4273265604547668</v>
      </c>
      <c r="F232">
        <v>7.7953441605684223E-3</v>
      </c>
      <c r="G232">
        <v>7.7953441605684223E-3</v>
      </c>
      <c r="H232">
        <v>0.43512190461533523</v>
      </c>
      <c r="I232">
        <v>0.43512190461533523</v>
      </c>
      <c r="K232">
        <v>0.4273265604547668</v>
      </c>
      <c r="L232">
        <v>1.1247622470294885</v>
      </c>
      <c r="M232">
        <v>7.6700592445248237</v>
      </c>
      <c r="N232">
        <v>0.35959690269813877</v>
      </c>
      <c r="O232">
        <v>0.89254012968578411</v>
      </c>
      <c r="P232">
        <v>7.0244808326583712</v>
      </c>
      <c r="Q232">
        <v>0.4273265604547668</v>
      </c>
      <c r="R232">
        <v>1.1247622470294885</v>
      </c>
      <c r="S232">
        <v>7.6700592445248237</v>
      </c>
      <c r="T232">
        <v>0.35959690269813877</v>
      </c>
      <c r="U232">
        <v>0.89254012968578411</v>
      </c>
      <c r="V232">
        <v>7.0244808326583712</v>
      </c>
      <c r="W232">
        <v>7.7953441605684223E-3</v>
      </c>
      <c r="X232">
        <v>1.4948690488987637E-2</v>
      </c>
      <c r="Y232">
        <v>6.4982316715198885E-2</v>
      </c>
      <c r="Z232">
        <v>1.0899944757822595E-2</v>
      </c>
      <c r="AA232">
        <v>2.0598686247737266E-2</v>
      </c>
      <c r="AB232">
        <v>5.6683271662065965E-2</v>
      </c>
      <c r="AC232">
        <v>7.7953441605684223E-3</v>
      </c>
      <c r="AD232">
        <v>1.4948690488987637E-2</v>
      </c>
      <c r="AE232">
        <v>6.4982316715198885E-2</v>
      </c>
      <c r="AF232">
        <v>1.0899944757822595E-2</v>
      </c>
      <c r="AG232">
        <v>2.0598686247737266E-2</v>
      </c>
      <c r="AH232">
        <v>5.6683271662065965E-2</v>
      </c>
      <c r="AI232">
        <v>0.43512190461533523</v>
      </c>
      <c r="AJ232">
        <v>1.1397109375184762</v>
      </c>
      <c r="AK232">
        <v>7.7350415612400223</v>
      </c>
      <c r="AL232">
        <v>0.37049684745596134</v>
      </c>
      <c r="AM232">
        <v>0.91313881593352142</v>
      </c>
      <c r="AN232">
        <v>7.081164104320437</v>
      </c>
      <c r="AO232">
        <v>0.43512190461533523</v>
      </c>
      <c r="AP232">
        <v>1.1397109375184762</v>
      </c>
      <c r="AQ232">
        <v>7.7350415612400223</v>
      </c>
      <c r="AR232">
        <v>0.37049684745596134</v>
      </c>
      <c r="AS232">
        <v>0.91313881593352142</v>
      </c>
      <c r="AT232">
        <v>7.081164104320437</v>
      </c>
    </row>
    <row r="233" spans="1:46" x14ac:dyDescent="0.25">
      <c r="A233" s="21"/>
      <c r="B233" s="227"/>
      <c r="C233" s="18" t="s">
        <v>226</v>
      </c>
      <c r="D233">
        <v>1.1247622470294885</v>
      </c>
      <c r="E233">
        <v>1.1247622470294885</v>
      </c>
      <c r="F233">
        <v>1.4948690488987637E-2</v>
      </c>
      <c r="G233">
        <v>1.4948690488987637E-2</v>
      </c>
      <c r="H233">
        <v>1.1397109375184762</v>
      </c>
      <c r="I233">
        <v>1.1397109375184762</v>
      </c>
      <c r="K233">
        <v>1.1247622470294885</v>
      </c>
      <c r="L233">
        <v>7.6700592445248237</v>
      </c>
      <c r="M233">
        <v>0.35959690269813877</v>
      </c>
      <c r="N233">
        <v>0.89254012968578411</v>
      </c>
      <c r="O233">
        <v>7.0244808326583712</v>
      </c>
      <c r="P233">
        <v>0.30164227796807075</v>
      </c>
      <c r="Q233">
        <v>1.1247622470294885</v>
      </c>
      <c r="R233">
        <v>7.6700592445248237</v>
      </c>
      <c r="S233">
        <v>0.35959690269813877</v>
      </c>
      <c r="T233">
        <v>0.89254012968578411</v>
      </c>
      <c r="U233">
        <v>7.0244808326583712</v>
      </c>
      <c r="V233">
        <v>0.30164227796807075</v>
      </c>
      <c r="W233">
        <v>1.4948690488987637E-2</v>
      </c>
      <c r="X233">
        <v>6.4982316715198885E-2</v>
      </c>
      <c r="Y233">
        <v>1.0899944757822595E-2</v>
      </c>
      <c r="Z233">
        <v>2.0598686247737266E-2</v>
      </c>
      <c r="AA233">
        <v>5.6683271662065965E-2</v>
      </c>
      <c r="AB233">
        <v>9.4229434907969964E-3</v>
      </c>
      <c r="AC233">
        <v>1.4948690488987637E-2</v>
      </c>
      <c r="AD233">
        <v>6.4982316715198885E-2</v>
      </c>
      <c r="AE233">
        <v>1.0899944757822595E-2</v>
      </c>
      <c r="AF233">
        <v>2.0598686247737266E-2</v>
      </c>
      <c r="AG233">
        <v>5.6683271662065965E-2</v>
      </c>
      <c r="AH233">
        <v>9.4229434907969964E-3</v>
      </c>
      <c r="AI233">
        <v>1.1397109375184762</v>
      </c>
      <c r="AJ233">
        <v>7.7350415612400223</v>
      </c>
      <c r="AK233">
        <v>0.37049684745596134</v>
      </c>
      <c r="AL233">
        <v>0.91313881593352142</v>
      </c>
      <c r="AM233">
        <v>7.081164104320437</v>
      </c>
      <c r="AN233">
        <v>0.31106522145886772</v>
      </c>
      <c r="AO233">
        <v>1.1397109375184762</v>
      </c>
      <c r="AP233">
        <v>7.7350415612400223</v>
      </c>
      <c r="AQ233">
        <v>0.37049684745596134</v>
      </c>
      <c r="AR233">
        <v>0.91313881593352142</v>
      </c>
      <c r="AS233">
        <v>7.081164104320437</v>
      </c>
      <c r="AT233">
        <v>0.31106522145886772</v>
      </c>
    </row>
    <row r="234" spans="1:46" x14ac:dyDescent="0.25">
      <c r="A234" s="21" t="s">
        <v>68</v>
      </c>
      <c r="B234" s="227" t="s">
        <v>223</v>
      </c>
      <c r="C234" s="18" t="s">
        <v>224</v>
      </c>
      <c r="D234">
        <v>7.6700592445248237</v>
      </c>
      <c r="E234">
        <v>7.6700592445248237</v>
      </c>
      <c r="F234">
        <v>6.4982316715198885E-2</v>
      </c>
      <c r="G234">
        <v>6.4982316715198885E-2</v>
      </c>
      <c r="H234">
        <v>7.7350415612400223</v>
      </c>
      <c r="I234">
        <v>7.7350415612400223</v>
      </c>
      <c r="K234">
        <v>7.6700592445248237</v>
      </c>
      <c r="L234">
        <v>0.35959690269813877</v>
      </c>
      <c r="M234">
        <v>0.89254012968578411</v>
      </c>
      <c r="N234">
        <v>7.0244808326583712</v>
      </c>
      <c r="O234">
        <v>0.30164227796807075</v>
      </c>
      <c r="P234">
        <v>0.79394982143258019</v>
      </c>
      <c r="Q234">
        <v>7.6700592445248237</v>
      </c>
      <c r="R234">
        <v>0.35959690269813877</v>
      </c>
      <c r="S234">
        <v>0.89254012968578411</v>
      </c>
      <c r="T234">
        <v>7.0244808326583712</v>
      </c>
      <c r="U234">
        <v>0.30164227796807075</v>
      </c>
      <c r="V234">
        <v>0.79394982143258019</v>
      </c>
      <c r="W234">
        <v>6.4982316715198885E-2</v>
      </c>
      <c r="X234">
        <v>1.0899944757822595E-2</v>
      </c>
      <c r="Y234">
        <v>2.0598686247737266E-2</v>
      </c>
      <c r="Z234">
        <v>5.6683271662065965E-2</v>
      </c>
      <c r="AA234">
        <v>9.4229434907969964E-3</v>
      </c>
      <c r="AB234">
        <v>1.806984564602902E-2</v>
      </c>
      <c r="AC234">
        <v>6.4982316715198885E-2</v>
      </c>
      <c r="AD234">
        <v>1.0899944757822595E-2</v>
      </c>
      <c r="AE234">
        <v>2.0598686247737266E-2</v>
      </c>
      <c r="AF234">
        <v>5.6683271662065965E-2</v>
      </c>
      <c r="AG234">
        <v>9.4229434907969964E-3</v>
      </c>
      <c r="AH234">
        <v>1.806984564602902E-2</v>
      </c>
      <c r="AI234">
        <v>7.7350415612400223</v>
      </c>
      <c r="AJ234">
        <v>0.37049684745596134</v>
      </c>
      <c r="AK234">
        <v>0.91313881593352142</v>
      </c>
      <c r="AL234">
        <v>7.081164104320437</v>
      </c>
      <c r="AM234">
        <v>0.31106522145886772</v>
      </c>
      <c r="AN234">
        <v>0.81201966707860918</v>
      </c>
      <c r="AO234">
        <v>7.7350415612400223</v>
      </c>
      <c r="AP234">
        <v>0.37049684745596134</v>
      </c>
      <c r="AQ234">
        <v>0.91313881593352142</v>
      </c>
      <c r="AR234">
        <v>7.081164104320437</v>
      </c>
      <c r="AS234">
        <v>0.31106522145886772</v>
      </c>
      <c r="AT234">
        <v>0.81201966707860918</v>
      </c>
    </row>
    <row r="235" spans="1:46" x14ac:dyDescent="0.25">
      <c r="A235" s="21"/>
      <c r="B235" s="227"/>
      <c r="C235" s="18" t="s">
        <v>225</v>
      </c>
      <c r="D235">
        <v>0.35959690269813877</v>
      </c>
      <c r="E235">
        <v>0.35959690269813877</v>
      </c>
      <c r="F235">
        <v>1.0899944757822595E-2</v>
      </c>
      <c r="G235">
        <v>1.0899944757822595E-2</v>
      </c>
      <c r="H235">
        <v>0.37049684745596134</v>
      </c>
      <c r="I235">
        <v>0.37049684745596134</v>
      </c>
      <c r="K235">
        <v>0.35959690269813877</v>
      </c>
      <c r="L235">
        <v>0.89254012968578411</v>
      </c>
      <c r="M235">
        <v>7.0244808326583712</v>
      </c>
      <c r="N235">
        <v>0.30164227796807075</v>
      </c>
      <c r="O235">
        <v>0.79394982143258019</v>
      </c>
      <c r="P235">
        <v>17.47069050141765</v>
      </c>
      <c r="Q235">
        <v>0.35959690269813877</v>
      </c>
      <c r="R235">
        <v>0.89254012968578411</v>
      </c>
      <c r="S235">
        <v>7.0244808326583712</v>
      </c>
      <c r="T235">
        <v>0.30164227796807075</v>
      </c>
      <c r="U235">
        <v>0.79394982143258019</v>
      </c>
      <c r="V235">
        <v>17.47069050141765</v>
      </c>
      <c r="W235">
        <v>1.0899944757822595E-2</v>
      </c>
      <c r="X235">
        <v>2.0598686247737266E-2</v>
      </c>
      <c r="Y235">
        <v>5.6683271662065965E-2</v>
      </c>
      <c r="Z235">
        <v>9.4229434907969964E-3</v>
      </c>
      <c r="AA235">
        <v>1.806984564602902E-2</v>
      </c>
      <c r="AB235">
        <v>5.0804356704610032E-2</v>
      </c>
      <c r="AC235">
        <v>1.0899944757822595E-2</v>
      </c>
      <c r="AD235">
        <v>2.0598686247737266E-2</v>
      </c>
      <c r="AE235">
        <v>5.6683271662065965E-2</v>
      </c>
      <c r="AF235">
        <v>9.4229434907969964E-3</v>
      </c>
      <c r="AG235">
        <v>1.806984564602902E-2</v>
      </c>
      <c r="AH235">
        <v>5.0804356704610032E-2</v>
      </c>
      <c r="AI235">
        <v>0.37049684745596134</v>
      </c>
      <c r="AJ235">
        <v>0.91313881593352142</v>
      </c>
      <c r="AK235">
        <v>7.081164104320437</v>
      </c>
      <c r="AL235">
        <v>0.31106522145886772</v>
      </c>
      <c r="AM235">
        <v>0.81201966707860918</v>
      </c>
      <c r="AN235">
        <v>17.52149485812226</v>
      </c>
      <c r="AO235">
        <v>0.37049684745596134</v>
      </c>
      <c r="AP235">
        <v>0.91313881593352142</v>
      </c>
      <c r="AQ235">
        <v>7.081164104320437</v>
      </c>
      <c r="AR235">
        <v>0.31106522145886772</v>
      </c>
      <c r="AS235">
        <v>0.81201966707860918</v>
      </c>
      <c r="AT235">
        <v>17.52149485812226</v>
      </c>
    </row>
    <row r="236" spans="1:46" x14ac:dyDescent="0.25">
      <c r="A236" s="21"/>
      <c r="B236" s="227"/>
      <c r="C236" s="18" t="s">
        <v>226</v>
      </c>
      <c r="D236">
        <v>0.89254012968578411</v>
      </c>
      <c r="E236">
        <v>0.89254012968578411</v>
      </c>
      <c r="F236">
        <v>2.0598686247737266E-2</v>
      </c>
      <c r="G236">
        <v>2.0598686247737266E-2</v>
      </c>
      <c r="H236">
        <v>0.91313881593352142</v>
      </c>
      <c r="I236">
        <v>0.91313881593352142</v>
      </c>
      <c r="K236">
        <v>0.89254012968578411</v>
      </c>
      <c r="L236">
        <v>7.0244808326583712</v>
      </c>
      <c r="M236">
        <v>0.30164227796807075</v>
      </c>
      <c r="N236">
        <v>0.79394982143258019</v>
      </c>
      <c r="O236">
        <v>17.47069050141765</v>
      </c>
      <c r="P236">
        <v>0.81908183392353817</v>
      </c>
      <c r="Q236">
        <v>0.89254012968578411</v>
      </c>
      <c r="R236">
        <v>7.0244808326583712</v>
      </c>
      <c r="S236">
        <v>0.30164227796807075</v>
      </c>
      <c r="T236">
        <v>0.79394982143258019</v>
      </c>
      <c r="U236">
        <v>17.47069050141765</v>
      </c>
      <c r="V236">
        <v>0.81908183392353817</v>
      </c>
      <c r="W236">
        <v>2.0598686247737266E-2</v>
      </c>
      <c r="X236">
        <v>5.6683271662065965E-2</v>
      </c>
      <c r="Y236">
        <v>9.4229434907969964E-3</v>
      </c>
      <c r="Z236">
        <v>1.806984564602902E-2</v>
      </c>
      <c r="AA236">
        <v>5.0804356704610032E-2</v>
      </c>
      <c r="AB236">
        <v>8.5217749924794816E-3</v>
      </c>
      <c r="AC236">
        <v>2.0598686247737266E-2</v>
      </c>
      <c r="AD236">
        <v>5.6683271662065965E-2</v>
      </c>
      <c r="AE236">
        <v>9.4229434907969964E-3</v>
      </c>
      <c r="AF236">
        <v>1.806984564602902E-2</v>
      </c>
      <c r="AG236">
        <v>5.0804356704610032E-2</v>
      </c>
      <c r="AH236">
        <v>8.5217749924794816E-3</v>
      </c>
      <c r="AI236">
        <v>0.91313881593352142</v>
      </c>
      <c r="AJ236">
        <v>7.081164104320437</v>
      </c>
      <c r="AK236">
        <v>0.31106522145886772</v>
      </c>
      <c r="AL236">
        <v>0.81201966707860918</v>
      </c>
      <c r="AM236">
        <v>17.52149485812226</v>
      </c>
      <c r="AN236">
        <v>0.8276036089160177</v>
      </c>
      <c r="AO236">
        <v>0.91313881593352142</v>
      </c>
      <c r="AP236">
        <v>7.081164104320437</v>
      </c>
      <c r="AQ236">
        <v>0.31106522145886772</v>
      </c>
      <c r="AR236">
        <v>0.81201966707860918</v>
      </c>
      <c r="AS236">
        <v>17.52149485812226</v>
      </c>
      <c r="AT236">
        <v>0.8276036089160177</v>
      </c>
    </row>
    <row r="237" spans="1:46" x14ac:dyDescent="0.25">
      <c r="A237" s="21"/>
      <c r="B237" s="227" t="s">
        <v>227</v>
      </c>
      <c r="C237" s="18" t="s">
        <v>224</v>
      </c>
      <c r="D237">
        <v>7.0244808326583712</v>
      </c>
      <c r="E237">
        <v>7.0244808326583712</v>
      </c>
      <c r="F237">
        <v>5.6683271662065965E-2</v>
      </c>
      <c r="G237">
        <v>5.6683271662065965E-2</v>
      </c>
      <c r="H237">
        <v>7.081164104320437</v>
      </c>
      <c r="I237">
        <v>7.081164104320437</v>
      </c>
      <c r="K237">
        <v>7.0244808326583712</v>
      </c>
      <c r="L237">
        <v>0.30164227796807075</v>
      </c>
      <c r="M237">
        <v>0.79394982143258019</v>
      </c>
      <c r="N237">
        <v>17.47069050141765</v>
      </c>
      <c r="O237">
        <v>0.81908183392353817</v>
      </c>
      <c r="P237">
        <v>2.0330080731731748</v>
      </c>
      <c r="Q237">
        <v>7.0244808326583712</v>
      </c>
      <c r="R237">
        <v>0.30164227796807075</v>
      </c>
      <c r="S237">
        <v>0.79394982143258019</v>
      </c>
      <c r="T237">
        <v>17.47069050141765</v>
      </c>
      <c r="U237">
        <v>0.81908183392353817</v>
      </c>
      <c r="V237">
        <v>2.0330080731731748</v>
      </c>
      <c r="W237">
        <v>5.6683271662065965E-2</v>
      </c>
      <c r="X237">
        <v>9.4229434907969964E-3</v>
      </c>
      <c r="Y237">
        <v>1.806984564602902E-2</v>
      </c>
      <c r="Z237">
        <v>5.0804356704610032E-2</v>
      </c>
      <c r="AA237">
        <v>8.5217749924794816E-3</v>
      </c>
      <c r="AB237">
        <v>1.6104427430049133E-2</v>
      </c>
      <c r="AC237">
        <v>5.6683271662065965E-2</v>
      </c>
      <c r="AD237">
        <v>9.4229434907969964E-3</v>
      </c>
      <c r="AE237">
        <v>1.806984564602902E-2</v>
      </c>
      <c r="AF237">
        <v>5.0804356704610032E-2</v>
      </c>
      <c r="AG237">
        <v>8.5217749924794816E-3</v>
      </c>
      <c r="AH237">
        <v>1.6104427430049133E-2</v>
      </c>
      <c r="AI237">
        <v>7.081164104320437</v>
      </c>
      <c r="AJ237">
        <v>0.31106522145886772</v>
      </c>
      <c r="AK237">
        <v>0.81201966707860918</v>
      </c>
      <c r="AL237">
        <v>17.52149485812226</v>
      </c>
      <c r="AM237">
        <v>0.8276036089160177</v>
      </c>
      <c r="AN237">
        <v>2.0491125006032238</v>
      </c>
      <c r="AO237">
        <v>7.081164104320437</v>
      </c>
      <c r="AP237">
        <v>0.31106522145886772</v>
      </c>
      <c r="AQ237">
        <v>0.81201966707860918</v>
      </c>
      <c r="AR237">
        <v>17.52149485812226</v>
      </c>
      <c r="AS237">
        <v>0.8276036089160177</v>
      </c>
      <c r="AT237">
        <v>2.0491125006032238</v>
      </c>
    </row>
    <row r="238" spans="1:46" x14ac:dyDescent="0.25">
      <c r="A238" s="21"/>
      <c r="B238" s="227"/>
      <c r="C238" s="18" t="s">
        <v>225</v>
      </c>
      <c r="D238">
        <v>0.30164227796807075</v>
      </c>
      <c r="E238">
        <v>0.30164227796807075</v>
      </c>
      <c r="F238">
        <v>9.4229434907969964E-3</v>
      </c>
      <c r="G238">
        <v>9.4229434907969964E-3</v>
      </c>
      <c r="H238">
        <v>0.31106522145886772</v>
      </c>
      <c r="I238">
        <v>0.31106522145886772</v>
      </c>
      <c r="K238">
        <v>0.30164227796807075</v>
      </c>
      <c r="L238">
        <v>0.79394982143258019</v>
      </c>
      <c r="M238">
        <v>17.47069050141765</v>
      </c>
      <c r="N238">
        <v>0.81908183392353817</v>
      </c>
      <c r="O238">
        <v>2.0330080731731748</v>
      </c>
      <c r="P238">
        <v>16.000206341055176</v>
      </c>
      <c r="Q238">
        <v>0.30164227796807075</v>
      </c>
      <c r="R238">
        <v>0.79394982143258019</v>
      </c>
      <c r="S238">
        <v>17.47069050141765</v>
      </c>
      <c r="T238">
        <v>0.81908183392353817</v>
      </c>
      <c r="U238">
        <v>2.0330080731731748</v>
      </c>
      <c r="V238">
        <v>16.000206341055176</v>
      </c>
      <c r="W238">
        <v>9.4229434907969964E-3</v>
      </c>
      <c r="X238">
        <v>1.806984564602902E-2</v>
      </c>
      <c r="Y238">
        <v>5.0804356704610032E-2</v>
      </c>
      <c r="Z238">
        <v>8.5217749924794816E-3</v>
      </c>
      <c r="AA238">
        <v>1.6104427430049133E-2</v>
      </c>
      <c r="AB238">
        <v>4.4316012390342475E-2</v>
      </c>
      <c r="AC238">
        <v>9.4229434907969964E-3</v>
      </c>
      <c r="AD238">
        <v>1.806984564602902E-2</v>
      </c>
      <c r="AE238">
        <v>5.0804356704610032E-2</v>
      </c>
      <c r="AF238">
        <v>8.5217749924794816E-3</v>
      </c>
      <c r="AG238">
        <v>1.6104427430049133E-2</v>
      </c>
      <c r="AH238">
        <v>4.4316012390342475E-2</v>
      </c>
      <c r="AI238">
        <v>0.31106522145886772</v>
      </c>
      <c r="AJ238">
        <v>0.81201966707860918</v>
      </c>
      <c r="AK238">
        <v>17.52149485812226</v>
      </c>
      <c r="AL238">
        <v>0.8276036089160177</v>
      </c>
      <c r="AM238">
        <v>2.0491125006032238</v>
      </c>
      <c r="AN238">
        <v>16.044522353445519</v>
      </c>
      <c r="AO238">
        <v>0.31106522145886772</v>
      </c>
      <c r="AP238">
        <v>0.81201966707860918</v>
      </c>
      <c r="AQ238">
        <v>17.52149485812226</v>
      </c>
      <c r="AR238">
        <v>0.8276036089160177</v>
      </c>
      <c r="AS238">
        <v>2.0491125006032238</v>
      </c>
      <c r="AT238">
        <v>16.044522353445519</v>
      </c>
    </row>
    <row r="239" spans="1:46" x14ac:dyDescent="0.25">
      <c r="A239" s="21"/>
      <c r="B239" s="227"/>
      <c r="C239" s="18" t="s">
        <v>226</v>
      </c>
      <c r="D239">
        <v>0.79394982143258019</v>
      </c>
      <c r="E239">
        <v>0.79394982143258019</v>
      </c>
      <c r="F239">
        <v>1.806984564602902E-2</v>
      </c>
      <c r="G239">
        <v>1.806984564602902E-2</v>
      </c>
      <c r="H239">
        <v>0.81201966707860918</v>
      </c>
      <c r="I239">
        <v>0.81201966707860918</v>
      </c>
      <c r="K239">
        <v>0.79394982143258019</v>
      </c>
      <c r="L239">
        <v>17.47069050141765</v>
      </c>
      <c r="M239">
        <v>0.81908183392353817</v>
      </c>
      <c r="N239">
        <v>2.0330080731731748</v>
      </c>
      <c r="O239">
        <v>16.000206341055176</v>
      </c>
      <c r="P239">
        <v>0.6870740775939389</v>
      </c>
      <c r="Q239">
        <v>0.79394982143258019</v>
      </c>
      <c r="R239">
        <v>17.47069050141765</v>
      </c>
      <c r="S239">
        <v>0.81908183392353817</v>
      </c>
      <c r="T239">
        <v>2.0330080731731748</v>
      </c>
      <c r="U239">
        <v>16.000206341055176</v>
      </c>
      <c r="V239">
        <v>0.6870740775939389</v>
      </c>
      <c r="W239">
        <v>1.806984564602902E-2</v>
      </c>
      <c r="X239">
        <v>5.0804356704610032E-2</v>
      </c>
      <c r="Y239">
        <v>8.5217749924794816E-3</v>
      </c>
      <c r="Z239">
        <v>1.6104427430049133E-2</v>
      </c>
      <c r="AA239">
        <v>4.4316012390342475E-2</v>
      </c>
      <c r="AB239">
        <v>7.3670285473503789E-3</v>
      </c>
      <c r="AC239">
        <v>1.806984564602902E-2</v>
      </c>
      <c r="AD239">
        <v>5.0804356704610032E-2</v>
      </c>
      <c r="AE239">
        <v>8.5217749924794816E-3</v>
      </c>
      <c r="AF239">
        <v>1.6104427430049133E-2</v>
      </c>
      <c r="AG239">
        <v>4.4316012390342475E-2</v>
      </c>
      <c r="AH239">
        <v>7.3670285473503789E-3</v>
      </c>
      <c r="AI239">
        <v>0.81201966707860918</v>
      </c>
      <c r="AJ239">
        <v>17.52149485812226</v>
      </c>
      <c r="AK239">
        <v>0.8276036089160177</v>
      </c>
      <c r="AL239">
        <v>2.0491125006032238</v>
      </c>
      <c r="AM239">
        <v>16.044522353445519</v>
      </c>
      <c r="AN239">
        <v>0.69444110614128929</v>
      </c>
      <c r="AO239">
        <v>0.81201966707860918</v>
      </c>
      <c r="AP239">
        <v>17.52149485812226</v>
      </c>
      <c r="AQ239">
        <v>0.8276036089160177</v>
      </c>
      <c r="AR239">
        <v>2.0491125006032238</v>
      </c>
      <c r="AS239">
        <v>16.044522353445519</v>
      </c>
      <c r="AT239">
        <v>0.69444110614128929</v>
      </c>
    </row>
    <row r="240" spans="1:46" x14ac:dyDescent="0.25">
      <c r="A240" s="21" t="s">
        <v>69</v>
      </c>
      <c r="B240" s="227" t="s">
        <v>223</v>
      </c>
      <c r="C240" s="18" t="s">
        <v>224</v>
      </c>
      <c r="D240">
        <v>17.47069050141765</v>
      </c>
      <c r="E240">
        <v>17.47069050141765</v>
      </c>
      <c r="F240">
        <v>5.0804356704610032E-2</v>
      </c>
      <c r="G240">
        <v>5.0804356704610032E-2</v>
      </c>
      <c r="H240">
        <v>17.52149485812226</v>
      </c>
      <c r="I240">
        <v>17.52149485812226</v>
      </c>
      <c r="K240">
        <v>17.47069050141765</v>
      </c>
      <c r="L240">
        <v>0.81908183392353817</v>
      </c>
      <c r="M240">
        <v>2.0330080731731748</v>
      </c>
      <c r="N240">
        <v>16.000206341055176</v>
      </c>
      <c r="O240">
        <v>0.6870740775939389</v>
      </c>
      <c r="P240">
        <v>1.8084412599297657</v>
      </c>
      <c r="Q240">
        <v>17.47069050141765</v>
      </c>
      <c r="R240">
        <v>0.81908183392353817</v>
      </c>
      <c r="S240">
        <v>2.0330080731731748</v>
      </c>
      <c r="T240">
        <v>16.000206341055176</v>
      </c>
      <c r="U240">
        <v>0.6870740775939389</v>
      </c>
      <c r="V240">
        <v>1.8084412599297657</v>
      </c>
      <c r="W240">
        <v>5.0804356704610032E-2</v>
      </c>
      <c r="X240">
        <v>8.5217749924794816E-3</v>
      </c>
      <c r="Y240">
        <v>1.6104427430049133E-2</v>
      </c>
      <c r="Z240">
        <v>4.4316012390342475E-2</v>
      </c>
      <c r="AA240">
        <v>7.3670285473503789E-3</v>
      </c>
      <c r="AB240">
        <v>1.4127333868713595E-2</v>
      </c>
      <c r="AC240">
        <v>5.0804356704610032E-2</v>
      </c>
      <c r="AD240">
        <v>8.5217749924794816E-3</v>
      </c>
      <c r="AE240">
        <v>1.6104427430049133E-2</v>
      </c>
      <c r="AF240">
        <v>4.4316012390342475E-2</v>
      </c>
      <c r="AG240">
        <v>7.3670285473503789E-3</v>
      </c>
      <c r="AH240">
        <v>1.4127333868713595E-2</v>
      </c>
      <c r="AI240">
        <v>17.52149485812226</v>
      </c>
      <c r="AJ240">
        <v>0.8276036089160177</v>
      </c>
      <c r="AK240">
        <v>2.0491125006032238</v>
      </c>
      <c r="AL240">
        <v>16.044522353445519</v>
      </c>
      <c r="AM240">
        <v>0.69444110614128929</v>
      </c>
      <c r="AN240">
        <v>1.8225685937984792</v>
      </c>
      <c r="AO240">
        <v>17.52149485812226</v>
      </c>
      <c r="AP240">
        <v>0.8276036089160177</v>
      </c>
      <c r="AQ240">
        <v>2.0491125006032238</v>
      </c>
      <c r="AR240">
        <v>16.044522353445519</v>
      </c>
      <c r="AS240">
        <v>0.69444110614128929</v>
      </c>
      <c r="AT240">
        <v>1.8225685937984792</v>
      </c>
    </row>
    <row r="241" spans="1:46" x14ac:dyDescent="0.25">
      <c r="A241" s="21"/>
      <c r="B241" s="227"/>
      <c r="C241" s="18" t="s">
        <v>225</v>
      </c>
      <c r="D241">
        <v>0.81908183392353817</v>
      </c>
      <c r="E241">
        <v>0.81908183392353817</v>
      </c>
      <c r="F241">
        <v>8.5217749924794816E-3</v>
      </c>
      <c r="G241">
        <v>8.5217749924794816E-3</v>
      </c>
      <c r="H241">
        <v>0.8276036089160177</v>
      </c>
      <c r="I241">
        <v>0.8276036089160177</v>
      </c>
      <c r="K241">
        <v>0.81908183392353817</v>
      </c>
      <c r="L241">
        <v>2.0330080731731748</v>
      </c>
      <c r="M241">
        <v>16.000206341055176</v>
      </c>
      <c r="N241">
        <v>0.6870740775939389</v>
      </c>
      <c r="O241">
        <v>1.8084412599297657</v>
      </c>
      <c r="P241">
        <v>10.759388662458433</v>
      </c>
      <c r="Q241">
        <v>0.81908183392353817</v>
      </c>
      <c r="R241">
        <v>2.0330080731731748</v>
      </c>
      <c r="S241">
        <v>16.000206341055176</v>
      </c>
      <c r="T241">
        <v>0.6870740775939389</v>
      </c>
      <c r="U241">
        <v>1.8084412599297657</v>
      </c>
      <c r="V241">
        <v>10.759388662458433</v>
      </c>
      <c r="W241">
        <v>8.5217749924794816E-3</v>
      </c>
      <c r="X241">
        <v>1.6104427430049133E-2</v>
      </c>
      <c r="Y241">
        <v>4.4316012390342475E-2</v>
      </c>
      <c r="Z241">
        <v>7.3670285473503789E-3</v>
      </c>
      <c r="AA241">
        <v>1.4127333868713595E-2</v>
      </c>
      <c r="AB241">
        <v>5.8976375321824433E-2</v>
      </c>
      <c r="AC241">
        <v>8.5217749924794816E-3</v>
      </c>
      <c r="AD241">
        <v>1.6104427430049133E-2</v>
      </c>
      <c r="AE241">
        <v>4.4316012390342475E-2</v>
      </c>
      <c r="AF241">
        <v>7.3670285473503789E-3</v>
      </c>
      <c r="AG241">
        <v>1.4127333868713595E-2</v>
      </c>
      <c r="AH241">
        <v>5.8976375321824433E-2</v>
      </c>
      <c r="AI241">
        <v>0.8276036089160177</v>
      </c>
      <c r="AJ241">
        <v>2.0491125006032238</v>
      </c>
      <c r="AK241">
        <v>16.044522353445519</v>
      </c>
      <c r="AL241">
        <v>0.69444110614128929</v>
      </c>
      <c r="AM241">
        <v>1.8225685937984792</v>
      </c>
      <c r="AN241">
        <v>10.818365037780257</v>
      </c>
      <c r="AO241">
        <v>0.8276036089160177</v>
      </c>
      <c r="AP241">
        <v>2.0491125006032238</v>
      </c>
      <c r="AQ241">
        <v>16.044522353445519</v>
      </c>
      <c r="AR241">
        <v>0.69444110614128929</v>
      </c>
      <c r="AS241">
        <v>1.8225685937984792</v>
      </c>
      <c r="AT241">
        <v>10.818365037780257</v>
      </c>
    </row>
    <row r="242" spans="1:46" x14ac:dyDescent="0.25">
      <c r="A242" s="21"/>
      <c r="B242" s="227"/>
      <c r="C242" s="18" t="s">
        <v>226</v>
      </c>
      <c r="D242">
        <v>2.0330080731731748</v>
      </c>
      <c r="E242">
        <v>2.0330080731731748</v>
      </c>
      <c r="F242">
        <v>1.6104427430049133E-2</v>
      </c>
      <c r="G242">
        <v>1.6104427430049133E-2</v>
      </c>
      <c r="H242">
        <v>2.0491125006032238</v>
      </c>
      <c r="I242">
        <v>2.0491125006032238</v>
      </c>
      <c r="K242">
        <v>2.0330080731731748</v>
      </c>
      <c r="L242">
        <v>16.000206341055176</v>
      </c>
      <c r="M242">
        <v>0.6870740775939389</v>
      </c>
      <c r="N242">
        <v>1.8084412599297657</v>
      </c>
      <c r="O242">
        <v>10.759388662458433</v>
      </c>
      <c r="P242">
        <v>0.50443454406266686</v>
      </c>
      <c r="Q242">
        <v>2.0330080731731748</v>
      </c>
      <c r="R242">
        <v>16.000206341055176</v>
      </c>
      <c r="S242">
        <v>0.6870740775939389</v>
      </c>
      <c r="T242">
        <v>1.8084412599297657</v>
      </c>
      <c r="U242">
        <v>10.759388662458433</v>
      </c>
      <c r="V242">
        <v>0.50443454406266686</v>
      </c>
      <c r="W242">
        <v>1.6104427430049133E-2</v>
      </c>
      <c r="X242">
        <v>4.4316012390342475E-2</v>
      </c>
      <c r="Y242">
        <v>7.3670285473503789E-3</v>
      </c>
      <c r="Z242">
        <v>1.4127333868713595E-2</v>
      </c>
      <c r="AA242">
        <v>5.8976375321824433E-2</v>
      </c>
      <c r="AB242">
        <v>9.8925256211147474E-3</v>
      </c>
      <c r="AC242">
        <v>1.6104427430049133E-2</v>
      </c>
      <c r="AD242">
        <v>4.4316012390342475E-2</v>
      </c>
      <c r="AE242">
        <v>7.3670285473503789E-3</v>
      </c>
      <c r="AF242">
        <v>1.4127333868713595E-2</v>
      </c>
      <c r="AG242">
        <v>5.8976375321824433E-2</v>
      </c>
      <c r="AH242">
        <v>9.8925256211147474E-3</v>
      </c>
      <c r="AI242">
        <v>2.0491125006032238</v>
      </c>
      <c r="AJ242">
        <v>16.044522353445519</v>
      </c>
      <c r="AK242">
        <v>0.69444110614128929</v>
      </c>
      <c r="AL242">
        <v>1.8225685937984792</v>
      </c>
      <c r="AM242">
        <v>10.818365037780257</v>
      </c>
      <c r="AN242">
        <v>0.51432706968378161</v>
      </c>
      <c r="AO242">
        <v>2.0491125006032238</v>
      </c>
      <c r="AP242">
        <v>16.044522353445519</v>
      </c>
      <c r="AQ242">
        <v>0.69444110614128929</v>
      </c>
      <c r="AR242">
        <v>1.8225685937984792</v>
      </c>
      <c r="AS242">
        <v>10.818365037780257</v>
      </c>
      <c r="AT242">
        <v>0.51432706968378161</v>
      </c>
    </row>
    <row r="243" spans="1:46" x14ac:dyDescent="0.25">
      <c r="A243" s="21"/>
      <c r="B243" s="227" t="s">
        <v>227</v>
      </c>
      <c r="C243" s="18" t="s">
        <v>224</v>
      </c>
      <c r="D243">
        <v>16.000206341055176</v>
      </c>
      <c r="E243">
        <v>16.000206341055176</v>
      </c>
      <c r="F243">
        <v>4.4316012390342475E-2</v>
      </c>
      <c r="G243">
        <v>4.4316012390342475E-2</v>
      </c>
      <c r="H243">
        <v>16.044522353445519</v>
      </c>
      <c r="I243">
        <v>16.044522353445519</v>
      </c>
      <c r="K243">
        <v>16.000206341055176</v>
      </c>
      <c r="L243">
        <v>0.6870740775939389</v>
      </c>
      <c r="M243">
        <v>1.8084412599297657</v>
      </c>
      <c r="N243">
        <v>10.759388662458433</v>
      </c>
      <c r="O243">
        <v>0.50443454406266686</v>
      </c>
      <c r="P243">
        <v>1.2520354596981138</v>
      </c>
      <c r="Q243">
        <v>16.000206341055176</v>
      </c>
      <c r="R243">
        <v>0.6870740775939389</v>
      </c>
      <c r="S243">
        <v>1.8084412599297657</v>
      </c>
      <c r="T243">
        <v>10.759388662458433</v>
      </c>
      <c r="U243">
        <v>0.50443454406266686</v>
      </c>
      <c r="V243">
        <v>1.2520354596981138</v>
      </c>
      <c r="W243">
        <v>4.4316012390342475E-2</v>
      </c>
      <c r="X243">
        <v>7.3670285473503789E-3</v>
      </c>
      <c r="Y243">
        <v>1.4127333868713595E-2</v>
      </c>
      <c r="Z243">
        <v>5.8976375321824433E-2</v>
      </c>
      <c r="AA243">
        <v>9.8925256211147474E-3</v>
      </c>
      <c r="AB243">
        <v>1.8694868276355487E-2</v>
      </c>
      <c r="AC243">
        <v>4.4316012390342475E-2</v>
      </c>
      <c r="AD243">
        <v>7.3670285473503789E-3</v>
      </c>
      <c r="AE243">
        <v>1.4127333868713595E-2</v>
      </c>
      <c r="AF243">
        <v>5.8976375321824433E-2</v>
      </c>
      <c r="AG243">
        <v>9.8925256211147474E-3</v>
      </c>
      <c r="AH243">
        <v>1.8694868276355487E-2</v>
      </c>
      <c r="AI243">
        <v>16.044522353445519</v>
      </c>
      <c r="AJ243">
        <v>0.69444110614128929</v>
      </c>
      <c r="AK243">
        <v>1.8225685937984792</v>
      </c>
      <c r="AL243">
        <v>10.818365037780257</v>
      </c>
      <c r="AM243">
        <v>0.51432706968378161</v>
      </c>
      <c r="AN243">
        <v>1.2707303279744693</v>
      </c>
      <c r="AO243">
        <v>16.044522353445519</v>
      </c>
      <c r="AP243">
        <v>0.69444110614128929</v>
      </c>
      <c r="AQ243">
        <v>1.8225685937984792</v>
      </c>
      <c r="AR243">
        <v>10.818365037780257</v>
      </c>
      <c r="AS243">
        <v>0.51432706968378161</v>
      </c>
      <c r="AT243">
        <v>1.2707303279744693</v>
      </c>
    </row>
    <row r="244" spans="1:46" x14ac:dyDescent="0.25">
      <c r="A244" s="21"/>
      <c r="B244" s="227"/>
      <c r="C244" s="18" t="s">
        <v>225</v>
      </c>
      <c r="D244">
        <v>0.6870740775939389</v>
      </c>
      <c r="E244">
        <v>0.6870740775939389</v>
      </c>
      <c r="F244">
        <v>7.3670285473503789E-3</v>
      </c>
      <c r="G244">
        <v>7.3670285473503789E-3</v>
      </c>
      <c r="H244">
        <v>0.69444110614128929</v>
      </c>
      <c r="I244">
        <v>0.69444110614128929</v>
      </c>
      <c r="K244">
        <v>0.6870740775939389</v>
      </c>
      <c r="L244">
        <v>1.8084412599297657</v>
      </c>
      <c r="M244">
        <v>10.759388662458433</v>
      </c>
      <c r="N244">
        <v>0.50443454406266686</v>
      </c>
      <c r="O244">
        <v>1.2520354596981138</v>
      </c>
      <c r="P244">
        <v>9.8537856124791041</v>
      </c>
      <c r="Q244">
        <v>0.6870740775939389</v>
      </c>
      <c r="R244">
        <v>1.8084412599297657</v>
      </c>
      <c r="S244">
        <v>10.759388662458433</v>
      </c>
      <c r="T244">
        <v>0.50443454406266686</v>
      </c>
      <c r="U244">
        <v>1.2520354596981138</v>
      </c>
      <c r="V244">
        <v>9.8537856124791041</v>
      </c>
      <c r="W244">
        <v>7.3670285473503789E-3</v>
      </c>
      <c r="X244">
        <v>1.4127333868713595E-2</v>
      </c>
      <c r="Y244">
        <v>5.8976375321824433E-2</v>
      </c>
      <c r="Z244">
        <v>9.8925256211147474E-3</v>
      </c>
      <c r="AA244">
        <v>1.8694868276355487E-2</v>
      </c>
      <c r="AB244">
        <v>5.1444363220571977E-2</v>
      </c>
      <c r="AC244">
        <v>7.3670285473503789E-3</v>
      </c>
      <c r="AD244">
        <v>1.4127333868713595E-2</v>
      </c>
      <c r="AE244">
        <v>5.8976375321824433E-2</v>
      </c>
      <c r="AF244">
        <v>9.8925256211147474E-3</v>
      </c>
      <c r="AG244">
        <v>1.8694868276355487E-2</v>
      </c>
      <c r="AH244">
        <v>5.1444363220571977E-2</v>
      </c>
      <c r="AI244">
        <v>0.69444110614128929</v>
      </c>
      <c r="AJ244">
        <v>1.8225685937984792</v>
      </c>
      <c r="AK244">
        <v>10.818365037780257</v>
      </c>
      <c r="AL244">
        <v>0.51432706968378161</v>
      </c>
      <c r="AM244">
        <v>1.2707303279744693</v>
      </c>
      <c r="AN244">
        <v>9.905229975699676</v>
      </c>
      <c r="AO244">
        <v>0.69444110614128929</v>
      </c>
      <c r="AP244">
        <v>1.8225685937984792</v>
      </c>
      <c r="AQ244">
        <v>10.818365037780257</v>
      </c>
      <c r="AR244">
        <v>0.51432706968378161</v>
      </c>
      <c r="AS244">
        <v>1.2707303279744693</v>
      </c>
      <c r="AT244">
        <v>9.905229975699676</v>
      </c>
    </row>
    <row r="245" spans="1:46" x14ac:dyDescent="0.25">
      <c r="A245" s="21"/>
      <c r="B245" s="227"/>
      <c r="C245" s="18" t="s">
        <v>226</v>
      </c>
      <c r="D245">
        <v>1.8084412599297657</v>
      </c>
      <c r="E245">
        <v>1.8084412599297657</v>
      </c>
      <c r="F245">
        <v>1.4127333868713595E-2</v>
      </c>
      <c r="G245">
        <v>1.4127333868713595E-2</v>
      </c>
      <c r="H245">
        <v>1.8225685937984792</v>
      </c>
      <c r="I245">
        <v>1.8225685937984792</v>
      </c>
      <c r="K245">
        <v>1.8084412599297657</v>
      </c>
      <c r="L245">
        <v>10.759388662458433</v>
      </c>
      <c r="M245">
        <v>0.50443454406266686</v>
      </c>
      <c r="N245">
        <v>1.2520354596981138</v>
      </c>
      <c r="O245">
        <v>9.8537856124791041</v>
      </c>
      <c r="P245">
        <v>0.42313708437187703</v>
      </c>
      <c r="Q245">
        <v>1.8084412599297657</v>
      </c>
      <c r="R245">
        <v>10.759388662458433</v>
      </c>
      <c r="S245">
        <v>0.50443454406266686</v>
      </c>
      <c r="T245">
        <v>1.2520354596981138</v>
      </c>
      <c r="U245">
        <v>9.8537856124791041</v>
      </c>
      <c r="V245">
        <v>0.42313708437187703</v>
      </c>
      <c r="W245">
        <v>1.4127333868713595E-2</v>
      </c>
      <c r="X245">
        <v>5.8976375321824433E-2</v>
      </c>
      <c r="Y245">
        <v>9.8925256211147474E-3</v>
      </c>
      <c r="Z245">
        <v>1.8694868276355487E-2</v>
      </c>
      <c r="AA245">
        <v>5.1444363220571977E-2</v>
      </c>
      <c r="AB245">
        <v>8.552035077253637E-3</v>
      </c>
      <c r="AC245">
        <v>1.4127333868713595E-2</v>
      </c>
      <c r="AD245">
        <v>5.8976375321824433E-2</v>
      </c>
      <c r="AE245">
        <v>9.8925256211147474E-3</v>
      </c>
      <c r="AF245">
        <v>1.8694868276355487E-2</v>
      </c>
      <c r="AG245">
        <v>5.1444363220571977E-2</v>
      </c>
      <c r="AH245">
        <v>8.552035077253637E-3</v>
      </c>
      <c r="AI245">
        <v>1.8225685937984792</v>
      </c>
      <c r="AJ245">
        <v>10.818365037780257</v>
      </c>
      <c r="AK245">
        <v>0.51432706968378161</v>
      </c>
      <c r="AL245">
        <v>1.2707303279744693</v>
      </c>
      <c r="AM245">
        <v>9.905229975699676</v>
      </c>
      <c r="AN245">
        <v>0.43168911944913069</v>
      </c>
      <c r="AO245">
        <v>1.8225685937984792</v>
      </c>
      <c r="AP245">
        <v>10.818365037780257</v>
      </c>
      <c r="AQ245">
        <v>0.51432706968378161</v>
      </c>
      <c r="AR245">
        <v>1.2707303279744693</v>
      </c>
      <c r="AS245">
        <v>9.905229975699676</v>
      </c>
      <c r="AT245">
        <v>0.43168911944913069</v>
      </c>
    </row>
    <row r="246" spans="1:46" x14ac:dyDescent="0.25">
      <c r="A246" s="21" t="s">
        <v>70</v>
      </c>
      <c r="B246" s="227" t="s">
        <v>223</v>
      </c>
      <c r="C246" s="18" t="s">
        <v>224</v>
      </c>
      <c r="D246">
        <v>10.759388662458433</v>
      </c>
      <c r="E246">
        <v>10.759388662458433</v>
      </c>
      <c r="F246">
        <v>5.8976375321824433E-2</v>
      </c>
      <c r="G246">
        <v>5.8976375321824433E-2</v>
      </c>
      <c r="H246">
        <v>10.818365037780257</v>
      </c>
      <c r="I246">
        <v>10.818365037780257</v>
      </c>
      <c r="K246">
        <v>10.759388662458433</v>
      </c>
      <c r="L246">
        <v>0.50443454406266686</v>
      </c>
      <c r="M246">
        <v>1.2520354596981138</v>
      </c>
      <c r="N246">
        <v>9.8537856124791041</v>
      </c>
      <c r="O246">
        <v>0.42313708437187703</v>
      </c>
      <c r="P246">
        <v>1.1137351661762582</v>
      </c>
      <c r="Q246">
        <v>10.759388662458433</v>
      </c>
      <c r="R246">
        <v>0.50443454406266686</v>
      </c>
      <c r="S246">
        <v>1.2520354596981138</v>
      </c>
      <c r="T246">
        <v>9.8537856124791041</v>
      </c>
      <c r="U246">
        <v>0.42313708437187703</v>
      </c>
      <c r="V246">
        <v>1.1137351661762582</v>
      </c>
      <c r="W246">
        <v>5.8976375321824433E-2</v>
      </c>
      <c r="X246">
        <v>9.8925256211147474E-3</v>
      </c>
      <c r="Y246">
        <v>1.8694868276355487E-2</v>
      </c>
      <c r="Z246">
        <v>5.1444363220571977E-2</v>
      </c>
      <c r="AA246">
        <v>8.552035077253637E-3</v>
      </c>
      <c r="AB246">
        <v>1.6399753851471788E-2</v>
      </c>
      <c r="AC246">
        <v>5.8976375321824433E-2</v>
      </c>
      <c r="AD246">
        <v>9.8925256211147474E-3</v>
      </c>
      <c r="AE246">
        <v>1.8694868276355487E-2</v>
      </c>
      <c r="AF246">
        <v>5.1444363220571977E-2</v>
      </c>
      <c r="AG246">
        <v>8.552035077253637E-3</v>
      </c>
      <c r="AH246">
        <v>1.6399753851471788E-2</v>
      </c>
      <c r="AI246">
        <v>10.818365037780257</v>
      </c>
      <c r="AJ246">
        <v>0.51432706968378161</v>
      </c>
      <c r="AK246">
        <v>1.2707303279744693</v>
      </c>
      <c r="AL246">
        <v>9.905229975699676</v>
      </c>
      <c r="AM246">
        <v>0.43168911944913069</v>
      </c>
      <c r="AN246">
        <v>1.13013492002773</v>
      </c>
      <c r="AO246">
        <v>10.818365037780257</v>
      </c>
      <c r="AP246">
        <v>0.51432706968378161</v>
      </c>
      <c r="AQ246">
        <v>1.2707303279744693</v>
      </c>
      <c r="AR246">
        <v>9.905229975699676</v>
      </c>
      <c r="AS246">
        <v>0.43168911944913069</v>
      </c>
      <c r="AT246">
        <v>1.13013492002773</v>
      </c>
    </row>
    <row r="247" spans="1:46" x14ac:dyDescent="0.25">
      <c r="A247" s="21"/>
      <c r="B247" s="227"/>
      <c r="C247" s="18" t="s">
        <v>225</v>
      </c>
      <c r="D247">
        <v>0.50443454406266686</v>
      </c>
      <c r="E247">
        <v>0.50443454406266686</v>
      </c>
      <c r="F247">
        <v>9.8925256211147474E-3</v>
      </c>
      <c r="G247">
        <v>9.8925256211147474E-3</v>
      </c>
      <c r="H247">
        <v>0.51432706968378161</v>
      </c>
      <c r="I247">
        <v>0.51432706968378161</v>
      </c>
      <c r="K247">
        <v>0.50443454406266686</v>
      </c>
      <c r="L247">
        <v>1.2520354596981138</v>
      </c>
      <c r="M247">
        <v>9.8537856124791041</v>
      </c>
      <c r="N247">
        <v>0.42313708437187703</v>
      </c>
      <c r="O247">
        <v>1.1137351661762582</v>
      </c>
      <c r="P247">
        <v>1.2783432074208036E-2</v>
      </c>
      <c r="Q247">
        <v>0.50443454406266686</v>
      </c>
      <c r="R247">
        <v>1.2520354596981138</v>
      </c>
      <c r="S247">
        <v>9.8537856124791041</v>
      </c>
      <c r="T247">
        <v>0.42313708437187703</v>
      </c>
      <c r="U247">
        <v>1.1137351661762582</v>
      </c>
      <c r="V247">
        <v>1.2783432074208036E-2</v>
      </c>
      <c r="W247">
        <v>9.8925256211147474E-3</v>
      </c>
      <c r="X247">
        <v>1.8694868276355487E-2</v>
      </c>
      <c r="Y247">
        <v>5.1444363220571977E-2</v>
      </c>
      <c r="Z247">
        <v>8.552035077253637E-3</v>
      </c>
      <c r="AA247">
        <v>1.6399753851471788E-2</v>
      </c>
      <c r="AB247">
        <v>6.4982316715198867E-3</v>
      </c>
      <c r="AC247">
        <v>9.8925256211147474E-3</v>
      </c>
      <c r="AD247">
        <v>1.8694868276355487E-2</v>
      </c>
      <c r="AE247">
        <v>5.1444363220571977E-2</v>
      </c>
      <c r="AF247">
        <v>8.552035077253637E-3</v>
      </c>
      <c r="AG247">
        <v>1.6399753851471788E-2</v>
      </c>
      <c r="AH247">
        <v>6.4982316715198867E-3</v>
      </c>
      <c r="AI247">
        <v>0.51432706968378161</v>
      </c>
      <c r="AJ247">
        <v>1.2707303279744693</v>
      </c>
      <c r="AK247">
        <v>9.905229975699676</v>
      </c>
      <c r="AL247">
        <v>0.43168911944913069</v>
      </c>
      <c r="AM247">
        <v>1.13013492002773</v>
      </c>
      <c r="AN247">
        <v>1.9281663745727921E-2</v>
      </c>
      <c r="AO247">
        <v>0.51432706968378161</v>
      </c>
      <c r="AP247">
        <v>1.2707303279744693</v>
      </c>
      <c r="AQ247">
        <v>9.905229975699676</v>
      </c>
      <c r="AR247">
        <v>0.43168911944913069</v>
      </c>
      <c r="AS247">
        <v>1.13013492002773</v>
      </c>
      <c r="AT247">
        <v>1.9281663745727921E-2</v>
      </c>
    </row>
    <row r="248" spans="1:46" x14ac:dyDescent="0.25">
      <c r="A248" s="21"/>
      <c r="B248" s="227"/>
      <c r="C248" s="18" t="s">
        <v>226</v>
      </c>
      <c r="D248">
        <v>1.2520354596981138</v>
      </c>
      <c r="E248">
        <v>1.2520354596981138</v>
      </c>
      <c r="F248">
        <v>1.8694868276355487E-2</v>
      </c>
      <c r="G248">
        <v>1.8694868276355487E-2</v>
      </c>
      <c r="H248">
        <v>1.2707303279744693</v>
      </c>
      <c r="I248">
        <v>1.2707303279744693</v>
      </c>
      <c r="K248">
        <v>1.2520354596981138</v>
      </c>
      <c r="L248">
        <v>9.8537856124791041</v>
      </c>
      <c r="M248">
        <v>0.42313708437187703</v>
      </c>
      <c r="N248">
        <v>1.1137351661762582</v>
      </c>
      <c r="O248">
        <v>1.2783432074208036E-2</v>
      </c>
      <c r="P248">
        <v>5.9932817116356443E-4</v>
      </c>
      <c r="Q248">
        <v>1.2520354596981138</v>
      </c>
      <c r="R248">
        <v>9.8537856124791041</v>
      </c>
      <c r="S248">
        <v>0.42313708437187703</v>
      </c>
      <c r="T248">
        <v>1.1137351661762582</v>
      </c>
      <c r="U248">
        <v>1.2783432074208036E-2</v>
      </c>
      <c r="V248">
        <v>5.9932817116356443E-4</v>
      </c>
      <c r="W248">
        <v>1.8694868276355487E-2</v>
      </c>
      <c r="X248">
        <v>5.1444363220571977E-2</v>
      </c>
      <c r="Y248">
        <v>8.552035077253637E-3</v>
      </c>
      <c r="Z248">
        <v>1.6399753851471788E-2</v>
      </c>
      <c r="AA248">
        <v>6.4982316715198867E-3</v>
      </c>
      <c r="AB248">
        <v>1.0899944757822592E-3</v>
      </c>
      <c r="AC248">
        <v>1.8694868276355487E-2</v>
      </c>
      <c r="AD248">
        <v>5.1444363220571977E-2</v>
      </c>
      <c r="AE248">
        <v>8.552035077253637E-3</v>
      </c>
      <c r="AF248">
        <v>1.6399753851471788E-2</v>
      </c>
      <c r="AG248">
        <v>6.4982316715198867E-3</v>
      </c>
      <c r="AH248">
        <v>1.0899944757822592E-3</v>
      </c>
      <c r="AI248">
        <v>1.2707303279744693</v>
      </c>
      <c r="AJ248">
        <v>9.905229975699676</v>
      </c>
      <c r="AK248">
        <v>0.43168911944913069</v>
      </c>
      <c r="AL248">
        <v>1.13013492002773</v>
      </c>
      <c r="AM248">
        <v>1.9281663745727921E-2</v>
      </c>
      <c r="AN248">
        <v>1.6893226469458238E-3</v>
      </c>
      <c r="AO248">
        <v>1.2707303279744693</v>
      </c>
      <c r="AP248">
        <v>9.905229975699676</v>
      </c>
      <c r="AQ248">
        <v>0.43168911944913069</v>
      </c>
      <c r="AR248">
        <v>1.13013492002773</v>
      </c>
      <c r="AS248">
        <v>1.9281663745727921E-2</v>
      </c>
      <c r="AT248">
        <v>1.6893226469458238E-3</v>
      </c>
    </row>
    <row r="249" spans="1:46" x14ac:dyDescent="0.25">
      <c r="A249" s="21"/>
      <c r="B249" s="227" t="s">
        <v>227</v>
      </c>
      <c r="C249" s="18" t="s">
        <v>224</v>
      </c>
      <c r="D249">
        <v>9.8537856124791041</v>
      </c>
      <c r="E249">
        <v>9.8537856124791041</v>
      </c>
      <c r="F249">
        <v>5.1444363220571977E-2</v>
      </c>
      <c r="G249">
        <v>5.1444363220571977E-2</v>
      </c>
      <c r="H249">
        <v>9.905229975699676</v>
      </c>
      <c r="I249">
        <v>9.905229975699676</v>
      </c>
      <c r="K249">
        <v>9.8537856124791041</v>
      </c>
      <c r="L249">
        <v>0.42313708437187703</v>
      </c>
      <c r="M249">
        <v>1.1137351661762582</v>
      </c>
      <c r="N249">
        <v>1.2783432074208036E-2</v>
      </c>
      <c r="O249">
        <v>5.9932817116356443E-4</v>
      </c>
      <c r="P249">
        <v>1.4875668828096399E-3</v>
      </c>
      <c r="Q249">
        <v>9.8537856124791041</v>
      </c>
      <c r="R249">
        <v>0.42313708437187703</v>
      </c>
      <c r="S249">
        <v>1.1137351661762582</v>
      </c>
      <c r="T249">
        <v>1.2783432074208036E-2</v>
      </c>
      <c r="U249">
        <v>5.9932817116356443E-4</v>
      </c>
      <c r="V249">
        <v>1.4875668828096399E-3</v>
      </c>
      <c r="W249">
        <v>5.1444363220571977E-2</v>
      </c>
      <c r="X249">
        <v>8.552035077253637E-3</v>
      </c>
      <c r="Y249">
        <v>1.6399753851471788E-2</v>
      </c>
      <c r="Z249">
        <v>6.4982316715198867E-3</v>
      </c>
      <c r="AA249">
        <v>1.0899944757822592E-3</v>
      </c>
      <c r="AB249">
        <v>2.0598686247737261E-3</v>
      </c>
      <c r="AC249">
        <v>5.1444363220571977E-2</v>
      </c>
      <c r="AD249">
        <v>8.552035077253637E-3</v>
      </c>
      <c r="AE249">
        <v>1.6399753851471788E-2</v>
      </c>
      <c r="AF249">
        <v>6.4982316715198867E-3</v>
      </c>
      <c r="AG249">
        <v>1.0899944757822592E-3</v>
      </c>
      <c r="AH249">
        <v>2.0598686247737261E-3</v>
      </c>
      <c r="AI249">
        <v>9.905229975699676</v>
      </c>
      <c r="AJ249">
        <v>0.43168911944913069</v>
      </c>
      <c r="AK249">
        <v>1.13013492002773</v>
      </c>
      <c r="AL249">
        <v>1.9281663745727921E-2</v>
      </c>
      <c r="AM249">
        <v>1.6893226469458238E-3</v>
      </c>
      <c r="AN249">
        <v>3.5474355075833658E-3</v>
      </c>
      <c r="AO249">
        <v>9.905229975699676</v>
      </c>
      <c r="AP249">
        <v>0.43168911944913069</v>
      </c>
      <c r="AQ249">
        <v>1.13013492002773</v>
      </c>
      <c r="AR249">
        <v>1.9281663745727921E-2</v>
      </c>
      <c r="AS249">
        <v>1.6893226469458238E-3</v>
      </c>
      <c r="AT249">
        <v>3.5474355075833658E-3</v>
      </c>
    </row>
    <row r="250" spans="1:46" x14ac:dyDescent="0.25">
      <c r="A250" s="21"/>
      <c r="B250" s="227"/>
      <c r="C250" s="18" t="s">
        <v>225</v>
      </c>
      <c r="D250">
        <v>0.42313708437187703</v>
      </c>
      <c r="E250">
        <v>0.42313708437187703</v>
      </c>
      <c r="F250">
        <v>8.552035077253637E-3</v>
      </c>
      <c r="G250">
        <v>8.552035077253637E-3</v>
      </c>
      <c r="H250">
        <v>0.43168911944913069</v>
      </c>
      <c r="I250">
        <v>0.43168911944913069</v>
      </c>
      <c r="K250">
        <v>0.42313708437187703</v>
      </c>
      <c r="L250">
        <v>1.1137351661762582</v>
      </c>
      <c r="M250">
        <v>1.2783432074208036E-2</v>
      </c>
      <c r="N250">
        <v>5.9932817116356443E-4</v>
      </c>
      <c r="O250">
        <v>1.4875668828096399E-3</v>
      </c>
      <c r="P250">
        <v>1.1707468054430617E-2</v>
      </c>
      <c r="Q250">
        <v>0.42313708437187703</v>
      </c>
      <c r="R250">
        <v>1.1137351661762582</v>
      </c>
      <c r="S250">
        <v>1.2783432074208036E-2</v>
      </c>
      <c r="T250">
        <v>5.9932817116356443E-4</v>
      </c>
      <c r="U250">
        <v>1.4875668828096399E-3</v>
      </c>
      <c r="V250">
        <v>1.1707468054430617E-2</v>
      </c>
      <c r="W250">
        <v>8.552035077253637E-3</v>
      </c>
      <c r="X250">
        <v>1.6399753851471788E-2</v>
      </c>
      <c r="Y250">
        <v>6.4982316715198867E-3</v>
      </c>
      <c r="Z250">
        <v>1.0899944757822592E-3</v>
      </c>
      <c r="AA250">
        <v>2.0598686247737261E-3</v>
      </c>
      <c r="AB250">
        <v>5.6683271662065953E-3</v>
      </c>
      <c r="AC250">
        <v>8.552035077253637E-3</v>
      </c>
      <c r="AD250">
        <v>1.6399753851471788E-2</v>
      </c>
      <c r="AE250">
        <v>6.4982316715198867E-3</v>
      </c>
      <c r="AF250">
        <v>1.0899944757822592E-3</v>
      </c>
      <c r="AG250">
        <v>2.0598686247737261E-3</v>
      </c>
      <c r="AH250">
        <v>5.6683271662065953E-3</v>
      </c>
      <c r="AI250">
        <v>0.43168911944913069</v>
      </c>
      <c r="AJ250">
        <v>1.13013492002773</v>
      </c>
      <c r="AK250">
        <v>1.9281663745727921E-2</v>
      </c>
      <c r="AL250">
        <v>1.6893226469458238E-3</v>
      </c>
      <c r="AM250">
        <v>3.5474355075833658E-3</v>
      </c>
      <c r="AN250">
        <v>1.7375795220637213E-2</v>
      </c>
      <c r="AO250">
        <v>0.43168911944913069</v>
      </c>
      <c r="AP250">
        <v>1.13013492002773</v>
      </c>
      <c r="AQ250">
        <v>1.9281663745727921E-2</v>
      </c>
      <c r="AR250">
        <v>1.6893226469458238E-3</v>
      </c>
      <c r="AS250">
        <v>3.5474355075833658E-3</v>
      </c>
      <c r="AT250">
        <v>1.7375795220637213E-2</v>
      </c>
    </row>
    <row r="251" spans="1:46" x14ac:dyDescent="0.25">
      <c r="A251" s="21"/>
      <c r="B251" s="227"/>
      <c r="C251" s="18" t="s">
        <v>226</v>
      </c>
      <c r="D251">
        <v>1.1137351661762582</v>
      </c>
      <c r="E251">
        <v>1.1137351661762582</v>
      </c>
      <c r="F251">
        <v>1.6399753851471788E-2</v>
      </c>
      <c r="G251">
        <v>1.6399753851471788E-2</v>
      </c>
      <c r="H251">
        <v>1.13013492002773</v>
      </c>
      <c r="I251">
        <v>1.13013492002773</v>
      </c>
      <c r="K251">
        <v>1.1137351661762582</v>
      </c>
      <c r="L251">
        <v>1.2783432074208036E-2</v>
      </c>
      <c r="M251">
        <v>5.9932817116356443E-4</v>
      </c>
      <c r="N251">
        <v>1.4875668828096399E-3</v>
      </c>
      <c r="O251">
        <v>1.1707468054430617E-2</v>
      </c>
      <c r="P251">
        <v>5.0273712994678451E-4</v>
      </c>
      <c r="Q251">
        <v>1.1137351661762582</v>
      </c>
      <c r="R251">
        <v>1.2783432074208036E-2</v>
      </c>
      <c r="S251">
        <v>5.9932817116356443E-4</v>
      </c>
      <c r="T251">
        <v>1.4875668828096399E-3</v>
      </c>
      <c r="U251">
        <v>1.1707468054430617E-2</v>
      </c>
      <c r="V251">
        <v>5.0273712994678451E-4</v>
      </c>
      <c r="W251">
        <v>1.6399753851471788E-2</v>
      </c>
      <c r="X251">
        <v>6.4982316715198867E-3</v>
      </c>
      <c r="Y251">
        <v>1.0899944757822592E-3</v>
      </c>
      <c r="Z251">
        <v>2.0598686247737261E-3</v>
      </c>
      <c r="AA251">
        <v>5.6683271662065953E-3</v>
      </c>
      <c r="AB251">
        <v>9.422943490796996E-4</v>
      </c>
      <c r="AC251">
        <v>1.6399753851471788E-2</v>
      </c>
      <c r="AD251">
        <v>6.4982316715198867E-3</v>
      </c>
      <c r="AE251">
        <v>1.0899944757822592E-3</v>
      </c>
      <c r="AF251">
        <v>2.0598686247737261E-3</v>
      </c>
      <c r="AG251">
        <v>5.6683271662065953E-3</v>
      </c>
      <c r="AH251">
        <v>9.422943490796996E-4</v>
      </c>
      <c r="AI251">
        <v>1.13013492002773</v>
      </c>
      <c r="AJ251">
        <v>1.9281663745727921E-2</v>
      </c>
      <c r="AK251">
        <v>1.6893226469458238E-3</v>
      </c>
      <c r="AL251">
        <v>3.5474355075833658E-3</v>
      </c>
      <c r="AM251">
        <v>1.7375795220637213E-2</v>
      </c>
      <c r="AN251">
        <v>1.4450314790264841E-3</v>
      </c>
      <c r="AO251">
        <v>1.13013492002773</v>
      </c>
      <c r="AP251">
        <v>1.9281663745727921E-2</v>
      </c>
      <c r="AQ251">
        <v>1.6893226469458238E-3</v>
      </c>
      <c r="AR251">
        <v>3.5474355075833658E-3</v>
      </c>
      <c r="AS251">
        <v>1.7375795220637213E-2</v>
      </c>
      <c r="AT251">
        <v>1.4450314790264841E-3</v>
      </c>
    </row>
    <row r="252" spans="1:46" x14ac:dyDescent="0.25">
      <c r="A252" s="21" t="s">
        <v>71</v>
      </c>
      <c r="B252" s="227" t="s">
        <v>223</v>
      </c>
      <c r="C252" s="18" t="s">
        <v>224</v>
      </c>
      <c r="D252">
        <v>1.2783432074208036E-2</v>
      </c>
      <c r="E252">
        <v>1.2783432074208036E-2</v>
      </c>
      <c r="F252">
        <v>6.4982316715198867E-3</v>
      </c>
      <c r="G252">
        <v>6.4982316715198867E-3</v>
      </c>
      <c r="H252">
        <v>1.9281663745727921E-2</v>
      </c>
      <c r="I252">
        <v>1.9281663745727921E-2</v>
      </c>
      <c r="K252">
        <v>1.2783432074208036E-2</v>
      </c>
      <c r="L252">
        <v>5.9932817116356443E-4</v>
      </c>
      <c r="M252">
        <v>1.4875668828096399E-3</v>
      </c>
      <c r="N252">
        <v>1.1707468054430617E-2</v>
      </c>
      <c r="O252">
        <v>5.0273712994678451E-4</v>
      </c>
      <c r="P252">
        <v>1.3232497023876334E-3</v>
      </c>
      <c r="Q252">
        <v>1.2783432074208036E-2</v>
      </c>
      <c r="R252">
        <v>5.9932817116356443E-4</v>
      </c>
      <c r="S252">
        <v>1.4875668828096399E-3</v>
      </c>
      <c r="T252">
        <v>1.1707468054430617E-2</v>
      </c>
      <c r="U252">
        <v>5.0273712994678451E-4</v>
      </c>
      <c r="V252">
        <v>1.3232497023876334E-3</v>
      </c>
      <c r="W252">
        <v>6.4982316715198867E-3</v>
      </c>
      <c r="X252">
        <v>1.0899944757822592E-3</v>
      </c>
      <c r="Y252">
        <v>2.0598686247737261E-3</v>
      </c>
      <c r="Z252">
        <v>5.6683271662065953E-3</v>
      </c>
      <c r="AA252">
        <v>9.422943490796996E-4</v>
      </c>
      <c r="AB252">
        <v>1.8069845646029015E-3</v>
      </c>
      <c r="AC252">
        <v>6.4982316715198867E-3</v>
      </c>
      <c r="AD252">
        <v>1.0899944757822592E-3</v>
      </c>
      <c r="AE252">
        <v>2.0598686247737261E-3</v>
      </c>
      <c r="AF252">
        <v>5.6683271662065953E-3</v>
      </c>
      <c r="AG252">
        <v>9.422943490796996E-4</v>
      </c>
      <c r="AH252">
        <v>1.8069845646029015E-3</v>
      </c>
      <c r="AI252">
        <v>1.9281663745727921E-2</v>
      </c>
      <c r="AJ252">
        <v>1.6893226469458238E-3</v>
      </c>
      <c r="AK252">
        <v>3.5474355075833658E-3</v>
      </c>
      <c r="AL252">
        <v>1.7375795220637213E-2</v>
      </c>
      <c r="AM252">
        <v>1.4450314790264841E-3</v>
      </c>
      <c r="AN252">
        <v>3.1302342669905347E-3</v>
      </c>
      <c r="AO252">
        <v>1.9281663745727921E-2</v>
      </c>
      <c r="AP252">
        <v>1.6893226469458238E-3</v>
      </c>
      <c r="AQ252">
        <v>3.5474355075833658E-3</v>
      </c>
      <c r="AR252">
        <v>1.7375795220637213E-2</v>
      </c>
      <c r="AS252">
        <v>1.4450314790264841E-3</v>
      </c>
      <c r="AT252">
        <v>3.1302342669905347E-3</v>
      </c>
    </row>
    <row r="253" spans="1:46" x14ac:dyDescent="0.25">
      <c r="A253" s="21"/>
      <c r="B253" s="227"/>
      <c r="C253" s="18" t="s">
        <v>225</v>
      </c>
      <c r="D253">
        <v>5.9932817116356443E-4</v>
      </c>
      <c r="E253">
        <v>5.9932817116356443E-4</v>
      </c>
      <c r="F253">
        <v>1.0899944757822592E-3</v>
      </c>
      <c r="G253">
        <v>1.0899944757822592E-3</v>
      </c>
      <c r="H253">
        <v>1.6893226469458238E-3</v>
      </c>
      <c r="I253">
        <v>1.6893226469458238E-3</v>
      </c>
      <c r="K253">
        <v>5.9932817116356443E-4</v>
      </c>
      <c r="L253">
        <v>1.4875668828096399E-3</v>
      </c>
      <c r="M253">
        <v>1.1707468054430617E-2</v>
      </c>
      <c r="N253">
        <v>5.0273712994678451E-4</v>
      </c>
      <c r="O253">
        <v>1.3232497023876334E-3</v>
      </c>
      <c r="P253">
        <v>1.2783432074208036E-2</v>
      </c>
      <c r="Q253">
        <v>5.9932817116356443E-4</v>
      </c>
      <c r="R253">
        <v>1.4875668828096399E-3</v>
      </c>
      <c r="S253">
        <v>1.1707468054430617E-2</v>
      </c>
      <c r="T253">
        <v>5.0273712994678451E-4</v>
      </c>
      <c r="U253">
        <v>1.3232497023876334E-3</v>
      </c>
      <c r="V253">
        <v>1.2783432074208036E-2</v>
      </c>
      <c r="W253">
        <v>1.0899944757822592E-3</v>
      </c>
      <c r="X253">
        <v>2.0598686247737261E-3</v>
      </c>
      <c r="Y253">
        <v>5.6683271662065953E-3</v>
      </c>
      <c r="Z253">
        <v>9.422943490796996E-4</v>
      </c>
      <c r="AA253">
        <v>1.8069845646029015E-3</v>
      </c>
      <c r="AB253">
        <v>5.9074833377453515E-3</v>
      </c>
      <c r="AC253">
        <v>1.0899944757822592E-3</v>
      </c>
      <c r="AD253">
        <v>2.0598686247737261E-3</v>
      </c>
      <c r="AE253">
        <v>5.6683271662065953E-3</v>
      </c>
      <c r="AF253">
        <v>9.422943490796996E-4</v>
      </c>
      <c r="AG253">
        <v>1.8069845646029015E-3</v>
      </c>
      <c r="AH253">
        <v>5.9074833377453515E-3</v>
      </c>
      <c r="AI253">
        <v>1.6893226469458238E-3</v>
      </c>
      <c r="AJ253">
        <v>3.5474355075833658E-3</v>
      </c>
      <c r="AK253">
        <v>1.7375795220637213E-2</v>
      </c>
      <c r="AL253">
        <v>1.4450314790264841E-3</v>
      </c>
      <c r="AM253">
        <v>3.1302342669905347E-3</v>
      </c>
      <c r="AN253">
        <v>1.8690915411953387E-2</v>
      </c>
      <c r="AO253">
        <v>1.6893226469458238E-3</v>
      </c>
      <c r="AP253">
        <v>3.5474355075833658E-3</v>
      </c>
      <c r="AQ253">
        <v>1.7375795220637213E-2</v>
      </c>
      <c r="AR253">
        <v>1.4450314790264841E-3</v>
      </c>
      <c r="AS253">
        <v>3.1302342669905347E-3</v>
      </c>
      <c r="AT253">
        <v>1.8690915411953387E-2</v>
      </c>
    </row>
    <row r="254" spans="1:46" x14ac:dyDescent="0.25">
      <c r="A254" s="21"/>
      <c r="B254" s="227"/>
      <c r="C254" s="18" t="s">
        <v>226</v>
      </c>
      <c r="D254">
        <v>1.4875668828096399E-3</v>
      </c>
      <c r="E254">
        <v>1.4875668828096399E-3</v>
      </c>
      <c r="F254">
        <v>2.0598686247737261E-3</v>
      </c>
      <c r="G254">
        <v>2.0598686247737261E-3</v>
      </c>
      <c r="H254">
        <v>3.5474355075833658E-3</v>
      </c>
      <c r="I254">
        <v>3.5474355075833658E-3</v>
      </c>
      <c r="K254">
        <v>1.4875668828096399E-3</v>
      </c>
      <c r="L254">
        <v>1.1707468054430617E-2</v>
      </c>
      <c r="M254">
        <v>5.0273712994678451E-4</v>
      </c>
      <c r="N254">
        <v>1.3232497023876334E-3</v>
      </c>
      <c r="O254">
        <v>1.2783432074208036E-2</v>
      </c>
      <c r="P254">
        <v>5.9932817116356443E-4</v>
      </c>
      <c r="Q254">
        <v>1.4875668828096399E-3</v>
      </c>
      <c r="R254">
        <v>1.1707468054430617E-2</v>
      </c>
      <c r="S254">
        <v>5.0273712994678451E-4</v>
      </c>
      <c r="T254">
        <v>1.3232497023876334E-3</v>
      </c>
      <c r="U254">
        <v>1.2783432074208036E-2</v>
      </c>
      <c r="V254">
        <v>5.9932817116356443E-4</v>
      </c>
      <c r="W254">
        <v>2.0598686247737261E-3</v>
      </c>
      <c r="X254">
        <v>5.6683271662065953E-3</v>
      </c>
      <c r="Y254">
        <v>9.422943490796996E-4</v>
      </c>
      <c r="Z254">
        <v>1.8069845646029015E-3</v>
      </c>
      <c r="AA254">
        <v>5.9074833377453515E-3</v>
      </c>
      <c r="AB254">
        <v>9.9090406889296287E-4</v>
      </c>
      <c r="AC254">
        <v>2.0598686247737261E-3</v>
      </c>
      <c r="AD254">
        <v>5.6683271662065953E-3</v>
      </c>
      <c r="AE254">
        <v>9.422943490796996E-4</v>
      </c>
      <c r="AF254">
        <v>1.8069845646029015E-3</v>
      </c>
      <c r="AG254">
        <v>5.9074833377453515E-3</v>
      </c>
      <c r="AH254">
        <v>9.9090406889296287E-4</v>
      </c>
      <c r="AI254">
        <v>3.5474355075833658E-3</v>
      </c>
      <c r="AJ254">
        <v>1.7375795220637213E-2</v>
      </c>
      <c r="AK254">
        <v>1.4450314790264841E-3</v>
      </c>
      <c r="AL254">
        <v>3.1302342669905347E-3</v>
      </c>
      <c r="AM254">
        <v>1.8690915411953387E-2</v>
      </c>
      <c r="AN254">
        <v>1.5902322400565272E-3</v>
      </c>
      <c r="AO254">
        <v>3.5474355075833658E-3</v>
      </c>
      <c r="AP254">
        <v>1.7375795220637213E-2</v>
      </c>
      <c r="AQ254">
        <v>1.4450314790264841E-3</v>
      </c>
      <c r="AR254">
        <v>3.1302342669905347E-3</v>
      </c>
      <c r="AS254">
        <v>1.8690915411953387E-2</v>
      </c>
      <c r="AT254">
        <v>1.5902322400565272E-3</v>
      </c>
    </row>
    <row r="255" spans="1:46" x14ac:dyDescent="0.25">
      <c r="A255" s="21"/>
      <c r="B255" s="227" t="s">
        <v>227</v>
      </c>
      <c r="C255" s="18" t="s">
        <v>224</v>
      </c>
      <c r="D255">
        <v>1.1707468054430617E-2</v>
      </c>
      <c r="E255">
        <v>1.1707468054430617E-2</v>
      </c>
      <c r="F255">
        <v>5.6683271662065953E-3</v>
      </c>
      <c r="G255">
        <v>5.6683271662065953E-3</v>
      </c>
      <c r="H255">
        <v>1.7375795220637213E-2</v>
      </c>
      <c r="I255">
        <v>1.7375795220637213E-2</v>
      </c>
      <c r="K255">
        <v>1.1707468054430617E-2</v>
      </c>
      <c r="L255">
        <v>5.0273712994678451E-4</v>
      </c>
      <c r="M255">
        <v>1.3232497023876334E-3</v>
      </c>
      <c r="N255">
        <v>1.2783432074208036E-2</v>
      </c>
      <c r="O255">
        <v>5.9932817116356443E-4</v>
      </c>
      <c r="P255">
        <v>1.4875668828096399E-3</v>
      </c>
      <c r="Q255">
        <v>1.1707468054430617E-2</v>
      </c>
      <c r="R255">
        <v>5.0273712994678451E-4</v>
      </c>
      <c r="S255">
        <v>1.3232497023876334E-3</v>
      </c>
      <c r="T255">
        <v>1.2783432074208036E-2</v>
      </c>
      <c r="U255">
        <v>5.9932817116356443E-4</v>
      </c>
      <c r="V255">
        <v>1.4875668828096399E-3</v>
      </c>
      <c r="W255">
        <v>5.6683271662065953E-3</v>
      </c>
      <c r="X255">
        <v>9.422943490796996E-4</v>
      </c>
      <c r="Y255">
        <v>1.8069845646029015E-3</v>
      </c>
      <c r="Z255">
        <v>5.9074833377453515E-3</v>
      </c>
      <c r="AA255">
        <v>9.9090406889296287E-4</v>
      </c>
      <c r="AB255">
        <v>1.8726078407033874E-3</v>
      </c>
      <c r="AC255">
        <v>5.6683271662065953E-3</v>
      </c>
      <c r="AD255">
        <v>9.422943490796996E-4</v>
      </c>
      <c r="AE255">
        <v>1.8069845646029015E-3</v>
      </c>
      <c r="AF255">
        <v>5.9074833377453515E-3</v>
      </c>
      <c r="AG255">
        <v>9.9090406889296287E-4</v>
      </c>
      <c r="AH255">
        <v>1.8726078407033874E-3</v>
      </c>
      <c r="AI255">
        <v>1.7375795220637213E-2</v>
      </c>
      <c r="AJ255">
        <v>1.4450314790264841E-3</v>
      </c>
      <c r="AK255">
        <v>3.1302342669905347E-3</v>
      </c>
      <c r="AL255">
        <v>1.8690915411953387E-2</v>
      </c>
      <c r="AM255">
        <v>1.5902322400565272E-3</v>
      </c>
      <c r="AN255">
        <v>3.3601747235130273E-3</v>
      </c>
      <c r="AO255">
        <v>1.7375795220637213E-2</v>
      </c>
      <c r="AP255">
        <v>1.4450314790264841E-3</v>
      </c>
      <c r="AQ255">
        <v>3.1302342669905347E-3</v>
      </c>
      <c r="AR255">
        <v>1.8690915411953387E-2</v>
      </c>
      <c r="AS255">
        <v>1.5902322400565272E-3</v>
      </c>
      <c r="AT255">
        <v>3.3601747235130273E-3</v>
      </c>
    </row>
    <row r="256" spans="1:46" x14ac:dyDescent="0.25">
      <c r="A256" s="21"/>
      <c r="B256" s="227"/>
      <c r="C256" s="18" t="s">
        <v>225</v>
      </c>
      <c r="D256">
        <v>5.0273712994678451E-4</v>
      </c>
      <c r="E256">
        <v>5.0273712994678451E-4</v>
      </c>
      <c r="F256">
        <v>9.422943490796996E-4</v>
      </c>
      <c r="G256">
        <v>9.422943490796996E-4</v>
      </c>
      <c r="H256">
        <v>1.4450314790264841E-3</v>
      </c>
      <c r="I256">
        <v>1.4450314790264841E-3</v>
      </c>
      <c r="K256">
        <v>5.0273712994678451E-4</v>
      </c>
      <c r="L256">
        <v>1.3232497023876334E-3</v>
      </c>
      <c r="M256">
        <v>1.2783432074208036E-2</v>
      </c>
      <c r="N256">
        <v>5.9932817116356443E-4</v>
      </c>
      <c r="O256">
        <v>1.4875668828096399E-3</v>
      </c>
      <c r="P256">
        <v>1.1707468054430617E-2</v>
      </c>
      <c r="Q256">
        <v>5.0273712994678451E-4</v>
      </c>
      <c r="R256">
        <v>1.3232497023876334E-3</v>
      </c>
      <c r="S256">
        <v>1.2783432074208036E-2</v>
      </c>
      <c r="T256">
        <v>5.9932817116356443E-4</v>
      </c>
      <c r="U256">
        <v>1.4875668828096399E-3</v>
      </c>
      <c r="V256">
        <v>1.1707468054430617E-2</v>
      </c>
      <c r="W256">
        <v>9.422943490796996E-4</v>
      </c>
      <c r="X256">
        <v>1.8069845646029015E-3</v>
      </c>
      <c r="Y256">
        <v>5.9074833377453515E-3</v>
      </c>
      <c r="Z256">
        <v>9.9090406889296287E-4</v>
      </c>
      <c r="AA256">
        <v>1.8726078407033874E-3</v>
      </c>
      <c r="AB256">
        <v>5.1530246965514502E-3</v>
      </c>
      <c r="AC256">
        <v>9.422943490796996E-4</v>
      </c>
      <c r="AD256">
        <v>1.8069845646029015E-3</v>
      </c>
      <c r="AE256">
        <v>5.9074833377453515E-3</v>
      </c>
      <c r="AF256">
        <v>9.9090406889296287E-4</v>
      </c>
      <c r="AG256">
        <v>1.8726078407033874E-3</v>
      </c>
      <c r="AH256">
        <v>5.1530246965514502E-3</v>
      </c>
      <c r="AI256">
        <v>1.4450314790264841E-3</v>
      </c>
      <c r="AJ256">
        <v>3.1302342669905347E-3</v>
      </c>
      <c r="AK256">
        <v>1.8690915411953387E-2</v>
      </c>
      <c r="AL256">
        <v>1.5902322400565272E-3</v>
      </c>
      <c r="AM256">
        <v>3.3601747235130273E-3</v>
      </c>
      <c r="AN256">
        <v>1.6860492750982066E-2</v>
      </c>
      <c r="AO256">
        <v>1.4450314790264841E-3</v>
      </c>
      <c r="AP256">
        <v>3.1302342669905347E-3</v>
      </c>
      <c r="AQ256">
        <v>1.8690915411953387E-2</v>
      </c>
      <c r="AR256">
        <v>1.5902322400565272E-3</v>
      </c>
      <c r="AS256">
        <v>3.3601747235130273E-3</v>
      </c>
      <c r="AT256">
        <v>1.6860492750982066E-2</v>
      </c>
    </row>
    <row r="257" spans="1:46" x14ac:dyDescent="0.25">
      <c r="A257" s="21"/>
      <c r="B257" s="227"/>
      <c r="C257" s="18" t="s">
        <v>226</v>
      </c>
      <c r="D257">
        <v>1.3232497023876334E-3</v>
      </c>
      <c r="E257">
        <v>1.3232497023876334E-3</v>
      </c>
      <c r="F257">
        <v>1.8069845646029015E-3</v>
      </c>
      <c r="G257">
        <v>1.8069845646029015E-3</v>
      </c>
      <c r="H257">
        <v>3.1302342669905347E-3</v>
      </c>
      <c r="I257">
        <v>3.1302342669905347E-3</v>
      </c>
      <c r="K257">
        <v>1.3232497023876334E-3</v>
      </c>
      <c r="L257">
        <v>1.2783432074208036E-2</v>
      </c>
      <c r="M257">
        <v>5.9932817116356443E-4</v>
      </c>
      <c r="N257">
        <v>1.4875668828096399E-3</v>
      </c>
      <c r="O257">
        <v>1.1707468054430617E-2</v>
      </c>
      <c r="P257">
        <v>5.0273712994678451E-4</v>
      </c>
      <c r="Q257">
        <v>1.3232497023876334E-3</v>
      </c>
      <c r="R257">
        <v>1.2783432074208036E-2</v>
      </c>
      <c r="S257">
        <v>5.9932817116356443E-4</v>
      </c>
      <c r="T257">
        <v>1.4875668828096399E-3</v>
      </c>
      <c r="U257">
        <v>1.1707468054430617E-2</v>
      </c>
      <c r="V257">
        <v>5.0273712994678451E-4</v>
      </c>
      <c r="W257">
        <v>1.8069845646029015E-3</v>
      </c>
      <c r="X257">
        <v>5.9074833377453515E-3</v>
      </c>
      <c r="Y257">
        <v>9.9090406889296287E-4</v>
      </c>
      <c r="Z257">
        <v>1.8726078407033874E-3</v>
      </c>
      <c r="AA257">
        <v>5.1530246965514502E-3</v>
      </c>
      <c r="AB257">
        <v>8.5663122643609053E-4</v>
      </c>
      <c r="AC257">
        <v>1.8069845646029015E-3</v>
      </c>
      <c r="AD257">
        <v>5.9074833377453515E-3</v>
      </c>
      <c r="AE257">
        <v>9.9090406889296287E-4</v>
      </c>
      <c r="AF257">
        <v>1.8726078407033874E-3</v>
      </c>
      <c r="AG257">
        <v>5.1530246965514502E-3</v>
      </c>
      <c r="AH257">
        <v>8.5663122643609053E-4</v>
      </c>
      <c r="AI257">
        <v>3.1302342669905347E-3</v>
      </c>
      <c r="AJ257">
        <v>1.8690915411953387E-2</v>
      </c>
      <c r="AK257">
        <v>1.5902322400565272E-3</v>
      </c>
      <c r="AL257">
        <v>3.3601747235130273E-3</v>
      </c>
      <c r="AM257">
        <v>1.6860492750982066E-2</v>
      </c>
      <c r="AN257">
        <v>1.3593683563828752E-3</v>
      </c>
      <c r="AO257">
        <v>3.1302342669905347E-3</v>
      </c>
      <c r="AP257">
        <v>1.8690915411953387E-2</v>
      </c>
      <c r="AQ257">
        <v>1.5902322400565272E-3</v>
      </c>
      <c r="AR257">
        <v>3.3601747235130273E-3</v>
      </c>
      <c r="AS257">
        <v>1.6860492750982066E-2</v>
      </c>
      <c r="AT257">
        <v>1.3593683563828752E-3</v>
      </c>
    </row>
    <row r="258" spans="1:46" x14ac:dyDescent="0.25">
      <c r="A258" s="21" t="s">
        <v>74</v>
      </c>
      <c r="B258" s="227" t="s">
        <v>223</v>
      </c>
      <c r="C258" s="18" t="s">
        <v>224</v>
      </c>
      <c r="D258">
        <v>1.2783432074208036E-2</v>
      </c>
      <c r="E258">
        <v>1.2783432074208036E-2</v>
      </c>
      <c r="F258">
        <v>5.9074833377453515E-3</v>
      </c>
      <c r="G258">
        <v>5.9074833377453515E-3</v>
      </c>
      <c r="H258">
        <v>1.8690915411953387E-2</v>
      </c>
      <c r="I258">
        <v>1.8690915411953387E-2</v>
      </c>
      <c r="K258">
        <v>1.2783432074208036E-2</v>
      </c>
      <c r="L258">
        <v>5.9932817116356443E-4</v>
      </c>
      <c r="M258">
        <v>1.4875668828096399E-3</v>
      </c>
      <c r="N258">
        <v>1.1707468054430617E-2</v>
      </c>
      <c r="O258">
        <v>5.0273712994678451E-4</v>
      </c>
      <c r="P258">
        <v>1.3232497023876334E-3</v>
      </c>
      <c r="Q258">
        <v>1.2783432074208036E-2</v>
      </c>
      <c r="R258">
        <v>5.9932817116356443E-4</v>
      </c>
      <c r="S258">
        <v>1.4875668828096399E-3</v>
      </c>
      <c r="T258">
        <v>1.1707468054430617E-2</v>
      </c>
      <c r="U258">
        <v>5.0273712994678451E-4</v>
      </c>
      <c r="V258">
        <v>1.3232497023876334E-3</v>
      </c>
      <c r="W258">
        <v>5.9074833377453515E-3</v>
      </c>
      <c r="X258">
        <v>9.9090406889296287E-4</v>
      </c>
      <c r="Y258">
        <v>1.8726078407033874E-3</v>
      </c>
      <c r="Z258">
        <v>5.1530246965514502E-3</v>
      </c>
      <c r="AA258">
        <v>8.5663122643609053E-4</v>
      </c>
      <c r="AB258">
        <v>1.6427132405480924E-3</v>
      </c>
      <c r="AC258">
        <v>5.9074833377453515E-3</v>
      </c>
      <c r="AD258">
        <v>9.9090406889296287E-4</v>
      </c>
      <c r="AE258">
        <v>1.8726078407033874E-3</v>
      </c>
      <c r="AF258">
        <v>5.1530246965514502E-3</v>
      </c>
      <c r="AG258">
        <v>8.5663122643609053E-4</v>
      </c>
      <c r="AH258">
        <v>1.6427132405480924E-3</v>
      </c>
      <c r="AI258">
        <v>1.8690915411953387E-2</v>
      </c>
      <c r="AJ258">
        <v>1.5902322400565272E-3</v>
      </c>
      <c r="AK258">
        <v>3.3601747235130273E-3</v>
      </c>
      <c r="AL258">
        <v>1.6860492750982066E-2</v>
      </c>
      <c r="AM258">
        <v>1.3593683563828752E-3</v>
      </c>
      <c r="AN258">
        <v>2.965962942935726E-3</v>
      </c>
      <c r="AO258">
        <v>1.8690915411953387E-2</v>
      </c>
      <c r="AP258">
        <v>1.5902322400565272E-3</v>
      </c>
      <c r="AQ258">
        <v>3.3601747235130273E-3</v>
      </c>
      <c r="AR258">
        <v>1.6860492750982066E-2</v>
      </c>
      <c r="AS258">
        <v>1.3593683563828752E-3</v>
      </c>
      <c r="AT258">
        <v>2.965962942935726E-3</v>
      </c>
    </row>
    <row r="259" spans="1:46" x14ac:dyDescent="0.25">
      <c r="A259" s="21"/>
      <c r="B259" s="227"/>
      <c r="C259" s="18" t="s">
        <v>225</v>
      </c>
      <c r="D259">
        <v>5.9932817116356443E-4</v>
      </c>
      <c r="E259">
        <v>5.9932817116356443E-4</v>
      </c>
      <c r="F259">
        <v>9.9090406889296287E-4</v>
      </c>
      <c r="G259">
        <v>9.9090406889296287E-4</v>
      </c>
      <c r="H259">
        <v>1.5902322400565272E-3</v>
      </c>
      <c r="I259">
        <v>1.5902322400565272E-3</v>
      </c>
      <c r="K259">
        <v>5.9932817116356443E-4</v>
      </c>
      <c r="L259">
        <v>1.4875668828096399E-3</v>
      </c>
      <c r="M259">
        <v>1.1707468054430617E-2</v>
      </c>
      <c r="N259">
        <v>5.0273712994678451E-4</v>
      </c>
      <c r="O259">
        <v>1.3232497023876334E-3</v>
      </c>
      <c r="P259">
        <v>1.2783432074208036E-2</v>
      </c>
      <c r="Q259">
        <v>5.9932817116356443E-4</v>
      </c>
      <c r="R259">
        <v>1.4875668828096399E-3</v>
      </c>
      <c r="S259">
        <v>1.1707468054430617E-2</v>
      </c>
      <c r="T259">
        <v>5.0273712994678451E-4</v>
      </c>
      <c r="U259">
        <v>1.3232497023876334E-3</v>
      </c>
      <c r="V259">
        <v>1.2783432074208036E-2</v>
      </c>
      <c r="W259">
        <v>9.9090406889296287E-4</v>
      </c>
      <c r="X259">
        <v>1.8726078407033874E-3</v>
      </c>
      <c r="Y259">
        <v>5.1530246965514502E-3</v>
      </c>
      <c r="Z259">
        <v>8.5663122643609053E-4</v>
      </c>
      <c r="AA259">
        <v>1.6427132405480924E-3</v>
      </c>
      <c r="AB259">
        <v>1.7722450013236055E-2</v>
      </c>
      <c r="AC259">
        <v>9.9090406889296287E-4</v>
      </c>
      <c r="AD259">
        <v>1.8726078407033874E-3</v>
      </c>
      <c r="AE259">
        <v>5.1530246965514502E-3</v>
      </c>
      <c r="AF259">
        <v>8.5663122643609053E-4</v>
      </c>
      <c r="AG259">
        <v>1.6427132405480924E-3</v>
      </c>
      <c r="AH259">
        <v>1.7722450013236055E-2</v>
      </c>
      <c r="AI259">
        <v>1.5902322400565272E-3</v>
      </c>
      <c r="AJ259">
        <v>3.3601747235130273E-3</v>
      </c>
      <c r="AK259">
        <v>1.6860492750982066E-2</v>
      </c>
      <c r="AL259">
        <v>1.3593683563828752E-3</v>
      </c>
      <c r="AM259">
        <v>2.965962942935726E-3</v>
      </c>
      <c r="AN259">
        <v>3.0505882087444092E-2</v>
      </c>
      <c r="AO259">
        <v>1.5902322400565272E-3</v>
      </c>
      <c r="AP259">
        <v>3.3601747235130273E-3</v>
      </c>
      <c r="AQ259">
        <v>1.6860492750982066E-2</v>
      </c>
      <c r="AR259">
        <v>1.3593683563828752E-3</v>
      </c>
      <c r="AS259">
        <v>2.965962942935726E-3</v>
      </c>
      <c r="AT259">
        <v>3.0505882087444092E-2</v>
      </c>
    </row>
    <row r="260" spans="1:46" x14ac:dyDescent="0.25">
      <c r="A260" s="21"/>
      <c r="B260" s="227"/>
      <c r="C260" s="18" t="s">
        <v>226</v>
      </c>
      <c r="D260">
        <v>1.4875668828096399E-3</v>
      </c>
      <c r="E260">
        <v>1.4875668828096399E-3</v>
      </c>
      <c r="F260">
        <v>1.8726078407033874E-3</v>
      </c>
      <c r="G260">
        <v>1.8726078407033874E-3</v>
      </c>
      <c r="H260">
        <v>3.3601747235130273E-3</v>
      </c>
      <c r="I260">
        <v>3.3601747235130273E-3</v>
      </c>
      <c r="K260">
        <v>1.4875668828096399E-3</v>
      </c>
      <c r="L260">
        <v>1.1707468054430617E-2</v>
      </c>
      <c r="M260">
        <v>5.0273712994678451E-4</v>
      </c>
      <c r="N260">
        <v>1.3232497023876334E-3</v>
      </c>
      <c r="O260">
        <v>1.2783432074208036E-2</v>
      </c>
      <c r="P260">
        <v>5.9932817116356443E-4</v>
      </c>
      <c r="Q260">
        <v>1.4875668828096399E-3</v>
      </c>
      <c r="R260">
        <v>1.1707468054430617E-2</v>
      </c>
      <c r="S260">
        <v>5.0273712994678451E-4</v>
      </c>
      <c r="T260">
        <v>1.3232497023876334E-3</v>
      </c>
      <c r="U260">
        <v>1.2783432074208036E-2</v>
      </c>
      <c r="V260">
        <v>5.9932817116356443E-4</v>
      </c>
      <c r="W260">
        <v>1.8726078407033874E-3</v>
      </c>
      <c r="X260">
        <v>5.1530246965514502E-3</v>
      </c>
      <c r="Y260">
        <v>8.5663122643609053E-4</v>
      </c>
      <c r="Z260">
        <v>1.6427132405480924E-3</v>
      </c>
      <c r="AA260">
        <v>1.7722450013236055E-2</v>
      </c>
      <c r="AB260">
        <v>2.9727122066788886E-3</v>
      </c>
      <c r="AC260">
        <v>1.8726078407033874E-3</v>
      </c>
      <c r="AD260">
        <v>5.1530246965514502E-3</v>
      </c>
      <c r="AE260">
        <v>8.5663122643609053E-4</v>
      </c>
      <c r="AF260">
        <v>1.6427132405480924E-3</v>
      </c>
      <c r="AG260">
        <v>1.7722450013236055E-2</v>
      </c>
      <c r="AH260">
        <v>2.9727122066788886E-3</v>
      </c>
      <c r="AI260">
        <v>3.3601747235130273E-3</v>
      </c>
      <c r="AJ260">
        <v>1.6860492750982066E-2</v>
      </c>
      <c r="AK260">
        <v>1.3593683563828752E-3</v>
      </c>
      <c r="AL260">
        <v>2.965962942935726E-3</v>
      </c>
      <c r="AM260">
        <v>3.0505882087444092E-2</v>
      </c>
      <c r="AN260">
        <v>3.5720403778424529E-3</v>
      </c>
      <c r="AO260">
        <v>3.3601747235130273E-3</v>
      </c>
      <c r="AP260">
        <v>1.6860492750982066E-2</v>
      </c>
      <c r="AQ260">
        <v>1.3593683563828752E-3</v>
      </c>
      <c r="AR260">
        <v>2.965962942935726E-3</v>
      </c>
      <c r="AS260">
        <v>3.0505882087444092E-2</v>
      </c>
      <c r="AT260">
        <v>3.5720403778424529E-3</v>
      </c>
    </row>
    <row r="261" spans="1:46" x14ac:dyDescent="0.25">
      <c r="A261" s="21"/>
      <c r="B261" s="227" t="s">
        <v>227</v>
      </c>
      <c r="C261" s="18" t="s">
        <v>224</v>
      </c>
      <c r="D261">
        <v>1.1707468054430617E-2</v>
      </c>
      <c r="E261">
        <v>1.1707468054430617E-2</v>
      </c>
      <c r="F261">
        <v>5.1530246965514502E-3</v>
      </c>
      <c r="G261">
        <v>5.1530246965514502E-3</v>
      </c>
      <c r="H261">
        <v>1.6860492750982066E-2</v>
      </c>
      <c r="I261">
        <v>1.6860492750982066E-2</v>
      </c>
      <c r="K261">
        <v>1.1707468054430617E-2</v>
      </c>
      <c r="L261">
        <v>5.0273712994678451E-4</v>
      </c>
      <c r="M261">
        <v>1.3232497023876334E-3</v>
      </c>
      <c r="N261">
        <v>1.2783432074208036E-2</v>
      </c>
      <c r="O261">
        <v>5.9932817116356443E-4</v>
      </c>
      <c r="P261">
        <v>1.4875668828096399E-3</v>
      </c>
      <c r="Q261">
        <v>1.1707468054430617E-2</v>
      </c>
      <c r="R261">
        <v>5.0273712994678451E-4</v>
      </c>
      <c r="S261">
        <v>1.3232497023876334E-3</v>
      </c>
      <c r="T261">
        <v>1.2783432074208036E-2</v>
      </c>
      <c r="U261">
        <v>5.9932817116356443E-4</v>
      </c>
      <c r="V261">
        <v>1.4875668828096399E-3</v>
      </c>
      <c r="W261">
        <v>5.1530246965514502E-3</v>
      </c>
      <c r="X261">
        <v>8.5663122643609053E-4</v>
      </c>
      <c r="Y261">
        <v>1.6427132405480924E-3</v>
      </c>
      <c r="Z261">
        <v>1.7722450013236055E-2</v>
      </c>
      <c r="AA261">
        <v>2.9727122066788886E-3</v>
      </c>
      <c r="AB261">
        <v>5.6178235221101625E-3</v>
      </c>
      <c r="AC261">
        <v>5.1530246965514502E-3</v>
      </c>
      <c r="AD261">
        <v>8.5663122643609053E-4</v>
      </c>
      <c r="AE261">
        <v>1.6427132405480924E-3</v>
      </c>
      <c r="AF261">
        <v>1.7722450013236055E-2</v>
      </c>
      <c r="AG261">
        <v>2.9727122066788886E-3</v>
      </c>
      <c r="AH261">
        <v>5.6178235221101625E-3</v>
      </c>
      <c r="AI261">
        <v>1.6860492750982066E-2</v>
      </c>
      <c r="AJ261">
        <v>1.3593683563828752E-3</v>
      </c>
      <c r="AK261">
        <v>2.965962942935726E-3</v>
      </c>
      <c r="AL261">
        <v>3.0505882087444092E-2</v>
      </c>
      <c r="AM261">
        <v>3.5720403778424529E-3</v>
      </c>
      <c r="AN261">
        <v>7.1053904049198022E-3</v>
      </c>
      <c r="AO261">
        <v>1.6860492750982066E-2</v>
      </c>
      <c r="AP261">
        <v>1.3593683563828752E-3</v>
      </c>
      <c r="AQ261">
        <v>2.965962942935726E-3</v>
      </c>
      <c r="AR261">
        <v>3.0505882087444092E-2</v>
      </c>
      <c r="AS261">
        <v>3.5720403778424529E-3</v>
      </c>
      <c r="AT261">
        <v>7.1053904049198022E-3</v>
      </c>
    </row>
    <row r="262" spans="1:46" x14ac:dyDescent="0.25">
      <c r="A262" s="21"/>
      <c r="B262" s="227"/>
      <c r="C262" s="18" t="s">
        <v>225</v>
      </c>
      <c r="D262">
        <v>5.0273712994678451E-4</v>
      </c>
      <c r="E262">
        <v>5.0273712994678451E-4</v>
      </c>
      <c r="F262">
        <v>8.5663122643609053E-4</v>
      </c>
      <c r="G262">
        <v>8.5663122643609053E-4</v>
      </c>
      <c r="H262">
        <v>1.3593683563828752E-3</v>
      </c>
      <c r="I262">
        <v>1.3593683563828752E-3</v>
      </c>
      <c r="K262">
        <v>5.0273712994678451E-4</v>
      </c>
      <c r="L262">
        <v>1.3232497023876334E-3</v>
      </c>
      <c r="M262">
        <v>1.2783432074208036E-2</v>
      </c>
      <c r="N262">
        <v>5.9932817116356443E-4</v>
      </c>
      <c r="O262">
        <v>1.4875668828096399E-3</v>
      </c>
      <c r="P262">
        <v>1.1707468054430617E-2</v>
      </c>
      <c r="Q262">
        <v>5.0273712994678451E-4</v>
      </c>
      <c r="R262">
        <v>1.3232497023876334E-3</v>
      </c>
      <c r="S262">
        <v>1.2783432074208036E-2</v>
      </c>
      <c r="T262">
        <v>5.9932817116356443E-4</v>
      </c>
      <c r="U262">
        <v>1.4875668828096399E-3</v>
      </c>
      <c r="V262">
        <v>1.1707468054430617E-2</v>
      </c>
      <c r="W262">
        <v>8.5663122643609053E-4</v>
      </c>
      <c r="X262">
        <v>1.6427132405480924E-3</v>
      </c>
      <c r="Y262">
        <v>1.7722450013236055E-2</v>
      </c>
      <c r="Z262">
        <v>2.9727122066788886E-3</v>
      </c>
      <c r="AA262">
        <v>5.6178235221101625E-3</v>
      </c>
      <c r="AB262">
        <v>1.545907408965435E-2</v>
      </c>
      <c r="AC262">
        <v>8.5663122643609053E-4</v>
      </c>
      <c r="AD262">
        <v>1.6427132405480924E-3</v>
      </c>
      <c r="AE262">
        <v>1.7722450013236055E-2</v>
      </c>
      <c r="AF262">
        <v>2.9727122066788886E-3</v>
      </c>
      <c r="AG262">
        <v>5.6178235221101625E-3</v>
      </c>
      <c r="AH262">
        <v>1.545907408965435E-2</v>
      </c>
      <c r="AI262">
        <v>1.3593683563828752E-3</v>
      </c>
      <c r="AJ262">
        <v>2.965962942935726E-3</v>
      </c>
      <c r="AK262">
        <v>3.0505882087444092E-2</v>
      </c>
      <c r="AL262">
        <v>3.5720403778424529E-3</v>
      </c>
      <c r="AM262">
        <v>7.1053904049198022E-3</v>
      </c>
      <c r="AN262">
        <v>2.7166542144084968E-2</v>
      </c>
      <c r="AO262">
        <v>1.3593683563828752E-3</v>
      </c>
      <c r="AP262">
        <v>2.965962942935726E-3</v>
      </c>
      <c r="AQ262">
        <v>3.0505882087444092E-2</v>
      </c>
      <c r="AR262">
        <v>3.5720403778424529E-3</v>
      </c>
      <c r="AS262">
        <v>7.1053904049198022E-3</v>
      </c>
      <c r="AT262">
        <v>2.7166542144084968E-2</v>
      </c>
    </row>
    <row r="263" spans="1:46" x14ac:dyDescent="0.25">
      <c r="A263" s="21"/>
      <c r="B263" s="227"/>
      <c r="C263" s="18" t="s">
        <v>226</v>
      </c>
      <c r="D263">
        <v>1.3232497023876334E-3</v>
      </c>
      <c r="E263">
        <v>1.3232497023876334E-3</v>
      </c>
      <c r="F263">
        <v>1.6427132405480924E-3</v>
      </c>
      <c r="G263">
        <v>1.6427132405480924E-3</v>
      </c>
      <c r="H263">
        <v>2.965962942935726E-3</v>
      </c>
      <c r="I263">
        <v>2.965962942935726E-3</v>
      </c>
      <c r="K263">
        <v>1.3232497023876334E-3</v>
      </c>
      <c r="L263">
        <v>1.2783432074208036E-2</v>
      </c>
      <c r="M263">
        <v>5.9932817116356443E-4</v>
      </c>
      <c r="N263">
        <v>1.4875668828096399E-3</v>
      </c>
      <c r="O263">
        <v>1.1707468054430617E-2</v>
      </c>
      <c r="P263">
        <v>5.0273712994678451E-4</v>
      </c>
      <c r="Q263">
        <v>1.3232497023876334E-3</v>
      </c>
      <c r="R263">
        <v>1.2783432074208036E-2</v>
      </c>
      <c r="S263">
        <v>5.9932817116356443E-4</v>
      </c>
      <c r="T263">
        <v>1.4875668828096399E-3</v>
      </c>
      <c r="U263">
        <v>1.1707468054430617E-2</v>
      </c>
      <c r="V263">
        <v>5.0273712994678451E-4</v>
      </c>
      <c r="W263">
        <v>1.6427132405480924E-3</v>
      </c>
      <c r="X263">
        <v>1.7722450013236055E-2</v>
      </c>
      <c r="Y263">
        <v>2.9727122066788886E-3</v>
      </c>
      <c r="Z263">
        <v>5.6178235221101625E-3</v>
      </c>
      <c r="AA263">
        <v>1.545907408965435E-2</v>
      </c>
      <c r="AB263">
        <v>2.5698936793082713E-3</v>
      </c>
      <c r="AC263">
        <v>1.6427132405480924E-3</v>
      </c>
      <c r="AD263">
        <v>1.7722450013236055E-2</v>
      </c>
      <c r="AE263">
        <v>2.9727122066788886E-3</v>
      </c>
      <c r="AF263">
        <v>5.6178235221101625E-3</v>
      </c>
      <c r="AG263">
        <v>1.545907408965435E-2</v>
      </c>
      <c r="AH263">
        <v>2.5698936793082713E-3</v>
      </c>
      <c r="AI263">
        <v>2.965962942935726E-3</v>
      </c>
      <c r="AJ263">
        <v>3.0505882087444092E-2</v>
      </c>
      <c r="AK263">
        <v>3.5720403778424529E-3</v>
      </c>
      <c r="AL263">
        <v>7.1053904049198022E-3</v>
      </c>
      <c r="AM263">
        <v>2.7166542144084968E-2</v>
      </c>
      <c r="AN263">
        <v>3.072630809255056E-3</v>
      </c>
      <c r="AO263">
        <v>2.965962942935726E-3</v>
      </c>
      <c r="AP263">
        <v>3.0505882087444092E-2</v>
      </c>
      <c r="AQ263">
        <v>3.5720403778424529E-3</v>
      </c>
      <c r="AR263">
        <v>7.1053904049198022E-3</v>
      </c>
      <c r="AS263">
        <v>2.7166542144084968E-2</v>
      </c>
      <c r="AT263">
        <v>3.072630809255056E-3</v>
      </c>
    </row>
    <row r="264" spans="1:46" x14ac:dyDescent="0.25">
      <c r="A264" s="21" t="s">
        <v>75</v>
      </c>
      <c r="B264" s="227" t="s">
        <v>223</v>
      </c>
      <c r="C264" s="18" t="s">
        <v>224</v>
      </c>
      <c r="D264">
        <v>1.2783432074208036E-2</v>
      </c>
      <c r="E264">
        <v>1.2783432074208036E-2</v>
      </c>
      <c r="F264">
        <v>1.7722450013236055E-2</v>
      </c>
      <c r="G264">
        <v>1.7722450013236055E-2</v>
      </c>
      <c r="H264">
        <v>3.0505882087444092E-2</v>
      </c>
      <c r="I264">
        <v>3.0505882087444092E-2</v>
      </c>
      <c r="K264">
        <v>1.2783432074208036E-2</v>
      </c>
      <c r="L264">
        <v>5.9932817116356443E-4</v>
      </c>
      <c r="M264">
        <v>1.4875668828096399E-3</v>
      </c>
      <c r="N264">
        <v>1.1707468054430617E-2</v>
      </c>
      <c r="O264">
        <v>5.0273712994678451E-4</v>
      </c>
      <c r="P264">
        <v>1.3232497023876334E-3</v>
      </c>
      <c r="Q264">
        <v>1.2783432074208036E-2</v>
      </c>
      <c r="R264">
        <v>5.9932817116356443E-4</v>
      </c>
      <c r="S264">
        <v>1.4875668828096399E-3</v>
      </c>
      <c r="T264">
        <v>1.1707468054430617E-2</v>
      </c>
      <c r="U264">
        <v>5.0273712994678451E-4</v>
      </c>
      <c r="V264">
        <v>1.3232497023876334E-3</v>
      </c>
      <c r="W264">
        <v>1.7722450013236055E-2</v>
      </c>
      <c r="X264">
        <v>2.9727122066788886E-3</v>
      </c>
      <c r="Y264">
        <v>5.6178235221101625E-3</v>
      </c>
      <c r="Z264">
        <v>1.545907408965435E-2</v>
      </c>
      <c r="AA264">
        <v>2.5698936793082713E-3</v>
      </c>
      <c r="AB264">
        <v>4.9281397216442762E-3</v>
      </c>
      <c r="AC264">
        <v>1.7722450013236055E-2</v>
      </c>
      <c r="AD264">
        <v>2.9727122066788886E-3</v>
      </c>
      <c r="AE264">
        <v>5.6178235221101625E-3</v>
      </c>
      <c r="AF264">
        <v>1.545907408965435E-2</v>
      </c>
      <c r="AG264">
        <v>2.5698936793082713E-3</v>
      </c>
      <c r="AH264">
        <v>4.9281397216442762E-3</v>
      </c>
      <c r="AI264">
        <v>3.0505882087444092E-2</v>
      </c>
      <c r="AJ264">
        <v>3.5720403778424529E-3</v>
      </c>
      <c r="AK264">
        <v>7.1053904049198022E-3</v>
      </c>
      <c r="AL264">
        <v>2.7166542144084968E-2</v>
      </c>
      <c r="AM264">
        <v>3.072630809255056E-3</v>
      </c>
      <c r="AN264">
        <v>6.2513894240319098E-3</v>
      </c>
      <c r="AO264">
        <v>3.0505882087444092E-2</v>
      </c>
      <c r="AP264">
        <v>3.5720403778424529E-3</v>
      </c>
      <c r="AQ264">
        <v>7.1053904049198022E-3</v>
      </c>
      <c r="AR264">
        <v>2.7166542144084968E-2</v>
      </c>
      <c r="AS264">
        <v>3.072630809255056E-3</v>
      </c>
      <c r="AT264">
        <v>6.2513894240319098E-3</v>
      </c>
    </row>
    <row r="265" spans="1:46" x14ac:dyDescent="0.25">
      <c r="A265" s="21"/>
      <c r="B265" s="227"/>
      <c r="C265" s="18" t="s">
        <v>225</v>
      </c>
      <c r="D265">
        <v>5.9932817116356443E-4</v>
      </c>
      <c r="E265">
        <v>5.9932817116356443E-4</v>
      </c>
      <c r="F265">
        <v>2.9727122066788886E-3</v>
      </c>
      <c r="G265">
        <v>2.9727122066788886E-3</v>
      </c>
      <c r="H265">
        <v>3.5720403778424529E-3</v>
      </c>
      <c r="I265">
        <v>3.5720403778424529E-3</v>
      </c>
      <c r="K265">
        <v>5.9932817116356443E-4</v>
      </c>
      <c r="L265">
        <v>1.4875668828096399E-3</v>
      </c>
      <c r="M265">
        <v>1.1707468054430617E-2</v>
      </c>
      <c r="N265">
        <v>5.0273712994678451E-4</v>
      </c>
      <c r="O265">
        <v>1.3232497023876334E-3</v>
      </c>
      <c r="P265">
        <v>1.0652860061840031E-2</v>
      </c>
      <c r="Q265">
        <v>5.9932817116356443E-4</v>
      </c>
      <c r="R265">
        <v>1.4875668828096399E-3</v>
      </c>
      <c r="S265">
        <v>1.1707468054430617E-2</v>
      </c>
      <c r="T265">
        <v>5.0273712994678451E-4</v>
      </c>
      <c r="U265">
        <v>1.3232497023876334E-3</v>
      </c>
      <c r="V265">
        <v>1.0652860061840031E-2</v>
      </c>
      <c r="W265">
        <v>2.9727122066788886E-3</v>
      </c>
      <c r="X265">
        <v>5.6178235221101625E-3</v>
      </c>
      <c r="Y265">
        <v>1.545907408965435E-2</v>
      </c>
      <c r="Z265">
        <v>2.5698936793082713E-3</v>
      </c>
      <c r="AA265">
        <v>4.9281397216442762E-3</v>
      </c>
      <c r="AB265">
        <v>7.088980005294422E-3</v>
      </c>
      <c r="AC265">
        <v>2.9727122066788886E-3</v>
      </c>
      <c r="AD265">
        <v>5.6178235221101625E-3</v>
      </c>
      <c r="AE265">
        <v>1.545907408965435E-2</v>
      </c>
      <c r="AF265">
        <v>2.5698936793082713E-3</v>
      </c>
      <c r="AG265">
        <v>4.9281397216442762E-3</v>
      </c>
      <c r="AH265">
        <v>7.088980005294422E-3</v>
      </c>
      <c r="AI265">
        <v>3.5720403778424529E-3</v>
      </c>
      <c r="AJ265">
        <v>7.1053904049198022E-3</v>
      </c>
      <c r="AK265">
        <v>2.7166542144084968E-2</v>
      </c>
      <c r="AL265">
        <v>3.072630809255056E-3</v>
      </c>
      <c r="AM265">
        <v>6.2513894240319098E-3</v>
      </c>
      <c r="AN265">
        <v>1.7741840067134453E-2</v>
      </c>
      <c r="AO265">
        <v>3.5720403778424529E-3</v>
      </c>
      <c r="AP265">
        <v>7.1053904049198022E-3</v>
      </c>
      <c r="AQ265">
        <v>2.7166542144084968E-2</v>
      </c>
      <c r="AR265">
        <v>3.072630809255056E-3</v>
      </c>
      <c r="AS265">
        <v>6.2513894240319098E-3</v>
      </c>
      <c r="AT265">
        <v>1.7741840067134453E-2</v>
      </c>
    </row>
    <row r="266" spans="1:46" x14ac:dyDescent="0.25">
      <c r="A266" s="21"/>
      <c r="B266" s="227"/>
      <c r="C266" s="18" t="s">
        <v>226</v>
      </c>
      <c r="D266">
        <v>1.4875668828096399E-3</v>
      </c>
      <c r="E266">
        <v>1.4875668828096399E-3</v>
      </c>
      <c r="F266">
        <v>5.6178235221101625E-3</v>
      </c>
      <c r="G266">
        <v>5.6178235221101625E-3</v>
      </c>
      <c r="H266">
        <v>7.1053904049198022E-3</v>
      </c>
      <c r="I266">
        <v>7.1053904049198022E-3</v>
      </c>
      <c r="K266">
        <v>1.4875668828096399E-3</v>
      </c>
      <c r="L266">
        <v>1.1707468054430617E-2</v>
      </c>
      <c r="M266">
        <v>5.0273712994678451E-4</v>
      </c>
      <c r="N266">
        <v>1.3232497023876334E-3</v>
      </c>
      <c r="O266">
        <v>1.0652860061840031E-2</v>
      </c>
      <c r="P266">
        <v>4.9944014263630378E-4</v>
      </c>
      <c r="Q266">
        <v>1.4875668828096399E-3</v>
      </c>
      <c r="R266">
        <v>1.1707468054430617E-2</v>
      </c>
      <c r="S266">
        <v>5.0273712994678451E-4</v>
      </c>
      <c r="T266">
        <v>1.3232497023876334E-3</v>
      </c>
      <c r="U266">
        <v>1.0652860061840031E-2</v>
      </c>
      <c r="V266">
        <v>4.9944014263630378E-4</v>
      </c>
      <c r="W266">
        <v>5.6178235221101625E-3</v>
      </c>
      <c r="X266">
        <v>1.545907408965435E-2</v>
      </c>
      <c r="Y266">
        <v>2.5698936793082713E-3</v>
      </c>
      <c r="Z266">
        <v>4.9281397216442762E-3</v>
      </c>
      <c r="AA266">
        <v>7.088980005294422E-3</v>
      </c>
      <c r="AB266">
        <v>1.1890848826715556E-3</v>
      </c>
      <c r="AC266">
        <v>5.6178235221101625E-3</v>
      </c>
      <c r="AD266">
        <v>1.545907408965435E-2</v>
      </c>
      <c r="AE266">
        <v>2.5698936793082713E-3</v>
      </c>
      <c r="AF266">
        <v>4.9281397216442762E-3</v>
      </c>
      <c r="AG266">
        <v>7.088980005294422E-3</v>
      </c>
      <c r="AH266">
        <v>1.1890848826715556E-3</v>
      </c>
      <c r="AI266">
        <v>7.1053904049198022E-3</v>
      </c>
      <c r="AJ266">
        <v>2.7166542144084968E-2</v>
      </c>
      <c r="AK266">
        <v>3.072630809255056E-3</v>
      </c>
      <c r="AL266">
        <v>6.2513894240319098E-3</v>
      </c>
      <c r="AM266">
        <v>1.7741840067134453E-2</v>
      </c>
      <c r="AN266">
        <v>1.6885250253078593E-3</v>
      </c>
      <c r="AO266">
        <v>7.1053904049198022E-3</v>
      </c>
      <c r="AP266">
        <v>2.7166542144084968E-2</v>
      </c>
      <c r="AQ266">
        <v>3.072630809255056E-3</v>
      </c>
      <c r="AR266">
        <v>6.2513894240319098E-3</v>
      </c>
      <c r="AS266">
        <v>1.7741840067134453E-2</v>
      </c>
      <c r="AT266">
        <v>1.6885250253078593E-3</v>
      </c>
    </row>
    <row r="267" spans="1:46" x14ac:dyDescent="0.25">
      <c r="A267" s="21"/>
      <c r="B267" s="227" t="s">
        <v>227</v>
      </c>
      <c r="C267" s="18" t="s">
        <v>224</v>
      </c>
      <c r="D267">
        <v>1.1707468054430617E-2</v>
      </c>
      <c r="E267">
        <v>1.1707468054430617E-2</v>
      </c>
      <c r="F267">
        <v>1.545907408965435E-2</v>
      </c>
      <c r="G267">
        <v>1.545907408965435E-2</v>
      </c>
      <c r="H267">
        <v>2.7166542144084968E-2</v>
      </c>
      <c r="I267">
        <v>2.7166542144084968E-2</v>
      </c>
      <c r="K267">
        <v>1.1707468054430617E-2</v>
      </c>
      <c r="L267">
        <v>5.0273712994678451E-4</v>
      </c>
      <c r="M267">
        <v>1.3232497023876334E-3</v>
      </c>
      <c r="N267">
        <v>1.0652860061840031E-2</v>
      </c>
      <c r="O267">
        <v>4.9944014263630378E-4</v>
      </c>
      <c r="P267">
        <v>1.2396390690080333E-3</v>
      </c>
      <c r="Q267">
        <v>1.1707468054430617E-2</v>
      </c>
      <c r="R267">
        <v>5.0273712994678451E-4</v>
      </c>
      <c r="S267">
        <v>1.3232497023876334E-3</v>
      </c>
      <c r="T267">
        <v>1.0652860061840031E-2</v>
      </c>
      <c r="U267">
        <v>4.9944014263630378E-4</v>
      </c>
      <c r="V267">
        <v>1.2396390690080333E-3</v>
      </c>
      <c r="W267">
        <v>1.545907408965435E-2</v>
      </c>
      <c r="X267">
        <v>2.5698936793082713E-3</v>
      </c>
      <c r="Y267">
        <v>4.9281397216442762E-3</v>
      </c>
      <c r="Z267">
        <v>7.088980005294422E-3</v>
      </c>
      <c r="AA267">
        <v>1.1890848826715556E-3</v>
      </c>
      <c r="AB267">
        <v>2.247129408844065E-3</v>
      </c>
      <c r="AC267">
        <v>1.545907408965435E-2</v>
      </c>
      <c r="AD267">
        <v>2.5698936793082713E-3</v>
      </c>
      <c r="AE267">
        <v>4.9281397216442762E-3</v>
      </c>
      <c r="AF267">
        <v>7.088980005294422E-3</v>
      </c>
      <c r="AG267">
        <v>1.1890848826715556E-3</v>
      </c>
      <c r="AH267">
        <v>2.247129408844065E-3</v>
      </c>
      <c r="AI267">
        <v>2.7166542144084968E-2</v>
      </c>
      <c r="AJ267">
        <v>3.072630809255056E-3</v>
      </c>
      <c r="AK267">
        <v>6.2513894240319098E-3</v>
      </c>
      <c r="AL267">
        <v>1.7741840067134453E-2</v>
      </c>
      <c r="AM267">
        <v>1.6885250253078593E-3</v>
      </c>
      <c r="AN267">
        <v>3.4867684778520985E-3</v>
      </c>
      <c r="AO267">
        <v>2.7166542144084968E-2</v>
      </c>
      <c r="AP267">
        <v>3.072630809255056E-3</v>
      </c>
      <c r="AQ267">
        <v>6.2513894240319098E-3</v>
      </c>
      <c r="AR267">
        <v>1.7741840067134453E-2</v>
      </c>
      <c r="AS267">
        <v>1.6885250253078593E-3</v>
      </c>
      <c r="AT267">
        <v>3.4867684778520985E-3</v>
      </c>
    </row>
    <row r="268" spans="1:46" x14ac:dyDescent="0.25">
      <c r="A268" s="21"/>
      <c r="B268" s="227"/>
      <c r="C268" s="18" t="s">
        <v>225</v>
      </c>
      <c r="D268">
        <v>5.0273712994678451E-4</v>
      </c>
      <c r="E268">
        <v>5.0273712994678451E-4</v>
      </c>
      <c r="F268">
        <v>2.5698936793082713E-3</v>
      </c>
      <c r="G268">
        <v>2.5698936793082713E-3</v>
      </c>
      <c r="H268">
        <v>3.072630809255056E-3</v>
      </c>
      <c r="I268">
        <v>3.072630809255056E-3</v>
      </c>
      <c r="K268">
        <v>5.0273712994678451E-4</v>
      </c>
      <c r="L268">
        <v>1.3232497023876334E-3</v>
      </c>
      <c r="M268">
        <v>1.0652860061840031E-2</v>
      </c>
      <c r="N268">
        <v>4.9944014263630378E-4</v>
      </c>
      <c r="O268">
        <v>1.2396390690080333E-3</v>
      </c>
      <c r="P268">
        <v>9.7562233786921814E-3</v>
      </c>
      <c r="Q268">
        <v>5.0273712994678451E-4</v>
      </c>
      <c r="R268">
        <v>1.3232497023876334E-3</v>
      </c>
      <c r="S268">
        <v>1.0652860061840031E-2</v>
      </c>
      <c r="T268">
        <v>4.9944014263630378E-4</v>
      </c>
      <c r="U268">
        <v>1.2396390690080333E-3</v>
      </c>
      <c r="V268">
        <v>9.7562233786921814E-3</v>
      </c>
      <c r="W268">
        <v>2.5698936793082713E-3</v>
      </c>
      <c r="X268">
        <v>4.9281397216442762E-3</v>
      </c>
      <c r="Y268">
        <v>7.088980005294422E-3</v>
      </c>
      <c r="Z268">
        <v>1.1890848826715556E-3</v>
      </c>
      <c r="AA268">
        <v>2.247129408844065E-3</v>
      </c>
      <c r="AB268">
        <v>6.1836296358617404E-3</v>
      </c>
      <c r="AC268">
        <v>2.5698936793082713E-3</v>
      </c>
      <c r="AD268">
        <v>4.9281397216442762E-3</v>
      </c>
      <c r="AE268">
        <v>7.088980005294422E-3</v>
      </c>
      <c r="AF268">
        <v>1.1890848826715556E-3</v>
      </c>
      <c r="AG268">
        <v>2.247129408844065E-3</v>
      </c>
      <c r="AH268">
        <v>6.1836296358617404E-3</v>
      </c>
      <c r="AI268">
        <v>3.072630809255056E-3</v>
      </c>
      <c r="AJ268">
        <v>6.2513894240319098E-3</v>
      </c>
      <c r="AK268">
        <v>1.7741840067134453E-2</v>
      </c>
      <c r="AL268">
        <v>1.6885250253078593E-3</v>
      </c>
      <c r="AM268">
        <v>3.4867684778520985E-3</v>
      </c>
      <c r="AN268">
        <v>1.5939853014553921E-2</v>
      </c>
      <c r="AO268">
        <v>3.072630809255056E-3</v>
      </c>
      <c r="AP268">
        <v>6.2513894240319098E-3</v>
      </c>
      <c r="AQ268">
        <v>1.7741840067134453E-2</v>
      </c>
      <c r="AR268">
        <v>1.6885250253078593E-3</v>
      </c>
      <c r="AS268">
        <v>3.4867684778520985E-3</v>
      </c>
      <c r="AT268">
        <v>1.5939853014553921E-2</v>
      </c>
    </row>
    <row r="269" spans="1:46" x14ac:dyDescent="0.25">
      <c r="A269" s="21"/>
      <c r="B269" s="227"/>
      <c r="C269" s="18" t="s">
        <v>226</v>
      </c>
      <c r="D269">
        <v>1.3232497023876334E-3</v>
      </c>
      <c r="E269">
        <v>1.3232497023876334E-3</v>
      </c>
      <c r="F269">
        <v>4.9281397216442762E-3</v>
      </c>
      <c r="G269">
        <v>4.9281397216442762E-3</v>
      </c>
      <c r="H269">
        <v>6.2513894240319098E-3</v>
      </c>
      <c r="I269">
        <v>6.2513894240319098E-3</v>
      </c>
      <c r="K269">
        <v>1.3232497023876334E-3</v>
      </c>
      <c r="L269">
        <v>1.0652860061840031E-2</v>
      </c>
      <c r="M269">
        <v>4.9944014263630378E-4</v>
      </c>
      <c r="N269">
        <v>1.2396390690080333E-3</v>
      </c>
      <c r="O269">
        <v>9.7562233786921814E-3</v>
      </c>
      <c r="P269">
        <v>4.1894760828898713E-4</v>
      </c>
      <c r="Q269">
        <v>1.3232497023876334E-3</v>
      </c>
      <c r="R269">
        <v>1.0652860061840031E-2</v>
      </c>
      <c r="S269">
        <v>4.9944014263630378E-4</v>
      </c>
      <c r="T269">
        <v>1.2396390690080333E-3</v>
      </c>
      <c r="U269">
        <v>9.7562233786921814E-3</v>
      </c>
      <c r="V269">
        <v>4.1894760828898713E-4</v>
      </c>
      <c r="W269">
        <v>4.9281397216442762E-3</v>
      </c>
      <c r="X269">
        <v>7.088980005294422E-3</v>
      </c>
      <c r="Y269">
        <v>1.1890848826715556E-3</v>
      </c>
      <c r="Z269">
        <v>2.247129408844065E-3</v>
      </c>
      <c r="AA269">
        <v>6.1836296358617404E-3</v>
      </c>
      <c r="AB269">
        <v>1.0279574717233086E-3</v>
      </c>
      <c r="AC269">
        <v>4.9281397216442762E-3</v>
      </c>
      <c r="AD269">
        <v>7.088980005294422E-3</v>
      </c>
      <c r="AE269">
        <v>1.1890848826715556E-3</v>
      </c>
      <c r="AF269">
        <v>2.247129408844065E-3</v>
      </c>
      <c r="AG269">
        <v>6.1836296358617404E-3</v>
      </c>
      <c r="AH269">
        <v>1.0279574717233086E-3</v>
      </c>
      <c r="AI269">
        <v>6.2513894240319098E-3</v>
      </c>
      <c r="AJ269">
        <v>1.7741840067134453E-2</v>
      </c>
      <c r="AK269">
        <v>1.6885250253078593E-3</v>
      </c>
      <c r="AL269">
        <v>3.4867684778520985E-3</v>
      </c>
      <c r="AM269">
        <v>1.5939853014553921E-2</v>
      </c>
      <c r="AN269">
        <v>1.4469050800122957E-3</v>
      </c>
      <c r="AO269">
        <v>6.2513894240319098E-3</v>
      </c>
      <c r="AP269">
        <v>1.7741840067134453E-2</v>
      </c>
      <c r="AQ269">
        <v>1.6885250253078593E-3</v>
      </c>
      <c r="AR269">
        <v>3.4867684778520985E-3</v>
      </c>
      <c r="AS269">
        <v>1.5939853014553921E-2</v>
      </c>
      <c r="AT269">
        <v>1.4469050800122957E-3</v>
      </c>
    </row>
    <row r="270" spans="1:46" x14ac:dyDescent="0.25">
      <c r="A270" s="21" t="s">
        <v>76</v>
      </c>
      <c r="B270" s="227" t="s">
        <v>223</v>
      </c>
      <c r="C270" s="18" t="s">
        <v>224</v>
      </c>
      <c r="D270">
        <v>1.0652860061840031E-2</v>
      </c>
      <c r="E270">
        <v>1.0652860061840031E-2</v>
      </c>
      <c r="F270">
        <v>7.088980005294422E-3</v>
      </c>
      <c r="G270">
        <v>7.088980005294422E-3</v>
      </c>
      <c r="H270">
        <v>1.7741840067134453E-2</v>
      </c>
      <c r="I270">
        <v>1.7741840067134453E-2</v>
      </c>
      <c r="K270">
        <v>1.0652860061840031E-2</v>
      </c>
      <c r="L270">
        <v>4.9944014263630378E-4</v>
      </c>
      <c r="M270">
        <v>1.2396390690080333E-3</v>
      </c>
      <c r="N270">
        <v>9.7562233786921814E-3</v>
      </c>
      <c r="O270">
        <v>4.1894760828898713E-4</v>
      </c>
      <c r="P270">
        <v>1.1027080853230279E-3</v>
      </c>
      <c r="Q270">
        <v>1.0652860061840031E-2</v>
      </c>
      <c r="R270">
        <v>4.9944014263630378E-4</v>
      </c>
      <c r="S270">
        <v>1.2396390690080333E-3</v>
      </c>
      <c r="T270">
        <v>9.7562233786921814E-3</v>
      </c>
      <c r="U270">
        <v>4.1894760828898713E-4</v>
      </c>
      <c r="V270">
        <v>1.1027080853230279E-3</v>
      </c>
      <c r="W270">
        <v>7.088980005294422E-3</v>
      </c>
      <c r="X270">
        <v>1.1890848826715556E-3</v>
      </c>
      <c r="Y270">
        <v>2.247129408844065E-3</v>
      </c>
      <c r="Z270">
        <v>6.1836296358617404E-3</v>
      </c>
      <c r="AA270">
        <v>1.0279574717233086E-3</v>
      </c>
      <c r="AB270">
        <v>1.9712558886577107E-3</v>
      </c>
      <c r="AC270">
        <v>7.088980005294422E-3</v>
      </c>
      <c r="AD270">
        <v>1.1890848826715556E-3</v>
      </c>
      <c r="AE270">
        <v>2.247129408844065E-3</v>
      </c>
      <c r="AF270">
        <v>6.1836296358617404E-3</v>
      </c>
      <c r="AG270">
        <v>1.0279574717233086E-3</v>
      </c>
      <c r="AH270">
        <v>1.9712558886577107E-3</v>
      </c>
      <c r="AI270">
        <v>1.7741840067134453E-2</v>
      </c>
      <c r="AJ270">
        <v>1.6885250253078593E-3</v>
      </c>
      <c r="AK270">
        <v>3.4867684778520985E-3</v>
      </c>
      <c r="AL270">
        <v>1.5939853014553921E-2</v>
      </c>
      <c r="AM270">
        <v>1.4469050800122957E-3</v>
      </c>
      <c r="AN270">
        <v>3.0739639739807388E-3</v>
      </c>
      <c r="AO270">
        <v>1.7741840067134453E-2</v>
      </c>
      <c r="AP270">
        <v>1.6885250253078593E-3</v>
      </c>
      <c r="AQ270">
        <v>3.4867684778520985E-3</v>
      </c>
      <c r="AR270">
        <v>1.5939853014553921E-2</v>
      </c>
      <c r="AS270">
        <v>1.4469050800122957E-3</v>
      </c>
      <c r="AT270">
        <v>3.0739639739807388E-3</v>
      </c>
    </row>
    <row r="271" spans="1:46" x14ac:dyDescent="0.25">
      <c r="A271" s="21"/>
      <c r="B271" s="227"/>
      <c r="C271" s="18" t="s">
        <v>225</v>
      </c>
      <c r="D271">
        <v>4.9944014263630378E-4</v>
      </c>
      <c r="E271">
        <v>4.9944014263630378E-4</v>
      </c>
      <c r="F271">
        <v>1.1890848826715556E-3</v>
      </c>
      <c r="G271">
        <v>1.1890848826715556E-3</v>
      </c>
      <c r="H271">
        <v>1.6885250253078593E-3</v>
      </c>
      <c r="I271">
        <v>1.6885250253078593E-3</v>
      </c>
      <c r="K271">
        <v>4.9944014263630378E-4</v>
      </c>
      <c r="L271">
        <v>1.2396390690080333E-3</v>
      </c>
      <c r="M271">
        <v>9.7562233786921814E-3</v>
      </c>
      <c r="N271">
        <v>4.1894760828898713E-4</v>
      </c>
      <c r="O271">
        <v>1.1027080853230279E-3</v>
      </c>
      <c r="P271">
        <v>1.0652860061840031E-2</v>
      </c>
      <c r="Q271">
        <v>4.9944014263630378E-4</v>
      </c>
      <c r="R271">
        <v>1.2396390690080333E-3</v>
      </c>
      <c r="S271">
        <v>9.7562233786921814E-3</v>
      </c>
      <c r="T271">
        <v>4.1894760828898713E-4</v>
      </c>
      <c r="U271">
        <v>1.1027080853230279E-3</v>
      </c>
      <c r="V271">
        <v>1.0652860061840031E-2</v>
      </c>
      <c r="W271">
        <v>1.1890848826715556E-3</v>
      </c>
      <c r="X271">
        <v>2.247129408844065E-3</v>
      </c>
      <c r="Y271">
        <v>6.1836296358617404E-3</v>
      </c>
      <c r="Z271">
        <v>1.0279574717233086E-3</v>
      </c>
      <c r="AA271">
        <v>1.9712558886577107E-3</v>
      </c>
      <c r="AB271">
        <v>5.9074833377453515E-3</v>
      </c>
      <c r="AC271">
        <v>1.1890848826715556E-3</v>
      </c>
      <c r="AD271">
        <v>2.247129408844065E-3</v>
      </c>
      <c r="AE271">
        <v>6.1836296358617404E-3</v>
      </c>
      <c r="AF271">
        <v>1.0279574717233086E-3</v>
      </c>
      <c r="AG271">
        <v>1.9712558886577107E-3</v>
      </c>
      <c r="AH271">
        <v>5.9074833377453515E-3</v>
      </c>
      <c r="AI271">
        <v>1.6885250253078593E-3</v>
      </c>
      <c r="AJ271">
        <v>3.4867684778520985E-3</v>
      </c>
      <c r="AK271">
        <v>1.5939853014553921E-2</v>
      </c>
      <c r="AL271">
        <v>1.4469050800122957E-3</v>
      </c>
      <c r="AM271">
        <v>3.0739639739807388E-3</v>
      </c>
      <c r="AN271">
        <v>1.6560343399585384E-2</v>
      </c>
      <c r="AO271">
        <v>1.6885250253078593E-3</v>
      </c>
      <c r="AP271">
        <v>3.4867684778520985E-3</v>
      </c>
      <c r="AQ271">
        <v>1.5939853014553921E-2</v>
      </c>
      <c r="AR271">
        <v>1.4469050800122957E-3</v>
      </c>
      <c r="AS271">
        <v>3.0739639739807388E-3</v>
      </c>
      <c r="AT271">
        <v>1.6560343399585384E-2</v>
      </c>
    </row>
    <row r="272" spans="1:46" x14ac:dyDescent="0.25">
      <c r="A272" s="21"/>
      <c r="B272" s="227"/>
      <c r="C272" s="18" t="s">
        <v>226</v>
      </c>
      <c r="D272">
        <v>1.2396390690080333E-3</v>
      </c>
      <c r="E272">
        <v>1.2396390690080333E-3</v>
      </c>
      <c r="F272">
        <v>2.247129408844065E-3</v>
      </c>
      <c r="G272">
        <v>2.247129408844065E-3</v>
      </c>
      <c r="H272">
        <v>3.4867684778520985E-3</v>
      </c>
      <c r="I272">
        <v>3.4867684778520985E-3</v>
      </c>
      <c r="K272">
        <v>1.2396390690080333E-3</v>
      </c>
      <c r="L272">
        <v>9.7562233786921814E-3</v>
      </c>
      <c r="M272">
        <v>4.1894760828898713E-4</v>
      </c>
      <c r="N272">
        <v>1.1027080853230279E-3</v>
      </c>
      <c r="O272">
        <v>1.0652860061840031E-2</v>
      </c>
      <c r="P272">
        <v>4.9944014263630378E-4</v>
      </c>
      <c r="Q272">
        <v>1.2396390690080333E-3</v>
      </c>
      <c r="R272">
        <v>9.7562233786921814E-3</v>
      </c>
      <c r="S272">
        <v>4.1894760828898713E-4</v>
      </c>
      <c r="T272">
        <v>1.1027080853230279E-3</v>
      </c>
      <c r="U272">
        <v>1.0652860061840031E-2</v>
      </c>
      <c r="V272">
        <v>4.9944014263630378E-4</v>
      </c>
      <c r="W272">
        <v>2.247129408844065E-3</v>
      </c>
      <c r="X272">
        <v>6.1836296358617404E-3</v>
      </c>
      <c r="Y272">
        <v>1.0279574717233086E-3</v>
      </c>
      <c r="Z272">
        <v>1.9712558886577107E-3</v>
      </c>
      <c r="AA272">
        <v>5.9074833377453515E-3</v>
      </c>
      <c r="AB272">
        <v>9.9090406889296287E-4</v>
      </c>
      <c r="AC272">
        <v>2.247129408844065E-3</v>
      </c>
      <c r="AD272">
        <v>6.1836296358617404E-3</v>
      </c>
      <c r="AE272">
        <v>1.0279574717233086E-3</v>
      </c>
      <c r="AF272">
        <v>1.9712558886577107E-3</v>
      </c>
      <c r="AG272">
        <v>5.9074833377453515E-3</v>
      </c>
      <c r="AH272">
        <v>9.9090406889296287E-4</v>
      </c>
      <c r="AI272">
        <v>3.4867684778520985E-3</v>
      </c>
      <c r="AJ272">
        <v>1.5939853014553921E-2</v>
      </c>
      <c r="AK272">
        <v>1.4469050800122957E-3</v>
      </c>
      <c r="AL272">
        <v>3.0739639739807388E-3</v>
      </c>
      <c r="AM272">
        <v>1.6560343399585384E-2</v>
      </c>
      <c r="AN272">
        <v>1.4903442115292665E-3</v>
      </c>
      <c r="AO272">
        <v>3.4867684778520985E-3</v>
      </c>
      <c r="AP272">
        <v>1.5939853014553921E-2</v>
      </c>
      <c r="AQ272">
        <v>1.4469050800122957E-3</v>
      </c>
      <c r="AR272">
        <v>3.0739639739807388E-3</v>
      </c>
      <c r="AS272">
        <v>1.6560343399585384E-2</v>
      </c>
      <c r="AT272">
        <v>1.4903442115292665E-3</v>
      </c>
    </row>
    <row r="273" spans="1:46" x14ac:dyDescent="0.25">
      <c r="A273" s="21"/>
      <c r="B273" s="227" t="s">
        <v>227</v>
      </c>
      <c r="C273" s="18" t="s">
        <v>224</v>
      </c>
      <c r="D273">
        <v>9.7562233786921814E-3</v>
      </c>
      <c r="E273">
        <v>9.7562233786921814E-3</v>
      </c>
      <c r="F273">
        <v>6.1836296358617404E-3</v>
      </c>
      <c r="G273">
        <v>6.1836296358617404E-3</v>
      </c>
      <c r="H273">
        <v>1.5939853014553921E-2</v>
      </c>
      <c r="I273">
        <v>1.5939853014553921E-2</v>
      </c>
      <c r="K273">
        <v>9.7562233786921814E-3</v>
      </c>
      <c r="L273">
        <v>4.1894760828898713E-4</v>
      </c>
      <c r="M273">
        <v>1.1027080853230279E-3</v>
      </c>
      <c r="N273">
        <v>1.0652860061840031E-2</v>
      </c>
      <c r="O273">
        <v>4.9944014263630378E-4</v>
      </c>
      <c r="P273">
        <v>1.2396390690080333E-3</v>
      </c>
      <c r="Q273">
        <v>9.7562233786921814E-3</v>
      </c>
      <c r="R273">
        <v>4.1894760828898713E-4</v>
      </c>
      <c r="S273">
        <v>1.1027080853230279E-3</v>
      </c>
      <c r="T273">
        <v>1.0652860061840031E-2</v>
      </c>
      <c r="U273">
        <v>4.9944014263630378E-4</v>
      </c>
      <c r="V273">
        <v>1.2396390690080333E-3</v>
      </c>
      <c r="W273">
        <v>6.1836296358617404E-3</v>
      </c>
      <c r="X273">
        <v>1.0279574717233086E-3</v>
      </c>
      <c r="Y273">
        <v>1.9712558886577107E-3</v>
      </c>
      <c r="Z273">
        <v>5.9074833377453515E-3</v>
      </c>
      <c r="AA273">
        <v>9.9090406889296287E-4</v>
      </c>
      <c r="AB273">
        <v>1.8726078407033874E-3</v>
      </c>
      <c r="AC273">
        <v>6.1836296358617404E-3</v>
      </c>
      <c r="AD273">
        <v>1.0279574717233086E-3</v>
      </c>
      <c r="AE273">
        <v>1.9712558886577107E-3</v>
      </c>
      <c r="AF273">
        <v>5.9074833377453515E-3</v>
      </c>
      <c r="AG273">
        <v>9.9090406889296287E-4</v>
      </c>
      <c r="AH273">
        <v>1.8726078407033874E-3</v>
      </c>
      <c r="AI273">
        <v>1.5939853014553921E-2</v>
      </c>
      <c r="AJ273">
        <v>1.4469050800122957E-3</v>
      </c>
      <c r="AK273">
        <v>3.0739639739807388E-3</v>
      </c>
      <c r="AL273">
        <v>1.6560343399585384E-2</v>
      </c>
      <c r="AM273">
        <v>1.4903442115292665E-3</v>
      </c>
      <c r="AN273">
        <v>3.1122469097114207E-3</v>
      </c>
      <c r="AO273">
        <v>1.5939853014553921E-2</v>
      </c>
      <c r="AP273">
        <v>1.4469050800122957E-3</v>
      </c>
      <c r="AQ273">
        <v>3.0739639739807388E-3</v>
      </c>
      <c r="AR273">
        <v>1.6560343399585384E-2</v>
      </c>
      <c r="AS273">
        <v>1.4903442115292665E-3</v>
      </c>
      <c r="AT273">
        <v>3.1122469097114207E-3</v>
      </c>
    </row>
    <row r="274" spans="1:46" x14ac:dyDescent="0.25">
      <c r="A274" s="21"/>
      <c r="B274" s="227"/>
      <c r="C274" s="18" t="s">
        <v>225</v>
      </c>
      <c r="D274">
        <v>4.1894760828898713E-4</v>
      </c>
      <c r="E274">
        <v>4.1894760828898713E-4</v>
      </c>
      <c r="F274">
        <v>1.0279574717233086E-3</v>
      </c>
      <c r="G274">
        <v>1.0279574717233086E-3</v>
      </c>
      <c r="H274">
        <v>1.4469050800122957E-3</v>
      </c>
      <c r="I274">
        <v>1.4469050800122957E-3</v>
      </c>
      <c r="K274">
        <v>4.1894760828898713E-4</v>
      </c>
      <c r="L274">
        <v>1.1027080853230279E-3</v>
      </c>
      <c r="M274">
        <v>1.0652860061840031E-2</v>
      </c>
      <c r="N274">
        <v>4.9944014263630378E-4</v>
      </c>
      <c r="O274">
        <v>1.2396390690080333E-3</v>
      </c>
      <c r="P274">
        <v>9.7562233786921814E-3</v>
      </c>
      <c r="Q274">
        <v>4.1894760828898713E-4</v>
      </c>
      <c r="R274">
        <v>1.1027080853230279E-3</v>
      </c>
      <c r="S274">
        <v>1.0652860061840031E-2</v>
      </c>
      <c r="T274">
        <v>4.9944014263630378E-4</v>
      </c>
      <c r="U274">
        <v>1.2396390690080333E-3</v>
      </c>
      <c r="V274">
        <v>9.7562233786921814E-3</v>
      </c>
      <c r="W274">
        <v>1.0279574717233086E-3</v>
      </c>
      <c r="X274">
        <v>1.9712558886577107E-3</v>
      </c>
      <c r="Y274">
        <v>5.9074833377453515E-3</v>
      </c>
      <c r="Z274">
        <v>9.9090406889296287E-4</v>
      </c>
      <c r="AA274">
        <v>1.8726078407033874E-3</v>
      </c>
      <c r="AB274">
        <v>5.1530246965514502E-3</v>
      </c>
      <c r="AC274">
        <v>1.0279574717233086E-3</v>
      </c>
      <c r="AD274">
        <v>1.9712558886577107E-3</v>
      </c>
      <c r="AE274">
        <v>5.9074833377453515E-3</v>
      </c>
      <c r="AF274">
        <v>9.9090406889296287E-4</v>
      </c>
      <c r="AG274">
        <v>1.8726078407033874E-3</v>
      </c>
      <c r="AH274">
        <v>5.1530246965514502E-3</v>
      </c>
      <c r="AI274">
        <v>1.4469050800122957E-3</v>
      </c>
      <c r="AJ274">
        <v>3.0739639739807388E-3</v>
      </c>
      <c r="AK274">
        <v>1.6560343399585384E-2</v>
      </c>
      <c r="AL274">
        <v>1.4903442115292665E-3</v>
      </c>
      <c r="AM274">
        <v>3.1122469097114207E-3</v>
      </c>
      <c r="AN274">
        <v>1.4909248075243631E-2</v>
      </c>
      <c r="AO274">
        <v>1.4469050800122957E-3</v>
      </c>
      <c r="AP274">
        <v>3.0739639739807388E-3</v>
      </c>
      <c r="AQ274">
        <v>1.6560343399585384E-2</v>
      </c>
      <c r="AR274">
        <v>1.4903442115292665E-3</v>
      </c>
      <c r="AS274">
        <v>3.1122469097114207E-3</v>
      </c>
      <c r="AT274">
        <v>1.4909248075243631E-2</v>
      </c>
    </row>
    <row r="275" spans="1:46" x14ac:dyDescent="0.25">
      <c r="A275" s="21"/>
      <c r="B275" s="227"/>
      <c r="C275" s="18" t="s">
        <v>226</v>
      </c>
      <c r="D275">
        <v>1.1027080853230279E-3</v>
      </c>
      <c r="E275">
        <v>1.1027080853230279E-3</v>
      </c>
      <c r="F275">
        <v>1.9712558886577107E-3</v>
      </c>
      <c r="G275">
        <v>1.9712558886577107E-3</v>
      </c>
      <c r="H275">
        <v>3.0739639739807388E-3</v>
      </c>
      <c r="I275">
        <v>3.0739639739807388E-3</v>
      </c>
      <c r="K275">
        <v>1.1027080853230279E-3</v>
      </c>
      <c r="L275">
        <v>1.0652860061840031E-2</v>
      </c>
      <c r="M275">
        <v>4.9944014263630378E-4</v>
      </c>
      <c r="N275">
        <v>1.2396390690080333E-3</v>
      </c>
      <c r="O275">
        <v>9.7562233786921814E-3</v>
      </c>
      <c r="P275">
        <v>4.1894760828898713E-4</v>
      </c>
      <c r="Q275">
        <v>1.1027080853230279E-3</v>
      </c>
      <c r="R275">
        <v>1.0652860061840031E-2</v>
      </c>
      <c r="S275">
        <v>4.9944014263630378E-4</v>
      </c>
      <c r="T275">
        <v>1.2396390690080333E-3</v>
      </c>
      <c r="U275">
        <v>9.7562233786921814E-3</v>
      </c>
      <c r="V275">
        <v>4.1894760828898713E-4</v>
      </c>
      <c r="W275">
        <v>1.9712558886577107E-3</v>
      </c>
      <c r="X275">
        <v>5.9074833377453515E-3</v>
      </c>
      <c r="Y275">
        <v>9.9090406889296287E-4</v>
      </c>
      <c r="Z275">
        <v>1.8726078407033874E-3</v>
      </c>
      <c r="AA275">
        <v>5.1530246965514502E-3</v>
      </c>
      <c r="AB275">
        <v>8.5663122643609053E-4</v>
      </c>
      <c r="AC275">
        <v>1.9712558886577107E-3</v>
      </c>
      <c r="AD275">
        <v>5.9074833377453515E-3</v>
      </c>
      <c r="AE275">
        <v>9.9090406889296287E-4</v>
      </c>
      <c r="AF275">
        <v>1.8726078407033874E-3</v>
      </c>
      <c r="AG275">
        <v>5.1530246965514502E-3</v>
      </c>
      <c r="AH275">
        <v>8.5663122643609053E-4</v>
      </c>
      <c r="AI275">
        <v>3.0739639739807388E-3</v>
      </c>
      <c r="AJ275">
        <v>1.6560343399585384E-2</v>
      </c>
      <c r="AK275">
        <v>1.4903442115292665E-3</v>
      </c>
      <c r="AL275">
        <v>3.1122469097114207E-3</v>
      </c>
      <c r="AM275">
        <v>1.4909248075243631E-2</v>
      </c>
      <c r="AN275">
        <v>1.2755788347250776E-3</v>
      </c>
      <c r="AO275">
        <v>3.0739639739807388E-3</v>
      </c>
      <c r="AP275">
        <v>1.6560343399585384E-2</v>
      </c>
      <c r="AQ275">
        <v>1.4903442115292665E-3</v>
      </c>
      <c r="AR275">
        <v>3.1122469097114207E-3</v>
      </c>
      <c r="AS275">
        <v>1.4909248075243631E-2</v>
      </c>
      <c r="AT275">
        <v>1.2755788347250776E-3</v>
      </c>
    </row>
    <row r="276" spans="1:46" x14ac:dyDescent="0.25">
      <c r="A276" s="21" t="s">
        <v>77</v>
      </c>
      <c r="B276" s="227" t="s">
        <v>223</v>
      </c>
      <c r="C276" s="18" t="s">
        <v>224</v>
      </c>
      <c r="D276">
        <v>1.0652860061840031E-2</v>
      </c>
      <c r="E276">
        <v>1.0652860061840031E-2</v>
      </c>
      <c r="F276">
        <v>5.9074833377453515E-3</v>
      </c>
      <c r="G276">
        <v>5.9074833377453515E-3</v>
      </c>
      <c r="H276">
        <v>1.6560343399585384E-2</v>
      </c>
      <c r="I276">
        <v>1.6560343399585384E-2</v>
      </c>
      <c r="K276">
        <v>1.0652860061840031E-2</v>
      </c>
      <c r="L276">
        <v>4.9944014263630378E-4</v>
      </c>
      <c r="M276">
        <v>1.2396390690080333E-3</v>
      </c>
      <c r="N276">
        <v>9.7562233786921814E-3</v>
      </c>
      <c r="O276">
        <v>4.1894760828898713E-4</v>
      </c>
      <c r="P276">
        <v>1.1027080853230279E-3</v>
      </c>
      <c r="Q276">
        <v>1.0652860061840031E-2</v>
      </c>
      <c r="R276">
        <v>4.9944014263630378E-4</v>
      </c>
      <c r="S276">
        <v>1.2396390690080333E-3</v>
      </c>
      <c r="T276">
        <v>9.7562233786921814E-3</v>
      </c>
      <c r="U276">
        <v>4.1894760828898713E-4</v>
      </c>
      <c r="V276">
        <v>1.1027080853230279E-3</v>
      </c>
      <c r="W276">
        <v>5.9074833377453515E-3</v>
      </c>
      <c r="X276">
        <v>9.9090406889296287E-4</v>
      </c>
      <c r="Y276">
        <v>1.8726078407033874E-3</v>
      </c>
      <c r="Z276">
        <v>5.1530246965514502E-3</v>
      </c>
      <c r="AA276">
        <v>8.5663122643609053E-4</v>
      </c>
      <c r="AB276">
        <v>1.6427132405480924E-3</v>
      </c>
      <c r="AC276">
        <v>5.9074833377453515E-3</v>
      </c>
      <c r="AD276">
        <v>9.9090406889296287E-4</v>
      </c>
      <c r="AE276">
        <v>1.8726078407033874E-3</v>
      </c>
      <c r="AF276">
        <v>5.1530246965514502E-3</v>
      </c>
      <c r="AG276">
        <v>8.5663122643609053E-4</v>
      </c>
      <c r="AH276">
        <v>1.6427132405480924E-3</v>
      </c>
      <c r="AI276">
        <v>1.6560343399585384E-2</v>
      </c>
      <c r="AJ276">
        <v>1.4903442115292665E-3</v>
      </c>
      <c r="AK276">
        <v>3.1122469097114207E-3</v>
      </c>
      <c r="AL276">
        <v>1.4909248075243631E-2</v>
      </c>
      <c r="AM276">
        <v>1.2755788347250776E-3</v>
      </c>
      <c r="AN276">
        <v>2.7454213258711205E-3</v>
      </c>
      <c r="AO276">
        <v>1.6560343399585384E-2</v>
      </c>
      <c r="AP276">
        <v>1.4903442115292665E-3</v>
      </c>
      <c r="AQ276">
        <v>3.1122469097114207E-3</v>
      </c>
      <c r="AR276">
        <v>1.4909248075243631E-2</v>
      </c>
      <c r="AS276">
        <v>1.2755788347250776E-3</v>
      </c>
      <c r="AT276">
        <v>2.7454213258711205E-3</v>
      </c>
    </row>
    <row r="277" spans="1:46" x14ac:dyDescent="0.25">
      <c r="A277" s="21"/>
      <c r="B277" s="227"/>
      <c r="C277" s="18" t="s">
        <v>225</v>
      </c>
      <c r="D277">
        <v>4.9944014263630378E-4</v>
      </c>
      <c r="E277">
        <v>4.9944014263630378E-4</v>
      </c>
      <c r="F277">
        <v>9.9090406889296287E-4</v>
      </c>
      <c r="G277">
        <v>9.9090406889296287E-4</v>
      </c>
      <c r="H277">
        <v>1.4903442115292665E-3</v>
      </c>
      <c r="I277">
        <v>1.4903442115292665E-3</v>
      </c>
      <c r="K277">
        <v>4.9944014263630378E-4</v>
      </c>
      <c r="L277">
        <v>1.2396390690080333E-3</v>
      </c>
      <c r="M277">
        <v>9.7562233786921814E-3</v>
      </c>
      <c r="N277">
        <v>4.1894760828898713E-4</v>
      </c>
      <c r="O277">
        <v>1.1027080853230279E-3</v>
      </c>
      <c r="P277">
        <v>1.0652860061840031E-2</v>
      </c>
      <c r="Q277">
        <v>4.9944014263630378E-4</v>
      </c>
      <c r="R277">
        <v>1.2396390690080333E-3</v>
      </c>
      <c r="S277">
        <v>9.7562233786921814E-3</v>
      </c>
      <c r="T277">
        <v>4.1894760828898713E-4</v>
      </c>
      <c r="U277">
        <v>1.1027080853230279E-3</v>
      </c>
      <c r="V277">
        <v>1.0652860061840031E-2</v>
      </c>
      <c r="W277">
        <v>9.9090406889296287E-4</v>
      </c>
      <c r="X277">
        <v>1.8726078407033874E-3</v>
      </c>
      <c r="Y277">
        <v>5.1530246965514502E-3</v>
      </c>
      <c r="Z277">
        <v>8.5663122643609053E-4</v>
      </c>
      <c r="AA277">
        <v>1.6427132405480924E-3</v>
      </c>
      <c r="AB277">
        <v>5.9074833377453515E-3</v>
      </c>
      <c r="AC277">
        <v>9.9090406889296287E-4</v>
      </c>
      <c r="AD277">
        <v>1.8726078407033874E-3</v>
      </c>
      <c r="AE277">
        <v>5.1530246965514502E-3</v>
      </c>
      <c r="AF277">
        <v>8.5663122643609053E-4</v>
      </c>
      <c r="AG277">
        <v>1.6427132405480924E-3</v>
      </c>
      <c r="AH277">
        <v>5.9074833377453515E-3</v>
      </c>
      <c r="AI277">
        <v>1.4903442115292665E-3</v>
      </c>
      <c r="AJ277">
        <v>3.1122469097114207E-3</v>
      </c>
      <c r="AK277">
        <v>1.4909248075243631E-2</v>
      </c>
      <c r="AL277">
        <v>1.2755788347250776E-3</v>
      </c>
      <c r="AM277">
        <v>2.7454213258711205E-3</v>
      </c>
      <c r="AN277">
        <v>1.6560343399585384E-2</v>
      </c>
      <c r="AO277">
        <v>1.4903442115292665E-3</v>
      </c>
      <c r="AP277">
        <v>3.1122469097114207E-3</v>
      </c>
      <c r="AQ277">
        <v>1.4909248075243631E-2</v>
      </c>
      <c r="AR277">
        <v>1.2755788347250776E-3</v>
      </c>
      <c r="AS277">
        <v>2.7454213258711205E-3</v>
      </c>
      <c r="AT277">
        <v>1.6560343399585384E-2</v>
      </c>
    </row>
    <row r="278" spans="1:46" x14ac:dyDescent="0.25">
      <c r="A278" s="21"/>
      <c r="B278" s="227"/>
      <c r="C278" s="18" t="s">
        <v>226</v>
      </c>
      <c r="D278">
        <v>1.2396390690080333E-3</v>
      </c>
      <c r="E278">
        <v>1.2396390690080333E-3</v>
      </c>
      <c r="F278">
        <v>1.8726078407033874E-3</v>
      </c>
      <c r="G278">
        <v>1.8726078407033874E-3</v>
      </c>
      <c r="H278">
        <v>3.1122469097114207E-3</v>
      </c>
      <c r="I278">
        <v>3.1122469097114207E-3</v>
      </c>
      <c r="K278">
        <v>1.2396390690080333E-3</v>
      </c>
      <c r="L278">
        <v>9.7562233786921814E-3</v>
      </c>
      <c r="M278">
        <v>4.1894760828898713E-4</v>
      </c>
      <c r="N278">
        <v>1.1027080853230279E-3</v>
      </c>
      <c r="O278">
        <v>1.0652860061840031E-2</v>
      </c>
      <c r="P278">
        <v>4.9944014263630378E-4</v>
      </c>
      <c r="Q278">
        <v>1.2396390690080333E-3</v>
      </c>
      <c r="R278">
        <v>9.7562233786921814E-3</v>
      </c>
      <c r="S278">
        <v>4.1894760828898713E-4</v>
      </c>
      <c r="T278">
        <v>1.1027080853230279E-3</v>
      </c>
      <c r="U278">
        <v>1.0652860061840031E-2</v>
      </c>
      <c r="V278">
        <v>4.9944014263630378E-4</v>
      </c>
      <c r="W278">
        <v>1.8726078407033874E-3</v>
      </c>
      <c r="X278">
        <v>5.1530246965514502E-3</v>
      </c>
      <c r="Y278">
        <v>8.5663122643609053E-4</v>
      </c>
      <c r="Z278">
        <v>1.6427132405480924E-3</v>
      </c>
      <c r="AA278">
        <v>5.9074833377453515E-3</v>
      </c>
      <c r="AB278">
        <v>9.9090406889296287E-4</v>
      </c>
      <c r="AC278">
        <v>1.8726078407033874E-3</v>
      </c>
      <c r="AD278">
        <v>5.1530246965514502E-3</v>
      </c>
      <c r="AE278">
        <v>8.5663122643609053E-4</v>
      </c>
      <c r="AF278">
        <v>1.6427132405480924E-3</v>
      </c>
      <c r="AG278">
        <v>5.9074833377453515E-3</v>
      </c>
      <c r="AH278">
        <v>9.9090406889296287E-4</v>
      </c>
      <c r="AI278">
        <v>3.1122469097114207E-3</v>
      </c>
      <c r="AJ278">
        <v>1.4909248075243631E-2</v>
      </c>
      <c r="AK278">
        <v>1.2755788347250776E-3</v>
      </c>
      <c r="AL278">
        <v>2.7454213258711205E-3</v>
      </c>
      <c r="AM278">
        <v>1.6560343399585384E-2</v>
      </c>
      <c r="AN278">
        <v>1.4903442115292665E-3</v>
      </c>
      <c r="AO278">
        <v>3.1122469097114207E-3</v>
      </c>
      <c r="AP278">
        <v>1.4909248075243631E-2</v>
      </c>
      <c r="AQ278">
        <v>1.2755788347250776E-3</v>
      </c>
      <c r="AR278">
        <v>2.7454213258711205E-3</v>
      </c>
      <c r="AS278">
        <v>1.6560343399585384E-2</v>
      </c>
      <c r="AT278">
        <v>1.4903442115292665E-3</v>
      </c>
    </row>
    <row r="279" spans="1:46" x14ac:dyDescent="0.25">
      <c r="A279" s="21"/>
      <c r="B279" s="227" t="s">
        <v>227</v>
      </c>
      <c r="C279" s="18" t="s">
        <v>224</v>
      </c>
      <c r="D279">
        <v>9.7562233786921814E-3</v>
      </c>
      <c r="E279">
        <v>9.7562233786921814E-3</v>
      </c>
      <c r="F279">
        <v>5.1530246965514502E-3</v>
      </c>
      <c r="G279">
        <v>5.1530246965514502E-3</v>
      </c>
      <c r="H279">
        <v>1.4909248075243631E-2</v>
      </c>
      <c r="I279">
        <v>1.4909248075243631E-2</v>
      </c>
      <c r="K279">
        <v>9.7562233786921814E-3</v>
      </c>
      <c r="L279">
        <v>4.1894760828898713E-4</v>
      </c>
      <c r="M279">
        <v>1.1027080853230279E-3</v>
      </c>
      <c r="N279">
        <v>1.0652860061840031E-2</v>
      </c>
      <c r="O279">
        <v>4.9944014263630378E-4</v>
      </c>
      <c r="P279">
        <v>1.2396390690080333E-3</v>
      </c>
      <c r="Q279">
        <v>9.7562233786921814E-3</v>
      </c>
      <c r="R279">
        <v>4.1894760828898713E-4</v>
      </c>
      <c r="S279">
        <v>1.1027080853230279E-3</v>
      </c>
      <c r="T279">
        <v>1.0652860061840031E-2</v>
      </c>
      <c r="U279">
        <v>4.9944014263630378E-4</v>
      </c>
      <c r="V279">
        <v>1.2396390690080333E-3</v>
      </c>
      <c r="W279">
        <v>5.1530246965514502E-3</v>
      </c>
      <c r="X279">
        <v>8.5663122643609053E-4</v>
      </c>
      <c r="Y279">
        <v>1.6427132405480924E-3</v>
      </c>
      <c r="Z279">
        <v>5.9074833377453515E-3</v>
      </c>
      <c r="AA279">
        <v>9.9090406889296287E-4</v>
      </c>
      <c r="AB279">
        <v>1.8726078407033874E-3</v>
      </c>
      <c r="AC279">
        <v>5.1530246965514502E-3</v>
      </c>
      <c r="AD279">
        <v>8.5663122643609053E-4</v>
      </c>
      <c r="AE279">
        <v>1.6427132405480924E-3</v>
      </c>
      <c r="AF279">
        <v>5.9074833377453515E-3</v>
      </c>
      <c r="AG279">
        <v>9.9090406889296287E-4</v>
      </c>
      <c r="AH279">
        <v>1.8726078407033874E-3</v>
      </c>
      <c r="AI279">
        <v>1.4909248075243631E-2</v>
      </c>
      <c r="AJ279">
        <v>1.2755788347250776E-3</v>
      </c>
      <c r="AK279">
        <v>2.7454213258711205E-3</v>
      </c>
      <c r="AL279">
        <v>1.6560343399585384E-2</v>
      </c>
      <c r="AM279">
        <v>1.4903442115292665E-3</v>
      </c>
      <c r="AN279">
        <v>3.1122469097114207E-3</v>
      </c>
      <c r="AO279">
        <v>1.4909248075243631E-2</v>
      </c>
      <c r="AP279">
        <v>1.2755788347250776E-3</v>
      </c>
      <c r="AQ279">
        <v>2.7454213258711205E-3</v>
      </c>
      <c r="AR279">
        <v>1.6560343399585384E-2</v>
      </c>
      <c r="AS279">
        <v>1.4903442115292665E-3</v>
      </c>
      <c r="AT279">
        <v>3.1122469097114207E-3</v>
      </c>
    </row>
    <row r="280" spans="1:46" x14ac:dyDescent="0.25">
      <c r="A280" s="21"/>
      <c r="B280" s="227"/>
      <c r="C280" s="18" t="s">
        <v>225</v>
      </c>
      <c r="D280">
        <v>4.1894760828898713E-4</v>
      </c>
      <c r="E280">
        <v>4.1894760828898713E-4</v>
      </c>
      <c r="F280">
        <v>8.5663122643609053E-4</v>
      </c>
      <c r="G280">
        <v>8.5663122643609053E-4</v>
      </c>
      <c r="H280">
        <v>1.2755788347250776E-3</v>
      </c>
      <c r="I280">
        <v>1.2755788347250776E-3</v>
      </c>
      <c r="K280">
        <v>4.1894760828898713E-4</v>
      </c>
      <c r="L280">
        <v>1.1027080853230279E-3</v>
      </c>
      <c r="M280">
        <v>1.0652860061840031E-2</v>
      </c>
      <c r="N280">
        <v>4.9944014263630378E-4</v>
      </c>
      <c r="O280">
        <v>1.2396390690080333E-3</v>
      </c>
      <c r="P280">
        <v>9.7562233786921814E-3</v>
      </c>
      <c r="Q280">
        <v>4.1894760828898713E-4</v>
      </c>
      <c r="R280">
        <v>1.1027080853230279E-3</v>
      </c>
      <c r="S280">
        <v>1.0652860061840031E-2</v>
      </c>
      <c r="T280">
        <v>4.9944014263630378E-4</v>
      </c>
      <c r="U280">
        <v>1.2396390690080333E-3</v>
      </c>
      <c r="V280">
        <v>9.7562233786921814E-3</v>
      </c>
      <c r="W280">
        <v>8.5663122643609053E-4</v>
      </c>
      <c r="X280">
        <v>1.6427132405480924E-3</v>
      </c>
      <c r="Y280">
        <v>5.9074833377453515E-3</v>
      </c>
      <c r="Z280">
        <v>9.9090406889296287E-4</v>
      </c>
      <c r="AA280">
        <v>1.8726078407033874E-3</v>
      </c>
      <c r="AB280">
        <v>5.1530246965514502E-3</v>
      </c>
      <c r="AC280">
        <v>8.5663122643609053E-4</v>
      </c>
      <c r="AD280">
        <v>1.6427132405480924E-3</v>
      </c>
      <c r="AE280">
        <v>5.9074833377453515E-3</v>
      </c>
      <c r="AF280">
        <v>9.9090406889296287E-4</v>
      </c>
      <c r="AG280">
        <v>1.8726078407033874E-3</v>
      </c>
      <c r="AH280">
        <v>5.1530246965514502E-3</v>
      </c>
      <c r="AI280">
        <v>1.2755788347250776E-3</v>
      </c>
      <c r="AJ280">
        <v>2.7454213258711205E-3</v>
      </c>
      <c r="AK280">
        <v>1.6560343399585384E-2</v>
      </c>
      <c r="AL280">
        <v>1.4903442115292665E-3</v>
      </c>
      <c r="AM280">
        <v>3.1122469097114207E-3</v>
      </c>
      <c r="AN280">
        <v>1.4909248075243631E-2</v>
      </c>
      <c r="AO280">
        <v>1.2755788347250776E-3</v>
      </c>
      <c r="AP280">
        <v>2.7454213258711205E-3</v>
      </c>
      <c r="AQ280">
        <v>1.6560343399585384E-2</v>
      </c>
      <c r="AR280">
        <v>1.4903442115292665E-3</v>
      </c>
      <c r="AS280">
        <v>3.1122469097114207E-3</v>
      </c>
      <c r="AT280">
        <v>1.4909248075243631E-2</v>
      </c>
    </row>
    <row r="281" spans="1:46" x14ac:dyDescent="0.25">
      <c r="A281" s="21"/>
      <c r="B281" s="227"/>
      <c r="C281" s="18" t="s">
        <v>226</v>
      </c>
      <c r="D281">
        <v>1.1027080853230279E-3</v>
      </c>
      <c r="E281">
        <v>1.1027080853230279E-3</v>
      </c>
      <c r="F281">
        <v>1.6427132405480924E-3</v>
      </c>
      <c r="G281">
        <v>1.6427132405480924E-3</v>
      </c>
      <c r="H281">
        <v>2.7454213258711205E-3</v>
      </c>
      <c r="I281">
        <v>2.7454213258711205E-3</v>
      </c>
      <c r="K281">
        <v>1.1027080853230279E-3</v>
      </c>
      <c r="L281">
        <v>1.0652860061840031E-2</v>
      </c>
      <c r="M281">
        <v>4.9944014263630378E-4</v>
      </c>
      <c r="N281">
        <v>1.2396390690080333E-3</v>
      </c>
      <c r="O281">
        <v>9.7562233786921814E-3</v>
      </c>
      <c r="P281">
        <v>4.1894760828898713E-4</v>
      </c>
      <c r="Q281">
        <v>1.1027080853230279E-3</v>
      </c>
      <c r="R281">
        <v>1.0652860061840031E-2</v>
      </c>
      <c r="S281">
        <v>4.9944014263630378E-4</v>
      </c>
      <c r="T281">
        <v>1.2396390690080333E-3</v>
      </c>
      <c r="U281">
        <v>9.7562233786921814E-3</v>
      </c>
      <c r="V281">
        <v>4.1894760828898713E-4</v>
      </c>
      <c r="W281">
        <v>1.6427132405480924E-3</v>
      </c>
      <c r="X281">
        <v>5.9074833377453515E-3</v>
      </c>
      <c r="Y281">
        <v>9.9090406889296287E-4</v>
      </c>
      <c r="Z281">
        <v>1.8726078407033874E-3</v>
      </c>
      <c r="AA281">
        <v>5.1530246965514502E-3</v>
      </c>
      <c r="AB281">
        <v>8.5663122643609053E-4</v>
      </c>
      <c r="AC281">
        <v>1.6427132405480924E-3</v>
      </c>
      <c r="AD281">
        <v>5.9074833377453515E-3</v>
      </c>
      <c r="AE281">
        <v>9.9090406889296287E-4</v>
      </c>
      <c r="AF281">
        <v>1.8726078407033874E-3</v>
      </c>
      <c r="AG281">
        <v>5.1530246965514502E-3</v>
      </c>
      <c r="AH281">
        <v>8.5663122643609053E-4</v>
      </c>
      <c r="AI281">
        <v>2.7454213258711205E-3</v>
      </c>
      <c r="AJ281">
        <v>1.6560343399585384E-2</v>
      </c>
      <c r="AK281">
        <v>1.4903442115292665E-3</v>
      </c>
      <c r="AL281">
        <v>3.1122469097114207E-3</v>
      </c>
      <c r="AM281">
        <v>1.4909248075243631E-2</v>
      </c>
      <c r="AN281">
        <v>1.2755788347250776E-3</v>
      </c>
      <c r="AO281">
        <v>2.7454213258711205E-3</v>
      </c>
      <c r="AP281">
        <v>1.6560343399585384E-2</v>
      </c>
      <c r="AQ281">
        <v>1.4903442115292665E-3</v>
      </c>
      <c r="AR281">
        <v>3.1122469097114207E-3</v>
      </c>
      <c r="AS281">
        <v>1.4909248075243631E-2</v>
      </c>
      <c r="AT281">
        <v>1.2755788347250776E-3</v>
      </c>
    </row>
    <row r="282" spans="1:46" x14ac:dyDescent="0.25">
      <c r="A282" s="21" t="s">
        <v>78</v>
      </c>
      <c r="B282" s="227" t="s">
        <v>223</v>
      </c>
      <c r="C282" s="18" t="s">
        <v>224</v>
      </c>
      <c r="D282">
        <v>1.0652860061840031E-2</v>
      </c>
      <c r="E282">
        <v>1.0652860061840031E-2</v>
      </c>
      <c r="F282">
        <v>5.9074833377453515E-3</v>
      </c>
      <c r="G282">
        <v>5.9074833377453515E-3</v>
      </c>
      <c r="H282">
        <v>1.6560343399585384E-2</v>
      </c>
      <c r="I282">
        <v>1.6560343399585384E-2</v>
      </c>
      <c r="K282">
        <v>1.0652860061840031E-2</v>
      </c>
      <c r="L282">
        <v>4.9944014263630378E-4</v>
      </c>
      <c r="M282">
        <v>1.2396390690080333E-3</v>
      </c>
      <c r="N282">
        <v>9.7562233786921814E-3</v>
      </c>
      <c r="O282">
        <v>4.1894760828898713E-4</v>
      </c>
      <c r="P282">
        <v>1.1027080853230279E-3</v>
      </c>
      <c r="Q282">
        <v>1.0652860061840031E-2</v>
      </c>
      <c r="R282">
        <v>4.9944014263630378E-4</v>
      </c>
      <c r="S282">
        <v>1.2396390690080333E-3</v>
      </c>
      <c r="T282">
        <v>9.7562233786921814E-3</v>
      </c>
      <c r="U282">
        <v>4.1894760828898713E-4</v>
      </c>
      <c r="V282">
        <v>1.1027080853230279E-3</v>
      </c>
      <c r="W282">
        <v>5.9074833377453515E-3</v>
      </c>
      <c r="X282">
        <v>9.9090406889296287E-4</v>
      </c>
      <c r="Y282">
        <v>1.8726078407033874E-3</v>
      </c>
      <c r="Z282">
        <v>5.1530246965514502E-3</v>
      </c>
      <c r="AA282">
        <v>8.5663122643609053E-4</v>
      </c>
      <c r="AB282">
        <v>1.6427132405480924E-3</v>
      </c>
      <c r="AC282">
        <v>5.9074833377453515E-3</v>
      </c>
      <c r="AD282">
        <v>9.9090406889296287E-4</v>
      </c>
      <c r="AE282">
        <v>1.8726078407033874E-3</v>
      </c>
      <c r="AF282">
        <v>5.1530246965514502E-3</v>
      </c>
      <c r="AG282">
        <v>8.5663122643609053E-4</v>
      </c>
      <c r="AH282">
        <v>1.6427132405480924E-3</v>
      </c>
      <c r="AI282">
        <v>1.6560343399585384E-2</v>
      </c>
      <c r="AJ282">
        <v>1.4903442115292665E-3</v>
      </c>
      <c r="AK282">
        <v>3.1122469097114207E-3</v>
      </c>
      <c r="AL282">
        <v>1.4909248075243631E-2</v>
      </c>
      <c r="AM282">
        <v>1.2755788347250776E-3</v>
      </c>
      <c r="AN282">
        <v>2.7454213258711205E-3</v>
      </c>
      <c r="AO282">
        <v>1.6560343399585384E-2</v>
      </c>
      <c r="AP282">
        <v>1.4903442115292665E-3</v>
      </c>
      <c r="AQ282">
        <v>3.1122469097114207E-3</v>
      </c>
      <c r="AR282">
        <v>1.4909248075243631E-2</v>
      </c>
      <c r="AS282">
        <v>1.2755788347250776E-3</v>
      </c>
      <c r="AT282">
        <v>2.7454213258711205E-3</v>
      </c>
    </row>
    <row r="283" spans="1:46" x14ac:dyDescent="0.25">
      <c r="A283" s="21"/>
      <c r="B283" s="227"/>
      <c r="C283" s="18" t="s">
        <v>225</v>
      </c>
      <c r="D283">
        <v>4.9944014263630378E-4</v>
      </c>
      <c r="E283">
        <v>4.9944014263630378E-4</v>
      </c>
      <c r="F283">
        <v>9.9090406889296287E-4</v>
      </c>
      <c r="G283">
        <v>9.9090406889296287E-4</v>
      </c>
      <c r="H283">
        <v>1.4903442115292665E-3</v>
      </c>
      <c r="I283">
        <v>1.4903442115292665E-3</v>
      </c>
      <c r="K283">
        <v>4.9944014263630378E-4</v>
      </c>
      <c r="L283">
        <v>1.2396390690080333E-3</v>
      </c>
      <c r="M283">
        <v>9.7562233786921814E-3</v>
      </c>
      <c r="N283">
        <v>4.1894760828898713E-4</v>
      </c>
      <c r="O283">
        <v>1.1027080853230279E-3</v>
      </c>
      <c r="P283">
        <v>1.1718146068024035E-2</v>
      </c>
      <c r="Q283">
        <v>4.9944014263630378E-4</v>
      </c>
      <c r="R283">
        <v>1.2396390690080333E-3</v>
      </c>
      <c r="S283">
        <v>9.7562233786921814E-3</v>
      </c>
      <c r="T283">
        <v>4.1894760828898713E-4</v>
      </c>
      <c r="U283">
        <v>1.1027080853230279E-3</v>
      </c>
      <c r="V283">
        <v>1.1718146068024035E-2</v>
      </c>
      <c r="W283">
        <v>9.9090406889296287E-4</v>
      </c>
      <c r="X283">
        <v>1.8726078407033874E-3</v>
      </c>
      <c r="Y283">
        <v>5.1530246965514502E-3</v>
      </c>
      <c r="Z283">
        <v>8.5663122643609053E-4</v>
      </c>
      <c r="AA283">
        <v>1.6427132405480924E-3</v>
      </c>
      <c r="AB283">
        <v>8.1720186172144042E-3</v>
      </c>
      <c r="AC283">
        <v>9.9090406889296287E-4</v>
      </c>
      <c r="AD283">
        <v>1.8726078407033874E-3</v>
      </c>
      <c r="AE283">
        <v>5.1530246965514502E-3</v>
      </c>
      <c r="AF283">
        <v>8.5663122643609053E-4</v>
      </c>
      <c r="AG283">
        <v>1.6427132405480924E-3</v>
      </c>
      <c r="AH283">
        <v>8.1720186172144042E-3</v>
      </c>
      <c r="AI283">
        <v>1.4903442115292665E-3</v>
      </c>
      <c r="AJ283">
        <v>3.1122469097114207E-3</v>
      </c>
      <c r="AK283">
        <v>1.4909248075243631E-2</v>
      </c>
      <c r="AL283">
        <v>1.2755788347250776E-3</v>
      </c>
      <c r="AM283">
        <v>2.7454213258711205E-3</v>
      </c>
      <c r="AN283">
        <v>1.9890164685238437E-2</v>
      </c>
      <c r="AO283">
        <v>1.4903442115292665E-3</v>
      </c>
      <c r="AP283">
        <v>3.1122469097114207E-3</v>
      </c>
      <c r="AQ283">
        <v>1.4909248075243631E-2</v>
      </c>
      <c r="AR283">
        <v>1.2755788347250776E-3</v>
      </c>
      <c r="AS283">
        <v>2.7454213258711205E-3</v>
      </c>
      <c r="AT283">
        <v>1.9890164685238437E-2</v>
      </c>
    </row>
    <row r="284" spans="1:46" x14ac:dyDescent="0.25">
      <c r="A284" s="21"/>
      <c r="B284" s="227"/>
      <c r="C284" s="18" t="s">
        <v>226</v>
      </c>
      <c r="D284">
        <v>1.2396390690080333E-3</v>
      </c>
      <c r="E284">
        <v>1.2396390690080333E-3</v>
      </c>
      <c r="F284">
        <v>1.8726078407033874E-3</v>
      </c>
      <c r="G284">
        <v>1.8726078407033874E-3</v>
      </c>
      <c r="H284">
        <v>3.1122469097114207E-3</v>
      </c>
      <c r="I284">
        <v>3.1122469097114207E-3</v>
      </c>
      <c r="K284">
        <v>1.2396390690080333E-3</v>
      </c>
      <c r="L284">
        <v>9.7562233786921814E-3</v>
      </c>
      <c r="M284">
        <v>4.1894760828898713E-4</v>
      </c>
      <c r="N284">
        <v>1.1027080853230279E-3</v>
      </c>
      <c r="O284">
        <v>1.1718146068024035E-2</v>
      </c>
      <c r="P284">
        <v>5.4938415689993411E-4</v>
      </c>
      <c r="Q284">
        <v>1.2396390690080333E-3</v>
      </c>
      <c r="R284">
        <v>9.7562233786921814E-3</v>
      </c>
      <c r="S284">
        <v>4.1894760828898713E-4</v>
      </c>
      <c r="T284">
        <v>1.1027080853230279E-3</v>
      </c>
      <c r="U284">
        <v>1.1718146068024035E-2</v>
      </c>
      <c r="V284">
        <v>5.4938415689993411E-4</v>
      </c>
      <c r="W284">
        <v>1.8726078407033874E-3</v>
      </c>
      <c r="X284">
        <v>5.1530246965514502E-3</v>
      </c>
      <c r="Y284">
        <v>8.5663122643609053E-4</v>
      </c>
      <c r="Z284">
        <v>1.6427132405480924E-3</v>
      </c>
      <c r="AA284">
        <v>8.1720186172144042E-3</v>
      </c>
      <c r="AB284">
        <v>1.3707506286352656E-3</v>
      </c>
      <c r="AC284">
        <v>1.8726078407033874E-3</v>
      </c>
      <c r="AD284">
        <v>5.1530246965514502E-3</v>
      </c>
      <c r="AE284">
        <v>8.5663122643609053E-4</v>
      </c>
      <c r="AF284">
        <v>1.6427132405480924E-3</v>
      </c>
      <c r="AG284">
        <v>8.1720186172144042E-3</v>
      </c>
      <c r="AH284">
        <v>1.3707506286352656E-3</v>
      </c>
      <c r="AI284">
        <v>3.1122469097114207E-3</v>
      </c>
      <c r="AJ284">
        <v>1.4909248075243631E-2</v>
      </c>
      <c r="AK284">
        <v>1.2755788347250776E-3</v>
      </c>
      <c r="AL284">
        <v>2.7454213258711205E-3</v>
      </c>
      <c r="AM284">
        <v>1.9890164685238437E-2</v>
      </c>
      <c r="AN284">
        <v>1.9201347855351998E-3</v>
      </c>
      <c r="AO284">
        <v>3.1122469097114207E-3</v>
      </c>
      <c r="AP284">
        <v>1.4909248075243631E-2</v>
      </c>
      <c r="AQ284">
        <v>1.2755788347250776E-3</v>
      </c>
      <c r="AR284">
        <v>2.7454213258711205E-3</v>
      </c>
      <c r="AS284">
        <v>1.9890164685238437E-2</v>
      </c>
      <c r="AT284">
        <v>1.9201347855351998E-3</v>
      </c>
    </row>
    <row r="285" spans="1:46" x14ac:dyDescent="0.25">
      <c r="A285" s="21"/>
      <c r="B285" s="227" t="s">
        <v>227</v>
      </c>
      <c r="C285" s="18" t="s">
        <v>224</v>
      </c>
      <c r="D285">
        <v>9.7562233786921814E-3</v>
      </c>
      <c r="E285">
        <v>9.7562233786921814E-3</v>
      </c>
      <c r="F285">
        <v>5.1530246965514502E-3</v>
      </c>
      <c r="G285">
        <v>5.1530246965514502E-3</v>
      </c>
      <c r="H285">
        <v>1.4909248075243631E-2</v>
      </c>
      <c r="I285">
        <v>1.4909248075243631E-2</v>
      </c>
      <c r="K285">
        <v>9.7562233786921814E-3</v>
      </c>
      <c r="L285">
        <v>4.1894760828898713E-4</v>
      </c>
      <c r="M285">
        <v>1.1027080853230279E-3</v>
      </c>
      <c r="N285">
        <v>1.1718146068024035E-2</v>
      </c>
      <c r="O285">
        <v>5.4938415689993411E-4</v>
      </c>
      <c r="P285">
        <v>1.3636029759088366E-3</v>
      </c>
      <c r="Q285">
        <v>9.7562233786921814E-3</v>
      </c>
      <c r="R285">
        <v>4.1894760828898713E-4</v>
      </c>
      <c r="S285">
        <v>1.1027080853230279E-3</v>
      </c>
      <c r="T285">
        <v>1.1718146068024035E-2</v>
      </c>
      <c r="U285">
        <v>5.4938415689993411E-4</v>
      </c>
      <c r="V285">
        <v>1.3636029759088366E-3</v>
      </c>
      <c r="W285">
        <v>5.1530246965514502E-3</v>
      </c>
      <c r="X285">
        <v>8.5663122643609053E-4</v>
      </c>
      <c r="Y285">
        <v>1.6427132405480924E-3</v>
      </c>
      <c r="Z285">
        <v>8.1720186172144042E-3</v>
      </c>
      <c r="AA285">
        <v>1.3707506286352656E-3</v>
      </c>
      <c r="AB285">
        <v>2.590440846306353E-3</v>
      </c>
      <c r="AC285">
        <v>5.1530246965514502E-3</v>
      </c>
      <c r="AD285">
        <v>8.5663122643609053E-4</v>
      </c>
      <c r="AE285">
        <v>1.6427132405480924E-3</v>
      </c>
      <c r="AF285">
        <v>8.1720186172144042E-3</v>
      </c>
      <c r="AG285">
        <v>1.3707506286352656E-3</v>
      </c>
      <c r="AH285">
        <v>2.590440846306353E-3</v>
      </c>
      <c r="AI285">
        <v>1.4909248075243631E-2</v>
      </c>
      <c r="AJ285">
        <v>1.2755788347250776E-3</v>
      </c>
      <c r="AK285">
        <v>2.7454213258711205E-3</v>
      </c>
      <c r="AL285">
        <v>1.9890164685238437E-2</v>
      </c>
      <c r="AM285">
        <v>1.9201347855351998E-3</v>
      </c>
      <c r="AN285">
        <v>3.9540438222151891E-3</v>
      </c>
      <c r="AO285">
        <v>1.4909248075243631E-2</v>
      </c>
      <c r="AP285">
        <v>1.2755788347250776E-3</v>
      </c>
      <c r="AQ285">
        <v>2.7454213258711205E-3</v>
      </c>
      <c r="AR285">
        <v>1.9890164685238437E-2</v>
      </c>
      <c r="AS285">
        <v>1.9201347855351998E-3</v>
      </c>
      <c r="AT285">
        <v>3.9540438222151891E-3</v>
      </c>
    </row>
    <row r="286" spans="1:46" x14ac:dyDescent="0.25">
      <c r="A286" s="21"/>
      <c r="B286" s="227"/>
      <c r="C286" s="18" t="s">
        <v>225</v>
      </c>
      <c r="D286">
        <v>4.1894760828898713E-4</v>
      </c>
      <c r="E286">
        <v>4.1894760828898713E-4</v>
      </c>
      <c r="F286">
        <v>8.5663122643609053E-4</v>
      </c>
      <c r="G286">
        <v>8.5663122643609053E-4</v>
      </c>
      <c r="H286">
        <v>1.2755788347250776E-3</v>
      </c>
      <c r="I286">
        <v>1.2755788347250776E-3</v>
      </c>
      <c r="K286">
        <v>4.1894760828898713E-4</v>
      </c>
      <c r="L286">
        <v>1.1027080853230279E-3</v>
      </c>
      <c r="M286">
        <v>1.1718146068024035E-2</v>
      </c>
      <c r="N286">
        <v>5.4938415689993411E-4</v>
      </c>
      <c r="O286">
        <v>1.3636029759088366E-3</v>
      </c>
      <c r="P286">
        <v>1.0731845716561399E-2</v>
      </c>
      <c r="Q286">
        <v>4.1894760828898713E-4</v>
      </c>
      <c r="R286">
        <v>1.1027080853230279E-3</v>
      </c>
      <c r="S286">
        <v>1.1718146068024035E-2</v>
      </c>
      <c r="T286">
        <v>5.4938415689993411E-4</v>
      </c>
      <c r="U286">
        <v>1.3636029759088366E-3</v>
      </c>
      <c r="V286">
        <v>1.0731845716561399E-2</v>
      </c>
      <c r="W286">
        <v>8.5663122643609053E-4</v>
      </c>
      <c r="X286">
        <v>1.6427132405480924E-3</v>
      </c>
      <c r="Y286">
        <v>8.1720186172144042E-3</v>
      </c>
      <c r="Z286">
        <v>1.3707506286352656E-3</v>
      </c>
      <c r="AA286">
        <v>2.590440846306353E-3</v>
      </c>
      <c r="AB286">
        <v>7.128350830229507E-3</v>
      </c>
      <c r="AC286">
        <v>8.5663122643609053E-4</v>
      </c>
      <c r="AD286">
        <v>1.6427132405480924E-3</v>
      </c>
      <c r="AE286">
        <v>8.1720186172144042E-3</v>
      </c>
      <c r="AF286">
        <v>1.3707506286352656E-3</v>
      </c>
      <c r="AG286">
        <v>2.590440846306353E-3</v>
      </c>
      <c r="AH286">
        <v>7.128350830229507E-3</v>
      </c>
      <c r="AI286">
        <v>1.2755788347250776E-3</v>
      </c>
      <c r="AJ286">
        <v>2.7454213258711205E-3</v>
      </c>
      <c r="AK286">
        <v>1.9890164685238437E-2</v>
      </c>
      <c r="AL286">
        <v>1.9201347855351998E-3</v>
      </c>
      <c r="AM286">
        <v>3.9540438222151891E-3</v>
      </c>
      <c r="AN286">
        <v>1.7860196546790906E-2</v>
      </c>
      <c r="AO286">
        <v>1.2755788347250776E-3</v>
      </c>
      <c r="AP286">
        <v>2.7454213258711205E-3</v>
      </c>
      <c r="AQ286">
        <v>1.9890164685238437E-2</v>
      </c>
      <c r="AR286">
        <v>1.9201347855351998E-3</v>
      </c>
      <c r="AS286">
        <v>3.9540438222151891E-3</v>
      </c>
      <c r="AT286">
        <v>1.7860196546790906E-2</v>
      </c>
    </row>
    <row r="287" spans="1:46" x14ac:dyDescent="0.25">
      <c r="A287" s="21"/>
      <c r="B287" s="227"/>
      <c r="C287" s="18" t="s">
        <v>226</v>
      </c>
      <c r="D287">
        <v>1.1027080853230279E-3</v>
      </c>
      <c r="E287">
        <v>1.1027080853230279E-3</v>
      </c>
      <c r="F287">
        <v>1.6427132405480924E-3</v>
      </c>
      <c r="G287">
        <v>1.6427132405480924E-3</v>
      </c>
      <c r="H287">
        <v>2.7454213258711205E-3</v>
      </c>
      <c r="I287">
        <v>2.7454213258711205E-3</v>
      </c>
      <c r="K287">
        <v>1.1027080853230279E-3</v>
      </c>
      <c r="L287">
        <v>1.1718146068024035E-2</v>
      </c>
      <c r="M287">
        <v>5.4938415689993411E-4</v>
      </c>
      <c r="N287">
        <v>1.3636029759088366E-3</v>
      </c>
      <c r="O287">
        <v>1.0731845716561399E-2</v>
      </c>
      <c r="P287">
        <v>4.6084236911788582E-4</v>
      </c>
      <c r="Q287">
        <v>1.1027080853230279E-3</v>
      </c>
      <c r="R287">
        <v>1.1718146068024035E-2</v>
      </c>
      <c r="S287">
        <v>5.4938415689993411E-4</v>
      </c>
      <c r="T287">
        <v>1.3636029759088366E-3</v>
      </c>
      <c r="U287">
        <v>1.0731845716561399E-2</v>
      </c>
      <c r="V287">
        <v>4.6084236911788582E-4</v>
      </c>
      <c r="W287">
        <v>1.6427132405480924E-3</v>
      </c>
      <c r="X287">
        <v>8.1720186172144042E-3</v>
      </c>
      <c r="Y287">
        <v>1.3707506286352656E-3</v>
      </c>
      <c r="Z287">
        <v>2.590440846306353E-3</v>
      </c>
      <c r="AA287">
        <v>7.128350830229507E-3</v>
      </c>
      <c r="AB287">
        <v>1.1850065299032586E-3</v>
      </c>
      <c r="AC287">
        <v>1.6427132405480924E-3</v>
      </c>
      <c r="AD287">
        <v>8.1720186172144042E-3</v>
      </c>
      <c r="AE287">
        <v>1.3707506286352656E-3</v>
      </c>
      <c r="AF287">
        <v>2.590440846306353E-3</v>
      </c>
      <c r="AG287">
        <v>7.128350830229507E-3</v>
      </c>
      <c r="AH287">
        <v>1.1850065299032586E-3</v>
      </c>
      <c r="AI287">
        <v>2.7454213258711205E-3</v>
      </c>
      <c r="AJ287">
        <v>1.9890164685238437E-2</v>
      </c>
      <c r="AK287">
        <v>1.9201347855351998E-3</v>
      </c>
      <c r="AL287">
        <v>3.9540438222151891E-3</v>
      </c>
      <c r="AM287">
        <v>1.7860196546790906E-2</v>
      </c>
      <c r="AN287">
        <v>1.6458488990211445E-3</v>
      </c>
      <c r="AO287">
        <v>2.7454213258711205E-3</v>
      </c>
      <c r="AP287">
        <v>1.9890164685238437E-2</v>
      </c>
      <c r="AQ287">
        <v>1.9201347855351998E-3</v>
      </c>
      <c r="AR287">
        <v>3.9540438222151891E-3</v>
      </c>
      <c r="AS287">
        <v>1.7860196546790906E-2</v>
      </c>
      <c r="AT287">
        <v>1.6458488990211445E-3</v>
      </c>
    </row>
    <row r="288" spans="1:46" x14ac:dyDescent="0.25">
      <c r="A288" s="21" t="s">
        <v>79</v>
      </c>
      <c r="B288" s="227" t="s">
        <v>223</v>
      </c>
      <c r="C288" s="18" t="s">
        <v>224</v>
      </c>
      <c r="D288">
        <v>1.1718146068024035E-2</v>
      </c>
      <c r="E288">
        <v>1.1718146068024035E-2</v>
      </c>
      <c r="F288">
        <v>8.1720186172144042E-3</v>
      </c>
      <c r="G288">
        <v>8.1720186172144042E-3</v>
      </c>
      <c r="H288">
        <v>1.9890164685238437E-2</v>
      </c>
      <c r="I288">
        <v>1.9890164685238437E-2</v>
      </c>
      <c r="K288">
        <v>1.1718146068024035E-2</v>
      </c>
      <c r="L288">
        <v>5.4938415689993411E-4</v>
      </c>
      <c r="M288">
        <v>1.3636029759088366E-3</v>
      </c>
      <c r="N288">
        <v>1.0731845716561399E-2</v>
      </c>
      <c r="O288">
        <v>4.6084236911788582E-4</v>
      </c>
      <c r="P288">
        <v>1.2129788938553307E-3</v>
      </c>
      <c r="Q288">
        <v>1.1718146068024035E-2</v>
      </c>
      <c r="R288">
        <v>5.4938415689993411E-4</v>
      </c>
      <c r="S288">
        <v>1.3636029759088366E-3</v>
      </c>
      <c r="T288">
        <v>1.0731845716561399E-2</v>
      </c>
      <c r="U288">
        <v>4.6084236911788582E-4</v>
      </c>
      <c r="V288">
        <v>1.2129788938553307E-3</v>
      </c>
      <c r="W288">
        <v>8.1720186172144042E-3</v>
      </c>
      <c r="X288">
        <v>1.3707506286352656E-3</v>
      </c>
      <c r="Y288">
        <v>2.590440846306353E-3</v>
      </c>
      <c r="Z288">
        <v>7.128350830229507E-3</v>
      </c>
      <c r="AA288">
        <v>1.1850065299032586E-3</v>
      </c>
      <c r="AB288">
        <v>2.2724199827581946E-3</v>
      </c>
      <c r="AC288">
        <v>8.1720186172144042E-3</v>
      </c>
      <c r="AD288">
        <v>1.3707506286352656E-3</v>
      </c>
      <c r="AE288">
        <v>2.590440846306353E-3</v>
      </c>
      <c r="AF288">
        <v>7.128350830229507E-3</v>
      </c>
      <c r="AG288">
        <v>1.1850065299032586E-3</v>
      </c>
      <c r="AH288">
        <v>2.2724199827581946E-3</v>
      </c>
      <c r="AI288">
        <v>1.9890164685238437E-2</v>
      </c>
      <c r="AJ288">
        <v>1.9201347855351998E-3</v>
      </c>
      <c r="AK288">
        <v>3.9540438222151891E-3</v>
      </c>
      <c r="AL288">
        <v>1.7860196546790906E-2</v>
      </c>
      <c r="AM288">
        <v>1.6458488990211445E-3</v>
      </c>
      <c r="AN288">
        <v>3.4853988766135255E-3</v>
      </c>
      <c r="AO288">
        <v>1.9890164685238437E-2</v>
      </c>
      <c r="AP288">
        <v>1.9201347855351998E-3</v>
      </c>
      <c r="AQ288">
        <v>3.9540438222151891E-3</v>
      </c>
      <c r="AR288">
        <v>1.7860196546790906E-2</v>
      </c>
      <c r="AS288">
        <v>1.6458488990211445E-3</v>
      </c>
      <c r="AT288">
        <v>3.4853988766135255E-3</v>
      </c>
    </row>
    <row r="289" spans="1:46" x14ac:dyDescent="0.25">
      <c r="A289" s="21"/>
      <c r="B289" s="227"/>
      <c r="C289" s="18" t="s">
        <v>225</v>
      </c>
      <c r="D289">
        <v>5.4938415689993411E-4</v>
      </c>
      <c r="E289">
        <v>5.4938415689993411E-4</v>
      </c>
      <c r="F289">
        <v>1.3707506286352656E-3</v>
      </c>
      <c r="G289">
        <v>1.3707506286352656E-3</v>
      </c>
      <c r="H289">
        <v>1.9201347855351998E-3</v>
      </c>
      <c r="I289">
        <v>1.9201347855351998E-3</v>
      </c>
      <c r="K289">
        <v>5.4938415689993411E-4</v>
      </c>
      <c r="L289">
        <v>1.3636029759088366E-3</v>
      </c>
      <c r="M289">
        <v>1.0731845716561399E-2</v>
      </c>
      <c r="N289">
        <v>4.6084236911788582E-4</v>
      </c>
      <c r="O289">
        <v>1.2129788938553307E-3</v>
      </c>
      <c r="P289">
        <v>4.6659527070859338E-2</v>
      </c>
      <c r="Q289">
        <v>5.4938415689993411E-4</v>
      </c>
      <c r="R289">
        <v>1.3636029759088366E-3</v>
      </c>
      <c r="S289">
        <v>1.0731845716561399E-2</v>
      </c>
      <c r="T289">
        <v>4.6084236911788582E-4</v>
      </c>
      <c r="U289">
        <v>1.2129788938553307E-3</v>
      </c>
      <c r="V289">
        <v>4.6659527070859338E-2</v>
      </c>
      <c r="W289">
        <v>1.3707506286352656E-3</v>
      </c>
      <c r="X289">
        <v>2.590440846306353E-3</v>
      </c>
      <c r="Y289">
        <v>7.128350830229507E-3</v>
      </c>
      <c r="Z289">
        <v>1.1850065299032586E-3</v>
      </c>
      <c r="AA289">
        <v>2.2724199827581946E-3</v>
      </c>
      <c r="AB289">
        <v>7.1303323886586405E-3</v>
      </c>
      <c r="AC289">
        <v>1.3707506286352656E-3</v>
      </c>
      <c r="AD289">
        <v>2.590440846306353E-3</v>
      </c>
      <c r="AE289">
        <v>7.128350830229507E-3</v>
      </c>
      <c r="AF289">
        <v>1.1850065299032586E-3</v>
      </c>
      <c r="AG289">
        <v>2.2724199827581946E-3</v>
      </c>
      <c r="AH289">
        <v>7.1303323886586405E-3</v>
      </c>
      <c r="AI289">
        <v>1.9201347855351998E-3</v>
      </c>
      <c r="AJ289">
        <v>3.9540438222151891E-3</v>
      </c>
      <c r="AK289">
        <v>1.7860196546790906E-2</v>
      </c>
      <c r="AL289">
        <v>1.6458488990211445E-3</v>
      </c>
      <c r="AM289">
        <v>3.4853988766135255E-3</v>
      </c>
      <c r="AN289">
        <v>5.3789859459517982E-2</v>
      </c>
      <c r="AO289">
        <v>1.9201347855351998E-3</v>
      </c>
      <c r="AP289">
        <v>3.9540438222151891E-3</v>
      </c>
      <c r="AQ289">
        <v>1.7860196546790906E-2</v>
      </c>
      <c r="AR289">
        <v>1.6458488990211445E-3</v>
      </c>
      <c r="AS289">
        <v>3.4853988766135255E-3</v>
      </c>
      <c r="AT289">
        <v>5.3789859459517982E-2</v>
      </c>
    </row>
    <row r="290" spans="1:46" x14ac:dyDescent="0.25">
      <c r="A290" s="21"/>
      <c r="B290" s="227"/>
      <c r="C290" s="18" t="s">
        <v>226</v>
      </c>
      <c r="D290">
        <v>1.3636029759088366E-3</v>
      </c>
      <c r="E290">
        <v>1.3636029759088366E-3</v>
      </c>
      <c r="F290">
        <v>2.590440846306353E-3</v>
      </c>
      <c r="G290">
        <v>2.590440846306353E-3</v>
      </c>
      <c r="H290">
        <v>3.9540438222151891E-3</v>
      </c>
      <c r="I290">
        <v>3.9540438222151891E-3</v>
      </c>
      <c r="K290">
        <v>1.3636029759088366E-3</v>
      </c>
      <c r="L290">
        <v>1.0731845716561399E-2</v>
      </c>
      <c r="M290">
        <v>4.6084236911788582E-4</v>
      </c>
      <c r="N290">
        <v>1.2129788938553307E-3</v>
      </c>
      <c r="O290">
        <v>4.6659527070859338E-2</v>
      </c>
      <c r="P290">
        <v>2.1875478247470105E-3</v>
      </c>
      <c r="Q290">
        <v>1.3636029759088366E-3</v>
      </c>
      <c r="R290">
        <v>1.0731845716561399E-2</v>
      </c>
      <c r="S290">
        <v>4.6084236911788582E-4</v>
      </c>
      <c r="T290">
        <v>1.2129788938553307E-3</v>
      </c>
      <c r="U290">
        <v>4.6659527070859338E-2</v>
      </c>
      <c r="V290">
        <v>2.1875478247470105E-3</v>
      </c>
      <c r="W290">
        <v>2.590440846306353E-3</v>
      </c>
      <c r="X290">
        <v>7.128350830229507E-3</v>
      </c>
      <c r="Y290">
        <v>1.1850065299032586E-3</v>
      </c>
      <c r="Z290">
        <v>2.2724199827581946E-3</v>
      </c>
      <c r="AA290">
        <v>7.1303323886586405E-3</v>
      </c>
      <c r="AB290">
        <v>1.1960212111538065E-3</v>
      </c>
      <c r="AC290">
        <v>2.590440846306353E-3</v>
      </c>
      <c r="AD290">
        <v>7.128350830229507E-3</v>
      </c>
      <c r="AE290">
        <v>1.1850065299032586E-3</v>
      </c>
      <c r="AF290">
        <v>2.2724199827581946E-3</v>
      </c>
      <c r="AG290">
        <v>7.1303323886586405E-3</v>
      </c>
      <c r="AH290">
        <v>1.1960212111538065E-3</v>
      </c>
      <c r="AI290">
        <v>3.9540438222151891E-3</v>
      </c>
      <c r="AJ290">
        <v>1.7860196546790906E-2</v>
      </c>
      <c r="AK290">
        <v>1.6458488990211445E-3</v>
      </c>
      <c r="AL290">
        <v>3.4853988766135255E-3</v>
      </c>
      <c r="AM290">
        <v>5.3789859459517982E-2</v>
      </c>
      <c r="AN290">
        <v>3.3835690359008169E-3</v>
      </c>
      <c r="AO290">
        <v>3.9540438222151891E-3</v>
      </c>
      <c r="AP290">
        <v>1.7860196546790906E-2</v>
      </c>
      <c r="AQ290">
        <v>1.6458488990211445E-3</v>
      </c>
      <c r="AR290">
        <v>3.4853988766135255E-3</v>
      </c>
      <c r="AS290">
        <v>5.3789859459517982E-2</v>
      </c>
      <c r="AT290">
        <v>3.3835690359008169E-3</v>
      </c>
    </row>
    <row r="291" spans="1:46" x14ac:dyDescent="0.25">
      <c r="A291" s="21"/>
      <c r="B291" s="227" t="s">
        <v>227</v>
      </c>
      <c r="C291" s="18" t="s">
        <v>224</v>
      </c>
      <c r="D291">
        <v>1.0731845716561399E-2</v>
      </c>
      <c r="E291">
        <v>1.0731845716561399E-2</v>
      </c>
      <c r="F291">
        <v>7.128350830229507E-3</v>
      </c>
      <c r="G291">
        <v>7.128350830229507E-3</v>
      </c>
      <c r="H291">
        <v>1.7860196546790906E-2</v>
      </c>
      <c r="I291">
        <v>1.7860196546790906E-2</v>
      </c>
      <c r="K291">
        <v>1.0731845716561399E-2</v>
      </c>
      <c r="L291">
        <v>4.6084236911788582E-4</v>
      </c>
      <c r="M291">
        <v>1.2129788938553307E-3</v>
      </c>
      <c r="N291">
        <v>4.6659527070859338E-2</v>
      </c>
      <c r="O291">
        <v>2.1875478247470105E-3</v>
      </c>
      <c r="P291">
        <v>5.4296191222551861E-3</v>
      </c>
      <c r="Q291">
        <v>1.0731845716561399E-2</v>
      </c>
      <c r="R291">
        <v>4.6084236911788582E-4</v>
      </c>
      <c r="S291">
        <v>1.2129788938553307E-3</v>
      </c>
      <c r="T291">
        <v>4.6659527070859338E-2</v>
      </c>
      <c r="U291">
        <v>2.1875478247470105E-3</v>
      </c>
      <c r="V291">
        <v>5.4296191222551861E-3</v>
      </c>
      <c r="W291">
        <v>7.128350830229507E-3</v>
      </c>
      <c r="X291">
        <v>1.1850065299032586E-3</v>
      </c>
      <c r="Y291">
        <v>2.2724199827581946E-3</v>
      </c>
      <c r="Z291">
        <v>7.1303323886586405E-3</v>
      </c>
      <c r="AA291">
        <v>1.1960212111538065E-3</v>
      </c>
      <c r="AB291">
        <v>2.2602376637289889E-3</v>
      </c>
      <c r="AC291">
        <v>7.128350830229507E-3</v>
      </c>
      <c r="AD291">
        <v>1.1850065299032586E-3</v>
      </c>
      <c r="AE291">
        <v>2.2724199827581946E-3</v>
      </c>
      <c r="AF291">
        <v>7.1303323886586405E-3</v>
      </c>
      <c r="AG291">
        <v>1.1960212111538065E-3</v>
      </c>
      <c r="AH291">
        <v>2.2602376637289889E-3</v>
      </c>
      <c r="AI291">
        <v>1.7860196546790906E-2</v>
      </c>
      <c r="AJ291">
        <v>1.6458488990211445E-3</v>
      </c>
      <c r="AK291">
        <v>3.4853988766135255E-3</v>
      </c>
      <c r="AL291">
        <v>5.3789859459517982E-2</v>
      </c>
      <c r="AM291">
        <v>3.3835690359008169E-3</v>
      </c>
      <c r="AN291">
        <v>7.6898567859841754E-3</v>
      </c>
      <c r="AO291">
        <v>1.7860196546790906E-2</v>
      </c>
      <c r="AP291">
        <v>1.6458488990211445E-3</v>
      </c>
      <c r="AQ291">
        <v>3.4853988766135255E-3</v>
      </c>
      <c r="AR291">
        <v>5.3789859459517982E-2</v>
      </c>
      <c r="AS291">
        <v>3.3835690359008169E-3</v>
      </c>
      <c r="AT291">
        <v>7.6898567859841754E-3</v>
      </c>
    </row>
    <row r="292" spans="1:46" x14ac:dyDescent="0.25">
      <c r="A292" s="21"/>
      <c r="B292" s="227"/>
      <c r="C292" s="18" t="s">
        <v>225</v>
      </c>
      <c r="D292">
        <v>4.6084236911788582E-4</v>
      </c>
      <c r="E292">
        <v>4.6084236911788582E-4</v>
      </c>
      <c r="F292">
        <v>1.1850065299032586E-3</v>
      </c>
      <c r="G292">
        <v>1.1850065299032586E-3</v>
      </c>
      <c r="H292">
        <v>1.6458488990211445E-3</v>
      </c>
      <c r="I292">
        <v>1.6458488990211445E-3</v>
      </c>
      <c r="K292">
        <v>4.6084236911788582E-4</v>
      </c>
      <c r="L292">
        <v>1.2129788938553307E-3</v>
      </c>
      <c r="M292">
        <v>4.6659527070859338E-2</v>
      </c>
      <c r="N292">
        <v>2.1875478247470105E-3</v>
      </c>
      <c r="O292">
        <v>5.4296191222551861E-3</v>
      </c>
      <c r="P292">
        <v>4.2732258398671751E-2</v>
      </c>
      <c r="Q292">
        <v>4.6084236911788582E-4</v>
      </c>
      <c r="R292">
        <v>1.2129788938553307E-3</v>
      </c>
      <c r="S292">
        <v>4.6659527070859338E-2</v>
      </c>
      <c r="T292">
        <v>2.1875478247470105E-3</v>
      </c>
      <c r="U292">
        <v>5.4296191222551861E-3</v>
      </c>
      <c r="V292">
        <v>4.2732258398671751E-2</v>
      </c>
      <c r="W292">
        <v>1.1850065299032586E-3</v>
      </c>
      <c r="X292">
        <v>2.2724199827581946E-3</v>
      </c>
      <c r="Y292">
        <v>7.1303323886586405E-3</v>
      </c>
      <c r="Z292">
        <v>1.1960212111538065E-3</v>
      </c>
      <c r="AA292">
        <v>2.2602376637289889E-3</v>
      </c>
      <c r="AB292">
        <v>6.2197008087376011E-3</v>
      </c>
      <c r="AC292">
        <v>1.1850065299032586E-3</v>
      </c>
      <c r="AD292">
        <v>2.2724199827581946E-3</v>
      </c>
      <c r="AE292">
        <v>7.1303323886586405E-3</v>
      </c>
      <c r="AF292">
        <v>1.1960212111538065E-3</v>
      </c>
      <c r="AG292">
        <v>2.2602376637289889E-3</v>
      </c>
      <c r="AH292">
        <v>6.2197008087376011E-3</v>
      </c>
      <c r="AI292">
        <v>1.6458488990211445E-3</v>
      </c>
      <c r="AJ292">
        <v>3.4853988766135255E-3</v>
      </c>
      <c r="AK292">
        <v>5.3789859459517982E-2</v>
      </c>
      <c r="AL292">
        <v>3.3835690359008169E-3</v>
      </c>
      <c r="AM292">
        <v>7.6898567859841754E-3</v>
      </c>
      <c r="AN292">
        <v>4.895195920740935E-2</v>
      </c>
      <c r="AO292">
        <v>1.6458488990211445E-3</v>
      </c>
      <c r="AP292">
        <v>3.4853988766135255E-3</v>
      </c>
      <c r="AQ292">
        <v>5.3789859459517982E-2</v>
      </c>
      <c r="AR292">
        <v>3.3835690359008169E-3</v>
      </c>
      <c r="AS292">
        <v>7.6898567859841754E-3</v>
      </c>
      <c r="AT292">
        <v>4.895195920740935E-2</v>
      </c>
    </row>
    <row r="293" spans="1:46" x14ac:dyDescent="0.25">
      <c r="A293" s="21"/>
      <c r="B293" s="227"/>
      <c r="C293" s="18" t="s">
        <v>226</v>
      </c>
      <c r="D293">
        <v>1.2129788938553307E-3</v>
      </c>
      <c r="E293">
        <v>1.2129788938553307E-3</v>
      </c>
      <c r="F293">
        <v>2.2724199827581946E-3</v>
      </c>
      <c r="G293">
        <v>2.2724199827581946E-3</v>
      </c>
      <c r="H293">
        <v>3.4853988766135255E-3</v>
      </c>
      <c r="I293">
        <v>3.4853988766135255E-3</v>
      </c>
      <c r="K293">
        <v>1.2129788938553307E-3</v>
      </c>
      <c r="L293">
        <v>4.6659527070859338E-2</v>
      </c>
      <c r="M293">
        <v>2.1875478247470105E-3</v>
      </c>
      <c r="N293">
        <v>5.4296191222551861E-3</v>
      </c>
      <c r="O293">
        <v>4.2732258398671751E-2</v>
      </c>
      <c r="P293">
        <v>1.8349905243057634E-3</v>
      </c>
      <c r="Q293">
        <v>1.2129788938553307E-3</v>
      </c>
      <c r="R293">
        <v>4.6659527070859338E-2</v>
      </c>
      <c r="S293">
        <v>2.1875478247470105E-3</v>
      </c>
      <c r="T293">
        <v>5.4296191222551861E-3</v>
      </c>
      <c r="U293">
        <v>4.2732258398671751E-2</v>
      </c>
      <c r="V293">
        <v>1.8349905243057634E-3</v>
      </c>
      <c r="W293">
        <v>2.2724199827581946E-3</v>
      </c>
      <c r="X293">
        <v>7.1303323886586405E-3</v>
      </c>
      <c r="Y293">
        <v>1.1960212111538065E-3</v>
      </c>
      <c r="Z293">
        <v>2.2602376637289889E-3</v>
      </c>
      <c r="AA293">
        <v>6.2197008087376011E-3</v>
      </c>
      <c r="AB293">
        <v>1.0339538903083613E-3</v>
      </c>
      <c r="AC293">
        <v>2.2724199827581946E-3</v>
      </c>
      <c r="AD293">
        <v>7.1303323886586405E-3</v>
      </c>
      <c r="AE293">
        <v>1.1960212111538065E-3</v>
      </c>
      <c r="AF293">
        <v>2.2602376637289889E-3</v>
      </c>
      <c r="AG293">
        <v>6.2197008087376011E-3</v>
      </c>
      <c r="AH293">
        <v>1.0339538903083613E-3</v>
      </c>
      <c r="AI293">
        <v>3.4853988766135255E-3</v>
      </c>
      <c r="AJ293">
        <v>5.3789859459517982E-2</v>
      </c>
      <c r="AK293">
        <v>3.3835690359008169E-3</v>
      </c>
      <c r="AL293">
        <v>7.6898567859841754E-3</v>
      </c>
      <c r="AM293">
        <v>4.895195920740935E-2</v>
      </c>
      <c r="AN293">
        <v>2.8689444146141247E-3</v>
      </c>
      <c r="AO293">
        <v>3.4853988766135255E-3</v>
      </c>
      <c r="AP293">
        <v>5.3789859459517982E-2</v>
      </c>
      <c r="AQ293">
        <v>3.3835690359008169E-3</v>
      </c>
      <c r="AR293">
        <v>7.6898567859841754E-3</v>
      </c>
      <c r="AS293">
        <v>4.895195920740935E-2</v>
      </c>
      <c r="AT293">
        <v>2.8689444146141247E-3</v>
      </c>
    </row>
    <row r="294" spans="1:46" x14ac:dyDescent="0.25">
      <c r="A294" s="21" t="s">
        <v>80</v>
      </c>
      <c r="B294" s="227" t="s">
        <v>223</v>
      </c>
      <c r="C294" s="18" t="s">
        <v>224</v>
      </c>
      <c r="D294">
        <v>4.6659527070859338E-2</v>
      </c>
      <c r="E294">
        <v>4.6659527070859338E-2</v>
      </c>
      <c r="F294">
        <v>7.1303323886586405E-3</v>
      </c>
      <c r="G294">
        <v>7.1303323886586405E-3</v>
      </c>
      <c r="H294">
        <v>5.3789859459517982E-2</v>
      </c>
      <c r="I294">
        <v>5.3789859459517982E-2</v>
      </c>
      <c r="K294">
        <v>4.6659527070859338E-2</v>
      </c>
      <c r="L294">
        <v>2.1875478247470105E-3</v>
      </c>
      <c r="M294">
        <v>5.4296191222551861E-3</v>
      </c>
      <c r="N294">
        <v>4.2732258398671751E-2</v>
      </c>
      <c r="O294">
        <v>1.8349905243057634E-3</v>
      </c>
      <c r="P294">
        <v>4.8298614137148622E-3</v>
      </c>
      <c r="Q294">
        <v>4.6659527070859338E-2</v>
      </c>
      <c r="R294">
        <v>2.1875478247470105E-3</v>
      </c>
      <c r="S294">
        <v>5.4296191222551861E-3</v>
      </c>
      <c r="T294">
        <v>4.2732258398671751E-2</v>
      </c>
      <c r="U294">
        <v>1.8349905243057634E-3</v>
      </c>
      <c r="V294">
        <v>4.8298614137148622E-3</v>
      </c>
      <c r="W294">
        <v>7.1303323886586405E-3</v>
      </c>
      <c r="X294">
        <v>1.1960212111538065E-3</v>
      </c>
      <c r="Y294">
        <v>2.2602376637289889E-3</v>
      </c>
      <c r="Z294">
        <v>6.2197008087376011E-3</v>
      </c>
      <c r="AA294">
        <v>1.0339538903083613E-3</v>
      </c>
      <c r="AB294">
        <v>1.9827548813415477E-3</v>
      </c>
      <c r="AC294">
        <v>7.1303323886586405E-3</v>
      </c>
      <c r="AD294">
        <v>1.1960212111538065E-3</v>
      </c>
      <c r="AE294">
        <v>2.2602376637289889E-3</v>
      </c>
      <c r="AF294">
        <v>6.2197008087376011E-3</v>
      </c>
      <c r="AG294">
        <v>1.0339538903083613E-3</v>
      </c>
      <c r="AH294">
        <v>1.9827548813415477E-3</v>
      </c>
      <c r="AI294">
        <v>5.3789859459517982E-2</v>
      </c>
      <c r="AJ294">
        <v>3.3835690359008169E-3</v>
      </c>
      <c r="AK294">
        <v>7.6898567859841754E-3</v>
      </c>
      <c r="AL294">
        <v>4.895195920740935E-2</v>
      </c>
      <c r="AM294">
        <v>2.8689444146141247E-3</v>
      </c>
      <c r="AN294">
        <v>6.8126162950564104E-3</v>
      </c>
      <c r="AO294">
        <v>5.3789859459517982E-2</v>
      </c>
      <c r="AP294">
        <v>3.3835690359008169E-3</v>
      </c>
      <c r="AQ294">
        <v>7.6898567859841754E-3</v>
      </c>
      <c r="AR294">
        <v>4.895195920740935E-2</v>
      </c>
      <c r="AS294">
        <v>2.8689444146141247E-3</v>
      </c>
      <c r="AT294">
        <v>6.8126162950564104E-3</v>
      </c>
    </row>
    <row r="295" spans="1:46" x14ac:dyDescent="0.25">
      <c r="A295" s="21"/>
      <c r="B295" s="227"/>
      <c r="C295" s="18" t="s">
        <v>225</v>
      </c>
      <c r="D295">
        <v>2.1875478247470105E-3</v>
      </c>
      <c r="E295">
        <v>2.1875478247470105E-3</v>
      </c>
      <c r="F295">
        <v>1.1960212111538065E-3</v>
      </c>
      <c r="G295">
        <v>1.1960212111538065E-3</v>
      </c>
      <c r="H295">
        <v>3.3835690359008169E-3</v>
      </c>
      <c r="I295">
        <v>3.3835690359008169E-3</v>
      </c>
      <c r="K295">
        <v>2.1875478247470105E-3</v>
      </c>
      <c r="L295">
        <v>5.4296191222551861E-3</v>
      </c>
      <c r="M295">
        <v>4.2732258398671751E-2</v>
      </c>
      <c r="N295">
        <v>1.8349905243057634E-3</v>
      </c>
      <c r="O295">
        <v>4.8298614137148622E-3</v>
      </c>
      <c r="P295">
        <v>3.4834852402216912E-2</v>
      </c>
      <c r="Q295">
        <v>2.1875478247470105E-3</v>
      </c>
      <c r="R295">
        <v>5.4296191222551861E-3</v>
      </c>
      <c r="S295">
        <v>4.2732258398671751E-2</v>
      </c>
      <c r="T295">
        <v>1.8349905243057634E-3</v>
      </c>
      <c r="U295">
        <v>4.8298614137148622E-3</v>
      </c>
      <c r="V295">
        <v>3.4834852402216912E-2</v>
      </c>
      <c r="W295">
        <v>1.1960212111538065E-3</v>
      </c>
      <c r="X295">
        <v>2.2602376637289889E-3</v>
      </c>
      <c r="Y295">
        <v>6.2197008087376011E-3</v>
      </c>
      <c r="Z295">
        <v>1.0339538903083613E-3</v>
      </c>
      <c r="AA295">
        <v>1.9827548813415477E-3</v>
      </c>
      <c r="AB295">
        <v>1.0940659141504392E-2</v>
      </c>
      <c r="AC295">
        <v>1.1960212111538065E-3</v>
      </c>
      <c r="AD295">
        <v>2.2602376637289889E-3</v>
      </c>
      <c r="AE295">
        <v>6.2197008087376011E-3</v>
      </c>
      <c r="AF295">
        <v>1.0339538903083613E-3</v>
      </c>
      <c r="AG295">
        <v>1.9827548813415477E-3</v>
      </c>
      <c r="AH295">
        <v>1.0940659141504392E-2</v>
      </c>
      <c r="AI295">
        <v>3.3835690359008169E-3</v>
      </c>
      <c r="AJ295">
        <v>7.6898567859841754E-3</v>
      </c>
      <c r="AK295">
        <v>4.895195920740935E-2</v>
      </c>
      <c r="AL295">
        <v>2.8689444146141247E-3</v>
      </c>
      <c r="AM295">
        <v>6.8126162950564104E-3</v>
      </c>
      <c r="AN295">
        <v>4.5775511543721302E-2</v>
      </c>
      <c r="AO295">
        <v>3.3835690359008169E-3</v>
      </c>
      <c r="AP295">
        <v>7.6898567859841754E-3</v>
      </c>
      <c r="AQ295">
        <v>4.895195920740935E-2</v>
      </c>
      <c r="AR295">
        <v>2.8689444146141247E-3</v>
      </c>
      <c r="AS295">
        <v>6.8126162950564104E-3</v>
      </c>
      <c r="AT295">
        <v>4.5775511543721302E-2</v>
      </c>
    </row>
    <row r="296" spans="1:46" x14ac:dyDescent="0.25">
      <c r="A296" s="21"/>
      <c r="B296" s="227"/>
      <c r="C296" s="18" t="s">
        <v>226</v>
      </c>
      <c r="D296">
        <v>5.4296191222551861E-3</v>
      </c>
      <c r="E296">
        <v>5.4296191222551861E-3</v>
      </c>
      <c r="F296">
        <v>2.2602376637289889E-3</v>
      </c>
      <c r="G296">
        <v>2.2602376637289889E-3</v>
      </c>
      <c r="H296">
        <v>7.6898567859841754E-3</v>
      </c>
      <c r="I296">
        <v>7.6898567859841754E-3</v>
      </c>
      <c r="K296">
        <v>5.4296191222551861E-3</v>
      </c>
      <c r="L296">
        <v>4.2732258398671751E-2</v>
      </c>
      <c r="M296">
        <v>1.8349905243057634E-3</v>
      </c>
      <c r="N296">
        <v>4.8298614137148622E-3</v>
      </c>
      <c r="O296">
        <v>3.4834852402216912E-2</v>
      </c>
      <c r="P296">
        <v>1.6331692664207137E-3</v>
      </c>
      <c r="Q296">
        <v>5.4296191222551861E-3</v>
      </c>
      <c r="R296">
        <v>4.2732258398671751E-2</v>
      </c>
      <c r="S296">
        <v>1.8349905243057634E-3</v>
      </c>
      <c r="T296">
        <v>4.8298614137148622E-3</v>
      </c>
      <c r="U296">
        <v>3.4834852402216912E-2</v>
      </c>
      <c r="V296">
        <v>1.6331692664207137E-3</v>
      </c>
      <c r="W296">
        <v>2.2602376637289889E-3</v>
      </c>
      <c r="X296">
        <v>6.2197008087376011E-3</v>
      </c>
      <c r="Y296">
        <v>1.0339538903083613E-3</v>
      </c>
      <c r="Z296">
        <v>1.9827548813415477E-3</v>
      </c>
      <c r="AA296">
        <v>1.0940659141504392E-2</v>
      </c>
      <c r="AB296">
        <v>1.8351543355897674E-3</v>
      </c>
      <c r="AC296">
        <v>2.2602376637289889E-3</v>
      </c>
      <c r="AD296">
        <v>6.2197008087376011E-3</v>
      </c>
      <c r="AE296">
        <v>1.0339538903083613E-3</v>
      </c>
      <c r="AF296">
        <v>1.9827548813415477E-3</v>
      </c>
      <c r="AG296">
        <v>1.0940659141504392E-2</v>
      </c>
      <c r="AH296">
        <v>1.8351543355897674E-3</v>
      </c>
      <c r="AI296">
        <v>7.6898567859841754E-3</v>
      </c>
      <c r="AJ296">
        <v>4.895195920740935E-2</v>
      </c>
      <c r="AK296">
        <v>2.8689444146141247E-3</v>
      </c>
      <c r="AL296">
        <v>6.8126162950564104E-3</v>
      </c>
      <c r="AM296">
        <v>4.5775511543721302E-2</v>
      </c>
      <c r="AN296">
        <v>3.4683236020104811E-3</v>
      </c>
      <c r="AO296">
        <v>7.6898567859841754E-3</v>
      </c>
      <c r="AP296">
        <v>4.895195920740935E-2</v>
      </c>
      <c r="AQ296">
        <v>2.8689444146141247E-3</v>
      </c>
      <c r="AR296">
        <v>6.8126162950564104E-3</v>
      </c>
      <c r="AS296">
        <v>4.5775511543721302E-2</v>
      </c>
      <c r="AT296">
        <v>3.4683236020104811E-3</v>
      </c>
    </row>
    <row r="297" spans="1:46" x14ac:dyDescent="0.25">
      <c r="A297" s="21"/>
      <c r="B297" s="227" t="s">
        <v>227</v>
      </c>
      <c r="C297" s="18" t="s">
        <v>224</v>
      </c>
      <c r="D297">
        <v>4.2732258398671751E-2</v>
      </c>
      <c r="E297">
        <v>4.2732258398671751E-2</v>
      </c>
      <c r="F297">
        <v>6.2197008087376011E-3</v>
      </c>
      <c r="G297">
        <v>6.2197008087376011E-3</v>
      </c>
      <c r="H297">
        <v>4.895195920740935E-2</v>
      </c>
      <c r="I297">
        <v>4.895195920740935E-2</v>
      </c>
      <c r="K297">
        <v>4.2732258398671751E-2</v>
      </c>
      <c r="L297">
        <v>1.8349905243057634E-3</v>
      </c>
      <c r="M297">
        <v>4.8298614137148622E-3</v>
      </c>
      <c r="N297">
        <v>3.4834852402216912E-2</v>
      </c>
      <c r="O297">
        <v>1.6331692664207137E-3</v>
      </c>
      <c r="P297">
        <v>4.0536197556562698E-3</v>
      </c>
      <c r="Q297">
        <v>4.2732258398671751E-2</v>
      </c>
      <c r="R297">
        <v>1.8349905243057634E-3</v>
      </c>
      <c r="S297">
        <v>4.8298614137148622E-3</v>
      </c>
      <c r="T297">
        <v>3.4834852402216912E-2</v>
      </c>
      <c r="U297">
        <v>1.6331692664207137E-3</v>
      </c>
      <c r="V297">
        <v>4.0536197556562698E-3</v>
      </c>
      <c r="W297">
        <v>6.2197008087376011E-3</v>
      </c>
      <c r="X297">
        <v>1.0339538903083613E-3</v>
      </c>
      <c r="Y297">
        <v>1.9827548813415477E-3</v>
      </c>
      <c r="Z297">
        <v>1.0940659141504392E-2</v>
      </c>
      <c r="AA297">
        <v>1.8351543355897674E-3</v>
      </c>
      <c r="AB297">
        <v>3.468069720982674E-3</v>
      </c>
      <c r="AC297">
        <v>6.2197008087376011E-3</v>
      </c>
      <c r="AD297">
        <v>1.0339538903083613E-3</v>
      </c>
      <c r="AE297">
        <v>1.9827548813415477E-3</v>
      </c>
      <c r="AF297">
        <v>1.0940659141504392E-2</v>
      </c>
      <c r="AG297">
        <v>1.8351543355897674E-3</v>
      </c>
      <c r="AH297">
        <v>3.468069720982674E-3</v>
      </c>
      <c r="AI297">
        <v>4.895195920740935E-2</v>
      </c>
      <c r="AJ297">
        <v>2.8689444146141247E-3</v>
      </c>
      <c r="AK297">
        <v>6.8126162950564104E-3</v>
      </c>
      <c r="AL297">
        <v>4.5775511543721302E-2</v>
      </c>
      <c r="AM297">
        <v>3.4683236020104811E-3</v>
      </c>
      <c r="AN297">
        <v>7.5216894766389434E-3</v>
      </c>
      <c r="AO297">
        <v>4.895195920740935E-2</v>
      </c>
      <c r="AP297">
        <v>2.8689444146141247E-3</v>
      </c>
      <c r="AQ297">
        <v>6.8126162950564104E-3</v>
      </c>
      <c r="AR297">
        <v>4.5775511543721302E-2</v>
      </c>
      <c r="AS297">
        <v>3.4683236020104811E-3</v>
      </c>
      <c r="AT297">
        <v>7.5216894766389434E-3</v>
      </c>
    </row>
    <row r="298" spans="1:46" x14ac:dyDescent="0.25">
      <c r="A298" s="21"/>
      <c r="B298" s="227"/>
      <c r="C298" s="18" t="s">
        <v>225</v>
      </c>
      <c r="D298">
        <v>1.8349905243057634E-3</v>
      </c>
      <c r="E298">
        <v>1.8349905243057634E-3</v>
      </c>
      <c r="F298">
        <v>1.0339538903083613E-3</v>
      </c>
      <c r="G298">
        <v>1.0339538903083613E-3</v>
      </c>
      <c r="H298">
        <v>2.8689444146141247E-3</v>
      </c>
      <c r="I298">
        <v>2.8689444146141247E-3</v>
      </c>
      <c r="K298">
        <v>1.8349905243057634E-3</v>
      </c>
      <c r="L298">
        <v>4.8298614137148622E-3</v>
      </c>
      <c r="M298">
        <v>3.4834852402216912E-2</v>
      </c>
      <c r="N298">
        <v>1.6331692664207137E-3</v>
      </c>
      <c r="O298">
        <v>4.0536197556562698E-3</v>
      </c>
      <c r="P298">
        <v>3.1902850448323437E-2</v>
      </c>
      <c r="Q298">
        <v>1.8349905243057634E-3</v>
      </c>
      <c r="R298">
        <v>4.8298614137148622E-3</v>
      </c>
      <c r="S298">
        <v>3.4834852402216912E-2</v>
      </c>
      <c r="T298">
        <v>1.6331692664207137E-3</v>
      </c>
      <c r="U298">
        <v>4.0536197556562698E-3</v>
      </c>
      <c r="V298">
        <v>3.1902850448323437E-2</v>
      </c>
      <c r="W298">
        <v>1.0339538903083613E-3</v>
      </c>
      <c r="X298">
        <v>1.9827548813415477E-3</v>
      </c>
      <c r="Y298">
        <v>1.0940659141504392E-2</v>
      </c>
      <c r="Z298">
        <v>1.8351543355897674E-3</v>
      </c>
      <c r="AA298">
        <v>3.468069720982674E-3</v>
      </c>
      <c r="AB298">
        <v>9.5434017380132859E-3</v>
      </c>
      <c r="AC298">
        <v>1.0339538903083613E-3</v>
      </c>
      <c r="AD298">
        <v>1.9827548813415477E-3</v>
      </c>
      <c r="AE298">
        <v>1.0940659141504392E-2</v>
      </c>
      <c r="AF298">
        <v>1.8351543355897674E-3</v>
      </c>
      <c r="AG298">
        <v>3.468069720982674E-3</v>
      </c>
      <c r="AH298">
        <v>9.5434017380132859E-3</v>
      </c>
      <c r="AI298">
        <v>2.8689444146141247E-3</v>
      </c>
      <c r="AJ298">
        <v>6.8126162950564104E-3</v>
      </c>
      <c r="AK298">
        <v>4.5775511543721302E-2</v>
      </c>
      <c r="AL298">
        <v>3.4683236020104811E-3</v>
      </c>
      <c r="AM298">
        <v>7.5216894766389434E-3</v>
      </c>
      <c r="AN298">
        <v>4.1446252186336727E-2</v>
      </c>
      <c r="AO298">
        <v>2.8689444146141247E-3</v>
      </c>
      <c r="AP298">
        <v>6.8126162950564104E-3</v>
      </c>
      <c r="AQ298">
        <v>4.5775511543721302E-2</v>
      </c>
      <c r="AR298">
        <v>3.4683236020104811E-3</v>
      </c>
      <c r="AS298">
        <v>7.5216894766389434E-3</v>
      </c>
      <c r="AT298">
        <v>4.1446252186336727E-2</v>
      </c>
    </row>
    <row r="299" spans="1:46" x14ac:dyDescent="0.25">
      <c r="A299" s="21"/>
      <c r="B299" s="227"/>
      <c r="C299" s="18" t="s">
        <v>226</v>
      </c>
      <c r="D299">
        <v>4.8298614137148622E-3</v>
      </c>
      <c r="E299">
        <v>4.8298614137148622E-3</v>
      </c>
      <c r="F299">
        <v>1.9827548813415477E-3</v>
      </c>
      <c r="G299">
        <v>1.9827548813415477E-3</v>
      </c>
      <c r="H299">
        <v>6.8126162950564104E-3</v>
      </c>
      <c r="I299">
        <v>6.8126162950564104E-3</v>
      </c>
      <c r="K299">
        <v>4.8298614137148622E-3</v>
      </c>
      <c r="L299">
        <v>3.4834852402216912E-2</v>
      </c>
      <c r="M299">
        <v>1.6331692664207137E-3</v>
      </c>
      <c r="N299">
        <v>4.0536197556562698E-3</v>
      </c>
      <c r="O299">
        <v>3.1902850448323437E-2</v>
      </c>
      <c r="P299">
        <v>1.3699586791049881E-3</v>
      </c>
      <c r="Q299">
        <v>4.8298614137148622E-3</v>
      </c>
      <c r="R299">
        <v>3.4834852402216912E-2</v>
      </c>
      <c r="S299">
        <v>1.6331692664207137E-3</v>
      </c>
      <c r="T299">
        <v>4.0536197556562698E-3</v>
      </c>
      <c r="U299">
        <v>3.1902850448323437E-2</v>
      </c>
      <c r="V299">
        <v>1.3699586791049881E-3</v>
      </c>
      <c r="W299">
        <v>1.9827548813415477E-3</v>
      </c>
      <c r="X299">
        <v>1.0940659141504392E-2</v>
      </c>
      <c r="Y299">
        <v>1.8351543355897674E-3</v>
      </c>
      <c r="Z299">
        <v>3.468069720982674E-3</v>
      </c>
      <c r="AA299">
        <v>9.5434017380132859E-3</v>
      </c>
      <c r="AB299">
        <v>1.5864810313596398E-3</v>
      </c>
      <c r="AC299">
        <v>1.9827548813415477E-3</v>
      </c>
      <c r="AD299">
        <v>1.0940659141504392E-2</v>
      </c>
      <c r="AE299">
        <v>1.8351543355897674E-3</v>
      </c>
      <c r="AF299">
        <v>3.468069720982674E-3</v>
      </c>
      <c r="AG299">
        <v>9.5434017380132859E-3</v>
      </c>
      <c r="AH299">
        <v>1.5864810313596398E-3</v>
      </c>
      <c r="AI299">
        <v>6.8126162950564104E-3</v>
      </c>
      <c r="AJ299">
        <v>4.5775511543721302E-2</v>
      </c>
      <c r="AK299">
        <v>3.4683236020104811E-3</v>
      </c>
      <c r="AL299">
        <v>7.5216894766389434E-3</v>
      </c>
      <c r="AM299">
        <v>4.1446252186336727E-2</v>
      </c>
      <c r="AN299">
        <v>2.956439710464628E-3</v>
      </c>
      <c r="AO299">
        <v>6.8126162950564104E-3</v>
      </c>
      <c r="AP299">
        <v>4.5775511543721302E-2</v>
      </c>
      <c r="AQ299">
        <v>3.4683236020104811E-3</v>
      </c>
      <c r="AR299">
        <v>7.5216894766389434E-3</v>
      </c>
      <c r="AS299">
        <v>4.1446252186336727E-2</v>
      </c>
      <c r="AT299">
        <v>2.956439710464628E-3</v>
      </c>
    </row>
    <row r="300" spans="1:46" x14ac:dyDescent="0.25">
      <c r="A300" s="21" t="s">
        <v>83</v>
      </c>
      <c r="B300" s="227" t="s">
        <v>223</v>
      </c>
      <c r="C300" s="18" t="s">
        <v>224</v>
      </c>
      <c r="D300">
        <v>3.4834852402216912E-2</v>
      </c>
      <c r="E300">
        <v>3.4834852402216912E-2</v>
      </c>
      <c r="F300">
        <v>1.0940659141504392E-2</v>
      </c>
      <c r="G300">
        <v>1.0940659141504392E-2</v>
      </c>
      <c r="H300">
        <v>4.5775511543721302E-2</v>
      </c>
      <c r="I300">
        <v>4.5775511543721302E-2</v>
      </c>
      <c r="K300">
        <v>3.4834852402216912E-2</v>
      </c>
      <c r="L300">
        <v>1.6331692664207137E-3</v>
      </c>
      <c r="M300">
        <v>4.0536197556562698E-3</v>
      </c>
      <c r="N300">
        <v>3.1902850448323437E-2</v>
      </c>
      <c r="O300">
        <v>1.3699586791049881E-3</v>
      </c>
      <c r="P300">
        <v>3.6058554390063021E-3</v>
      </c>
      <c r="Q300">
        <v>3.4834852402216912E-2</v>
      </c>
      <c r="R300">
        <v>1.6331692664207137E-3</v>
      </c>
      <c r="S300">
        <v>4.0536197556562698E-3</v>
      </c>
      <c r="T300">
        <v>3.1902850448323437E-2</v>
      </c>
      <c r="U300">
        <v>1.3699586791049881E-3</v>
      </c>
      <c r="V300">
        <v>3.6058554390063021E-3</v>
      </c>
      <c r="W300">
        <v>1.0940659141504392E-2</v>
      </c>
      <c r="X300">
        <v>1.8351543355897674E-3</v>
      </c>
      <c r="Y300">
        <v>3.468069720982674E-3</v>
      </c>
      <c r="Z300">
        <v>9.5434017380132859E-3</v>
      </c>
      <c r="AA300">
        <v>1.5864810313596398E-3</v>
      </c>
      <c r="AB300">
        <v>3.0423049214950669E-3</v>
      </c>
      <c r="AC300">
        <v>1.0940659141504392E-2</v>
      </c>
      <c r="AD300">
        <v>1.8351543355897674E-3</v>
      </c>
      <c r="AE300">
        <v>3.468069720982674E-3</v>
      </c>
      <c r="AF300">
        <v>9.5434017380132859E-3</v>
      </c>
      <c r="AG300">
        <v>1.5864810313596398E-3</v>
      </c>
      <c r="AH300">
        <v>3.0423049214950669E-3</v>
      </c>
      <c r="AI300">
        <v>4.5775511543721302E-2</v>
      </c>
      <c r="AJ300">
        <v>3.4683236020104811E-3</v>
      </c>
      <c r="AK300">
        <v>7.5216894766389434E-3</v>
      </c>
      <c r="AL300">
        <v>4.1446252186336727E-2</v>
      </c>
      <c r="AM300">
        <v>2.956439710464628E-3</v>
      </c>
      <c r="AN300">
        <v>6.6481603605013685E-3</v>
      </c>
      <c r="AO300">
        <v>4.5775511543721302E-2</v>
      </c>
      <c r="AP300">
        <v>3.4683236020104811E-3</v>
      </c>
      <c r="AQ300">
        <v>7.5216894766389434E-3</v>
      </c>
      <c r="AR300">
        <v>4.1446252186336727E-2</v>
      </c>
      <c r="AS300">
        <v>2.956439710464628E-3</v>
      </c>
      <c r="AT300">
        <v>6.6481603605013685E-3</v>
      </c>
    </row>
    <row r="301" spans="1:46" x14ac:dyDescent="0.25">
      <c r="A301" s="21"/>
      <c r="B301" s="227"/>
      <c r="C301" s="18" t="s">
        <v>225</v>
      </c>
      <c r="D301">
        <v>1.6331692664207137E-3</v>
      </c>
      <c r="E301">
        <v>1.6331692664207137E-3</v>
      </c>
      <c r="F301">
        <v>1.8351543355897674E-3</v>
      </c>
      <c r="G301">
        <v>1.8351543355897674E-3</v>
      </c>
      <c r="H301">
        <v>3.4683236020104811E-3</v>
      </c>
      <c r="I301">
        <v>3.4683236020104811E-3</v>
      </c>
      <c r="K301">
        <v>1.6331692664207137E-3</v>
      </c>
      <c r="L301">
        <v>4.0536197556562698E-3</v>
      </c>
      <c r="M301">
        <v>3.1902850448323437E-2</v>
      </c>
      <c r="N301">
        <v>1.3699586791049881E-3</v>
      </c>
      <c r="O301">
        <v>3.6058554390063021E-3</v>
      </c>
      <c r="P301">
        <v>4.0747189736538118E-2</v>
      </c>
      <c r="Q301">
        <v>1.6331692664207137E-3</v>
      </c>
      <c r="R301">
        <v>4.0536197556562698E-3</v>
      </c>
      <c r="S301">
        <v>3.1902850448323437E-2</v>
      </c>
      <c r="T301">
        <v>1.3699586791049881E-3</v>
      </c>
      <c r="U301">
        <v>3.6058554390063021E-3</v>
      </c>
      <c r="V301">
        <v>4.0747189736538118E-2</v>
      </c>
      <c r="W301">
        <v>1.8351543355897674E-3</v>
      </c>
      <c r="X301">
        <v>3.468069720982674E-3</v>
      </c>
      <c r="Y301">
        <v>9.5434017380132859E-3</v>
      </c>
      <c r="Z301">
        <v>1.5864810313596398E-3</v>
      </c>
      <c r="AA301">
        <v>3.0423049214950669E-3</v>
      </c>
      <c r="AB301">
        <v>9.0354957650815165E-3</v>
      </c>
      <c r="AC301">
        <v>1.8351543355897674E-3</v>
      </c>
      <c r="AD301">
        <v>3.468069720982674E-3</v>
      </c>
      <c r="AE301">
        <v>9.5434017380132859E-3</v>
      </c>
      <c r="AF301">
        <v>1.5864810313596398E-3</v>
      </c>
      <c r="AG301">
        <v>3.0423049214950669E-3</v>
      </c>
      <c r="AH301">
        <v>9.0354957650815165E-3</v>
      </c>
      <c r="AI301">
        <v>3.4683236020104811E-3</v>
      </c>
      <c r="AJ301">
        <v>7.5216894766389434E-3</v>
      </c>
      <c r="AK301">
        <v>4.1446252186336727E-2</v>
      </c>
      <c r="AL301">
        <v>2.956439710464628E-3</v>
      </c>
      <c r="AM301">
        <v>6.6481603605013685E-3</v>
      </c>
      <c r="AN301">
        <v>4.9782685501619635E-2</v>
      </c>
      <c r="AO301">
        <v>3.4683236020104811E-3</v>
      </c>
      <c r="AP301">
        <v>7.5216894766389434E-3</v>
      </c>
      <c r="AQ301">
        <v>4.1446252186336727E-2</v>
      </c>
      <c r="AR301">
        <v>2.956439710464628E-3</v>
      </c>
      <c r="AS301">
        <v>6.6481603605013685E-3</v>
      </c>
      <c r="AT301">
        <v>4.9782685501619635E-2</v>
      </c>
    </row>
    <row r="302" spans="1:46" x14ac:dyDescent="0.25">
      <c r="A302" s="21"/>
      <c r="B302" s="227"/>
      <c r="C302" s="18" t="s">
        <v>226</v>
      </c>
      <c r="D302">
        <v>4.0536197556562698E-3</v>
      </c>
      <c r="E302">
        <v>4.0536197556562698E-3</v>
      </c>
      <c r="F302">
        <v>3.468069720982674E-3</v>
      </c>
      <c r="G302">
        <v>3.468069720982674E-3</v>
      </c>
      <c r="H302">
        <v>7.5216894766389434E-3</v>
      </c>
      <c r="I302">
        <v>7.5216894766389434E-3</v>
      </c>
      <c r="K302">
        <v>4.0536197556562698E-3</v>
      </c>
      <c r="L302">
        <v>3.1902850448323437E-2</v>
      </c>
      <c r="M302">
        <v>1.3699586791049881E-3</v>
      </c>
      <c r="N302">
        <v>3.6058554390063021E-3</v>
      </c>
      <c r="O302">
        <v>4.0747189736538118E-2</v>
      </c>
      <c r="P302">
        <v>1.9103585455838617E-3</v>
      </c>
      <c r="Q302">
        <v>4.0536197556562698E-3</v>
      </c>
      <c r="R302">
        <v>3.1902850448323437E-2</v>
      </c>
      <c r="S302">
        <v>1.3699586791049881E-3</v>
      </c>
      <c r="T302">
        <v>3.6058554390063021E-3</v>
      </c>
      <c r="U302">
        <v>4.0747189736538118E-2</v>
      </c>
      <c r="V302">
        <v>1.9103585455838617E-3</v>
      </c>
      <c r="W302">
        <v>3.468069720982674E-3</v>
      </c>
      <c r="X302">
        <v>9.5434017380132859E-3</v>
      </c>
      <c r="Y302">
        <v>1.5864810313596398E-3</v>
      </c>
      <c r="Z302">
        <v>3.0423049214950669E-3</v>
      </c>
      <c r="AA302">
        <v>9.0354957650815165E-3</v>
      </c>
      <c r="AB302">
        <v>1.5155877733717868E-3</v>
      </c>
      <c r="AC302">
        <v>3.468069720982674E-3</v>
      </c>
      <c r="AD302">
        <v>9.5434017380132859E-3</v>
      </c>
      <c r="AE302">
        <v>1.5864810313596398E-3</v>
      </c>
      <c r="AF302">
        <v>3.0423049214950669E-3</v>
      </c>
      <c r="AG302">
        <v>9.0354957650815165E-3</v>
      </c>
      <c r="AH302">
        <v>1.5155877733717868E-3</v>
      </c>
      <c r="AI302">
        <v>7.5216894766389434E-3</v>
      </c>
      <c r="AJ302">
        <v>4.1446252186336727E-2</v>
      </c>
      <c r="AK302">
        <v>2.956439710464628E-3</v>
      </c>
      <c r="AL302">
        <v>6.6481603605013685E-3</v>
      </c>
      <c r="AM302">
        <v>4.9782685501619635E-2</v>
      </c>
      <c r="AN302">
        <v>3.4259463189556484E-3</v>
      </c>
      <c r="AO302">
        <v>7.5216894766389434E-3</v>
      </c>
      <c r="AP302">
        <v>4.1446252186336727E-2</v>
      </c>
      <c r="AQ302">
        <v>2.956439710464628E-3</v>
      </c>
      <c r="AR302">
        <v>6.6481603605013685E-3</v>
      </c>
      <c r="AS302">
        <v>4.9782685501619635E-2</v>
      </c>
      <c r="AT302">
        <v>3.4259463189556484E-3</v>
      </c>
    </row>
    <row r="303" spans="1:46" x14ac:dyDescent="0.25">
      <c r="A303" s="21"/>
      <c r="B303" s="227" t="s">
        <v>227</v>
      </c>
      <c r="C303" s="18" t="s">
        <v>224</v>
      </c>
      <c r="D303">
        <v>3.1902850448323437E-2</v>
      </c>
      <c r="E303">
        <v>3.1902850448323437E-2</v>
      </c>
      <c r="F303">
        <v>9.5434017380132859E-3</v>
      </c>
      <c r="G303">
        <v>9.5434017380132859E-3</v>
      </c>
      <c r="H303">
        <v>4.1446252186336727E-2</v>
      </c>
      <c r="I303">
        <v>4.1446252186336727E-2</v>
      </c>
      <c r="K303">
        <v>3.1902850448323437E-2</v>
      </c>
      <c r="L303">
        <v>1.3699586791049881E-3</v>
      </c>
      <c r="M303">
        <v>3.6058554390063021E-3</v>
      </c>
      <c r="N303">
        <v>4.0747189736538118E-2</v>
      </c>
      <c r="O303">
        <v>1.9103585455838617E-3</v>
      </c>
      <c r="P303">
        <v>4.7416194389557275E-3</v>
      </c>
      <c r="Q303">
        <v>3.1902850448323437E-2</v>
      </c>
      <c r="R303">
        <v>1.3699586791049881E-3</v>
      </c>
      <c r="S303">
        <v>3.6058554390063021E-3</v>
      </c>
      <c r="T303">
        <v>4.0747189736538118E-2</v>
      </c>
      <c r="U303">
        <v>1.9103585455838617E-3</v>
      </c>
      <c r="V303">
        <v>4.7416194389557275E-3</v>
      </c>
      <c r="W303">
        <v>9.5434017380132859E-3</v>
      </c>
      <c r="X303">
        <v>1.5864810313596398E-3</v>
      </c>
      <c r="Y303">
        <v>3.0423049214950669E-3</v>
      </c>
      <c r="Z303">
        <v>9.0354957650815165E-3</v>
      </c>
      <c r="AA303">
        <v>1.5155877733717868E-3</v>
      </c>
      <c r="AB303">
        <v>2.8641536923558314E-3</v>
      </c>
      <c r="AC303">
        <v>9.5434017380132859E-3</v>
      </c>
      <c r="AD303">
        <v>1.5864810313596398E-3</v>
      </c>
      <c r="AE303">
        <v>3.0423049214950669E-3</v>
      </c>
      <c r="AF303">
        <v>9.0354957650815165E-3</v>
      </c>
      <c r="AG303">
        <v>1.5155877733717868E-3</v>
      </c>
      <c r="AH303">
        <v>2.8641536923558314E-3</v>
      </c>
      <c r="AI303">
        <v>4.1446252186336727E-2</v>
      </c>
      <c r="AJ303">
        <v>2.956439710464628E-3</v>
      </c>
      <c r="AK303">
        <v>6.6481603605013685E-3</v>
      </c>
      <c r="AL303">
        <v>4.9782685501619635E-2</v>
      </c>
      <c r="AM303">
        <v>3.4259463189556484E-3</v>
      </c>
      <c r="AN303">
        <v>7.6057731313115585E-3</v>
      </c>
      <c r="AO303">
        <v>4.1446252186336727E-2</v>
      </c>
      <c r="AP303">
        <v>2.956439710464628E-3</v>
      </c>
      <c r="AQ303">
        <v>6.6481603605013685E-3</v>
      </c>
      <c r="AR303">
        <v>4.9782685501619635E-2</v>
      </c>
      <c r="AS303">
        <v>3.4259463189556484E-3</v>
      </c>
      <c r="AT303">
        <v>7.6057731313115585E-3</v>
      </c>
    </row>
    <row r="304" spans="1:46" x14ac:dyDescent="0.25">
      <c r="A304" s="21"/>
      <c r="B304" s="227"/>
      <c r="C304" s="18" t="s">
        <v>225</v>
      </c>
      <c r="D304">
        <v>1.3699586791049881E-3</v>
      </c>
      <c r="E304">
        <v>1.3699586791049881E-3</v>
      </c>
      <c r="F304">
        <v>1.5864810313596398E-3</v>
      </c>
      <c r="G304">
        <v>1.5864810313596398E-3</v>
      </c>
      <c r="H304">
        <v>2.956439710464628E-3</v>
      </c>
      <c r="I304">
        <v>2.956439710464628E-3</v>
      </c>
      <c r="K304">
        <v>1.3699586791049881E-3</v>
      </c>
      <c r="L304">
        <v>3.6058554390063021E-3</v>
      </c>
      <c r="M304">
        <v>4.0747189736538118E-2</v>
      </c>
      <c r="N304">
        <v>1.9103585455838617E-3</v>
      </c>
      <c r="O304">
        <v>4.7416194389557275E-3</v>
      </c>
      <c r="P304">
        <v>3.7317554423497587E-2</v>
      </c>
      <c r="Q304">
        <v>1.3699586791049881E-3</v>
      </c>
      <c r="R304">
        <v>3.6058554390063021E-3</v>
      </c>
      <c r="S304">
        <v>4.0747189736538118E-2</v>
      </c>
      <c r="T304">
        <v>1.9103585455838617E-3</v>
      </c>
      <c r="U304">
        <v>4.7416194389557275E-3</v>
      </c>
      <c r="V304">
        <v>3.7317554423497587E-2</v>
      </c>
      <c r="W304">
        <v>1.5864810313596398E-3</v>
      </c>
      <c r="X304">
        <v>3.0423049214950669E-3</v>
      </c>
      <c r="Y304">
        <v>9.0354957650815165E-3</v>
      </c>
      <c r="Z304">
        <v>1.5155877733717868E-3</v>
      </c>
      <c r="AA304">
        <v>2.8641536923558314E-3</v>
      </c>
      <c r="AB304">
        <v>7.8815512733754426E-3</v>
      </c>
      <c r="AC304">
        <v>1.5864810313596398E-3</v>
      </c>
      <c r="AD304">
        <v>3.0423049214950669E-3</v>
      </c>
      <c r="AE304">
        <v>9.0354957650815165E-3</v>
      </c>
      <c r="AF304">
        <v>1.5155877733717868E-3</v>
      </c>
      <c r="AG304">
        <v>2.8641536923558314E-3</v>
      </c>
      <c r="AH304">
        <v>7.8815512733754426E-3</v>
      </c>
      <c r="AI304">
        <v>2.956439710464628E-3</v>
      </c>
      <c r="AJ304">
        <v>6.6481603605013685E-3</v>
      </c>
      <c r="AK304">
        <v>4.9782685501619635E-2</v>
      </c>
      <c r="AL304">
        <v>3.4259463189556484E-3</v>
      </c>
      <c r="AM304">
        <v>7.6057731313115585E-3</v>
      </c>
      <c r="AN304">
        <v>4.5199105696873028E-2</v>
      </c>
      <c r="AO304">
        <v>2.956439710464628E-3</v>
      </c>
      <c r="AP304">
        <v>6.6481603605013685E-3</v>
      </c>
      <c r="AQ304">
        <v>4.9782685501619635E-2</v>
      </c>
      <c r="AR304">
        <v>3.4259463189556484E-3</v>
      </c>
      <c r="AS304">
        <v>7.6057731313115585E-3</v>
      </c>
      <c r="AT304">
        <v>4.5199105696873028E-2</v>
      </c>
    </row>
    <row r="305" spans="1:46" x14ac:dyDescent="0.25">
      <c r="A305" s="21"/>
      <c r="B305" s="227"/>
      <c r="C305" s="18" t="s">
        <v>226</v>
      </c>
      <c r="D305">
        <v>3.6058554390063021E-3</v>
      </c>
      <c r="E305">
        <v>3.6058554390063021E-3</v>
      </c>
      <c r="F305">
        <v>3.0423049214950669E-3</v>
      </c>
      <c r="G305">
        <v>3.0423049214950669E-3</v>
      </c>
      <c r="H305">
        <v>6.6481603605013685E-3</v>
      </c>
      <c r="I305">
        <v>6.6481603605013685E-3</v>
      </c>
      <c r="K305">
        <v>3.6058554390063021E-3</v>
      </c>
      <c r="L305">
        <v>4.0747189736538118E-2</v>
      </c>
      <c r="M305">
        <v>1.9103585455838617E-3</v>
      </c>
      <c r="N305">
        <v>4.7416194389557275E-3</v>
      </c>
      <c r="O305">
        <v>3.7317554423497587E-2</v>
      </c>
      <c r="P305">
        <v>1.6024746017053756E-3</v>
      </c>
      <c r="Q305">
        <v>3.6058554390063021E-3</v>
      </c>
      <c r="R305">
        <v>4.0747189736538118E-2</v>
      </c>
      <c r="S305">
        <v>1.9103585455838617E-3</v>
      </c>
      <c r="T305">
        <v>4.7416194389557275E-3</v>
      </c>
      <c r="U305">
        <v>3.7317554423497587E-2</v>
      </c>
      <c r="V305">
        <v>1.6024746017053756E-3</v>
      </c>
      <c r="W305">
        <v>3.0423049214950669E-3</v>
      </c>
      <c r="X305">
        <v>9.0354957650815165E-3</v>
      </c>
      <c r="Y305">
        <v>1.5155877733717868E-3</v>
      </c>
      <c r="Z305">
        <v>2.8641536923558314E-3</v>
      </c>
      <c r="AA305">
        <v>7.8815512733754426E-3</v>
      </c>
      <c r="AB305">
        <v>1.3102174608340005E-3</v>
      </c>
      <c r="AC305">
        <v>3.0423049214950669E-3</v>
      </c>
      <c r="AD305">
        <v>9.0354957650815165E-3</v>
      </c>
      <c r="AE305">
        <v>1.5155877733717868E-3</v>
      </c>
      <c r="AF305">
        <v>2.8641536923558314E-3</v>
      </c>
      <c r="AG305">
        <v>7.8815512733754426E-3</v>
      </c>
      <c r="AH305">
        <v>1.3102174608340005E-3</v>
      </c>
      <c r="AI305">
        <v>6.6481603605013685E-3</v>
      </c>
      <c r="AJ305">
        <v>4.9782685501619635E-2</v>
      </c>
      <c r="AK305">
        <v>3.4259463189556484E-3</v>
      </c>
      <c r="AL305">
        <v>7.6057731313115585E-3</v>
      </c>
      <c r="AM305">
        <v>4.5199105696873028E-2</v>
      </c>
      <c r="AN305">
        <v>2.9126920625393762E-3</v>
      </c>
      <c r="AO305">
        <v>6.6481603605013685E-3</v>
      </c>
      <c r="AP305">
        <v>4.9782685501619635E-2</v>
      </c>
      <c r="AQ305">
        <v>3.4259463189556484E-3</v>
      </c>
      <c r="AR305">
        <v>7.6057731313115585E-3</v>
      </c>
      <c r="AS305">
        <v>4.5199105696873028E-2</v>
      </c>
      <c r="AT305">
        <v>2.9126920625393762E-3</v>
      </c>
    </row>
    <row r="306" spans="1:46" x14ac:dyDescent="0.25">
      <c r="A306" s="21" t="s">
        <v>84</v>
      </c>
      <c r="B306" s="227" t="s">
        <v>223</v>
      </c>
      <c r="C306" s="18" t="s">
        <v>224</v>
      </c>
      <c r="D306">
        <v>4.0747189736538118E-2</v>
      </c>
      <c r="E306">
        <v>4.0747189736538118E-2</v>
      </c>
      <c r="F306">
        <v>9.0354957650815165E-3</v>
      </c>
      <c r="G306">
        <v>9.0354957650815165E-3</v>
      </c>
      <c r="H306">
        <v>4.9782685501619635E-2</v>
      </c>
      <c r="I306">
        <v>4.9782685501619635E-2</v>
      </c>
      <c r="K306">
        <v>4.0747189736538118E-2</v>
      </c>
      <c r="L306">
        <v>1.9103585455838617E-3</v>
      </c>
      <c r="M306">
        <v>4.7416194389557275E-3</v>
      </c>
      <c r="N306">
        <v>3.7317554423497587E-2</v>
      </c>
      <c r="O306">
        <v>1.6024746017053756E-3</v>
      </c>
      <c r="P306">
        <v>4.2178584263605819E-3</v>
      </c>
      <c r="Q306">
        <v>4.0747189736538118E-2</v>
      </c>
      <c r="R306">
        <v>1.9103585455838617E-3</v>
      </c>
      <c r="S306">
        <v>4.7416194389557275E-3</v>
      </c>
      <c r="T306">
        <v>3.7317554423497587E-2</v>
      </c>
      <c r="U306">
        <v>1.6024746017053756E-3</v>
      </c>
      <c r="V306">
        <v>4.2178584263605819E-3</v>
      </c>
      <c r="W306">
        <v>9.0354957650815165E-3</v>
      </c>
      <c r="X306">
        <v>1.5155877733717868E-3</v>
      </c>
      <c r="Y306">
        <v>2.8641536923558314E-3</v>
      </c>
      <c r="Z306">
        <v>7.8815512733754426E-3</v>
      </c>
      <c r="AA306">
        <v>1.3102174608340005E-3</v>
      </c>
      <c r="AB306">
        <v>2.5125299014183071E-3</v>
      </c>
      <c r="AC306">
        <v>9.0354957650815165E-3</v>
      </c>
      <c r="AD306">
        <v>1.5155877733717868E-3</v>
      </c>
      <c r="AE306">
        <v>2.8641536923558314E-3</v>
      </c>
      <c r="AF306">
        <v>7.8815512733754426E-3</v>
      </c>
      <c r="AG306">
        <v>1.3102174608340005E-3</v>
      </c>
      <c r="AH306">
        <v>2.5125299014183071E-3</v>
      </c>
      <c r="AI306">
        <v>4.9782685501619635E-2</v>
      </c>
      <c r="AJ306">
        <v>3.4259463189556484E-3</v>
      </c>
      <c r="AK306">
        <v>7.6057731313115585E-3</v>
      </c>
      <c r="AL306">
        <v>4.5199105696873028E-2</v>
      </c>
      <c r="AM306">
        <v>2.9126920625393762E-3</v>
      </c>
      <c r="AN306">
        <v>6.7303883277788894E-3</v>
      </c>
      <c r="AO306">
        <v>4.9782685501619635E-2</v>
      </c>
      <c r="AP306">
        <v>3.4259463189556484E-3</v>
      </c>
      <c r="AQ306">
        <v>7.6057731313115585E-3</v>
      </c>
      <c r="AR306">
        <v>4.5199105696873028E-2</v>
      </c>
      <c r="AS306">
        <v>2.9126920625393762E-3</v>
      </c>
      <c r="AT306">
        <v>6.7303883277788894E-3</v>
      </c>
    </row>
    <row r="307" spans="1:46" x14ac:dyDescent="0.25">
      <c r="A307" s="21"/>
      <c r="B307" s="227"/>
      <c r="C307" s="18" t="s">
        <v>225</v>
      </c>
      <c r="D307">
        <v>1.9103585455838617E-3</v>
      </c>
      <c r="E307">
        <v>1.9103585455838617E-3</v>
      </c>
      <c r="F307">
        <v>1.5155877733717868E-3</v>
      </c>
      <c r="G307">
        <v>1.5155877733717868E-3</v>
      </c>
      <c r="H307">
        <v>3.4259463189556484E-3</v>
      </c>
      <c r="I307">
        <v>3.4259463189556484E-3</v>
      </c>
      <c r="K307">
        <v>1.9103585455838617E-3</v>
      </c>
      <c r="L307">
        <v>4.7416194389557275E-3</v>
      </c>
      <c r="M307">
        <v>3.7317554423497587E-2</v>
      </c>
      <c r="N307">
        <v>1.6024746017053756E-3</v>
      </c>
      <c r="O307">
        <v>4.2178584263605819E-3</v>
      </c>
      <c r="P307">
        <v>0.19388205312548856</v>
      </c>
      <c r="Q307">
        <v>1.9103585455838617E-3</v>
      </c>
      <c r="R307">
        <v>4.7416194389557275E-3</v>
      </c>
      <c r="S307">
        <v>3.7317554423497587E-2</v>
      </c>
      <c r="T307">
        <v>1.6024746017053756E-3</v>
      </c>
      <c r="U307">
        <v>4.2178584263605819E-3</v>
      </c>
      <c r="V307">
        <v>0.19388205312548856</v>
      </c>
      <c r="W307">
        <v>1.5155877733717868E-3</v>
      </c>
      <c r="X307">
        <v>2.8641536923558314E-3</v>
      </c>
      <c r="Y307">
        <v>7.8815512733754426E-3</v>
      </c>
      <c r="Z307">
        <v>1.3102174608340005E-3</v>
      </c>
      <c r="AA307">
        <v>2.5125299014183071E-3</v>
      </c>
      <c r="AB307">
        <v>3.4204328525545592E-2</v>
      </c>
      <c r="AC307">
        <v>1.5155877733717868E-3</v>
      </c>
      <c r="AD307">
        <v>2.8641536923558314E-3</v>
      </c>
      <c r="AE307">
        <v>7.8815512733754426E-3</v>
      </c>
      <c r="AF307">
        <v>1.3102174608340005E-3</v>
      </c>
      <c r="AG307">
        <v>2.5125299014183071E-3</v>
      </c>
      <c r="AH307">
        <v>3.4204328525545592E-2</v>
      </c>
      <c r="AI307">
        <v>3.4259463189556484E-3</v>
      </c>
      <c r="AJ307">
        <v>7.6057731313115585E-3</v>
      </c>
      <c r="AK307">
        <v>4.5199105696873028E-2</v>
      </c>
      <c r="AL307">
        <v>2.9126920625393762E-3</v>
      </c>
      <c r="AM307">
        <v>6.7303883277788894E-3</v>
      </c>
      <c r="AN307">
        <v>0.22808638165103415</v>
      </c>
      <c r="AO307">
        <v>3.4259463189556484E-3</v>
      </c>
      <c r="AP307">
        <v>7.6057731313115585E-3</v>
      </c>
      <c r="AQ307">
        <v>4.5199105696873028E-2</v>
      </c>
      <c r="AR307">
        <v>2.9126920625393762E-3</v>
      </c>
      <c r="AS307">
        <v>6.7303883277788894E-3</v>
      </c>
      <c r="AT307">
        <v>0.22808638165103415</v>
      </c>
    </row>
    <row r="308" spans="1:46" x14ac:dyDescent="0.25">
      <c r="A308" s="21"/>
      <c r="B308" s="227"/>
      <c r="C308" s="18" t="s">
        <v>226</v>
      </c>
      <c r="D308">
        <v>4.7416194389557275E-3</v>
      </c>
      <c r="E308">
        <v>4.7416194389557275E-3</v>
      </c>
      <c r="F308">
        <v>2.8641536923558314E-3</v>
      </c>
      <c r="G308">
        <v>2.8641536923558314E-3</v>
      </c>
      <c r="H308">
        <v>7.6057731313115585E-3</v>
      </c>
      <c r="I308">
        <v>7.6057731313115585E-3</v>
      </c>
      <c r="K308">
        <v>4.7416194389557275E-3</v>
      </c>
      <c r="L308">
        <v>3.7317554423497587E-2</v>
      </c>
      <c r="M308">
        <v>1.6024746017053756E-3</v>
      </c>
      <c r="N308">
        <v>4.2178584263605819E-3</v>
      </c>
      <c r="O308">
        <v>0.19388205312548856</v>
      </c>
      <c r="P308">
        <v>9.0898105959807286E-3</v>
      </c>
      <c r="Q308">
        <v>4.7416194389557275E-3</v>
      </c>
      <c r="R308">
        <v>3.7317554423497587E-2</v>
      </c>
      <c r="S308">
        <v>1.6024746017053756E-3</v>
      </c>
      <c r="T308">
        <v>4.2178584263605819E-3</v>
      </c>
      <c r="U308">
        <v>0.19388205312548856</v>
      </c>
      <c r="V308">
        <v>9.0898105959807286E-3</v>
      </c>
      <c r="W308">
        <v>2.8641536923558314E-3</v>
      </c>
      <c r="X308">
        <v>7.8815512733754426E-3</v>
      </c>
      <c r="Y308">
        <v>1.3102174608340005E-3</v>
      </c>
      <c r="Z308">
        <v>2.5125299014183071E-3</v>
      </c>
      <c r="AA308">
        <v>3.4204328525545592E-2</v>
      </c>
      <c r="AB308">
        <v>5.7373345588902563E-3</v>
      </c>
      <c r="AC308">
        <v>2.8641536923558314E-3</v>
      </c>
      <c r="AD308">
        <v>7.8815512733754426E-3</v>
      </c>
      <c r="AE308">
        <v>1.3102174608340005E-3</v>
      </c>
      <c r="AF308">
        <v>2.5125299014183071E-3</v>
      </c>
      <c r="AG308">
        <v>3.4204328525545592E-2</v>
      </c>
      <c r="AH308">
        <v>5.7373345588902563E-3</v>
      </c>
      <c r="AI308">
        <v>7.6057731313115585E-3</v>
      </c>
      <c r="AJ308">
        <v>4.5199105696873028E-2</v>
      </c>
      <c r="AK308">
        <v>2.9126920625393762E-3</v>
      </c>
      <c r="AL308">
        <v>6.7303883277788894E-3</v>
      </c>
      <c r="AM308">
        <v>0.22808638165103415</v>
      </c>
      <c r="AN308">
        <v>1.4827145154870984E-2</v>
      </c>
      <c r="AO308">
        <v>7.6057731313115585E-3</v>
      </c>
      <c r="AP308">
        <v>4.5199105696873028E-2</v>
      </c>
      <c r="AQ308">
        <v>2.9126920625393762E-3</v>
      </c>
      <c r="AR308">
        <v>6.7303883277788894E-3</v>
      </c>
      <c r="AS308">
        <v>0.22808638165103415</v>
      </c>
      <c r="AT308">
        <v>1.4827145154870984E-2</v>
      </c>
    </row>
    <row r="309" spans="1:46" x14ac:dyDescent="0.25">
      <c r="A309" s="21"/>
      <c r="B309" s="227" t="s">
        <v>227</v>
      </c>
      <c r="C309" s="18" t="s">
        <v>224</v>
      </c>
      <c r="D309">
        <v>3.7317554423497587E-2</v>
      </c>
      <c r="E309">
        <v>3.7317554423497587E-2</v>
      </c>
      <c r="F309">
        <v>7.8815512733754426E-3</v>
      </c>
      <c r="G309">
        <v>7.8815512733754426E-3</v>
      </c>
      <c r="H309">
        <v>4.5199105696873028E-2</v>
      </c>
      <c r="I309">
        <v>4.5199105696873028E-2</v>
      </c>
      <c r="K309">
        <v>3.7317554423497587E-2</v>
      </c>
      <c r="L309">
        <v>1.6024746017053756E-3</v>
      </c>
      <c r="M309">
        <v>4.2178584263605819E-3</v>
      </c>
      <c r="N309">
        <v>0.19388205312548856</v>
      </c>
      <c r="O309">
        <v>9.0898105959807286E-3</v>
      </c>
      <c r="P309">
        <v>2.2561431055946209E-2</v>
      </c>
      <c r="Q309">
        <v>3.7317554423497587E-2</v>
      </c>
      <c r="R309">
        <v>1.6024746017053756E-3</v>
      </c>
      <c r="S309">
        <v>4.2178584263605819E-3</v>
      </c>
      <c r="T309">
        <v>0.19388205312548856</v>
      </c>
      <c r="U309">
        <v>9.0898105959807286E-3</v>
      </c>
      <c r="V309">
        <v>2.2561431055946209E-2</v>
      </c>
      <c r="W309">
        <v>7.8815512733754426E-3</v>
      </c>
      <c r="X309">
        <v>1.3102174608340005E-3</v>
      </c>
      <c r="Y309">
        <v>2.5125299014183071E-3</v>
      </c>
      <c r="Z309">
        <v>3.4204328525545592E-2</v>
      </c>
      <c r="AA309">
        <v>5.7373345588902563E-3</v>
      </c>
      <c r="AB309">
        <v>1.0842399397672616E-2</v>
      </c>
      <c r="AC309">
        <v>7.8815512733754426E-3</v>
      </c>
      <c r="AD309">
        <v>1.3102174608340005E-3</v>
      </c>
      <c r="AE309">
        <v>2.5125299014183071E-3</v>
      </c>
      <c r="AF309">
        <v>3.4204328525545592E-2</v>
      </c>
      <c r="AG309">
        <v>5.7373345588902563E-3</v>
      </c>
      <c r="AH309">
        <v>1.0842399397672616E-2</v>
      </c>
      <c r="AI309">
        <v>4.5199105696873028E-2</v>
      </c>
      <c r="AJ309">
        <v>2.9126920625393762E-3</v>
      </c>
      <c r="AK309">
        <v>6.7303883277788894E-3</v>
      </c>
      <c r="AL309">
        <v>0.22808638165103415</v>
      </c>
      <c r="AM309">
        <v>1.4827145154870984E-2</v>
      </c>
      <c r="AN309">
        <v>3.3403830453618825E-2</v>
      </c>
      <c r="AO309">
        <v>4.5199105696873028E-2</v>
      </c>
      <c r="AP309">
        <v>2.9126920625393762E-3</v>
      </c>
      <c r="AQ309">
        <v>6.7303883277788894E-3</v>
      </c>
      <c r="AR309">
        <v>0.22808638165103415</v>
      </c>
      <c r="AS309">
        <v>1.4827145154870984E-2</v>
      </c>
      <c r="AT309">
        <v>3.3403830453618825E-2</v>
      </c>
    </row>
    <row r="310" spans="1:46" x14ac:dyDescent="0.25">
      <c r="A310" s="21"/>
      <c r="B310" s="227"/>
      <c r="C310" s="18" t="s">
        <v>225</v>
      </c>
      <c r="D310">
        <v>1.6024746017053756E-3</v>
      </c>
      <c r="E310">
        <v>1.6024746017053756E-3</v>
      </c>
      <c r="F310">
        <v>1.3102174608340005E-3</v>
      </c>
      <c r="G310">
        <v>1.3102174608340005E-3</v>
      </c>
      <c r="H310">
        <v>2.9126920625393762E-3</v>
      </c>
      <c r="I310">
        <v>2.9126920625393762E-3</v>
      </c>
      <c r="K310">
        <v>1.6024746017053756E-3</v>
      </c>
      <c r="L310">
        <v>4.2178584263605819E-3</v>
      </c>
      <c r="M310">
        <v>0.19388205312548856</v>
      </c>
      <c r="N310">
        <v>9.0898105959807286E-3</v>
      </c>
      <c r="O310">
        <v>2.2561431055946209E-2</v>
      </c>
      <c r="P310">
        <v>0.1775632654921977</v>
      </c>
      <c r="Q310">
        <v>1.6024746017053756E-3</v>
      </c>
      <c r="R310">
        <v>4.2178584263605819E-3</v>
      </c>
      <c r="S310">
        <v>0.19388205312548856</v>
      </c>
      <c r="T310">
        <v>9.0898105959807286E-3</v>
      </c>
      <c r="U310">
        <v>2.2561431055946209E-2</v>
      </c>
      <c r="V310">
        <v>0.1775632654921977</v>
      </c>
      <c r="W310">
        <v>1.3102174608340005E-3</v>
      </c>
      <c r="X310">
        <v>2.5125299014183071E-3</v>
      </c>
      <c r="Y310">
        <v>3.4204328525545592E-2</v>
      </c>
      <c r="Z310">
        <v>5.7373345588902563E-3</v>
      </c>
      <c r="AA310">
        <v>1.0842399397672616E-2</v>
      </c>
      <c r="AB310">
        <v>2.9836012993032901E-2</v>
      </c>
      <c r="AC310">
        <v>1.3102174608340005E-3</v>
      </c>
      <c r="AD310">
        <v>2.5125299014183071E-3</v>
      </c>
      <c r="AE310">
        <v>3.4204328525545592E-2</v>
      </c>
      <c r="AF310">
        <v>5.7373345588902563E-3</v>
      </c>
      <c r="AG310">
        <v>1.0842399397672616E-2</v>
      </c>
      <c r="AH310">
        <v>2.9836012993032901E-2</v>
      </c>
      <c r="AI310">
        <v>2.9126920625393762E-3</v>
      </c>
      <c r="AJ310">
        <v>6.7303883277788894E-3</v>
      </c>
      <c r="AK310">
        <v>0.22808638165103415</v>
      </c>
      <c r="AL310">
        <v>1.4827145154870984E-2</v>
      </c>
      <c r="AM310">
        <v>3.3403830453618825E-2</v>
      </c>
      <c r="AN310">
        <v>0.2073992784852306</v>
      </c>
      <c r="AO310">
        <v>2.9126920625393762E-3</v>
      </c>
      <c r="AP310">
        <v>6.7303883277788894E-3</v>
      </c>
      <c r="AQ310">
        <v>0.22808638165103415</v>
      </c>
      <c r="AR310">
        <v>1.4827145154870984E-2</v>
      </c>
      <c r="AS310">
        <v>3.3403830453618825E-2</v>
      </c>
      <c r="AT310">
        <v>0.2073992784852306</v>
      </c>
    </row>
    <row r="311" spans="1:46" x14ac:dyDescent="0.25">
      <c r="A311" s="21"/>
      <c r="B311" s="227"/>
      <c r="C311" s="18" t="s">
        <v>226</v>
      </c>
      <c r="D311">
        <v>4.2178584263605819E-3</v>
      </c>
      <c r="E311">
        <v>4.2178584263605819E-3</v>
      </c>
      <c r="F311">
        <v>2.5125299014183071E-3</v>
      </c>
      <c r="G311">
        <v>2.5125299014183071E-3</v>
      </c>
      <c r="H311">
        <v>6.7303883277788894E-3</v>
      </c>
      <c r="I311">
        <v>6.7303883277788894E-3</v>
      </c>
      <c r="K311">
        <v>4.2178584263605819E-3</v>
      </c>
      <c r="L311">
        <v>0.19388205312548856</v>
      </c>
      <c r="M311">
        <v>9.0898105959807286E-3</v>
      </c>
      <c r="N311">
        <v>2.2561431055946209E-2</v>
      </c>
      <c r="O311">
        <v>0.1775632654921977</v>
      </c>
      <c r="P311">
        <v>7.6248464708595651E-3</v>
      </c>
      <c r="Q311">
        <v>4.2178584263605819E-3</v>
      </c>
      <c r="R311">
        <v>0.19388205312548856</v>
      </c>
      <c r="S311">
        <v>9.0898105959807286E-3</v>
      </c>
      <c r="T311">
        <v>2.2561431055946209E-2</v>
      </c>
      <c r="U311">
        <v>0.1775632654921977</v>
      </c>
      <c r="V311">
        <v>7.6248464708595651E-3</v>
      </c>
      <c r="W311">
        <v>2.5125299014183071E-3</v>
      </c>
      <c r="X311">
        <v>3.4204328525545592E-2</v>
      </c>
      <c r="Y311">
        <v>5.7373345588902563E-3</v>
      </c>
      <c r="Z311">
        <v>1.0842399397672616E-2</v>
      </c>
      <c r="AA311">
        <v>2.9836012993032901E-2</v>
      </c>
      <c r="AB311">
        <v>4.9598948010649646E-3</v>
      </c>
      <c r="AC311">
        <v>2.5125299014183071E-3</v>
      </c>
      <c r="AD311">
        <v>3.4204328525545592E-2</v>
      </c>
      <c r="AE311">
        <v>5.7373345588902563E-3</v>
      </c>
      <c r="AF311">
        <v>1.0842399397672616E-2</v>
      </c>
      <c r="AG311">
        <v>2.9836012993032901E-2</v>
      </c>
      <c r="AH311">
        <v>4.9598948010649646E-3</v>
      </c>
      <c r="AI311">
        <v>6.7303883277788894E-3</v>
      </c>
      <c r="AJ311">
        <v>0.22808638165103415</v>
      </c>
      <c r="AK311">
        <v>1.4827145154870984E-2</v>
      </c>
      <c r="AL311">
        <v>3.3403830453618825E-2</v>
      </c>
      <c r="AM311">
        <v>0.2073992784852306</v>
      </c>
      <c r="AN311">
        <v>1.258474127192453E-2</v>
      </c>
      <c r="AO311">
        <v>6.7303883277788894E-3</v>
      </c>
      <c r="AP311">
        <v>0.22808638165103415</v>
      </c>
      <c r="AQ311">
        <v>1.4827145154870984E-2</v>
      </c>
      <c r="AR311">
        <v>3.3403830453618825E-2</v>
      </c>
      <c r="AS311">
        <v>0.2073992784852306</v>
      </c>
      <c r="AT311">
        <v>1.258474127192453E-2</v>
      </c>
    </row>
    <row r="312" spans="1:46" x14ac:dyDescent="0.25">
      <c r="A312" s="21" t="s">
        <v>85</v>
      </c>
      <c r="B312" s="227" t="s">
        <v>223</v>
      </c>
      <c r="C312" s="18" t="s">
        <v>224</v>
      </c>
      <c r="D312">
        <v>0.19388205312548856</v>
      </c>
      <c r="E312">
        <v>0.19388205312548856</v>
      </c>
      <c r="F312">
        <v>3.4204328525545592E-2</v>
      </c>
      <c r="G312">
        <v>3.4204328525545592E-2</v>
      </c>
      <c r="H312">
        <v>0.22808638165103415</v>
      </c>
      <c r="I312">
        <v>0.22808638165103415</v>
      </c>
      <c r="K312">
        <v>0.19388205312548856</v>
      </c>
      <c r="L312">
        <v>9.0898105959807286E-3</v>
      </c>
      <c r="M312">
        <v>2.2561431055946209E-2</v>
      </c>
      <c r="N312">
        <v>0.1775632654921977</v>
      </c>
      <c r="O312">
        <v>7.6248464708595651E-3</v>
      </c>
      <c r="P312">
        <v>2.0069287152879107E-2</v>
      </c>
      <c r="Q312">
        <v>0.19388205312548856</v>
      </c>
      <c r="R312">
        <v>9.0898105959807286E-3</v>
      </c>
      <c r="S312">
        <v>2.2561431055946209E-2</v>
      </c>
      <c r="T312">
        <v>0.1775632654921977</v>
      </c>
      <c r="U312">
        <v>7.6248464708595651E-3</v>
      </c>
      <c r="V312">
        <v>2.0069287152879107E-2</v>
      </c>
      <c r="W312">
        <v>3.4204328525545592E-2</v>
      </c>
      <c r="X312">
        <v>5.7373345588902563E-3</v>
      </c>
      <c r="Y312">
        <v>1.0842399397672616E-2</v>
      </c>
      <c r="Z312">
        <v>2.9836012993032901E-2</v>
      </c>
      <c r="AA312">
        <v>4.9598948010649646E-3</v>
      </c>
      <c r="AB312">
        <v>9.5113096627734567E-3</v>
      </c>
      <c r="AC312">
        <v>3.4204328525545592E-2</v>
      </c>
      <c r="AD312">
        <v>5.7373345588902563E-3</v>
      </c>
      <c r="AE312">
        <v>1.0842399397672616E-2</v>
      </c>
      <c r="AF312">
        <v>2.9836012993032901E-2</v>
      </c>
      <c r="AG312">
        <v>4.9598948010649646E-3</v>
      </c>
      <c r="AH312">
        <v>9.5113096627734567E-3</v>
      </c>
      <c r="AI312">
        <v>0.22808638165103415</v>
      </c>
      <c r="AJ312">
        <v>1.4827145154870984E-2</v>
      </c>
      <c r="AK312">
        <v>3.3403830453618825E-2</v>
      </c>
      <c r="AL312">
        <v>0.2073992784852306</v>
      </c>
      <c r="AM312">
        <v>1.258474127192453E-2</v>
      </c>
      <c r="AN312">
        <v>2.9580596815652564E-2</v>
      </c>
      <c r="AO312">
        <v>0.22808638165103415</v>
      </c>
      <c r="AP312">
        <v>1.4827145154870984E-2</v>
      </c>
      <c r="AQ312">
        <v>3.3403830453618825E-2</v>
      </c>
      <c r="AR312">
        <v>0.2073992784852306</v>
      </c>
      <c r="AS312">
        <v>1.258474127192453E-2</v>
      </c>
      <c r="AT312">
        <v>2.9580596815652564E-2</v>
      </c>
    </row>
    <row r="313" spans="1:46" x14ac:dyDescent="0.25">
      <c r="A313" s="21"/>
      <c r="B313" s="227"/>
      <c r="C313" s="18" t="s">
        <v>225</v>
      </c>
      <c r="D313">
        <v>9.0898105959807286E-3</v>
      </c>
      <c r="E313">
        <v>9.0898105959807286E-3</v>
      </c>
      <c r="F313">
        <v>5.7373345588902563E-3</v>
      </c>
      <c r="G313">
        <v>5.7373345588902563E-3</v>
      </c>
      <c r="H313">
        <v>1.4827145154870984E-2</v>
      </c>
      <c r="I313">
        <v>1.4827145154870984E-2</v>
      </c>
      <c r="K313">
        <v>9.0898105959807286E-3</v>
      </c>
      <c r="L313">
        <v>2.2561431055946209E-2</v>
      </c>
      <c r="M313">
        <v>0.1775632654921977</v>
      </c>
      <c r="N313">
        <v>7.6248464708595651E-3</v>
      </c>
      <c r="O313">
        <v>2.0069287152879107E-2</v>
      </c>
      <c r="P313">
        <v>0.19473428193043582</v>
      </c>
      <c r="Q313">
        <v>9.0898105959807286E-3</v>
      </c>
      <c r="R313">
        <v>2.2561431055946209E-2</v>
      </c>
      <c r="S313">
        <v>0.1775632654921977</v>
      </c>
      <c r="T313">
        <v>7.6248464708595651E-3</v>
      </c>
      <c r="U313">
        <v>2.0069287152879107E-2</v>
      </c>
      <c r="V313">
        <v>0.19473428193043582</v>
      </c>
      <c r="W313">
        <v>5.7373345588902563E-3</v>
      </c>
      <c r="X313">
        <v>1.0842399397672616E-2</v>
      </c>
      <c r="Y313">
        <v>2.9836012993032901E-2</v>
      </c>
      <c r="Z313">
        <v>4.9598948010649646E-3</v>
      </c>
      <c r="AA313">
        <v>9.5113096627734567E-3</v>
      </c>
      <c r="AB313">
        <v>2.589249946933788E-2</v>
      </c>
      <c r="AC313">
        <v>5.7373345588902563E-3</v>
      </c>
      <c r="AD313">
        <v>1.0842399397672616E-2</v>
      </c>
      <c r="AE313">
        <v>2.9836012993032901E-2</v>
      </c>
      <c r="AF313">
        <v>4.9598948010649646E-3</v>
      </c>
      <c r="AG313">
        <v>9.5113096627734567E-3</v>
      </c>
      <c r="AH313">
        <v>2.589249946933788E-2</v>
      </c>
      <c r="AI313">
        <v>1.4827145154870984E-2</v>
      </c>
      <c r="AJ313">
        <v>3.3403830453618825E-2</v>
      </c>
      <c r="AK313">
        <v>0.2073992784852306</v>
      </c>
      <c r="AL313">
        <v>1.258474127192453E-2</v>
      </c>
      <c r="AM313">
        <v>2.9580596815652564E-2</v>
      </c>
      <c r="AN313">
        <v>0.22062678139977371</v>
      </c>
      <c r="AO313">
        <v>1.4827145154870984E-2</v>
      </c>
      <c r="AP313">
        <v>3.3403830453618825E-2</v>
      </c>
      <c r="AQ313">
        <v>0.2073992784852306</v>
      </c>
      <c r="AR313">
        <v>1.258474127192453E-2</v>
      </c>
      <c r="AS313">
        <v>2.9580596815652564E-2</v>
      </c>
      <c r="AT313">
        <v>0.22062678139977371</v>
      </c>
    </row>
    <row r="314" spans="1:46" x14ac:dyDescent="0.25">
      <c r="A314" s="21"/>
      <c r="B314" s="227"/>
      <c r="C314" s="18" t="s">
        <v>226</v>
      </c>
      <c r="D314">
        <v>2.2561431055946209E-2</v>
      </c>
      <c r="E314">
        <v>2.2561431055946209E-2</v>
      </c>
      <c r="F314">
        <v>1.0842399397672616E-2</v>
      </c>
      <c r="G314">
        <v>1.0842399397672616E-2</v>
      </c>
      <c r="H314">
        <v>3.3403830453618825E-2</v>
      </c>
      <c r="I314">
        <v>3.3403830453618825E-2</v>
      </c>
      <c r="K314">
        <v>2.2561431055946209E-2</v>
      </c>
      <c r="L314">
        <v>0.1775632654921977</v>
      </c>
      <c r="M314">
        <v>7.6248464708595651E-3</v>
      </c>
      <c r="N314">
        <v>2.0069287152879107E-2</v>
      </c>
      <c r="O314">
        <v>0.19473428193043582</v>
      </c>
      <c r="P314">
        <v>9.1297658073916342E-3</v>
      </c>
      <c r="Q314">
        <v>2.2561431055946209E-2</v>
      </c>
      <c r="R314">
        <v>0.1775632654921977</v>
      </c>
      <c r="S314">
        <v>7.6248464708595651E-3</v>
      </c>
      <c r="T314">
        <v>2.0069287152879107E-2</v>
      </c>
      <c r="U314">
        <v>0.19473428193043582</v>
      </c>
      <c r="V314">
        <v>9.1297658073916342E-3</v>
      </c>
      <c r="W314">
        <v>1.0842399397672616E-2</v>
      </c>
      <c r="X314">
        <v>2.9836012993032901E-2</v>
      </c>
      <c r="Y314">
        <v>4.9598948010649646E-3</v>
      </c>
      <c r="Z314">
        <v>9.5113096627734567E-3</v>
      </c>
      <c r="AA314">
        <v>2.589249946933788E-2</v>
      </c>
      <c r="AB314">
        <v>4.3431325339578575E-3</v>
      </c>
      <c r="AC314">
        <v>1.0842399397672616E-2</v>
      </c>
      <c r="AD314">
        <v>2.9836012993032901E-2</v>
      </c>
      <c r="AE314">
        <v>4.9598948010649646E-3</v>
      </c>
      <c r="AF314">
        <v>9.5113096627734567E-3</v>
      </c>
      <c r="AG314">
        <v>2.589249946933788E-2</v>
      </c>
      <c r="AH314">
        <v>4.3431325339578575E-3</v>
      </c>
      <c r="AI314">
        <v>3.3403830453618825E-2</v>
      </c>
      <c r="AJ314">
        <v>0.2073992784852306</v>
      </c>
      <c r="AK314">
        <v>1.258474127192453E-2</v>
      </c>
      <c r="AL314">
        <v>2.9580596815652564E-2</v>
      </c>
      <c r="AM314">
        <v>0.22062678139977371</v>
      </c>
      <c r="AN314">
        <v>1.3472898341349491E-2</v>
      </c>
      <c r="AO314">
        <v>3.3403830453618825E-2</v>
      </c>
      <c r="AP314">
        <v>0.2073992784852306</v>
      </c>
      <c r="AQ314">
        <v>1.258474127192453E-2</v>
      </c>
      <c r="AR314">
        <v>2.9580596815652564E-2</v>
      </c>
      <c r="AS314">
        <v>0.22062678139977371</v>
      </c>
      <c r="AT314">
        <v>1.3472898341349491E-2</v>
      </c>
    </row>
    <row r="315" spans="1:46" x14ac:dyDescent="0.25">
      <c r="A315" s="21"/>
      <c r="B315" s="227" t="s">
        <v>227</v>
      </c>
      <c r="C315" s="18" t="s">
        <v>224</v>
      </c>
      <c r="D315">
        <v>0.1775632654921977</v>
      </c>
      <c r="E315">
        <v>0.1775632654921977</v>
      </c>
      <c r="F315">
        <v>2.9836012993032901E-2</v>
      </c>
      <c r="G315">
        <v>2.9836012993032901E-2</v>
      </c>
      <c r="H315">
        <v>0.2073992784852306</v>
      </c>
      <c r="I315">
        <v>0.2073992784852306</v>
      </c>
      <c r="K315">
        <v>0.1775632654921977</v>
      </c>
      <c r="L315">
        <v>7.6248464708595651E-3</v>
      </c>
      <c r="M315">
        <v>2.0069287152879107E-2</v>
      </c>
      <c r="N315">
        <v>0.19473428193043582</v>
      </c>
      <c r="O315">
        <v>9.1297658073916342E-3</v>
      </c>
      <c r="P315">
        <v>2.2660602181466854E-2</v>
      </c>
      <c r="Q315">
        <v>0.1775632654921977</v>
      </c>
      <c r="R315">
        <v>7.6248464708595651E-3</v>
      </c>
      <c r="S315">
        <v>2.0069287152879107E-2</v>
      </c>
      <c r="T315">
        <v>0.19473428193043582</v>
      </c>
      <c r="U315">
        <v>9.1297658073916342E-3</v>
      </c>
      <c r="V315">
        <v>2.2660602181466854E-2</v>
      </c>
      <c r="W315">
        <v>2.9836012993032901E-2</v>
      </c>
      <c r="X315">
        <v>4.9598948010649646E-3</v>
      </c>
      <c r="Y315">
        <v>9.5113096627734567E-3</v>
      </c>
      <c r="Z315">
        <v>2.589249946933788E-2</v>
      </c>
      <c r="AA315">
        <v>4.3431325339578575E-3</v>
      </c>
      <c r="AB315">
        <v>8.2076401658029482E-3</v>
      </c>
      <c r="AC315">
        <v>2.9836012993032901E-2</v>
      </c>
      <c r="AD315">
        <v>4.9598948010649646E-3</v>
      </c>
      <c r="AE315">
        <v>9.5113096627734567E-3</v>
      </c>
      <c r="AF315">
        <v>2.589249946933788E-2</v>
      </c>
      <c r="AG315">
        <v>4.3431325339578575E-3</v>
      </c>
      <c r="AH315">
        <v>8.2076401658029482E-3</v>
      </c>
      <c r="AI315">
        <v>0.2073992784852306</v>
      </c>
      <c r="AJ315">
        <v>1.258474127192453E-2</v>
      </c>
      <c r="AK315">
        <v>2.9580596815652564E-2</v>
      </c>
      <c r="AL315">
        <v>0.22062678139977371</v>
      </c>
      <c r="AM315">
        <v>1.3472898341349491E-2</v>
      </c>
      <c r="AN315">
        <v>3.08682423472698E-2</v>
      </c>
      <c r="AO315">
        <v>0.2073992784852306</v>
      </c>
      <c r="AP315">
        <v>1.258474127192453E-2</v>
      </c>
      <c r="AQ315">
        <v>2.9580596815652564E-2</v>
      </c>
      <c r="AR315">
        <v>0.22062678139977371</v>
      </c>
      <c r="AS315">
        <v>1.3472898341349491E-2</v>
      </c>
      <c r="AT315">
        <v>3.08682423472698E-2</v>
      </c>
    </row>
    <row r="316" spans="1:46" x14ac:dyDescent="0.25">
      <c r="A316" s="21"/>
      <c r="B316" s="227"/>
      <c r="C316" s="18" t="s">
        <v>225</v>
      </c>
      <c r="D316">
        <v>7.6248464708595651E-3</v>
      </c>
      <c r="E316">
        <v>7.6248464708595651E-3</v>
      </c>
      <c r="F316">
        <v>4.9598948010649646E-3</v>
      </c>
      <c r="G316">
        <v>4.9598948010649646E-3</v>
      </c>
      <c r="H316">
        <v>1.258474127192453E-2</v>
      </c>
      <c r="I316">
        <v>1.258474127192453E-2</v>
      </c>
      <c r="K316">
        <v>7.6248464708595651E-3</v>
      </c>
      <c r="L316">
        <v>2.0069287152879107E-2</v>
      </c>
      <c r="M316">
        <v>0.19473428193043582</v>
      </c>
      <c r="N316">
        <v>9.1297658073916342E-3</v>
      </c>
      <c r="O316">
        <v>2.2660602181466854E-2</v>
      </c>
      <c r="P316">
        <v>0.17834376336249311</v>
      </c>
      <c r="Q316">
        <v>7.6248464708595651E-3</v>
      </c>
      <c r="R316">
        <v>2.0069287152879107E-2</v>
      </c>
      <c r="S316">
        <v>0.19473428193043582</v>
      </c>
      <c r="T316">
        <v>9.1297658073916342E-3</v>
      </c>
      <c r="U316">
        <v>2.2660602181466854E-2</v>
      </c>
      <c r="V316">
        <v>0.17834376336249311</v>
      </c>
      <c r="W316">
        <v>4.9598948010649646E-3</v>
      </c>
      <c r="X316">
        <v>9.5113096627734567E-3</v>
      </c>
      <c r="Y316">
        <v>2.589249946933788E-2</v>
      </c>
      <c r="Z316">
        <v>4.3431325339578575E-3</v>
      </c>
      <c r="AA316">
        <v>8.2076401658029482E-3</v>
      </c>
      <c r="AB316">
        <v>2.2585707244985011E-2</v>
      </c>
      <c r="AC316">
        <v>4.9598948010649646E-3</v>
      </c>
      <c r="AD316">
        <v>9.5113096627734567E-3</v>
      </c>
      <c r="AE316">
        <v>2.589249946933788E-2</v>
      </c>
      <c r="AF316">
        <v>4.3431325339578575E-3</v>
      </c>
      <c r="AG316">
        <v>8.2076401658029482E-3</v>
      </c>
      <c r="AH316">
        <v>2.2585707244985011E-2</v>
      </c>
      <c r="AI316">
        <v>1.258474127192453E-2</v>
      </c>
      <c r="AJ316">
        <v>2.9580596815652564E-2</v>
      </c>
      <c r="AK316">
        <v>0.22062678139977371</v>
      </c>
      <c r="AL316">
        <v>1.3472898341349491E-2</v>
      </c>
      <c r="AM316">
        <v>3.08682423472698E-2</v>
      </c>
      <c r="AN316">
        <v>0.20092947060747812</v>
      </c>
      <c r="AO316">
        <v>1.258474127192453E-2</v>
      </c>
      <c r="AP316">
        <v>2.9580596815652564E-2</v>
      </c>
      <c r="AQ316">
        <v>0.22062678139977371</v>
      </c>
      <c r="AR316">
        <v>1.3472898341349491E-2</v>
      </c>
      <c r="AS316">
        <v>3.08682423472698E-2</v>
      </c>
      <c r="AT316">
        <v>0.20092947060747812</v>
      </c>
    </row>
    <row r="317" spans="1:46" x14ac:dyDescent="0.25">
      <c r="A317" s="21"/>
      <c r="B317" s="227"/>
      <c r="C317" s="18" t="s">
        <v>226</v>
      </c>
      <c r="D317">
        <v>2.0069287152879107E-2</v>
      </c>
      <c r="E317">
        <v>2.0069287152879107E-2</v>
      </c>
      <c r="F317">
        <v>9.5113096627734567E-3</v>
      </c>
      <c r="G317">
        <v>9.5113096627734567E-3</v>
      </c>
      <c r="H317">
        <v>2.9580596815652564E-2</v>
      </c>
      <c r="I317">
        <v>2.9580596815652564E-2</v>
      </c>
      <c r="K317">
        <v>2.0069287152879107E-2</v>
      </c>
      <c r="L317">
        <v>0.19473428193043582</v>
      </c>
      <c r="M317">
        <v>9.1297658073916342E-3</v>
      </c>
      <c r="N317">
        <v>2.2660602181466854E-2</v>
      </c>
      <c r="O317">
        <v>0.17834376336249311</v>
      </c>
      <c r="P317">
        <v>7.6583622795226855E-3</v>
      </c>
      <c r="Q317">
        <v>2.0069287152879107E-2</v>
      </c>
      <c r="R317">
        <v>0.19473428193043582</v>
      </c>
      <c r="S317">
        <v>9.1297658073916342E-3</v>
      </c>
      <c r="T317">
        <v>2.2660602181466854E-2</v>
      </c>
      <c r="U317">
        <v>0.17834376336249311</v>
      </c>
      <c r="V317">
        <v>7.6583622795226855E-3</v>
      </c>
      <c r="W317">
        <v>9.5113096627734567E-3</v>
      </c>
      <c r="X317">
        <v>2.589249946933788E-2</v>
      </c>
      <c r="Y317">
        <v>4.3431325339578575E-3</v>
      </c>
      <c r="Z317">
        <v>8.2076401658029482E-3</v>
      </c>
      <c r="AA317">
        <v>2.2585707244985011E-2</v>
      </c>
      <c r="AB317">
        <v>3.7546146654693852E-3</v>
      </c>
      <c r="AC317">
        <v>9.5113096627734567E-3</v>
      </c>
      <c r="AD317">
        <v>2.589249946933788E-2</v>
      </c>
      <c r="AE317">
        <v>4.3431325339578575E-3</v>
      </c>
      <c r="AF317">
        <v>8.2076401658029482E-3</v>
      </c>
      <c r="AG317">
        <v>2.2585707244985011E-2</v>
      </c>
      <c r="AH317">
        <v>3.7546146654693852E-3</v>
      </c>
      <c r="AI317">
        <v>2.9580596815652564E-2</v>
      </c>
      <c r="AJ317">
        <v>0.22062678139977371</v>
      </c>
      <c r="AK317">
        <v>1.3472898341349491E-2</v>
      </c>
      <c r="AL317">
        <v>3.08682423472698E-2</v>
      </c>
      <c r="AM317">
        <v>0.20092947060747812</v>
      </c>
      <c r="AN317">
        <v>1.1412976944992071E-2</v>
      </c>
      <c r="AO317">
        <v>2.9580596815652564E-2</v>
      </c>
      <c r="AP317">
        <v>0.22062678139977371</v>
      </c>
      <c r="AQ317">
        <v>1.3472898341349491E-2</v>
      </c>
      <c r="AR317">
        <v>3.08682423472698E-2</v>
      </c>
      <c r="AS317">
        <v>0.20092947060747812</v>
      </c>
      <c r="AT317">
        <v>1.1412976944992071E-2</v>
      </c>
    </row>
    <row r="318" spans="1:46" x14ac:dyDescent="0.25">
      <c r="A318" s="21" t="s">
        <v>88</v>
      </c>
      <c r="B318" s="227" t="s">
        <v>223</v>
      </c>
      <c r="C318" s="18" t="s">
        <v>224</v>
      </c>
      <c r="D318">
        <v>0.19473428193043582</v>
      </c>
      <c r="E318">
        <v>0.19473428193043582</v>
      </c>
      <c r="F318">
        <v>2.589249946933788E-2</v>
      </c>
      <c r="G318">
        <v>2.589249946933788E-2</v>
      </c>
      <c r="H318">
        <v>0.22062678139977371</v>
      </c>
      <c r="I318">
        <v>0.22062678139977371</v>
      </c>
      <c r="K318">
        <v>0.19473428193043582</v>
      </c>
      <c r="L318">
        <v>9.1297658073916342E-3</v>
      </c>
      <c r="M318">
        <v>2.2660602181466854E-2</v>
      </c>
      <c r="N318">
        <v>0.17834376336249311</v>
      </c>
      <c r="O318">
        <v>7.6583622795226855E-3</v>
      </c>
      <c r="P318">
        <v>2.0157503799704955E-2</v>
      </c>
      <c r="Q318">
        <v>0.19473428193043582</v>
      </c>
      <c r="R318">
        <v>9.1297658073916342E-3</v>
      </c>
      <c r="S318">
        <v>2.2660602181466854E-2</v>
      </c>
      <c r="T318">
        <v>0.17834376336249311</v>
      </c>
      <c r="U318">
        <v>7.6583622795226855E-3</v>
      </c>
      <c r="V318">
        <v>2.0157503799704955E-2</v>
      </c>
      <c r="W318">
        <v>2.589249946933788E-2</v>
      </c>
      <c r="X318">
        <v>4.3431325339578575E-3</v>
      </c>
      <c r="Y318">
        <v>8.2076401658029482E-3</v>
      </c>
      <c r="Z318">
        <v>2.2585707244985011E-2</v>
      </c>
      <c r="AA318">
        <v>3.7546146654693852E-3</v>
      </c>
      <c r="AB318">
        <v>7.2000121333222894E-3</v>
      </c>
      <c r="AC318">
        <v>2.589249946933788E-2</v>
      </c>
      <c r="AD318">
        <v>4.3431325339578575E-3</v>
      </c>
      <c r="AE318">
        <v>8.2076401658029482E-3</v>
      </c>
      <c r="AF318">
        <v>2.2585707244985011E-2</v>
      </c>
      <c r="AG318">
        <v>3.7546146654693852E-3</v>
      </c>
      <c r="AH318">
        <v>7.2000121333222894E-3</v>
      </c>
      <c r="AI318">
        <v>0.22062678139977371</v>
      </c>
      <c r="AJ318">
        <v>1.3472898341349491E-2</v>
      </c>
      <c r="AK318">
        <v>3.08682423472698E-2</v>
      </c>
      <c r="AL318">
        <v>0.20092947060747812</v>
      </c>
      <c r="AM318">
        <v>1.1412976944992071E-2</v>
      </c>
      <c r="AN318">
        <v>2.7357515933027245E-2</v>
      </c>
      <c r="AO318">
        <v>0.22062678139977371</v>
      </c>
      <c r="AP318">
        <v>1.3472898341349491E-2</v>
      </c>
      <c r="AQ318">
        <v>3.08682423472698E-2</v>
      </c>
      <c r="AR318">
        <v>0.20092947060747812</v>
      </c>
      <c r="AS318">
        <v>1.1412976944992071E-2</v>
      </c>
      <c r="AT318">
        <v>2.7357515933027245E-2</v>
      </c>
    </row>
    <row r="319" spans="1:46" x14ac:dyDescent="0.25">
      <c r="A319" s="21"/>
      <c r="B319" s="227"/>
      <c r="C319" s="18" t="s">
        <v>225</v>
      </c>
      <c r="D319">
        <v>9.1297658073916342E-3</v>
      </c>
      <c r="E319">
        <v>9.1297658073916342E-3</v>
      </c>
      <c r="F319">
        <v>4.3431325339578575E-3</v>
      </c>
      <c r="G319">
        <v>4.3431325339578575E-3</v>
      </c>
      <c r="H319">
        <v>1.3472898341349491E-2</v>
      </c>
      <c r="I319">
        <v>1.3472898341349491E-2</v>
      </c>
      <c r="K319">
        <v>9.1297658073916342E-3</v>
      </c>
      <c r="L319">
        <v>2.2660602181466854E-2</v>
      </c>
      <c r="M319">
        <v>0.17834376336249311</v>
      </c>
      <c r="N319">
        <v>7.6583622795226855E-3</v>
      </c>
      <c r="O319">
        <v>2.0157503799704955E-2</v>
      </c>
      <c r="P319">
        <v>0.19473428193043582</v>
      </c>
      <c r="Q319">
        <v>9.1297658073916342E-3</v>
      </c>
      <c r="R319">
        <v>2.2660602181466854E-2</v>
      </c>
      <c r="S319">
        <v>0.17834376336249311</v>
      </c>
      <c r="T319">
        <v>7.6583622795226855E-3</v>
      </c>
      <c r="U319">
        <v>2.0157503799704955E-2</v>
      </c>
      <c r="V319">
        <v>0.19473428193043582</v>
      </c>
      <c r="W319">
        <v>4.3431325339578575E-3</v>
      </c>
      <c r="X319">
        <v>8.2076401658029482E-3</v>
      </c>
      <c r="Y319">
        <v>2.2585707244985011E-2</v>
      </c>
      <c r="Z319">
        <v>3.7546146654693852E-3</v>
      </c>
      <c r="AA319">
        <v>7.2000121333222894E-3</v>
      </c>
      <c r="AB319">
        <v>3.5962395566858603E-2</v>
      </c>
      <c r="AC319">
        <v>4.3431325339578575E-3</v>
      </c>
      <c r="AD319">
        <v>8.2076401658029482E-3</v>
      </c>
      <c r="AE319">
        <v>2.2585707244985011E-2</v>
      </c>
      <c r="AF319">
        <v>3.7546146654693852E-3</v>
      </c>
      <c r="AG319">
        <v>7.2000121333222894E-3</v>
      </c>
      <c r="AH319">
        <v>3.5962395566858603E-2</v>
      </c>
      <c r="AI319">
        <v>1.3472898341349491E-2</v>
      </c>
      <c r="AJ319">
        <v>3.08682423472698E-2</v>
      </c>
      <c r="AK319">
        <v>0.20092947060747812</v>
      </c>
      <c r="AL319">
        <v>1.1412976944992071E-2</v>
      </c>
      <c r="AM319">
        <v>2.7357515933027245E-2</v>
      </c>
      <c r="AN319">
        <v>1.0652860061840033</v>
      </c>
      <c r="AO319">
        <v>1.3472898341349491E-2</v>
      </c>
      <c r="AP319">
        <v>3.08682423472698E-2</v>
      </c>
      <c r="AQ319">
        <v>0.20092947060747812</v>
      </c>
      <c r="AR319">
        <v>1.1412976944992071E-2</v>
      </c>
      <c r="AS319">
        <v>2.7357515933027245E-2</v>
      </c>
      <c r="AT319">
        <v>1.0652860061840033</v>
      </c>
    </row>
    <row r="320" spans="1:46" x14ac:dyDescent="0.25">
      <c r="A320" s="21"/>
      <c r="B320" s="227"/>
      <c r="C320" s="18" t="s">
        <v>226</v>
      </c>
      <c r="D320">
        <v>2.2660602181466854E-2</v>
      </c>
      <c r="E320">
        <v>2.2660602181466854E-2</v>
      </c>
      <c r="F320">
        <v>8.2076401658029482E-3</v>
      </c>
      <c r="G320">
        <v>8.2076401658029482E-3</v>
      </c>
      <c r="H320">
        <v>3.08682423472698E-2</v>
      </c>
      <c r="I320">
        <v>3.08682423472698E-2</v>
      </c>
      <c r="K320">
        <v>2.2660602181466854E-2</v>
      </c>
      <c r="L320">
        <v>0.17834376336249311</v>
      </c>
      <c r="M320">
        <v>7.6583622795226855E-3</v>
      </c>
      <c r="N320">
        <v>2.0157503799704955E-2</v>
      </c>
      <c r="O320">
        <v>0.19473428193043582</v>
      </c>
      <c r="P320">
        <v>9.1297658073916342E-3</v>
      </c>
      <c r="Q320">
        <v>2.2660602181466854E-2</v>
      </c>
      <c r="R320">
        <v>0.17834376336249311</v>
      </c>
      <c r="S320">
        <v>7.6583622795226855E-3</v>
      </c>
      <c r="T320">
        <v>2.0157503799704955E-2</v>
      </c>
      <c r="U320">
        <v>0.19473428193043582</v>
      </c>
      <c r="V320">
        <v>9.1297658073916342E-3</v>
      </c>
      <c r="W320">
        <v>8.2076401658029482E-3</v>
      </c>
      <c r="X320">
        <v>2.2585707244985011E-2</v>
      </c>
      <c r="Y320">
        <v>3.7546146654693852E-3</v>
      </c>
      <c r="Z320">
        <v>7.2000121333222894E-3</v>
      </c>
      <c r="AA320">
        <v>3.5962395566858603E-2</v>
      </c>
      <c r="AB320">
        <v>6.0322276097928016E-3</v>
      </c>
      <c r="AC320">
        <v>8.2076401658029482E-3</v>
      </c>
      <c r="AD320">
        <v>2.2585707244985011E-2</v>
      </c>
      <c r="AE320">
        <v>3.7546146654693852E-3</v>
      </c>
      <c r="AF320">
        <v>7.2000121333222894E-3</v>
      </c>
      <c r="AG320">
        <v>3.5962395566858603E-2</v>
      </c>
      <c r="AH320">
        <v>6.0322276097928016E-3</v>
      </c>
      <c r="AI320">
        <v>3.08682423472698E-2</v>
      </c>
      <c r="AJ320">
        <v>0.20092947060747812</v>
      </c>
      <c r="AK320">
        <v>1.1412976944992071E-2</v>
      </c>
      <c r="AL320">
        <v>2.7357515933027245E-2</v>
      </c>
      <c r="AM320">
        <v>1.0652860061840033</v>
      </c>
      <c r="AN320">
        <v>4.9944014263630383E-2</v>
      </c>
      <c r="AO320">
        <v>3.08682423472698E-2</v>
      </c>
      <c r="AP320">
        <v>0.20092947060747812</v>
      </c>
      <c r="AQ320">
        <v>1.1412976944992071E-2</v>
      </c>
      <c r="AR320">
        <v>2.7357515933027245E-2</v>
      </c>
      <c r="AS320">
        <v>1.0652860061840033</v>
      </c>
      <c r="AT320">
        <v>4.9944014263630383E-2</v>
      </c>
    </row>
    <row r="321" spans="1:46" x14ac:dyDescent="0.25">
      <c r="A321" s="21"/>
      <c r="B321" s="227" t="s">
        <v>227</v>
      </c>
      <c r="C321" s="18" t="s">
        <v>224</v>
      </c>
      <c r="D321">
        <v>0.17834376336249311</v>
      </c>
      <c r="E321">
        <v>0.17834376336249311</v>
      </c>
      <c r="F321">
        <v>2.2585707244985011E-2</v>
      </c>
      <c r="G321">
        <v>2.2585707244985011E-2</v>
      </c>
      <c r="H321">
        <v>0.20092947060747812</v>
      </c>
      <c r="I321">
        <v>0.20092947060747812</v>
      </c>
      <c r="K321">
        <v>0.17834376336249311</v>
      </c>
      <c r="L321">
        <v>7.6583622795226855E-3</v>
      </c>
      <c r="M321">
        <v>2.0157503799704955E-2</v>
      </c>
      <c r="N321">
        <v>0.19473428193043582</v>
      </c>
      <c r="O321">
        <v>9.1297658073916342E-3</v>
      </c>
      <c r="P321">
        <v>2.2660602181466854E-2</v>
      </c>
      <c r="Q321">
        <v>0.17834376336249311</v>
      </c>
      <c r="R321">
        <v>7.6583622795226855E-3</v>
      </c>
      <c r="S321">
        <v>2.0157503799704955E-2</v>
      </c>
      <c r="T321">
        <v>0.19473428193043582</v>
      </c>
      <c r="U321">
        <v>9.1297658073916342E-3</v>
      </c>
      <c r="V321">
        <v>2.2660602181466854E-2</v>
      </c>
      <c r="W321">
        <v>2.2585707244985011E-2</v>
      </c>
      <c r="X321">
        <v>3.7546146654693852E-3</v>
      </c>
      <c r="Y321">
        <v>7.2000121333222894E-3</v>
      </c>
      <c r="Z321">
        <v>3.5962395566858603E-2</v>
      </c>
      <c r="AA321">
        <v>6.0322276097928016E-3</v>
      </c>
      <c r="AB321">
        <v>1.1399687491065942E-2</v>
      </c>
      <c r="AC321">
        <v>2.2585707244985011E-2</v>
      </c>
      <c r="AD321">
        <v>3.7546146654693852E-3</v>
      </c>
      <c r="AE321">
        <v>7.2000121333222894E-3</v>
      </c>
      <c r="AF321">
        <v>3.5962395566858603E-2</v>
      </c>
      <c r="AG321">
        <v>6.0322276097928016E-3</v>
      </c>
      <c r="AH321">
        <v>1.1399687491065942E-2</v>
      </c>
      <c r="AI321">
        <v>0.20092947060747812</v>
      </c>
      <c r="AJ321">
        <v>1.1412976944992071E-2</v>
      </c>
      <c r="AK321">
        <v>2.7357515933027245E-2</v>
      </c>
      <c r="AL321">
        <v>1.0652860061840033</v>
      </c>
      <c r="AM321">
        <v>4.9944014263630383E-2</v>
      </c>
      <c r="AN321">
        <v>0.12396390690080335</v>
      </c>
      <c r="AO321">
        <v>0.20092947060747812</v>
      </c>
      <c r="AP321">
        <v>1.1412976944992071E-2</v>
      </c>
      <c r="AQ321">
        <v>2.7357515933027245E-2</v>
      </c>
      <c r="AR321">
        <v>1.0652860061840033</v>
      </c>
      <c r="AS321">
        <v>4.9944014263630383E-2</v>
      </c>
      <c r="AT321">
        <v>0.12396390690080335</v>
      </c>
    </row>
    <row r="322" spans="1:46" x14ac:dyDescent="0.25">
      <c r="A322" s="21"/>
      <c r="B322" s="227"/>
      <c r="C322" s="18" t="s">
        <v>225</v>
      </c>
      <c r="D322">
        <v>7.6583622795226855E-3</v>
      </c>
      <c r="E322">
        <v>7.6583622795226855E-3</v>
      </c>
      <c r="F322">
        <v>3.7546146654693852E-3</v>
      </c>
      <c r="G322">
        <v>3.7546146654693852E-3</v>
      </c>
      <c r="H322">
        <v>1.1412976944992071E-2</v>
      </c>
      <c r="I322">
        <v>1.1412976944992071E-2</v>
      </c>
      <c r="K322">
        <v>7.6583622795226855E-3</v>
      </c>
      <c r="L322">
        <v>2.0157503799704955E-2</v>
      </c>
      <c r="M322">
        <v>0.19473428193043582</v>
      </c>
      <c r="N322">
        <v>9.1297658073916342E-3</v>
      </c>
      <c r="O322">
        <v>2.2660602181466854E-2</v>
      </c>
      <c r="P322">
        <v>0.17834376336249311</v>
      </c>
      <c r="Q322">
        <v>7.6583622795226855E-3</v>
      </c>
      <c r="R322">
        <v>2.0157503799704955E-2</v>
      </c>
      <c r="S322">
        <v>0.19473428193043582</v>
      </c>
      <c r="T322">
        <v>9.1297658073916342E-3</v>
      </c>
      <c r="U322">
        <v>2.2660602181466854E-2</v>
      </c>
      <c r="V322">
        <v>0.17834376336249311</v>
      </c>
      <c r="W322">
        <v>3.7546146654693852E-3</v>
      </c>
      <c r="X322">
        <v>7.2000121333222894E-3</v>
      </c>
      <c r="Y322">
        <v>3.5962395566858603E-2</v>
      </c>
      <c r="Z322">
        <v>6.0322276097928016E-3</v>
      </c>
      <c r="AA322">
        <v>1.1399687491065942E-2</v>
      </c>
      <c r="AB322">
        <v>3.136955314272661E-2</v>
      </c>
      <c r="AC322">
        <v>3.7546146654693852E-3</v>
      </c>
      <c r="AD322">
        <v>7.2000121333222894E-3</v>
      </c>
      <c r="AE322">
        <v>3.5962395566858603E-2</v>
      </c>
      <c r="AF322">
        <v>6.0322276097928016E-3</v>
      </c>
      <c r="AG322">
        <v>1.1399687491065942E-2</v>
      </c>
      <c r="AH322">
        <v>3.136955314272661E-2</v>
      </c>
      <c r="AI322">
        <v>1.1412976944992071E-2</v>
      </c>
      <c r="AJ322">
        <v>2.7357515933027245E-2</v>
      </c>
      <c r="AK322">
        <v>1.0652860061840033</v>
      </c>
      <c r="AL322">
        <v>4.9944014263630383E-2</v>
      </c>
      <c r="AM322">
        <v>0.12396390690080335</v>
      </c>
      <c r="AN322">
        <v>0.97562233786921826</v>
      </c>
      <c r="AO322">
        <v>1.1412976944992071E-2</v>
      </c>
      <c r="AP322">
        <v>2.7357515933027245E-2</v>
      </c>
      <c r="AQ322">
        <v>1.0652860061840033</v>
      </c>
      <c r="AR322">
        <v>4.9944014263630383E-2</v>
      </c>
      <c r="AS322">
        <v>0.12396390690080335</v>
      </c>
      <c r="AT322">
        <v>0.97562233786921826</v>
      </c>
    </row>
    <row r="323" spans="1:46" x14ac:dyDescent="0.25">
      <c r="A323" s="21"/>
      <c r="B323" s="227"/>
      <c r="C323" s="18" t="s">
        <v>226</v>
      </c>
      <c r="D323">
        <v>2.0157503799704955E-2</v>
      </c>
      <c r="E323">
        <v>2.0157503799704955E-2</v>
      </c>
      <c r="F323">
        <v>7.2000121333222894E-3</v>
      </c>
      <c r="G323">
        <v>7.2000121333222894E-3</v>
      </c>
      <c r="H323">
        <v>2.7357515933027245E-2</v>
      </c>
      <c r="I323">
        <v>2.7357515933027245E-2</v>
      </c>
      <c r="K323">
        <v>2.0157503799704955E-2</v>
      </c>
      <c r="L323">
        <v>0.19473428193043582</v>
      </c>
      <c r="M323">
        <v>9.1297658073916342E-3</v>
      </c>
      <c r="N323">
        <v>2.2660602181466854E-2</v>
      </c>
      <c r="O323">
        <v>0.17834376336249311</v>
      </c>
      <c r="P323">
        <v>7.6583622795226855E-3</v>
      </c>
      <c r="Q323">
        <v>2.0157503799704955E-2</v>
      </c>
      <c r="R323">
        <v>0.19473428193043582</v>
      </c>
      <c r="S323">
        <v>9.1297658073916342E-3</v>
      </c>
      <c r="T323">
        <v>2.2660602181466854E-2</v>
      </c>
      <c r="U323">
        <v>0.17834376336249311</v>
      </c>
      <c r="V323">
        <v>7.6583622795226855E-3</v>
      </c>
      <c r="W323">
        <v>7.2000121333222894E-3</v>
      </c>
      <c r="X323">
        <v>3.5962395566858603E-2</v>
      </c>
      <c r="Y323">
        <v>6.0322276097928016E-3</v>
      </c>
      <c r="Z323">
        <v>1.1399687491065942E-2</v>
      </c>
      <c r="AA323">
        <v>3.136955314272661E-2</v>
      </c>
      <c r="AB323">
        <v>5.2148282540523446E-3</v>
      </c>
      <c r="AC323">
        <v>7.2000121333222894E-3</v>
      </c>
      <c r="AD323">
        <v>3.5962395566858603E-2</v>
      </c>
      <c r="AE323">
        <v>6.0322276097928016E-3</v>
      </c>
      <c r="AF323">
        <v>1.1399687491065942E-2</v>
      </c>
      <c r="AG323">
        <v>3.136955314272661E-2</v>
      </c>
      <c r="AH323">
        <v>5.2148282540523446E-3</v>
      </c>
      <c r="AI323">
        <v>2.7357515933027245E-2</v>
      </c>
      <c r="AJ323">
        <v>1.0652860061840033</v>
      </c>
      <c r="AK323">
        <v>4.9944014263630383E-2</v>
      </c>
      <c r="AL323">
        <v>0.12396390690080335</v>
      </c>
      <c r="AM323">
        <v>0.97562233786921826</v>
      </c>
      <c r="AN323">
        <v>4.1894760828898717E-2</v>
      </c>
      <c r="AO323">
        <v>2.7357515933027245E-2</v>
      </c>
      <c r="AP323">
        <v>1.0652860061840033</v>
      </c>
      <c r="AQ323">
        <v>4.9944014263630383E-2</v>
      </c>
      <c r="AR323">
        <v>0.12396390690080335</v>
      </c>
      <c r="AS323">
        <v>0.97562233786921826</v>
      </c>
      <c r="AT323">
        <v>4.1894760828898717E-2</v>
      </c>
    </row>
    <row r="324" spans="1:46" x14ac:dyDescent="0.25">
      <c r="A324" s="21" t="s">
        <v>89</v>
      </c>
      <c r="B324" s="227" t="s">
        <v>223</v>
      </c>
      <c r="C324" s="18" t="s">
        <v>224</v>
      </c>
      <c r="D324">
        <v>0.19473428193043582</v>
      </c>
      <c r="E324">
        <v>0.19473428193043582</v>
      </c>
      <c r="F324">
        <v>3.5962395566858603E-2</v>
      </c>
      <c r="G324">
        <v>3.5962395566858603E-2</v>
      </c>
      <c r="H324">
        <v>1.0652860061840033</v>
      </c>
      <c r="I324">
        <v>1.0652860061840033</v>
      </c>
      <c r="K324">
        <v>0.19473428193043582</v>
      </c>
      <c r="L324">
        <v>9.1297658073916342E-3</v>
      </c>
      <c r="M324">
        <v>2.2660602181466854E-2</v>
      </c>
      <c r="N324">
        <v>0.17834376336249311</v>
      </c>
      <c r="O324">
        <v>7.6583622795226855E-3</v>
      </c>
      <c r="P324">
        <v>2.0157503799704955E-2</v>
      </c>
      <c r="Q324">
        <v>0.19473428193043582</v>
      </c>
      <c r="R324">
        <v>9.1297658073916342E-3</v>
      </c>
      <c r="S324">
        <v>2.2660602181466854E-2</v>
      </c>
      <c r="T324">
        <v>0.17834376336249311</v>
      </c>
      <c r="U324">
        <v>7.6583622795226855E-3</v>
      </c>
      <c r="V324">
        <v>2.0157503799704955E-2</v>
      </c>
      <c r="W324">
        <v>3.5962395566858603E-2</v>
      </c>
      <c r="X324">
        <v>6.0322276097928016E-3</v>
      </c>
      <c r="Y324">
        <v>1.1399687491065942E-2</v>
      </c>
      <c r="Z324">
        <v>3.136955314272661E-2</v>
      </c>
      <c r="AA324">
        <v>5.2148282540523446E-3</v>
      </c>
      <c r="AB324">
        <v>1.0000181123160567E-2</v>
      </c>
      <c r="AC324">
        <v>3.5962395566858603E-2</v>
      </c>
      <c r="AD324">
        <v>6.0322276097928016E-3</v>
      </c>
      <c r="AE324">
        <v>1.1399687491065942E-2</v>
      </c>
      <c r="AF324">
        <v>3.136955314272661E-2</v>
      </c>
      <c r="AG324">
        <v>5.2148282540523446E-3</v>
      </c>
      <c r="AH324">
        <v>1.0000181123160567E-2</v>
      </c>
      <c r="AI324">
        <v>1.0652860061840033</v>
      </c>
      <c r="AJ324">
        <v>4.9944014263630383E-2</v>
      </c>
      <c r="AK324">
        <v>0.12396390690080335</v>
      </c>
      <c r="AL324">
        <v>0.97562233786921826</v>
      </c>
      <c r="AM324">
        <v>4.1894760828898717E-2</v>
      </c>
      <c r="AN324">
        <v>0.11027080853230281</v>
      </c>
      <c r="AO324">
        <v>1.0652860061840033</v>
      </c>
      <c r="AP324">
        <v>4.9944014263630383E-2</v>
      </c>
      <c r="AQ324">
        <v>0.12396390690080335</v>
      </c>
      <c r="AR324">
        <v>0.97562233786921826</v>
      </c>
      <c r="AS324">
        <v>4.1894760828898717E-2</v>
      </c>
      <c r="AT324">
        <v>0.11027080853230281</v>
      </c>
    </row>
    <row r="325" spans="1:46" x14ac:dyDescent="0.25">
      <c r="A325" s="21"/>
      <c r="B325" s="227"/>
      <c r="C325" s="18" t="s">
        <v>225</v>
      </c>
      <c r="D325">
        <v>9.1297658073916342E-3</v>
      </c>
      <c r="E325">
        <v>9.1297658073916342E-3</v>
      </c>
      <c r="F325">
        <v>6.0322276097928016E-3</v>
      </c>
      <c r="G325">
        <v>6.0322276097928016E-3</v>
      </c>
      <c r="H325">
        <v>4.9944014263630383E-2</v>
      </c>
      <c r="I325">
        <v>4.9944014263630383E-2</v>
      </c>
      <c r="K325">
        <v>9.1297658073916342E-3</v>
      </c>
      <c r="L325">
        <v>2.2660602181466854E-2</v>
      </c>
      <c r="M325">
        <v>0.17834376336249311</v>
      </c>
      <c r="N325">
        <v>7.6583622795226855E-3</v>
      </c>
      <c r="O325">
        <v>2.0157503799704955E-2</v>
      </c>
      <c r="P325">
        <v>0.2002737691625926</v>
      </c>
      <c r="Q325">
        <v>9.1297658073916342E-3</v>
      </c>
      <c r="R325">
        <v>2.2660602181466854E-2</v>
      </c>
      <c r="S325">
        <v>0.17834376336249311</v>
      </c>
      <c r="T325">
        <v>7.6583622795226855E-3</v>
      </c>
      <c r="U325">
        <v>2.0157503799704955E-2</v>
      </c>
      <c r="V325">
        <v>0.2002737691625926</v>
      </c>
      <c r="W325">
        <v>6.0322276097928016E-3</v>
      </c>
      <c r="X325">
        <v>1.1399687491065942E-2</v>
      </c>
      <c r="Y325">
        <v>3.136955314272661E-2</v>
      </c>
      <c r="Z325">
        <v>5.2148282540523446E-3</v>
      </c>
      <c r="AA325">
        <v>1.0000181123160567E-2</v>
      </c>
      <c r="AB325">
        <v>3.3436355691638699E-2</v>
      </c>
      <c r="AC325">
        <v>6.0322276097928016E-3</v>
      </c>
      <c r="AD325">
        <v>1.1399687491065942E-2</v>
      </c>
      <c r="AE325">
        <v>3.136955314272661E-2</v>
      </c>
      <c r="AF325">
        <v>5.2148282540523446E-3</v>
      </c>
      <c r="AG325">
        <v>1.0000181123160567E-2</v>
      </c>
      <c r="AH325">
        <v>3.3436355691638699E-2</v>
      </c>
      <c r="AI325">
        <v>4.9944014263630383E-2</v>
      </c>
      <c r="AJ325">
        <v>0.12396390690080335</v>
      </c>
      <c r="AK325">
        <v>0.97562233786921826</v>
      </c>
      <c r="AL325">
        <v>4.1894760828898717E-2</v>
      </c>
      <c r="AM325">
        <v>0.11027080853230281</v>
      </c>
      <c r="AN325">
        <v>0.23371012485423129</v>
      </c>
      <c r="AO325">
        <v>4.9944014263630383E-2</v>
      </c>
      <c r="AP325">
        <v>0.12396390690080335</v>
      </c>
      <c r="AQ325">
        <v>0.97562233786921826</v>
      </c>
      <c r="AR325">
        <v>4.1894760828898717E-2</v>
      </c>
      <c r="AS325">
        <v>0.11027080853230281</v>
      </c>
      <c r="AT325">
        <v>0.23371012485423129</v>
      </c>
    </row>
    <row r="326" spans="1:46" x14ac:dyDescent="0.25">
      <c r="A326" s="21"/>
      <c r="B326" s="227"/>
      <c r="C326" s="18" t="s">
        <v>226</v>
      </c>
      <c r="D326">
        <v>2.2660602181466854E-2</v>
      </c>
      <c r="E326">
        <v>2.2660602181466854E-2</v>
      </c>
      <c r="F326">
        <v>1.1399687491065942E-2</v>
      </c>
      <c r="G326">
        <v>1.1399687491065942E-2</v>
      </c>
      <c r="H326">
        <v>0.12396390690080335</v>
      </c>
      <c r="I326">
        <v>0.12396390690080335</v>
      </c>
      <c r="K326">
        <v>2.2660602181466854E-2</v>
      </c>
      <c r="L326">
        <v>0.17834376336249311</v>
      </c>
      <c r="M326">
        <v>7.6583622795226855E-3</v>
      </c>
      <c r="N326">
        <v>2.0157503799704955E-2</v>
      </c>
      <c r="O326">
        <v>0.2002737691625926</v>
      </c>
      <c r="P326">
        <v>9.3894746815625114E-3</v>
      </c>
      <c r="Q326">
        <v>2.2660602181466854E-2</v>
      </c>
      <c r="R326">
        <v>0.17834376336249311</v>
      </c>
      <c r="S326">
        <v>7.6583622795226855E-3</v>
      </c>
      <c r="T326">
        <v>2.0157503799704955E-2</v>
      </c>
      <c r="U326">
        <v>0.2002737691625926</v>
      </c>
      <c r="V326">
        <v>9.3894746815625114E-3</v>
      </c>
      <c r="W326">
        <v>1.1399687491065942E-2</v>
      </c>
      <c r="X326">
        <v>3.136955314272661E-2</v>
      </c>
      <c r="Y326">
        <v>5.2148282540523446E-3</v>
      </c>
      <c r="Z326">
        <v>1.0000181123160567E-2</v>
      </c>
      <c r="AA326">
        <v>3.3436355691638699E-2</v>
      </c>
      <c r="AB326">
        <v>5.608517029934171E-3</v>
      </c>
      <c r="AC326">
        <v>1.1399687491065942E-2</v>
      </c>
      <c r="AD326">
        <v>3.136955314272661E-2</v>
      </c>
      <c r="AE326">
        <v>5.2148282540523446E-3</v>
      </c>
      <c r="AF326">
        <v>1.0000181123160567E-2</v>
      </c>
      <c r="AG326">
        <v>3.3436355691638699E-2</v>
      </c>
      <c r="AH326">
        <v>5.608517029934171E-3</v>
      </c>
      <c r="AI326">
        <v>0.12396390690080335</v>
      </c>
      <c r="AJ326">
        <v>0.97562233786921826</v>
      </c>
      <c r="AK326">
        <v>4.1894760828898717E-2</v>
      </c>
      <c r="AL326">
        <v>0.11027080853230281</v>
      </c>
      <c r="AM326">
        <v>0.23371012485423129</v>
      </c>
      <c r="AN326">
        <v>1.4997991711496683E-2</v>
      </c>
      <c r="AO326">
        <v>0.12396390690080335</v>
      </c>
      <c r="AP326">
        <v>0.97562233786921826</v>
      </c>
      <c r="AQ326">
        <v>4.1894760828898717E-2</v>
      </c>
      <c r="AR326">
        <v>0.11027080853230281</v>
      </c>
      <c r="AS326">
        <v>0.23371012485423129</v>
      </c>
      <c r="AT326">
        <v>1.4997991711496683E-2</v>
      </c>
    </row>
    <row r="327" spans="1:46" x14ac:dyDescent="0.25">
      <c r="A327" s="21"/>
      <c r="B327" s="227" t="s">
        <v>227</v>
      </c>
      <c r="C327" s="18" t="s">
        <v>224</v>
      </c>
      <c r="D327">
        <v>0.17834376336249311</v>
      </c>
      <c r="E327">
        <v>0.17834376336249311</v>
      </c>
      <c r="F327">
        <v>3.136955314272661E-2</v>
      </c>
      <c r="G327">
        <v>3.136955314272661E-2</v>
      </c>
      <c r="H327">
        <v>0.97562233786921826</v>
      </c>
      <c r="I327">
        <v>0.97562233786921826</v>
      </c>
      <c r="K327">
        <v>0.17834376336249311</v>
      </c>
      <c r="L327">
        <v>7.6583622795226855E-3</v>
      </c>
      <c r="M327">
        <v>2.0157503799704955E-2</v>
      </c>
      <c r="N327">
        <v>0.2002737691625926</v>
      </c>
      <c r="O327">
        <v>9.3894746815625114E-3</v>
      </c>
      <c r="P327">
        <v>2.330521449735103E-2</v>
      </c>
      <c r="Q327">
        <v>0.17834376336249311</v>
      </c>
      <c r="R327">
        <v>7.6583622795226855E-3</v>
      </c>
      <c r="S327">
        <v>2.0157503799704955E-2</v>
      </c>
      <c r="T327">
        <v>0.2002737691625926</v>
      </c>
      <c r="U327">
        <v>9.3894746815625114E-3</v>
      </c>
      <c r="V327">
        <v>2.330521449735103E-2</v>
      </c>
      <c r="W327">
        <v>3.136955314272661E-2</v>
      </c>
      <c r="X327">
        <v>5.2148282540523446E-3</v>
      </c>
      <c r="Y327">
        <v>1.0000181123160567E-2</v>
      </c>
      <c r="Z327">
        <v>3.3436355691638699E-2</v>
      </c>
      <c r="AA327">
        <v>5.608517029934171E-3</v>
      </c>
      <c r="AB327">
        <v>1.0598960378381175E-2</v>
      </c>
      <c r="AC327">
        <v>3.136955314272661E-2</v>
      </c>
      <c r="AD327">
        <v>5.2148282540523446E-3</v>
      </c>
      <c r="AE327">
        <v>1.0000181123160567E-2</v>
      </c>
      <c r="AF327">
        <v>3.3436355691638699E-2</v>
      </c>
      <c r="AG327">
        <v>5.608517029934171E-3</v>
      </c>
      <c r="AH327">
        <v>1.0598960378381175E-2</v>
      </c>
      <c r="AI327">
        <v>0.97562233786921826</v>
      </c>
      <c r="AJ327">
        <v>4.1894760828898717E-2</v>
      </c>
      <c r="AK327">
        <v>0.11027080853230281</v>
      </c>
      <c r="AL327">
        <v>0.23371012485423129</v>
      </c>
      <c r="AM327">
        <v>1.4997991711496683E-2</v>
      </c>
      <c r="AN327">
        <v>3.3904174875732204E-2</v>
      </c>
      <c r="AO327">
        <v>0.97562233786921826</v>
      </c>
      <c r="AP327">
        <v>4.1894760828898717E-2</v>
      </c>
      <c r="AQ327">
        <v>0.11027080853230281</v>
      </c>
      <c r="AR327">
        <v>0.23371012485423129</v>
      </c>
      <c r="AS327">
        <v>1.4997991711496683E-2</v>
      </c>
      <c r="AT327">
        <v>3.3904174875732204E-2</v>
      </c>
    </row>
    <row r="328" spans="1:46" x14ac:dyDescent="0.25">
      <c r="A328" s="21"/>
      <c r="B328" s="227"/>
      <c r="C328" s="18" t="s">
        <v>225</v>
      </c>
      <c r="D328">
        <v>7.6583622795226855E-3</v>
      </c>
      <c r="E328">
        <v>7.6583622795226855E-3</v>
      </c>
      <c r="F328">
        <v>5.2148282540523446E-3</v>
      </c>
      <c r="G328">
        <v>5.2148282540523446E-3</v>
      </c>
      <c r="H328">
        <v>4.1894760828898717E-2</v>
      </c>
      <c r="I328">
        <v>4.1894760828898717E-2</v>
      </c>
      <c r="K328">
        <v>7.6583622795226855E-3</v>
      </c>
      <c r="L328">
        <v>2.0157503799704955E-2</v>
      </c>
      <c r="M328">
        <v>0.2002737691625926</v>
      </c>
      <c r="N328">
        <v>9.3894746815625114E-3</v>
      </c>
      <c r="O328">
        <v>2.330521449735103E-2</v>
      </c>
      <c r="P328">
        <v>0.18341699951941301</v>
      </c>
      <c r="Q328">
        <v>7.6583622795226855E-3</v>
      </c>
      <c r="R328">
        <v>2.0157503799704955E-2</v>
      </c>
      <c r="S328">
        <v>0.2002737691625926</v>
      </c>
      <c r="T328">
        <v>9.3894746815625114E-3</v>
      </c>
      <c r="U328">
        <v>2.330521449735103E-2</v>
      </c>
      <c r="V328">
        <v>0.18341699951941301</v>
      </c>
      <c r="W328">
        <v>5.2148282540523446E-3</v>
      </c>
      <c r="X328">
        <v>1.0000181123160567E-2</v>
      </c>
      <c r="Y328">
        <v>3.3436355691638699E-2</v>
      </c>
      <c r="Z328">
        <v>5.608517029934171E-3</v>
      </c>
      <c r="AA328">
        <v>1.0598960378381175E-2</v>
      </c>
      <c r="AB328">
        <v>2.9166119782481213E-2</v>
      </c>
      <c r="AC328">
        <v>5.2148282540523446E-3</v>
      </c>
      <c r="AD328">
        <v>1.0000181123160567E-2</v>
      </c>
      <c r="AE328">
        <v>3.3436355691638699E-2</v>
      </c>
      <c r="AF328">
        <v>5.608517029934171E-3</v>
      </c>
      <c r="AG328">
        <v>1.0598960378381175E-2</v>
      </c>
      <c r="AH328">
        <v>2.9166119782481213E-2</v>
      </c>
      <c r="AI328">
        <v>4.1894760828898717E-2</v>
      </c>
      <c r="AJ328">
        <v>0.11027080853230281</v>
      </c>
      <c r="AK328">
        <v>0.23371012485423129</v>
      </c>
      <c r="AL328">
        <v>1.4997991711496683E-2</v>
      </c>
      <c r="AM328">
        <v>3.3904174875732204E-2</v>
      </c>
      <c r="AN328">
        <v>0.21258311930189422</v>
      </c>
      <c r="AO328">
        <v>4.1894760828898717E-2</v>
      </c>
      <c r="AP328">
        <v>0.11027080853230281</v>
      </c>
      <c r="AQ328">
        <v>0.23371012485423129</v>
      </c>
      <c r="AR328">
        <v>1.4997991711496683E-2</v>
      </c>
      <c r="AS328">
        <v>3.3904174875732204E-2</v>
      </c>
      <c r="AT328">
        <v>0.21258311930189422</v>
      </c>
    </row>
    <row r="329" spans="1:46" x14ac:dyDescent="0.25">
      <c r="A329" s="21"/>
      <c r="B329" s="227"/>
      <c r="C329" s="18" t="s">
        <v>226</v>
      </c>
      <c r="D329">
        <v>2.0157503799704955E-2</v>
      </c>
      <c r="E329">
        <v>2.0157503799704955E-2</v>
      </c>
      <c r="F329">
        <v>1.0000181123160567E-2</v>
      </c>
      <c r="G329">
        <v>1.0000181123160567E-2</v>
      </c>
      <c r="H329">
        <v>0.11027080853230281</v>
      </c>
      <c r="I329">
        <v>0.11027080853230281</v>
      </c>
      <c r="K329">
        <v>2.0157503799704955E-2</v>
      </c>
      <c r="L329">
        <v>0.2002737691625926</v>
      </c>
      <c r="M329">
        <v>9.3894746815625114E-3</v>
      </c>
      <c r="N329">
        <v>2.330521449735103E-2</v>
      </c>
      <c r="O329">
        <v>0.18341699951941301</v>
      </c>
      <c r="P329">
        <v>7.8762150358329588E-3</v>
      </c>
      <c r="Q329">
        <v>2.0157503799704955E-2</v>
      </c>
      <c r="R329">
        <v>0.2002737691625926</v>
      </c>
      <c r="S329">
        <v>9.3894746815625114E-3</v>
      </c>
      <c r="T329">
        <v>2.330521449735103E-2</v>
      </c>
      <c r="U329">
        <v>0.18341699951941301</v>
      </c>
      <c r="V329">
        <v>7.8762150358329588E-3</v>
      </c>
      <c r="W329">
        <v>1.0000181123160567E-2</v>
      </c>
      <c r="X329">
        <v>3.3436355691638699E-2</v>
      </c>
      <c r="Y329">
        <v>5.608517029934171E-3</v>
      </c>
      <c r="Z329">
        <v>1.0598960378381175E-2</v>
      </c>
      <c r="AA329">
        <v>2.9166119782481213E-2</v>
      </c>
      <c r="AB329">
        <v>4.8485327416282736E-3</v>
      </c>
      <c r="AC329">
        <v>1.0000181123160567E-2</v>
      </c>
      <c r="AD329">
        <v>3.3436355691638699E-2</v>
      </c>
      <c r="AE329">
        <v>5.608517029934171E-3</v>
      </c>
      <c r="AF329">
        <v>1.0598960378381175E-2</v>
      </c>
      <c r="AG329">
        <v>2.9166119782481213E-2</v>
      </c>
      <c r="AH329">
        <v>4.8485327416282736E-3</v>
      </c>
      <c r="AI329">
        <v>0.11027080853230281</v>
      </c>
      <c r="AJ329">
        <v>0.23371012485423129</v>
      </c>
      <c r="AK329">
        <v>1.4997991711496683E-2</v>
      </c>
      <c r="AL329">
        <v>3.3904174875732204E-2</v>
      </c>
      <c r="AM329">
        <v>0.21258311930189422</v>
      </c>
      <c r="AN329">
        <v>1.2724747777461232E-2</v>
      </c>
      <c r="AO329">
        <v>0.11027080853230281</v>
      </c>
      <c r="AP329">
        <v>0.23371012485423129</v>
      </c>
      <c r="AQ329">
        <v>1.4997991711496683E-2</v>
      </c>
      <c r="AR329">
        <v>3.3904174875732204E-2</v>
      </c>
      <c r="AS329">
        <v>0.21258311930189422</v>
      </c>
      <c r="AT329">
        <v>1.2724747777461232E-2</v>
      </c>
    </row>
    <row r="330" spans="1:46" x14ac:dyDescent="0.25">
      <c r="A330" s="21" t="s">
        <v>90</v>
      </c>
      <c r="B330" s="227" t="s">
        <v>223</v>
      </c>
      <c r="C330" s="18" t="s">
        <v>224</v>
      </c>
      <c r="D330">
        <v>0.2002737691625926</v>
      </c>
      <c r="E330">
        <v>0.2002737691625926</v>
      </c>
      <c r="F330">
        <v>3.3436355691638699E-2</v>
      </c>
      <c r="G330">
        <v>3.3436355691638699E-2</v>
      </c>
      <c r="H330">
        <v>0.23371012485423129</v>
      </c>
      <c r="I330">
        <v>0.23371012485423129</v>
      </c>
      <c r="K330">
        <v>0.2002737691625926</v>
      </c>
      <c r="L330">
        <v>9.3894746815625114E-3</v>
      </c>
      <c r="M330">
        <v>2.330521449735103E-2</v>
      </c>
      <c r="N330">
        <v>0.18341699951941301</v>
      </c>
      <c r="O330">
        <v>7.8762150358329588E-3</v>
      </c>
      <c r="P330">
        <v>2.0730912004072927E-2</v>
      </c>
      <c r="Q330">
        <v>0.2002737691625926</v>
      </c>
      <c r="R330">
        <v>9.3894746815625114E-3</v>
      </c>
      <c r="S330">
        <v>2.330521449735103E-2</v>
      </c>
      <c r="T330">
        <v>0.18341699951941301</v>
      </c>
      <c r="U330">
        <v>7.8762150358329588E-3</v>
      </c>
      <c r="V330">
        <v>2.0730912004072927E-2</v>
      </c>
      <c r="W330">
        <v>3.3436355691638699E-2</v>
      </c>
      <c r="X330">
        <v>5.608517029934171E-3</v>
      </c>
      <c r="Y330">
        <v>1.0598960378381175E-2</v>
      </c>
      <c r="Z330">
        <v>2.9166119782481213E-2</v>
      </c>
      <c r="AA330">
        <v>4.8485327416282736E-3</v>
      </c>
      <c r="AB330">
        <v>9.2977569415022034E-3</v>
      </c>
      <c r="AC330">
        <v>3.3436355691638699E-2</v>
      </c>
      <c r="AD330">
        <v>5.608517029934171E-3</v>
      </c>
      <c r="AE330">
        <v>1.0598960378381175E-2</v>
      </c>
      <c r="AF330">
        <v>2.9166119782481213E-2</v>
      </c>
      <c r="AG330">
        <v>4.8485327416282736E-3</v>
      </c>
      <c r="AH330">
        <v>9.2977569415022034E-3</v>
      </c>
      <c r="AI330">
        <v>0.23371012485423129</v>
      </c>
      <c r="AJ330">
        <v>1.4997991711496683E-2</v>
      </c>
      <c r="AK330">
        <v>3.3904174875732204E-2</v>
      </c>
      <c r="AL330">
        <v>0.21258311930189422</v>
      </c>
      <c r="AM330">
        <v>1.2724747777461232E-2</v>
      </c>
      <c r="AN330">
        <v>3.002866894557513E-2</v>
      </c>
      <c r="AO330">
        <v>0.23371012485423129</v>
      </c>
      <c r="AP330">
        <v>1.4997991711496683E-2</v>
      </c>
      <c r="AQ330">
        <v>3.3904174875732204E-2</v>
      </c>
      <c r="AR330">
        <v>0.21258311930189422</v>
      </c>
      <c r="AS330">
        <v>1.2724747777461232E-2</v>
      </c>
      <c r="AT330">
        <v>3.002866894557513E-2</v>
      </c>
    </row>
    <row r="331" spans="1:46" x14ac:dyDescent="0.25">
      <c r="A331" s="21"/>
      <c r="B331" s="227"/>
      <c r="C331" s="18" t="s">
        <v>225</v>
      </c>
      <c r="D331">
        <v>9.3894746815625114E-3</v>
      </c>
      <c r="E331">
        <v>9.3894746815625114E-3</v>
      </c>
      <c r="F331">
        <v>5.608517029934171E-3</v>
      </c>
      <c r="G331">
        <v>5.608517029934171E-3</v>
      </c>
      <c r="H331">
        <v>1.4997991711496683E-2</v>
      </c>
      <c r="I331">
        <v>1.4997991711496683E-2</v>
      </c>
      <c r="K331">
        <v>9.3894746815625114E-3</v>
      </c>
      <c r="L331">
        <v>2.330521449735103E-2</v>
      </c>
      <c r="M331">
        <v>0.18341699951941301</v>
      </c>
      <c r="N331">
        <v>7.8762150358329588E-3</v>
      </c>
      <c r="O331">
        <v>2.0730912004072927E-2</v>
      </c>
      <c r="P331">
        <v>0.1981431971502246</v>
      </c>
      <c r="Q331">
        <v>9.3894746815625114E-3</v>
      </c>
      <c r="R331">
        <v>2.330521449735103E-2</v>
      </c>
      <c r="S331">
        <v>0.18341699951941301</v>
      </c>
      <c r="T331">
        <v>7.8762150358329588E-3</v>
      </c>
      <c r="U331">
        <v>2.0730912004072927E-2</v>
      </c>
      <c r="V331">
        <v>0.1981431971502246</v>
      </c>
      <c r="W331">
        <v>5.608517029934171E-3</v>
      </c>
      <c r="X331">
        <v>1.0598960378381175E-2</v>
      </c>
      <c r="Y331">
        <v>2.9166119782481213E-2</v>
      </c>
      <c r="Z331">
        <v>4.8485327416282736E-3</v>
      </c>
      <c r="AA331">
        <v>9.2977569415022034E-3</v>
      </c>
      <c r="AB331">
        <v>2.7883321354158063E-2</v>
      </c>
      <c r="AC331">
        <v>5.608517029934171E-3</v>
      </c>
      <c r="AD331">
        <v>1.0598960378381175E-2</v>
      </c>
      <c r="AE331">
        <v>2.9166119782481213E-2</v>
      </c>
      <c r="AF331">
        <v>4.8485327416282736E-3</v>
      </c>
      <c r="AG331">
        <v>9.2977569415022034E-3</v>
      </c>
      <c r="AH331">
        <v>2.7883321354158063E-2</v>
      </c>
      <c r="AI331">
        <v>1.4997991711496683E-2</v>
      </c>
      <c r="AJ331">
        <v>3.3904174875732204E-2</v>
      </c>
      <c r="AK331">
        <v>0.21258311930189422</v>
      </c>
      <c r="AL331">
        <v>1.2724747777461232E-2</v>
      </c>
      <c r="AM331">
        <v>3.002866894557513E-2</v>
      </c>
      <c r="AN331">
        <v>0.22602651850438266</v>
      </c>
      <c r="AO331">
        <v>1.4997991711496683E-2</v>
      </c>
      <c r="AP331">
        <v>3.3904174875732204E-2</v>
      </c>
      <c r="AQ331">
        <v>0.21258311930189422</v>
      </c>
      <c r="AR331">
        <v>1.2724747777461232E-2</v>
      </c>
      <c r="AS331">
        <v>3.002866894557513E-2</v>
      </c>
      <c r="AT331">
        <v>0.22602651850438266</v>
      </c>
    </row>
    <row r="332" spans="1:46" x14ac:dyDescent="0.25">
      <c r="A332" s="21"/>
      <c r="B332" s="227"/>
      <c r="C332" s="18" t="s">
        <v>226</v>
      </c>
      <c r="D332">
        <v>2.330521449735103E-2</v>
      </c>
      <c r="E332">
        <v>2.330521449735103E-2</v>
      </c>
      <c r="F332">
        <v>1.0598960378381175E-2</v>
      </c>
      <c r="G332">
        <v>1.0598960378381175E-2</v>
      </c>
      <c r="H332">
        <v>3.3904174875732204E-2</v>
      </c>
      <c r="I332">
        <v>3.3904174875732204E-2</v>
      </c>
      <c r="K332">
        <v>2.330521449735103E-2</v>
      </c>
      <c r="L332">
        <v>0.18341699951941301</v>
      </c>
      <c r="M332">
        <v>7.8762150358329588E-3</v>
      </c>
      <c r="N332">
        <v>2.0730912004072927E-2</v>
      </c>
      <c r="O332">
        <v>0.1981431971502246</v>
      </c>
      <c r="P332">
        <v>9.2895866530352499E-3</v>
      </c>
      <c r="Q332">
        <v>2.330521449735103E-2</v>
      </c>
      <c r="R332">
        <v>0.18341699951941301</v>
      </c>
      <c r="S332">
        <v>7.8762150358329588E-3</v>
      </c>
      <c r="T332">
        <v>2.0730912004072927E-2</v>
      </c>
      <c r="U332">
        <v>0.1981431971502246</v>
      </c>
      <c r="V332">
        <v>9.2895866530352499E-3</v>
      </c>
      <c r="W332">
        <v>1.0598960378381175E-2</v>
      </c>
      <c r="X332">
        <v>2.9166119782481213E-2</v>
      </c>
      <c r="Y332">
        <v>4.8485327416282736E-3</v>
      </c>
      <c r="Z332">
        <v>9.2977569415022034E-3</v>
      </c>
      <c r="AA332">
        <v>2.7883321354158063E-2</v>
      </c>
      <c r="AB332">
        <v>4.6770672051747852E-3</v>
      </c>
      <c r="AC332">
        <v>1.0598960378381175E-2</v>
      </c>
      <c r="AD332">
        <v>2.9166119782481213E-2</v>
      </c>
      <c r="AE332">
        <v>4.8485327416282736E-3</v>
      </c>
      <c r="AF332">
        <v>9.2977569415022034E-3</v>
      </c>
      <c r="AG332">
        <v>2.7883321354158063E-2</v>
      </c>
      <c r="AH332">
        <v>4.6770672051747852E-3</v>
      </c>
      <c r="AI332">
        <v>3.3904174875732204E-2</v>
      </c>
      <c r="AJ332">
        <v>0.21258311930189422</v>
      </c>
      <c r="AK332">
        <v>1.2724747777461232E-2</v>
      </c>
      <c r="AL332">
        <v>3.002866894557513E-2</v>
      </c>
      <c r="AM332">
        <v>0.22602651850438266</v>
      </c>
      <c r="AN332">
        <v>1.3966653858210035E-2</v>
      </c>
      <c r="AO332">
        <v>3.3904174875732204E-2</v>
      </c>
      <c r="AP332">
        <v>0.21258311930189422</v>
      </c>
      <c r="AQ332">
        <v>1.2724747777461232E-2</v>
      </c>
      <c r="AR332">
        <v>3.002866894557513E-2</v>
      </c>
      <c r="AS332">
        <v>0.22602651850438266</v>
      </c>
      <c r="AT332">
        <v>1.3966653858210035E-2</v>
      </c>
    </row>
    <row r="333" spans="1:46" x14ac:dyDescent="0.25">
      <c r="A333" s="21"/>
      <c r="B333" s="227" t="s">
        <v>227</v>
      </c>
      <c r="C333" s="18" t="s">
        <v>224</v>
      </c>
      <c r="D333">
        <v>0.18341699951941301</v>
      </c>
      <c r="E333">
        <v>0.18341699951941301</v>
      </c>
      <c r="F333">
        <v>2.9166119782481213E-2</v>
      </c>
      <c r="G333">
        <v>2.9166119782481213E-2</v>
      </c>
      <c r="H333">
        <v>0.21258311930189422</v>
      </c>
      <c r="I333">
        <v>0.21258311930189422</v>
      </c>
      <c r="K333">
        <v>0.18341699951941301</v>
      </c>
      <c r="L333">
        <v>7.8762150358329588E-3</v>
      </c>
      <c r="M333">
        <v>2.0730912004072927E-2</v>
      </c>
      <c r="N333">
        <v>0.1981431971502246</v>
      </c>
      <c r="O333">
        <v>9.2895866530352499E-3</v>
      </c>
      <c r="P333">
        <v>2.3057286683549422E-2</v>
      </c>
      <c r="Q333">
        <v>0.18341699951941301</v>
      </c>
      <c r="R333">
        <v>7.8762150358329588E-3</v>
      </c>
      <c r="S333">
        <v>2.0730912004072927E-2</v>
      </c>
      <c r="T333">
        <v>0.1981431971502246</v>
      </c>
      <c r="U333">
        <v>9.2895866530352499E-3</v>
      </c>
      <c r="V333">
        <v>2.3057286683549422E-2</v>
      </c>
      <c r="W333">
        <v>2.9166119782481213E-2</v>
      </c>
      <c r="X333">
        <v>4.8485327416282736E-3</v>
      </c>
      <c r="Y333">
        <v>9.2977569415022034E-3</v>
      </c>
      <c r="Z333">
        <v>2.7883321354158063E-2</v>
      </c>
      <c r="AA333">
        <v>4.6770672051747852E-3</v>
      </c>
      <c r="AB333">
        <v>8.8387090081199892E-3</v>
      </c>
      <c r="AC333">
        <v>2.9166119782481213E-2</v>
      </c>
      <c r="AD333">
        <v>4.8485327416282736E-3</v>
      </c>
      <c r="AE333">
        <v>9.2977569415022034E-3</v>
      </c>
      <c r="AF333">
        <v>2.7883321354158063E-2</v>
      </c>
      <c r="AG333">
        <v>4.6770672051747852E-3</v>
      </c>
      <c r="AH333">
        <v>8.8387090081199892E-3</v>
      </c>
      <c r="AI333">
        <v>0.21258311930189422</v>
      </c>
      <c r="AJ333">
        <v>1.2724747777461232E-2</v>
      </c>
      <c r="AK333">
        <v>3.002866894557513E-2</v>
      </c>
      <c r="AL333">
        <v>0.22602651850438266</v>
      </c>
      <c r="AM333">
        <v>1.3966653858210035E-2</v>
      </c>
      <c r="AN333">
        <v>3.1895995691669413E-2</v>
      </c>
      <c r="AO333">
        <v>0.21258311930189422</v>
      </c>
      <c r="AP333">
        <v>1.2724747777461232E-2</v>
      </c>
      <c r="AQ333">
        <v>3.002866894557513E-2</v>
      </c>
      <c r="AR333">
        <v>0.22602651850438266</v>
      </c>
      <c r="AS333">
        <v>1.3966653858210035E-2</v>
      </c>
      <c r="AT333">
        <v>3.1895995691669413E-2</v>
      </c>
    </row>
    <row r="334" spans="1:46" x14ac:dyDescent="0.25">
      <c r="A334" s="21"/>
      <c r="B334" s="227"/>
      <c r="C334" s="18" t="s">
        <v>225</v>
      </c>
      <c r="D334">
        <v>7.8762150358329588E-3</v>
      </c>
      <c r="E334">
        <v>7.8762150358329588E-3</v>
      </c>
      <c r="F334">
        <v>4.8485327416282736E-3</v>
      </c>
      <c r="G334">
        <v>4.8485327416282736E-3</v>
      </c>
      <c r="H334">
        <v>1.2724747777461232E-2</v>
      </c>
      <c r="I334">
        <v>1.2724747777461232E-2</v>
      </c>
      <c r="K334">
        <v>7.8762150358329588E-3</v>
      </c>
      <c r="L334">
        <v>2.0730912004072927E-2</v>
      </c>
      <c r="M334">
        <v>0.1981431971502246</v>
      </c>
      <c r="N334">
        <v>9.2895866530352499E-3</v>
      </c>
      <c r="O334">
        <v>2.3057286683549422E-2</v>
      </c>
      <c r="P334">
        <v>0.18146575484367458</v>
      </c>
      <c r="Q334">
        <v>7.8762150358329588E-3</v>
      </c>
      <c r="R334">
        <v>2.0730912004072927E-2</v>
      </c>
      <c r="S334">
        <v>0.1981431971502246</v>
      </c>
      <c r="T334">
        <v>9.2895866530352499E-3</v>
      </c>
      <c r="U334">
        <v>2.3057286683549422E-2</v>
      </c>
      <c r="V334">
        <v>0.18146575484367458</v>
      </c>
      <c r="W334">
        <v>4.8485327416282736E-3</v>
      </c>
      <c r="X334">
        <v>9.2977569415022034E-3</v>
      </c>
      <c r="Y334">
        <v>2.7883321354158063E-2</v>
      </c>
      <c r="Z334">
        <v>4.6770672051747852E-3</v>
      </c>
      <c r="AA334">
        <v>8.8387090081199892E-3</v>
      </c>
      <c r="AB334">
        <v>2.4322276567722848E-2</v>
      </c>
      <c r="AC334">
        <v>4.8485327416282736E-3</v>
      </c>
      <c r="AD334">
        <v>9.2977569415022034E-3</v>
      </c>
      <c r="AE334">
        <v>2.7883321354158063E-2</v>
      </c>
      <c r="AF334">
        <v>4.6770672051747852E-3</v>
      </c>
      <c r="AG334">
        <v>8.8387090081199892E-3</v>
      </c>
      <c r="AH334">
        <v>2.4322276567722848E-2</v>
      </c>
      <c r="AI334">
        <v>1.2724747777461232E-2</v>
      </c>
      <c r="AJ334">
        <v>3.002866894557513E-2</v>
      </c>
      <c r="AK334">
        <v>0.22602651850438266</v>
      </c>
      <c r="AL334">
        <v>1.3966653858210035E-2</v>
      </c>
      <c r="AM334">
        <v>3.1895995691669413E-2</v>
      </c>
      <c r="AN334">
        <v>0.20578803141139743</v>
      </c>
      <c r="AO334">
        <v>1.2724747777461232E-2</v>
      </c>
      <c r="AP334">
        <v>3.002866894557513E-2</v>
      </c>
      <c r="AQ334">
        <v>0.22602651850438266</v>
      </c>
      <c r="AR334">
        <v>1.3966653858210035E-2</v>
      </c>
      <c r="AS334">
        <v>3.1895995691669413E-2</v>
      </c>
      <c r="AT334">
        <v>0.20578803141139743</v>
      </c>
    </row>
    <row r="335" spans="1:46" x14ac:dyDescent="0.25">
      <c r="A335" s="21"/>
      <c r="B335" s="227"/>
      <c r="C335" s="18" t="s">
        <v>226</v>
      </c>
      <c r="D335">
        <v>2.0730912004072927E-2</v>
      </c>
      <c r="E335">
        <v>2.0730912004072927E-2</v>
      </c>
      <c r="F335">
        <v>9.2977569415022034E-3</v>
      </c>
      <c r="G335">
        <v>9.2977569415022034E-3</v>
      </c>
      <c r="H335">
        <v>3.002866894557513E-2</v>
      </c>
      <c r="I335">
        <v>3.002866894557513E-2</v>
      </c>
      <c r="K335">
        <v>2.0730912004072927E-2</v>
      </c>
      <c r="L335">
        <v>0.1981431971502246</v>
      </c>
      <c r="M335">
        <v>9.2895866530352499E-3</v>
      </c>
      <c r="N335">
        <v>2.3057286683549422E-2</v>
      </c>
      <c r="O335">
        <v>0.18146575484367458</v>
      </c>
      <c r="P335">
        <v>7.7924255141751603E-3</v>
      </c>
      <c r="Q335">
        <v>2.0730912004072927E-2</v>
      </c>
      <c r="R335">
        <v>0.1981431971502246</v>
      </c>
      <c r="S335">
        <v>9.2895866530352499E-3</v>
      </c>
      <c r="T335">
        <v>2.3057286683549422E-2</v>
      </c>
      <c r="U335">
        <v>0.18146575484367458</v>
      </c>
      <c r="V335">
        <v>7.7924255141751603E-3</v>
      </c>
      <c r="W335">
        <v>9.2977569415022034E-3</v>
      </c>
      <c r="X335">
        <v>2.7883321354158063E-2</v>
      </c>
      <c r="Y335">
        <v>4.6770672051747852E-3</v>
      </c>
      <c r="Z335">
        <v>8.8387090081199892E-3</v>
      </c>
      <c r="AA335">
        <v>2.4322276567722848E-2</v>
      </c>
      <c r="AB335">
        <v>4.0432993887783474E-3</v>
      </c>
      <c r="AC335">
        <v>9.2977569415022034E-3</v>
      </c>
      <c r="AD335">
        <v>2.7883321354158063E-2</v>
      </c>
      <c r="AE335">
        <v>4.6770672051747852E-3</v>
      </c>
      <c r="AF335">
        <v>8.8387090081199892E-3</v>
      </c>
      <c r="AG335">
        <v>2.4322276567722848E-2</v>
      </c>
      <c r="AH335">
        <v>4.0432993887783474E-3</v>
      </c>
      <c r="AI335">
        <v>3.002866894557513E-2</v>
      </c>
      <c r="AJ335">
        <v>0.22602651850438266</v>
      </c>
      <c r="AK335">
        <v>1.3966653858210035E-2</v>
      </c>
      <c r="AL335">
        <v>3.1895995691669413E-2</v>
      </c>
      <c r="AM335">
        <v>0.20578803141139743</v>
      </c>
      <c r="AN335">
        <v>1.1835724902953508E-2</v>
      </c>
      <c r="AO335">
        <v>3.002866894557513E-2</v>
      </c>
      <c r="AP335">
        <v>0.22602651850438266</v>
      </c>
      <c r="AQ335">
        <v>1.3966653858210035E-2</v>
      </c>
      <c r="AR335">
        <v>3.1895995691669413E-2</v>
      </c>
      <c r="AS335">
        <v>0.20578803141139743</v>
      </c>
      <c r="AT335">
        <v>1.1835724902953508E-2</v>
      </c>
    </row>
    <row r="336" spans="1:46" x14ac:dyDescent="0.25">
      <c r="A336" s="21" t="s">
        <v>91</v>
      </c>
      <c r="B336" s="227" t="s">
        <v>223</v>
      </c>
      <c r="C336" s="18" t="s">
        <v>224</v>
      </c>
      <c r="D336">
        <v>0.1981431971502246</v>
      </c>
      <c r="E336">
        <v>0.1981431971502246</v>
      </c>
      <c r="F336">
        <v>2.7883321354158063E-2</v>
      </c>
      <c r="G336">
        <v>2.7883321354158063E-2</v>
      </c>
      <c r="H336">
        <v>0.22602651850438266</v>
      </c>
      <c r="I336">
        <v>0.22602651850438266</v>
      </c>
      <c r="K336">
        <v>0.1981431971502246</v>
      </c>
      <c r="L336">
        <v>9.2895866530352499E-3</v>
      </c>
      <c r="M336">
        <v>2.3057286683549422E-2</v>
      </c>
      <c r="N336">
        <v>0.18146575484367458</v>
      </c>
      <c r="O336">
        <v>7.7924255141751603E-3</v>
      </c>
      <c r="P336">
        <v>2.0510370387008321E-2</v>
      </c>
      <c r="Q336">
        <v>0.1981431971502246</v>
      </c>
      <c r="R336">
        <v>9.2895866530352499E-3</v>
      </c>
      <c r="S336">
        <v>2.3057286683549422E-2</v>
      </c>
      <c r="T336">
        <v>0.18146575484367458</v>
      </c>
      <c r="U336">
        <v>7.7924255141751603E-3</v>
      </c>
      <c r="V336">
        <v>2.0510370387008321E-2</v>
      </c>
      <c r="W336">
        <v>2.7883321354158063E-2</v>
      </c>
      <c r="X336">
        <v>4.6770672051747852E-3</v>
      </c>
      <c r="Y336">
        <v>8.8387090081199892E-3</v>
      </c>
      <c r="Z336">
        <v>2.4322276567722848E-2</v>
      </c>
      <c r="AA336">
        <v>4.0432993887783474E-3</v>
      </c>
      <c r="AB336">
        <v>7.7536064953869959E-3</v>
      </c>
      <c r="AC336">
        <v>2.7883321354158063E-2</v>
      </c>
      <c r="AD336">
        <v>4.6770672051747852E-3</v>
      </c>
      <c r="AE336">
        <v>8.8387090081199892E-3</v>
      </c>
      <c r="AF336">
        <v>2.4322276567722848E-2</v>
      </c>
      <c r="AG336">
        <v>4.0432993887783474E-3</v>
      </c>
      <c r="AH336">
        <v>7.7536064953869959E-3</v>
      </c>
      <c r="AI336">
        <v>0.22602651850438266</v>
      </c>
      <c r="AJ336">
        <v>1.3966653858210035E-2</v>
      </c>
      <c r="AK336">
        <v>3.1895995691669413E-2</v>
      </c>
      <c r="AL336">
        <v>0.20578803141139743</v>
      </c>
      <c r="AM336">
        <v>1.1835724902953508E-2</v>
      </c>
      <c r="AN336">
        <v>2.8263976882395316E-2</v>
      </c>
      <c r="AO336">
        <v>0.22602651850438266</v>
      </c>
      <c r="AP336">
        <v>1.3966653858210035E-2</v>
      </c>
      <c r="AQ336">
        <v>3.1895995691669413E-2</v>
      </c>
      <c r="AR336">
        <v>0.20578803141139743</v>
      </c>
      <c r="AS336">
        <v>1.1835724902953508E-2</v>
      </c>
      <c r="AT336">
        <v>2.8263976882395316E-2</v>
      </c>
    </row>
    <row r="337" spans="1:46" x14ac:dyDescent="0.25">
      <c r="A337" s="21"/>
      <c r="B337" s="227"/>
      <c r="C337" s="18" t="s">
        <v>225</v>
      </c>
      <c r="D337">
        <v>9.2895866530352499E-3</v>
      </c>
      <c r="E337">
        <v>9.2895866530352499E-3</v>
      </c>
      <c r="F337">
        <v>4.6770672051747852E-3</v>
      </c>
      <c r="G337">
        <v>4.6770672051747852E-3</v>
      </c>
      <c r="H337">
        <v>1.3966653858210035E-2</v>
      </c>
      <c r="I337">
        <v>1.3966653858210035E-2</v>
      </c>
      <c r="K337">
        <v>9.2895866530352499E-3</v>
      </c>
      <c r="L337">
        <v>2.3057286683549422E-2</v>
      </c>
      <c r="M337">
        <v>0.18146575484367458</v>
      </c>
      <c r="N337">
        <v>7.7924255141751603E-3</v>
      </c>
      <c r="O337">
        <v>2.0510370387008321E-2</v>
      </c>
      <c r="P337">
        <v>0.35793609807782506</v>
      </c>
      <c r="Q337">
        <v>9.2895866530352499E-3</v>
      </c>
      <c r="R337">
        <v>2.3057286683549422E-2</v>
      </c>
      <c r="S337">
        <v>0.18146575484367458</v>
      </c>
      <c r="T337">
        <v>7.7924255141751603E-3</v>
      </c>
      <c r="U337">
        <v>2.0510370387008321E-2</v>
      </c>
      <c r="V337">
        <v>0.35793609807782506</v>
      </c>
      <c r="W337">
        <v>4.6770672051747852E-3</v>
      </c>
      <c r="X337">
        <v>8.8387090081199892E-3</v>
      </c>
      <c r="Y337">
        <v>2.4322276567722848E-2</v>
      </c>
      <c r="Z337">
        <v>4.0432993887783474E-3</v>
      </c>
      <c r="AA337">
        <v>7.7536064953869959E-3</v>
      </c>
      <c r="AB337">
        <v>1.831319834701059E-3</v>
      </c>
      <c r="AC337">
        <v>4.6770672051747852E-3</v>
      </c>
      <c r="AD337">
        <v>8.8387090081199892E-3</v>
      </c>
      <c r="AE337">
        <v>2.4322276567722848E-2</v>
      </c>
      <c r="AF337">
        <v>4.0432993887783474E-3</v>
      </c>
      <c r="AG337">
        <v>7.7536064953869959E-3</v>
      </c>
      <c r="AH337">
        <v>1.831319834701059E-3</v>
      </c>
      <c r="AI337">
        <v>1.3966653858210035E-2</v>
      </c>
      <c r="AJ337">
        <v>3.1895995691669413E-2</v>
      </c>
      <c r="AK337">
        <v>0.20578803141139743</v>
      </c>
      <c r="AL337">
        <v>1.1835724902953508E-2</v>
      </c>
      <c r="AM337">
        <v>2.8263976882395316E-2</v>
      </c>
      <c r="AN337">
        <v>0.35976741791252614</v>
      </c>
      <c r="AO337">
        <v>1.3966653858210035E-2</v>
      </c>
      <c r="AP337">
        <v>3.1895995691669413E-2</v>
      </c>
      <c r="AQ337">
        <v>0.20578803141139743</v>
      </c>
      <c r="AR337">
        <v>1.1835724902953508E-2</v>
      </c>
      <c r="AS337">
        <v>2.8263976882395316E-2</v>
      </c>
      <c r="AT337">
        <v>0.35976741791252614</v>
      </c>
    </row>
    <row r="338" spans="1:46" x14ac:dyDescent="0.25">
      <c r="A338" s="21"/>
      <c r="B338" s="227"/>
      <c r="C338" s="18" t="s">
        <v>226</v>
      </c>
      <c r="D338">
        <v>2.3057286683549422E-2</v>
      </c>
      <c r="E338">
        <v>2.3057286683549422E-2</v>
      </c>
      <c r="F338">
        <v>8.8387090081199892E-3</v>
      </c>
      <c r="G338">
        <v>8.8387090081199892E-3</v>
      </c>
      <c r="H338">
        <v>3.1895995691669413E-2</v>
      </c>
      <c r="I338">
        <v>3.1895995691669413E-2</v>
      </c>
      <c r="K338">
        <v>2.3057286683549422E-2</v>
      </c>
      <c r="L338">
        <v>0.18146575484367458</v>
      </c>
      <c r="M338">
        <v>7.7924255141751603E-3</v>
      </c>
      <c r="N338">
        <v>2.0510370387008321E-2</v>
      </c>
      <c r="O338">
        <v>0.35793609807782506</v>
      </c>
      <c r="P338">
        <v>1.6781188792579806E-2</v>
      </c>
      <c r="Q338">
        <v>2.3057286683549422E-2</v>
      </c>
      <c r="R338">
        <v>0.18146575484367458</v>
      </c>
      <c r="S338">
        <v>7.7924255141751603E-3</v>
      </c>
      <c r="T338">
        <v>2.0510370387008321E-2</v>
      </c>
      <c r="U338">
        <v>0.35793609807782506</v>
      </c>
      <c r="V338">
        <v>1.6781188792579806E-2</v>
      </c>
      <c r="W338">
        <v>8.8387090081199892E-3</v>
      </c>
      <c r="X338">
        <v>2.4322276567722848E-2</v>
      </c>
      <c r="Y338">
        <v>4.0432993887783474E-3</v>
      </c>
      <c r="Z338">
        <v>7.7536064953869959E-3</v>
      </c>
      <c r="AA338">
        <v>1.831319834701059E-3</v>
      </c>
      <c r="AB338">
        <v>3.0718026135681851E-4</v>
      </c>
      <c r="AC338">
        <v>8.8387090081199892E-3</v>
      </c>
      <c r="AD338">
        <v>2.4322276567722848E-2</v>
      </c>
      <c r="AE338">
        <v>4.0432993887783474E-3</v>
      </c>
      <c r="AF338">
        <v>7.7536064953869959E-3</v>
      </c>
      <c r="AG338">
        <v>1.831319834701059E-3</v>
      </c>
      <c r="AH338">
        <v>3.0718026135681851E-4</v>
      </c>
      <c r="AI338">
        <v>3.1895995691669413E-2</v>
      </c>
      <c r="AJ338">
        <v>0.20578803141139743</v>
      </c>
      <c r="AK338">
        <v>1.1835724902953508E-2</v>
      </c>
      <c r="AL338">
        <v>2.8263976882395316E-2</v>
      </c>
      <c r="AM338">
        <v>0.35976741791252614</v>
      </c>
      <c r="AN338">
        <v>1.7088369053936625E-2</v>
      </c>
      <c r="AO338">
        <v>3.1895995691669413E-2</v>
      </c>
      <c r="AP338">
        <v>0.20578803141139743</v>
      </c>
      <c r="AQ338">
        <v>1.1835724902953508E-2</v>
      </c>
      <c r="AR338">
        <v>2.8263976882395316E-2</v>
      </c>
      <c r="AS338">
        <v>0.35976741791252614</v>
      </c>
      <c r="AT338">
        <v>1.7088369053936625E-2</v>
      </c>
    </row>
    <row r="339" spans="1:46" x14ac:dyDescent="0.25">
      <c r="A339" s="21"/>
      <c r="B339" s="227" t="s">
        <v>227</v>
      </c>
      <c r="C339" s="18" t="s">
        <v>224</v>
      </c>
      <c r="D339">
        <v>0.18146575484367458</v>
      </c>
      <c r="E339">
        <v>0.18146575484367458</v>
      </c>
      <c r="F339">
        <v>2.4322276567722848E-2</v>
      </c>
      <c r="G339">
        <v>2.4322276567722848E-2</v>
      </c>
      <c r="H339">
        <v>0.20578803141139743</v>
      </c>
      <c r="I339">
        <v>0.20578803141139743</v>
      </c>
      <c r="K339">
        <v>0.18146575484367458</v>
      </c>
      <c r="L339">
        <v>7.7924255141751603E-3</v>
      </c>
      <c r="M339">
        <v>2.0510370387008321E-2</v>
      </c>
      <c r="N339">
        <v>0.35793609807782506</v>
      </c>
      <c r="O339">
        <v>1.6781188792579806E-2</v>
      </c>
      <c r="P339">
        <v>4.1651872718669922E-2</v>
      </c>
      <c r="Q339">
        <v>0.18146575484367458</v>
      </c>
      <c r="R339">
        <v>7.7924255141751603E-3</v>
      </c>
      <c r="S339">
        <v>2.0510370387008321E-2</v>
      </c>
      <c r="T339">
        <v>0.35793609807782506</v>
      </c>
      <c r="U339">
        <v>1.6781188792579806E-2</v>
      </c>
      <c r="V339">
        <v>4.1651872718669922E-2</v>
      </c>
      <c r="W339">
        <v>2.4322276567722848E-2</v>
      </c>
      <c r="X339">
        <v>4.0432993887783474E-3</v>
      </c>
      <c r="Y339">
        <v>7.7536064953869959E-3</v>
      </c>
      <c r="Z339">
        <v>1.831319834701059E-3</v>
      </c>
      <c r="AA339">
        <v>3.0718026135681851E-4</v>
      </c>
      <c r="AB339">
        <v>5.8050843061805009E-4</v>
      </c>
      <c r="AC339">
        <v>2.4322276567722848E-2</v>
      </c>
      <c r="AD339">
        <v>4.0432993887783474E-3</v>
      </c>
      <c r="AE339">
        <v>7.7536064953869959E-3</v>
      </c>
      <c r="AF339">
        <v>1.831319834701059E-3</v>
      </c>
      <c r="AG339">
        <v>3.0718026135681851E-4</v>
      </c>
      <c r="AH339">
        <v>5.8050843061805009E-4</v>
      </c>
      <c r="AI339">
        <v>0.20578803141139743</v>
      </c>
      <c r="AJ339">
        <v>1.1835724902953508E-2</v>
      </c>
      <c r="AK339">
        <v>2.8263976882395316E-2</v>
      </c>
      <c r="AL339">
        <v>0.35976741791252614</v>
      </c>
      <c r="AM339">
        <v>1.7088369053936625E-2</v>
      </c>
      <c r="AN339">
        <v>4.223238114928797E-2</v>
      </c>
      <c r="AO339">
        <v>0.20578803141139743</v>
      </c>
      <c r="AP339">
        <v>1.1835724902953508E-2</v>
      </c>
      <c r="AQ339">
        <v>2.8263976882395316E-2</v>
      </c>
      <c r="AR339">
        <v>0.35976741791252614</v>
      </c>
      <c r="AS339">
        <v>1.7088369053936625E-2</v>
      </c>
      <c r="AT339">
        <v>4.223238114928797E-2</v>
      </c>
    </row>
    <row r="340" spans="1:46" x14ac:dyDescent="0.25">
      <c r="A340" s="21"/>
      <c r="B340" s="227"/>
      <c r="C340" s="18" t="s">
        <v>225</v>
      </c>
      <c r="D340">
        <v>7.7924255141751603E-3</v>
      </c>
      <c r="E340">
        <v>7.7924255141751603E-3</v>
      </c>
      <c r="F340">
        <v>4.0432993887783474E-3</v>
      </c>
      <c r="G340">
        <v>4.0432993887783474E-3</v>
      </c>
      <c r="H340">
        <v>1.1835724902953508E-2</v>
      </c>
      <c r="I340">
        <v>1.1835724902953508E-2</v>
      </c>
      <c r="K340">
        <v>7.7924255141751603E-3</v>
      </c>
      <c r="L340">
        <v>2.0510370387008321E-2</v>
      </c>
      <c r="M340">
        <v>0.35793609807782506</v>
      </c>
      <c r="N340">
        <v>1.6781188792579806E-2</v>
      </c>
      <c r="O340">
        <v>4.1651872718669922E-2</v>
      </c>
      <c r="P340">
        <v>0.32780910552405729</v>
      </c>
      <c r="Q340">
        <v>7.7924255141751603E-3</v>
      </c>
      <c r="R340">
        <v>2.0510370387008321E-2</v>
      </c>
      <c r="S340">
        <v>0.35793609807782506</v>
      </c>
      <c r="T340">
        <v>1.6781188792579806E-2</v>
      </c>
      <c r="U340">
        <v>4.1651872718669922E-2</v>
      </c>
      <c r="V340">
        <v>0.32780910552405729</v>
      </c>
      <c r="W340">
        <v>4.0432993887783474E-3</v>
      </c>
      <c r="X340">
        <v>7.7536064953869959E-3</v>
      </c>
      <c r="Y340">
        <v>1.831319834701059E-3</v>
      </c>
      <c r="Z340">
        <v>3.0718026135681851E-4</v>
      </c>
      <c r="AA340">
        <v>5.8050843061805009E-4</v>
      </c>
      <c r="AB340">
        <v>1.5974376559309497E-3</v>
      </c>
      <c r="AC340">
        <v>4.0432993887783474E-3</v>
      </c>
      <c r="AD340">
        <v>7.7536064953869959E-3</v>
      </c>
      <c r="AE340">
        <v>1.831319834701059E-3</v>
      </c>
      <c r="AF340">
        <v>3.0718026135681851E-4</v>
      </c>
      <c r="AG340">
        <v>5.8050843061805009E-4</v>
      </c>
      <c r="AH340">
        <v>1.5974376559309497E-3</v>
      </c>
      <c r="AI340">
        <v>1.1835724902953508E-2</v>
      </c>
      <c r="AJ340">
        <v>2.8263976882395316E-2</v>
      </c>
      <c r="AK340">
        <v>0.35976741791252614</v>
      </c>
      <c r="AL340">
        <v>1.7088369053936625E-2</v>
      </c>
      <c r="AM340">
        <v>4.223238114928797E-2</v>
      </c>
      <c r="AN340">
        <v>0.32940654317998824</v>
      </c>
      <c r="AO340">
        <v>1.1835724902953508E-2</v>
      </c>
      <c r="AP340">
        <v>2.8263976882395316E-2</v>
      </c>
      <c r="AQ340">
        <v>0.35976741791252614</v>
      </c>
      <c r="AR340">
        <v>1.7088369053936625E-2</v>
      </c>
      <c r="AS340">
        <v>4.223238114928797E-2</v>
      </c>
      <c r="AT340">
        <v>0.32940654317998824</v>
      </c>
    </row>
    <row r="341" spans="1:46" x14ac:dyDescent="0.25">
      <c r="A341" s="21"/>
      <c r="B341" s="227"/>
      <c r="C341" s="18" t="s">
        <v>226</v>
      </c>
      <c r="D341">
        <v>2.0510370387008321E-2</v>
      </c>
      <c r="E341">
        <v>2.0510370387008321E-2</v>
      </c>
      <c r="F341">
        <v>7.7536064953869959E-3</v>
      </c>
      <c r="G341">
        <v>7.7536064953869959E-3</v>
      </c>
      <c r="H341">
        <v>2.8263976882395316E-2</v>
      </c>
      <c r="I341">
        <v>2.8263976882395316E-2</v>
      </c>
      <c r="K341">
        <v>2.0510370387008321E-2</v>
      </c>
      <c r="L341">
        <v>0.35793609807782506</v>
      </c>
      <c r="M341">
        <v>1.6781188792579806E-2</v>
      </c>
      <c r="N341">
        <v>4.1651872718669922E-2</v>
      </c>
      <c r="O341">
        <v>0.32780910552405729</v>
      </c>
      <c r="P341">
        <v>1.4076639638509967E-2</v>
      </c>
      <c r="Q341">
        <v>2.0510370387008321E-2</v>
      </c>
      <c r="R341">
        <v>0.35793609807782506</v>
      </c>
      <c r="S341">
        <v>1.6781188792579806E-2</v>
      </c>
      <c r="T341">
        <v>4.1651872718669922E-2</v>
      </c>
      <c r="U341">
        <v>0.32780910552405729</v>
      </c>
      <c r="V341">
        <v>1.4076639638509967E-2</v>
      </c>
      <c r="W341">
        <v>7.7536064953869959E-3</v>
      </c>
      <c r="X341">
        <v>1.831319834701059E-3</v>
      </c>
      <c r="Y341">
        <v>3.0718026135681851E-4</v>
      </c>
      <c r="Z341">
        <v>5.8050843061805009E-4</v>
      </c>
      <c r="AA341">
        <v>1.5974376559309497E-3</v>
      </c>
      <c r="AB341">
        <v>2.6555568019518804E-4</v>
      </c>
      <c r="AC341">
        <v>7.7536064953869959E-3</v>
      </c>
      <c r="AD341">
        <v>1.831319834701059E-3</v>
      </c>
      <c r="AE341">
        <v>3.0718026135681851E-4</v>
      </c>
      <c r="AF341">
        <v>5.8050843061805009E-4</v>
      </c>
      <c r="AG341">
        <v>1.5974376559309497E-3</v>
      </c>
      <c r="AH341">
        <v>2.6555568019518804E-4</v>
      </c>
      <c r="AI341">
        <v>2.8263976882395316E-2</v>
      </c>
      <c r="AJ341">
        <v>0.35976741791252614</v>
      </c>
      <c r="AK341">
        <v>1.7088369053936625E-2</v>
      </c>
      <c r="AL341">
        <v>4.223238114928797E-2</v>
      </c>
      <c r="AM341">
        <v>0.32940654317998824</v>
      </c>
      <c r="AN341">
        <v>1.4342195318705155E-2</v>
      </c>
      <c r="AO341">
        <v>2.8263976882395316E-2</v>
      </c>
      <c r="AP341">
        <v>0.35976741791252614</v>
      </c>
      <c r="AQ341">
        <v>1.7088369053936625E-2</v>
      </c>
      <c r="AR341">
        <v>4.223238114928797E-2</v>
      </c>
      <c r="AS341">
        <v>0.32940654317998824</v>
      </c>
      <c r="AT341">
        <v>1.4342195318705155E-2</v>
      </c>
    </row>
    <row r="342" spans="1:46" x14ac:dyDescent="0.25">
      <c r="A342" s="21" t="s">
        <v>92</v>
      </c>
      <c r="B342" s="227" t="s">
        <v>223</v>
      </c>
      <c r="C342" s="18" t="s">
        <v>224</v>
      </c>
      <c r="D342">
        <v>0.35793609807782506</v>
      </c>
      <c r="E342">
        <v>0.35793609807782506</v>
      </c>
      <c r="F342">
        <v>1.831319834701059E-3</v>
      </c>
      <c r="G342">
        <v>1.831319834701059E-3</v>
      </c>
      <c r="H342">
        <v>0.35976741791252614</v>
      </c>
      <c r="I342">
        <v>0.35976741791252614</v>
      </c>
      <c r="K342">
        <v>0.35793609807782506</v>
      </c>
      <c r="L342">
        <v>1.6781188792579806E-2</v>
      </c>
      <c r="M342">
        <v>4.1651872718669922E-2</v>
      </c>
      <c r="N342">
        <v>0.32780910552405729</v>
      </c>
      <c r="O342">
        <v>1.4076639638509967E-2</v>
      </c>
      <c r="P342">
        <v>3.7050991666853737E-2</v>
      </c>
      <c r="Q342">
        <v>0.35793609807782506</v>
      </c>
      <c r="R342">
        <v>1.6781188792579806E-2</v>
      </c>
      <c r="S342">
        <v>4.1651872718669922E-2</v>
      </c>
      <c r="T342">
        <v>0.32780910552405729</v>
      </c>
      <c r="U342">
        <v>1.4076639638509967E-2</v>
      </c>
      <c r="V342">
        <v>3.7050991666853737E-2</v>
      </c>
      <c r="W342">
        <v>1.831319834701059E-3</v>
      </c>
      <c r="X342">
        <v>3.0718026135681851E-4</v>
      </c>
      <c r="Y342">
        <v>5.8050843061805009E-4</v>
      </c>
      <c r="Z342">
        <v>1.5974376559309497E-3</v>
      </c>
      <c r="AA342">
        <v>2.6555568019518804E-4</v>
      </c>
      <c r="AB342">
        <v>5.0924110456990863E-4</v>
      </c>
      <c r="AC342">
        <v>1.831319834701059E-3</v>
      </c>
      <c r="AD342">
        <v>3.0718026135681851E-4</v>
      </c>
      <c r="AE342">
        <v>5.8050843061805009E-4</v>
      </c>
      <c r="AF342">
        <v>1.5974376559309497E-3</v>
      </c>
      <c r="AG342">
        <v>2.6555568019518804E-4</v>
      </c>
      <c r="AH342">
        <v>5.0924110456990863E-4</v>
      </c>
      <c r="AI342">
        <v>0.35976741791252614</v>
      </c>
      <c r="AJ342">
        <v>1.7088369053936625E-2</v>
      </c>
      <c r="AK342">
        <v>4.223238114928797E-2</v>
      </c>
      <c r="AL342">
        <v>0.32940654317998824</v>
      </c>
      <c r="AM342">
        <v>1.4342195318705155E-2</v>
      </c>
      <c r="AN342">
        <v>3.7560232771423646E-2</v>
      </c>
      <c r="AO342">
        <v>0.35976741791252614</v>
      </c>
      <c r="AP342">
        <v>1.7088369053936625E-2</v>
      </c>
      <c r="AQ342">
        <v>4.223238114928797E-2</v>
      </c>
      <c r="AR342">
        <v>0.32940654317998824</v>
      </c>
      <c r="AS342">
        <v>1.4342195318705155E-2</v>
      </c>
      <c r="AT342">
        <v>3.7560232771423646E-2</v>
      </c>
    </row>
    <row r="343" spans="1:46" x14ac:dyDescent="0.25">
      <c r="A343" s="21"/>
      <c r="B343" s="227"/>
      <c r="C343" s="18" t="s">
        <v>225</v>
      </c>
      <c r="D343">
        <v>1.6781188792579806E-2</v>
      </c>
      <c r="E343">
        <v>1.6781188792579806E-2</v>
      </c>
      <c r="F343">
        <v>3.0718026135681851E-4</v>
      </c>
      <c r="G343">
        <v>3.0718026135681851E-4</v>
      </c>
      <c r="H343">
        <v>1.7088369053936625E-2</v>
      </c>
      <c r="I343">
        <v>1.7088369053936625E-2</v>
      </c>
      <c r="K343">
        <v>1.6781188792579806E-2</v>
      </c>
      <c r="L343">
        <v>4.1651872718669922E-2</v>
      </c>
      <c r="M343">
        <v>0.32780910552405729</v>
      </c>
      <c r="N343">
        <v>1.4076639638509967E-2</v>
      </c>
      <c r="O343">
        <v>3.7050991666853737E-2</v>
      </c>
      <c r="P343">
        <v>0.22328394689616704</v>
      </c>
      <c r="Q343">
        <v>1.6781188792579806E-2</v>
      </c>
      <c r="R343">
        <v>4.1651872718669922E-2</v>
      </c>
      <c r="S343">
        <v>0.32780910552405729</v>
      </c>
      <c r="T343">
        <v>1.4076639638509967E-2</v>
      </c>
      <c r="U343">
        <v>3.7050991666853737E-2</v>
      </c>
      <c r="V343">
        <v>0.22328394689616704</v>
      </c>
      <c r="W343">
        <v>3.0718026135681851E-4</v>
      </c>
      <c r="X343">
        <v>5.8050843061805009E-4</v>
      </c>
      <c r="Y343">
        <v>1.5974376559309497E-3</v>
      </c>
      <c r="Z343">
        <v>2.6555568019518804E-4</v>
      </c>
      <c r="AA343">
        <v>5.0924110456990863E-4</v>
      </c>
      <c r="AB343">
        <v>2.6535036740373313E-2</v>
      </c>
      <c r="AC343">
        <v>3.0718026135681851E-4</v>
      </c>
      <c r="AD343">
        <v>5.8050843061805009E-4</v>
      </c>
      <c r="AE343">
        <v>1.5974376559309497E-3</v>
      </c>
      <c r="AF343">
        <v>2.6555568019518804E-4</v>
      </c>
      <c r="AG343">
        <v>5.0924110456990863E-4</v>
      </c>
      <c r="AH343">
        <v>2.6535036740373313E-2</v>
      </c>
      <c r="AI343">
        <v>1.7088369053936625E-2</v>
      </c>
      <c r="AJ343">
        <v>4.223238114928797E-2</v>
      </c>
      <c r="AK343">
        <v>0.32940654317998824</v>
      </c>
      <c r="AL343">
        <v>1.4342195318705155E-2</v>
      </c>
      <c r="AM343">
        <v>3.7560232771423646E-2</v>
      </c>
      <c r="AN343">
        <v>0.24981898363654034</v>
      </c>
      <c r="AO343">
        <v>1.7088369053936625E-2</v>
      </c>
      <c r="AP343">
        <v>4.223238114928797E-2</v>
      </c>
      <c r="AQ343">
        <v>0.32940654317998824</v>
      </c>
      <c r="AR343">
        <v>1.4342195318705155E-2</v>
      </c>
      <c r="AS343">
        <v>3.7560232771423646E-2</v>
      </c>
      <c r="AT343">
        <v>0.24981898363654034</v>
      </c>
    </row>
    <row r="344" spans="1:46" x14ac:dyDescent="0.25">
      <c r="A344" s="21"/>
      <c r="B344" s="227"/>
      <c r="C344" s="18" t="s">
        <v>226</v>
      </c>
      <c r="D344">
        <v>4.1651872718669922E-2</v>
      </c>
      <c r="E344">
        <v>4.1651872718669922E-2</v>
      </c>
      <c r="F344">
        <v>5.8050843061805009E-4</v>
      </c>
      <c r="G344">
        <v>5.8050843061805009E-4</v>
      </c>
      <c r="H344">
        <v>4.223238114928797E-2</v>
      </c>
      <c r="I344">
        <v>4.223238114928797E-2</v>
      </c>
      <c r="K344">
        <v>4.1651872718669922E-2</v>
      </c>
      <c r="L344">
        <v>0.32780910552405729</v>
      </c>
      <c r="M344">
        <v>1.4076639638509967E-2</v>
      </c>
      <c r="N344">
        <v>3.7050991666853737E-2</v>
      </c>
      <c r="O344">
        <v>0.22328394689616704</v>
      </c>
      <c r="P344">
        <v>1.0468265389656926E-2</v>
      </c>
      <c r="Q344">
        <v>4.1651872718669922E-2</v>
      </c>
      <c r="R344">
        <v>0.32780910552405729</v>
      </c>
      <c r="S344">
        <v>1.4076639638509967E-2</v>
      </c>
      <c r="T344">
        <v>3.7050991666853737E-2</v>
      </c>
      <c r="U344">
        <v>0.22328394689616704</v>
      </c>
      <c r="V344">
        <v>1.0468265389656926E-2</v>
      </c>
      <c r="W344">
        <v>5.8050843061805009E-4</v>
      </c>
      <c r="X344">
        <v>1.5974376559309497E-3</v>
      </c>
      <c r="Y344">
        <v>2.6555568019518804E-4</v>
      </c>
      <c r="Z344">
        <v>5.0924110456990863E-4</v>
      </c>
      <c r="AA344">
        <v>2.6535036740373313E-2</v>
      </c>
      <c r="AB344">
        <v>4.4509098665177814E-3</v>
      </c>
      <c r="AC344">
        <v>5.8050843061805009E-4</v>
      </c>
      <c r="AD344">
        <v>1.5974376559309497E-3</v>
      </c>
      <c r="AE344">
        <v>2.6555568019518804E-4</v>
      </c>
      <c r="AF344">
        <v>5.0924110456990863E-4</v>
      </c>
      <c r="AG344">
        <v>2.6535036740373313E-2</v>
      </c>
      <c r="AH344">
        <v>4.4509098665177814E-3</v>
      </c>
      <c r="AI344">
        <v>4.223238114928797E-2</v>
      </c>
      <c r="AJ344">
        <v>0.32940654317998824</v>
      </c>
      <c r="AK344">
        <v>1.4342195318705155E-2</v>
      </c>
      <c r="AL344">
        <v>3.7560232771423646E-2</v>
      </c>
      <c r="AM344">
        <v>0.24981898363654034</v>
      </c>
      <c r="AN344">
        <v>1.4919175256174706E-2</v>
      </c>
      <c r="AO344">
        <v>4.223238114928797E-2</v>
      </c>
      <c r="AP344">
        <v>0.32940654317998824</v>
      </c>
      <c r="AQ344">
        <v>1.4342195318705155E-2</v>
      </c>
      <c r="AR344">
        <v>3.7560232771423646E-2</v>
      </c>
      <c r="AS344">
        <v>0.24981898363654034</v>
      </c>
      <c r="AT344">
        <v>1.4919175256174706E-2</v>
      </c>
    </row>
    <row r="345" spans="1:46" x14ac:dyDescent="0.25">
      <c r="A345" s="21"/>
      <c r="B345" s="227" t="s">
        <v>227</v>
      </c>
      <c r="C345" s="18" t="s">
        <v>224</v>
      </c>
      <c r="D345">
        <v>0.32780910552405729</v>
      </c>
      <c r="E345">
        <v>0.32780910552405729</v>
      </c>
      <c r="F345">
        <v>1.5974376559309497E-3</v>
      </c>
      <c r="G345">
        <v>1.5974376559309497E-3</v>
      </c>
      <c r="H345">
        <v>0.32940654317998824</v>
      </c>
      <c r="I345">
        <v>0.32940654317998824</v>
      </c>
      <c r="K345">
        <v>0.32780910552405729</v>
      </c>
      <c r="L345">
        <v>1.4076639638509967E-2</v>
      </c>
      <c r="M345">
        <v>3.7050991666853737E-2</v>
      </c>
      <c r="N345">
        <v>0.22328394689616704</v>
      </c>
      <c r="O345">
        <v>1.0468265389656926E-2</v>
      </c>
      <c r="P345">
        <v>2.5982834886408377E-2</v>
      </c>
      <c r="Q345">
        <v>0.32780910552405729</v>
      </c>
      <c r="R345">
        <v>1.4076639638509967E-2</v>
      </c>
      <c r="S345">
        <v>3.7050991666853737E-2</v>
      </c>
      <c r="T345">
        <v>0.22328394689616704</v>
      </c>
      <c r="U345">
        <v>1.0468265389656926E-2</v>
      </c>
      <c r="V345">
        <v>2.5982834886408377E-2</v>
      </c>
      <c r="W345">
        <v>1.5974376559309497E-3</v>
      </c>
      <c r="X345">
        <v>2.6555568019518804E-4</v>
      </c>
      <c r="Y345">
        <v>5.0924110456990863E-4</v>
      </c>
      <c r="Z345">
        <v>2.6535036740373313E-2</v>
      </c>
      <c r="AA345">
        <v>4.4509098665177814E-3</v>
      </c>
      <c r="AB345">
        <v>8.41131747861012E-3</v>
      </c>
      <c r="AC345">
        <v>1.5974376559309497E-3</v>
      </c>
      <c r="AD345">
        <v>2.6555568019518804E-4</v>
      </c>
      <c r="AE345">
        <v>5.0924110456990863E-4</v>
      </c>
      <c r="AF345">
        <v>2.6535036740373313E-2</v>
      </c>
      <c r="AG345">
        <v>4.4509098665177814E-3</v>
      </c>
      <c r="AH345">
        <v>8.41131747861012E-3</v>
      </c>
      <c r="AI345">
        <v>0.32940654317998824</v>
      </c>
      <c r="AJ345">
        <v>1.4342195318705155E-2</v>
      </c>
      <c r="AK345">
        <v>3.7560232771423646E-2</v>
      </c>
      <c r="AL345">
        <v>0.24981898363654034</v>
      </c>
      <c r="AM345">
        <v>1.4919175256174706E-2</v>
      </c>
      <c r="AN345">
        <v>3.4394152365018499E-2</v>
      </c>
      <c r="AO345">
        <v>0.32940654317998824</v>
      </c>
      <c r="AP345">
        <v>1.4342195318705155E-2</v>
      </c>
      <c r="AQ345">
        <v>3.7560232771423646E-2</v>
      </c>
      <c r="AR345">
        <v>0.24981898363654034</v>
      </c>
      <c r="AS345">
        <v>1.4919175256174706E-2</v>
      </c>
      <c r="AT345">
        <v>3.4394152365018499E-2</v>
      </c>
    </row>
    <row r="346" spans="1:46" x14ac:dyDescent="0.25">
      <c r="A346" s="21"/>
      <c r="B346" s="227"/>
      <c r="C346" s="18" t="s">
        <v>225</v>
      </c>
      <c r="D346">
        <v>1.4076639638509967E-2</v>
      </c>
      <c r="E346">
        <v>1.4076639638509967E-2</v>
      </c>
      <c r="F346">
        <v>2.6555568019518804E-4</v>
      </c>
      <c r="G346">
        <v>2.6555568019518804E-4</v>
      </c>
      <c r="H346">
        <v>1.4342195318705155E-2</v>
      </c>
      <c r="I346">
        <v>1.4342195318705155E-2</v>
      </c>
      <c r="K346">
        <v>1.4076639638509967E-2</v>
      </c>
      <c r="L346">
        <v>3.7050991666853737E-2</v>
      </c>
      <c r="M346">
        <v>0.22328394689616704</v>
      </c>
      <c r="N346">
        <v>1.0468265389656926E-2</v>
      </c>
      <c r="O346">
        <v>2.5982834886408377E-2</v>
      </c>
      <c r="P346">
        <v>0.20449044201738809</v>
      </c>
      <c r="Q346">
        <v>1.4076639638509967E-2</v>
      </c>
      <c r="R346">
        <v>3.7050991666853737E-2</v>
      </c>
      <c r="S346">
        <v>0.22328394689616704</v>
      </c>
      <c r="T346">
        <v>1.0468265389656926E-2</v>
      </c>
      <c r="U346">
        <v>2.5982834886408377E-2</v>
      </c>
      <c r="V346">
        <v>0.20449044201738809</v>
      </c>
      <c r="W346">
        <v>2.6555568019518804E-4</v>
      </c>
      <c r="X346">
        <v>5.0924110456990863E-4</v>
      </c>
      <c r="Y346">
        <v>2.6535036740373313E-2</v>
      </c>
      <c r="Z346">
        <v>4.4509098665177814E-3</v>
      </c>
      <c r="AA346">
        <v>8.41131747861012E-3</v>
      </c>
      <c r="AB346">
        <v>2.3146184564479918E-2</v>
      </c>
      <c r="AC346">
        <v>2.6555568019518804E-4</v>
      </c>
      <c r="AD346">
        <v>5.0924110456990863E-4</v>
      </c>
      <c r="AE346">
        <v>2.6535036740373313E-2</v>
      </c>
      <c r="AF346">
        <v>4.4509098665177814E-3</v>
      </c>
      <c r="AG346">
        <v>8.41131747861012E-3</v>
      </c>
      <c r="AH346">
        <v>2.3146184564479918E-2</v>
      </c>
      <c r="AI346">
        <v>1.4342195318705155E-2</v>
      </c>
      <c r="AJ346">
        <v>3.7560232771423646E-2</v>
      </c>
      <c r="AK346">
        <v>0.24981898363654034</v>
      </c>
      <c r="AL346">
        <v>1.4919175256174706E-2</v>
      </c>
      <c r="AM346">
        <v>3.4394152365018499E-2</v>
      </c>
      <c r="AN346">
        <v>0.22763662658186801</v>
      </c>
      <c r="AO346">
        <v>1.4342195318705155E-2</v>
      </c>
      <c r="AP346">
        <v>3.7560232771423646E-2</v>
      </c>
      <c r="AQ346">
        <v>0.24981898363654034</v>
      </c>
      <c r="AR346">
        <v>1.4919175256174706E-2</v>
      </c>
      <c r="AS346">
        <v>3.4394152365018499E-2</v>
      </c>
      <c r="AT346">
        <v>0.22763662658186801</v>
      </c>
    </row>
    <row r="347" spans="1:46" x14ac:dyDescent="0.25">
      <c r="A347" s="21"/>
      <c r="B347" s="227"/>
      <c r="C347" s="18" t="s">
        <v>226</v>
      </c>
      <c r="D347">
        <v>3.7050991666853737E-2</v>
      </c>
      <c r="E347">
        <v>3.7050991666853737E-2</v>
      </c>
      <c r="F347">
        <v>5.0924110456990863E-4</v>
      </c>
      <c r="G347">
        <v>5.0924110456990863E-4</v>
      </c>
      <c r="H347">
        <v>3.7560232771423646E-2</v>
      </c>
      <c r="I347">
        <v>3.7560232771423646E-2</v>
      </c>
      <c r="K347">
        <v>3.7050991666853737E-2</v>
      </c>
      <c r="L347">
        <v>0.22328394689616704</v>
      </c>
      <c r="M347">
        <v>1.0468265389656926E-2</v>
      </c>
      <c r="N347">
        <v>2.5982834886408377E-2</v>
      </c>
      <c r="O347">
        <v>0.20449044201738809</v>
      </c>
      <c r="P347">
        <v>8.7811418697371687E-3</v>
      </c>
      <c r="Q347">
        <v>3.7050991666853737E-2</v>
      </c>
      <c r="R347">
        <v>0.22328394689616704</v>
      </c>
      <c r="S347">
        <v>1.0468265389656926E-2</v>
      </c>
      <c r="T347">
        <v>2.5982834886408377E-2</v>
      </c>
      <c r="U347">
        <v>0.20449044201738809</v>
      </c>
      <c r="V347">
        <v>8.7811418697371687E-3</v>
      </c>
      <c r="W347">
        <v>5.0924110456990863E-4</v>
      </c>
      <c r="X347">
        <v>2.6535036740373313E-2</v>
      </c>
      <c r="Y347">
        <v>4.4509098665177814E-3</v>
      </c>
      <c r="Z347">
        <v>8.41131747861012E-3</v>
      </c>
      <c r="AA347">
        <v>2.3146184564479918E-2</v>
      </c>
      <c r="AB347">
        <v>3.8477875885314168E-3</v>
      </c>
      <c r="AC347">
        <v>5.0924110456990863E-4</v>
      </c>
      <c r="AD347">
        <v>2.6535036740373313E-2</v>
      </c>
      <c r="AE347">
        <v>4.4509098665177814E-3</v>
      </c>
      <c r="AF347">
        <v>8.41131747861012E-3</v>
      </c>
      <c r="AG347">
        <v>2.3146184564479918E-2</v>
      </c>
      <c r="AH347">
        <v>3.8477875885314168E-3</v>
      </c>
      <c r="AI347">
        <v>3.7560232771423646E-2</v>
      </c>
      <c r="AJ347">
        <v>0.24981898363654034</v>
      </c>
      <c r="AK347">
        <v>1.4919175256174706E-2</v>
      </c>
      <c r="AL347">
        <v>3.4394152365018499E-2</v>
      </c>
      <c r="AM347">
        <v>0.22763662658186801</v>
      </c>
      <c r="AN347">
        <v>1.2628929458268585E-2</v>
      </c>
      <c r="AO347">
        <v>3.7560232771423646E-2</v>
      </c>
      <c r="AP347">
        <v>0.24981898363654034</v>
      </c>
      <c r="AQ347">
        <v>1.4919175256174706E-2</v>
      </c>
      <c r="AR347">
        <v>3.4394152365018499E-2</v>
      </c>
      <c r="AS347">
        <v>0.22763662658186801</v>
      </c>
      <c r="AT347">
        <v>1.2628929458268585E-2</v>
      </c>
    </row>
    <row r="348" spans="1:46" x14ac:dyDescent="0.25">
      <c r="A348" s="21" t="s">
        <v>93</v>
      </c>
      <c r="B348" s="227" t="s">
        <v>223</v>
      </c>
      <c r="C348" s="18" t="s">
        <v>224</v>
      </c>
      <c r="D348">
        <v>0.22328394689616704</v>
      </c>
      <c r="E348">
        <v>0.22328394689616704</v>
      </c>
      <c r="F348">
        <v>2.6535036740373313E-2</v>
      </c>
      <c r="G348">
        <v>2.6535036740373313E-2</v>
      </c>
      <c r="H348">
        <v>0.24981898363654034</v>
      </c>
      <c r="I348">
        <v>0.24981898363654034</v>
      </c>
      <c r="K348">
        <v>0.22328394689616704</v>
      </c>
      <c r="L348">
        <v>1.0468265389656926E-2</v>
      </c>
      <c r="M348">
        <v>2.5982834886408377E-2</v>
      </c>
      <c r="N348">
        <v>0.20449044201738809</v>
      </c>
      <c r="O348">
        <v>8.7811418697371687E-3</v>
      </c>
      <c r="P348">
        <v>2.3112761468370664E-2</v>
      </c>
      <c r="Q348">
        <v>0.22328394689616704</v>
      </c>
      <c r="R348">
        <v>1.0468265389656926E-2</v>
      </c>
      <c r="S348">
        <v>2.5982834886408377E-2</v>
      </c>
      <c r="T348">
        <v>0.20449044201738809</v>
      </c>
      <c r="U348">
        <v>8.7811418697371687E-3</v>
      </c>
      <c r="V348">
        <v>2.3112761468370664E-2</v>
      </c>
      <c r="W348">
        <v>2.6535036740373313E-2</v>
      </c>
      <c r="X348">
        <v>4.4509098665177814E-3</v>
      </c>
      <c r="Y348">
        <v>8.41131747861012E-3</v>
      </c>
      <c r="Z348">
        <v>2.3146184564479918E-2</v>
      </c>
      <c r="AA348">
        <v>3.8477875885314168E-3</v>
      </c>
      <c r="AB348">
        <v>7.3786845767859028E-3</v>
      </c>
      <c r="AC348">
        <v>2.6535036740373313E-2</v>
      </c>
      <c r="AD348">
        <v>4.4509098665177814E-3</v>
      </c>
      <c r="AE348">
        <v>8.41131747861012E-3</v>
      </c>
      <c r="AF348">
        <v>2.3146184564479918E-2</v>
      </c>
      <c r="AG348">
        <v>3.8477875885314168E-3</v>
      </c>
      <c r="AH348">
        <v>7.3786845767859028E-3</v>
      </c>
      <c r="AI348">
        <v>0.24981898363654034</v>
      </c>
      <c r="AJ348">
        <v>1.4919175256174706E-2</v>
      </c>
      <c r="AK348">
        <v>3.4394152365018499E-2</v>
      </c>
      <c r="AL348">
        <v>0.22763662658186801</v>
      </c>
      <c r="AM348">
        <v>1.2628929458268585E-2</v>
      </c>
      <c r="AN348">
        <v>3.0491446045156568E-2</v>
      </c>
      <c r="AO348">
        <v>0.24981898363654034</v>
      </c>
      <c r="AP348">
        <v>1.4919175256174706E-2</v>
      </c>
      <c r="AQ348">
        <v>3.4394152365018499E-2</v>
      </c>
      <c r="AR348">
        <v>0.22763662658186801</v>
      </c>
      <c r="AS348">
        <v>1.2628929458268585E-2</v>
      </c>
      <c r="AT348">
        <v>3.0491446045156568E-2</v>
      </c>
    </row>
    <row r="349" spans="1:46" x14ac:dyDescent="0.25">
      <c r="A349" s="21"/>
      <c r="B349" s="227"/>
      <c r="C349" s="18" t="s">
        <v>225</v>
      </c>
      <c r="D349">
        <v>1.0468265389656926E-2</v>
      </c>
      <c r="E349">
        <v>1.0468265389656926E-2</v>
      </c>
      <c r="F349">
        <v>4.4509098665177814E-3</v>
      </c>
      <c r="G349">
        <v>4.4509098665177814E-3</v>
      </c>
      <c r="H349">
        <v>1.4919175256174706E-2</v>
      </c>
      <c r="I349">
        <v>1.4919175256174706E-2</v>
      </c>
      <c r="K349">
        <v>1.0468265389656926E-2</v>
      </c>
      <c r="L349">
        <v>2.5982834886408377E-2</v>
      </c>
      <c r="M349">
        <v>0.20449044201738809</v>
      </c>
      <c r="N349">
        <v>8.7811418697371687E-3</v>
      </c>
      <c r="O349">
        <v>2.3112761468370664E-2</v>
      </c>
      <c r="P349">
        <v>6.1786588358672186E-2</v>
      </c>
      <c r="Q349">
        <v>1.0468265389656926E-2</v>
      </c>
      <c r="R349">
        <v>2.5982834886408377E-2</v>
      </c>
      <c r="S349">
        <v>0.20449044201738809</v>
      </c>
      <c r="T349">
        <v>8.7811418697371687E-3</v>
      </c>
      <c r="U349">
        <v>2.3112761468370664E-2</v>
      </c>
      <c r="V349">
        <v>6.1786588358672186E-2</v>
      </c>
      <c r="W349">
        <v>4.4509098665177814E-3</v>
      </c>
      <c r="X349">
        <v>8.41131747861012E-3</v>
      </c>
      <c r="Y349">
        <v>2.3146184564479918E-2</v>
      </c>
      <c r="Z349">
        <v>3.8477875885314168E-3</v>
      </c>
      <c r="AA349">
        <v>7.3786845767859028E-3</v>
      </c>
      <c r="AB349">
        <v>1.2996463343039773E-2</v>
      </c>
      <c r="AC349">
        <v>4.4509098665177814E-3</v>
      </c>
      <c r="AD349">
        <v>8.41131747861012E-3</v>
      </c>
      <c r="AE349">
        <v>2.3146184564479918E-2</v>
      </c>
      <c r="AF349">
        <v>3.8477875885314168E-3</v>
      </c>
      <c r="AG349">
        <v>7.3786845767859028E-3</v>
      </c>
      <c r="AH349">
        <v>1.2996463343039773E-2</v>
      </c>
      <c r="AI349">
        <v>1.4919175256174706E-2</v>
      </c>
      <c r="AJ349">
        <v>3.4394152365018499E-2</v>
      </c>
      <c r="AK349">
        <v>0.22763662658186801</v>
      </c>
      <c r="AL349">
        <v>1.2628929458268585E-2</v>
      </c>
      <c r="AM349">
        <v>3.0491446045156568E-2</v>
      </c>
      <c r="AN349">
        <v>7.4783051701711956E-2</v>
      </c>
      <c r="AO349">
        <v>1.4919175256174706E-2</v>
      </c>
      <c r="AP349">
        <v>3.4394152365018499E-2</v>
      </c>
      <c r="AQ349">
        <v>0.22763662658186801</v>
      </c>
      <c r="AR349">
        <v>1.2628929458268585E-2</v>
      </c>
      <c r="AS349">
        <v>3.0491446045156568E-2</v>
      </c>
      <c r="AT349">
        <v>7.4783051701711956E-2</v>
      </c>
    </row>
    <row r="350" spans="1:46" x14ac:dyDescent="0.25">
      <c r="A350" s="21"/>
      <c r="B350" s="227"/>
      <c r="C350" s="18" t="s">
        <v>226</v>
      </c>
      <c r="D350">
        <v>2.5982834886408377E-2</v>
      </c>
      <c r="E350">
        <v>2.5982834886408377E-2</v>
      </c>
      <c r="F350">
        <v>8.41131747861012E-3</v>
      </c>
      <c r="G350">
        <v>8.41131747861012E-3</v>
      </c>
      <c r="H350">
        <v>3.4394152365018499E-2</v>
      </c>
      <c r="I350">
        <v>3.4394152365018499E-2</v>
      </c>
      <c r="K350">
        <v>2.5982834886408377E-2</v>
      </c>
      <c r="L350">
        <v>0.20449044201738809</v>
      </c>
      <c r="M350">
        <v>8.7811418697371687E-3</v>
      </c>
      <c r="N350">
        <v>2.3112761468370664E-2</v>
      </c>
      <c r="O350">
        <v>6.1786588358672186E-2</v>
      </c>
      <c r="P350">
        <v>2.8967528272905618E-3</v>
      </c>
      <c r="Q350">
        <v>2.5982834886408377E-2</v>
      </c>
      <c r="R350">
        <v>0.20449044201738809</v>
      </c>
      <c r="S350">
        <v>8.7811418697371687E-3</v>
      </c>
      <c r="T350">
        <v>2.3112761468370664E-2</v>
      </c>
      <c r="U350">
        <v>6.1786588358672186E-2</v>
      </c>
      <c r="V350">
        <v>2.8967528272905618E-3</v>
      </c>
      <c r="W350">
        <v>8.41131747861012E-3</v>
      </c>
      <c r="X350">
        <v>2.3146184564479918E-2</v>
      </c>
      <c r="Y350">
        <v>3.8477875885314168E-3</v>
      </c>
      <c r="Z350">
        <v>7.3786845767859028E-3</v>
      </c>
      <c r="AA350">
        <v>1.2996463343039773E-2</v>
      </c>
      <c r="AB350">
        <v>2.1799889515645185E-3</v>
      </c>
      <c r="AC350">
        <v>8.41131747861012E-3</v>
      </c>
      <c r="AD350">
        <v>2.3146184564479918E-2</v>
      </c>
      <c r="AE350">
        <v>3.8477875885314168E-3</v>
      </c>
      <c r="AF350">
        <v>7.3786845767859028E-3</v>
      </c>
      <c r="AG350">
        <v>1.2996463343039773E-2</v>
      </c>
      <c r="AH350">
        <v>2.1799889515645185E-3</v>
      </c>
      <c r="AI350">
        <v>3.4394152365018499E-2</v>
      </c>
      <c r="AJ350">
        <v>0.22763662658186801</v>
      </c>
      <c r="AK350">
        <v>1.2628929458268585E-2</v>
      </c>
      <c r="AL350">
        <v>3.0491446045156568E-2</v>
      </c>
      <c r="AM350">
        <v>7.4783051701711956E-2</v>
      </c>
      <c r="AN350">
        <v>5.0767417788550803E-3</v>
      </c>
      <c r="AO350">
        <v>3.4394152365018499E-2</v>
      </c>
      <c r="AP350">
        <v>0.22763662658186801</v>
      </c>
      <c r="AQ350">
        <v>1.2628929458268585E-2</v>
      </c>
      <c r="AR350">
        <v>3.0491446045156568E-2</v>
      </c>
      <c r="AS350">
        <v>7.4783051701711956E-2</v>
      </c>
      <c r="AT350">
        <v>5.0767417788550803E-3</v>
      </c>
    </row>
    <row r="351" spans="1:46" x14ac:dyDescent="0.25">
      <c r="A351" s="21"/>
      <c r="B351" s="227" t="s">
        <v>227</v>
      </c>
      <c r="C351" s="18" t="s">
        <v>224</v>
      </c>
      <c r="D351">
        <v>0.20449044201738809</v>
      </c>
      <c r="E351">
        <v>0.20449044201738809</v>
      </c>
      <c r="F351">
        <v>2.3146184564479918E-2</v>
      </c>
      <c r="G351">
        <v>2.3146184564479918E-2</v>
      </c>
      <c r="H351">
        <v>0.22763662658186801</v>
      </c>
      <c r="I351">
        <v>0.22763662658186801</v>
      </c>
      <c r="K351">
        <v>0.20449044201738809</v>
      </c>
      <c r="L351">
        <v>8.7811418697371687E-3</v>
      </c>
      <c r="M351">
        <v>2.3112761468370664E-2</v>
      </c>
      <c r="N351">
        <v>6.1786588358672186E-2</v>
      </c>
      <c r="O351">
        <v>2.8967528272905618E-3</v>
      </c>
      <c r="P351">
        <v>7.189906600246594E-3</v>
      </c>
      <c r="Q351">
        <v>0.20449044201738809</v>
      </c>
      <c r="R351">
        <v>8.7811418697371687E-3</v>
      </c>
      <c r="S351">
        <v>2.3112761468370664E-2</v>
      </c>
      <c r="T351">
        <v>6.1786588358672186E-2</v>
      </c>
      <c r="U351">
        <v>2.8967528272905618E-3</v>
      </c>
      <c r="V351">
        <v>7.189906600246594E-3</v>
      </c>
      <c r="W351">
        <v>2.3146184564479918E-2</v>
      </c>
      <c r="X351">
        <v>3.8477875885314168E-3</v>
      </c>
      <c r="Y351">
        <v>7.3786845767859028E-3</v>
      </c>
      <c r="Z351">
        <v>1.2996463343039773E-2</v>
      </c>
      <c r="AA351">
        <v>2.1799889515645185E-3</v>
      </c>
      <c r="AB351">
        <v>4.1197372495474522E-3</v>
      </c>
      <c r="AC351">
        <v>2.3146184564479918E-2</v>
      </c>
      <c r="AD351">
        <v>3.8477875885314168E-3</v>
      </c>
      <c r="AE351">
        <v>7.3786845767859028E-3</v>
      </c>
      <c r="AF351">
        <v>1.2996463343039773E-2</v>
      </c>
      <c r="AG351">
        <v>2.1799889515645185E-3</v>
      </c>
      <c r="AH351">
        <v>4.1197372495474522E-3</v>
      </c>
      <c r="AI351">
        <v>0.22763662658186801</v>
      </c>
      <c r="AJ351">
        <v>1.2628929458268585E-2</v>
      </c>
      <c r="AK351">
        <v>3.0491446045156568E-2</v>
      </c>
      <c r="AL351">
        <v>7.4783051701711956E-2</v>
      </c>
      <c r="AM351">
        <v>5.0767417788550803E-3</v>
      </c>
      <c r="AN351">
        <v>1.1309643849794045E-2</v>
      </c>
      <c r="AO351">
        <v>0.22763662658186801</v>
      </c>
      <c r="AP351">
        <v>1.2628929458268585E-2</v>
      </c>
      <c r="AQ351">
        <v>3.0491446045156568E-2</v>
      </c>
      <c r="AR351">
        <v>7.4783051701711956E-2</v>
      </c>
      <c r="AS351">
        <v>5.0767417788550803E-3</v>
      </c>
      <c r="AT351">
        <v>1.1309643849794045E-2</v>
      </c>
    </row>
    <row r="352" spans="1:46" x14ac:dyDescent="0.25">
      <c r="A352" s="21"/>
      <c r="B352" s="227"/>
      <c r="C352" s="18" t="s">
        <v>225</v>
      </c>
      <c r="D352">
        <v>8.7811418697371687E-3</v>
      </c>
      <c r="E352">
        <v>8.7811418697371687E-3</v>
      </c>
      <c r="F352">
        <v>3.8477875885314168E-3</v>
      </c>
      <c r="G352">
        <v>3.8477875885314168E-3</v>
      </c>
      <c r="H352">
        <v>1.2628929458268585E-2</v>
      </c>
      <c r="I352">
        <v>1.2628929458268585E-2</v>
      </c>
      <c r="K352">
        <v>8.7811418697371687E-3</v>
      </c>
      <c r="L352">
        <v>2.3112761468370664E-2</v>
      </c>
      <c r="M352">
        <v>6.1786588358672186E-2</v>
      </c>
      <c r="N352">
        <v>2.8967528272905618E-3</v>
      </c>
      <c r="O352">
        <v>7.189906600246594E-3</v>
      </c>
      <c r="P352">
        <v>5.658609559641465E-2</v>
      </c>
      <c r="Q352">
        <v>8.7811418697371687E-3</v>
      </c>
      <c r="R352">
        <v>2.3112761468370664E-2</v>
      </c>
      <c r="S352">
        <v>6.1786588358672186E-2</v>
      </c>
      <c r="T352">
        <v>2.8967528272905618E-3</v>
      </c>
      <c r="U352">
        <v>7.189906600246594E-3</v>
      </c>
      <c r="V352">
        <v>5.658609559641465E-2</v>
      </c>
      <c r="W352">
        <v>3.8477875885314168E-3</v>
      </c>
      <c r="X352">
        <v>7.3786845767859028E-3</v>
      </c>
      <c r="Y352">
        <v>1.2996463343039773E-2</v>
      </c>
      <c r="Z352">
        <v>2.1799889515645185E-3</v>
      </c>
      <c r="AA352">
        <v>4.1197372495474522E-3</v>
      </c>
      <c r="AB352">
        <v>1.1336654332413191E-2</v>
      </c>
      <c r="AC352">
        <v>3.8477875885314168E-3</v>
      </c>
      <c r="AD352">
        <v>7.3786845767859028E-3</v>
      </c>
      <c r="AE352">
        <v>1.2996463343039773E-2</v>
      </c>
      <c r="AF352">
        <v>2.1799889515645185E-3</v>
      </c>
      <c r="AG352">
        <v>4.1197372495474522E-3</v>
      </c>
      <c r="AH352">
        <v>1.1336654332413191E-2</v>
      </c>
      <c r="AI352">
        <v>1.2628929458268585E-2</v>
      </c>
      <c r="AJ352">
        <v>3.0491446045156568E-2</v>
      </c>
      <c r="AK352">
        <v>7.4783051701711956E-2</v>
      </c>
      <c r="AL352">
        <v>5.0767417788550803E-3</v>
      </c>
      <c r="AM352">
        <v>1.1309643849794045E-2</v>
      </c>
      <c r="AN352">
        <v>6.7922749928827839E-2</v>
      </c>
      <c r="AO352">
        <v>1.2628929458268585E-2</v>
      </c>
      <c r="AP352">
        <v>3.0491446045156568E-2</v>
      </c>
      <c r="AQ352">
        <v>7.4783051701711956E-2</v>
      </c>
      <c r="AR352">
        <v>5.0767417788550803E-3</v>
      </c>
      <c r="AS352">
        <v>1.1309643849794045E-2</v>
      </c>
      <c r="AT352">
        <v>6.7922749928827839E-2</v>
      </c>
    </row>
    <row r="353" spans="1:46" x14ac:dyDescent="0.25">
      <c r="A353" s="21"/>
      <c r="B353" s="227"/>
      <c r="C353" s="18" t="s">
        <v>226</v>
      </c>
      <c r="D353">
        <v>2.3112761468370664E-2</v>
      </c>
      <c r="E353">
        <v>2.3112761468370664E-2</v>
      </c>
      <c r="F353">
        <v>7.3786845767859028E-3</v>
      </c>
      <c r="G353">
        <v>7.3786845767859028E-3</v>
      </c>
      <c r="H353">
        <v>3.0491446045156568E-2</v>
      </c>
      <c r="I353">
        <v>3.0491446045156568E-2</v>
      </c>
      <c r="K353">
        <v>2.3112761468370664E-2</v>
      </c>
      <c r="L353">
        <v>6.1786588358672186E-2</v>
      </c>
      <c r="M353">
        <v>2.8967528272905618E-3</v>
      </c>
      <c r="N353">
        <v>7.189906600246594E-3</v>
      </c>
      <c r="O353">
        <v>5.658609559641465E-2</v>
      </c>
      <c r="P353">
        <v>2.4298961280761252E-3</v>
      </c>
      <c r="Q353">
        <v>2.3112761468370664E-2</v>
      </c>
      <c r="R353">
        <v>6.1786588358672186E-2</v>
      </c>
      <c r="S353">
        <v>2.8967528272905618E-3</v>
      </c>
      <c r="T353">
        <v>7.189906600246594E-3</v>
      </c>
      <c r="U353">
        <v>5.658609559641465E-2</v>
      </c>
      <c r="V353">
        <v>2.4298961280761252E-3</v>
      </c>
      <c r="W353">
        <v>7.3786845767859028E-3</v>
      </c>
      <c r="X353">
        <v>1.2996463343039773E-2</v>
      </c>
      <c r="Y353">
        <v>2.1799889515645185E-3</v>
      </c>
      <c r="Z353">
        <v>4.1197372495474522E-3</v>
      </c>
      <c r="AA353">
        <v>1.1336654332413191E-2</v>
      </c>
      <c r="AB353">
        <v>1.8845886981593992E-3</v>
      </c>
      <c r="AC353">
        <v>7.3786845767859028E-3</v>
      </c>
      <c r="AD353">
        <v>1.2996463343039773E-2</v>
      </c>
      <c r="AE353">
        <v>2.1799889515645185E-3</v>
      </c>
      <c r="AF353">
        <v>4.1197372495474522E-3</v>
      </c>
      <c r="AG353">
        <v>1.1336654332413191E-2</v>
      </c>
      <c r="AH353">
        <v>1.8845886981593992E-3</v>
      </c>
      <c r="AI353">
        <v>3.0491446045156568E-2</v>
      </c>
      <c r="AJ353">
        <v>7.4783051701711956E-2</v>
      </c>
      <c r="AK353">
        <v>5.0767417788550803E-3</v>
      </c>
      <c r="AL353">
        <v>1.1309643849794045E-2</v>
      </c>
      <c r="AM353">
        <v>6.7922749928827839E-2</v>
      </c>
      <c r="AN353">
        <v>4.3144848262355248E-3</v>
      </c>
      <c r="AO353">
        <v>3.0491446045156568E-2</v>
      </c>
      <c r="AP353">
        <v>7.4783051701711956E-2</v>
      </c>
      <c r="AQ353">
        <v>5.0767417788550803E-3</v>
      </c>
      <c r="AR353">
        <v>1.1309643849794045E-2</v>
      </c>
      <c r="AS353">
        <v>6.7922749928827839E-2</v>
      </c>
      <c r="AT353">
        <v>4.3144848262355248E-3</v>
      </c>
    </row>
    <row r="354" spans="1:46" x14ac:dyDescent="0.25">
      <c r="A354" s="21" t="s">
        <v>94</v>
      </c>
      <c r="B354" s="227" t="s">
        <v>223</v>
      </c>
      <c r="C354" s="18" t="s">
        <v>224</v>
      </c>
      <c r="D354">
        <v>6.1786588358672186E-2</v>
      </c>
      <c r="E354">
        <v>6.1786588358672186E-2</v>
      </c>
      <c r="F354">
        <v>1.2996463343039773E-2</v>
      </c>
      <c r="G354">
        <v>1.2996463343039773E-2</v>
      </c>
      <c r="H354">
        <v>7.4783051701711956E-2</v>
      </c>
      <c r="I354">
        <v>7.4783051701711956E-2</v>
      </c>
      <c r="K354">
        <v>6.1786588358672186E-2</v>
      </c>
      <c r="L354">
        <v>2.8967528272905618E-3</v>
      </c>
      <c r="M354">
        <v>7.189906600246594E-3</v>
      </c>
      <c r="N354">
        <v>5.658609559641465E-2</v>
      </c>
      <c r="O354">
        <v>2.4298961280761252E-3</v>
      </c>
      <c r="P354">
        <v>6.3957068948735617E-3</v>
      </c>
      <c r="Q354">
        <v>6.1786588358672186E-2</v>
      </c>
      <c r="R354">
        <v>2.8967528272905618E-3</v>
      </c>
      <c r="S354">
        <v>7.189906600246594E-3</v>
      </c>
      <c r="T354">
        <v>5.658609559641465E-2</v>
      </c>
      <c r="U354">
        <v>2.4298961280761252E-3</v>
      </c>
      <c r="V354">
        <v>6.3957068948735617E-3</v>
      </c>
      <c r="W354">
        <v>1.2996463343039773E-2</v>
      </c>
      <c r="X354">
        <v>2.1799889515645185E-3</v>
      </c>
      <c r="Y354">
        <v>4.1197372495474522E-3</v>
      </c>
      <c r="Z354">
        <v>1.1336654332413191E-2</v>
      </c>
      <c r="AA354">
        <v>1.8845886981593992E-3</v>
      </c>
      <c r="AB354">
        <v>3.613969129205803E-3</v>
      </c>
      <c r="AC354">
        <v>1.2996463343039773E-2</v>
      </c>
      <c r="AD354">
        <v>2.1799889515645185E-3</v>
      </c>
      <c r="AE354">
        <v>4.1197372495474522E-3</v>
      </c>
      <c r="AF354">
        <v>1.1336654332413191E-2</v>
      </c>
      <c r="AG354">
        <v>1.8845886981593992E-3</v>
      </c>
      <c r="AH354">
        <v>3.613969129205803E-3</v>
      </c>
      <c r="AI354">
        <v>7.4783051701711956E-2</v>
      </c>
      <c r="AJ354">
        <v>5.0767417788550803E-3</v>
      </c>
      <c r="AK354">
        <v>1.1309643849794045E-2</v>
      </c>
      <c r="AL354">
        <v>6.7922749928827839E-2</v>
      </c>
      <c r="AM354">
        <v>4.3144848262355248E-3</v>
      </c>
      <c r="AN354">
        <v>1.0009676024079366E-2</v>
      </c>
      <c r="AO354">
        <v>7.4783051701711956E-2</v>
      </c>
      <c r="AP354">
        <v>5.0767417788550803E-3</v>
      </c>
      <c r="AQ354">
        <v>1.1309643849794045E-2</v>
      </c>
      <c r="AR354">
        <v>6.7922749928827839E-2</v>
      </c>
      <c r="AS354">
        <v>4.3144848262355248E-3</v>
      </c>
      <c r="AT354">
        <v>1.0009676024079366E-2</v>
      </c>
    </row>
    <row r="355" spans="1:46" x14ac:dyDescent="0.25">
      <c r="A355" s="21"/>
      <c r="B355" s="227"/>
      <c r="C355" s="18" t="s">
        <v>225</v>
      </c>
      <c r="D355">
        <v>2.8967528272905618E-3</v>
      </c>
      <c r="E355">
        <v>2.8967528272905618E-3</v>
      </c>
      <c r="F355">
        <v>2.1799889515645185E-3</v>
      </c>
      <c r="G355">
        <v>2.1799889515645185E-3</v>
      </c>
      <c r="H355">
        <v>5.0767417788550803E-3</v>
      </c>
      <c r="I355">
        <v>5.0767417788550803E-3</v>
      </c>
      <c r="K355">
        <v>2.8967528272905618E-3</v>
      </c>
      <c r="L355">
        <v>7.189906600246594E-3</v>
      </c>
      <c r="M355">
        <v>5.658609559641465E-2</v>
      </c>
      <c r="N355">
        <v>2.4298961280761252E-3</v>
      </c>
      <c r="O355">
        <v>6.3957068948735617E-3</v>
      </c>
      <c r="P355">
        <v>2.9828008173152093E-2</v>
      </c>
      <c r="Q355">
        <v>2.8967528272905618E-3</v>
      </c>
      <c r="R355">
        <v>7.189906600246594E-3</v>
      </c>
      <c r="S355">
        <v>5.658609559641465E-2</v>
      </c>
      <c r="T355">
        <v>2.4298961280761252E-3</v>
      </c>
      <c r="U355">
        <v>6.3957068948735617E-3</v>
      </c>
      <c r="V355">
        <v>2.9828008173152093E-2</v>
      </c>
      <c r="W355">
        <v>2.1799889515645185E-3</v>
      </c>
      <c r="X355">
        <v>4.1197372495474522E-3</v>
      </c>
      <c r="Y355">
        <v>1.1336654332413191E-2</v>
      </c>
      <c r="Z355">
        <v>1.8845886981593992E-3</v>
      </c>
      <c r="AA355">
        <v>3.613969129205803E-3</v>
      </c>
      <c r="AB355">
        <v>1.1342368008471075E-2</v>
      </c>
      <c r="AC355">
        <v>2.1799889515645185E-3</v>
      </c>
      <c r="AD355">
        <v>4.1197372495474522E-3</v>
      </c>
      <c r="AE355">
        <v>1.1336654332413191E-2</v>
      </c>
      <c r="AF355">
        <v>1.8845886981593992E-3</v>
      </c>
      <c r="AG355">
        <v>3.613969129205803E-3</v>
      </c>
      <c r="AH355">
        <v>1.1342368008471075E-2</v>
      </c>
      <c r="AI355">
        <v>5.0767417788550803E-3</v>
      </c>
      <c r="AJ355">
        <v>1.1309643849794045E-2</v>
      </c>
      <c r="AK355">
        <v>6.7922749928827839E-2</v>
      </c>
      <c r="AL355">
        <v>4.3144848262355248E-3</v>
      </c>
      <c r="AM355">
        <v>1.0009676024079366E-2</v>
      </c>
      <c r="AN355">
        <v>4.1170376181623169E-2</v>
      </c>
      <c r="AO355">
        <v>5.0767417788550803E-3</v>
      </c>
      <c r="AP355">
        <v>1.1309643849794045E-2</v>
      </c>
      <c r="AQ355">
        <v>6.7922749928827839E-2</v>
      </c>
      <c r="AR355">
        <v>4.3144848262355248E-3</v>
      </c>
      <c r="AS355">
        <v>1.0009676024079366E-2</v>
      </c>
      <c r="AT355">
        <v>4.1170376181623169E-2</v>
      </c>
    </row>
    <row r="356" spans="1:46" x14ac:dyDescent="0.25">
      <c r="A356" s="21"/>
      <c r="B356" s="227"/>
      <c r="C356" s="18" t="s">
        <v>226</v>
      </c>
      <c r="D356">
        <v>7.189906600246594E-3</v>
      </c>
      <c r="E356">
        <v>7.189906600246594E-3</v>
      </c>
      <c r="F356">
        <v>4.1197372495474522E-3</v>
      </c>
      <c r="G356">
        <v>4.1197372495474522E-3</v>
      </c>
      <c r="H356">
        <v>1.1309643849794045E-2</v>
      </c>
      <c r="I356">
        <v>1.1309643849794045E-2</v>
      </c>
      <c r="K356">
        <v>7.189906600246594E-3</v>
      </c>
      <c r="L356">
        <v>5.658609559641465E-2</v>
      </c>
      <c r="M356">
        <v>2.4298961280761252E-3</v>
      </c>
      <c r="N356">
        <v>6.3957068948735617E-3</v>
      </c>
      <c r="O356">
        <v>2.9828008173152093E-2</v>
      </c>
      <c r="P356">
        <v>1.3984323993816508E-3</v>
      </c>
      <c r="Q356">
        <v>7.189906600246594E-3</v>
      </c>
      <c r="R356">
        <v>5.658609559641465E-2</v>
      </c>
      <c r="S356">
        <v>2.4298961280761252E-3</v>
      </c>
      <c r="T356">
        <v>6.3957068948735617E-3</v>
      </c>
      <c r="U356">
        <v>2.9828008173152093E-2</v>
      </c>
      <c r="V356">
        <v>1.3984323993816508E-3</v>
      </c>
      <c r="W356">
        <v>4.1197372495474522E-3</v>
      </c>
      <c r="X356">
        <v>1.1336654332413191E-2</v>
      </c>
      <c r="Y356">
        <v>1.8845886981593992E-3</v>
      </c>
      <c r="Z356">
        <v>3.613969129205803E-3</v>
      </c>
      <c r="AA356">
        <v>1.1342368008471075E-2</v>
      </c>
      <c r="AB356">
        <v>1.9025358122744887E-3</v>
      </c>
      <c r="AC356">
        <v>4.1197372495474522E-3</v>
      </c>
      <c r="AD356">
        <v>1.1336654332413191E-2</v>
      </c>
      <c r="AE356">
        <v>1.8845886981593992E-3</v>
      </c>
      <c r="AF356">
        <v>3.613969129205803E-3</v>
      </c>
      <c r="AG356">
        <v>1.1342368008471075E-2</v>
      </c>
      <c r="AH356">
        <v>1.9025358122744887E-3</v>
      </c>
      <c r="AI356">
        <v>1.1309643849794045E-2</v>
      </c>
      <c r="AJ356">
        <v>6.7922749928827839E-2</v>
      </c>
      <c r="AK356">
        <v>4.3144848262355248E-3</v>
      </c>
      <c r="AL356">
        <v>1.0009676024079366E-2</v>
      </c>
      <c r="AM356">
        <v>4.1170376181623169E-2</v>
      </c>
      <c r="AN356">
        <v>3.3009682116561393E-3</v>
      </c>
      <c r="AO356">
        <v>1.1309643849794045E-2</v>
      </c>
      <c r="AP356">
        <v>6.7922749928827839E-2</v>
      </c>
      <c r="AQ356">
        <v>4.3144848262355248E-3</v>
      </c>
      <c r="AR356">
        <v>1.0009676024079366E-2</v>
      </c>
      <c r="AS356">
        <v>4.1170376181623169E-2</v>
      </c>
      <c r="AT356">
        <v>3.3009682116561393E-3</v>
      </c>
    </row>
    <row r="357" spans="1:46" x14ac:dyDescent="0.25">
      <c r="A357" s="21"/>
      <c r="B357" s="227" t="s">
        <v>227</v>
      </c>
      <c r="C357" s="18" t="s">
        <v>224</v>
      </c>
      <c r="D357">
        <v>5.658609559641465E-2</v>
      </c>
      <c r="E357">
        <v>5.658609559641465E-2</v>
      </c>
      <c r="F357">
        <v>1.1336654332413191E-2</v>
      </c>
      <c r="G357">
        <v>1.1336654332413191E-2</v>
      </c>
      <c r="H357">
        <v>6.7922749928827839E-2</v>
      </c>
      <c r="I357">
        <v>6.7922749928827839E-2</v>
      </c>
      <c r="K357">
        <v>5.658609559641465E-2</v>
      </c>
      <c r="L357">
        <v>2.4298961280761252E-3</v>
      </c>
      <c r="M357">
        <v>6.3957068948735617E-3</v>
      </c>
      <c r="N357">
        <v>2.9828008173152093E-2</v>
      </c>
      <c r="O357">
        <v>1.3984323993816508E-3</v>
      </c>
      <c r="P357">
        <v>3.4709893932224939E-3</v>
      </c>
      <c r="Q357">
        <v>5.658609559641465E-2</v>
      </c>
      <c r="R357">
        <v>2.4298961280761252E-3</v>
      </c>
      <c r="S357">
        <v>6.3957068948735617E-3</v>
      </c>
      <c r="T357">
        <v>2.9828008173152093E-2</v>
      </c>
      <c r="U357">
        <v>1.3984323993816508E-3</v>
      </c>
      <c r="V357">
        <v>3.4709893932224939E-3</v>
      </c>
      <c r="W357">
        <v>1.1336654332413191E-2</v>
      </c>
      <c r="X357">
        <v>1.8845886981593992E-3</v>
      </c>
      <c r="Y357">
        <v>3.613969129205803E-3</v>
      </c>
      <c r="Z357">
        <v>1.1342368008471075E-2</v>
      </c>
      <c r="AA357">
        <v>1.9025358122744887E-3</v>
      </c>
      <c r="AB357">
        <v>3.5954070541505036E-3</v>
      </c>
      <c r="AC357">
        <v>1.1336654332413191E-2</v>
      </c>
      <c r="AD357">
        <v>1.8845886981593992E-3</v>
      </c>
      <c r="AE357">
        <v>3.613969129205803E-3</v>
      </c>
      <c r="AF357">
        <v>1.1342368008471075E-2</v>
      </c>
      <c r="AG357">
        <v>1.9025358122744887E-3</v>
      </c>
      <c r="AH357">
        <v>3.5954070541505036E-3</v>
      </c>
      <c r="AI357">
        <v>6.7922749928827839E-2</v>
      </c>
      <c r="AJ357">
        <v>4.3144848262355248E-3</v>
      </c>
      <c r="AK357">
        <v>1.0009676024079366E-2</v>
      </c>
      <c r="AL357">
        <v>4.1170376181623169E-2</v>
      </c>
      <c r="AM357">
        <v>3.3009682116561393E-3</v>
      </c>
      <c r="AN357">
        <v>7.0663964473729971E-3</v>
      </c>
      <c r="AO357">
        <v>6.7922749928827839E-2</v>
      </c>
      <c r="AP357">
        <v>4.3144848262355248E-3</v>
      </c>
      <c r="AQ357">
        <v>1.0009676024079366E-2</v>
      </c>
      <c r="AR357">
        <v>4.1170376181623169E-2</v>
      </c>
      <c r="AS357">
        <v>3.3009682116561393E-3</v>
      </c>
      <c r="AT357">
        <v>7.0663964473729971E-3</v>
      </c>
    </row>
    <row r="358" spans="1:46" x14ac:dyDescent="0.25">
      <c r="A358" s="21"/>
      <c r="B358" s="227"/>
      <c r="C358" s="18" t="s">
        <v>225</v>
      </c>
      <c r="D358">
        <v>2.4298961280761252E-3</v>
      </c>
      <c r="E358">
        <v>2.4298961280761252E-3</v>
      </c>
      <c r="F358">
        <v>1.8845886981593992E-3</v>
      </c>
      <c r="G358">
        <v>1.8845886981593992E-3</v>
      </c>
      <c r="H358">
        <v>4.3144848262355248E-3</v>
      </c>
      <c r="I358">
        <v>4.3144848262355248E-3</v>
      </c>
      <c r="K358">
        <v>2.4298961280761252E-3</v>
      </c>
      <c r="L358">
        <v>6.3957068948735617E-3</v>
      </c>
      <c r="M358">
        <v>2.9828008173152093E-2</v>
      </c>
      <c r="N358">
        <v>1.3984323993816508E-3</v>
      </c>
      <c r="O358">
        <v>3.4709893932224939E-3</v>
      </c>
      <c r="P358">
        <v>2.7317425460338111E-2</v>
      </c>
      <c r="Q358">
        <v>2.4298961280761252E-3</v>
      </c>
      <c r="R358">
        <v>6.3957068948735617E-3</v>
      </c>
      <c r="S358">
        <v>2.9828008173152093E-2</v>
      </c>
      <c r="T358">
        <v>1.3984323993816508E-3</v>
      </c>
      <c r="U358">
        <v>3.4709893932224939E-3</v>
      </c>
      <c r="V358">
        <v>2.7317425460338111E-2</v>
      </c>
      <c r="W358">
        <v>1.8845886981593992E-3</v>
      </c>
      <c r="X358">
        <v>3.613969129205803E-3</v>
      </c>
      <c r="Y358">
        <v>1.1342368008471075E-2</v>
      </c>
      <c r="Z358">
        <v>1.9025358122744887E-3</v>
      </c>
      <c r="AA358">
        <v>3.5954070541505036E-3</v>
      </c>
      <c r="AB358">
        <v>9.8938074173787836E-3</v>
      </c>
      <c r="AC358">
        <v>1.8845886981593992E-3</v>
      </c>
      <c r="AD358">
        <v>3.613969129205803E-3</v>
      </c>
      <c r="AE358">
        <v>1.1342368008471075E-2</v>
      </c>
      <c r="AF358">
        <v>1.9025358122744887E-3</v>
      </c>
      <c r="AG358">
        <v>3.5954070541505036E-3</v>
      </c>
      <c r="AH358">
        <v>9.8938074173787836E-3</v>
      </c>
      <c r="AI358">
        <v>4.3144848262355248E-3</v>
      </c>
      <c r="AJ358">
        <v>1.0009676024079366E-2</v>
      </c>
      <c r="AK358">
        <v>4.1170376181623169E-2</v>
      </c>
      <c r="AL358">
        <v>3.3009682116561393E-3</v>
      </c>
      <c r="AM358">
        <v>7.0663964473729971E-3</v>
      </c>
      <c r="AN358">
        <v>3.7211232877716896E-2</v>
      </c>
      <c r="AO358">
        <v>4.3144848262355248E-3</v>
      </c>
      <c r="AP358">
        <v>1.0009676024079366E-2</v>
      </c>
      <c r="AQ358">
        <v>4.1170376181623169E-2</v>
      </c>
      <c r="AR358">
        <v>3.3009682116561393E-3</v>
      </c>
      <c r="AS358">
        <v>7.0663964473729971E-3</v>
      </c>
      <c r="AT358">
        <v>3.7211232877716896E-2</v>
      </c>
    </row>
    <row r="359" spans="1:46" x14ac:dyDescent="0.25">
      <c r="A359" s="21"/>
      <c r="B359" s="227"/>
      <c r="C359" s="18" t="s">
        <v>226</v>
      </c>
      <c r="D359">
        <v>6.3957068948735617E-3</v>
      </c>
      <c r="E359">
        <v>6.3957068948735617E-3</v>
      </c>
      <c r="F359">
        <v>3.613969129205803E-3</v>
      </c>
      <c r="G359">
        <v>3.613969129205803E-3</v>
      </c>
      <c r="H359">
        <v>1.0009676024079366E-2</v>
      </c>
      <c r="I359">
        <v>1.0009676024079366E-2</v>
      </c>
      <c r="K359">
        <v>6.3957068948735617E-3</v>
      </c>
      <c r="L359">
        <v>2.9828008173152093E-2</v>
      </c>
      <c r="M359">
        <v>1.3984323993816508E-3</v>
      </c>
      <c r="N359">
        <v>3.4709893932224939E-3</v>
      </c>
      <c r="O359">
        <v>2.7317425460338111E-2</v>
      </c>
      <c r="P359">
        <v>1.173053303209164E-3</v>
      </c>
      <c r="Q359">
        <v>6.3957068948735617E-3</v>
      </c>
      <c r="R359">
        <v>2.9828008173152093E-2</v>
      </c>
      <c r="S359">
        <v>1.3984323993816508E-3</v>
      </c>
      <c r="T359">
        <v>3.4709893932224939E-3</v>
      </c>
      <c r="U359">
        <v>2.7317425460338111E-2</v>
      </c>
      <c r="V359">
        <v>1.173053303209164E-3</v>
      </c>
      <c r="W359">
        <v>3.613969129205803E-3</v>
      </c>
      <c r="X359">
        <v>1.1342368008471075E-2</v>
      </c>
      <c r="Y359">
        <v>1.9025358122744887E-3</v>
      </c>
      <c r="Z359">
        <v>3.5954070541505036E-3</v>
      </c>
      <c r="AA359">
        <v>9.8938074173787836E-3</v>
      </c>
      <c r="AB359">
        <v>1.6447319547572938E-3</v>
      </c>
      <c r="AC359">
        <v>3.613969129205803E-3</v>
      </c>
      <c r="AD359">
        <v>1.1342368008471075E-2</v>
      </c>
      <c r="AE359">
        <v>1.9025358122744887E-3</v>
      </c>
      <c r="AF359">
        <v>3.5954070541505036E-3</v>
      </c>
      <c r="AG359">
        <v>9.8938074173787836E-3</v>
      </c>
      <c r="AH359">
        <v>1.6447319547572938E-3</v>
      </c>
      <c r="AI359">
        <v>1.0009676024079366E-2</v>
      </c>
      <c r="AJ359">
        <v>4.1170376181623169E-2</v>
      </c>
      <c r="AK359">
        <v>3.3009682116561393E-3</v>
      </c>
      <c r="AL359">
        <v>7.0663964473729971E-3</v>
      </c>
      <c r="AM359">
        <v>3.7211232877716896E-2</v>
      </c>
      <c r="AN359">
        <v>2.8177852579664578E-3</v>
      </c>
      <c r="AO359">
        <v>1.0009676024079366E-2</v>
      </c>
      <c r="AP359">
        <v>4.1170376181623169E-2</v>
      </c>
      <c r="AQ359">
        <v>3.3009682116561393E-3</v>
      </c>
      <c r="AR359">
        <v>7.0663964473729971E-3</v>
      </c>
      <c r="AS359">
        <v>3.7211232877716896E-2</v>
      </c>
      <c r="AT359">
        <v>2.8177852579664578E-3</v>
      </c>
    </row>
    <row r="360" spans="1:46" x14ac:dyDescent="0.25">
      <c r="A360" s="21" t="s">
        <v>97</v>
      </c>
      <c r="B360" s="227" t="s">
        <v>223</v>
      </c>
      <c r="C360" s="18" t="s">
        <v>224</v>
      </c>
      <c r="D360">
        <v>2.9828008173152093E-2</v>
      </c>
      <c r="E360">
        <v>2.9828008173152093E-2</v>
      </c>
      <c r="F360">
        <v>1.1342368008471075E-2</v>
      </c>
      <c r="G360">
        <v>1.1342368008471075E-2</v>
      </c>
      <c r="H360">
        <v>4.1170376181623169E-2</v>
      </c>
      <c r="I360">
        <v>4.1170376181623169E-2</v>
      </c>
      <c r="K360">
        <v>2.9828008173152093E-2</v>
      </c>
      <c r="L360">
        <v>1.3984323993816508E-3</v>
      </c>
      <c r="M360">
        <v>3.4709893932224939E-3</v>
      </c>
      <c r="N360">
        <v>2.7317425460338111E-2</v>
      </c>
      <c r="O360">
        <v>1.173053303209164E-3</v>
      </c>
      <c r="P360">
        <v>3.0875826389044785E-3</v>
      </c>
      <c r="Q360">
        <v>2.9828008173152093E-2</v>
      </c>
      <c r="R360">
        <v>1.3984323993816508E-3</v>
      </c>
      <c r="S360">
        <v>3.4709893932224939E-3</v>
      </c>
      <c r="T360">
        <v>2.7317425460338111E-2</v>
      </c>
      <c r="U360">
        <v>1.173053303209164E-3</v>
      </c>
      <c r="V360">
        <v>3.0875826389044785E-3</v>
      </c>
      <c r="W360">
        <v>1.1342368008471075E-2</v>
      </c>
      <c r="X360">
        <v>1.9025358122744887E-3</v>
      </c>
      <c r="Y360">
        <v>3.5954070541505036E-3</v>
      </c>
      <c r="Z360">
        <v>9.8938074173787836E-3</v>
      </c>
      <c r="AA360">
        <v>1.6447319547572938E-3</v>
      </c>
      <c r="AB360">
        <v>3.1540094218523371E-3</v>
      </c>
      <c r="AC360">
        <v>1.1342368008471075E-2</v>
      </c>
      <c r="AD360">
        <v>1.9025358122744887E-3</v>
      </c>
      <c r="AE360">
        <v>3.5954070541505036E-3</v>
      </c>
      <c r="AF360">
        <v>9.8938074173787836E-3</v>
      </c>
      <c r="AG360">
        <v>1.6447319547572938E-3</v>
      </c>
      <c r="AH360">
        <v>3.1540094218523371E-3</v>
      </c>
      <c r="AI360">
        <v>4.1170376181623169E-2</v>
      </c>
      <c r="AJ360">
        <v>3.3009682116561393E-3</v>
      </c>
      <c r="AK360">
        <v>7.0663964473729971E-3</v>
      </c>
      <c r="AL360">
        <v>3.7211232877716896E-2</v>
      </c>
      <c r="AM360">
        <v>2.8177852579664578E-3</v>
      </c>
      <c r="AN360">
        <v>6.2415920607568152E-3</v>
      </c>
      <c r="AO360">
        <v>4.1170376181623169E-2</v>
      </c>
      <c r="AP360">
        <v>3.3009682116561393E-3</v>
      </c>
      <c r="AQ360">
        <v>7.0663964473729971E-3</v>
      </c>
      <c r="AR360">
        <v>3.7211232877716896E-2</v>
      </c>
      <c r="AS360">
        <v>2.8177852579664578E-3</v>
      </c>
      <c r="AT360">
        <v>6.2415920607568152E-3</v>
      </c>
    </row>
    <row r="361" spans="1:46" x14ac:dyDescent="0.25">
      <c r="A361" s="21"/>
      <c r="B361" s="227"/>
      <c r="C361" s="18" t="s">
        <v>225</v>
      </c>
      <c r="D361">
        <v>1.3984323993816508E-3</v>
      </c>
      <c r="E361">
        <v>1.3984323993816508E-3</v>
      </c>
      <c r="F361">
        <v>1.9025358122744887E-3</v>
      </c>
      <c r="G361">
        <v>1.9025358122744887E-3</v>
      </c>
      <c r="H361">
        <v>3.3009682116561393E-3</v>
      </c>
      <c r="I361">
        <v>3.3009682116561393E-3</v>
      </c>
      <c r="K361">
        <v>1.3984323993816508E-3</v>
      </c>
      <c r="L361">
        <v>3.4709893932224939E-3</v>
      </c>
      <c r="M361">
        <v>2.7317425460338111E-2</v>
      </c>
      <c r="N361">
        <v>1.173053303209164E-3</v>
      </c>
      <c r="O361">
        <v>3.0875826389044785E-3</v>
      </c>
      <c r="P361">
        <v>1.704457609894405E-2</v>
      </c>
      <c r="Q361">
        <v>1.3984323993816508E-3</v>
      </c>
      <c r="R361">
        <v>3.4709893932224939E-3</v>
      </c>
      <c r="S361">
        <v>2.7317425460338111E-2</v>
      </c>
      <c r="T361">
        <v>1.173053303209164E-3</v>
      </c>
      <c r="U361">
        <v>3.0875826389044785E-3</v>
      </c>
      <c r="V361">
        <v>1.704457609894405E-2</v>
      </c>
      <c r="W361">
        <v>1.9025358122744887E-3</v>
      </c>
      <c r="X361">
        <v>3.5954070541505036E-3</v>
      </c>
      <c r="Y361">
        <v>9.8938074173787836E-3</v>
      </c>
      <c r="Z361">
        <v>1.6447319547572938E-3</v>
      </c>
      <c r="AA361">
        <v>3.1540094218523371E-3</v>
      </c>
      <c r="AB361">
        <v>1.1165143508338717E-2</v>
      </c>
      <c r="AC361">
        <v>1.9025358122744887E-3</v>
      </c>
      <c r="AD361">
        <v>3.5954070541505036E-3</v>
      </c>
      <c r="AE361">
        <v>9.8938074173787836E-3</v>
      </c>
      <c r="AF361">
        <v>1.6447319547572938E-3</v>
      </c>
      <c r="AG361">
        <v>3.1540094218523371E-3</v>
      </c>
      <c r="AH361">
        <v>1.1165143508338717E-2</v>
      </c>
      <c r="AI361">
        <v>3.3009682116561393E-3</v>
      </c>
      <c r="AJ361">
        <v>7.0663964473729971E-3</v>
      </c>
      <c r="AK361">
        <v>3.7211232877716896E-2</v>
      </c>
      <c r="AL361">
        <v>2.8177852579664578E-3</v>
      </c>
      <c r="AM361">
        <v>6.2415920607568152E-3</v>
      </c>
      <c r="AN361">
        <v>2.8209719607282767E-2</v>
      </c>
      <c r="AO361">
        <v>3.3009682116561393E-3</v>
      </c>
      <c r="AP361">
        <v>7.0663964473729971E-3</v>
      </c>
      <c r="AQ361">
        <v>3.7211232877716896E-2</v>
      </c>
      <c r="AR361">
        <v>2.8177852579664578E-3</v>
      </c>
      <c r="AS361">
        <v>6.2415920607568152E-3</v>
      </c>
      <c r="AT361">
        <v>2.8209719607282767E-2</v>
      </c>
    </row>
    <row r="362" spans="1:46" x14ac:dyDescent="0.25">
      <c r="A362" s="21"/>
      <c r="B362" s="227"/>
      <c r="C362" s="18" t="s">
        <v>226</v>
      </c>
      <c r="D362">
        <v>3.4709893932224939E-3</v>
      </c>
      <c r="E362">
        <v>3.4709893932224939E-3</v>
      </c>
      <c r="F362">
        <v>3.5954070541505036E-3</v>
      </c>
      <c r="G362">
        <v>3.5954070541505036E-3</v>
      </c>
      <c r="H362">
        <v>7.0663964473729971E-3</v>
      </c>
      <c r="I362">
        <v>7.0663964473729971E-3</v>
      </c>
      <c r="K362">
        <v>3.4709893932224939E-3</v>
      </c>
      <c r="L362">
        <v>2.7317425460338111E-2</v>
      </c>
      <c r="M362">
        <v>1.173053303209164E-3</v>
      </c>
      <c r="N362">
        <v>3.0875826389044785E-3</v>
      </c>
      <c r="O362">
        <v>1.704457609894405E-2</v>
      </c>
      <c r="P362">
        <v>7.9910422821808606E-4</v>
      </c>
      <c r="Q362">
        <v>3.4709893932224939E-3</v>
      </c>
      <c r="R362">
        <v>2.7317425460338111E-2</v>
      </c>
      <c r="S362">
        <v>1.173053303209164E-3</v>
      </c>
      <c r="T362">
        <v>3.0875826389044785E-3</v>
      </c>
      <c r="U362">
        <v>1.704457609894405E-2</v>
      </c>
      <c r="V362">
        <v>7.9910422821808606E-4</v>
      </c>
      <c r="W362">
        <v>3.5954070541505036E-3</v>
      </c>
      <c r="X362">
        <v>9.8938074173787836E-3</v>
      </c>
      <c r="Y362">
        <v>1.6447319547572938E-3</v>
      </c>
      <c r="Z362">
        <v>3.1540094218523371E-3</v>
      </c>
      <c r="AA362">
        <v>1.1165143508338717E-2</v>
      </c>
      <c r="AB362">
        <v>1.8728086902077003E-3</v>
      </c>
      <c r="AC362">
        <v>3.5954070541505036E-3</v>
      </c>
      <c r="AD362">
        <v>9.8938074173787836E-3</v>
      </c>
      <c r="AE362">
        <v>1.6447319547572938E-3</v>
      </c>
      <c r="AF362">
        <v>3.1540094218523371E-3</v>
      </c>
      <c r="AG362">
        <v>1.1165143508338717E-2</v>
      </c>
      <c r="AH362">
        <v>1.8728086902077003E-3</v>
      </c>
      <c r="AI362">
        <v>7.0663964473729971E-3</v>
      </c>
      <c r="AJ362">
        <v>3.7211232877716896E-2</v>
      </c>
      <c r="AK362">
        <v>2.8177852579664578E-3</v>
      </c>
      <c r="AL362">
        <v>6.2415920607568152E-3</v>
      </c>
      <c r="AM362">
        <v>2.8209719607282767E-2</v>
      </c>
      <c r="AN362">
        <v>2.6719129184257862E-3</v>
      </c>
      <c r="AO362">
        <v>7.0663964473729971E-3</v>
      </c>
      <c r="AP362">
        <v>3.7211232877716896E-2</v>
      </c>
      <c r="AQ362">
        <v>2.8177852579664578E-3</v>
      </c>
      <c r="AR362">
        <v>6.2415920607568152E-3</v>
      </c>
      <c r="AS362">
        <v>2.8209719607282767E-2</v>
      </c>
      <c r="AT362">
        <v>2.6719129184257862E-3</v>
      </c>
    </row>
    <row r="363" spans="1:46" x14ac:dyDescent="0.25">
      <c r="A363" s="21"/>
      <c r="B363" s="227" t="s">
        <v>227</v>
      </c>
      <c r="C363" s="18" t="s">
        <v>224</v>
      </c>
      <c r="D363">
        <v>2.7317425460338111E-2</v>
      </c>
      <c r="E363">
        <v>2.7317425460338111E-2</v>
      </c>
      <c r="F363">
        <v>9.8938074173787836E-3</v>
      </c>
      <c r="G363">
        <v>9.8938074173787836E-3</v>
      </c>
      <c r="H363">
        <v>3.7211232877716896E-2</v>
      </c>
      <c r="I363">
        <v>3.7211232877716896E-2</v>
      </c>
      <c r="K363">
        <v>2.7317425460338111E-2</v>
      </c>
      <c r="L363">
        <v>1.173053303209164E-3</v>
      </c>
      <c r="M363">
        <v>3.0875826389044785E-3</v>
      </c>
      <c r="N363">
        <v>1.704457609894405E-2</v>
      </c>
      <c r="O363">
        <v>7.9910422821808606E-4</v>
      </c>
      <c r="P363">
        <v>1.9834225104128534E-3</v>
      </c>
      <c r="Q363">
        <v>2.7317425460338111E-2</v>
      </c>
      <c r="R363">
        <v>1.173053303209164E-3</v>
      </c>
      <c r="S363">
        <v>3.0875826389044785E-3</v>
      </c>
      <c r="T363">
        <v>1.704457609894405E-2</v>
      </c>
      <c r="U363">
        <v>7.9910422821808606E-4</v>
      </c>
      <c r="V363">
        <v>1.9834225104128534E-3</v>
      </c>
      <c r="W363">
        <v>9.8938074173787836E-3</v>
      </c>
      <c r="X363">
        <v>1.6447319547572938E-3</v>
      </c>
      <c r="Y363">
        <v>3.1540094218523371E-3</v>
      </c>
      <c r="Z363">
        <v>1.1165143508338717E-2</v>
      </c>
      <c r="AA363">
        <v>1.8728086902077003E-3</v>
      </c>
      <c r="AB363">
        <v>3.5392288189294032E-3</v>
      </c>
      <c r="AC363">
        <v>9.8938074173787836E-3</v>
      </c>
      <c r="AD363">
        <v>1.6447319547572938E-3</v>
      </c>
      <c r="AE363">
        <v>3.1540094218523371E-3</v>
      </c>
      <c r="AF363">
        <v>1.1165143508338717E-2</v>
      </c>
      <c r="AG363">
        <v>1.8728086902077003E-3</v>
      </c>
      <c r="AH363">
        <v>3.5392288189294032E-3</v>
      </c>
      <c r="AI363">
        <v>3.7211232877716896E-2</v>
      </c>
      <c r="AJ363">
        <v>2.8177852579664578E-3</v>
      </c>
      <c r="AK363">
        <v>6.2415920607568152E-3</v>
      </c>
      <c r="AL363">
        <v>2.8209719607282767E-2</v>
      </c>
      <c r="AM363">
        <v>2.6719129184257862E-3</v>
      </c>
      <c r="AN363">
        <v>5.5226513293422565E-3</v>
      </c>
      <c r="AO363">
        <v>3.7211232877716896E-2</v>
      </c>
      <c r="AP363">
        <v>2.8177852579664578E-3</v>
      </c>
      <c r="AQ363">
        <v>6.2415920607568152E-3</v>
      </c>
      <c r="AR363">
        <v>2.8209719607282767E-2</v>
      </c>
      <c r="AS363">
        <v>2.6719129184257862E-3</v>
      </c>
      <c r="AT363">
        <v>5.5226513293422565E-3</v>
      </c>
    </row>
    <row r="364" spans="1:46" x14ac:dyDescent="0.25">
      <c r="A364" s="21"/>
      <c r="B364" s="227"/>
      <c r="C364" s="18" t="s">
        <v>225</v>
      </c>
      <c r="D364">
        <v>1.173053303209164E-3</v>
      </c>
      <c r="E364">
        <v>1.173053303209164E-3</v>
      </c>
      <c r="F364">
        <v>1.6447319547572938E-3</v>
      </c>
      <c r="G364">
        <v>1.6447319547572938E-3</v>
      </c>
      <c r="H364">
        <v>2.8177852579664578E-3</v>
      </c>
      <c r="I364">
        <v>2.8177852579664578E-3</v>
      </c>
      <c r="K364">
        <v>1.173053303209164E-3</v>
      </c>
      <c r="L364">
        <v>3.0875826389044785E-3</v>
      </c>
      <c r="M364">
        <v>1.704457609894405E-2</v>
      </c>
      <c r="N364">
        <v>7.9910422821808606E-4</v>
      </c>
      <c r="O364">
        <v>1.9834225104128534E-3</v>
      </c>
      <c r="P364">
        <v>1.5609957405907491E-2</v>
      </c>
      <c r="Q364">
        <v>1.173053303209164E-3</v>
      </c>
      <c r="R364">
        <v>3.0875826389044785E-3</v>
      </c>
      <c r="S364">
        <v>1.704457609894405E-2</v>
      </c>
      <c r="T364">
        <v>7.9910422821808606E-4</v>
      </c>
      <c r="U364">
        <v>1.9834225104128534E-3</v>
      </c>
      <c r="V364">
        <v>1.5609957405907491E-2</v>
      </c>
      <c r="W364">
        <v>1.6447319547572938E-3</v>
      </c>
      <c r="X364">
        <v>3.1540094218523371E-3</v>
      </c>
      <c r="Y364">
        <v>1.1165143508338717E-2</v>
      </c>
      <c r="Z364">
        <v>1.8728086902077003E-3</v>
      </c>
      <c r="AA364">
        <v>3.5392288189294032E-3</v>
      </c>
      <c r="AB364">
        <v>9.7392166764822437E-3</v>
      </c>
      <c r="AC364">
        <v>1.6447319547572938E-3</v>
      </c>
      <c r="AD364">
        <v>3.1540094218523371E-3</v>
      </c>
      <c r="AE364">
        <v>1.1165143508338717E-2</v>
      </c>
      <c r="AF364">
        <v>1.8728086902077003E-3</v>
      </c>
      <c r="AG364">
        <v>3.5392288189294032E-3</v>
      </c>
      <c r="AH364">
        <v>9.7392166764822437E-3</v>
      </c>
      <c r="AI364">
        <v>2.8177852579664578E-3</v>
      </c>
      <c r="AJ364">
        <v>6.2415920607568152E-3</v>
      </c>
      <c r="AK364">
        <v>2.8209719607282767E-2</v>
      </c>
      <c r="AL364">
        <v>2.6719129184257862E-3</v>
      </c>
      <c r="AM364">
        <v>5.5226513293422565E-3</v>
      </c>
      <c r="AN364">
        <v>2.5349174082389736E-2</v>
      </c>
      <c r="AO364">
        <v>2.8177852579664578E-3</v>
      </c>
      <c r="AP364">
        <v>6.2415920607568152E-3</v>
      </c>
      <c r="AQ364">
        <v>2.8209719607282767E-2</v>
      </c>
      <c r="AR364">
        <v>2.6719129184257862E-3</v>
      </c>
      <c r="AS364">
        <v>5.5226513293422565E-3</v>
      </c>
      <c r="AT364">
        <v>2.5349174082389736E-2</v>
      </c>
    </row>
    <row r="365" spans="1:46" x14ac:dyDescent="0.25">
      <c r="A365" s="21"/>
      <c r="B365" s="227"/>
      <c r="C365" s="18" t="s">
        <v>226</v>
      </c>
      <c r="D365">
        <v>3.0875826389044785E-3</v>
      </c>
      <c r="E365">
        <v>3.0875826389044785E-3</v>
      </c>
      <c r="F365">
        <v>3.1540094218523371E-3</v>
      </c>
      <c r="G365">
        <v>3.1540094218523371E-3</v>
      </c>
      <c r="H365">
        <v>6.2415920607568152E-3</v>
      </c>
      <c r="I365">
        <v>6.2415920607568152E-3</v>
      </c>
      <c r="K365">
        <v>3.0875826389044785E-3</v>
      </c>
      <c r="L365">
        <v>1.704457609894405E-2</v>
      </c>
      <c r="M365">
        <v>7.9910422821808606E-4</v>
      </c>
      <c r="N365">
        <v>1.9834225104128534E-3</v>
      </c>
      <c r="O365">
        <v>1.5609957405907491E-2</v>
      </c>
      <c r="P365">
        <v>6.7031617326237939E-4</v>
      </c>
      <c r="Q365">
        <v>3.0875826389044785E-3</v>
      </c>
      <c r="R365">
        <v>1.704457609894405E-2</v>
      </c>
      <c r="S365">
        <v>7.9910422821808606E-4</v>
      </c>
      <c r="T365">
        <v>1.9834225104128534E-3</v>
      </c>
      <c r="U365">
        <v>1.5609957405907491E-2</v>
      </c>
      <c r="V365">
        <v>6.7031617326237939E-4</v>
      </c>
      <c r="W365">
        <v>3.1540094218523371E-3</v>
      </c>
      <c r="X365">
        <v>1.1165143508338717E-2</v>
      </c>
      <c r="Y365">
        <v>1.8728086902077003E-3</v>
      </c>
      <c r="Z365">
        <v>3.5392288189294032E-3</v>
      </c>
      <c r="AA365">
        <v>9.7392166764822437E-3</v>
      </c>
      <c r="AB365">
        <v>1.6190330179642115E-3</v>
      </c>
      <c r="AC365">
        <v>3.1540094218523371E-3</v>
      </c>
      <c r="AD365">
        <v>1.1165143508338717E-2</v>
      </c>
      <c r="AE365">
        <v>1.8728086902077003E-3</v>
      </c>
      <c r="AF365">
        <v>3.5392288189294032E-3</v>
      </c>
      <c r="AG365">
        <v>9.7392166764822437E-3</v>
      </c>
      <c r="AH365">
        <v>1.6190330179642115E-3</v>
      </c>
      <c r="AI365">
        <v>6.2415920607568152E-3</v>
      </c>
      <c r="AJ365">
        <v>2.8209719607282767E-2</v>
      </c>
      <c r="AK365">
        <v>2.6719129184257862E-3</v>
      </c>
      <c r="AL365">
        <v>5.5226513293422565E-3</v>
      </c>
      <c r="AM365">
        <v>2.5349174082389736E-2</v>
      </c>
      <c r="AN365">
        <v>2.289349191226591E-3</v>
      </c>
      <c r="AO365">
        <v>6.2415920607568152E-3</v>
      </c>
      <c r="AP365">
        <v>2.8209719607282767E-2</v>
      </c>
      <c r="AQ365">
        <v>2.6719129184257862E-3</v>
      </c>
      <c r="AR365">
        <v>5.5226513293422565E-3</v>
      </c>
      <c r="AS365">
        <v>2.5349174082389736E-2</v>
      </c>
      <c r="AT365">
        <v>2.289349191226591E-3</v>
      </c>
    </row>
    <row r="366" spans="1:46" x14ac:dyDescent="0.25">
      <c r="A366" s="21" t="s">
        <v>98</v>
      </c>
      <c r="B366" s="227" t="s">
        <v>223</v>
      </c>
      <c r="C366" s="18" t="s">
        <v>224</v>
      </c>
      <c r="D366">
        <v>1.704457609894405E-2</v>
      </c>
      <c r="E366">
        <v>1.704457609894405E-2</v>
      </c>
      <c r="F366">
        <v>1.1165143508338717E-2</v>
      </c>
      <c r="G366">
        <v>1.1165143508338717E-2</v>
      </c>
      <c r="H366">
        <v>2.8209719607282767E-2</v>
      </c>
      <c r="I366">
        <v>2.8209719607282767E-2</v>
      </c>
      <c r="K366">
        <v>1.704457609894405E-2</v>
      </c>
      <c r="L366">
        <v>7.9910422821808606E-4</v>
      </c>
      <c r="M366">
        <v>1.9834225104128534E-3</v>
      </c>
      <c r="N366">
        <v>1.5609957405907491E-2</v>
      </c>
      <c r="O366">
        <v>6.7031617326237939E-4</v>
      </c>
      <c r="P366">
        <v>1.7643329365168447E-3</v>
      </c>
      <c r="Q366">
        <v>1.704457609894405E-2</v>
      </c>
      <c r="R366">
        <v>7.9910422821808606E-4</v>
      </c>
      <c r="S366">
        <v>1.9834225104128534E-3</v>
      </c>
      <c r="T366">
        <v>1.5609957405907491E-2</v>
      </c>
      <c r="U366">
        <v>6.7031617326237939E-4</v>
      </c>
      <c r="V366">
        <v>1.7643329365168447E-3</v>
      </c>
      <c r="W366">
        <v>1.1165143508338717E-2</v>
      </c>
      <c r="X366">
        <v>1.8728086902077003E-3</v>
      </c>
      <c r="Y366">
        <v>3.5392288189294032E-3</v>
      </c>
      <c r="Z366">
        <v>9.7392166764822437E-3</v>
      </c>
      <c r="AA366">
        <v>1.6190330179642115E-3</v>
      </c>
      <c r="AB366">
        <v>3.1047280246358951E-3</v>
      </c>
      <c r="AC366">
        <v>1.1165143508338717E-2</v>
      </c>
      <c r="AD366">
        <v>1.8728086902077003E-3</v>
      </c>
      <c r="AE366">
        <v>3.5392288189294032E-3</v>
      </c>
      <c r="AF366">
        <v>9.7392166764822437E-3</v>
      </c>
      <c r="AG366">
        <v>1.6190330179642115E-3</v>
      </c>
      <c r="AH366">
        <v>3.1047280246358951E-3</v>
      </c>
      <c r="AI366">
        <v>2.8209719607282767E-2</v>
      </c>
      <c r="AJ366">
        <v>2.6719129184257862E-3</v>
      </c>
      <c r="AK366">
        <v>5.5226513293422565E-3</v>
      </c>
      <c r="AL366">
        <v>2.5349174082389736E-2</v>
      </c>
      <c r="AM366">
        <v>2.289349191226591E-3</v>
      </c>
      <c r="AN366">
        <v>4.8690609611527396E-3</v>
      </c>
      <c r="AO366">
        <v>2.8209719607282767E-2</v>
      </c>
      <c r="AP366">
        <v>2.6719129184257862E-3</v>
      </c>
      <c r="AQ366">
        <v>5.5226513293422565E-3</v>
      </c>
      <c r="AR366">
        <v>2.5349174082389736E-2</v>
      </c>
      <c r="AS366">
        <v>2.289349191226591E-3</v>
      </c>
      <c r="AT366">
        <v>4.8690609611527396E-3</v>
      </c>
    </row>
    <row r="367" spans="1:46" x14ac:dyDescent="0.25">
      <c r="A367" s="21"/>
      <c r="B367" s="227"/>
      <c r="C367" s="18" t="s">
        <v>225</v>
      </c>
      <c r="D367">
        <v>7.9910422821808606E-4</v>
      </c>
      <c r="E367">
        <v>7.9910422821808606E-4</v>
      </c>
      <c r="F367">
        <v>1.8728086902077003E-3</v>
      </c>
      <c r="G367">
        <v>1.8728086902077003E-3</v>
      </c>
      <c r="H367">
        <v>2.6719129184257862E-3</v>
      </c>
      <c r="I367">
        <v>2.6719129184257862E-3</v>
      </c>
      <c r="K367">
        <v>7.9910422821808606E-4</v>
      </c>
      <c r="L367">
        <v>1.9834225104128534E-3</v>
      </c>
      <c r="M367">
        <v>1.5609957405907491E-2</v>
      </c>
      <c r="N367">
        <v>6.7031617326237939E-4</v>
      </c>
      <c r="O367">
        <v>1.7643329365168447E-3</v>
      </c>
      <c r="P367">
        <v>8.5222880494720248E-3</v>
      </c>
      <c r="Q367">
        <v>7.9910422821808606E-4</v>
      </c>
      <c r="R367">
        <v>1.9834225104128534E-3</v>
      </c>
      <c r="S367">
        <v>1.5609957405907491E-2</v>
      </c>
      <c r="T367">
        <v>6.7031617326237939E-4</v>
      </c>
      <c r="U367">
        <v>1.7643329365168447E-3</v>
      </c>
      <c r="V367">
        <v>8.5222880494720248E-3</v>
      </c>
      <c r="W367">
        <v>1.8728086902077003E-3</v>
      </c>
      <c r="X367">
        <v>3.5392288189294032E-3</v>
      </c>
      <c r="Y367">
        <v>9.7392166764822437E-3</v>
      </c>
      <c r="Z367">
        <v>1.6190330179642115E-3</v>
      </c>
      <c r="AA367">
        <v>3.1047280246358951E-3</v>
      </c>
      <c r="AB367">
        <v>1.1755891842113252E-2</v>
      </c>
      <c r="AC367">
        <v>1.8728086902077003E-3</v>
      </c>
      <c r="AD367">
        <v>3.5392288189294032E-3</v>
      </c>
      <c r="AE367">
        <v>9.7392166764822437E-3</v>
      </c>
      <c r="AF367">
        <v>1.6190330179642115E-3</v>
      </c>
      <c r="AG367">
        <v>3.1047280246358951E-3</v>
      </c>
      <c r="AH367">
        <v>1.1755891842113252E-2</v>
      </c>
      <c r="AI367">
        <v>2.6719129184257862E-3</v>
      </c>
      <c r="AJ367">
        <v>5.5226513293422565E-3</v>
      </c>
      <c r="AK367">
        <v>2.5349174082389736E-2</v>
      </c>
      <c r="AL367">
        <v>2.289349191226591E-3</v>
      </c>
      <c r="AM367">
        <v>4.8690609611527396E-3</v>
      </c>
      <c r="AN367">
        <v>2.0278179891585278E-2</v>
      </c>
      <c r="AO367">
        <v>2.6719129184257862E-3</v>
      </c>
      <c r="AP367">
        <v>5.5226513293422565E-3</v>
      </c>
      <c r="AQ367">
        <v>2.5349174082389736E-2</v>
      </c>
      <c r="AR367">
        <v>2.289349191226591E-3</v>
      </c>
      <c r="AS367">
        <v>4.8690609611527396E-3</v>
      </c>
      <c r="AT367">
        <v>2.0278179891585278E-2</v>
      </c>
    </row>
    <row r="368" spans="1:46" x14ac:dyDescent="0.25">
      <c r="A368" s="21"/>
      <c r="B368" s="227"/>
      <c r="C368" s="18" t="s">
        <v>226</v>
      </c>
      <c r="D368">
        <v>1.9834225104128534E-3</v>
      </c>
      <c r="E368">
        <v>1.9834225104128534E-3</v>
      </c>
      <c r="F368">
        <v>3.5392288189294032E-3</v>
      </c>
      <c r="G368">
        <v>3.5392288189294032E-3</v>
      </c>
      <c r="H368">
        <v>5.5226513293422565E-3</v>
      </c>
      <c r="I368">
        <v>5.5226513293422565E-3</v>
      </c>
      <c r="K368">
        <v>1.9834225104128534E-3</v>
      </c>
      <c r="L368">
        <v>1.5609957405907491E-2</v>
      </c>
      <c r="M368">
        <v>6.7031617326237939E-4</v>
      </c>
      <c r="N368">
        <v>1.7643329365168447E-3</v>
      </c>
      <c r="O368">
        <v>8.5222880494720248E-3</v>
      </c>
      <c r="P368">
        <v>3.9955211410904303E-4</v>
      </c>
      <c r="Q368">
        <v>1.9834225104128534E-3</v>
      </c>
      <c r="R368">
        <v>1.5609957405907491E-2</v>
      </c>
      <c r="S368">
        <v>6.7031617326237939E-4</v>
      </c>
      <c r="T368">
        <v>1.7643329365168447E-3</v>
      </c>
      <c r="U368">
        <v>8.5222880494720248E-3</v>
      </c>
      <c r="V368">
        <v>3.9955211410904303E-4</v>
      </c>
      <c r="W368">
        <v>3.5392288189294032E-3</v>
      </c>
      <c r="X368">
        <v>9.7392166764822437E-3</v>
      </c>
      <c r="Y368">
        <v>1.6190330179642115E-3</v>
      </c>
      <c r="Z368">
        <v>3.1047280246358951E-3</v>
      </c>
      <c r="AA368">
        <v>1.1755891842113252E-2</v>
      </c>
      <c r="AB368">
        <v>1.9718990970969967E-3</v>
      </c>
      <c r="AC368">
        <v>3.5392288189294032E-3</v>
      </c>
      <c r="AD368">
        <v>9.7392166764822437E-3</v>
      </c>
      <c r="AE368">
        <v>1.6190330179642115E-3</v>
      </c>
      <c r="AF368">
        <v>3.1047280246358951E-3</v>
      </c>
      <c r="AG368">
        <v>1.1755891842113252E-2</v>
      </c>
      <c r="AH368">
        <v>1.9718990970969967E-3</v>
      </c>
      <c r="AI368">
        <v>5.5226513293422565E-3</v>
      </c>
      <c r="AJ368">
        <v>2.5349174082389736E-2</v>
      </c>
      <c r="AK368">
        <v>2.289349191226591E-3</v>
      </c>
      <c r="AL368">
        <v>4.8690609611527396E-3</v>
      </c>
      <c r="AM368">
        <v>2.0278179891585278E-2</v>
      </c>
      <c r="AN368">
        <v>2.3714512112060398E-3</v>
      </c>
      <c r="AO368">
        <v>5.5226513293422565E-3</v>
      </c>
      <c r="AP368">
        <v>2.5349174082389736E-2</v>
      </c>
      <c r="AQ368">
        <v>2.289349191226591E-3</v>
      </c>
      <c r="AR368">
        <v>4.8690609611527396E-3</v>
      </c>
      <c r="AS368">
        <v>2.0278179891585278E-2</v>
      </c>
      <c r="AT368">
        <v>2.3714512112060398E-3</v>
      </c>
    </row>
    <row r="369" spans="1:46" x14ac:dyDescent="0.25">
      <c r="A369" s="21"/>
      <c r="B369" s="227" t="s">
        <v>227</v>
      </c>
      <c r="C369" s="18" t="s">
        <v>224</v>
      </c>
      <c r="D369">
        <v>1.5609957405907491E-2</v>
      </c>
      <c r="E369">
        <v>1.5609957405907491E-2</v>
      </c>
      <c r="F369">
        <v>9.7392166764822437E-3</v>
      </c>
      <c r="G369">
        <v>9.7392166764822437E-3</v>
      </c>
      <c r="H369">
        <v>2.5349174082389736E-2</v>
      </c>
      <c r="I369">
        <v>2.5349174082389736E-2</v>
      </c>
      <c r="K369">
        <v>1.5609957405907491E-2</v>
      </c>
      <c r="L369">
        <v>6.7031617326237939E-4</v>
      </c>
      <c r="M369">
        <v>1.7643329365168447E-3</v>
      </c>
      <c r="N369">
        <v>8.5222880494720248E-3</v>
      </c>
      <c r="O369">
        <v>3.9955211410904303E-4</v>
      </c>
      <c r="P369">
        <v>9.9171125520642668E-4</v>
      </c>
      <c r="Q369">
        <v>1.5609957405907491E-2</v>
      </c>
      <c r="R369">
        <v>6.7031617326237939E-4</v>
      </c>
      <c r="S369">
        <v>1.7643329365168447E-3</v>
      </c>
      <c r="T369">
        <v>8.5222880494720248E-3</v>
      </c>
      <c r="U369">
        <v>3.9955211410904303E-4</v>
      </c>
      <c r="V369">
        <v>9.9171125520642668E-4</v>
      </c>
      <c r="W369">
        <v>9.7392166764822437E-3</v>
      </c>
      <c r="X369">
        <v>1.6190330179642115E-3</v>
      </c>
      <c r="Y369">
        <v>3.1047280246358951E-3</v>
      </c>
      <c r="Z369">
        <v>1.1755891842113252E-2</v>
      </c>
      <c r="AA369">
        <v>1.9718990970969967E-3</v>
      </c>
      <c r="AB369">
        <v>3.7264896029997416E-3</v>
      </c>
      <c r="AC369">
        <v>9.7392166764822437E-3</v>
      </c>
      <c r="AD369">
        <v>1.6190330179642115E-3</v>
      </c>
      <c r="AE369">
        <v>3.1047280246358951E-3</v>
      </c>
      <c r="AF369">
        <v>1.1755891842113252E-2</v>
      </c>
      <c r="AG369">
        <v>1.9718990970969967E-3</v>
      </c>
      <c r="AH369">
        <v>3.7264896029997416E-3</v>
      </c>
      <c r="AI369">
        <v>2.5349174082389736E-2</v>
      </c>
      <c r="AJ369">
        <v>2.289349191226591E-3</v>
      </c>
      <c r="AK369">
        <v>4.8690609611527396E-3</v>
      </c>
      <c r="AL369">
        <v>2.0278179891585278E-2</v>
      </c>
      <c r="AM369">
        <v>2.3714512112060398E-3</v>
      </c>
      <c r="AN369">
        <v>4.7182008582061681E-3</v>
      </c>
      <c r="AO369">
        <v>2.5349174082389736E-2</v>
      </c>
      <c r="AP369">
        <v>2.289349191226591E-3</v>
      </c>
      <c r="AQ369">
        <v>4.8690609611527396E-3</v>
      </c>
      <c r="AR369">
        <v>2.0278179891585278E-2</v>
      </c>
      <c r="AS369">
        <v>2.3714512112060398E-3</v>
      </c>
      <c r="AT369">
        <v>4.7182008582061681E-3</v>
      </c>
    </row>
    <row r="370" spans="1:46" x14ac:dyDescent="0.25">
      <c r="A370" s="21"/>
      <c r="B370" s="227"/>
      <c r="C370" s="18" t="s">
        <v>225</v>
      </c>
      <c r="D370">
        <v>6.7031617326237939E-4</v>
      </c>
      <c r="E370">
        <v>6.7031617326237939E-4</v>
      </c>
      <c r="F370">
        <v>1.6190330179642115E-3</v>
      </c>
      <c r="G370">
        <v>1.6190330179642115E-3</v>
      </c>
      <c r="H370">
        <v>2.289349191226591E-3</v>
      </c>
      <c r="I370">
        <v>2.289349191226591E-3</v>
      </c>
      <c r="K370">
        <v>6.7031617326237939E-4</v>
      </c>
      <c r="L370">
        <v>1.7643329365168447E-3</v>
      </c>
      <c r="M370">
        <v>8.5222880494720248E-3</v>
      </c>
      <c r="N370">
        <v>3.9955211410904303E-4</v>
      </c>
      <c r="O370">
        <v>9.9171125520642668E-4</v>
      </c>
      <c r="P370">
        <v>7.8049787029537453E-3</v>
      </c>
      <c r="Q370">
        <v>6.7031617326237939E-4</v>
      </c>
      <c r="R370">
        <v>1.7643329365168447E-3</v>
      </c>
      <c r="S370">
        <v>8.5222880494720248E-3</v>
      </c>
      <c r="T370">
        <v>3.9955211410904303E-4</v>
      </c>
      <c r="U370">
        <v>9.9171125520642668E-4</v>
      </c>
      <c r="V370">
        <v>7.8049787029537453E-3</v>
      </c>
      <c r="W370">
        <v>1.6190330179642115E-3</v>
      </c>
      <c r="X370">
        <v>3.1047280246358951E-3</v>
      </c>
      <c r="Y370">
        <v>1.1755891842113252E-2</v>
      </c>
      <c r="Z370">
        <v>1.9718990970969967E-3</v>
      </c>
      <c r="AA370">
        <v>3.7264896029997416E-3</v>
      </c>
      <c r="AB370">
        <v>1.0254519146137387E-2</v>
      </c>
      <c r="AC370">
        <v>1.6190330179642115E-3</v>
      </c>
      <c r="AD370">
        <v>3.1047280246358951E-3</v>
      </c>
      <c r="AE370">
        <v>1.1755891842113252E-2</v>
      </c>
      <c r="AF370">
        <v>1.9718990970969967E-3</v>
      </c>
      <c r="AG370">
        <v>3.7264896029997416E-3</v>
      </c>
      <c r="AH370">
        <v>1.0254519146137387E-2</v>
      </c>
      <c r="AI370">
        <v>2.289349191226591E-3</v>
      </c>
      <c r="AJ370">
        <v>4.8690609611527396E-3</v>
      </c>
      <c r="AK370">
        <v>2.0278179891585278E-2</v>
      </c>
      <c r="AL370">
        <v>2.3714512112060398E-3</v>
      </c>
      <c r="AM370">
        <v>4.7182008582061681E-3</v>
      </c>
      <c r="AN370">
        <v>1.8059497849091131E-2</v>
      </c>
      <c r="AO370">
        <v>2.289349191226591E-3</v>
      </c>
      <c r="AP370">
        <v>4.8690609611527396E-3</v>
      </c>
      <c r="AQ370">
        <v>2.0278179891585278E-2</v>
      </c>
      <c r="AR370">
        <v>2.3714512112060398E-3</v>
      </c>
      <c r="AS370">
        <v>4.7182008582061681E-3</v>
      </c>
      <c r="AT370">
        <v>1.8059497849091131E-2</v>
      </c>
    </row>
    <row r="371" spans="1:46" x14ac:dyDescent="0.25">
      <c r="A371" s="21"/>
      <c r="B371" s="227"/>
      <c r="C371" s="18" t="s">
        <v>226</v>
      </c>
      <c r="D371">
        <v>1.7643329365168447E-3</v>
      </c>
      <c r="E371">
        <v>1.7643329365168447E-3</v>
      </c>
      <c r="F371">
        <v>3.1047280246358951E-3</v>
      </c>
      <c r="G371">
        <v>3.1047280246358951E-3</v>
      </c>
      <c r="H371">
        <v>4.8690609611527396E-3</v>
      </c>
      <c r="I371">
        <v>4.8690609611527396E-3</v>
      </c>
      <c r="K371">
        <v>1.7643329365168447E-3</v>
      </c>
      <c r="L371">
        <v>8.5222880494720248E-3</v>
      </c>
      <c r="M371">
        <v>3.9955211410904303E-4</v>
      </c>
      <c r="N371">
        <v>9.9171125520642668E-4</v>
      </c>
      <c r="O371">
        <v>7.8049787029537453E-3</v>
      </c>
      <c r="P371">
        <v>3.3515808663118969E-4</v>
      </c>
      <c r="Q371">
        <v>1.7643329365168447E-3</v>
      </c>
      <c r="R371">
        <v>8.5222880494720248E-3</v>
      </c>
      <c r="S371">
        <v>3.9955211410904303E-4</v>
      </c>
      <c r="T371">
        <v>9.9171125520642668E-4</v>
      </c>
      <c r="U371">
        <v>7.8049787029537453E-3</v>
      </c>
      <c r="V371">
        <v>3.3515808663118969E-4</v>
      </c>
      <c r="W371">
        <v>3.1047280246358951E-3</v>
      </c>
      <c r="X371">
        <v>1.1755891842113252E-2</v>
      </c>
      <c r="Y371">
        <v>1.9718990970969967E-3</v>
      </c>
      <c r="Z371">
        <v>3.7264896029997416E-3</v>
      </c>
      <c r="AA371">
        <v>1.0254519146137387E-2</v>
      </c>
      <c r="AB371">
        <v>1.7046961406078204E-3</v>
      </c>
      <c r="AC371">
        <v>3.1047280246358951E-3</v>
      </c>
      <c r="AD371">
        <v>1.1755891842113252E-2</v>
      </c>
      <c r="AE371">
        <v>1.9718990970969967E-3</v>
      </c>
      <c r="AF371">
        <v>3.7264896029997416E-3</v>
      </c>
      <c r="AG371">
        <v>1.0254519146137387E-2</v>
      </c>
      <c r="AH371">
        <v>1.7046961406078204E-3</v>
      </c>
      <c r="AI371">
        <v>4.8690609611527396E-3</v>
      </c>
      <c r="AJ371">
        <v>2.0278179891585278E-2</v>
      </c>
      <c r="AK371">
        <v>2.3714512112060398E-3</v>
      </c>
      <c r="AL371">
        <v>4.7182008582061681E-3</v>
      </c>
      <c r="AM371">
        <v>1.8059497849091131E-2</v>
      </c>
      <c r="AN371">
        <v>2.03985422723901E-3</v>
      </c>
      <c r="AO371">
        <v>4.8690609611527396E-3</v>
      </c>
      <c r="AP371">
        <v>2.0278179891585278E-2</v>
      </c>
      <c r="AQ371">
        <v>2.3714512112060398E-3</v>
      </c>
      <c r="AR371">
        <v>4.7182008582061681E-3</v>
      </c>
      <c r="AS371">
        <v>1.8059497849091131E-2</v>
      </c>
      <c r="AT371">
        <v>2.03985422723901E-3</v>
      </c>
    </row>
    <row r="372" spans="1:46" x14ac:dyDescent="0.25">
      <c r="A372" s="21" t="s">
        <v>99</v>
      </c>
      <c r="B372" s="227" t="s">
        <v>223</v>
      </c>
      <c r="C372" s="18" t="s">
        <v>224</v>
      </c>
      <c r="D372">
        <v>8.5222880494720248E-3</v>
      </c>
      <c r="E372">
        <v>8.5222880494720248E-3</v>
      </c>
      <c r="F372">
        <v>1.1755891842113252E-2</v>
      </c>
      <c r="G372">
        <v>1.1755891842113252E-2</v>
      </c>
      <c r="H372">
        <v>2.0278179891585278E-2</v>
      </c>
      <c r="I372">
        <v>2.0278179891585278E-2</v>
      </c>
      <c r="K372">
        <v>8.5222880494720248E-3</v>
      </c>
      <c r="L372">
        <v>3.9955211410904303E-4</v>
      </c>
      <c r="M372">
        <v>9.9171125520642668E-4</v>
      </c>
      <c r="N372">
        <v>7.8049787029537453E-3</v>
      </c>
      <c r="O372">
        <v>3.3515808663118969E-4</v>
      </c>
      <c r="P372">
        <v>8.8216646825842236E-4</v>
      </c>
      <c r="Q372">
        <v>8.5222880494720248E-3</v>
      </c>
      <c r="R372">
        <v>3.9955211410904303E-4</v>
      </c>
      <c r="S372">
        <v>9.9171125520642668E-4</v>
      </c>
      <c r="T372">
        <v>7.8049787029537453E-3</v>
      </c>
      <c r="U372">
        <v>3.3515808663118969E-4</v>
      </c>
      <c r="V372">
        <v>8.8216646825842236E-4</v>
      </c>
      <c r="W372">
        <v>1.1755891842113252E-2</v>
      </c>
      <c r="X372">
        <v>1.9718990970969967E-3</v>
      </c>
      <c r="Y372">
        <v>3.7264896029997416E-3</v>
      </c>
      <c r="Z372">
        <v>1.0254519146137387E-2</v>
      </c>
      <c r="AA372">
        <v>1.7046961406078204E-3</v>
      </c>
      <c r="AB372">
        <v>3.2689993486907042E-3</v>
      </c>
      <c r="AC372">
        <v>1.1755891842113252E-2</v>
      </c>
      <c r="AD372">
        <v>1.9718990970969967E-3</v>
      </c>
      <c r="AE372">
        <v>3.7264896029997416E-3</v>
      </c>
      <c r="AF372">
        <v>1.0254519146137387E-2</v>
      </c>
      <c r="AG372">
        <v>1.7046961406078204E-3</v>
      </c>
      <c r="AH372">
        <v>3.2689993486907042E-3</v>
      </c>
      <c r="AI372">
        <v>2.0278179891585278E-2</v>
      </c>
      <c r="AJ372">
        <v>2.3714512112060398E-3</v>
      </c>
      <c r="AK372">
        <v>4.7182008582061681E-3</v>
      </c>
      <c r="AL372">
        <v>1.8059497849091131E-2</v>
      </c>
      <c r="AM372">
        <v>2.03985422723901E-3</v>
      </c>
      <c r="AN372">
        <v>4.1511658169491265E-3</v>
      </c>
      <c r="AO372">
        <v>2.0278179891585278E-2</v>
      </c>
      <c r="AP372">
        <v>2.3714512112060398E-3</v>
      </c>
      <c r="AQ372">
        <v>4.7182008582061681E-3</v>
      </c>
      <c r="AR372">
        <v>1.8059497849091131E-2</v>
      </c>
      <c r="AS372">
        <v>2.03985422723901E-3</v>
      </c>
      <c r="AT372">
        <v>4.1511658169491265E-3</v>
      </c>
    </row>
    <row r="373" spans="1:46" x14ac:dyDescent="0.25">
      <c r="A373" s="21"/>
      <c r="B373" s="227"/>
      <c r="C373" s="18" t="s">
        <v>225</v>
      </c>
      <c r="D373">
        <v>3.9955211410904303E-4</v>
      </c>
      <c r="E373">
        <v>3.9955211410904303E-4</v>
      </c>
      <c r="F373">
        <v>1.9718990970969967E-3</v>
      </c>
      <c r="G373">
        <v>1.9718990970969967E-3</v>
      </c>
      <c r="H373">
        <v>2.3714512112060398E-3</v>
      </c>
      <c r="I373">
        <v>2.3714512112060398E-3</v>
      </c>
      <c r="K373">
        <v>3.9955211410904303E-4</v>
      </c>
      <c r="L373">
        <v>9.9171125520642668E-4</v>
      </c>
      <c r="M373">
        <v>7.8049787029537453E-3</v>
      </c>
      <c r="N373">
        <v>3.3515808663118969E-4</v>
      </c>
      <c r="O373">
        <v>8.8216646825842236E-4</v>
      </c>
      <c r="P373">
        <v>4.0480868234992119E-2</v>
      </c>
      <c r="Q373">
        <v>3.9955211410904303E-4</v>
      </c>
      <c r="R373">
        <v>9.9171125520642668E-4</v>
      </c>
      <c r="S373">
        <v>7.8049787029537453E-3</v>
      </c>
      <c r="T373">
        <v>3.3515808663118969E-4</v>
      </c>
      <c r="U373">
        <v>8.8216646825842236E-4</v>
      </c>
      <c r="V373">
        <v>4.0480868234992119E-2</v>
      </c>
      <c r="W373">
        <v>1.9718990970969967E-3</v>
      </c>
      <c r="X373">
        <v>3.7264896029997416E-3</v>
      </c>
      <c r="Y373">
        <v>1.0254519146137387E-2</v>
      </c>
      <c r="Z373">
        <v>1.7046961406078204E-3</v>
      </c>
      <c r="AA373">
        <v>3.2689993486907042E-3</v>
      </c>
      <c r="AB373">
        <v>9.6882726739023779E-3</v>
      </c>
      <c r="AC373">
        <v>1.9718990970969967E-3</v>
      </c>
      <c r="AD373">
        <v>3.7264896029997416E-3</v>
      </c>
      <c r="AE373">
        <v>1.0254519146137387E-2</v>
      </c>
      <c r="AF373">
        <v>1.7046961406078204E-3</v>
      </c>
      <c r="AG373">
        <v>3.2689993486907042E-3</v>
      </c>
      <c r="AH373">
        <v>9.6882726739023779E-3</v>
      </c>
      <c r="AI373">
        <v>2.3714512112060398E-3</v>
      </c>
      <c r="AJ373">
        <v>4.7182008582061681E-3</v>
      </c>
      <c r="AK373">
        <v>1.8059497849091131E-2</v>
      </c>
      <c r="AL373">
        <v>2.03985422723901E-3</v>
      </c>
      <c r="AM373">
        <v>4.1511658169491265E-3</v>
      </c>
      <c r="AN373">
        <v>5.0169140908894495E-2</v>
      </c>
      <c r="AO373">
        <v>2.3714512112060398E-3</v>
      </c>
      <c r="AP373">
        <v>4.7182008582061681E-3</v>
      </c>
      <c r="AQ373">
        <v>1.8059497849091131E-2</v>
      </c>
      <c r="AR373">
        <v>2.03985422723901E-3</v>
      </c>
      <c r="AS373">
        <v>4.1511658169491265E-3</v>
      </c>
      <c r="AT373">
        <v>5.0169140908894495E-2</v>
      </c>
    </row>
    <row r="374" spans="1:46" x14ac:dyDescent="0.25">
      <c r="A374" s="21"/>
      <c r="B374" s="227"/>
      <c r="C374" s="18" t="s">
        <v>226</v>
      </c>
      <c r="D374">
        <v>9.9171125520642668E-4</v>
      </c>
      <c r="E374">
        <v>9.9171125520642668E-4</v>
      </c>
      <c r="F374">
        <v>3.7264896029997416E-3</v>
      </c>
      <c r="G374">
        <v>3.7264896029997416E-3</v>
      </c>
      <c r="H374">
        <v>4.7182008582061681E-3</v>
      </c>
      <c r="I374">
        <v>4.7182008582061681E-3</v>
      </c>
      <c r="K374">
        <v>9.9171125520642668E-4</v>
      </c>
      <c r="L374">
        <v>7.8049787029537453E-3</v>
      </c>
      <c r="M374">
        <v>3.3515808663118969E-4</v>
      </c>
      <c r="N374">
        <v>8.8216646825842236E-4</v>
      </c>
      <c r="O374">
        <v>4.0480868234992119E-2</v>
      </c>
      <c r="P374">
        <v>1.8978725420179543E-3</v>
      </c>
      <c r="Q374">
        <v>9.9171125520642668E-4</v>
      </c>
      <c r="R374">
        <v>7.8049787029537453E-3</v>
      </c>
      <c r="S374">
        <v>3.3515808663118969E-4</v>
      </c>
      <c r="T374">
        <v>8.8216646825842236E-4</v>
      </c>
      <c r="U374">
        <v>4.0480868234992119E-2</v>
      </c>
      <c r="V374">
        <v>1.8978725420179543E-3</v>
      </c>
      <c r="W374">
        <v>3.7264896029997416E-3</v>
      </c>
      <c r="X374">
        <v>1.0254519146137387E-2</v>
      </c>
      <c r="Y374">
        <v>1.7046961406078204E-3</v>
      </c>
      <c r="Z374">
        <v>3.2689993486907042E-3</v>
      </c>
      <c r="AA374">
        <v>9.6882726739023779E-3</v>
      </c>
      <c r="AB374">
        <v>1.6250826729844593E-3</v>
      </c>
      <c r="AC374">
        <v>3.7264896029997416E-3</v>
      </c>
      <c r="AD374">
        <v>1.0254519146137387E-2</v>
      </c>
      <c r="AE374">
        <v>1.7046961406078204E-3</v>
      </c>
      <c r="AF374">
        <v>3.2689993486907042E-3</v>
      </c>
      <c r="AG374">
        <v>9.6882726739023779E-3</v>
      </c>
      <c r="AH374">
        <v>1.6250826729844593E-3</v>
      </c>
      <c r="AI374">
        <v>4.7182008582061681E-3</v>
      </c>
      <c r="AJ374">
        <v>1.8059497849091131E-2</v>
      </c>
      <c r="AK374">
        <v>2.03985422723901E-3</v>
      </c>
      <c r="AL374">
        <v>4.1511658169491265E-3</v>
      </c>
      <c r="AM374">
        <v>5.0169140908894495E-2</v>
      </c>
      <c r="AN374">
        <v>3.5229552150024138E-3</v>
      </c>
      <c r="AO374">
        <v>4.7182008582061681E-3</v>
      </c>
      <c r="AP374">
        <v>1.8059497849091131E-2</v>
      </c>
      <c r="AQ374">
        <v>2.03985422723901E-3</v>
      </c>
      <c r="AR374">
        <v>4.1511658169491265E-3</v>
      </c>
      <c r="AS374">
        <v>5.0169140908894495E-2</v>
      </c>
      <c r="AT374">
        <v>3.5229552150024138E-3</v>
      </c>
    </row>
    <row r="375" spans="1:46" x14ac:dyDescent="0.25">
      <c r="A375" s="21"/>
      <c r="B375" s="227" t="s">
        <v>227</v>
      </c>
      <c r="C375" s="18" t="s">
        <v>224</v>
      </c>
      <c r="D375">
        <v>7.8049787029537453E-3</v>
      </c>
      <c r="E375">
        <v>7.8049787029537453E-3</v>
      </c>
      <c r="F375">
        <v>1.0254519146137387E-2</v>
      </c>
      <c r="G375">
        <v>1.0254519146137387E-2</v>
      </c>
      <c r="H375">
        <v>1.8059497849091131E-2</v>
      </c>
      <c r="I375">
        <v>1.8059497849091131E-2</v>
      </c>
      <c r="K375">
        <v>7.8049787029537453E-3</v>
      </c>
      <c r="L375">
        <v>3.3515808663118969E-4</v>
      </c>
      <c r="M375">
        <v>8.8216646825842236E-4</v>
      </c>
      <c r="N375">
        <v>4.0480868234992119E-2</v>
      </c>
      <c r="O375">
        <v>1.8978725420179543E-3</v>
      </c>
      <c r="P375">
        <v>4.710628462230527E-3</v>
      </c>
      <c r="Q375">
        <v>7.8049787029537453E-3</v>
      </c>
      <c r="R375">
        <v>3.3515808663118969E-4</v>
      </c>
      <c r="S375">
        <v>8.8216646825842236E-4</v>
      </c>
      <c r="T375">
        <v>4.0480868234992119E-2</v>
      </c>
      <c r="U375">
        <v>1.8978725420179543E-3</v>
      </c>
      <c r="V375">
        <v>4.710628462230527E-3</v>
      </c>
      <c r="W375">
        <v>1.0254519146137387E-2</v>
      </c>
      <c r="X375">
        <v>1.7046961406078204E-3</v>
      </c>
      <c r="Y375">
        <v>3.2689993486907042E-3</v>
      </c>
      <c r="Z375">
        <v>9.6882726739023779E-3</v>
      </c>
      <c r="AA375">
        <v>1.6250826729844593E-3</v>
      </c>
      <c r="AB375">
        <v>3.0710768587535555E-3</v>
      </c>
      <c r="AC375">
        <v>1.0254519146137387E-2</v>
      </c>
      <c r="AD375">
        <v>1.7046961406078204E-3</v>
      </c>
      <c r="AE375">
        <v>3.2689993486907042E-3</v>
      </c>
      <c r="AF375">
        <v>9.6882726739023779E-3</v>
      </c>
      <c r="AG375">
        <v>1.6250826729844593E-3</v>
      </c>
      <c r="AH375">
        <v>3.0710768587535555E-3</v>
      </c>
      <c r="AI375">
        <v>1.8059497849091131E-2</v>
      </c>
      <c r="AJ375">
        <v>2.03985422723901E-3</v>
      </c>
      <c r="AK375">
        <v>4.1511658169491265E-3</v>
      </c>
      <c r="AL375">
        <v>5.0169140908894495E-2</v>
      </c>
      <c r="AM375">
        <v>3.5229552150024138E-3</v>
      </c>
      <c r="AN375">
        <v>7.7817053209840829E-3</v>
      </c>
      <c r="AO375">
        <v>1.8059497849091131E-2</v>
      </c>
      <c r="AP375">
        <v>2.03985422723901E-3</v>
      </c>
      <c r="AQ375">
        <v>4.1511658169491265E-3</v>
      </c>
      <c r="AR375">
        <v>5.0169140908894495E-2</v>
      </c>
      <c r="AS375">
        <v>3.5229552150024138E-3</v>
      </c>
      <c r="AT375">
        <v>7.7817053209840829E-3</v>
      </c>
    </row>
    <row r="376" spans="1:46" x14ac:dyDescent="0.25">
      <c r="A376" s="21"/>
      <c r="B376" s="227"/>
      <c r="C376" s="18" t="s">
        <v>225</v>
      </c>
      <c r="D376">
        <v>3.3515808663118969E-4</v>
      </c>
      <c r="E376">
        <v>3.3515808663118969E-4</v>
      </c>
      <c r="F376">
        <v>1.7046961406078204E-3</v>
      </c>
      <c r="G376">
        <v>1.7046961406078204E-3</v>
      </c>
      <c r="H376">
        <v>2.03985422723901E-3</v>
      </c>
      <c r="I376">
        <v>2.03985422723901E-3</v>
      </c>
      <c r="K376">
        <v>3.3515808663118969E-4</v>
      </c>
      <c r="L376">
        <v>8.8216646825842236E-4</v>
      </c>
      <c r="M376">
        <v>4.0480868234992119E-2</v>
      </c>
      <c r="N376">
        <v>1.8978725420179543E-3</v>
      </c>
      <c r="O376">
        <v>4.710628462230527E-3</v>
      </c>
      <c r="P376">
        <v>3.7073648839030283E-2</v>
      </c>
      <c r="Q376">
        <v>3.3515808663118969E-4</v>
      </c>
      <c r="R376">
        <v>8.8216646825842236E-4</v>
      </c>
      <c r="S376">
        <v>4.0480868234992119E-2</v>
      </c>
      <c r="T376">
        <v>1.8978725420179543E-3</v>
      </c>
      <c r="U376">
        <v>4.710628462230527E-3</v>
      </c>
      <c r="V376">
        <v>3.7073648839030283E-2</v>
      </c>
      <c r="W376">
        <v>1.7046961406078204E-3</v>
      </c>
      <c r="X376">
        <v>3.2689993486907042E-3</v>
      </c>
      <c r="Y376">
        <v>9.6882726739023779E-3</v>
      </c>
      <c r="Z376">
        <v>1.6250826729844593E-3</v>
      </c>
      <c r="AA376">
        <v>3.0710768587535555E-3</v>
      </c>
      <c r="AB376">
        <v>8.4509605023443783E-3</v>
      </c>
      <c r="AC376">
        <v>1.7046961406078204E-3</v>
      </c>
      <c r="AD376">
        <v>3.2689993486907042E-3</v>
      </c>
      <c r="AE376">
        <v>9.6882726739023779E-3</v>
      </c>
      <c r="AF376">
        <v>1.6250826729844593E-3</v>
      </c>
      <c r="AG376">
        <v>3.0710768587535555E-3</v>
      </c>
      <c r="AH376">
        <v>8.4509605023443783E-3</v>
      </c>
      <c r="AI376">
        <v>2.03985422723901E-3</v>
      </c>
      <c r="AJ376">
        <v>4.1511658169491265E-3</v>
      </c>
      <c r="AK376">
        <v>5.0169140908894495E-2</v>
      </c>
      <c r="AL376">
        <v>3.5229552150024138E-3</v>
      </c>
      <c r="AM376">
        <v>7.7817053209840829E-3</v>
      </c>
      <c r="AN376">
        <v>4.5524609341374658E-2</v>
      </c>
      <c r="AO376">
        <v>2.03985422723901E-3</v>
      </c>
      <c r="AP376">
        <v>4.1511658169491265E-3</v>
      </c>
      <c r="AQ376">
        <v>5.0169140908894495E-2</v>
      </c>
      <c r="AR376">
        <v>3.5229552150024138E-3</v>
      </c>
      <c r="AS376">
        <v>7.7817053209840829E-3</v>
      </c>
      <c r="AT376">
        <v>4.5524609341374658E-2</v>
      </c>
    </row>
    <row r="377" spans="1:46" x14ac:dyDescent="0.25">
      <c r="A377" s="21"/>
      <c r="B377" s="227"/>
      <c r="C377" s="18" t="s">
        <v>226</v>
      </c>
      <c r="D377">
        <v>8.8216646825842236E-4</v>
      </c>
      <c r="E377">
        <v>8.8216646825842236E-4</v>
      </c>
      <c r="F377">
        <v>3.2689993486907042E-3</v>
      </c>
      <c r="G377">
        <v>3.2689993486907042E-3</v>
      </c>
      <c r="H377">
        <v>4.1511658169491265E-3</v>
      </c>
      <c r="I377">
        <v>4.1511658169491265E-3</v>
      </c>
      <c r="K377">
        <v>8.8216646825842236E-4</v>
      </c>
      <c r="L377">
        <v>4.0480868234992119E-2</v>
      </c>
      <c r="M377">
        <v>1.8978725420179543E-3</v>
      </c>
      <c r="N377">
        <v>4.710628462230527E-3</v>
      </c>
      <c r="O377">
        <v>3.7073648839030283E-2</v>
      </c>
      <c r="P377">
        <v>1.5920009114981509E-3</v>
      </c>
      <c r="Q377">
        <v>8.8216646825842236E-4</v>
      </c>
      <c r="R377">
        <v>4.0480868234992119E-2</v>
      </c>
      <c r="S377">
        <v>1.8978725420179543E-3</v>
      </c>
      <c r="T377">
        <v>4.710628462230527E-3</v>
      </c>
      <c r="U377">
        <v>3.7073648839030283E-2</v>
      </c>
      <c r="V377">
        <v>1.5920009114981509E-3</v>
      </c>
      <c r="W377">
        <v>3.2689993486907042E-3</v>
      </c>
      <c r="X377">
        <v>9.6882726739023779E-3</v>
      </c>
      <c r="Y377">
        <v>1.6250826729844593E-3</v>
      </c>
      <c r="Z377">
        <v>3.0710768587535555E-3</v>
      </c>
      <c r="AA377">
        <v>8.4509605023443783E-3</v>
      </c>
      <c r="AB377">
        <v>1.4048752113551886E-3</v>
      </c>
      <c r="AC377">
        <v>3.2689993486907042E-3</v>
      </c>
      <c r="AD377">
        <v>9.6882726739023779E-3</v>
      </c>
      <c r="AE377">
        <v>1.6250826729844593E-3</v>
      </c>
      <c r="AF377">
        <v>3.0710768587535555E-3</v>
      </c>
      <c r="AG377">
        <v>8.4509605023443783E-3</v>
      </c>
      <c r="AH377">
        <v>1.4048752113551886E-3</v>
      </c>
      <c r="AI377">
        <v>4.1511658169491265E-3</v>
      </c>
      <c r="AJ377">
        <v>5.0169140908894495E-2</v>
      </c>
      <c r="AK377">
        <v>3.5229552150024138E-3</v>
      </c>
      <c r="AL377">
        <v>7.7817053209840829E-3</v>
      </c>
      <c r="AM377">
        <v>4.5524609341374658E-2</v>
      </c>
      <c r="AN377">
        <v>2.9968761228533394E-3</v>
      </c>
      <c r="AO377">
        <v>4.1511658169491265E-3</v>
      </c>
      <c r="AP377">
        <v>5.0169140908894495E-2</v>
      </c>
      <c r="AQ377">
        <v>3.5229552150024138E-3</v>
      </c>
      <c r="AR377">
        <v>7.7817053209840829E-3</v>
      </c>
      <c r="AS377">
        <v>4.5524609341374658E-2</v>
      </c>
      <c r="AT377">
        <v>2.9968761228533394E-3</v>
      </c>
    </row>
    <row r="378" spans="1:46" x14ac:dyDescent="0.25">
      <c r="A378" s="21" t="s">
        <v>100</v>
      </c>
      <c r="B378" s="227" t="s">
        <v>223</v>
      </c>
      <c r="C378" s="18" t="s">
        <v>224</v>
      </c>
      <c r="D378">
        <v>4.0480868234992119E-2</v>
      </c>
      <c r="E378">
        <v>4.0480868234992119E-2</v>
      </c>
      <c r="F378">
        <v>9.6882726739023779E-3</v>
      </c>
      <c r="G378">
        <v>9.6882726739023779E-3</v>
      </c>
      <c r="H378">
        <v>5.0169140908894495E-2</v>
      </c>
      <c r="I378">
        <v>5.0169140908894495E-2</v>
      </c>
      <c r="K378">
        <v>4.0480868234992119E-2</v>
      </c>
      <c r="L378">
        <v>1.8978725420179543E-3</v>
      </c>
      <c r="M378">
        <v>4.710628462230527E-3</v>
      </c>
      <c r="N378">
        <v>3.7073648839030283E-2</v>
      </c>
      <c r="O378">
        <v>1.5920009114981509E-3</v>
      </c>
      <c r="P378">
        <v>4.1902907242275054E-3</v>
      </c>
      <c r="Q378">
        <v>4.0480868234992119E-2</v>
      </c>
      <c r="R378">
        <v>1.8978725420179543E-3</v>
      </c>
      <c r="S378">
        <v>4.710628462230527E-3</v>
      </c>
      <c r="T378">
        <v>3.7073648839030283E-2</v>
      </c>
      <c r="U378">
        <v>1.5920009114981509E-3</v>
      </c>
      <c r="V378">
        <v>4.1902907242275054E-3</v>
      </c>
      <c r="W378">
        <v>9.6882726739023779E-3</v>
      </c>
      <c r="X378">
        <v>1.6250826729844593E-3</v>
      </c>
      <c r="Y378">
        <v>3.0710768587535555E-3</v>
      </c>
      <c r="Z378">
        <v>8.4509605023443783E-3</v>
      </c>
      <c r="AA378">
        <v>1.4048752113551886E-3</v>
      </c>
      <c r="AB378">
        <v>2.6940497144988715E-3</v>
      </c>
      <c r="AC378">
        <v>9.6882726739023779E-3</v>
      </c>
      <c r="AD378">
        <v>1.6250826729844593E-3</v>
      </c>
      <c r="AE378">
        <v>3.0710768587535555E-3</v>
      </c>
      <c r="AF378">
        <v>8.4509605023443783E-3</v>
      </c>
      <c r="AG378">
        <v>1.4048752113551886E-3</v>
      </c>
      <c r="AH378">
        <v>2.6940497144988715E-3</v>
      </c>
      <c r="AI378">
        <v>5.0169140908894495E-2</v>
      </c>
      <c r="AJ378">
        <v>3.5229552150024138E-3</v>
      </c>
      <c r="AK378">
        <v>7.7817053209840829E-3</v>
      </c>
      <c r="AL378">
        <v>4.5524609341374658E-2</v>
      </c>
      <c r="AM378">
        <v>2.9968761228533394E-3</v>
      </c>
      <c r="AN378">
        <v>6.8843404387263774E-3</v>
      </c>
      <c r="AO378">
        <v>5.0169140908894495E-2</v>
      </c>
      <c r="AP378">
        <v>3.5229552150024138E-3</v>
      </c>
      <c r="AQ378">
        <v>7.7817053209840829E-3</v>
      </c>
      <c r="AR378">
        <v>4.5524609341374658E-2</v>
      </c>
      <c r="AS378">
        <v>2.9968761228533394E-3</v>
      </c>
      <c r="AT378">
        <v>6.8843404387263774E-3</v>
      </c>
    </row>
    <row r="379" spans="1:46" x14ac:dyDescent="0.25">
      <c r="A379" s="21"/>
      <c r="B379" s="227"/>
      <c r="C379" s="18" t="s">
        <v>225</v>
      </c>
      <c r="D379">
        <v>1.8978725420179543E-3</v>
      </c>
      <c r="E379">
        <v>1.8978725420179543E-3</v>
      </c>
      <c r="F379">
        <v>1.6250826729844593E-3</v>
      </c>
      <c r="G379">
        <v>1.6250826729844593E-3</v>
      </c>
      <c r="H379">
        <v>3.5229552150024138E-3</v>
      </c>
      <c r="I379">
        <v>3.5229552150024138E-3</v>
      </c>
      <c r="K379">
        <v>1.8978725420179543E-3</v>
      </c>
      <c r="L379">
        <v>4.710628462230527E-3</v>
      </c>
      <c r="M379">
        <v>3.7073648839030283E-2</v>
      </c>
      <c r="N379">
        <v>1.5920009114981509E-3</v>
      </c>
      <c r="O379">
        <v>4.1902907242275054E-3</v>
      </c>
      <c r="P379">
        <v>4.4742012259728133E-2</v>
      </c>
      <c r="Q379">
        <v>1.8978725420179543E-3</v>
      </c>
      <c r="R379">
        <v>4.710628462230527E-3</v>
      </c>
      <c r="S379">
        <v>3.7073648839030283E-2</v>
      </c>
      <c r="T379">
        <v>1.5920009114981509E-3</v>
      </c>
      <c r="U379">
        <v>4.1902907242275054E-3</v>
      </c>
      <c r="V379">
        <v>4.4742012259728133E-2</v>
      </c>
      <c r="W379">
        <v>1.6250826729844593E-3</v>
      </c>
      <c r="X379">
        <v>3.0710768587535555E-3</v>
      </c>
      <c r="Y379">
        <v>8.4509605023443783E-3</v>
      </c>
      <c r="Z379">
        <v>1.4048752113551886E-3</v>
      </c>
      <c r="AA379">
        <v>2.6940497144988715E-3</v>
      </c>
      <c r="AB379">
        <v>7.088980005294422E-3</v>
      </c>
      <c r="AC379">
        <v>1.6250826729844593E-3</v>
      </c>
      <c r="AD379">
        <v>3.0710768587535555E-3</v>
      </c>
      <c r="AE379">
        <v>8.4509605023443783E-3</v>
      </c>
      <c r="AF379">
        <v>1.4048752113551886E-3</v>
      </c>
      <c r="AG379">
        <v>2.6940497144988715E-3</v>
      </c>
      <c r="AH379">
        <v>7.088980005294422E-3</v>
      </c>
      <c r="AI379">
        <v>3.5229552150024138E-3</v>
      </c>
      <c r="AJ379">
        <v>7.7817053209840829E-3</v>
      </c>
      <c r="AK379">
        <v>4.5524609341374658E-2</v>
      </c>
      <c r="AL379">
        <v>2.9968761228533394E-3</v>
      </c>
      <c r="AM379">
        <v>6.8843404387263774E-3</v>
      </c>
      <c r="AN379">
        <v>5.1830992265022552E-2</v>
      </c>
      <c r="AO379">
        <v>3.5229552150024138E-3</v>
      </c>
      <c r="AP379">
        <v>7.7817053209840829E-3</v>
      </c>
      <c r="AQ379">
        <v>4.5524609341374658E-2</v>
      </c>
      <c r="AR379">
        <v>2.9968761228533394E-3</v>
      </c>
      <c r="AS379">
        <v>6.8843404387263774E-3</v>
      </c>
      <c r="AT379">
        <v>5.1830992265022552E-2</v>
      </c>
    </row>
    <row r="380" spans="1:46" x14ac:dyDescent="0.25">
      <c r="A380" s="21"/>
      <c r="B380" s="227"/>
      <c r="C380" s="18" t="s">
        <v>226</v>
      </c>
      <c r="D380">
        <v>4.710628462230527E-3</v>
      </c>
      <c r="E380">
        <v>4.710628462230527E-3</v>
      </c>
      <c r="F380">
        <v>3.0710768587535555E-3</v>
      </c>
      <c r="G380">
        <v>3.0710768587535555E-3</v>
      </c>
      <c r="H380">
        <v>7.7817053209840829E-3</v>
      </c>
      <c r="I380">
        <v>7.7817053209840829E-3</v>
      </c>
      <c r="K380">
        <v>4.710628462230527E-3</v>
      </c>
      <c r="L380">
        <v>3.7073648839030283E-2</v>
      </c>
      <c r="M380">
        <v>1.5920009114981509E-3</v>
      </c>
      <c r="N380">
        <v>4.1902907242275054E-3</v>
      </c>
      <c r="O380">
        <v>4.4742012259728133E-2</v>
      </c>
      <c r="P380">
        <v>2.0976485990724758E-3</v>
      </c>
      <c r="Q380">
        <v>4.710628462230527E-3</v>
      </c>
      <c r="R380">
        <v>3.7073648839030283E-2</v>
      </c>
      <c r="S380">
        <v>1.5920009114981509E-3</v>
      </c>
      <c r="T380">
        <v>4.1902907242275054E-3</v>
      </c>
      <c r="U380">
        <v>4.4742012259728133E-2</v>
      </c>
      <c r="V380">
        <v>2.0976485990724758E-3</v>
      </c>
      <c r="W380">
        <v>3.0710768587535555E-3</v>
      </c>
      <c r="X380">
        <v>8.4509605023443783E-3</v>
      </c>
      <c r="Y380">
        <v>1.4048752113551886E-3</v>
      </c>
      <c r="Z380">
        <v>2.6940497144988715E-3</v>
      </c>
      <c r="AA380">
        <v>7.088980005294422E-3</v>
      </c>
      <c r="AB380">
        <v>1.1890848826715556E-3</v>
      </c>
      <c r="AC380">
        <v>3.0710768587535555E-3</v>
      </c>
      <c r="AD380">
        <v>8.4509605023443783E-3</v>
      </c>
      <c r="AE380">
        <v>1.4048752113551886E-3</v>
      </c>
      <c r="AF380">
        <v>2.6940497144988715E-3</v>
      </c>
      <c r="AG380">
        <v>7.088980005294422E-3</v>
      </c>
      <c r="AH380">
        <v>1.1890848826715556E-3</v>
      </c>
      <c r="AI380">
        <v>7.7817053209840829E-3</v>
      </c>
      <c r="AJ380">
        <v>4.5524609341374658E-2</v>
      </c>
      <c r="AK380">
        <v>2.9968761228533394E-3</v>
      </c>
      <c r="AL380">
        <v>6.8843404387263774E-3</v>
      </c>
      <c r="AM380">
        <v>5.1830992265022552E-2</v>
      </c>
      <c r="AN380">
        <v>3.2867334817440314E-3</v>
      </c>
      <c r="AO380">
        <v>7.7817053209840829E-3</v>
      </c>
      <c r="AP380">
        <v>4.5524609341374658E-2</v>
      </c>
      <c r="AQ380">
        <v>2.9968761228533394E-3</v>
      </c>
      <c r="AR380">
        <v>6.8843404387263774E-3</v>
      </c>
      <c r="AS380">
        <v>5.1830992265022552E-2</v>
      </c>
      <c r="AT380">
        <v>3.2867334817440314E-3</v>
      </c>
    </row>
    <row r="381" spans="1:46" x14ac:dyDescent="0.25">
      <c r="A381" s="21"/>
      <c r="B381" s="227" t="s">
        <v>227</v>
      </c>
      <c r="C381" s="18" t="s">
        <v>224</v>
      </c>
      <c r="D381">
        <v>3.7073648839030283E-2</v>
      </c>
      <c r="E381">
        <v>3.7073648839030283E-2</v>
      </c>
      <c r="F381">
        <v>8.4509605023443783E-3</v>
      </c>
      <c r="G381">
        <v>8.4509605023443783E-3</v>
      </c>
      <c r="H381">
        <v>4.5524609341374658E-2</v>
      </c>
      <c r="I381">
        <v>4.5524609341374658E-2</v>
      </c>
      <c r="K381">
        <v>3.7073648839030283E-2</v>
      </c>
      <c r="L381">
        <v>1.5920009114981509E-3</v>
      </c>
      <c r="M381">
        <v>4.1902907242275054E-3</v>
      </c>
      <c r="N381">
        <v>4.4742012259728133E-2</v>
      </c>
      <c r="O381">
        <v>2.0976485990724758E-3</v>
      </c>
      <c r="P381">
        <v>5.2064840898337402E-3</v>
      </c>
      <c r="Q381">
        <v>3.7073648839030283E-2</v>
      </c>
      <c r="R381">
        <v>1.5920009114981509E-3</v>
      </c>
      <c r="S381">
        <v>4.1902907242275054E-3</v>
      </c>
      <c r="T381">
        <v>4.4742012259728133E-2</v>
      </c>
      <c r="U381">
        <v>2.0976485990724758E-3</v>
      </c>
      <c r="V381">
        <v>5.2064840898337402E-3</v>
      </c>
      <c r="W381">
        <v>8.4509605023443783E-3</v>
      </c>
      <c r="X381">
        <v>1.4048752113551886E-3</v>
      </c>
      <c r="Y381">
        <v>2.6940497144988715E-3</v>
      </c>
      <c r="Z381">
        <v>7.088980005294422E-3</v>
      </c>
      <c r="AA381">
        <v>1.1890848826715556E-3</v>
      </c>
      <c r="AB381">
        <v>2.247129408844065E-3</v>
      </c>
      <c r="AC381">
        <v>8.4509605023443783E-3</v>
      </c>
      <c r="AD381">
        <v>1.4048752113551886E-3</v>
      </c>
      <c r="AE381">
        <v>2.6940497144988715E-3</v>
      </c>
      <c r="AF381">
        <v>7.088980005294422E-3</v>
      </c>
      <c r="AG381">
        <v>1.1890848826715556E-3</v>
      </c>
      <c r="AH381">
        <v>2.247129408844065E-3</v>
      </c>
      <c r="AI381">
        <v>4.5524609341374658E-2</v>
      </c>
      <c r="AJ381">
        <v>2.9968761228533394E-3</v>
      </c>
      <c r="AK381">
        <v>6.8843404387263774E-3</v>
      </c>
      <c r="AL381">
        <v>5.1830992265022552E-2</v>
      </c>
      <c r="AM381">
        <v>3.2867334817440314E-3</v>
      </c>
      <c r="AN381">
        <v>7.4536134986778052E-3</v>
      </c>
      <c r="AO381">
        <v>4.5524609341374658E-2</v>
      </c>
      <c r="AP381">
        <v>2.9968761228533394E-3</v>
      </c>
      <c r="AQ381">
        <v>6.8843404387263774E-3</v>
      </c>
      <c r="AR381">
        <v>5.1830992265022552E-2</v>
      </c>
      <c r="AS381">
        <v>3.2867334817440314E-3</v>
      </c>
      <c r="AT381">
        <v>7.4536134986778052E-3</v>
      </c>
    </row>
    <row r="382" spans="1:46" x14ac:dyDescent="0.25">
      <c r="A382" s="21"/>
      <c r="B382" s="227"/>
      <c r="C382" s="18" t="s">
        <v>225</v>
      </c>
      <c r="D382">
        <v>1.5920009114981509E-3</v>
      </c>
      <c r="E382">
        <v>1.5920009114981509E-3</v>
      </c>
      <c r="F382">
        <v>1.4048752113551886E-3</v>
      </c>
      <c r="G382">
        <v>1.4048752113551886E-3</v>
      </c>
      <c r="H382">
        <v>2.9968761228533394E-3</v>
      </c>
      <c r="I382">
        <v>2.9968761228533394E-3</v>
      </c>
      <c r="K382">
        <v>1.5920009114981509E-3</v>
      </c>
      <c r="L382">
        <v>4.1902907242275054E-3</v>
      </c>
      <c r="M382">
        <v>4.4742012259728133E-2</v>
      </c>
      <c r="N382">
        <v>2.0976485990724758E-3</v>
      </c>
      <c r="O382">
        <v>5.2064840898337402E-3</v>
      </c>
      <c r="P382">
        <v>4.0976138190507161E-2</v>
      </c>
      <c r="Q382">
        <v>1.5920009114981509E-3</v>
      </c>
      <c r="R382">
        <v>4.1902907242275054E-3</v>
      </c>
      <c r="S382">
        <v>4.4742012259728133E-2</v>
      </c>
      <c r="T382">
        <v>2.0976485990724758E-3</v>
      </c>
      <c r="U382">
        <v>5.2064840898337402E-3</v>
      </c>
      <c r="V382">
        <v>4.0976138190507161E-2</v>
      </c>
      <c r="W382">
        <v>1.4048752113551886E-3</v>
      </c>
      <c r="X382">
        <v>2.6940497144988715E-3</v>
      </c>
      <c r="Y382">
        <v>7.088980005294422E-3</v>
      </c>
      <c r="Z382">
        <v>1.1890848826715556E-3</v>
      </c>
      <c r="AA382">
        <v>2.247129408844065E-3</v>
      </c>
      <c r="AB382">
        <v>6.1836296358617404E-3</v>
      </c>
      <c r="AC382">
        <v>1.4048752113551886E-3</v>
      </c>
      <c r="AD382">
        <v>2.6940497144988715E-3</v>
      </c>
      <c r="AE382">
        <v>7.088980005294422E-3</v>
      </c>
      <c r="AF382">
        <v>1.1890848826715556E-3</v>
      </c>
      <c r="AG382">
        <v>2.247129408844065E-3</v>
      </c>
      <c r="AH382">
        <v>6.1836296358617404E-3</v>
      </c>
      <c r="AI382">
        <v>2.9968761228533394E-3</v>
      </c>
      <c r="AJ382">
        <v>6.8843404387263774E-3</v>
      </c>
      <c r="AK382">
        <v>5.1830992265022552E-2</v>
      </c>
      <c r="AL382">
        <v>3.2867334817440314E-3</v>
      </c>
      <c r="AM382">
        <v>7.4536134986778052E-3</v>
      </c>
      <c r="AN382">
        <v>4.7159767826368902E-2</v>
      </c>
      <c r="AO382">
        <v>2.9968761228533394E-3</v>
      </c>
      <c r="AP382">
        <v>6.8843404387263774E-3</v>
      </c>
      <c r="AQ382">
        <v>5.1830992265022552E-2</v>
      </c>
      <c r="AR382">
        <v>3.2867334817440314E-3</v>
      </c>
      <c r="AS382">
        <v>7.4536134986778052E-3</v>
      </c>
      <c r="AT382">
        <v>4.7159767826368902E-2</v>
      </c>
    </row>
    <row r="383" spans="1:46" x14ac:dyDescent="0.25">
      <c r="A383" s="21"/>
      <c r="B383" s="227"/>
      <c r="C383" s="18" t="s">
        <v>226</v>
      </c>
      <c r="D383">
        <v>4.1902907242275054E-3</v>
      </c>
      <c r="E383">
        <v>4.1902907242275054E-3</v>
      </c>
      <c r="F383">
        <v>2.6940497144988715E-3</v>
      </c>
      <c r="G383">
        <v>2.6940497144988715E-3</v>
      </c>
      <c r="H383">
        <v>6.8843404387263774E-3</v>
      </c>
      <c r="I383">
        <v>6.8843404387263774E-3</v>
      </c>
      <c r="K383">
        <v>4.1902907242275054E-3</v>
      </c>
      <c r="L383">
        <v>4.4742012259728133E-2</v>
      </c>
      <c r="M383">
        <v>2.0976485990724758E-3</v>
      </c>
      <c r="N383">
        <v>5.2064840898337402E-3</v>
      </c>
      <c r="O383">
        <v>4.0976138190507161E-2</v>
      </c>
      <c r="P383">
        <v>1.7595799548137459E-3</v>
      </c>
      <c r="Q383">
        <v>4.1902907242275054E-3</v>
      </c>
      <c r="R383">
        <v>4.4742012259728133E-2</v>
      </c>
      <c r="S383">
        <v>2.0976485990724758E-3</v>
      </c>
      <c r="T383">
        <v>5.2064840898337402E-3</v>
      </c>
      <c r="U383">
        <v>4.0976138190507161E-2</v>
      </c>
      <c r="V383">
        <v>1.7595799548137459E-3</v>
      </c>
      <c r="W383">
        <v>2.6940497144988715E-3</v>
      </c>
      <c r="X383">
        <v>7.088980005294422E-3</v>
      </c>
      <c r="Y383">
        <v>1.1890848826715556E-3</v>
      </c>
      <c r="Z383">
        <v>2.247129408844065E-3</v>
      </c>
      <c r="AA383">
        <v>6.1836296358617404E-3</v>
      </c>
      <c r="AB383">
        <v>1.0279574717233086E-3</v>
      </c>
      <c r="AC383">
        <v>2.6940497144988715E-3</v>
      </c>
      <c r="AD383">
        <v>7.088980005294422E-3</v>
      </c>
      <c r="AE383">
        <v>1.1890848826715556E-3</v>
      </c>
      <c r="AF383">
        <v>2.247129408844065E-3</v>
      </c>
      <c r="AG383">
        <v>6.1836296358617404E-3</v>
      </c>
      <c r="AH383">
        <v>1.0279574717233086E-3</v>
      </c>
      <c r="AI383">
        <v>6.8843404387263774E-3</v>
      </c>
      <c r="AJ383">
        <v>5.1830992265022552E-2</v>
      </c>
      <c r="AK383">
        <v>3.2867334817440314E-3</v>
      </c>
      <c r="AL383">
        <v>7.4536134986778052E-3</v>
      </c>
      <c r="AM383">
        <v>4.7159767826368902E-2</v>
      </c>
      <c r="AN383">
        <v>2.7875374265370545E-3</v>
      </c>
      <c r="AO383">
        <v>6.8843404387263774E-3</v>
      </c>
      <c r="AP383">
        <v>5.1830992265022552E-2</v>
      </c>
      <c r="AQ383">
        <v>3.2867334817440314E-3</v>
      </c>
      <c r="AR383">
        <v>7.4536134986778052E-3</v>
      </c>
      <c r="AS383">
        <v>4.7159767826368902E-2</v>
      </c>
      <c r="AT383">
        <v>2.7875374265370545E-3</v>
      </c>
    </row>
    <row r="384" spans="1:46" x14ac:dyDescent="0.25">
      <c r="A384" s="21" t="s">
        <v>101</v>
      </c>
      <c r="B384" s="227" t="s">
        <v>223</v>
      </c>
      <c r="C384" s="18" t="s">
        <v>224</v>
      </c>
      <c r="D384">
        <v>4.4742012259728133E-2</v>
      </c>
      <c r="E384">
        <v>4.4742012259728133E-2</v>
      </c>
      <c r="F384">
        <v>7.088980005294422E-3</v>
      </c>
      <c r="G384">
        <v>7.088980005294422E-3</v>
      </c>
      <c r="H384">
        <v>5.1830992265022552E-2</v>
      </c>
      <c r="I384">
        <v>5.1830992265022552E-2</v>
      </c>
      <c r="K384">
        <v>4.4742012259728133E-2</v>
      </c>
      <c r="L384">
        <v>2.0976485990724758E-3</v>
      </c>
      <c r="M384">
        <v>5.2064840898337402E-3</v>
      </c>
      <c r="N384">
        <v>4.0976138190507161E-2</v>
      </c>
      <c r="O384">
        <v>1.7595799548137459E-3</v>
      </c>
      <c r="P384">
        <v>4.6313739583567172E-3</v>
      </c>
      <c r="Q384">
        <v>4.4742012259728133E-2</v>
      </c>
      <c r="R384">
        <v>2.0976485990724758E-3</v>
      </c>
      <c r="S384">
        <v>5.2064840898337402E-3</v>
      </c>
      <c r="T384">
        <v>4.0976138190507161E-2</v>
      </c>
      <c r="U384">
        <v>1.7595799548137459E-3</v>
      </c>
      <c r="V384">
        <v>4.6313739583567172E-3</v>
      </c>
      <c r="W384">
        <v>7.088980005294422E-3</v>
      </c>
      <c r="X384">
        <v>1.1890848826715556E-3</v>
      </c>
      <c r="Y384">
        <v>2.247129408844065E-3</v>
      </c>
      <c r="Z384">
        <v>6.1836296358617404E-3</v>
      </c>
      <c r="AA384">
        <v>1.0279574717233086E-3</v>
      </c>
      <c r="AB384">
        <v>1.9712558886577107E-3</v>
      </c>
      <c r="AC384">
        <v>7.088980005294422E-3</v>
      </c>
      <c r="AD384">
        <v>1.1890848826715556E-3</v>
      </c>
      <c r="AE384">
        <v>2.247129408844065E-3</v>
      </c>
      <c r="AF384">
        <v>6.1836296358617404E-3</v>
      </c>
      <c r="AG384">
        <v>1.0279574717233086E-3</v>
      </c>
      <c r="AH384">
        <v>1.9712558886577107E-3</v>
      </c>
      <c r="AI384">
        <v>5.1830992265022552E-2</v>
      </c>
      <c r="AJ384">
        <v>3.2867334817440314E-3</v>
      </c>
      <c r="AK384">
        <v>7.4536134986778052E-3</v>
      </c>
      <c r="AL384">
        <v>4.7159767826368902E-2</v>
      </c>
      <c r="AM384">
        <v>2.7875374265370545E-3</v>
      </c>
      <c r="AN384">
        <v>6.6026298470144278E-3</v>
      </c>
      <c r="AO384">
        <v>5.1830992265022552E-2</v>
      </c>
      <c r="AP384">
        <v>3.2867334817440314E-3</v>
      </c>
      <c r="AQ384">
        <v>7.4536134986778052E-3</v>
      </c>
      <c r="AR384">
        <v>4.7159767826368902E-2</v>
      </c>
      <c r="AS384">
        <v>2.7875374265370545E-3</v>
      </c>
      <c r="AT384">
        <v>6.6026298470144278E-3</v>
      </c>
    </row>
    <row r="385" spans="1:46" x14ac:dyDescent="0.25">
      <c r="A385" s="21"/>
      <c r="B385" s="227"/>
      <c r="C385" s="18" t="s">
        <v>225</v>
      </c>
      <c r="D385">
        <v>2.0976485990724758E-3</v>
      </c>
      <c r="E385">
        <v>2.0976485990724758E-3</v>
      </c>
      <c r="F385">
        <v>1.1890848826715556E-3</v>
      </c>
      <c r="G385">
        <v>1.1890848826715556E-3</v>
      </c>
      <c r="H385">
        <v>3.2867334817440314E-3</v>
      </c>
      <c r="I385">
        <v>3.2867334817440314E-3</v>
      </c>
      <c r="K385">
        <v>2.0976485990724758E-3</v>
      </c>
      <c r="L385">
        <v>5.2064840898337402E-3</v>
      </c>
      <c r="M385">
        <v>4.0976138190507161E-2</v>
      </c>
      <c r="N385">
        <v>1.7595799548137459E-3</v>
      </c>
      <c r="O385">
        <v>4.6313739583567172E-3</v>
      </c>
      <c r="P385">
        <v>3.3734056862493436E-2</v>
      </c>
      <c r="Q385">
        <v>2.0976485990724758E-3</v>
      </c>
      <c r="R385">
        <v>5.2064840898337402E-3</v>
      </c>
      <c r="S385">
        <v>4.0976138190507161E-2</v>
      </c>
      <c r="T385">
        <v>1.7595799548137459E-3</v>
      </c>
      <c r="U385">
        <v>4.6313739583567172E-3</v>
      </c>
      <c r="V385">
        <v>3.3734056862493436E-2</v>
      </c>
      <c r="W385">
        <v>1.1890848826715556E-3</v>
      </c>
      <c r="X385">
        <v>2.247129408844065E-3</v>
      </c>
      <c r="Y385">
        <v>6.1836296358617404E-3</v>
      </c>
      <c r="Z385">
        <v>1.0279574717233086E-3</v>
      </c>
      <c r="AA385">
        <v>1.9712558886577107E-3</v>
      </c>
      <c r="AB385">
        <v>1.0672853230193268E-2</v>
      </c>
      <c r="AC385">
        <v>1.1890848826715556E-3</v>
      </c>
      <c r="AD385">
        <v>2.247129408844065E-3</v>
      </c>
      <c r="AE385">
        <v>6.1836296358617404E-3</v>
      </c>
      <c r="AF385">
        <v>1.0279574717233086E-3</v>
      </c>
      <c r="AG385">
        <v>1.9712558886577107E-3</v>
      </c>
      <c r="AH385">
        <v>1.0672853230193268E-2</v>
      </c>
      <c r="AI385">
        <v>3.2867334817440314E-3</v>
      </c>
      <c r="AJ385">
        <v>7.4536134986778052E-3</v>
      </c>
      <c r="AK385">
        <v>4.7159767826368902E-2</v>
      </c>
      <c r="AL385">
        <v>2.7875374265370545E-3</v>
      </c>
      <c r="AM385">
        <v>6.6026298470144278E-3</v>
      </c>
      <c r="AN385">
        <v>4.4406910092686706E-2</v>
      </c>
      <c r="AO385">
        <v>3.2867334817440314E-3</v>
      </c>
      <c r="AP385">
        <v>7.4536134986778052E-3</v>
      </c>
      <c r="AQ385">
        <v>4.7159767826368902E-2</v>
      </c>
      <c r="AR385">
        <v>2.7875374265370545E-3</v>
      </c>
      <c r="AS385">
        <v>6.6026298470144278E-3</v>
      </c>
      <c r="AT385">
        <v>4.4406910092686706E-2</v>
      </c>
    </row>
    <row r="386" spans="1:46" x14ac:dyDescent="0.25">
      <c r="A386" s="21"/>
      <c r="B386" s="227"/>
      <c r="C386" s="18" t="s">
        <v>226</v>
      </c>
      <c r="D386">
        <v>5.2064840898337402E-3</v>
      </c>
      <c r="E386">
        <v>5.2064840898337402E-3</v>
      </c>
      <c r="F386">
        <v>2.247129408844065E-3</v>
      </c>
      <c r="G386">
        <v>2.247129408844065E-3</v>
      </c>
      <c r="H386">
        <v>7.4536134986778052E-3</v>
      </c>
      <c r="I386">
        <v>7.4536134986778052E-3</v>
      </c>
      <c r="K386">
        <v>5.2064840898337402E-3</v>
      </c>
      <c r="L386">
        <v>4.0976138190507161E-2</v>
      </c>
      <c r="M386">
        <v>1.7595799548137459E-3</v>
      </c>
      <c r="N386">
        <v>4.6313739583567172E-3</v>
      </c>
      <c r="O386">
        <v>3.3734056862493436E-2</v>
      </c>
      <c r="P386">
        <v>1.5815604516816288E-3</v>
      </c>
      <c r="Q386">
        <v>5.2064840898337402E-3</v>
      </c>
      <c r="R386">
        <v>4.0976138190507161E-2</v>
      </c>
      <c r="S386">
        <v>1.7595799548137459E-3</v>
      </c>
      <c r="T386">
        <v>4.6313739583567172E-3</v>
      </c>
      <c r="U386">
        <v>3.3734056862493436E-2</v>
      </c>
      <c r="V386">
        <v>1.5815604516816288E-3</v>
      </c>
      <c r="W386">
        <v>2.247129408844065E-3</v>
      </c>
      <c r="X386">
        <v>6.1836296358617404E-3</v>
      </c>
      <c r="Y386">
        <v>1.0279574717233086E-3</v>
      </c>
      <c r="Z386">
        <v>1.9712558886577107E-3</v>
      </c>
      <c r="AA386">
        <v>1.0672853230193268E-2</v>
      </c>
      <c r="AB386">
        <v>1.7902333511332863E-3</v>
      </c>
      <c r="AC386">
        <v>2.247129408844065E-3</v>
      </c>
      <c r="AD386">
        <v>6.1836296358617404E-3</v>
      </c>
      <c r="AE386">
        <v>1.0279574717233086E-3</v>
      </c>
      <c r="AF386">
        <v>1.9712558886577107E-3</v>
      </c>
      <c r="AG386">
        <v>1.0672853230193268E-2</v>
      </c>
      <c r="AH386">
        <v>1.7902333511332863E-3</v>
      </c>
      <c r="AI386">
        <v>7.4536134986778052E-3</v>
      </c>
      <c r="AJ386">
        <v>4.7159767826368902E-2</v>
      </c>
      <c r="AK386">
        <v>2.7875374265370545E-3</v>
      </c>
      <c r="AL386">
        <v>6.6026298470144278E-3</v>
      </c>
      <c r="AM386">
        <v>4.4406910092686706E-2</v>
      </c>
      <c r="AN386">
        <v>3.3717938028149149E-3</v>
      </c>
      <c r="AO386">
        <v>7.4536134986778052E-3</v>
      </c>
      <c r="AP386">
        <v>4.7159767826368902E-2</v>
      </c>
      <c r="AQ386">
        <v>2.7875374265370545E-3</v>
      </c>
      <c r="AR386">
        <v>6.6026298470144278E-3</v>
      </c>
      <c r="AS386">
        <v>4.4406910092686706E-2</v>
      </c>
      <c r="AT386">
        <v>3.3717938028149149E-3</v>
      </c>
    </row>
    <row r="387" spans="1:46" x14ac:dyDescent="0.25">
      <c r="A387" s="21"/>
      <c r="B387" s="227" t="s">
        <v>227</v>
      </c>
      <c r="C387" s="18" t="s">
        <v>224</v>
      </c>
      <c r="D387">
        <v>4.0976138190507161E-2</v>
      </c>
      <c r="E387">
        <v>4.0976138190507161E-2</v>
      </c>
      <c r="F387">
        <v>6.1836296358617404E-3</v>
      </c>
      <c r="G387">
        <v>6.1836296358617404E-3</v>
      </c>
      <c r="H387">
        <v>4.7159767826368902E-2</v>
      </c>
      <c r="I387">
        <v>4.7159767826368902E-2</v>
      </c>
      <c r="K387">
        <v>4.0976138190507161E-2</v>
      </c>
      <c r="L387">
        <v>1.7595799548137459E-3</v>
      </c>
      <c r="M387">
        <v>4.6313739583567172E-3</v>
      </c>
      <c r="N387">
        <v>3.3734056862493436E-2</v>
      </c>
      <c r="O387">
        <v>1.5815604516816288E-3</v>
      </c>
      <c r="P387">
        <v>3.9255237185254399E-3</v>
      </c>
      <c r="Q387">
        <v>4.0976138190507161E-2</v>
      </c>
      <c r="R387">
        <v>1.7595799548137459E-3</v>
      </c>
      <c r="S387">
        <v>4.6313739583567172E-3</v>
      </c>
      <c r="T387">
        <v>3.3734056862493436E-2</v>
      </c>
      <c r="U387">
        <v>1.5815604516816288E-3</v>
      </c>
      <c r="V387">
        <v>3.9255237185254399E-3</v>
      </c>
      <c r="W387">
        <v>6.1836296358617404E-3</v>
      </c>
      <c r="X387">
        <v>1.0279574717233086E-3</v>
      </c>
      <c r="Y387">
        <v>1.9712558886577107E-3</v>
      </c>
      <c r="Z387">
        <v>1.0672853230193268E-2</v>
      </c>
      <c r="AA387">
        <v>1.7902333511332863E-3</v>
      </c>
      <c r="AB387">
        <v>3.3831781655374532E-3</v>
      </c>
      <c r="AC387">
        <v>6.1836296358617404E-3</v>
      </c>
      <c r="AD387">
        <v>1.0279574717233086E-3</v>
      </c>
      <c r="AE387">
        <v>1.9712558886577107E-3</v>
      </c>
      <c r="AF387">
        <v>1.0672853230193268E-2</v>
      </c>
      <c r="AG387">
        <v>1.7902333511332863E-3</v>
      </c>
      <c r="AH387">
        <v>3.3831781655374532E-3</v>
      </c>
      <c r="AI387">
        <v>4.7159767826368902E-2</v>
      </c>
      <c r="AJ387">
        <v>2.7875374265370545E-3</v>
      </c>
      <c r="AK387">
        <v>6.6026298470144278E-3</v>
      </c>
      <c r="AL387">
        <v>4.4406910092686706E-2</v>
      </c>
      <c r="AM387">
        <v>3.3717938028149149E-3</v>
      </c>
      <c r="AN387">
        <v>7.3087018840628931E-3</v>
      </c>
      <c r="AO387">
        <v>4.7159767826368902E-2</v>
      </c>
      <c r="AP387">
        <v>2.7875374265370545E-3</v>
      </c>
      <c r="AQ387">
        <v>6.6026298470144278E-3</v>
      </c>
      <c r="AR387">
        <v>4.4406910092686706E-2</v>
      </c>
      <c r="AS387">
        <v>3.3717938028149149E-3</v>
      </c>
      <c r="AT387">
        <v>7.3087018840628931E-3</v>
      </c>
    </row>
    <row r="388" spans="1:46" x14ac:dyDescent="0.25">
      <c r="A388" s="21"/>
      <c r="B388" s="227"/>
      <c r="C388" s="18" t="s">
        <v>225</v>
      </c>
      <c r="D388">
        <v>1.7595799548137459E-3</v>
      </c>
      <c r="E388">
        <v>1.7595799548137459E-3</v>
      </c>
      <c r="F388">
        <v>1.0279574717233086E-3</v>
      </c>
      <c r="G388">
        <v>1.0279574717233086E-3</v>
      </c>
      <c r="H388">
        <v>2.7875374265370545E-3</v>
      </c>
      <c r="I388">
        <v>2.7875374265370545E-3</v>
      </c>
      <c r="K388">
        <v>1.7595799548137459E-3</v>
      </c>
      <c r="L388">
        <v>4.6313739583567172E-3</v>
      </c>
      <c r="M388">
        <v>3.3734056862493436E-2</v>
      </c>
      <c r="N388">
        <v>1.5815604516816288E-3</v>
      </c>
      <c r="O388">
        <v>3.9255237185254399E-3</v>
      </c>
      <c r="P388">
        <v>3.089470736585858E-2</v>
      </c>
      <c r="Q388">
        <v>1.7595799548137459E-3</v>
      </c>
      <c r="R388">
        <v>4.6313739583567172E-3</v>
      </c>
      <c r="S388">
        <v>3.3734056862493436E-2</v>
      </c>
      <c r="T388">
        <v>1.5815604516816288E-3</v>
      </c>
      <c r="U388">
        <v>3.9255237185254399E-3</v>
      </c>
      <c r="V388">
        <v>3.089470736585858E-2</v>
      </c>
      <c r="W388">
        <v>1.0279574717233086E-3</v>
      </c>
      <c r="X388">
        <v>1.9712558886577107E-3</v>
      </c>
      <c r="Y388">
        <v>1.0672853230193268E-2</v>
      </c>
      <c r="Z388">
        <v>1.7902333511332863E-3</v>
      </c>
      <c r="AA388">
        <v>3.3831781655374532E-3</v>
      </c>
      <c r="AB388">
        <v>9.3097979517696196E-3</v>
      </c>
      <c r="AC388">
        <v>1.0279574717233086E-3</v>
      </c>
      <c r="AD388">
        <v>1.9712558886577107E-3</v>
      </c>
      <c r="AE388">
        <v>1.0672853230193268E-2</v>
      </c>
      <c r="AF388">
        <v>1.7902333511332863E-3</v>
      </c>
      <c r="AG388">
        <v>3.3831781655374532E-3</v>
      </c>
      <c r="AH388">
        <v>9.3097979517696196E-3</v>
      </c>
      <c r="AI388">
        <v>2.7875374265370545E-3</v>
      </c>
      <c r="AJ388">
        <v>6.6026298470144278E-3</v>
      </c>
      <c r="AK388">
        <v>4.4406910092686706E-2</v>
      </c>
      <c r="AL388">
        <v>3.3717938028149149E-3</v>
      </c>
      <c r="AM388">
        <v>7.3087018840628931E-3</v>
      </c>
      <c r="AN388">
        <v>4.0204505317628203E-2</v>
      </c>
      <c r="AO388">
        <v>2.7875374265370545E-3</v>
      </c>
      <c r="AP388">
        <v>6.6026298470144278E-3</v>
      </c>
      <c r="AQ388">
        <v>4.4406910092686706E-2</v>
      </c>
      <c r="AR388">
        <v>3.3717938028149149E-3</v>
      </c>
      <c r="AS388">
        <v>7.3087018840628931E-3</v>
      </c>
      <c r="AT388">
        <v>4.0204505317628203E-2</v>
      </c>
    </row>
    <row r="389" spans="1:46" x14ac:dyDescent="0.25">
      <c r="A389" s="21"/>
      <c r="B389" s="227"/>
      <c r="C389" s="18" t="s">
        <v>226</v>
      </c>
      <c r="D389">
        <v>4.6313739583567172E-3</v>
      </c>
      <c r="E389">
        <v>4.6313739583567172E-3</v>
      </c>
      <c r="F389">
        <v>1.9712558886577107E-3</v>
      </c>
      <c r="G389">
        <v>1.9712558886577107E-3</v>
      </c>
      <c r="H389">
        <v>6.6026298470144278E-3</v>
      </c>
      <c r="I389">
        <v>6.6026298470144278E-3</v>
      </c>
      <c r="K389">
        <v>4.6313739583567172E-3</v>
      </c>
      <c r="L389">
        <v>3.3734056862493436E-2</v>
      </c>
      <c r="M389">
        <v>1.5815604516816288E-3</v>
      </c>
      <c r="N389">
        <v>3.9255237185254399E-3</v>
      </c>
      <c r="O389">
        <v>3.089470736585858E-2</v>
      </c>
      <c r="P389">
        <v>1.3266674262484594E-3</v>
      </c>
      <c r="Q389">
        <v>4.6313739583567172E-3</v>
      </c>
      <c r="R389">
        <v>3.3734056862493436E-2</v>
      </c>
      <c r="S389">
        <v>1.5815604516816288E-3</v>
      </c>
      <c r="T389">
        <v>3.9255237185254399E-3</v>
      </c>
      <c r="U389">
        <v>3.089470736585858E-2</v>
      </c>
      <c r="V389">
        <v>1.3266674262484594E-3</v>
      </c>
      <c r="W389">
        <v>1.9712558886577107E-3</v>
      </c>
      <c r="X389">
        <v>1.0672853230193268E-2</v>
      </c>
      <c r="Y389">
        <v>1.7902333511332863E-3</v>
      </c>
      <c r="Z389">
        <v>3.3831781655374532E-3</v>
      </c>
      <c r="AA389">
        <v>9.3097979517696196E-3</v>
      </c>
      <c r="AB389">
        <v>1.5476470824278702E-3</v>
      </c>
      <c r="AC389">
        <v>1.9712558886577107E-3</v>
      </c>
      <c r="AD389">
        <v>1.0672853230193268E-2</v>
      </c>
      <c r="AE389">
        <v>1.7902333511332863E-3</v>
      </c>
      <c r="AF389">
        <v>3.3831781655374532E-3</v>
      </c>
      <c r="AG389">
        <v>9.3097979517696196E-3</v>
      </c>
      <c r="AH389">
        <v>1.5476470824278702E-3</v>
      </c>
      <c r="AI389">
        <v>6.6026298470144278E-3</v>
      </c>
      <c r="AJ389">
        <v>4.4406910092686706E-2</v>
      </c>
      <c r="AK389">
        <v>3.3717938028149149E-3</v>
      </c>
      <c r="AL389">
        <v>7.3087018840628931E-3</v>
      </c>
      <c r="AM389">
        <v>4.0204505317628203E-2</v>
      </c>
      <c r="AN389">
        <v>2.8743145086763296E-3</v>
      </c>
      <c r="AO389">
        <v>6.6026298470144278E-3</v>
      </c>
      <c r="AP389">
        <v>4.4406910092686706E-2</v>
      </c>
      <c r="AQ389">
        <v>3.3717938028149149E-3</v>
      </c>
      <c r="AR389">
        <v>7.3087018840628931E-3</v>
      </c>
      <c r="AS389">
        <v>4.0204505317628203E-2</v>
      </c>
      <c r="AT389">
        <v>2.8743145086763296E-3</v>
      </c>
    </row>
    <row r="390" spans="1:46" x14ac:dyDescent="0.25">
      <c r="A390" s="21" t="s">
        <v>102</v>
      </c>
      <c r="B390" s="227" t="s">
        <v>223</v>
      </c>
      <c r="C390" s="18" t="s">
        <v>224</v>
      </c>
      <c r="D390">
        <v>3.3734056862493436E-2</v>
      </c>
      <c r="E390">
        <v>3.3734056862493436E-2</v>
      </c>
      <c r="F390">
        <v>1.0672853230193268E-2</v>
      </c>
      <c r="G390">
        <v>1.0672853230193268E-2</v>
      </c>
      <c r="H390">
        <v>4.4406910092686706E-2</v>
      </c>
      <c r="I390">
        <v>4.4406910092686706E-2</v>
      </c>
      <c r="K390">
        <v>3.3734056862493436E-2</v>
      </c>
      <c r="L390">
        <v>1.5815604516816288E-3</v>
      </c>
      <c r="M390">
        <v>3.9255237185254399E-3</v>
      </c>
      <c r="N390">
        <v>3.089470736585858E-2</v>
      </c>
      <c r="O390">
        <v>1.3266674262484594E-3</v>
      </c>
      <c r="P390">
        <v>3.4919089368562555E-3</v>
      </c>
      <c r="Q390">
        <v>3.3734056862493436E-2</v>
      </c>
      <c r="R390">
        <v>1.5815604516816288E-3</v>
      </c>
      <c r="S390">
        <v>3.9255237185254399E-3</v>
      </c>
      <c r="T390">
        <v>3.089470736585858E-2</v>
      </c>
      <c r="U390">
        <v>1.3266674262484594E-3</v>
      </c>
      <c r="V390">
        <v>3.4919089368562555E-3</v>
      </c>
      <c r="W390">
        <v>1.0672853230193268E-2</v>
      </c>
      <c r="X390">
        <v>1.7902333511332863E-3</v>
      </c>
      <c r="Y390">
        <v>3.3831781655374532E-3</v>
      </c>
      <c r="Z390">
        <v>9.3097979517696196E-3</v>
      </c>
      <c r="AA390">
        <v>1.5476470824278702E-3</v>
      </c>
      <c r="AB390">
        <v>2.9678352545902198E-3</v>
      </c>
      <c r="AC390">
        <v>1.0672853230193268E-2</v>
      </c>
      <c r="AD390">
        <v>1.7902333511332863E-3</v>
      </c>
      <c r="AE390">
        <v>3.3831781655374532E-3</v>
      </c>
      <c r="AF390">
        <v>9.3097979517696196E-3</v>
      </c>
      <c r="AG390">
        <v>1.5476470824278702E-3</v>
      </c>
      <c r="AH390">
        <v>2.9678352545902198E-3</v>
      </c>
      <c r="AI390">
        <v>4.4406910092686706E-2</v>
      </c>
      <c r="AJ390">
        <v>3.3717938028149149E-3</v>
      </c>
      <c r="AK390">
        <v>7.3087018840628931E-3</v>
      </c>
      <c r="AL390">
        <v>4.0204505317628203E-2</v>
      </c>
      <c r="AM390">
        <v>2.8743145086763296E-3</v>
      </c>
      <c r="AN390">
        <v>6.4597441914464749E-3</v>
      </c>
      <c r="AO390">
        <v>4.4406910092686706E-2</v>
      </c>
      <c r="AP390">
        <v>3.3717938028149149E-3</v>
      </c>
      <c r="AQ390">
        <v>7.3087018840628931E-3</v>
      </c>
      <c r="AR390">
        <v>4.0204505317628203E-2</v>
      </c>
      <c r="AS390">
        <v>2.8743145086763296E-3</v>
      </c>
      <c r="AT390">
        <v>6.4597441914464749E-3</v>
      </c>
    </row>
    <row r="391" spans="1:46" x14ac:dyDescent="0.25">
      <c r="A391" s="21"/>
      <c r="B391" s="227"/>
      <c r="C391" s="18" t="s">
        <v>225</v>
      </c>
      <c r="D391">
        <v>1.5815604516816288E-3</v>
      </c>
      <c r="E391">
        <v>1.5815604516816288E-3</v>
      </c>
      <c r="F391">
        <v>1.7902333511332863E-3</v>
      </c>
      <c r="G391">
        <v>1.7902333511332863E-3</v>
      </c>
      <c r="H391">
        <v>3.3717938028149149E-3</v>
      </c>
      <c r="I391">
        <v>3.3717938028149149E-3</v>
      </c>
      <c r="K391">
        <v>1.5815604516816288E-3</v>
      </c>
      <c r="L391">
        <v>3.9255237185254399E-3</v>
      </c>
      <c r="M391">
        <v>3.089470736585858E-2</v>
      </c>
      <c r="N391">
        <v>1.3266674262484594E-3</v>
      </c>
      <c r="O391">
        <v>3.4919089368562555E-3</v>
      </c>
      <c r="P391">
        <v>0</v>
      </c>
      <c r="Q391">
        <v>1.5815604516816288E-3</v>
      </c>
      <c r="R391">
        <v>3.9255237185254399E-3</v>
      </c>
      <c r="S391">
        <v>3.089470736585858E-2</v>
      </c>
      <c r="T391">
        <v>1.3266674262484594E-3</v>
      </c>
      <c r="U391">
        <v>3.4919089368562555E-3</v>
      </c>
      <c r="V391">
        <v>0</v>
      </c>
      <c r="W391">
        <v>1.7902333511332863E-3</v>
      </c>
      <c r="X391">
        <v>3.3831781655374532E-3</v>
      </c>
      <c r="Y391">
        <v>9.3097979517696196E-3</v>
      </c>
      <c r="Z391">
        <v>1.5476470824278702E-3</v>
      </c>
      <c r="AA391">
        <v>2.9678352545902198E-3</v>
      </c>
      <c r="AB391">
        <v>7.0889800052944217E-4</v>
      </c>
      <c r="AC391">
        <v>1.7902333511332863E-3</v>
      </c>
      <c r="AD391">
        <v>3.3831781655374532E-3</v>
      </c>
      <c r="AE391">
        <v>9.3097979517696196E-3</v>
      </c>
      <c r="AF391">
        <v>1.5476470824278702E-3</v>
      </c>
      <c r="AG391">
        <v>2.9678352545902198E-3</v>
      </c>
      <c r="AH391">
        <v>7.0889800052944217E-4</v>
      </c>
      <c r="AI391">
        <v>3.3717938028149149E-3</v>
      </c>
      <c r="AJ391">
        <v>7.3087018840628931E-3</v>
      </c>
      <c r="AK391">
        <v>4.0204505317628203E-2</v>
      </c>
      <c r="AL391">
        <v>2.8743145086763296E-3</v>
      </c>
      <c r="AM391">
        <v>6.4597441914464749E-3</v>
      </c>
      <c r="AN391">
        <v>7.0889800052944217E-4</v>
      </c>
      <c r="AO391">
        <v>3.3717938028149149E-3</v>
      </c>
      <c r="AP391">
        <v>7.3087018840628931E-3</v>
      </c>
      <c r="AQ391">
        <v>4.0204505317628203E-2</v>
      </c>
      <c r="AR391">
        <v>2.8743145086763296E-3</v>
      </c>
      <c r="AS391">
        <v>6.4597441914464749E-3</v>
      </c>
      <c r="AT391">
        <v>7.0889800052944217E-4</v>
      </c>
    </row>
    <row r="392" spans="1:46" x14ac:dyDescent="0.25">
      <c r="A392" s="21"/>
      <c r="B392" s="227"/>
      <c r="C392" s="18" t="s">
        <v>226</v>
      </c>
      <c r="D392">
        <v>3.9255237185254399E-3</v>
      </c>
      <c r="E392">
        <v>3.9255237185254399E-3</v>
      </c>
      <c r="F392">
        <v>3.3831781655374532E-3</v>
      </c>
      <c r="G392">
        <v>3.3831781655374532E-3</v>
      </c>
      <c r="H392">
        <v>7.3087018840628931E-3</v>
      </c>
      <c r="I392">
        <v>7.3087018840628931E-3</v>
      </c>
      <c r="K392">
        <v>3.9255237185254399E-3</v>
      </c>
      <c r="L392">
        <v>3.089470736585858E-2</v>
      </c>
      <c r="M392">
        <v>1.3266674262484594E-3</v>
      </c>
      <c r="N392">
        <v>3.4919089368562555E-3</v>
      </c>
      <c r="O392">
        <v>0</v>
      </c>
      <c r="P392">
        <v>0</v>
      </c>
      <c r="Q392">
        <v>3.9255237185254399E-3</v>
      </c>
      <c r="R392">
        <v>3.089470736585858E-2</v>
      </c>
      <c r="S392">
        <v>1.3266674262484594E-3</v>
      </c>
      <c r="T392">
        <v>3.4919089368562555E-3</v>
      </c>
      <c r="U392">
        <v>0</v>
      </c>
      <c r="V392">
        <v>0</v>
      </c>
      <c r="W392">
        <v>3.3831781655374532E-3</v>
      </c>
      <c r="X392">
        <v>9.3097979517696196E-3</v>
      </c>
      <c r="Y392">
        <v>1.5476470824278702E-3</v>
      </c>
      <c r="Z392">
        <v>2.9678352545902198E-3</v>
      </c>
      <c r="AA392">
        <v>7.0889800052944217E-4</v>
      </c>
      <c r="AB392">
        <v>1.1890848826715554E-4</v>
      </c>
      <c r="AC392">
        <v>3.3831781655374532E-3</v>
      </c>
      <c r="AD392">
        <v>9.3097979517696196E-3</v>
      </c>
      <c r="AE392">
        <v>1.5476470824278702E-3</v>
      </c>
      <c r="AF392">
        <v>2.9678352545902198E-3</v>
      </c>
      <c r="AG392">
        <v>7.0889800052944217E-4</v>
      </c>
      <c r="AH392">
        <v>1.1890848826715554E-4</v>
      </c>
      <c r="AI392">
        <v>7.3087018840628931E-3</v>
      </c>
      <c r="AJ392">
        <v>4.0204505317628203E-2</v>
      </c>
      <c r="AK392">
        <v>2.8743145086763296E-3</v>
      </c>
      <c r="AL392">
        <v>6.4597441914464749E-3</v>
      </c>
      <c r="AM392">
        <v>7.0889800052944217E-4</v>
      </c>
      <c r="AN392">
        <v>1.1890848826715554E-4</v>
      </c>
      <c r="AO392">
        <v>7.3087018840628931E-3</v>
      </c>
      <c r="AP392">
        <v>4.0204505317628203E-2</v>
      </c>
      <c r="AQ392">
        <v>2.8743145086763296E-3</v>
      </c>
      <c r="AR392">
        <v>6.4597441914464749E-3</v>
      </c>
      <c r="AS392">
        <v>7.0889800052944217E-4</v>
      </c>
      <c r="AT392">
        <v>1.1890848826715554E-4</v>
      </c>
    </row>
    <row r="393" spans="1:46" x14ac:dyDescent="0.25">
      <c r="A393" s="21"/>
      <c r="B393" s="227" t="s">
        <v>227</v>
      </c>
      <c r="C393" s="18" t="s">
        <v>224</v>
      </c>
      <c r="D393">
        <v>3.089470736585858E-2</v>
      </c>
      <c r="E393">
        <v>3.089470736585858E-2</v>
      </c>
      <c r="F393">
        <v>9.3097979517696196E-3</v>
      </c>
      <c r="G393">
        <v>9.3097979517696196E-3</v>
      </c>
      <c r="H393">
        <v>4.0204505317628203E-2</v>
      </c>
      <c r="I393">
        <v>4.0204505317628203E-2</v>
      </c>
      <c r="K393">
        <v>3.089470736585858E-2</v>
      </c>
      <c r="L393">
        <v>1.3266674262484594E-3</v>
      </c>
      <c r="M393">
        <v>3.4919089368562555E-3</v>
      </c>
      <c r="N393">
        <v>0</v>
      </c>
      <c r="O393">
        <v>0</v>
      </c>
      <c r="P393">
        <v>0</v>
      </c>
      <c r="Q393">
        <v>3.089470736585858E-2</v>
      </c>
      <c r="R393">
        <v>1.3266674262484594E-3</v>
      </c>
      <c r="S393">
        <v>3.4919089368562555E-3</v>
      </c>
      <c r="T393">
        <v>0</v>
      </c>
      <c r="U393">
        <v>0</v>
      </c>
      <c r="V393">
        <v>0</v>
      </c>
      <c r="W393">
        <v>9.3097979517696196E-3</v>
      </c>
      <c r="X393">
        <v>1.5476470824278702E-3</v>
      </c>
      <c r="Y393">
        <v>2.9678352545902198E-3</v>
      </c>
      <c r="Z393">
        <v>7.0889800052944217E-4</v>
      </c>
      <c r="AA393">
        <v>1.1890848826715554E-4</v>
      </c>
      <c r="AB393">
        <v>2.2471294088440648E-4</v>
      </c>
      <c r="AC393">
        <v>9.3097979517696196E-3</v>
      </c>
      <c r="AD393">
        <v>1.5476470824278702E-3</v>
      </c>
      <c r="AE393">
        <v>2.9678352545902198E-3</v>
      </c>
      <c r="AF393">
        <v>7.0889800052944217E-4</v>
      </c>
      <c r="AG393">
        <v>1.1890848826715554E-4</v>
      </c>
      <c r="AH393">
        <v>2.2471294088440648E-4</v>
      </c>
      <c r="AI393">
        <v>4.0204505317628203E-2</v>
      </c>
      <c r="AJ393">
        <v>2.8743145086763296E-3</v>
      </c>
      <c r="AK393">
        <v>6.4597441914464749E-3</v>
      </c>
      <c r="AL393">
        <v>7.0889800052944217E-4</v>
      </c>
      <c r="AM393">
        <v>1.1890848826715554E-4</v>
      </c>
      <c r="AN393">
        <v>2.2471294088440648E-4</v>
      </c>
      <c r="AO393">
        <v>4.0204505317628203E-2</v>
      </c>
      <c r="AP393">
        <v>2.8743145086763296E-3</v>
      </c>
      <c r="AQ393">
        <v>6.4597441914464749E-3</v>
      </c>
      <c r="AR393">
        <v>7.0889800052944217E-4</v>
      </c>
      <c r="AS393">
        <v>1.1890848826715554E-4</v>
      </c>
      <c r="AT393">
        <v>2.2471294088440648E-4</v>
      </c>
    </row>
    <row r="394" spans="1:46" x14ac:dyDescent="0.25">
      <c r="A394" s="21"/>
      <c r="B394" s="227"/>
      <c r="C394" s="18" t="s">
        <v>225</v>
      </c>
      <c r="D394">
        <v>1.3266674262484594E-3</v>
      </c>
      <c r="E394">
        <v>1.3266674262484594E-3</v>
      </c>
      <c r="F394">
        <v>1.5476470824278702E-3</v>
      </c>
      <c r="G394">
        <v>1.5476470824278702E-3</v>
      </c>
      <c r="H394">
        <v>2.8743145086763296E-3</v>
      </c>
      <c r="I394">
        <v>2.8743145086763296E-3</v>
      </c>
      <c r="K394">
        <v>1.3266674262484594E-3</v>
      </c>
      <c r="L394">
        <v>3.4919089368562555E-3</v>
      </c>
      <c r="M394">
        <v>0</v>
      </c>
      <c r="N394">
        <v>0</v>
      </c>
      <c r="O394">
        <v>0</v>
      </c>
      <c r="P394">
        <v>0</v>
      </c>
      <c r="Q394">
        <v>1.3266674262484594E-3</v>
      </c>
      <c r="R394">
        <v>3.4919089368562555E-3</v>
      </c>
      <c r="S394">
        <v>0</v>
      </c>
      <c r="T394">
        <v>0</v>
      </c>
      <c r="U394">
        <v>0</v>
      </c>
      <c r="V394">
        <v>0</v>
      </c>
      <c r="W394">
        <v>1.5476470824278702E-3</v>
      </c>
      <c r="X394">
        <v>2.9678352545902198E-3</v>
      </c>
      <c r="Y394">
        <v>7.0889800052944217E-4</v>
      </c>
      <c r="Z394">
        <v>1.1890848826715554E-4</v>
      </c>
      <c r="AA394">
        <v>2.2471294088440648E-4</v>
      </c>
      <c r="AB394">
        <v>6.1836296358617397E-4</v>
      </c>
      <c r="AC394">
        <v>1.5476470824278702E-3</v>
      </c>
      <c r="AD394">
        <v>2.9678352545902198E-3</v>
      </c>
      <c r="AE394">
        <v>7.0889800052944217E-4</v>
      </c>
      <c r="AF394">
        <v>1.1890848826715554E-4</v>
      </c>
      <c r="AG394">
        <v>2.2471294088440648E-4</v>
      </c>
      <c r="AH394">
        <v>6.1836296358617397E-4</v>
      </c>
      <c r="AI394">
        <v>2.8743145086763296E-3</v>
      </c>
      <c r="AJ394">
        <v>6.4597441914464749E-3</v>
      </c>
      <c r="AK394">
        <v>7.0889800052944217E-4</v>
      </c>
      <c r="AL394">
        <v>1.1890848826715554E-4</v>
      </c>
      <c r="AM394">
        <v>2.2471294088440648E-4</v>
      </c>
      <c r="AN394">
        <v>6.1836296358617397E-4</v>
      </c>
      <c r="AO394">
        <v>2.8743145086763296E-3</v>
      </c>
      <c r="AP394">
        <v>6.4597441914464749E-3</v>
      </c>
      <c r="AQ394">
        <v>7.0889800052944217E-4</v>
      </c>
      <c r="AR394">
        <v>1.1890848826715554E-4</v>
      </c>
      <c r="AS394">
        <v>2.2471294088440648E-4</v>
      </c>
      <c r="AT394">
        <v>6.1836296358617397E-4</v>
      </c>
    </row>
    <row r="395" spans="1:46" x14ac:dyDescent="0.25">
      <c r="A395" s="21"/>
      <c r="B395" s="227"/>
      <c r="C395" s="18" t="s">
        <v>226</v>
      </c>
      <c r="D395">
        <v>3.4919089368562555E-3</v>
      </c>
      <c r="E395">
        <v>3.4919089368562555E-3</v>
      </c>
      <c r="F395">
        <v>2.9678352545902198E-3</v>
      </c>
      <c r="G395">
        <v>2.9678352545902198E-3</v>
      </c>
      <c r="H395">
        <v>6.4597441914464749E-3</v>
      </c>
      <c r="I395">
        <v>6.4597441914464749E-3</v>
      </c>
      <c r="K395">
        <v>3.4919089368562555E-3</v>
      </c>
      <c r="L395">
        <v>0</v>
      </c>
      <c r="M395">
        <v>0</v>
      </c>
      <c r="N395">
        <v>0</v>
      </c>
      <c r="O395">
        <v>0</v>
      </c>
      <c r="P395">
        <v>0</v>
      </c>
      <c r="Q395">
        <v>3.4919089368562555E-3</v>
      </c>
      <c r="R395">
        <v>0</v>
      </c>
      <c r="S395">
        <v>0</v>
      </c>
      <c r="T395">
        <v>0</v>
      </c>
      <c r="U395">
        <v>0</v>
      </c>
      <c r="V395">
        <v>0</v>
      </c>
      <c r="W395">
        <v>2.9678352545902198E-3</v>
      </c>
      <c r="X395">
        <v>7.0889800052944217E-4</v>
      </c>
      <c r="Y395">
        <v>1.1890848826715554E-4</v>
      </c>
      <c r="Z395">
        <v>2.2471294088440648E-4</v>
      </c>
      <c r="AA395">
        <v>6.1836296358617397E-4</v>
      </c>
      <c r="AB395">
        <v>1.0279574717233086E-4</v>
      </c>
      <c r="AC395">
        <v>2.9678352545902198E-3</v>
      </c>
      <c r="AD395">
        <v>7.0889800052944217E-4</v>
      </c>
      <c r="AE395">
        <v>1.1890848826715554E-4</v>
      </c>
      <c r="AF395">
        <v>2.2471294088440648E-4</v>
      </c>
      <c r="AG395">
        <v>6.1836296358617397E-4</v>
      </c>
      <c r="AH395">
        <v>1.0279574717233086E-4</v>
      </c>
      <c r="AI395">
        <v>6.4597441914464749E-3</v>
      </c>
      <c r="AJ395">
        <v>7.0889800052944217E-4</v>
      </c>
      <c r="AK395">
        <v>1.1890848826715554E-4</v>
      </c>
      <c r="AL395">
        <v>2.2471294088440648E-4</v>
      </c>
      <c r="AM395">
        <v>6.1836296358617397E-4</v>
      </c>
      <c r="AN395">
        <v>1.0279574717233086E-4</v>
      </c>
      <c r="AO395">
        <v>6.4597441914464749E-3</v>
      </c>
      <c r="AP395">
        <v>7.0889800052944217E-4</v>
      </c>
      <c r="AQ395">
        <v>1.1890848826715554E-4</v>
      </c>
      <c r="AR395">
        <v>2.2471294088440648E-4</v>
      </c>
      <c r="AS395">
        <v>6.1836296358617397E-4</v>
      </c>
      <c r="AT395">
        <v>1.0279574717233086E-4</v>
      </c>
    </row>
    <row r="396" spans="1:46" x14ac:dyDescent="0.25">
      <c r="A396" s="21" t="s">
        <v>103</v>
      </c>
      <c r="B396" s="227" t="s">
        <v>223</v>
      </c>
      <c r="C396" s="18" t="s">
        <v>224</v>
      </c>
      <c r="D396">
        <v>0</v>
      </c>
      <c r="E396">
        <v>0</v>
      </c>
      <c r="F396">
        <v>7.0889800052944217E-4</v>
      </c>
      <c r="G396">
        <v>7.0889800052944217E-4</v>
      </c>
      <c r="H396">
        <v>7.0889800052944217E-4</v>
      </c>
      <c r="I396">
        <v>7.0889800052944217E-4</v>
      </c>
      <c r="K396">
        <v>0</v>
      </c>
      <c r="L396">
        <v>0</v>
      </c>
      <c r="M396">
        <v>0</v>
      </c>
      <c r="N396">
        <v>0</v>
      </c>
      <c r="O396">
        <v>0</v>
      </c>
      <c r="P396">
        <v>0</v>
      </c>
      <c r="Q396">
        <v>0</v>
      </c>
      <c r="R396">
        <v>0</v>
      </c>
      <c r="S396">
        <v>0</v>
      </c>
      <c r="T396">
        <v>0</v>
      </c>
      <c r="U396">
        <v>0</v>
      </c>
      <c r="V396">
        <v>0</v>
      </c>
      <c r="W396">
        <v>7.0889800052944217E-4</v>
      </c>
      <c r="X396">
        <v>1.1890848826715554E-4</v>
      </c>
      <c r="Y396">
        <v>2.2471294088440648E-4</v>
      </c>
      <c r="Z396">
        <v>6.1836296358617397E-4</v>
      </c>
      <c r="AA396">
        <v>1.0279574717233086E-4</v>
      </c>
      <c r="AB396">
        <v>1.9712558886577107E-4</v>
      </c>
      <c r="AC396">
        <v>7.0889800052944217E-4</v>
      </c>
      <c r="AD396">
        <v>1.1890848826715554E-4</v>
      </c>
      <c r="AE396">
        <v>2.2471294088440648E-4</v>
      </c>
      <c r="AF396">
        <v>6.1836296358617397E-4</v>
      </c>
      <c r="AG396">
        <v>1.0279574717233086E-4</v>
      </c>
      <c r="AH396">
        <v>1.9712558886577107E-4</v>
      </c>
      <c r="AI396">
        <v>7.0889800052944217E-4</v>
      </c>
      <c r="AJ396">
        <v>1.1890848826715554E-4</v>
      </c>
      <c r="AK396">
        <v>2.2471294088440648E-4</v>
      </c>
      <c r="AL396">
        <v>6.1836296358617397E-4</v>
      </c>
      <c r="AM396">
        <v>1.0279574717233086E-4</v>
      </c>
      <c r="AN396">
        <v>1.9712558886577107E-4</v>
      </c>
      <c r="AO396">
        <v>7.0889800052944217E-4</v>
      </c>
      <c r="AP396">
        <v>1.1890848826715554E-4</v>
      </c>
      <c r="AQ396">
        <v>2.2471294088440648E-4</v>
      </c>
      <c r="AR396">
        <v>6.1836296358617397E-4</v>
      </c>
      <c r="AS396">
        <v>1.0279574717233086E-4</v>
      </c>
      <c r="AT396">
        <v>1.9712558886577107E-4</v>
      </c>
    </row>
    <row r="397" spans="1:46" x14ac:dyDescent="0.25">
      <c r="A397" s="21"/>
      <c r="B397" s="227"/>
      <c r="C397" s="18" t="s">
        <v>225</v>
      </c>
      <c r="D397">
        <v>0</v>
      </c>
      <c r="E397">
        <v>0</v>
      </c>
      <c r="F397">
        <v>1.1890848826715554E-4</v>
      </c>
      <c r="G397">
        <v>1.1890848826715554E-4</v>
      </c>
      <c r="H397">
        <v>1.1890848826715554E-4</v>
      </c>
      <c r="I397">
        <v>1.1890848826715554E-4</v>
      </c>
      <c r="K397">
        <v>0</v>
      </c>
      <c r="L397">
        <v>0</v>
      </c>
      <c r="M397">
        <v>0</v>
      </c>
      <c r="N397">
        <v>0</v>
      </c>
      <c r="O397">
        <v>0</v>
      </c>
      <c r="P397">
        <v>0</v>
      </c>
      <c r="Q397">
        <v>0</v>
      </c>
      <c r="R397">
        <v>0</v>
      </c>
      <c r="S397">
        <v>0</v>
      </c>
      <c r="T397">
        <v>0</v>
      </c>
      <c r="U397">
        <v>0</v>
      </c>
      <c r="V397">
        <v>0</v>
      </c>
      <c r="W397">
        <v>1.1890848826715554E-4</v>
      </c>
      <c r="X397">
        <v>2.2471294088440648E-4</v>
      </c>
      <c r="Y397">
        <v>6.1836296358617397E-4</v>
      </c>
      <c r="Z397">
        <v>1.0279574717233086E-4</v>
      </c>
      <c r="AA397">
        <v>1.9712558886577107E-4</v>
      </c>
      <c r="AB397">
        <v>0</v>
      </c>
      <c r="AC397">
        <v>1.1890848826715554E-4</v>
      </c>
      <c r="AD397">
        <v>2.2471294088440648E-4</v>
      </c>
      <c r="AE397">
        <v>6.1836296358617397E-4</v>
      </c>
      <c r="AF397">
        <v>1.0279574717233086E-4</v>
      </c>
      <c r="AG397">
        <v>1.9712558886577107E-4</v>
      </c>
      <c r="AH397">
        <v>0</v>
      </c>
      <c r="AI397">
        <v>1.1890848826715554E-4</v>
      </c>
      <c r="AJ397">
        <v>2.2471294088440648E-4</v>
      </c>
      <c r="AK397">
        <v>6.1836296358617397E-4</v>
      </c>
      <c r="AL397">
        <v>1.0279574717233086E-4</v>
      </c>
      <c r="AM397">
        <v>1.9712558886577107E-4</v>
      </c>
      <c r="AN397">
        <v>0</v>
      </c>
      <c r="AO397">
        <v>1.1890848826715554E-4</v>
      </c>
      <c r="AP397">
        <v>2.2471294088440648E-4</v>
      </c>
      <c r="AQ397">
        <v>6.1836296358617397E-4</v>
      </c>
      <c r="AR397">
        <v>1.0279574717233086E-4</v>
      </c>
      <c r="AS397">
        <v>1.9712558886577107E-4</v>
      </c>
      <c r="AT397">
        <v>0</v>
      </c>
    </row>
    <row r="398" spans="1:46" x14ac:dyDescent="0.25">
      <c r="A398" s="21"/>
      <c r="B398" s="227"/>
      <c r="C398" s="18" t="s">
        <v>226</v>
      </c>
      <c r="D398">
        <v>0</v>
      </c>
      <c r="E398">
        <v>0</v>
      </c>
      <c r="F398">
        <v>2.2471294088440648E-4</v>
      </c>
      <c r="G398">
        <v>2.2471294088440648E-4</v>
      </c>
      <c r="H398">
        <v>2.2471294088440648E-4</v>
      </c>
      <c r="I398">
        <v>2.2471294088440648E-4</v>
      </c>
      <c r="K398">
        <v>0</v>
      </c>
      <c r="L398">
        <v>0</v>
      </c>
      <c r="M398">
        <v>0</v>
      </c>
      <c r="N398">
        <v>0</v>
      </c>
      <c r="O398">
        <v>0</v>
      </c>
      <c r="P398">
        <v>0</v>
      </c>
      <c r="Q398">
        <v>0</v>
      </c>
      <c r="R398">
        <v>0</v>
      </c>
      <c r="S398">
        <v>0</v>
      </c>
      <c r="T398">
        <v>0</v>
      </c>
      <c r="U398">
        <v>0</v>
      </c>
      <c r="V398">
        <v>0</v>
      </c>
      <c r="W398">
        <v>2.2471294088440648E-4</v>
      </c>
      <c r="X398">
        <v>6.1836296358617397E-4</v>
      </c>
      <c r="Y398">
        <v>1.0279574717233086E-4</v>
      </c>
      <c r="Z398">
        <v>1.9712558886577107E-4</v>
      </c>
      <c r="AA398">
        <v>0</v>
      </c>
      <c r="AB398">
        <v>0</v>
      </c>
      <c r="AC398">
        <v>2.2471294088440648E-4</v>
      </c>
      <c r="AD398">
        <v>6.1836296358617397E-4</v>
      </c>
      <c r="AE398">
        <v>1.0279574717233086E-4</v>
      </c>
      <c r="AF398">
        <v>1.9712558886577107E-4</v>
      </c>
      <c r="AG398">
        <v>0</v>
      </c>
      <c r="AH398">
        <v>0</v>
      </c>
      <c r="AI398">
        <v>2.2471294088440648E-4</v>
      </c>
      <c r="AJ398">
        <v>6.1836296358617397E-4</v>
      </c>
      <c r="AK398">
        <v>1.0279574717233086E-4</v>
      </c>
      <c r="AL398">
        <v>1.9712558886577107E-4</v>
      </c>
      <c r="AM398">
        <v>0</v>
      </c>
      <c r="AN398">
        <v>0</v>
      </c>
      <c r="AO398">
        <v>2.2471294088440648E-4</v>
      </c>
      <c r="AP398">
        <v>6.1836296358617397E-4</v>
      </c>
      <c r="AQ398">
        <v>1.0279574717233086E-4</v>
      </c>
      <c r="AR398">
        <v>1.9712558886577107E-4</v>
      </c>
      <c r="AS398">
        <v>0</v>
      </c>
      <c r="AT398">
        <v>0</v>
      </c>
    </row>
    <row r="399" spans="1:46" x14ac:dyDescent="0.25">
      <c r="A399" s="21"/>
      <c r="B399" s="227" t="s">
        <v>227</v>
      </c>
      <c r="C399" s="18" t="s">
        <v>224</v>
      </c>
      <c r="D399">
        <v>0</v>
      </c>
      <c r="E399">
        <v>0</v>
      </c>
      <c r="F399">
        <v>6.1836296358617397E-4</v>
      </c>
      <c r="G399">
        <v>6.1836296358617397E-4</v>
      </c>
      <c r="H399">
        <v>6.1836296358617397E-4</v>
      </c>
      <c r="I399">
        <v>6.1836296358617397E-4</v>
      </c>
      <c r="K399">
        <v>0</v>
      </c>
      <c r="L399">
        <v>0</v>
      </c>
      <c r="M399">
        <v>0</v>
      </c>
      <c r="N399">
        <v>0</v>
      </c>
      <c r="O399">
        <v>0</v>
      </c>
      <c r="P399">
        <v>0</v>
      </c>
      <c r="Q399">
        <v>0</v>
      </c>
      <c r="R399">
        <v>0</v>
      </c>
      <c r="S399">
        <v>0</v>
      </c>
      <c r="T399">
        <v>0</v>
      </c>
      <c r="U399">
        <v>0</v>
      </c>
      <c r="V399">
        <v>0</v>
      </c>
      <c r="W399">
        <v>6.1836296358617397E-4</v>
      </c>
      <c r="X399">
        <v>1.0279574717233086E-4</v>
      </c>
      <c r="Y399">
        <v>1.9712558886577107E-4</v>
      </c>
      <c r="Z399">
        <v>0</v>
      </c>
      <c r="AA399">
        <v>0</v>
      </c>
      <c r="AB399">
        <v>0</v>
      </c>
      <c r="AC399">
        <v>6.1836296358617397E-4</v>
      </c>
      <c r="AD399">
        <v>1.0279574717233086E-4</v>
      </c>
      <c r="AE399">
        <v>1.9712558886577107E-4</v>
      </c>
      <c r="AF399">
        <v>0</v>
      </c>
      <c r="AG399">
        <v>0</v>
      </c>
      <c r="AH399">
        <v>0</v>
      </c>
      <c r="AI399">
        <v>6.1836296358617397E-4</v>
      </c>
      <c r="AJ399">
        <v>1.0279574717233086E-4</v>
      </c>
      <c r="AK399">
        <v>1.9712558886577107E-4</v>
      </c>
      <c r="AL399">
        <v>0</v>
      </c>
      <c r="AM399">
        <v>0</v>
      </c>
      <c r="AN399">
        <v>0</v>
      </c>
      <c r="AO399">
        <v>6.1836296358617397E-4</v>
      </c>
      <c r="AP399">
        <v>1.0279574717233086E-4</v>
      </c>
      <c r="AQ399">
        <v>1.9712558886577107E-4</v>
      </c>
      <c r="AR399">
        <v>0</v>
      </c>
      <c r="AS399">
        <v>0</v>
      </c>
      <c r="AT399">
        <v>0</v>
      </c>
    </row>
    <row r="400" spans="1:46" x14ac:dyDescent="0.25">
      <c r="A400" s="21"/>
      <c r="B400" s="227"/>
      <c r="C400" s="18" t="s">
        <v>225</v>
      </c>
      <c r="D400">
        <v>0</v>
      </c>
      <c r="E400">
        <v>0</v>
      </c>
      <c r="F400">
        <v>1.0279574717233086E-4</v>
      </c>
      <c r="G400">
        <v>1.0279574717233086E-4</v>
      </c>
      <c r="H400">
        <v>1.0279574717233086E-4</v>
      </c>
      <c r="I400">
        <v>1.0279574717233086E-4</v>
      </c>
      <c r="K400">
        <v>0</v>
      </c>
      <c r="L400">
        <v>0</v>
      </c>
      <c r="M400">
        <v>0</v>
      </c>
      <c r="N400">
        <v>0</v>
      </c>
      <c r="O400">
        <v>0</v>
      </c>
      <c r="P400">
        <v>0</v>
      </c>
      <c r="Q400">
        <v>0</v>
      </c>
      <c r="R400">
        <v>0</v>
      </c>
      <c r="S400">
        <v>0</v>
      </c>
      <c r="T400">
        <v>0</v>
      </c>
      <c r="U400">
        <v>0</v>
      </c>
      <c r="V400">
        <v>0</v>
      </c>
      <c r="W400">
        <v>1.0279574717233086E-4</v>
      </c>
      <c r="X400">
        <v>1.9712558886577107E-4</v>
      </c>
      <c r="Y400">
        <v>0</v>
      </c>
      <c r="Z400">
        <v>0</v>
      </c>
      <c r="AA400">
        <v>0</v>
      </c>
      <c r="AB400">
        <v>0</v>
      </c>
      <c r="AC400">
        <v>1.0279574717233086E-4</v>
      </c>
      <c r="AD400">
        <v>1.9712558886577107E-4</v>
      </c>
      <c r="AE400">
        <v>0</v>
      </c>
      <c r="AF400">
        <v>0</v>
      </c>
      <c r="AG400">
        <v>0</v>
      </c>
      <c r="AH400">
        <v>0</v>
      </c>
      <c r="AI400">
        <v>1.0279574717233086E-4</v>
      </c>
      <c r="AJ400">
        <v>1.9712558886577107E-4</v>
      </c>
      <c r="AK400">
        <v>0</v>
      </c>
      <c r="AL400">
        <v>0</v>
      </c>
      <c r="AM400">
        <v>0</v>
      </c>
      <c r="AN400">
        <v>0</v>
      </c>
      <c r="AO400">
        <v>1.0279574717233086E-4</v>
      </c>
      <c r="AP400">
        <v>1.9712558886577107E-4</v>
      </c>
      <c r="AQ400">
        <v>0</v>
      </c>
      <c r="AR400">
        <v>0</v>
      </c>
      <c r="AS400">
        <v>0</v>
      </c>
      <c r="AT400">
        <v>0</v>
      </c>
    </row>
    <row r="401" spans="1:46" x14ac:dyDescent="0.25">
      <c r="A401" s="21"/>
      <c r="B401" s="227"/>
      <c r="C401" s="18" t="s">
        <v>226</v>
      </c>
      <c r="D401">
        <v>0</v>
      </c>
      <c r="E401">
        <v>0</v>
      </c>
      <c r="F401">
        <v>1.9712558886577107E-4</v>
      </c>
      <c r="G401">
        <v>1.9712558886577107E-4</v>
      </c>
      <c r="H401">
        <v>1.9712558886577107E-4</v>
      </c>
      <c r="I401">
        <v>1.9712558886577107E-4</v>
      </c>
      <c r="K401">
        <v>0</v>
      </c>
      <c r="L401">
        <v>0</v>
      </c>
      <c r="M401">
        <v>0</v>
      </c>
      <c r="N401">
        <v>0</v>
      </c>
      <c r="O401">
        <v>0</v>
      </c>
      <c r="P401">
        <v>0</v>
      </c>
      <c r="Q401">
        <v>0</v>
      </c>
      <c r="R401">
        <v>0</v>
      </c>
      <c r="S401">
        <v>0</v>
      </c>
      <c r="T401">
        <v>0</v>
      </c>
      <c r="U401">
        <v>0</v>
      </c>
      <c r="V401">
        <v>0</v>
      </c>
      <c r="W401">
        <v>1.9712558886577107E-4</v>
      </c>
      <c r="X401">
        <v>0</v>
      </c>
      <c r="Y401">
        <v>0</v>
      </c>
      <c r="Z401">
        <v>0</v>
      </c>
      <c r="AA401">
        <v>0</v>
      </c>
      <c r="AB401">
        <v>0</v>
      </c>
      <c r="AC401">
        <v>1.9712558886577107E-4</v>
      </c>
      <c r="AD401">
        <v>0</v>
      </c>
      <c r="AE401">
        <v>0</v>
      </c>
      <c r="AF401">
        <v>0</v>
      </c>
      <c r="AG401">
        <v>0</v>
      </c>
      <c r="AH401">
        <v>0</v>
      </c>
      <c r="AI401">
        <v>1.9712558886577107E-4</v>
      </c>
      <c r="AJ401">
        <v>0</v>
      </c>
      <c r="AK401">
        <v>0</v>
      </c>
      <c r="AL401">
        <v>0</v>
      </c>
      <c r="AM401">
        <v>0</v>
      </c>
      <c r="AN401">
        <v>0</v>
      </c>
      <c r="AO401">
        <v>1.9712558886577107E-4</v>
      </c>
      <c r="AP401">
        <v>0</v>
      </c>
      <c r="AQ401">
        <v>0</v>
      </c>
      <c r="AR401">
        <v>0</v>
      </c>
      <c r="AS401">
        <v>0</v>
      </c>
      <c r="AT401">
        <v>0</v>
      </c>
    </row>
    <row r="402" spans="1:46" x14ac:dyDescent="0.25">
      <c r="A402" s="21" t="s">
        <v>106</v>
      </c>
      <c r="B402" s="227" t="s">
        <v>223</v>
      </c>
      <c r="C402" s="18" t="s">
        <v>224</v>
      </c>
      <c r="D402">
        <v>0</v>
      </c>
      <c r="E402">
        <v>0</v>
      </c>
      <c r="F402">
        <v>0</v>
      </c>
      <c r="G402">
        <v>0</v>
      </c>
      <c r="H402">
        <v>0</v>
      </c>
      <c r="I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row>
    <row r="403" spans="1:46" x14ac:dyDescent="0.25">
      <c r="A403" s="21"/>
      <c r="B403" s="227"/>
      <c r="C403" s="18" t="s">
        <v>225</v>
      </c>
      <c r="D403">
        <v>0</v>
      </c>
      <c r="E403">
        <v>0</v>
      </c>
      <c r="F403">
        <v>0</v>
      </c>
      <c r="G403">
        <v>0</v>
      </c>
      <c r="H403">
        <v>0</v>
      </c>
      <c r="I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row>
    <row r="404" spans="1:46" x14ac:dyDescent="0.25">
      <c r="A404" s="21"/>
      <c r="B404" s="227"/>
      <c r="C404" s="18" t="s">
        <v>226</v>
      </c>
      <c r="D404">
        <v>0</v>
      </c>
      <c r="E404">
        <v>0</v>
      </c>
      <c r="F404">
        <v>0</v>
      </c>
      <c r="G404">
        <v>0</v>
      </c>
      <c r="H404">
        <v>0</v>
      </c>
      <c r="I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c r="AQ404">
        <v>0</v>
      </c>
      <c r="AR404">
        <v>0</v>
      </c>
      <c r="AS404">
        <v>0</v>
      </c>
      <c r="AT404">
        <v>0</v>
      </c>
    </row>
    <row r="405" spans="1:46" x14ac:dyDescent="0.25">
      <c r="A405" s="21"/>
      <c r="B405" s="227" t="s">
        <v>227</v>
      </c>
      <c r="C405" s="18" t="s">
        <v>224</v>
      </c>
      <c r="D405">
        <v>0</v>
      </c>
      <c r="E405">
        <v>0</v>
      </c>
      <c r="F405">
        <v>0</v>
      </c>
      <c r="G405">
        <v>0</v>
      </c>
      <c r="H405">
        <v>0</v>
      </c>
      <c r="I405">
        <v>0</v>
      </c>
      <c r="K405">
        <v>0</v>
      </c>
      <c r="L405">
        <v>0</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c r="AQ405">
        <v>0</v>
      </c>
      <c r="AR405">
        <v>0</v>
      </c>
      <c r="AS405">
        <v>0</v>
      </c>
      <c r="AT405">
        <v>0</v>
      </c>
    </row>
    <row r="406" spans="1:46" x14ac:dyDescent="0.25">
      <c r="A406" s="21"/>
      <c r="B406" s="227"/>
      <c r="C406" s="18" t="s">
        <v>225</v>
      </c>
      <c r="D406">
        <v>0</v>
      </c>
      <c r="E406">
        <v>0</v>
      </c>
      <c r="F406">
        <v>0</v>
      </c>
      <c r="G406">
        <v>0</v>
      </c>
      <c r="H406">
        <v>0</v>
      </c>
      <c r="I406">
        <v>0</v>
      </c>
      <c r="K406">
        <v>0</v>
      </c>
      <c r="L406">
        <v>0</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row>
    <row r="407" spans="1:46" x14ac:dyDescent="0.25">
      <c r="A407" s="21"/>
      <c r="B407" s="227"/>
      <c r="C407" s="18" t="s">
        <v>226</v>
      </c>
      <c r="D407">
        <v>0</v>
      </c>
      <c r="E407">
        <v>0</v>
      </c>
      <c r="F407">
        <v>0</v>
      </c>
      <c r="G407">
        <v>0</v>
      </c>
      <c r="H407">
        <v>0</v>
      </c>
      <c r="I407">
        <v>0</v>
      </c>
      <c r="K407">
        <v>0</v>
      </c>
      <c r="L407">
        <v>0</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row>
    <row r="408" spans="1:46" x14ac:dyDescent="0.25">
      <c r="A408" s="21" t="s">
        <v>107</v>
      </c>
      <c r="B408" s="227" t="s">
        <v>223</v>
      </c>
      <c r="C408" s="18" t="s">
        <v>224</v>
      </c>
      <c r="D408">
        <v>0</v>
      </c>
      <c r="E408">
        <v>0</v>
      </c>
      <c r="F408">
        <v>0</v>
      </c>
      <c r="G408">
        <v>0</v>
      </c>
      <c r="H408">
        <v>0</v>
      </c>
      <c r="I408">
        <v>0</v>
      </c>
      <c r="K408">
        <v>0</v>
      </c>
      <c r="L408">
        <v>0</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row>
    <row r="409" spans="1:46" x14ac:dyDescent="0.25">
      <c r="A409" s="21"/>
      <c r="B409" s="227"/>
      <c r="C409" s="18" t="s">
        <v>225</v>
      </c>
      <c r="D409">
        <v>0</v>
      </c>
      <c r="E409">
        <v>0</v>
      </c>
      <c r="F409">
        <v>0</v>
      </c>
      <c r="G409">
        <v>0</v>
      </c>
      <c r="H409">
        <v>0</v>
      </c>
      <c r="I409">
        <v>0</v>
      </c>
      <c r="K409">
        <v>0</v>
      </c>
      <c r="L409">
        <v>0</v>
      </c>
      <c r="M409">
        <v>0</v>
      </c>
      <c r="N409">
        <v>0</v>
      </c>
      <c r="O409">
        <v>0</v>
      </c>
      <c r="P409">
        <v>0</v>
      </c>
      <c r="Q409">
        <v>0</v>
      </c>
      <c r="R409">
        <v>0</v>
      </c>
      <c r="S409">
        <v>0</v>
      </c>
      <c r="T409">
        <v>0</v>
      </c>
      <c r="U409">
        <v>0</v>
      </c>
      <c r="V409">
        <v>0</v>
      </c>
      <c r="W409">
        <v>0</v>
      </c>
      <c r="X409">
        <v>0</v>
      </c>
      <c r="Y409">
        <v>0</v>
      </c>
      <c r="Z409">
        <v>0</v>
      </c>
      <c r="AA409">
        <v>0</v>
      </c>
      <c r="AB409">
        <v>2.3629933350981409E-4</v>
      </c>
      <c r="AC409">
        <v>0</v>
      </c>
      <c r="AD409">
        <v>0</v>
      </c>
      <c r="AE409">
        <v>0</v>
      </c>
      <c r="AF409">
        <v>0</v>
      </c>
      <c r="AG409">
        <v>0</v>
      </c>
      <c r="AH409">
        <v>2.3629933350981409E-4</v>
      </c>
      <c r="AI409">
        <v>0</v>
      </c>
      <c r="AJ409">
        <v>0</v>
      </c>
      <c r="AK409">
        <v>0</v>
      </c>
      <c r="AL409">
        <v>0</v>
      </c>
      <c r="AM409">
        <v>0</v>
      </c>
      <c r="AN409">
        <v>2.3629933350981409E-4</v>
      </c>
      <c r="AO409">
        <v>0</v>
      </c>
      <c r="AP409">
        <v>0</v>
      </c>
      <c r="AQ409">
        <v>0</v>
      </c>
      <c r="AR409">
        <v>0</v>
      </c>
      <c r="AS409">
        <v>0</v>
      </c>
      <c r="AT409">
        <v>2.3629933350981409E-4</v>
      </c>
    </row>
    <row r="410" spans="1:46" x14ac:dyDescent="0.25">
      <c r="A410" s="21"/>
      <c r="B410" s="227"/>
      <c r="C410" s="18" t="s">
        <v>226</v>
      </c>
      <c r="D410">
        <v>0</v>
      </c>
      <c r="E410">
        <v>0</v>
      </c>
      <c r="F410">
        <v>0</v>
      </c>
      <c r="G410">
        <v>0</v>
      </c>
      <c r="H410">
        <v>0</v>
      </c>
      <c r="I410">
        <v>0</v>
      </c>
      <c r="K410">
        <v>0</v>
      </c>
      <c r="L410">
        <v>0</v>
      </c>
      <c r="M410">
        <v>0</v>
      </c>
      <c r="N410">
        <v>0</v>
      </c>
      <c r="O410">
        <v>0</v>
      </c>
      <c r="P410">
        <v>0</v>
      </c>
      <c r="Q410">
        <v>0</v>
      </c>
      <c r="R410">
        <v>0</v>
      </c>
      <c r="S410">
        <v>0</v>
      </c>
      <c r="T410">
        <v>0</v>
      </c>
      <c r="U410">
        <v>0</v>
      </c>
      <c r="V410">
        <v>0</v>
      </c>
      <c r="W410">
        <v>0</v>
      </c>
      <c r="X410">
        <v>0</v>
      </c>
      <c r="Y410">
        <v>0</v>
      </c>
      <c r="Z410">
        <v>0</v>
      </c>
      <c r="AA410">
        <v>2.3629933350981409E-4</v>
      </c>
      <c r="AB410">
        <v>3.9636162755718521E-5</v>
      </c>
      <c r="AC410">
        <v>0</v>
      </c>
      <c r="AD410">
        <v>0</v>
      </c>
      <c r="AE410">
        <v>0</v>
      </c>
      <c r="AF410">
        <v>0</v>
      </c>
      <c r="AG410">
        <v>2.3629933350981409E-4</v>
      </c>
      <c r="AH410">
        <v>3.9636162755718521E-5</v>
      </c>
      <c r="AI410">
        <v>0</v>
      </c>
      <c r="AJ410">
        <v>0</v>
      </c>
      <c r="AK410">
        <v>0</v>
      </c>
      <c r="AL410">
        <v>0</v>
      </c>
      <c r="AM410">
        <v>2.3629933350981409E-4</v>
      </c>
      <c r="AN410">
        <v>3.9636162755718521E-5</v>
      </c>
      <c r="AO410">
        <v>0</v>
      </c>
      <c r="AP410">
        <v>0</v>
      </c>
      <c r="AQ410">
        <v>0</v>
      </c>
      <c r="AR410">
        <v>0</v>
      </c>
      <c r="AS410">
        <v>2.3629933350981409E-4</v>
      </c>
      <c r="AT410">
        <v>3.9636162755718521E-5</v>
      </c>
    </row>
    <row r="411" spans="1:46" x14ac:dyDescent="0.25">
      <c r="A411" s="21"/>
      <c r="B411" s="227" t="s">
        <v>227</v>
      </c>
      <c r="C411" s="18" t="s">
        <v>224</v>
      </c>
      <c r="D411">
        <v>0</v>
      </c>
      <c r="E411">
        <v>0</v>
      </c>
      <c r="F411">
        <v>0</v>
      </c>
      <c r="G411">
        <v>0</v>
      </c>
      <c r="H411">
        <v>0</v>
      </c>
      <c r="I411">
        <v>0</v>
      </c>
      <c r="K411">
        <v>0</v>
      </c>
      <c r="L411">
        <v>0</v>
      </c>
      <c r="M411">
        <v>0</v>
      </c>
      <c r="N411">
        <v>0</v>
      </c>
      <c r="O411">
        <v>0</v>
      </c>
      <c r="P411">
        <v>0</v>
      </c>
      <c r="Q411">
        <v>0</v>
      </c>
      <c r="R411">
        <v>0</v>
      </c>
      <c r="S411">
        <v>0</v>
      </c>
      <c r="T411">
        <v>0</v>
      </c>
      <c r="U411">
        <v>0</v>
      </c>
      <c r="V411">
        <v>0</v>
      </c>
      <c r="W411">
        <v>0</v>
      </c>
      <c r="X411">
        <v>0</v>
      </c>
      <c r="Y411">
        <v>0</v>
      </c>
      <c r="Z411">
        <v>2.3629933350981409E-4</v>
      </c>
      <c r="AA411">
        <v>3.9636162755718521E-5</v>
      </c>
      <c r="AB411">
        <v>7.4904313628135506E-5</v>
      </c>
      <c r="AC411">
        <v>0</v>
      </c>
      <c r="AD411">
        <v>0</v>
      </c>
      <c r="AE411">
        <v>0</v>
      </c>
      <c r="AF411">
        <v>2.3629933350981409E-4</v>
      </c>
      <c r="AG411">
        <v>3.9636162755718521E-5</v>
      </c>
      <c r="AH411">
        <v>7.4904313628135506E-5</v>
      </c>
      <c r="AI411">
        <v>0</v>
      </c>
      <c r="AJ411">
        <v>0</v>
      </c>
      <c r="AK411">
        <v>0</v>
      </c>
      <c r="AL411">
        <v>2.3629933350981409E-4</v>
      </c>
      <c r="AM411">
        <v>3.9636162755718521E-5</v>
      </c>
      <c r="AN411">
        <v>7.4904313628135506E-5</v>
      </c>
      <c r="AO411">
        <v>0</v>
      </c>
      <c r="AP411">
        <v>0</v>
      </c>
      <c r="AQ411">
        <v>0</v>
      </c>
      <c r="AR411">
        <v>2.3629933350981409E-4</v>
      </c>
      <c r="AS411">
        <v>3.9636162755718521E-5</v>
      </c>
      <c r="AT411">
        <v>7.4904313628135506E-5</v>
      </c>
    </row>
    <row r="412" spans="1:46" x14ac:dyDescent="0.25">
      <c r="A412" s="21"/>
      <c r="B412" s="227"/>
      <c r="C412" s="18" t="s">
        <v>225</v>
      </c>
      <c r="D412">
        <v>0</v>
      </c>
      <c r="E412">
        <v>0</v>
      </c>
      <c r="F412">
        <v>0</v>
      </c>
      <c r="G412">
        <v>0</v>
      </c>
      <c r="H412">
        <v>0</v>
      </c>
      <c r="I412">
        <v>0</v>
      </c>
      <c r="K412">
        <v>0</v>
      </c>
      <c r="L412">
        <v>0</v>
      </c>
      <c r="M412">
        <v>0</v>
      </c>
      <c r="N412">
        <v>0</v>
      </c>
      <c r="O412">
        <v>0</v>
      </c>
      <c r="P412">
        <v>0</v>
      </c>
      <c r="Q412">
        <v>0</v>
      </c>
      <c r="R412">
        <v>0</v>
      </c>
      <c r="S412">
        <v>0</v>
      </c>
      <c r="T412">
        <v>0</v>
      </c>
      <c r="U412">
        <v>0</v>
      </c>
      <c r="V412">
        <v>0</v>
      </c>
      <c r="W412">
        <v>0</v>
      </c>
      <c r="X412">
        <v>0</v>
      </c>
      <c r="Y412">
        <v>2.3629933350981409E-4</v>
      </c>
      <c r="Z412">
        <v>3.9636162755718521E-5</v>
      </c>
      <c r="AA412">
        <v>7.4904313628135506E-5</v>
      </c>
      <c r="AB412">
        <v>2.0612098786205804E-4</v>
      </c>
      <c r="AC412">
        <v>0</v>
      </c>
      <c r="AD412">
        <v>0</v>
      </c>
      <c r="AE412">
        <v>2.3629933350981409E-4</v>
      </c>
      <c r="AF412">
        <v>3.9636162755718521E-5</v>
      </c>
      <c r="AG412">
        <v>7.4904313628135506E-5</v>
      </c>
      <c r="AH412">
        <v>2.0612098786205804E-4</v>
      </c>
      <c r="AI412">
        <v>0</v>
      </c>
      <c r="AJ412">
        <v>0</v>
      </c>
      <c r="AK412">
        <v>2.3629933350981409E-4</v>
      </c>
      <c r="AL412">
        <v>3.9636162755718521E-5</v>
      </c>
      <c r="AM412">
        <v>7.4904313628135506E-5</v>
      </c>
      <c r="AN412">
        <v>2.0612098786205804E-4</v>
      </c>
      <c r="AO412">
        <v>0</v>
      </c>
      <c r="AP412">
        <v>0</v>
      </c>
      <c r="AQ412">
        <v>2.3629933350981409E-4</v>
      </c>
      <c r="AR412">
        <v>3.9636162755718521E-5</v>
      </c>
      <c r="AS412">
        <v>7.4904313628135506E-5</v>
      </c>
      <c r="AT412">
        <v>2.0612098786205804E-4</v>
      </c>
    </row>
    <row r="413" spans="1:46" x14ac:dyDescent="0.25">
      <c r="A413" s="21"/>
      <c r="B413" s="227"/>
      <c r="C413" s="18" t="s">
        <v>226</v>
      </c>
      <c r="D413">
        <v>0</v>
      </c>
      <c r="E413">
        <v>0</v>
      </c>
      <c r="F413">
        <v>0</v>
      </c>
      <c r="G413">
        <v>0</v>
      </c>
      <c r="H413">
        <v>0</v>
      </c>
      <c r="I413">
        <v>0</v>
      </c>
      <c r="K413">
        <v>0</v>
      </c>
      <c r="L413">
        <v>0</v>
      </c>
      <c r="M413">
        <v>0</v>
      </c>
      <c r="N413">
        <v>0</v>
      </c>
      <c r="O413">
        <v>0</v>
      </c>
      <c r="P413">
        <v>0</v>
      </c>
      <c r="Q413">
        <v>0</v>
      </c>
      <c r="R413">
        <v>0</v>
      </c>
      <c r="S413">
        <v>0</v>
      </c>
      <c r="T413">
        <v>0</v>
      </c>
      <c r="U413">
        <v>0</v>
      </c>
      <c r="V413">
        <v>0</v>
      </c>
      <c r="W413">
        <v>0</v>
      </c>
      <c r="X413">
        <v>2.3629933350981409E-4</v>
      </c>
      <c r="Y413">
        <v>3.9636162755718521E-5</v>
      </c>
      <c r="Z413">
        <v>7.4904313628135506E-5</v>
      </c>
      <c r="AA413">
        <v>2.0612098786205804E-4</v>
      </c>
      <c r="AB413">
        <v>3.4265249057443626E-5</v>
      </c>
      <c r="AC413">
        <v>0</v>
      </c>
      <c r="AD413">
        <v>2.3629933350981409E-4</v>
      </c>
      <c r="AE413">
        <v>3.9636162755718521E-5</v>
      </c>
      <c r="AF413">
        <v>7.4904313628135506E-5</v>
      </c>
      <c r="AG413">
        <v>2.0612098786205804E-4</v>
      </c>
      <c r="AH413">
        <v>3.4265249057443626E-5</v>
      </c>
      <c r="AI413">
        <v>0</v>
      </c>
      <c r="AJ413">
        <v>2.3629933350981409E-4</v>
      </c>
      <c r="AK413">
        <v>3.9636162755718521E-5</v>
      </c>
      <c r="AL413">
        <v>7.4904313628135506E-5</v>
      </c>
      <c r="AM413">
        <v>2.0612098786205804E-4</v>
      </c>
      <c r="AN413">
        <v>3.4265249057443626E-5</v>
      </c>
      <c r="AO413">
        <v>0</v>
      </c>
      <c r="AP413">
        <v>2.3629933350981409E-4</v>
      </c>
      <c r="AQ413">
        <v>3.9636162755718521E-5</v>
      </c>
      <c r="AR413">
        <v>7.4904313628135506E-5</v>
      </c>
      <c r="AS413">
        <v>2.0612098786205804E-4</v>
      </c>
      <c r="AT413">
        <v>3.4265249057443626E-5</v>
      </c>
    </row>
    <row r="414" spans="1:46" x14ac:dyDescent="0.25">
      <c r="A414" s="21" t="s">
        <v>108</v>
      </c>
      <c r="B414" s="227" t="s">
        <v>223</v>
      </c>
      <c r="C414" s="18" t="s">
        <v>224</v>
      </c>
      <c r="D414">
        <v>0</v>
      </c>
      <c r="E414">
        <v>0</v>
      </c>
      <c r="F414">
        <v>2.3629933350981409E-4</v>
      </c>
      <c r="G414">
        <v>2.3629933350981409E-4</v>
      </c>
      <c r="H414">
        <v>2.3629933350981409E-4</v>
      </c>
      <c r="I414">
        <v>2.3629933350981409E-4</v>
      </c>
      <c r="K414">
        <v>0</v>
      </c>
      <c r="L414">
        <v>0</v>
      </c>
      <c r="M414">
        <v>0</v>
      </c>
      <c r="N414">
        <v>0</v>
      </c>
      <c r="O414">
        <v>0</v>
      </c>
      <c r="P414">
        <v>0</v>
      </c>
      <c r="Q414">
        <v>0</v>
      </c>
      <c r="R414">
        <v>0</v>
      </c>
      <c r="S414">
        <v>0</v>
      </c>
      <c r="T414">
        <v>0</v>
      </c>
      <c r="U414">
        <v>0</v>
      </c>
      <c r="V414">
        <v>0</v>
      </c>
      <c r="W414">
        <v>2.3629933350981409E-4</v>
      </c>
      <c r="X414">
        <v>3.9636162755718521E-5</v>
      </c>
      <c r="Y414">
        <v>7.4904313628135506E-5</v>
      </c>
      <c r="Z414">
        <v>2.0612098786205804E-4</v>
      </c>
      <c r="AA414">
        <v>3.4265249057443626E-5</v>
      </c>
      <c r="AB414">
        <v>6.5708529621923698E-5</v>
      </c>
      <c r="AC414">
        <v>2.3629933350981409E-4</v>
      </c>
      <c r="AD414">
        <v>3.9636162755718521E-5</v>
      </c>
      <c r="AE414">
        <v>7.4904313628135506E-5</v>
      </c>
      <c r="AF414">
        <v>2.0612098786205804E-4</v>
      </c>
      <c r="AG414">
        <v>3.4265249057443626E-5</v>
      </c>
      <c r="AH414">
        <v>6.5708529621923698E-5</v>
      </c>
      <c r="AI414">
        <v>2.3629933350981409E-4</v>
      </c>
      <c r="AJ414">
        <v>3.9636162755718521E-5</v>
      </c>
      <c r="AK414">
        <v>7.4904313628135506E-5</v>
      </c>
      <c r="AL414">
        <v>2.0612098786205804E-4</v>
      </c>
      <c r="AM414">
        <v>3.4265249057443626E-5</v>
      </c>
      <c r="AN414">
        <v>6.5708529621923698E-5</v>
      </c>
      <c r="AO414">
        <v>2.3629933350981409E-4</v>
      </c>
      <c r="AP414">
        <v>3.9636162755718521E-5</v>
      </c>
      <c r="AQ414">
        <v>7.4904313628135506E-5</v>
      </c>
      <c r="AR414">
        <v>2.0612098786205804E-4</v>
      </c>
      <c r="AS414">
        <v>3.4265249057443626E-5</v>
      </c>
      <c r="AT414">
        <v>6.5708529621923698E-5</v>
      </c>
    </row>
    <row r="415" spans="1:46" x14ac:dyDescent="0.25">
      <c r="A415" s="21"/>
      <c r="B415" s="227"/>
      <c r="C415" s="18" t="s">
        <v>225</v>
      </c>
      <c r="D415">
        <v>0</v>
      </c>
      <c r="E415">
        <v>0</v>
      </c>
      <c r="F415">
        <v>3.9636162755718521E-5</v>
      </c>
      <c r="G415">
        <v>3.9636162755718521E-5</v>
      </c>
      <c r="H415">
        <v>3.9636162755718521E-5</v>
      </c>
      <c r="I415">
        <v>3.9636162755718521E-5</v>
      </c>
      <c r="K415">
        <v>0</v>
      </c>
      <c r="L415">
        <v>0</v>
      </c>
      <c r="M415">
        <v>0</v>
      </c>
      <c r="N415">
        <v>0</v>
      </c>
      <c r="O415">
        <v>0</v>
      </c>
      <c r="P415">
        <v>0.50281499491884951</v>
      </c>
      <c r="Q415">
        <v>0</v>
      </c>
      <c r="R415">
        <v>0</v>
      </c>
      <c r="S415">
        <v>0</v>
      </c>
      <c r="T415">
        <v>0</v>
      </c>
      <c r="U415">
        <v>0</v>
      </c>
      <c r="V415">
        <v>0.50281499491884951</v>
      </c>
      <c r="W415">
        <v>3.9636162755718521E-5</v>
      </c>
      <c r="X415">
        <v>7.4904313628135506E-5</v>
      </c>
      <c r="Y415">
        <v>2.0612098786205804E-4</v>
      </c>
      <c r="Z415">
        <v>3.4265249057443626E-5</v>
      </c>
      <c r="AA415">
        <v>6.5708529621923698E-5</v>
      </c>
      <c r="AB415">
        <v>1.3587211676814308E-3</v>
      </c>
      <c r="AC415">
        <v>3.9636162755718521E-5</v>
      </c>
      <c r="AD415">
        <v>7.4904313628135506E-5</v>
      </c>
      <c r="AE415">
        <v>2.0612098786205804E-4</v>
      </c>
      <c r="AF415">
        <v>3.4265249057443626E-5</v>
      </c>
      <c r="AG415">
        <v>6.5708529621923698E-5</v>
      </c>
      <c r="AH415">
        <v>1.3587211676814308E-3</v>
      </c>
      <c r="AI415">
        <v>3.9636162755718521E-5</v>
      </c>
      <c r="AJ415">
        <v>7.4904313628135506E-5</v>
      </c>
      <c r="AK415">
        <v>2.0612098786205804E-4</v>
      </c>
      <c r="AL415">
        <v>3.4265249057443626E-5</v>
      </c>
      <c r="AM415">
        <v>6.5708529621923698E-5</v>
      </c>
      <c r="AN415">
        <v>0.50417371608653094</v>
      </c>
      <c r="AO415">
        <v>3.9636162755718521E-5</v>
      </c>
      <c r="AP415">
        <v>7.4904313628135506E-5</v>
      </c>
      <c r="AQ415">
        <v>2.0612098786205804E-4</v>
      </c>
      <c r="AR415">
        <v>3.4265249057443626E-5</v>
      </c>
      <c r="AS415">
        <v>6.5708529621923698E-5</v>
      </c>
      <c r="AT415">
        <v>0.50417371608653094</v>
      </c>
    </row>
    <row r="416" spans="1:46" x14ac:dyDescent="0.25">
      <c r="A416" s="21"/>
      <c r="B416" s="227"/>
      <c r="C416" s="18" t="s">
        <v>226</v>
      </c>
      <c r="D416">
        <v>0</v>
      </c>
      <c r="E416">
        <v>0</v>
      </c>
      <c r="F416">
        <v>7.4904313628135506E-5</v>
      </c>
      <c r="G416">
        <v>7.4904313628135506E-5</v>
      </c>
      <c r="H416">
        <v>7.4904313628135506E-5</v>
      </c>
      <c r="I416">
        <v>7.4904313628135506E-5</v>
      </c>
      <c r="K416">
        <v>0</v>
      </c>
      <c r="L416">
        <v>0</v>
      </c>
      <c r="M416">
        <v>0</v>
      </c>
      <c r="N416">
        <v>0</v>
      </c>
      <c r="O416">
        <v>0.50281499491884951</v>
      </c>
      <c r="P416">
        <v>2.3573574732433541E-2</v>
      </c>
      <c r="Q416">
        <v>0</v>
      </c>
      <c r="R416">
        <v>0</v>
      </c>
      <c r="S416">
        <v>0</v>
      </c>
      <c r="T416">
        <v>0</v>
      </c>
      <c r="U416">
        <v>0.50281499491884951</v>
      </c>
      <c r="V416">
        <v>2.3573574732433541E-2</v>
      </c>
      <c r="W416">
        <v>7.4904313628135506E-5</v>
      </c>
      <c r="X416">
        <v>2.0612098786205804E-4</v>
      </c>
      <c r="Y416">
        <v>3.4265249057443626E-5</v>
      </c>
      <c r="Z416">
        <v>6.5708529621923698E-5</v>
      </c>
      <c r="AA416">
        <v>1.3587211676814308E-3</v>
      </c>
      <c r="AB416">
        <v>2.2790793584538145E-4</v>
      </c>
      <c r="AC416">
        <v>7.4904313628135506E-5</v>
      </c>
      <c r="AD416">
        <v>2.0612098786205804E-4</v>
      </c>
      <c r="AE416">
        <v>3.4265249057443626E-5</v>
      </c>
      <c r="AF416">
        <v>6.5708529621923698E-5</v>
      </c>
      <c r="AG416">
        <v>1.3587211676814308E-3</v>
      </c>
      <c r="AH416">
        <v>2.2790793584538145E-4</v>
      </c>
      <c r="AI416">
        <v>7.4904313628135506E-5</v>
      </c>
      <c r="AJ416">
        <v>2.0612098786205804E-4</v>
      </c>
      <c r="AK416">
        <v>3.4265249057443626E-5</v>
      </c>
      <c r="AL416">
        <v>6.5708529621923698E-5</v>
      </c>
      <c r="AM416">
        <v>0.50417371608653094</v>
      </c>
      <c r="AN416">
        <v>2.3801482668278921E-2</v>
      </c>
      <c r="AO416">
        <v>7.4904313628135506E-5</v>
      </c>
      <c r="AP416">
        <v>2.0612098786205804E-4</v>
      </c>
      <c r="AQ416">
        <v>3.4265249057443626E-5</v>
      </c>
      <c r="AR416">
        <v>6.5708529621923698E-5</v>
      </c>
      <c r="AS416">
        <v>0.50417371608653094</v>
      </c>
      <c r="AT416">
        <v>2.3801482668278921E-2</v>
      </c>
    </row>
    <row r="417" spans="1:46" x14ac:dyDescent="0.25">
      <c r="A417" s="21"/>
      <c r="B417" s="227" t="s">
        <v>227</v>
      </c>
      <c r="C417" s="18" t="s">
        <v>224</v>
      </c>
      <c r="D417">
        <v>0</v>
      </c>
      <c r="E417">
        <v>0</v>
      </c>
      <c r="F417">
        <v>2.0612098786205804E-4</v>
      </c>
      <c r="G417">
        <v>2.0612098786205804E-4</v>
      </c>
      <c r="H417">
        <v>2.0612098786205804E-4</v>
      </c>
      <c r="I417">
        <v>2.0612098786205804E-4</v>
      </c>
      <c r="K417">
        <v>0</v>
      </c>
      <c r="L417">
        <v>0</v>
      </c>
      <c r="M417">
        <v>0</v>
      </c>
      <c r="N417">
        <v>0.50281499491884951</v>
      </c>
      <c r="O417">
        <v>2.3573574732433541E-2</v>
      </c>
      <c r="P417">
        <v>5.8510964057179177E-2</v>
      </c>
      <c r="Q417">
        <v>0</v>
      </c>
      <c r="R417">
        <v>0</v>
      </c>
      <c r="S417">
        <v>0</v>
      </c>
      <c r="T417">
        <v>0.50281499491884951</v>
      </c>
      <c r="U417">
        <v>2.3573574732433541E-2</v>
      </c>
      <c r="V417">
        <v>5.8510964057179177E-2</v>
      </c>
      <c r="W417">
        <v>2.0612098786205804E-4</v>
      </c>
      <c r="X417">
        <v>3.4265249057443626E-5</v>
      </c>
      <c r="Y417">
        <v>6.5708529621923698E-5</v>
      </c>
      <c r="Z417">
        <v>1.3587211676814308E-3</v>
      </c>
      <c r="AA417">
        <v>2.2790793584538145E-4</v>
      </c>
      <c r="AB417">
        <v>4.3069980336177906E-4</v>
      </c>
      <c r="AC417">
        <v>2.0612098786205804E-4</v>
      </c>
      <c r="AD417">
        <v>3.4265249057443626E-5</v>
      </c>
      <c r="AE417">
        <v>6.5708529621923698E-5</v>
      </c>
      <c r="AF417">
        <v>1.3587211676814308E-3</v>
      </c>
      <c r="AG417">
        <v>2.2790793584538145E-4</v>
      </c>
      <c r="AH417">
        <v>4.3069980336177906E-4</v>
      </c>
      <c r="AI417">
        <v>2.0612098786205804E-4</v>
      </c>
      <c r="AJ417">
        <v>3.4265249057443626E-5</v>
      </c>
      <c r="AK417">
        <v>6.5708529621923698E-5</v>
      </c>
      <c r="AL417">
        <v>0.50417371608653094</v>
      </c>
      <c r="AM417">
        <v>2.3801482668278921E-2</v>
      </c>
      <c r="AN417">
        <v>5.8941663860540956E-2</v>
      </c>
      <c r="AO417">
        <v>2.0612098786205804E-4</v>
      </c>
      <c r="AP417">
        <v>3.4265249057443626E-5</v>
      </c>
      <c r="AQ417">
        <v>6.5708529621923698E-5</v>
      </c>
      <c r="AR417">
        <v>0.50417371608653094</v>
      </c>
      <c r="AS417">
        <v>2.3801482668278921E-2</v>
      </c>
      <c r="AT417">
        <v>5.8941663860540956E-2</v>
      </c>
    </row>
    <row r="418" spans="1:46" x14ac:dyDescent="0.25">
      <c r="A418" s="21"/>
      <c r="B418" s="227"/>
      <c r="C418" s="18" t="s">
        <v>225</v>
      </c>
      <c r="D418">
        <v>0</v>
      </c>
      <c r="E418">
        <v>0</v>
      </c>
      <c r="F418">
        <v>3.4265249057443626E-5</v>
      </c>
      <c r="G418">
        <v>3.4265249057443626E-5</v>
      </c>
      <c r="H418">
        <v>3.4265249057443626E-5</v>
      </c>
      <c r="I418">
        <v>3.4265249057443626E-5</v>
      </c>
      <c r="K418">
        <v>0</v>
      </c>
      <c r="L418">
        <v>0</v>
      </c>
      <c r="M418">
        <v>0.50281499491884951</v>
      </c>
      <c r="N418">
        <v>2.3573574732433541E-2</v>
      </c>
      <c r="O418">
        <v>5.8510964057179177E-2</v>
      </c>
      <c r="P418">
        <v>0.46049374347427097</v>
      </c>
      <c r="Q418">
        <v>0</v>
      </c>
      <c r="R418">
        <v>0</v>
      </c>
      <c r="S418">
        <v>0.50281499491884951</v>
      </c>
      <c r="T418">
        <v>2.3573574732433541E-2</v>
      </c>
      <c r="U418">
        <v>5.8510964057179177E-2</v>
      </c>
      <c r="V418">
        <v>0.46049374347427097</v>
      </c>
      <c r="W418">
        <v>3.4265249057443626E-5</v>
      </c>
      <c r="X418">
        <v>6.5708529621923698E-5</v>
      </c>
      <c r="Y418">
        <v>1.3587211676814308E-3</v>
      </c>
      <c r="Z418">
        <v>2.2790793584538145E-4</v>
      </c>
      <c r="AA418">
        <v>4.3069980336177906E-4</v>
      </c>
      <c r="AB418">
        <v>1.1851956802068333E-3</v>
      </c>
      <c r="AC418">
        <v>3.4265249057443626E-5</v>
      </c>
      <c r="AD418">
        <v>6.5708529621923698E-5</v>
      </c>
      <c r="AE418">
        <v>1.3587211676814308E-3</v>
      </c>
      <c r="AF418">
        <v>2.2790793584538145E-4</v>
      </c>
      <c r="AG418">
        <v>4.3069980336177906E-4</v>
      </c>
      <c r="AH418">
        <v>1.1851956802068333E-3</v>
      </c>
      <c r="AI418">
        <v>3.4265249057443626E-5</v>
      </c>
      <c r="AJ418">
        <v>6.5708529621923698E-5</v>
      </c>
      <c r="AK418">
        <v>0.50417371608653094</v>
      </c>
      <c r="AL418">
        <v>2.3801482668278921E-2</v>
      </c>
      <c r="AM418">
        <v>5.8941663860540956E-2</v>
      </c>
      <c r="AN418">
        <v>0.46167893915447777</v>
      </c>
      <c r="AO418">
        <v>3.4265249057443626E-5</v>
      </c>
      <c r="AP418">
        <v>6.5708529621923698E-5</v>
      </c>
      <c r="AQ418">
        <v>0.50417371608653094</v>
      </c>
      <c r="AR418">
        <v>2.3801482668278921E-2</v>
      </c>
      <c r="AS418">
        <v>5.8941663860540956E-2</v>
      </c>
      <c r="AT418">
        <v>0.46167893915447777</v>
      </c>
    </row>
    <row r="419" spans="1:46" x14ac:dyDescent="0.25">
      <c r="A419" s="21"/>
      <c r="B419" s="227"/>
      <c r="C419" s="18" t="s">
        <v>226</v>
      </c>
      <c r="D419">
        <v>0</v>
      </c>
      <c r="E419">
        <v>0</v>
      </c>
      <c r="F419">
        <v>6.5708529621923698E-5</v>
      </c>
      <c r="G419">
        <v>6.5708529621923698E-5</v>
      </c>
      <c r="H419">
        <v>6.5708529621923698E-5</v>
      </c>
      <c r="I419">
        <v>6.5708529621923698E-5</v>
      </c>
      <c r="K419">
        <v>0</v>
      </c>
      <c r="L419">
        <v>0.50281499491884951</v>
      </c>
      <c r="M419">
        <v>2.3573574732433541E-2</v>
      </c>
      <c r="N419">
        <v>5.8510964057179177E-2</v>
      </c>
      <c r="O419">
        <v>0.46049374347427097</v>
      </c>
      <c r="P419">
        <v>1.9774327111240192E-2</v>
      </c>
      <c r="Q419">
        <v>0</v>
      </c>
      <c r="R419">
        <v>0.50281499491884951</v>
      </c>
      <c r="S419">
        <v>2.3573574732433541E-2</v>
      </c>
      <c r="T419">
        <v>5.8510964057179177E-2</v>
      </c>
      <c r="U419">
        <v>0.46049374347427097</v>
      </c>
      <c r="V419">
        <v>1.9774327111240192E-2</v>
      </c>
      <c r="W419">
        <v>6.5708529621923698E-5</v>
      </c>
      <c r="X419">
        <v>1.3587211676814308E-3</v>
      </c>
      <c r="Y419">
        <v>2.2790793584538145E-4</v>
      </c>
      <c r="Z419">
        <v>4.3069980336177906E-4</v>
      </c>
      <c r="AA419">
        <v>1.1851956802068333E-3</v>
      </c>
      <c r="AB419">
        <v>1.9702518208030079E-4</v>
      </c>
      <c r="AC419">
        <v>6.5708529621923698E-5</v>
      </c>
      <c r="AD419">
        <v>1.3587211676814308E-3</v>
      </c>
      <c r="AE419">
        <v>2.2790793584538145E-4</v>
      </c>
      <c r="AF419">
        <v>4.3069980336177906E-4</v>
      </c>
      <c r="AG419">
        <v>1.1851956802068333E-3</v>
      </c>
      <c r="AH419">
        <v>1.9702518208030079E-4</v>
      </c>
      <c r="AI419">
        <v>6.5708529621923698E-5</v>
      </c>
      <c r="AJ419">
        <v>0.50417371608653094</v>
      </c>
      <c r="AK419">
        <v>2.3801482668278921E-2</v>
      </c>
      <c r="AL419">
        <v>5.8941663860540956E-2</v>
      </c>
      <c r="AM419">
        <v>0.46167893915447777</v>
      </c>
      <c r="AN419">
        <v>1.9971352293320494E-2</v>
      </c>
      <c r="AO419">
        <v>6.5708529621923698E-5</v>
      </c>
      <c r="AP419">
        <v>0.50417371608653094</v>
      </c>
      <c r="AQ419">
        <v>2.3801482668278921E-2</v>
      </c>
      <c r="AR419">
        <v>5.8941663860540956E-2</v>
      </c>
      <c r="AS419">
        <v>0.46167893915447777</v>
      </c>
      <c r="AT419">
        <v>1.9971352293320494E-2</v>
      </c>
    </row>
    <row r="420" spans="1:46" x14ac:dyDescent="0.25">
      <c r="A420" s="21" t="s">
        <v>109</v>
      </c>
      <c r="B420" s="227" t="s">
        <v>223</v>
      </c>
      <c r="C420" s="18" t="s">
        <v>224</v>
      </c>
      <c r="D420">
        <v>0.50281499491884951</v>
      </c>
      <c r="E420">
        <v>0.50281499491884951</v>
      </c>
      <c r="F420">
        <v>1.3587211676814308E-3</v>
      </c>
      <c r="G420">
        <v>1.3587211676814308E-3</v>
      </c>
      <c r="H420">
        <v>0.50417371608653094</v>
      </c>
      <c r="I420">
        <v>0.50417371608653094</v>
      </c>
      <c r="K420">
        <v>0.50281499491884951</v>
      </c>
      <c r="L420">
        <v>2.3573574732433541E-2</v>
      </c>
      <c r="M420">
        <v>5.8510964057179177E-2</v>
      </c>
      <c r="N420">
        <v>0.46049374347427097</v>
      </c>
      <c r="O420">
        <v>1.9774327111240192E-2</v>
      </c>
      <c r="P420">
        <v>5.2047821627246922E-2</v>
      </c>
      <c r="Q420">
        <v>0.50281499491884951</v>
      </c>
      <c r="R420">
        <v>2.3573574732433541E-2</v>
      </c>
      <c r="S420">
        <v>5.8510964057179177E-2</v>
      </c>
      <c r="T420">
        <v>0.46049374347427097</v>
      </c>
      <c r="U420">
        <v>1.9774327111240192E-2</v>
      </c>
      <c r="V420">
        <v>5.2047821627246922E-2</v>
      </c>
      <c r="W420">
        <v>1.3587211676814308E-3</v>
      </c>
      <c r="X420">
        <v>2.2790793584538145E-4</v>
      </c>
      <c r="Y420">
        <v>4.3069980336177906E-4</v>
      </c>
      <c r="Z420">
        <v>1.1851956802068333E-3</v>
      </c>
      <c r="AA420">
        <v>1.9702518208030079E-4</v>
      </c>
      <c r="AB420">
        <v>3.7782404532606118E-4</v>
      </c>
      <c r="AC420">
        <v>1.3587211676814308E-3</v>
      </c>
      <c r="AD420">
        <v>2.2790793584538145E-4</v>
      </c>
      <c r="AE420">
        <v>4.3069980336177906E-4</v>
      </c>
      <c r="AF420">
        <v>1.1851956802068333E-3</v>
      </c>
      <c r="AG420">
        <v>1.9702518208030079E-4</v>
      </c>
      <c r="AH420">
        <v>3.7782404532606118E-4</v>
      </c>
      <c r="AI420">
        <v>0.50417371608653094</v>
      </c>
      <c r="AJ420">
        <v>2.3801482668278921E-2</v>
      </c>
      <c r="AK420">
        <v>5.8941663860540956E-2</v>
      </c>
      <c r="AL420">
        <v>0.46167893915447777</v>
      </c>
      <c r="AM420">
        <v>1.9971352293320494E-2</v>
      </c>
      <c r="AN420">
        <v>5.2425645672572983E-2</v>
      </c>
      <c r="AO420">
        <v>0.50417371608653094</v>
      </c>
      <c r="AP420">
        <v>2.3801482668278921E-2</v>
      </c>
      <c r="AQ420">
        <v>5.8941663860540956E-2</v>
      </c>
      <c r="AR420">
        <v>0.46167893915447777</v>
      </c>
      <c r="AS420">
        <v>1.9971352293320494E-2</v>
      </c>
      <c r="AT420">
        <v>5.2425645672572983E-2</v>
      </c>
    </row>
    <row r="421" spans="1:46" x14ac:dyDescent="0.25">
      <c r="A421" s="21"/>
      <c r="B421" s="227"/>
      <c r="C421" s="18" t="s">
        <v>225</v>
      </c>
      <c r="D421">
        <v>2.3573574732433541E-2</v>
      </c>
      <c r="E421">
        <v>2.3573574732433541E-2</v>
      </c>
      <c r="F421">
        <v>2.2790793584538145E-4</v>
      </c>
      <c r="G421">
        <v>2.2790793584538145E-4</v>
      </c>
      <c r="H421">
        <v>2.3801482668278921E-2</v>
      </c>
      <c r="I421">
        <v>2.3801482668278921E-2</v>
      </c>
      <c r="K421">
        <v>2.3573574732433541E-2</v>
      </c>
      <c r="L421">
        <v>5.8510964057179177E-2</v>
      </c>
      <c r="M421">
        <v>0.46049374347427097</v>
      </c>
      <c r="N421">
        <v>1.9774327111240192E-2</v>
      </c>
      <c r="O421">
        <v>5.2047821627246922E-2</v>
      </c>
      <c r="P421">
        <v>0</v>
      </c>
      <c r="Q421">
        <v>2.3573574732433541E-2</v>
      </c>
      <c r="R421">
        <v>5.8510964057179177E-2</v>
      </c>
      <c r="S421">
        <v>0.46049374347427097</v>
      </c>
      <c r="T421">
        <v>1.9774327111240192E-2</v>
      </c>
      <c r="U421">
        <v>5.2047821627246922E-2</v>
      </c>
      <c r="V421">
        <v>0</v>
      </c>
      <c r="W421">
        <v>2.2790793584538145E-4</v>
      </c>
      <c r="X421">
        <v>4.3069980336177906E-4</v>
      </c>
      <c r="Y421">
        <v>1.1851956802068333E-3</v>
      </c>
      <c r="Z421">
        <v>1.9702518208030079E-4</v>
      </c>
      <c r="AA421">
        <v>3.7782404532606118E-4</v>
      </c>
      <c r="AB421">
        <v>7.8746752892145555E-2</v>
      </c>
      <c r="AC421">
        <v>2.2790793584538145E-4</v>
      </c>
      <c r="AD421">
        <v>4.3069980336177906E-4</v>
      </c>
      <c r="AE421">
        <v>1.1851956802068333E-3</v>
      </c>
      <c r="AF421">
        <v>1.9702518208030079E-4</v>
      </c>
      <c r="AG421">
        <v>3.7782404532606118E-4</v>
      </c>
      <c r="AH421">
        <v>7.8746752892145555E-2</v>
      </c>
      <c r="AI421">
        <v>2.3801482668278921E-2</v>
      </c>
      <c r="AJ421">
        <v>5.8941663860540956E-2</v>
      </c>
      <c r="AK421">
        <v>0.46167893915447777</v>
      </c>
      <c r="AL421">
        <v>1.9971352293320494E-2</v>
      </c>
      <c r="AM421">
        <v>5.2425645672572983E-2</v>
      </c>
      <c r="AN421">
        <v>7.8746752892145555E-2</v>
      </c>
      <c r="AO421">
        <v>2.3801482668278921E-2</v>
      </c>
      <c r="AP421">
        <v>5.8941663860540956E-2</v>
      </c>
      <c r="AQ421">
        <v>0.46167893915447777</v>
      </c>
      <c r="AR421">
        <v>1.9971352293320494E-2</v>
      </c>
      <c r="AS421">
        <v>5.2425645672572983E-2</v>
      </c>
      <c r="AT421">
        <v>7.8746752892145555E-2</v>
      </c>
    </row>
    <row r="422" spans="1:46" x14ac:dyDescent="0.25">
      <c r="A422" s="21"/>
      <c r="B422" s="227"/>
      <c r="C422" s="18" t="s">
        <v>226</v>
      </c>
      <c r="D422">
        <v>5.8510964057179177E-2</v>
      </c>
      <c r="E422">
        <v>5.8510964057179177E-2</v>
      </c>
      <c r="F422">
        <v>4.3069980336177906E-4</v>
      </c>
      <c r="G422">
        <v>4.3069980336177906E-4</v>
      </c>
      <c r="H422">
        <v>5.8941663860540956E-2</v>
      </c>
      <c r="I422">
        <v>5.8941663860540956E-2</v>
      </c>
      <c r="K422">
        <v>5.8510964057179177E-2</v>
      </c>
      <c r="L422">
        <v>0.46049374347427097</v>
      </c>
      <c r="M422">
        <v>1.9774327111240192E-2</v>
      </c>
      <c r="N422">
        <v>5.2047821627246922E-2</v>
      </c>
      <c r="O422">
        <v>0</v>
      </c>
      <c r="P422">
        <v>0</v>
      </c>
      <c r="Q422">
        <v>5.8510964057179177E-2</v>
      </c>
      <c r="R422">
        <v>0.46049374347427097</v>
      </c>
      <c r="S422">
        <v>1.9774327111240192E-2</v>
      </c>
      <c r="T422">
        <v>5.2047821627246922E-2</v>
      </c>
      <c r="U422">
        <v>0</v>
      </c>
      <c r="V422">
        <v>0</v>
      </c>
      <c r="W422">
        <v>4.3069980336177906E-4</v>
      </c>
      <c r="X422">
        <v>1.1851956802068333E-3</v>
      </c>
      <c r="Y422">
        <v>1.9702518208030079E-4</v>
      </c>
      <c r="Z422">
        <v>3.7782404532606118E-4</v>
      </c>
      <c r="AA422">
        <v>7.8746752892145555E-2</v>
      </c>
      <c r="AB422">
        <v>1.3208751238343199E-2</v>
      </c>
      <c r="AC422">
        <v>4.3069980336177906E-4</v>
      </c>
      <c r="AD422">
        <v>1.1851956802068333E-3</v>
      </c>
      <c r="AE422">
        <v>1.9702518208030079E-4</v>
      </c>
      <c r="AF422">
        <v>3.7782404532606118E-4</v>
      </c>
      <c r="AG422">
        <v>7.8746752892145555E-2</v>
      </c>
      <c r="AH422">
        <v>1.3208751238343199E-2</v>
      </c>
      <c r="AI422">
        <v>5.8941663860540956E-2</v>
      </c>
      <c r="AJ422">
        <v>0.46167893915447777</v>
      </c>
      <c r="AK422">
        <v>1.9971352293320494E-2</v>
      </c>
      <c r="AL422">
        <v>5.2425645672572983E-2</v>
      </c>
      <c r="AM422">
        <v>7.8746752892145555E-2</v>
      </c>
      <c r="AN422">
        <v>1.3208751238343199E-2</v>
      </c>
      <c r="AO422">
        <v>5.8941663860540956E-2</v>
      </c>
      <c r="AP422">
        <v>0.46167893915447777</v>
      </c>
      <c r="AQ422">
        <v>1.9971352293320494E-2</v>
      </c>
      <c r="AR422">
        <v>5.2425645672572983E-2</v>
      </c>
      <c r="AS422">
        <v>7.8746752892145555E-2</v>
      </c>
      <c r="AT422">
        <v>1.3208751238343199E-2</v>
      </c>
    </row>
    <row r="423" spans="1:46" x14ac:dyDescent="0.25">
      <c r="A423" s="21"/>
      <c r="B423" s="227" t="s">
        <v>227</v>
      </c>
      <c r="C423" s="18" t="s">
        <v>224</v>
      </c>
      <c r="D423">
        <v>0.46049374347427097</v>
      </c>
      <c r="E423">
        <v>0.46049374347427097</v>
      </c>
      <c r="F423">
        <v>1.1851956802068333E-3</v>
      </c>
      <c r="G423">
        <v>1.1851956802068333E-3</v>
      </c>
      <c r="H423">
        <v>0.46167893915447777</v>
      </c>
      <c r="I423">
        <v>0.46167893915447777</v>
      </c>
      <c r="K423">
        <v>0.46049374347427097</v>
      </c>
      <c r="L423">
        <v>1.9774327111240192E-2</v>
      </c>
      <c r="M423">
        <v>5.2047821627246922E-2</v>
      </c>
      <c r="N423">
        <v>0</v>
      </c>
      <c r="O423">
        <v>0</v>
      </c>
      <c r="P423">
        <v>0</v>
      </c>
      <c r="Q423">
        <v>0.46049374347427097</v>
      </c>
      <c r="R423">
        <v>1.9774327111240192E-2</v>
      </c>
      <c r="S423">
        <v>5.2047821627246922E-2</v>
      </c>
      <c r="T423">
        <v>0</v>
      </c>
      <c r="U423">
        <v>0</v>
      </c>
      <c r="V423">
        <v>0</v>
      </c>
      <c r="W423">
        <v>1.1851956802068333E-3</v>
      </c>
      <c r="X423">
        <v>1.9702518208030079E-4</v>
      </c>
      <c r="Y423">
        <v>3.7782404532606118E-4</v>
      </c>
      <c r="Z423">
        <v>7.8746752892145555E-2</v>
      </c>
      <c r="AA423">
        <v>1.3208751238343199E-2</v>
      </c>
      <c r="AB423">
        <v>2.4961862516576158E-2</v>
      </c>
      <c r="AC423">
        <v>1.1851956802068333E-3</v>
      </c>
      <c r="AD423">
        <v>1.9702518208030079E-4</v>
      </c>
      <c r="AE423">
        <v>3.7782404532606118E-4</v>
      </c>
      <c r="AF423">
        <v>7.8746752892145555E-2</v>
      </c>
      <c r="AG423">
        <v>1.3208751238343199E-2</v>
      </c>
      <c r="AH423">
        <v>2.4961862516576158E-2</v>
      </c>
      <c r="AI423">
        <v>0.46167893915447777</v>
      </c>
      <c r="AJ423">
        <v>1.9971352293320494E-2</v>
      </c>
      <c r="AK423">
        <v>5.2425645672572983E-2</v>
      </c>
      <c r="AL423">
        <v>7.8746752892145555E-2</v>
      </c>
      <c r="AM423">
        <v>1.3208751238343199E-2</v>
      </c>
      <c r="AN423">
        <v>2.4961862516576158E-2</v>
      </c>
      <c r="AO423">
        <v>0.46167893915447777</v>
      </c>
      <c r="AP423">
        <v>1.9971352293320494E-2</v>
      </c>
      <c r="AQ423">
        <v>5.2425645672572983E-2</v>
      </c>
      <c r="AR423">
        <v>7.8746752892145555E-2</v>
      </c>
      <c r="AS423">
        <v>1.3208751238343199E-2</v>
      </c>
      <c r="AT423">
        <v>2.4961862516576158E-2</v>
      </c>
    </row>
    <row r="424" spans="1:46" x14ac:dyDescent="0.25">
      <c r="A424" s="21"/>
      <c r="B424" s="227"/>
      <c r="C424" s="18" t="s">
        <v>225</v>
      </c>
      <c r="D424">
        <v>1.9774327111240192E-2</v>
      </c>
      <c r="E424">
        <v>1.9774327111240192E-2</v>
      </c>
      <c r="F424">
        <v>1.9702518208030079E-4</v>
      </c>
      <c r="G424">
        <v>1.9702518208030079E-4</v>
      </c>
      <c r="H424">
        <v>1.9971352293320494E-2</v>
      </c>
      <c r="I424">
        <v>1.9971352293320494E-2</v>
      </c>
      <c r="K424">
        <v>1.9774327111240192E-2</v>
      </c>
      <c r="L424">
        <v>5.2047821627246922E-2</v>
      </c>
      <c r="M424">
        <v>0</v>
      </c>
      <c r="N424">
        <v>0</v>
      </c>
      <c r="O424">
        <v>0</v>
      </c>
      <c r="P424">
        <v>0</v>
      </c>
      <c r="Q424">
        <v>1.9774327111240192E-2</v>
      </c>
      <c r="R424">
        <v>5.2047821627246922E-2</v>
      </c>
      <c r="S424">
        <v>0</v>
      </c>
      <c r="T424">
        <v>0</v>
      </c>
      <c r="U424">
        <v>0</v>
      </c>
      <c r="V424">
        <v>0</v>
      </c>
      <c r="W424">
        <v>1.9702518208030079E-4</v>
      </c>
      <c r="X424">
        <v>3.7782404532606118E-4</v>
      </c>
      <c r="Y424">
        <v>7.8746752892145555E-2</v>
      </c>
      <c r="Z424">
        <v>1.3208751238343199E-2</v>
      </c>
      <c r="AA424">
        <v>2.4961862516576158E-2</v>
      </c>
      <c r="AB424">
        <v>6.8689819205030839E-2</v>
      </c>
      <c r="AC424">
        <v>1.9702518208030079E-4</v>
      </c>
      <c r="AD424">
        <v>3.7782404532606118E-4</v>
      </c>
      <c r="AE424">
        <v>7.8746752892145555E-2</v>
      </c>
      <c r="AF424">
        <v>1.3208751238343199E-2</v>
      </c>
      <c r="AG424">
        <v>2.4961862516576158E-2</v>
      </c>
      <c r="AH424">
        <v>6.8689819205030839E-2</v>
      </c>
      <c r="AI424">
        <v>1.9971352293320494E-2</v>
      </c>
      <c r="AJ424">
        <v>5.2425645672572983E-2</v>
      </c>
      <c r="AK424">
        <v>7.8746752892145555E-2</v>
      </c>
      <c r="AL424">
        <v>1.3208751238343199E-2</v>
      </c>
      <c r="AM424">
        <v>2.4961862516576158E-2</v>
      </c>
      <c r="AN424">
        <v>6.8689819205030839E-2</v>
      </c>
      <c r="AO424">
        <v>1.9971352293320494E-2</v>
      </c>
      <c r="AP424">
        <v>5.2425645672572983E-2</v>
      </c>
      <c r="AQ424">
        <v>7.8746752892145555E-2</v>
      </c>
      <c r="AR424">
        <v>1.3208751238343199E-2</v>
      </c>
      <c r="AS424">
        <v>2.4961862516576158E-2</v>
      </c>
      <c r="AT424">
        <v>6.8689819205030839E-2</v>
      </c>
    </row>
    <row r="425" spans="1:46" x14ac:dyDescent="0.25">
      <c r="A425" s="21"/>
      <c r="B425" s="227"/>
      <c r="C425" s="18" t="s">
        <v>226</v>
      </c>
      <c r="D425">
        <v>5.2047821627246922E-2</v>
      </c>
      <c r="E425">
        <v>5.2047821627246922E-2</v>
      </c>
      <c r="F425">
        <v>3.7782404532606118E-4</v>
      </c>
      <c r="G425">
        <v>3.7782404532606118E-4</v>
      </c>
      <c r="H425">
        <v>5.2425645672572983E-2</v>
      </c>
      <c r="I425">
        <v>5.2425645672572983E-2</v>
      </c>
      <c r="K425">
        <v>5.2047821627246922E-2</v>
      </c>
      <c r="L425">
        <v>0</v>
      </c>
      <c r="M425">
        <v>0</v>
      </c>
      <c r="N425">
        <v>0</v>
      </c>
      <c r="O425">
        <v>0</v>
      </c>
      <c r="P425">
        <v>0</v>
      </c>
      <c r="Q425">
        <v>5.2047821627246922E-2</v>
      </c>
      <c r="R425">
        <v>0</v>
      </c>
      <c r="S425">
        <v>0</v>
      </c>
      <c r="T425">
        <v>0</v>
      </c>
      <c r="U425">
        <v>0</v>
      </c>
      <c r="V425">
        <v>0</v>
      </c>
      <c r="W425">
        <v>3.7782404532606118E-4</v>
      </c>
      <c r="X425">
        <v>7.8746752892145555E-2</v>
      </c>
      <c r="Y425">
        <v>1.3208751238343199E-2</v>
      </c>
      <c r="Z425">
        <v>2.4961862516576158E-2</v>
      </c>
      <c r="AA425">
        <v>6.8689819205030839E-2</v>
      </c>
      <c r="AB425">
        <v>1.1418894248393088E-2</v>
      </c>
      <c r="AC425">
        <v>3.7782404532606118E-4</v>
      </c>
      <c r="AD425">
        <v>7.8746752892145555E-2</v>
      </c>
      <c r="AE425">
        <v>1.3208751238343199E-2</v>
      </c>
      <c r="AF425">
        <v>2.4961862516576158E-2</v>
      </c>
      <c r="AG425">
        <v>6.8689819205030839E-2</v>
      </c>
      <c r="AH425">
        <v>1.1418894248393088E-2</v>
      </c>
      <c r="AI425">
        <v>5.2425645672572983E-2</v>
      </c>
      <c r="AJ425">
        <v>7.8746752892145555E-2</v>
      </c>
      <c r="AK425">
        <v>1.3208751238343199E-2</v>
      </c>
      <c r="AL425">
        <v>2.4961862516576158E-2</v>
      </c>
      <c r="AM425">
        <v>6.8689819205030839E-2</v>
      </c>
      <c r="AN425">
        <v>1.1418894248393088E-2</v>
      </c>
      <c r="AO425">
        <v>5.2425645672572983E-2</v>
      </c>
      <c r="AP425">
        <v>7.8746752892145555E-2</v>
      </c>
      <c r="AQ425">
        <v>1.3208751238343199E-2</v>
      </c>
      <c r="AR425">
        <v>2.4961862516576158E-2</v>
      </c>
      <c r="AS425">
        <v>6.8689819205030839E-2</v>
      </c>
      <c r="AT425">
        <v>1.1418894248393088E-2</v>
      </c>
    </row>
    <row r="426" spans="1:46" x14ac:dyDescent="0.25">
      <c r="A426" s="21" t="s">
        <v>112</v>
      </c>
      <c r="B426" s="227" t="s">
        <v>223</v>
      </c>
      <c r="C426" s="18" t="s">
        <v>224</v>
      </c>
      <c r="D426">
        <v>0</v>
      </c>
      <c r="E426">
        <v>0</v>
      </c>
      <c r="F426">
        <v>7.8746752892145555E-2</v>
      </c>
      <c r="G426">
        <v>7.8746752892145555E-2</v>
      </c>
      <c r="H426">
        <v>7.8746752892145555E-2</v>
      </c>
      <c r="I426">
        <v>7.8746752892145555E-2</v>
      </c>
      <c r="K426">
        <v>0</v>
      </c>
      <c r="L426">
        <v>0</v>
      </c>
      <c r="M426">
        <v>0</v>
      </c>
      <c r="N426">
        <v>0</v>
      </c>
      <c r="O426">
        <v>0</v>
      </c>
      <c r="P426">
        <v>0</v>
      </c>
      <c r="Q426">
        <v>0</v>
      </c>
      <c r="R426">
        <v>0</v>
      </c>
      <c r="S426">
        <v>0</v>
      </c>
      <c r="T426">
        <v>0</v>
      </c>
      <c r="U426">
        <v>0</v>
      </c>
      <c r="V426">
        <v>0</v>
      </c>
      <c r="W426">
        <v>7.8746752892145555E-2</v>
      </c>
      <c r="X426">
        <v>1.3208751238343199E-2</v>
      </c>
      <c r="Y426">
        <v>2.4961862516576158E-2</v>
      </c>
      <c r="Z426">
        <v>6.8689819205030839E-2</v>
      </c>
      <c r="AA426">
        <v>1.1418894248393088E-2</v>
      </c>
      <c r="AB426">
        <v>2.1897367496506073E-2</v>
      </c>
      <c r="AC426">
        <v>7.8746752892145555E-2</v>
      </c>
      <c r="AD426">
        <v>1.3208751238343199E-2</v>
      </c>
      <c r="AE426">
        <v>2.4961862516576158E-2</v>
      </c>
      <c r="AF426">
        <v>6.8689819205030839E-2</v>
      </c>
      <c r="AG426">
        <v>1.1418894248393088E-2</v>
      </c>
      <c r="AH426">
        <v>2.1897367496506073E-2</v>
      </c>
      <c r="AI426">
        <v>7.8746752892145555E-2</v>
      </c>
      <c r="AJ426">
        <v>1.3208751238343199E-2</v>
      </c>
      <c r="AK426">
        <v>2.4961862516576158E-2</v>
      </c>
      <c r="AL426">
        <v>6.8689819205030839E-2</v>
      </c>
      <c r="AM426">
        <v>1.1418894248393088E-2</v>
      </c>
      <c r="AN426">
        <v>2.1897367496506073E-2</v>
      </c>
      <c r="AO426">
        <v>7.8746752892145555E-2</v>
      </c>
      <c r="AP426">
        <v>1.3208751238343199E-2</v>
      </c>
      <c r="AQ426">
        <v>2.4961862516576158E-2</v>
      </c>
      <c r="AR426">
        <v>6.8689819205030839E-2</v>
      </c>
      <c r="AS426">
        <v>1.1418894248393088E-2</v>
      </c>
      <c r="AT426">
        <v>2.1897367496506073E-2</v>
      </c>
    </row>
    <row r="427" spans="1:46" x14ac:dyDescent="0.25">
      <c r="A427" s="21"/>
      <c r="B427" s="227"/>
      <c r="C427" s="18" t="s">
        <v>225</v>
      </c>
      <c r="D427">
        <v>0</v>
      </c>
      <c r="E427">
        <v>0</v>
      </c>
      <c r="F427">
        <v>1.3208751238343199E-2</v>
      </c>
      <c r="G427">
        <v>1.3208751238343199E-2</v>
      </c>
      <c r="H427">
        <v>1.3208751238343199E-2</v>
      </c>
      <c r="I427">
        <v>1.3208751238343199E-2</v>
      </c>
      <c r="K427">
        <v>0</v>
      </c>
      <c r="L427">
        <v>0</v>
      </c>
      <c r="M427">
        <v>0</v>
      </c>
      <c r="N427">
        <v>0</v>
      </c>
      <c r="O427">
        <v>0</v>
      </c>
      <c r="P427">
        <v>0</v>
      </c>
      <c r="Q427">
        <v>0</v>
      </c>
      <c r="R427">
        <v>0</v>
      </c>
      <c r="S427">
        <v>0</v>
      </c>
      <c r="T427">
        <v>0</v>
      </c>
      <c r="U427">
        <v>0</v>
      </c>
      <c r="V427">
        <v>0</v>
      </c>
      <c r="W427">
        <v>1.3208751238343199E-2</v>
      </c>
      <c r="X427">
        <v>2.4961862516576158E-2</v>
      </c>
      <c r="Y427">
        <v>6.8689819205030839E-2</v>
      </c>
      <c r="Z427">
        <v>1.1418894248393088E-2</v>
      </c>
      <c r="AA427">
        <v>2.1897367496506073E-2</v>
      </c>
      <c r="AB427">
        <v>7.9632875392807348E-2</v>
      </c>
      <c r="AC427">
        <v>1.3208751238343199E-2</v>
      </c>
      <c r="AD427">
        <v>2.4961862516576158E-2</v>
      </c>
      <c r="AE427">
        <v>6.8689819205030839E-2</v>
      </c>
      <c r="AF427">
        <v>1.1418894248393088E-2</v>
      </c>
      <c r="AG427">
        <v>2.1897367496506073E-2</v>
      </c>
      <c r="AH427">
        <v>7.9632875392807348E-2</v>
      </c>
      <c r="AI427">
        <v>1.3208751238343199E-2</v>
      </c>
      <c r="AJ427">
        <v>2.4961862516576158E-2</v>
      </c>
      <c r="AK427">
        <v>6.8689819205030839E-2</v>
      </c>
      <c r="AL427">
        <v>1.1418894248393088E-2</v>
      </c>
      <c r="AM427">
        <v>2.1897367496506073E-2</v>
      </c>
      <c r="AN427">
        <v>1.0652860061840033</v>
      </c>
      <c r="AO427">
        <v>1.3208751238343199E-2</v>
      </c>
      <c r="AP427">
        <v>2.4961862516576158E-2</v>
      </c>
      <c r="AQ427">
        <v>6.8689819205030839E-2</v>
      </c>
      <c r="AR427">
        <v>1.1418894248393088E-2</v>
      </c>
      <c r="AS427">
        <v>2.1897367496506073E-2</v>
      </c>
      <c r="AT427">
        <v>1.0652860061840033</v>
      </c>
    </row>
    <row r="428" spans="1:46" x14ac:dyDescent="0.25">
      <c r="A428" s="21"/>
      <c r="B428" s="227"/>
      <c r="C428" s="18" t="s">
        <v>226</v>
      </c>
      <c r="D428">
        <v>0</v>
      </c>
      <c r="E428">
        <v>0</v>
      </c>
      <c r="F428">
        <v>2.4961862516576158E-2</v>
      </c>
      <c r="G428">
        <v>2.4961862516576158E-2</v>
      </c>
      <c r="H428">
        <v>2.4961862516576158E-2</v>
      </c>
      <c r="I428">
        <v>2.4961862516576158E-2</v>
      </c>
      <c r="K428">
        <v>0</v>
      </c>
      <c r="L428">
        <v>0</v>
      </c>
      <c r="M428">
        <v>0</v>
      </c>
      <c r="N428">
        <v>0</v>
      </c>
      <c r="O428">
        <v>0</v>
      </c>
      <c r="P428">
        <v>0</v>
      </c>
      <c r="Q428">
        <v>0</v>
      </c>
      <c r="R428">
        <v>0</v>
      </c>
      <c r="S428">
        <v>0</v>
      </c>
      <c r="T428">
        <v>0</v>
      </c>
      <c r="U428">
        <v>0</v>
      </c>
      <c r="V428">
        <v>0</v>
      </c>
      <c r="W428">
        <v>2.4961862516576158E-2</v>
      </c>
      <c r="X428">
        <v>6.8689819205030839E-2</v>
      </c>
      <c r="Y428">
        <v>1.1418894248393088E-2</v>
      </c>
      <c r="Z428">
        <v>2.1897367496506073E-2</v>
      </c>
      <c r="AA428">
        <v>7.9632875392807348E-2</v>
      </c>
      <c r="AB428">
        <v>1.3357386848677141E-2</v>
      </c>
      <c r="AC428">
        <v>2.4961862516576158E-2</v>
      </c>
      <c r="AD428">
        <v>6.8689819205030839E-2</v>
      </c>
      <c r="AE428">
        <v>1.1418894248393088E-2</v>
      </c>
      <c r="AF428">
        <v>2.1897367496506073E-2</v>
      </c>
      <c r="AG428">
        <v>7.9632875392807348E-2</v>
      </c>
      <c r="AH428">
        <v>1.3357386848677141E-2</v>
      </c>
      <c r="AI428">
        <v>2.4961862516576158E-2</v>
      </c>
      <c r="AJ428">
        <v>6.8689819205030839E-2</v>
      </c>
      <c r="AK428">
        <v>1.1418894248393088E-2</v>
      </c>
      <c r="AL428">
        <v>2.1897367496506073E-2</v>
      </c>
      <c r="AM428">
        <v>1.0652860061840033</v>
      </c>
      <c r="AN428">
        <v>4.9944014263630383E-2</v>
      </c>
      <c r="AO428">
        <v>2.4961862516576158E-2</v>
      </c>
      <c r="AP428">
        <v>6.8689819205030839E-2</v>
      </c>
      <c r="AQ428">
        <v>1.1418894248393088E-2</v>
      </c>
      <c r="AR428">
        <v>2.1897367496506073E-2</v>
      </c>
      <c r="AS428">
        <v>1.0652860061840033</v>
      </c>
      <c r="AT428">
        <v>4.9944014263630383E-2</v>
      </c>
    </row>
    <row r="429" spans="1:46" x14ac:dyDescent="0.25">
      <c r="A429" s="21"/>
      <c r="B429" s="227" t="s">
        <v>227</v>
      </c>
      <c r="C429" s="18" t="s">
        <v>224</v>
      </c>
      <c r="D429">
        <v>0</v>
      </c>
      <c r="E429">
        <v>0</v>
      </c>
      <c r="F429">
        <v>6.8689819205030839E-2</v>
      </c>
      <c r="G429">
        <v>6.8689819205030839E-2</v>
      </c>
      <c r="H429">
        <v>6.8689819205030839E-2</v>
      </c>
      <c r="I429">
        <v>6.8689819205030839E-2</v>
      </c>
      <c r="K429">
        <v>0</v>
      </c>
      <c r="L429">
        <v>0</v>
      </c>
      <c r="M429">
        <v>0</v>
      </c>
      <c r="N429">
        <v>0</v>
      </c>
      <c r="O429">
        <v>0</v>
      </c>
      <c r="P429">
        <v>0</v>
      </c>
      <c r="Q429">
        <v>0</v>
      </c>
      <c r="R429">
        <v>0</v>
      </c>
      <c r="S429">
        <v>0</v>
      </c>
      <c r="T429">
        <v>0</v>
      </c>
      <c r="U429">
        <v>0</v>
      </c>
      <c r="V429">
        <v>0</v>
      </c>
      <c r="W429">
        <v>6.8689819205030839E-2</v>
      </c>
      <c r="X429">
        <v>1.1418894248393088E-2</v>
      </c>
      <c r="Y429">
        <v>2.1897367496506073E-2</v>
      </c>
      <c r="Z429">
        <v>7.9632875392807348E-2</v>
      </c>
      <c r="AA429">
        <v>1.3357386848677141E-2</v>
      </c>
      <c r="AB429">
        <v>2.5242753692681665E-2</v>
      </c>
      <c r="AC429">
        <v>6.8689819205030839E-2</v>
      </c>
      <c r="AD429">
        <v>1.1418894248393088E-2</v>
      </c>
      <c r="AE429">
        <v>2.1897367496506073E-2</v>
      </c>
      <c r="AF429">
        <v>7.9632875392807348E-2</v>
      </c>
      <c r="AG429">
        <v>1.3357386848677141E-2</v>
      </c>
      <c r="AH429">
        <v>2.5242753692681665E-2</v>
      </c>
      <c r="AI429">
        <v>6.8689819205030839E-2</v>
      </c>
      <c r="AJ429">
        <v>1.1418894248393088E-2</v>
      </c>
      <c r="AK429">
        <v>2.1897367496506073E-2</v>
      </c>
      <c r="AL429">
        <v>1.0652860061840033</v>
      </c>
      <c r="AM429">
        <v>4.9944014263630383E-2</v>
      </c>
      <c r="AN429">
        <v>0.12396390690080335</v>
      </c>
      <c r="AO429">
        <v>6.8689819205030839E-2</v>
      </c>
      <c r="AP429">
        <v>1.1418894248393088E-2</v>
      </c>
      <c r="AQ429">
        <v>2.1897367496506073E-2</v>
      </c>
      <c r="AR429">
        <v>1.0652860061840033</v>
      </c>
      <c r="AS429">
        <v>4.9944014263630383E-2</v>
      </c>
      <c r="AT429">
        <v>0.12396390690080335</v>
      </c>
    </row>
    <row r="430" spans="1:46" x14ac:dyDescent="0.25">
      <c r="A430" s="21"/>
      <c r="B430" s="227"/>
      <c r="C430" s="18" t="s">
        <v>225</v>
      </c>
      <c r="D430">
        <v>0</v>
      </c>
      <c r="E430">
        <v>0</v>
      </c>
      <c r="F430">
        <v>1.1418894248393088E-2</v>
      </c>
      <c r="G430">
        <v>1.1418894248393088E-2</v>
      </c>
      <c r="H430">
        <v>1.1418894248393088E-2</v>
      </c>
      <c r="I430">
        <v>1.1418894248393088E-2</v>
      </c>
      <c r="K430">
        <v>0</v>
      </c>
      <c r="L430">
        <v>0</v>
      </c>
      <c r="M430">
        <v>0</v>
      </c>
      <c r="N430">
        <v>0</v>
      </c>
      <c r="O430">
        <v>0</v>
      </c>
      <c r="P430">
        <v>0</v>
      </c>
      <c r="Q430">
        <v>0</v>
      </c>
      <c r="R430">
        <v>0</v>
      </c>
      <c r="S430">
        <v>0</v>
      </c>
      <c r="T430">
        <v>0</v>
      </c>
      <c r="U430">
        <v>0</v>
      </c>
      <c r="V430">
        <v>0</v>
      </c>
      <c r="W430">
        <v>1.1418894248393088E-2</v>
      </c>
      <c r="X430">
        <v>2.1897367496506073E-2</v>
      </c>
      <c r="Y430">
        <v>7.9632875392807348E-2</v>
      </c>
      <c r="Z430">
        <v>1.3357386848677141E-2</v>
      </c>
      <c r="AA430">
        <v>2.5242753692681665E-2</v>
      </c>
      <c r="AB430">
        <v>6.9462772909513554E-2</v>
      </c>
      <c r="AC430">
        <v>1.1418894248393088E-2</v>
      </c>
      <c r="AD430">
        <v>2.1897367496506073E-2</v>
      </c>
      <c r="AE430">
        <v>7.9632875392807348E-2</v>
      </c>
      <c r="AF430">
        <v>1.3357386848677141E-2</v>
      </c>
      <c r="AG430">
        <v>2.5242753692681665E-2</v>
      </c>
      <c r="AH430">
        <v>6.9462772909513554E-2</v>
      </c>
      <c r="AI430">
        <v>1.1418894248393088E-2</v>
      </c>
      <c r="AJ430">
        <v>2.1897367496506073E-2</v>
      </c>
      <c r="AK430">
        <v>1.0652860061840033</v>
      </c>
      <c r="AL430">
        <v>4.9944014263630383E-2</v>
      </c>
      <c r="AM430">
        <v>0.12396390690080335</v>
      </c>
      <c r="AN430">
        <v>0.97562233786921826</v>
      </c>
      <c r="AO430">
        <v>1.1418894248393088E-2</v>
      </c>
      <c r="AP430">
        <v>2.1897367496506073E-2</v>
      </c>
      <c r="AQ430">
        <v>1.0652860061840033</v>
      </c>
      <c r="AR430">
        <v>4.9944014263630383E-2</v>
      </c>
      <c r="AS430">
        <v>0.12396390690080335</v>
      </c>
      <c r="AT430">
        <v>0.97562233786921826</v>
      </c>
    </row>
    <row r="431" spans="1:46" x14ac:dyDescent="0.25">
      <c r="A431" s="21"/>
      <c r="B431" s="227"/>
      <c r="C431" s="18" t="s">
        <v>226</v>
      </c>
      <c r="D431">
        <v>0</v>
      </c>
      <c r="E431">
        <v>0</v>
      </c>
      <c r="F431">
        <v>2.1897367496506073E-2</v>
      </c>
      <c r="G431">
        <v>2.1897367496506073E-2</v>
      </c>
      <c r="H431">
        <v>2.1897367496506073E-2</v>
      </c>
      <c r="I431">
        <v>2.1897367496506073E-2</v>
      </c>
      <c r="K431">
        <v>0</v>
      </c>
      <c r="L431">
        <v>0</v>
      </c>
      <c r="M431">
        <v>0</v>
      </c>
      <c r="N431">
        <v>0</v>
      </c>
      <c r="O431">
        <v>0</v>
      </c>
      <c r="P431">
        <v>0</v>
      </c>
      <c r="Q431">
        <v>0</v>
      </c>
      <c r="R431">
        <v>0</v>
      </c>
      <c r="S431">
        <v>0</v>
      </c>
      <c r="T431">
        <v>0</v>
      </c>
      <c r="U431">
        <v>0</v>
      </c>
      <c r="V431">
        <v>0</v>
      </c>
      <c r="W431">
        <v>2.1897367496506073E-2</v>
      </c>
      <c r="X431">
        <v>7.9632875392807348E-2</v>
      </c>
      <c r="Y431">
        <v>1.3357386848677141E-2</v>
      </c>
      <c r="Z431">
        <v>2.5242753692681665E-2</v>
      </c>
      <c r="AA431">
        <v>6.9462772909513554E-2</v>
      </c>
      <c r="AB431">
        <v>1.15473889323585E-2</v>
      </c>
      <c r="AC431">
        <v>2.1897367496506073E-2</v>
      </c>
      <c r="AD431">
        <v>7.9632875392807348E-2</v>
      </c>
      <c r="AE431">
        <v>1.3357386848677141E-2</v>
      </c>
      <c r="AF431">
        <v>2.5242753692681665E-2</v>
      </c>
      <c r="AG431">
        <v>6.9462772909513554E-2</v>
      </c>
      <c r="AH431">
        <v>1.15473889323585E-2</v>
      </c>
      <c r="AI431">
        <v>2.1897367496506073E-2</v>
      </c>
      <c r="AJ431">
        <v>1.0652860061840033</v>
      </c>
      <c r="AK431">
        <v>4.9944014263630383E-2</v>
      </c>
      <c r="AL431">
        <v>0.12396390690080335</v>
      </c>
      <c r="AM431">
        <v>0.97562233786921826</v>
      </c>
      <c r="AN431">
        <v>4.1894760828898717E-2</v>
      </c>
      <c r="AO431">
        <v>2.1897367496506073E-2</v>
      </c>
      <c r="AP431">
        <v>1.0652860061840033</v>
      </c>
      <c r="AQ431">
        <v>4.9944014263630383E-2</v>
      </c>
      <c r="AR431">
        <v>0.12396390690080335</v>
      </c>
      <c r="AS431">
        <v>0.97562233786921826</v>
      </c>
      <c r="AT431">
        <v>4.1894760828898717E-2</v>
      </c>
    </row>
    <row r="432" spans="1:46" x14ac:dyDescent="0.25">
      <c r="A432" s="21" t="s">
        <v>115</v>
      </c>
      <c r="B432" s="227" t="s">
        <v>223</v>
      </c>
      <c r="C432" s="18" t="s">
        <v>224</v>
      </c>
      <c r="D432">
        <v>0</v>
      </c>
      <c r="E432">
        <v>0</v>
      </c>
      <c r="F432">
        <v>7.9632875392807348E-2</v>
      </c>
      <c r="G432">
        <v>7.9632875392807348E-2</v>
      </c>
      <c r="H432">
        <v>1.0652860061840033</v>
      </c>
      <c r="I432">
        <v>1.0652860061840033</v>
      </c>
      <c r="K432">
        <v>0</v>
      </c>
      <c r="L432">
        <v>0</v>
      </c>
      <c r="M432">
        <v>0</v>
      </c>
      <c r="N432">
        <v>0</v>
      </c>
      <c r="O432">
        <v>0</v>
      </c>
      <c r="P432">
        <v>0</v>
      </c>
      <c r="Q432">
        <v>0</v>
      </c>
      <c r="R432">
        <v>0</v>
      </c>
      <c r="S432">
        <v>0</v>
      </c>
      <c r="T432">
        <v>0</v>
      </c>
      <c r="U432">
        <v>0</v>
      </c>
      <c r="V432">
        <v>0</v>
      </c>
      <c r="W432">
        <v>7.9632875392807348E-2</v>
      </c>
      <c r="X432">
        <v>1.3357386848677141E-2</v>
      </c>
      <c r="Y432">
        <v>2.5242753692681665E-2</v>
      </c>
      <c r="Z432">
        <v>6.9462772909513554E-2</v>
      </c>
      <c r="AA432">
        <v>1.15473889323585E-2</v>
      </c>
      <c r="AB432">
        <v>2.2143774482588283E-2</v>
      </c>
      <c r="AC432">
        <v>7.9632875392807348E-2</v>
      </c>
      <c r="AD432">
        <v>1.3357386848677141E-2</v>
      </c>
      <c r="AE432">
        <v>2.5242753692681665E-2</v>
      </c>
      <c r="AF432">
        <v>6.9462772909513554E-2</v>
      </c>
      <c r="AG432">
        <v>1.15473889323585E-2</v>
      </c>
      <c r="AH432">
        <v>2.2143774482588283E-2</v>
      </c>
      <c r="AI432">
        <v>1.0652860061840033</v>
      </c>
      <c r="AJ432">
        <v>4.9944014263630383E-2</v>
      </c>
      <c r="AK432">
        <v>0.12396390690080335</v>
      </c>
      <c r="AL432">
        <v>0.97562233786921826</v>
      </c>
      <c r="AM432">
        <v>4.1894760828898717E-2</v>
      </c>
      <c r="AN432">
        <v>0.11027080853230281</v>
      </c>
      <c r="AO432">
        <v>1.0652860061840033</v>
      </c>
      <c r="AP432">
        <v>4.9944014263630383E-2</v>
      </c>
      <c r="AQ432">
        <v>0.12396390690080335</v>
      </c>
      <c r="AR432">
        <v>0.97562233786921826</v>
      </c>
      <c r="AS432">
        <v>4.1894760828898717E-2</v>
      </c>
      <c r="AT432">
        <v>0.11027080853230281</v>
      </c>
    </row>
    <row r="433" spans="1:46" x14ac:dyDescent="0.25">
      <c r="A433" s="21"/>
      <c r="B433" s="227"/>
      <c r="C433" s="18" t="s">
        <v>225</v>
      </c>
      <c r="D433">
        <v>0</v>
      </c>
      <c r="E433">
        <v>0</v>
      </c>
      <c r="F433">
        <v>1.3357386848677141E-2</v>
      </c>
      <c r="G433">
        <v>1.3357386848677141E-2</v>
      </c>
      <c r="H433">
        <v>4.9944014263630383E-2</v>
      </c>
      <c r="I433">
        <v>4.9944014263630383E-2</v>
      </c>
      <c r="K433">
        <v>0</v>
      </c>
      <c r="L433">
        <v>0</v>
      </c>
      <c r="M433">
        <v>0</v>
      </c>
      <c r="N433">
        <v>0</v>
      </c>
      <c r="O433">
        <v>0</v>
      </c>
      <c r="P433">
        <v>0</v>
      </c>
      <c r="Q433">
        <v>0</v>
      </c>
      <c r="R433">
        <v>0</v>
      </c>
      <c r="S433">
        <v>0</v>
      </c>
      <c r="T433">
        <v>0</v>
      </c>
      <c r="U433">
        <v>0</v>
      </c>
      <c r="V433">
        <v>0</v>
      </c>
      <c r="W433">
        <v>1.3357386848677141E-2</v>
      </c>
      <c r="X433">
        <v>2.5242753692681665E-2</v>
      </c>
      <c r="Y433">
        <v>6.9462772909513554E-2</v>
      </c>
      <c r="Z433">
        <v>1.15473889323585E-2</v>
      </c>
      <c r="AA433">
        <v>2.2143774482588283E-2</v>
      </c>
      <c r="AB433">
        <v>7.7033582724199398E-2</v>
      </c>
      <c r="AC433">
        <v>1.3357386848677141E-2</v>
      </c>
      <c r="AD433">
        <v>2.5242753692681665E-2</v>
      </c>
      <c r="AE433">
        <v>6.9462772909513554E-2</v>
      </c>
      <c r="AF433">
        <v>1.15473889323585E-2</v>
      </c>
      <c r="AG433">
        <v>2.2143774482588283E-2</v>
      </c>
      <c r="AH433">
        <v>7.7033582724199398E-2</v>
      </c>
      <c r="AI433">
        <v>4.9944014263630383E-2</v>
      </c>
      <c r="AJ433">
        <v>0.12396390690080335</v>
      </c>
      <c r="AK433">
        <v>0.97562233786921826</v>
      </c>
      <c r="AL433">
        <v>4.1894760828898717E-2</v>
      </c>
      <c r="AM433">
        <v>0.11027080853230281</v>
      </c>
      <c r="AN433">
        <v>7.7033582724199398E-2</v>
      </c>
      <c r="AO433">
        <v>4.9944014263630383E-2</v>
      </c>
      <c r="AP433">
        <v>0.12396390690080335</v>
      </c>
      <c r="AQ433">
        <v>0.97562233786921826</v>
      </c>
      <c r="AR433">
        <v>4.1894760828898717E-2</v>
      </c>
      <c r="AS433">
        <v>0.11027080853230281</v>
      </c>
      <c r="AT433">
        <v>7.7033582724199398E-2</v>
      </c>
    </row>
    <row r="434" spans="1:46" x14ac:dyDescent="0.25">
      <c r="A434" s="21"/>
      <c r="B434" s="227"/>
      <c r="C434" s="18" t="s">
        <v>226</v>
      </c>
      <c r="D434">
        <v>0</v>
      </c>
      <c r="E434">
        <v>0</v>
      </c>
      <c r="F434">
        <v>2.5242753692681665E-2</v>
      </c>
      <c r="G434">
        <v>2.5242753692681665E-2</v>
      </c>
      <c r="H434">
        <v>0.12396390690080335</v>
      </c>
      <c r="I434">
        <v>0.12396390690080335</v>
      </c>
      <c r="K434">
        <v>0</v>
      </c>
      <c r="L434">
        <v>0</v>
      </c>
      <c r="M434">
        <v>0</v>
      </c>
      <c r="N434">
        <v>0</v>
      </c>
      <c r="O434">
        <v>0</v>
      </c>
      <c r="P434">
        <v>0</v>
      </c>
      <c r="Q434">
        <v>0</v>
      </c>
      <c r="R434">
        <v>0</v>
      </c>
      <c r="S434">
        <v>0</v>
      </c>
      <c r="T434">
        <v>0</v>
      </c>
      <c r="U434">
        <v>0</v>
      </c>
      <c r="V434">
        <v>0</v>
      </c>
      <c r="W434">
        <v>2.5242753692681665E-2</v>
      </c>
      <c r="X434">
        <v>6.9462772909513554E-2</v>
      </c>
      <c r="Y434">
        <v>1.15473889323585E-2</v>
      </c>
      <c r="Z434">
        <v>2.2143774482588283E-2</v>
      </c>
      <c r="AA434">
        <v>7.7033582724199398E-2</v>
      </c>
      <c r="AB434">
        <v>1.2921389058364237E-2</v>
      </c>
      <c r="AC434">
        <v>2.5242753692681665E-2</v>
      </c>
      <c r="AD434">
        <v>6.9462772909513554E-2</v>
      </c>
      <c r="AE434">
        <v>1.15473889323585E-2</v>
      </c>
      <c r="AF434">
        <v>2.2143774482588283E-2</v>
      </c>
      <c r="AG434">
        <v>7.7033582724199398E-2</v>
      </c>
      <c r="AH434">
        <v>1.2921389058364237E-2</v>
      </c>
      <c r="AI434">
        <v>0.12396390690080335</v>
      </c>
      <c r="AJ434">
        <v>0.97562233786921826</v>
      </c>
      <c r="AK434">
        <v>4.1894760828898717E-2</v>
      </c>
      <c r="AL434">
        <v>0.11027080853230281</v>
      </c>
      <c r="AM434">
        <v>7.7033582724199398E-2</v>
      </c>
      <c r="AN434">
        <v>1.2921389058364237E-2</v>
      </c>
      <c r="AO434">
        <v>0.12396390690080335</v>
      </c>
      <c r="AP434">
        <v>0.97562233786921826</v>
      </c>
      <c r="AQ434">
        <v>4.1894760828898717E-2</v>
      </c>
      <c r="AR434">
        <v>0.11027080853230281</v>
      </c>
      <c r="AS434">
        <v>7.7033582724199398E-2</v>
      </c>
      <c r="AT434">
        <v>1.2921389058364237E-2</v>
      </c>
    </row>
    <row r="435" spans="1:46" x14ac:dyDescent="0.25">
      <c r="A435" s="21"/>
      <c r="B435" s="227" t="s">
        <v>227</v>
      </c>
      <c r="C435" s="18" t="s">
        <v>224</v>
      </c>
      <c r="D435">
        <v>0</v>
      </c>
      <c r="E435">
        <v>0</v>
      </c>
      <c r="F435">
        <v>6.9462772909513554E-2</v>
      </c>
      <c r="G435">
        <v>6.9462772909513554E-2</v>
      </c>
      <c r="H435">
        <v>0.97562233786921826</v>
      </c>
      <c r="I435">
        <v>0.97562233786921826</v>
      </c>
      <c r="K435">
        <v>0</v>
      </c>
      <c r="L435">
        <v>0</v>
      </c>
      <c r="M435">
        <v>0</v>
      </c>
      <c r="N435">
        <v>0</v>
      </c>
      <c r="O435">
        <v>0</v>
      </c>
      <c r="P435">
        <v>0</v>
      </c>
      <c r="Q435">
        <v>0</v>
      </c>
      <c r="R435">
        <v>0</v>
      </c>
      <c r="S435">
        <v>0</v>
      </c>
      <c r="T435">
        <v>0</v>
      </c>
      <c r="U435">
        <v>0</v>
      </c>
      <c r="V435">
        <v>0</v>
      </c>
      <c r="W435">
        <v>6.9462772909513554E-2</v>
      </c>
      <c r="X435">
        <v>1.15473889323585E-2</v>
      </c>
      <c r="Y435">
        <v>2.2143774482588283E-2</v>
      </c>
      <c r="Z435">
        <v>7.7033582724199398E-2</v>
      </c>
      <c r="AA435">
        <v>1.2921389058364237E-2</v>
      </c>
      <c r="AB435">
        <v>2.4418806242772175E-2</v>
      </c>
      <c r="AC435">
        <v>6.9462772909513554E-2</v>
      </c>
      <c r="AD435">
        <v>1.15473889323585E-2</v>
      </c>
      <c r="AE435">
        <v>2.2143774482588283E-2</v>
      </c>
      <c r="AF435">
        <v>7.7033582724199398E-2</v>
      </c>
      <c r="AG435">
        <v>1.2921389058364237E-2</v>
      </c>
      <c r="AH435">
        <v>2.4418806242772175E-2</v>
      </c>
      <c r="AI435">
        <v>0.97562233786921826</v>
      </c>
      <c r="AJ435">
        <v>4.1894760828898717E-2</v>
      </c>
      <c r="AK435">
        <v>0.11027080853230281</v>
      </c>
      <c r="AL435">
        <v>7.7033582724199398E-2</v>
      </c>
      <c r="AM435">
        <v>1.2921389058364237E-2</v>
      </c>
      <c r="AN435">
        <v>2.4418806242772175E-2</v>
      </c>
      <c r="AO435">
        <v>0.97562233786921826</v>
      </c>
      <c r="AP435">
        <v>4.1894760828898717E-2</v>
      </c>
      <c r="AQ435">
        <v>0.11027080853230281</v>
      </c>
      <c r="AR435">
        <v>7.7033582724199398E-2</v>
      </c>
      <c r="AS435">
        <v>1.2921389058364237E-2</v>
      </c>
      <c r="AT435">
        <v>2.4418806242772175E-2</v>
      </c>
    </row>
    <row r="436" spans="1:46" x14ac:dyDescent="0.25">
      <c r="A436" s="21"/>
      <c r="B436" s="227"/>
      <c r="C436" s="18" t="s">
        <v>225</v>
      </c>
      <c r="D436">
        <v>0</v>
      </c>
      <c r="E436">
        <v>0</v>
      </c>
      <c r="F436">
        <v>1.15473889323585E-2</v>
      </c>
      <c r="G436">
        <v>1.15473889323585E-2</v>
      </c>
      <c r="H436">
        <v>4.1894760828898717E-2</v>
      </c>
      <c r="I436">
        <v>4.1894760828898717E-2</v>
      </c>
      <c r="K436">
        <v>0</v>
      </c>
      <c r="L436">
        <v>0</v>
      </c>
      <c r="M436">
        <v>0</v>
      </c>
      <c r="N436">
        <v>0</v>
      </c>
      <c r="O436">
        <v>0</v>
      </c>
      <c r="P436">
        <v>0</v>
      </c>
      <c r="Q436">
        <v>0</v>
      </c>
      <c r="R436">
        <v>0</v>
      </c>
      <c r="S436">
        <v>0</v>
      </c>
      <c r="T436">
        <v>0</v>
      </c>
      <c r="U436">
        <v>0</v>
      </c>
      <c r="V436">
        <v>0</v>
      </c>
      <c r="W436">
        <v>1.15473889323585E-2</v>
      </c>
      <c r="X436">
        <v>2.2143774482588283E-2</v>
      </c>
      <c r="Y436">
        <v>7.7033582724199398E-2</v>
      </c>
      <c r="Z436">
        <v>1.2921389058364237E-2</v>
      </c>
      <c r="AA436">
        <v>2.4418806242772175E-2</v>
      </c>
      <c r="AB436">
        <v>6.719544204303092E-2</v>
      </c>
      <c r="AC436">
        <v>1.15473889323585E-2</v>
      </c>
      <c r="AD436">
        <v>2.2143774482588283E-2</v>
      </c>
      <c r="AE436">
        <v>7.7033582724199398E-2</v>
      </c>
      <c r="AF436">
        <v>1.2921389058364237E-2</v>
      </c>
      <c r="AG436">
        <v>2.4418806242772175E-2</v>
      </c>
      <c r="AH436">
        <v>6.719544204303092E-2</v>
      </c>
      <c r="AI436">
        <v>4.1894760828898717E-2</v>
      </c>
      <c r="AJ436">
        <v>0.11027080853230281</v>
      </c>
      <c r="AK436">
        <v>7.7033582724199398E-2</v>
      </c>
      <c r="AL436">
        <v>1.2921389058364237E-2</v>
      </c>
      <c r="AM436">
        <v>2.4418806242772175E-2</v>
      </c>
      <c r="AN436">
        <v>6.719544204303092E-2</v>
      </c>
      <c r="AO436">
        <v>4.1894760828898717E-2</v>
      </c>
      <c r="AP436">
        <v>0.11027080853230281</v>
      </c>
      <c r="AQ436">
        <v>7.7033582724199398E-2</v>
      </c>
      <c r="AR436">
        <v>1.2921389058364237E-2</v>
      </c>
      <c r="AS436">
        <v>2.4418806242772175E-2</v>
      </c>
      <c r="AT436">
        <v>6.719544204303092E-2</v>
      </c>
    </row>
    <row r="437" spans="1:46" x14ac:dyDescent="0.25">
      <c r="A437" s="21"/>
      <c r="B437" s="227"/>
      <c r="C437" s="18" t="s">
        <v>226</v>
      </c>
      <c r="D437">
        <v>0</v>
      </c>
      <c r="E437">
        <v>0</v>
      </c>
      <c r="F437">
        <v>2.2143774482588283E-2</v>
      </c>
      <c r="G437">
        <v>2.2143774482588283E-2</v>
      </c>
      <c r="H437">
        <v>0.11027080853230281</v>
      </c>
      <c r="I437">
        <v>0.11027080853230281</v>
      </c>
      <c r="K437">
        <v>0</v>
      </c>
      <c r="L437">
        <v>0</v>
      </c>
      <c r="M437">
        <v>0</v>
      </c>
      <c r="N437">
        <v>0</v>
      </c>
      <c r="O437">
        <v>0</v>
      </c>
      <c r="P437">
        <v>0</v>
      </c>
      <c r="Q437">
        <v>0</v>
      </c>
      <c r="R437">
        <v>0</v>
      </c>
      <c r="S437">
        <v>0</v>
      </c>
      <c r="T437">
        <v>0</v>
      </c>
      <c r="U437">
        <v>0</v>
      </c>
      <c r="V437">
        <v>0</v>
      </c>
      <c r="W437">
        <v>2.2143774482588283E-2</v>
      </c>
      <c r="X437">
        <v>7.7033582724199398E-2</v>
      </c>
      <c r="Y437">
        <v>1.2921389058364237E-2</v>
      </c>
      <c r="Z437">
        <v>2.4418806242772175E-2</v>
      </c>
      <c r="AA437">
        <v>6.719544204303092E-2</v>
      </c>
      <c r="AB437">
        <v>1.1170471192726621E-2</v>
      </c>
      <c r="AC437">
        <v>2.2143774482588283E-2</v>
      </c>
      <c r="AD437">
        <v>7.7033582724199398E-2</v>
      </c>
      <c r="AE437">
        <v>1.2921389058364237E-2</v>
      </c>
      <c r="AF437">
        <v>2.4418806242772175E-2</v>
      </c>
      <c r="AG437">
        <v>6.719544204303092E-2</v>
      </c>
      <c r="AH437">
        <v>1.1170471192726621E-2</v>
      </c>
      <c r="AI437">
        <v>0.11027080853230281</v>
      </c>
      <c r="AJ437">
        <v>7.7033582724199398E-2</v>
      </c>
      <c r="AK437">
        <v>1.2921389058364237E-2</v>
      </c>
      <c r="AL437">
        <v>2.4418806242772175E-2</v>
      </c>
      <c r="AM437">
        <v>6.719544204303092E-2</v>
      </c>
      <c r="AN437">
        <v>1.1170471192726621E-2</v>
      </c>
      <c r="AO437">
        <v>0.11027080853230281</v>
      </c>
      <c r="AP437">
        <v>7.7033582724199398E-2</v>
      </c>
      <c r="AQ437">
        <v>1.2921389058364237E-2</v>
      </c>
      <c r="AR437">
        <v>2.4418806242772175E-2</v>
      </c>
      <c r="AS437">
        <v>6.719544204303092E-2</v>
      </c>
      <c r="AT437">
        <v>1.1170471192726621E-2</v>
      </c>
    </row>
    <row r="438" spans="1:46" x14ac:dyDescent="0.25">
      <c r="A438" s="21" t="s">
        <v>116</v>
      </c>
      <c r="B438" s="227" t="s">
        <v>223</v>
      </c>
      <c r="C438" s="18" t="s">
        <v>224</v>
      </c>
      <c r="D438">
        <v>0</v>
      </c>
      <c r="E438">
        <v>0</v>
      </c>
      <c r="F438">
        <v>7.7033582724199398E-2</v>
      </c>
      <c r="G438">
        <v>7.7033582724199398E-2</v>
      </c>
      <c r="H438">
        <v>7.7033582724199398E-2</v>
      </c>
      <c r="I438">
        <v>7.7033582724199398E-2</v>
      </c>
      <c r="K438">
        <v>0</v>
      </c>
      <c r="L438">
        <v>0</v>
      </c>
      <c r="M438">
        <v>0</v>
      </c>
      <c r="N438">
        <v>0</v>
      </c>
      <c r="O438">
        <v>0</v>
      </c>
      <c r="P438">
        <v>0</v>
      </c>
      <c r="Q438">
        <v>0</v>
      </c>
      <c r="R438">
        <v>0</v>
      </c>
      <c r="S438">
        <v>0</v>
      </c>
      <c r="T438">
        <v>0</v>
      </c>
      <c r="U438">
        <v>0</v>
      </c>
      <c r="V438">
        <v>0</v>
      </c>
      <c r="W438">
        <v>7.7033582724199398E-2</v>
      </c>
      <c r="X438">
        <v>1.2921389058364237E-2</v>
      </c>
      <c r="Y438">
        <v>2.4418806242772175E-2</v>
      </c>
      <c r="Z438">
        <v>6.719544204303092E-2</v>
      </c>
      <c r="AA438">
        <v>1.1170471192726621E-2</v>
      </c>
      <c r="AB438">
        <v>2.1420980656747125E-2</v>
      </c>
      <c r="AC438">
        <v>7.7033582724199398E-2</v>
      </c>
      <c r="AD438">
        <v>1.2921389058364237E-2</v>
      </c>
      <c r="AE438">
        <v>2.4418806242772175E-2</v>
      </c>
      <c r="AF438">
        <v>6.719544204303092E-2</v>
      </c>
      <c r="AG438">
        <v>1.1170471192726621E-2</v>
      </c>
      <c r="AH438">
        <v>2.1420980656747125E-2</v>
      </c>
      <c r="AI438">
        <v>7.7033582724199398E-2</v>
      </c>
      <c r="AJ438">
        <v>1.2921389058364237E-2</v>
      </c>
      <c r="AK438">
        <v>2.4418806242772175E-2</v>
      </c>
      <c r="AL438">
        <v>6.719544204303092E-2</v>
      </c>
      <c r="AM438">
        <v>1.1170471192726621E-2</v>
      </c>
      <c r="AN438">
        <v>2.1420980656747125E-2</v>
      </c>
      <c r="AO438">
        <v>7.7033582724199398E-2</v>
      </c>
      <c r="AP438">
        <v>1.2921389058364237E-2</v>
      </c>
      <c r="AQ438">
        <v>2.4418806242772175E-2</v>
      </c>
      <c r="AR438">
        <v>6.719544204303092E-2</v>
      </c>
      <c r="AS438">
        <v>1.1170471192726621E-2</v>
      </c>
      <c r="AT438">
        <v>2.1420980656747125E-2</v>
      </c>
    </row>
    <row r="439" spans="1:46" x14ac:dyDescent="0.25">
      <c r="A439" s="21"/>
      <c r="B439" s="227"/>
      <c r="C439" s="18" t="s">
        <v>225</v>
      </c>
      <c r="D439">
        <v>0</v>
      </c>
      <c r="E439">
        <v>0</v>
      </c>
      <c r="F439">
        <v>1.2921389058364237E-2</v>
      </c>
      <c r="G439">
        <v>1.2921389058364237E-2</v>
      </c>
      <c r="H439">
        <v>1.2921389058364237E-2</v>
      </c>
      <c r="I439">
        <v>1.2921389058364237E-2</v>
      </c>
      <c r="K439">
        <v>0</v>
      </c>
      <c r="L439">
        <v>0</v>
      </c>
      <c r="M439">
        <v>0</v>
      </c>
      <c r="N439">
        <v>0</v>
      </c>
      <c r="O439">
        <v>0</v>
      </c>
      <c r="P439">
        <v>0</v>
      </c>
      <c r="Q439">
        <v>0</v>
      </c>
      <c r="R439">
        <v>0</v>
      </c>
      <c r="S439">
        <v>0</v>
      </c>
      <c r="T439">
        <v>0</v>
      </c>
      <c r="U439">
        <v>0</v>
      </c>
      <c r="V439">
        <v>0</v>
      </c>
      <c r="W439">
        <v>1.2921389058364237E-2</v>
      </c>
      <c r="X439">
        <v>2.4418806242772175E-2</v>
      </c>
      <c r="Y439">
        <v>6.719544204303092E-2</v>
      </c>
      <c r="Z439">
        <v>1.1170471192726621E-2</v>
      </c>
      <c r="AA439">
        <v>2.1420980656747125E-2</v>
      </c>
      <c r="AB439">
        <v>7.9396576059297536E-2</v>
      </c>
      <c r="AC439">
        <v>1.2921389058364237E-2</v>
      </c>
      <c r="AD439">
        <v>2.4418806242772175E-2</v>
      </c>
      <c r="AE439">
        <v>6.719544204303092E-2</v>
      </c>
      <c r="AF439">
        <v>1.1170471192726621E-2</v>
      </c>
      <c r="AG439">
        <v>2.1420980656747125E-2</v>
      </c>
      <c r="AH439">
        <v>7.9396576059297536E-2</v>
      </c>
      <c r="AI439">
        <v>1.2921389058364237E-2</v>
      </c>
      <c r="AJ439">
        <v>2.4418806242772175E-2</v>
      </c>
      <c r="AK439">
        <v>6.719544204303092E-2</v>
      </c>
      <c r="AL439">
        <v>1.1170471192726621E-2</v>
      </c>
      <c r="AM439">
        <v>2.1420980656747125E-2</v>
      </c>
      <c r="AN439">
        <v>7.9396576059297536E-2</v>
      </c>
      <c r="AO439">
        <v>1.2921389058364237E-2</v>
      </c>
      <c r="AP439">
        <v>2.4418806242772175E-2</v>
      </c>
      <c r="AQ439">
        <v>6.719544204303092E-2</v>
      </c>
      <c r="AR439">
        <v>1.1170471192726621E-2</v>
      </c>
      <c r="AS439">
        <v>2.1420980656747125E-2</v>
      </c>
      <c r="AT439">
        <v>7.9396576059297536E-2</v>
      </c>
    </row>
    <row r="440" spans="1:46" x14ac:dyDescent="0.25">
      <c r="A440" s="21"/>
      <c r="B440" s="227"/>
      <c r="C440" s="18" t="s">
        <v>226</v>
      </c>
      <c r="D440">
        <v>0</v>
      </c>
      <c r="E440">
        <v>0</v>
      </c>
      <c r="F440">
        <v>2.4418806242772175E-2</v>
      </c>
      <c r="G440">
        <v>2.4418806242772175E-2</v>
      </c>
      <c r="H440">
        <v>2.4418806242772175E-2</v>
      </c>
      <c r="I440">
        <v>2.4418806242772175E-2</v>
      </c>
      <c r="K440">
        <v>0</v>
      </c>
      <c r="L440">
        <v>0</v>
      </c>
      <c r="M440">
        <v>0</v>
      </c>
      <c r="N440">
        <v>0</v>
      </c>
      <c r="O440">
        <v>0</v>
      </c>
      <c r="P440">
        <v>0</v>
      </c>
      <c r="Q440">
        <v>0</v>
      </c>
      <c r="R440">
        <v>0</v>
      </c>
      <c r="S440">
        <v>0</v>
      </c>
      <c r="T440">
        <v>0</v>
      </c>
      <c r="U440">
        <v>0</v>
      </c>
      <c r="V440">
        <v>0</v>
      </c>
      <c r="W440">
        <v>2.4418806242772175E-2</v>
      </c>
      <c r="X440">
        <v>6.719544204303092E-2</v>
      </c>
      <c r="Y440">
        <v>1.1170471192726621E-2</v>
      </c>
      <c r="Z440">
        <v>2.1420980656747125E-2</v>
      </c>
      <c r="AA440">
        <v>7.9396576059297536E-2</v>
      </c>
      <c r="AB440">
        <v>1.3317750685921424E-2</v>
      </c>
      <c r="AC440">
        <v>2.4418806242772175E-2</v>
      </c>
      <c r="AD440">
        <v>6.719544204303092E-2</v>
      </c>
      <c r="AE440">
        <v>1.1170471192726621E-2</v>
      </c>
      <c r="AF440">
        <v>2.1420980656747125E-2</v>
      </c>
      <c r="AG440">
        <v>7.9396576059297536E-2</v>
      </c>
      <c r="AH440">
        <v>1.3317750685921424E-2</v>
      </c>
      <c r="AI440">
        <v>2.4418806242772175E-2</v>
      </c>
      <c r="AJ440">
        <v>6.719544204303092E-2</v>
      </c>
      <c r="AK440">
        <v>1.1170471192726621E-2</v>
      </c>
      <c r="AL440">
        <v>2.1420980656747125E-2</v>
      </c>
      <c r="AM440">
        <v>7.9396576059297536E-2</v>
      </c>
      <c r="AN440">
        <v>1.3317750685921424E-2</v>
      </c>
      <c r="AO440">
        <v>2.4418806242772175E-2</v>
      </c>
      <c r="AP440">
        <v>6.719544204303092E-2</v>
      </c>
      <c r="AQ440">
        <v>1.1170471192726621E-2</v>
      </c>
      <c r="AR440">
        <v>2.1420980656747125E-2</v>
      </c>
      <c r="AS440">
        <v>7.9396576059297536E-2</v>
      </c>
      <c r="AT440">
        <v>1.3317750685921424E-2</v>
      </c>
    </row>
    <row r="441" spans="1:46" x14ac:dyDescent="0.25">
      <c r="A441" s="21"/>
      <c r="B441" s="227" t="s">
        <v>227</v>
      </c>
      <c r="C441" s="18" t="s">
        <v>224</v>
      </c>
      <c r="D441">
        <v>0</v>
      </c>
      <c r="E441">
        <v>0</v>
      </c>
      <c r="F441">
        <v>6.719544204303092E-2</v>
      </c>
      <c r="G441">
        <v>6.719544204303092E-2</v>
      </c>
      <c r="H441">
        <v>6.719544204303092E-2</v>
      </c>
      <c r="I441">
        <v>6.719544204303092E-2</v>
      </c>
      <c r="K441">
        <v>0</v>
      </c>
      <c r="L441">
        <v>0</v>
      </c>
      <c r="M441">
        <v>0</v>
      </c>
      <c r="N441">
        <v>0</v>
      </c>
      <c r="O441">
        <v>0</v>
      </c>
      <c r="P441">
        <v>0</v>
      </c>
      <c r="Q441">
        <v>0</v>
      </c>
      <c r="R441">
        <v>0</v>
      </c>
      <c r="S441">
        <v>0</v>
      </c>
      <c r="T441">
        <v>0</v>
      </c>
      <c r="U441">
        <v>0</v>
      </c>
      <c r="V441">
        <v>0</v>
      </c>
      <c r="W441">
        <v>6.719544204303092E-2</v>
      </c>
      <c r="X441">
        <v>1.1170471192726621E-2</v>
      </c>
      <c r="Y441">
        <v>2.1420980656747125E-2</v>
      </c>
      <c r="Z441">
        <v>7.9396576059297536E-2</v>
      </c>
      <c r="AA441">
        <v>1.3317750685921424E-2</v>
      </c>
      <c r="AB441">
        <v>2.5167849379053531E-2</v>
      </c>
      <c r="AC441">
        <v>6.719544204303092E-2</v>
      </c>
      <c r="AD441">
        <v>1.1170471192726621E-2</v>
      </c>
      <c r="AE441">
        <v>2.1420980656747125E-2</v>
      </c>
      <c r="AF441">
        <v>7.9396576059297536E-2</v>
      </c>
      <c r="AG441">
        <v>1.3317750685921424E-2</v>
      </c>
      <c r="AH441">
        <v>2.5167849379053531E-2</v>
      </c>
      <c r="AI441">
        <v>6.719544204303092E-2</v>
      </c>
      <c r="AJ441">
        <v>1.1170471192726621E-2</v>
      </c>
      <c r="AK441">
        <v>2.1420980656747125E-2</v>
      </c>
      <c r="AL441">
        <v>7.9396576059297536E-2</v>
      </c>
      <c r="AM441">
        <v>1.3317750685921424E-2</v>
      </c>
      <c r="AN441">
        <v>2.5167849379053531E-2</v>
      </c>
      <c r="AO441">
        <v>6.719544204303092E-2</v>
      </c>
      <c r="AP441">
        <v>1.1170471192726621E-2</v>
      </c>
      <c r="AQ441">
        <v>2.1420980656747125E-2</v>
      </c>
      <c r="AR441">
        <v>7.9396576059297536E-2</v>
      </c>
      <c r="AS441">
        <v>1.3317750685921424E-2</v>
      </c>
      <c r="AT441">
        <v>2.5167849379053531E-2</v>
      </c>
    </row>
    <row r="442" spans="1:46" x14ac:dyDescent="0.25">
      <c r="A442" s="21"/>
      <c r="B442" s="227"/>
      <c r="C442" s="18" t="s">
        <v>225</v>
      </c>
      <c r="D442">
        <v>0</v>
      </c>
      <c r="E442">
        <v>0</v>
      </c>
      <c r="F442">
        <v>1.1170471192726621E-2</v>
      </c>
      <c r="G442">
        <v>1.1170471192726621E-2</v>
      </c>
      <c r="H442">
        <v>1.1170471192726621E-2</v>
      </c>
      <c r="I442">
        <v>1.1170471192726621E-2</v>
      </c>
      <c r="K442">
        <v>0</v>
      </c>
      <c r="L442">
        <v>0</v>
      </c>
      <c r="M442">
        <v>0</v>
      </c>
      <c r="N442">
        <v>0</v>
      </c>
      <c r="O442">
        <v>0</v>
      </c>
      <c r="P442">
        <v>0</v>
      </c>
      <c r="Q442">
        <v>0</v>
      </c>
      <c r="R442">
        <v>0</v>
      </c>
      <c r="S442">
        <v>0</v>
      </c>
      <c r="T442">
        <v>0</v>
      </c>
      <c r="U442">
        <v>0</v>
      </c>
      <c r="V442">
        <v>0</v>
      </c>
      <c r="W442">
        <v>1.1170471192726621E-2</v>
      </c>
      <c r="X442">
        <v>2.1420980656747125E-2</v>
      </c>
      <c r="Y442">
        <v>7.9396576059297536E-2</v>
      </c>
      <c r="Z442">
        <v>1.3317750685921424E-2</v>
      </c>
      <c r="AA442">
        <v>2.5167849379053531E-2</v>
      </c>
      <c r="AB442">
        <v>6.9256651921651494E-2</v>
      </c>
      <c r="AC442">
        <v>1.1170471192726621E-2</v>
      </c>
      <c r="AD442">
        <v>2.1420980656747125E-2</v>
      </c>
      <c r="AE442">
        <v>7.9396576059297536E-2</v>
      </c>
      <c r="AF442">
        <v>1.3317750685921424E-2</v>
      </c>
      <c r="AG442">
        <v>2.5167849379053531E-2</v>
      </c>
      <c r="AH442">
        <v>6.9256651921651494E-2</v>
      </c>
      <c r="AI442">
        <v>1.1170471192726621E-2</v>
      </c>
      <c r="AJ442">
        <v>2.1420980656747125E-2</v>
      </c>
      <c r="AK442">
        <v>7.9396576059297536E-2</v>
      </c>
      <c r="AL442">
        <v>1.3317750685921424E-2</v>
      </c>
      <c r="AM442">
        <v>2.5167849379053531E-2</v>
      </c>
      <c r="AN442">
        <v>6.9256651921651494E-2</v>
      </c>
      <c r="AO442">
        <v>1.1170471192726621E-2</v>
      </c>
      <c r="AP442">
        <v>2.1420980656747125E-2</v>
      </c>
      <c r="AQ442">
        <v>7.9396576059297536E-2</v>
      </c>
      <c r="AR442">
        <v>1.3317750685921424E-2</v>
      </c>
      <c r="AS442">
        <v>2.5167849379053531E-2</v>
      </c>
      <c r="AT442">
        <v>6.9256651921651494E-2</v>
      </c>
    </row>
    <row r="443" spans="1:46" x14ac:dyDescent="0.25">
      <c r="A443" s="21"/>
      <c r="B443" s="227"/>
      <c r="C443" s="18" t="s">
        <v>226</v>
      </c>
      <c r="D443">
        <v>0</v>
      </c>
      <c r="E443">
        <v>0</v>
      </c>
      <c r="F443">
        <v>2.1420980656747125E-2</v>
      </c>
      <c r="G443">
        <v>2.1420980656747125E-2</v>
      </c>
      <c r="H443">
        <v>2.1420980656747125E-2</v>
      </c>
      <c r="I443">
        <v>2.1420980656747125E-2</v>
      </c>
      <c r="K443">
        <v>0</v>
      </c>
      <c r="L443">
        <v>0</v>
      </c>
      <c r="M443">
        <v>0</v>
      </c>
      <c r="N443">
        <v>0</v>
      </c>
      <c r="O443">
        <v>0</v>
      </c>
      <c r="P443">
        <v>0</v>
      </c>
      <c r="Q443">
        <v>0</v>
      </c>
      <c r="R443">
        <v>0</v>
      </c>
      <c r="S443">
        <v>0</v>
      </c>
      <c r="T443">
        <v>0</v>
      </c>
      <c r="U443">
        <v>0</v>
      </c>
      <c r="V443">
        <v>0</v>
      </c>
      <c r="W443">
        <v>2.1420980656747125E-2</v>
      </c>
      <c r="X443">
        <v>7.9396576059297536E-2</v>
      </c>
      <c r="Y443">
        <v>1.3317750685921424E-2</v>
      </c>
      <c r="Z443">
        <v>2.5167849379053531E-2</v>
      </c>
      <c r="AA443">
        <v>6.9256651921651494E-2</v>
      </c>
      <c r="AB443">
        <v>1.1513123683301058E-2</v>
      </c>
      <c r="AC443">
        <v>2.1420980656747125E-2</v>
      </c>
      <c r="AD443">
        <v>7.9396576059297536E-2</v>
      </c>
      <c r="AE443">
        <v>1.3317750685921424E-2</v>
      </c>
      <c r="AF443">
        <v>2.5167849379053531E-2</v>
      </c>
      <c r="AG443">
        <v>6.9256651921651494E-2</v>
      </c>
      <c r="AH443">
        <v>1.1513123683301058E-2</v>
      </c>
      <c r="AI443">
        <v>2.1420980656747125E-2</v>
      </c>
      <c r="AJ443">
        <v>7.9396576059297536E-2</v>
      </c>
      <c r="AK443">
        <v>1.3317750685921424E-2</v>
      </c>
      <c r="AL443">
        <v>2.5167849379053531E-2</v>
      </c>
      <c r="AM443">
        <v>6.9256651921651494E-2</v>
      </c>
      <c r="AN443">
        <v>1.1513123683301058E-2</v>
      </c>
      <c r="AO443">
        <v>2.1420980656747125E-2</v>
      </c>
      <c r="AP443">
        <v>7.9396576059297536E-2</v>
      </c>
      <c r="AQ443">
        <v>1.3317750685921424E-2</v>
      </c>
      <c r="AR443">
        <v>2.5167849379053531E-2</v>
      </c>
      <c r="AS443">
        <v>6.9256651921651494E-2</v>
      </c>
      <c r="AT443">
        <v>1.1513123683301058E-2</v>
      </c>
    </row>
    <row r="444" spans="1:46" x14ac:dyDescent="0.25">
      <c r="A444" s="21" t="s">
        <v>117</v>
      </c>
      <c r="B444" s="227" t="s">
        <v>223</v>
      </c>
      <c r="C444" s="18" t="s">
        <v>224</v>
      </c>
      <c r="D444">
        <v>0</v>
      </c>
      <c r="E444">
        <v>0</v>
      </c>
      <c r="F444">
        <v>7.9396576059297536E-2</v>
      </c>
      <c r="G444">
        <v>7.9396576059297536E-2</v>
      </c>
      <c r="H444">
        <v>7.9396576059297536E-2</v>
      </c>
      <c r="I444">
        <v>7.9396576059297536E-2</v>
      </c>
      <c r="K444">
        <v>0</v>
      </c>
      <c r="L444">
        <v>0</v>
      </c>
      <c r="M444">
        <v>0</v>
      </c>
      <c r="N444">
        <v>0</v>
      </c>
      <c r="O444">
        <v>0</v>
      </c>
      <c r="P444">
        <v>0</v>
      </c>
      <c r="Q444">
        <v>0</v>
      </c>
      <c r="R444">
        <v>0</v>
      </c>
      <c r="S444">
        <v>0</v>
      </c>
      <c r="T444">
        <v>0</v>
      </c>
      <c r="U444">
        <v>0</v>
      </c>
      <c r="V444">
        <v>0</v>
      </c>
      <c r="W444">
        <v>7.9396576059297536E-2</v>
      </c>
      <c r="X444">
        <v>1.3317750685921424E-2</v>
      </c>
      <c r="Y444">
        <v>2.5167849379053531E-2</v>
      </c>
      <c r="Z444">
        <v>6.9256651921651494E-2</v>
      </c>
      <c r="AA444">
        <v>1.1513123683301058E-2</v>
      </c>
      <c r="AB444">
        <v>2.2078065952966363E-2</v>
      </c>
      <c r="AC444">
        <v>7.9396576059297536E-2</v>
      </c>
      <c r="AD444">
        <v>1.3317750685921424E-2</v>
      </c>
      <c r="AE444">
        <v>2.5167849379053531E-2</v>
      </c>
      <c r="AF444">
        <v>6.9256651921651494E-2</v>
      </c>
      <c r="AG444">
        <v>1.1513123683301058E-2</v>
      </c>
      <c r="AH444">
        <v>2.2078065952966363E-2</v>
      </c>
      <c r="AI444">
        <v>7.9396576059297536E-2</v>
      </c>
      <c r="AJ444">
        <v>1.3317750685921424E-2</v>
      </c>
      <c r="AK444">
        <v>2.5167849379053531E-2</v>
      </c>
      <c r="AL444">
        <v>6.9256651921651494E-2</v>
      </c>
      <c r="AM444">
        <v>1.1513123683301058E-2</v>
      </c>
      <c r="AN444">
        <v>2.2078065952966363E-2</v>
      </c>
      <c r="AO444">
        <v>7.9396576059297536E-2</v>
      </c>
      <c r="AP444">
        <v>1.3317750685921424E-2</v>
      </c>
      <c r="AQ444">
        <v>2.5167849379053531E-2</v>
      </c>
      <c r="AR444">
        <v>6.9256651921651494E-2</v>
      </c>
      <c r="AS444">
        <v>1.1513123683301058E-2</v>
      </c>
      <c r="AT444">
        <v>2.2078065952966363E-2</v>
      </c>
    </row>
    <row r="445" spans="1:46" x14ac:dyDescent="0.25">
      <c r="A445" s="21"/>
      <c r="B445" s="227"/>
      <c r="C445" s="18" t="s">
        <v>225</v>
      </c>
      <c r="D445">
        <v>0</v>
      </c>
      <c r="E445">
        <v>0</v>
      </c>
      <c r="F445">
        <v>1.3317750685921424E-2</v>
      </c>
      <c r="G445">
        <v>1.3317750685921424E-2</v>
      </c>
      <c r="H445">
        <v>1.3317750685921424E-2</v>
      </c>
      <c r="I445">
        <v>1.3317750685921424E-2</v>
      </c>
      <c r="K445">
        <v>0</v>
      </c>
      <c r="L445">
        <v>0</v>
      </c>
      <c r="M445">
        <v>0</v>
      </c>
      <c r="N445">
        <v>0</v>
      </c>
      <c r="O445">
        <v>0</v>
      </c>
      <c r="P445">
        <v>0</v>
      </c>
      <c r="Q445">
        <v>0</v>
      </c>
      <c r="R445">
        <v>0</v>
      </c>
      <c r="S445">
        <v>0</v>
      </c>
      <c r="T445">
        <v>0</v>
      </c>
      <c r="U445">
        <v>0</v>
      </c>
      <c r="V445">
        <v>0</v>
      </c>
      <c r="W445">
        <v>1.3317750685921424E-2</v>
      </c>
      <c r="X445">
        <v>2.5167849379053531E-2</v>
      </c>
      <c r="Y445">
        <v>6.9256651921651494E-2</v>
      </c>
      <c r="Z445">
        <v>1.1513123683301058E-2</v>
      </c>
      <c r="AA445">
        <v>2.2078065952966363E-2</v>
      </c>
      <c r="AB445">
        <v>7.8746752892145555E-2</v>
      </c>
      <c r="AC445">
        <v>1.3317750685921424E-2</v>
      </c>
      <c r="AD445">
        <v>2.5167849379053531E-2</v>
      </c>
      <c r="AE445">
        <v>6.9256651921651494E-2</v>
      </c>
      <c r="AF445">
        <v>1.1513123683301058E-2</v>
      </c>
      <c r="AG445">
        <v>2.2078065952966363E-2</v>
      </c>
      <c r="AH445">
        <v>7.8746752892145555E-2</v>
      </c>
      <c r="AI445">
        <v>1.3317750685921424E-2</v>
      </c>
      <c r="AJ445">
        <v>2.5167849379053531E-2</v>
      </c>
      <c r="AK445">
        <v>6.9256651921651494E-2</v>
      </c>
      <c r="AL445">
        <v>1.1513123683301058E-2</v>
      </c>
      <c r="AM445">
        <v>2.2078065952966363E-2</v>
      </c>
      <c r="AN445">
        <v>7.8746752892145555E-2</v>
      </c>
      <c r="AO445">
        <v>1.3317750685921424E-2</v>
      </c>
      <c r="AP445">
        <v>2.5167849379053531E-2</v>
      </c>
      <c r="AQ445">
        <v>6.9256651921651494E-2</v>
      </c>
      <c r="AR445">
        <v>1.1513123683301058E-2</v>
      </c>
      <c r="AS445">
        <v>2.2078065952966363E-2</v>
      </c>
      <c r="AT445">
        <v>7.8746752892145555E-2</v>
      </c>
    </row>
    <row r="446" spans="1:46" x14ac:dyDescent="0.25">
      <c r="A446" s="21"/>
      <c r="B446" s="227"/>
      <c r="C446" s="18" t="s">
        <v>226</v>
      </c>
      <c r="D446">
        <v>0</v>
      </c>
      <c r="E446">
        <v>0</v>
      </c>
      <c r="F446">
        <v>2.5167849379053531E-2</v>
      </c>
      <c r="G446">
        <v>2.5167849379053531E-2</v>
      </c>
      <c r="H446">
        <v>2.5167849379053531E-2</v>
      </c>
      <c r="I446">
        <v>2.5167849379053531E-2</v>
      </c>
      <c r="K446">
        <v>0</v>
      </c>
      <c r="L446">
        <v>0</v>
      </c>
      <c r="M446">
        <v>0</v>
      </c>
      <c r="N446">
        <v>0</v>
      </c>
      <c r="O446">
        <v>0</v>
      </c>
      <c r="P446">
        <v>0</v>
      </c>
      <c r="Q446">
        <v>0</v>
      </c>
      <c r="R446">
        <v>0</v>
      </c>
      <c r="S446">
        <v>0</v>
      </c>
      <c r="T446">
        <v>0</v>
      </c>
      <c r="U446">
        <v>0</v>
      </c>
      <c r="V446">
        <v>0</v>
      </c>
      <c r="W446">
        <v>2.5167849379053531E-2</v>
      </c>
      <c r="X446">
        <v>6.9256651921651494E-2</v>
      </c>
      <c r="Y446">
        <v>1.1513123683301058E-2</v>
      </c>
      <c r="Z446">
        <v>2.2078065952966363E-2</v>
      </c>
      <c r="AA446">
        <v>7.8746752892145555E-2</v>
      </c>
      <c r="AB446">
        <v>1.3208751238343199E-2</v>
      </c>
      <c r="AC446">
        <v>2.5167849379053531E-2</v>
      </c>
      <c r="AD446">
        <v>6.9256651921651494E-2</v>
      </c>
      <c r="AE446">
        <v>1.1513123683301058E-2</v>
      </c>
      <c r="AF446">
        <v>2.2078065952966363E-2</v>
      </c>
      <c r="AG446">
        <v>7.8746752892145555E-2</v>
      </c>
      <c r="AH446">
        <v>1.3208751238343199E-2</v>
      </c>
      <c r="AI446">
        <v>2.5167849379053531E-2</v>
      </c>
      <c r="AJ446">
        <v>6.9256651921651494E-2</v>
      </c>
      <c r="AK446">
        <v>1.1513123683301058E-2</v>
      </c>
      <c r="AL446">
        <v>2.2078065952966363E-2</v>
      </c>
      <c r="AM446">
        <v>7.8746752892145555E-2</v>
      </c>
      <c r="AN446">
        <v>1.3208751238343199E-2</v>
      </c>
      <c r="AO446">
        <v>2.5167849379053531E-2</v>
      </c>
      <c r="AP446">
        <v>6.9256651921651494E-2</v>
      </c>
      <c r="AQ446">
        <v>1.1513123683301058E-2</v>
      </c>
      <c r="AR446">
        <v>2.2078065952966363E-2</v>
      </c>
      <c r="AS446">
        <v>7.8746752892145555E-2</v>
      </c>
      <c r="AT446">
        <v>1.3208751238343199E-2</v>
      </c>
    </row>
    <row r="447" spans="1:46" x14ac:dyDescent="0.25">
      <c r="A447" s="21"/>
      <c r="B447" s="227" t="s">
        <v>227</v>
      </c>
      <c r="C447" s="18" t="s">
        <v>224</v>
      </c>
      <c r="D447">
        <v>0</v>
      </c>
      <c r="E447">
        <v>0</v>
      </c>
      <c r="F447">
        <v>6.9256651921651494E-2</v>
      </c>
      <c r="G447">
        <v>6.9256651921651494E-2</v>
      </c>
      <c r="H447">
        <v>6.9256651921651494E-2</v>
      </c>
      <c r="I447">
        <v>6.9256651921651494E-2</v>
      </c>
      <c r="K447">
        <v>0</v>
      </c>
      <c r="L447">
        <v>0</v>
      </c>
      <c r="M447">
        <v>0</v>
      </c>
      <c r="N447">
        <v>0</v>
      </c>
      <c r="O447">
        <v>0</v>
      </c>
      <c r="P447">
        <v>0</v>
      </c>
      <c r="Q447">
        <v>0</v>
      </c>
      <c r="R447">
        <v>0</v>
      </c>
      <c r="S447">
        <v>0</v>
      </c>
      <c r="T447">
        <v>0</v>
      </c>
      <c r="U447">
        <v>0</v>
      </c>
      <c r="V447">
        <v>0</v>
      </c>
      <c r="W447">
        <v>6.9256651921651494E-2</v>
      </c>
      <c r="X447">
        <v>1.1513123683301058E-2</v>
      </c>
      <c r="Y447">
        <v>2.2078065952966363E-2</v>
      </c>
      <c r="Z447">
        <v>7.8746752892145555E-2</v>
      </c>
      <c r="AA447">
        <v>1.3208751238343199E-2</v>
      </c>
      <c r="AB447">
        <v>2.4961862516576158E-2</v>
      </c>
      <c r="AC447">
        <v>6.9256651921651494E-2</v>
      </c>
      <c r="AD447">
        <v>1.1513123683301058E-2</v>
      </c>
      <c r="AE447">
        <v>2.2078065952966363E-2</v>
      </c>
      <c r="AF447">
        <v>7.8746752892145555E-2</v>
      </c>
      <c r="AG447">
        <v>1.3208751238343199E-2</v>
      </c>
      <c r="AH447">
        <v>2.4961862516576158E-2</v>
      </c>
      <c r="AI447">
        <v>6.9256651921651494E-2</v>
      </c>
      <c r="AJ447">
        <v>1.1513123683301058E-2</v>
      </c>
      <c r="AK447">
        <v>2.2078065952966363E-2</v>
      </c>
      <c r="AL447">
        <v>7.8746752892145555E-2</v>
      </c>
      <c r="AM447">
        <v>1.3208751238343199E-2</v>
      </c>
      <c r="AN447">
        <v>2.4961862516576158E-2</v>
      </c>
      <c r="AO447">
        <v>6.9256651921651494E-2</v>
      </c>
      <c r="AP447">
        <v>1.1513123683301058E-2</v>
      </c>
      <c r="AQ447">
        <v>2.2078065952966363E-2</v>
      </c>
      <c r="AR447">
        <v>7.8746752892145555E-2</v>
      </c>
      <c r="AS447">
        <v>1.3208751238343199E-2</v>
      </c>
      <c r="AT447">
        <v>2.4961862516576158E-2</v>
      </c>
    </row>
    <row r="448" spans="1:46" x14ac:dyDescent="0.25">
      <c r="A448" s="21"/>
      <c r="B448" s="227"/>
      <c r="C448" s="18" t="s">
        <v>225</v>
      </c>
      <c r="D448">
        <v>0</v>
      </c>
      <c r="E448">
        <v>0</v>
      </c>
      <c r="F448">
        <v>1.1513123683301058E-2</v>
      </c>
      <c r="G448">
        <v>1.1513123683301058E-2</v>
      </c>
      <c r="H448">
        <v>1.1513123683301058E-2</v>
      </c>
      <c r="I448">
        <v>1.1513123683301058E-2</v>
      </c>
      <c r="K448">
        <v>0</v>
      </c>
      <c r="L448">
        <v>0</v>
      </c>
      <c r="M448">
        <v>0</v>
      </c>
      <c r="N448">
        <v>0</v>
      </c>
      <c r="O448">
        <v>0</v>
      </c>
      <c r="P448">
        <v>0</v>
      </c>
      <c r="Q448">
        <v>0</v>
      </c>
      <c r="R448">
        <v>0</v>
      </c>
      <c r="S448">
        <v>0</v>
      </c>
      <c r="T448">
        <v>0</v>
      </c>
      <c r="U448">
        <v>0</v>
      </c>
      <c r="V448">
        <v>0</v>
      </c>
      <c r="W448">
        <v>1.1513123683301058E-2</v>
      </c>
      <c r="X448">
        <v>2.2078065952966363E-2</v>
      </c>
      <c r="Y448">
        <v>7.8746752892145555E-2</v>
      </c>
      <c r="Z448">
        <v>1.3208751238343199E-2</v>
      </c>
      <c r="AA448">
        <v>2.4961862516576158E-2</v>
      </c>
      <c r="AB448">
        <v>6.8689819205030839E-2</v>
      </c>
      <c r="AC448">
        <v>1.1513123683301058E-2</v>
      </c>
      <c r="AD448">
        <v>2.2078065952966363E-2</v>
      </c>
      <c r="AE448">
        <v>7.8746752892145555E-2</v>
      </c>
      <c r="AF448">
        <v>1.3208751238343199E-2</v>
      </c>
      <c r="AG448">
        <v>2.4961862516576158E-2</v>
      </c>
      <c r="AH448">
        <v>6.8689819205030839E-2</v>
      </c>
      <c r="AI448">
        <v>1.1513123683301058E-2</v>
      </c>
      <c r="AJ448">
        <v>2.2078065952966363E-2</v>
      </c>
      <c r="AK448">
        <v>7.8746752892145555E-2</v>
      </c>
      <c r="AL448">
        <v>1.3208751238343199E-2</v>
      </c>
      <c r="AM448">
        <v>2.4961862516576158E-2</v>
      </c>
      <c r="AN448">
        <v>6.8689819205030839E-2</v>
      </c>
      <c r="AO448">
        <v>1.1513123683301058E-2</v>
      </c>
      <c r="AP448">
        <v>2.2078065952966363E-2</v>
      </c>
      <c r="AQ448">
        <v>7.8746752892145555E-2</v>
      </c>
      <c r="AR448">
        <v>1.3208751238343199E-2</v>
      </c>
      <c r="AS448">
        <v>2.4961862516576158E-2</v>
      </c>
      <c r="AT448">
        <v>6.8689819205030839E-2</v>
      </c>
    </row>
    <row r="449" spans="1:46" x14ac:dyDescent="0.25">
      <c r="A449" s="21"/>
      <c r="B449" s="227"/>
      <c r="C449" s="18" t="s">
        <v>226</v>
      </c>
      <c r="D449">
        <v>0</v>
      </c>
      <c r="E449">
        <v>0</v>
      </c>
      <c r="F449">
        <v>2.2078065952966363E-2</v>
      </c>
      <c r="G449">
        <v>2.2078065952966363E-2</v>
      </c>
      <c r="H449">
        <v>2.2078065952966363E-2</v>
      </c>
      <c r="I449">
        <v>2.2078065952966363E-2</v>
      </c>
      <c r="K449">
        <v>0</v>
      </c>
      <c r="L449">
        <v>0</v>
      </c>
      <c r="M449">
        <v>0</v>
      </c>
      <c r="N449">
        <v>0</v>
      </c>
      <c r="O449">
        <v>0</v>
      </c>
      <c r="P449">
        <v>0</v>
      </c>
      <c r="Q449">
        <v>0</v>
      </c>
      <c r="R449">
        <v>0</v>
      </c>
      <c r="S449">
        <v>0</v>
      </c>
      <c r="T449">
        <v>0</v>
      </c>
      <c r="U449">
        <v>0</v>
      </c>
      <c r="V449">
        <v>0</v>
      </c>
      <c r="W449">
        <v>2.2078065952966363E-2</v>
      </c>
      <c r="X449">
        <v>7.8746752892145555E-2</v>
      </c>
      <c r="Y449">
        <v>1.3208751238343199E-2</v>
      </c>
      <c r="Z449">
        <v>2.4961862516576158E-2</v>
      </c>
      <c r="AA449">
        <v>6.8689819205030839E-2</v>
      </c>
      <c r="AB449">
        <v>1.1418894248393088E-2</v>
      </c>
      <c r="AC449">
        <v>2.2078065952966363E-2</v>
      </c>
      <c r="AD449">
        <v>7.8746752892145555E-2</v>
      </c>
      <c r="AE449">
        <v>1.3208751238343199E-2</v>
      </c>
      <c r="AF449">
        <v>2.4961862516576158E-2</v>
      </c>
      <c r="AG449">
        <v>6.8689819205030839E-2</v>
      </c>
      <c r="AH449">
        <v>1.1418894248393088E-2</v>
      </c>
      <c r="AI449">
        <v>2.2078065952966363E-2</v>
      </c>
      <c r="AJ449">
        <v>7.8746752892145555E-2</v>
      </c>
      <c r="AK449">
        <v>1.3208751238343199E-2</v>
      </c>
      <c r="AL449">
        <v>2.4961862516576158E-2</v>
      </c>
      <c r="AM449">
        <v>6.8689819205030839E-2</v>
      </c>
      <c r="AN449">
        <v>1.1418894248393088E-2</v>
      </c>
      <c r="AO449">
        <v>2.2078065952966363E-2</v>
      </c>
      <c r="AP449">
        <v>7.8746752892145555E-2</v>
      </c>
      <c r="AQ449">
        <v>1.3208751238343199E-2</v>
      </c>
      <c r="AR449">
        <v>2.4961862516576158E-2</v>
      </c>
      <c r="AS449">
        <v>6.8689819205030839E-2</v>
      </c>
      <c r="AT449">
        <v>1.1418894248393088E-2</v>
      </c>
    </row>
    <row r="450" spans="1:46" x14ac:dyDescent="0.25">
      <c r="A450" s="21" t="s">
        <v>118</v>
      </c>
      <c r="B450" s="227" t="s">
        <v>223</v>
      </c>
      <c r="C450" s="18" t="s">
        <v>224</v>
      </c>
      <c r="D450">
        <v>0</v>
      </c>
      <c r="E450">
        <v>0</v>
      </c>
      <c r="F450">
        <v>7.8746752892145555E-2</v>
      </c>
      <c r="G450">
        <v>7.8746752892145555E-2</v>
      </c>
      <c r="H450">
        <v>7.8746752892145555E-2</v>
      </c>
      <c r="I450">
        <v>7.8746752892145555E-2</v>
      </c>
      <c r="K450">
        <v>0</v>
      </c>
      <c r="L450">
        <v>0</v>
      </c>
      <c r="M450">
        <v>0</v>
      </c>
      <c r="N450">
        <v>0</v>
      </c>
      <c r="O450">
        <v>0</v>
      </c>
      <c r="P450">
        <v>0</v>
      </c>
      <c r="Q450">
        <v>0</v>
      </c>
      <c r="R450">
        <v>0</v>
      </c>
      <c r="S450">
        <v>0</v>
      </c>
      <c r="T450">
        <v>0</v>
      </c>
      <c r="U450">
        <v>0</v>
      </c>
      <c r="V450">
        <v>0</v>
      </c>
      <c r="W450">
        <v>7.8746752892145555E-2</v>
      </c>
      <c r="X450">
        <v>1.3208751238343199E-2</v>
      </c>
      <c r="Y450">
        <v>2.4961862516576158E-2</v>
      </c>
      <c r="Z450">
        <v>6.8689819205030839E-2</v>
      </c>
      <c r="AA450">
        <v>1.1418894248393088E-2</v>
      </c>
      <c r="AB450">
        <v>2.1897367496506073E-2</v>
      </c>
      <c r="AC450">
        <v>7.8746752892145555E-2</v>
      </c>
      <c r="AD450">
        <v>1.3208751238343199E-2</v>
      </c>
      <c r="AE450">
        <v>2.4961862516576158E-2</v>
      </c>
      <c r="AF450">
        <v>6.8689819205030839E-2</v>
      </c>
      <c r="AG450">
        <v>1.1418894248393088E-2</v>
      </c>
      <c r="AH450">
        <v>2.1897367496506073E-2</v>
      </c>
      <c r="AI450">
        <v>7.8746752892145555E-2</v>
      </c>
      <c r="AJ450">
        <v>1.3208751238343199E-2</v>
      </c>
      <c r="AK450">
        <v>2.4961862516576158E-2</v>
      </c>
      <c r="AL450">
        <v>6.8689819205030839E-2</v>
      </c>
      <c r="AM450">
        <v>1.1418894248393088E-2</v>
      </c>
      <c r="AN450">
        <v>2.1897367496506073E-2</v>
      </c>
      <c r="AO450">
        <v>7.8746752892145555E-2</v>
      </c>
      <c r="AP450">
        <v>1.3208751238343199E-2</v>
      </c>
      <c r="AQ450">
        <v>2.4961862516576158E-2</v>
      </c>
      <c r="AR450">
        <v>6.8689819205030839E-2</v>
      </c>
      <c r="AS450">
        <v>1.1418894248393088E-2</v>
      </c>
      <c r="AT450">
        <v>2.1897367496506073E-2</v>
      </c>
    </row>
    <row r="451" spans="1:46" x14ac:dyDescent="0.25">
      <c r="A451" s="21"/>
      <c r="B451" s="227"/>
      <c r="C451" s="18" t="s">
        <v>225</v>
      </c>
      <c r="D451">
        <v>0</v>
      </c>
      <c r="E451">
        <v>0</v>
      </c>
      <c r="F451">
        <v>1.3208751238343199E-2</v>
      </c>
      <c r="G451">
        <v>1.3208751238343199E-2</v>
      </c>
      <c r="H451">
        <v>1.3208751238343199E-2</v>
      </c>
      <c r="I451">
        <v>1.3208751238343199E-2</v>
      </c>
      <c r="K451">
        <v>0</v>
      </c>
      <c r="L451">
        <v>0</v>
      </c>
      <c r="M451">
        <v>0</v>
      </c>
      <c r="N451">
        <v>0</v>
      </c>
      <c r="O451">
        <v>0</v>
      </c>
      <c r="P451">
        <v>0</v>
      </c>
      <c r="Q451">
        <v>0</v>
      </c>
      <c r="R451">
        <v>0</v>
      </c>
      <c r="S451">
        <v>0</v>
      </c>
      <c r="T451">
        <v>0</v>
      </c>
      <c r="U451">
        <v>0</v>
      </c>
      <c r="V451">
        <v>0</v>
      </c>
      <c r="W451">
        <v>1.3208751238343199E-2</v>
      </c>
      <c r="X451">
        <v>2.4961862516576158E-2</v>
      </c>
      <c r="Y451">
        <v>6.8689819205030839E-2</v>
      </c>
      <c r="Z451">
        <v>1.1418894248393088E-2</v>
      </c>
      <c r="AA451">
        <v>2.1897367496506073E-2</v>
      </c>
      <c r="AB451">
        <v>8.0459923060091684E-2</v>
      </c>
      <c r="AC451">
        <v>1.3208751238343199E-2</v>
      </c>
      <c r="AD451">
        <v>2.4961862516576158E-2</v>
      </c>
      <c r="AE451">
        <v>6.8689819205030839E-2</v>
      </c>
      <c r="AF451">
        <v>1.1418894248393088E-2</v>
      </c>
      <c r="AG451">
        <v>2.1897367496506073E-2</v>
      </c>
      <c r="AH451">
        <v>8.0459923060091684E-2</v>
      </c>
      <c r="AI451">
        <v>1.3208751238343199E-2</v>
      </c>
      <c r="AJ451">
        <v>2.4961862516576158E-2</v>
      </c>
      <c r="AK451">
        <v>6.8689819205030839E-2</v>
      </c>
      <c r="AL451">
        <v>1.1418894248393088E-2</v>
      </c>
      <c r="AM451">
        <v>2.1897367496506073E-2</v>
      </c>
      <c r="AN451">
        <v>8.0459923060091684E-2</v>
      </c>
      <c r="AO451">
        <v>1.3208751238343199E-2</v>
      </c>
      <c r="AP451">
        <v>2.4961862516576158E-2</v>
      </c>
      <c r="AQ451">
        <v>6.8689819205030839E-2</v>
      </c>
      <c r="AR451">
        <v>1.1418894248393088E-2</v>
      </c>
      <c r="AS451">
        <v>2.1897367496506073E-2</v>
      </c>
      <c r="AT451">
        <v>8.0459923060091684E-2</v>
      </c>
    </row>
    <row r="452" spans="1:46" x14ac:dyDescent="0.25">
      <c r="A452" s="21"/>
      <c r="B452" s="227"/>
      <c r="C452" s="18" t="s">
        <v>226</v>
      </c>
      <c r="D452">
        <v>0</v>
      </c>
      <c r="E452">
        <v>0</v>
      </c>
      <c r="F452">
        <v>2.4961862516576158E-2</v>
      </c>
      <c r="G452">
        <v>2.4961862516576158E-2</v>
      </c>
      <c r="H452">
        <v>2.4961862516576158E-2</v>
      </c>
      <c r="I452">
        <v>2.4961862516576158E-2</v>
      </c>
      <c r="K452">
        <v>0</v>
      </c>
      <c r="L452">
        <v>0</v>
      </c>
      <c r="M452">
        <v>0</v>
      </c>
      <c r="N452">
        <v>0</v>
      </c>
      <c r="O452">
        <v>0</v>
      </c>
      <c r="P452">
        <v>0</v>
      </c>
      <c r="Q452">
        <v>0</v>
      </c>
      <c r="R452">
        <v>0</v>
      </c>
      <c r="S452">
        <v>0</v>
      </c>
      <c r="T452">
        <v>0</v>
      </c>
      <c r="U452">
        <v>0</v>
      </c>
      <c r="V452">
        <v>0</v>
      </c>
      <c r="W452">
        <v>2.4961862516576158E-2</v>
      </c>
      <c r="X452">
        <v>6.8689819205030839E-2</v>
      </c>
      <c r="Y452">
        <v>1.1418894248393088E-2</v>
      </c>
      <c r="Z452">
        <v>2.1897367496506073E-2</v>
      </c>
      <c r="AA452">
        <v>8.0459923060091684E-2</v>
      </c>
      <c r="AB452">
        <v>1.3496113418322154E-2</v>
      </c>
      <c r="AC452">
        <v>2.4961862516576158E-2</v>
      </c>
      <c r="AD452">
        <v>6.8689819205030839E-2</v>
      </c>
      <c r="AE452">
        <v>1.1418894248393088E-2</v>
      </c>
      <c r="AF452">
        <v>2.1897367496506073E-2</v>
      </c>
      <c r="AG452">
        <v>8.0459923060091684E-2</v>
      </c>
      <c r="AH452">
        <v>1.3496113418322154E-2</v>
      </c>
      <c r="AI452">
        <v>2.4961862516576158E-2</v>
      </c>
      <c r="AJ452">
        <v>6.8689819205030839E-2</v>
      </c>
      <c r="AK452">
        <v>1.1418894248393088E-2</v>
      </c>
      <c r="AL452">
        <v>2.1897367496506073E-2</v>
      </c>
      <c r="AM452">
        <v>8.0459923060091684E-2</v>
      </c>
      <c r="AN452">
        <v>1.3496113418322154E-2</v>
      </c>
      <c r="AO452">
        <v>2.4961862516576158E-2</v>
      </c>
      <c r="AP452">
        <v>6.8689819205030839E-2</v>
      </c>
      <c r="AQ452">
        <v>1.1418894248393088E-2</v>
      </c>
      <c r="AR452">
        <v>2.1897367496506073E-2</v>
      </c>
      <c r="AS452">
        <v>8.0459923060091684E-2</v>
      </c>
      <c r="AT452">
        <v>1.3496113418322154E-2</v>
      </c>
    </row>
    <row r="453" spans="1:46" x14ac:dyDescent="0.25">
      <c r="A453" s="21"/>
      <c r="B453" s="227" t="s">
        <v>227</v>
      </c>
      <c r="C453" s="18" t="s">
        <v>224</v>
      </c>
      <c r="D453">
        <v>0</v>
      </c>
      <c r="E453">
        <v>0</v>
      </c>
      <c r="F453">
        <v>6.8689819205030839E-2</v>
      </c>
      <c r="G453">
        <v>6.8689819205030839E-2</v>
      </c>
      <c r="H453">
        <v>6.8689819205030839E-2</v>
      </c>
      <c r="I453">
        <v>6.8689819205030839E-2</v>
      </c>
      <c r="K453">
        <v>0</v>
      </c>
      <c r="L453">
        <v>0</v>
      </c>
      <c r="M453">
        <v>0</v>
      </c>
      <c r="N453">
        <v>0</v>
      </c>
      <c r="O453">
        <v>0</v>
      </c>
      <c r="P453">
        <v>0</v>
      </c>
      <c r="Q453">
        <v>0</v>
      </c>
      <c r="R453">
        <v>0</v>
      </c>
      <c r="S453">
        <v>0</v>
      </c>
      <c r="T453">
        <v>0</v>
      </c>
      <c r="U453">
        <v>0</v>
      </c>
      <c r="V453">
        <v>0</v>
      </c>
      <c r="W453">
        <v>6.8689819205030839E-2</v>
      </c>
      <c r="X453">
        <v>1.1418894248393088E-2</v>
      </c>
      <c r="Y453">
        <v>2.1897367496506073E-2</v>
      </c>
      <c r="Z453">
        <v>8.0459923060091684E-2</v>
      </c>
      <c r="AA453">
        <v>1.3496113418322154E-2</v>
      </c>
      <c r="AB453">
        <v>2.5504918790380134E-2</v>
      </c>
      <c r="AC453">
        <v>6.8689819205030839E-2</v>
      </c>
      <c r="AD453">
        <v>1.1418894248393088E-2</v>
      </c>
      <c r="AE453">
        <v>2.1897367496506073E-2</v>
      </c>
      <c r="AF453">
        <v>8.0459923060091684E-2</v>
      </c>
      <c r="AG453">
        <v>1.3496113418322154E-2</v>
      </c>
      <c r="AH453">
        <v>2.5504918790380134E-2</v>
      </c>
      <c r="AI453">
        <v>6.8689819205030839E-2</v>
      </c>
      <c r="AJ453">
        <v>1.1418894248393088E-2</v>
      </c>
      <c r="AK453">
        <v>2.1897367496506073E-2</v>
      </c>
      <c r="AL453">
        <v>8.0459923060091684E-2</v>
      </c>
      <c r="AM453">
        <v>1.3496113418322154E-2</v>
      </c>
      <c r="AN453">
        <v>2.5504918790380134E-2</v>
      </c>
      <c r="AO453">
        <v>6.8689819205030839E-2</v>
      </c>
      <c r="AP453">
        <v>1.1418894248393088E-2</v>
      </c>
      <c r="AQ453">
        <v>2.1897367496506073E-2</v>
      </c>
      <c r="AR453">
        <v>8.0459923060091684E-2</v>
      </c>
      <c r="AS453">
        <v>1.3496113418322154E-2</v>
      </c>
      <c r="AT453">
        <v>2.5504918790380134E-2</v>
      </c>
    </row>
    <row r="454" spans="1:46" x14ac:dyDescent="0.25">
      <c r="A454" s="21"/>
      <c r="B454" s="227"/>
      <c r="C454" s="18" t="s">
        <v>225</v>
      </c>
      <c r="D454">
        <v>0</v>
      </c>
      <c r="E454">
        <v>0</v>
      </c>
      <c r="F454">
        <v>1.1418894248393088E-2</v>
      </c>
      <c r="G454">
        <v>1.1418894248393088E-2</v>
      </c>
      <c r="H454">
        <v>1.1418894248393088E-2</v>
      </c>
      <c r="I454">
        <v>1.1418894248393088E-2</v>
      </c>
      <c r="K454">
        <v>0</v>
      </c>
      <c r="L454">
        <v>0</v>
      </c>
      <c r="M454">
        <v>0</v>
      </c>
      <c r="N454">
        <v>0</v>
      </c>
      <c r="O454">
        <v>0</v>
      </c>
      <c r="P454">
        <v>0</v>
      </c>
      <c r="Q454">
        <v>0</v>
      </c>
      <c r="R454">
        <v>0</v>
      </c>
      <c r="S454">
        <v>0</v>
      </c>
      <c r="T454">
        <v>0</v>
      </c>
      <c r="U454">
        <v>0</v>
      </c>
      <c r="V454">
        <v>0</v>
      </c>
      <c r="W454">
        <v>1.1418894248393088E-2</v>
      </c>
      <c r="X454">
        <v>2.1897367496506073E-2</v>
      </c>
      <c r="Y454">
        <v>8.0459923060091684E-2</v>
      </c>
      <c r="Z454">
        <v>1.3496113418322154E-2</v>
      </c>
      <c r="AA454">
        <v>2.5504918790380134E-2</v>
      </c>
      <c r="AB454">
        <v>7.0184196367030743E-2</v>
      </c>
      <c r="AC454">
        <v>1.1418894248393088E-2</v>
      </c>
      <c r="AD454">
        <v>2.1897367496506073E-2</v>
      </c>
      <c r="AE454">
        <v>8.0459923060091684E-2</v>
      </c>
      <c r="AF454">
        <v>1.3496113418322154E-2</v>
      </c>
      <c r="AG454">
        <v>2.5504918790380134E-2</v>
      </c>
      <c r="AH454">
        <v>7.0184196367030743E-2</v>
      </c>
      <c r="AI454">
        <v>1.1418894248393088E-2</v>
      </c>
      <c r="AJ454">
        <v>2.1897367496506073E-2</v>
      </c>
      <c r="AK454">
        <v>8.0459923060091684E-2</v>
      </c>
      <c r="AL454">
        <v>1.3496113418322154E-2</v>
      </c>
      <c r="AM454">
        <v>2.5504918790380134E-2</v>
      </c>
      <c r="AN454">
        <v>7.0184196367030743E-2</v>
      </c>
      <c r="AO454">
        <v>1.1418894248393088E-2</v>
      </c>
      <c r="AP454">
        <v>2.1897367496506073E-2</v>
      </c>
      <c r="AQ454">
        <v>8.0459923060091684E-2</v>
      </c>
      <c r="AR454">
        <v>1.3496113418322154E-2</v>
      </c>
      <c r="AS454">
        <v>2.5504918790380134E-2</v>
      </c>
      <c r="AT454">
        <v>7.0184196367030743E-2</v>
      </c>
    </row>
    <row r="455" spans="1:46" x14ac:dyDescent="0.25">
      <c r="A455" s="21"/>
      <c r="B455" s="227"/>
      <c r="C455" s="18" t="s">
        <v>226</v>
      </c>
      <c r="D455">
        <v>0</v>
      </c>
      <c r="E455">
        <v>0</v>
      </c>
      <c r="F455">
        <v>2.1897367496506073E-2</v>
      </c>
      <c r="G455">
        <v>2.1897367496506073E-2</v>
      </c>
      <c r="H455">
        <v>2.1897367496506073E-2</v>
      </c>
      <c r="I455">
        <v>2.1897367496506073E-2</v>
      </c>
      <c r="K455">
        <v>0</v>
      </c>
      <c r="L455">
        <v>0</v>
      </c>
      <c r="M455">
        <v>0</v>
      </c>
      <c r="N455">
        <v>0</v>
      </c>
      <c r="O455">
        <v>0</v>
      </c>
      <c r="P455">
        <v>0</v>
      </c>
      <c r="Q455">
        <v>0</v>
      </c>
      <c r="R455">
        <v>0</v>
      </c>
      <c r="S455">
        <v>0</v>
      </c>
      <c r="T455">
        <v>0</v>
      </c>
      <c r="U455">
        <v>0</v>
      </c>
      <c r="V455">
        <v>0</v>
      </c>
      <c r="W455">
        <v>2.1897367496506073E-2</v>
      </c>
      <c r="X455">
        <v>8.0459923060091684E-2</v>
      </c>
      <c r="Y455">
        <v>1.3496113418322154E-2</v>
      </c>
      <c r="Z455">
        <v>2.5504918790380134E-2</v>
      </c>
      <c r="AA455">
        <v>7.0184196367030743E-2</v>
      </c>
      <c r="AB455">
        <v>1.1667317304059552E-2</v>
      </c>
      <c r="AC455">
        <v>2.1897367496506073E-2</v>
      </c>
      <c r="AD455">
        <v>8.0459923060091684E-2</v>
      </c>
      <c r="AE455">
        <v>1.3496113418322154E-2</v>
      </c>
      <c r="AF455">
        <v>2.5504918790380134E-2</v>
      </c>
      <c r="AG455">
        <v>7.0184196367030743E-2</v>
      </c>
      <c r="AH455">
        <v>1.1667317304059552E-2</v>
      </c>
      <c r="AI455">
        <v>2.1897367496506073E-2</v>
      </c>
      <c r="AJ455">
        <v>8.0459923060091684E-2</v>
      </c>
      <c r="AK455">
        <v>1.3496113418322154E-2</v>
      </c>
      <c r="AL455">
        <v>2.5504918790380134E-2</v>
      </c>
      <c r="AM455">
        <v>7.0184196367030743E-2</v>
      </c>
      <c r="AN455">
        <v>1.1667317304059552E-2</v>
      </c>
      <c r="AO455">
        <v>2.1897367496506073E-2</v>
      </c>
      <c r="AP455">
        <v>8.0459923060091684E-2</v>
      </c>
      <c r="AQ455">
        <v>1.3496113418322154E-2</v>
      </c>
      <c r="AR455">
        <v>2.5504918790380134E-2</v>
      </c>
      <c r="AS455">
        <v>7.0184196367030743E-2</v>
      </c>
      <c r="AT455">
        <v>1.1667317304059552E-2</v>
      </c>
    </row>
    <row r="456" spans="1:46" x14ac:dyDescent="0.25">
      <c r="A456" s="21" t="s">
        <v>119</v>
      </c>
      <c r="B456" s="227" t="s">
        <v>223</v>
      </c>
      <c r="C456" s="18" t="s">
        <v>224</v>
      </c>
      <c r="D456">
        <v>0</v>
      </c>
      <c r="E456">
        <v>0</v>
      </c>
      <c r="F456">
        <v>8.0459923060091684E-2</v>
      </c>
      <c r="G456">
        <v>8.0459923060091684E-2</v>
      </c>
      <c r="H456">
        <v>8.0459923060091684E-2</v>
      </c>
      <c r="I456">
        <v>8.0459923060091684E-2</v>
      </c>
      <c r="K456">
        <v>0</v>
      </c>
      <c r="L456">
        <v>0</v>
      </c>
      <c r="M456">
        <v>0</v>
      </c>
      <c r="N456">
        <v>0</v>
      </c>
      <c r="O456">
        <v>0</v>
      </c>
      <c r="P456">
        <v>0</v>
      </c>
      <c r="Q456">
        <v>0</v>
      </c>
      <c r="R456">
        <v>0</v>
      </c>
      <c r="S456">
        <v>0</v>
      </c>
      <c r="T456">
        <v>0</v>
      </c>
      <c r="U456">
        <v>0</v>
      </c>
      <c r="V456">
        <v>0</v>
      </c>
      <c r="W456">
        <v>8.0459923060091684E-2</v>
      </c>
      <c r="X456">
        <v>1.3496113418322154E-2</v>
      </c>
      <c r="Y456">
        <v>2.5504918790380134E-2</v>
      </c>
      <c r="Z456">
        <v>7.0184196367030743E-2</v>
      </c>
      <c r="AA456">
        <v>1.1667317304059552E-2</v>
      </c>
      <c r="AB456">
        <v>2.2373754336265015E-2</v>
      </c>
      <c r="AC456">
        <v>8.0459923060091684E-2</v>
      </c>
      <c r="AD456">
        <v>1.3496113418322154E-2</v>
      </c>
      <c r="AE456">
        <v>2.5504918790380134E-2</v>
      </c>
      <c r="AF456">
        <v>7.0184196367030743E-2</v>
      </c>
      <c r="AG456">
        <v>1.1667317304059552E-2</v>
      </c>
      <c r="AH456">
        <v>2.2373754336265015E-2</v>
      </c>
      <c r="AI456">
        <v>8.0459923060091684E-2</v>
      </c>
      <c r="AJ456">
        <v>1.3496113418322154E-2</v>
      </c>
      <c r="AK456">
        <v>2.5504918790380134E-2</v>
      </c>
      <c r="AL456">
        <v>7.0184196367030743E-2</v>
      </c>
      <c r="AM456">
        <v>1.1667317304059552E-2</v>
      </c>
      <c r="AN456">
        <v>2.2373754336265015E-2</v>
      </c>
      <c r="AO456">
        <v>8.0459923060091684E-2</v>
      </c>
      <c r="AP456">
        <v>1.3496113418322154E-2</v>
      </c>
      <c r="AQ456">
        <v>2.5504918790380134E-2</v>
      </c>
      <c r="AR456">
        <v>7.0184196367030743E-2</v>
      </c>
      <c r="AS456">
        <v>1.1667317304059552E-2</v>
      </c>
      <c r="AT456">
        <v>2.2373754336265015E-2</v>
      </c>
    </row>
    <row r="457" spans="1:46" x14ac:dyDescent="0.25">
      <c r="A457" s="21"/>
      <c r="B457" s="227"/>
      <c r="C457" s="18" t="s">
        <v>225</v>
      </c>
      <c r="D457">
        <v>0</v>
      </c>
      <c r="E457">
        <v>0</v>
      </c>
      <c r="F457">
        <v>1.3496113418322154E-2</v>
      </c>
      <c r="G457">
        <v>1.3496113418322154E-2</v>
      </c>
      <c r="H457">
        <v>1.3496113418322154E-2</v>
      </c>
      <c r="I457">
        <v>1.3496113418322154E-2</v>
      </c>
      <c r="K457">
        <v>0</v>
      </c>
      <c r="L457">
        <v>0</v>
      </c>
      <c r="M457">
        <v>0</v>
      </c>
      <c r="N457">
        <v>0</v>
      </c>
      <c r="O457">
        <v>0</v>
      </c>
      <c r="P457">
        <v>0</v>
      </c>
      <c r="Q457">
        <v>0</v>
      </c>
      <c r="R457">
        <v>0</v>
      </c>
      <c r="S457">
        <v>0</v>
      </c>
      <c r="T457">
        <v>0</v>
      </c>
      <c r="U457">
        <v>0</v>
      </c>
      <c r="V457">
        <v>0</v>
      </c>
      <c r="W457">
        <v>1.3496113418322154E-2</v>
      </c>
      <c r="X457">
        <v>2.5504918790380134E-2</v>
      </c>
      <c r="Y457">
        <v>7.0184196367030743E-2</v>
      </c>
      <c r="Z457">
        <v>1.1667317304059552E-2</v>
      </c>
      <c r="AA457">
        <v>2.2373754336265015E-2</v>
      </c>
      <c r="AB457">
        <v>7.9002743836781172E-2</v>
      </c>
      <c r="AC457">
        <v>1.3496113418322154E-2</v>
      </c>
      <c r="AD457">
        <v>2.5504918790380134E-2</v>
      </c>
      <c r="AE457">
        <v>7.0184196367030743E-2</v>
      </c>
      <c r="AF457">
        <v>1.1667317304059552E-2</v>
      </c>
      <c r="AG457">
        <v>2.2373754336265015E-2</v>
      </c>
      <c r="AH457">
        <v>7.9002743836781172E-2</v>
      </c>
      <c r="AI457">
        <v>1.3496113418322154E-2</v>
      </c>
      <c r="AJ457">
        <v>2.5504918790380134E-2</v>
      </c>
      <c r="AK457">
        <v>7.0184196367030743E-2</v>
      </c>
      <c r="AL457">
        <v>1.1667317304059552E-2</v>
      </c>
      <c r="AM457">
        <v>2.2373754336265015E-2</v>
      </c>
      <c r="AN457">
        <v>7.9002743836781172E-2</v>
      </c>
      <c r="AO457">
        <v>1.3496113418322154E-2</v>
      </c>
      <c r="AP457">
        <v>2.5504918790380134E-2</v>
      </c>
      <c r="AQ457">
        <v>7.0184196367030743E-2</v>
      </c>
      <c r="AR457">
        <v>1.1667317304059552E-2</v>
      </c>
      <c r="AS457">
        <v>2.2373754336265015E-2</v>
      </c>
      <c r="AT457">
        <v>7.9002743836781172E-2</v>
      </c>
    </row>
    <row r="458" spans="1:46" x14ac:dyDescent="0.25">
      <c r="A458" s="21"/>
      <c r="B458" s="227"/>
      <c r="C458" s="18" t="s">
        <v>226</v>
      </c>
      <c r="D458">
        <v>0</v>
      </c>
      <c r="E458">
        <v>0</v>
      </c>
      <c r="F458">
        <v>2.5504918790380134E-2</v>
      </c>
      <c r="G458">
        <v>2.5504918790380134E-2</v>
      </c>
      <c r="H458">
        <v>2.5504918790380134E-2</v>
      </c>
      <c r="I458">
        <v>2.5504918790380134E-2</v>
      </c>
      <c r="K458">
        <v>0</v>
      </c>
      <c r="L458">
        <v>0</v>
      </c>
      <c r="M458">
        <v>0</v>
      </c>
      <c r="N458">
        <v>0</v>
      </c>
      <c r="O458">
        <v>0</v>
      </c>
      <c r="P458">
        <v>0</v>
      </c>
      <c r="Q458">
        <v>0</v>
      </c>
      <c r="R458">
        <v>0</v>
      </c>
      <c r="S458">
        <v>0</v>
      </c>
      <c r="T458">
        <v>0</v>
      </c>
      <c r="U458">
        <v>0</v>
      </c>
      <c r="V458">
        <v>0</v>
      </c>
      <c r="W458">
        <v>2.5504918790380134E-2</v>
      </c>
      <c r="X458">
        <v>7.0184196367030743E-2</v>
      </c>
      <c r="Y458">
        <v>1.1667317304059552E-2</v>
      </c>
      <c r="Z458">
        <v>2.2373754336265015E-2</v>
      </c>
      <c r="AA458">
        <v>7.9002743836781172E-2</v>
      </c>
      <c r="AB458">
        <v>1.325169041466189E-2</v>
      </c>
      <c r="AC458">
        <v>2.5504918790380134E-2</v>
      </c>
      <c r="AD458">
        <v>7.0184196367030743E-2</v>
      </c>
      <c r="AE458">
        <v>1.1667317304059552E-2</v>
      </c>
      <c r="AF458">
        <v>2.2373754336265015E-2</v>
      </c>
      <c r="AG458">
        <v>7.9002743836781172E-2</v>
      </c>
      <c r="AH458">
        <v>1.325169041466189E-2</v>
      </c>
      <c r="AI458">
        <v>2.5504918790380134E-2</v>
      </c>
      <c r="AJ458">
        <v>7.0184196367030743E-2</v>
      </c>
      <c r="AK458">
        <v>1.1667317304059552E-2</v>
      </c>
      <c r="AL458">
        <v>2.2373754336265015E-2</v>
      </c>
      <c r="AM458">
        <v>7.9002743836781172E-2</v>
      </c>
      <c r="AN458">
        <v>1.325169041466189E-2</v>
      </c>
      <c r="AO458">
        <v>2.5504918790380134E-2</v>
      </c>
      <c r="AP458">
        <v>7.0184196367030743E-2</v>
      </c>
      <c r="AQ458">
        <v>1.1667317304059552E-2</v>
      </c>
      <c r="AR458">
        <v>2.2373754336265015E-2</v>
      </c>
      <c r="AS458">
        <v>7.9002743836781172E-2</v>
      </c>
      <c r="AT458">
        <v>1.325169041466189E-2</v>
      </c>
    </row>
    <row r="459" spans="1:46" x14ac:dyDescent="0.25">
      <c r="A459" s="21"/>
      <c r="B459" s="227" t="s">
        <v>227</v>
      </c>
      <c r="C459" s="18" t="s">
        <v>224</v>
      </c>
      <c r="D459">
        <v>0</v>
      </c>
      <c r="E459">
        <v>0</v>
      </c>
      <c r="F459">
        <v>7.0184196367030743E-2</v>
      </c>
      <c r="G459">
        <v>7.0184196367030743E-2</v>
      </c>
      <c r="H459">
        <v>7.0184196367030743E-2</v>
      </c>
      <c r="I459">
        <v>7.0184196367030743E-2</v>
      </c>
      <c r="K459">
        <v>0</v>
      </c>
      <c r="L459">
        <v>0</v>
      </c>
      <c r="M459">
        <v>0</v>
      </c>
      <c r="N459">
        <v>0</v>
      </c>
      <c r="O459">
        <v>0</v>
      </c>
      <c r="P459">
        <v>0</v>
      </c>
      <c r="Q459">
        <v>0</v>
      </c>
      <c r="R459">
        <v>0</v>
      </c>
      <c r="S459">
        <v>0</v>
      </c>
      <c r="T459">
        <v>0</v>
      </c>
      <c r="U459">
        <v>0</v>
      </c>
      <c r="V459">
        <v>0</v>
      </c>
      <c r="W459">
        <v>7.0184196367030743E-2</v>
      </c>
      <c r="X459">
        <v>1.1667317304059552E-2</v>
      </c>
      <c r="Y459">
        <v>2.2373754336265015E-2</v>
      </c>
      <c r="Z459">
        <v>7.9002743836781172E-2</v>
      </c>
      <c r="AA459">
        <v>1.325169041466189E-2</v>
      </c>
      <c r="AB459">
        <v>2.5043008856339966E-2</v>
      </c>
      <c r="AC459">
        <v>7.0184196367030743E-2</v>
      </c>
      <c r="AD459">
        <v>1.1667317304059552E-2</v>
      </c>
      <c r="AE459">
        <v>2.2373754336265015E-2</v>
      </c>
      <c r="AF459">
        <v>7.9002743836781172E-2</v>
      </c>
      <c r="AG459">
        <v>1.325169041466189E-2</v>
      </c>
      <c r="AH459">
        <v>2.5043008856339966E-2</v>
      </c>
      <c r="AI459">
        <v>7.0184196367030743E-2</v>
      </c>
      <c r="AJ459">
        <v>1.1667317304059552E-2</v>
      </c>
      <c r="AK459">
        <v>2.2373754336265015E-2</v>
      </c>
      <c r="AL459">
        <v>7.9002743836781172E-2</v>
      </c>
      <c r="AM459">
        <v>1.325169041466189E-2</v>
      </c>
      <c r="AN459">
        <v>2.5043008856339966E-2</v>
      </c>
      <c r="AO459">
        <v>7.0184196367030743E-2</v>
      </c>
      <c r="AP459">
        <v>1.1667317304059552E-2</v>
      </c>
      <c r="AQ459">
        <v>2.2373754336265015E-2</v>
      </c>
      <c r="AR459">
        <v>7.9002743836781172E-2</v>
      </c>
      <c r="AS459">
        <v>1.325169041466189E-2</v>
      </c>
      <c r="AT459">
        <v>2.5043008856339966E-2</v>
      </c>
    </row>
    <row r="460" spans="1:46" x14ac:dyDescent="0.25">
      <c r="A460" s="21"/>
      <c r="B460" s="227"/>
      <c r="C460" s="18" t="s">
        <v>225</v>
      </c>
      <c r="D460">
        <v>0</v>
      </c>
      <c r="E460">
        <v>0</v>
      </c>
      <c r="F460">
        <v>1.1667317304059552E-2</v>
      </c>
      <c r="G460">
        <v>1.1667317304059552E-2</v>
      </c>
      <c r="H460">
        <v>1.1667317304059552E-2</v>
      </c>
      <c r="I460">
        <v>1.1667317304059552E-2</v>
      </c>
      <c r="K460">
        <v>0</v>
      </c>
      <c r="L460">
        <v>0</v>
      </c>
      <c r="M460">
        <v>0</v>
      </c>
      <c r="N460">
        <v>0</v>
      </c>
      <c r="O460">
        <v>0</v>
      </c>
      <c r="P460">
        <v>0</v>
      </c>
      <c r="Q460">
        <v>0</v>
      </c>
      <c r="R460">
        <v>0</v>
      </c>
      <c r="S460">
        <v>0</v>
      </c>
      <c r="T460">
        <v>0</v>
      </c>
      <c r="U460">
        <v>0</v>
      </c>
      <c r="V460">
        <v>0</v>
      </c>
      <c r="W460">
        <v>1.1667317304059552E-2</v>
      </c>
      <c r="X460">
        <v>2.2373754336265015E-2</v>
      </c>
      <c r="Y460">
        <v>7.9002743836781172E-2</v>
      </c>
      <c r="Z460">
        <v>1.325169041466189E-2</v>
      </c>
      <c r="AA460">
        <v>2.5043008856339966E-2</v>
      </c>
      <c r="AB460">
        <v>6.8913116941881389E-2</v>
      </c>
      <c r="AC460">
        <v>1.1667317304059552E-2</v>
      </c>
      <c r="AD460">
        <v>2.2373754336265015E-2</v>
      </c>
      <c r="AE460">
        <v>7.9002743836781172E-2</v>
      </c>
      <c r="AF460">
        <v>1.325169041466189E-2</v>
      </c>
      <c r="AG460">
        <v>2.5043008856339966E-2</v>
      </c>
      <c r="AH460">
        <v>6.8913116941881389E-2</v>
      </c>
      <c r="AI460">
        <v>1.1667317304059552E-2</v>
      </c>
      <c r="AJ460">
        <v>2.2373754336265015E-2</v>
      </c>
      <c r="AK460">
        <v>7.9002743836781172E-2</v>
      </c>
      <c r="AL460">
        <v>1.325169041466189E-2</v>
      </c>
      <c r="AM460">
        <v>2.5043008856339966E-2</v>
      </c>
      <c r="AN460">
        <v>6.8913116941881389E-2</v>
      </c>
      <c r="AO460">
        <v>1.1667317304059552E-2</v>
      </c>
      <c r="AP460">
        <v>2.2373754336265015E-2</v>
      </c>
      <c r="AQ460">
        <v>7.9002743836781172E-2</v>
      </c>
      <c r="AR460">
        <v>1.325169041466189E-2</v>
      </c>
      <c r="AS460">
        <v>2.5043008856339966E-2</v>
      </c>
      <c r="AT460">
        <v>6.8913116941881389E-2</v>
      </c>
    </row>
    <row r="461" spans="1:46" x14ac:dyDescent="0.25">
      <c r="A461" s="21"/>
      <c r="B461" s="227"/>
      <c r="C461" s="18" t="s">
        <v>226</v>
      </c>
      <c r="D461">
        <v>0</v>
      </c>
      <c r="E461">
        <v>0</v>
      </c>
      <c r="F461">
        <v>2.2373754336265015E-2</v>
      </c>
      <c r="G461">
        <v>2.2373754336265015E-2</v>
      </c>
      <c r="H461">
        <v>2.2373754336265015E-2</v>
      </c>
      <c r="I461">
        <v>2.2373754336265015E-2</v>
      </c>
      <c r="K461">
        <v>0</v>
      </c>
      <c r="L461">
        <v>0</v>
      </c>
      <c r="M461">
        <v>0</v>
      </c>
      <c r="N461">
        <v>0</v>
      </c>
      <c r="O461">
        <v>0</v>
      </c>
      <c r="P461">
        <v>0</v>
      </c>
      <c r="Q461">
        <v>0</v>
      </c>
      <c r="R461">
        <v>0</v>
      </c>
      <c r="S461">
        <v>0</v>
      </c>
      <c r="T461">
        <v>0</v>
      </c>
      <c r="U461">
        <v>0</v>
      </c>
      <c r="V461">
        <v>0</v>
      </c>
      <c r="W461">
        <v>2.2373754336265015E-2</v>
      </c>
      <c r="X461">
        <v>7.9002743836781172E-2</v>
      </c>
      <c r="Y461">
        <v>1.325169041466189E-2</v>
      </c>
      <c r="Z461">
        <v>2.5043008856339966E-2</v>
      </c>
      <c r="AA461">
        <v>6.8913116941881389E-2</v>
      </c>
      <c r="AB461">
        <v>1.1456014934871984E-2</v>
      </c>
      <c r="AC461">
        <v>2.2373754336265015E-2</v>
      </c>
      <c r="AD461">
        <v>7.9002743836781172E-2</v>
      </c>
      <c r="AE461">
        <v>1.325169041466189E-2</v>
      </c>
      <c r="AF461">
        <v>2.5043008856339966E-2</v>
      </c>
      <c r="AG461">
        <v>6.8913116941881389E-2</v>
      </c>
      <c r="AH461">
        <v>1.1456014934871984E-2</v>
      </c>
      <c r="AI461">
        <v>2.2373754336265015E-2</v>
      </c>
      <c r="AJ461">
        <v>7.9002743836781172E-2</v>
      </c>
      <c r="AK461">
        <v>1.325169041466189E-2</v>
      </c>
      <c r="AL461">
        <v>2.5043008856339966E-2</v>
      </c>
      <c r="AM461">
        <v>6.8913116941881389E-2</v>
      </c>
      <c r="AN461">
        <v>1.1456014934871984E-2</v>
      </c>
      <c r="AO461">
        <v>2.2373754336265015E-2</v>
      </c>
      <c r="AP461">
        <v>7.9002743836781172E-2</v>
      </c>
      <c r="AQ461">
        <v>1.325169041466189E-2</v>
      </c>
      <c r="AR461">
        <v>2.5043008856339966E-2</v>
      </c>
      <c r="AS461">
        <v>6.8913116941881389E-2</v>
      </c>
      <c r="AT461">
        <v>1.1456014934871984E-2</v>
      </c>
    </row>
    <row r="462" spans="1:46" x14ac:dyDescent="0.25">
      <c r="A462" s="21" t="s">
        <v>120</v>
      </c>
      <c r="B462" s="227" t="s">
        <v>223</v>
      </c>
      <c r="C462" s="18" t="s">
        <v>224</v>
      </c>
      <c r="D462">
        <v>0</v>
      </c>
      <c r="E462">
        <v>0</v>
      </c>
      <c r="F462">
        <v>7.9002743836781172E-2</v>
      </c>
      <c r="G462">
        <v>7.9002743836781172E-2</v>
      </c>
      <c r="H462">
        <v>7.9002743836781172E-2</v>
      </c>
      <c r="I462">
        <v>7.9002743836781172E-2</v>
      </c>
      <c r="K462">
        <v>0</v>
      </c>
      <c r="L462">
        <v>0</v>
      </c>
      <c r="M462">
        <v>0</v>
      </c>
      <c r="N462">
        <v>0</v>
      </c>
      <c r="O462">
        <v>0</v>
      </c>
      <c r="P462">
        <v>0</v>
      </c>
      <c r="Q462">
        <v>0</v>
      </c>
      <c r="R462">
        <v>0</v>
      </c>
      <c r="S462">
        <v>0</v>
      </c>
      <c r="T462">
        <v>0</v>
      </c>
      <c r="U462">
        <v>0</v>
      </c>
      <c r="V462">
        <v>0</v>
      </c>
      <c r="W462">
        <v>7.9002743836781172E-2</v>
      </c>
      <c r="X462">
        <v>1.325169041466189E-2</v>
      </c>
      <c r="Y462">
        <v>2.5043008856339966E-2</v>
      </c>
      <c r="Z462">
        <v>6.8913116941881389E-2</v>
      </c>
      <c r="AA462">
        <v>1.1456014934871984E-2</v>
      </c>
      <c r="AB462">
        <v>2.1968551736929819E-2</v>
      </c>
      <c r="AC462">
        <v>7.9002743836781172E-2</v>
      </c>
      <c r="AD462">
        <v>1.325169041466189E-2</v>
      </c>
      <c r="AE462">
        <v>2.5043008856339966E-2</v>
      </c>
      <c r="AF462">
        <v>6.8913116941881389E-2</v>
      </c>
      <c r="AG462">
        <v>1.1456014934871984E-2</v>
      </c>
      <c r="AH462">
        <v>2.1968551736929819E-2</v>
      </c>
      <c r="AI462">
        <v>7.9002743836781172E-2</v>
      </c>
      <c r="AJ462">
        <v>1.325169041466189E-2</v>
      </c>
      <c r="AK462">
        <v>2.5043008856339966E-2</v>
      </c>
      <c r="AL462">
        <v>6.8913116941881389E-2</v>
      </c>
      <c r="AM462">
        <v>1.1456014934871984E-2</v>
      </c>
      <c r="AN462">
        <v>2.1968551736929819E-2</v>
      </c>
      <c r="AO462">
        <v>7.9002743836781172E-2</v>
      </c>
      <c r="AP462">
        <v>1.325169041466189E-2</v>
      </c>
      <c r="AQ462">
        <v>2.5043008856339966E-2</v>
      </c>
      <c r="AR462">
        <v>6.8913116941881389E-2</v>
      </c>
      <c r="AS462">
        <v>1.1456014934871984E-2</v>
      </c>
      <c r="AT462">
        <v>2.1968551736929819E-2</v>
      </c>
    </row>
    <row r="463" spans="1:46" x14ac:dyDescent="0.25">
      <c r="A463" s="21"/>
      <c r="B463" s="227"/>
      <c r="C463" s="18" t="s">
        <v>225</v>
      </c>
      <c r="D463">
        <v>0</v>
      </c>
      <c r="E463">
        <v>0</v>
      </c>
      <c r="F463">
        <v>1.325169041466189E-2</v>
      </c>
      <c r="G463">
        <v>1.325169041466189E-2</v>
      </c>
      <c r="H463">
        <v>1.325169041466189E-2</v>
      </c>
      <c r="I463">
        <v>1.325169041466189E-2</v>
      </c>
      <c r="K463">
        <v>0</v>
      </c>
      <c r="L463">
        <v>0</v>
      </c>
      <c r="M463">
        <v>0</v>
      </c>
      <c r="N463">
        <v>0</v>
      </c>
      <c r="O463">
        <v>0</v>
      </c>
      <c r="P463">
        <v>0.63917160371040183</v>
      </c>
      <c r="Q463">
        <v>0</v>
      </c>
      <c r="R463">
        <v>0</v>
      </c>
      <c r="S463">
        <v>0</v>
      </c>
      <c r="T463">
        <v>0</v>
      </c>
      <c r="U463">
        <v>0</v>
      </c>
      <c r="V463">
        <v>0.63917160371040183</v>
      </c>
      <c r="W463">
        <v>1.325169041466189E-2</v>
      </c>
      <c r="X463">
        <v>2.5043008856339966E-2</v>
      </c>
      <c r="Y463">
        <v>6.8913116941881389E-2</v>
      </c>
      <c r="Z463">
        <v>1.1456014934871984E-2</v>
      </c>
      <c r="AA463">
        <v>2.1968551736929819E-2</v>
      </c>
      <c r="AB463">
        <v>1.7131701679461522E-3</v>
      </c>
      <c r="AC463">
        <v>1.325169041466189E-2</v>
      </c>
      <c r="AD463">
        <v>2.5043008856339966E-2</v>
      </c>
      <c r="AE463">
        <v>6.8913116941881389E-2</v>
      </c>
      <c r="AF463">
        <v>1.1456014934871984E-2</v>
      </c>
      <c r="AG463">
        <v>2.1968551736929819E-2</v>
      </c>
      <c r="AH463">
        <v>1.7131701679461522E-3</v>
      </c>
      <c r="AI463">
        <v>1.325169041466189E-2</v>
      </c>
      <c r="AJ463">
        <v>2.5043008856339966E-2</v>
      </c>
      <c r="AK463">
        <v>6.8913116941881389E-2</v>
      </c>
      <c r="AL463">
        <v>1.1456014934871984E-2</v>
      </c>
      <c r="AM463">
        <v>2.1968551736929819E-2</v>
      </c>
      <c r="AN463">
        <v>0.64088477387834797</v>
      </c>
      <c r="AO463">
        <v>1.325169041466189E-2</v>
      </c>
      <c r="AP463">
        <v>2.5043008856339966E-2</v>
      </c>
      <c r="AQ463">
        <v>6.8913116941881389E-2</v>
      </c>
      <c r="AR463">
        <v>1.1456014934871984E-2</v>
      </c>
      <c r="AS463">
        <v>2.1968551736929819E-2</v>
      </c>
      <c r="AT463">
        <v>0.64088477387834797</v>
      </c>
    </row>
    <row r="464" spans="1:46" x14ac:dyDescent="0.25">
      <c r="A464" s="21"/>
      <c r="B464" s="227"/>
      <c r="C464" s="18" t="s">
        <v>226</v>
      </c>
      <c r="D464">
        <v>0</v>
      </c>
      <c r="E464">
        <v>0</v>
      </c>
      <c r="F464">
        <v>2.5043008856339966E-2</v>
      </c>
      <c r="G464">
        <v>2.5043008856339966E-2</v>
      </c>
      <c r="H464">
        <v>2.5043008856339966E-2</v>
      </c>
      <c r="I464">
        <v>2.5043008856339966E-2</v>
      </c>
      <c r="K464">
        <v>0</v>
      </c>
      <c r="L464">
        <v>0</v>
      </c>
      <c r="M464">
        <v>0</v>
      </c>
      <c r="N464">
        <v>0</v>
      </c>
      <c r="O464">
        <v>0.63917160371040183</v>
      </c>
      <c r="P464">
        <v>2.9966408558178222E-2</v>
      </c>
      <c r="Q464">
        <v>0</v>
      </c>
      <c r="R464">
        <v>0</v>
      </c>
      <c r="S464">
        <v>0</v>
      </c>
      <c r="T464">
        <v>0</v>
      </c>
      <c r="U464">
        <v>0.63917160371040183</v>
      </c>
      <c r="V464">
        <v>2.9966408558178222E-2</v>
      </c>
      <c r="W464">
        <v>2.5043008856339966E-2</v>
      </c>
      <c r="X464">
        <v>6.8913116941881389E-2</v>
      </c>
      <c r="Y464">
        <v>1.1456014934871984E-2</v>
      </c>
      <c r="Z464">
        <v>2.1968551736929819E-2</v>
      </c>
      <c r="AA464">
        <v>1.7131701679461522E-3</v>
      </c>
      <c r="AB464">
        <v>2.873621799789593E-4</v>
      </c>
      <c r="AC464">
        <v>2.5043008856339966E-2</v>
      </c>
      <c r="AD464">
        <v>6.8913116941881389E-2</v>
      </c>
      <c r="AE464">
        <v>1.1456014934871984E-2</v>
      </c>
      <c r="AF464">
        <v>2.1968551736929819E-2</v>
      </c>
      <c r="AG464">
        <v>1.7131701679461522E-3</v>
      </c>
      <c r="AH464">
        <v>2.873621799789593E-4</v>
      </c>
      <c r="AI464">
        <v>2.5043008856339966E-2</v>
      </c>
      <c r="AJ464">
        <v>6.8913116941881389E-2</v>
      </c>
      <c r="AK464">
        <v>1.1456014934871984E-2</v>
      </c>
      <c r="AL464">
        <v>2.1968551736929819E-2</v>
      </c>
      <c r="AM464">
        <v>0.64088477387834797</v>
      </c>
      <c r="AN464">
        <v>3.025377073815718E-2</v>
      </c>
      <c r="AO464">
        <v>2.5043008856339966E-2</v>
      </c>
      <c r="AP464">
        <v>6.8913116941881389E-2</v>
      </c>
      <c r="AQ464">
        <v>1.1456014934871984E-2</v>
      </c>
      <c r="AR464">
        <v>2.1968551736929819E-2</v>
      </c>
      <c r="AS464">
        <v>0.64088477387834797</v>
      </c>
      <c r="AT464">
        <v>3.025377073815718E-2</v>
      </c>
    </row>
    <row r="465" spans="1:46" x14ac:dyDescent="0.25">
      <c r="A465" s="21"/>
      <c r="B465" s="227" t="s">
        <v>227</v>
      </c>
      <c r="C465" s="18" t="s">
        <v>224</v>
      </c>
      <c r="D465">
        <v>0</v>
      </c>
      <c r="E465">
        <v>0</v>
      </c>
      <c r="F465">
        <v>6.8913116941881389E-2</v>
      </c>
      <c r="G465">
        <v>6.8913116941881389E-2</v>
      </c>
      <c r="H465">
        <v>6.8913116941881389E-2</v>
      </c>
      <c r="I465">
        <v>6.8913116941881389E-2</v>
      </c>
      <c r="K465">
        <v>0</v>
      </c>
      <c r="L465">
        <v>0</v>
      </c>
      <c r="M465">
        <v>0</v>
      </c>
      <c r="N465">
        <v>0.63917160371040183</v>
      </c>
      <c r="O465">
        <v>2.9966408558178222E-2</v>
      </c>
      <c r="P465">
        <v>7.4378344140482E-2</v>
      </c>
      <c r="Q465">
        <v>0</v>
      </c>
      <c r="R465">
        <v>0</v>
      </c>
      <c r="S465">
        <v>0</v>
      </c>
      <c r="T465">
        <v>0.63917160371040183</v>
      </c>
      <c r="U465">
        <v>2.9966408558178222E-2</v>
      </c>
      <c r="V465">
        <v>7.4378344140482E-2</v>
      </c>
      <c r="W465">
        <v>6.8913116941881389E-2</v>
      </c>
      <c r="X465">
        <v>1.1456014934871984E-2</v>
      </c>
      <c r="Y465">
        <v>2.1968551736929819E-2</v>
      </c>
      <c r="Z465">
        <v>1.7131701679461522E-3</v>
      </c>
      <c r="AA465">
        <v>2.873621799789593E-4</v>
      </c>
      <c r="AB465">
        <v>5.430562738039824E-4</v>
      </c>
      <c r="AC465">
        <v>6.8913116941881389E-2</v>
      </c>
      <c r="AD465">
        <v>1.1456014934871984E-2</v>
      </c>
      <c r="AE465">
        <v>2.1968551736929819E-2</v>
      </c>
      <c r="AF465">
        <v>1.7131701679461522E-3</v>
      </c>
      <c r="AG465">
        <v>2.873621799789593E-4</v>
      </c>
      <c r="AH465">
        <v>5.430562738039824E-4</v>
      </c>
      <c r="AI465">
        <v>6.8913116941881389E-2</v>
      </c>
      <c r="AJ465">
        <v>1.1456014934871984E-2</v>
      </c>
      <c r="AK465">
        <v>2.1968551736929819E-2</v>
      </c>
      <c r="AL465">
        <v>0.64088477387834797</v>
      </c>
      <c r="AM465">
        <v>3.025377073815718E-2</v>
      </c>
      <c r="AN465">
        <v>7.492140041428598E-2</v>
      </c>
      <c r="AO465">
        <v>6.8913116941881389E-2</v>
      </c>
      <c r="AP465">
        <v>1.1456014934871984E-2</v>
      </c>
      <c r="AQ465">
        <v>2.1968551736929819E-2</v>
      </c>
      <c r="AR465">
        <v>0.64088477387834797</v>
      </c>
      <c r="AS465">
        <v>3.025377073815718E-2</v>
      </c>
      <c r="AT465">
        <v>7.492140041428598E-2</v>
      </c>
    </row>
    <row r="466" spans="1:46" x14ac:dyDescent="0.25">
      <c r="A466" s="21"/>
      <c r="B466" s="227"/>
      <c r="C466" s="18" t="s">
        <v>225</v>
      </c>
      <c r="D466">
        <v>0</v>
      </c>
      <c r="E466">
        <v>0</v>
      </c>
      <c r="F466">
        <v>1.1456014934871984E-2</v>
      </c>
      <c r="G466">
        <v>1.1456014934871984E-2</v>
      </c>
      <c r="H466">
        <v>1.1456014934871984E-2</v>
      </c>
      <c r="I466">
        <v>1.1456014934871984E-2</v>
      </c>
      <c r="K466">
        <v>0</v>
      </c>
      <c r="L466">
        <v>0</v>
      </c>
      <c r="M466">
        <v>0.63917160371040183</v>
      </c>
      <c r="N466">
        <v>2.9966408558178222E-2</v>
      </c>
      <c r="O466">
        <v>7.4378344140482E-2</v>
      </c>
      <c r="P466">
        <v>0.58537340272153082</v>
      </c>
      <c r="Q466">
        <v>0</v>
      </c>
      <c r="R466">
        <v>0</v>
      </c>
      <c r="S466">
        <v>0.63917160371040183</v>
      </c>
      <c r="T466">
        <v>2.9966408558178222E-2</v>
      </c>
      <c r="U466">
        <v>7.4378344140482E-2</v>
      </c>
      <c r="V466">
        <v>0.58537340272153082</v>
      </c>
      <c r="W466">
        <v>1.1456014934871984E-2</v>
      </c>
      <c r="X466">
        <v>2.1968551736929819E-2</v>
      </c>
      <c r="Y466">
        <v>1.7131701679461522E-3</v>
      </c>
      <c r="Z466">
        <v>2.873621799789593E-4</v>
      </c>
      <c r="AA466">
        <v>5.430562738039824E-4</v>
      </c>
      <c r="AB466">
        <v>1.4943771619999207E-3</v>
      </c>
      <c r="AC466">
        <v>1.1456014934871984E-2</v>
      </c>
      <c r="AD466">
        <v>2.1968551736929819E-2</v>
      </c>
      <c r="AE466">
        <v>1.7131701679461522E-3</v>
      </c>
      <c r="AF466">
        <v>2.873621799789593E-4</v>
      </c>
      <c r="AG466">
        <v>5.430562738039824E-4</v>
      </c>
      <c r="AH466">
        <v>1.4943771619999207E-3</v>
      </c>
      <c r="AI466">
        <v>1.1456014934871984E-2</v>
      </c>
      <c r="AJ466">
        <v>2.1968551736929819E-2</v>
      </c>
      <c r="AK466">
        <v>0.64088477387834797</v>
      </c>
      <c r="AL466">
        <v>3.025377073815718E-2</v>
      </c>
      <c r="AM466">
        <v>7.492140041428598E-2</v>
      </c>
      <c r="AN466">
        <v>0.58686777988353078</v>
      </c>
      <c r="AO466">
        <v>1.1456014934871984E-2</v>
      </c>
      <c r="AP466">
        <v>2.1968551736929819E-2</v>
      </c>
      <c r="AQ466">
        <v>0.64088477387834797</v>
      </c>
      <c r="AR466">
        <v>3.025377073815718E-2</v>
      </c>
      <c r="AS466">
        <v>7.492140041428598E-2</v>
      </c>
      <c r="AT466">
        <v>0.58686777988353078</v>
      </c>
    </row>
    <row r="467" spans="1:46" x14ac:dyDescent="0.25">
      <c r="A467" s="21"/>
      <c r="B467" s="227"/>
      <c r="C467" s="18" t="s">
        <v>226</v>
      </c>
      <c r="D467">
        <v>0</v>
      </c>
      <c r="E467">
        <v>0</v>
      </c>
      <c r="F467">
        <v>2.1968551736929819E-2</v>
      </c>
      <c r="G467">
        <v>2.1968551736929819E-2</v>
      </c>
      <c r="H467">
        <v>2.1968551736929819E-2</v>
      </c>
      <c r="I467">
        <v>2.1968551736929819E-2</v>
      </c>
      <c r="K467">
        <v>0</v>
      </c>
      <c r="L467">
        <v>0.63917160371040183</v>
      </c>
      <c r="M467">
        <v>2.9966408558178222E-2</v>
      </c>
      <c r="N467">
        <v>7.4378344140482E-2</v>
      </c>
      <c r="O467">
        <v>0.58537340272153082</v>
      </c>
      <c r="P467">
        <v>2.5136856497339224E-2</v>
      </c>
      <c r="Q467">
        <v>0</v>
      </c>
      <c r="R467">
        <v>0.63917160371040183</v>
      </c>
      <c r="S467">
        <v>2.9966408558178222E-2</v>
      </c>
      <c r="T467">
        <v>7.4378344140482E-2</v>
      </c>
      <c r="U467">
        <v>0.58537340272153082</v>
      </c>
      <c r="V467">
        <v>2.5136856497339224E-2</v>
      </c>
      <c r="W467">
        <v>2.1968551736929819E-2</v>
      </c>
      <c r="X467">
        <v>1.7131701679461522E-3</v>
      </c>
      <c r="Y467">
        <v>2.873621799789593E-4</v>
      </c>
      <c r="Z467">
        <v>5.430562738039824E-4</v>
      </c>
      <c r="AA467">
        <v>1.4943771619999207E-3</v>
      </c>
      <c r="AB467">
        <v>2.4842305566646629E-4</v>
      </c>
      <c r="AC467">
        <v>2.1968551736929819E-2</v>
      </c>
      <c r="AD467">
        <v>1.7131701679461522E-3</v>
      </c>
      <c r="AE467">
        <v>2.873621799789593E-4</v>
      </c>
      <c r="AF467">
        <v>5.430562738039824E-4</v>
      </c>
      <c r="AG467">
        <v>1.4943771619999207E-3</v>
      </c>
      <c r="AH467">
        <v>2.4842305566646629E-4</v>
      </c>
      <c r="AI467">
        <v>2.1968551736929819E-2</v>
      </c>
      <c r="AJ467">
        <v>0.64088477387834797</v>
      </c>
      <c r="AK467">
        <v>3.025377073815718E-2</v>
      </c>
      <c r="AL467">
        <v>7.492140041428598E-2</v>
      </c>
      <c r="AM467">
        <v>0.58686777988353078</v>
      </c>
      <c r="AN467">
        <v>2.538527955300569E-2</v>
      </c>
      <c r="AO467">
        <v>2.1968551736929819E-2</v>
      </c>
      <c r="AP467">
        <v>0.64088477387834797</v>
      </c>
      <c r="AQ467">
        <v>3.025377073815718E-2</v>
      </c>
      <c r="AR467">
        <v>7.492140041428598E-2</v>
      </c>
      <c r="AS467">
        <v>0.58686777988353078</v>
      </c>
      <c r="AT467">
        <v>2.538527955300569E-2</v>
      </c>
    </row>
    <row r="468" spans="1:46" x14ac:dyDescent="0.25">
      <c r="A468" s="21" t="s">
        <v>121</v>
      </c>
      <c r="B468" s="227" t="s">
        <v>223</v>
      </c>
      <c r="C468" s="18" t="s">
        <v>224</v>
      </c>
      <c r="D468">
        <v>0.63917160371040183</v>
      </c>
      <c r="E468">
        <v>0.63917160371040183</v>
      </c>
      <c r="F468">
        <v>1.7131701679461522E-3</v>
      </c>
      <c r="G468">
        <v>1.7131701679461522E-3</v>
      </c>
      <c r="H468">
        <v>0.64088477387834797</v>
      </c>
      <c r="I468">
        <v>0.64088477387834797</v>
      </c>
      <c r="K468">
        <v>0.63917160371040183</v>
      </c>
      <c r="L468">
        <v>2.9966408558178222E-2</v>
      </c>
      <c r="M468">
        <v>7.4378344140482E-2</v>
      </c>
      <c r="N468">
        <v>0.58537340272153082</v>
      </c>
      <c r="O468">
        <v>2.5136856497339224E-2</v>
      </c>
      <c r="P468">
        <v>6.6162485119381664E-2</v>
      </c>
      <c r="Q468">
        <v>0.63917160371040183</v>
      </c>
      <c r="R468">
        <v>2.9966408558178222E-2</v>
      </c>
      <c r="S468">
        <v>7.4378344140482E-2</v>
      </c>
      <c r="T468">
        <v>0.58537340272153082</v>
      </c>
      <c r="U468">
        <v>2.5136856497339224E-2</v>
      </c>
      <c r="V468">
        <v>6.6162485119381664E-2</v>
      </c>
      <c r="W468">
        <v>1.7131701679461522E-3</v>
      </c>
      <c r="X468">
        <v>2.873621799789593E-4</v>
      </c>
      <c r="Y468">
        <v>5.430562738039824E-4</v>
      </c>
      <c r="Z468">
        <v>1.4943771619999207E-3</v>
      </c>
      <c r="AA468">
        <v>2.4842305566646629E-4</v>
      </c>
      <c r="AB468">
        <v>4.7638683975894676E-4</v>
      </c>
      <c r="AC468">
        <v>1.7131701679461522E-3</v>
      </c>
      <c r="AD468">
        <v>2.873621799789593E-4</v>
      </c>
      <c r="AE468">
        <v>5.430562738039824E-4</v>
      </c>
      <c r="AF468">
        <v>1.4943771619999207E-3</v>
      </c>
      <c r="AG468">
        <v>2.4842305566646629E-4</v>
      </c>
      <c r="AH468">
        <v>4.7638683975894676E-4</v>
      </c>
      <c r="AI468">
        <v>0.64088477387834797</v>
      </c>
      <c r="AJ468">
        <v>3.025377073815718E-2</v>
      </c>
      <c r="AK468">
        <v>7.492140041428598E-2</v>
      </c>
      <c r="AL468">
        <v>0.58686777988353078</v>
      </c>
      <c r="AM468">
        <v>2.538527955300569E-2</v>
      </c>
      <c r="AN468">
        <v>6.6638871959140616E-2</v>
      </c>
      <c r="AO468">
        <v>0.64088477387834797</v>
      </c>
      <c r="AP468">
        <v>3.025377073815718E-2</v>
      </c>
      <c r="AQ468">
        <v>7.492140041428598E-2</v>
      </c>
      <c r="AR468">
        <v>0.58686777988353078</v>
      </c>
      <c r="AS468">
        <v>2.538527955300569E-2</v>
      </c>
      <c r="AT468">
        <v>6.6638871959140616E-2</v>
      </c>
    </row>
    <row r="469" spans="1:46" x14ac:dyDescent="0.25">
      <c r="A469" s="21"/>
      <c r="B469" s="227"/>
      <c r="C469" s="18" t="s">
        <v>225</v>
      </c>
      <c r="D469">
        <v>2.9966408558178222E-2</v>
      </c>
      <c r="E469">
        <v>2.9966408558178222E-2</v>
      </c>
      <c r="F469">
        <v>2.873621799789593E-4</v>
      </c>
      <c r="G469">
        <v>2.873621799789593E-4</v>
      </c>
      <c r="H469">
        <v>3.025377073815718E-2</v>
      </c>
      <c r="I469">
        <v>3.025377073815718E-2</v>
      </c>
      <c r="K469">
        <v>2.9966408558178222E-2</v>
      </c>
      <c r="L469">
        <v>7.4378344140482E-2</v>
      </c>
      <c r="M469">
        <v>0.58537340272153082</v>
      </c>
      <c r="N469">
        <v>2.5136856497339224E-2</v>
      </c>
      <c r="O469">
        <v>6.6162485119381664E-2</v>
      </c>
      <c r="P469">
        <v>9.50235117516131E-3</v>
      </c>
      <c r="Q469">
        <v>2.9966408558178222E-2</v>
      </c>
      <c r="R469">
        <v>7.4378344140482E-2</v>
      </c>
      <c r="S469">
        <v>0.58537340272153082</v>
      </c>
      <c r="T469">
        <v>2.5136856497339224E-2</v>
      </c>
      <c r="U469">
        <v>6.6162485119381664E-2</v>
      </c>
      <c r="V469">
        <v>9.50235117516131E-3</v>
      </c>
      <c r="W469">
        <v>2.873621799789593E-4</v>
      </c>
      <c r="X469">
        <v>5.430562738039824E-4</v>
      </c>
      <c r="Y469">
        <v>1.4943771619999207E-3</v>
      </c>
      <c r="Z469">
        <v>2.4842305566646629E-4</v>
      </c>
      <c r="AA469">
        <v>4.7638683975894676E-4</v>
      </c>
      <c r="AB469">
        <v>2.3039185017206878E-5</v>
      </c>
      <c r="AC469">
        <v>2.873621799789593E-4</v>
      </c>
      <c r="AD469">
        <v>5.430562738039824E-4</v>
      </c>
      <c r="AE469">
        <v>1.4943771619999207E-3</v>
      </c>
      <c r="AF469">
        <v>2.4842305566646629E-4</v>
      </c>
      <c r="AG469">
        <v>4.7638683975894676E-4</v>
      </c>
      <c r="AH469">
        <v>2.3039185017206878E-5</v>
      </c>
      <c r="AI469">
        <v>3.025377073815718E-2</v>
      </c>
      <c r="AJ469">
        <v>7.492140041428598E-2</v>
      </c>
      <c r="AK469">
        <v>0.58686777988353078</v>
      </c>
      <c r="AL469">
        <v>2.538527955300569E-2</v>
      </c>
      <c r="AM469">
        <v>6.6638871959140616E-2</v>
      </c>
      <c r="AN469">
        <v>9.5253903601785171E-3</v>
      </c>
      <c r="AO469">
        <v>3.025377073815718E-2</v>
      </c>
      <c r="AP469">
        <v>7.492140041428598E-2</v>
      </c>
      <c r="AQ469">
        <v>0.58686777988353078</v>
      </c>
      <c r="AR469">
        <v>2.538527955300569E-2</v>
      </c>
      <c r="AS469">
        <v>6.6638871959140616E-2</v>
      </c>
      <c r="AT469">
        <v>9.5253903601785171E-3</v>
      </c>
    </row>
    <row r="470" spans="1:46" x14ac:dyDescent="0.25">
      <c r="A470" s="21"/>
      <c r="B470" s="227"/>
      <c r="C470" s="18" t="s">
        <v>226</v>
      </c>
      <c r="D470">
        <v>7.4378344140482E-2</v>
      </c>
      <c r="E470">
        <v>7.4378344140482E-2</v>
      </c>
      <c r="F470">
        <v>5.430562738039824E-4</v>
      </c>
      <c r="G470">
        <v>5.430562738039824E-4</v>
      </c>
      <c r="H470">
        <v>7.492140041428598E-2</v>
      </c>
      <c r="I470">
        <v>7.492140041428598E-2</v>
      </c>
      <c r="K470">
        <v>7.4378344140482E-2</v>
      </c>
      <c r="L470">
        <v>0.58537340272153082</v>
      </c>
      <c r="M470">
        <v>2.5136856497339224E-2</v>
      </c>
      <c r="N470">
        <v>6.6162485119381664E-2</v>
      </c>
      <c r="O470">
        <v>9.50235117516131E-3</v>
      </c>
      <c r="P470">
        <v>4.4550060723158309E-4</v>
      </c>
      <c r="Q470">
        <v>7.4378344140482E-2</v>
      </c>
      <c r="R470">
        <v>0.58537340272153082</v>
      </c>
      <c r="S470">
        <v>2.5136856497339224E-2</v>
      </c>
      <c r="T470">
        <v>6.6162485119381664E-2</v>
      </c>
      <c r="U470">
        <v>9.50235117516131E-3</v>
      </c>
      <c r="V470">
        <v>4.4550060723158309E-4</v>
      </c>
      <c r="W470">
        <v>5.430562738039824E-4</v>
      </c>
      <c r="X470">
        <v>1.4943771619999207E-3</v>
      </c>
      <c r="Y470">
        <v>2.4842305566646629E-4</v>
      </c>
      <c r="Z470">
        <v>4.7638683975894676E-4</v>
      </c>
      <c r="AA470">
        <v>2.3039185017206878E-5</v>
      </c>
      <c r="AB470">
        <v>3.8645258686825563E-6</v>
      </c>
      <c r="AC470">
        <v>5.430562738039824E-4</v>
      </c>
      <c r="AD470">
        <v>1.4943771619999207E-3</v>
      </c>
      <c r="AE470">
        <v>2.4842305566646629E-4</v>
      </c>
      <c r="AF470">
        <v>4.7638683975894676E-4</v>
      </c>
      <c r="AG470">
        <v>2.3039185017206878E-5</v>
      </c>
      <c r="AH470">
        <v>3.8645258686825563E-6</v>
      </c>
      <c r="AI470">
        <v>7.492140041428598E-2</v>
      </c>
      <c r="AJ470">
        <v>0.58686777988353078</v>
      </c>
      <c r="AK470">
        <v>2.538527955300569E-2</v>
      </c>
      <c r="AL470">
        <v>6.6638871959140616E-2</v>
      </c>
      <c r="AM470">
        <v>9.5253903601785171E-3</v>
      </c>
      <c r="AN470">
        <v>4.4936513310026564E-4</v>
      </c>
      <c r="AO470">
        <v>7.492140041428598E-2</v>
      </c>
      <c r="AP470">
        <v>0.58686777988353078</v>
      </c>
      <c r="AQ470">
        <v>2.538527955300569E-2</v>
      </c>
      <c r="AR470">
        <v>6.6638871959140616E-2</v>
      </c>
      <c r="AS470">
        <v>9.5253903601785171E-3</v>
      </c>
      <c r="AT470">
        <v>4.4936513310026564E-4</v>
      </c>
    </row>
    <row r="471" spans="1:46" x14ac:dyDescent="0.25">
      <c r="A471" s="21"/>
      <c r="B471" s="227" t="s">
        <v>227</v>
      </c>
      <c r="C471" s="18" t="s">
        <v>224</v>
      </c>
      <c r="D471">
        <v>0.58537340272153082</v>
      </c>
      <c r="E471">
        <v>0.58537340272153082</v>
      </c>
      <c r="F471">
        <v>1.4943771619999207E-3</v>
      </c>
      <c r="G471">
        <v>1.4943771619999207E-3</v>
      </c>
      <c r="H471">
        <v>0.58686777988353078</v>
      </c>
      <c r="I471">
        <v>0.58686777988353078</v>
      </c>
      <c r="K471">
        <v>0.58537340272153082</v>
      </c>
      <c r="L471">
        <v>2.5136856497339224E-2</v>
      </c>
      <c r="M471">
        <v>6.6162485119381664E-2</v>
      </c>
      <c r="N471">
        <v>9.50235117516131E-3</v>
      </c>
      <c r="O471">
        <v>4.4550060723158309E-4</v>
      </c>
      <c r="P471">
        <v>1.105758049555166E-3</v>
      </c>
      <c r="Q471">
        <v>0.58537340272153082</v>
      </c>
      <c r="R471">
        <v>2.5136856497339224E-2</v>
      </c>
      <c r="S471">
        <v>6.6162485119381664E-2</v>
      </c>
      <c r="T471">
        <v>9.50235117516131E-3</v>
      </c>
      <c r="U471">
        <v>4.4550060723158309E-4</v>
      </c>
      <c r="V471">
        <v>1.105758049555166E-3</v>
      </c>
      <c r="W471">
        <v>1.4943771619999207E-3</v>
      </c>
      <c r="X471">
        <v>2.4842305566646629E-4</v>
      </c>
      <c r="Y471">
        <v>4.7638683975894676E-4</v>
      </c>
      <c r="Z471">
        <v>2.3039185017206878E-5</v>
      </c>
      <c r="AA471">
        <v>3.8645258686825563E-6</v>
      </c>
      <c r="AB471">
        <v>7.3031705787432134E-6</v>
      </c>
      <c r="AC471">
        <v>1.4943771619999207E-3</v>
      </c>
      <c r="AD471">
        <v>2.4842305566646629E-4</v>
      </c>
      <c r="AE471">
        <v>4.7638683975894676E-4</v>
      </c>
      <c r="AF471">
        <v>2.3039185017206878E-5</v>
      </c>
      <c r="AG471">
        <v>3.8645258686825563E-6</v>
      </c>
      <c r="AH471">
        <v>7.3031705787432134E-6</v>
      </c>
      <c r="AI471">
        <v>0.58686777988353078</v>
      </c>
      <c r="AJ471">
        <v>2.538527955300569E-2</v>
      </c>
      <c r="AK471">
        <v>6.6638871959140616E-2</v>
      </c>
      <c r="AL471">
        <v>9.5253903601785171E-3</v>
      </c>
      <c r="AM471">
        <v>4.4936513310026564E-4</v>
      </c>
      <c r="AN471">
        <v>1.1130612201339092E-3</v>
      </c>
      <c r="AO471">
        <v>0.58686777988353078</v>
      </c>
      <c r="AP471">
        <v>2.538527955300569E-2</v>
      </c>
      <c r="AQ471">
        <v>6.6638871959140616E-2</v>
      </c>
      <c r="AR471">
        <v>9.5253903601785171E-3</v>
      </c>
      <c r="AS471">
        <v>4.4936513310026564E-4</v>
      </c>
      <c r="AT471">
        <v>1.1130612201339092E-3</v>
      </c>
    </row>
    <row r="472" spans="1:46" x14ac:dyDescent="0.25">
      <c r="A472" s="21"/>
      <c r="B472" s="227"/>
      <c r="C472" s="18" t="s">
        <v>225</v>
      </c>
      <c r="D472">
        <v>2.5136856497339224E-2</v>
      </c>
      <c r="E472">
        <v>2.5136856497339224E-2</v>
      </c>
      <c r="F472">
        <v>2.4842305566646629E-4</v>
      </c>
      <c r="G472">
        <v>2.4842305566646629E-4</v>
      </c>
      <c r="H472">
        <v>2.538527955300569E-2</v>
      </c>
      <c r="I472">
        <v>2.538527955300569E-2</v>
      </c>
      <c r="K472">
        <v>2.5136856497339224E-2</v>
      </c>
      <c r="L472">
        <v>6.6162485119381664E-2</v>
      </c>
      <c r="M472">
        <v>9.50235117516131E-3</v>
      </c>
      <c r="N472">
        <v>4.4550060723158309E-4</v>
      </c>
      <c r="O472">
        <v>1.105758049555166E-3</v>
      </c>
      <c r="P472">
        <v>8.7025512537934283E-3</v>
      </c>
      <c r="Q472">
        <v>2.5136856497339224E-2</v>
      </c>
      <c r="R472">
        <v>6.6162485119381664E-2</v>
      </c>
      <c r="S472">
        <v>9.50235117516131E-3</v>
      </c>
      <c r="T472">
        <v>4.4550060723158309E-4</v>
      </c>
      <c r="U472">
        <v>1.105758049555166E-3</v>
      </c>
      <c r="V472">
        <v>8.7025512537934283E-3</v>
      </c>
      <c r="W472">
        <v>2.4842305566646629E-4</v>
      </c>
      <c r="X472">
        <v>4.7638683975894676E-4</v>
      </c>
      <c r="Y472">
        <v>2.3039185017206878E-5</v>
      </c>
      <c r="Z472">
        <v>3.8645258686825563E-6</v>
      </c>
      <c r="AA472">
        <v>7.3031705787432134E-6</v>
      </c>
      <c r="AB472">
        <v>2.0096796316550662E-5</v>
      </c>
      <c r="AC472">
        <v>2.4842305566646629E-4</v>
      </c>
      <c r="AD472">
        <v>4.7638683975894676E-4</v>
      </c>
      <c r="AE472">
        <v>2.3039185017206878E-5</v>
      </c>
      <c r="AF472">
        <v>3.8645258686825563E-6</v>
      </c>
      <c r="AG472">
        <v>7.3031705787432134E-6</v>
      </c>
      <c r="AH472">
        <v>2.0096796316550662E-5</v>
      </c>
      <c r="AI472">
        <v>2.538527955300569E-2</v>
      </c>
      <c r="AJ472">
        <v>6.6638871959140616E-2</v>
      </c>
      <c r="AK472">
        <v>9.5253903601785171E-3</v>
      </c>
      <c r="AL472">
        <v>4.4936513310026564E-4</v>
      </c>
      <c r="AM472">
        <v>1.1130612201339092E-3</v>
      </c>
      <c r="AN472">
        <v>8.7226480501099782E-3</v>
      </c>
      <c r="AO472">
        <v>2.538527955300569E-2</v>
      </c>
      <c r="AP472">
        <v>6.6638871959140616E-2</v>
      </c>
      <c r="AQ472">
        <v>9.5253903601785171E-3</v>
      </c>
      <c r="AR472">
        <v>4.4936513310026564E-4</v>
      </c>
      <c r="AS472">
        <v>1.1130612201339092E-3</v>
      </c>
      <c r="AT472">
        <v>8.7226480501099782E-3</v>
      </c>
    </row>
    <row r="473" spans="1:46" x14ac:dyDescent="0.25">
      <c r="A473" s="21"/>
      <c r="B473" s="227"/>
      <c r="C473" s="18" t="s">
        <v>226</v>
      </c>
      <c r="D473">
        <v>6.6162485119381664E-2</v>
      </c>
      <c r="E473">
        <v>6.6162485119381664E-2</v>
      </c>
      <c r="F473">
        <v>4.7638683975894676E-4</v>
      </c>
      <c r="G473">
        <v>4.7638683975894676E-4</v>
      </c>
      <c r="H473">
        <v>6.6638871959140616E-2</v>
      </c>
      <c r="I473">
        <v>6.6638871959140616E-2</v>
      </c>
      <c r="K473">
        <v>6.6162485119381664E-2</v>
      </c>
      <c r="L473">
        <v>9.50235117516131E-3</v>
      </c>
      <c r="M473">
        <v>4.4550060723158309E-4</v>
      </c>
      <c r="N473">
        <v>1.105758049555166E-3</v>
      </c>
      <c r="O473">
        <v>8.7025512537934283E-3</v>
      </c>
      <c r="P473">
        <v>3.7370126659377661E-4</v>
      </c>
      <c r="Q473">
        <v>6.6162485119381664E-2</v>
      </c>
      <c r="R473">
        <v>9.50235117516131E-3</v>
      </c>
      <c r="S473">
        <v>4.4550060723158309E-4</v>
      </c>
      <c r="T473">
        <v>1.105758049555166E-3</v>
      </c>
      <c r="U473">
        <v>8.7025512537934283E-3</v>
      </c>
      <c r="V473">
        <v>3.7370126659377661E-4</v>
      </c>
      <c r="W473">
        <v>4.7638683975894676E-4</v>
      </c>
      <c r="X473">
        <v>2.3039185017206878E-5</v>
      </c>
      <c r="Y473">
        <v>3.8645258686825563E-6</v>
      </c>
      <c r="Z473">
        <v>7.3031705787432134E-6</v>
      </c>
      <c r="AA473">
        <v>2.0096796316550662E-5</v>
      </c>
      <c r="AB473">
        <v>3.3408617831007542E-6</v>
      </c>
      <c r="AC473">
        <v>4.7638683975894676E-4</v>
      </c>
      <c r="AD473">
        <v>2.3039185017206878E-5</v>
      </c>
      <c r="AE473">
        <v>3.8645258686825563E-6</v>
      </c>
      <c r="AF473">
        <v>7.3031705787432134E-6</v>
      </c>
      <c r="AG473">
        <v>2.0096796316550662E-5</v>
      </c>
      <c r="AH473">
        <v>3.3408617831007542E-6</v>
      </c>
      <c r="AI473">
        <v>6.6638871959140616E-2</v>
      </c>
      <c r="AJ473">
        <v>9.5253903601785171E-3</v>
      </c>
      <c r="AK473">
        <v>4.4936513310026564E-4</v>
      </c>
      <c r="AL473">
        <v>1.1130612201339092E-3</v>
      </c>
      <c r="AM473">
        <v>8.7226480501099782E-3</v>
      </c>
      <c r="AN473">
        <v>3.7704212837687739E-4</v>
      </c>
      <c r="AO473">
        <v>6.6638871959140616E-2</v>
      </c>
      <c r="AP473">
        <v>9.5253903601785171E-3</v>
      </c>
      <c r="AQ473">
        <v>4.4936513310026564E-4</v>
      </c>
      <c r="AR473">
        <v>1.1130612201339092E-3</v>
      </c>
      <c r="AS473">
        <v>8.7226480501099782E-3</v>
      </c>
      <c r="AT473">
        <v>3.7704212837687739E-4</v>
      </c>
    </row>
    <row r="474" spans="1:46" x14ac:dyDescent="0.25">
      <c r="A474" s="21" t="s">
        <v>124</v>
      </c>
      <c r="B474" s="227" t="s">
        <v>223</v>
      </c>
      <c r="C474" s="18" t="s">
        <v>224</v>
      </c>
      <c r="D474">
        <v>9.50235117516131E-3</v>
      </c>
      <c r="E474">
        <v>9.50235117516131E-3</v>
      </c>
      <c r="F474">
        <v>2.3039185017206878E-5</v>
      </c>
      <c r="G474">
        <v>2.3039185017206878E-5</v>
      </c>
      <c r="H474">
        <v>9.5253903601785171E-3</v>
      </c>
      <c r="I474">
        <v>9.5253903601785171E-3</v>
      </c>
      <c r="K474">
        <v>9.50235117516131E-3</v>
      </c>
      <c r="L474">
        <v>4.4550060723158309E-4</v>
      </c>
      <c r="M474">
        <v>1.105758049555166E-3</v>
      </c>
      <c r="N474">
        <v>8.7025512537934283E-3</v>
      </c>
      <c r="O474">
        <v>3.7370126659377661E-4</v>
      </c>
      <c r="P474">
        <v>9.8361561210814127E-4</v>
      </c>
      <c r="Q474">
        <v>9.50235117516131E-3</v>
      </c>
      <c r="R474">
        <v>4.4550060723158309E-4</v>
      </c>
      <c r="S474">
        <v>1.105758049555166E-3</v>
      </c>
      <c r="T474">
        <v>8.7025512537934283E-3</v>
      </c>
      <c r="U474">
        <v>3.7370126659377661E-4</v>
      </c>
      <c r="V474">
        <v>9.8361561210814127E-4</v>
      </c>
      <c r="W474">
        <v>2.3039185017206878E-5</v>
      </c>
      <c r="X474">
        <v>3.8645258686825563E-6</v>
      </c>
      <c r="Y474">
        <v>7.3031705787432134E-6</v>
      </c>
      <c r="Z474">
        <v>2.0096796316550662E-5</v>
      </c>
      <c r="AA474">
        <v>3.3408617831007542E-6</v>
      </c>
      <c r="AB474">
        <v>6.4065816381375618E-6</v>
      </c>
      <c r="AC474">
        <v>2.3039185017206878E-5</v>
      </c>
      <c r="AD474">
        <v>3.8645258686825563E-6</v>
      </c>
      <c r="AE474">
        <v>7.3031705787432134E-6</v>
      </c>
      <c r="AF474">
        <v>2.0096796316550662E-5</v>
      </c>
      <c r="AG474">
        <v>3.3408617831007542E-6</v>
      </c>
      <c r="AH474">
        <v>6.4065816381375618E-6</v>
      </c>
      <c r="AI474">
        <v>9.5253903601785171E-3</v>
      </c>
      <c r="AJ474">
        <v>4.4936513310026564E-4</v>
      </c>
      <c r="AK474">
        <v>1.1130612201339092E-3</v>
      </c>
      <c r="AL474">
        <v>8.7226480501099782E-3</v>
      </c>
      <c r="AM474">
        <v>3.7704212837687739E-4</v>
      </c>
      <c r="AN474">
        <v>9.9002219374627891E-4</v>
      </c>
      <c r="AO474">
        <v>9.5253903601785171E-3</v>
      </c>
      <c r="AP474">
        <v>4.4936513310026564E-4</v>
      </c>
      <c r="AQ474">
        <v>1.1130612201339092E-3</v>
      </c>
      <c r="AR474">
        <v>8.7226480501099782E-3</v>
      </c>
      <c r="AS474">
        <v>3.7704212837687739E-4</v>
      </c>
      <c r="AT474">
        <v>9.9002219374627891E-4</v>
      </c>
    </row>
    <row r="475" spans="1:46" x14ac:dyDescent="0.25">
      <c r="A475" s="21"/>
      <c r="B475" s="227"/>
      <c r="C475" s="18" t="s">
        <v>225</v>
      </c>
      <c r="D475">
        <v>4.4550060723158309E-4</v>
      </c>
      <c r="E475">
        <v>4.4550060723158309E-4</v>
      </c>
      <c r="F475">
        <v>3.8645258686825563E-6</v>
      </c>
      <c r="G475">
        <v>3.8645258686825563E-6</v>
      </c>
      <c r="H475">
        <v>4.4936513310026564E-4</v>
      </c>
      <c r="I475">
        <v>4.4936513310026564E-4</v>
      </c>
      <c r="K475">
        <v>4.4550060723158309E-4</v>
      </c>
      <c r="L475">
        <v>1.105758049555166E-3</v>
      </c>
      <c r="M475">
        <v>8.7025512537934283E-3</v>
      </c>
      <c r="N475">
        <v>3.7370126659377661E-4</v>
      </c>
      <c r="O475">
        <v>9.8361561210814127E-4</v>
      </c>
      <c r="P475">
        <v>4.4955069460964926E-3</v>
      </c>
      <c r="Q475">
        <v>4.4550060723158309E-4</v>
      </c>
      <c r="R475">
        <v>1.105758049555166E-3</v>
      </c>
      <c r="S475">
        <v>8.7025512537934283E-3</v>
      </c>
      <c r="T475">
        <v>3.7370126659377661E-4</v>
      </c>
      <c r="U475">
        <v>9.8361561210814127E-4</v>
      </c>
      <c r="V475">
        <v>4.4955069460964926E-3</v>
      </c>
      <c r="W475">
        <v>3.8645258686825563E-6</v>
      </c>
      <c r="X475">
        <v>7.3031705787432134E-6</v>
      </c>
      <c r="Y475">
        <v>2.0096796316550662E-5</v>
      </c>
      <c r="Z475">
        <v>3.3408617831007542E-6</v>
      </c>
      <c r="AA475">
        <v>6.4065816381375618E-6</v>
      </c>
      <c r="AB475">
        <v>2.3629933350981413E-5</v>
      </c>
      <c r="AC475">
        <v>3.8645258686825563E-6</v>
      </c>
      <c r="AD475">
        <v>7.3031705787432134E-6</v>
      </c>
      <c r="AE475">
        <v>2.0096796316550662E-5</v>
      </c>
      <c r="AF475">
        <v>3.3408617831007542E-6</v>
      </c>
      <c r="AG475">
        <v>6.4065816381375618E-6</v>
      </c>
      <c r="AH475">
        <v>2.3629933350981413E-5</v>
      </c>
      <c r="AI475">
        <v>4.4936513310026564E-4</v>
      </c>
      <c r="AJ475">
        <v>1.1130612201339092E-3</v>
      </c>
      <c r="AK475">
        <v>8.7226480501099782E-3</v>
      </c>
      <c r="AL475">
        <v>3.7704212837687739E-4</v>
      </c>
      <c r="AM475">
        <v>9.9002219374627891E-4</v>
      </c>
      <c r="AN475">
        <v>4.519136879447474E-3</v>
      </c>
      <c r="AO475">
        <v>4.4936513310026564E-4</v>
      </c>
      <c r="AP475">
        <v>1.1130612201339092E-3</v>
      </c>
      <c r="AQ475">
        <v>8.7226480501099782E-3</v>
      </c>
      <c r="AR475">
        <v>3.7704212837687739E-4</v>
      </c>
      <c r="AS475">
        <v>9.9002219374627891E-4</v>
      </c>
      <c r="AT475">
        <v>4.519136879447474E-3</v>
      </c>
    </row>
    <row r="476" spans="1:46" x14ac:dyDescent="0.25">
      <c r="A476" s="21"/>
      <c r="B476" s="227"/>
      <c r="C476" s="18" t="s">
        <v>226</v>
      </c>
      <c r="D476">
        <v>1.105758049555166E-3</v>
      </c>
      <c r="E476">
        <v>1.105758049555166E-3</v>
      </c>
      <c r="F476">
        <v>7.3031705787432134E-6</v>
      </c>
      <c r="G476">
        <v>7.3031705787432134E-6</v>
      </c>
      <c r="H476">
        <v>1.1130612201339092E-3</v>
      </c>
      <c r="I476">
        <v>1.1130612201339092E-3</v>
      </c>
      <c r="K476">
        <v>1.105758049555166E-3</v>
      </c>
      <c r="L476">
        <v>8.7025512537934283E-3</v>
      </c>
      <c r="M476">
        <v>3.7370126659377661E-4</v>
      </c>
      <c r="N476">
        <v>9.8361561210814127E-4</v>
      </c>
      <c r="O476">
        <v>4.4955069460964926E-3</v>
      </c>
      <c r="P476">
        <v>2.1076374019252017E-4</v>
      </c>
      <c r="Q476">
        <v>1.105758049555166E-3</v>
      </c>
      <c r="R476">
        <v>8.7025512537934283E-3</v>
      </c>
      <c r="S476">
        <v>3.7370126659377661E-4</v>
      </c>
      <c r="T476">
        <v>9.8361561210814127E-4</v>
      </c>
      <c r="U476">
        <v>4.4955069460964926E-3</v>
      </c>
      <c r="V476">
        <v>2.1076374019252017E-4</v>
      </c>
      <c r="W476">
        <v>7.3031705787432134E-6</v>
      </c>
      <c r="X476">
        <v>2.0096796316550662E-5</v>
      </c>
      <c r="Y476">
        <v>3.3408617831007542E-6</v>
      </c>
      <c r="Z476">
        <v>6.4065816381375618E-6</v>
      </c>
      <c r="AA476">
        <v>2.3629933350981413E-5</v>
      </c>
      <c r="AB476">
        <v>3.9636162755718526E-6</v>
      </c>
      <c r="AC476">
        <v>7.3031705787432134E-6</v>
      </c>
      <c r="AD476">
        <v>2.0096796316550662E-5</v>
      </c>
      <c r="AE476">
        <v>3.3408617831007542E-6</v>
      </c>
      <c r="AF476">
        <v>6.4065816381375618E-6</v>
      </c>
      <c r="AG476">
        <v>2.3629933350981413E-5</v>
      </c>
      <c r="AH476">
        <v>3.9636162755718526E-6</v>
      </c>
      <c r="AI476">
        <v>1.1130612201339092E-3</v>
      </c>
      <c r="AJ476">
        <v>8.7226480501099782E-3</v>
      </c>
      <c r="AK476">
        <v>3.7704212837687739E-4</v>
      </c>
      <c r="AL476">
        <v>9.9002219374627891E-4</v>
      </c>
      <c r="AM476">
        <v>4.519136879447474E-3</v>
      </c>
      <c r="AN476">
        <v>2.1472735646809203E-4</v>
      </c>
      <c r="AO476">
        <v>1.1130612201339092E-3</v>
      </c>
      <c r="AP476">
        <v>8.7226480501099782E-3</v>
      </c>
      <c r="AQ476">
        <v>3.7704212837687739E-4</v>
      </c>
      <c r="AR476">
        <v>9.9002219374627891E-4</v>
      </c>
      <c r="AS476">
        <v>4.519136879447474E-3</v>
      </c>
      <c r="AT476">
        <v>2.1472735646809203E-4</v>
      </c>
    </row>
    <row r="477" spans="1:46" x14ac:dyDescent="0.25">
      <c r="A477" s="21"/>
      <c r="B477" s="227" t="s">
        <v>227</v>
      </c>
      <c r="C477" s="18" t="s">
        <v>224</v>
      </c>
      <c r="D477">
        <v>8.7025512537934283E-3</v>
      </c>
      <c r="E477">
        <v>8.7025512537934283E-3</v>
      </c>
      <c r="F477">
        <v>2.0096796316550662E-5</v>
      </c>
      <c r="G477">
        <v>2.0096796316550662E-5</v>
      </c>
      <c r="H477">
        <v>8.7226480501099782E-3</v>
      </c>
      <c r="I477">
        <v>8.7226480501099782E-3</v>
      </c>
      <c r="K477">
        <v>8.7025512537934283E-3</v>
      </c>
      <c r="L477">
        <v>3.7370126659377661E-4</v>
      </c>
      <c r="M477">
        <v>9.8361561210814127E-4</v>
      </c>
      <c r="N477">
        <v>4.4955069460964926E-3</v>
      </c>
      <c r="O477">
        <v>2.1076374019252017E-4</v>
      </c>
      <c r="P477">
        <v>5.2312768712139003E-4</v>
      </c>
      <c r="Q477">
        <v>8.7025512537934283E-3</v>
      </c>
      <c r="R477">
        <v>3.7370126659377661E-4</v>
      </c>
      <c r="S477">
        <v>9.8361561210814127E-4</v>
      </c>
      <c r="T477">
        <v>4.4955069460964926E-3</v>
      </c>
      <c r="U477">
        <v>2.1076374019252017E-4</v>
      </c>
      <c r="V477">
        <v>5.2312768712139003E-4</v>
      </c>
      <c r="W477">
        <v>2.0096796316550662E-5</v>
      </c>
      <c r="X477">
        <v>3.3408617831007542E-6</v>
      </c>
      <c r="Y477">
        <v>6.4065816381375618E-6</v>
      </c>
      <c r="Z477">
        <v>2.3629933350981413E-5</v>
      </c>
      <c r="AA477">
        <v>3.9636162755718526E-6</v>
      </c>
      <c r="AB477">
        <v>7.4904313628135509E-6</v>
      </c>
      <c r="AC477">
        <v>2.0096796316550662E-5</v>
      </c>
      <c r="AD477">
        <v>3.3408617831007542E-6</v>
      </c>
      <c r="AE477">
        <v>6.4065816381375618E-6</v>
      </c>
      <c r="AF477">
        <v>2.3629933350981413E-5</v>
      </c>
      <c r="AG477">
        <v>3.9636162755718526E-6</v>
      </c>
      <c r="AH477">
        <v>7.4904313628135509E-6</v>
      </c>
      <c r="AI477">
        <v>8.7226480501099782E-3</v>
      </c>
      <c r="AJ477">
        <v>3.7704212837687739E-4</v>
      </c>
      <c r="AK477">
        <v>9.9002219374627891E-4</v>
      </c>
      <c r="AL477">
        <v>4.519136879447474E-3</v>
      </c>
      <c r="AM477">
        <v>2.1472735646809203E-4</v>
      </c>
      <c r="AN477">
        <v>5.3061811848420363E-4</v>
      </c>
      <c r="AO477">
        <v>8.7226480501099782E-3</v>
      </c>
      <c r="AP477">
        <v>3.7704212837687739E-4</v>
      </c>
      <c r="AQ477">
        <v>9.9002219374627891E-4</v>
      </c>
      <c r="AR477">
        <v>4.519136879447474E-3</v>
      </c>
      <c r="AS477">
        <v>2.1472735646809203E-4</v>
      </c>
      <c r="AT477">
        <v>5.3061811848420363E-4</v>
      </c>
    </row>
    <row r="478" spans="1:46" x14ac:dyDescent="0.25">
      <c r="A478" s="21"/>
      <c r="B478" s="227"/>
      <c r="C478" s="18" t="s">
        <v>225</v>
      </c>
      <c r="D478">
        <v>3.7370126659377661E-4</v>
      </c>
      <c r="E478">
        <v>3.7370126659377661E-4</v>
      </c>
      <c r="F478">
        <v>3.3408617831007542E-6</v>
      </c>
      <c r="G478">
        <v>3.3408617831007542E-6</v>
      </c>
      <c r="H478">
        <v>3.7704212837687739E-4</v>
      </c>
      <c r="I478">
        <v>3.7704212837687739E-4</v>
      </c>
      <c r="K478">
        <v>3.7370126659377661E-4</v>
      </c>
      <c r="L478">
        <v>9.8361561210814127E-4</v>
      </c>
      <c r="M478">
        <v>4.4955069460964926E-3</v>
      </c>
      <c r="N478">
        <v>2.1076374019252017E-4</v>
      </c>
      <c r="O478">
        <v>5.2312768712139003E-4</v>
      </c>
      <c r="P478">
        <v>4.1171262658081E-3</v>
      </c>
      <c r="Q478">
        <v>3.7370126659377661E-4</v>
      </c>
      <c r="R478">
        <v>9.8361561210814127E-4</v>
      </c>
      <c r="S478">
        <v>4.4955069460964926E-3</v>
      </c>
      <c r="T478">
        <v>2.1076374019252017E-4</v>
      </c>
      <c r="U478">
        <v>5.2312768712139003E-4</v>
      </c>
      <c r="V478">
        <v>4.1171262658081E-3</v>
      </c>
      <c r="W478">
        <v>3.3408617831007542E-6</v>
      </c>
      <c r="X478">
        <v>6.4065816381375618E-6</v>
      </c>
      <c r="Y478">
        <v>2.3629933350981413E-5</v>
      </c>
      <c r="Z478">
        <v>3.9636162755718526E-6</v>
      </c>
      <c r="AA478">
        <v>7.4904313628135509E-6</v>
      </c>
      <c r="AB478">
        <v>2.0612098786205804E-5</v>
      </c>
      <c r="AC478">
        <v>3.3408617831007542E-6</v>
      </c>
      <c r="AD478">
        <v>6.4065816381375618E-6</v>
      </c>
      <c r="AE478">
        <v>2.3629933350981413E-5</v>
      </c>
      <c r="AF478">
        <v>3.9636162755718526E-6</v>
      </c>
      <c r="AG478">
        <v>7.4904313628135509E-6</v>
      </c>
      <c r="AH478">
        <v>2.0612098786205804E-5</v>
      </c>
      <c r="AI478">
        <v>3.7704212837687739E-4</v>
      </c>
      <c r="AJ478">
        <v>9.9002219374627891E-4</v>
      </c>
      <c r="AK478">
        <v>4.519136879447474E-3</v>
      </c>
      <c r="AL478">
        <v>2.1472735646809203E-4</v>
      </c>
      <c r="AM478">
        <v>5.3061811848420363E-4</v>
      </c>
      <c r="AN478">
        <v>4.1377383645943054E-3</v>
      </c>
      <c r="AO478">
        <v>3.7704212837687739E-4</v>
      </c>
      <c r="AP478">
        <v>9.9002219374627891E-4</v>
      </c>
      <c r="AQ478">
        <v>4.519136879447474E-3</v>
      </c>
      <c r="AR478">
        <v>2.1472735646809203E-4</v>
      </c>
      <c r="AS478">
        <v>5.3061811848420363E-4</v>
      </c>
      <c r="AT478">
        <v>4.1377383645943054E-3</v>
      </c>
    </row>
    <row r="479" spans="1:46" x14ac:dyDescent="0.25">
      <c r="A479" s="21"/>
      <c r="B479" s="227"/>
      <c r="C479" s="18" t="s">
        <v>226</v>
      </c>
      <c r="D479">
        <v>9.8361561210814127E-4</v>
      </c>
      <c r="E479">
        <v>9.8361561210814127E-4</v>
      </c>
      <c r="F479">
        <v>6.4065816381375618E-6</v>
      </c>
      <c r="G479">
        <v>6.4065816381375618E-6</v>
      </c>
      <c r="H479">
        <v>9.9002219374627891E-4</v>
      </c>
      <c r="I479">
        <v>9.9002219374627891E-4</v>
      </c>
      <c r="K479">
        <v>9.8361561210814127E-4</v>
      </c>
      <c r="L479">
        <v>4.4955069460964926E-3</v>
      </c>
      <c r="M479">
        <v>2.1076374019252017E-4</v>
      </c>
      <c r="N479">
        <v>5.2312768712139003E-4</v>
      </c>
      <c r="O479">
        <v>4.1171262658081E-3</v>
      </c>
      <c r="P479">
        <v>1.7679589069795253E-4</v>
      </c>
      <c r="Q479">
        <v>9.8361561210814127E-4</v>
      </c>
      <c r="R479">
        <v>4.4955069460964926E-3</v>
      </c>
      <c r="S479">
        <v>2.1076374019252017E-4</v>
      </c>
      <c r="T479">
        <v>5.2312768712139003E-4</v>
      </c>
      <c r="U479">
        <v>4.1171262658081E-3</v>
      </c>
      <c r="V479">
        <v>1.7679589069795253E-4</v>
      </c>
      <c r="W479">
        <v>6.4065816381375618E-6</v>
      </c>
      <c r="X479">
        <v>2.3629933350981413E-5</v>
      </c>
      <c r="Y479">
        <v>3.9636162755718526E-6</v>
      </c>
      <c r="Z479">
        <v>7.4904313628135509E-6</v>
      </c>
      <c r="AA479">
        <v>2.0612098786205804E-5</v>
      </c>
      <c r="AB479">
        <v>3.4265249057443626E-6</v>
      </c>
      <c r="AC479">
        <v>6.4065816381375618E-6</v>
      </c>
      <c r="AD479">
        <v>2.3629933350981413E-5</v>
      </c>
      <c r="AE479">
        <v>3.9636162755718526E-6</v>
      </c>
      <c r="AF479">
        <v>7.4904313628135509E-6</v>
      </c>
      <c r="AG479">
        <v>2.0612098786205804E-5</v>
      </c>
      <c r="AH479">
        <v>3.4265249057443626E-6</v>
      </c>
      <c r="AI479">
        <v>9.9002219374627891E-4</v>
      </c>
      <c r="AJ479">
        <v>4.519136879447474E-3</v>
      </c>
      <c r="AK479">
        <v>2.1472735646809203E-4</v>
      </c>
      <c r="AL479">
        <v>5.3061811848420363E-4</v>
      </c>
      <c r="AM479">
        <v>4.1377383645943054E-3</v>
      </c>
      <c r="AN479">
        <v>1.8022241560369689E-4</v>
      </c>
      <c r="AO479">
        <v>9.9002219374627891E-4</v>
      </c>
      <c r="AP479">
        <v>4.519136879447474E-3</v>
      </c>
      <c r="AQ479">
        <v>2.1472735646809203E-4</v>
      </c>
      <c r="AR479">
        <v>5.3061811848420363E-4</v>
      </c>
      <c r="AS479">
        <v>4.1377383645943054E-3</v>
      </c>
      <c r="AT479">
        <v>1.8022241560369689E-4</v>
      </c>
    </row>
    <row r="480" spans="1:46" x14ac:dyDescent="0.25">
      <c r="A480" s="21" t="s">
        <v>127</v>
      </c>
      <c r="B480" s="227" t="s">
        <v>223</v>
      </c>
      <c r="C480" s="18" t="s">
        <v>224</v>
      </c>
      <c r="D480">
        <v>4.4955069460964926E-3</v>
      </c>
      <c r="E480">
        <v>4.4955069460964926E-3</v>
      </c>
      <c r="F480">
        <v>2.3629933350981413E-5</v>
      </c>
      <c r="G480">
        <v>2.3629933350981413E-5</v>
      </c>
      <c r="H480">
        <v>4.519136879447474E-3</v>
      </c>
      <c r="I480">
        <v>4.519136879447474E-3</v>
      </c>
      <c r="K480">
        <v>4.4955069460964926E-3</v>
      </c>
      <c r="L480">
        <v>2.1076374019252017E-4</v>
      </c>
      <c r="M480">
        <v>5.2312768712139003E-4</v>
      </c>
      <c r="N480">
        <v>4.1171262658081E-3</v>
      </c>
      <c r="O480">
        <v>1.7679589069795253E-4</v>
      </c>
      <c r="P480">
        <v>4.653428120063177E-4</v>
      </c>
      <c r="Q480">
        <v>4.4955069460964926E-3</v>
      </c>
      <c r="R480">
        <v>2.1076374019252017E-4</v>
      </c>
      <c r="S480">
        <v>5.2312768712139003E-4</v>
      </c>
      <c r="T480">
        <v>4.1171262658081E-3</v>
      </c>
      <c r="U480">
        <v>1.7679589069795253E-4</v>
      </c>
      <c r="V480">
        <v>4.653428120063177E-4</v>
      </c>
      <c r="W480">
        <v>2.3629933350981413E-5</v>
      </c>
      <c r="X480">
        <v>3.9636162755718526E-6</v>
      </c>
      <c r="Y480">
        <v>7.4904313628135509E-6</v>
      </c>
      <c r="Z480">
        <v>2.0612098786205804E-5</v>
      </c>
      <c r="AA480">
        <v>3.4265249057443626E-6</v>
      </c>
      <c r="AB480">
        <v>6.57085296219237E-6</v>
      </c>
      <c r="AC480">
        <v>2.3629933350981413E-5</v>
      </c>
      <c r="AD480">
        <v>3.9636162755718526E-6</v>
      </c>
      <c r="AE480">
        <v>7.4904313628135509E-6</v>
      </c>
      <c r="AF480">
        <v>2.0612098786205804E-5</v>
      </c>
      <c r="AG480">
        <v>3.4265249057443626E-6</v>
      </c>
      <c r="AH480">
        <v>6.57085296219237E-6</v>
      </c>
      <c r="AI480">
        <v>4.519136879447474E-3</v>
      </c>
      <c r="AJ480">
        <v>2.1472735646809203E-4</v>
      </c>
      <c r="AK480">
        <v>5.3061811848420363E-4</v>
      </c>
      <c r="AL480">
        <v>4.1377383645943054E-3</v>
      </c>
      <c r="AM480">
        <v>1.8022241560369689E-4</v>
      </c>
      <c r="AN480">
        <v>4.7191366496851007E-4</v>
      </c>
      <c r="AO480">
        <v>4.519136879447474E-3</v>
      </c>
      <c r="AP480">
        <v>2.1472735646809203E-4</v>
      </c>
      <c r="AQ480">
        <v>5.3061811848420363E-4</v>
      </c>
      <c r="AR480">
        <v>4.1377383645943054E-3</v>
      </c>
      <c r="AS480">
        <v>1.8022241560369689E-4</v>
      </c>
      <c r="AT480">
        <v>4.7191366496851007E-4</v>
      </c>
    </row>
    <row r="481" spans="1:46" x14ac:dyDescent="0.25">
      <c r="A481" s="21"/>
      <c r="B481" s="227"/>
      <c r="C481" s="18" t="s">
        <v>225</v>
      </c>
      <c r="D481">
        <v>2.1076374019252017E-4</v>
      </c>
      <c r="E481">
        <v>2.1076374019252017E-4</v>
      </c>
      <c r="F481">
        <v>3.9636162755718526E-6</v>
      </c>
      <c r="G481">
        <v>3.9636162755718526E-6</v>
      </c>
      <c r="H481">
        <v>2.1472735646809203E-4</v>
      </c>
      <c r="I481">
        <v>2.1472735646809203E-4</v>
      </c>
      <c r="K481">
        <v>2.1076374019252017E-4</v>
      </c>
      <c r="L481">
        <v>5.2312768712139003E-4</v>
      </c>
      <c r="M481">
        <v>4.1171262658081E-3</v>
      </c>
      <c r="N481">
        <v>1.7679589069795253E-4</v>
      </c>
      <c r="O481">
        <v>4.653428120063177E-4</v>
      </c>
      <c r="P481">
        <v>1.9601262513785661E-2</v>
      </c>
      <c r="Q481">
        <v>2.1076374019252017E-4</v>
      </c>
      <c r="R481">
        <v>5.2312768712139003E-4</v>
      </c>
      <c r="S481">
        <v>4.1171262658081E-3</v>
      </c>
      <c r="T481">
        <v>1.7679589069795253E-4</v>
      </c>
      <c r="U481">
        <v>4.653428120063177E-4</v>
      </c>
      <c r="V481">
        <v>1.9601262513785661E-2</v>
      </c>
      <c r="W481">
        <v>3.9636162755718526E-6</v>
      </c>
      <c r="X481">
        <v>7.4904313628135509E-6</v>
      </c>
      <c r="Y481">
        <v>2.0612098786205804E-5</v>
      </c>
      <c r="Z481">
        <v>3.4265249057443626E-6</v>
      </c>
      <c r="AA481">
        <v>6.57085296219237E-6</v>
      </c>
      <c r="AB481">
        <v>2.3039185017206878E-5</v>
      </c>
      <c r="AC481">
        <v>3.9636162755718526E-6</v>
      </c>
      <c r="AD481">
        <v>7.4904313628135509E-6</v>
      </c>
      <c r="AE481">
        <v>2.0612098786205804E-5</v>
      </c>
      <c r="AF481">
        <v>3.4265249057443626E-6</v>
      </c>
      <c r="AG481">
        <v>6.57085296219237E-6</v>
      </c>
      <c r="AH481">
        <v>2.3039185017206878E-5</v>
      </c>
      <c r="AI481">
        <v>2.1472735646809203E-4</v>
      </c>
      <c r="AJ481">
        <v>5.3061811848420363E-4</v>
      </c>
      <c r="AK481">
        <v>4.1377383645943054E-3</v>
      </c>
      <c r="AL481">
        <v>1.8022241560369689E-4</v>
      </c>
      <c r="AM481">
        <v>4.7191366496851007E-4</v>
      </c>
      <c r="AN481">
        <v>1.9624301698802867E-2</v>
      </c>
      <c r="AO481">
        <v>2.1472735646809203E-4</v>
      </c>
      <c r="AP481">
        <v>5.3061811848420363E-4</v>
      </c>
      <c r="AQ481">
        <v>4.1377383645943054E-3</v>
      </c>
      <c r="AR481">
        <v>1.8022241560369689E-4</v>
      </c>
      <c r="AS481">
        <v>4.7191366496851007E-4</v>
      </c>
      <c r="AT481">
        <v>1.9624301698802867E-2</v>
      </c>
    </row>
    <row r="482" spans="1:46" x14ac:dyDescent="0.25">
      <c r="A482" s="21"/>
      <c r="B482" s="227"/>
      <c r="C482" s="18" t="s">
        <v>226</v>
      </c>
      <c r="D482">
        <v>5.2312768712139003E-4</v>
      </c>
      <c r="E482">
        <v>5.2312768712139003E-4</v>
      </c>
      <c r="F482">
        <v>7.4904313628135509E-6</v>
      </c>
      <c r="G482">
        <v>7.4904313628135509E-6</v>
      </c>
      <c r="H482">
        <v>5.3061811848420363E-4</v>
      </c>
      <c r="I482">
        <v>5.3061811848420363E-4</v>
      </c>
      <c r="K482">
        <v>5.2312768712139003E-4</v>
      </c>
      <c r="L482">
        <v>4.1171262658081E-3</v>
      </c>
      <c r="M482">
        <v>1.7679589069795253E-4</v>
      </c>
      <c r="N482">
        <v>4.653428120063177E-4</v>
      </c>
      <c r="O482">
        <v>1.9601262513785661E-2</v>
      </c>
      <c r="P482">
        <v>9.1896986245079899E-4</v>
      </c>
      <c r="Q482">
        <v>5.2312768712139003E-4</v>
      </c>
      <c r="R482">
        <v>4.1171262658081E-3</v>
      </c>
      <c r="S482">
        <v>1.7679589069795253E-4</v>
      </c>
      <c r="T482">
        <v>4.653428120063177E-4</v>
      </c>
      <c r="U482">
        <v>1.9601262513785661E-2</v>
      </c>
      <c r="V482">
        <v>9.1896986245079899E-4</v>
      </c>
      <c r="W482">
        <v>7.4904313628135509E-6</v>
      </c>
      <c r="X482">
        <v>2.0612098786205804E-5</v>
      </c>
      <c r="Y482">
        <v>3.4265249057443626E-6</v>
      </c>
      <c r="Z482">
        <v>6.57085296219237E-6</v>
      </c>
      <c r="AA482">
        <v>2.3039185017206878E-5</v>
      </c>
      <c r="AB482">
        <v>3.8645258686825563E-6</v>
      </c>
      <c r="AC482">
        <v>7.4904313628135509E-6</v>
      </c>
      <c r="AD482">
        <v>2.0612098786205804E-5</v>
      </c>
      <c r="AE482">
        <v>3.4265249057443626E-6</v>
      </c>
      <c r="AF482">
        <v>6.57085296219237E-6</v>
      </c>
      <c r="AG482">
        <v>2.3039185017206878E-5</v>
      </c>
      <c r="AH482">
        <v>3.8645258686825563E-6</v>
      </c>
      <c r="AI482">
        <v>5.3061811848420363E-4</v>
      </c>
      <c r="AJ482">
        <v>4.1377383645943054E-3</v>
      </c>
      <c r="AK482">
        <v>1.8022241560369689E-4</v>
      </c>
      <c r="AL482">
        <v>4.7191366496851007E-4</v>
      </c>
      <c r="AM482">
        <v>1.9624301698802867E-2</v>
      </c>
      <c r="AN482">
        <v>9.2283438831948159E-4</v>
      </c>
      <c r="AO482">
        <v>5.3061811848420363E-4</v>
      </c>
      <c r="AP482">
        <v>4.1377383645943054E-3</v>
      </c>
      <c r="AQ482">
        <v>1.8022241560369689E-4</v>
      </c>
      <c r="AR482">
        <v>4.7191366496851007E-4</v>
      </c>
      <c r="AS482">
        <v>1.9624301698802867E-2</v>
      </c>
      <c r="AT482">
        <v>9.2283438831948159E-4</v>
      </c>
    </row>
    <row r="483" spans="1:46" x14ac:dyDescent="0.25">
      <c r="A483" s="21"/>
      <c r="B483" s="227" t="s">
        <v>227</v>
      </c>
      <c r="C483" s="18" t="s">
        <v>224</v>
      </c>
      <c r="D483">
        <v>4.1171262658081E-3</v>
      </c>
      <c r="E483">
        <v>4.1171262658081E-3</v>
      </c>
      <c r="F483">
        <v>2.0612098786205804E-5</v>
      </c>
      <c r="G483">
        <v>2.0612098786205804E-5</v>
      </c>
      <c r="H483">
        <v>4.1377383645943054E-3</v>
      </c>
      <c r="I483">
        <v>4.1377383645943054E-3</v>
      </c>
      <c r="K483">
        <v>4.1171262658081E-3</v>
      </c>
      <c r="L483">
        <v>1.7679589069795253E-4</v>
      </c>
      <c r="M483">
        <v>4.653428120063177E-4</v>
      </c>
      <c r="N483">
        <v>1.9601262513785661E-2</v>
      </c>
      <c r="O483">
        <v>9.1896986245079899E-4</v>
      </c>
      <c r="P483">
        <v>2.2809358869747818E-3</v>
      </c>
      <c r="Q483">
        <v>4.1171262658081E-3</v>
      </c>
      <c r="R483">
        <v>1.7679589069795253E-4</v>
      </c>
      <c r="S483">
        <v>4.653428120063177E-4</v>
      </c>
      <c r="T483">
        <v>1.9601262513785661E-2</v>
      </c>
      <c r="U483">
        <v>9.1896986245079899E-4</v>
      </c>
      <c r="V483">
        <v>2.2809358869747818E-3</v>
      </c>
      <c r="W483">
        <v>2.0612098786205804E-5</v>
      </c>
      <c r="X483">
        <v>3.4265249057443626E-6</v>
      </c>
      <c r="Y483">
        <v>6.57085296219237E-6</v>
      </c>
      <c r="Z483">
        <v>2.3039185017206878E-5</v>
      </c>
      <c r="AA483">
        <v>3.8645258686825563E-6</v>
      </c>
      <c r="AB483">
        <v>7.3031705787432134E-6</v>
      </c>
      <c r="AC483">
        <v>2.0612098786205804E-5</v>
      </c>
      <c r="AD483">
        <v>3.4265249057443626E-6</v>
      </c>
      <c r="AE483">
        <v>6.57085296219237E-6</v>
      </c>
      <c r="AF483">
        <v>2.3039185017206878E-5</v>
      </c>
      <c r="AG483">
        <v>3.8645258686825563E-6</v>
      </c>
      <c r="AH483">
        <v>7.3031705787432134E-6</v>
      </c>
      <c r="AI483">
        <v>4.1377383645943054E-3</v>
      </c>
      <c r="AJ483">
        <v>1.8022241560369689E-4</v>
      </c>
      <c r="AK483">
        <v>4.7191366496851007E-4</v>
      </c>
      <c r="AL483">
        <v>1.9624301698802867E-2</v>
      </c>
      <c r="AM483">
        <v>9.2283438831948159E-4</v>
      </c>
      <c r="AN483">
        <v>2.288239057553525E-3</v>
      </c>
      <c r="AO483">
        <v>4.1377383645943054E-3</v>
      </c>
      <c r="AP483">
        <v>1.8022241560369689E-4</v>
      </c>
      <c r="AQ483">
        <v>4.7191366496851007E-4</v>
      </c>
      <c r="AR483">
        <v>1.9624301698802867E-2</v>
      </c>
      <c r="AS483">
        <v>9.2283438831948159E-4</v>
      </c>
      <c r="AT483">
        <v>2.288239057553525E-3</v>
      </c>
    </row>
    <row r="484" spans="1:46" x14ac:dyDescent="0.25">
      <c r="A484" s="21"/>
      <c r="B484" s="227"/>
      <c r="C484" s="18" t="s">
        <v>225</v>
      </c>
      <c r="D484">
        <v>1.7679589069795253E-4</v>
      </c>
      <c r="E484">
        <v>1.7679589069795253E-4</v>
      </c>
      <c r="F484">
        <v>3.4265249057443626E-6</v>
      </c>
      <c r="G484">
        <v>3.4265249057443626E-6</v>
      </c>
      <c r="H484">
        <v>1.8022241560369689E-4</v>
      </c>
      <c r="I484">
        <v>1.8022241560369689E-4</v>
      </c>
      <c r="K484">
        <v>1.7679589069795253E-4</v>
      </c>
      <c r="L484">
        <v>4.653428120063177E-4</v>
      </c>
      <c r="M484">
        <v>1.9601262513785661E-2</v>
      </c>
      <c r="N484">
        <v>9.1896986245079899E-4</v>
      </c>
      <c r="O484">
        <v>2.2809358869747818E-3</v>
      </c>
      <c r="P484">
        <v>1.7951451016793615E-2</v>
      </c>
      <c r="Q484">
        <v>1.7679589069795253E-4</v>
      </c>
      <c r="R484">
        <v>4.653428120063177E-4</v>
      </c>
      <c r="S484">
        <v>1.9601262513785661E-2</v>
      </c>
      <c r="T484">
        <v>9.1896986245079899E-4</v>
      </c>
      <c r="U484">
        <v>2.2809358869747818E-3</v>
      </c>
      <c r="V484">
        <v>1.7951451016793615E-2</v>
      </c>
      <c r="W484">
        <v>3.4265249057443626E-6</v>
      </c>
      <c r="X484">
        <v>6.57085296219237E-6</v>
      </c>
      <c r="Y484">
        <v>2.3039185017206878E-5</v>
      </c>
      <c r="Z484">
        <v>3.8645258686825563E-6</v>
      </c>
      <c r="AA484">
        <v>7.3031705787432134E-6</v>
      </c>
      <c r="AB484">
        <v>2.0096796316550662E-5</v>
      </c>
      <c r="AC484">
        <v>3.4265249057443626E-6</v>
      </c>
      <c r="AD484">
        <v>6.57085296219237E-6</v>
      </c>
      <c r="AE484">
        <v>2.3039185017206878E-5</v>
      </c>
      <c r="AF484">
        <v>3.8645258686825563E-6</v>
      </c>
      <c r="AG484">
        <v>7.3031705787432134E-6</v>
      </c>
      <c r="AH484">
        <v>2.0096796316550662E-5</v>
      </c>
      <c r="AI484">
        <v>1.8022241560369689E-4</v>
      </c>
      <c r="AJ484">
        <v>4.7191366496851007E-4</v>
      </c>
      <c r="AK484">
        <v>1.9624301698802867E-2</v>
      </c>
      <c r="AL484">
        <v>9.2283438831948159E-4</v>
      </c>
      <c r="AM484">
        <v>2.288239057553525E-3</v>
      </c>
      <c r="AN484">
        <v>1.7971547813110167E-2</v>
      </c>
      <c r="AO484">
        <v>1.8022241560369689E-4</v>
      </c>
      <c r="AP484">
        <v>4.7191366496851007E-4</v>
      </c>
      <c r="AQ484">
        <v>1.9624301698802867E-2</v>
      </c>
      <c r="AR484">
        <v>9.2283438831948159E-4</v>
      </c>
      <c r="AS484">
        <v>2.288239057553525E-3</v>
      </c>
      <c r="AT484">
        <v>1.7971547813110167E-2</v>
      </c>
    </row>
    <row r="485" spans="1:46" x14ac:dyDescent="0.25">
      <c r="A485" s="21"/>
      <c r="B485" s="227"/>
      <c r="C485" s="18" t="s">
        <v>226</v>
      </c>
      <c r="D485">
        <v>4.653428120063177E-4</v>
      </c>
      <c r="E485">
        <v>4.653428120063177E-4</v>
      </c>
      <c r="F485">
        <v>6.57085296219237E-6</v>
      </c>
      <c r="G485">
        <v>6.57085296219237E-6</v>
      </c>
      <c r="H485">
        <v>4.7191366496851007E-4</v>
      </c>
      <c r="I485">
        <v>4.7191366496851007E-4</v>
      </c>
      <c r="K485">
        <v>4.653428120063177E-4</v>
      </c>
      <c r="L485">
        <v>1.9601262513785661E-2</v>
      </c>
      <c r="M485">
        <v>9.1896986245079899E-4</v>
      </c>
      <c r="N485">
        <v>2.2809358869747818E-3</v>
      </c>
      <c r="O485">
        <v>1.7951451016793615E-2</v>
      </c>
      <c r="P485">
        <v>7.7086359925173634E-4</v>
      </c>
      <c r="Q485">
        <v>4.653428120063177E-4</v>
      </c>
      <c r="R485">
        <v>1.9601262513785661E-2</v>
      </c>
      <c r="S485">
        <v>9.1896986245079899E-4</v>
      </c>
      <c r="T485">
        <v>2.2809358869747818E-3</v>
      </c>
      <c r="U485">
        <v>1.7951451016793615E-2</v>
      </c>
      <c r="V485">
        <v>7.7086359925173634E-4</v>
      </c>
      <c r="W485">
        <v>6.57085296219237E-6</v>
      </c>
      <c r="X485">
        <v>2.3039185017206878E-5</v>
      </c>
      <c r="Y485">
        <v>3.8645258686825563E-6</v>
      </c>
      <c r="Z485">
        <v>7.3031705787432134E-6</v>
      </c>
      <c r="AA485">
        <v>2.0096796316550662E-5</v>
      </c>
      <c r="AB485">
        <v>3.3408617831007542E-6</v>
      </c>
      <c r="AC485">
        <v>6.57085296219237E-6</v>
      </c>
      <c r="AD485">
        <v>2.3039185017206878E-5</v>
      </c>
      <c r="AE485">
        <v>3.8645258686825563E-6</v>
      </c>
      <c r="AF485">
        <v>7.3031705787432134E-6</v>
      </c>
      <c r="AG485">
        <v>2.0096796316550662E-5</v>
      </c>
      <c r="AH485">
        <v>3.3408617831007542E-6</v>
      </c>
      <c r="AI485">
        <v>4.7191366496851007E-4</v>
      </c>
      <c r="AJ485">
        <v>1.9624301698802867E-2</v>
      </c>
      <c r="AK485">
        <v>9.2283438831948159E-4</v>
      </c>
      <c r="AL485">
        <v>2.288239057553525E-3</v>
      </c>
      <c r="AM485">
        <v>1.7971547813110167E-2</v>
      </c>
      <c r="AN485">
        <v>7.7420446103483706E-4</v>
      </c>
      <c r="AO485">
        <v>4.7191366496851007E-4</v>
      </c>
      <c r="AP485">
        <v>1.9624301698802867E-2</v>
      </c>
      <c r="AQ485">
        <v>9.2283438831948159E-4</v>
      </c>
      <c r="AR485">
        <v>2.288239057553525E-3</v>
      </c>
      <c r="AS485">
        <v>1.7971547813110167E-2</v>
      </c>
      <c r="AT485">
        <v>7.7420446103483706E-4</v>
      </c>
    </row>
    <row r="486" spans="1:46" x14ac:dyDescent="0.25">
      <c r="A486" s="21" t="s">
        <v>128</v>
      </c>
      <c r="B486" s="227" t="s">
        <v>223</v>
      </c>
      <c r="C486" s="18" t="s">
        <v>224</v>
      </c>
      <c r="D486">
        <v>1.9601262513785661E-2</v>
      </c>
      <c r="E486">
        <v>1.9601262513785661E-2</v>
      </c>
      <c r="F486">
        <v>2.3039185017206878E-5</v>
      </c>
      <c r="G486">
        <v>2.3039185017206878E-5</v>
      </c>
      <c r="H486">
        <v>1.9624301698802867E-2</v>
      </c>
      <c r="I486">
        <v>1.9624301698802867E-2</v>
      </c>
      <c r="K486">
        <v>1.9601262513785661E-2</v>
      </c>
      <c r="L486">
        <v>9.1896986245079899E-4</v>
      </c>
      <c r="M486">
        <v>2.2809358869747818E-3</v>
      </c>
      <c r="N486">
        <v>1.7951451016793615E-2</v>
      </c>
      <c r="O486">
        <v>7.7086359925173634E-4</v>
      </c>
      <c r="P486">
        <v>2.0289828769943716E-3</v>
      </c>
      <c r="Q486">
        <v>1.9601262513785661E-2</v>
      </c>
      <c r="R486">
        <v>9.1896986245079899E-4</v>
      </c>
      <c r="S486">
        <v>2.2809358869747818E-3</v>
      </c>
      <c r="T486">
        <v>1.7951451016793615E-2</v>
      </c>
      <c r="U486">
        <v>7.7086359925173634E-4</v>
      </c>
      <c r="V486">
        <v>2.0289828769943716E-3</v>
      </c>
      <c r="W486">
        <v>2.3039185017206878E-5</v>
      </c>
      <c r="X486">
        <v>3.8645258686825563E-6</v>
      </c>
      <c r="Y486">
        <v>7.3031705787432134E-6</v>
      </c>
      <c r="Z486">
        <v>2.0096796316550662E-5</v>
      </c>
      <c r="AA486">
        <v>3.3408617831007542E-6</v>
      </c>
      <c r="AB486">
        <v>6.4065816381375618E-6</v>
      </c>
      <c r="AC486">
        <v>2.3039185017206878E-5</v>
      </c>
      <c r="AD486">
        <v>3.8645258686825563E-6</v>
      </c>
      <c r="AE486">
        <v>7.3031705787432134E-6</v>
      </c>
      <c r="AF486">
        <v>2.0096796316550662E-5</v>
      </c>
      <c r="AG486">
        <v>3.3408617831007542E-6</v>
      </c>
      <c r="AH486">
        <v>6.4065816381375618E-6</v>
      </c>
      <c r="AI486">
        <v>1.9624301698802867E-2</v>
      </c>
      <c r="AJ486">
        <v>9.2283438831948159E-4</v>
      </c>
      <c r="AK486">
        <v>2.288239057553525E-3</v>
      </c>
      <c r="AL486">
        <v>1.7971547813110167E-2</v>
      </c>
      <c r="AM486">
        <v>7.7420446103483706E-4</v>
      </c>
      <c r="AN486">
        <v>2.035389458632509E-3</v>
      </c>
      <c r="AO486">
        <v>1.9624301698802867E-2</v>
      </c>
      <c r="AP486">
        <v>9.2283438831948159E-4</v>
      </c>
      <c r="AQ486">
        <v>2.288239057553525E-3</v>
      </c>
      <c r="AR486">
        <v>1.7971547813110167E-2</v>
      </c>
      <c r="AS486">
        <v>7.7420446103483706E-4</v>
      </c>
      <c r="AT486">
        <v>2.035389458632509E-3</v>
      </c>
    </row>
    <row r="487" spans="1:46" x14ac:dyDescent="0.25">
      <c r="A487" s="21"/>
      <c r="B487" s="227"/>
      <c r="C487" s="18" t="s">
        <v>225</v>
      </c>
      <c r="D487">
        <v>9.1896986245079899E-4</v>
      </c>
      <c r="E487">
        <v>9.1896986245079899E-4</v>
      </c>
      <c r="F487">
        <v>3.8645258686825563E-6</v>
      </c>
      <c r="G487">
        <v>3.8645258686825563E-6</v>
      </c>
      <c r="H487">
        <v>9.2283438831948159E-4</v>
      </c>
      <c r="I487">
        <v>9.2283438831948159E-4</v>
      </c>
      <c r="K487">
        <v>9.1896986245079899E-4</v>
      </c>
      <c r="L487">
        <v>2.2809358869747818E-3</v>
      </c>
      <c r="M487">
        <v>1.7951451016793615E-2</v>
      </c>
      <c r="N487">
        <v>7.7086359925173634E-4</v>
      </c>
      <c r="O487">
        <v>2.0289828769943716E-3</v>
      </c>
      <c r="P487">
        <v>3.8563353423860915E-3</v>
      </c>
      <c r="Q487">
        <v>9.1896986245079899E-4</v>
      </c>
      <c r="R487">
        <v>2.2809358869747818E-3</v>
      </c>
      <c r="S487">
        <v>1.7951451016793615E-2</v>
      </c>
      <c r="T487">
        <v>7.7086359925173634E-4</v>
      </c>
      <c r="U487">
        <v>2.0289828769943716E-3</v>
      </c>
      <c r="V487">
        <v>3.8563353423860915E-3</v>
      </c>
      <c r="W487">
        <v>3.8645258686825563E-6</v>
      </c>
      <c r="X487">
        <v>7.3031705787432134E-6</v>
      </c>
      <c r="Y487">
        <v>2.0096796316550662E-5</v>
      </c>
      <c r="Z487">
        <v>3.3408617831007542E-6</v>
      </c>
      <c r="AA487">
        <v>6.4065816381375618E-6</v>
      </c>
      <c r="AB487">
        <v>2.1857688349657799E-5</v>
      </c>
      <c r="AC487">
        <v>3.8645258686825563E-6</v>
      </c>
      <c r="AD487">
        <v>7.3031705787432134E-6</v>
      </c>
      <c r="AE487">
        <v>2.0096796316550662E-5</v>
      </c>
      <c r="AF487">
        <v>3.3408617831007542E-6</v>
      </c>
      <c r="AG487">
        <v>6.4065816381375618E-6</v>
      </c>
      <c r="AH487">
        <v>2.1857688349657799E-5</v>
      </c>
      <c r="AI487">
        <v>9.2283438831948159E-4</v>
      </c>
      <c r="AJ487">
        <v>2.288239057553525E-3</v>
      </c>
      <c r="AK487">
        <v>1.7971547813110167E-2</v>
      </c>
      <c r="AL487">
        <v>7.7420446103483706E-4</v>
      </c>
      <c r="AM487">
        <v>2.035389458632509E-3</v>
      </c>
      <c r="AN487">
        <v>3.8781930307357493E-3</v>
      </c>
      <c r="AO487">
        <v>9.2283438831948159E-4</v>
      </c>
      <c r="AP487">
        <v>2.288239057553525E-3</v>
      </c>
      <c r="AQ487">
        <v>1.7971547813110167E-2</v>
      </c>
      <c r="AR487">
        <v>7.7420446103483706E-4</v>
      </c>
      <c r="AS487">
        <v>2.035389458632509E-3</v>
      </c>
      <c r="AT487">
        <v>3.8781930307357493E-3</v>
      </c>
    </row>
    <row r="488" spans="1:46" x14ac:dyDescent="0.25">
      <c r="A488" s="21"/>
      <c r="B488" s="227"/>
      <c r="C488" s="18" t="s">
        <v>226</v>
      </c>
      <c r="D488">
        <v>2.2809358869747818E-3</v>
      </c>
      <c r="E488">
        <v>2.2809358869747818E-3</v>
      </c>
      <c r="F488">
        <v>7.3031705787432134E-6</v>
      </c>
      <c r="G488">
        <v>7.3031705787432134E-6</v>
      </c>
      <c r="H488">
        <v>2.288239057553525E-3</v>
      </c>
      <c r="I488">
        <v>2.288239057553525E-3</v>
      </c>
      <c r="K488">
        <v>2.2809358869747818E-3</v>
      </c>
      <c r="L488">
        <v>1.7951451016793615E-2</v>
      </c>
      <c r="M488">
        <v>7.7086359925173634E-4</v>
      </c>
      <c r="N488">
        <v>2.0289828769943716E-3</v>
      </c>
      <c r="O488">
        <v>3.8563353423860915E-3</v>
      </c>
      <c r="P488">
        <v>1.8079733163434196E-4</v>
      </c>
      <c r="Q488">
        <v>2.2809358869747818E-3</v>
      </c>
      <c r="R488">
        <v>1.7951451016793615E-2</v>
      </c>
      <c r="S488">
        <v>7.7086359925173634E-4</v>
      </c>
      <c r="T488">
        <v>2.0289828769943716E-3</v>
      </c>
      <c r="U488">
        <v>3.8563353423860915E-3</v>
      </c>
      <c r="V488">
        <v>1.8079733163434196E-4</v>
      </c>
      <c r="W488">
        <v>7.3031705787432134E-6</v>
      </c>
      <c r="X488">
        <v>2.0096796316550662E-5</v>
      </c>
      <c r="Y488">
        <v>3.3408617831007542E-6</v>
      </c>
      <c r="Z488">
        <v>6.4065816381375618E-6</v>
      </c>
      <c r="AA488">
        <v>2.1857688349657799E-5</v>
      </c>
      <c r="AB488">
        <v>3.6663450549039626E-6</v>
      </c>
      <c r="AC488">
        <v>7.3031705787432134E-6</v>
      </c>
      <c r="AD488">
        <v>2.0096796316550662E-5</v>
      </c>
      <c r="AE488">
        <v>3.3408617831007542E-6</v>
      </c>
      <c r="AF488">
        <v>6.4065816381375618E-6</v>
      </c>
      <c r="AG488">
        <v>2.1857688349657799E-5</v>
      </c>
      <c r="AH488">
        <v>3.6663450549039626E-6</v>
      </c>
      <c r="AI488">
        <v>2.288239057553525E-3</v>
      </c>
      <c r="AJ488">
        <v>1.7971547813110167E-2</v>
      </c>
      <c r="AK488">
        <v>7.7420446103483706E-4</v>
      </c>
      <c r="AL488">
        <v>2.035389458632509E-3</v>
      </c>
      <c r="AM488">
        <v>3.8781930307357493E-3</v>
      </c>
      <c r="AN488">
        <v>1.8446367668924592E-4</v>
      </c>
      <c r="AO488">
        <v>2.288239057553525E-3</v>
      </c>
      <c r="AP488">
        <v>1.7971547813110167E-2</v>
      </c>
      <c r="AQ488">
        <v>7.7420446103483706E-4</v>
      </c>
      <c r="AR488">
        <v>2.035389458632509E-3</v>
      </c>
      <c r="AS488">
        <v>3.8781930307357493E-3</v>
      </c>
      <c r="AT488">
        <v>1.8446367668924592E-4</v>
      </c>
    </row>
    <row r="489" spans="1:46" x14ac:dyDescent="0.25">
      <c r="A489" s="21"/>
      <c r="B489" s="227" t="s">
        <v>227</v>
      </c>
      <c r="C489" s="18" t="s">
        <v>224</v>
      </c>
      <c r="D489">
        <v>1.7951451016793615E-2</v>
      </c>
      <c r="E489">
        <v>1.7951451016793615E-2</v>
      </c>
      <c r="F489">
        <v>2.0096796316550662E-5</v>
      </c>
      <c r="G489">
        <v>2.0096796316550662E-5</v>
      </c>
      <c r="H489">
        <v>1.7971547813110167E-2</v>
      </c>
      <c r="I489">
        <v>1.7971547813110167E-2</v>
      </c>
      <c r="K489">
        <v>1.7951451016793615E-2</v>
      </c>
      <c r="L489">
        <v>7.7086359925173634E-4</v>
      </c>
      <c r="M489">
        <v>2.0289828769943716E-3</v>
      </c>
      <c r="N489">
        <v>3.8563353423860915E-3</v>
      </c>
      <c r="O489">
        <v>1.8079733163434196E-4</v>
      </c>
      <c r="P489">
        <v>4.4874934298090807E-4</v>
      </c>
      <c r="Q489">
        <v>1.7951451016793615E-2</v>
      </c>
      <c r="R489">
        <v>7.7086359925173634E-4</v>
      </c>
      <c r="S489">
        <v>2.0289828769943716E-3</v>
      </c>
      <c r="T489">
        <v>3.8563353423860915E-3</v>
      </c>
      <c r="U489">
        <v>1.8079733163434196E-4</v>
      </c>
      <c r="V489">
        <v>4.4874934298090807E-4</v>
      </c>
      <c r="W489">
        <v>2.0096796316550662E-5</v>
      </c>
      <c r="X489">
        <v>3.3408617831007542E-6</v>
      </c>
      <c r="Y489">
        <v>6.4065816381375618E-6</v>
      </c>
      <c r="Z489">
        <v>2.1857688349657799E-5</v>
      </c>
      <c r="AA489">
        <v>3.6663450549039626E-6</v>
      </c>
      <c r="AB489">
        <v>6.9286490106025332E-6</v>
      </c>
      <c r="AC489">
        <v>2.0096796316550662E-5</v>
      </c>
      <c r="AD489">
        <v>3.3408617831007542E-6</v>
      </c>
      <c r="AE489">
        <v>6.4065816381375618E-6</v>
      </c>
      <c r="AF489">
        <v>2.1857688349657799E-5</v>
      </c>
      <c r="AG489">
        <v>3.6663450549039626E-6</v>
      </c>
      <c r="AH489">
        <v>6.9286490106025332E-6</v>
      </c>
      <c r="AI489">
        <v>1.7971547813110167E-2</v>
      </c>
      <c r="AJ489">
        <v>7.7420446103483706E-4</v>
      </c>
      <c r="AK489">
        <v>2.035389458632509E-3</v>
      </c>
      <c r="AL489">
        <v>3.8781930307357493E-3</v>
      </c>
      <c r="AM489">
        <v>1.8446367668924592E-4</v>
      </c>
      <c r="AN489">
        <v>4.5567799199151062E-4</v>
      </c>
      <c r="AO489">
        <v>1.7971547813110167E-2</v>
      </c>
      <c r="AP489">
        <v>7.7420446103483706E-4</v>
      </c>
      <c r="AQ489">
        <v>2.035389458632509E-3</v>
      </c>
      <c r="AR489">
        <v>3.8781930307357493E-3</v>
      </c>
      <c r="AS489">
        <v>1.8446367668924592E-4</v>
      </c>
      <c r="AT489">
        <v>4.5567799199151062E-4</v>
      </c>
    </row>
    <row r="490" spans="1:46" x14ac:dyDescent="0.25">
      <c r="A490" s="21"/>
      <c r="B490" s="227"/>
      <c r="C490" s="18" t="s">
        <v>225</v>
      </c>
      <c r="D490">
        <v>7.7086359925173634E-4</v>
      </c>
      <c r="E490">
        <v>7.7086359925173634E-4</v>
      </c>
      <c r="F490">
        <v>3.3408617831007542E-6</v>
      </c>
      <c r="G490">
        <v>3.3408617831007542E-6</v>
      </c>
      <c r="H490">
        <v>7.7420446103483706E-4</v>
      </c>
      <c r="I490">
        <v>7.7420446103483706E-4</v>
      </c>
      <c r="K490">
        <v>7.7086359925173634E-4</v>
      </c>
      <c r="L490">
        <v>2.0289828769943716E-3</v>
      </c>
      <c r="M490">
        <v>3.8563353423860915E-3</v>
      </c>
      <c r="N490">
        <v>1.8079733163434196E-4</v>
      </c>
      <c r="O490">
        <v>4.4874934298090807E-4</v>
      </c>
      <c r="P490">
        <v>3.5317528630865696E-3</v>
      </c>
      <c r="Q490">
        <v>7.7086359925173634E-4</v>
      </c>
      <c r="R490">
        <v>2.0289828769943716E-3</v>
      </c>
      <c r="S490">
        <v>3.8563353423860915E-3</v>
      </c>
      <c r="T490">
        <v>1.8079733163434196E-4</v>
      </c>
      <c r="U490">
        <v>4.4874934298090807E-4</v>
      </c>
      <c r="V490">
        <v>3.5317528630865696E-3</v>
      </c>
      <c r="W490">
        <v>3.3408617831007542E-6</v>
      </c>
      <c r="X490">
        <v>6.4065816381375618E-6</v>
      </c>
      <c r="Y490">
        <v>2.1857688349657799E-5</v>
      </c>
      <c r="Z490">
        <v>3.6663450549039626E-6</v>
      </c>
      <c r="AA490">
        <v>6.9286490106025332E-6</v>
      </c>
      <c r="AB490">
        <v>1.9066191377240366E-5</v>
      </c>
      <c r="AC490">
        <v>3.3408617831007542E-6</v>
      </c>
      <c r="AD490">
        <v>6.4065816381375618E-6</v>
      </c>
      <c r="AE490">
        <v>2.1857688349657799E-5</v>
      </c>
      <c r="AF490">
        <v>3.6663450549039626E-6</v>
      </c>
      <c r="AG490">
        <v>6.9286490106025332E-6</v>
      </c>
      <c r="AH490">
        <v>1.9066191377240366E-5</v>
      </c>
      <c r="AI490">
        <v>7.7420446103483706E-4</v>
      </c>
      <c r="AJ490">
        <v>2.035389458632509E-3</v>
      </c>
      <c r="AK490">
        <v>3.8781930307357493E-3</v>
      </c>
      <c r="AL490">
        <v>1.8446367668924592E-4</v>
      </c>
      <c r="AM490">
        <v>4.5567799199151062E-4</v>
      </c>
      <c r="AN490">
        <v>3.55081905446381E-3</v>
      </c>
      <c r="AO490">
        <v>7.7420446103483706E-4</v>
      </c>
      <c r="AP490">
        <v>2.035389458632509E-3</v>
      </c>
      <c r="AQ490">
        <v>3.8781930307357493E-3</v>
      </c>
      <c r="AR490">
        <v>1.8446367668924592E-4</v>
      </c>
      <c r="AS490">
        <v>4.5567799199151062E-4</v>
      </c>
      <c r="AT490">
        <v>3.55081905446381E-3</v>
      </c>
    </row>
    <row r="491" spans="1:46" x14ac:dyDescent="0.25">
      <c r="A491" s="21"/>
      <c r="B491" s="227"/>
      <c r="C491" s="18" t="s">
        <v>226</v>
      </c>
      <c r="D491">
        <v>2.0289828769943716E-3</v>
      </c>
      <c r="E491">
        <v>2.0289828769943716E-3</v>
      </c>
      <c r="F491">
        <v>6.4065816381375618E-6</v>
      </c>
      <c r="G491">
        <v>6.4065816381375618E-6</v>
      </c>
      <c r="H491">
        <v>2.035389458632509E-3</v>
      </c>
      <c r="I491">
        <v>2.035389458632509E-3</v>
      </c>
      <c r="K491">
        <v>2.0289828769943716E-3</v>
      </c>
      <c r="L491">
        <v>3.8563353423860915E-3</v>
      </c>
      <c r="M491">
        <v>1.8079733163434196E-4</v>
      </c>
      <c r="N491">
        <v>4.4874934298090807E-4</v>
      </c>
      <c r="O491">
        <v>3.5317528630865696E-3</v>
      </c>
      <c r="P491">
        <v>1.5165903420061335E-4</v>
      </c>
      <c r="Q491">
        <v>2.0289828769943716E-3</v>
      </c>
      <c r="R491">
        <v>3.8563353423860915E-3</v>
      </c>
      <c r="S491">
        <v>1.8079733163434196E-4</v>
      </c>
      <c r="T491">
        <v>4.4874934298090807E-4</v>
      </c>
      <c r="U491">
        <v>3.5317528630865696E-3</v>
      </c>
      <c r="V491">
        <v>1.5165903420061335E-4</v>
      </c>
      <c r="W491">
        <v>6.4065816381375618E-6</v>
      </c>
      <c r="X491">
        <v>2.1857688349657799E-5</v>
      </c>
      <c r="Y491">
        <v>3.6663450549039626E-6</v>
      </c>
      <c r="Z491">
        <v>6.9286490106025332E-6</v>
      </c>
      <c r="AA491">
        <v>1.9066191377240366E-5</v>
      </c>
      <c r="AB491">
        <v>3.1695355378135349E-6</v>
      </c>
      <c r="AC491">
        <v>6.4065816381375618E-6</v>
      </c>
      <c r="AD491">
        <v>2.1857688349657799E-5</v>
      </c>
      <c r="AE491">
        <v>3.6663450549039626E-6</v>
      </c>
      <c r="AF491">
        <v>6.9286490106025332E-6</v>
      </c>
      <c r="AG491">
        <v>1.9066191377240366E-5</v>
      </c>
      <c r="AH491">
        <v>3.1695355378135349E-6</v>
      </c>
      <c r="AI491">
        <v>2.035389458632509E-3</v>
      </c>
      <c r="AJ491">
        <v>3.8781930307357493E-3</v>
      </c>
      <c r="AK491">
        <v>1.8446367668924592E-4</v>
      </c>
      <c r="AL491">
        <v>4.5567799199151062E-4</v>
      </c>
      <c r="AM491">
        <v>3.55081905446381E-3</v>
      </c>
      <c r="AN491">
        <v>1.5482856973842688E-4</v>
      </c>
      <c r="AO491">
        <v>2.035389458632509E-3</v>
      </c>
      <c r="AP491">
        <v>3.8781930307357493E-3</v>
      </c>
      <c r="AQ491">
        <v>1.8446367668924592E-4</v>
      </c>
      <c r="AR491">
        <v>4.5567799199151062E-4</v>
      </c>
      <c r="AS491">
        <v>3.55081905446381E-3</v>
      </c>
      <c r="AT491">
        <v>1.5482856973842688E-4</v>
      </c>
    </row>
    <row r="492" spans="1:46" x14ac:dyDescent="0.25">
      <c r="A492" s="21" t="s">
        <v>129</v>
      </c>
      <c r="B492" s="227" t="s">
        <v>223</v>
      </c>
      <c r="C492" s="18" t="s">
        <v>224</v>
      </c>
      <c r="D492">
        <v>3.8563353423860915E-3</v>
      </c>
      <c r="E492">
        <v>3.8563353423860915E-3</v>
      </c>
      <c r="F492">
        <v>2.1857688349657799E-5</v>
      </c>
      <c r="G492">
        <v>2.1857688349657799E-5</v>
      </c>
      <c r="H492">
        <v>3.8781930307357493E-3</v>
      </c>
      <c r="I492">
        <v>3.8781930307357493E-3</v>
      </c>
      <c r="K492">
        <v>3.8563353423860915E-3</v>
      </c>
      <c r="L492">
        <v>1.8079733163434196E-4</v>
      </c>
      <c r="M492">
        <v>4.4874934298090807E-4</v>
      </c>
      <c r="N492">
        <v>3.5317528630865696E-3</v>
      </c>
      <c r="O492">
        <v>1.5165903420061335E-4</v>
      </c>
      <c r="P492">
        <v>3.991803268869361E-4</v>
      </c>
      <c r="Q492">
        <v>3.8563353423860915E-3</v>
      </c>
      <c r="R492">
        <v>1.8079733163434196E-4</v>
      </c>
      <c r="S492">
        <v>4.4874934298090807E-4</v>
      </c>
      <c r="T492">
        <v>3.5317528630865696E-3</v>
      </c>
      <c r="U492">
        <v>1.5165903420061335E-4</v>
      </c>
      <c r="V492">
        <v>3.991803268869361E-4</v>
      </c>
      <c r="W492">
        <v>2.1857688349657799E-5</v>
      </c>
      <c r="X492">
        <v>3.6663450549039626E-6</v>
      </c>
      <c r="Y492">
        <v>6.9286490106025332E-6</v>
      </c>
      <c r="Z492">
        <v>1.9066191377240366E-5</v>
      </c>
      <c r="AA492">
        <v>3.1695355378135349E-6</v>
      </c>
      <c r="AB492">
        <v>6.0780389900279414E-6</v>
      </c>
      <c r="AC492">
        <v>2.1857688349657799E-5</v>
      </c>
      <c r="AD492">
        <v>3.6663450549039626E-6</v>
      </c>
      <c r="AE492">
        <v>6.9286490106025332E-6</v>
      </c>
      <c r="AF492">
        <v>1.9066191377240366E-5</v>
      </c>
      <c r="AG492">
        <v>3.1695355378135349E-6</v>
      </c>
      <c r="AH492">
        <v>6.0780389900279414E-6</v>
      </c>
      <c r="AI492">
        <v>3.8781930307357493E-3</v>
      </c>
      <c r="AJ492">
        <v>1.8446367668924592E-4</v>
      </c>
      <c r="AK492">
        <v>4.5567799199151062E-4</v>
      </c>
      <c r="AL492">
        <v>3.55081905446381E-3</v>
      </c>
      <c r="AM492">
        <v>1.5482856973842688E-4</v>
      </c>
      <c r="AN492">
        <v>4.0525836587696406E-4</v>
      </c>
      <c r="AO492">
        <v>3.8781930307357493E-3</v>
      </c>
      <c r="AP492">
        <v>1.8446367668924592E-4</v>
      </c>
      <c r="AQ492">
        <v>4.5567799199151062E-4</v>
      </c>
      <c r="AR492">
        <v>3.55081905446381E-3</v>
      </c>
      <c r="AS492">
        <v>1.5482856973842688E-4</v>
      </c>
      <c r="AT492">
        <v>4.0525836587696406E-4</v>
      </c>
    </row>
    <row r="493" spans="1:46" x14ac:dyDescent="0.25">
      <c r="A493" s="21"/>
      <c r="B493" s="227"/>
      <c r="C493" s="18" t="s">
        <v>225</v>
      </c>
      <c r="D493">
        <v>1.8079733163434196E-4</v>
      </c>
      <c r="E493">
        <v>1.8079733163434196E-4</v>
      </c>
      <c r="F493">
        <v>3.6663450549039626E-6</v>
      </c>
      <c r="G493">
        <v>3.6663450549039626E-6</v>
      </c>
      <c r="H493">
        <v>1.8446367668924592E-4</v>
      </c>
      <c r="I493">
        <v>1.8446367668924592E-4</v>
      </c>
      <c r="K493">
        <v>1.8079733163434196E-4</v>
      </c>
      <c r="L493">
        <v>4.4874934298090807E-4</v>
      </c>
      <c r="M493">
        <v>3.5317528630865696E-3</v>
      </c>
      <c r="N493">
        <v>1.5165903420061335E-4</v>
      </c>
      <c r="O493">
        <v>3.991803268869361E-4</v>
      </c>
      <c r="P493">
        <v>3.6858895813966508E-3</v>
      </c>
      <c r="Q493">
        <v>1.8079733163434196E-4</v>
      </c>
      <c r="R493">
        <v>4.4874934298090807E-4</v>
      </c>
      <c r="S493">
        <v>3.5317528630865696E-3</v>
      </c>
      <c r="T493">
        <v>1.5165903420061335E-4</v>
      </c>
      <c r="U493">
        <v>3.991803268869361E-4</v>
      </c>
      <c r="V493">
        <v>3.6858895813966508E-3</v>
      </c>
      <c r="W493">
        <v>3.6663450549039626E-6</v>
      </c>
      <c r="X493">
        <v>6.9286490106025332E-6</v>
      </c>
      <c r="Y493">
        <v>1.9066191377240366E-5</v>
      </c>
      <c r="Z493">
        <v>3.1695355378135349E-6</v>
      </c>
      <c r="AA493">
        <v>6.0780389900279414E-6</v>
      </c>
      <c r="AB493">
        <v>2.1857688349657799E-5</v>
      </c>
      <c r="AC493">
        <v>3.6663450549039626E-6</v>
      </c>
      <c r="AD493">
        <v>6.9286490106025332E-6</v>
      </c>
      <c r="AE493">
        <v>1.9066191377240366E-5</v>
      </c>
      <c r="AF493">
        <v>3.1695355378135349E-6</v>
      </c>
      <c r="AG493">
        <v>6.0780389900279414E-6</v>
      </c>
      <c r="AH493">
        <v>2.1857688349657799E-5</v>
      </c>
      <c r="AI493">
        <v>1.8446367668924592E-4</v>
      </c>
      <c r="AJ493">
        <v>4.5567799199151062E-4</v>
      </c>
      <c r="AK493">
        <v>3.55081905446381E-3</v>
      </c>
      <c r="AL493">
        <v>1.5482856973842688E-4</v>
      </c>
      <c r="AM493">
        <v>4.0525836587696406E-4</v>
      </c>
      <c r="AN493">
        <v>3.7077472697463086E-3</v>
      </c>
      <c r="AO493">
        <v>1.8446367668924592E-4</v>
      </c>
      <c r="AP493">
        <v>4.5567799199151062E-4</v>
      </c>
      <c r="AQ493">
        <v>3.55081905446381E-3</v>
      </c>
      <c r="AR493">
        <v>1.5482856973842688E-4</v>
      </c>
      <c r="AS493">
        <v>4.0525836587696406E-4</v>
      </c>
      <c r="AT493">
        <v>3.7077472697463086E-3</v>
      </c>
    </row>
    <row r="494" spans="1:46" x14ac:dyDescent="0.25">
      <c r="A494" s="21"/>
      <c r="B494" s="227"/>
      <c r="C494" s="18" t="s">
        <v>226</v>
      </c>
      <c r="D494">
        <v>4.4874934298090807E-4</v>
      </c>
      <c r="E494">
        <v>4.4874934298090807E-4</v>
      </c>
      <c r="F494">
        <v>6.9286490106025332E-6</v>
      </c>
      <c r="G494">
        <v>6.9286490106025332E-6</v>
      </c>
      <c r="H494">
        <v>4.5567799199151062E-4</v>
      </c>
      <c r="I494">
        <v>4.5567799199151062E-4</v>
      </c>
      <c r="K494">
        <v>4.4874934298090807E-4</v>
      </c>
      <c r="L494">
        <v>3.5317528630865696E-3</v>
      </c>
      <c r="M494">
        <v>1.5165903420061335E-4</v>
      </c>
      <c r="N494">
        <v>3.991803268869361E-4</v>
      </c>
      <c r="O494">
        <v>3.6858895813966508E-3</v>
      </c>
      <c r="P494">
        <v>1.7280628935216111E-4</v>
      </c>
      <c r="Q494">
        <v>4.4874934298090807E-4</v>
      </c>
      <c r="R494">
        <v>3.5317528630865696E-3</v>
      </c>
      <c r="S494">
        <v>1.5165903420061335E-4</v>
      </c>
      <c r="T494">
        <v>3.991803268869361E-4</v>
      </c>
      <c r="U494">
        <v>3.6858895813966508E-3</v>
      </c>
      <c r="V494">
        <v>1.7280628935216111E-4</v>
      </c>
      <c r="W494">
        <v>6.9286490106025332E-6</v>
      </c>
      <c r="X494">
        <v>1.9066191377240366E-5</v>
      </c>
      <c r="Y494">
        <v>3.1695355378135349E-6</v>
      </c>
      <c r="Z494">
        <v>6.0780389900279414E-6</v>
      </c>
      <c r="AA494">
        <v>2.1857688349657799E-5</v>
      </c>
      <c r="AB494">
        <v>3.6663450549039626E-6</v>
      </c>
      <c r="AC494">
        <v>6.9286490106025332E-6</v>
      </c>
      <c r="AD494">
        <v>1.9066191377240366E-5</v>
      </c>
      <c r="AE494">
        <v>3.1695355378135349E-6</v>
      </c>
      <c r="AF494">
        <v>6.0780389900279414E-6</v>
      </c>
      <c r="AG494">
        <v>2.1857688349657799E-5</v>
      </c>
      <c r="AH494">
        <v>3.6663450549039626E-6</v>
      </c>
      <c r="AI494">
        <v>4.5567799199151062E-4</v>
      </c>
      <c r="AJ494">
        <v>3.55081905446381E-3</v>
      </c>
      <c r="AK494">
        <v>1.5482856973842688E-4</v>
      </c>
      <c r="AL494">
        <v>4.0525836587696406E-4</v>
      </c>
      <c r="AM494">
        <v>3.7077472697463086E-3</v>
      </c>
      <c r="AN494">
        <v>1.7647263440706508E-4</v>
      </c>
      <c r="AO494">
        <v>4.5567799199151062E-4</v>
      </c>
      <c r="AP494">
        <v>3.55081905446381E-3</v>
      </c>
      <c r="AQ494">
        <v>1.5482856973842688E-4</v>
      </c>
      <c r="AR494">
        <v>4.0525836587696406E-4</v>
      </c>
      <c r="AS494">
        <v>3.7077472697463086E-3</v>
      </c>
      <c r="AT494">
        <v>1.7647263440706508E-4</v>
      </c>
    </row>
    <row r="495" spans="1:46" x14ac:dyDescent="0.25">
      <c r="A495" s="21"/>
      <c r="B495" s="227" t="s">
        <v>227</v>
      </c>
      <c r="C495" s="18" t="s">
        <v>224</v>
      </c>
      <c r="D495">
        <v>3.5317528630865696E-3</v>
      </c>
      <c r="E495">
        <v>3.5317528630865696E-3</v>
      </c>
      <c r="F495">
        <v>1.9066191377240366E-5</v>
      </c>
      <c r="G495">
        <v>1.9066191377240366E-5</v>
      </c>
      <c r="H495">
        <v>3.55081905446381E-3</v>
      </c>
      <c r="I495">
        <v>3.55081905446381E-3</v>
      </c>
      <c r="K495">
        <v>3.5317528630865696E-3</v>
      </c>
      <c r="L495">
        <v>1.5165903420061335E-4</v>
      </c>
      <c r="M495">
        <v>3.991803268869361E-4</v>
      </c>
      <c r="N495">
        <v>3.6858895813966508E-3</v>
      </c>
      <c r="O495">
        <v>1.7280628935216111E-4</v>
      </c>
      <c r="P495">
        <v>4.2891511787677955E-4</v>
      </c>
      <c r="Q495">
        <v>3.5317528630865696E-3</v>
      </c>
      <c r="R495">
        <v>1.5165903420061335E-4</v>
      </c>
      <c r="S495">
        <v>3.991803268869361E-4</v>
      </c>
      <c r="T495">
        <v>3.6858895813966508E-3</v>
      </c>
      <c r="U495">
        <v>1.7280628935216111E-4</v>
      </c>
      <c r="V495">
        <v>4.2891511787677955E-4</v>
      </c>
      <c r="W495">
        <v>1.9066191377240366E-5</v>
      </c>
      <c r="X495">
        <v>3.1695355378135349E-6</v>
      </c>
      <c r="Y495">
        <v>6.0780389900279414E-6</v>
      </c>
      <c r="Z495">
        <v>2.1857688349657799E-5</v>
      </c>
      <c r="AA495">
        <v>3.6663450549039626E-6</v>
      </c>
      <c r="AB495">
        <v>6.9286490106025332E-6</v>
      </c>
      <c r="AC495">
        <v>1.9066191377240366E-5</v>
      </c>
      <c r="AD495">
        <v>3.1695355378135349E-6</v>
      </c>
      <c r="AE495">
        <v>6.0780389900279414E-6</v>
      </c>
      <c r="AF495">
        <v>2.1857688349657799E-5</v>
      </c>
      <c r="AG495">
        <v>3.6663450549039626E-6</v>
      </c>
      <c r="AH495">
        <v>6.9286490106025332E-6</v>
      </c>
      <c r="AI495">
        <v>3.55081905446381E-3</v>
      </c>
      <c r="AJ495">
        <v>1.5482856973842688E-4</v>
      </c>
      <c r="AK495">
        <v>4.0525836587696406E-4</v>
      </c>
      <c r="AL495">
        <v>3.7077472697463086E-3</v>
      </c>
      <c r="AM495">
        <v>1.7647263440706508E-4</v>
      </c>
      <c r="AN495">
        <v>4.358437668873821E-4</v>
      </c>
      <c r="AO495">
        <v>3.55081905446381E-3</v>
      </c>
      <c r="AP495">
        <v>1.5482856973842688E-4</v>
      </c>
      <c r="AQ495">
        <v>4.0525836587696406E-4</v>
      </c>
      <c r="AR495">
        <v>3.7077472697463086E-3</v>
      </c>
      <c r="AS495">
        <v>1.7647263440706508E-4</v>
      </c>
      <c r="AT495">
        <v>4.358437668873821E-4</v>
      </c>
    </row>
    <row r="496" spans="1:46" x14ac:dyDescent="0.25">
      <c r="A496" s="21"/>
      <c r="B496" s="227"/>
      <c r="C496" s="18" t="s">
        <v>225</v>
      </c>
      <c r="D496">
        <v>1.5165903420061335E-4</v>
      </c>
      <c r="E496">
        <v>1.5165903420061335E-4</v>
      </c>
      <c r="F496">
        <v>3.1695355378135349E-6</v>
      </c>
      <c r="G496">
        <v>3.1695355378135349E-6</v>
      </c>
      <c r="H496">
        <v>1.5482856973842688E-4</v>
      </c>
      <c r="I496">
        <v>1.5482856973842688E-4</v>
      </c>
      <c r="K496">
        <v>1.5165903420061335E-4</v>
      </c>
      <c r="L496">
        <v>3.991803268869361E-4</v>
      </c>
      <c r="M496">
        <v>3.6858895813966508E-3</v>
      </c>
      <c r="N496">
        <v>1.7280628935216111E-4</v>
      </c>
      <c r="O496">
        <v>4.2891511787677955E-4</v>
      </c>
      <c r="P496">
        <v>3.3756532890274944E-3</v>
      </c>
      <c r="Q496">
        <v>1.5165903420061335E-4</v>
      </c>
      <c r="R496">
        <v>3.991803268869361E-4</v>
      </c>
      <c r="S496">
        <v>3.6858895813966508E-3</v>
      </c>
      <c r="T496">
        <v>1.7280628935216111E-4</v>
      </c>
      <c r="U496">
        <v>4.2891511787677955E-4</v>
      </c>
      <c r="V496">
        <v>3.3756532890274944E-3</v>
      </c>
      <c r="W496">
        <v>3.1695355378135349E-6</v>
      </c>
      <c r="X496">
        <v>6.0780389900279414E-6</v>
      </c>
      <c r="Y496">
        <v>2.1857688349657799E-5</v>
      </c>
      <c r="Z496">
        <v>3.6663450549039626E-6</v>
      </c>
      <c r="AA496">
        <v>6.9286490106025332E-6</v>
      </c>
      <c r="AB496">
        <v>1.9066191377240366E-5</v>
      </c>
      <c r="AC496">
        <v>3.1695355378135349E-6</v>
      </c>
      <c r="AD496">
        <v>6.0780389900279414E-6</v>
      </c>
      <c r="AE496">
        <v>2.1857688349657799E-5</v>
      </c>
      <c r="AF496">
        <v>3.6663450549039626E-6</v>
      </c>
      <c r="AG496">
        <v>6.9286490106025332E-6</v>
      </c>
      <c r="AH496">
        <v>1.9066191377240366E-5</v>
      </c>
      <c r="AI496">
        <v>1.5482856973842688E-4</v>
      </c>
      <c r="AJ496">
        <v>4.0525836587696406E-4</v>
      </c>
      <c r="AK496">
        <v>3.7077472697463086E-3</v>
      </c>
      <c r="AL496">
        <v>1.7647263440706508E-4</v>
      </c>
      <c r="AM496">
        <v>4.358437668873821E-4</v>
      </c>
      <c r="AN496">
        <v>3.3947194804047347E-3</v>
      </c>
      <c r="AO496">
        <v>1.5482856973842688E-4</v>
      </c>
      <c r="AP496">
        <v>4.0525836587696406E-4</v>
      </c>
      <c r="AQ496">
        <v>3.7077472697463086E-3</v>
      </c>
      <c r="AR496">
        <v>1.7647263440706508E-4</v>
      </c>
      <c r="AS496">
        <v>4.358437668873821E-4</v>
      </c>
      <c r="AT496">
        <v>3.3947194804047347E-3</v>
      </c>
    </row>
    <row r="497" spans="1:46" x14ac:dyDescent="0.25">
      <c r="A497" s="21"/>
      <c r="B497" s="227"/>
      <c r="C497" s="18" t="s">
        <v>226</v>
      </c>
      <c r="D497">
        <v>3.991803268869361E-4</v>
      </c>
      <c r="E497">
        <v>3.991803268869361E-4</v>
      </c>
      <c r="F497">
        <v>6.0780389900279414E-6</v>
      </c>
      <c r="G497">
        <v>6.0780389900279414E-6</v>
      </c>
      <c r="H497">
        <v>4.0525836587696406E-4</v>
      </c>
      <c r="I497">
        <v>4.0525836587696406E-4</v>
      </c>
      <c r="K497">
        <v>3.991803268869361E-4</v>
      </c>
      <c r="L497">
        <v>3.6858895813966508E-3</v>
      </c>
      <c r="M497">
        <v>1.7280628935216111E-4</v>
      </c>
      <c r="N497">
        <v>4.2891511787677955E-4</v>
      </c>
      <c r="O497">
        <v>3.3756532890274944E-3</v>
      </c>
      <c r="P497">
        <v>1.4495587246798953E-4</v>
      </c>
      <c r="Q497">
        <v>3.991803268869361E-4</v>
      </c>
      <c r="R497">
        <v>3.6858895813966508E-3</v>
      </c>
      <c r="S497">
        <v>1.7280628935216111E-4</v>
      </c>
      <c r="T497">
        <v>4.2891511787677955E-4</v>
      </c>
      <c r="U497">
        <v>3.3756532890274944E-3</v>
      </c>
      <c r="V497">
        <v>1.4495587246798953E-4</v>
      </c>
      <c r="W497">
        <v>6.0780389900279414E-6</v>
      </c>
      <c r="X497">
        <v>2.1857688349657799E-5</v>
      </c>
      <c r="Y497">
        <v>3.6663450549039626E-6</v>
      </c>
      <c r="Z497">
        <v>6.9286490106025332E-6</v>
      </c>
      <c r="AA497">
        <v>1.9066191377240366E-5</v>
      </c>
      <c r="AB497">
        <v>3.1695355378135349E-6</v>
      </c>
      <c r="AC497">
        <v>6.0780389900279414E-6</v>
      </c>
      <c r="AD497">
        <v>2.1857688349657799E-5</v>
      </c>
      <c r="AE497">
        <v>3.6663450549039626E-6</v>
      </c>
      <c r="AF497">
        <v>6.9286490106025332E-6</v>
      </c>
      <c r="AG497">
        <v>1.9066191377240366E-5</v>
      </c>
      <c r="AH497">
        <v>3.1695355378135349E-6</v>
      </c>
      <c r="AI497">
        <v>4.0525836587696406E-4</v>
      </c>
      <c r="AJ497">
        <v>3.7077472697463086E-3</v>
      </c>
      <c r="AK497">
        <v>1.7647263440706508E-4</v>
      </c>
      <c r="AL497">
        <v>4.358437668873821E-4</v>
      </c>
      <c r="AM497">
        <v>3.3947194804047347E-3</v>
      </c>
      <c r="AN497">
        <v>1.4812540800580306E-4</v>
      </c>
      <c r="AO497">
        <v>4.0525836587696406E-4</v>
      </c>
      <c r="AP497">
        <v>3.7077472697463086E-3</v>
      </c>
      <c r="AQ497">
        <v>1.7647263440706508E-4</v>
      </c>
      <c r="AR497">
        <v>4.358437668873821E-4</v>
      </c>
      <c r="AS497">
        <v>3.3947194804047347E-3</v>
      </c>
      <c r="AT497">
        <v>1.4812540800580306E-4</v>
      </c>
    </row>
    <row r="498" spans="1:46" x14ac:dyDescent="0.25">
      <c r="A498" s="21" t="s">
        <v>130</v>
      </c>
      <c r="B498" s="227" t="s">
        <v>223</v>
      </c>
      <c r="C498" s="18" t="s">
        <v>224</v>
      </c>
      <c r="D498">
        <v>3.6858895813966508E-3</v>
      </c>
      <c r="E498">
        <v>3.6858895813966508E-3</v>
      </c>
      <c r="F498">
        <v>2.1857688349657799E-5</v>
      </c>
      <c r="G498">
        <v>2.1857688349657799E-5</v>
      </c>
      <c r="H498">
        <v>3.7077472697463086E-3</v>
      </c>
      <c r="I498">
        <v>3.7077472697463086E-3</v>
      </c>
      <c r="K498">
        <v>3.6858895813966508E-3</v>
      </c>
      <c r="L498">
        <v>1.7280628935216111E-4</v>
      </c>
      <c r="M498">
        <v>4.2891511787677955E-4</v>
      </c>
      <c r="N498">
        <v>3.3756532890274944E-3</v>
      </c>
      <c r="O498">
        <v>1.4495587246798953E-4</v>
      </c>
      <c r="P498">
        <v>3.8153699752176763E-4</v>
      </c>
      <c r="Q498">
        <v>3.6858895813966508E-3</v>
      </c>
      <c r="R498">
        <v>1.7280628935216111E-4</v>
      </c>
      <c r="S498">
        <v>4.2891511787677955E-4</v>
      </c>
      <c r="T498">
        <v>3.3756532890274944E-3</v>
      </c>
      <c r="U498">
        <v>1.4495587246798953E-4</v>
      </c>
      <c r="V498">
        <v>3.8153699752176763E-4</v>
      </c>
      <c r="W498">
        <v>2.1857688349657799E-5</v>
      </c>
      <c r="X498">
        <v>3.6663450549039626E-6</v>
      </c>
      <c r="Y498">
        <v>6.9286490106025332E-6</v>
      </c>
      <c r="Z498">
        <v>1.9066191377240366E-5</v>
      </c>
      <c r="AA498">
        <v>3.1695355378135349E-6</v>
      </c>
      <c r="AB498">
        <v>6.0780389900279414E-6</v>
      </c>
      <c r="AC498">
        <v>2.1857688349657799E-5</v>
      </c>
      <c r="AD498">
        <v>3.6663450549039626E-6</v>
      </c>
      <c r="AE498">
        <v>6.9286490106025332E-6</v>
      </c>
      <c r="AF498">
        <v>1.9066191377240366E-5</v>
      </c>
      <c r="AG498">
        <v>3.1695355378135349E-6</v>
      </c>
      <c r="AH498">
        <v>6.0780389900279414E-6</v>
      </c>
      <c r="AI498">
        <v>3.7077472697463086E-3</v>
      </c>
      <c r="AJ498">
        <v>1.7647263440706508E-4</v>
      </c>
      <c r="AK498">
        <v>4.358437668873821E-4</v>
      </c>
      <c r="AL498">
        <v>3.3947194804047347E-3</v>
      </c>
      <c r="AM498">
        <v>1.4812540800580306E-4</v>
      </c>
      <c r="AN498">
        <v>3.876150365117956E-4</v>
      </c>
      <c r="AO498">
        <v>3.7077472697463086E-3</v>
      </c>
      <c r="AP498">
        <v>1.7647263440706508E-4</v>
      </c>
      <c r="AQ498">
        <v>4.358437668873821E-4</v>
      </c>
      <c r="AR498">
        <v>3.3947194804047347E-3</v>
      </c>
      <c r="AS498">
        <v>1.4812540800580306E-4</v>
      </c>
      <c r="AT498">
        <v>3.876150365117956E-4</v>
      </c>
    </row>
    <row r="499" spans="1:46" x14ac:dyDescent="0.25">
      <c r="A499" s="21"/>
      <c r="B499" s="227"/>
      <c r="C499" s="18" t="s">
        <v>225</v>
      </c>
      <c r="D499">
        <v>1.7280628935216111E-4</v>
      </c>
      <c r="E499">
        <v>1.7280628935216111E-4</v>
      </c>
      <c r="F499">
        <v>3.6663450549039626E-6</v>
      </c>
      <c r="G499">
        <v>3.6663450549039626E-6</v>
      </c>
      <c r="H499">
        <v>1.7647263440706508E-4</v>
      </c>
      <c r="I499">
        <v>1.7647263440706508E-4</v>
      </c>
      <c r="K499">
        <v>1.7280628935216111E-4</v>
      </c>
      <c r="L499">
        <v>4.2891511787677955E-4</v>
      </c>
      <c r="M499">
        <v>3.3756532890274944E-3</v>
      </c>
      <c r="N499">
        <v>1.4495587246798953E-4</v>
      </c>
      <c r="O499">
        <v>3.8153699752176763E-4</v>
      </c>
      <c r="P499">
        <v>3.1532465783046491E-3</v>
      </c>
      <c r="Q499">
        <v>1.7280628935216111E-4</v>
      </c>
      <c r="R499">
        <v>4.2891511787677955E-4</v>
      </c>
      <c r="S499">
        <v>3.3756532890274944E-3</v>
      </c>
      <c r="T499">
        <v>1.4495587246798953E-4</v>
      </c>
      <c r="U499">
        <v>3.8153699752176763E-4</v>
      </c>
      <c r="V499">
        <v>3.1532465783046491E-3</v>
      </c>
      <c r="W499">
        <v>3.6663450549039626E-6</v>
      </c>
      <c r="X499">
        <v>6.9286490106025332E-6</v>
      </c>
      <c r="Y499">
        <v>1.9066191377240366E-5</v>
      </c>
      <c r="Z499">
        <v>3.1695355378135349E-6</v>
      </c>
      <c r="AA499">
        <v>6.0780389900279414E-6</v>
      </c>
      <c r="AB499">
        <v>2.1266940015883268E-5</v>
      </c>
      <c r="AC499">
        <v>3.6663450549039626E-6</v>
      </c>
      <c r="AD499">
        <v>6.9286490106025332E-6</v>
      </c>
      <c r="AE499">
        <v>1.9066191377240366E-5</v>
      </c>
      <c r="AF499">
        <v>3.1695355378135349E-6</v>
      </c>
      <c r="AG499">
        <v>6.0780389900279414E-6</v>
      </c>
      <c r="AH499">
        <v>2.1266940015883268E-5</v>
      </c>
      <c r="AI499">
        <v>1.7647263440706508E-4</v>
      </c>
      <c r="AJ499">
        <v>4.358437668873821E-4</v>
      </c>
      <c r="AK499">
        <v>3.3947194804047347E-3</v>
      </c>
      <c r="AL499">
        <v>1.4812540800580306E-4</v>
      </c>
      <c r="AM499">
        <v>3.876150365117956E-4</v>
      </c>
      <c r="AN499">
        <v>3.1745135183205322E-3</v>
      </c>
      <c r="AO499">
        <v>1.7647263440706508E-4</v>
      </c>
      <c r="AP499">
        <v>4.358437668873821E-4</v>
      </c>
      <c r="AQ499">
        <v>3.3947194804047347E-3</v>
      </c>
      <c r="AR499">
        <v>1.4812540800580306E-4</v>
      </c>
      <c r="AS499">
        <v>3.876150365117956E-4</v>
      </c>
      <c r="AT499">
        <v>3.1745135183205322E-3</v>
      </c>
    </row>
    <row r="500" spans="1:46" x14ac:dyDescent="0.25">
      <c r="A500" s="21"/>
      <c r="B500" s="227"/>
      <c r="C500" s="18" t="s">
        <v>226</v>
      </c>
      <c r="D500">
        <v>4.2891511787677955E-4</v>
      </c>
      <c r="E500">
        <v>4.2891511787677955E-4</v>
      </c>
      <c r="F500">
        <v>6.9286490106025332E-6</v>
      </c>
      <c r="G500">
        <v>6.9286490106025332E-6</v>
      </c>
      <c r="H500">
        <v>4.358437668873821E-4</v>
      </c>
      <c r="I500">
        <v>4.358437668873821E-4</v>
      </c>
      <c r="K500">
        <v>4.2891511787677955E-4</v>
      </c>
      <c r="L500">
        <v>3.3756532890274944E-3</v>
      </c>
      <c r="M500">
        <v>1.4495587246798953E-4</v>
      </c>
      <c r="N500">
        <v>3.8153699752176763E-4</v>
      </c>
      <c r="O500">
        <v>3.1532465783046491E-3</v>
      </c>
      <c r="P500">
        <v>1.478342822203459E-4</v>
      </c>
      <c r="Q500">
        <v>4.2891511787677955E-4</v>
      </c>
      <c r="R500">
        <v>3.3756532890274944E-3</v>
      </c>
      <c r="S500">
        <v>1.4495587246798953E-4</v>
      </c>
      <c r="T500">
        <v>3.8153699752176763E-4</v>
      </c>
      <c r="U500">
        <v>3.1532465783046491E-3</v>
      </c>
      <c r="V500">
        <v>1.478342822203459E-4</v>
      </c>
      <c r="W500">
        <v>6.9286490106025332E-6</v>
      </c>
      <c r="X500">
        <v>1.9066191377240366E-5</v>
      </c>
      <c r="Y500">
        <v>3.1695355378135349E-6</v>
      </c>
      <c r="Z500">
        <v>6.0780389900279414E-6</v>
      </c>
      <c r="AA500">
        <v>2.1266940015883268E-5</v>
      </c>
      <c r="AB500">
        <v>3.5672546480146667E-6</v>
      </c>
      <c r="AC500">
        <v>6.9286490106025332E-6</v>
      </c>
      <c r="AD500">
        <v>1.9066191377240366E-5</v>
      </c>
      <c r="AE500">
        <v>3.1695355378135349E-6</v>
      </c>
      <c r="AF500">
        <v>6.0780389900279414E-6</v>
      </c>
      <c r="AG500">
        <v>2.1266940015883268E-5</v>
      </c>
      <c r="AH500">
        <v>3.5672546480146667E-6</v>
      </c>
      <c r="AI500">
        <v>4.358437668873821E-4</v>
      </c>
      <c r="AJ500">
        <v>3.3947194804047347E-3</v>
      </c>
      <c r="AK500">
        <v>1.4812540800580306E-4</v>
      </c>
      <c r="AL500">
        <v>3.876150365117956E-4</v>
      </c>
      <c r="AM500">
        <v>3.1745135183205322E-3</v>
      </c>
      <c r="AN500">
        <v>1.5140153686836057E-4</v>
      </c>
      <c r="AO500">
        <v>4.358437668873821E-4</v>
      </c>
      <c r="AP500">
        <v>3.3947194804047347E-3</v>
      </c>
      <c r="AQ500">
        <v>1.4812540800580306E-4</v>
      </c>
      <c r="AR500">
        <v>3.876150365117956E-4</v>
      </c>
      <c r="AS500">
        <v>3.1745135183205322E-3</v>
      </c>
      <c r="AT500">
        <v>1.5140153686836057E-4</v>
      </c>
    </row>
    <row r="501" spans="1:46" x14ac:dyDescent="0.25">
      <c r="A501" s="21"/>
      <c r="B501" s="227" t="s">
        <v>227</v>
      </c>
      <c r="C501" s="18" t="s">
        <v>224</v>
      </c>
      <c r="D501">
        <v>3.3756532890274944E-3</v>
      </c>
      <c r="E501">
        <v>3.3756532890274944E-3</v>
      </c>
      <c r="F501">
        <v>1.9066191377240366E-5</v>
      </c>
      <c r="G501">
        <v>1.9066191377240366E-5</v>
      </c>
      <c r="H501">
        <v>3.3947194804047347E-3</v>
      </c>
      <c r="I501">
        <v>3.3947194804047347E-3</v>
      </c>
      <c r="K501">
        <v>3.3756532890274944E-3</v>
      </c>
      <c r="L501">
        <v>1.4495587246798953E-4</v>
      </c>
      <c r="M501">
        <v>3.8153699752176763E-4</v>
      </c>
      <c r="N501">
        <v>3.1532465783046491E-3</v>
      </c>
      <c r="O501">
        <v>1.478342822203459E-4</v>
      </c>
      <c r="P501">
        <v>3.6693316442637785E-4</v>
      </c>
      <c r="Q501">
        <v>3.3756532890274944E-3</v>
      </c>
      <c r="R501">
        <v>1.4495587246798953E-4</v>
      </c>
      <c r="S501">
        <v>3.8153699752176763E-4</v>
      </c>
      <c r="T501">
        <v>3.1532465783046491E-3</v>
      </c>
      <c r="U501">
        <v>1.478342822203459E-4</v>
      </c>
      <c r="V501">
        <v>3.6693316442637785E-4</v>
      </c>
      <c r="W501">
        <v>1.9066191377240366E-5</v>
      </c>
      <c r="X501">
        <v>3.1695355378135349E-6</v>
      </c>
      <c r="Y501">
        <v>6.0780389900279414E-6</v>
      </c>
      <c r="Z501">
        <v>2.1266940015883268E-5</v>
      </c>
      <c r="AA501">
        <v>3.5672546480146667E-6</v>
      </c>
      <c r="AB501">
        <v>6.7413882265321957E-6</v>
      </c>
      <c r="AC501">
        <v>1.9066191377240366E-5</v>
      </c>
      <c r="AD501">
        <v>3.1695355378135349E-6</v>
      </c>
      <c r="AE501">
        <v>6.0780389900279414E-6</v>
      </c>
      <c r="AF501">
        <v>2.1266940015883268E-5</v>
      </c>
      <c r="AG501">
        <v>3.5672546480146667E-6</v>
      </c>
      <c r="AH501">
        <v>6.7413882265321957E-6</v>
      </c>
      <c r="AI501">
        <v>3.3947194804047347E-3</v>
      </c>
      <c r="AJ501">
        <v>1.4812540800580306E-4</v>
      </c>
      <c r="AK501">
        <v>3.876150365117956E-4</v>
      </c>
      <c r="AL501">
        <v>3.1745135183205322E-3</v>
      </c>
      <c r="AM501">
        <v>1.5140153686836057E-4</v>
      </c>
      <c r="AN501">
        <v>3.7367455265291004E-4</v>
      </c>
      <c r="AO501">
        <v>3.3947194804047347E-3</v>
      </c>
      <c r="AP501">
        <v>1.4812540800580306E-4</v>
      </c>
      <c r="AQ501">
        <v>3.876150365117956E-4</v>
      </c>
      <c r="AR501">
        <v>3.1745135183205322E-3</v>
      </c>
      <c r="AS501">
        <v>1.5140153686836057E-4</v>
      </c>
      <c r="AT501">
        <v>3.7367455265291004E-4</v>
      </c>
    </row>
    <row r="502" spans="1:46" x14ac:dyDescent="0.25">
      <c r="A502" s="21"/>
      <c r="B502" s="227"/>
      <c r="C502" s="18" t="s">
        <v>225</v>
      </c>
      <c r="D502">
        <v>1.4495587246798953E-4</v>
      </c>
      <c r="E502">
        <v>1.4495587246798953E-4</v>
      </c>
      <c r="F502">
        <v>3.1695355378135349E-6</v>
      </c>
      <c r="G502">
        <v>3.1695355378135349E-6</v>
      </c>
      <c r="H502">
        <v>1.4812540800580306E-4</v>
      </c>
      <c r="I502">
        <v>1.4812540800580306E-4</v>
      </c>
      <c r="K502">
        <v>1.4495587246798953E-4</v>
      </c>
      <c r="L502">
        <v>3.8153699752176763E-4</v>
      </c>
      <c r="M502">
        <v>3.1532465783046491E-3</v>
      </c>
      <c r="N502">
        <v>1.478342822203459E-4</v>
      </c>
      <c r="O502">
        <v>3.6693316442637785E-4</v>
      </c>
      <c r="P502">
        <v>2.8878421200928851E-3</v>
      </c>
      <c r="Q502">
        <v>1.4495587246798953E-4</v>
      </c>
      <c r="R502">
        <v>3.8153699752176763E-4</v>
      </c>
      <c r="S502">
        <v>3.1532465783046491E-3</v>
      </c>
      <c r="T502">
        <v>1.478342822203459E-4</v>
      </c>
      <c r="U502">
        <v>3.6693316442637785E-4</v>
      </c>
      <c r="V502">
        <v>2.8878421200928851E-3</v>
      </c>
      <c r="W502">
        <v>3.1695355378135349E-6</v>
      </c>
      <c r="X502">
        <v>6.0780389900279414E-6</v>
      </c>
      <c r="Y502">
        <v>2.1266940015883268E-5</v>
      </c>
      <c r="Z502">
        <v>3.5672546480146667E-6</v>
      </c>
      <c r="AA502">
        <v>6.7413882265321957E-6</v>
      </c>
      <c r="AB502">
        <v>1.8550888907585221E-5</v>
      </c>
      <c r="AC502">
        <v>3.1695355378135349E-6</v>
      </c>
      <c r="AD502">
        <v>6.0780389900279414E-6</v>
      </c>
      <c r="AE502">
        <v>2.1266940015883268E-5</v>
      </c>
      <c r="AF502">
        <v>3.5672546480146667E-6</v>
      </c>
      <c r="AG502">
        <v>6.7413882265321957E-6</v>
      </c>
      <c r="AH502">
        <v>1.8550888907585221E-5</v>
      </c>
      <c r="AI502">
        <v>1.4812540800580306E-4</v>
      </c>
      <c r="AJ502">
        <v>3.876150365117956E-4</v>
      </c>
      <c r="AK502">
        <v>3.1745135183205322E-3</v>
      </c>
      <c r="AL502">
        <v>1.5140153686836057E-4</v>
      </c>
      <c r="AM502">
        <v>3.7367455265291004E-4</v>
      </c>
      <c r="AN502">
        <v>2.9063930090004702E-3</v>
      </c>
      <c r="AO502">
        <v>1.4812540800580306E-4</v>
      </c>
      <c r="AP502">
        <v>3.876150365117956E-4</v>
      </c>
      <c r="AQ502">
        <v>3.1745135183205322E-3</v>
      </c>
      <c r="AR502">
        <v>1.5140153686836057E-4</v>
      </c>
      <c r="AS502">
        <v>3.7367455265291004E-4</v>
      </c>
      <c r="AT502">
        <v>2.9063930090004702E-3</v>
      </c>
    </row>
    <row r="503" spans="1:46" x14ac:dyDescent="0.25">
      <c r="A503" s="21"/>
      <c r="B503" s="227"/>
      <c r="C503" s="18" t="s">
        <v>226</v>
      </c>
      <c r="D503">
        <v>3.8153699752176763E-4</v>
      </c>
      <c r="E503">
        <v>3.8153699752176763E-4</v>
      </c>
      <c r="F503">
        <v>6.0780389900279414E-6</v>
      </c>
      <c r="G503">
        <v>6.0780389900279414E-6</v>
      </c>
      <c r="H503">
        <v>3.876150365117956E-4</v>
      </c>
      <c r="I503">
        <v>3.876150365117956E-4</v>
      </c>
      <c r="K503">
        <v>3.8153699752176763E-4</v>
      </c>
      <c r="L503">
        <v>3.1532465783046491E-3</v>
      </c>
      <c r="M503">
        <v>1.478342822203459E-4</v>
      </c>
      <c r="N503">
        <v>3.6693316442637785E-4</v>
      </c>
      <c r="O503">
        <v>2.8878421200928851E-3</v>
      </c>
      <c r="P503">
        <v>1.2400849205354016E-4</v>
      </c>
      <c r="Q503">
        <v>3.8153699752176763E-4</v>
      </c>
      <c r="R503">
        <v>3.1532465783046491E-3</v>
      </c>
      <c r="S503">
        <v>1.478342822203459E-4</v>
      </c>
      <c r="T503">
        <v>3.6693316442637785E-4</v>
      </c>
      <c r="U503">
        <v>2.8878421200928851E-3</v>
      </c>
      <c r="V503">
        <v>1.2400849205354016E-4</v>
      </c>
      <c r="W503">
        <v>6.0780389900279414E-6</v>
      </c>
      <c r="X503">
        <v>2.1266940015883268E-5</v>
      </c>
      <c r="Y503">
        <v>3.5672546480146667E-6</v>
      </c>
      <c r="Z503">
        <v>6.7413882265321957E-6</v>
      </c>
      <c r="AA503">
        <v>1.8550888907585221E-5</v>
      </c>
      <c r="AB503">
        <v>3.0838724151699261E-6</v>
      </c>
      <c r="AC503">
        <v>6.0780389900279414E-6</v>
      </c>
      <c r="AD503">
        <v>2.1266940015883268E-5</v>
      </c>
      <c r="AE503">
        <v>3.5672546480146667E-6</v>
      </c>
      <c r="AF503">
        <v>6.7413882265321957E-6</v>
      </c>
      <c r="AG503">
        <v>1.8550888907585221E-5</v>
      </c>
      <c r="AH503">
        <v>3.0838724151699261E-6</v>
      </c>
      <c r="AI503">
        <v>3.876150365117956E-4</v>
      </c>
      <c r="AJ503">
        <v>3.1745135183205322E-3</v>
      </c>
      <c r="AK503">
        <v>1.5140153686836057E-4</v>
      </c>
      <c r="AL503">
        <v>3.7367455265291004E-4</v>
      </c>
      <c r="AM503">
        <v>2.9063930090004702E-3</v>
      </c>
      <c r="AN503">
        <v>1.2709236446871008E-4</v>
      </c>
      <c r="AO503">
        <v>3.876150365117956E-4</v>
      </c>
      <c r="AP503">
        <v>3.1745135183205322E-3</v>
      </c>
      <c r="AQ503">
        <v>1.5140153686836057E-4</v>
      </c>
      <c r="AR503">
        <v>3.7367455265291004E-4</v>
      </c>
      <c r="AS503">
        <v>2.9063930090004702E-3</v>
      </c>
      <c r="AT503">
        <v>1.2709236446871008E-4</v>
      </c>
    </row>
    <row r="504" spans="1:46" x14ac:dyDescent="0.25">
      <c r="A504" s="21" t="s">
        <v>131</v>
      </c>
      <c r="B504" s="227" t="s">
        <v>223</v>
      </c>
      <c r="C504" s="18" t="s">
        <v>224</v>
      </c>
      <c r="D504">
        <v>3.1532465783046491E-3</v>
      </c>
      <c r="E504">
        <v>3.1532465783046491E-3</v>
      </c>
      <c r="F504">
        <v>2.1266940015883268E-5</v>
      </c>
      <c r="G504">
        <v>2.1266940015883268E-5</v>
      </c>
      <c r="H504">
        <v>3.1745135183205322E-3</v>
      </c>
      <c r="I504">
        <v>3.1745135183205322E-3</v>
      </c>
      <c r="K504">
        <v>3.1532465783046491E-3</v>
      </c>
      <c r="L504">
        <v>1.478342822203459E-4</v>
      </c>
      <c r="M504">
        <v>3.6693316442637785E-4</v>
      </c>
      <c r="N504">
        <v>2.8878421200928851E-3</v>
      </c>
      <c r="O504">
        <v>1.2400849205354016E-4</v>
      </c>
      <c r="P504">
        <v>3.2640159325561622E-4</v>
      </c>
      <c r="Q504">
        <v>3.1532465783046491E-3</v>
      </c>
      <c r="R504">
        <v>1.478342822203459E-4</v>
      </c>
      <c r="S504">
        <v>3.6693316442637785E-4</v>
      </c>
      <c r="T504">
        <v>2.8878421200928851E-3</v>
      </c>
      <c r="U504">
        <v>1.2400849205354016E-4</v>
      </c>
      <c r="V504">
        <v>3.2640159325561622E-4</v>
      </c>
      <c r="W504">
        <v>2.1266940015883268E-5</v>
      </c>
      <c r="X504">
        <v>3.5672546480146667E-6</v>
      </c>
      <c r="Y504">
        <v>6.7413882265321957E-6</v>
      </c>
      <c r="Z504">
        <v>1.8550888907585221E-5</v>
      </c>
      <c r="AA504">
        <v>3.0838724151699261E-6</v>
      </c>
      <c r="AB504">
        <v>5.9137676659731324E-6</v>
      </c>
      <c r="AC504">
        <v>2.1266940015883268E-5</v>
      </c>
      <c r="AD504">
        <v>3.5672546480146667E-6</v>
      </c>
      <c r="AE504">
        <v>6.7413882265321957E-6</v>
      </c>
      <c r="AF504">
        <v>1.8550888907585221E-5</v>
      </c>
      <c r="AG504">
        <v>3.0838724151699261E-6</v>
      </c>
      <c r="AH504">
        <v>5.9137676659731324E-6</v>
      </c>
      <c r="AI504">
        <v>3.1745135183205322E-3</v>
      </c>
      <c r="AJ504">
        <v>1.5140153686836057E-4</v>
      </c>
      <c r="AK504">
        <v>3.7367455265291004E-4</v>
      </c>
      <c r="AL504">
        <v>2.9063930090004702E-3</v>
      </c>
      <c r="AM504">
        <v>1.2709236446871008E-4</v>
      </c>
      <c r="AN504">
        <v>3.3231536092158935E-4</v>
      </c>
      <c r="AO504">
        <v>3.1745135183205322E-3</v>
      </c>
      <c r="AP504">
        <v>1.5140153686836057E-4</v>
      </c>
      <c r="AQ504">
        <v>3.7367455265291004E-4</v>
      </c>
      <c r="AR504">
        <v>2.9063930090004702E-3</v>
      </c>
      <c r="AS504">
        <v>1.2709236446871008E-4</v>
      </c>
      <c r="AT504">
        <v>3.3231536092158935E-4</v>
      </c>
    </row>
    <row r="505" spans="1:46" x14ac:dyDescent="0.25">
      <c r="A505" s="21"/>
      <c r="B505" s="227"/>
      <c r="C505" s="18" t="s">
        <v>225</v>
      </c>
      <c r="D505">
        <v>1.478342822203459E-4</v>
      </c>
      <c r="E505">
        <v>1.478342822203459E-4</v>
      </c>
      <c r="F505">
        <v>3.5672546480146667E-6</v>
      </c>
      <c r="G505">
        <v>3.5672546480146667E-6</v>
      </c>
      <c r="H505">
        <v>1.5140153686836057E-4</v>
      </c>
      <c r="I505">
        <v>1.5140153686836057E-4</v>
      </c>
      <c r="K505">
        <v>1.478342822203459E-4</v>
      </c>
      <c r="L505">
        <v>3.6693316442637785E-4</v>
      </c>
      <c r="M505">
        <v>2.8878421200928851E-3</v>
      </c>
      <c r="N505">
        <v>1.2400849205354016E-4</v>
      </c>
      <c r="O505">
        <v>3.2640159325561622E-4</v>
      </c>
      <c r="P505">
        <v>7.3824320228551418E-3</v>
      </c>
      <c r="Q505">
        <v>1.478342822203459E-4</v>
      </c>
      <c r="R505">
        <v>3.6693316442637785E-4</v>
      </c>
      <c r="S505">
        <v>2.8878421200928851E-3</v>
      </c>
      <c r="T505">
        <v>1.2400849205354016E-4</v>
      </c>
      <c r="U505">
        <v>3.2640159325561622E-4</v>
      </c>
      <c r="V505">
        <v>7.3824320228551418E-3</v>
      </c>
      <c r="W505">
        <v>3.5672546480146667E-6</v>
      </c>
      <c r="X505">
        <v>6.7413882265321957E-6</v>
      </c>
      <c r="Y505">
        <v>1.8550888907585221E-5</v>
      </c>
      <c r="Z505">
        <v>3.0838724151699261E-6</v>
      </c>
      <c r="AA505">
        <v>5.9137676659731324E-6</v>
      </c>
      <c r="AB505">
        <v>2.244843668343234E-5</v>
      </c>
      <c r="AC505">
        <v>3.5672546480146667E-6</v>
      </c>
      <c r="AD505">
        <v>6.7413882265321957E-6</v>
      </c>
      <c r="AE505">
        <v>1.8550888907585221E-5</v>
      </c>
      <c r="AF505">
        <v>3.0838724151699261E-6</v>
      </c>
      <c r="AG505">
        <v>5.9137676659731324E-6</v>
      </c>
      <c r="AH505">
        <v>2.244843668343234E-5</v>
      </c>
      <c r="AI505">
        <v>1.5140153686836057E-4</v>
      </c>
      <c r="AJ505">
        <v>3.7367455265291004E-4</v>
      </c>
      <c r="AK505">
        <v>2.9063930090004702E-3</v>
      </c>
      <c r="AL505">
        <v>1.2709236446871008E-4</v>
      </c>
      <c r="AM505">
        <v>3.3231536092158935E-4</v>
      </c>
      <c r="AN505">
        <v>7.4048804595385738E-3</v>
      </c>
      <c r="AO505">
        <v>1.5140153686836057E-4</v>
      </c>
      <c r="AP505">
        <v>3.7367455265291004E-4</v>
      </c>
      <c r="AQ505">
        <v>2.9063930090004702E-3</v>
      </c>
      <c r="AR505">
        <v>1.2709236446871008E-4</v>
      </c>
      <c r="AS505">
        <v>3.3231536092158935E-4</v>
      </c>
      <c r="AT505">
        <v>7.4048804595385738E-3</v>
      </c>
    </row>
    <row r="506" spans="1:46" x14ac:dyDescent="0.25">
      <c r="A506" s="21"/>
      <c r="B506" s="227"/>
      <c r="C506" s="18" t="s">
        <v>226</v>
      </c>
      <c r="D506">
        <v>3.6693316442637785E-4</v>
      </c>
      <c r="E506">
        <v>3.6693316442637785E-4</v>
      </c>
      <c r="F506">
        <v>6.7413882265321957E-6</v>
      </c>
      <c r="G506">
        <v>6.7413882265321957E-6</v>
      </c>
      <c r="H506">
        <v>3.7367455265291004E-4</v>
      </c>
      <c r="I506">
        <v>3.7367455265291004E-4</v>
      </c>
      <c r="K506">
        <v>3.6693316442637785E-4</v>
      </c>
      <c r="L506">
        <v>2.8878421200928851E-3</v>
      </c>
      <c r="M506">
        <v>1.2400849205354016E-4</v>
      </c>
      <c r="N506">
        <v>3.2640159325561622E-4</v>
      </c>
      <c r="O506">
        <v>7.3824320228551418E-3</v>
      </c>
      <c r="P506">
        <v>3.4611201884695848E-4</v>
      </c>
      <c r="Q506">
        <v>3.6693316442637785E-4</v>
      </c>
      <c r="R506">
        <v>2.8878421200928851E-3</v>
      </c>
      <c r="S506">
        <v>1.2400849205354016E-4</v>
      </c>
      <c r="T506">
        <v>3.2640159325561622E-4</v>
      </c>
      <c r="U506">
        <v>7.3824320228551418E-3</v>
      </c>
      <c r="V506">
        <v>3.4611201884695848E-4</v>
      </c>
      <c r="W506">
        <v>6.7413882265321957E-6</v>
      </c>
      <c r="X506">
        <v>1.8550888907585221E-5</v>
      </c>
      <c r="Y506">
        <v>3.0838724151699261E-6</v>
      </c>
      <c r="Z506">
        <v>5.9137676659731324E-6</v>
      </c>
      <c r="AA506">
        <v>2.244843668343234E-5</v>
      </c>
      <c r="AB506">
        <v>3.7654354617932597E-6</v>
      </c>
      <c r="AC506">
        <v>6.7413882265321957E-6</v>
      </c>
      <c r="AD506">
        <v>1.8550888907585221E-5</v>
      </c>
      <c r="AE506">
        <v>3.0838724151699261E-6</v>
      </c>
      <c r="AF506">
        <v>5.9137676659731324E-6</v>
      </c>
      <c r="AG506">
        <v>2.244843668343234E-5</v>
      </c>
      <c r="AH506">
        <v>3.7654354617932597E-6</v>
      </c>
      <c r="AI506">
        <v>3.7367455265291004E-4</v>
      </c>
      <c r="AJ506">
        <v>2.9063930090004702E-3</v>
      </c>
      <c r="AK506">
        <v>1.2709236446871008E-4</v>
      </c>
      <c r="AL506">
        <v>3.3231536092158935E-4</v>
      </c>
      <c r="AM506">
        <v>7.4048804595385738E-3</v>
      </c>
      <c r="AN506">
        <v>3.4987745430875176E-4</v>
      </c>
      <c r="AO506">
        <v>3.7367455265291004E-4</v>
      </c>
      <c r="AP506">
        <v>2.9063930090004702E-3</v>
      </c>
      <c r="AQ506">
        <v>1.2709236446871008E-4</v>
      </c>
      <c r="AR506">
        <v>3.3231536092158935E-4</v>
      </c>
      <c r="AS506">
        <v>7.4048804595385738E-3</v>
      </c>
      <c r="AT506">
        <v>3.4987745430875176E-4</v>
      </c>
    </row>
    <row r="507" spans="1:46" x14ac:dyDescent="0.25">
      <c r="A507" s="21"/>
      <c r="B507" s="227" t="s">
        <v>227</v>
      </c>
      <c r="C507" s="18" t="s">
        <v>224</v>
      </c>
      <c r="D507">
        <v>2.8878421200928851E-3</v>
      </c>
      <c r="E507">
        <v>2.8878421200928851E-3</v>
      </c>
      <c r="F507">
        <v>1.8550888907585221E-5</v>
      </c>
      <c r="G507">
        <v>1.8550888907585221E-5</v>
      </c>
      <c r="H507">
        <v>2.9063930090004702E-3</v>
      </c>
      <c r="I507">
        <v>2.9063930090004702E-3</v>
      </c>
      <c r="K507">
        <v>2.8878421200928851E-3</v>
      </c>
      <c r="L507">
        <v>1.2400849205354016E-4</v>
      </c>
      <c r="M507">
        <v>3.2640159325561622E-4</v>
      </c>
      <c r="N507">
        <v>7.3824320228551418E-3</v>
      </c>
      <c r="O507">
        <v>3.4611201884695848E-4</v>
      </c>
      <c r="P507">
        <v>8.590698748225671E-4</v>
      </c>
      <c r="Q507">
        <v>2.8878421200928851E-3</v>
      </c>
      <c r="R507">
        <v>1.2400849205354016E-4</v>
      </c>
      <c r="S507">
        <v>3.2640159325561622E-4</v>
      </c>
      <c r="T507">
        <v>7.3824320228551418E-3</v>
      </c>
      <c r="U507">
        <v>3.4611201884695848E-4</v>
      </c>
      <c r="V507">
        <v>8.590698748225671E-4</v>
      </c>
      <c r="W507">
        <v>1.8550888907585221E-5</v>
      </c>
      <c r="X507">
        <v>3.0838724151699261E-6</v>
      </c>
      <c r="Y507">
        <v>5.9137676659731324E-6</v>
      </c>
      <c r="Z507">
        <v>2.244843668343234E-5</v>
      </c>
      <c r="AA507">
        <v>3.7654354617932597E-6</v>
      </c>
      <c r="AB507">
        <v>7.1159097946728733E-6</v>
      </c>
      <c r="AC507">
        <v>1.8550888907585221E-5</v>
      </c>
      <c r="AD507">
        <v>3.0838724151699261E-6</v>
      </c>
      <c r="AE507">
        <v>5.9137676659731324E-6</v>
      </c>
      <c r="AF507">
        <v>2.244843668343234E-5</v>
      </c>
      <c r="AG507">
        <v>3.7654354617932597E-6</v>
      </c>
      <c r="AH507">
        <v>7.1159097946728733E-6</v>
      </c>
      <c r="AI507">
        <v>2.9063930090004702E-3</v>
      </c>
      <c r="AJ507">
        <v>1.2709236446871008E-4</v>
      </c>
      <c r="AK507">
        <v>3.3231536092158935E-4</v>
      </c>
      <c r="AL507">
        <v>7.4048804595385738E-3</v>
      </c>
      <c r="AM507">
        <v>3.4987745430875176E-4</v>
      </c>
      <c r="AN507">
        <v>8.6618578461724E-4</v>
      </c>
      <c r="AO507">
        <v>2.9063930090004702E-3</v>
      </c>
      <c r="AP507">
        <v>1.2709236446871008E-4</v>
      </c>
      <c r="AQ507">
        <v>3.3231536092158935E-4</v>
      </c>
      <c r="AR507">
        <v>7.4048804595385738E-3</v>
      </c>
      <c r="AS507">
        <v>3.4987745430875176E-4</v>
      </c>
      <c r="AT507">
        <v>8.6618578461724E-4</v>
      </c>
    </row>
    <row r="508" spans="1:46" x14ac:dyDescent="0.25">
      <c r="A508" s="21"/>
      <c r="B508" s="227"/>
      <c r="C508" s="18" t="s">
        <v>225</v>
      </c>
      <c r="D508">
        <v>1.2400849205354016E-4</v>
      </c>
      <c r="E508">
        <v>1.2400849205354016E-4</v>
      </c>
      <c r="F508">
        <v>3.0838724151699261E-6</v>
      </c>
      <c r="G508">
        <v>3.0838724151699261E-6</v>
      </c>
      <c r="H508">
        <v>1.2709236446871008E-4</v>
      </c>
      <c r="I508">
        <v>1.2709236446871008E-4</v>
      </c>
      <c r="K508">
        <v>1.2400849205354016E-4</v>
      </c>
      <c r="L508">
        <v>3.2640159325561622E-4</v>
      </c>
      <c r="M508">
        <v>7.3824320228551418E-3</v>
      </c>
      <c r="N508">
        <v>3.4611201884695848E-4</v>
      </c>
      <c r="O508">
        <v>8.590698748225671E-4</v>
      </c>
      <c r="P508">
        <v>6.7610628014336815E-3</v>
      </c>
      <c r="Q508">
        <v>1.2400849205354016E-4</v>
      </c>
      <c r="R508">
        <v>3.2640159325561622E-4</v>
      </c>
      <c r="S508">
        <v>7.3824320228551418E-3</v>
      </c>
      <c r="T508">
        <v>3.4611201884695848E-4</v>
      </c>
      <c r="U508">
        <v>8.590698748225671E-4</v>
      </c>
      <c r="V508">
        <v>6.7610628014336815E-3</v>
      </c>
      <c r="W508">
        <v>3.0838724151699261E-6</v>
      </c>
      <c r="X508">
        <v>5.9137676659731324E-6</v>
      </c>
      <c r="Y508">
        <v>2.244843668343234E-5</v>
      </c>
      <c r="Z508">
        <v>3.7654354617932597E-6</v>
      </c>
      <c r="AA508">
        <v>7.1159097946728733E-6</v>
      </c>
      <c r="AB508">
        <v>1.9581493846895514E-5</v>
      </c>
      <c r="AC508">
        <v>3.0838724151699261E-6</v>
      </c>
      <c r="AD508">
        <v>5.9137676659731324E-6</v>
      </c>
      <c r="AE508">
        <v>2.244843668343234E-5</v>
      </c>
      <c r="AF508">
        <v>3.7654354617932597E-6</v>
      </c>
      <c r="AG508">
        <v>7.1159097946728733E-6</v>
      </c>
      <c r="AH508">
        <v>1.9581493846895514E-5</v>
      </c>
      <c r="AI508">
        <v>1.2709236446871008E-4</v>
      </c>
      <c r="AJ508">
        <v>3.3231536092158935E-4</v>
      </c>
      <c r="AK508">
        <v>7.4048804595385738E-3</v>
      </c>
      <c r="AL508">
        <v>3.4987745430875176E-4</v>
      </c>
      <c r="AM508">
        <v>8.6618578461724E-4</v>
      </c>
      <c r="AN508">
        <v>6.7806442952805766E-3</v>
      </c>
      <c r="AO508">
        <v>1.2709236446871008E-4</v>
      </c>
      <c r="AP508">
        <v>3.3231536092158935E-4</v>
      </c>
      <c r="AQ508">
        <v>7.4048804595385738E-3</v>
      </c>
      <c r="AR508">
        <v>3.4987745430875176E-4</v>
      </c>
      <c r="AS508">
        <v>8.6618578461724E-4</v>
      </c>
      <c r="AT508">
        <v>6.7806442952805766E-3</v>
      </c>
    </row>
    <row r="509" spans="1:46" x14ac:dyDescent="0.25">
      <c r="A509" s="21"/>
      <c r="B509" s="227"/>
      <c r="C509" s="18" t="s">
        <v>226</v>
      </c>
      <c r="D509">
        <v>3.2640159325561622E-4</v>
      </c>
      <c r="E509">
        <v>3.2640159325561622E-4</v>
      </c>
      <c r="F509">
        <v>5.9137676659731324E-6</v>
      </c>
      <c r="G509">
        <v>5.9137676659731324E-6</v>
      </c>
      <c r="H509">
        <v>3.3231536092158935E-4</v>
      </c>
      <c r="I509">
        <v>3.3231536092158935E-4</v>
      </c>
      <c r="K509">
        <v>3.2640159325561622E-4</v>
      </c>
      <c r="L509">
        <v>7.3824320228551418E-3</v>
      </c>
      <c r="M509">
        <v>3.4611201884695848E-4</v>
      </c>
      <c r="N509">
        <v>8.590698748225671E-4</v>
      </c>
      <c r="O509">
        <v>6.7610628014336815E-3</v>
      </c>
      <c r="P509">
        <v>2.9033069254426807E-4</v>
      </c>
      <c r="Q509">
        <v>3.2640159325561622E-4</v>
      </c>
      <c r="R509">
        <v>7.3824320228551418E-3</v>
      </c>
      <c r="S509">
        <v>3.4611201884695848E-4</v>
      </c>
      <c r="T509">
        <v>8.590698748225671E-4</v>
      </c>
      <c r="U509">
        <v>6.7610628014336815E-3</v>
      </c>
      <c r="V509">
        <v>2.9033069254426807E-4</v>
      </c>
      <c r="W509">
        <v>5.9137676659731324E-6</v>
      </c>
      <c r="X509">
        <v>2.244843668343234E-5</v>
      </c>
      <c r="Y509">
        <v>3.7654354617932597E-6</v>
      </c>
      <c r="Z509">
        <v>7.1159097946728733E-6</v>
      </c>
      <c r="AA509">
        <v>1.9581493846895514E-5</v>
      </c>
      <c r="AB509">
        <v>3.2551986604571445E-6</v>
      </c>
      <c r="AC509">
        <v>5.9137676659731324E-6</v>
      </c>
      <c r="AD509">
        <v>2.244843668343234E-5</v>
      </c>
      <c r="AE509">
        <v>3.7654354617932597E-6</v>
      </c>
      <c r="AF509">
        <v>7.1159097946728733E-6</v>
      </c>
      <c r="AG509">
        <v>1.9581493846895514E-5</v>
      </c>
      <c r="AH509">
        <v>3.2551986604571445E-6</v>
      </c>
      <c r="AI509">
        <v>3.3231536092158935E-4</v>
      </c>
      <c r="AJ509">
        <v>7.4048804595385738E-3</v>
      </c>
      <c r="AK509">
        <v>3.4987745430875176E-4</v>
      </c>
      <c r="AL509">
        <v>8.6618578461724E-4</v>
      </c>
      <c r="AM509">
        <v>6.7806442952805766E-3</v>
      </c>
      <c r="AN509">
        <v>2.9358589120472521E-4</v>
      </c>
      <c r="AO509">
        <v>3.3231536092158935E-4</v>
      </c>
      <c r="AP509">
        <v>7.4048804595385738E-3</v>
      </c>
      <c r="AQ509">
        <v>3.4987745430875176E-4</v>
      </c>
      <c r="AR509">
        <v>8.6618578461724E-4</v>
      </c>
      <c r="AS509">
        <v>6.7806442952805766E-3</v>
      </c>
      <c r="AT509">
        <v>2.9358589120472521E-4</v>
      </c>
    </row>
    <row r="510" spans="1:46" x14ac:dyDescent="0.25">
      <c r="A510" s="21" t="s">
        <v>132</v>
      </c>
      <c r="B510" s="227" t="s">
        <v>223</v>
      </c>
      <c r="C510" s="18" t="s">
        <v>224</v>
      </c>
      <c r="D510">
        <v>7.3824320228551418E-3</v>
      </c>
      <c r="E510">
        <v>7.3824320228551418E-3</v>
      </c>
      <c r="F510">
        <v>2.244843668343234E-5</v>
      </c>
      <c r="G510">
        <v>2.244843668343234E-5</v>
      </c>
      <c r="H510">
        <v>7.4048804595385738E-3</v>
      </c>
      <c r="I510">
        <v>7.4048804595385738E-3</v>
      </c>
      <c r="K510">
        <v>7.3824320228551418E-3</v>
      </c>
      <c r="L510">
        <v>3.4611201884695848E-4</v>
      </c>
      <c r="M510">
        <v>8.590698748225671E-4</v>
      </c>
      <c r="N510">
        <v>6.7610628014336815E-3</v>
      </c>
      <c r="O510">
        <v>2.9033069254426807E-4</v>
      </c>
      <c r="P510">
        <v>7.6417670312885829E-4</v>
      </c>
      <c r="Q510">
        <v>7.3824320228551418E-3</v>
      </c>
      <c r="R510">
        <v>3.4611201884695848E-4</v>
      </c>
      <c r="S510">
        <v>8.590698748225671E-4</v>
      </c>
      <c r="T510">
        <v>6.7610628014336815E-3</v>
      </c>
      <c r="U510">
        <v>2.9033069254426807E-4</v>
      </c>
      <c r="V510">
        <v>7.6417670312885829E-4</v>
      </c>
      <c r="W510">
        <v>2.244843668343234E-5</v>
      </c>
      <c r="X510">
        <v>3.7654354617932597E-6</v>
      </c>
      <c r="Y510">
        <v>7.1159097946728733E-6</v>
      </c>
      <c r="Z510">
        <v>1.9581493846895514E-5</v>
      </c>
      <c r="AA510">
        <v>3.2551986604571445E-6</v>
      </c>
      <c r="AB510">
        <v>6.2423103140827512E-6</v>
      </c>
      <c r="AC510">
        <v>2.244843668343234E-5</v>
      </c>
      <c r="AD510">
        <v>3.7654354617932597E-6</v>
      </c>
      <c r="AE510">
        <v>7.1159097946728733E-6</v>
      </c>
      <c r="AF510">
        <v>1.9581493846895514E-5</v>
      </c>
      <c r="AG510">
        <v>3.2551986604571445E-6</v>
      </c>
      <c r="AH510">
        <v>6.2423103140827512E-6</v>
      </c>
      <c r="AI510">
        <v>7.4048804595385738E-3</v>
      </c>
      <c r="AJ510">
        <v>3.4987745430875176E-4</v>
      </c>
      <c r="AK510">
        <v>8.6618578461724E-4</v>
      </c>
      <c r="AL510">
        <v>6.7806442952805766E-3</v>
      </c>
      <c r="AM510">
        <v>2.9358589120472521E-4</v>
      </c>
      <c r="AN510">
        <v>7.7041901344294104E-4</v>
      </c>
      <c r="AO510">
        <v>7.4048804595385738E-3</v>
      </c>
      <c r="AP510">
        <v>3.4987745430875176E-4</v>
      </c>
      <c r="AQ510">
        <v>8.6618578461724E-4</v>
      </c>
      <c r="AR510">
        <v>6.7806442952805766E-3</v>
      </c>
      <c r="AS510">
        <v>2.9358589120472521E-4</v>
      </c>
      <c r="AT510">
        <v>7.7041901344294104E-4</v>
      </c>
    </row>
    <row r="511" spans="1:46" x14ac:dyDescent="0.25">
      <c r="A511" s="21"/>
      <c r="B511" s="227"/>
      <c r="C511" s="18" t="s">
        <v>225</v>
      </c>
      <c r="D511">
        <v>3.4611201884695848E-4</v>
      </c>
      <c r="E511">
        <v>3.4611201884695848E-4</v>
      </c>
      <c r="F511">
        <v>3.7654354617932597E-6</v>
      </c>
      <c r="G511">
        <v>3.7654354617932597E-6</v>
      </c>
      <c r="H511">
        <v>3.4987745430875176E-4</v>
      </c>
      <c r="I511">
        <v>3.4987745430875176E-4</v>
      </c>
      <c r="K511">
        <v>3.4611201884695848E-4</v>
      </c>
      <c r="L511">
        <v>8.590698748225671E-4</v>
      </c>
      <c r="M511">
        <v>6.7610628014336815E-3</v>
      </c>
      <c r="N511">
        <v>2.9033069254426807E-4</v>
      </c>
      <c r="O511">
        <v>7.6417670312885829E-4</v>
      </c>
      <c r="P511">
        <v>2.06239370797223E-2</v>
      </c>
      <c r="Q511">
        <v>3.4611201884695848E-4</v>
      </c>
      <c r="R511">
        <v>8.590698748225671E-4</v>
      </c>
      <c r="S511">
        <v>6.7610628014336815E-3</v>
      </c>
      <c r="T511">
        <v>2.9033069254426807E-4</v>
      </c>
      <c r="U511">
        <v>7.6417670312885829E-4</v>
      </c>
      <c r="V511">
        <v>2.06239370797223E-2</v>
      </c>
      <c r="W511">
        <v>3.7654354617932597E-6</v>
      </c>
      <c r="X511">
        <v>7.1159097946728733E-6</v>
      </c>
      <c r="Y511">
        <v>1.9581493846895514E-5</v>
      </c>
      <c r="Z511">
        <v>3.2551986604571445E-6</v>
      </c>
      <c r="AA511">
        <v>6.2423103140827512E-6</v>
      </c>
      <c r="AB511">
        <v>3.36726550251485E-5</v>
      </c>
      <c r="AC511">
        <v>3.7654354617932597E-6</v>
      </c>
      <c r="AD511">
        <v>7.1159097946728733E-6</v>
      </c>
      <c r="AE511">
        <v>1.9581493846895514E-5</v>
      </c>
      <c r="AF511">
        <v>3.2551986604571445E-6</v>
      </c>
      <c r="AG511">
        <v>6.2423103140827512E-6</v>
      </c>
      <c r="AH511">
        <v>3.36726550251485E-5</v>
      </c>
      <c r="AI511">
        <v>3.4987745430875176E-4</v>
      </c>
      <c r="AJ511">
        <v>8.6618578461724E-4</v>
      </c>
      <c r="AK511">
        <v>6.7806442952805766E-3</v>
      </c>
      <c r="AL511">
        <v>2.9358589120472521E-4</v>
      </c>
      <c r="AM511">
        <v>7.7041901344294104E-4</v>
      </c>
      <c r="AN511">
        <v>2.0657609734747447E-2</v>
      </c>
      <c r="AO511">
        <v>3.4987745430875176E-4</v>
      </c>
      <c r="AP511">
        <v>8.6618578461724E-4</v>
      </c>
      <c r="AQ511">
        <v>6.7806442952805766E-3</v>
      </c>
      <c r="AR511">
        <v>2.9358589120472521E-4</v>
      </c>
      <c r="AS511">
        <v>7.7041901344294104E-4</v>
      </c>
      <c r="AT511">
        <v>2.0657609734747447E-2</v>
      </c>
    </row>
    <row r="512" spans="1:46" x14ac:dyDescent="0.25">
      <c r="A512" s="21"/>
      <c r="B512" s="227"/>
      <c r="C512" s="18" t="s">
        <v>226</v>
      </c>
      <c r="D512">
        <v>8.590698748225671E-4</v>
      </c>
      <c r="E512">
        <v>8.590698748225671E-4</v>
      </c>
      <c r="F512">
        <v>7.1159097946728733E-6</v>
      </c>
      <c r="G512">
        <v>7.1159097946728733E-6</v>
      </c>
      <c r="H512">
        <v>8.6618578461724E-4</v>
      </c>
      <c r="I512">
        <v>8.6618578461724E-4</v>
      </c>
      <c r="K512">
        <v>8.590698748225671E-4</v>
      </c>
      <c r="L512">
        <v>6.7610628014336815E-3</v>
      </c>
      <c r="M512">
        <v>2.9033069254426807E-4</v>
      </c>
      <c r="N512">
        <v>7.6417670312885829E-4</v>
      </c>
      <c r="O512">
        <v>2.06239370797223E-2</v>
      </c>
      <c r="P512">
        <v>9.6691611614388407E-4</v>
      </c>
      <c r="Q512">
        <v>8.590698748225671E-4</v>
      </c>
      <c r="R512">
        <v>6.7610628014336815E-3</v>
      </c>
      <c r="S512">
        <v>2.9033069254426807E-4</v>
      </c>
      <c r="T512">
        <v>7.6417670312885829E-4</v>
      </c>
      <c r="U512">
        <v>2.06239370797223E-2</v>
      </c>
      <c r="V512">
        <v>9.6691611614388407E-4</v>
      </c>
      <c r="W512">
        <v>7.1159097946728733E-6</v>
      </c>
      <c r="X512">
        <v>1.9581493846895514E-5</v>
      </c>
      <c r="Y512">
        <v>3.2551986604571445E-6</v>
      </c>
      <c r="Z512">
        <v>6.2423103140827512E-6</v>
      </c>
      <c r="AA512">
        <v>3.36726550251485E-5</v>
      </c>
      <c r="AB512">
        <v>5.648153192689888E-6</v>
      </c>
      <c r="AC512">
        <v>7.1159097946728733E-6</v>
      </c>
      <c r="AD512">
        <v>1.9581493846895514E-5</v>
      </c>
      <c r="AE512">
        <v>3.2551986604571445E-6</v>
      </c>
      <c r="AF512">
        <v>6.2423103140827512E-6</v>
      </c>
      <c r="AG512">
        <v>3.36726550251485E-5</v>
      </c>
      <c r="AH512">
        <v>5.648153192689888E-6</v>
      </c>
      <c r="AI512">
        <v>8.6618578461724E-4</v>
      </c>
      <c r="AJ512">
        <v>6.7806442952805766E-3</v>
      </c>
      <c r="AK512">
        <v>2.9358589120472521E-4</v>
      </c>
      <c r="AL512">
        <v>7.7041901344294104E-4</v>
      </c>
      <c r="AM512">
        <v>2.0657609734747447E-2</v>
      </c>
      <c r="AN512">
        <v>9.7256426933657397E-4</v>
      </c>
      <c r="AO512">
        <v>8.6618578461724E-4</v>
      </c>
      <c r="AP512">
        <v>6.7806442952805766E-3</v>
      </c>
      <c r="AQ512">
        <v>2.9358589120472521E-4</v>
      </c>
      <c r="AR512">
        <v>7.7041901344294104E-4</v>
      </c>
      <c r="AS512">
        <v>2.0657609734747447E-2</v>
      </c>
      <c r="AT512">
        <v>9.7256426933657397E-4</v>
      </c>
    </row>
    <row r="513" spans="1:46" x14ac:dyDescent="0.25">
      <c r="A513" s="21"/>
      <c r="B513" s="227" t="s">
        <v>227</v>
      </c>
      <c r="C513" s="18" t="s">
        <v>224</v>
      </c>
      <c r="D513">
        <v>6.7610628014336815E-3</v>
      </c>
      <c r="E513">
        <v>6.7610628014336815E-3</v>
      </c>
      <c r="F513">
        <v>1.9581493846895514E-5</v>
      </c>
      <c r="G513">
        <v>1.9581493846895514E-5</v>
      </c>
      <c r="H513">
        <v>6.7806442952805766E-3</v>
      </c>
      <c r="I513">
        <v>6.7806442952805766E-3</v>
      </c>
      <c r="K513">
        <v>6.7610628014336815E-3</v>
      </c>
      <c r="L513">
        <v>2.9033069254426807E-4</v>
      </c>
      <c r="M513">
        <v>7.6417670312885829E-4</v>
      </c>
      <c r="N513">
        <v>2.06239370797223E-2</v>
      </c>
      <c r="O513">
        <v>9.6691611614388407E-4</v>
      </c>
      <c r="P513">
        <v>2.3999412375995525E-3</v>
      </c>
      <c r="Q513">
        <v>6.7610628014336815E-3</v>
      </c>
      <c r="R513">
        <v>2.9033069254426807E-4</v>
      </c>
      <c r="S513">
        <v>7.6417670312885829E-4</v>
      </c>
      <c r="T513">
        <v>2.06239370797223E-2</v>
      </c>
      <c r="U513">
        <v>9.6691611614388407E-4</v>
      </c>
      <c r="V513">
        <v>2.3999412375995525E-3</v>
      </c>
      <c r="W513">
        <v>1.9581493846895514E-5</v>
      </c>
      <c r="X513">
        <v>3.2551986604571445E-6</v>
      </c>
      <c r="Y513">
        <v>6.2423103140827512E-6</v>
      </c>
      <c r="Z513">
        <v>3.36726550251485E-5</v>
      </c>
      <c r="AA513">
        <v>5.648153192689888E-6</v>
      </c>
      <c r="AB513">
        <v>1.0673864692009307E-5</v>
      </c>
      <c r="AC513">
        <v>1.9581493846895514E-5</v>
      </c>
      <c r="AD513">
        <v>3.2551986604571445E-6</v>
      </c>
      <c r="AE513">
        <v>6.2423103140827512E-6</v>
      </c>
      <c r="AF513">
        <v>3.36726550251485E-5</v>
      </c>
      <c r="AG513">
        <v>5.648153192689888E-6</v>
      </c>
      <c r="AH513">
        <v>1.0673864692009307E-5</v>
      </c>
      <c r="AI513">
        <v>6.7806442952805766E-3</v>
      </c>
      <c r="AJ513">
        <v>2.9358589120472521E-4</v>
      </c>
      <c r="AK513">
        <v>7.7041901344294104E-4</v>
      </c>
      <c r="AL513">
        <v>2.0657609734747447E-2</v>
      </c>
      <c r="AM513">
        <v>9.7256426933657397E-4</v>
      </c>
      <c r="AN513">
        <v>2.410615102291562E-3</v>
      </c>
      <c r="AO513">
        <v>6.7806442952805766E-3</v>
      </c>
      <c r="AP513">
        <v>2.9358589120472521E-4</v>
      </c>
      <c r="AQ513">
        <v>7.7041901344294104E-4</v>
      </c>
      <c r="AR513">
        <v>2.0657609734747447E-2</v>
      </c>
      <c r="AS513">
        <v>9.7256426933657397E-4</v>
      </c>
      <c r="AT513">
        <v>2.410615102291562E-3</v>
      </c>
    </row>
    <row r="514" spans="1:46" x14ac:dyDescent="0.25">
      <c r="A514" s="21"/>
      <c r="B514" s="227"/>
      <c r="C514" s="18" t="s">
        <v>225</v>
      </c>
      <c r="D514">
        <v>2.9033069254426807E-4</v>
      </c>
      <c r="E514">
        <v>2.9033069254426807E-4</v>
      </c>
      <c r="F514">
        <v>3.2551986604571445E-6</v>
      </c>
      <c r="G514">
        <v>3.2551986604571445E-6</v>
      </c>
      <c r="H514">
        <v>2.9358589120472521E-4</v>
      </c>
      <c r="I514">
        <v>2.9358589120472521E-4</v>
      </c>
      <c r="K514">
        <v>2.9033069254426807E-4</v>
      </c>
      <c r="L514">
        <v>7.6417670312885829E-4</v>
      </c>
      <c r="M514">
        <v>2.06239370797223E-2</v>
      </c>
      <c r="N514">
        <v>9.6691611614388407E-4</v>
      </c>
      <c r="O514">
        <v>2.3999412375995525E-3</v>
      </c>
      <c r="P514">
        <v>1.8888048461148062E-2</v>
      </c>
      <c r="Q514">
        <v>2.9033069254426807E-4</v>
      </c>
      <c r="R514">
        <v>7.6417670312885829E-4</v>
      </c>
      <c r="S514">
        <v>2.06239370797223E-2</v>
      </c>
      <c r="T514">
        <v>9.6691611614388407E-4</v>
      </c>
      <c r="U514">
        <v>2.3999412375995525E-3</v>
      </c>
      <c r="V514">
        <v>1.8888048461148062E-2</v>
      </c>
      <c r="W514">
        <v>3.2551986604571445E-6</v>
      </c>
      <c r="X514">
        <v>6.2423103140827512E-6</v>
      </c>
      <c r="Y514">
        <v>3.36726550251485E-5</v>
      </c>
      <c r="Z514">
        <v>5.648153192689888E-6</v>
      </c>
      <c r="AA514">
        <v>1.0673864692009307E-5</v>
      </c>
      <c r="AB514">
        <v>2.9372240770343264E-5</v>
      </c>
      <c r="AC514">
        <v>3.2551986604571445E-6</v>
      </c>
      <c r="AD514">
        <v>6.2423103140827512E-6</v>
      </c>
      <c r="AE514">
        <v>3.36726550251485E-5</v>
      </c>
      <c r="AF514">
        <v>5.648153192689888E-6</v>
      </c>
      <c r="AG514">
        <v>1.0673864692009307E-5</v>
      </c>
      <c r="AH514">
        <v>2.9372240770343264E-5</v>
      </c>
      <c r="AI514">
        <v>2.9358589120472521E-4</v>
      </c>
      <c r="AJ514">
        <v>7.7041901344294104E-4</v>
      </c>
      <c r="AK514">
        <v>2.0657609734747447E-2</v>
      </c>
      <c r="AL514">
        <v>9.7256426933657397E-4</v>
      </c>
      <c r="AM514">
        <v>2.410615102291562E-3</v>
      </c>
      <c r="AN514">
        <v>1.8917420701918406E-2</v>
      </c>
      <c r="AO514">
        <v>2.9358589120472521E-4</v>
      </c>
      <c r="AP514">
        <v>7.7041901344294104E-4</v>
      </c>
      <c r="AQ514">
        <v>2.0657609734747447E-2</v>
      </c>
      <c r="AR514">
        <v>9.7256426933657397E-4</v>
      </c>
      <c r="AS514">
        <v>2.410615102291562E-3</v>
      </c>
      <c r="AT514">
        <v>1.8917420701918406E-2</v>
      </c>
    </row>
    <row r="515" spans="1:46" x14ac:dyDescent="0.25">
      <c r="A515" s="21"/>
      <c r="B515" s="227"/>
      <c r="C515" s="18" t="s">
        <v>226</v>
      </c>
      <c r="D515">
        <v>7.6417670312885829E-4</v>
      </c>
      <c r="E515">
        <v>7.6417670312885829E-4</v>
      </c>
      <c r="F515">
        <v>6.2423103140827512E-6</v>
      </c>
      <c r="G515">
        <v>6.2423103140827512E-6</v>
      </c>
      <c r="H515">
        <v>7.7041901344294104E-4</v>
      </c>
      <c r="I515">
        <v>7.7041901344294104E-4</v>
      </c>
      <c r="K515">
        <v>7.6417670312885829E-4</v>
      </c>
      <c r="L515">
        <v>2.06239370797223E-2</v>
      </c>
      <c r="M515">
        <v>9.6691611614388407E-4</v>
      </c>
      <c r="N515">
        <v>2.3999412375995525E-3</v>
      </c>
      <c r="O515">
        <v>1.8888048461148062E-2</v>
      </c>
      <c r="P515">
        <v>8.1108256964747901E-4</v>
      </c>
      <c r="Q515">
        <v>7.6417670312885829E-4</v>
      </c>
      <c r="R515">
        <v>2.06239370797223E-2</v>
      </c>
      <c r="S515">
        <v>9.6691611614388407E-4</v>
      </c>
      <c r="T515">
        <v>2.3999412375995525E-3</v>
      </c>
      <c r="U515">
        <v>1.8888048461148062E-2</v>
      </c>
      <c r="V515">
        <v>8.1108256964747901E-4</v>
      </c>
      <c r="W515">
        <v>6.2423103140827512E-6</v>
      </c>
      <c r="X515">
        <v>3.36726550251485E-5</v>
      </c>
      <c r="Y515">
        <v>5.648153192689888E-6</v>
      </c>
      <c r="Z515">
        <v>1.0673864692009307E-5</v>
      </c>
      <c r="AA515">
        <v>2.9372240770343264E-5</v>
      </c>
      <c r="AB515">
        <v>4.8827979906857153E-6</v>
      </c>
      <c r="AC515">
        <v>6.2423103140827512E-6</v>
      </c>
      <c r="AD515">
        <v>3.36726550251485E-5</v>
      </c>
      <c r="AE515">
        <v>5.648153192689888E-6</v>
      </c>
      <c r="AF515">
        <v>1.0673864692009307E-5</v>
      </c>
      <c r="AG515">
        <v>2.9372240770343264E-5</v>
      </c>
      <c r="AH515">
        <v>4.8827979906857153E-6</v>
      </c>
      <c r="AI515">
        <v>7.7041901344294104E-4</v>
      </c>
      <c r="AJ515">
        <v>2.0657609734747447E-2</v>
      </c>
      <c r="AK515">
        <v>9.7256426933657397E-4</v>
      </c>
      <c r="AL515">
        <v>2.410615102291562E-3</v>
      </c>
      <c r="AM515">
        <v>1.8917420701918406E-2</v>
      </c>
      <c r="AN515">
        <v>8.1596536763816469E-4</v>
      </c>
      <c r="AO515">
        <v>7.7041901344294104E-4</v>
      </c>
      <c r="AP515">
        <v>2.0657609734747447E-2</v>
      </c>
      <c r="AQ515">
        <v>9.7256426933657397E-4</v>
      </c>
      <c r="AR515">
        <v>2.410615102291562E-3</v>
      </c>
      <c r="AS515">
        <v>1.8917420701918406E-2</v>
      </c>
      <c r="AT515">
        <v>8.1596536763816469E-4</v>
      </c>
    </row>
    <row r="516" spans="1:46" x14ac:dyDescent="0.25">
      <c r="A516" s="21" t="s">
        <v>133</v>
      </c>
      <c r="B516" s="227" t="s">
        <v>223</v>
      </c>
      <c r="C516" s="18" t="s">
        <v>224</v>
      </c>
      <c r="D516">
        <v>2.06239370797223E-2</v>
      </c>
      <c r="E516">
        <v>2.06239370797223E-2</v>
      </c>
      <c r="F516">
        <v>3.36726550251485E-5</v>
      </c>
      <c r="G516">
        <v>3.36726550251485E-5</v>
      </c>
      <c r="H516">
        <v>2.0657609734747447E-2</v>
      </c>
      <c r="I516">
        <v>2.0657609734747447E-2</v>
      </c>
      <c r="K516">
        <v>2.06239370797223E-2</v>
      </c>
      <c r="L516">
        <v>9.6691611614388407E-4</v>
      </c>
      <c r="M516">
        <v>2.3999412375995525E-3</v>
      </c>
      <c r="N516">
        <v>1.8888048461148062E-2</v>
      </c>
      <c r="O516">
        <v>8.1108256964747901E-4</v>
      </c>
      <c r="P516">
        <v>2.1348428531853818E-3</v>
      </c>
      <c r="Q516">
        <v>2.06239370797223E-2</v>
      </c>
      <c r="R516">
        <v>9.6691611614388407E-4</v>
      </c>
      <c r="S516">
        <v>2.3999412375995525E-3</v>
      </c>
      <c r="T516">
        <v>1.8888048461148062E-2</v>
      </c>
      <c r="U516">
        <v>8.1108256964747901E-4</v>
      </c>
      <c r="V516">
        <v>2.1348428531853818E-3</v>
      </c>
      <c r="W516">
        <v>3.36726550251485E-5</v>
      </c>
      <c r="X516">
        <v>5.648153192689888E-6</v>
      </c>
      <c r="Y516">
        <v>1.0673864692009307E-5</v>
      </c>
      <c r="Z516">
        <v>2.9372240770343264E-5</v>
      </c>
      <c r="AA516">
        <v>4.8827979906857153E-6</v>
      </c>
      <c r="AB516">
        <v>9.3634654711241251E-6</v>
      </c>
      <c r="AC516">
        <v>3.36726550251485E-5</v>
      </c>
      <c r="AD516">
        <v>5.648153192689888E-6</v>
      </c>
      <c r="AE516">
        <v>1.0673864692009307E-5</v>
      </c>
      <c r="AF516">
        <v>2.9372240770343264E-5</v>
      </c>
      <c r="AG516">
        <v>4.8827979906857153E-6</v>
      </c>
      <c r="AH516">
        <v>9.3634654711241251E-6</v>
      </c>
      <c r="AI516">
        <v>2.0657609734747447E-2</v>
      </c>
      <c r="AJ516">
        <v>9.7256426933657397E-4</v>
      </c>
      <c r="AK516">
        <v>2.410615102291562E-3</v>
      </c>
      <c r="AL516">
        <v>1.8917420701918406E-2</v>
      </c>
      <c r="AM516">
        <v>8.1596536763816469E-4</v>
      </c>
      <c r="AN516">
        <v>2.1442063186565058E-3</v>
      </c>
      <c r="AO516">
        <v>2.0657609734747447E-2</v>
      </c>
      <c r="AP516">
        <v>9.7256426933657397E-4</v>
      </c>
      <c r="AQ516">
        <v>2.410615102291562E-3</v>
      </c>
      <c r="AR516">
        <v>1.8917420701918406E-2</v>
      </c>
      <c r="AS516">
        <v>8.1596536763816469E-4</v>
      </c>
      <c r="AT516">
        <v>2.1442063186565058E-3</v>
      </c>
    </row>
    <row r="517" spans="1:46" x14ac:dyDescent="0.25">
      <c r="A517" s="21"/>
      <c r="B517" s="227"/>
      <c r="C517" s="18" t="s">
        <v>225</v>
      </c>
      <c r="D517">
        <v>9.6691611614388407E-4</v>
      </c>
      <c r="E517">
        <v>9.6691611614388407E-4</v>
      </c>
      <c r="F517">
        <v>5.648153192689888E-6</v>
      </c>
      <c r="G517">
        <v>5.648153192689888E-6</v>
      </c>
      <c r="H517">
        <v>9.7256426933657397E-4</v>
      </c>
      <c r="I517">
        <v>9.7256426933657397E-4</v>
      </c>
      <c r="K517">
        <v>9.6691611614388407E-4</v>
      </c>
      <c r="L517">
        <v>2.3999412375995525E-3</v>
      </c>
      <c r="M517">
        <v>1.8888048461148062E-2</v>
      </c>
      <c r="N517">
        <v>8.1108256964747901E-4</v>
      </c>
      <c r="O517">
        <v>2.1348428531853818E-3</v>
      </c>
      <c r="P517">
        <v>4.6872584272096137E-3</v>
      </c>
      <c r="Q517">
        <v>9.6691611614388407E-4</v>
      </c>
      <c r="R517">
        <v>2.3999412375995525E-3</v>
      </c>
      <c r="S517">
        <v>1.8888048461148062E-2</v>
      </c>
      <c r="T517">
        <v>8.1108256964747901E-4</v>
      </c>
      <c r="U517">
        <v>2.1348428531853818E-3</v>
      </c>
      <c r="V517">
        <v>4.6872584272096137E-3</v>
      </c>
      <c r="W517">
        <v>5.648153192689888E-6</v>
      </c>
      <c r="X517">
        <v>1.0673864692009307E-5</v>
      </c>
      <c r="Y517">
        <v>2.9372240770343264E-5</v>
      </c>
      <c r="Z517">
        <v>4.8827979906857153E-6</v>
      </c>
      <c r="AA517">
        <v>9.3634654711241251E-6</v>
      </c>
      <c r="AB517">
        <v>5.9074833377453532E-6</v>
      </c>
      <c r="AC517">
        <v>5.648153192689888E-6</v>
      </c>
      <c r="AD517">
        <v>1.0673864692009307E-5</v>
      </c>
      <c r="AE517">
        <v>2.9372240770343264E-5</v>
      </c>
      <c r="AF517">
        <v>4.8827979906857153E-6</v>
      </c>
      <c r="AG517">
        <v>9.3634654711241251E-6</v>
      </c>
      <c r="AH517">
        <v>5.9074833377453532E-6</v>
      </c>
      <c r="AI517">
        <v>9.7256426933657397E-4</v>
      </c>
      <c r="AJ517">
        <v>2.410615102291562E-3</v>
      </c>
      <c r="AK517">
        <v>1.8917420701918406E-2</v>
      </c>
      <c r="AL517">
        <v>8.1596536763816469E-4</v>
      </c>
      <c r="AM517">
        <v>2.1442063186565058E-3</v>
      </c>
      <c r="AN517">
        <v>4.6931659105473589E-3</v>
      </c>
      <c r="AO517">
        <v>9.7256426933657397E-4</v>
      </c>
      <c r="AP517">
        <v>2.410615102291562E-3</v>
      </c>
      <c r="AQ517">
        <v>1.8917420701918406E-2</v>
      </c>
      <c r="AR517">
        <v>8.1596536763816469E-4</v>
      </c>
      <c r="AS517">
        <v>2.1442063186565058E-3</v>
      </c>
      <c r="AT517">
        <v>4.6931659105473589E-3</v>
      </c>
    </row>
    <row r="518" spans="1:46" x14ac:dyDescent="0.25">
      <c r="A518" s="21"/>
      <c r="B518" s="227"/>
      <c r="C518" s="18" t="s">
        <v>226</v>
      </c>
      <c r="D518">
        <v>2.3999412375995525E-3</v>
      </c>
      <c r="E518">
        <v>2.3999412375995525E-3</v>
      </c>
      <c r="F518">
        <v>1.0673864692009307E-5</v>
      </c>
      <c r="G518">
        <v>1.0673864692009307E-5</v>
      </c>
      <c r="H518">
        <v>2.410615102291562E-3</v>
      </c>
      <c r="I518">
        <v>2.410615102291562E-3</v>
      </c>
      <c r="K518">
        <v>2.3999412375995525E-3</v>
      </c>
      <c r="L518">
        <v>1.8888048461148062E-2</v>
      </c>
      <c r="M518">
        <v>8.1108256964747901E-4</v>
      </c>
      <c r="N518">
        <v>2.1348428531853818E-3</v>
      </c>
      <c r="O518">
        <v>4.6872584272096137E-3</v>
      </c>
      <c r="P518">
        <v>2.1975366275997366E-4</v>
      </c>
      <c r="Q518">
        <v>2.3999412375995525E-3</v>
      </c>
      <c r="R518">
        <v>1.8888048461148062E-2</v>
      </c>
      <c r="S518">
        <v>8.1108256964747901E-4</v>
      </c>
      <c r="T518">
        <v>2.1348428531853818E-3</v>
      </c>
      <c r="U518">
        <v>4.6872584272096137E-3</v>
      </c>
      <c r="V518">
        <v>2.1975366275997366E-4</v>
      </c>
      <c r="W518">
        <v>1.0673864692009307E-5</v>
      </c>
      <c r="X518">
        <v>2.9372240770343264E-5</v>
      </c>
      <c r="Y518">
        <v>4.8827979906857153E-6</v>
      </c>
      <c r="Z518">
        <v>9.3634654711241251E-6</v>
      </c>
      <c r="AA518">
        <v>5.9074833377453532E-6</v>
      </c>
      <c r="AB518">
        <v>9.9090406889296315E-7</v>
      </c>
      <c r="AC518">
        <v>1.0673864692009307E-5</v>
      </c>
      <c r="AD518">
        <v>2.9372240770343264E-5</v>
      </c>
      <c r="AE518">
        <v>4.8827979906857153E-6</v>
      </c>
      <c r="AF518">
        <v>9.3634654711241251E-6</v>
      </c>
      <c r="AG518">
        <v>5.9074833377453532E-6</v>
      </c>
      <c r="AH518">
        <v>9.9090406889296315E-7</v>
      </c>
      <c r="AI518">
        <v>2.410615102291562E-3</v>
      </c>
      <c r="AJ518">
        <v>1.8917420701918406E-2</v>
      </c>
      <c r="AK518">
        <v>8.1596536763816469E-4</v>
      </c>
      <c r="AL518">
        <v>2.1442063186565058E-3</v>
      </c>
      <c r="AM518">
        <v>4.6931659105473589E-3</v>
      </c>
      <c r="AN518">
        <v>2.2074456682886663E-4</v>
      </c>
      <c r="AO518">
        <v>2.410615102291562E-3</v>
      </c>
      <c r="AP518">
        <v>1.8917420701918406E-2</v>
      </c>
      <c r="AQ518">
        <v>8.1596536763816469E-4</v>
      </c>
      <c r="AR518">
        <v>2.1442063186565058E-3</v>
      </c>
      <c r="AS518">
        <v>4.6931659105473589E-3</v>
      </c>
      <c r="AT518">
        <v>2.2074456682886663E-4</v>
      </c>
    </row>
    <row r="519" spans="1:46" x14ac:dyDescent="0.25">
      <c r="A519" s="21"/>
      <c r="B519" s="227" t="s">
        <v>227</v>
      </c>
      <c r="C519" s="18" t="s">
        <v>224</v>
      </c>
      <c r="D519">
        <v>1.8888048461148062E-2</v>
      </c>
      <c r="E519">
        <v>1.8888048461148062E-2</v>
      </c>
      <c r="F519">
        <v>2.9372240770343264E-5</v>
      </c>
      <c r="G519">
        <v>2.9372240770343264E-5</v>
      </c>
      <c r="H519">
        <v>1.8917420701918406E-2</v>
      </c>
      <c r="I519">
        <v>1.8917420701918406E-2</v>
      </c>
      <c r="K519">
        <v>1.8888048461148062E-2</v>
      </c>
      <c r="L519">
        <v>8.1108256964747901E-4</v>
      </c>
      <c r="M519">
        <v>2.1348428531853818E-3</v>
      </c>
      <c r="N519">
        <v>4.6872584272096137E-3</v>
      </c>
      <c r="O519">
        <v>2.1975366275997366E-4</v>
      </c>
      <c r="P519">
        <v>5.4544119036353475E-4</v>
      </c>
      <c r="Q519">
        <v>1.8888048461148062E-2</v>
      </c>
      <c r="R519">
        <v>8.1108256964747901E-4</v>
      </c>
      <c r="S519">
        <v>2.1348428531853818E-3</v>
      </c>
      <c r="T519">
        <v>4.6872584272096137E-3</v>
      </c>
      <c r="U519">
        <v>2.1975366275997366E-4</v>
      </c>
      <c r="V519">
        <v>5.4544119036353475E-4</v>
      </c>
      <c r="W519">
        <v>2.9372240770343264E-5</v>
      </c>
      <c r="X519">
        <v>4.8827979906857153E-6</v>
      </c>
      <c r="Y519">
        <v>9.3634654711241251E-6</v>
      </c>
      <c r="Z519">
        <v>5.9074833377453532E-6</v>
      </c>
      <c r="AA519">
        <v>9.9090406889296315E-7</v>
      </c>
      <c r="AB519">
        <v>1.8726078407033877E-6</v>
      </c>
      <c r="AC519">
        <v>2.9372240770343264E-5</v>
      </c>
      <c r="AD519">
        <v>4.8827979906857153E-6</v>
      </c>
      <c r="AE519">
        <v>9.3634654711241251E-6</v>
      </c>
      <c r="AF519">
        <v>5.9074833377453532E-6</v>
      </c>
      <c r="AG519">
        <v>9.9090406889296315E-7</v>
      </c>
      <c r="AH519">
        <v>1.8726078407033877E-6</v>
      </c>
      <c r="AI519">
        <v>1.8917420701918406E-2</v>
      </c>
      <c r="AJ519">
        <v>8.1596536763816469E-4</v>
      </c>
      <c r="AK519">
        <v>2.1442063186565058E-3</v>
      </c>
      <c r="AL519">
        <v>4.6931659105473589E-3</v>
      </c>
      <c r="AM519">
        <v>2.2074456682886663E-4</v>
      </c>
      <c r="AN519">
        <v>5.4731379820423818E-4</v>
      </c>
      <c r="AO519">
        <v>1.8917420701918406E-2</v>
      </c>
      <c r="AP519">
        <v>8.1596536763816469E-4</v>
      </c>
      <c r="AQ519">
        <v>2.1442063186565058E-3</v>
      </c>
      <c r="AR519">
        <v>4.6931659105473589E-3</v>
      </c>
      <c r="AS519">
        <v>2.2074456682886663E-4</v>
      </c>
      <c r="AT519">
        <v>5.4731379820423818E-4</v>
      </c>
    </row>
    <row r="520" spans="1:46" x14ac:dyDescent="0.25">
      <c r="A520" s="21"/>
      <c r="B520" s="227"/>
      <c r="C520" s="18" t="s">
        <v>225</v>
      </c>
      <c r="D520">
        <v>8.1108256964747901E-4</v>
      </c>
      <c r="E520">
        <v>8.1108256964747901E-4</v>
      </c>
      <c r="F520">
        <v>4.8827979906857153E-6</v>
      </c>
      <c r="G520">
        <v>4.8827979906857153E-6</v>
      </c>
      <c r="H520">
        <v>8.1596536763816469E-4</v>
      </c>
      <c r="I520">
        <v>8.1596536763816469E-4</v>
      </c>
      <c r="K520">
        <v>8.1108256964747901E-4</v>
      </c>
      <c r="L520">
        <v>2.1348428531853818E-3</v>
      </c>
      <c r="M520">
        <v>4.6872584272096137E-3</v>
      </c>
      <c r="N520">
        <v>2.1975366275997366E-4</v>
      </c>
      <c r="O520">
        <v>5.4544119036353475E-4</v>
      </c>
      <c r="P520">
        <v>4.29273828662456E-3</v>
      </c>
      <c r="Q520">
        <v>8.1108256964747901E-4</v>
      </c>
      <c r="R520">
        <v>2.1348428531853818E-3</v>
      </c>
      <c r="S520">
        <v>4.6872584272096137E-3</v>
      </c>
      <c r="T520">
        <v>2.1975366275997366E-4</v>
      </c>
      <c r="U520">
        <v>5.4544119036353475E-4</v>
      </c>
      <c r="V520">
        <v>4.29273828662456E-3</v>
      </c>
      <c r="W520">
        <v>4.8827979906857153E-6</v>
      </c>
      <c r="X520">
        <v>9.3634654711241251E-6</v>
      </c>
      <c r="Y520">
        <v>5.9074833377453532E-6</v>
      </c>
      <c r="Z520">
        <v>9.9090406889296315E-7</v>
      </c>
      <c r="AA520">
        <v>1.8726078407033877E-6</v>
      </c>
      <c r="AB520">
        <v>5.1530246965514509E-6</v>
      </c>
      <c r="AC520">
        <v>4.8827979906857153E-6</v>
      </c>
      <c r="AD520">
        <v>9.3634654711241251E-6</v>
      </c>
      <c r="AE520">
        <v>5.9074833377453532E-6</v>
      </c>
      <c r="AF520">
        <v>9.9090406889296315E-7</v>
      </c>
      <c r="AG520">
        <v>1.8726078407033877E-6</v>
      </c>
      <c r="AH520">
        <v>5.1530246965514509E-6</v>
      </c>
      <c r="AI520">
        <v>8.1596536763816469E-4</v>
      </c>
      <c r="AJ520">
        <v>2.1442063186565058E-3</v>
      </c>
      <c r="AK520">
        <v>4.6931659105473589E-3</v>
      </c>
      <c r="AL520">
        <v>2.2074456682886663E-4</v>
      </c>
      <c r="AM520">
        <v>5.4731379820423818E-4</v>
      </c>
      <c r="AN520">
        <v>4.2978913113211111E-3</v>
      </c>
      <c r="AO520">
        <v>8.1596536763816469E-4</v>
      </c>
      <c r="AP520">
        <v>2.1442063186565058E-3</v>
      </c>
      <c r="AQ520">
        <v>4.6931659105473589E-3</v>
      </c>
      <c r="AR520">
        <v>2.2074456682886663E-4</v>
      </c>
      <c r="AS520">
        <v>5.4731379820423818E-4</v>
      </c>
      <c r="AT520">
        <v>4.2978913113211111E-3</v>
      </c>
    </row>
    <row r="521" spans="1:46" x14ac:dyDescent="0.25">
      <c r="A521" s="21"/>
      <c r="B521" s="227"/>
      <c r="C521" s="18" t="s">
        <v>226</v>
      </c>
      <c r="D521">
        <v>2.1348428531853818E-3</v>
      </c>
      <c r="E521">
        <v>2.1348428531853818E-3</v>
      </c>
      <c r="F521">
        <v>9.3634654711241251E-6</v>
      </c>
      <c r="G521">
        <v>9.3634654711241251E-6</v>
      </c>
      <c r="H521">
        <v>2.1442063186565058E-3</v>
      </c>
      <c r="I521">
        <v>2.1442063186565058E-3</v>
      </c>
      <c r="K521">
        <v>2.1348428531853818E-3</v>
      </c>
      <c r="L521">
        <v>4.6872584272096137E-3</v>
      </c>
      <c r="M521">
        <v>2.1975366275997366E-4</v>
      </c>
      <c r="N521">
        <v>5.4544119036353475E-4</v>
      </c>
      <c r="O521">
        <v>4.29273828662456E-3</v>
      </c>
      <c r="P521">
        <v>1.8433694764715433E-4</v>
      </c>
      <c r="Q521">
        <v>2.1348428531853818E-3</v>
      </c>
      <c r="R521">
        <v>4.6872584272096137E-3</v>
      </c>
      <c r="S521">
        <v>2.1975366275997366E-4</v>
      </c>
      <c r="T521">
        <v>5.4544119036353475E-4</v>
      </c>
      <c r="U521">
        <v>4.29273828662456E-3</v>
      </c>
      <c r="V521">
        <v>1.8433694764715433E-4</v>
      </c>
      <c r="W521">
        <v>9.3634654711241251E-6</v>
      </c>
      <c r="X521">
        <v>5.9074833377453532E-6</v>
      </c>
      <c r="Y521">
        <v>9.9090406889296315E-7</v>
      </c>
      <c r="Z521">
        <v>1.8726078407033877E-6</v>
      </c>
      <c r="AA521">
        <v>5.1530246965514509E-6</v>
      </c>
      <c r="AB521">
        <v>8.5663122643609064E-7</v>
      </c>
      <c r="AC521">
        <v>9.3634654711241251E-6</v>
      </c>
      <c r="AD521">
        <v>5.9074833377453532E-6</v>
      </c>
      <c r="AE521">
        <v>9.9090406889296315E-7</v>
      </c>
      <c r="AF521">
        <v>1.8726078407033877E-6</v>
      </c>
      <c r="AG521">
        <v>5.1530246965514509E-6</v>
      </c>
      <c r="AH521">
        <v>8.5663122643609064E-7</v>
      </c>
      <c r="AI521">
        <v>2.1442063186565058E-3</v>
      </c>
      <c r="AJ521">
        <v>4.6931659105473589E-3</v>
      </c>
      <c r="AK521">
        <v>2.2074456682886663E-4</v>
      </c>
      <c r="AL521">
        <v>5.4731379820423818E-4</v>
      </c>
      <c r="AM521">
        <v>4.2978913113211111E-3</v>
      </c>
      <c r="AN521">
        <v>1.8519357887359042E-4</v>
      </c>
      <c r="AO521">
        <v>2.1442063186565058E-3</v>
      </c>
      <c r="AP521">
        <v>4.6931659105473589E-3</v>
      </c>
      <c r="AQ521">
        <v>2.2074456682886663E-4</v>
      </c>
      <c r="AR521">
        <v>5.4731379820423818E-4</v>
      </c>
      <c r="AS521">
        <v>4.2978913113211111E-3</v>
      </c>
      <c r="AT521">
        <v>1.8519357887359042E-4</v>
      </c>
    </row>
    <row r="522" spans="1:46" x14ac:dyDescent="0.25">
      <c r="A522" s="21" t="s">
        <v>136</v>
      </c>
      <c r="B522" s="227" t="s">
        <v>223</v>
      </c>
      <c r="C522" s="18" t="s">
        <v>224</v>
      </c>
      <c r="D522">
        <v>4.6872584272096137E-3</v>
      </c>
      <c r="E522">
        <v>4.6872584272096137E-3</v>
      </c>
      <c r="F522">
        <v>5.9074833377453532E-6</v>
      </c>
      <c r="G522">
        <v>5.9074833377453532E-6</v>
      </c>
      <c r="H522">
        <v>4.6931659105473589E-3</v>
      </c>
      <c r="I522">
        <v>4.6931659105473589E-3</v>
      </c>
      <c r="K522">
        <v>4.6872584272096137E-3</v>
      </c>
      <c r="L522">
        <v>2.1975366275997366E-4</v>
      </c>
      <c r="M522">
        <v>5.4544119036353475E-4</v>
      </c>
      <c r="N522">
        <v>4.29273828662456E-3</v>
      </c>
      <c r="O522">
        <v>1.8433694764715433E-4</v>
      </c>
      <c r="P522">
        <v>4.8519155754213231E-4</v>
      </c>
      <c r="Q522">
        <v>4.6872584272096137E-3</v>
      </c>
      <c r="R522">
        <v>2.1975366275997366E-4</v>
      </c>
      <c r="S522">
        <v>5.4544119036353475E-4</v>
      </c>
      <c r="T522">
        <v>4.29273828662456E-3</v>
      </c>
      <c r="U522">
        <v>1.8433694764715433E-4</v>
      </c>
      <c r="V522">
        <v>4.8519155754213231E-4</v>
      </c>
      <c r="W522">
        <v>5.9074833377453532E-6</v>
      </c>
      <c r="X522">
        <v>9.9090406889296315E-7</v>
      </c>
      <c r="Y522">
        <v>1.8726078407033877E-6</v>
      </c>
      <c r="Z522">
        <v>5.1530246965514509E-6</v>
      </c>
      <c r="AA522">
        <v>8.5663122643609064E-7</v>
      </c>
      <c r="AB522">
        <v>1.6427132405480925E-6</v>
      </c>
      <c r="AC522">
        <v>5.9074833377453532E-6</v>
      </c>
      <c r="AD522">
        <v>9.9090406889296315E-7</v>
      </c>
      <c r="AE522">
        <v>1.8726078407033877E-6</v>
      </c>
      <c r="AF522">
        <v>5.1530246965514509E-6</v>
      </c>
      <c r="AG522">
        <v>8.5663122643609064E-7</v>
      </c>
      <c r="AH522">
        <v>1.6427132405480925E-6</v>
      </c>
      <c r="AI522">
        <v>4.6931659105473589E-3</v>
      </c>
      <c r="AJ522">
        <v>2.2074456682886663E-4</v>
      </c>
      <c r="AK522">
        <v>5.4731379820423818E-4</v>
      </c>
      <c r="AL522">
        <v>4.2978913113211111E-3</v>
      </c>
      <c r="AM522">
        <v>1.8519357887359042E-4</v>
      </c>
      <c r="AN522">
        <v>4.8683427078268041E-4</v>
      </c>
      <c r="AO522">
        <v>4.6931659105473589E-3</v>
      </c>
      <c r="AP522">
        <v>2.2074456682886663E-4</v>
      </c>
      <c r="AQ522">
        <v>5.4731379820423818E-4</v>
      </c>
      <c r="AR522">
        <v>4.2978913113211111E-3</v>
      </c>
      <c r="AS522">
        <v>1.8519357887359042E-4</v>
      </c>
      <c r="AT522">
        <v>4.8683427078268041E-4</v>
      </c>
    </row>
    <row r="523" spans="1:46" x14ac:dyDescent="0.25">
      <c r="A523" s="21"/>
      <c r="B523" s="227"/>
      <c r="C523" s="18" t="s">
        <v>225</v>
      </c>
      <c r="D523">
        <v>2.1975366275997366E-4</v>
      </c>
      <c r="E523">
        <v>2.1975366275997366E-4</v>
      </c>
      <c r="F523">
        <v>9.9090406889296315E-7</v>
      </c>
      <c r="G523">
        <v>9.9090406889296315E-7</v>
      </c>
      <c r="H523">
        <v>2.2074456682886663E-4</v>
      </c>
      <c r="I523">
        <v>2.2074456682886663E-4</v>
      </c>
      <c r="K523">
        <v>2.1975366275997366E-4</v>
      </c>
      <c r="L523">
        <v>5.4544119036353475E-4</v>
      </c>
      <c r="M523">
        <v>4.29273828662456E-3</v>
      </c>
      <c r="N523">
        <v>1.8433694764715433E-4</v>
      </c>
      <c r="O523">
        <v>4.8519155754213231E-4</v>
      </c>
      <c r="P523">
        <v>1.2655597753465954E-2</v>
      </c>
      <c r="Q523">
        <v>2.1975366275997366E-4</v>
      </c>
      <c r="R523">
        <v>5.4544119036353475E-4</v>
      </c>
      <c r="S523">
        <v>4.29273828662456E-3</v>
      </c>
      <c r="T523">
        <v>1.8433694764715433E-4</v>
      </c>
      <c r="U523">
        <v>4.8519155754213231E-4</v>
      </c>
      <c r="V523">
        <v>1.2655597753465954E-2</v>
      </c>
      <c r="W523">
        <v>9.9090406889296315E-7</v>
      </c>
      <c r="X523">
        <v>1.8726078407033877E-6</v>
      </c>
      <c r="Y523">
        <v>5.1530246965514509E-6</v>
      </c>
      <c r="Z523">
        <v>8.5663122643609064E-7</v>
      </c>
      <c r="AA523">
        <v>1.6427132405480925E-6</v>
      </c>
      <c r="AB523">
        <v>1.9790069181446926E-5</v>
      </c>
      <c r="AC523">
        <v>9.9090406889296315E-7</v>
      </c>
      <c r="AD523">
        <v>1.8726078407033877E-6</v>
      </c>
      <c r="AE523">
        <v>5.1530246965514509E-6</v>
      </c>
      <c r="AF523">
        <v>8.5663122643609064E-7</v>
      </c>
      <c r="AG523">
        <v>1.6427132405480925E-6</v>
      </c>
      <c r="AH523">
        <v>1.9790069181446926E-5</v>
      </c>
      <c r="AI523">
        <v>2.2074456682886663E-4</v>
      </c>
      <c r="AJ523">
        <v>5.4731379820423818E-4</v>
      </c>
      <c r="AK523">
        <v>4.2978913113211111E-3</v>
      </c>
      <c r="AL523">
        <v>1.8519357887359042E-4</v>
      </c>
      <c r="AM523">
        <v>4.8683427078268041E-4</v>
      </c>
      <c r="AN523">
        <v>1.2675387822647401E-2</v>
      </c>
      <c r="AO523">
        <v>2.2074456682886663E-4</v>
      </c>
      <c r="AP523">
        <v>5.4731379820423818E-4</v>
      </c>
      <c r="AQ523">
        <v>4.2978913113211111E-3</v>
      </c>
      <c r="AR523">
        <v>1.8519357887359042E-4</v>
      </c>
      <c r="AS523">
        <v>4.8683427078268041E-4</v>
      </c>
      <c r="AT523">
        <v>1.2675387822647401E-2</v>
      </c>
    </row>
    <row r="524" spans="1:46" x14ac:dyDescent="0.25">
      <c r="A524" s="21"/>
      <c r="B524" s="227"/>
      <c r="C524" s="18" t="s">
        <v>226</v>
      </c>
      <c r="D524">
        <v>5.4544119036353475E-4</v>
      </c>
      <c r="E524">
        <v>5.4544119036353475E-4</v>
      </c>
      <c r="F524">
        <v>1.8726078407033877E-6</v>
      </c>
      <c r="G524">
        <v>1.8726078407033877E-6</v>
      </c>
      <c r="H524">
        <v>5.4731379820423818E-4</v>
      </c>
      <c r="I524">
        <v>5.4731379820423818E-4</v>
      </c>
      <c r="K524">
        <v>5.4544119036353475E-4</v>
      </c>
      <c r="L524">
        <v>4.29273828662456E-3</v>
      </c>
      <c r="M524">
        <v>1.8433694764715433E-4</v>
      </c>
      <c r="N524">
        <v>4.8519155754213231E-4</v>
      </c>
      <c r="O524">
        <v>1.2655597753465954E-2</v>
      </c>
      <c r="P524">
        <v>5.9333488945192872E-4</v>
      </c>
      <c r="Q524">
        <v>5.4544119036353475E-4</v>
      </c>
      <c r="R524">
        <v>4.29273828662456E-3</v>
      </c>
      <c r="S524">
        <v>1.8433694764715433E-4</v>
      </c>
      <c r="T524">
        <v>4.8519155754213231E-4</v>
      </c>
      <c r="U524">
        <v>1.2655597753465954E-2</v>
      </c>
      <c r="V524">
        <v>5.9333488945192872E-4</v>
      </c>
      <c r="W524">
        <v>1.8726078407033877E-6</v>
      </c>
      <c r="X524">
        <v>5.1530246965514509E-6</v>
      </c>
      <c r="Y524">
        <v>8.5663122643609064E-7</v>
      </c>
      <c r="Z524">
        <v>1.6427132405480925E-6</v>
      </c>
      <c r="AA524">
        <v>1.9790069181446926E-5</v>
      </c>
      <c r="AB524">
        <v>3.3195286307914257E-6</v>
      </c>
      <c r="AC524">
        <v>1.8726078407033877E-6</v>
      </c>
      <c r="AD524">
        <v>5.1530246965514509E-6</v>
      </c>
      <c r="AE524">
        <v>8.5663122643609064E-7</v>
      </c>
      <c r="AF524">
        <v>1.6427132405480925E-6</v>
      </c>
      <c r="AG524">
        <v>1.9790069181446926E-5</v>
      </c>
      <c r="AH524">
        <v>3.3195286307914257E-6</v>
      </c>
      <c r="AI524">
        <v>5.4731379820423818E-4</v>
      </c>
      <c r="AJ524">
        <v>4.2978913113211111E-3</v>
      </c>
      <c r="AK524">
        <v>1.8519357887359042E-4</v>
      </c>
      <c r="AL524">
        <v>4.8683427078268041E-4</v>
      </c>
      <c r="AM524">
        <v>1.2675387822647401E-2</v>
      </c>
      <c r="AN524">
        <v>5.9665441808272009E-4</v>
      </c>
      <c r="AO524">
        <v>5.4731379820423818E-4</v>
      </c>
      <c r="AP524">
        <v>4.2978913113211111E-3</v>
      </c>
      <c r="AQ524">
        <v>1.8519357887359042E-4</v>
      </c>
      <c r="AR524">
        <v>4.8683427078268041E-4</v>
      </c>
      <c r="AS524">
        <v>1.2675387822647401E-2</v>
      </c>
      <c r="AT524">
        <v>5.9665441808272009E-4</v>
      </c>
    </row>
    <row r="525" spans="1:46" x14ac:dyDescent="0.25">
      <c r="A525" s="21"/>
      <c r="B525" s="227" t="s">
        <v>227</v>
      </c>
      <c r="C525" s="18" t="s">
        <v>224</v>
      </c>
      <c r="D525">
        <v>4.29273828662456E-3</v>
      </c>
      <c r="E525">
        <v>4.29273828662456E-3</v>
      </c>
      <c r="F525">
        <v>5.1530246965514509E-6</v>
      </c>
      <c r="G525">
        <v>5.1530246965514509E-6</v>
      </c>
      <c r="H525">
        <v>4.2978913113211111E-3</v>
      </c>
      <c r="I525">
        <v>4.2978913113211111E-3</v>
      </c>
      <c r="K525">
        <v>4.29273828662456E-3</v>
      </c>
      <c r="L525">
        <v>1.8433694764715433E-4</v>
      </c>
      <c r="M525">
        <v>4.8519155754213231E-4</v>
      </c>
      <c r="N525">
        <v>1.2655597753465954E-2</v>
      </c>
      <c r="O525">
        <v>5.9333488945192872E-4</v>
      </c>
      <c r="P525">
        <v>1.4726912139815434E-3</v>
      </c>
      <c r="Q525">
        <v>4.29273828662456E-3</v>
      </c>
      <c r="R525">
        <v>1.8433694764715433E-4</v>
      </c>
      <c r="S525">
        <v>4.8519155754213231E-4</v>
      </c>
      <c r="T525">
        <v>1.2655597753465954E-2</v>
      </c>
      <c r="U525">
        <v>5.9333488945192872E-4</v>
      </c>
      <c r="V525">
        <v>1.4726912139815434E-3</v>
      </c>
      <c r="W525">
        <v>5.1530246965514509E-6</v>
      </c>
      <c r="X525">
        <v>8.5663122643609064E-7</v>
      </c>
      <c r="Y525">
        <v>1.6427132405480925E-6</v>
      </c>
      <c r="Z525">
        <v>1.9790069181446926E-5</v>
      </c>
      <c r="AA525">
        <v>3.3195286307914257E-6</v>
      </c>
      <c r="AB525">
        <v>6.273236266356348E-6</v>
      </c>
      <c r="AC525">
        <v>5.1530246965514509E-6</v>
      </c>
      <c r="AD525">
        <v>8.5663122643609064E-7</v>
      </c>
      <c r="AE525">
        <v>1.6427132405480925E-6</v>
      </c>
      <c r="AF525">
        <v>1.9790069181446926E-5</v>
      </c>
      <c r="AG525">
        <v>3.3195286307914257E-6</v>
      </c>
      <c r="AH525">
        <v>6.273236266356348E-6</v>
      </c>
      <c r="AI525">
        <v>4.2978913113211111E-3</v>
      </c>
      <c r="AJ525">
        <v>1.8519357887359042E-4</v>
      </c>
      <c r="AK525">
        <v>4.8683427078268041E-4</v>
      </c>
      <c r="AL525">
        <v>1.2675387822647401E-2</v>
      </c>
      <c r="AM525">
        <v>5.9665441808272009E-4</v>
      </c>
      <c r="AN525">
        <v>1.4789644502478997E-3</v>
      </c>
      <c r="AO525">
        <v>4.2978913113211111E-3</v>
      </c>
      <c r="AP525">
        <v>1.8519357887359042E-4</v>
      </c>
      <c r="AQ525">
        <v>4.8683427078268041E-4</v>
      </c>
      <c r="AR525">
        <v>1.2675387822647401E-2</v>
      </c>
      <c r="AS525">
        <v>5.9665441808272009E-4</v>
      </c>
      <c r="AT525">
        <v>1.4789644502478997E-3</v>
      </c>
    </row>
    <row r="526" spans="1:46" x14ac:dyDescent="0.25">
      <c r="A526" s="21"/>
      <c r="B526" s="227"/>
      <c r="C526" s="18" t="s">
        <v>225</v>
      </c>
      <c r="D526">
        <v>1.8433694764715433E-4</v>
      </c>
      <c r="E526">
        <v>1.8433694764715433E-4</v>
      </c>
      <c r="F526">
        <v>8.5663122643609064E-7</v>
      </c>
      <c r="G526">
        <v>8.5663122643609064E-7</v>
      </c>
      <c r="H526">
        <v>1.8519357887359042E-4</v>
      </c>
      <c r="I526">
        <v>1.8519357887359042E-4</v>
      </c>
      <c r="K526">
        <v>1.8433694764715433E-4</v>
      </c>
      <c r="L526">
        <v>4.8519155754213231E-4</v>
      </c>
      <c r="M526">
        <v>1.2655597753465954E-2</v>
      </c>
      <c r="N526">
        <v>5.9333488945192872E-4</v>
      </c>
      <c r="O526">
        <v>1.4726912139815434E-3</v>
      </c>
      <c r="P526">
        <v>1.1590393373886308E-2</v>
      </c>
      <c r="Q526">
        <v>1.8433694764715433E-4</v>
      </c>
      <c r="R526">
        <v>4.8519155754213231E-4</v>
      </c>
      <c r="S526">
        <v>1.2655597753465954E-2</v>
      </c>
      <c r="T526">
        <v>5.9333488945192872E-4</v>
      </c>
      <c r="U526">
        <v>1.4726912139815434E-3</v>
      </c>
      <c r="V526">
        <v>1.1590393373886308E-2</v>
      </c>
      <c r="W526">
        <v>8.5663122643609064E-7</v>
      </c>
      <c r="X526">
        <v>1.6427132405480925E-6</v>
      </c>
      <c r="Y526">
        <v>1.9790069181446926E-5</v>
      </c>
      <c r="Z526">
        <v>3.3195286307914257E-6</v>
      </c>
      <c r="AA526">
        <v>6.273236266356348E-6</v>
      </c>
      <c r="AB526">
        <v>1.7262632733447358E-5</v>
      </c>
      <c r="AC526">
        <v>8.5663122643609064E-7</v>
      </c>
      <c r="AD526">
        <v>1.6427132405480925E-6</v>
      </c>
      <c r="AE526">
        <v>1.9790069181446926E-5</v>
      </c>
      <c r="AF526">
        <v>3.3195286307914257E-6</v>
      </c>
      <c r="AG526">
        <v>6.273236266356348E-6</v>
      </c>
      <c r="AH526">
        <v>1.7262632733447358E-5</v>
      </c>
      <c r="AI526">
        <v>1.8519357887359042E-4</v>
      </c>
      <c r="AJ526">
        <v>4.8683427078268041E-4</v>
      </c>
      <c r="AK526">
        <v>1.2675387822647401E-2</v>
      </c>
      <c r="AL526">
        <v>5.9665441808272009E-4</v>
      </c>
      <c r="AM526">
        <v>1.4789644502478997E-3</v>
      </c>
      <c r="AN526">
        <v>1.1607656006619756E-2</v>
      </c>
      <c r="AO526">
        <v>1.8519357887359042E-4</v>
      </c>
      <c r="AP526">
        <v>4.8683427078268041E-4</v>
      </c>
      <c r="AQ526">
        <v>1.2675387822647401E-2</v>
      </c>
      <c r="AR526">
        <v>5.9665441808272009E-4</v>
      </c>
      <c r="AS526">
        <v>1.4789644502478997E-3</v>
      </c>
      <c r="AT526">
        <v>1.1607656006619756E-2</v>
      </c>
    </row>
    <row r="527" spans="1:46" x14ac:dyDescent="0.25">
      <c r="A527" s="21"/>
      <c r="B527" s="227"/>
      <c r="C527" s="18" t="s">
        <v>226</v>
      </c>
      <c r="D527">
        <v>4.8519155754213231E-4</v>
      </c>
      <c r="E527">
        <v>4.8519155754213231E-4</v>
      </c>
      <c r="F527">
        <v>1.6427132405480925E-6</v>
      </c>
      <c r="G527">
        <v>1.6427132405480925E-6</v>
      </c>
      <c r="H527">
        <v>4.8683427078268041E-4</v>
      </c>
      <c r="I527">
        <v>4.8683427078268041E-4</v>
      </c>
      <c r="K527">
        <v>4.8519155754213231E-4</v>
      </c>
      <c r="L527">
        <v>1.2655597753465954E-2</v>
      </c>
      <c r="M527">
        <v>5.9333488945192872E-4</v>
      </c>
      <c r="N527">
        <v>1.4726912139815434E-3</v>
      </c>
      <c r="O527">
        <v>1.1590393373886308E-2</v>
      </c>
      <c r="P527">
        <v>4.9770975864731656E-4</v>
      </c>
      <c r="Q527">
        <v>4.8519155754213231E-4</v>
      </c>
      <c r="R527">
        <v>1.2655597753465954E-2</v>
      </c>
      <c r="S527">
        <v>5.9333488945192872E-4</v>
      </c>
      <c r="T527">
        <v>1.4726912139815434E-3</v>
      </c>
      <c r="U527">
        <v>1.1590393373886308E-2</v>
      </c>
      <c r="V527">
        <v>4.9770975864731656E-4</v>
      </c>
      <c r="W527">
        <v>1.6427132405480925E-6</v>
      </c>
      <c r="X527">
        <v>1.9790069181446926E-5</v>
      </c>
      <c r="Y527">
        <v>3.3195286307914257E-6</v>
      </c>
      <c r="Z527">
        <v>6.273236266356348E-6</v>
      </c>
      <c r="AA527">
        <v>1.7262632733447358E-5</v>
      </c>
      <c r="AB527">
        <v>2.869714608560903E-6</v>
      </c>
      <c r="AC527">
        <v>1.6427132405480925E-6</v>
      </c>
      <c r="AD527">
        <v>1.9790069181446926E-5</v>
      </c>
      <c r="AE527">
        <v>3.3195286307914257E-6</v>
      </c>
      <c r="AF527">
        <v>6.273236266356348E-6</v>
      </c>
      <c r="AG527">
        <v>1.7262632733447358E-5</v>
      </c>
      <c r="AH527">
        <v>2.869714608560903E-6</v>
      </c>
      <c r="AI527">
        <v>4.8683427078268041E-4</v>
      </c>
      <c r="AJ527">
        <v>1.2675387822647401E-2</v>
      </c>
      <c r="AK527">
        <v>5.9665441808272009E-4</v>
      </c>
      <c r="AL527">
        <v>1.4789644502478997E-3</v>
      </c>
      <c r="AM527">
        <v>1.1607656006619756E-2</v>
      </c>
      <c r="AN527">
        <v>5.0057947325587743E-4</v>
      </c>
      <c r="AO527">
        <v>4.8683427078268041E-4</v>
      </c>
      <c r="AP527">
        <v>1.2675387822647401E-2</v>
      </c>
      <c r="AQ527">
        <v>5.9665441808272009E-4</v>
      </c>
      <c r="AR527">
        <v>1.4789644502478997E-3</v>
      </c>
      <c r="AS527">
        <v>1.1607656006619756E-2</v>
      </c>
      <c r="AT527">
        <v>5.0057947325587743E-4</v>
      </c>
    </row>
    <row r="528" spans="1:46" x14ac:dyDescent="0.25">
      <c r="A528" s="21" t="s">
        <v>137</v>
      </c>
      <c r="B528" s="227" t="s">
        <v>223</v>
      </c>
      <c r="C528" s="18" t="s">
        <v>224</v>
      </c>
      <c r="D528">
        <v>1.2655597753465954E-2</v>
      </c>
      <c r="E528">
        <v>1.2655597753465954E-2</v>
      </c>
      <c r="F528">
        <v>1.9790069181446926E-5</v>
      </c>
      <c r="G528">
        <v>1.9790069181446926E-5</v>
      </c>
      <c r="H528">
        <v>1.2675387822647401E-2</v>
      </c>
      <c r="I528">
        <v>1.2675387822647401E-2</v>
      </c>
      <c r="K528">
        <v>1.2655597753465954E-2</v>
      </c>
      <c r="L528">
        <v>5.9333488945192872E-4</v>
      </c>
      <c r="M528">
        <v>1.4726912139815434E-3</v>
      </c>
      <c r="N528">
        <v>1.1590393373886308E-2</v>
      </c>
      <c r="O528">
        <v>4.9770975864731656E-4</v>
      </c>
      <c r="P528">
        <v>1.3100172053637567E-3</v>
      </c>
      <c r="Q528">
        <v>1.2655597753465954E-2</v>
      </c>
      <c r="R528">
        <v>5.9333488945192872E-4</v>
      </c>
      <c r="S528">
        <v>1.4726912139815434E-3</v>
      </c>
      <c r="T528">
        <v>1.1590393373886308E-2</v>
      </c>
      <c r="U528">
        <v>4.9770975864731656E-4</v>
      </c>
      <c r="V528">
        <v>1.3100172053637567E-3</v>
      </c>
      <c r="W528">
        <v>1.9790069181446926E-5</v>
      </c>
      <c r="X528">
        <v>3.3195286307914257E-6</v>
      </c>
      <c r="Y528">
        <v>6.273236266356348E-6</v>
      </c>
      <c r="Z528">
        <v>1.7262632733447358E-5</v>
      </c>
      <c r="AA528">
        <v>2.869714608560903E-6</v>
      </c>
      <c r="AB528">
        <v>5.5030893558361091E-6</v>
      </c>
      <c r="AC528">
        <v>1.9790069181446926E-5</v>
      </c>
      <c r="AD528">
        <v>3.3195286307914257E-6</v>
      </c>
      <c r="AE528">
        <v>6.273236266356348E-6</v>
      </c>
      <c r="AF528">
        <v>1.7262632733447358E-5</v>
      </c>
      <c r="AG528">
        <v>2.869714608560903E-6</v>
      </c>
      <c r="AH528">
        <v>5.5030893558361091E-6</v>
      </c>
      <c r="AI528">
        <v>1.2675387822647401E-2</v>
      </c>
      <c r="AJ528">
        <v>5.9665441808272009E-4</v>
      </c>
      <c r="AK528">
        <v>1.4789644502478997E-3</v>
      </c>
      <c r="AL528">
        <v>1.1607656006619756E-2</v>
      </c>
      <c r="AM528">
        <v>5.0057947325587743E-4</v>
      </c>
      <c r="AN528">
        <v>1.3155202947195928E-3</v>
      </c>
      <c r="AO528">
        <v>1.2675387822647401E-2</v>
      </c>
      <c r="AP528">
        <v>5.9665441808272009E-4</v>
      </c>
      <c r="AQ528">
        <v>1.4789644502478997E-3</v>
      </c>
      <c r="AR528">
        <v>1.1607656006619756E-2</v>
      </c>
      <c r="AS528">
        <v>5.0057947325587743E-4</v>
      </c>
      <c r="AT528">
        <v>1.3155202947195928E-3</v>
      </c>
    </row>
    <row r="529" spans="1:46" x14ac:dyDescent="0.25">
      <c r="A529" s="21"/>
      <c r="B529" s="227"/>
      <c r="C529" s="18" t="s">
        <v>225</v>
      </c>
      <c r="D529">
        <v>5.9333488945192872E-4</v>
      </c>
      <c r="E529">
        <v>5.9333488945192872E-4</v>
      </c>
      <c r="F529">
        <v>3.3195286307914257E-6</v>
      </c>
      <c r="G529">
        <v>3.3195286307914257E-6</v>
      </c>
      <c r="H529">
        <v>5.9665441808272009E-4</v>
      </c>
      <c r="I529">
        <v>5.9665441808272009E-4</v>
      </c>
      <c r="K529">
        <v>5.9333488945192872E-4</v>
      </c>
      <c r="L529">
        <v>1.4726912139815434E-3</v>
      </c>
      <c r="M529">
        <v>1.1590393373886308E-2</v>
      </c>
      <c r="N529">
        <v>4.9770975864731656E-4</v>
      </c>
      <c r="O529">
        <v>1.3100172053637567E-3</v>
      </c>
      <c r="P529">
        <v>2.1305720123680062E-3</v>
      </c>
      <c r="Q529">
        <v>5.9333488945192872E-4</v>
      </c>
      <c r="R529">
        <v>1.4726912139815434E-3</v>
      </c>
      <c r="S529">
        <v>1.1590393373886308E-2</v>
      </c>
      <c r="T529">
        <v>4.9770975864731656E-4</v>
      </c>
      <c r="U529">
        <v>1.3100172053637567E-3</v>
      </c>
      <c r="V529">
        <v>2.1305720123680062E-3</v>
      </c>
      <c r="W529">
        <v>3.3195286307914257E-6</v>
      </c>
      <c r="X529">
        <v>6.273236266356348E-6</v>
      </c>
      <c r="Y529">
        <v>1.7262632733447358E-5</v>
      </c>
      <c r="Z529">
        <v>2.869714608560903E-6</v>
      </c>
      <c r="AA529">
        <v>5.5030893558361091E-6</v>
      </c>
      <c r="AB529">
        <v>0</v>
      </c>
      <c r="AC529">
        <v>3.3195286307914257E-6</v>
      </c>
      <c r="AD529">
        <v>6.273236266356348E-6</v>
      </c>
      <c r="AE529">
        <v>1.7262632733447358E-5</v>
      </c>
      <c r="AF529">
        <v>2.869714608560903E-6</v>
      </c>
      <c r="AG529">
        <v>5.5030893558361091E-6</v>
      </c>
      <c r="AH529">
        <v>0</v>
      </c>
      <c r="AI529">
        <v>5.9665441808272009E-4</v>
      </c>
      <c r="AJ529">
        <v>1.4789644502478997E-3</v>
      </c>
      <c r="AK529">
        <v>1.1607656006619756E-2</v>
      </c>
      <c r="AL529">
        <v>5.0057947325587743E-4</v>
      </c>
      <c r="AM529">
        <v>1.3155202947195928E-3</v>
      </c>
      <c r="AN529">
        <v>2.1305720123680062E-3</v>
      </c>
      <c r="AO529">
        <v>5.9665441808272009E-4</v>
      </c>
      <c r="AP529">
        <v>1.4789644502478997E-3</v>
      </c>
      <c r="AQ529">
        <v>1.1607656006619756E-2</v>
      </c>
      <c r="AR529">
        <v>5.0057947325587743E-4</v>
      </c>
      <c r="AS529">
        <v>1.3155202947195928E-3</v>
      </c>
      <c r="AT529">
        <v>2.1305720123680062E-3</v>
      </c>
    </row>
    <row r="530" spans="1:46" x14ac:dyDescent="0.25">
      <c r="A530" s="21"/>
      <c r="B530" s="227"/>
      <c r="C530" s="18" t="s">
        <v>226</v>
      </c>
      <c r="D530">
        <v>1.4726912139815434E-3</v>
      </c>
      <c r="E530">
        <v>1.4726912139815434E-3</v>
      </c>
      <c r="F530">
        <v>6.273236266356348E-6</v>
      </c>
      <c r="G530">
        <v>6.273236266356348E-6</v>
      </c>
      <c r="H530">
        <v>1.4789644502478997E-3</v>
      </c>
      <c r="I530">
        <v>1.4789644502478997E-3</v>
      </c>
      <c r="K530">
        <v>1.4726912139815434E-3</v>
      </c>
      <c r="L530">
        <v>1.1590393373886308E-2</v>
      </c>
      <c r="M530">
        <v>4.9770975864731656E-4</v>
      </c>
      <c r="N530">
        <v>1.3100172053637567E-3</v>
      </c>
      <c r="O530">
        <v>2.1305720123680062E-3</v>
      </c>
      <c r="P530">
        <v>9.9888028527260757E-5</v>
      </c>
      <c r="Q530">
        <v>1.4726912139815434E-3</v>
      </c>
      <c r="R530">
        <v>1.1590393373886308E-2</v>
      </c>
      <c r="S530">
        <v>4.9770975864731656E-4</v>
      </c>
      <c r="T530">
        <v>1.3100172053637567E-3</v>
      </c>
      <c r="U530">
        <v>2.1305720123680062E-3</v>
      </c>
      <c r="V530">
        <v>9.9888028527260757E-5</v>
      </c>
      <c r="W530">
        <v>6.273236266356348E-6</v>
      </c>
      <c r="X530">
        <v>1.7262632733447358E-5</v>
      </c>
      <c r="Y530">
        <v>2.869714608560903E-6</v>
      </c>
      <c r="Z530">
        <v>5.5030893558361091E-6</v>
      </c>
      <c r="AA530">
        <v>0</v>
      </c>
      <c r="AB530">
        <v>0</v>
      </c>
      <c r="AC530">
        <v>6.273236266356348E-6</v>
      </c>
      <c r="AD530">
        <v>1.7262632733447358E-5</v>
      </c>
      <c r="AE530">
        <v>2.869714608560903E-6</v>
      </c>
      <c r="AF530">
        <v>5.5030893558361091E-6</v>
      </c>
      <c r="AG530">
        <v>0</v>
      </c>
      <c r="AH530">
        <v>0</v>
      </c>
      <c r="AI530">
        <v>1.4789644502478997E-3</v>
      </c>
      <c r="AJ530">
        <v>1.1607656006619756E-2</v>
      </c>
      <c r="AK530">
        <v>5.0057947325587743E-4</v>
      </c>
      <c r="AL530">
        <v>1.3155202947195928E-3</v>
      </c>
      <c r="AM530">
        <v>2.1305720123680062E-3</v>
      </c>
      <c r="AN530">
        <v>9.9888028527260757E-5</v>
      </c>
      <c r="AO530">
        <v>1.4789644502478997E-3</v>
      </c>
      <c r="AP530">
        <v>1.1607656006619756E-2</v>
      </c>
      <c r="AQ530">
        <v>5.0057947325587743E-4</v>
      </c>
      <c r="AR530">
        <v>1.3155202947195928E-3</v>
      </c>
      <c r="AS530">
        <v>2.1305720123680062E-3</v>
      </c>
      <c r="AT530">
        <v>9.9888028527260757E-5</v>
      </c>
    </row>
    <row r="531" spans="1:46" x14ac:dyDescent="0.25">
      <c r="A531" s="21"/>
      <c r="B531" s="227" t="s">
        <v>227</v>
      </c>
      <c r="C531" s="18" t="s">
        <v>224</v>
      </c>
      <c r="D531">
        <v>1.1590393373886308E-2</v>
      </c>
      <c r="E531">
        <v>1.1590393373886308E-2</v>
      </c>
      <c r="F531">
        <v>1.7262632733447358E-5</v>
      </c>
      <c r="G531">
        <v>1.7262632733447358E-5</v>
      </c>
      <c r="H531">
        <v>1.1607656006619756E-2</v>
      </c>
      <c r="I531">
        <v>1.1607656006619756E-2</v>
      </c>
      <c r="K531">
        <v>1.1590393373886308E-2</v>
      </c>
      <c r="L531">
        <v>4.9770975864731656E-4</v>
      </c>
      <c r="M531">
        <v>1.3100172053637567E-3</v>
      </c>
      <c r="N531">
        <v>2.1305720123680062E-3</v>
      </c>
      <c r="O531">
        <v>9.9888028527260757E-5</v>
      </c>
      <c r="P531">
        <v>2.4792781380160667E-4</v>
      </c>
      <c r="Q531">
        <v>1.1590393373886308E-2</v>
      </c>
      <c r="R531">
        <v>4.9770975864731656E-4</v>
      </c>
      <c r="S531">
        <v>1.3100172053637567E-3</v>
      </c>
      <c r="T531">
        <v>2.1305720123680062E-3</v>
      </c>
      <c r="U531">
        <v>9.9888028527260757E-5</v>
      </c>
      <c r="V531">
        <v>2.4792781380160667E-4</v>
      </c>
      <c r="W531">
        <v>1.7262632733447358E-5</v>
      </c>
      <c r="X531">
        <v>2.869714608560903E-6</v>
      </c>
      <c r="Y531">
        <v>5.5030893558361091E-6</v>
      </c>
      <c r="Z531">
        <v>0</v>
      </c>
      <c r="AA531">
        <v>0</v>
      </c>
      <c r="AB531">
        <v>0</v>
      </c>
      <c r="AC531">
        <v>1.7262632733447358E-5</v>
      </c>
      <c r="AD531">
        <v>2.869714608560903E-6</v>
      </c>
      <c r="AE531">
        <v>5.5030893558361091E-6</v>
      </c>
      <c r="AF531">
        <v>0</v>
      </c>
      <c r="AG531">
        <v>0</v>
      </c>
      <c r="AH531">
        <v>0</v>
      </c>
      <c r="AI531">
        <v>1.1607656006619756E-2</v>
      </c>
      <c r="AJ531">
        <v>5.0057947325587743E-4</v>
      </c>
      <c r="AK531">
        <v>1.3155202947195928E-3</v>
      </c>
      <c r="AL531">
        <v>2.1305720123680062E-3</v>
      </c>
      <c r="AM531">
        <v>9.9888028527260757E-5</v>
      </c>
      <c r="AN531">
        <v>2.4792781380160667E-4</v>
      </c>
      <c r="AO531">
        <v>1.1607656006619756E-2</v>
      </c>
      <c r="AP531">
        <v>5.0057947325587743E-4</v>
      </c>
      <c r="AQ531">
        <v>1.3155202947195928E-3</v>
      </c>
      <c r="AR531">
        <v>2.1305720123680062E-3</v>
      </c>
      <c r="AS531">
        <v>9.9888028527260757E-5</v>
      </c>
      <c r="AT531">
        <v>2.4792781380160667E-4</v>
      </c>
    </row>
    <row r="532" spans="1:46" x14ac:dyDescent="0.25">
      <c r="A532" s="21"/>
      <c r="B532" s="227"/>
      <c r="C532" s="18" t="s">
        <v>225</v>
      </c>
      <c r="D532">
        <v>4.9770975864731656E-4</v>
      </c>
      <c r="E532">
        <v>4.9770975864731656E-4</v>
      </c>
      <c r="F532">
        <v>2.869714608560903E-6</v>
      </c>
      <c r="G532">
        <v>2.869714608560903E-6</v>
      </c>
      <c r="H532">
        <v>5.0057947325587743E-4</v>
      </c>
      <c r="I532">
        <v>5.0057947325587743E-4</v>
      </c>
      <c r="K532">
        <v>4.9770975864731656E-4</v>
      </c>
      <c r="L532">
        <v>1.3100172053637567E-3</v>
      </c>
      <c r="M532">
        <v>2.1305720123680062E-3</v>
      </c>
      <c r="N532">
        <v>9.9888028527260757E-5</v>
      </c>
      <c r="O532">
        <v>2.4792781380160667E-4</v>
      </c>
      <c r="P532">
        <v>1.9512446757384363E-3</v>
      </c>
      <c r="Q532">
        <v>4.9770975864731656E-4</v>
      </c>
      <c r="R532">
        <v>1.3100172053637567E-3</v>
      </c>
      <c r="S532">
        <v>2.1305720123680062E-3</v>
      </c>
      <c r="T532">
        <v>9.9888028527260757E-5</v>
      </c>
      <c r="U532">
        <v>2.4792781380160667E-4</v>
      </c>
      <c r="V532">
        <v>1.9512446757384363E-3</v>
      </c>
      <c r="W532">
        <v>2.869714608560903E-6</v>
      </c>
      <c r="X532">
        <v>5.5030893558361091E-6</v>
      </c>
      <c r="Y532">
        <v>0</v>
      </c>
      <c r="Z532">
        <v>0</v>
      </c>
      <c r="AA532">
        <v>0</v>
      </c>
      <c r="AB532">
        <v>0</v>
      </c>
      <c r="AC532">
        <v>2.869714608560903E-6</v>
      </c>
      <c r="AD532">
        <v>5.5030893558361091E-6</v>
      </c>
      <c r="AE532">
        <v>0</v>
      </c>
      <c r="AF532">
        <v>0</v>
      </c>
      <c r="AG532">
        <v>0</v>
      </c>
      <c r="AH532">
        <v>0</v>
      </c>
      <c r="AI532">
        <v>5.0057947325587743E-4</v>
      </c>
      <c r="AJ532">
        <v>1.3155202947195928E-3</v>
      </c>
      <c r="AK532">
        <v>2.1305720123680062E-3</v>
      </c>
      <c r="AL532">
        <v>9.9888028527260757E-5</v>
      </c>
      <c r="AM532">
        <v>2.4792781380160667E-4</v>
      </c>
      <c r="AN532">
        <v>1.9512446757384363E-3</v>
      </c>
      <c r="AO532">
        <v>5.0057947325587743E-4</v>
      </c>
      <c r="AP532">
        <v>1.3155202947195928E-3</v>
      </c>
      <c r="AQ532">
        <v>2.1305720123680062E-3</v>
      </c>
      <c r="AR532">
        <v>9.9888028527260757E-5</v>
      </c>
      <c r="AS532">
        <v>2.4792781380160667E-4</v>
      </c>
      <c r="AT532">
        <v>1.9512446757384363E-3</v>
      </c>
    </row>
    <row r="533" spans="1:46" x14ac:dyDescent="0.25">
      <c r="A533" s="21"/>
      <c r="B533" s="227"/>
      <c r="C533" s="18" t="s">
        <v>226</v>
      </c>
      <c r="D533">
        <v>1.3100172053637567E-3</v>
      </c>
      <c r="E533">
        <v>1.3100172053637567E-3</v>
      </c>
      <c r="F533">
        <v>5.5030893558361091E-6</v>
      </c>
      <c r="G533">
        <v>5.5030893558361091E-6</v>
      </c>
      <c r="H533">
        <v>1.3155202947195928E-3</v>
      </c>
      <c r="I533">
        <v>1.3155202947195928E-3</v>
      </c>
      <c r="K533">
        <v>1.3100172053637567E-3</v>
      </c>
      <c r="L533">
        <v>2.1305720123680062E-3</v>
      </c>
      <c r="M533">
        <v>9.9888028527260757E-5</v>
      </c>
      <c r="N533">
        <v>2.4792781380160667E-4</v>
      </c>
      <c r="O533">
        <v>1.9512446757384363E-3</v>
      </c>
      <c r="P533">
        <v>8.3789521657797424E-5</v>
      </c>
      <c r="Q533">
        <v>1.3100172053637567E-3</v>
      </c>
      <c r="R533">
        <v>2.1305720123680062E-3</v>
      </c>
      <c r="S533">
        <v>9.9888028527260757E-5</v>
      </c>
      <c r="T533">
        <v>2.4792781380160667E-4</v>
      </c>
      <c r="U533">
        <v>1.9512446757384363E-3</v>
      </c>
      <c r="V533">
        <v>8.3789521657797424E-5</v>
      </c>
      <c r="W533">
        <v>5.5030893558361091E-6</v>
      </c>
      <c r="X533">
        <v>0</v>
      </c>
      <c r="Y533">
        <v>0</v>
      </c>
      <c r="Z533">
        <v>0</v>
      </c>
      <c r="AA533">
        <v>0</v>
      </c>
      <c r="AB533">
        <v>0</v>
      </c>
      <c r="AC533">
        <v>5.5030893558361091E-6</v>
      </c>
      <c r="AD533">
        <v>0</v>
      </c>
      <c r="AE533">
        <v>0</v>
      </c>
      <c r="AF533">
        <v>0</v>
      </c>
      <c r="AG533">
        <v>0</v>
      </c>
      <c r="AH533">
        <v>0</v>
      </c>
      <c r="AI533">
        <v>1.3155202947195928E-3</v>
      </c>
      <c r="AJ533">
        <v>2.1305720123680062E-3</v>
      </c>
      <c r="AK533">
        <v>9.9888028527260757E-5</v>
      </c>
      <c r="AL533">
        <v>2.4792781380160667E-4</v>
      </c>
      <c r="AM533">
        <v>1.9512446757384363E-3</v>
      </c>
      <c r="AN533">
        <v>8.3789521657797424E-5</v>
      </c>
      <c r="AO533">
        <v>1.3155202947195928E-3</v>
      </c>
      <c r="AP533">
        <v>2.1305720123680062E-3</v>
      </c>
      <c r="AQ533">
        <v>9.9888028527260757E-5</v>
      </c>
      <c r="AR533">
        <v>2.4792781380160667E-4</v>
      </c>
      <c r="AS533">
        <v>1.9512446757384363E-3</v>
      </c>
      <c r="AT533">
        <v>8.3789521657797424E-5</v>
      </c>
    </row>
    <row r="534" spans="1:46" x14ac:dyDescent="0.25">
      <c r="A534" s="21" t="s">
        <v>138</v>
      </c>
      <c r="B534" s="227" t="s">
        <v>223</v>
      </c>
      <c r="C534" s="18" t="s">
        <v>224</v>
      </c>
      <c r="D534">
        <v>2.1305720123680062E-3</v>
      </c>
      <c r="E534">
        <v>2.1305720123680062E-3</v>
      </c>
      <c r="F534">
        <v>0</v>
      </c>
      <c r="G534">
        <v>0</v>
      </c>
      <c r="H534">
        <v>2.1305720123680062E-3</v>
      </c>
      <c r="I534">
        <v>2.1305720123680062E-3</v>
      </c>
      <c r="K534">
        <v>2.1305720123680062E-3</v>
      </c>
      <c r="L534">
        <v>9.9888028527260757E-5</v>
      </c>
      <c r="M534">
        <v>2.4792781380160667E-4</v>
      </c>
      <c r="N534">
        <v>1.9512446757384363E-3</v>
      </c>
      <c r="O534">
        <v>8.3789521657797424E-5</v>
      </c>
      <c r="P534">
        <v>2.2054161706460559E-4</v>
      </c>
      <c r="Q534">
        <v>2.1305720123680062E-3</v>
      </c>
      <c r="R534">
        <v>9.9888028527260757E-5</v>
      </c>
      <c r="S534">
        <v>2.4792781380160667E-4</v>
      </c>
      <c r="T534">
        <v>1.9512446757384363E-3</v>
      </c>
      <c r="U534">
        <v>8.3789521657797424E-5</v>
      </c>
      <c r="V534">
        <v>2.2054161706460559E-4</v>
      </c>
      <c r="W534">
        <v>0</v>
      </c>
      <c r="X534">
        <v>0</v>
      </c>
      <c r="Y534">
        <v>0</v>
      </c>
      <c r="Z534">
        <v>0</v>
      </c>
      <c r="AA534">
        <v>0</v>
      </c>
      <c r="AB534">
        <v>0</v>
      </c>
      <c r="AC534">
        <v>0</v>
      </c>
      <c r="AD534">
        <v>0</v>
      </c>
      <c r="AE534">
        <v>0</v>
      </c>
      <c r="AF534">
        <v>0</v>
      </c>
      <c r="AG534">
        <v>0</v>
      </c>
      <c r="AH534">
        <v>0</v>
      </c>
      <c r="AI534">
        <v>2.1305720123680062E-3</v>
      </c>
      <c r="AJ534">
        <v>9.9888028527260757E-5</v>
      </c>
      <c r="AK534">
        <v>2.4792781380160667E-4</v>
      </c>
      <c r="AL534">
        <v>1.9512446757384363E-3</v>
      </c>
      <c r="AM534">
        <v>8.3789521657797424E-5</v>
      </c>
      <c r="AN534">
        <v>2.2054161706460559E-4</v>
      </c>
      <c r="AO534">
        <v>2.1305720123680062E-3</v>
      </c>
      <c r="AP534">
        <v>9.9888028527260757E-5</v>
      </c>
      <c r="AQ534">
        <v>2.4792781380160667E-4</v>
      </c>
      <c r="AR534">
        <v>1.9512446757384363E-3</v>
      </c>
      <c r="AS534">
        <v>8.3789521657797424E-5</v>
      </c>
      <c r="AT534">
        <v>2.2054161706460559E-4</v>
      </c>
    </row>
    <row r="535" spans="1:46" x14ac:dyDescent="0.25">
      <c r="A535" s="21"/>
      <c r="B535" s="227"/>
      <c r="C535" s="18" t="s">
        <v>225</v>
      </c>
      <c r="D535">
        <v>9.9888028527260757E-5</v>
      </c>
      <c r="E535">
        <v>9.9888028527260757E-5</v>
      </c>
      <c r="F535">
        <v>0</v>
      </c>
      <c r="G535">
        <v>0</v>
      </c>
      <c r="H535">
        <v>9.9888028527260757E-5</v>
      </c>
      <c r="I535">
        <v>9.9888028527260757E-5</v>
      </c>
      <c r="K535">
        <v>9.9888028527260757E-5</v>
      </c>
      <c r="L535">
        <v>2.4792781380160667E-4</v>
      </c>
      <c r="M535">
        <v>1.9512446757384363E-3</v>
      </c>
      <c r="N535">
        <v>8.3789521657797424E-5</v>
      </c>
      <c r="O535">
        <v>2.2054161706460559E-4</v>
      </c>
      <c r="P535">
        <v>1.0652860061840031E-2</v>
      </c>
      <c r="Q535">
        <v>9.9888028527260757E-5</v>
      </c>
      <c r="R535">
        <v>2.4792781380160667E-4</v>
      </c>
      <c r="S535">
        <v>1.9512446757384363E-3</v>
      </c>
      <c r="T535">
        <v>8.3789521657797424E-5</v>
      </c>
      <c r="U535">
        <v>2.2054161706460559E-4</v>
      </c>
      <c r="V535">
        <v>1.0652860061840031E-2</v>
      </c>
      <c r="W535">
        <v>0</v>
      </c>
      <c r="X535">
        <v>0</v>
      </c>
      <c r="Y535">
        <v>0</v>
      </c>
      <c r="Z535">
        <v>0</v>
      </c>
      <c r="AA535">
        <v>0</v>
      </c>
      <c r="AB535">
        <v>0</v>
      </c>
      <c r="AC535">
        <v>0</v>
      </c>
      <c r="AD535">
        <v>0</v>
      </c>
      <c r="AE535">
        <v>0</v>
      </c>
      <c r="AF535">
        <v>0</v>
      </c>
      <c r="AG535">
        <v>0</v>
      </c>
      <c r="AH535">
        <v>0</v>
      </c>
      <c r="AI535">
        <v>9.9888028527260757E-5</v>
      </c>
      <c r="AJ535">
        <v>2.4792781380160667E-4</v>
      </c>
      <c r="AK535">
        <v>1.9512446757384363E-3</v>
      </c>
      <c r="AL535">
        <v>8.3789521657797424E-5</v>
      </c>
      <c r="AM535">
        <v>2.2054161706460559E-4</v>
      </c>
      <c r="AN535">
        <v>1.0652860061840031E-2</v>
      </c>
      <c r="AO535">
        <v>9.9888028527260757E-5</v>
      </c>
      <c r="AP535">
        <v>2.4792781380160667E-4</v>
      </c>
      <c r="AQ535">
        <v>1.9512446757384363E-3</v>
      </c>
      <c r="AR535">
        <v>8.3789521657797424E-5</v>
      </c>
      <c r="AS535">
        <v>2.2054161706460559E-4</v>
      </c>
      <c r="AT535">
        <v>1.0652860061840031E-2</v>
      </c>
    </row>
    <row r="536" spans="1:46" x14ac:dyDescent="0.25">
      <c r="A536" s="21"/>
      <c r="B536" s="227"/>
      <c r="C536" s="18" t="s">
        <v>226</v>
      </c>
      <c r="D536">
        <v>2.4792781380160667E-4</v>
      </c>
      <c r="E536">
        <v>2.4792781380160667E-4</v>
      </c>
      <c r="F536">
        <v>0</v>
      </c>
      <c r="G536">
        <v>0</v>
      </c>
      <c r="H536">
        <v>2.4792781380160667E-4</v>
      </c>
      <c r="I536">
        <v>2.4792781380160667E-4</v>
      </c>
      <c r="K536">
        <v>2.4792781380160667E-4</v>
      </c>
      <c r="L536">
        <v>1.9512446757384363E-3</v>
      </c>
      <c r="M536">
        <v>8.3789521657797424E-5</v>
      </c>
      <c r="N536">
        <v>2.2054161706460559E-4</v>
      </c>
      <c r="O536">
        <v>1.0652860061840031E-2</v>
      </c>
      <c r="P536">
        <v>4.9944014263630378E-4</v>
      </c>
      <c r="Q536">
        <v>2.4792781380160667E-4</v>
      </c>
      <c r="R536">
        <v>1.9512446757384363E-3</v>
      </c>
      <c r="S536">
        <v>8.3789521657797424E-5</v>
      </c>
      <c r="T536">
        <v>2.2054161706460559E-4</v>
      </c>
      <c r="U536">
        <v>1.0652860061840031E-2</v>
      </c>
      <c r="V536">
        <v>4.9944014263630378E-4</v>
      </c>
      <c r="W536">
        <v>0</v>
      </c>
      <c r="X536">
        <v>0</v>
      </c>
      <c r="Y536">
        <v>0</v>
      </c>
      <c r="Z536">
        <v>0</v>
      </c>
      <c r="AA536">
        <v>0</v>
      </c>
      <c r="AB536">
        <v>0</v>
      </c>
      <c r="AC536">
        <v>0</v>
      </c>
      <c r="AD536">
        <v>0</v>
      </c>
      <c r="AE536">
        <v>0</v>
      </c>
      <c r="AF536">
        <v>0</v>
      </c>
      <c r="AG536">
        <v>0</v>
      </c>
      <c r="AH536">
        <v>0</v>
      </c>
      <c r="AI536">
        <v>2.4792781380160667E-4</v>
      </c>
      <c r="AJ536">
        <v>1.9512446757384363E-3</v>
      </c>
      <c r="AK536">
        <v>8.3789521657797424E-5</v>
      </c>
      <c r="AL536">
        <v>2.2054161706460559E-4</v>
      </c>
      <c r="AM536">
        <v>1.0652860061840031E-2</v>
      </c>
      <c r="AN536">
        <v>4.9944014263630378E-4</v>
      </c>
      <c r="AO536">
        <v>2.4792781380160667E-4</v>
      </c>
      <c r="AP536">
        <v>1.9512446757384363E-3</v>
      </c>
      <c r="AQ536">
        <v>8.3789521657797424E-5</v>
      </c>
      <c r="AR536">
        <v>2.2054161706460559E-4</v>
      </c>
      <c r="AS536">
        <v>1.0652860061840031E-2</v>
      </c>
      <c r="AT536">
        <v>4.9944014263630378E-4</v>
      </c>
    </row>
    <row r="537" spans="1:46" x14ac:dyDescent="0.25">
      <c r="A537" s="21"/>
      <c r="B537" s="227" t="s">
        <v>227</v>
      </c>
      <c r="C537" s="18" t="s">
        <v>224</v>
      </c>
      <c r="D537">
        <v>1.9512446757384363E-3</v>
      </c>
      <c r="E537">
        <v>1.9512446757384363E-3</v>
      </c>
      <c r="F537">
        <v>0</v>
      </c>
      <c r="G537">
        <v>0</v>
      </c>
      <c r="H537">
        <v>1.9512446757384363E-3</v>
      </c>
      <c r="I537">
        <v>1.9512446757384363E-3</v>
      </c>
      <c r="K537">
        <v>1.9512446757384363E-3</v>
      </c>
      <c r="L537">
        <v>8.3789521657797424E-5</v>
      </c>
      <c r="M537">
        <v>2.2054161706460559E-4</v>
      </c>
      <c r="N537">
        <v>1.0652860061840031E-2</v>
      </c>
      <c r="O537">
        <v>4.9944014263630378E-4</v>
      </c>
      <c r="P537">
        <v>1.2396390690080333E-3</v>
      </c>
      <c r="Q537">
        <v>1.9512446757384363E-3</v>
      </c>
      <c r="R537">
        <v>8.3789521657797424E-5</v>
      </c>
      <c r="S537">
        <v>2.2054161706460559E-4</v>
      </c>
      <c r="T537">
        <v>1.0652860061840031E-2</v>
      </c>
      <c r="U537">
        <v>4.9944014263630378E-4</v>
      </c>
      <c r="V537">
        <v>1.2396390690080333E-3</v>
      </c>
      <c r="W537">
        <v>0</v>
      </c>
      <c r="X537">
        <v>0</v>
      </c>
      <c r="Y537">
        <v>0</v>
      </c>
      <c r="Z537">
        <v>0</v>
      </c>
      <c r="AA537">
        <v>0</v>
      </c>
      <c r="AB537">
        <v>0</v>
      </c>
      <c r="AC537">
        <v>0</v>
      </c>
      <c r="AD537">
        <v>0</v>
      </c>
      <c r="AE537">
        <v>0</v>
      </c>
      <c r="AF537">
        <v>0</v>
      </c>
      <c r="AG537">
        <v>0</v>
      </c>
      <c r="AH537">
        <v>0</v>
      </c>
      <c r="AI537">
        <v>1.9512446757384363E-3</v>
      </c>
      <c r="AJ537">
        <v>8.3789521657797424E-5</v>
      </c>
      <c r="AK537">
        <v>2.2054161706460559E-4</v>
      </c>
      <c r="AL537">
        <v>1.0652860061840031E-2</v>
      </c>
      <c r="AM537">
        <v>4.9944014263630378E-4</v>
      </c>
      <c r="AN537">
        <v>1.2396390690080333E-3</v>
      </c>
      <c r="AO537">
        <v>1.9512446757384363E-3</v>
      </c>
      <c r="AP537">
        <v>8.3789521657797424E-5</v>
      </c>
      <c r="AQ537">
        <v>2.2054161706460559E-4</v>
      </c>
      <c r="AR537">
        <v>1.0652860061840031E-2</v>
      </c>
      <c r="AS537">
        <v>4.9944014263630378E-4</v>
      </c>
      <c r="AT537">
        <v>1.2396390690080333E-3</v>
      </c>
    </row>
    <row r="538" spans="1:46" x14ac:dyDescent="0.25">
      <c r="A538" s="21"/>
      <c r="B538" s="227"/>
      <c r="C538" s="18" t="s">
        <v>225</v>
      </c>
      <c r="D538">
        <v>8.3789521657797424E-5</v>
      </c>
      <c r="E538">
        <v>8.3789521657797424E-5</v>
      </c>
      <c r="F538">
        <v>0</v>
      </c>
      <c r="G538">
        <v>0</v>
      </c>
      <c r="H538">
        <v>8.3789521657797424E-5</v>
      </c>
      <c r="I538">
        <v>8.3789521657797424E-5</v>
      </c>
      <c r="K538">
        <v>8.3789521657797424E-5</v>
      </c>
      <c r="L538">
        <v>2.2054161706460559E-4</v>
      </c>
      <c r="M538">
        <v>1.0652860061840031E-2</v>
      </c>
      <c r="N538">
        <v>4.9944014263630378E-4</v>
      </c>
      <c r="O538">
        <v>1.2396390690080333E-3</v>
      </c>
      <c r="P538">
        <v>9.7562233786921814E-3</v>
      </c>
      <c r="Q538">
        <v>8.3789521657797424E-5</v>
      </c>
      <c r="R538">
        <v>2.2054161706460559E-4</v>
      </c>
      <c r="S538">
        <v>1.0652860061840031E-2</v>
      </c>
      <c r="T538">
        <v>4.9944014263630378E-4</v>
      </c>
      <c r="U538">
        <v>1.2396390690080333E-3</v>
      </c>
      <c r="V538">
        <v>9.7562233786921814E-3</v>
      </c>
      <c r="W538">
        <v>0</v>
      </c>
      <c r="X538">
        <v>0</v>
      </c>
      <c r="Y538">
        <v>0</v>
      </c>
      <c r="Z538">
        <v>0</v>
      </c>
      <c r="AA538">
        <v>0</v>
      </c>
      <c r="AB538">
        <v>0</v>
      </c>
      <c r="AC538">
        <v>0</v>
      </c>
      <c r="AD538">
        <v>0</v>
      </c>
      <c r="AE538">
        <v>0</v>
      </c>
      <c r="AF538">
        <v>0</v>
      </c>
      <c r="AG538">
        <v>0</v>
      </c>
      <c r="AH538">
        <v>0</v>
      </c>
      <c r="AI538">
        <v>8.3789521657797424E-5</v>
      </c>
      <c r="AJ538">
        <v>2.2054161706460559E-4</v>
      </c>
      <c r="AK538">
        <v>1.0652860061840031E-2</v>
      </c>
      <c r="AL538">
        <v>4.9944014263630378E-4</v>
      </c>
      <c r="AM538">
        <v>1.2396390690080333E-3</v>
      </c>
      <c r="AN538">
        <v>9.7562233786921814E-3</v>
      </c>
      <c r="AO538">
        <v>8.3789521657797424E-5</v>
      </c>
      <c r="AP538">
        <v>2.2054161706460559E-4</v>
      </c>
      <c r="AQ538">
        <v>1.0652860061840031E-2</v>
      </c>
      <c r="AR538">
        <v>4.9944014263630378E-4</v>
      </c>
      <c r="AS538">
        <v>1.2396390690080333E-3</v>
      </c>
      <c r="AT538">
        <v>9.7562233786921814E-3</v>
      </c>
    </row>
    <row r="539" spans="1:46" x14ac:dyDescent="0.25">
      <c r="A539" s="21"/>
      <c r="B539" s="227"/>
      <c r="C539" s="18" t="s">
        <v>226</v>
      </c>
      <c r="D539">
        <v>2.2054161706460559E-4</v>
      </c>
      <c r="E539">
        <v>2.2054161706460559E-4</v>
      </c>
      <c r="F539">
        <v>0</v>
      </c>
      <c r="G539">
        <v>0</v>
      </c>
      <c r="H539">
        <v>2.2054161706460559E-4</v>
      </c>
      <c r="I539">
        <v>2.2054161706460559E-4</v>
      </c>
      <c r="K539">
        <v>2.2054161706460559E-4</v>
      </c>
      <c r="L539">
        <v>1.0652860061840031E-2</v>
      </c>
      <c r="M539">
        <v>4.9944014263630378E-4</v>
      </c>
      <c r="N539">
        <v>1.2396390690080333E-3</v>
      </c>
      <c r="O539">
        <v>9.7562233786921814E-3</v>
      </c>
      <c r="P539">
        <v>4.1894760828898713E-4</v>
      </c>
      <c r="Q539">
        <v>2.2054161706460559E-4</v>
      </c>
      <c r="R539">
        <v>1.0652860061840031E-2</v>
      </c>
      <c r="S539">
        <v>4.9944014263630378E-4</v>
      </c>
      <c r="T539">
        <v>1.2396390690080333E-3</v>
      </c>
      <c r="U539">
        <v>9.7562233786921814E-3</v>
      </c>
      <c r="V539">
        <v>4.1894760828898713E-4</v>
      </c>
      <c r="W539">
        <v>0</v>
      </c>
      <c r="X539">
        <v>0</v>
      </c>
      <c r="Y539">
        <v>0</v>
      </c>
      <c r="Z539">
        <v>0</v>
      </c>
      <c r="AA539">
        <v>0</v>
      </c>
      <c r="AB539">
        <v>0</v>
      </c>
      <c r="AC539">
        <v>0</v>
      </c>
      <c r="AD539">
        <v>0</v>
      </c>
      <c r="AE539">
        <v>0</v>
      </c>
      <c r="AF539">
        <v>0</v>
      </c>
      <c r="AG539">
        <v>0</v>
      </c>
      <c r="AH539">
        <v>0</v>
      </c>
      <c r="AI539">
        <v>2.2054161706460559E-4</v>
      </c>
      <c r="AJ539">
        <v>1.0652860061840031E-2</v>
      </c>
      <c r="AK539">
        <v>4.9944014263630378E-4</v>
      </c>
      <c r="AL539">
        <v>1.2396390690080333E-3</v>
      </c>
      <c r="AM539">
        <v>9.7562233786921814E-3</v>
      </c>
      <c r="AN539">
        <v>4.1894760828898713E-4</v>
      </c>
      <c r="AO539">
        <v>2.2054161706460559E-4</v>
      </c>
      <c r="AP539">
        <v>1.0652860061840031E-2</v>
      </c>
      <c r="AQ539">
        <v>4.9944014263630378E-4</v>
      </c>
      <c r="AR539">
        <v>1.2396390690080333E-3</v>
      </c>
      <c r="AS539">
        <v>9.7562233786921814E-3</v>
      </c>
      <c r="AT539">
        <v>4.1894760828898713E-4</v>
      </c>
    </row>
    <row r="540" spans="1:46" x14ac:dyDescent="0.25">
      <c r="A540" s="21" t="s">
        <v>141</v>
      </c>
      <c r="B540" s="227" t="s">
        <v>223</v>
      </c>
      <c r="C540" s="18" t="s">
        <v>224</v>
      </c>
      <c r="D540">
        <v>1.0652860061840031E-2</v>
      </c>
      <c r="E540">
        <v>1.0652860061840031E-2</v>
      </c>
      <c r="F540">
        <v>0</v>
      </c>
      <c r="G540">
        <v>0</v>
      </c>
      <c r="H540">
        <v>1.0652860061840031E-2</v>
      </c>
      <c r="I540">
        <v>1.0652860061840031E-2</v>
      </c>
      <c r="K540">
        <v>1.0652860061840031E-2</v>
      </c>
      <c r="L540">
        <v>4.9944014263630378E-4</v>
      </c>
      <c r="M540">
        <v>1.2396390690080333E-3</v>
      </c>
      <c r="N540">
        <v>9.7562233786921814E-3</v>
      </c>
      <c r="O540">
        <v>4.1894760828898713E-4</v>
      </c>
      <c r="P540">
        <v>1.1027080853230279E-3</v>
      </c>
      <c r="Q540">
        <v>1.0652860061840031E-2</v>
      </c>
      <c r="R540">
        <v>4.9944014263630378E-4</v>
      </c>
      <c r="S540">
        <v>1.2396390690080333E-3</v>
      </c>
      <c r="T540">
        <v>9.7562233786921814E-3</v>
      </c>
      <c r="U540">
        <v>4.1894760828898713E-4</v>
      </c>
      <c r="V540">
        <v>1.1027080853230279E-3</v>
      </c>
      <c r="W540">
        <v>0</v>
      </c>
      <c r="X540">
        <v>0</v>
      </c>
      <c r="Y540">
        <v>0</v>
      </c>
      <c r="Z540">
        <v>0</v>
      </c>
      <c r="AA540">
        <v>0</v>
      </c>
      <c r="AB540">
        <v>0</v>
      </c>
      <c r="AC540">
        <v>0</v>
      </c>
      <c r="AD540">
        <v>0</v>
      </c>
      <c r="AE540">
        <v>0</v>
      </c>
      <c r="AF540">
        <v>0</v>
      </c>
      <c r="AG540">
        <v>0</v>
      </c>
      <c r="AH540">
        <v>0</v>
      </c>
      <c r="AI540">
        <v>1.0652860061840031E-2</v>
      </c>
      <c r="AJ540">
        <v>4.9944014263630378E-4</v>
      </c>
      <c r="AK540">
        <v>1.2396390690080333E-3</v>
      </c>
      <c r="AL540">
        <v>9.7562233786921814E-3</v>
      </c>
      <c r="AM540">
        <v>4.1894760828898713E-4</v>
      </c>
      <c r="AN540">
        <v>1.1027080853230279E-3</v>
      </c>
      <c r="AO540">
        <v>1.0652860061840031E-2</v>
      </c>
      <c r="AP540">
        <v>4.9944014263630378E-4</v>
      </c>
      <c r="AQ540">
        <v>1.2396390690080333E-3</v>
      </c>
      <c r="AR540">
        <v>9.7562233786921814E-3</v>
      </c>
      <c r="AS540">
        <v>4.1894760828898713E-4</v>
      </c>
      <c r="AT540">
        <v>1.1027080853230279E-3</v>
      </c>
    </row>
    <row r="541" spans="1:46" x14ac:dyDescent="0.25">
      <c r="A541" s="21"/>
      <c r="B541" s="227"/>
      <c r="C541" s="18" t="s">
        <v>225</v>
      </c>
      <c r="D541">
        <v>4.9944014263630378E-4</v>
      </c>
      <c r="E541">
        <v>4.9944014263630378E-4</v>
      </c>
      <c r="F541">
        <v>0</v>
      </c>
      <c r="G541">
        <v>0</v>
      </c>
      <c r="H541">
        <v>4.9944014263630378E-4</v>
      </c>
      <c r="I541">
        <v>4.9944014263630378E-4</v>
      </c>
      <c r="K541">
        <v>4.9944014263630378E-4</v>
      </c>
      <c r="L541">
        <v>1.2396390690080333E-3</v>
      </c>
      <c r="M541">
        <v>9.7562233786921814E-3</v>
      </c>
      <c r="N541">
        <v>4.1894760828898713E-4</v>
      </c>
      <c r="O541">
        <v>1.1027080853230279E-3</v>
      </c>
      <c r="P541">
        <v>1.2783432074208036E-2</v>
      </c>
      <c r="Q541">
        <v>4.9944014263630378E-4</v>
      </c>
      <c r="R541">
        <v>1.2396390690080333E-3</v>
      </c>
      <c r="S541">
        <v>9.7562233786921814E-3</v>
      </c>
      <c r="T541">
        <v>4.1894760828898713E-4</v>
      </c>
      <c r="U541">
        <v>1.1027080853230279E-3</v>
      </c>
      <c r="V541">
        <v>1.2783432074208036E-2</v>
      </c>
      <c r="W541">
        <v>0</v>
      </c>
      <c r="X541">
        <v>0</v>
      </c>
      <c r="Y541">
        <v>0</v>
      </c>
      <c r="Z541">
        <v>0</v>
      </c>
      <c r="AA541">
        <v>0</v>
      </c>
      <c r="AB541">
        <v>0</v>
      </c>
      <c r="AC541">
        <v>0</v>
      </c>
      <c r="AD541">
        <v>0</v>
      </c>
      <c r="AE541">
        <v>0</v>
      </c>
      <c r="AF541">
        <v>0</v>
      </c>
      <c r="AG541">
        <v>0</v>
      </c>
      <c r="AH541">
        <v>0</v>
      </c>
      <c r="AI541">
        <v>4.9944014263630378E-4</v>
      </c>
      <c r="AJ541">
        <v>1.2396390690080333E-3</v>
      </c>
      <c r="AK541">
        <v>9.7562233786921814E-3</v>
      </c>
      <c r="AL541">
        <v>4.1894760828898713E-4</v>
      </c>
      <c r="AM541">
        <v>1.1027080853230279E-3</v>
      </c>
      <c r="AN541">
        <v>1.0652860061840033</v>
      </c>
      <c r="AO541">
        <v>4.9944014263630378E-4</v>
      </c>
      <c r="AP541">
        <v>1.2396390690080333E-3</v>
      </c>
      <c r="AQ541">
        <v>9.7562233786921814E-3</v>
      </c>
      <c r="AR541">
        <v>4.1894760828898713E-4</v>
      </c>
      <c r="AS541">
        <v>1.1027080853230279E-3</v>
      </c>
      <c r="AT541">
        <v>1.0652860061840033</v>
      </c>
    </row>
    <row r="542" spans="1:46" x14ac:dyDescent="0.25">
      <c r="A542" s="21"/>
      <c r="B542" s="227"/>
      <c r="C542" s="18" t="s">
        <v>226</v>
      </c>
      <c r="D542">
        <v>1.2396390690080333E-3</v>
      </c>
      <c r="E542">
        <v>1.2396390690080333E-3</v>
      </c>
      <c r="F542">
        <v>0</v>
      </c>
      <c r="G542">
        <v>0</v>
      </c>
      <c r="H542">
        <v>1.2396390690080333E-3</v>
      </c>
      <c r="I542">
        <v>1.2396390690080333E-3</v>
      </c>
      <c r="K542">
        <v>1.2396390690080333E-3</v>
      </c>
      <c r="L542">
        <v>9.7562233786921814E-3</v>
      </c>
      <c r="M542">
        <v>4.1894760828898713E-4</v>
      </c>
      <c r="N542">
        <v>1.1027080853230279E-3</v>
      </c>
      <c r="O542">
        <v>1.2783432074208036E-2</v>
      </c>
      <c r="P542">
        <v>5.9932817116356443E-4</v>
      </c>
      <c r="Q542">
        <v>1.2396390690080333E-3</v>
      </c>
      <c r="R542">
        <v>9.7562233786921814E-3</v>
      </c>
      <c r="S542">
        <v>4.1894760828898713E-4</v>
      </c>
      <c r="T542">
        <v>1.1027080853230279E-3</v>
      </c>
      <c r="U542">
        <v>1.2783432074208036E-2</v>
      </c>
      <c r="V542">
        <v>5.9932817116356443E-4</v>
      </c>
      <c r="W542">
        <v>0</v>
      </c>
      <c r="X542">
        <v>0</v>
      </c>
      <c r="Y542">
        <v>0</v>
      </c>
      <c r="Z542">
        <v>0</v>
      </c>
      <c r="AA542">
        <v>0</v>
      </c>
      <c r="AB542">
        <v>0</v>
      </c>
      <c r="AC542">
        <v>0</v>
      </c>
      <c r="AD542">
        <v>0</v>
      </c>
      <c r="AE542">
        <v>0</v>
      </c>
      <c r="AF542">
        <v>0</v>
      </c>
      <c r="AG542">
        <v>0</v>
      </c>
      <c r="AH542">
        <v>0</v>
      </c>
      <c r="AI542">
        <v>1.2396390690080333E-3</v>
      </c>
      <c r="AJ542">
        <v>9.7562233786921814E-3</v>
      </c>
      <c r="AK542">
        <v>4.1894760828898713E-4</v>
      </c>
      <c r="AL542">
        <v>1.1027080853230279E-3</v>
      </c>
      <c r="AM542">
        <v>1.0652860061840033</v>
      </c>
      <c r="AN542">
        <v>4.9944014263630383E-2</v>
      </c>
      <c r="AO542">
        <v>1.2396390690080333E-3</v>
      </c>
      <c r="AP542">
        <v>9.7562233786921814E-3</v>
      </c>
      <c r="AQ542">
        <v>4.1894760828898713E-4</v>
      </c>
      <c r="AR542">
        <v>1.1027080853230279E-3</v>
      </c>
      <c r="AS542">
        <v>1.0652860061840033</v>
      </c>
      <c r="AT542">
        <v>4.9944014263630383E-2</v>
      </c>
    </row>
    <row r="543" spans="1:46" x14ac:dyDescent="0.25">
      <c r="A543" s="21"/>
      <c r="B543" s="227" t="s">
        <v>227</v>
      </c>
      <c r="C543" s="18" t="s">
        <v>224</v>
      </c>
      <c r="D543">
        <v>9.7562233786921814E-3</v>
      </c>
      <c r="E543">
        <v>9.7562233786921814E-3</v>
      </c>
      <c r="F543">
        <v>0</v>
      </c>
      <c r="G543">
        <v>0</v>
      </c>
      <c r="H543">
        <v>9.7562233786921814E-3</v>
      </c>
      <c r="I543">
        <v>9.7562233786921814E-3</v>
      </c>
      <c r="K543">
        <v>9.7562233786921814E-3</v>
      </c>
      <c r="L543">
        <v>4.1894760828898713E-4</v>
      </c>
      <c r="M543">
        <v>1.1027080853230279E-3</v>
      </c>
      <c r="N543">
        <v>1.2783432074208036E-2</v>
      </c>
      <c r="O543">
        <v>5.9932817116356443E-4</v>
      </c>
      <c r="P543">
        <v>1.4875668828096399E-3</v>
      </c>
      <c r="Q543">
        <v>9.7562233786921814E-3</v>
      </c>
      <c r="R543">
        <v>4.1894760828898713E-4</v>
      </c>
      <c r="S543">
        <v>1.1027080853230279E-3</v>
      </c>
      <c r="T543">
        <v>1.2783432074208036E-2</v>
      </c>
      <c r="U543">
        <v>5.9932817116356443E-4</v>
      </c>
      <c r="V543">
        <v>1.4875668828096399E-3</v>
      </c>
      <c r="W543">
        <v>0</v>
      </c>
      <c r="X543">
        <v>0</v>
      </c>
      <c r="Y543">
        <v>0</v>
      </c>
      <c r="Z543">
        <v>0</v>
      </c>
      <c r="AA543">
        <v>0</v>
      </c>
      <c r="AB543">
        <v>0</v>
      </c>
      <c r="AC543">
        <v>0</v>
      </c>
      <c r="AD543">
        <v>0</v>
      </c>
      <c r="AE543">
        <v>0</v>
      </c>
      <c r="AF543">
        <v>0</v>
      </c>
      <c r="AG543">
        <v>0</v>
      </c>
      <c r="AH543">
        <v>0</v>
      </c>
      <c r="AI543">
        <v>9.7562233786921814E-3</v>
      </c>
      <c r="AJ543">
        <v>4.1894760828898713E-4</v>
      </c>
      <c r="AK543">
        <v>1.1027080853230279E-3</v>
      </c>
      <c r="AL543">
        <v>1.0652860061840033</v>
      </c>
      <c r="AM543">
        <v>4.9944014263630383E-2</v>
      </c>
      <c r="AN543">
        <v>0.12396390690080335</v>
      </c>
      <c r="AO543">
        <v>9.7562233786921814E-3</v>
      </c>
      <c r="AP543">
        <v>4.1894760828898713E-4</v>
      </c>
      <c r="AQ543">
        <v>1.1027080853230279E-3</v>
      </c>
      <c r="AR543">
        <v>1.0652860061840033</v>
      </c>
      <c r="AS543">
        <v>4.9944014263630383E-2</v>
      </c>
      <c r="AT543">
        <v>0.12396390690080335</v>
      </c>
    </row>
    <row r="544" spans="1:46" x14ac:dyDescent="0.25">
      <c r="A544" s="21"/>
      <c r="B544" s="227"/>
      <c r="C544" s="18" t="s">
        <v>225</v>
      </c>
      <c r="D544">
        <v>4.1894760828898713E-4</v>
      </c>
      <c r="E544">
        <v>4.1894760828898713E-4</v>
      </c>
      <c r="F544">
        <v>0</v>
      </c>
      <c r="G544">
        <v>0</v>
      </c>
      <c r="H544">
        <v>4.1894760828898713E-4</v>
      </c>
      <c r="I544">
        <v>4.1894760828898713E-4</v>
      </c>
      <c r="K544">
        <v>4.1894760828898713E-4</v>
      </c>
      <c r="L544">
        <v>1.1027080853230279E-3</v>
      </c>
      <c r="M544">
        <v>1.2783432074208036E-2</v>
      </c>
      <c r="N544">
        <v>5.9932817116356443E-4</v>
      </c>
      <c r="O544">
        <v>1.4875668828096399E-3</v>
      </c>
      <c r="P544">
        <v>1.1707468054430617E-2</v>
      </c>
      <c r="Q544">
        <v>4.1894760828898713E-4</v>
      </c>
      <c r="R544">
        <v>1.1027080853230279E-3</v>
      </c>
      <c r="S544">
        <v>1.2783432074208036E-2</v>
      </c>
      <c r="T544">
        <v>5.9932817116356443E-4</v>
      </c>
      <c r="U544">
        <v>1.4875668828096399E-3</v>
      </c>
      <c r="V544">
        <v>1.1707468054430617E-2</v>
      </c>
      <c r="W544">
        <v>0</v>
      </c>
      <c r="X544">
        <v>0</v>
      </c>
      <c r="Y544">
        <v>0</v>
      </c>
      <c r="Z544">
        <v>0</v>
      </c>
      <c r="AA544">
        <v>0</v>
      </c>
      <c r="AB544">
        <v>0</v>
      </c>
      <c r="AC544">
        <v>0</v>
      </c>
      <c r="AD544">
        <v>0</v>
      </c>
      <c r="AE544">
        <v>0</v>
      </c>
      <c r="AF544">
        <v>0</v>
      </c>
      <c r="AG544">
        <v>0</v>
      </c>
      <c r="AH544">
        <v>0</v>
      </c>
      <c r="AI544">
        <v>4.1894760828898713E-4</v>
      </c>
      <c r="AJ544">
        <v>1.1027080853230279E-3</v>
      </c>
      <c r="AK544">
        <v>1.0652860061840033</v>
      </c>
      <c r="AL544">
        <v>4.9944014263630383E-2</v>
      </c>
      <c r="AM544">
        <v>0.12396390690080335</v>
      </c>
      <c r="AN544">
        <v>0.97562233786921826</v>
      </c>
      <c r="AO544">
        <v>4.1894760828898713E-4</v>
      </c>
      <c r="AP544">
        <v>1.1027080853230279E-3</v>
      </c>
      <c r="AQ544">
        <v>1.0652860061840033</v>
      </c>
      <c r="AR544">
        <v>4.9944014263630383E-2</v>
      </c>
      <c r="AS544">
        <v>0.12396390690080335</v>
      </c>
      <c r="AT544">
        <v>0.97562233786921826</v>
      </c>
    </row>
    <row r="545" spans="1:46" x14ac:dyDescent="0.25">
      <c r="A545" s="21"/>
      <c r="B545" s="227"/>
      <c r="C545" s="18" t="s">
        <v>226</v>
      </c>
      <c r="D545">
        <v>1.1027080853230279E-3</v>
      </c>
      <c r="E545">
        <v>1.1027080853230279E-3</v>
      </c>
      <c r="F545">
        <v>0</v>
      </c>
      <c r="G545">
        <v>0</v>
      </c>
      <c r="H545">
        <v>1.1027080853230279E-3</v>
      </c>
      <c r="I545">
        <v>1.1027080853230279E-3</v>
      </c>
      <c r="K545">
        <v>1.1027080853230279E-3</v>
      </c>
      <c r="L545">
        <v>1.2783432074208036E-2</v>
      </c>
      <c r="M545">
        <v>5.9932817116356443E-4</v>
      </c>
      <c r="N545">
        <v>1.4875668828096399E-3</v>
      </c>
      <c r="O545">
        <v>1.1707468054430617E-2</v>
      </c>
      <c r="P545">
        <v>5.0273712994678451E-4</v>
      </c>
      <c r="Q545">
        <v>1.1027080853230279E-3</v>
      </c>
      <c r="R545">
        <v>1.2783432074208036E-2</v>
      </c>
      <c r="S545">
        <v>5.9932817116356443E-4</v>
      </c>
      <c r="T545">
        <v>1.4875668828096399E-3</v>
      </c>
      <c r="U545">
        <v>1.1707468054430617E-2</v>
      </c>
      <c r="V545">
        <v>5.0273712994678451E-4</v>
      </c>
      <c r="W545">
        <v>0</v>
      </c>
      <c r="X545">
        <v>0</v>
      </c>
      <c r="Y545">
        <v>0</v>
      </c>
      <c r="Z545">
        <v>0</v>
      </c>
      <c r="AA545">
        <v>0</v>
      </c>
      <c r="AB545">
        <v>0</v>
      </c>
      <c r="AC545">
        <v>0</v>
      </c>
      <c r="AD545">
        <v>0</v>
      </c>
      <c r="AE545">
        <v>0</v>
      </c>
      <c r="AF545">
        <v>0</v>
      </c>
      <c r="AG545">
        <v>0</v>
      </c>
      <c r="AH545">
        <v>0</v>
      </c>
      <c r="AI545">
        <v>1.1027080853230279E-3</v>
      </c>
      <c r="AJ545">
        <v>1.0652860061840033</v>
      </c>
      <c r="AK545">
        <v>4.9944014263630383E-2</v>
      </c>
      <c r="AL545">
        <v>0.12396390690080335</v>
      </c>
      <c r="AM545">
        <v>0.97562233786921826</v>
      </c>
      <c r="AN545">
        <v>4.1894760828898717E-2</v>
      </c>
      <c r="AO545">
        <v>1.1027080853230279E-3</v>
      </c>
      <c r="AP545">
        <v>1.0652860061840033</v>
      </c>
      <c r="AQ545">
        <v>4.9944014263630383E-2</v>
      </c>
      <c r="AR545">
        <v>0.12396390690080335</v>
      </c>
      <c r="AS545">
        <v>0.97562233786921826</v>
      </c>
      <c r="AT545">
        <v>4.1894760828898717E-2</v>
      </c>
    </row>
    <row r="546" spans="1:46" x14ac:dyDescent="0.25">
      <c r="A546" s="21" t="s">
        <v>144</v>
      </c>
      <c r="B546" s="227" t="s">
        <v>223</v>
      </c>
      <c r="C546" s="18" t="s">
        <v>224</v>
      </c>
      <c r="D546">
        <v>1.2783432074208036E-2</v>
      </c>
      <c r="E546">
        <v>1.2783432074208036E-2</v>
      </c>
      <c r="F546">
        <v>0</v>
      </c>
      <c r="G546">
        <v>0</v>
      </c>
      <c r="H546">
        <v>1.0652860061840033</v>
      </c>
      <c r="I546">
        <v>1.0652860061840033</v>
      </c>
      <c r="K546">
        <v>1.2783432074208036E-2</v>
      </c>
      <c r="L546">
        <v>5.9932817116356443E-4</v>
      </c>
      <c r="M546">
        <v>1.4875668828096399E-3</v>
      </c>
      <c r="N546">
        <v>1.1707468054430617E-2</v>
      </c>
      <c r="O546">
        <v>5.0273712994678451E-4</v>
      </c>
      <c r="P546">
        <v>1.3232497023876334E-3</v>
      </c>
      <c r="Q546">
        <v>1.2783432074208036E-2</v>
      </c>
      <c r="R546">
        <v>5.9932817116356443E-4</v>
      </c>
      <c r="S546">
        <v>1.4875668828096399E-3</v>
      </c>
      <c r="T546">
        <v>1.1707468054430617E-2</v>
      </c>
      <c r="U546">
        <v>5.0273712994678451E-4</v>
      </c>
      <c r="V546">
        <v>1.3232497023876334E-3</v>
      </c>
      <c r="W546">
        <v>0</v>
      </c>
      <c r="X546">
        <v>0</v>
      </c>
      <c r="Y546">
        <v>0</v>
      </c>
      <c r="Z546">
        <v>0</v>
      </c>
      <c r="AA546">
        <v>0</v>
      </c>
      <c r="AB546">
        <v>0</v>
      </c>
      <c r="AC546">
        <v>0</v>
      </c>
      <c r="AD546">
        <v>0</v>
      </c>
      <c r="AE546">
        <v>0</v>
      </c>
      <c r="AF546">
        <v>0</v>
      </c>
      <c r="AG546">
        <v>0</v>
      </c>
      <c r="AH546">
        <v>0</v>
      </c>
      <c r="AI546">
        <v>1.0652860061840033</v>
      </c>
      <c r="AJ546">
        <v>4.9944014263630383E-2</v>
      </c>
      <c r="AK546">
        <v>0.12396390690080335</v>
      </c>
      <c r="AL546">
        <v>0.97562233786921826</v>
      </c>
      <c r="AM546">
        <v>4.1894760828898717E-2</v>
      </c>
      <c r="AN546">
        <v>0.11027080853230281</v>
      </c>
      <c r="AO546">
        <v>1.0652860061840033</v>
      </c>
      <c r="AP546">
        <v>4.9944014263630383E-2</v>
      </c>
      <c r="AQ546">
        <v>0.12396390690080335</v>
      </c>
      <c r="AR546">
        <v>0.97562233786921826</v>
      </c>
      <c r="AS546">
        <v>4.1894760828898717E-2</v>
      </c>
      <c r="AT546">
        <v>0.11027080853230281</v>
      </c>
    </row>
    <row r="547" spans="1:46" x14ac:dyDescent="0.25">
      <c r="A547" s="21"/>
      <c r="B547" s="227"/>
      <c r="C547" s="18" t="s">
        <v>225</v>
      </c>
      <c r="D547">
        <v>5.9932817116356443E-4</v>
      </c>
      <c r="E547">
        <v>5.9932817116356443E-4</v>
      </c>
      <c r="F547">
        <v>0</v>
      </c>
      <c r="G547">
        <v>0</v>
      </c>
      <c r="H547">
        <v>4.9944014263630383E-2</v>
      </c>
      <c r="I547">
        <v>4.9944014263630383E-2</v>
      </c>
      <c r="K547">
        <v>5.9932817116356443E-4</v>
      </c>
      <c r="L547">
        <v>1.4875668828096399E-3</v>
      </c>
      <c r="M547">
        <v>1.1707468054430617E-2</v>
      </c>
      <c r="N547">
        <v>5.0273712994678451E-4</v>
      </c>
      <c r="O547">
        <v>1.3232497023876334E-3</v>
      </c>
      <c r="P547">
        <v>1.4914004086576046E-2</v>
      </c>
      <c r="Q547">
        <v>5.9932817116356443E-4</v>
      </c>
      <c r="R547">
        <v>1.4875668828096399E-3</v>
      </c>
      <c r="S547">
        <v>1.1707468054430617E-2</v>
      </c>
      <c r="T547">
        <v>5.0273712994678451E-4</v>
      </c>
      <c r="U547">
        <v>1.3232497023876334E-3</v>
      </c>
      <c r="V547">
        <v>1.4914004086576046E-2</v>
      </c>
      <c r="W547">
        <v>0</v>
      </c>
      <c r="X547">
        <v>0</v>
      </c>
      <c r="Y547">
        <v>0</v>
      </c>
      <c r="Z547">
        <v>0</v>
      </c>
      <c r="AA547">
        <v>0</v>
      </c>
      <c r="AB547">
        <v>0</v>
      </c>
      <c r="AC547">
        <v>0</v>
      </c>
      <c r="AD547">
        <v>0</v>
      </c>
      <c r="AE547">
        <v>0</v>
      </c>
      <c r="AF547">
        <v>0</v>
      </c>
      <c r="AG547">
        <v>0</v>
      </c>
      <c r="AH547">
        <v>0</v>
      </c>
      <c r="AI547">
        <v>4.9944014263630383E-2</v>
      </c>
      <c r="AJ547">
        <v>0.12396390690080335</v>
      </c>
      <c r="AK547">
        <v>0.97562233786921826</v>
      </c>
      <c r="AL547">
        <v>4.1894760828898717E-2</v>
      </c>
      <c r="AM547">
        <v>0.11027080853230281</v>
      </c>
      <c r="AN547">
        <v>1.0652860061840033</v>
      </c>
      <c r="AO547">
        <v>4.9944014263630383E-2</v>
      </c>
      <c r="AP547">
        <v>0.12396390690080335</v>
      </c>
      <c r="AQ547">
        <v>0.97562233786921826</v>
      </c>
      <c r="AR547">
        <v>4.1894760828898717E-2</v>
      </c>
      <c r="AS547">
        <v>0.11027080853230281</v>
      </c>
      <c r="AT547">
        <v>1.0652860061840033</v>
      </c>
    </row>
    <row r="548" spans="1:46" x14ac:dyDescent="0.25">
      <c r="A548" s="21"/>
      <c r="B548" s="227"/>
      <c r="C548" s="18" t="s">
        <v>226</v>
      </c>
      <c r="D548">
        <v>1.4875668828096399E-3</v>
      </c>
      <c r="E548">
        <v>1.4875668828096399E-3</v>
      </c>
      <c r="F548">
        <v>0</v>
      </c>
      <c r="G548">
        <v>0</v>
      </c>
      <c r="H548">
        <v>0.12396390690080335</v>
      </c>
      <c r="I548">
        <v>0.12396390690080335</v>
      </c>
      <c r="K548">
        <v>1.4875668828096399E-3</v>
      </c>
      <c r="L548">
        <v>1.1707468054430617E-2</v>
      </c>
      <c r="M548">
        <v>5.0273712994678451E-4</v>
      </c>
      <c r="N548">
        <v>1.3232497023876334E-3</v>
      </c>
      <c r="O548">
        <v>1.4914004086576046E-2</v>
      </c>
      <c r="P548">
        <v>6.9921619969082541E-4</v>
      </c>
      <c r="Q548">
        <v>1.4875668828096399E-3</v>
      </c>
      <c r="R548">
        <v>1.1707468054430617E-2</v>
      </c>
      <c r="S548">
        <v>5.0273712994678451E-4</v>
      </c>
      <c r="T548">
        <v>1.3232497023876334E-3</v>
      </c>
      <c r="U548">
        <v>1.4914004086576046E-2</v>
      </c>
      <c r="V548">
        <v>6.9921619969082541E-4</v>
      </c>
      <c r="W548">
        <v>0</v>
      </c>
      <c r="X548">
        <v>0</v>
      </c>
      <c r="Y548">
        <v>0</v>
      </c>
      <c r="Z548">
        <v>0</v>
      </c>
      <c r="AA548">
        <v>0</v>
      </c>
      <c r="AB548">
        <v>0</v>
      </c>
      <c r="AC548">
        <v>0</v>
      </c>
      <c r="AD548">
        <v>0</v>
      </c>
      <c r="AE548">
        <v>0</v>
      </c>
      <c r="AF548">
        <v>0</v>
      </c>
      <c r="AG548">
        <v>0</v>
      </c>
      <c r="AH548">
        <v>0</v>
      </c>
      <c r="AI548">
        <v>0.12396390690080335</v>
      </c>
      <c r="AJ548">
        <v>0.97562233786921826</v>
      </c>
      <c r="AK548">
        <v>4.1894760828898717E-2</v>
      </c>
      <c r="AL548">
        <v>0.11027080853230281</v>
      </c>
      <c r="AM548">
        <v>1.0652860061840033</v>
      </c>
      <c r="AN548">
        <v>4.9944014263630383E-2</v>
      </c>
      <c r="AO548">
        <v>0.12396390690080335</v>
      </c>
      <c r="AP548">
        <v>0.97562233786921826</v>
      </c>
      <c r="AQ548">
        <v>4.1894760828898717E-2</v>
      </c>
      <c r="AR548">
        <v>0.11027080853230281</v>
      </c>
      <c r="AS548">
        <v>1.0652860061840033</v>
      </c>
      <c r="AT548">
        <v>4.9944014263630383E-2</v>
      </c>
    </row>
    <row r="549" spans="1:46" x14ac:dyDescent="0.25">
      <c r="A549" s="21"/>
      <c r="B549" s="227" t="s">
        <v>227</v>
      </c>
      <c r="C549" s="18" t="s">
        <v>224</v>
      </c>
      <c r="D549">
        <v>1.1707468054430617E-2</v>
      </c>
      <c r="E549">
        <v>1.1707468054430617E-2</v>
      </c>
      <c r="F549">
        <v>0</v>
      </c>
      <c r="G549">
        <v>0</v>
      </c>
      <c r="H549">
        <v>0.97562233786921826</v>
      </c>
      <c r="I549">
        <v>0.97562233786921826</v>
      </c>
      <c r="K549">
        <v>1.1707468054430617E-2</v>
      </c>
      <c r="L549">
        <v>5.0273712994678451E-4</v>
      </c>
      <c r="M549">
        <v>1.3232497023876334E-3</v>
      </c>
      <c r="N549">
        <v>1.4914004086576046E-2</v>
      </c>
      <c r="O549">
        <v>6.9921619969082541E-4</v>
      </c>
      <c r="P549">
        <v>1.735494696611247E-3</v>
      </c>
      <c r="Q549">
        <v>1.1707468054430617E-2</v>
      </c>
      <c r="R549">
        <v>5.0273712994678451E-4</v>
      </c>
      <c r="S549">
        <v>1.3232497023876334E-3</v>
      </c>
      <c r="T549">
        <v>1.4914004086576046E-2</v>
      </c>
      <c r="U549">
        <v>6.9921619969082541E-4</v>
      </c>
      <c r="V549">
        <v>1.735494696611247E-3</v>
      </c>
      <c r="W549">
        <v>0</v>
      </c>
      <c r="X549">
        <v>0</v>
      </c>
      <c r="Y549">
        <v>0</v>
      </c>
      <c r="Z549">
        <v>0</v>
      </c>
      <c r="AA549">
        <v>0</v>
      </c>
      <c r="AB549">
        <v>0</v>
      </c>
      <c r="AC549">
        <v>0</v>
      </c>
      <c r="AD549">
        <v>0</v>
      </c>
      <c r="AE549">
        <v>0</v>
      </c>
      <c r="AF549">
        <v>0</v>
      </c>
      <c r="AG549">
        <v>0</v>
      </c>
      <c r="AH549">
        <v>0</v>
      </c>
      <c r="AI549">
        <v>0.97562233786921826</v>
      </c>
      <c r="AJ549">
        <v>4.1894760828898717E-2</v>
      </c>
      <c r="AK549">
        <v>0.11027080853230281</v>
      </c>
      <c r="AL549">
        <v>1.0652860061840033</v>
      </c>
      <c r="AM549">
        <v>4.9944014263630383E-2</v>
      </c>
      <c r="AN549">
        <v>0.12396390690080335</v>
      </c>
      <c r="AO549">
        <v>0.97562233786921826</v>
      </c>
      <c r="AP549">
        <v>4.1894760828898717E-2</v>
      </c>
      <c r="AQ549">
        <v>0.11027080853230281</v>
      </c>
      <c r="AR549">
        <v>1.0652860061840033</v>
      </c>
      <c r="AS549">
        <v>4.9944014263630383E-2</v>
      </c>
      <c r="AT549">
        <v>0.12396390690080335</v>
      </c>
    </row>
    <row r="550" spans="1:46" x14ac:dyDescent="0.25">
      <c r="A550" s="21"/>
      <c r="B550" s="227"/>
      <c r="C550" s="18" t="s">
        <v>225</v>
      </c>
      <c r="D550">
        <v>5.0273712994678451E-4</v>
      </c>
      <c r="E550">
        <v>5.0273712994678451E-4</v>
      </c>
      <c r="F550">
        <v>0</v>
      </c>
      <c r="G550">
        <v>0</v>
      </c>
      <c r="H550">
        <v>4.1894760828898717E-2</v>
      </c>
      <c r="I550">
        <v>4.1894760828898717E-2</v>
      </c>
      <c r="K550">
        <v>5.0273712994678451E-4</v>
      </c>
      <c r="L550">
        <v>1.3232497023876334E-3</v>
      </c>
      <c r="M550">
        <v>1.4914004086576046E-2</v>
      </c>
      <c r="N550">
        <v>6.9921619969082541E-4</v>
      </c>
      <c r="O550">
        <v>1.735494696611247E-3</v>
      </c>
      <c r="P550">
        <v>1.3658712730169055E-2</v>
      </c>
      <c r="Q550">
        <v>5.0273712994678451E-4</v>
      </c>
      <c r="R550">
        <v>1.3232497023876334E-3</v>
      </c>
      <c r="S550">
        <v>1.4914004086576046E-2</v>
      </c>
      <c r="T550">
        <v>6.9921619969082541E-4</v>
      </c>
      <c r="U550">
        <v>1.735494696611247E-3</v>
      </c>
      <c r="V550">
        <v>1.3658712730169055E-2</v>
      </c>
      <c r="W550">
        <v>0</v>
      </c>
      <c r="X550">
        <v>0</v>
      </c>
      <c r="Y550">
        <v>0</v>
      </c>
      <c r="Z550">
        <v>0</v>
      </c>
      <c r="AA550">
        <v>0</v>
      </c>
      <c r="AB550">
        <v>0</v>
      </c>
      <c r="AC550">
        <v>0</v>
      </c>
      <c r="AD550">
        <v>0</v>
      </c>
      <c r="AE550">
        <v>0</v>
      </c>
      <c r="AF550">
        <v>0</v>
      </c>
      <c r="AG550">
        <v>0</v>
      </c>
      <c r="AH550">
        <v>0</v>
      </c>
      <c r="AI550">
        <v>4.1894760828898717E-2</v>
      </c>
      <c r="AJ550">
        <v>0.11027080853230281</v>
      </c>
      <c r="AK550">
        <v>1.0652860061840033</v>
      </c>
      <c r="AL550">
        <v>4.9944014263630383E-2</v>
      </c>
      <c r="AM550">
        <v>0.12396390690080335</v>
      </c>
      <c r="AN550">
        <v>0.97562233786921826</v>
      </c>
      <c r="AO550">
        <v>4.1894760828898717E-2</v>
      </c>
      <c r="AP550">
        <v>0.11027080853230281</v>
      </c>
      <c r="AQ550">
        <v>1.0652860061840033</v>
      </c>
      <c r="AR550">
        <v>4.9944014263630383E-2</v>
      </c>
      <c r="AS550">
        <v>0.12396390690080335</v>
      </c>
      <c r="AT550">
        <v>0.97562233786921826</v>
      </c>
    </row>
    <row r="551" spans="1:46" x14ac:dyDescent="0.25">
      <c r="A551" s="21"/>
      <c r="B551" s="227"/>
      <c r="C551" s="18" t="s">
        <v>226</v>
      </c>
      <c r="D551">
        <v>1.3232497023876334E-3</v>
      </c>
      <c r="E551">
        <v>1.3232497023876334E-3</v>
      </c>
      <c r="F551">
        <v>0</v>
      </c>
      <c r="G551">
        <v>0</v>
      </c>
      <c r="H551">
        <v>0.11027080853230281</v>
      </c>
      <c r="I551">
        <v>0.11027080853230281</v>
      </c>
      <c r="K551">
        <v>1.3232497023876334E-3</v>
      </c>
      <c r="L551">
        <v>1.4914004086576046E-2</v>
      </c>
      <c r="M551">
        <v>6.9921619969082541E-4</v>
      </c>
      <c r="N551">
        <v>1.735494696611247E-3</v>
      </c>
      <c r="O551">
        <v>1.3658712730169055E-2</v>
      </c>
      <c r="P551">
        <v>5.8652665160458201E-4</v>
      </c>
      <c r="Q551">
        <v>1.3232497023876334E-3</v>
      </c>
      <c r="R551">
        <v>1.4914004086576046E-2</v>
      </c>
      <c r="S551">
        <v>6.9921619969082541E-4</v>
      </c>
      <c r="T551">
        <v>1.735494696611247E-3</v>
      </c>
      <c r="U551">
        <v>1.3658712730169055E-2</v>
      </c>
      <c r="V551">
        <v>5.8652665160458201E-4</v>
      </c>
      <c r="W551">
        <v>0</v>
      </c>
      <c r="X551">
        <v>0</v>
      </c>
      <c r="Y551">
        <v>0</v>
      </c>
      <c r="Z551">
        <v>0</v>
      </c>
      <c r="AA551">
        <v>0</v>
      </c>
      <c r="AB551">
        <v>0</v>
      </c>
      <c r="AC551">
        <v>0</v>
      </c>
      <c r="AD551">
        <v>0</v>
      </c>
      <c r="AE551">
        <v>0</v>
      </c>
      <c r="AF551">
        <v>0</v>
      </c>
      <c r="AG551">
        <v>0</v>
      </c>
      <c r="AH551">
        <v>0</v>
      </c>
      <c r="AI551">
        <v>0.11027080853230281</v>
      </c>
      <c r="AJ551">
        <v>1.0652860061840033</v>
      </c>
      <c r="AK551">
        <v>4.9944014263630383E-2</v>
      </c>
      <c r="AL551">
        <v>0.12396390690080335</v>
      </c>
      <c r="AM551">
        <v>0.97562233786921826</v>
      </c>
      <c r="AN551">
        <v>4.1894760828898717E-2</v>
      </c>
      <c r="AO551">
        <v>0.11027080853230281</v>
      </c>
      <c r="AP551">
        <v>1.0652860061840033</v>
      </c>
      <c r="AQ551">
        <v>4.9944014263630383E-2</v>
      </c>
      <c r="AR551">
        <v>0.12396390690080335</v>
      </c>
      <c r="AS551">
        <v>0.97562233786921826</v>
      </c>
      <c r="AT551">
        <v>4.1894760828898717E-2</v>
      </c>
    </row>
    <row r="552" spans="1:46" x14ac:dyDescent="0.25">
      <c r="A552" s="21" t="s">
        <v>145</v>
      </c>
      <c r="B552" s="227" t="s">
        <v>223</v>
      </c>
      <c r="C552" s="18" t="s">
        <v>224</v>
      </c>
      <c r="D552">
        <v>1.4914004086576046E-2</v>
      </c>
      <c r="E552">
        <v>1.4914004086576046E-2</v>
      </c>
      <c r="F552">
        <v>0</v>
      </c>
      <c r="G552">
        <v>0</v>
      </c>
      <c r="H552">
        <v>1.0652860061840033</v>
      </c>
      <c r="I552">
        <v>1.0652860061840033</v>
      </c>
      <c r="K552">
        <v>1.4914004086576046E-2</v>
      </c>
      <c r="L552">
        <v>6.9921619969082541E-4</v>
      </c>
      <c r="M552">
        <v>1.735494696611247E-3</v>
      </c>
      <c r="N552">
        <v>1.3658712730169055E-2</v>
      </c>
      <c r="O552">
        <v>5.8652665160458201E-4</v>
      </c>
      <c r="P552">
        <v>1.5437913194522393E-3</v>
      </c>
      <c r="Q552">
        <v>1.4914004086576046E-2</v>
      </c>
      <c r="R552">
        <v>6.9921619969082541E-4</v>
      </c>
      <c r="S552">
        <v>1.735494696611247E-3</v>
      </c>
      <c r="T552">
        <v>1.3658712730169055E-2</v>
      </c>
      <c r="U552">
        <v>5.8652665160458201E-4</v>
      </c>
      <c r="V552">
        <v>1.5437913194522393E-3</v>
      </c>
      <c r="W552">
        <v>0</v>
      </c>
      <c r="X552">
        <v>0</v>
      </c>
      <c r="Y552">
        <v>0</v>
      </c>
      <c r="Z552">
        <v>0</v>
      </c>
      <c r="AA552">
        <v>0</v>
      </c>
      <c r="AB552">
        <v>0</v>
      </c>
      <c r="AC552">
        <v>0</v>
      </c>
      <c r="AD552">
        <v>0</v>
      </c>
      <c r="AE552">
        <v>0</v>
      </c>
      <c r="AF552">
        <v>0</v>
      </c>
      <c r="AG552">
        <v>0</v>
      </c>
      <c r="AH552">
        <v>0</v>
      </c>
      <c r="AI552">
        <v>1.0652860061840033</v>
      </c>
      <c r="AJ552">
        <v>4.9944014263630383E-2</v>
      </c>
      <c r="AK552">
        <v>0.12396390690080335</v>
      </c>
      <c r="AL552">
        <v>0.97562233786921826</v>
      </c>
      <c r="AM552">
        <v>4.1894760828898717E-2</v>
      </c>
      <c r="AN552">
        <v>0.11027080853230281</v>
      </c>
      <c r="AO552">
        <v>1.0652860061840033</v>
      </c>
      <c r="AP552">
        <v>4.9944014263630383E-2</v>
      </c>
      <c r="AQ552">
        <v>0.12396390690080335</v>
      </c>
      <c r="AR552">
        <v>0.97562233786921826</v>
      </c>
      <c r="AS552">
        <v>4.1894760828898717E-2</v>
      </c>
      <c r="AT552">
        <v>0.11027080853230281</v>
      </c>
    </row>
    <row r="553" spans="1:46" x14ac:dyDescent="0.25">
      <c r="A553" s="21"/>
      <c r="B553" s="227"/>
      <c r="C553" s="18" t="s">
        <v>225</v>
      </c>
      <c r="D553">
        <v>6.9921619969082541E-4</v>
      </c>
      <c r="E553">
        <v>6.9921619969082541E-4</v>
      </c>
      <c r="F553">
        <v>0</v>
      </c>
      <c r="G553">
        <v>0</v>
      </c>
      <c r="H553">
        <v>4.9944014263630383E-2</v>
      </c>
      <c r="I553">
        <v>4.9944014263630383E-2</v>
      </c>
      <c r="K553">
        <v>6.9921619969082541E-4</v>
      </c>
      <c r="L553">
        <v>1.735494696611247E-3</v>
      </c>
      <c r="M553">
        <v>1.3658712730169055E-2</v>
      </c>
      <c r="N553">
        <v>5.8652665160458201E-4</v>
      </c>
      <c r="O553">
        <v>1.5437913194522393E-3</v>
      </c>
      <c r="P553">
        <v>3.6219724210256106E-2</v>
      </c>
      <c r="Q553">
        <v>6.9921619969082541E-4</v>
      </c>
      <c r="R553">
        <v>1.735494696611247E-3</v>
      </c>
      <c r="S553">
        <v>1.3658712730169055E-2</v>
      </c>
      <c r="T553">
        <v>5.8652665160458201E-4</v>
      </c>
      <c r="U553">
        <v>1.5437913194522393E-3</v>
      </c>
      <c r="V553">
        <v>3.6219724210256106E-2</v>
      </c>
      <c r="W553">
        <v>0</v>
      </c>
      <c r="X553">
        <v>0</v>
      </c>
      <c r="Y553">
        <v>0</v>
      </c>
      <c r="Z553">
        <v>0</v>
      </c>
      <c r="AA553">
        <v>0</v>
      </c>
      <c r="AB553">
        <v>0</v>
      </c>
      <c r="AC553">
        <v>0</v>
      </c>
      <c r="AD553">
        <v>0</v>
      </c>
      <c r="AE553">
        <v>0</v>
      </c>
      <c r="AF553">
        <v>0</v>
      </c>
      <c r="AG553">
        <v>0</v>
      </c>
      <c r="AH553">
        <v>0</v>
      </c>
      <c r="AI553">
        <v>4.9944014263630383E-2</v>
      </c>
      <c r="AJ553">
        <v>0.12396390690080335</v>
      </c>
      <c r="AK553">
        <v>0.97562233786921826</v>
      </c>
      <c r="AL553">
        <v>4.1894760828898717E-2</v>
      </c>
      <c r="AM553">
        <v>0.11027080853230281</v>
      </c>
      <c r="AN553">
        <v>1.0652860061840033</v>
      </c>
      <c r="AO553">
        <v>4.9944014263630383E-2</v>
      </c>
      <c r="AP553">
        <v>0.12396390690080335</v>
      </c>
      <c r="AQ553">
        <v>0.97562233786921826</v>
      </c>
      <c r="AR553">
        <v>4.1894760828898717E-2</v>
      </c>
      <c r="AS553">
        <v>0.11027080853230281</v>
      </c>
      <c r="AT553">
        <v>1.0652860061840033</v>
      </c>
    </row>
    <row r="554" spans="1:46" x14ac:dyDescent="0.25">
      <c r="A554" s="21"/>
      <c r="B554" s="227"/>
      <c r="C554" s="18" t="s">
        <v>226</v>
      </c>
      <c r="D554">
        <v>1.735494696611247E-3</v>
      </c>
      <c r="E554">
        <v>1.735494696611247E-3</v>
      </c>
      <c r="F554">
        <v>0</v>
      </c>
      <c r="G554">
        <v>0</v>
      </c>
      <c r="H554">
        <v>0.12396390690080335</v>
      </c>
      <c r="I554">
        <v>0.12396390690080335</v>
      </c>
      <c r="K554">
        <v>1.735494696611247E-3</v>
      </c>
      <c r="L554">
        <v>1.3658712730169055E-2</v>
      </c>
      <c r="M554">
        <v>5.8652665160458201E-4</v>
      </c>
      <c r="N554">
        <v>1.5437913194522393E-3</v>
      </c>
      <c r="O554">
        <v>3.6219724210256106E-2</v>
      </c>
      <c r="P554">
        <v>1.6980964849634328E-3</v>
      </c>
      <c r="Q554">
        <v>1.735494696611247E-3</v>
      </c>
      <c r="R554">
        <v>1.3658712730169055E-2</v>
      </c>
      <c r="S554">
        <v>5.8652665160458201E-4</v>
      </c>
      <c r="T554">
        <v>1.5437913194522393E-3</v>
      </c>
      <c r="U554">
        <v>3.6219724210256106E-2</v>
      </c>
      <c r="V554">
        <v>1.6980964849634328E-3</v>
      </c>
      <c r="W554">
        <v>0</v>
      </c>
      <c r="X554">
        <v>0</v>
      </c>
      <c r="Y554">
        <v>0</v>
      </c>
      <c r="Z554">
        <v>0</v>
      </c>
      <c r="AA554">
        <v>0</v>
      </c>
      <c r="AB554">
        <v>0</v>
      </c>
      <c r="AC554">
        <v>0</v>
      </c>
      <c r="AD554">
        <v>0</v>
      </c>
      <c r="AE554">
        <v>0</v>
      </c>
      <c r="AF554">
        <v>0</v>
      </c>
      <c r="AG554">
        <v>0</v>
      </c>
      <c r="AH554">
        <v>0</v>
      </c>
      <c r="AI554">
        <v>0.12396390690080335</v>
      </c>
      <c r="AJ554">
        <v>0.97562233786921826</v>
      </c>
      <c r="AK554">
        <v>4.1894760828898717E-2</v>
      </c>
      <c r="AL554">
        <v>0.11027080853230281</v>
      </c>
      <c r="AM554">
        <v>1.0652860061840033</v>
      </c>
      <c r="AN554">
        <v>4.9944014263630383E-2</v>
      </c>
      <c r="AO554">
        <v>0.12396390690080335</v>
      </c>
      <c r="AP554">
        <v>0.97562233786921826</v>
      </c>
      <c r="AQ554">
        <v>4.1894760828898717E-2</v>
      </c>
      <c r="AR554">
        <v>0.11027080853230281</v>
      </c>
      <c r="AS554">
        <v>1.0652860061840033</v>
      </c>
      <c r="AT554">
        <v>4.9944014263630383E-2</v>
      </c>
    </row>
    <row r="555" spans="1:46" x14ac:dyDescent="0.25">
      <c r="A555" s="21"/>
      <c r="B555" s="227" t="s">
        <v>227</v>
      </c>
      <c r="C555" s="18" t="s">
        <v>224</v>
      </c>
      <c r="D555">
        <v>1.3658712730169055E-2</v>
      </c>
      <c r="E555">
        <v>1.3658712730169055E-2</v>
      </c>
      <c r="F555">
        <v>0</v>
      </c>
      <c r="G555">
        <v>0</v>
      </c>
      <c r="H555">
        <v>0.97562233786921826</v>
      </c>
      <c r="I555">
        <v>0.97562233786921826</v>
      </c>
      <c r="K555">
        <v>1.3658712730169055E-2</v>
      </c>
      <c r="L555">
        <v>5.8652665160458201E-4</v>
      </c>
      <c r="M555">
        <v>1.5437913194522393E-3</v>
      </c>
      <c r="N555">
        <v>3.6219724210256106E-2</v>
      </c>
      <c r="O555">
        <v>1.6980964849634328E-3</v>
      </c>
      <c r="P555">
        <v>4.2147728346273138E-3</v>
      </c>
      <c r="Q555">
        <v>1.3658712730169055E-2</v>
      </c>
      <c r="R555">
        <v>5.8652665160458201E-4</v>
      </c>
      <c r="S555">
        <v>1.5437913194522393E-3</v>
      </c>
      <c r="T555">
        <v>3.6219724210256106E-2</v>
      </c>
      <c r="U555">
        <v>1.6980964849634328E-3</v>
      </c>
      <c r="V555">
        <v>4.2147728346273138E-3</v>
      </c>
      <c r="W555">
        <v>0</v>
      </c>
      <c r="X555">
        <v>0</v>
      </c>
      <c r="Y555">
        <v>0</v>
      </c>
      <c r="Z555">
        <v>0</v>
      </c>
      <c r="AA555">
        <v>0</v>
      </c>
      <c r="AB555">
        <v>0</v>
      </c>
      <c r="AC555">
        <v>0</v>
      </c>
      <c r="AD555">
        <v>0</v>
      </c>
      <c r="AE555">
        <v>0</v>
      </c>
      <c r="AF555">
        <v>0</v>
      </c>
      <c r="AG555">
        <v>0</v>
      </c>
      <c r="AH555">
        <v>0</v>
      </c>
      <c r="AI555">
        <v>0.97562233786921826</v>
      </c>
      <c r="AJ555">
        <v>4.1894760828898717E-2</v>
      </c>
      <c r="AK555">
        <v>0.11027080853230281</v>
      </c>
      <c r="AL555">
        <v>1.0652860061840033</v>
      </c>
      <c r="AM555">
        <v>4.9944014263630383E-2</v>
      </c>
      <c r="AN555">
        <v>0.12396390690080335</v>
      </c>
      <c r="AO555">
        <v>0.97562233786921826</v>
      </c>
      <c r="AP555">
        <v>4.1894760828898717E-2</v>
      </c>
      <c r="AQ555">
        <v>0.11027080853230281</v>
      </c>
      <c r="AR555">
        <v>1.0652860061840033</v>
      </c>
      <c r="AS555">
        <v>4.9944014263630383E-2</v>
      </c>
      <c r="AT555">
        <v>0.12396390690080335</v>
      </c>
    </row>
    <row r="556" spans="1:46" x14ac:dyDescent="0.25">
      <c r="A556" s="21"/>
      <c r="B556" s="227"/>
      <c r="C556" s="18" t="s">
        <v>225</v>
      </c>
      <c r="D556">
        <v>5.8652665160458201E-4</v>
      </c>
      <c r="E556">
        <v>5.8652665160458201E-4</v>
      </c>
      <c r="F556">
        <v>0</v>
      </c>
      <c r="G556">
        <v>0</v>
      </c>
      <c r="H556">
        <v>4.1894760828898717E-2</v>
      </c>
      <c r="I556">
        <v>4.1894760828898717E-2</v>
      </c>
      <c r="K556">
        <v>5.8652665160458201E-4</v>
      </c>
      <c r="L556">
        <v>1.5437913194522393E-3</v>
      </c>
      <c r="M556">
        <v>3.6219724210256106E-2</v>
      </c>
      <c r="N556">
        <v>1.6980964849634328E-3</v>
      </c>
      <c r="O556">
        <v>4.2147728346273138E-3</v>
      </c>
      <c r="P556">
        <v>3.3171159487553413E-2</v>
      </c>
      <c r="Q556">
        <v>5.8652665160458201E-4</v>
      </c>
      <c r="R556">
        <v>1.5437913194522393E-3</v>
      </c>
      <c r="S556">
        <v>3.6219724210256106E-2</v>
      </c>
      <c r="T556">
        <v>1.6980964849634328E-3</v>
      </c>
      <c r="U556">
        <v>4.2147728346273138E-3</v>
      </c>
      <c r="V556">
        <v>3.3171159487553413E-2</v>
      </c>
      <c r="W556">
        <v>0</v>
      </c>
      <c r="X556">
        <v>0</v>
      </c>
      <c r="Y556">
        <v>0</v>
      </c>
      <c r="Z556">
        <v>0</v>
      </c>
      <c r="AA556">
        <v>0</v>
      </c>
      <c r="AB556">
        <v>0</v>
      </c>
      <c r="AC556">
        <v>0</v>
      </c>
      <c r="AD556">
        <v>0</v>
      </c>
      <c r="AE556">
        <v>0</v>
      </c>
      <c r="AF556">
        <v>0</v>
      </c>
      <c r="AG556">
        <v>0</v>
      </c>
      <c r="AH556">
        <v>0</v>
      </c>
      <c r="AI556">
        <v>4.1894760828898717E-2</v>
      </c>
      <c r="AJ556">
        <v>0.11027080853230281</v>
      </c>
      <c r="AK556">
        <v>1.0652860061840033</v>
      </c>
      <c r="AL556">
        <v>4.9944014263630383E-2</v>
      </c>
      <c r="AM556">
        <v>0.12396390690080335</v>
      </c>
      <c r="AN556">
        <v>0.97562233786921826</v>
      </c>
      <c r="AO556">
        <v>4.1894760828898717E-2</v>
      </c>
      <c r="AP556">
        <v>0.11027080853230281</v>
      </c>
      <c r="AQ556">
        <v>1.0652860061840033</v>
      </c>
      <c r="AR556">
        <v>4.9944014263630383E-2</v>
      </c>
      <c r="AS556">
        <v>0.12396390690080335</v>
      </c>
      <c r="AT556">
        <v>0.97562233786921826</v>
      </c>
    </row>
    <row r="557" spans="1:46" x14ac:dyDescent="0.25">
      <c r="A557" s="21"/>
      <c r="B557" s="227"/>
      <c r="C557" s="18" t="s">
        <v>226</v>
      </c>
      <c r="D557">
        <v>1.5437913194522393E-3</v>
      </c>
      <c r="E557">
        <v>1.5437913194522393E-3</v>
      </c>
      <c r="F557">
        <v>0</v>
      </c>
      <c r="G557">
        <v>0</v>
      </c>
      <c r="H557">
        <v>0.11027080853230281</v>
      </c>
      <c r="I557">
        <v>0.11027080853230281</v>
      </c>
      <c r="K557">
        <v>1.5437913194522393E-3</v>
      </c>
      <c r="L557">
        <v>3.6219724210256106E-2</v>
      </c>
      <c r="M557">
        <v>1.6980964849634328E-3</v>
      </c>
      <c r="N557">
        <v>4.2147728346273138E-3</v>
      </c>
      <c r="O557">
        <v>3.3171159487553413E-2</v>
      </c>
      <c r="P557">
        <v>1.4244218681825562E-3</v>
      </c>
      <c r="Q557">
        <v>1.5437913194522393E-3</v>
      </c>
      <c r="R557">
        <v>3.6219724210256106E-2</v>
      </c>
      <c r="S557">
        <v>1.6980964849634328E-3</v>
      </c>
      <c r="T557">
        <v>4.2147728346273138E-3</v>
      </c>
      <c r="U557">
        <v>3.3171159487553413E-2</v>
      </c>
      <c r="V557">
        <v>1.4244218681825562E-3</v>
      </c>
      <c r="W557">
        <v>0</v>
      </c>
      <c r="X557">
        <v>0</v>
      </c>
      <c r="Y557">
        <v>0</v>
      </c>
      <c r="Z557">
        <v>0</v>
      </c>
      <c r="AA557">
        <v>0</v>
      </c>
      <c r="AB557">
        <v>0</v>
      </c>
      <c r="AC557">
        <v>0</v>
      </c>
      <c r="AD557">
        <v>0</v>
      </c>
      <c r="AE557">
        <v>0</v>
      </c>
      <c r="AF557">
        <v>0</v>
      </c>
      <c r="AG557">
        <v>0</v>
      </c>
      <c r="AH557">
        <v>0</v>
      </c>
      <c r="AI557">
        <v>0.11027080853230281</v>
      </c>
      <c r="AJ557">
        <v>1.0652860061840033</v>
      </c>
      <c r="AK557">
        <v>4.9944014263630383E-2</v>
      </c>
      <c r="AL557">
        <v>0.12396390690080335</v>
      </c>
      <c r="AM557">
        <v>0.97562233786921826</v>
      </c>
      <c r="AN557">
        <v>4.1894760828898717E-2</v>
      </c>
      <c r="AO557">
        <v>0.11027080853230281</v>
      </c>
      <c r="AP557">
        <v>1.0652860061840033</v>
      </c>
      <c r="AQ557">
        <v>4.9944014263630383E-2</v>
      </c>
      <c r="AR557">
        <v>0.12396390690080335</v>
      </c>
      <c r="AS557">
        <v>0.97562233786921826</v>
      </c>
      <c r="AT557">
        <v>4.1894760828898717E-2</v>
      </c>
    </row>
    <row r="558" spans="1:46" x14ac:dyDescent="0.25">
      <c r="A558" s="21" t="s">
        <v>146</v>
      </c>
      <c r="B558" s="227" t="s">
        <v>223</v>
      </c>
      <c r="C558" s="18" t="s">
        <v>224</v>
      </c>
      <c r="D558">
        <v>3.6219724210256106E-2</v>
      </c>
      <c r="E558">
        <v>3.6219724210256106E-2</v>
      </c>
      <c r="F558">
        <v>0</v>
      </c>
      <c r="G558">
        <v>0</v>
      </c>
      <c r="H558">
        <v>1.0652860061840033</v>
      </c>
      <c r="I558">
        <v>1.0652860061840033</v>
      </c>
      <c r="K558">
        <v>3.6219724210256106E-2</v>
      </c>
      <c r="L558">
        <v>1.6980964849634328E-3</v>
      </c>
      <c r="M558">
        <v>4.2147728346273138E-3</v>
      </c>
      <c r="N558">
        <v>3.3171159487553413E-2</v>
      </c>
      <c r="O558">
        <v>1.4244218681825562E-3</v>
      </c>
      <c r="P558">
        <v>3.7492074900982949E-3</v>
      </c>
      <c r="Q558">
        <v>3.6219724210256106E-2</v>
      </c>
      <c r="R558">
        <v>1.6980964849634328E-3</v>
      </c>
      <c r="S558">
        <v>4.2147728346273138E-3</v>
      </c>
      <c r="T558">
        <v>3.3171159487553413E-2</v>
      </c>
      <c r="U558">
        <v>1.4244218681825562E-3</v>
      </c>
      <c r="V558">
        <v>3.7492074900982949E-3</v>
      </c>
      <c r="W558">
        <v>0</v>
      </c>
      <c r="X558">
        <v>0</v>
      </c>
      <c r="Y558">
        <v>0</v>
      </c>
      <c r="Z558">
        <v>0</v>
      </c>
      <c r="AA558">
        <v>0</v>
      </c>
      <c r="AB558">
        <v>0</v>
      </c>
      <c r="AC558">
        <v>0</v>
      </c>
      <c r="AD558">
        <v>0</v>
      </c>
      <c r="AE558">
        <v>0</v>
      </c>
      <c r="AF558">
        <v>0</v>
      </c>
      <c r="AG558">
        <v>0</v>
      </c>
      <c r="AH558">
        <v>0</v>
      </c>
      <c r="AI558">
        <v>1.0652860061840033</v>
      </c>
      <c r="AJ558">
        <v>4.9944014263630383E-2</v>
      </c>
      <c r="AK558">
        <v>0.12396390690080335</v>
      </c>
      <c r="AL558">
        <v>0.97562233786921826</v>
      </c>
      <c r="AM558">
        <v>4.1894760828898717E-2</v>
      </c>
      <c r="AN558">
        <v>0.11027080853230281</v>
      </c>
      <c r="AO558">
        <v>1.0652860061840033</v>
      </c>
      <c r="AP558">
        <v>4.9944014263630383E-2</v>
      </c>
      <c r="AQ558">
        <v>0.12396390690080335</v>
      </c>
      <c r="AR558">
        <v>0.97562233786921826</v>
      </c>
      <c r="AS558">
        <v>4.1894760828898717E-2</v>
      </c>
      <c r="AT558">
        <v>0.11027080853230281</v>
      </c>
    </row>
    <row r="559" spans="1:46" x14ac:dyDescent="0.25">
      <c r="A559" s="21"/>
      <c r="B559" s="227"/>
      <c r="C559" s="18" t="s">
        <v>225</v>
      </c>
      <c r="D559">
        <v>1.6980964849634328E-3</v>
      </c>
      <c r="E559">
        <v>1.6980964849634328E-3</v>
      </c>
      <c r="F559">
        <v>0</v>
      </c>
      <c r="G559">
        <v>0</v>
      </c>
      <c r="H559">
        <v>4.9944014263630383E-2</v>
      </c>
      <c r="I559">
        <v>4.9944014263630383E-2</v>
      </c>
      <c r="K559">
        <v>1.6980964849634328E-3</v>
      </c>
      <c r="L559">
        <v>4.2147728346273138E-3</v>
      </c>
      <c r="M559">
        <v>3.3171159487553413E-2</v>
      </c>
      <c r="N559">
        <v>1.4244218681825562E-3</v>
      </c>
      <c r="O559">
        <v>3.7492074900982949E-3</v>
      </c>
      <c r="P559">
        <v>1.704457609894405E-2</v>
      </c>
      <c r="Q559">
        <v>1.6980964849634328E-3</v>
      </c>
      <c r="R559">
        <v>4.2147728346273138E-3</v>
      </c>
      <c r="S559">
        <v>3.3171159487553413E-2</v>
      </c>
      <c r="T559">
        <v>1.4244218681825562E-3</v>
      </c>
      <c r="U559">
        <v>3.7492074900982949E-3</v>
      </c>
      <c r="V559">
        <v>1.704457609894405E-2</v>
      </c>
      <c r="W559">
        <v>0</v>
      </c>
      <c r="X559">
        <v>0</v>
      </c>
      <c r="Y559">
        <v>0</v>
      </c>
      <c r="Z559">
        <v>0</v>
      </c>
      <c r="AA559">
        <v>0</v>
      </c>
      <c r="AB559">
        <v>0</v>
      </c>
      <c r="AC559">
        <v>0</v>
      </c>
      <c r="AD559">
        <v>0</v>
      </c>
      <c r="AE559">
        <v>0</v>
      </c>
      <c r="AF559">
        <v>0</v>
      </c>
      <c r="AG559">
        <v>0</v>
      </c>
      <c r="AH559">
        <v>0</v>
      </c>
      <c r="AI559">
        <v>4.9944014263630383E-2</v>
      </c>
      <c r="AJ559">
        <v>0.12396390690080335</v>
      </c>
      <c r="AK559">
        <v>0.97562233786921826</v>
      </c>
      <c r="AL559">
        <v>4.1894760828898717E-2</v>
      </c>
      <c r="AM559">
        <v>0.11027080853230281</v>
      </c>
      <c r="AN559">
        <v>1.0652860061840033</v>
      </c>
      <c r="AO559">
        <v>4.9944014263630383E-2</v>
      </c>
      <c r="AP559">
        <v>0.12396390690080335</v>
      </c>
      <c r="AQ559">
        <v>0.97562233786921826</v>
      </c>
      <c r="AR559">
        <v>4.1894760828898717E-2</v>
      </c>
      <c r="AS559">
        <v>0.11027080853230281</v>
      </c>
      <c r="AT559">
        <v>1.0652860061840033</v>
      </c>
    </row>
    <row r="560" spans="1:46" x14ac:dyDescent="0.25">
      <c r="A560" s="21"/>
      <c r="B560" s="227"/>
      <c r="C560" s="18" t="s">
        <v>226</v>
      </c>
      <c r="D560">
        <v>4.2147728346273138E-3</v>
      </c>
      <c r="E560">
        <v>4.2147728346273138E-3</v>
      </c>
      <c r="F560">
        <v>0</v>
      </c>
      <c r="G560">
        <v>0</v>
      </c>
      <c r="H560">
        <v>0.12396390690080335</v>
      </c>
      <c r="I560">
        <v>0.12396390690080335</v>
      </c>
      <c r="K560">
        <v>4.2147728346273138E-3</v>
      </c>
      <c r="L560">
        <v>3.3171159487553413E-2</v>
      </c>
      <c r="M560">
        <v>1.4244218681825562E-3</v>
      </c>
      <c r="N560">
        <v>3.7492074900982949E-3</v>
      </c>
      <c r="O560">
        <v>1.704457609894405E-2</v>
      </c>
      <c r="P560">
        <v>7.9910422821808606E-4</v>
      </c>
      <c r="Q560">
        <v>4.2147728346273138E-3</v>
      </c>
      <c r="R560">
        <v>3.3171159487553413E-2</v>
      </c>
      <c r="S560">
        <v>1.4244218681825562E-3</v>
      </c>
      <c r="T560">
        <v>3.7492074900982949E-3</v>
      </c>
      <c r="U560">
        <v>1.704457609894405E-2</v>
      </c>
      <c r="V560">
        <v>7.9910422821808606E-4</v>
      </c>
      <c r="W560">
        <v>0</v>
      </c>
      <c r="X560">
        <v>0</v>
      </c>
      <c r="Y560">
        <v>0</v>
      </c>
      <c r="Z560">
        <v>0</v>
      </c>
      <c r="AA560">
        <v>0</v>
      </c>
      <c r="AB560">
        <v>0</v>
      </c>
      <c r="AC560">
        <v>0</v>
      </c>
      <c r="AD560">
        <v>0</v>
      </c>
      <c r="AE560">
        <v>0</v>
      </c>
      <c r="AF560">
        <v>0</v>
      </c>
      <c r="AG560">
        <v>0</v>
      </c>
      <c r="AH560">
        <v>0</v>
      </c>
      <c r="AI560">
        <v>0.12396390690080335</v>
      </c>
      <c r="AJ560">
        <v>0.97562233786921826</v>
      </c>
      <c r="AK560">
        <v>4.1894760828898717E-2</v>
      </c>
      <c r="AL560">
        <v>0.11027080853230281</v>
      </c>
      <c r="AM560">
        <v>1.0652860061840033</v>
      </c>
      <c r="AN560">
        <v>4.9944014263630383E-2</v>
      </c>
      <c r="AO560">
        <v>0.12396390690080335</v>
      </c>
      <c r="AP560">
        <v>0.97562233786921826</v>
      </c>
      <c r="AQ560">
        <v>4.1894760828898717E-2</v>
      </c>
      <c r="AR560">
        <v>0.11027080853230281</v>
      </c>
      <c r="AS560">
        <v>1.0652860061840033</v>
      </c>
      <c r="AT560">
        <v>4.9944014263630383E-2</v>
      </c>
    </row>
    <row r="561" spans="1:46" x14ac:dyDescent="0.25">
      <c r="A561" s="21"/>
      <c r="B561" s="227" t="s">
        <v>227</v>
      </c>
      <c r="C561" s="18" t="s">
        <v>224</v>
      </c>
      <c r="D561">
        <v>3.3171159487553413E-2</v>
      </c>
      <c r="E561">
        <v>3.3171159487553413E-2</v>
      </c>
      <c r="F561">
        <v>0</v>
      </c>
      <c r="G561">
        <v>0</v>
      </c>
      <c r="H561">
        <v>0.97562233786921826</v>
      </c>
      <c r="I561">
        <v>0.97562233786921826</v>
      </c>
      <c r="K561">
        <v>3.3171159487553413E-2</v>
      </c>
      <c r="L561">
        <v>1.4244218681825562E-3</v>
      </c>
      <c r="M561">
        <v>3.7492074900982949E-3</v>
      </c>
      <c r="N561">
        <v>1.704457609894405E-2</v>
      </c>
      <c r="O561">
        <v>7.9910422821808606E-4</v>
      </c>
      <c r="P561">
        <v>1.9834225104128534E-3</v>
      </c>
      <c r="Q561">
        <v>3.3171159487553413E-2</v>
      </c>
      <c r="R561">
        <v>1.4244218681825562E-3</v>
      </c>
      <c r="S561">
        <v>3.7492074900982949E-3</v>
      </c>
      <c r="T561">
        <v>1.704457609894405E-2</v>
      </c>
      <c r="U561">
        <v>7.9910422821808606E-4</v>
      </c>
      <c r="V561">
        <v>1.9834225104128534E-3</v>
      </c>
      <c r="W561">
        <v>0</v>
      </c>
      <c r="X561">
        <v>0</v>
      </c>
      <c r="Y561">
        <v>0</v>
      </c>
      <c r="Z561">
        <v>0</v>
      </c>
      <c r="AA561">
        <v>0</v>
      </c>
      <c r="AB561">
        <v>0</v>
      </c>
      <c r="AC561">
        <v>0</v>
      </c>
      <c r="AD561">
        <v>0</v>
      </c>
      <c r="AE561">
        <v>0</v>
      </c>
      <c r="AF561">
        <v>0</v>
      </c>
      <c r="AG561">
        <v>0</v>
      </c>
      <c r="AH561">
        <v>0</v>
      </c>
      <c r="AI561">
        <v>0.97562233786921826</v>
      </c>
      <c r="AJ561">
        <v>4.1894760828898717E-2</v>
      </c>
      <c r="AK561">
        <v>0.11027080853230281</v>
      </c>
      <c r="AL561">
        <v>1.0652860061840033</v>
      </c>
      <c r="AM561">
        <v>4.9944014263630383E-2</v>
      </c>
      <c r="AN561">
        <v>0.12396390690080335</v>
      </c>
      <c r="AO561">
        <v>0.97562233786921826</v>
      </c>
      <c r="AP561">
        <v>4.1894760828898717E-2</v>
      </c>
      <c r="AQ561">
        <v>0.11027080853230281</v>
      </c>
      <c r="AR561">
        <v>1.0652860061840033</v>
      </c>
      <c r="AS561">
        <v>4.9944014263630383E-2</v>
      </c>
      <c r="AT561">
        <v>0.12396390690080335</v>
      </c>
    </row>
    <row r="562" spans="1:46" x14ac:dyDescent="0.25">
      <c r="A562" s="21"/>
      <c r="B562" s="227"/>
      <c r="C562" s="18" t="s">
        <v>225</v>
      </c>
      <c r="D562">
        <v>1.4244218681825562E-3</v>
      </c>
      <c r="E562">
        <v>1.4244218681825562E-3</v>
      </c>
      <c r="F562">
        <v>0</v>
      </c>
      <c r="G562">
        <v>0</v>
      </c>
      <c r="H562">
        <v>4.1894760828898717E-2</v>
      </c>
      <c r="I562">
        <v>4.1894760828898717E-2</v>
      </c>
      <c r="K562">
        <v>1.4244218681825562E-3</v>
      </c>
      <c r="L562">
        <v>3.7492074900982949E-3</v>
      </c>
      <c r="M562">
        <v>1.704457609894405E-2</v>
      </c>
      <c r="N562">
        <v>7.9910422821808606E-4</v>
      </c>
      <c r="O562">
        <v>1.9834225104128534E-3</v>
      </c>
      <c r="P562">
        <v>1.5609957405907491E-2</v>
      </c>
      <c r="Q562">
        <v>1.4244218681825562E-3</v>
      </c>
      <c r="R562">
        <v>3.7492074900982949E-3</v>
      </c>
      <c r="S562">
        <v>1.704457609894405E-2</v>
      </c>
      <c r="T562">
        <v>7.9910422821808606E-4</v>
      </c>
      <c r="U562">
        <v>1.9834225104128534E-3</v>
      </c>
      <c r="V562">
        <v>1.5609957405907491E-2</v>
      </c>
      <c r="W562">
        <v>0</v>
      </c>
      <c r="X562">
        <v>0</v>
      </c>
      <c r="Y562">
        <v>0</v>
      </c>
      <c r="Z562">
        <v>0</v>
      </c>
      <c r="AA562">
        <v>0</v>
      </c>
      <c r="AB562">
        <v>0</v>
      </c>
      <c r="AC562">
        <v>0</v>
      </c>
      <c r="AD562">
        <v>0</v>
      </c>
      <c r="AE562">
        <v>0</v>
      </c>
      <c r="AF562">
        <v>0</v>
      </c>
      <c r="AG562">
        <v>0</v>
      </c>
      <c r="AH562">
        <v>0</v>
      </c>
      <c r="AI562">
        <v>4.1894760828898717E-2</v>
      </c>
      <c r="AJ562">
        <v>0.11027080853230281</v>
      </c>
      <c r="AK562">
        <v>1.0652860061840033</v>
      </c>
      <c r="AL562">
        <v>4.9944014263630383E-2</v>
      </c>
      <c r="AM562">
        <v>0.12396390690080335</v>
      </c>
      <c r="AN562">
        <v>0.97562233786921826</v>
      </c>
      <c r="AO562">
        <v>4.1894760828898717E-2</v>
      </c>
      <c r="AP562">
        <v>0.11027080853230281</v>
      </c>
      <c r="AQ562">
        <v>1.0652860061840033</v>
      </c>
      <c r="AR562">
        <v>4.9944014263630383E-2</v>
      </c>
      <c r="AS562">
        <v>0.12396390690080335</v>
      </c>
      <c r="AT562">
        <v>0.97562233786921826</v>
      </c>
    </row>
    <row r="563" spans="1:46" x14ac:dyDescent="0.25">
      <c r="A563" s="21"/>
      <c r="B563" s="227"/>
      <c r="C563" s="18" t="s">
        <v>226</v>
      </c>
      <c r="D563">
        <v>3.7492074900982949E-3</v>
      </c>
      <c r="E563">
        <v>3.7492074900982949E-3</v>
      </c>
      <c r="F563">
        <v>0</v>
      </c>
      <c r="G563">
        <v>0</v>
      </c>
      <c r="H563">
        <v>0.11027080853230281</v>
      </c>
      <c r="I563">
        <v>0.11027080853230281</v>
      </c>
      <c r="K563">
        <v>3.7492074900982949E-3</v>
      </c>
      <c r="L563">
        <v>1.704457609894405E-2</v>
      </c>
      <c r="M563">
        <v>7.9910422821808606E-4</v>
      </c>
      <c r="N563">
        <v>1.9834225104128534E-3</v>
      </c>
      <c r="O563">
        <v>1.5609957405907491E-2</v>
      </c>
      <c r="P563">
        <v>6.7031617326237939E-4</v>
      </c>
      <c r="Q563">
        <v>3.7492074900982949E-3</v>
      </c>
      <c r="R563">
        <v>1.704457609894405E-2</v>
      </c>
      <c r="S563">
        <v>7.9910422821808606E-4</v>
      </c>
      <c r="T563">
        <v>1.9834225104128534E-3</v>
      </c>
      <c r="U563">
        <v>1.5609957405907491E-2</v>
      </c>
      <c r="V563">
        <v>6.7031617326237939E-4</v>
      </c>
      <c r="W563">
        <v>0</v>
      </c>
      <c r="X563">
        <v>0</v>
      </c>
      <c r="Y563">
        <v>0</v>
      </c>
      <c r="Z563">
        <v>0</v>
      </c>
      <c r="AA563">
        <v>0</v>
      </c>
      <c r="AB563">
        <v>0</v>
      </c>
      <c r="AC563">
        <v>0</v>
      </c>
      <c r="AD563">
        <v>0</v>
      </c>
      <c r="AE563">
        <v>0</v>
      </c>
      <c r="AF563">
        <v>0</v>
      </c>
      <c r="AG563">
        <v>0</v>
      </c>
      <c r="AH563">
        <v>0</v>
      </c>
      <c r="AI563">
        <v>0.11027080853230281</v>
      </c>
      <c r="AJ563">
        <v>1.0652860061840033</v>
      </c>
      <c r="AK563">
        <v>4.9944014263630383E-2</v>
      </c>
      <c r="AL563">
        <v>0.12396390690080335</v>
      </c>
      <c r="AM563">
        <v>0.97562233786921826</v>
      </c>
      <c r="AN563">
        <v>4.1894760828898717E-2</v>
      </c>
      <c r="AO563">
        <v>0.11027080853230281</v>
      </c>
      <c r="AP563">
        <v>1.0652860061840033</v>
      </c>
      <c r="AQ563">
        <v>4.9944014263630383E-2</v>
      </c>
      <c r="AR563">
        <v>0.12396390690080335</v>
      </c>
      <c r="AS563">
        <v>0.97562233786921826</v>
      </c>
      <c r="AT563">
        <v>4.1894760828898717E-2</v>
      </c>
    </row>
    <row r="564" spans="1:46" x14ac:dyDescent="0.25">
      <c r="A564" s="21" t="s">
        <v>147</v>
      </c>
      <c r="B564" s="227" t="s">
        <v>223</v>
      </c>
      <c r="C564" s="18" t="s">
        <v>224</v>
      </c>
      <c r="D564">
        <v>1.704457609894405E-2</v>
      </c>
      <c r="E564">
        <v>1.704457609894405E-2</v>
      </c>
      <c r="F564">
        <v>0</v>
      </c>
      <c r="G564">
        <v>0</v>
      </c>
      <c r="H564">
        <v>1.0652860061840033</v>
      </c>
      <c r="I564">
        <v>1.0652860061840033</v>
      </c>
      <c r="K564">
        <v>1.704457609894405E-2</v>
      </c>
      <c r="L564">
        <v>7.9910422821808606E-4</v>
      </c>
      <c r="M564">
        <v>1.9834225104128534E-3</v>
      </c>
      <c r="N564">
        <v>1.5609957405907491E-2</v>
      </c>
      <c r="O564">
        <v>6.7031617326237939E-4</v>
      </c>
      <c r="P564">
        <v>1.7643329365168447E-3</v>
      </c>
      <c r="Q564">
        <v>1.704457609894405E-2</v>
      </c>
      <c r="R564">
        <v>7.9910422821808606E-4</v>
      </c>
      <c r="S564">
        <v>1.9834225104128534E-3</v>
      </c>
      <c r="T564">
        <v>1.5609957405907491E-2</v>
      </c>
      <c r="U564">
        <v>6.7031617326237939E-4</v>
      </c>
      <c r="V564">
        <v>1.7643329365168447E-3</v>
      </c>
      <c r="W564">
        <v>0</v>
      </c>
      <c r="X564">
        <v>0</v>
      </c>
      <c r="Y564">
        <v>0</v>
      </c>
      <c r="Z564">
        <v>0</v>
      </c>
      <c r="AA564">
        <v>0</v>
      </c>
      <c r="AB564">
        <v>0</v>
      </c>
      <c r="AC564">
        <v>0</v>
      </c>
      <c r="AD564">
        <v>0</v>
      </c>
      <c r="AE564">
        <v>0</v>
      </c>
      <c r="AF564">
        <v>0</v>
      </c>
      <c r="AG564">
        <v>0</v>
      </c>
      <c r="AH564">
        <v>0</v>
      </c>
      <c r="AI564">
        <v>1.0652860061840033</v>
      </c>
      <c r="AJ564">
        <v>4.9944014263630383E-2</v>
      </c>
      <c r="AK564">
        <v>0.12396390690080335</v>
      </c>
      <c r="AL564">
        <v>0.97562233786921826</v>
      </c>
      <c r="AM564">
        <v>4.1894760828898717E-2</v>
      </c>
      <c r="AN564">
        <v>0.11027080853230281</v>
      </c>
      <c r="AO564">
        <v>1.0652860061840033</v>
      </c>
      <c r="AP564">
        <v>4.9944014263630383E-2</v>
      </c>
      <c r="AQ564">
        <v>0.12396390690080335</v>
      </c>
      <c r="AR564">
        <v>0.97562233786921826</v>
      </c>
      <c r="AS564">
        <v>4.1894760828898717E-2</v>
      </c>
      <c r="AT564">
        <v>0.11027080853230281</v>
      </c>
    </row>
    <row r="565" spans="1:46" x14ac:dyDescent="0.25">
      <c r="A565" s="21"/>
      <c r="B565" s="227"/>
      <c r="C565" s="18" t="s">
        <v>225</v>
      </c>
      <c r="D565">
        <v>7.9910422821808606E-4</v>
      </c>
      <c r="E565">
        <v>7.9910422821808606E-4</v>
      </c>
      <c r="F565">
        <v>0</v>
      </c>
      <c r="G565">
        <v>0</v>
      </c>
      <c r="H565">
        <v>4.9944014263630383E-2</v>
      </c>
      <c r="I565">
        <v>4.9944014263630383E-2</v>
      </c>
      <c r="K565">
        <v>7.9910422821808606E-4</v>
      </c>
      <c r="L565">
        <v>1.9834225104128534E-3</v>
      </c>
      <c r="M565">
        <v>1.5609957405907491E-2</v>
      </c>
      <c r="N565">
        <v>6.7031617326237939E-4</v>
      </c>
      <c r="O565">
        <v>1.7643329365168447E-3</v>
      </c>
      <c r="P565">
        <v>1.562419475736538E-2</v>
      </c>
      <c r="Q565">
        <v>7.9910422821808606E-4</v>
      </c>
      <c r="R565">
        <v>1.9834225104128534E-3</v>
      </c>
      <c r="S565">
        <v>1.5609957405907491E-2</v>
      </c>
      <c r="T565">
        <v>6.7031617326237939E-4</v>
      </c>
      <c r="U565">
        <v>1.7643329365168447E-3</v>
      </c>
      <c r="V565">
        <v>1.562419475736538E-2</v>
      </c>
      <c r="W565">
        <v>0</v>
      </c>
      <c r="X565">
        <v>0</v>
      </c>
      <c r="Y565">
        <v>0</v>
      </c>
      <c r="Z565">
        <v>0</v>
      </c>
      <c r="AA565">
        <v>0</v>
      </c>
      <c r="AB565">
        <v>0</v>
      </c>
      <c r="AC565">
        <v>0</v>
      </c>
      <c r="AD565">
        <v>0</v>
      </c>
      <c r="AE565">
        <v>0</v>
      </c>
      <c r="AF565">
        <v>0</v>
      </c>
      <c r="AG565">
        <v>0</v>
      </c>
      <c r="AH565">
        <v>0</v>
      </c>
      <c r="AI565">
        <v>4.9944014263630383E-2</v>
      </c>
      <c r="AJ565">
        <v>0.12396390690080335</v>
      </c>
      <c r="AK565">
        <v>0.97562233786921826</v>
      </c>
      <c r="AL565">
        <v>4.1894760828898717E-2</v>
      </c>
      <c r="AM565">
        <v>0.11027080853230281</v>
      </c>
      <c r="AN565">
        <v>1.0652860061840033</v>
      </c>
      <c r="AO565">
        <v>4.9944014263630383E-2</v>
      </c>
      <c r="AP565">
        <v>0.12396390690080335</v>
      </c>
      <c r="AQ565">
        <v>0.97562233786921826</v>
      </c>
      <c r="AR565">
        <v>4.1894760828898717E-2</v>
      </c>
      <c r="AS565">
        <v>0.11027080853230281</v>
      </c>
      <c r="AT565">
        <v>1.0652860061840033</v>
      </c>
    </row>
    <row r="566" spans="1:46" x14ac:dyDescent="0.25">
      <c r="A566" s="21"/>
      <c r="B566" s="227"/>
      <c r="C566" s="18" t="s">
        <v>226</v>
      </c>
      <c r="D566">
        <v>1.9834225104128534E-3</v>
      </c>
      <c r="E566">
        <v>1.9834225104128534E-3</v>
      </c>
      <c r="F566">
        <v>0</v>
      </c>
      <c r="G566">
        <v>0</v>
      </c>
      <c r="H566">
        <v>0.12396390690080335</v>
      </c>
      <c r="I566">
        <v>0.12396390690080335</v>
      </c>
      <c r="K566">
        <v>1.9834225104128534E-3</v>
      </c>
      <c r="L566">
        <v>1.5609957405907491E-2</v>
      </c>
      <c r="M566">
        <v>6.7031617326237939E-4</v>
      </c>
      <c r="N566">
        <v>1.7643329365168447E-3</v>
      </c>
      <c r="O566">
        <v>1.562419475736538E-2</v>
      </c>
      <c r="P566">
        <v>7.3251220919991222E-4</v>
      </c>
      <c r="Q566">
        <v>1.9834225104128534E-3</v>
      </c>
      <c r="R566">
        <v>1.5609957405907491E-2</v>
      </c>
      <c r="S566">
        <v>6.7031617326237939E-4</v>
      </c>
      <c r="T566">
        <v>1.7643329365168447E-3</v>
      </c>
      <c r="U566">
        <v>1.562419475736538E-2</v>
      </c>
      <c r="V566">
        <v>7.3251220919991222E-4</v>
      </c>
      <c r="W566">
        <v>0</v>
      </c>
      <c r="X566">
        <v>0</v>
      </c>
      <c r="Y566">
        <v>0</v>
      </c>
      <c r="Z566">
        <v>0</v>
      </c>
      <c r="AA566">
        <v>0</v>
      </c>
      <c r="AB566">
        <v>0</v>
      </c>
      <c r="AC566">
        <v>0</v>
      </c>
      <c r="AD566">
        <v>0</v>
      </c>
      <c r="AE566">
        <v>0</v>
      </c>
      <c r="AF566">
        <v>0</v>
      </c>
      <c r="AG566">
        <v>0</v>
      </c>
      <c r="AH566">
        <v>0</v>
      </c>
      <c r="AI566">
        <v>0.12396390690080335</v>
      </c>
      <c r="AJ566">
        <v>0.97562233786921826</v>
      </c>
      <c r="AK566">
        <v>4.1894760828898717E-2</v>
      </c>
      <c r="AL566">
        <v>0.11027080853230281</v>
      </c>
      <c r="AM566">
        <v>1.0652860061840033</v>
      </c>
      <c r="AN566">
        <v>4.9944014263630383E-2</v>
      </c>
      <c r="AO566">
        <v>0.12396390690080335</v>
      </c>
      <c r="AP566">
        <v>0.97562233786921826</v>
      </c>
      <c r="AQ566">
        <v>4.1894760828898717E-2</v>
      </c>
      <c r="AR566">
        <v>0.11027080853230281</v>
      </c>
      <c r="AS566">
        <v>1.0652860061840033</v>
      </c>
      <c r="AT566">
        <v>4.9944014263630383E-2</v>
      </c>
    </row>
    <row r="567" spans="1:46" x14ac:dyDescent="0.25">
      <c r="A567" s="21"/>
      <c r="B567" s="227" t="s">
        <v>227</v>
      </c>
      <c r="C567" s="18" t="s">
        <v>224</v>
      </c>
      <c r="D567">
        <v>1.5609957405907491E-2</v>
      </c>
      <c r="E567">
        <v>1.5609957405907491E-2</v>
      </c>
      <c r="F567">
        <v>0</v>
      </c>
      <c r="G567">
        <v>0</v>
      </c>
      <c r="H567">
        <v>0.97562233786921826</v>
      </c>
      <c r="I567">
        <v>0.97562233786921826</v>
      </c>
      <c r="K567">
        <v>1.5609957405907491E-2</v>
      </c>
      <c r="L567">
        <v>6.7031617326237939E-4</v>
      </c>
      <c r="M567">
        <v>1.7643329365168447E-3</v>
      </c>
      <c r="N567">
        <v>1.562419475736538E-2</v>
      </c>
      <c r="O567">
        <v>7.3251220919991222E-4</v>
      </c>
      <c r="P567">
        <v>1.8181373012117823E-3</v>
      </c>
      <c r="Q567">
        <v>1.5609957405907491E-2</v>
      </c>
      <c r="R567">
        <v>6.7031617326237939E-4</v>
      </c>
      <c r="S567">
        <v>1.7643329365168447E-3</v>
      </c>
      <c r="T567">
        <v>1.562419475736538E-2</v>
      </c>
      <c r="U567">
        <v>7.3251220919991222E-4</v>
      </c>
      <c r="V567">
        <v>1.8181373012117823E-3</v>
      </c>
      <c r="W567">
        <v>0</v>
      </c>
      <c r="X567">
        <v>0</v>
      </c>
      <c r="Y567">
        <v>0</v>
      </c>
      <c r="Z567">
        <v>0</v>
      </c>
      <c r="AA567">
        <v>0</v>
      </c>
      <c r="AB567">
        <v>0</v>
      </c>
      <c r="AC567">
        <v>0</v>
      </c>
      <c r="AD567">
        <v>0</v>
      </c>
      <c r="AE567">
        <v>0</v>
      </c>
      <c r="AF567">
        <v>0</v>
      </c>
      <c r="AG567">
        <v>0</v>
      </c>
      <c r="AH567">
        <v>0</v>
      </c>
      <c r="AI567">
        <v>0.97562233786921826</v>
      </c>
      <c r="AJ567">
        <v>4.1894760828898717E-2</v>
      </c>
      <c r="AK567">
        <v>0.11027080853230281</v>
      </c>
      <c r="AL567">
        <v>1.0652860061840033</v>
      </c>
      <c r="AM567">
        <v>4.9944014263630383E-2</v>
      </c>
      <c r="AN567">
        <v>0.12396390690080335</v>
      </c>
      <c r="AO567">
        <v>0.97562233786921826</v>
      </c>
      <c r="AP567">
        <v>4.1894760828898717E-2</v>
      </c>
      <c r="AQ567">
        <v>0.11027080853230281</v>
      </c>
      <c r="AR567">
        <v>1.0652860061840033</v>
      </c>
      <c r="AS567">
        <v>4.9944014263630383E-2</v>
      </c>
      <c r="AT567">
        <v>0.12396390690080335</v>
      </c>
    </row>
    <row r="568" spans="1:46" x14ac:dyDescent="0.25">
      <c r="A568" s="21"/>
      <c r="B568" s="227"/>
      <c r="C568" s="18" t="s">
        <v>225</v>
      </c>
      <c r="D568">
        <v>6.7031617326237939E-4</v>
      </c>
      <c r="E568">
        <v>6.7031617326237939E-4</v>
      </c>
      <c r="F568">
        <v>0</v>
      </c>
      <c r="G568">
        <v>0</v>
      </c>
      <c r="H568">
        <v>4.1894760828898717E-2</v>
      </c>
      <c r="I568">
        <v>4.1894760828898717E-2</v>
      </c>
      <c r="K568">
        <v>6.7031617326237939E-4</v>
      </c>
      <c r="L568">
        <v>1.7643329365168447E-3</v>
      </c>
      <c r="M568">
        <v>1.562419475736538E-2</v>
      </c>
      <c r="N568">
        <v>7.3251220919991222E-4</v>
      </c>
      <c r="O568">
        <v>1.8181373012117823E-3</v>
      </c>
      <c r="P568">
        <v>1.4309127622081865E-2</v>
      </c>
      <c r="Q568">
        <v>6.7031617326237939E-4</v>
      </c>
      <c r="R568">
        <v>1.7643329365168447E-3</v>
      </c>
      <c r="S568">
        <v>1.562419475736538E-2</v>
      </c>
      <c r="T568">
        <v>7.3251220919991222E-4</v>
      </c>
      <c r="U568">
        <v>1.8181373012117823E-3</v>
      </c>
      <c r="V568">
        <v>1.4309127622081865E-2</v>
      </c>
      <c r="W568">
        <v>0</v>
      </c>
      <c r="X568">
        <v>0</v>
      </c>
      <c r="Y568">
        <v>0</v>
      </c>
      <c r="Z568">
        <v>0</v>
      </c>
      <c r="AA568">
        <v>0</v>
      </c>
      <c r="AB568">
        <v>0</v>
      </c>
      <c r="AC568">
        <v>0</v>
      </c>
      <c r="AD568">
        <v>0</v>
      </c>
      <c r="AE568">
        <v>0</v>
      </c>
      <c r="AF568">
        <v>0</v>
      </c>
      <c r="AG568">
        <v>0</v>
      </c>
      <c r="AH568">
        <v>0</v>
      </c>
      <c r="AI568">
        <v>4.1894760828898717E-2</v>
      </c>
      <c r="AJ568">
        <v>0.11027080853230281</v>
      </c>
      <c r="AK568">
        <v>1.0652860061840033</v>
      </c>
      <c r="AL568">
        <v>4.9944014263630383E-2</v>
      </c>
      <c r="AM568">
        <v>0.12396390690080335</v>
      </c>
      <c r="AN568">
        <v>0.97562233786921826</v>
      </c>
      <c r="AO568">
        <v>4.1894760828898717E-2</v>
      </c>
      <c r="AP568">
        <v>0.11027080853230281</v>
      </c>
      <c r="AQ568">
        <v>1.0652860061840033</v>
      </c>
      <c r="AR568">
        <v>4.9944014263630383E-2</v>
      </c>
      <c r="AS568">
        <v>0.12396390690080335</v>
      </c>
      <c r="AT568">
        <v>0.97562233786921826</v>
      </c>
    </row>
    <row r="569" spans="1:46" x14ac:dyDescent="0.25">
      <c r="A569" s="21"/>
      <c r="B569" s="227"/>
      <c r="C569" s="18" t="s">
        <v>226</v>
      </c>
      <c r="D569">
        <v>1.7643329365168447E-3</v>
      </c>
      <c r="E569">
        <v>1.7643329365168447E-3</v>
      </c>
      <c r="F569">
        <v>0</v>
      </c>
      <c r="G569">
        <v>0</v>
      </c>
      <c r="H569">
        <v>0.11027080853230281</v>
      </c>
      <c r="I569">
        <v>0.11027080853230281</v>
      </c>
      <c r="K569">
        <v>1.7643329365168447E-3</v>
      </c>
      <c r="L569">
        <v>1.562419475736538E-2</v>
      </c>
      <c r="M569">
        <v>7.3251220919991222E-4</v>
      </c>
      <c r="N569">
        <v>1.8181373012117823E-3</v>
      </c>
      <c r="O569">
        <v>1.4309127622081865E-2</v>
      </c>
      <c r="P569">
        <v>6.144564921571811E-4</v>
      </c>
      <c r="Q569">
        <v>1.7643329365168447E-3</v>
      </c>
      <c r="R569">
        <v>1.562419475736538E-2</v>
      </c>
      <c r="S569">
        <v>7.3251220919991222E-4</v>
      </c>
      <c r="T569">
        <v>1.8181373012117823E-3</v>
      </c>
      <c r="U569">
        <v>1.4309127622081865E-2</v>
      </c>
      <c r="V569">
        <v>6.144564921571811E-4</v>
      </c>
      <c r="W569">
        <v>0</v>
      </c>
      <c r="X569">
        <v>0</v>
      </c>
      <c r="Y569">
        <v>0</v>
      </c>
      <c r="Z569">
        <v>0</v>
      </c>
      <c r="AA569">
        <v>0</v>
      </c>
      <c r="AB569">
        <v>0</v>
      </c>
      <c r="AC569">
        <v>0</v>
      </c>
      <c r="AD569">
        <v>0</v>
      </c>
      <c r="AE569">
        <v>0</v>
      </c>
      <c r="AF569">
        <v>0</v>
      </c>
      <c r="AG569">
        <v>0</v>
      </c>
      <c r="AH569">
        <v>0</v>
      </c>
      <c r="AI569">
        <v>0.11027080853230281</v>
      </c>
      <c r="AJ569">
        <v>1.0652860061840033</v>
      </c>
      <c r="AK569">
        <v>4.9944014263630383E-2</v>
      </c>
      <c r="AL569">
        <v>0.12396390690080335</v>
      </c>
      <c r="AM569">
        <v>0.97562233786921826</v>
      </c>
      <c r="AN569">
        <v>4.1894760828898717E-2</v>
      </c>
      <c r="AO569">
        <v>0.11027080853230281</v>
      </c>
      <c r="AP569">
        <v>1.0652860061840033</v>
      </c>
      <c r="AQ569">
        <v>4.9944014263630383E-2</v>
      </c>
      <c r="AR569">
        <v>0.12396390690080335</v>
      </c>
      <c r="AS569">
        <v>0.97562233786921826</v>
      </c>
      <c r="AT569">
        <v>4.1894760828898717E-2</v>
      </c>
    </row>
    <row r="570" spans="1:46" x14ac:dyDescent="0.25">
      <c r="A570" s="21" t="s">
        <v>148</v>
      </c>
      <c r="B570" s="227" t="s">
        <v>223</v>
      </c>
      <c r="C570" s="18" t="s">
        <v>224</v>
      </c>
      <c r="D570">
        <v>1.562419475736538E-2</v>
      </c>
      <c r="E570">
        <v>1.562419475736538E-2</v>
      </c>
      <c r="F570">
        <v>0</v>
      </c>
      <c r="G570">
        <v>0</v>
      </c>
      <c r="H570">
        <v>1.0652860061840033</v>
      </c>
      <c r="I570">
        <v>1.0652860061840033</v>
      </c>
      <c r="K570">
        <v>1.562419475736538E-2</v>
      </c>
      <c r="L570">
        <v>7.3251220919991222E-4</v>
      </c>
      <c r="M570">
        <v>1.8181373012117823E-3</v>
      </c>
      <c r="N570">
        <v>1.4309127622081865E-2</v>
      </c>
      <c r="O570">
        <v>6.144564921571811E-4</v>
      </c>
      <c r="P570">
        <v>1.6173051918071076E-3</v>
      </c>
      <c r="Q570">
        <v>1.562419475736538E-2</v>
      </c>
      <c r="R570">
        <v>7.3251220919991222E-4</v>
      </c>
      <c r="S570">
        <v>1.8181373012117823E-3</v>
      </c>
      <c r="T570">
        <v>1.4309127622081865E-2</v>
      </c>
      <c r="U570">
        <v>6.144564921571811E-4</v>
      </c>
      <c r="V570">
        <v>1.6173051918071076E-3</v>
      </c>
      <c r="W570">
        <v>0</v>
      </c>
      <c r="X570">
        <v>0</v>
      </c>
      <c r="Y570">
        <v>0</v>
      </c>
      <c r="Z570">
        <v>0</v>
      </c>
      <c r="AA570">
        <v>0</v>
      </c>
      <c r="AB570">
        <v>0</v>
      </c>
      <c r="AC570">
        <v>0</v>
      </c>
      <c r="AD570">
        <v>0</v>
      </c>
      <c r="AE570">
        <v>0</v>
      </c>
      <c r="AF570">
        <v>0</v>
      </c>
      <c r="AG570">
        <v>0</v>
      </c>
      <c r="AH570">
        <v>0</v>
      </c>
      <c r="AI570">
        <v>1.0652860061840033</v>
      </c>
      <c r="AJ570">
        <v>4.9944014263630383E-2</v>
      </c>
      <c r="AK570">
        <v>0.12396390690080335</v>
      </c>
      <c r="AL570">
        <v>0.97562233786921826</v>
      </c>
      <c r="AM570">
        <v>4.1894760828898717E-2</v>
      </c>
      <c r="AN570">
        <v>0.11027080853230281</v>
      </c>
      <c r="AO570">
        <v>1.0652860061840033</v>
      </c>
      <c r="AP570">
        <v>4.9944014263630383E-2</v>
      </c>
      <c r="AQ570">
        <v>0.12396390690080335</v>
      </c>
      <c r="AR570">
        <v>0.97562233786921826</v>
      </c>
      <c r="AS570">
        <v>4.1894760828898717E-2</v>
      </c>
      <c r="AT570">
        <v>0.11027080853230281</v>
      </c>
    </row>
    <row r="571" spans="1:46" x14ac:dyDescent="0.25">
      <c r="A571" s="21"/>
      <c r="B571" s="227"/>
      <c r="C571" s="18" t="s">
        <v>225</v>
      </c>
      <c r="D571">
        <v>7.3251220919991222E-4</v>
      </c>
      <c r="E571">
        <v>7.3251220919991222E-4</v>
      </c>
      <c r="F571">
        <v>0</v>
      </c>
      <c r="G571">
        <v>0</v>
      </c>
      <c r="H571">
        <v>4.9944014263630383E-2</v>
      </c>
      <c r="I571">
        <v>4.9944014263630383E-2</v>
      </c>
      <c r="K571">
        <v>7.3251220919991222E-4</v>
      </c>
      <c r="L571">
        <v>1.8181373012117823E-3</v>
      </c>
      <c r="M571">
        <v>1.4309127622081865E-2</v>
      </c>
      <c r="N571">
        <v>6.144564921571811E-4</v>
      </c>
      <c r="O571">
        <v>1.6173051918071076E-3</v>
      </c>
      <c r="P571">
        <v>1.0652860061840031E-2</v>
      </c>
      <c r="Q571">
        <v>7.3251220919991222E-4</v>
      </c>
      <c r="R571">
        <v>1.8181373012117823E-3</v>
      </c>
      <c r="S571">
        <v>1.4309127622081865E-2</v>
      </c>
      <c r="T571">
        <v>6.144564921571811E-4</v>
      </c>
      <c r="U571">
        <v>1.6173051918071076E-3</v>
      </c>
      <c r="V571">
        <v>1.0652860061840031E-2</v>
      </c>
      <c r="W571">
        <v>0</v>
      </c>
      <c r="X571">
        <v>0</v>
      </c>
      <c r="Y571">
        <v>0</v>
      </c>
      <c r="Z571">
        <v>0</v>
      </c>
      <c r="AA571">
        <v>0</v>
      </c>
      <c r="AB571">
        <v>0</v>
      </c>
      <c r="AC571">
        <v>0</v>
      </c>
      <c r="AD571">
        <v>0</v>
      </c>
      <c r="AE571">
        <v>0</v>
      </c>
      <c r="AF571">
        <v>0</v>
      </c>
      <c r="AG571">
        <v>0</v>
      </c>
      <c r="AH571">
        <v>0</v>
      </c>
      <c r="AI571">
        <v>4.9944014263630383E-2</v>
      </c>
      <c r="AJ571">
        <v>0.12396390690080335</v>
      </c>
      <c r="AK571">
        <v>0.97562233786921826</v>
      </c>
      <c r="AL571">
        <v>4.1894760828898717E-2</v>
      </c>
      <c r="AM571">
        <v>0.11027080853230281</v>
      </c>
      <c r="AN571">
        <v>1.0652860061840031E-2</v>
      </c>
      <c r="AO571">
        <v>4.9944014263630383E-2</v>
      </c>
      <c r="AP571">
        <v>0.12396390690080335</v>
      </c>
      <c r="AQ571">
        <v>0.97562233786921826</v>
      </c>
      <c r="AR571">
        <v>4.1894760828898717E-2</v>
      </c>
      <c r="AS571">
        <v>0.11027080853230281</v>
      </c>
      <c r="AT571">
        <v>1.0652860061840031E-2</v>
      </c>
    </row>
    <row r="572" spans="1:46" x14ac:dyDescent="0.25">
      <c r="A572" s="21"/>
      <c r="B572" s="227"/>
      <c r="C572" s="18" t="s">
        <v>226</v>
      </c>
      <c r="D572">
        <v>1.8181373012117823E-3</v>
      </c>
      <c r="E572">
        <v>1.8181373012117823E-3</v>
      </c>
      <c r="F572">
        <v>0</v>
      </c>
      <c r="G572">
        <v>0</v>
      </c>
      <c r="H572">
        <v>0.12396390690080335</v>
      </c>
      <c r="I572">
        <v>0.12396390690080335</v>
      </c>
      <c r="K572">
        <v>1.8181373012117823E-3</v>
      </c>
      <c r="L572">
        <v>1.4309127622081865E-2</v>
      </c>
      <c r="M572">
        <v>6.144564921571811E-4</v>
      </c>
      <c r="N572">
        <v>1.6173051918071076E-3</v>
      </c>
      <c r="O572">
        <v>1.0652860061840031E-2</v>
      </c>
      <c r="P572">
        <v>4.9944014263630378E-4</v>
      </c>
      <c r="Q572">
        <v>1.8181373012117823E-3</v>
      </c>
      <c r="R572">
        <v>1.4309127622081865E-2</v>
      </c>
      <c r="S572">
        <v>6.144564921571811E-4</v>
      </c>
      <c r="T572">
        <v>1.6173051918071076E-3</v>
      </c>
      <c r="U572">
        <v>1.0652860061840031E-2</v>
      </c>
      <c r="V572">
        <v>4.9944014263630378E-4</v>
      </c>
      <c r="W572">
        <v>0</v>
      </c>
      <c r="X572">
        <v>0</v>
      </c>
      <c r="Y572">
        <v>0</v>
      </c>
      <c r="Z572">
        <v>0</v>
      </c>
      <c r="AA572">
        <v>0</v>
      </c>
      <c r="AB572">
        <v>0</v>
      </c>
      <c r="AC572">
        <v>0</v>
      </c>
      <c r="AD572">
        <v>0</v>
      </c>
      <c r="AE572">
        <v>0</v>
      </c>
      <c r="AF572">
        <v>0</v>
      </c>
      <c r="AG572">
        <v>0</v>
      </c>
      <c r="AH572">
        <v>0</v>
      </c>
      <c r="AI572">
        <v>0.12396390690080335</v>
      </c>
      <c r="AJ572">
        <v>0.97562233786921826</v>
      </c>
      <c r="AK572">
        <v>4.1894760828898717E-2</v>
      </c>
      <c r="AL572">
        <v>0.11027080853230281</v>
      </c>
      <c r="AM572">
        <v>1.0652860061840031E-2</v>
      </c>
      <c r="AN572">
        <v>4.9944014263630378E-4</v>
      </c>
      <c r="AO572">
        <v>0.12396390690080335</v>
      </c>
      <c r="AP572">
        <v>0.97562233786921826</v>
      </c>
      <c r="AQ572">
        <v>4.1894760828898717E-2</v>
      </c>
      <c r="AR572">
        <v>0.11027080853230281</v>
      </c>
      <c r="AS572">
        <v>1.0652860061840031E-2</v>
      </c>
      <c r="AT572">
        <v>4.9944014263630378E-4</v>
      </c>
    </row>
    <row r="573" spans="1:46" x14ac:dyDescent="0.25">
      <c r="A573" s="21"/>
      <c r="B573" s="227" t="s">
        <v>227</v>
      </c>
      <c r="C573" s="18" t="s">
        <v>224</v>
      </c>
      <c r="D573">
        <v>1.4309127622081865E-2</v>
      </c>
      <c r="E573">
        <v>1.4309127622081865E-2</v>
      </c>
      <c r="F573">
        <v>0</v>
      </c>
      <c r="G573">
        <v>0</v>
      </c>
      <c r="H573">
        <v>0.97562233786921826</v>
      </c>
      <c r="I573">
        <v>0.97562233786921826</v>
      </c>
      <c r="K573">
        <v>1.4309127622081865E-2</v>
      </c>
      <c r="L573">
        <v>6.144564921571811E-4</v>
      </c>
      <c r="M573">
        <v>1.6173051918071076E-3</v>
      </c>
      <c r="N573">
        <v>1.0652860061840031E-2</v>
      </c>
      <c r="O573">
        <v>4.9944014263630378E-4</v>
      </c>
      <c r="P573">
        <v>1.2396390690080333E-3</v>
      </c>
      <c r="Q573">
        <v>1.4309127622081865E-2</v>
      </c>
      <c r="R573">
        <v>6.144564921571811E-4</v>
      </c>
      <c r="S573">
        <v>1.6173051918071076E-3</v>
      </c>
      <c r="T573">
        <v>1.0652860061840031E-2</v>
      </c>
      <c r="U573">
        <v>4.9944014263630378E-4</v>
      </c>
      <c r="V573">
        <v>1.2396390690080333E-3</v>
      </c>
      <c r="W573">
        <v>0</v>
      </c>
      <c r="X573">
        <v>0</v>
      </c>
      <c r="Y573">
        <v>0</v>
      </c>
      <c r="Z573">
        <v>0</v>
      </c>
      <c r="AA573">
        <v>0</v>
      </c>
      <c r="AB573">
        <v>0</v>
      </c>
      <c r="AC573">
        <v>0</v>
      </c>
      <c r="AD573">
        <v>0</v>
      </c>
      <c r="AE573">
        <v>0</v>
      </c>
      <c r="AF573">
        <v>0</v>
      </c>
      <c r="AG573">
        <v>0</v>
      </c>
      <c r="AH573">
        <v>0</v>
      </c>
      <c r="AI573">
        <v>0.97562233786921826</v>
      </c>
      <c r="AJ573">
        <v>4.1894760828898717E-2</v>
      </c>
      <c r="AK573">
        <v>0.11027080853230281</v>
      </c>
      <c r="AL573">
        <v>1.0652860061840031E-2</v>
      </c>
      <c r="AM573">
        <v>4.9944014263630378E-4</v>
      </c>
      <c r="AN573">
        <v>1.2396390690080333E-3</v>
      </c>
      <c r="AO573">
        <v>0.97562233786921826</v>
      </c>
      <c r="AP573">
        <v>4.1894760828898717E-2</v>
      </c>
      <c r="AQ573">
        <v>0.11027080853230281</v>
      </c>
      <c r="AR573">
        <v>1.0652860061840031E-2</v>
      </c>
      <c r="AS573">
        <v>4.9944014263630378E-4</v>
      </c>
      <c r="AT573">
        <v>1.2396390690080333E-3</v>
      </c>
    </row>
    <row r="574" spans="1:46" x14ac:dyDescent="0.25">
      <c r="A574" s="21"/>
      <c r="B574" s="227"/>
      <c r="C574" s="18" t="s">
        <v>225</v>
      </c>
      <c r="D574">
        <v>6.144564921571811E-4</v>
      </c>
      <c r="E574">
        <v>6.144564921571811E-4</v>
      </c>
      <c r="F574">
        <v>0</v>
      </c>
      <c r="G574">
        <v>0</v>
      </c>
      <c r="H574">
        <v>4.1894760828898717E-2</v>
      </c>
      <c r="I574">
        <v>4.1894760828898717E-2</v>
      </c>
      <c r="K574">
        <v>6.144564921571811E-4</v>
      </c>
      <c r="L574">
        <v>1.6173051918071076E-3</v>
      </c>
      <c r="M574">
        <v>1.0652860061840031E-2</v>
      </c>
      <c r="N574">
        <v>4.9944014263630378E-4</v>
      </c>
      <c r="O574">
        <v>1.2396390690080333E-3</v>
      </c>
      <c r="P574">
        <v>9.7562233786921814E-3</v>
      </c>
      <c r="Q574">
        <v>6.144564921571811E-4</v>
      </c>
      <c r="R574">
        <v>1.6173051918071076E-3</v>
      </c>
      <c r="S574">
        <v>1.0652860061840031E-2</v>
      </c>
      <c r="T574">
        <v>4.9944014263630378E-4</v>
      </c>
      <c r="U574">
        <v>1.2396390690080333E-3</v>
      </c>
      <c r="V574">
        <v>9.7562233786921814E-3</v>
      </c>
      <c r="W574">
        <v>0</v>
      </c>
      <c r="X574">
        <v>0</v>
      </c>
      <c r="Y574">
        <v>0</v>
      </c>
      <c r="Z574">
        <v>0</v>
      </c>
      <c r="AA574">
        <v>0</v>
      </c>
      <c r="AB574">
        <v>0</v>
      </c>
      <c r="AC574">
        <v>0</v>
      </c>
      <c r="AD574">
        <v>0</v>
      </c>
      <c r="AE574">
        <v>0</v>
      </c>
      <c r="AF574">
        <v>0</v>
      </c>
      <c r="AG574">
        <v>0</v>
      </c>
      <c r="AH574">
        <v>0</v>
      </c>
      <c r="AI574">
        <v>4.1894760828898717E-2</v>
      </c>
      <c r="AJ574">
        <v>0.11027080853230281</v>
      </c>
      <c r="AK574">
        <v>1.0652860061840031E-2</v>
      </c>
      <c r="AL574">
        <v>4.9944014263630378E-4</v>
      </c>
      <c r="AM574">
        <v>1.2396390690080333E-3</v>
      </c>
      <c r="AN574">
        <v>9.7562233786921814E-3</v>
      </c>
      <c r="AO574">
        <v>4.1894760828898717E-2</v>
      </c>
      <c r="AP574">
        <v>0.11027080853230281</v>
      </c>
      <c r="AQ574">
        <v>1.0652860061840031E-2</v>
      </c>
      <c r="AR574">
        <v>4.9944014263630378E-4</v>
      </c>
      <c r="AS574">
        <v>1.2396390690080333E-3</v>
      </c>
      <c r="AT574">
        <v>9.7562233786921814E-3</v>
      </c>
    </row>
    <row r="575" spans="1:46" x14ac:dyDescent="0.25">
      <c r="A575" s="21"/>
      <c r="B575" s="227"/>
      <c r="C575" s="18" t="s">
        <v>226</v>
      </c>
      <c r="D575">
        <v>1.6173051918071076E-3</v>
      </c>
      <c r="E575">
        <v>1.6173051918071076E-3</v>
      </c>
      <c r="F575">
        <v>0</v>
      </c>
      <c r="G575">
        <v>0</v>
      </c>
      <c r="H575">
        <v>0.11027080853230281</v>
      </c>
      <c r="I575">
        <v>0.11027080853230281</v>
      </c>
      <c r="K575">
        <v>1.6173051918071076E-3</v>
      </c>
      <c r="L575">
        <v>1.0652860061840031E-2</v>
      </c>
      <c r="M575">
        <v>4.9944014263630378E-4</v>
      </c>
      <c r="N575">
        <v>1.2396390690080333E-3</v>
      </c>
      <c r="O575">
        <v>9.7562233786921814E-3</v>
      </c>
      <c r="P575">
        <v>4.1894760828898713E-4</v>
      </c>
      <c r="Q575">
        <v>1.6173051918071076E-3</v>
      </c>
      <c r="R575">
        <v>1.0652860061840031E-2</v>
      </c>
      <c r="S575">
        <v>4.9944014263630378E-4</v>
      </c>
      <c r="T575">
        <v>1.2396390690080333E-3</v>
      </c>
      <c r="U575">
        <v>9.7562233786921814E-3</v>
      </c>
      <c r="V575">
        <v>4.1894760828898713E-4</v>
      </c>
      <c r="W575">
        <v>0</v>
      </c>
      <c r="X575">
        <v>0</v>
      </c>
      <c r="Y575">
        <v>0</v>
      </c>
      <c r="Z575">
        <v>0</v>
      </c>
      <c r="AA575">
        <v>0</v>
      </c>
      <c r="AB575">
        <v>0</v>
      </c>
      <c r="AC575">
        <v>0</v>
      </c>
      <c r="AD575">
        <v>0</v>
      </c>
      <c r="AE575">
        <v>0</v>
      </c>
      <c r="AF575">
        <v>0</v>
      </c>
      <c r="AG575">
        <v>0</v>
      </c>
      <c r="AH575">
        <v>0</v>
      </c>
      <c r="AI575">
        <v>0.11027080853230281</v>
      </c>
      <c r="AJ575">
        <v>1.0652860061840031E-2</v>
      </c>
      <c r="AK575">
        <v>4.9944014263630378E-4</v>
      </c>
      <c r="AL575">
        <v>1.2396390690080333E-3</v>
      </c>
      <c r="AM575">
        <v>9.7562233786921814E-3</v>
      </c>
      <c r="AN575">
        <v>4.1894760828898713E-4</v>
      </c>
      <c r="AO575">
        <v>0.11027080853230281</v>
      </c>
      <c r="AP575">
        <v>1.0652860061840031E-2</v>
      </c>
      <c r="AQ575">
        <v>4.9944014263630378E-4</v>
      </c>
      <c r="AR575">
        <v>1.2396390690080333E-3</v>
      </c>
      <c r="AS575">
        <v>9.7562233786921814E-3</v>
      </c>
      <c r="AT575">
        <v>4.1894760828898713E-4</v>
      </c>
    </row>
    <row r="576" spans="1:46" x14ac:dyDescent="0.25">
      <c r="A576" s="21" t="s">
        <v>149</v>
      </c>
      <c r="B576" s="227" t="s">
        <v>223</v>
      </c>
      <c r="C576" s="18" t="s">
        <v>224</v>
      </c>
      <c r="D576">
        <v>1.0652860061840031E-2</v>
      </c>
      <c r="E576">
        <v>1.0652860061840031E-2</v>
      </c>
      <c r="F576">
        <v>0</v>
      </c>
      <c r="G576">
        <v>0</v>
      </c>
      <c r="H576">
        <v>1.0652860061840031E-2</v>
      </c>
      <c r="I576">
        <v>1.0652860061840031E-2</v>
      </c>
      <c r="K576">
        <v>1.0652860061840031E-2</v>
      </c>
      <c r="L576">
        <v>4.9944014263630378E-4</v>
      </c>
      <c r="M576">
        <v>1.2396390690080333E-3</v>
      </c>
      <c r="N576">
        <v>9.7562233786921814E-3</v>
      </c>
      <c r="O576">
        <v>4.1894760828898713E-4</v>
      </c>
      <c r="P576">
        <v>1.1027080853230279E-3</v>
      </c>
      <c r="Q576">
        <v>1.0652860061840031E-2</v>
      </c>
      <c r="R576">
        <v>4.9944014263630378E-4</v>
      </c>
      <c r="S576">
        <v>1.2396390690080333E-3</v>
      </c>
      <c r="T576">
        <v>9.7562233786921814E-3</v>
      </c>
      <c r="U576">
        <v>4.1894760828898713E-4</v>
      </c>
      <c r="V576">
        <v>1.1027080853230279E-3</v>
      </c>
      <c r="W576">
        <v>0</v>
      </c>
      <c r="X576">
        <v>0</v>
      </c>
      <c r="Y576">
        <v>0</v>
      </c>
      <c r="Z576">
        <v>0</v>
      </c>
      <c r="AA576">
        <v>0</v>
      </c>
      <c r="AB576">
        <v>0</v>
      </c>
      <c r="AC576">
        <v>0</v>
      </c>
      <c r="AD576">
        <v>0</v>
      </c>
      <c r="AE576">
        <v>0</v>
      </c>
      <c r="AF576">
        <v>0</v>
      </c>
      <c r="AG576">
        <v>0</v>
      </c>
      <c r="AH576">
        <v>0</v>
      </c>
      <c r="AI576">
        <v>1.0652860061840031E-2</v>
      </c>
      <c r="AJ576">
        <v>4.9944014263630378E-4</v>
      </c>
      <c r="AK576">
        <v>1.2396390690080333E-3</v>
      </c>
      <c r="AL576">
        <v>9.7562233786921814E-3</v>
      </c>
      <c r="AM576">
        <v>4.1894760828898713E-4</v>
      </c>
      <c r="AN576">
        <v>1.1027080853230279E-3</v>
      </c>
      <c r="AO576">
        <v>1.0652860061840031E-2</v>
      </c>
      <c r="AP576">
        <v>4.9944014263630378E-4</v>
      </c>
      <c r="AQ576">
        <v>1.2396390690080333E-3</v>
      </c>
      <c r="AR576">
        <v>9.7562233786921814E-3</v>
      </c>
      <c r="AS576">
        <v>4.1894760828898713E-4</v>
      </c>
      <c r="AT576">
        <v>1.1027080853230279E-3</v>
      </c>
    </row>
    <row r="577" spans="1:46" x14ac:dyDescent="0.25">
      <c r="A577" s="21"/>
      <c r="B577" s="227"/>
      <c r="C577" s="18" t="s">
        <v>225</v>
      </c>
      <c r="D577">
        <v>4.9944014263630378E-4</v>
      </c>
      <c r="E577">
        <v>4.9944014263630378E-4</v>
      </c>
      <c r="F577">
        <v>0</v>
      </c>
      <c r="G577">
        <v>0</v>
      </c>
      <c r="H577">
        <v>4.9944014263630378E-4</v>
      </c>
      <c r="I577">
        <v>4.9944014263630378E-4</v>
      </c>
      <c r="K577">
        <v>4.9944014263630378E-4</v>
      </c>
      <c r="L577">
        <v>1.2396390690080333E-3</v>
      </c>
      <c r="M577">
        <v>9.7562233786921814E-3</v>
      </c>
      <c r="N577">
        <v>4.1894760828898713E-4</v>
      </c>
      <c r="O577">
        <v>1.1027080853230279E-3</v>
      </c>
      <c r="P577">
        <v>0.24714635343468874</v>
      </c>
      <c r="Q577">
        <v>4.9944014263630378E-4</v>
      </c>
      <c r="R577">
        <v>1.2396390690080333E-3</v>
      </c>
      <c r="S577">
        <v>9.7562233786921814E-3</v>
      </c>
      <c r="T577">
        <v>4.1894760828898713E-4</v>
      </c>
      <c r="U577">
        <v>1.1027080853230279E-3</v>
      </c>
      <c r="V577">
        <v>0.24714635343468874</v>
      </c>
      <c r="W577">
        <v>0</v>
      </c>
      <c r="X577">
        <v>0</v>
      </c>
      <c r="Y577">
        <v>0</v>
      </c>
      <c r="Z577">
        <v>0</v>
      </c>
      <c r="AA577">
        <v>0</v>
      </c>
      <c r="AB577">
        <v>3.9580138362893856E-3</v>
      </c>
      <c r="AC577">
        <v>0</v>
      </c>
      <c r="AD577">
        <v>0</v>
      </c>
      <c r="AE577">
        <v>0</v>
      </c>
      <c r="AF577">
        <v>0</v>
      </c>
      <c r="AG577">
        <v>0</v>
      </c>
      <c r="AH577">
        <v>3.9580138362893856E-3</v>
      </c>
      <c r="AI577">
        <v>4.9944014263630378E-4</v>
      </c>
      <c r="AJ577">
        <v>1.2396390690080333E-3</v>
      </c>
      <c r="AK577">
        <v>9.7562233786921814E-3</v>
      </c>
      <c r="AL577">
        <v>4.1894760828898713E-4</v>
      </c>
      <c r="AM577">
        <v>1.1027080853230279E-3</v>
      </c>
      <c r="AN577">
        <v>0.25110436727097812</v>
      </c>
      <c r="AO577">
        <v>4.9944014263630378E-4</v>
      </c>
      <c r="AP577">
        <v>1.2396390690080333E-3</v>
      </c>
      <c r="AQ577">
        <v>9.7562233786921814E-3</v>
      </c>
      <c r="AR577">
        <v>4.1894760828898713E-4</v>
      </c>
      <c r="AS577">
        <v>1.1027080853230279E-3</v>
      </c>
      <c r="AT577">
        <v>0.25110436727097812</v>
      </c>
    </row>
    <row r="578" spans="1:46" x14ac:dyDescent="0.25">
      <c r="A578" s="21"/>
      <c r="B578" s="227"/>
      <c r="C578" s="18" t="s">
        <v>226</v>
      </c>
      <c r="D578">
        <v>1.2396390690080333E-3</v>
      </c>
      <c r="E578">
        <v>1.2396390690080333E-3</v>
      </c>
      <c r="F578">
        <v>0</v>
      </c>
      <c r="G578">
        <v>0</v>
      </c>
      <c r="H578">
        <v>1.2396390690080333E-3</v>
      </c>
      <c r="I578">
        <v>1.2396390690080333E-3</v>
      </c>
      <c r="K578">
        <v>1.2396390690080333E-3</v>
      </c>
      <c r="L578">
        <v>9.7562233786921814E-3</v>
      </c>
      <c r="M578">
        <v>4.1894760828898713E-4</v>
      </c>
      <c r="N578">
        <v>1.1027080853230279E-3</v>
      </c>
      <c r="O578">
        <v>0.24714635343468874</v>
      </c>
      <c r="P578">
        <v>1.1587011309162247E-2</v>
      </c>
      <c r="Q578">
        <v>1.2396390690080333E-3</v>
      </c>
      <c r="R578">
        <v>9.7562233786921814E-3</v>
      </c>
      <c r="S578">
        <v>4.1894760828898713E-4</v>
      </c>
      <c r="T578">
        <v>1.1027080853230279E-3</v>
      </c>
      <c r="U578">
        <v>0.24714635343468874</v>
      </c>
      <c r="V578">
        <v>1.1587011309162247E-2</v>
      </c>
      <c r="W578">
        <v>0</v>
      </c>
      <c r="X578">
        <v>0</v>
      </c>
      <c r="Y578">
        <v>0</v>
      </c>
      <c r="Z578">
        <v>0</v>
      </c>
      <c r="AA578">
        <v>3.9580138362893856E-3</v>
      </c>
      <c r="AB578">
        <v>6.639057261582852E-4</v>
      </c>
      <c r="AC578">
        <v>0</v>
      </c>
      <c r="AD578">
        <v>0</v>
      </c>
      <c r="AE578">
        <v>0</v>
      </c>
      <c r="AF578">
        <v>0</v>
      </c>
      <c r="AG578">
        <v>3.9580138362893856E-3</v>
      </c>
      <c r="AH578">
        <v>6.639057261582852E-4</v>
      </c>
      <c r="AI578">
        <v>1.2396390690080333E-3</v>
      </c>
      <c r="AJ578">
        <v>9.7562233786921814E-3</v>
      </c>
      <c r="AK578">
        <v>4.1894760828898713E-4</v>
      </c>
      <c r="AL578">
        <v>1.1027080853230279E-3</v>
      </c>
      <c r="AM578">
        <v>0.25110436727097812</v>
      </c>
      <c r="AN578">
        <v>1.2250917035320533E-2</v>
      </c>
      <c r="AO578">
        <v>1.2396390690080333E-3</v>
      </c>
      <c r="AP578">
        <v>9.7562233786921814E-3</v>
      </c>
      <c r="AQ578">
        <v>4.1894760828898713E-4</v>
      </c>
      <c r="AR578">
        <v>1.1027080853230279E-3</v>
      </c>
      <c r="AS578">
        <v>0.25110436727097812</v>
      </c>
      <c r="AT578">
        <v>1.2250917035320533E-2</v>
      </c>
    </row>
    <row r="579" spans="1:46" x14ac:dyDescent="0.25">
      <c r="A579" s="21"/>
      <c r="B579" s="227" t="s">
        <v>227</v>
      </c>
      <c r="C579" s="18" t="s">
        <v>224</v>
      </c>
      <c r="D579">
        <v>9.7562233786921814E-3</v>
      </c>
      <c r="E579">
        <v>9.7562233786921814E-3</v>
      </c>
      <c r="F579">
        <v>0</v>
      </c>
      <c r="G579">
        <v>0</v>
      </c>
      <c r="H579">
        <v>9.7562233786921814E-3</v>
      </c>
      <c r="I579">
        <v>9.7562233786921814E-3</v>
      </c>
      <c r="K579">
        <v>9.7562233786921814E-3</v>
      </c>
      <c r="L579">
        <v>4.1894760828898713E-4</v>
      </c>
      <c r="M579">
        <v>1.1027080853230279E-3</v>
      </c>
      <c r="N579">
        <v>0.24714635343468874</v>
      </c>
      <c r="O579">
        <v>1.1587011309162247E-2</v>
      </c>
      <c r="P579">
        <v>2.8759626400986376E-2</v>
      </c>
      <c r="Q579">
        <v>9.7562233786921814E-3</v>
      </c>
      <c r="R579">
        <v>4.1894760828898713E-4</v>
      </c>
      <c r="S579">
        <v>1.1027080853230279E-3</v>
      </c>
      <c r="T579">
        <v>0.24714635343468874</v>
      </c>
      <c r="U579">
        <v>1.1587011309162247E-2</v>
      </c>
      <c r="V579">
        <v>2.8759626400986376E-2</v>
      </c>
      <c r="W579">
        <v>0</v>
      </c>
      <c r="X579">
        <v>0</v>
      </c>
      <c r="Y579">
        <v>0</v>
      </c>
      <c r="Z579">
        <v>3.9580138362893856E-3</v>
      </c>
      <c r="AA579">
        <v>6.639057261582852E-4</v>
      </c>
      <c r="AB579">
        <v>1.2546472532712696E-3</v>
      </c>
      <c r="AC579">
        <v>0</v>
      </c>
      <c r="AD579">
        <v>0</v>
      </c>
      <c r="AE579">
        <v>0</v>
      </c>
      <c r="AF579">
        <v>3.9580138362893856E-3</v>
      </c>
      <c r="AG579">
        <v>6.639057261582852E-4</v>
      </c>
      <c r="AH579">
        <v>1.2546472532712696E-3</v>
      </c>
      <c r="AI579">
        <v>9.7562233786921814E-3</v>
      </c>
      <c r="AJ579">
        <v>4.1894760828898713E-4</v>
      </c>
      <c r="AK579">
        <v>1.1027080853230279E-3</v>
      </c>
      <c r="AL579">
        <v>0.25110436727097812</v>
      </c>
      <c r="AM579">
        <v>1.2250917035320533E-2</v>
      </c>
      <c r="AN579">
        <v>3.0014273654257646E-2</v>
      </c>
      <c r="AO579">
        <v>9.7562233786921814E-3</v>
      </c>
      <c r="AP579">
        <v>4.1894760828898713E-4</v>
      </c>
      <c r="AQ579">
        <v>1.1027080853230279E-3</v>
      </c>
      <c r="AR579">
        <v>0.25110436727097812</v>
      </c>
      <c r="AS579">
        <v>1.2250917035320533E-2</v>
      </c>
      <c r="AT579">
        <v>3.0014273654257646E-2</v>
      </c>
    </row>
    <row r="580" spans="1:46" x14ac:dyDescent="0.25">
      <c r="A580" s="21"/>
      <c r="B580" s="227"/>
      <c r="C580" s="18" t="s">
        <v>225</v>
      </c>
      <c r="D580">
        <v>4.1894760828898713E-4</v>
      </c>
      <c r="E580">
        <v>4.1894760828898713E-4</v>
      </c>
      <c r="F580">
        <v>0</v>
      </c>
      <c r="G580">
        <v>0</v>
      </c>
      <c r="H580">
        <v>4.1894760828898713E-4</v>
      </c>
      <c r="I580">
        <v>4.1894760828898713E-4</v>
      </c>
      <c r="K580">
        <v>4.1894760828898713E-4</v>
      </c>
      <c r="L580">
        <v>1.1027080853230279E-3</v>
      </c>
      <c r="M580">
        <v>0.24714635343468874</v>
      </c>
      <c r="N580">
        <v>1.1587011309162247E-2</v>
      </c>
      <c r="O580">
        <v>2.8759626400986376E-2</v>
      </c>
      <c r="P580">
        <v>0.2263443823856586</v>
      </c>
      <c r="Q580">
        <v>4.1894760828898713E-4</v>
      </c>
      <c r="R580">
        <v>1.1027080853230279E-3</v>
      </c>
      <c r="S580">
        <v>0.24714635343468874</v>
      </c>
      <c r="T580">
        <v>1.1587011309162247E-2</v>
      </c>
      <c r="U580">
        <v>2.8759626400986376E-2</v>
      </c>
      <c r="V580">
        <v>0.2263443823856586</v>
      </c>
      <c r="W580">
        <v>0</v>
      </c>
      <c r="X580">
        <v>0</v>
      </c>
      <c r="Y580">
        <v>3.9580138362893856E-3</v>
      </c>
      <c r="Z580">
        <v>6.639057261582852E-4</v>
      </c>
      <c r="AA580">
        <v>1.2546472532712696E-3</v>
      </c>
      <c r="AB580">
        <v>3.4525265466894715E-3</v>
      </c>
      <c r="AC580">
        <v>0</v>
      </c>
      <c r="AD580">
        <v>0</v>
      </c>
      <c r="AE580">
        <v>3.9580138362893856E-3</v>
      </c>
      <c r="AF580">
        <v>6.639057261582852E-4</v>
      </c>
      <c r="AG580">
        <v>1.2546472532712696E-3</v>
      </c>
      <c r="AH580">
        <v>3.4525265466894715E-3</v>
      </c>
      <c r="AI580">
        <v>4.1894760828898713E-4</v>
      </c>
      <c r="AJ580">
        <v>1.1027080853230279E-3</v>
      </c>
      <c r="AK580">
        <v>0.25110436727097812</v>
      </c>
      <c r="AL580">
        <v>1.2250917035320533E-2</v>
      </c>
      <c r="AM580">
        <v>3.0014273654257646E-2</v>
      </c>
      <c r="AN580">
        <v>0.22979690893234808</v>
      </c>
      <c r="AO580">
        <v>4.1894760828898713E-4</v>
      </c>
      <c r="AP580">
        <v>1.1027080853230279E-3</v>
      </c>
      <c r="AQ580">
        <v>0.25110436727097812</v>
      </c>
      <c r="AR580">
        <v>1.2250917035320533E-2</v>
      </c>
      <c r="AS580">
        <v>3.0014273654257646E-2</v>
      </c>
      <c r="AT580">
        <v>0.22979690893234808</v>
      </c>
    </row>
    <row r="581" spans="1:46" x14ac:dyDescent="0.25">
      <c r="A581" s="21"/>
      <c r="B581" s="227"/>
      <c r="C581" s="18" t="s">
        <v>226</v>
      </c>
      <c r="D581">
        <v>1.1027080853230279E-3</v>
      </c>
      <c r="E581">
        <v>1.1027080853230279E-3</v>
      </c>
      <c r="F581">
        <v>0</v>
      </c>
      <c r="G581">
        <v>0</v>
      </c>
      <c r="H581">
        <v>1.1027080853230279E-3</v>
      </c>
      <c r="I581">
        <v>1.1027080853230279E-3</v>
      </c>
      <c r="K581">
        <v>1.1027080853230279E-3</v>
      </c>
      <c r="L581">
        <v>0.24714635343468874</v>
      </c>
      <c r="M581">
        <v>1.1587011309162247E-2</v>
      </c>
      <c r="N581">
        <v>2.8759626400986376E-2</v>
      </c>
      <c r="O581">
        <v>0.2263443823856586</v>
      </c>
      <c r="P581">
        <v>9.7195845123045008E-3</v>
      </c>
      <c r="Q581">
        <v>1.1027080853230279E-3</v>
      </c>
      <c r="R581">
        <v>0.24714635343468874</v>
      </c>
      <c r="S581">
        <v>1.1587011309162247E-2</v>
      </c>
      <c r="T581">
        <v>2.8759626400986376E-2</v>
      </c>
      <c r="U581">
        <v>0.2263443823856586</v>
      </c>
      <c r="V581">
        <v>9.7195845123045008E-3</v>
      </c>
      <c r="W581">
        <v>0</v>
      </c>
      <c r="X581">
        <v>3.9580138362893856E-3</v>
      </c>
      <c r="Y581">
        <v>6.639057261582852E-4</v>
      </c>
      <c r="Z581">
        <v>1.2546472532712696E-3</v>
      </c>
      <c r="AA581">
        <v>3.4525265466894715E-3</v>
      </c>
      <c r="AB581">
        <v>5.7394292171218067E-4</v>
      </c>
      <c r="AC581">
        <v>0</v>
      </c>
      <c r="AD581">
        <v>3.9580138362893856E-3</v>
      </c>
      <c r="AE581">
        <v>6.639057261582852E-4</v>
      </c>
      <c r="AF581">
        <v>1.2546472532712696E-3</v>
      </c>
      <c r="AG581">
        <v>3.4525265466894715E-3</v>
      </c>
      <c r="AH581">
        <v>5.7394292171218067E-4</v>
      </c>
      <c r="AI581">
        <v>1.1027080853230279E-3</v>
      </c>
      <c r="AJ581">
        <v>0.25110436727097812</v>
      </c>
      <c r="AK581">
        <v>1.2250917035320533E-2</v>
      </c>
      <c r="AL581">
        <v>3.0014273654257646E-2</v>
      </c>
      <c r="AM581">
        <v>0.22979690893234808</v>
      </c>
      <c r="AN581">
        <v>1.0293527434016682E-2</v>
      </c>
      <c r="AO581">
        <v>1.1027080853230279E-3</v>
      </c>
      <c r="AP581">
        <v>0.25110436727097812</v>
      </c>
      <c r="AQ581">
        <v>1.2250917035320533E-2</v>
      </c>
      <c r="AR581">
        <v>3.0014273654257646E-2</v>
      </c>
      <c r="AS581">
        <v>0.22979690893234808</v>
      </c>
      <c r="AT581">
        <v>1.0293527434016682E-2</v>
      </c>
    </row>
    <row r="582" spans="1:46" x14ac:dyDescent="0.25">
      <c r="A582" s="21" t="s">
        <v>151</v>
      </c>
      <c r="B582" s="227" t="s">
        <v>223</v>
      </c>
      <c r="C582" s="18" t="s">
        <v>224</v>
      </c>
      <c r="D582">
        <v>0.24714635343468874</v>
      </c>
      <c r="E582">
        <v>0.24714635343468874</v>
      </c>
      <c r="F582">
        <v>3.9580138362893856E-3</v>
      </c>
      <c r="G582">
        <v>3.9580138362893856E-3</v>
      </c>
      <c r="H582">
        <v>0.25110436727097812</v>
      </c>
      <c r="I582">
        <v>0.25110436727097812</v>
      </c>
      <c r="K582">
        <v>0.24714635343468874</v>
      </c>
      <c r="L582">
        <v>1.1587011309162247E-2</v>
      </c>
      <c r="M582">
        <v>2.8759626400986376E-2</v>
      </c>
      <c r="N582">
        <v>0.2263443823856586</v>
      </c>
      <c r="O582">
        <v>9.7195845123045008E-3</v>
      </c>
      <c r="P582">
        <v>2.5582827579494247E-2</v>
      </c>
      <c r="Q582">
        <v>0.24714635343468874</v>
      </c>
      <c r="R582">
        <v>1.1587011309162247E-2</v>
      </c>
      <c r="S582">
        <v>2.8759626400986376E-2</v>
      </c>
      <c r="T582">
        <v>0.2263443823856586</v>
      </c>
      <c r="U582">
        <v>9.7195845123045008E-3</v>
      </c>
      <c r="V582">
        <v>2.5582827579494247E-2</v>
      </c>
      <c r="W582">
        <v>3.9580138362893856E-3</v>
      </c>
      <c r="X582">
        <v>6.639057261582852E-4</v>
      </c>
      <c r="Y582">
        <v>1.2546472532712696E-3</v>
      </c>
      <c r="Z582">
        <v>3.4525265466894715E-3</v>
      </c>
      <c r="AA582">
        <v>5.7394292171218067E-4</v>
      </c>
      <c r="AB582">
        <v>1.1006178711672218E-3</v>
      </c>
      <c r="AC582">
        <v>3.9580138362893856E-3</v>
      </c>
      <c r="AD582">
        <v>6.639057261582852E-4</v>
      </c>
      <c r="AE582">
        <v>1.2546472532712696E-3</v>
      </c>
      <c r="AF582">
        <v>3.4525265466894715E-3</v>
      </c>
      <c r="AG582">
        <v>5.7394292171218067E-4</v>
      </c>
      <c r="AH582">
        <v>1.1006178711672218E-3</v>
      </c>
      <c r="AI582">
        <v>0.25110436727097812</v>
      </c>
      <c r="AJ582">
        <v>1.2250917035320533E-2</v>
      </c>
      <c r="AK582">
        <v>3.0014273654257646E-2</v>
      </c>
      <c r="AL582">
        <v>0.22979690893234808</v>
      </c>
      <c r="AM582">
        <v>1.0293527434016682E-2</v>
      </c>
      <c r="AN582">
        <v>2.668344545066147E-2</v>
      </c>
      <c r="AO582">
        <v>0.25110436727097812</v>
      </c>
      <c r="AP582">
        <v>1.2250917035320533E-2</v>
      </c>
      <c r="AQ582">
        <v>3.0014273654257646E-2</v>
      </c>
      <c r="AR582">
        <v>0.22979690893234808</v>
      </c>
      <c r="AS582">
        <v>1.0293527434016682E-2</v>
      </c>
      <c r="AT582">
        <v>2.668344545066147E-2</v>
      </c>
    </row>
    <row r="583" spans="1:46" x14ac:dyDescent="0.25">
      <c r="A583" s="21"/>
      <c r="B583" s="227"/>
      <c r="C583" s="18" t="s">
        <v>225</v>
      </c>
      <c r="D583">
        <v>1.1587011309162247E-2</v>
      </c>
      <c r="E583">
        <v>1.1587011309162247E-2</v>
      </c>
      <c r="F583">
        <v>6.639057261582852E-4</v>
      </c>
      <c r="G583">
        <v>6.639057261582852E-4</v>
      </c>
      <c r="H583">
        <v>1.2250917035320533E-2</v>
      </c>
      <c r="I583">
        <v>1.2250917035320533E-2</v>
      </c>
      <c r="K583">
        <v>1.1587011309162247E-2</v>
      </c>
      <c r="L583">
        <v>2.8759626400986376E-2</v>
      </c>
      <c r="M583">
        <v>0.2263443823856586</v>
      </c>
      <c r="N583">
        <v>9.7195845123045008E-3</v>
      </c>
      <c r="O583">
        <v>2.5582827579494247E-2</v>
      </c>
      <c r="P583">
        <v>0.30254122575625692</v>
      </c>
      <c r="Q583">
        <v>1.1587011309162247E-2</v>
      </c>
      <c r="R583">
        <v>2.8759626400986376E-2</v>
      </c>
      <c r="S583">
        <v>0.2263443823856586</v>
      </c>
      <c r="T583">
        <v>9.7195845123045008E-3</v>
      </c>
      <c r="U583">
        <v>2.5582827579494247E-2</v>
      </c>
      <c r="V583">
        <v>0.30254122575625692</v>
      </c>
      <c r="W583">
        <v>6.639057261582852E-4</v>
      </c>
      <c r="X583">
        <v>1.2546472532712696E-3</v>
      </c>
      <c r="Y583">
        <v>3.4525265466894715E-3</v>
      </c>
      <c r="Z583">
        <v>5.7394292171218067E-4</v>
      </c>
      <c r="AA583">
        <v>1.1006178711672218E-3</v>
      </c>
      <c r="AB583">
        <v>2.7174423353628616E-3</v>
      </c>
      <c r="AC583">
        <v>6.639057261582852E-4</v>
      </c>
      <c r="AD583">
        <v>1.2546472532712696E-3</v>
      </c>
      <c r="AE583">
        <v>3.4525265466894715E-3</v>
      </c>
      <c r="AF583">
        <v>5.7394292171218067E-4</v>
      </c>
      <c r="AG583">
        <v>1.1006178711672218E-3</v>
      </c>
      <c r="AH583">
        <v>2.7174423353628616E-3</v>
      </c>
      <c r="AI583">
        <v>1.2250917035320533E-2</v>
      </c>
      <c r="AJ583">
        <v>3.0014273654257646E-2</v>
      </c>
      <c r="AK583">
        <v>0.22979690893234808</v>
      </c>
      <c r="AL583">
        <v>1.0293527434016682E-2</v>
      </c>
      <c r="AM583">
        <v>2.668344545066147E-2</v>
      </c>
      <c r="AN583">
        <v>0.30525866809161978</v>
      </c>
      <c r="AO583">
        <v>1.2250917035320533E-2</v>
      </c>
      <c r="AP583">
        <v>3.0014273654257646E-2</v>
      </c>
      <c r="AQ583">
        <v>0.22979690893234808</v>
      </c>
      <c r="AR583">
        <v>1.0293527434016682E-2</v>
      </c>
      <c r="AS583">
        <v>2.668344545066147E-2</v>
      </c>
      <c r="AT583">
        <v>0.30525866809161978</v>
      </c>
    </row>
    <row r="584" spans="1:46" x14ac:dyDescent="0.25">
      <c r="A584" s="21"/>
      <c r="B584" s="227"/>
      <c r="C584" s="18" t="s">
        <v>226</v>
      </c>
      <c r="D584">
        <v>2.8759626400986376E-2</v>
      </c>
      <c r="E584">
        <v>2.8759626400986376E-2</v>
      </c>
      <c r="F584">
        <v>1.2546472532712696E-3</v>
      </c>
      <c r="G584">
        <v>1.2546472532712696E-3</v>
      </c>
      <c r="H584">
        <v>3.0014273654257646E-2</v>
      </c>
      <c r="I584">
        <v>3.0014273654257646E-2</v>
      </c>
      <c r="K584">
        <v>2.8759626400986376E-2</v>
      </c>
      <c r="L584">
        <v>0.2263443823856586</v>
      </c>
      <c r="M584">
        <v>9.7195845123045008E-3</v>
      </c>
      <c r="N584">
        <v>2.5582827579494247E-2</v>
      </c>
      <c r="O584">
        <v>0.30254122575625692</v>
      </c>
      <c r="P584">
        <v>1.4184100050871028E-2</v>
      </c>
      <c r="Q584">
        <v>2.8759626400986376E-2</v>
      </c>
      <c r="R584">
        <v>0.2263443823856586</v>
      </c>
      <c r="S584">
        <v>9.7195845123045008E-3</v>
      </c>
      <c r="T584">
        <v>2.5582827579494247E-2</v>
      </c>
      <c r="U584">
        <v>0.30254122575625692</v>
      </c>
      <c r="V584">
        <v>1.4184100050871028E-2</v>
      </c>
      <c r="W584">
        <v>1.2546472532712696E-3</v>
      </c>
      <c r="X584">
        <v>3.4525265466894715E-3</v>
      </c>
      <c r="Y584">
        <v>5.7394292171218067E-4</v>
      </c>
      <c r="Z584">
        <v>1.1006178711672218E-3</v>
      </c>
      <c r="AA584">
        <v>2.7174423353628616E-3</v>
      </c>
      <c r="AB584">
        <v>4.5581587169076291E-4</v>
      </c>
      <c r="AC584">
        <v>1.2546472532712696E-3</v>
      </c>
      <c r="AD584">
        <v>3.4525265466894715E-3</v>
      </c>
      <c r="AE584">
        <v>5.7394292171218067E-4</v>
      </c>
      <c r="AF584">
        <v>1.1006178711672218E-3</v>
      </c>
      <c r="AG584">
        <v>2.7174423353628616E-3</v>
      </c>
      <c r="AH584">
        <v>4.5581587169076291E-4</v>
      </c>
      <c r="AI584">
        <v>3.0014273654257646E-2</v>
      </c>
      <c r="AJ584">
        <v>0.22979690893234808</v>
      </c>
      <c r="AK584">
        <v>1.0293527434016682E-2</v>
      </c>
      <c r="AL584">
        <v>2.668344545066147E-2</v>
      </c>
      <c r="AM584">
        <v>0.30525866809161978</v>
      </c>
      <c r="AN584">
        <v>1.4639915922561791E-2</v>
      </c>
      <c r="AO584">
        <v>3.0014273654257646E-2</v>
      </c>
      <c r="AP584">
        <v>0.22979690893234808</v>
      </c>
      <c r="AQ584">
        <v>1.0293527434016682E-2</v>
      </c>
      <c r="AR584">
        <v>2.668344545066147E-2</v>
      </c>
      <c r="AS584">
        <v>0.30525866809161978</v>
      </c>
      <c r="AT584">
        <v>1.4639915922561791E-2</v>
      </c>
    </row>
    <row r="585" spans="1:46" x14ac:dyDescent="0.25">
      <c r="A585" s="21"/>
      <c r="B585" s="227" t="s">
        <v>227</v>
      </c>
      <c r="C585" s="18" t="s">
        <v>224</v>
      </c>
      <c r="D585">
        <v>0.2263443823856586</v>
      </c>
      <c r="E585">
        <v>0.2263443823856586</v>
      </c>
      <c r="F585">
        <v>3.4525265466894715E-3</v>
      </c>
      <c r="G585">
        <v>3.4525265466894715E-3</v>
      </c>
      <c r="H585">
        <v>0.22979690893234808</v>
      </c>
      <c r="I585">
        <v>0.22979690893234808</v>
      </c>
      <c r="K585">
        <v>0.2263443823856586</v>
      </c>
      <c r="L585">
        <v>9.7195845123045008E-3</v>
      </c>
      <c r="M585">
        <v>2.5582827579494247E-2</v>
      </c>
      <c r="N585">
        <v>0.30254122575625692</v>
      </c>
      <c r="O585">
        <v>1.4184100050871028E-2</v>
      </c>
      <c r="P585">
        <v>3.5205749559828151E-2</v>
      </c>
      <c r="Q585">
        <v>0.2263443823856586</v>
      </c>
      <c r="R585">
        <v>9.7195845123045008E-3</v>
      </c>
      <c r="S585">
        <v>2.5582827579494247E-2</v>
      </c>
      <c r="T585">
        <v>0.30254122575625692</v>
      </c>
      <c r="U585">
        <v>1.4184100050871028E-2</v>
      </c>
      <c r="V585">
        <v>3.5205749559828151E-2</v>
      </c>
      <c r="W585">
        <v>3.4525265466894715E-3</v>
      </c>
      <c r="X585">
        <v>5.7394292171218067E-4</v>
      </c>
      <c r="Y585">
        <v>1.1006178711672218E-3</v>
      </c>
      <c r="Z585">
        <v>2.7174423353628616E-3</v>
      </c>
      <c r="AA585">
        <v>4.5581587169076291E-4</v>
      </c>
      <c r="AB585">
        <v>8.6139960672355811E-4</v>
      </c>
      <c r="AC585">
        <v>3.4525265466894715E-3</v>
      </c>
      <c r="AD585">
        <v>5.7394292171218067E-4</v>
      </c>
      <c r="AE585">
        <v>1.1006178711672218E-3</v>
      </c>
      <c r="AF585">
        <v>2.7174423353628616E-3</v>
      </c>
      <c r="AG585">
        <v>4.5581587169076291E-4</v>
      </c>
      <c r="AH585">
        <v>8.6139960672355811E-4</v>
      </c>
      <c r="AI585">
        <v>0.22979690893234808</v>
      </c>
      <c r="AJ585">
        <v>1.0293527434016682E-2</v>
      </c>
      <c r="AK585">
        <v>2.668344545066147E-2</v>
      </c>
      <c r="AL585">
        <v>0.30525866809161978</v>
      </c>
      <c r="AM585">
        <v>1.4639915922561791E-2</v>
      </c>
      <c r="AN585">
        <v>3.606714916655171E-2</v>
      </c>
      <c r="AO585">
        <v>0.22979690893234808</v>
      </c>
      <c r="AP585">
        <v>1.0293527434016682E-2</v>
      </c>
      <c r="AQ585">
        <v>2.668344545066147E-2</v>
      </c>
      <c r="AR585">
        <v>0.30525866809161978</v>
      </c>
      <c r="AS585">
        <v>1.4639915922561791E-2</v>
      </c>
      <c r="AT585">
        <v>3.606714916655171E-2</v>
      </c>
    </row>
    <row r="586" spans="1:46" x14ac:dyDescent="0.25">
      <c r="A586" s="21"/>
      <c r="B586" s="227"/>
      <c r="C586" s="18" t="s">
        <v>225</v>
      </c>
      <c r="D586">
        <v>9.7195845123045008E-3</v>
      </c>
      <c r="E586">
        <v>9.7195845123045008E-3</v>
      </c>
      <c r="F586">
        <v>5.7394292171218067E-4</v>
      </c>
      <c r="G586">
        <v>5.7394292171218067E-4</v>
      </c>
      <c r="H586">
        <v>1.0293527434016682E-2</v>
      </c>
      <c r="I586">
        <v>1.0293527434016682E-2</v>
      </c>
      <c r="K586">
        <v>9.7195845123045008E-3</v>
      </c>
      <c r="L586">
        <v>2.5582827579494247E-2</v>
      </c>
      <c r="M586">
        <v>0.30254122575625692</v>
      </c>
      <c r="N586">
        <v>1.4184100050871028E-2</v>
      </c>
      <c r="O586">
        <v>3.5205749559828151E-2</v>
      </c>
      <c r="P586">
        <v>0.27707674395485793</v>
      </c>
      <c r="Q586">
        <v>9.7195845123045008E-3</v>
      </c>
      <c r="R586">
        <v>2.5582827579494247E-2</v>
      </c>
      <c r="S586">
        <v>0.30254122575625692</v>
      </c>
      <c r="T586">
        <v>1.4184100050871028E-2</v>
      </c>
      <c r="U586">
        <v>3.5205749559828151E-2</v>
      </c>
      <c r="V586">
        <v>0.27707674395485793</v>
      </c>
      <c r="W586">
        <v>5.7394292171218067E-4</v>
      </c>
      <c r="X586">
        <v>1.1006178711672218E-3</v>
      </c>
      <c r="Y586">
        <v>2.7174423353628616E-3</v>
      </c>
      <c r="Z586">
        <v>4.5581587169076291E-4</v>
      </c>
      <c r="AA586">
        <v>8.6139960672355811E-4</v>
      </c>
      <c r="AB586">
        <v>2.3703913604136667E-3</v>
      </c>
      <c r="AC586">
        <v>5.7394292171218067E-4</v>
      </c>
      <c r="AD586">
        <v>1.1006178711672218E-3</v>
      </c>
      <c r="AE586">
        <v>2.7174423353628616E-3</v>
      </c>
      <c r="AF586">
        <v>4.5581587169076291E-4</v>
      </c>
      <c r="AG586">
        <v>8.6139960672355811E-4</v>
      </c>
      <c r="AH586">
        <v>2.3703913604136667E-3</v>
      </c>
      <c r="AI586">
        <v>1.0293527434016682E-2</v>
      </c>
      <c r="AJ586">
        <v>2.668344545066147E-2</v>
      </c>
      <c r="AK586">
        <v>0.30525866809161978</v>
      </c>
      <c r="AL586">
        <v>1.4639915922561791E-2</v>
      </c>
      <c r="AM586">
        <v>3.606714916655171E-2</v>
      </c>
      <c r="AN586">
        <v>0.2794471353152716</v>
      </c>
      <c r="AO586">
        <v>1.0293527434016682E-2</v>
      </c>
      <c r="AP586">
        <v>2.668344545066147E-2</v>
      </c>
      <c r="AQ586">
        <v>0.30525866809161978</v>
      </c>
      <c r="AR586">
        <v>1.4639915922561791E-2</v>
      </c>
      <c r="AS586">
        <v>3.606714916655171E-2</v>
      </c>
      <c r="AT586">
        <v>0.2794471353152716</v>
      </c>
    </row>
    <row r="587" spans="1:46" x14ac:dyDescent="0.25">
      <c r="A587" s="21"/>
      <c r="B587" s="227"/>
      <c r="C587" s="18" t="s">
        <v>226</v>
      </c>
      <c r="D587">
        <v>2.5582827579494247E-2</v>
      </c>
      <c r="E587">
        <v>2.5582827579494247E-2</v>
      </c>
      <c r="F587">
        <v>1.1006178711672218E-3</v>
      </c>
      <c r="G587">
        <v>1.1006178711672218E-3</v>
      </c>
      <c r="H587">
        <v>2.668344545066147E-2</v>
      </c>
      <c r="I587">
        <v>2.668344545066147E-2</v>
      </c>
      <c r="K587">
        <v>2.5582827579494247E-2</v>
      </c>
      <c r="L587">
        <v>0.30254122575625692</v>
      </c>
      <c r="M587">
        <v>1.4184100050871028E-2</v>
      </c>
      <c r="N587">
        <v>3.5205749559828151E-2</v>
      </c>
      <c r="O587">
        <v>0.27707674395485793</v>
      </c>
      <c r="P587">
        <v>1.1898112075407235E-2</v>
      </c>
      <c r="Q587">
        <v>2.5582827579494247E-2</v>
      </c>
      <c r="R587">
        <v>0.30254122575625692</v>
      </c>
      <c r="S587">
        <v>1.4184100050871028E-2</v>
      </c>
      <c r="T587">
        <v>3.5205749559828151E-2</v>
      </c>
      <c r="U587">
        <v>0.27707674395485793</v>
      </c>
      <c r="V587">
        <v>1.1898112075407235E-2</v>
      </c>
      <c r="W587">
        <v>1.1006178711672218E-3</v>
      </c>
      <c r="X587">
        <v>2.7174423353628616E-3</v>
      </c>
      <c r="Y587">
        <v>4.5581587169076291E-4</v>
      </c>
      <c r="Z587">
        <v>8.6139960672355811E-4</v>
      </c>
      <c r="AA587">
        <v>2.3703913604136667E-3</v>
      </c>
      <c r="AB587">
        <v>3.9405036416060159E-4</v>
      </c>
      <c r="AC587">
        <v>1.1006178711672218E-3</v>
      </c>
      <c r="AD587">
        <v>2.7174423353628616E-3</v>
      </c>
      <c r="AE587">
        <v>4.5581587169076291E-4</v>
      </c>
      <c r="AF587">
        <v>8.6139960672355811E-4</v>
      </c>
      <c r="AG587">
        <v>2.3703913604136667E-3</v>
      </c>
      <c r="AH587">
        <v>3.9405036416060159E-4</v>
      </c>
      <c r="AI587">
        <v>2.668344545066147E-2</v>
      </c>
      <c r="AJ587">
        <v>0.30525866809161978</v>
      </c>
      <c r="AK587">
        <v>1.4639915922561791E-2</v>
      </c>
      <c r="AL587">
        <v>3.606714916655171E-2</v>
      </c>
      <c r="AM587">
        <v>0.2794471353152716</v>
      </c>
      <c r="AN587">
        <v>1.2292162439567836E-2</v>
      </c>
      <c r="AO587">
        <v>2.668344545066147E-2</v>
      </c>
      <c r="AP587">
        <v>0.30525866809161978</v>
      </c>
      <c r="AQ587">
        <v>1.4639915922561791E-2</v>
      </c>
      <c r="AR587">
        <v>3.606714916655171E-2</v>
      </c>
      <c r="AS587">
        <v>0.2794471353152716</v>
      </c>
      <c r="AT587">
        <v>1.2292162439567836E-2</v>
      </c>
    </row>
    <row r="588" spans="1:46" x14ac:dyDescent="0.25">
      <c r="A588" s="21" t="s">
        <v>154</v>
      </c>
      <c r="B588" s="227" t="s">
        <v>223</v>
      </c>
      <c r="C588" s="18" t="s">
        <v>224</v>
      </c>
      <c r="D588">
        <v>0.30254122575625692</v>
      </c>
      <c r="E588">
        <v>0.30254122575625692</v>
      </c>
      <c r="F588">
        <v>2.7174423353628616E-3</v>
      </c>
      <c r="G588">
        <v>2.7174423353628616E-3</v>
      </c>
      <c r="H588">
        <v>0.30525866809161978</v>
      </c>
      <c r="I588">
        <v>0.30525866809161978</v>
      </c>
      <c r="K588">
        <v>0.30254122575625692</v>
      </c>
      <c r="L588">
        <v>1.4184100050871028E-2</v>
      </c>
      <c r="M588">
        <v>3.5205749559828151E-2</v>
      </c>
      <c r="N588">
        <v>0.27707674395485793</v>
      </c>
      <c r="O588">
        <v>1.1898112075407235E-2</v>
      </c>
      <c r="P588">
        <v>3.1316909623173995E-2</v>
      </c>
      <c r="Q588">
        <v>0.30254122575625692</v>
      </c>
      <c r="R588">
        <v>1.4184100050871028E-2</v>
      </c>
      <c r="S588">
        <v>3.5205749559828151E-2</v>
      </c>
      <c r="T588">
        <v>0.27707674395485793</v>
      </c>
      <c r="U588">
        <v>1.1898112075407235E-2</v>
      </c>
      <c r="V588">
        <v>3.1316909623173995E-2</v>
      </c>
      <c r="W588">
        <v>2.7174423353628616E-3</v>
      </c>
      <c r="X588">
        <v>4.5581587169076291E-4</v>
      </c>
      <c r="Y588">
        <v>8.6139960672355811E-4</v>
      </c>
      <c r="Z588">
        <v>2.3703913604136667E-3</v>
      </c>
      <c r="AA588">
        <v>3.9405036416060159E-4</v>
      </c>
      <c r="AB588">
        <v>7.5564809065212235E-4</v>
      </c>
      <c r="AC588">
        <v>2.7174423353628616E-3</v>
      </c>
      <c r="AD588">
        <v>4.5581587169076291E-4</v>
      </c>
      <c r="AE588">
        <v>8.6139960672355811E-4</v>
      </c>
      <c r="AF588">
        <v>2.3703913604136667E-3</v>
      </c>
      <c r="AG588">
        <v>3.9405036416060159E-4</v>
      </c>
      <c r="AH588">
        <v>7.5564809065212235E-4</v>
      </c>
      <c r="AI588">
        <v>0.30525866809161978</v>
      </c>
      <c r="AJ588">
        <v>1.4639915922561791E-2</v>
      </c>
      <c r="AK588">
        <v>3.606714916655171E-2</v>
      </c>
      <c r="AL588">
        <v>0.2794471353152716</v>
      </c>
      <c r="AM588">
        <v>1.2292162439567836E-2</v>
      </c>
      <c r="AN588">
        <v>3.2072557713826118E-2</v>
      </c>
      <c r="AO588">
        <v>0.30525866809161978</v>
      </c>
      <c r="AP588">
        <v>1.4639915922561791E-2</v>
      </c>
      <c r="AQ588">
        <v>3.606714916655171E-2</v>
      </c>
      <c r="AR588">
        <v>0.2794471353152716</v>
      </c>
      <c r="AS588">
        <v>1.2292162439567836E-2</v>
      </c>
      <c r="AT588">
        <v>3.2072557713826118E-2</v>
      </c>
    </row>
    <row r="589" spans="1:46" x14ac:dyDescent="0.25">
      <c r="A589" s="21"/>
      <c r="B589" s="227"/>
      <c r="C589" s="18" t="s">
        <v>225</v>
      </c>
      <c r="D589">
        <v>1.4184100050871028E-2</v>
      </c>
      <c r="E589">
        <v>1.4184100050871028E-2</v>
      </c>
      <c r="F589">
        <v>4.5581587169076291E-4</v>
      </c>
      <c r="G589">
        <v>4.5581587169076291E-4</v>
      </c>
      <c r="H589">
        <v>1.4639915922561791E-2</v>
      </c>
      <c r="I589">
        <v>1.4639915922561791E-2</v>
      </c>
      <c r="K589">
        <v>1.4184100050871028E-2</v>
      </c>
      <c r="L589">
        <v>3.5205749559828151E-2</v>
      </c>
      <c r="M589">
        <v>0.27707674395485793</v>
      </c>
      <c r="N589">
        <v>1.1898112075407235E-2</v>
      </c>
      <c r="O589">
        <v>3.1316909623173995E-2</v>
      </c>
      <c r="P589">
        <v>0.37071953015203313</v>
      </c>
      <c r="Q589">
        <v>1.4184100050871028E-2</v>
      </c>
      <c r="R589">
        <v>3.5205749559828151E-2</v>
      </c>
      <c r="S589">
        <v>0.27707674395485793</v>
      </c>
      <c r="T589">
        <v>1.1898112075407235E-2</v>
      </c>
      <c r="U589">
        <v>3.1316909623173995E-2</v>
      </c>
      <c r="V589">
        <v>0.37071953015203313</v>
      </c>
      <c r="W589">
        <v>4.5581587169076291E-4</v>
      </c>
      <c r="X589">
        <v>8.6139960672355811E-4</v>
      </c>
      <c r="Y589">
        <v>2.3703913604136667E-3</v>
      </c>
      <c r="Z589">
        <v>3.9405036416060159E-4</v>
      </c>
      <c r="AA589">
        <v>7.5564809065212235E-4</v>
      </c>
      <c r="AB589">
        <v>3.9580138362893856E-3</v>
      </c>
      <c r="AC589">
        <v>4.5581587169076291E-4</v>
      </c>
      <c r="AD589">
        <v>8.6139960672355811E-4</v>
      </c>
      <c r="AE589">
        <v>2.3703913604136667E-3</v>
      </c>
      <c r="AF589">
        <v>3.9405036416060159E-4</v>
      </c>
      <c r="AG589">
        <v>7.5564809065212235E-4</v>
      </c>
      <c r="AH589">
        <v>3.9580138362893856E-3</v>
      </c>
      <c r="AI589">
        <v>1.4639915922561791E-2</v>
      </c>
      <c r="AJ589">
        <v>3.606714916655171E-2</v>
      </c>
      <c r="AK589">
        <v>0.2794471353152716</v>
      </c>
      <c r="AL589">
        <v>1.2292162439567836E-2</v>
      </c>
      <c r="AM589">
        <v>3.2072557713826118E-2</v>
      </c>
      <c r="AN589">
        <v>0.37467754398832254</v>
      </c>
      <c r="AO589">
        <v>1.4639915922561791E-2</v>
      </c>
      <c r="AP589">
        <v>3.606714916655171E-2</v>
      </c>
      <c r="AQ589">
        <v>0.2794471353152716</v>
      </c>
      <c r="AR589">
        <v>1.2292162439567836E-2</v>
      </c>
      <c r="AS589">
        <v>3.2072557713826118E-2</v>
      </c>
      <c r="AT589">
        <v>0.37467754398832254</v>
      </c>
    </row>
    <row r="590" spans="1:46" x14ac:dyDescent="0.25">
      <c r="A590" s="21"/>
      <c r="B590" s="227"/>
      <c r="C590" s="18" t="s">
        <v>226</v>
      </c>
      <c r="D590">
        <v>3.5205749559828151E-2</v>
      </c>
      <c r="E590">
        <v>3.5205749559828151E-2</v>
      </c>
      <c r="F590">
        <v>8.6139960672355811E-4</v>
      </c>
      <c r="G590">
        <v>8.6139960672355811E-4</v>
      </c>
      <c r="H590">
        <v>3.606714916655171E-2</v>
      </c>
      <c r="I590">
        <v>3.606714916655171E-2</v>
      </c>
      <c r="K590">
        <v>3.5205749559828151E-2</v>
      </c>
      <c r="L590">
        <v>0.27707674395485793</v>
      </c>
      <c r="M590">
        <v>1.1898112075407235E-2</v>
      </c>
      <c r="N590">
        <v>3.1316909623173995E-2</v>
      </c>
      <c r="O590">
        <v>0.37071953015203313</v>
      </c>
      <c r="P590">
        <v>1.7380516963743372E-2</v>
      </c>
      <c r="Q590">
        <v>3.5205749559828151E-2</v>
      </c>
      <c r="R590">
        <v>0.27707674395485793</v>
      </c>
      <c r="S590">
        <v>1.1898112075407235E-2</v>
      </c>
      <c r="T590">
        <v>3.1316909623173995E-2</v>
      </c>
      <c r="U590">
        <v>0.37071953015203313</v>
      </c>
      <c r="V590">
        <v>1.7380516963743372E-2</v>
      </c>
      <c r="W590">
        <v>8.6139960672355811E-4</v>
      </c>
      <c r="X590">
        <v>2.3703913604136667E-3</v>
      </c>
      <c r="Y590">
        <v>3.9405036416060159E-4</v>
      </c>
      <c r="Z590">
        <v>7.5564809065212235E-4</v>
      </c>
      <c r="AA590">
        <v>3.9580138362893856E-3</v>
      </c>
      <c r="AB590">
        <v>6.639057261582852E-4</v>
      </c>
      <c r="AC590">
        <v>8.6139960672355811E-4</v>
      </c>
      <c r="AD590">
        <v>2.3703913604136667E-3</v>
      </c>
      <c r="AE590">
        <v>3.9405036416060159E-4</v>
      </c>
      <c r="AF590">
        <v>7.5564809065212235E-4</v>
      </c>
      <c r="AG590">
        <v>3.9580138362893856E-3</v>
      </c>
      <c r="AH590">
        <v>6.639057261582852E-4</v>
      </c>
      <c r="AI590">
        <v>3.606714916655171E-2</v>
      </c>
      <c r="AJ590">
        <v>0.2794471353152716</v>
      </c>
      <c r="AK590">
        <v>1.2292162439567836E-2</v>
      </c>
      <c r="AL590">
        <v>3.2072557713826118E-2</v>
      </c>
      <c r="AM590">
        <v>0.37467754398832254</v>
      </c>
      <c r="AN590">
        <v>1.8044422689901658E-2</v>
      </c>
      <c r="AO590">
        <v>3.606714916655171E-2</v>
      </c>
      <c r="AP590">
        <v>0.2794471353152716</v>
      </c>
      <c r="AQ590">
        <v>1.2292162439567836E-2</v>
      </c>
      <c r="AR590">
        <v>3.2072557713826118E-2</v>
      </c>
      <c r="AS590">
        <v>0.37467754398832254</v>
      </c>
      <c r="AT590">
        <v>1.8044422689901658E-2</v>
      </c>
    </row>
    <row r="591" spans="1:46" x14ac:dyDescent="0.25">
      <c r="A591" s="21"/>
      <c r="B591" s="227" t="s">
        <v>227</v>
      </c>
      <c r="C591" s="18" t="s">
        <v>224</v>
      </c>
      <c r="D591">
        <v>0.27707674395485793</v>
      </c>
      <c r="E591">
        <v>0.27707674395485793</v>
      </c>
      <c r="F591">
        <v>2.3703913604136667E-3</v>
      </c>
      <c r="G591">
        <v>2.3703913604136667E-3</v>
      </c>
      <c r="H591">
        <v>0.2794471353152716</v>
      </c>
      <c r="I591">
        <v>0.2794471353152716</v>
      </c>
      <c r="K591">
        <v>0.27707674395485793</v>
      </c>
      <c r="L591">
        <v>1.1898112075407235E-2</v>
      </c>
      <c r="M591">
        <v>3.1316909623173995E-2</v>
      </c>
      <c r="N591">
        <v>0.37071953015203313</v>
      </c>
      <c r="O591">
        <v>1.7380516963743372E-2</v>
      </c>
      <c r="P591">
        <v>4.3139439601479569E-2</v>
      </c>
      <c r="Q591">
        <v>0.27707674395485793</v>
      </c>
      <c r="R591">
        <v>1.1898112075407235E-2</v>
      </c>
      <c r="S591">
        <v>3.1316909623173995E-2</v>
      </c>
      <c r="T591">
        <v>0.37071953015203313</v>
      </c>
      <c r="U591">
        <v>1.7380516963743372E-2</v>
      </c>
      <c r="V591">
        <v>4.3139439601479569E-2</v>
      </c>
      <c r="W591">
        <v>2.3703913604136667E-3</v>
      </c>
      <c r="X591">
        <v>3.9405036416060159E-4</v>
      </c>
      <c r="Y591">
        <v>7.5564809065212235E-4</v>
      </c>
      <c r="Z591">
        <v>3.9580138362893856E-3</v>
      </c>
      <c r="AA591">
        <v>6.639057261582852E-4</v>
      </c>
      <c r="AB591">
        <v>1.2546472532712696E-3</v>
      </c>
      <c r="AC591">
        <v>2.3703913604136667E-3</v>
      </c>
      <c r="AD591">
        <v>3.9405036416060159E-4</v>
      </c>
      <c r="AE591">
        <v>7.5564809065212235E-4</v>
      </c>
      <c r="AF591">
        <v>3.9580138362893856E-3</v>
      </c>
      <c r="AG591">
        <v>6.639057261582852E-4</v>
      </c>
      <c r="AH591">
        <v>1.2546472532712696E-3</v>
      </c>
      <c r="AI591">
        <v>0.2794471353152716</v>
      </c>
      <c r="AJ591">
        <v>1.2292162439567836E-2</v>
      </c>
      <c r="AK591">
        <v>3.2072557713826118E-2</v>
      </c>
      <c r="AL591">
        <v>0.37467754398832254</v>
      </c>
      <c r="AM591">
        <v>1.8044422689901658E-2</v>
      </c>
      <c r="AN591">
        <v>4.4394086854750839E-2</v>
      </c>
      <c r="AO591">
        <v>0.2794471353152716</v>
      </c>
      <c r="AP591">
        <v>1.2292162439567836E-2</v>
      </c>
      <c r="AQ591">
        <v>3.2072557713826118E-2</v>
      </c>
      <c r="AR591">
        <v>0.37467754398832254</v>
      </c>
      <c r="AS591">
        <v>1.8044422689901658E-2</v>
      </c>
      <c r="AT591">
        <v>4.4394086854750839E-2</v>
      </c>
    </row>
    <row r="592" spans="1:46" x14ac:dyDescent="0.25">
      <c r="A592" s="21"/>
      <c r="B592" s="227"/>
      <c r="C592" s="18" t="s">
        <v>225</v>
      </c>
      <c r="D592">
        <v>1.1898112075407235E-2</v>
      </c>
      <c r="E592">
        <v>1.1898112075407235E-2</v>
      </c>
      <c r="F592">
        <v>3.9405036416060159E-4</v>
      </c>
      <c r="G592">
        <v>3.9405036416060159E-4</v>
      </c>
      <c r="H592">
        <v>1.2292162439567836E-2</v>
      </c>
      <c r="I592">
        <v>1.2292162439567836E-2</v>
      </c>
      <c r="K592">
        <v>1.1898112075407235E-2</v>
      </c>
      <c r="L592">
        <v>3.1316909623173995E-2</v>
      </c>
      <c r="M592">
        <v>0.37071953015203313</v>
      </c>
      <c r="N592">
        <v>1.7380516963743372E-2</v>
      </c>
      <c r="O592">
        <v>4.3139439601479569E-2</v>
      </c>
      <c r="P592">
        <v>0.33951657357848791</v>
      </c>
      <c r="Q592">
        <v>1.1898112075407235E-2</v>
      </c>
      <c r="R592">
        <v>3.1316909623173995E-2</v>
      </c>
      <c r="S592">
        <v>0.37071953015203313</v>
      </c>
      <c r="T592">
        <v>1.7380516963743372E-2</v>
      </c>
      <c r="U592">
        <v>4.3139439601479569E-2</v>
      </c>
      <c r="V592">
        <v>0.33951657357848791</v>
      </c>
      <c r="W592">
        <v>3.9405036416060159E-4</v>
      </c>
      <c r="X592">
        <v>7.5564809065212235E-4</v>
      </c>
      <c r="Y592">
        <v>3.9580138362893856E-3</v>
      </c>
      <c r="Z592">
        <v>6.639057261582852E-4</v>
      </c>
      <c r="AA592">
        <v>1.2546472532712696E-3</v>
      </c>
      <c r="AB592">
        <v>3.4525265466894715E-3</v>
      </c>
      <c r="AC592">
        <v>3.9405036416060159E-4</v>
      </c>
      <c r="AD592">
        <v>7.5564809065212235E-4</v>
      </c>
      <c r="AE592">
        <v>3.9580138362893856E-3</v>
      </c>
      <c r="AF592">
        <v>6.639057261582852E-4</v>
      </c>
      <c r="AG592">
        <v>1.2546472532712696E-3</v>
      </c>
      <c r="AH592">
        <v>3.4525265466894715E-3</v>
      </c>
      <c r="AI592">
        <v>1.2292162439567836E-2</v>
      </c>
      <c r="AJ592">
        <v>3.2072557713826118E-2</v>
      </c>
      <c r="AK592">
        <v>0.37467754398832254</v>
      </c>
      <c r="AL592">
        <v>1.8044422689901658E-2</v>
      </c>
      <c r="AM592">
        <v>4.4394086854750839E-2</v>
      </c>
      <c r="AN592">
        <v>0.3429691001251774</v>
      </c>
      <c r="AO592">
        <v>1.2292162439567836E-2</v>
      </c>
      <c r="AP592">
        <v>3.2072557713826118E-2</v>
      </c>
      <c r="AQ592">
        <v>0.37467754398832254</v>
      </c>
      <c r="AR592">
        <v>1.8044422689901658E-2</v>
      </c>
      <c r="AS592">
        <v>4.4394086854750839E-2</v>
      </c>
      <c r="AT592">
        <v>0.3429691001251774</v>
      </c>
    </row>
    <row r="593" spans="1:46" x14ac:dyDescent="0.25">
      <c r="A593" s="21"/>
      <c r="B593" s="227"/>
      <c r="C593" s="18" t="s">
        <v>226</v>
      </c>
      <c r="D593">
        <v>3.1316909623173995E-2</v>
      </c>
      <c r="E593">
        <v>3.1316909623173995E-2</v>
      </c>
      <c r="F593">
        <v>7.5564809065212235E-4</v>
      </c>
      <c r="G593">
        <v>7.5564809065212235E-4</v>
      </c>
      <c r="H593">
        <v>3.2072557713826118E-2</v>
      </c>
      <c r="I593">
        <v>3.2072557713826118E-2</v>
      </c>
      <c r="K593">
        <v>3.1316909623173995E-2</v>
      </c>
      <c r="L593">
        <v>0.37071953015203313</v>
      </c>
      <c r="M593">
        <v>1.7380516963743372E-2</v>
      </c>
      <c r="N593">
        <v>4.3139439601479569E-2</v>
      </c>
      <c r="O593">
        <v>0.33951657357848791</v>
      </c>
      <c r="P593">
        <v>1.4579376768456753E-2</v>
      </c>
      <c r="Q593">
        <v>3.1316909623173995E-2</v>
      </c>
      <c r="R593">
        <v>0.37071953015203313</v>
      </c>
      <c r="S593">
        <v>1.7380516963743372E-2</v>
      </c>
      <c r="T593">
        <v>4.3139439601479569E-2</v>
      </c>
      <c r="U593">
        <v>0.33951657357848791</v>
      </c>
      <c r="V593">
        <v>1.4579376768456753E-2</v>
      </c>
      <c r="W593">
        <v>7.5564809065212235E-4</v>
      </c>
      <c r="X593">
        <v>3.9580138362893856E-3</v>
      </c>
      <c r="Y593">
        <v>6.639057261582852E-4</v>
      </c>
      <c r="Z593">
        <v>1.2546472532712696E-3</v>
      </c>
      <c r="AA593">
        <v>3.4525265466894715E-3</v>
      </c>
      <c r="AB593">
        <v>5.7394292171218067E-4</v>
      </c>
      <c r="AC593">
        <v>7.5564809065212235E-4</v>
      </c>
      <c r="AD593">
        <v>3.9580138362893856E-3</v>
      </c>
      <c r="AE593">
        <v>6.639057261582852E-4</v>
      </c>
      <c r="AF593">
        <v>1.2546472532712696E-3</v>
      </c>
      <c r="AG593">
        <v>3.4525265466894715E-3</v>
      </c>
      <c r="AH593">
        <v>5.7394292171218067E-4</v>
      </c>
      <c r="AI593">
        <v>3.2072557713826118E-2</v>
      </c>
      <c r="AJ593">
        <v>0.37467754398832254</v>
      </c>
      <c r="AK593">
        <v>1.8044422689901658E-2</v>
      </c>
      <c r="AL593">
        <v>4.4394086854750839E-2</v>
      </c>
      <c r="AM593">
        <v>0.3429691001251774</v>
      </c>
      <c r="AN593">
        <v>1.5153319690168934E-2</v>
      </c>
      <c r="AO593">
        <v>3.2072557713826118E-2</v>
      </c>
      <c r="AP593">
        <v>0.37467754398832254</v>
      </c>
      <c r="AQ593">
        <v>1.8044422689901658E-2</v>
      </c>
      <c r="AR593">
        <v>4.4394086854750839E-2</v>
      </c>
      <c r="AS593">
        <v>0.3429691001251774</v>
      </c>
      <c r="AT593">
        <v>1.5153319690168934E-2</v>
      </c>
    </row>
    <row r="594" spans="1:46" x14ac:dyDescent="0.25">
      <c r="A594" s="21" t="s">
        <v>155</v>
      </c>
      <c r="B594" s="227" t="s">
        <v>223</v>
      </c>
      <c r="C594" s="18" t="s">
        <v>224</v>
      </c>
      <c r="D594">
        <v>0.37071953015203313</v>
      </c>
      <c r="E594">
        <v>0.37071953015203313</v>
      </c>
      <c r="F594">
        <v>3.9580138362893856E-3</v>
      </c>
      <c r="G594">
        <v>3.9580138362893856E-3</v>
      </c>
      <c r="H594">
        <v>0.37467754398832254</v>
      </c>
      <c r="I594">
        <v>0.37467754398832254</v>
      </c>
      <c r="K594">
        <v>0.37071953015203313</v>
      </c>
      <c r="L594">
        <v>1.7380516963743372E-2</v>
      </c>
      <c r="M594">
        <v>4.3139439601479569E-2</v>
      </c>
      <c r="N594">
        <v>0.33951657357848791</v>
      </c>
      <c r="O594">
        <v>1.4579376768456753E-2</v>
      </c>
      <c r="P594">
        <v>3.8374241369241377E-2</v>
      </c>
      <c r="Q594">
        <v>0.37071953015203313</v>
      </c>
      <c r="R594">
        <v>1.7380516963743372E-2</v>
      </c>
      <c r="S594">
        <v>4.3139439601479569E-2</v>
      </c>
      <c r="T594">
        <v>0.33951657357848791</v>
      </c>
      <c r="U594">
        <v>1.4579376768456753E-2</v>
      </c>
      <c r="V594">
        <v>3.8374241369241377E-2</v>
      </c>
      <c r="W594">
        <v>3.9580138362893856E-3</v>
      </c>
      <c r="X594">
        <v>6.639057261582852E-4</v>
      </c>
      <c r="Y594">
        <v>1.2546472532712696E-3</v>
      </c>
      <c r="Z594">
        <v>3.4525265466894715E-3</v>
      </c>
      <c r="AA594">
        <v>5.7394292171218067E-4</v>
      </c>
      <c r="AB594">
        <v>1.1006178711672218E-3</v>
      </c>
      <c r="AC594">
        <v>3.9580138362893856E-3</v>
      </c>
      <c r="AD594">
        <v>6.639057261582852E-4</v>
      </c>
      <c r="AE594">
        <v>1.2546472532712696E-3</v>
      </c>
      <c r="AF594">
        <v>3.4525265466894715E-3</v>
      </c>
      <c r="AG594">
        <v>5.7394292171218067E-4</v>
      </c>
      <c r="AH594">
        <v>1.1006178711672218E-3</v>
      </c>
      <c r="AI594">
        <v>0.37467754398832254</v>
      </c>
      <c r="AJ594">
        <v>1.8044422689901658E-2</v>
      </c>
      <c r="AK594">
        <v>4.4394086854750839E-2</v>
      </c>
      <c r="AL594">
        <v>0.3429691001251774</v>
      </c>
      <c r="AM594">
        <v>1.5153319690168934E-2</v>
      </c>
      <c r="AN594">
        <v>3.9474859240408597E-2</v>
      </c>
      <c r="AO594">
        <v>0.37467754398832254</v>
      </c>
      <c r="AP594">
        <v>1.8044422689901658E-2</v>
      </c>
      <c r="AQ594">
        <v>4.4394086854750839E-2</v>
      </c>
      <c r="AR594">
        <v>0.3429691001251774</v>
      </c>
      <c r="AS594">
        <v>1.5153319690168934E-2</v>
      </c>
      <c r="AT594">
        <v>3.9474859240408597E-2</v>
      </c>
    </row>
    <row r="595" spans="1:46" x14ac:dyDescent="0.25">
      <c r="A595" s="21"/>
      <c r="B595" s="227"/>
      <c r="C595" s="18" t="s">
        <v>225</v>
      </c>
      <c r="D595">
        <v>1.7380516963743372E-2</v>
      </c>
      <c r="E595">
        <v>1.7380516963743372E-2</v>
      </c>
      <c r="F595">
        <v>6.639057261582852E-4</v>
      </c>
      <c r="G595">
        <v>6.639057261582852E-4</v>
      </c>
      <c r="H595">
        <v>1.8044422689901658E-2</v>
      </c>
      <c r="I595">
        <v>1.8044422689901658E-2</v>
      </c>
      <c r="K595">
        <v>1.7380516963743372E-2</v>
      </c>
      <c r="L595">
        <v>4.3139439601479569E-2</v>
      </c>
      <c r="M595">
        <v>0.33951657357848791</v>
      </c>
      <c r="N595">
        <v>1.4579376768456753E-2</v>
      </c>
      <c r="O595">
        <v>3.8374241369241377E-2</v>
      </c>
      <c r="P595">
        <v>0.30041065374388892</v>
      </c>
      <c r="Q595">
        <v>1.7380516963743372E-2</v>
      </c>
      <c r="R595">
        <v>4.3139439601479569E-2</v>
      </c>
      <c r="S595">
        <v>0.33951657357848791</v>
      </c>
      <c r="T595">
        <v>1.4579376768456753E-2</v>
      </c>
      <c r="U595">
        <v>3.8374241369241377E-2</v>
      </c>
      <c r="V595">
        <v>0.30041065374388892</v>
      </c>
      <c r="W595">
        <v>6.639057261582852E-4</v>
      </c>
      <c r="X595">
        <v>1.2546472532712696E-3</v>
      </c>
      <c r="Y595">
        <v>3.4525265466894715E-3</v>
      </c>
      <c r="Z595">
        <v>5.7394292171218067E-4</v>
      </c>
      <c r="AA595">
        <v>1.1006178711672218E-3</v>
      </c>
      <c r="AB595">
        <v>6.2028575046326187E-3</v>
      </c>
      <c r="AC595">
        <v>6.639057261582852E-4</v>
      </c>
      <c r="AD595">
        <v>1.2546472532712696E-3</v>
      </c>
      <c r="AE595">
        <v>3.4525265466894715E-3</v>
      </c>
      <c r="AF595">
        <v>5.7394292171218067E-4</v>
      </c>
      <c r="AG595">
        <v>1.1006178711672218E-3</v>
      </c>
      <c r="AH595">
        <v>6.2028575046326187E-3</v>
      </c>
      <c r="AI595">
        <v>1.8044422689901658E-2</v>
      </c>
      <c r="AJ595">
        <v>4.4394086854750839E-2</v>
      </c>
      <c r="AK595">
        <v>0.3429691001251774</v>
      </c>
      <c r="AL595">
        <v>1.5153319690168934E-2</v>
      </c>
      <c r="AM595">
        <v>3.9474859240408597E-2</v>
      </c>
      <c r="AN595">
        <v>0.30661351124852154</v>
      </c>
      <c r="AO595">
        <v>1.8044422689901658E-2</v>
      </c>
      <c r="AP595">
        <v>4.4394086854750839E-2</v>
      </c>
      <c r="AQ595">
        <v>0.3429691001251774</v>
      </c>
      <c r="AR595">
        <v>1.5153319690168934E-2</v>
      </c>
      <c r="AS595">
        <v>3.9474859240408597E-2</v>
      </c>
      <c r="AT595">
        <v>0.30661351124852154</v>
      </c>
    </row>
    <row r="596" spans="1:46" x14ac:dyDescent="0.25">
      <c r="A596" s="21"/>
      <c r="B596" s="227"/>
      <c r="C596" s="18" t="s">
        <v>226</v>
      </c>
      <c r="D596">
        <v>4.3139439601479569E-2</v>
      </c>
      <c r="E596">
        <v>4.3139439601479569E-2</v>
      </c>
      <c r="F596">
        <v>1.2546472532712696E-3</v>
      </c>
      <c r="G596">
        <v>1.2546472532712696E-3</v>
      </c>
      <c r="H596">
        <v>4.4394086854750839E-2</v>
      </c>
      <c r="I596">
        <v>4.4394086854750839E-2</v>
      </c>
      <c r="K596">
        <v>4.3139439601479569E-2</v>
      </c>
      <c r="L596">
        <v>0.33951657357848791</v>
      </c>
      <c r="M596">
        <v>1.4579376768456753E-2</v>
      </c>
      <c r="N596">
        <v>3.8374241369241377E-2</v>
      </c>
      <c r="O596">
        <v>0.30041065374388892</v>
      </c>
      <c r="P596">
        <v>1.4084212022343766E-2</v>
      </c>
      <c r="Q596">
        <v>4.3139439601479569E-2</v>
      </c>
      <c r="R596">
        <v>0.33951657357848791</v>
      </c>
      <c r="S596">
        <v>1.4579376768456753E-2</v>
      </c>
      <c r="T596">
        <v>3.8374241369241377E-2</v>
      </c>
      <c r="U596">
        <v>0.30041065374388892</v>
      </c>
      <c r="V596">
        <v>1.4084212022343766E-2</v>
      </c>
      <c r="W596">
        <v>1.2546472532712696E-3</v>
      </c>
      <c r="X596">
        <v>3.4525265466894715E-3</v>
      </c>
      <c r="Y596">
        <v>5.7394292171218067E-4</v>
      </c>
      <c r="Z596">
        <v>1.1006178711672218E-3</v>
      </c>
      <c r="AA596">
        <v>6.2028575046326187E-3</v>
      </c>
      <c r="AB596">
        <v>1.0404492723376109E-3</v>
      </c>
      <c r="AC596">
        <v>1.2546472532712696E-3</v>
      </c>
      <c r="AD596">
        <v>3.4525265466894715E-3</v>
      </c>
      <c r="AE596">
        <v>5.7394292171218067E-4</v>
      </c>
      <c r="AF596">
        <v>1.1006178711672218E-3</v>
      </c>
      <c r="AG596">
        <v>6.2028575046326187E-3</v>
      </c>
      <c r="AH596">
        <v>1.0404492723376109E-3</v>
      </c>
      <c r="AI596">
        <v>4.4394086854750839E-2</v>
      </c>
      <c r="AJ596">
        <v>0.3429691001251774</v>
      </c>
      <c r="AK596">
        <v>1.5153319690168934E-2</v>
      </c>
      <c r="AL596">
        <v>3.9474859240408597E-2</v>
      </c>
      <c r="AM596">
        <v>0.30661351124852154</v>
      </c>
      <c r="AN596">
        <v>1.5124661294681378E-2</v>
      </c>
      <c r="AO596">
        <v>4.4394086854750839E-2</v>
      </c>
      <c r="AP596">
        <v>0.3429691001251774</v>
      </c>
      <c r="AQ596">
        <v>1.5153319690168934E-2</v>
      </c>
      <c r="AR596">
        <v>3.9474859240408597E-2</v>
      </c>
      <c r="AS596">
        <v>0.30661351124852154</v>
      </c>
      <c r="AT596">
        <v>1.5124661294681378E-2</v>
      </c>
    </row>
    <row r="597" spans="1:46" x14ac:dyDescent="0.25">
      <c r="A597" s="21"/>
      <c r="B597" s="227" t="s">
        <v>227</v>
      </c>
      <c r="C597" s="18" t="s">
        <v>224</v>
      </c>
      <c r="D597">
        <v>0.33951657357848791</v>
      </c>
      <c r="E597">
        <v>0.33951657357848791</v>
      </c>
      <c r="F597">
        <v>3.4525265466894715E-3</v>
      </c>
      <c r="G597">
        <v>3.4525265466894715E-3</v>
      </c>
      <c r="H597">
        <v>0.3429691001251774</v>
      </c>
      <c r="I597">
        <v>0.3429691001251774</v>
      </c>
      <c r="K597">
        <v>0.33951657357848791</v>
      </c>
      <c r="L597">
        <v>1.4579376768456753E-2</v>
      </c>
      <c r="M597">
        <v>3.8374241369241377E-2</v>
      </c>
      <c r="N597">
        <v>0.30041065374388892</v>
      </c>
      <c r="O597">
        <v>1.4084212022343766E-2</v>
      </c>
      <c r="P597">
        <v>3.4957821746026546E-2</v>
      </c>
      <c r="Q597">
        <v>0.33951657357848791</v>
      </c>
      <c r="R597">
        <v>1.4579376768456753E-2</v>
      </c>
      <c r="S597">
        <v>3.8374241369241377E-2</v>
      </c>
      <c r="T597">
        <v>0.30041065374388892</v>
      </c>
      <c r="U597">
        <v>1.4084212022343766E-2</v>
      </c>
      <c r="V597">
        <v>3.4957821746026546E-2</v>
      </c>
      <c r="W597">
        <v>3.4525265466894715E-3</v>
      </c>
      <c r="X597">
        <v>5.7394292171218067E-4</v>
      </c>
      <c r="Y597">
        <v>1.1006178711672218E-3</v>
      </c>
      <c r="Z597">
        <v>6.2028575046326187E-3</v>
      </c>
      <c r="AA597">
        <v>1.0404492723376109E-3</v>
      </c>
      <c r="AB597">
        <v>1.9662382327385567E-3</v>
      </c>
      <c r="AC597">
        <v>3.4525265466894715E-3</v>
      </c>
      <c r="AD597">
        <v>5.7394292171218067E-4</v>
      </c>
      <c r="AE597">
        <v>1.1006178711672218E-3</v>
      </c>
      <c r="AF597">
        <v>6.2028575046326187E-3</v>
      </c>
      <c r="AG597">
        <v>1.0404492723376109E-3</v>
      </c>
      <c r="AH597">
        <v>1.9662382327385567E-3</v>
      </c>
      <c r="AI597">
        <v>0.3429691001251774</v>
      </c>
      <c r="AJ597">
        <v>1.5153319690168934E-2</v>
      </c>
      <c r="AK597">
        <v>3.9474859240408597E-2</v>
      </c>
      <c r="AL597">
        <v>0.30661351124852154</v>
      </c>
      <c r="AM597">
        <v>1.5124661294681378E-2</v>
      </c>
      <c r="AN597">
        <v>3.6924059978765106E-2</v>
      </c>
      <c r="AO597">
        <v>0.3429691001251774</v>
      </c>
      <c r="AP597">
        <v>1.5153319690168934E-2</v>
      </c>
      <c r="AQ597">
        <v>3.9474859240408597E-2</v>
      </c>
      <c r="AR597">
        <v>0.30661351124852154</v>
      </c>
      <c r="AS597">
        <v>1.5124661294681378E-2</v>
      </c>
      <c r="AT597">
        <v>3.6924059978765106E-2</v>
      </c>
    </row>
    <row r="598" spans="1:46" x14ac:dyDescent="0.25">
      <c r="A598" s="21"/>
      <c r="B598" s="227"/>
      <c r="C598" s="18" t="s">
        <v>225</v>
      </c>
      <c r="D598">
        <v>1.4579376768456753E-2</v>
      </c>
      <c r="E598">
        <v>1.4579376768456753E-2</v>
      </c>
      <c r="F598">
        <v>5.7394292171218067E-4</v>
      </c>
      <c r="G598">
        <v>5.7394292171218067E-4</v>
      </c>
      <c r="H598">
        <v>1.5153319690168934E-2</v>
      </c>
      <c r="I598">
        <v>1.5153319690168934E-2</v>
      </c>
      <c r="K598">
        <v>1.4579376768456753E-2</v>
      </c>
      <c r="L598">
        <v>3.8374241369241377E-2</v>
      </c>
      <c r="M598">
        <v>0.30041065374388892</v>
      </c>
      <c r="N598">
        <v>1.4084212022343766E-2</v>
      </c>
      <c r="O598">
        <v>3.4957821746026546E-2</v>
      </c>
      <c r="P598">
        <v>0.2751254992791195</v>
      </c>
      <c r="Q598">
        <v>1.4579376768456753E-2</v>
      </c>
      <c r="R598">
        <v>3.8374241369241377E-2</v>
      </c>
      <c r="S598">
        <v>0.30041065374388892</v>
      </c>
      <c r="T598">
        <v>1.4084212022343766E-2</v>
      </c>
      <c r="U598">
        <v>3.4957821746026546E-2</v>
      </c>
      <c r="V598">
        <v>0.2751254992791195</v>
      </c>
      <c r="W598">
        <v>5.7394292171218067E-4</v>
      </c>
      <c r="X598">
        <v>1.1006178711672218E-3</v>
      </c>
      <c r="Y598">
        <v>6.2028575046326187E-3</v>
      </c>
      <c r="Z598">
        <v>1.0404492723376109E-3</v>
      </c>
      <c r="AA598">
        <v>1.9662382327385567E-3</v>
      </c>
      <c r="AB598">
        <v>5.4106759313790227E-3</v>
      </c>
      <c r="AC598">
        <v>5.7394292171218067E-4</v>
      </c>
      <c r="AD598">
        <v>1.1006178711672218E-3</v>
      </c>
      <c r="AE598">
        <v>6.2028575046326187E-3</v>
      </c>
      <c r="AF598">
        <v>1.0404492723376109E-3</v>
      </c>
      <c r="AG598">
        <v>1.9662382327385567E-3</v>
      </c>
      <c r="AH598">
        <v>5.4106759313790227E-3</v>
      </c>
      <c r="AI598">
        <v>1.5153319690168934E-2</v>
      </c>
      <c r="AJ598">
        <v>3.9474859240408597E-2</v>
      </c>
      <c r="AK598">
        <v>0.30661351124852154</v>
      </c>
      <c r="AL598">
        <v>1.5124661294681378E-2</v>
      </c>
      <c r="AM598">
        <v>3.6924059978765106E-2</v>
      </c>
      <c r="AN598">
        <v>0.28053617521049851</v>
      </c>
      <c r="AO598">
        <v>1.5153319690168934E-2</v>
      </c>
      <c r="AP598">
        <v>3.9474859240408597E-2</v>
      </c>
      <c r="AQ598">
        <v>0.30661351124852154</v>
      </c>
      <c r="AR598">
        <v>1.5124661294681378E-2</v>
      </c>
      <c r="AS598">
        <v>3.6924059978765106E-2</v>
      </c>
      <c r="AT598">
        <v>0.28053617521049851</v>
      </c>
    </row>
    <row r="599" spans="1:46" x14ac:dyDescent="0.25">
      <c r="A599" s="21"/>
      <c r="B599" s="227"/>
      <c r="C599" s="18" t="s">
        <v>226</v>
      </c>
      <c r="D599">
        <v>3.8374241369241377E-2</v>
      </c>
      <c r="E599">
        <v>3.8374241369241377E-2</v>
      </c>
      <c r="F599">
        <v>1.1006178711672218E-3</v>
      </c>
      <c r="G599">
        <v>1.1006178711672218E-3</v>
      </c>
      <c r="H599">
        <v>3.9474859240408597E-2</v>
      </c>
      <c r="I599">
        <v>3.9474859240408597E-2</v>
      </c>
      <c r="K599">
        <v>3.8374241369241377E-2</v>
      </c>
      <c r="L599">
        <v>0.30041065374388892</v>
      </c>
      <c r="M599">
        <v>1.4084212022343766E-2</v>
      </c>
      <c r="N599">
        <v>3.4957821746026546E-2</v>
      </c>
      <c r="O599">
        <v>0.2751254992791195</v>
      </c>
      <c r="P599">
        <v>1.1814322553749437E-2</v>
      </c>
      <c r="Q599">
        <v>3.8374241369241377E-2</v>
      </c>
      <c r="R599">
        <v>0.30041065374388892</v>
      </c>
      <c r="S599">
        <v>1.4084212022343766E-2</v>
      </c>
      <c r="T599">
        <v>3.4957821746026546E-2</v>
      </c>
      <c r="U599">
        <v>0.2751254992791195</v>
      </c>
      <c r="V599">
        <v>1.1814322553749437E-2</v>
      </c>
      <c r="W599">
        <v>1.1006178711672218E-3</v>
      </c>
      <c r="X599">
        <v>6.2028575046326187E-3</v>
      </c>
      <c r="Y599">
        <v>1.0404492723376109E-3</v>
      </c>
      <c r="Z599">
        <v>1.9662382327385567E-3</v>
      </c>
      <c r="AA599">
        <v>5.4106759313790227E-3</v>
      </c>
      <c r="AB599">
        <v>8.9946278775789501E-4</v>
      </c>
      <c r="AC599">
        <v>1.1006178711672218E-3</v>
      </c>
      <c r="AD599">
        <v>6.2028575046326187E-3</v>
      </c>
      <c r="AE599">
        <v>1.0404492723376109E-3</v>
      </c>
      <c r="AF599">
        <v>1.9662382327385567E-3</v>
      </c>
      <c r="AG599">
        <v>5.4106759313790227E-3</v>
      </c>
      <c r="AH599">
        <v>8.9946278775789501E-4</v>
      </c>
      <c r="AI599">
        <v>3.9474859240408597E-2</v>
      </c>
      <c r="AJ599">
        <v>0.30661351124852154</v>
      </c>
      <c r="AK599">
        <v>1.5124661294681378E-2</v>
      </c>
      <c r="AL599">
        <v>3.6924059978765106E-2</v>
      </c>
      <c r="AM599">
        <v>0.28053617521049851</v>
      </c>
      <c r="AN599">
        <v>1.2713785341507333E-2</v>
      </c>
      <c r="AO599">
        <v>3.9474859240408597E-2</v>
      </c>
      <c r="AP599">
        <v>0.30661351124852154</v>
      </c>
      <c r="AQ599">
        <v>1.5124661294681378E-2</v>
      </c>
      <c r="AR599">
        <v>3.6924059978765106E-2</v>
      </c>
      <c r="AS599">
        <v>0.28053617521049851</v>
      </c>
      <c r="AT599">
        <v>1.2713785341507333E-2</v>
      </c>
    </row>
    <row r="600" spans="1:46" x14ac:dyDescent="0.25">
      <c r="A600" s="21" t="s">
        <v>156</v>
      </c>
      <c r="B600" s="227" t="s">
        <v>223</v>
      </c>
      <c r="C600" s="18" t="s">
        <v>224</v>
      </c>
      <c r="D600">
        <v>0.30041065374388892</v>
      </c>
      <c r="E600">
        <v>0.30041065374388892</v>
      </c>
      <c r="F600">
        <v>6.2028575046326187E-3</v>
      </c>
      <c r="G600">
        <v>6.2028575046326187E-3</v>
      </c>
      <c r="H600">
        <v>0.30661351124852154</v>
      </c>
      <c r="I600">
        <v>0.30661351124852154</v>
      </c>
      <c r="K600">
        <v>0.30041065374388892</v>
      </c>
      <c r="L600">
        <v>1.4084212022343766E-2</v>
      </c>
      <c r="M600">
        <v>3.4957821746026546E-2</v>
      </c>
      <c r="N600">
        <v>0.2751254992791195</v>
      </c>
      <c r="O600">
        <v>1.1814322553749437E-2</v>
      </c>
      <c r="P600">
        <v>3.109636800610939E-2</v>
      </c>
      <c r="Q600">
        <v>0.30041065374388892</v>
      </c>
      <c r="R600">
        <v>1.4084212022343766E-2</v>
      </c>
      <c r="S600">
        <v>3.4957821746026546E-2</v>
      </c>
      <c r="T600">
        <v>0.2751254992791195</v>
      </c>
      <c r="U600">
        <v>1.1814322553749437E-2</v>
      </c>
      <c r="V600">
        <v>3.109636800610939E-2</v>
      </c>
      <c r="W600">
        <v>6.2028575046326187E-3</v>
      </c>
      <c r="X600">
        <v>1.0404492723376109E-3</v>
      </c>
      <c r="Y600">
        <v>1.9662382327385567E-3</v>
      </c>
      <c r="Z600">
        <v>5.4106759313790227E-3</v>
      </c>
      <c r="AA600">
        <v>8.9946278775789501E-4</v>
      </c>
      <c r="AB600">
        <v>1.7248489025754967E-3</v>
      </c>
      <c r="AC600">
        <v>6.2028575046326187E-3</v>
      </c>
      <c r="AD600">
        <v>1.0404492723376109E-3</v>
      </c>
      <c r="AE600">
        <v>1.9662382327385567E-3</v>
      </c>
      <c r="AF600">
        <v>5.4106759313790227E-3</v>
      </c>
      <c r="AG600">
        <v>8.9946278775789501E-4</v>
      </c>
      <c r="AH600">
        <v>1.7248489025754967E-3</v>
      </c>
      <c r="AI600">
        <v>0.30661351124852154</v>
      </c>
      <c r="AJ600">
        <v>1.5124661294681378E-2</v>
      </c>
      <c r="AK600">
        <v>3.6924059978765106E-2</v>
      </c>
      <c r="AL600">
        <v>0.28053617521049851</v>
      </c>
      <c r="AM600">
        <v>1.2713785341507333E-2</v>
      </c>
      <c r="AN600">
        <v>3.2821216908684885E-2</v>
      </c>
      <c r="AO600">
        <v>0.30661351124852154</v>
      </c>
      <c r="AP600">
        <v>1.5124661294681378E-2</v>
      </c>
      <c r="AQ600">
        <v>3.6924059978765106E-2</v>
      </c>
      <c r="AR600">
        <v>0.28053617521049851</v>
      </c>
      <c r="AS600">
        <v>1.2713785341507333E-2</v>
      </c>
      <c r="AT600">
        <v>3.2821216908684885E-2</v>
      </c>
    </row>
    <row r="601" spans="1:46" x14ac:dyDescent="0.25">
      <c r="A601" s="21"/>
      <c r="B601" s="227"/>
      <c r="C601" s="18" t="s">
        <v>225</v>
      </c>
      <c r="D601">
        <v>1.4084212022343766E-2</v>
      </c>
      <c r="E601">
        <v>1.4084212022343766E-2</v>
      </c>
      <c r="F601">
        <v>1.0404492723376109E-3</v>
      </c>
      <c r="G601">
        <v>1.0404492723376109E-3</v>
      </c>
      <c r="H601">
        <v>1.5124661294681378E-2</v>
      </c>
      <c r="I601">
        <v>1.5124661294681378E-2</v>
      </c>
      <c r="K601">
        <v>1.4084212022343766E-2</v>
      </c>
      <c r="L601">
        <v>3.4957821746026546E-2</v>
      </c>
      <c r="M601">
        <v>0.2751254992791195</v>
      </c>
      <c r="N601">
        <v>1.1814322553749437E-2</v>
      </c>
      <c r="O601">
        <v>3.109636800610939E-2</v>
      </c>
      <c r="P601">
        <v>0.26845207355836875</v>
      </c>
      <c r="Q601">
        <v>1.4084212022343766E-2</v>
      </c>
      <c r="R601">
        <v>3.4957821746026546E-2</v>
      </c>
      <c r="S601">
        <v>0.2751254992791195</v>
      </c>
      <c r="T601">
        <v>1.1814322553749437E-2</v>
      </c>
      <c r="U601">
        <v>3.109636800610939E-2</v>
      </c>
      <c r="V601">
        <v>0.26845207355836875</v>
      </c>
      <c r="W601">
        <v>1.0404492723376109E-3</v>
      </c>
      <c r="X601">
        <v>1.9662382327385567E-3</v>
      </c>
      <c r="Y601">
        <v>5.4106759313790227E-3</v>
      </c>
      <c r="Z601">
        <v>8.9946278775789501E-4</v>
      </c>
      <c r="AA601">
        <v>1.7248489025754967E-3</v>
      </c>
      <c r="AB601">
        <v>4.6669118368188279E-3</v>
      </c>
      <c r="AC601">
        <v>1.0404492723376109E-3</v>
      </c>
      <c r="AD601">
        <v>1.9662382327385567E-3</v>
      </c>
      <c r="AE601">
        <v>5.4106759313790227E-3</v>
      </c>
      <c r="AF601">
        <v>8.9946278775789501E-4</v>
      </c>
      <c r="AG601">
        <v>1.7248489025754967E-3</v>
      </c>
      <c r="AH601">
        <v>4.6669118368188279E-3</v>
      </c>
      <c r="AI601">
        <v>1.5124661294681378E-2</v>
      </c>
      <c r="AJ601">
        <v>3.6924059978765106E-2</v>
      </c>
      <c r="AK601">
        <v>0.28053617521049851</v>
      </c>
      <c r="AL601">
        <v>1.2713785341507333E-2</v>
      </c>
      <c r="AM601">
        <v>3.2821216908684885E-2</v>
      </c>
      <c r="AN601">
        <v>0.27311898539518759</v>
      </c>
      <c r="AO601">
        <v>1.5124661294681378E-2</v>
      </c>
      <c r="AP601">
        <v>3.6924059978765106E-2</v>
      </c>
      <c r="AQ601">
        <v>0.28053617521049851</v>
      </c>
      <c r="AR601">
        <v>1.2713785341507333E-2</v>
      </c>
      <c r="AS601">
        <v>3.2821216908684885E-2</v>
      </c>
      <c r="AT601">
        <v>0.27311898539518759</v>
      </c>
    </row>
    <row r="602" spans="1:46" x14ac:dyDescent="0.25">
      <c r="A602" s="21"/>
      <c r="B602" s="227"/>
      <c r="C602" s="18" t="s">
        <v>226</v>
      </c>
      <c r="D602">
        <v>3.4957821746026546E-2</v>
      </c>
      <c r="E602">
        <v>3.4957821746026546E-2</v>
      </c>
      <c r="F602">
        <v>1.9662382327385567E-3</v>
      </c>
      <c r="G602">
        <v>1.9662382327385567E-3</v>
      </c>
      <c r="H602">
        <v>3.6924059978765106E-2</v>
      </c>
      <c r="I602">
        <v>3.6924059978765106E-2</v>
      </c>
      <c r="K602">
        <v>3.4957821746026546E-2</v>
      </c>
      <c r="L602">
        <v>0.2751254992791195</v>
      </c>
      <c r="M602">
        <v>1.1814322553749437E-2</v>
      </c>
      <c r="N602">
        <v>3.109636800610939E-2</v>
      </c>
      <c r="O602">
        <v>0.26845207355836875</v>
      </c>
      <c r="P602">
        <v>1.2585891594434854E-2</v>
      </c>
      <c r="Q602">
        <v>3.4957821746026546E-2</v>
      </c>
      <c r="R602">
        <v>0.2751254992791195</v>
      </c>
      <c r="S602">
        <v>1.1814322553749437E-2</v>
      </c>
      <c r="T602">
        <v>3.109636800610939E-2</v>
      </c>
      <c r="U602">
        <v>0.26845207355836875</v>
      </c>
      <c r="V602">
        <v>1.2585891594434854E-2</v>
      </c>
      <c r="W602">
        <v>1.9662382327385567E-3</v>
      </c>
      <c r="X602">
        <v>5.4106759313790227E-3</v>
      </c>
      <c r="Y602">
        <v>8.9946278775789501E-4</v>
      </c>
      <c r="Z602">
        <v>1.7248489025754967E-3</v>
      </c>
      <c r="AA602">
        <v>4.6669118368188279E-3</v>
      </c>
      <c r="AB602">
        <v>7.8281421442544079E-4</v>
      </c>
      <c r="AC602">
        <v>1.9662382327385567E-3</v>
      </c>
      <c r="AD602">
        <v>5.4106759313790227E-3</v>
      </c>
      <c r="AE602">
        <v>8.9946278775789501E-4</v>
      </c>
      <c r="AF602">
        <v>1.7248489025754967E-3</v>
      </c>
      <c r="AG602">
        <v>4.6669118368188279E-3</v>
      </c>
      <c r="AH602">
        <v>7.8281421442544079E-4</v>
      </c>
      <c r="AI602">
        <v>3.6924059978765106E-2</v>
      </c>
      <c r="AJ602">
        <v>0.28053617521049851</v>
      </c>
      <c r="AK602">
        <v>1.2713785341507333E-2</v>
      </c>
      <c r="AL602">
        <v>3.2821216908684885E-2</v>
      </c>
      <c r="AM602">
        <v>0.27311898539518759</v>
      </c>
      <c r="AN602">
        <v>1.3368705808860295E-2</v>
      </c>
      <c r="AO602">
        <v>3.6924059978765106E-2</v>
      </c>
      <c r="AP602">
        <v>0.28053617521049851</v>
      </c>
      <c r="AQ602">
        <v>1.2713785341507333E-2</v>
      </c>
      <c r="AR602">
        <v>3.2821216908684885E-2</v>
      </c>
      <c r="AS602">
        <v>0.27311898539518759</v>
      </c>
      <c r="AT602">
        <v>1.3368705808860295E-2</v>
      </c>
    </row>
    <row r="603" spans="1:46" x14ac:dyDescent="0.25">
      <c r="A603" s="21"/>
      <c r="B603" s="227" t="s">
        <v>227</v>
      </c>
      <c r="C603" s="18" t="s">
        <v>224</v>
      </c>
      <c r="D603">
        <v>0.2751254992791195</v>
      </c>
      <c r="E603">
        <v>0.2751254992791195</v>
      </c>
      <c r="F603">
        <v>5.4106759313790227E-3</v>
      </c>
      <c r="G603">
        <v>5.4106759313790227E-3</v>
      </c>
      <c r="H603">
        <v>0.28053617521049851</v>
      </c>
      <c r="I603">
        <v>0.28053617521049851</v>
      </c>
      <c r="K603">
        <v>0.2751254992791195</v>
      </c>
      <c r="L603">
        <v>1.1814322553749437E-2</v>
      </c>
      <c r="M603">
        <v>3.109636800610939E-2</v>
      </c>
      <c r="N603">
        <v>0.26845207355836875</v>
      </c>
      <c r="O603">
        <v>1.2585891594434854E-2</v>
      </c>
      <c r="P603">
        <v>3.1238904539002438E-2</v>
      </c>
      <c r="Q603">
        <v>0.2751254992791195</v>
      </c>
      <c r="R603">
        <v>1.1814322553749437E-2</v>
      </c>
      <c r="S603">
        <v>3.109636800610939E-2</v>
      </c>
      <c r="T603">
        <v>0.26845207355836875</v>
      </c>
      <c r="U603">
        <v>1.2585891594434854E-2</v>
      </c>
      <c r="V603">
        <v>3.1238904539002438E-2</v>
      </c>
      <c r="W603">
        <v>5.4106759313790227E-3</v>
      </c>
      <c r="X603">
        <v>8.9946278775789501E-4</v>
      </c>
      <c r="Y603">
        <v>1.7248489025754967E-3</v>
      </c>
      <c r="Z603">
        <v>4.6669118368188279E-3</v>
      </c>
      <c r="AA603">
        <v>7.8281421442544079E-4</v>
      </c>
      <c r="AB603">
        <v>1.4793601941556762E-3</v>
      </c>
      <c r="AC603">
        <v>5.4106759313790227E-3</v>
      </c>
      <c r="AD603">
        <v>8.9946278775789501E-4</v>
      </c>
      <c r="AE603">
        <v>1.7248489025754967E-3</v>
      </c>
      <c r="AF603">
        <v>4.6669118368188279E-3</v>
      </c>
      <c r="AG603">
        <v>7.8281421442544079E-4</v>
      </c>
      <c r="AH603">
        <v>1.4793601941556762E-3</v>
      </c>
      <c r="AI603">
        <v>0.28053617521049851</v>
      </c>
      <c r="AJ603">
        <v>1.2713785341507333E-2</v>
      </c>
      <c r="AK603">
        <v>3.2821216908684885E-2</v>
      </c>
      <c r="AL603">
        <v>0.27311898539518759</v>
      </c>
      <c r="AM603">
        <v>1.3368705808860295E-2</v>
      </c>
      <c r="AN603">
        <v>3.2718264733158114E-2</v>
      </c>
      <c r="AO603">
        <v>0.28053617521049851</v>
      </c>
      <c r="AP603">
        <v>1.2713785341507333E-2</v>
      </c>
      <c r="AQ603">
        <v>3.2821216908684885E-2</v>
      </c>
      <c r="AR603">
        <v>0.27311898539518759</v>
      </c>
      <c r="AS603">
        <v>1.3368705808860295E-2</v>
      </c>
      <c r="AT603">
        <v>3.2718264733158114E-2</v>
      </c>
    </row>
    <row r="604" spans="1:46" x14ac:dyDescent="0.25">
      <c r="A604" s="21"/>
      <c r="B604" s="227"/>
      <c r="C604" s="18" t="s">
        <v>225</v>
      </c>
      <c r="D604">
        <v>1.1814322553749437E-2</v>
      </c>
      <c r="E604">
        <v>1.1814322553749437E-2</v>
      </c>
      <c r="F604">
        <v>8.9946278775789501E-4</v>
      </c>
      <c r="G604">
        <v>8.9946278775789501E-4</v>
      </c>
      <c r="H604">
        <v>1.2713785341507333E-2</v>
      </c>
      <c r="I604">
        <v>1.2713785341507333E-2</v>
      </c>
      <c r="K604">
        <v>1.1814322553749437E-2</v>
      </c>
      <c r="L604">
        <v>3.109636800610939E-2</v>
      </c>
      <c r="M604">
        <v>0.26845207355836875</v>
      </c>
      <c r="N604">
        <v>1.2585891594434854E-2</v>
      </c>
      <c r="O604">
        <v>3.1238904539002438E-2</v>
      </c>
      <c r="P604">
        <v>0.24585682914304294</v>
      </c>
      <c r="Q604">
        <v>1.1814322553749437E-2</v>
      </c>
      <c r="R604">
        <v>3.109636800610939E-2</v>
      </c>
      <c r="S604">
        <v>0.26845207355836875</v>
      </c>
      <c r="T604">
        <v>1.2585891594434854E-2</v>
      </c>
      <c r="U604">
        <v>3.1238904539002438E-2</v>
      </c>
      <c r="V604">
        <v>0.24585682914304294</v>
      </c>
      <c r="W604">
        <v>8.9946278775789501E-4</v>
      </c>
      <c r="X604">
        <v>1.7248489025754967E-3</v>
      </c>
      <c r="Y604">
        <v>4.6669118368188279E-3</v>
      </c>
      <c r="Z604">
        <v>7.8281421442544079E-4</v>
      </c>
      <c r="AA604">
        <v>1.4793601941556762E-3</v>
      </c>
      <c r="AB604">
        <v>4.0708895102756458E-3</v>
      </c>
      <c r="AC604">
        <v>8.9946278775789501E-4</v>
      </c>
      <c r="AD604">
        <v>1.7248489025754967E-3</v>
      </c>
      <c r="AE604">
        <v>4.6669118368188279E-3</v>
      </c>
      <c r="AF604">
        <v>7.8281421442544079E-4</v>
      </c>
      <c r="AG604">
        <v>1.4793601941556762E-3</v>
      </c>
      <c r="AH604">
        <v>4.0708895102756458E-3</v>
      </c>
      <c r="AI604">
        <v>1.2713785341507333E-2</v>
      </c>
      <c r="AJ604">
        <v>3.2821216908684885E-2</v>
      </c>
      <c r="AK604">
        <v>0.27311898539518759</v>
      </c>
      <c r="AL604">
        <v>1.3368705808860295E-2</v>
      </c>
      <c r="AM604">
        <v>3.2718264733158114E-2</v>
      </c>
      <c r="AN604">
        <v>0.24992771865331859</v>
      </c>
      <c r="AO604">
        <v>1.2713785341507333E-2</v>
      </c>
      <c r="AP604">
        <v>3.2821216908684885E-2</v>
      </c>
      <c r="AQ604">
        <v>0.27311898539518759</v>
      </c>
      <c r="AR604">
        <v>1.3368705808860295E-2</v>
      </c>
      <c r="AS604">
        <v>3.2718264733158114E-2</v>
      </c>
      <c r="AT604">
        <v>0.24992771865331859</v>
      </c>
    </row>
    <row r="605" spans="1:46" x14ac:dyDescent="0.25">
      <c r="A605" s="21"/>
      <c r="B605" s="227"/>
      <c r="C605" s="18" t="s">
        <v>226</v>
      </c>
      <c r="D605">
        <v>3.109636800610939E-2</v>
      </c>
      <c r="E605">
        <v>3.109636800610939E-2</v>
      </c>
      <c r="F605">
        <v>1.7248489025754967E-3</v>
      </c>
      <c r="G605">
        <v>1.7248489025754967E-3</v>
      </c>
      <c r="H605">
        <v>3.2821216908684885E-2</v>
      </c>
      <c r="I605">
        <v>3.2821216908684885E-2</v>
      </c>
      <c r="K605">
        <v>3.109636800610939E-2</v>
      </c>
      <c r="L605">
        <v>0.26845207355836875</v>
      </c>
      <c r="M605">
        <v>1.2585891594434854E-2</v>
      </c>
      <c r="N605">
        <v>3.1238904539002438E-2</v>
      </c>
      <c r="O605">
        <v>0.24585682914304294</v>
      </c>
      <c r="P605">
        <v>1.0557479728882473E-2</v>
      </c>
      <c r="Q605">
        <v>3.109636800610939E-2</v>
      </c>
      <c r="R605">
        <v>0.26845207355836875</v>
      </c>
      <c r="S605">
        <v>1.2585891594434854E-2</v>
      </c>
      <c r="T605">
        <v>3.1238904539002438E-2</v>
      </c>
      <c r="U605">
        <v>0.24585682914304294</v>
      </c>
      <c r="V605">
        <v>1.0557479728882473E-2</v>
      </c>
      <c r="W605">
        <v>1.7248489025754967E-3</v>
      </c>
      <c r="X605">
        <v>4.6669118368188279E-3</v>
      </c>
      <c r="Y605">
        <v>7.8281421442544079E-4</v>
      </c>
      <c r="Z605">
        <v>1.4793601941556762E-3</v>
      </c>
      <c r="AA605">
        <v>4.0708895102756458E-3</v>
      </c>
      <c r="AB605">
        <v>6.7673866888451155E-4</v>
      </c>
      <c r="AC605">
        <v>1.7248489025754967E-3</v>
      </c>
      <c r="AD605">
        <v>4.6669118368188279E-3</v>
      </c>
      <c r="AE605">
        <v>7.8281421442544079E-4</v>
      </c>
      <c r="AF605">
        <v>1.4793601941556762E-3</v>
      </c>
      <c r="AG605">
        <v>4.0708895102756458E-3</v>
      </c>
      <c r="AH605">
        <v>6.7673866888451155E-4</v>
      </c>
      <c r="AI605">
        <v>3.2821216908684885E-2</v>
      </c>
      <c r="AJ605">
        <v>0.27311898539518759</v>
      </c>
      <c r="AK605">
        <v>1.3368705808860295E-2</v>
      </c>
      <c r="AL605">
        <v>3.2718264733158114E-2</v>
      </c>
      <c r="AM605">
        <v>0.24992771865331859</v>
      </c>
      <c r="AN605">
        <v>1.1234218397766985E-2</v>
      </c>
      <c r="AO605">
        <v>3.2821216908684885E-2</v>
      </c>
      <c r="AP605">
        <v>0.27311898539518759</v>
      </c>
      <c r="AQ605">
        <v>1.3368705808860295E-2</v>
      </c>
      <c r="AR605">
        <v>3.2718264733158114E-2</v>
      </c>
      <c r="AS605">
        <v>0.24992771865331859</v>
      </c>
      <c r="AT605">
        <v>1.1234218397766985E-2</v>
      </c>
    </row>
    <row r="606" spans="1:46" x14ac:dyDescent="0.25">
      <c r="A606" s="21" t="s">
        <v>157</v>
      </c>
      <c r="B606" s="227" t="s">
        <v>223</v>
      </c>
      <c r="C606" s="18" t="s">
        <v>224</v>
      </c>
      <c r="D606">
        <v>0.26845207355836875</v>
      </c>
      <c r="E606">
        <v>0.26845207355836875</v>
      </c>
      <c r="F606">
        <v>4.6669118368188279E-3</v>
      </c>
      <c r="G606">
        <v>4.6669118368188279E-3</v>
      </c>
      <c r="H606">
        <v>0.27311898539518759</v>
      </c>
      <c r="I606">
        <v>0.27311898539518759</v>
      </c>
      <c r="K606">
        <v>0.26845207355836875</v>
      </c>
      <c r="L606">
        <v>1.2585891594434854E-2</v>
      </c>
      <c r="M606">
        <v>3.1238904539002438E-2</v>
      </c>
      <c r="N606">
        <v>0.24585682914304294</v>
      </c>
      <c r="O606">
        <v>1.0557479728882473E-2</v>
      </c>
      <c r="P606">
        <v>2.7788243750140301E-2</v>
      </c>
      <c r="Q606">
        <v>0.26845207355836875</v>
      </c>
      <c r="R606">
        <v>1.2585891594434854E-2</v>
      </c>
      <c r="S606">
        <v>3.1238904539002438E-2</v>
      </c>
      <c r="T606">
        <v>0.24585682914304294</v>
      </c>
      <c r="U606">
        <v>1.0557479728882473E-2</v>
      </c>
      <c r="V606">
        <v>2.7788243750140301E-2</v>
      </c>
      <c r="W606">
        <v>4.6669118368188279E-3</v>
      </c>
      <c r="X606">
        <v>7.8281421442544079E-4</v>
      </c>
      <c r="Y606">
        <v>1.4793601941556762E-3</v>
      </c>
      <c r="Z606">
        <v>4.0708895102756458E-3</v>
      </c>
      <c r="AA606">
        <v>6.7673866888451155E-4</v>
      </c>
      <c r="AB606">
        <v>1.2977434600329929E-3</v>
      </c>
      <c r="AC606">
        <v>4.6669118368188279E-3</v>
      </c>
      <c r="AD606">
        <v>7.8281421442544079E-4</v>
      </c>
      <c r="AE606">
        <v>1.4793601941556762E-3</v>
      </c>
      <c r="AF606">
        <v>4.0708895102756458E-3</v>
      </c>
      <c r="AG606">
        <v>6.7673866888451155E-4</v>
      </c>
      <c r="AH606">
        <v>1.2977434600329929E-3</v>
      </c>
      <c r="AI606">
        <v>0.27311898539518759</v>
      </c>
      <c r="AJ606">
        <v>1.3368705808860295E-2</v>
      </c>
      <c r="AK606">
        <v>3.2718264733158114E-2</v>
      </c>
      <c r="AL606">
        <v>0.24992771865331859</v>
      </c>
      <c r="AM606">
        <v>1.1234218397766985E-2</v>
      </c>
      <c r="AN606">
        <v>2.9085987210173293E-2</v>
      </c>
      <c r="AO606">
        <v>0.27311898539518759</v>
      </c>
      <c r="AP606">
        <v>1.3368705808860295E-2</v>
      </c>
      <c r="AQ606">
        <v>3.2718264733158114E-2</v>
      </c>
      <c r="AR606">
        <v>0.24992771865331859</v>
      </c>
      <c r="AS606">
        <v>1.1234218397766985E-2</v>
      </c>
      <c r="AT606">
        <v>2.9085987210173293E-2</v>
      </c>
    </row>
    <row r="607" spans="1:46" x14ac:dyDescent="0.25">
      <c r="A607" s="21"/>
      <c r="B607" s="227"/>
      <c r="C607" s="18" t="s">
        <v>225</v>
      </c>
      <c r="D607">
        <v>1.2585891594434854E-2</v>
      </c>
      <c r="E607">
        <v>1.2585891594434854E-2</v>
      </c>
      <c r="F607">
        <v>7.8281421442544079E-4</v>
      </c>
      <c r="G607">
        <v>7.8281421442544079E-4</v>
      </c>
      <c r="H607">
        <v>1.3368705808860295E-2</v>
      </c>
      <c r="I607">
        <v>1.3368705808860295E-2</v>
      </c>
      <c r="K607">
        <v>1.2585891594434854E-2</v>
      </c>
      <c r="L607">
        <v>3.1238904539002438E-2</v>
      </c>
      <c r="M607">
        <v>0.24585682914304294</v>
      </c>
      <c r="N607">
        <v>1.0557479728882473E-2</v>
      </c>
      <c r="O607">
        <v>2.7788243750140301E-2</v>
      </c>
      <c r="P607">
        <v>0.33236923392940898</v>
      </c>
      <c r="Q607">
        <v>1.2585891594434854E-2</v>
      </c>
      <c r="R607">
        <v>3.1238904539002438E-2</v>
      </c>
      <c r="S607">
        <v>0.24585682914304294</v>
      </c>
      <c r="T607">
        <v>1.0557479728882473E-2</v>
      </c>
      <c r="U607">
        <v>2.7788243750140301E-2</v>
      </c>
      <c r="V607">
        <v>0.33236923392940898</v>
      </c>
      <c r="W607">
        <v>7.8281421442544079E-4</v>
      </c>
      <c r="X607">
        <v>1.4793601941556762E-3</v>
      </c>
      <c r="Y607">
        <v>4.0708895102756458E-3</v>
      </c>
      <c r="Z607">
        <v>6.7673866888451155E-4</v>
      </c>
      <c r="AA607">
        <v>1.2977434600329929E-3</v>
      </c>
      <c r="AB607">
        <v>4.4896873366864669E-3</v>
      </c>
      <c r="AC607">
        <v>7.8281421442544079E-4</v>
      </c>
      <c r="AD607">
        <v>1.4793601941556762E-3</v>
      </c>
      <c r="AE607">
        <v>4.0708895102756458E-3</v>
      </c>
      <c r="AF607">
        <v>6.7673866888451155E-4</v>
      </c>
      <c r="AG607">
        <v>1.2977434600329929E-3</v>
      </c>
      <c r="AH607">
        <v>4.4896873366864669E-3</v>
      </c>
      <c r="AI607">
        <v>1.3368705808860295E-2</v>
      </c>
      <c r="AJ607">
        <v>3.2718264733158114E-2</v>
      </c>
      <c r="AK607">
        <v>0.24992771865331859</v>
      </c>
      <c r="AL607">
        <v>1.1234218397766985E-2</v>
      </c>
      <c r="AM607">
        <v>2.9085987210173293E-2</v>
      </c>
      <c r="AN607">
        <v>0.33685892126609546</v>
      </c>
      <c r="AO607">
        <v>1.3368705808860295E-2</v>
      </c>
      <c r="AP607">
        <v>3.2718264733158114E-2</v>
      </c>
      <c r="AQ607">
        <v>0.24992771865331859</v>
      </c>
      <c r="AR607">
        <v>1.1234218397766985E-2</v>
      </c>
      <c r="AS607">
        <v>2.9085987210173293E-2</v>
      </c>
      <c r="AT607">
        <v>0.33685892126609546</v>
      </c>
    </row>
    <row r="608" spans="1:46" x14ac:dyDescent="0.25">
      <c r="A608" s="21"/>
      <c r="B608" s="227"/>
      <c r="C608" s="18" t="s">
        <v>226</v>
      </c>
      <c r="D608">
        <v>3.1238904539002438E-2</v>
      </c>
      <c r="E608">
        <v>3.1238904539002438E-2</v>
      </c>
      <c r="F608">
        <v>1.4793601941556762E-3</v>
      </c>
      <c r="G608">
        <v>1.4793601941556762E-3</v>
      </c>
      <c r="H608">
        <v>3.2718264733158114E-2</v>
      </c>
      <c r="I608">
        <v>3.2718264733158114E-2</v>
      </c>
      <c r="K608">
        <v>3.1238904539002438E-2</v>
      </c>
      <c r="L608">
        <v>0.24585682914304294</v>
      </c>
      <c r="M608">
        <v>1.0557479728882473E-2</v>
      </c>
      <c r="N608">
        <v>2.7788243750140301E-2</v>
      </c>
      <c r="O608">
        <v>0.33236923392940898</v>
      </c>
      <c r="P608">
        <v>1.5582532450252677E-2</v>
      </c>
      <c r="Q608">
        <v>3.1238904539002438E-2</v>
      </c>
      <c r="R608">
        <v>0.24585682914304294</v>
      </c>
      <c r="S608">
        <v>1.0557479728882473E-2</v>
      </c>
      <c r="T608">
        <v>2.7788243750140301E-2</v>
      </c>
      <c r="U608">
        <v>0.33236923392940898</v>
      </c>
      <c r="V608">
        <v>1.5582532450252677E-2</v>
      </c>
      <c r="W608">
        <v>1.4793601941556762E-3</v>
      </c>
      <c r="X608">
        <v>4.0708895102756458E-3</v>
      </c>
      <c r="Y608">
        <v>6.7673866888451155E-4</v>
      </c>
      <c r="Z608">
        <v>1.2977434600329929E-3</v>
      </c>
      <c r="AA608">
        <v>4.4896873366864669E-3</v>
      </c>
      <c r="AB608">
        <v>7.5308709235865181E-4</v>
      </c>
      <c r="AC608">
        <v>1.4793601941556762E-3</v>
      </c>
      <c r="AD608">
        <v>4.0708895102756458E-3</v>
      </c>
      <c r="AE608">
        <v>6.7673866888451155E-4</v>
      </c>
      <c r="AF608">
        <v>1.2977434600329929E-3</v>
      </c>
      <c r="AG608">
        <v>4.4896873366864669E-3</v>
      </c>
      <c r="AH608">
        <v>7.5308709235865181E-4</v>
      </c>
      <c r="AI608">
        <v>3.2718264733158114E-2</v>
      </c>
      <c r="AJ608">
        <v>0.24992771865331859</v>
      </c>
      <c r="AK608">
        <v>1.1234218397766985E-2</v>
      </c>
      <c r="AL608">
        <v>2.9085987210173293E-2</v>
      </c>
      <c r="AM608">
        <v>0.33685892126609546</v>
      </c>
      <c r="AN608">
        <v>1.633561954261133E-2</v>
      </c>
      <c r="AO608">
        <v>3.2718264733158114E-2</v>
      </c>
      <c r="AP608">
        <v>0.24992771865331859</v>
      </c>
      <c r="AQ608">
        <v>1.1234218397766985E-2</v>
      </c>
      <c r="AR608">
        <v>2.9085987210173293E-2</v>
      </c>
      <c r="AS608">
        <v>0.33685892126609546</v>
      </c>
      <c r="AT608">
        <v>1.633561954261133E-2</v>
      </c>
    </row>
    <row r="609" spans="1:46" x14ac:dyDescent="0.25">
      <c r="A609" s="21"/>
      <c r="B609" s="227" t="s">
        <v>227</v>
      </c>
      <c r="C609" s="18" t="s">
        <v>224</v>
      </c>
      <c r="D609">
        <v>0.24585682914304294</v>
      </c>
      <c r="E609">
        <v>0.24585682914304294</v>
      </c>
      <c r="F609">
        <v>4.0708895102756458E-3</v>
      </c>
      <c r="G609">
        <v>4.0708895102756458E-3</v>
      </c>
      <c r="H609">
        <v>0.24992771865331859</v>
      </c>
      <c r="I609">
        <v>0.24992771865331859</v>
      </c>
      <c r="K609">
        <v>0.24585682914304294</v>
      </c>
      <c r="L609">
        <v>1.0557479728882473E-2</v>
      </c>
      <c r="M609">
        <v>2.7788243750140301E-2</v>
      </c>
      <c r="N609">
        <v>0.33236923392940898</v>
      </c>
      <c r="O609">
        <v>1.5582532450252677E-2</v>
      </c>
      <c r="P609">
        <v>3.8676738953050641E-2</v>
      </c>
      <c r="Q609">
        <v>0.24585682914304294</v>
      </c>
      <c r="R609">
        <v>1.0557479728882473E-2</v>
      </c>
      <c r="S609">
        <v>2.7788243750140301E-2</v>
      </c>
      <c r="T609">
        <v>0.33236923392940898</v>
      </c>
      <c r="U609">
        <v>1.5582532450252677E-2</v>
      </c>
      <c r="V609">
        <v>3.8676738953050641E-2</v>
      </c>
      <c r="W609">
        <v>4.0708895102756458E-3</v>
      </c>
      <c r="X609">
        <v>6.7673866888451155E-4</v>
      </c>
      <c r="Y609">
        <v>1.2977434600329929E-3</v>
      </c>
      <c r="Z609">
        <v>4.4896873366864669E-3</v>
      </c>
      <c r="AA609">
        <v>7.5308709235865181E-4</v>
      </c>
      <c r="AB609">
        <v>1.4231819589345745E-3</v>
      </c>
      <c r="AC609">
        <v>4.0708895102756458E-3</v>
      </c>
      <c r="AD609">
        <v>6.7673866888451155E-4</v>
      </c>
      <c r="AE609">
        <v>1.2977434600329929E-3</v>
      </c>
      <c r="AF609">
        <v>4.4896873366864669E-3</v>
      </c>
      <c r="AG609">
        <v>7.5308709235865181E-4</v>
      </c>
      <c r="AH609">
        <v>1.4231819589345745E-3</v>
      </c>
      <c r="AI609">
        <v>0.24992771865331859</v>
      </c>
      <c r="AJ609">
        <v>1.1234218397766985E-2</v>
      </c>
      <c r="AK609">
        <v>2.9085987210173293E-2</v>
      </c>
      <c r="AL609">
        <v>0.33685892126609546</v>
      </c>
      <c r="AM609">
        <v>1.633561954261133E-2</v>
      </c>
      <c r="AN609">
        <v>4.0099920911985214E-2</v>
      </c>
      <c r="AO609">
        <v>0.24992771865331859</v>
      </c>
      <c r="AP609">
        <v>1.1234218397766985E-2</v>
      </c>
      <c r="AQ609">
        <v>2.9085987210173293E-2</v>
      </c>
      <c r="AR609">
        <v>0.33685892126609546</v>
      </c>
      <c r="AS609">
        <v>1.633561954261133E-2</v>
      </c>
      <c r="AT609">
        <v>4.0099920911985214E-2</v>
      </c>
    </row>
    <row r="610" spans="1:46" x14ac:dyDescent="0.25">
      <c r="A610" s="21"/>
      <c r="B610" s="227"/>
      <c r="C610" s="18" t="s">
        <v>225</v>
      </c>
      <c r="D610">
        <v>1.0557479728882473E-2</v>
      </c>
      <c r="E610">
        <v>1.0557479728882473E-2</v>
      </c>
      <c r="F610">
        <v>6.7673866888451155E-4</v>
      </c>
      <c r="G610">
        <v>6.7673866888451155E-4</v>
      </c>
      <c r="H610">
        <v>1.1234218397766985E-2</v>
      </c>
      <c r="I610">
        <v>1.1234218397766985E-2</v>
      </c>
      <c r="K610">
        <v>1.0557479728882473E-2</v>
      </c>
      <c r="L610">
        <v>2.7788243750140301E-2</v>
      </c>
      <c r="M610">
        <v>0.33236923392940898</v>
      </c>
      <c r="N610">
        <v>1.5582532450252677E-2</v>
      </c>
      <c r="O610">
        <v>3.8676738953050641E-2</v>
      </c>
      <c r="P610">
        <v>0.30439416941519604</v>
      </c>
      <c r="Q610">
        <v>1.0557479728882473E-2</v>
      </c>
      <c r="R610">
        <v>2.7788243750140301E-2</v>
      </c>
      <c r="S610">
        <v>0.33236923392940898</v>
      </c>
      <c r="T610">
        <v>1.5582532450252677E-2</v>
      </c>
      <c r="U610">
        <v>3.8676738953050641E-2</v>
      </c>
      <c r="V610">
        <v>0.30439416941519604</v>
      </c>
      <c r="W610">
        <v>6.7673866888451155E-4</v>
      </c>
      <c r="X610">
        <v>1.2977434600329929E-3</v>
      </c>
      <c r="Y610">
        <v>4.4896873366864669E-3</v>
      </c>
      <c r="Z610">
        <v>7.5308709235865181E-4</v>
      </c>
      <c r="AA610">
        <v>1.4231819589345745E-3</v>
      </c>
      <c r="AB610">
        <v>3.9162987693791024E-3</v>
      </c>
      <c r="AC610">
        <v>6.7673866888451155E-4</v>
      </c>
      <c r="AD610">
        <v>1.2977434600329929E-3</v>
      </c>
      <c r="AE610">
        <v>4.4896873366864669E-3</v>
      </c>
      <c r="AF610">
        <v>7.5308709235865181E-4</v>
      </c>
      <c r="AG610">
        <v>1.4231819589345745E-3</v>
      </c>
      <c r="AH610">
        <v>3.9162987693791024E-3</v>
      </c>
      <c r="AI610">
        <v>1.1234218397766985E-2</v>
      </c>
      <c r="AJ610">
        <v>2.9085987210173293E-2</v>
      </c>
      <c r="AK610">
        <v>0.33685892126609546</v>
      </c>
      <c r="AL610">
        <v>1.633561954261133E-2</v>
      </c>
      <c r="AM610">
        <v>4.0099920911985214E-2</v>
      </c>
      <c r="AN610">
        <v>0.30831046818457514</v>
      </c>
      <c r="AO610">
        <v>1.1234218397766985E-2</v>
      </c>
      <c r="AP610">
        <v>2.9085987210173293E-2</v>
      </c>
      <c r="AQ610">
        <v>0.33685892126609546</v>
      </c>
      <c r="AR610">
        <v>1.633561954261133E-2</v>
      </c>
      <c r="AS610">
        <v>4.0099920911985214E-2</v>
      </c>
      <c r="AT610">
        <v>0.30831046818457514</v>
      </c>
    </row>
    <row r="611" spans="1:46" x14ac:dyDescent="0.25">
      <c r="A611" s="21"/>
      <c r="B611" s="227"/>
      <c r="C611" s="18" t="s">
        <v>226</v>
      </c>
      <c r="D611">
        <v>2.7788243750140301E-2</v>
      </c>
      <c r="E611">
        <v>2.7788243750140301E-2</v>
      </c>
      <c r="F611">
        <v>1.2977434600329929E-3</v>
      </c>
      <c r="G611">
        <v>1.2977434600329929E-3</v>
      </c>
      <c r="H611">
        <v>2.9085987210173293E-2</v>
      </c>
      <c r="I611">
        <v>2.9085987210173293E-2</v>
      </c>
      <c r="K611">
        <v>2.7788243750140301E-2</v>
      </c>
      <c r="L611">
        <v>0.33236923392940898</v>
      </c>
      <c r="M611">
        <v>1.5582532450252677E-2</v>
      </c>
      <c r="N611">
        <v>3.8676738953050641E-2</v>
      </c>
      <c r="O611">
        <v>0.30439416941519604</v>
      </c>
      <c r="P611">
        <v>1.3071165378616398E-2</v>
      </c>
      <c r="Q611">
        <v>2.7788243750140301E-2</v>
      </c>
      <c r="R611">
        <v>0.33236923392940898</v>
      </c>
      <c r="S611">
        <v>1.5582532450252677E-2</v>
      </c>
      <c r="T611">
        <v>3.8676738953050641E-2</v>
      </c>
      <c r="U611">
        <v>0.30439416941519604</v>
      </c>
      <c r="V611">
        <v>1.3071165378616398E-2</v>
      </c>
      <c r="W611">
        <v>1.2977434600329929E-3</v>
      </c>
      <c r="X611">
        <v>4.4896873366864669E-3</v>
      </c>
      <c r="Y611">
        <v>7.5308709235865181E-4</v>
      </c>
      <c r="Z611">
        <v>1.4231819589345745E-3</v>
      </c>
      <c r="AA611">
        <v>3.9162987693791024E-3</v>
      </c>
      <c r="AB611">
        <v>6.5103973209142878E-4</v>
      </c>
      <c r="AC611">
        <v>1.2977434600329929E-3</v>
      </c>
      <c r="AD611">
        <v>4.4896873366864669E-3</v>
      </c>
      <c r="AE611">
        <v>7.5308709235865181E-4</v>
      </c>
      <c r="AF611">
        <v>1.4231819589345745E-3</v>
      </c>
      <c r="AG611">
        <v>3.9162987693791024E-3</v>
      </c>
      <c r="AH611">
        <v>6.5103973209142878E-4</v>
      </c>
      <c r="AI611">
        <v>2.9085987210173293E-2</v>
      </c>
      <c r="AJ611">
        <v>0.33685892126609546</v>
      </c>
      <c r="AK611">
        <v>1.633561954261133E-2</v>
      </c>
      <c r="AL611">
        <v>4.0099920911985214E-2</v>
      </c>
      <c r="AM611">
        <v>0.30831046818457514</v>
      </c>
      <c r="AN611">
        <v>1.3722205110707826E-2</v>
      </c>
      <c r="AO611">
        <v>2.9085987210173293E-2</v>
      </c>
      <c r="AP611">
        <v>0.33685892126609546</v>
      </c>
      <c r="AQ611">
        <v>1.633561954261133E-2</v>
      </c>
      <c r="AR611">
        <v>4.0099920911985214E-2</v>
      </c>
      <c r="AS611">
        <v>0.30831046818457514</v>
      </c>
      <c r="AT611">
        <v>1.3722205110707826E-2</v>
      </c>
    </row>
    <row r="612" spans="1:46" x14ac:dyDescent="0.25">
      <c r="A612" s="21" t="s">
        <v>158</v>
      </c>
      <c r="B612" s="227" t="s">
        <v>223</v>
      </c>
      <c r="C612" s="18" t="s">
        <v>224</v>
      </c>
      <c r="D612">
        <v>0.33236923392940898</v>
      </c>
      <c r="E612">
        <v>0.33236923392940898</v>
      </c>
      <c r="F612">
        <v>4.4896873366864669E-3</v>
      </c>
      <c r="G612">
        <v>4.4896873366864669E-3</v>
      </c>
      <c r="H612">
        <v>0.33685892126609546</v>
      </c>
      <c r="I612">
        <v>0.33685892126609546</v>
      </c>
      <c r="K612">
        <v>0.33236923392940898</v>
      </c>
      <c r="L612">
        <v>1.5582532450252677E-2</v>
      </c>
      <c r="M612">
        <v>3.8676738953050641E-2</v>
      </c>
      <c r="N612">
        <v>0.30439416941519604</v>
      </c>
      <c r="O612">
        <v>1.3071165378616398E-2</v>
      </c>
      <c r="P612">
        <v>3.4404492262078472E-2</v>
      </c>
      <c r="Q612">
        <v>0.33236923392940898</v>
      </c>
      <c r="R612">
        <v>1.5582532450252677E-2</v>
      </c>
      <c r="S612">
        <v>3.8676738953050641E-2</v>
      </c>
      <c r="T612">
        <v>0.30439416941519604</v>
      </c>
      <c r="U612">
        <v>1.3071165378616398E-2</v>
      </c>
      <c r="V612">
        <v>3.4404492262078472E-2</v>
      </c>
      <c r="W612">
        <v>4.4896873366864669E-3</v>
      </c>
      <c r="X612">
        <v>7.5308709235865181E-4</v>
      </c>
      <c r="Y612">
        <v>1.4231819589345745E-3</v>
      </c>
      <c r="Z612">
        <v>3.9162987693791024E-3</v>
      </c>
      <c r="AA612">
        <v>6.5103973209142878E-4</v>
      </c>
      <c r="AB612">
        <v>1.24846206281655E-3</v>
      </c>
      <c r="AC612">
        <v>4.4896873366864669E-3</v>
      </c>
      <c r="AD612">
        <v>7.5308709235865181E-4</v>
      </c>
      <c r="AE612">
        <v>1.4231819589345745E-3</v>
      </c>
      <c r="AF612">
        <v>3.9162987693791024E-3</v>
      </c>
      <c r="AG612">
        <v>6.5103973209142878E-4</v>
      </c>
      <c r="AH612">
        <v>1.24846206281655E-3</v>
      </c>
      <c r="AI612">
        <v>0.33685892126609546</v>
      </c>
      <c r="AJ612">
        <v>1.633561954261133E-2</v>
      </c>
      <c r="AK612">
        <v>4.0099920911985214E-2</v>
      </c>
      <c r="AL612">
        <v>0.30831046818457514</v>
      </c>
      <c r="AM612">
        <v>1.3722205110707826E-2</v>
      </c>
      <c r="AN612">
        <v>3.5652954324895021E-2</v>
      </c>
      <c r="AO612">
        <v>0.33685892126609546</v>
      </c>
      <c r="AP612">
        <v>1.633561954261133E-2</v>
      </c>
      <c r="AQ612">
        <v>4.0099920911985214E-2</v>
      </c>
      <c r="AR612">
        <v>0.30831046818457514</v>
      </c>
      <c r="AS612">
        <v>1.3722205110707826E-2</v>
      </c>
      <c r="AT612">
        <v>3.5652954324895021E-2</v>
      </c>
    </row>
    <row r="613" spans="1:46" x14ac:dyDescent="0.25">
      <c r="A613" s="21"/>
      <c r="B613" s="227"/>
      <c r="C613" s="18" t="s">
        <v>225</v>
      </c>
      <c r="D613">
        <v>1.5582532450252677E-2</v>
      </c>
      <c r="E613">
        <v>1.5582532450252677E-2</v>
      </c>
      <c r="F613">
        <v>7.5308709235865181E-4</v>
      </c>
      <c r="G613">
        <v>7.5308709235865181E-4</v>
      </c>
      <c r="H613">
        <v>1.633561954261133E-2</v>
      </c>
      <c r="I613">
        <v>1.633561954261133E-2</v>
      </c>
      <c r="K613">
        <v>1.5582532450252677E-2</v>
      </c>
      <c r="L613">
        <v>3.8676738953050641E-2</v>
      </c>
      <c r="M613">
        <v>0.30439416941519604</v>
      </c>
      <c r="N613">
        <v>1.3071165378616398E-2</v>
      </c>
      <c r="O613">
        <v>3.4404492262078472E-2</v>
      </c>
      <c r="P613">
        <v>0.30360651176244097</v>
      </c>
      <c r="Q613">
        <v>1.5582532450252677E-2</v>
      </c>
      <c r="R613">
        <v>3.8676738953050641E-2</v>
      </c>
      <c r="S613">
        <v>0.30439416941519604</v>
      </c>
      <c r="T613">
        <v>1.3071165378616398E-2</v>
      </c>
      <c r="U613">
        <v>3.4404492262078472E-2</v>
      </c>
      <c r="V613">
        <v>0.30360651176244097</v>
      </c>
      <c r="W613">
        <v>7.5308709235865181E-4</v>
      </c>
      <c r="X613">
        <v>1.4231819589345745E-3</v>
      </c>
      <c r="Y613">
        <v>3.9162987693791024E-3</v>
      </c>
      <c r="Z613">
        <v>6.5103973209142878E-4</v>
      </c>
      <c r="AA613">
        <v>1.24846206281655E-3</v>
      </c>
      <c r="AB613">
        <v>4.3321544476799248E-3</v>
      </c>
      <c r="AC613">
        <v>7.5308709235865181E-4</v>
      </c>
      <c r="AD613">
        <v>1.4231819589345745E-3</v>
      </c>
      <c r="AE613">
        <v>3.9162987693791024E-3</v>
      </c>
      <c r="AF613">
        <v>6.5103973209142878E-4</v>
      </c>
      <c r="AG613">
        <v>1.24846206281655E-3</v>
      </c>
      <c r="AH613">
        <v>4.3321544476799248E-3</v>
      </c>
      <c r="AI613">
        <v>1.633561954261133E-2</v>
      </c>
      <c r="AJ613">
        <v>4.0099920911985214E-2</v>
      </c>
      <c r="AK613">
        <v>0.30831046818457514</v>
      </c>
      <c r="AL613">
        <v>1.3722205110707826E-2</v>
      </c>
      <c r="AM613">
        <v>3.5652954324895021E-2</v>
      </c>
      <c r="AN613">
        <v>1.0652860061840033</v>
      </c>
      <c r="AO613">
        <v>1.633561954261133E-2</v>
      </c>
      <c r="AP613">
        <v>4.0099920911985214E-2</v>
      </c>
      <c r="AQ613">
        <v>0.30831046818457514</v>
      </c>
      <c r="AR613">
        <v>1.3722205110707826E-2</v>
      </c>
      <c r="AS613">
        <v>3.5652954324895021E-2</v>
      </c>
      <c r="AT613">
        <v>1.0652860061840033</v>
      </c>
    </row>
    <row r="614" spans="1:46" x14ac:dyDescent="0.25">
      <c r="A614" s="21"/>
      <c r="B614" s="227"/>
      <c r="C614" s="18" t="s">
        <v>226</v>
      </c>
      <c r="D614">
        <v>3.8676738953050641E-2</v>
      </c>
      <c r="E614">
        <v>3.8676738953050641E-2</v>
      </c>
      <c r="F614">
        <v>1.4231819589345745E-3</v>
      </c>
      <c r="G614">
        <v>1.4231819589345745E-3</v>
      </c>
      <c r="H614">
        <v>4.0099920911985214E-2</v>
      </c>
      <c r="I614">
        <v>4.0099920911985214E-2</v>
      </c>
      <c r="K614">
        <v>3.8676738953050641E-2</v>
      </c>
      <c r="L614">
        <v>0.30439416941519604</v>
      </c>
      <c r="M614">
        <v>1.3071165378616398E-2</v>
      </c>
      <c r="N614">
        <v>3.4404492262078472E-2</v>
      </c>
      <c r="O614">
        <v>0.30360651176244097</v>
      </c>
      <c r="P614">
        <v>1.4234044065134659E-2</v>
      </c>
      <c r="Q614">
        <v>3.8676738953050641E-2</v>
      </c>
      <c r="R614">
        <v>0.30439416941519604</v>
      </c>
      <c r="S614">
        <v>1.3071165378616398E-2</v>
      </c>
      <c r="T614">
        <v>3.4404492262078472E-2</v>
      </c>
      <c r="U614">
        <v>0.30360651176244097</v>
      </c>
      <c r="V614">
        <v>1.4234044065134659E-2</v>
      </c>
      <c r="W614">
        <v>1.4231819589345745E-3</v>
      </c>
      <c r="X614">
        <v>3.9162987693791024E-3</v>
      </c>
      <c r="Y614">
        <v>6.5103973209142878E-4</v>
      </c>
      <c r="Z614">
        <v>1.24846206281655E-3</v>
      </c>
      <c r="AA614">
        <v>4.3321544476799248E-3</v>
      </c>
      <c r="AB614">
        <v>7.2666298385483949E-4</v>
      </c>
      <c r="AC614">
        <v>1.4231819589345745E-3</v>
      </c>
      <c r="AD614">
        <v>3.9162987693791024E-3</v>
      </c>
      <c r="AE614">
        <v>6.5103973209142878E-4</v>
      </c>
      <c r="AF614">
        <v>1.24846206281655E-3</v>
      </c>
      <c r="AG614">
        <v>4.3321544476799248E-3</v>
      </c>
      <c r="AH614">
        <v>7.2666298385483949E-4</v>
      </c>
      <c r="AI614">
        <v>4.0099920911985214E-2</v>
      </c>
      <c r="AJ614">
        <v>0.30831046818457514</v>
      </c>
      <c r="AK614">
        <v>1.3722205110707826E-2</v>
      </c>
      <c r="AL614">
        <v>3.5652954324895021E-2</v>
      </c>
      <c r="AM614">
        <v>1.0652860061840033</v>
      </c>
      <c r="AN614">
        <v>4.9944014263630383E-2</v>
      </c>
      <c r="AO614">
        <v>4.0099920911985214E-2</v>
      </c>
      <c r="AP614">
        <v>0.30831046818457514</v>
      </c>
      <c r="AQ614">
        <v>1.3722205110707826E-2</v>
      </c>
      <c r="AR614">
        <v>3.5652954324895021E-2</v>
      </c>
      <c r="AS614">
        <v>1.0652860061840033</v>
      </c>
      <c r="AT614">
        <v>4.9944014263630383E-2</v>
      </c>
    </row>
    <row r="615" spans="1:46" x14ac:dyDescent="0.25">
      <c r="A615" s="21"/>
      <c r="B615" s="227" t="s">
        <v>227</v>
      </c>
      <c r="C615" s="18" t="s">
        <v>224</v>
      </c>
      <c r="D615">
        <v>0.30439416941519604</v>
      </c>
      <c r="E615">
        <v>0.30439416941519604</v>
      </c>
      <c r="F615">
        <v>3.9162987693791024E-3</v>
      </c>
      <c r="G615">
        <v>3.9162987693791024E-3</v>
      </c>
      <c r="H615">
        <v>0.30831046818457514</v>
      </c>
      <c r="I615">
        <v>0.30831046818457514</v>
      </c>
      <c r="K615">
        <v>0.30439416941519604</v>
      </c>
      <c r="L615">
        <v>1.3071165378616398E-2</v>
      </c>
      <c r="M615">
        <v>3.4404492262078472E-2</v>
      </c>
      <c r="N615">
        <v>0.30360651176244097</v>
      </c>
      <c r="O615">
        <v>1.4234044065134659E-2</v>
      </c>
      <c r="P615">
        <v>3.532971346672896E-2</v>
      </c>
      <c r="Q615">
        <v>0.30439416941519604</v>
      </c>
      <c r="R615">
        <v>1.3071165378616398E-2</v>
      </c>
      <c r="S615">
        <v>3.4404492262078472E-2</v>
      </c>
      <c r="T615">
        <v>0.30360651176244097</v>
      </c>
      <c r="U615">
        <v>1.4234044065134659E-2</v>
      </c>
      <c r="V615">
        <v>3.532971346672896E-2</v>
      </c>
      <c r="W615">
        <v>3.9162987693791024E-3</v>
      </c>
      <c r="X615">
        <v>6.5103973209142878E-4</v>
      </c>
      <c r="Y615">
        <v>1.24846206281655E-3</v>
      </c>
      <c r="Z615">
        <v>4.3321544476799248E-3</v>
      </c>
      <c r="AA615">
        <v>7.2666298385483949E-4</v>
      </c>
      <c r="AB615">
        <v>1.3732457498491508E-3</v>
      </c>
      <c r="AC615">
        <v>3.9162987693791024E-3</v>
      </c>
      <c r="AD615">
        <v>6.5103973209142878E-4</v>
      </c>
      <c r="AE615">
        <v>1.24846206281655E-3</v>
      </c>
      <c r="AF615">
        <v>4.3321544476799248E-3</v>
      </c>
      <c r="AG615">
        <v>7.2666298385483949E-4</v>
      </c>
      <c r="AH615">
        <v>1.3732457498491508E-3</v>
      </c>
      <c r="AI615">
        <v>0.30831046818457514</v>
      </c>
      <c r="AJ615">
        <v>1.3722205110707826E-2</v>
      </c>
      <c r="AK615">
        <v>3.5652954324895021E-2</v>
      </c>
      <c r="AL615">
        <v>1.0652860061840033</v>
      </c>
      <c r="AM615">
        <v>4.9944014263630383E-2</v>
      </c>
      <c r="AN615">
        <v>0.12396390690080335</v>
      </c>
      <c r="AO615">
        <v>0.30831046818457514</v>
      </c>
      <c r="AP615">
        <v>1.3722205110707826E-2</v>
      </c>
      <c r="AQ615">
        <v>3.5652954324895021E-2</v>
      </c>
      <c r="AR615">
        <v>1.0652860061840033</v>
      </c>
      <c r="AS615">
        <v>4.9944014263630383E-2</v>
      </c>
      <c r="AT615">
        <v>0.12396390690080335</v>
      </c>
    </row>
    <row r="616" spans="1:46" x14ac:dyDescent="0.25">
      <c r="A616" s="21"/>
      <c r="B616" s="227"/>
      <c r="C616" s="18" t="s">
        <v>225</v>
      </c>
      <c r="D616">
        <v>1.3071165378616398E-2</v>
      </c>
      <c r="E616">
        <v>1.3071165378616398E-2</v>
      </c>
      <c r="F616">
        <v>6.5103973209142878E-4</v>
      </c>
      <c r="G616">
        <v>6.5103973209142878E-4</v>
      </c>
      <c r="H616">
        <v>1.3722205110707826E-2</v>
      </c>
      <c r="I616">
        <v>1.3722205110707826E-2</v>
      </c>
      <c r="K616">
        <v>1.3071165378616398E-2</v>
      </c>
      <c r="L616">
        <v>3.4404492262078472E-2</v>
      </c>
      <c r="M616">
        <v>0.30360651176244097</v>
      </c>
      <c r="N616">
        <v>1.4234044065134659E-2</v>
      </c>
      <c r="O616">
        <v>3.532971346672896E-2</v>
      </c>
      <c r="P616">
        <v>0.27805236629272723</v>
      </c>
      <c r="Q616">
        <v>1.3071165378616398E-2</v>
      </c>
      <c r="R616">
        <v>3.4404492262078472E-2</v>
      </c>
      <c r="S616">
        <v>0.30360651176244097</v>
      </c>
      <c r="T616">
        <v>1.4234044065134659E-2</v>
      </c>
      <c r="U616">
        <v>3.532971346672896E-2</v>
      </c>
      <c r="V616">
        <v>0.27805236629272723</v>
      </c>
      <c r="W616">
        <v>6.5103973209142878E-4</v>
      </c>
      <c r="X616">
        <v>1.24846206281655E-3</v>
      </c>
      <c r="Y616">
        <v>4.3321544476799248E-3</v>
      </c>
      <c r="Z616">
        <v>7.2666298385483949E-4</v>
      </c>
      <c r="AA616">
        <v>1.3732457498491508E-3</v>
      </c>
      <c r="AB616">
        <v>3.7788847774710638E-3</v>
      </c>
      <c r="AC616">
        <v>6.5103973209142878E-4</v>
      </c>
      <c r="AD616">
        <v>1.24846206281655E-3</v>
      </c>
      <c r="AE616">
        <v>4.3321544476799248E-3</v>
      </c>
      <c r="AF616">
        <v>7.2666298385483949E-4</v>
      </c>
      <c r="AG616">
        <v>1.3732457498491508E-3</v>
      </c>
      <c r="AH616">
        <v>3.7788847774710638E-3</v>
      </c>
      <c r="AI616">
        <v>1.3722205110707826E-2</v>
      </c>
      <c r="AJ616">
        <v>3.5652954324895021E-2</v>
      </c>
      <c r="AK616">
        <v>1.0652860061840033</v>
      </c>
      <c r="AL616">
        <v>4.9944014263630383E-2</v>
      </c>
      <c r="AM616">
        <v>0.12396390690080335</v>
      </c>
      <c r="AN616">
        <v>0.97562233786921826</v>
      </c>
      <c r="AO616">
        <v>1.3722205110707826E-2</v>
      </c>
      <c r="AP616">
        <v>3.5652954324895021E-2</v>
      </c>
      <c r="AQ616">
        <v>1.0652860061840033</v>
      </c>
      <c r="AR616">
        <v>4.9944014263630383E-2</v>
      </c>
      <c r="AS616">
        <v>0.12396390690080335</v>
      </c>
      <c r="AT616">
        <v>0.97562233786921826</v>
      </c>
    </row>
    <row r="617" spans="1:46" x14ac:dyDescent="0.25">
      <c r="A617" s="21"/>
      <c r="B617" s="227"/>
      <c r="C617" s="18" t="s">
        <v>226</v>
      </c>
      <c r="D617">
        <v>3.4404492262078472E-2</v>
      </c>
      <c r="E617">
        <v>3.4404492262078472E-2</v>
      </c>
      <c r="F617">
        <v>1.24846206281655E-3</v>
      </c>
      <c r="G617">
        <v>1.24846206281655E-3</v>
      </c>
      <c r="H617">
        <v>3.5652954324895021E-2</v>
      </c>
      <c r="I617">
        <v>3.5652954324895021E-2</v>
      </c>
      <c r="K617">
        <v>3.4404492262078472E-2</v>
      </c>
      <c r="L617">
        <v>0.30360651176244097</v>
      </c>
      <c r="M617">
        <v>1.4234044065134659E-2</v>
      </c>
      <c r="N617">
        <v>3.532971346672896E-2</v>
      </c>
      <c r="O617">
        <v>0.27805236629272723</v>
      </c>
      <c r="P617">
        <v>1.1940006836236135E-2</v>
      </c>
      <c r="Q617">
        <v>3.4404492262078472E-2</v>
      </c>
      <c r="R617">
        <v>0.30360651176244097</v>
      </c>
      <c r="S617">
        <v>1.4234044065134659E-2</v>
      </c>
      <c r="T617">
        <v>3.532971346672896E-2</v>
      </c>
      <c r="U617">
        <v>0.27805236629272723</v>
      </c>
      <c r="V617">
        <v>1.1940006836236135E-2</v>
      </c>
      <c r="W617">
        <v>1.24846206281655E-3</v>
      </c>
      <c r="X617">
        <v>4.3321544476799248E-3</v>
      </c>
      <c r="Y617">
        <v>7.2666298385483949E-4</v>
      </c>
      <c r="Z617">
        <v>1.3732457498491508E-3</v>
      </c>
      <c r="AA617">
        <v>3.7788847774710638E-3</v>
      </c>
      <c r="AB617">
        <v>6.2819623271979973E-4</v>
      </c>
      <c r="AC617">
        <v>1.24846206281655E-3</v>
      </c>
      <c r="AD617">
        <v>4.3321544476799248E-3</v>
      </c>
      <c r="AE617">
        <v>7.2666298385483949E-4</v>
      </c>
      <c r="AF617">
        <v>1.3732457498491508E-3</v>
      </c>
      <c r="AG617">
        <v>3.7788847774710638E-3</v>
      </c>
      <c r="AH617">
        <v>6.2819623271979973E-4</v>
      </c>
      <c r="AI617">
        <v>3.5652954324895021E-2</v>
      </c>
      <c r="AJ617">
        <v>1.0652860061840033</v>
      </c>
      <c r="AK617">
        <v>4.9944014263630383E-2</v>
      </c>
      <c r="AL617">
        <v>0.12396390690080335</v>
      </c>
      <c r="AM617">
        <v>0.97562233786921826</v>
      </c>
      <c r="AN617">
        <v>4.1894760828898717E-2</v>
      </c>
      <c r="AO617">
        <v>3.5652954324895021E-2</v>
      </c>
      <c r="AP617">
        <v>1.0652860061840033</v>
      </c>
      <c r="AQ617">
        <v>4.9944014263630383E-2</v>
      </c>
      <c r="AR617">
        <v>0.12396390690080335</v>
      </c>
      <c r="AS617">
        <v>0.97562233786921826</v>
      </c>
      <c r="AT617">
        <v>4.1894760828898717E-2</v>
      </c>
    </row>
    <row r="618" spans="1:46" x14ac:dyDescent="0.25">
      <c r="A618" s="21" t="s">
        <v>159</v>
      </c>
      <c r="B618" s="227" t="s">
        <v>223</v>
      </c>
      <c r="C618" s="18" t="s">
        <v>224</v>
      </c>
      <c r="D618">
        <v>0.30360651176244097</v>
      </c>
      <c r="E618">
        <v>0.30360651176244097</v>
      </c>
      <c r="F618">
        <v>4.3321544476799248E-3</v>
      </c>
      <c r="G618">
        <v>4.3321544476799248E-3</v>
      </c>
      <c r="H618">
        <v>1.0652860061840033</v>
      </c>
      <c r="I618">
        <v>1.0652860061840033</v>
      </c>
      <c r="K618">
        <v>0.30360651176244097</v>
      </c>
      <c r="L618">
        <v>1.4234044065134659E-2</v>
      </c>
      <c r="M618">
        <v>3.532971346672896E-2</v>
      </c>
      <c r="N618">
        <v>0.27805236629272723</v>
      </c>
      <c r="O618">
        <v>1.1940006836236135E-2</v>
      </c>
      <c r="P618">
        <v>3.1427180431706302E-2</v>
      </c>
      <c r="Q618">
        <v>0.30360651176244097</v>
      </c>
      <c r="R618">
        <v>1.4234044065134659E-2</v>
      </c>
      <c r="S618">
        <v>3.532971346672896E-2</v>
      </c>
      <c r="T618">
        <v>0.27805236629272723</v>
      </c>
      <c r="U618">
        <v>1.1940006836236135E-2</v>
      </c>
      <c r="V618">
        <v>3.1427180431706302E-2</v>
      </c>
      <c r="W618">
        <v>4.3321544476799248E-3</v>
      </c>
      <c r="X618">
        <v>7.2666298385483949E-4</v>
      </c>
      <c r="Y618">
        <v>1.3732457498491508E-3</v>
      </c>
      <c r="Z618">
        <v>3.7788847774710638E-3</v>
      </c>
      <c r="AA618">
        <v>6.2819623271979973E-4</v>
      </c>
      <c r="AB618">
        <v>1.2046563764019345E-3</v>
      </c>
      <c r="AC618">
        <v>4.3321544476799248E-3</v>
      </c>
      <c r="AD618">
        <v>7.2666298385483949E-4</v>
      </c>
      <c r="AE618">
        <v>1.3732457498491508E-3</v>
      </c>
      <c r="AF618">
        <v>3.7788847774710638E-3</v>
      </c>
      <c r="AG618">
        <v>6.2819623271979973E-4</v>
      </c>
      <c r="AH618">
        <v>1.2046563764019345E-3</v>
      </c>
      <c r="AI618">
        <v>1.0652860061840033</v>
      </c>
      <c r="AJ618">
        <v>4.9944014263630383E-2</v>
      </c>
      <c r="AK618">
        <v>0.12396390690080335</v>
      </c>
      <c r="AL618">
        <v>0.97562233786921826</v>
      </c>
      <c r="AM618">
        <v>4.1894760828898717E-2</v>
      </c>
      <c r="AN618">
        <v>0.11027080853230281</v>
      </c>
      <c r="AO618">
        <v>1.0652860061840033</v>
      </c>
      <c r="AP618">
        <v>4.9944014263630383E-2</v>
      </c>
      <c r="AQ618">
        <v>0.12396390690080335</v>
      </c>
      <c r="AR618">
        <v>0.97562233786921826</v>
      </c>
      <c r="AS618">
        <v>4.1894760828898717E-2</v>
      </c>
      <c r="AT618">
        <v>0.11027080853230281</v>
      </c>
    </row>
    <row r="619" spans="1:46" x14ac:dyDescent="0.25">
      <c r="A619" s="21"/>
      <c r="B619" s="227"/>
      <c r="C619" s="18" t="s">
        <v>225</v>
      </c>
      <c r="D619">
        <v>1.4234044065134659E-2</v>
      </c>
      <c r="E619">
        <v>1.4234044065134659E-2</v>
      </c>
      <c r="F619">
        <v>7.2666298385483949E-4</v>
      </c>
      <c r="G619">
        <v>7.2666298385483949E-4</v>
      </c>
      <c r="H619">
        <v>4.9944014263630383E-2</v>
      </c>
      <c r="I619">
        <v>4.9944014263630383E-2</v>
      </c>
      <c r="K619">
        <v>1.4234044065134659E-2</v>
      </c>
      <c r="L619">
        <v>3.532971346672896E-2</v>
      </c>
      <c r="M619">
        <v>0.27805236629272723</v>
      </c>
      <c r="N619">
        <v>1.1940006836236135E-2</v>
      </c>
      <c r="O619">
        <v>3.1427180431706302E-2</v>
      </c>
      <c r="P619">
        <v>4.2611440247360124E-3</v>
      </c>
      <c r="Q619">
        <v>1.4234044065134659E-2</v>
      </c>
      <c r="R619">
        <v>3.532971346672896E-2</v>
      </c>
      <c r="S619">
        <v>0.27805236629272723</v>
      </c>
      <c r="T619">
        <v>1.1940006836236135E-2</v>
      </c>
      <c r="U619">
        <v>3.1427180431706302E-2</v>
      </c>
      <c r="V619">
        <v>4.2611440247360124E-3</v>
      </c>
      <c r="W619">
        <v>7.2666298385483949E-4</v>
      </c>
      <c r="X619">
        <v>1.3732457498491508E-3</v>
      </c>
      <c r="Y619">
        <v>3.7788847774710638E-3</v>
      </c>
      <c r="Z619">
        <v>6.2819623271979973E-4</v>
      </c>
      <c r="AA619">
        <v>1.2046563764019345E-3</v>
      </c>
      <c r="AB619">
        <v>0</v>
      </c>
      <c r="AC619">
        <v>7.2666298385483949E-4</v>
      </c>
      <c r="AD619">
        <v>1.3732457498491508E-3</v>
      </c>
      <c r="AE619">
        <v>3.7788847774710638E-3</v>
      </c>
      <c r="AF619">
        <v>6.2819623271979973E-4</v>
      </c>
      <c r="AG619">
        <v>1.2046563764019345E-3</v>
      </c>
      <c r="AH619">
        <v>0</v>
      </c>
      <c r="AI619">
        <v>4.9944014263630383E-2</v>
      </c>
      <c r="AJ619">
        <v>0.12396390690080335</v>
      </c>
      <c r="AK619">
        <v>0.97562233786921826</v>
      </c>
      <c r="AL619">
        <v>4.1894760828898717E-2</v>
      </c>
      <c r="AM619">
        <v>0.11027080853230281</v>
      </c>
      <c r="AN619">
        <v>1.0652860061840033</v>
      </c>
      <c r="AO619">
        <v>4.9944014263630383E-2</v>
      </c>
      <c r="AP619">
        <v>0.12396390690080335</v>
      </c>
      <c r="AQ619">
        <v>0.97562233786921826</v>
      </c>
      <c r="AR619">
        <v>4.1894760828898717E-2</v>
      </c>
      <c r="AS619">
        <v>0.11027080853230281</v>
      </c>
      <c r="AT619">
        <v>1.0652860061840033</v>
      </c>
    </row>
    <row r="620" spans="1:46" x14ac:dyDescent="0.25">
      <c r="A620" s="21"/>
      <c r="B620" s="227"/>
      <c r="C620" s="18" t="s">
        <v>226</v>
      </c>
      <c r="D620">
        <v>3.532971346672896E-2</v>
      </c>
      <c r="E620">
        <v>3.532971346672896E-2</v>
      </c>
      <c r="F620">
        <v>1.3732457498491508E-3</v>
      </c>
      <c r="G620">
        <v>1.3732457498491508E-3</v>
      </c>
      <c r="H620">
        <v>0.12396390690080335</v>
      </c>
      <c r="I620">
        <v>0.12396390690080335</v>
      </c>
      <c r="K620">
        <v>3.532971346672896E-2</v>
      </c>
      <c r="L620">
        <v>0.27805236629272723</v>
      </c>
      <c r="M620">
        <v>1.1940006836236135E-2</v>
      </c>
      <c r="N620">
        <v>3.1427180431706302E-2</v>
      </c>
      <c r="O620">
        <v>4.2611440247360124E-3</v>
      </c>
      <c r="P620">
        <v>1.9977605705452151E-4</v>
      </c>
      <c r="Q620">
        <v>3.532971346672896E-2</v>
      </c>
      <c r="R620">
        <v>0.27805236629272723</v>
      </c>
      <c r="S620">
        <v>1.1940006836236135E-2</v>
      </c>
      <c r="T620">
        <v>3.1427180431706302E-2</v>
      </c>
      <c r="U620">
        <v>4.2611440247360124E-3</v>
      </c>
      <c r="V620">
        <v>1.9977605705452151E-4</v>
      </c>
      <c r="W620">
        <v>1.3732457498491508E-3</v>
      </c>
      <c r="X620">
        <v>3.7788847774710638E-3</v>
      </c>
      <c r="Y620">
        <v>6.2819623271979973E-4</v>
      </c>
      <c r="Z620">
        <v>1.2046563764019345E-3</v>
      </c>
      <c r="AA620">
        <v>0</v>
      </c>
      <c r="AB620">
        <v>0</v>
      </c>
      <c r="AC620">
        <v>1.3732457498491508E-3</v>
      </c>
      <c r="AD620">
        <v>3.7788847774710638E-3</v>
      </c>
      <c r="AE620">
        <v>6.2819623271979973E-4</v>
      </c>
      <c r="AF620">
        <v>1.2046563764019345E-3</v>
      </c>
      <c r="AG620">
        <v>0</v>
      </c>
      <c r="AH620">
        <v>0</v>
      </c>
      <c r="AI620">
        <v>0.12396390690080335</v>
      </c>
      <c r="AJ620">
        <v>0.97562233786921826</v>
      </c>
      <c r="AK620">
        <v>4.1894760828898717E-2</v>
      </c>
      <c r="AL620">
        <v>0.11027080853230281</v>
      </c>
      <c r="AM620">
        <v>1.0652860061840033</v>
      </c>
      <c r="AN620">
        <v>4.9944014263630383E-2</v>
      </c>
      <c r="AO620">
        <v>0.12396390690080335</v>
      </c>
      <c r="AP620">
        <v>0.97562233786921826</v>
      </c>
      <c r="AQ620">
        <v>4.1894760828898717E-2</v>
      </c>
      <c r="AR620">
        <v>0.11027080853230281</v>
      </c>
      <c r="AS620">
        <v>1.0652860061840033</v>
      </c>
      <c r="AT620">
        <v>4.9944014263630383E-2</v>
      </c>
    </row>
    <row r="621" spans="1:46" x14ac:dyDescent="0.25">
      <c r="A621" s="21"/>
      <c r="B621" s="227" t="s">
        <v>227</v>
      </c>
      <c r="C621" s="18" t="s">
        <v>224</v>
      </c>
      <c r="D621">
        <v>0.27805236629272723</v>
      </c>
      <c r="E621">
        <v>0.27805236629272723</v>
      </c>
      <c r="F621">
        <v>3.7788847774710638E-3</v>
      </c>
      <c r="G621">
        <v>3.7788847774710638E-3</v>
      </c>
      <c r="H621">
        <v>0.97562233786921826</v>
      </c>
      <c r="I621">
        <v>0.97562233786921826</v>
      </c>
      <c r="K621">
        <v>0.27805236629272723</v>
      </c>
      <c r="L621">
        <v>1.1940006836236135E-2</v>
      </c>
      <c r="M621">
        <v>3.1427180431706302E-2</v>
      </c>
      <c r="N621">
        <v>4.2611440247360124E-3</v>
      </c>
      <c r="O621">
        <v>1.9977605705452151E-4</v>
      </c>
      <c r="P621">
        <v>4.9585562760321334E-4</v>
      </c>
      <c r="Q621">
        <v>0.27805236629272723</v>
      </c>
      <c r="R621">
        <v>1.1940006836236135E-2</v>
      </c>
      <c r="S621">
        <v>3.1427180431706302E-2</v>
      </c>
      <c r="T621">
        <v>4.2611440247360124E-3</v>
      </c>
      <c r="U621">
        <v>1.9977605705452151E-4</v>
      </c>
      <c r="V621">
        <v>4.9585562760321334E-4</v>
      </c>
      <c r="W621">
        <v>3.7788847774710638E-3</v>
      </c>
      <c r="X621">
        <v>6.2819623271979973E-4</v>
      </c>
      <c r="Y621">
        <v>1.2046563764019345E-3</v>
      </c>
      <c r="Z621">
        <v>0</v>
      </c>
      <c r="AA621">
        <v>0</v>
      </c>
      <c r="AB621">
        <v>0</v>
      </c>
      <c r="AC621">
        <v>3.7788847774710638E-3</v>
      </c>
      <c r="AD621">
        <v>6.2819623271979973E-4</v>
      </c>
      <c r="AE621">
        <v>1.2046563764019345E-3</v>
      </c>
      <c r="AF621">
        <v>0</v>
      </c>
      <c r="AG621">
        <v>0</v>
      </c>
      <c r="AH621">
        <v>0</v>
      </c>
      <c r="AI621">
        <v>0.97562233786921826</v>
      </c>
      <c r="AJ621">
        <v>4.1894760828898717E-2</v>
      </c>
      <c r="AK621">
        <v>0.11027080853230281</v>
      </c>
      <c r="AL621">
        <v>1.0652860061840033</v>
      </c>
      <c r="AM621">
        <v>4.9944014263630383E-2</v>
      </c>
      <c r="AN621">
        <v>0.12396390690080335</v>
      </c>
      <c r="AO621">
        <v>0.97562233786921826</v>
      </c>
      <c r="AP621">
        <v>4.1894760828898717E-2</v>
      </c>
      <c r="AQ621">
        <v>0.11027080853230281</v>
      </c>
      <c r="AR621">
        <v>1.0652860061840033</v>
      </c>
      <c r="AS621">
        <v>4.9944014263630383E-2</v>
      </c>
      <c r="AT621">
        <v>0.12396390690080335</v>
      </c>
    </row>
    <row r="622" spans="1:46" x14ac:dyDescent="0.25">
      <c r="A622" s="21"/>
      <c r="B622" s="227"/>
      <c r="C622" s="18" t="s">
        <v>225</v>
      </c>
      <c r="D622">
        <v>1.1940006836236135E-2</v>
      </c>
      <c r="E622">
        <v>1.1940006836236135E-2</v>
      </c>
      <c r="F622">
        <v>6.2819623271979973E-4</v>
      </c>
      <c r="G622">
        <v>6.2819623271979973E-4</v>
      </c>
      <c r="H622">
        <v>4.1894760828898717E-2</v>
      </c>
      <c r="I622">
        <v>4.1894760828898717E-2</v>
      </c>
      <c r="K622">
        <v>1.1940006836236135E-2</v>
      </c>
      <c r="L622">
        <v>3.1427180431706302E-2</v>
      </c>
      <c r="M622">
        <v>4.2611440247360124E-3</v>
      </c>
      <c r="N622">
        <v>1.9977605705452151E-4</v>
      </c>
      <c r="O622">
        <v>4.9585562760321334E-4</v>
      </c>
      <c r="P622">
        <v>3.9024893514768727E-3</v>
      </c>
      <c r="Q622">
        <v>1.1940006836236135E-2</v>
      </c>
      <c r="R622">
        <v>3.1427180431706302E-2</v>
      </c>
      <c r="S622">
        <v>4.2611440247360124E-3</v>
      </c>
      <c r="T622">
        <v>1.9977605705452151E-4</v>
      </c>
      <c r="U622">
        <v>4.9585562760321334E-4</v>
      </c>
      <c r="V622">
        <v>3.9024893514768727E-3</v>
      </c>
      <c r="W622">
        <v>6.2819623271979973E-4</v>
      </c>
      <c r="X622">
        <v>1.2046563764019345E-3</v>
      </c>
      <c r="Y622">
        <v>0</v>
      </c>
      <c r="Z622">
        <v>0</v>
      </c>
      <c r="AA622">
        <v>0</v>
      </c>
      <c r="AB622">
        <v>0</v>
      </c>
      <c r="AC622">
        <v>6.2819623271979973E-4</v>
      </c>
      <c r="AD622">
        <v>1.2046563764019345E-3</v>
      </c>
      <c r="AE622">
        <v>0</v>
      </c>
      <c r="AF622">
        <v>0</v>
      </c>
      <c r="AG622">
        <v>0</v>
      </c>
      <c r="AH622">
        <v>0</v>
      </c>
      <c r="AI622">
        <v>4.1894760828898717E-2</v>
      </c>
      <c r="AJ622">
        <v>0.11027080853230281</v>
      </c>
      <c r="AK622">
        <v>1.0652860061840033</v>
      </c>
      <c r="AL622">
        <v>4.9944014263630383E-2</v>
      </c>
      <c r="AM622">
        <v>0.12396390690080335</v>
      </c>
      <c r="AN622">
        <v>0.97562233786921826</v>
      </c>
      <c r="AO622">
        <v>4.1894760828898717E-2</v>
      </c>
      <c r="AP622">
        <v>0.11027080853230281</v>
      </c>
      <c r="AQ622">
        <v>1.0652860061840033</v>
      </c>
      <c r="AR622">
        <v>4.9944014263630383E-2</v>
      </c>
      <c r="AS622">
        <v>0.12396390690080335</v>
      </c>
      <c r="AT622">
        <v>0.97562233786921826</v>
      </c>
    </row>
    <row r="623" spans="1:46" x14ac:dyDescent="0.25">
      <c r="A623" s="21"/>
      <c r="B623" s="227"/>
      <c r="C623" s="18" t="s">
        <v>226</v>
      </c>
      <c r="D623">
        <v>3.1427180431706302E-2</v>
      </c>
      <c r="E623">
        <v>3.1427180431706302E-2</v>
      </c>
      <c r="F623">
        <v>1.2046563764019345E-3</v>
      </c>
      <c r="G623">
        <v>1.2046563764019345E-3</v>
      </c>
      <c r="H623">
        <v>0.11027080853230281</v>
      </c>
      <c r="I623">
        <v>0.11027080853230281</v>
      </c>
      <c r="K623">
        <v>3.1427180431706302E-2</v>
      </c>
      <c r="L623">
        <v>4.2611440247360124E-3</v>
      </c>
      <c r="M623">
        <v>1.9977605705452151E-4</v>
      </c>
      <c r="N623">
        <v>4.9585562760321334E-4</v>
      </c>
      <c r="O623">
        <v>3.9024893514768727E-3</v>
      </c>
      <c r="P623">
        <v>1.6757904331559485E-4</v>
      </c>
      <c r="Q623">
        <v>3.1427180431706302E-2</v>
      </c>
      <c r="R623">
        <v>4.2611440247360124E-3</v>
      </c>
      <c r="S623">
        <v>1.9977605705452151E-4</v>
      </c>
      <c r="T623">
        <v>4.9585562760321334E-4</v>
      </c>
      <c r="U623">
        <v>3.9024893514768727E-3</v>
      </c>
      <c r="V623">
        <v>1.6757904331559485E-4</v>
      </c>
      <c r="W623">
        <v>1.2046563764019345E-3</v>
      </c>
      <c r="X623">
        <v>0</v>
      </c>
      <c r="Y623">
        <v>0</v>
      </c>
      <c r="Z623">
        <v>0</v>
      </c>
      <c r="AA623">
        <v>0</v>
      </c>
      <c r="AB623">
        <v>0</v>
      </c>
      <c r="AC623">
        <v>1.2046563764019345E-3</v>
      </c>
      <c r="AD623">
        <v>0</v>
      </c>
      <c r="AE623">
        <v>0</v>
      </c>
      <c r="AF623">
        <v>0</v>
      </c>
      <c r="AG623">
        <v>0</v>
      </c>
      <c r="AH623">
        <v>0</v>
      </c>
      <c r="AI623">
        <v>0.11027080853230281</v>
      </c>
      <c r="AJ623">
        <v>1.0652860061840033</v>
      </c>
      <c r="AK623">
        <v>4.9944014263630383E-2</v>
      </c>
      <c r="AL623">
        <v>0.12396390690080335</v>
      </c>
      <c r="AM623">
        <v>0.97562233786921826</v>
      </c>
      <c r="AN623">
        <v>4.1894760828898717E-2</v>
      </c>
      <c r="AO623">
        <v>0.11027080853230281</v>
      </c>
      <c r="AP623">
        <v>1.0652860061840033</v>
      </c>
      <c r="AQ623">
        <v>4.9944014263630383E-2</v>
      </c>
      <c r="AR623">
        <v>0.12396390690080335</v>
      </c>
      <c r="AS623">
        <v>0.97562233786921826</v>
      </c>
      <c r="AT623">
        <v>4.1894760828898717E-2</v>
      </c>
    </row>
    <row r="624" spans="1:46" x14ac:dyDescent="0.25">
      <c r="A624" s="21" t="s">
        <v>160</v>
      </c>
      <c r="B624" s="227" t="s">
        <v>223</v>
      </c>
      <c r="C624" s="18" t="s">
        <v>224</v>
      </c>
      <c r="D624">
        <v>4.2611440247360124E-3</v>
      </c>
      <c r="E624">
        <v>4.2611440247360124E-3</v>
      </c>
      <c r="F624">
        <v>0</v>
      </c>
      <c r="G624">
        <v>0</v>
      </c>
      <c r="H624">
        <v>1.0652860061840033</v>
      </c>
      <c r="I624">
        <v>1.0652860061840033</v>
      </c>
      <c r="K624">
        <v>4.2611440247360124E-3</v>
      </c>
      <c r="L624">
        <v>1.9977605705452151E-4</v>
      </c>
      <c r="M624">
        <v>4.9585562760321334E-4</v>
      </c>
      <c r="N624">
        <v>3.9024893514768727E-3</v>
      </c>
      <c r="O624">
        <v>1.6757904331559485E-4</v>
      </c>
      <c r="P624">
        <v>4.4108323412921118E-4</v>
      </c>
      <c r="Q624">
        <v>4.2611440247360124E-3</v>
      </c>
      <c r="R624">
        <v>1.9977605705452151E-4</v>
      </c>
      <c r="S624">
        <v>4.9585562760321334E-4</v>
      </c>
      <c r="T624">
        <v>3.9024893514768727E-3</v>
      </c>
      <c r="U624">
        <v>1.6757904331559485E-4</v>
      </c>
      <c r="V624">
        <v>4.4108323412921118E-4</v>
      </c>
      <c r="W624">
        <v>0</v>
      </c>
      <c r="X624">
        <v>0</v>
      </c>
      <c r="Y624">
        <v>0</v>
      </c>
      <c r="Z624">
        <v>0</v>
      </c>
      <c r="AA624">
        <v>0</v>
      </c>
      <c r="AB624">
        <v>0</v>
      </c>
      <c r="AC624">
        <v>0</v>
      </c>
      <c r="AD624">
        <v>0</v>
      </c>
      <c r="AE624">
        <v>0</v>
      </c>
      <c r="AF624">
        <v>0</v>
      </c>
      <c r="AG624">
        <v>0</v>
      </c>
      <c r="AH624">
        <v>0</v>
      </c>
      <c r="AI624">
        <v>1.0652860061840033</v>
      </c>
      <c r="AJ624">
        <v>4.9944014263630383E-2</v>
      </c>
      <c r="AK624">
        <v>0.12396390690080335</v>
      </c>
      <c r="AL624">
        <v>0.97562233786921826</v>
      </c>
      <c r="AM624">
        <v>4.1894760828898717E-2</v>
      </c>
      <c r="AN624">
        <v>0.11027080853230281</v>
      </c>
      <c r="AO624">
        <v>1.0652860061840033</v>
      </c>
      <c r="AP624">
        <v>4.9944014263630383E-2</v>
      </c>
      <c r="AQ624">
        <v>0.12396390690080335</v>
      </c>
      <c r="AR624">
        <v>0.97562233786921826</v>
      </c>
      <c r="AS624">
        <v>4.1894760828898717E-2</v>
      </c>
      <c r="AT624">
        <v>0.11027080853230281</v>
      </c>
    </row>
    <row r="625" spans="1:46" x14ac:dyDescent="0.25">
      <c r="A625" s="21"/>
      <c r="B625" s="227"/>
      <c r="C625" s="18" t="s">
        <v>225</v>
      </c>
      <c r="D625">
        <v>1.9977605705452151E-4</v>
      </c>
      <c r="E625">
        <v>1.9977605705452151E-4</v>
      </c>
      <c r="F625">
        <v>0</v>
      </c>
      <c r="G625">
        <v>0</v>
      </c>
      <c r="H625">
        <v>4.9944014263630383E-2</v>
      </c>
      <c r="I625">
        <v>4.9944014263630383E-2</v>
      </c>
      <c r="K625">
        <v>1.9977605705452151E-4</v>
      </c>
      <c r="L625">
        <v>4.9585562760321334E-4</v>
      </c>
      <c r="M625">
        <v>3.9024893514768727E-3</v>
      </c>
      <c r="N625">
        <v>1.6757904331559485E-4</v>
      </c>
      <c r="O625">
        <v>4.4108323412921118E-4</v>
      </c>
      <c r="P625">
        <v>1.4914004086576046E-2</v>
      </c>
      <c r="Q625">
        <v>1.9977605705452151E-4</v>
      </c>
      <c r="R625">
        <v>4.9585562760321334E-4</v>
      </c>
      <c r="S625">
        <v>3.9024893514768727E-3</v>
      </c>
      <c r="T625">
        <v>1.6757904331559485E-4</v>
      </c>
      <c r="U625">
        <v>4.4108323412921118E-4</v>
      </c>
      <c r="V625">
        <v>1.4914004086576046E-2</v>
      </c>
      <c r="W625">
        <v>0</v>
      </c>
      <c r="X625">
        <v>0</v>
      </c>
      <c r="Y625">
        <v>0</v>
      </c>
      <c r="Z625">
        <v>0</v>
      </c>
      <c r="AA625">
        <v>0</v>
      </c>
      <c r="AB625">
        <v>0</v>
      </c>
      <c r="AC625">
        <v>0</v>
      </c>
      <c r="AD625">
        <v>0</v>
      </c>
      <c r="AE625">
        <v>0</v>
      </c>
      <c r="AF625">
        <v>0</v>
      </c>
      <c r="AG625">
        <v>0</v>
      </c>
      <c r="AH625">
        <v>0</v>
      </c>
      <c r="AI625">
        <v>4.9944014263630383E-2</v>
      </c>
      <c r="AJ625">
        <v>0.12396390690080335</v>
      </c>
      <c r="AK625">
        <v>0.97562233786921826</v>
      </c>
      <c r="AL625">
        <v>4.1894760828898717E-2</v>
      </c>
      <c r="AM625">
        <v>0.11027080853230281</v>
      </c>
      <c r="AN625">
        <v>1.0652860061840033</v>
      </c>
      <c r="AO625">
        <v>4.9944014263630383E-2</v>
      </c>
      <c r="AP625">
        <v>0.12396390690080335</v>
      </c>
      <c r="AQ625">
        <v>0.97562233786921826</v>
      </c>
      <c r="AR625">
        <v>4.1894760828898717E-2</v>
      </c>
      <c r="AS625">
        <v>0.11027080853230281</v>
      </c>
      <c r="AT625">
        <v>1.0652860061840033</v>
      </c>
    </row>
    <row r="626" spans="1:46" x14ac:dyDescent="0.25">
      <c r="A626" s="21"/>
      <c r="B626" s="227"/>
      <c r="C626" s="18" t="s">
        <v>226</v>
      </c>
      <c r="D626">
        <v>4.9585562760321334E-4</v>
      </c>
      <c r="E626">
        <v>4.9585562760321334E-4</v>
      </c>
      <c r="F626">
        <v>0</v>
      </c>
      <c r="G626">
        <v>0</v>
      </c>
      <c r="H626">
        <v>0.12396390690080335</v>
      </c>
      <c r="I626">
        <v>0.12396390690080335</v>
      </c>
      <c r="K626">
        <v>4.9585562760321334E-4</v>
      </c>
      <c r="L626">
        <v>3.9024893514768727E-3</v>
      </c>
      <c r="M626">
        <v>1.6757904331559485E-4</v>
      </c>
      <c r="N626">
        <v>4.4108323412921118E-4</v>
      </c>
      <c r="O626">
        <v>1.4914004086576046E-2</v>
      </c>
      <c r="P626">
        <v>6.9921619969082541E-4</v>
      </c>
      <c r="Q626">
        <v>4.9585562760321334E-4</v>
      </c>
      <c r="R626">
        <v>3.9024893514768727E-3</v>
      </c>
      <c r="S626">
        <v>1.6757904331559485E-4</v>
      </c>
      <c r="T626">
        <v>4.4108323412921118E-4</v>
      </c>
      <c r="U626">
        <v>1.4914004086576046E-2</v>
      </c>
      <c r="V626">
        <v>6.9921619969082541E-4</v>
      </c>
      <c r="W626">
        <v>0</v>
      </c>
      <c r="X626">
        <v>0</v>
      </c>
      <c r="Y626">
        <v>0</v>
      </c>
      <c r="Z626">
        <v>0</v>
      </c>
      <c r="AA626">
        <v>0</v>
      </c>
      <c r="AB626">
        <v>0</v>
      </c>
      <c r="AC626">
        <v>0</v>
      </c>
      <c r="AD626">
        <v>0</v>
      </c>
      <c r="AE626">
        <v>0</v>
      </c>
      <c r="AF626">
        <v>0</v>
      </c>
      <c r="AG626">
        <v>0</v>
      </c>
      <c r="AH626">
        <v>0</v>
      </c>
      <c r="AI626">
        <v>0.12396390690080335</v>
      </c>
      <c r="AJ626">
        <v>0.97562233786921826</v>
      </c>
      <c r="AK626">
        <v>4.1894760828898717E-2</v>
      </c>
      <c r="AL626">
        <v>0.11027080853230281</v>
      </c>
      <c r="AM626">
        <v>1.0652860061840033</v>
      </c>
      <c r="AN626">
        <v>4.9944014263630383E-2</v>
      </c>
      <c r="AO626">
        <v>0.12396390690080335</v>
      </c>
      <c r="AP626">
        <v>0.97562233786921826</v>
      </c>
      <c r="AQ626">
        <v>4.1894760828898717E-2</v>
      </c>
      <c r="AR626">
        <v>0.11027080853230281</v>
      </c>
      <c r="AS626">
        <v>1.0652860061840033</v>
      </c>
      <c r="AT626">
        <v>4.9944014263630383E-2</v>
      </c>
    </row>
    <row r="627" spans="1:46" x14ac:dyDescent="0.25">
      <c r="A627" s="21"/>
      <c r="B627" s="227" t="s">
        <v>227</v>
      </c>
      <c r="C627" s="18" t="s">
        <v>224</v>
      </c>
      <c r="D627">
        <v>3.9024893514768727E-3</v>
      </c>
      <c r="E627">
        <v>3.9024893514768727E-3</v>
      </c>
      <c r="F627">
        <v>0</v>
      </c>
      <c r="G627">
        <v>0</v>
      </c>
      <c r="H627">
        <v>0.97562233786921826</v>
      </c>
      <c r="I627">
        <v>0.97562233786921826</v>
      </c>
      <c r="K627">
        <v>3.9024893514768727E-3</v>
      </c>
      <c r="L627">
        <v>1.6757904331559485E-4</v>
      </c>
      <c r="M627">
        <v>4.4108323412921118E-4</v>
      </c>
      <c r="N627">
        <v>1.4914004086576046E-2</v>
      </c>
      <c r="O627">
        <v>6.9921619969082541E-4</v>
      </c>
      <c r="P627">
        <v>1.735494696611247E-3</v>
      </c>
      <c r="Q627">
        <v>3.9024893514768727E-3</v>
      </c>
      <c r="R627">
        <v>1.6757904331559485E-4</v>
      </c>
      <c r="S627">
        <v>4.4108323412921118E-4</v>
      </c>
      <c r="T627">
        <v>1.4914004086576046E-2</v>
      </c>
      <c r="U627">
        <v>6.9921619969082541E-4</v>
      </c>
      <c r="V627">
        <v>1.735494696611247E-3</v>
      </c>
      <c r="W627">
        <v>0</v>
      </c>
      <c r="X627">
        <v>0</v>
      </c>
      <c r="Y627">
        <v>0</v>
      </c>
      <c r="Z627">
        <v>0</v>
      </c>
      <c r="AA627">
        <v>0</v>
      </c>
      <c r="AB627">
        <v>0</v>
      </c>
      <c r="AC627">
        <v>0</v>
      </c>
      <c r="AD627">
        <v>0</v>
      </c>
      <c r="AE627">
        <v>0</v>
      </c>
      <c r="AF627">
        <v>0</v>
      </c>
      <c r="AG627">
        <v>0</v>
      </c>
      <c r="AH627">
        <v>0</v>
      </c>
      <c r="AI627">
        <v>0.97562233786921826</v>
      </c>
      <c r="AJ627">
        <v>4.1894760828898717E-2</v>
      </c>
      <c r="AK627">
        <v>0.11027080853230281</v>
      </c>
      <c r="AL627">
        <v>1.0652860061840033</v>
      </c>
      <c r="AM627">
        <v>4.9944014263630383E-2</v>
      </c>
      <c r="AN627">
        <v>0.12396390690080335</v>
      </c>
      <c r="AO627">
        <v>0.97562233786921826</v>
      </c>
      <c r="AP627">
        <v>4.1894760828898717E-2</v>
      </c>
      <c r="AQ627">
        <v>0.11027080853230281</v>
      </c>
      <c r="AR627">
        <v>1.0652860061840033</v>
      </c>
      <c r="AS627">
        <v>4.9944014263630383E-2</v>
      </c>
      <c r="AT627">
        <v>0.12396390690080335</v>
      </c>
    </row>
    <row r="628" spans="1:46" x14ac:dyDescent="0.25">
      <c r="A628" s="21"/>
      <c r="B628" s="227"/>
      <c r="C628" s="18" t="s">
        <v>225</v>
      </c>
      <c r="D628">
        <v>1.6757904331559485E-4</v>
      </c>
      <c r="E628">
        <v>1.6757904331559485E-4</v>
      </c>
      <c r="F628">
        <v>0</v>
      </c>
      <c r="G628">
        <v>0</v>
      </c>
      <c r="H628">
        <v>4.1894760828898717E-2</v>
      </c>
      <c r="I628">
        <v>4.1894760828898717E-2</v>
      </c>
      <c r="K628">
        <v>1.6757904331559485E-4</v>
      </c>
      <c r="L628">
        <v>4.4108323412921118E-4</v>
      </c>
      <c r="M628">
        <v>1.4914004086576046E-2</v>
      </c>
      <c r="N628">
        <v>6.9921619969082541E-4</v>
      </c>
      <c r="O628">
        <v>1.735494696611247E-3</v>
      </c>
      <c r="P628">
        <v>1.3658712730169055E-2</v>
      </c>
      <c r="Q628">
        <v>1.6757904331559485E-4</v>
      </c>
      <c r="R628">
        <v>4.4108323412921118E-4</v>
      </c>
      <c r="S628">
        <v>1.4914004086576046E-2</v>
      </c>
      <c r="T628">
        <v>6.9921619969082541E-4</v>
      </c>
      <c r="U628">
        <v>1.735494696611247E-3</v>
      </c>
      <c r="V628">
        <v>1.3658712730169055E-2</v>
      </c>
      <c r="W628">
        <v>0</v>
      </c>
      <c r="X628">
        <v>0</v>
      </c>
      <c r="Y628">
        <v>0</v>
      </c>
      <c r="Z628">
        <v>0</v>
      </c>
      <c r="AA628">
        <v>0</v>
      </c>
      <c r="AB628">
        <v>0</v>
      </c>
      <c r="AC628">
        <v>0</v>
      </c>
      <c r="AD628">
        <v>0</v>
      </c>
      <c r="AE628">
        <v>0</v>
      </c>
      <c r="AF628">
        <v>0</v>
      </c>
      <c r="AG628">
        <v>0</v>
      </c>
      <c r="AH628">
        <v>0</v>
      </c>
      <c r="AI628">
        <v>4.1894760828898717E-2</v>
      </c>
      <c r="AJ628">
        <v>0.11027080853230281</v>
      </c>
      <c r="AK628">
        <v>1.0652860061840033</v>
      </c>
      <c r="AL628">
        <v>4.9944014263630383E-2</v>
      </c>
      <c r="AM628">
        <v>0.12396390690080335</v>
      </c>
      <c r="AN628">
        <v>0.97562233786921826</v>
      </c>
      <c r="AO628">
        <v>4.1894760828898717E-2</v>
      </c>
      <c r="AP628">
        <v>0.11027080853230281</v>
      </c>
      <c r="AQ628">
        <v>1.0652860061840033</v>
      </c>
      <c r="AR628">
        <v>4.9944014263630383E-2</v>
      </c>
      <c r="AS628">
        <v>0.12396390690080335</v>
      </c>
      <c r="AT628">
        <v>0.97562233786921826</v>
      </c>
    </row>
    <row r="629" spans="1:46" x14ac:dyDescent="0.25">
      <c r="A629" s="21"/>
      <c r="B629" s="227"/>
      <c r="C629" s="18" t="s">
        <v>226</v>
      </c>
      <c r="D629">
        <v>4.4108323412921118E-4</v>
      </c>
      <c r="E629">
        <v>4.4108323412921118E-4</v>
      </c>
      <c r="F629">
        <v>0</v>
      </c>
      <c r="G629">
        <v>0</v>
      </c>
      <c r="H629">
        <v>0.11027080853230281</v>
      </c>
      <c r="I629">
        <v>0.11027080853230281</v>
      </c>
      <c r="K629">
        <v>4.4108323412921118E-4</v>
      </c>
      <c r="L629">
        <v>1.4914004086576046E-2</v>
      </c>
      <c r="M629">
        <v>6.9921619969082541E-4</v>
      </c>
      <c r="N629">
        <v>1.735494696611247E-3</v>
      </c>
      <c r="O629">
        <v>1.3658712730169055E-2</v>
      </c>
      <c r="P629">
        <v>5.8652665160458201E-4</v>
      </c>
      <c r="Q629">
        <v>4.4108323412921118E-4</v>
      </c>
      <c r="R629">
        <v>1.4914004086576046E-2</v>
      </c>
      <c r="S629">
        <v>6.9921619969082541E-4</v>
      </c>
      <c r="T629">
        <v>1.735494696611247E-3</v>
      </c>
      <c r="U629">
        <v>1.3658712730169055E-2</v>
      </c>
      <c r="V629">
        <v>5.8652665160458201E-4</v>
      </c>
      <c r="W629">
        <v>0</v>
      </c>
      <c r="X629">
        <v>0</v>
      </c>
      <c r="Y629">
        <v>0</v>
      </c>
      <c r="Z629">
        <v>0</v>
      </c>
      <c r="AA629">
        <v>0</v>
      </c>
      <c r="AB629">
        <v>0</v>
      </c>
      <c r="AC629">
        <v>0</v>
      </c>
      <c r="AD629">
        <v>0</v>
      </c>
      <c r="AE629">
        <v>0</v>
      </c>
      <c r="AF629">
        <v>0</v>
      </c>
      <c r="AG629">
        <v>0</v>
      </c>
      <c r="AH629">
        <v>0</v>
      </c>
      <c r="AI629">
        <v>0.11027080853230281</v>
      </c>
      <c r="AJ629">
        <v>1.0652860061840033</v>
      </c>
      <c r="AK629">
        <v>4.9944014263630383E-2</v>
      </c>
      <c r="AL629">
        <v>0.12396390690080335</v>
      </c>
      <c r="AM629">
        <v>0.97562233786921826</v>
      </c>
      <c r="AN629">
        <v>4.1894760828898717E-2</v>
      </c>
      <c r="AO629">
        <v>0.11027080853230281</v>
      </c>
      <c r="AP629">
        <v>1.0652860061840033</v>
      </c>
      <c r="AQ629">
        <v>4.9944014263630383E-2</v>
      </c>
      <c r="AR629">
        <v>0.12396390690080335</v>
      </c>
      <c r="AS629">
        <v>0.97562233786921826</v>
      </c>
      <c r="AT629">
        <v>4.1894760828898717E-2</v>
      </c>
    </row>
    <row r="630" spans="1:46" x14ac:dyDescent="0.25">
      <c r="A630" s="21" t="s">
        <v>163</v>
      </c>
      <c r="B630" s="227" t="s">
        <v>223</v>
      </c>
      <c r="C630" s="18" t="s">
        <v>224</v>
      </c>
      <c r="D630">
        <v>1.4914004086576046E-2</v>
      </c>
      <c r="E630">
        <v>1.4914004086576046E-2</v>
      </c>
      <c r="F630">
        <v>0</v>
      </c>
      <c r="G630">
        <v>0</v>
      </c>
      <c r="H630">
        <v>1.0652860061840033</v>
      </c>
      <c r="I630">
        <v>1.0652860061840033</v>
      </c>
      <c r="K630">
        <v>1.4914004086576046E-2</v>
      </c>
      <c r="L630">
        <v>6.9921619969082541E-4</v>
      </c>
      <c r="M630">
        <v>1.735494696611247E-3</v>
      </c>
      <c r="N630">
        <v>1.3658712730169055E-2</v>
      </c>
      <c r="O630">
        <v>5.8652665160458201E-4</v>
      </c>
      <c r="P630">
        <v>1.5437913194522393E-3</v>
      </c>
      <c r="Q630">
        <v>1.4914004086576046E-2</v>
      </c>
      <c r="R630">
        <v>6.9921619969082541E-4</v>
      </c>
      <c r="S630">
        <v>1.735494696611247E-3</v>
      </c>
      <c r="T630">
        <v>1.3658712730169055E-2</v>
      </c>
      <c r="U630">
        <v>5.8652665160458201E-4</v>
      </c>
      <c r="V630">
        <v>1.5437913194522393E-3</v>
      </c>
      <c r="W630">
        <v>0</v>
      </c>
      <c r="X630">
        <v>0</v>
      </c>
      <c r="Y630">
        <v>0</v>
      </c>
      <c r="Z630">
        <v>0</v>
      </c>
      <c r="AA630">
        <v>0</v>
      </c>
      <c r="AB630">
        <v>0</v>
      </c>
      <c r="AC630">
        <v>0</v>
      </c>
      <c r="AD630">
        <v>0</v>
      </c>
      <c r="AE630">
        <v>0</v>
      </c>
      <c r="AF630">
        <v>0</v>
      </c>
      <c r="AG630">
        <v>0</v>
      </c>
      <c r="AH630">
        <v>0</v>
      </c>
      <c r="AI630">
        <v>1.0652860061840033</v>
      </c>
      <c r="AJ630">
        <v>4.9944014263630383E-2</v>
      </c>
      <c r="AK630">
        <v>0.12396390690080335</v>
      </c>
      <c r="AL630">
        <v>0.97562233786921826</v>
      </c>
      <c r="AM630">
        <v>4.1894760828898717E-2</v>
      </c>
      <c r="AN630">
        <v>0.11027080853230281</v>
      </c>
      <c r="AO630">
        <v>1.0652860061840033</v>
      </c>
      <c r="AP630">
        <v>4.9944014263630383E-2</v>
      </c>
      <c r="AQ630">
        <v>0.12396390690080335</v>
      </c>
      <c r="AR630">
        <v>0.97562233786921826</v>
      </c>
      <c r="AS630">
        <v>4.1894760828898717E-2</v>
      </c>
      <c r="AT630">
        <v>0.11027080853230281</v>
      </c>
    </row>
    <row r="631" spans="1:46" x14ac:dyDescent="0.25">
      <c r="A631" s="21"/>
      <c r="B631" s="227"/>
      <c r="C631" s="18" t="s">
        <v>225</v>
      </c>
      <c r="D631">
        <v>6.9921619969082541E-4</v>
      </c>
      <c r="E631">
        <v>6.9921619969082541E-4</v>
      </c>
      <c r="F631">
        <v>0</v>
      </c>
      <c r="G631">
        <v>0</v>
      </c>
      <c r="H631">
        <v>4.9944014263630383E-2</v>
      </c>
      <c r="I631">
        <v>4.9944014263630383E-2</v>
      </c>
      <c r="K631">
        <v>6.9921619969082541E-4</v>
      </c>
      <c r="L631">
        <v>1.735494696611247E-3</v>
      </c>
      <c r="M631">
        <v>1.3658712730169055E-2</v>
      </c>
      <c r="N631">
        <v>5.8652665160458201E-4</v>
      </c>
      <c r="O631">
        <v>1.5437913194522393E-3</v>
      </c>
      <c r="P631">
        <v>6.3917160371040182E-3</v>
      </c>
      <c r="Q631">
        <v>6.9921619969082541E-4</v>
      </c>
      <c r="R631">
        <v>1.735494696611247E-3</v>
      </c>
      <c r="S631">
        <v>1.3658712730169055E-2</v>
      </c>
      <c r="T631">
        <v>5.8652665160458201E-4</v>
      </c>
      <c r="U631">
        <v>1.5437913194522393E-3</v>
      </c>
      <c r="V631">
        <v>6.3917160371040182E-3</v>
      </c>
      <c r="W631">
        <v>0</v>
      </c>
      <c r="X631">
        <v>0</v>
      </c>
      <c r="Y631">
        <v>0</v>
      </c>
      <c r="Z631">
        <v>0</v>
      </c>
      <c r="AA631">
        <v>0</v>
      </c>
      <c r="AB631">
        <v>0</v>
      </c>
      <c r="AC631">
        <v>0</v>
      </c>
      <c r="AD631">
        <v>0</v>
      </c>
      <c r="AE631">
        <v>0</v>
      </c>
      <c r="AF631">
        <v>0</v>
      </c>
      <c r="AG631">
        <v>0</v>
      </c>
      <c r="AH631">
        <v>0</v>
      </c>
      <c r="AI631">
        <v>4.9944014263630383E-2</v>
      </c>
      <c r="AJ631">
        <v>0.12396390690080335</v>
      </c>
      <c r="AK631">
        <v>0.97562233786921826</v>
      </c>
      <c r="AL631">
        <v>4.1894760828898717E-2</v>
      </c>
      <c r="AM631">
        <v>0.11027080853230281</v>
      </c>
      <c r="AN631">
        <v>1.0652860061840033</v>
      </c>
      <c r="AO631">
        <v>4.9944014263630383E-2</v>
      </c>
      <c r="AP631">
        <v>0.12396390690080335</v>
      </c>
      <c r="AQ631">
        <v>0.97562233786921826</v>
      </c>
      <c r="AR631">
        <v>4.1894760828898717E-2</v>
      </c>
      <c r="AS631">
        <v>0.11027080853230281</v>
      </c>
      <c r="AT631">
        <v>1.0652860061840033</v>
      </c>
    </row>
    <row r="632" spans="1:46" x14ac:dyDescent="0.25">
      <c r="A632" s="21"/>
      <c r="B632" s="227"/>
      <c r="C632" s="18" t="s">
        <v>226</v>
      </c>
      <c r="D632">
        <v>1.735494696611247E-3</v>
      </c>
      <c r="E632">
        <v>1.735494696611247E-3</v>
      </c>
      <c r="F632">
        <v>0</v>
      </c>
      <c r="G632">
        <v>0</v>
      </c>
      <c r="H632">
        <v>0.12396390690080335</v>
      </c>
      <c r="I632">
        <v>0.12396390690080335</v>
      </c>
      <c r="K632">
        <v>1.735494696611247E-3</v>
      </c>
      <c r="L632">
        <v>1.3658712730169055E-2</v>
      </c>
      <c r="M632">
        <v>5.8652665160458201E-4</v>
      </c>
      <c r="N632">
        <v>1.5437913194522393E-3</v>
      </c>
      <c r="O632">
        <v>6.3917160371040182E-3</v>
      </c>
      <c r="P632">
        <v>2.9966408558178222E-4</v>
      </c>
      <c r="Q632">
        <v>1.735494696611247E-3</v>
      </c>
      <c r="R632">
        <v>1.3658712730169055E-2</v>
      </c>
      <c r="S632">
        <v>5.8652665160458201E-4</v>
      </c>
      <c r="T632">
        <v>1.5437913194522393E-3</v>
      </c>
      <c r="U632">
        <v>6.3917160371040182E-3</v>
      </c>
      <c r="V632">
        <v>2.9966408558178222E-4</v>
      </c>
      <c r="W632">
        <v>0</v>
      </c>
      <c r="X632">
        <v>0</v>
      </c>
      <c r="Y632">
        <v>0</v>
      </c>
      <c r="Z632">
        <v>0</v>
      </c>
      <c r="AA632">
        <v>0</v>
      </c>
      <c r="AB632">
        <v>0</v>
      </c>
      <c r="AC632">
        <v>0</v>
      </c>
      <c r="AD632">
        <v>0</v>
      </c>
      <c r="AE632">
        <v>0</v>
      </c>
      <c r="AF632">
        <v>0</v>
      </c>
      <c r="AG632">
        <v>0</v>
      </c>
      <c r="AH632">
        <v>0</v>
      </c>
      <c r="AI632">
        <v>0.12396390690080335</v>
      </c>
      <c r="AJ632">
        <v>0.97562233786921826</v>
      </c>
      <c r="AK632">
        <v>4.1894760828898717E-2</v>
      </c>
      <c r="AL632">
        <v>0.11027080853230281</v>
      </c>
      <c r="AM632">
        <v>1.0652860061840033</v>
      </c>
      <c r="AN632">
        <v>4.9944014263630383E-2</v>
      </c>
      <c r="AO632">
        <v>0.12396390690080335</v>
      </c>
      <c r="AP632">
        <v>0.97562233786921826</v>
      </c>
      <c r="AQ632">
        <v>4.1894760828898717E-2</v>
      </c>
      <c r="AR632">
        <v>0.11027080853230281</v>
      </c>
      <c r="AS632">
        <v>1.0652860061840033</v>
      </c>
      <c r="AT632">
        <v>4.9944014263630383E-2</v>
      </c>
    </row>
    <row r="633" spans="1:46" x14ac:dyDescent="0.25">
      <c r="A633" s="21"/>
      <c r="B633" s="227" t="s">
        <v>227</v>
      </c>
      <c r="C633" s="18" t="s">
        <v>224</v>
      </c>
      <c r="D633">
        <v>1.3658712730169055E-2</v>
      </c>
      <c r="E633">
        <v>1.3658712730169055E-2</v>
      </c>
      <c r="F633">
        <v>0</v>
      </c>
      <c r="G633">
        <v>0</v>
      </c>
      <c r="H633">
        <v>0.97562233786921826</v>
      </c>
      <c r="I633">
        <v>0.97562233786921826</v>
      </c>
      <c r="K633">
        <v>1.3658712730169055E-2</v>
      </c>
      <c r="L633">
        <v>5.8652665160458201E-4</v>
      </c>
      <c r="M633">
        <v>1.5437913194522393E-3</v>
      </c>
      <c r="N633">
        <v>6.3917160371040182E-3</v>
      </c>
      <c r="O633">
        <v>2.9966408558178222E-4</v>
      </c>
      <c r="P633">
        <v>7.4378344140481995E-4</v>
      </c>
      <c r="Q633">
        <v>1.3658712730169055E-2</v>
      </c>
      <c r="R633">
        <v>5.8652665160458201E-4</v>
      </c>
      <c r="S633">
        <v>1.5437913194522393E-3</v>
      </c>
      <c r="T633">
        <v>6.3917160371040182E-3</v>
      </c>
      <c r="U633">
        <v>2.9966408558178222E-4</v>
      </c>
      <c r="V633">
        <v>7.4378344140481995E-4</v>
      </c>
      <c r="W633">
        <v>0</v>
      </c>
      <c r="X633">
        <v>0</v>
      </c>
      <c r="Y633">
        <v>0</v>
      </c>
      <c r="Z633">
        <v>0</v>
      </c>
      <c r="AA633">
        <v>0</v>
      </c>
      <c r="AB633">
        <v>0</v>
      </c>
      <c r="AC633">
        <v>0</v>
      </c>
      <c r="AD633">
        <v>0</v>
      </c>
      <c r="AE633">
        <v>0</v>
      </c>
      <c r="AF633">
        <v>0</v>
      </c>
      <c r="AG633">
        <v>0</v>
      </c>
      <c r="AH633">
        <v>0</v>
      </c>
      <c r="AI633">
        <v>0.97562233786921826</v>
      </c>
      <c r="AJ633">
        <v>4.1894760828898717E-2</v>
      </c>
      <c r="AK633">
        <v>0.11027080853230281</v>
      </c>
      <c r="AL633">
        <v>1.0652860061840033</v>
      </c>
      <c r="AM633">
        <v>4.9944014263630383E-2</v>
      </c>
      <c r="AN633">
        <v>0.12396390690080335</v>
      </c>
      <c r="AO633">
        <v>0.97562233786921826</v>
      </c>
      <c r="AP633">
        <v>4.1894760828898717E-2</v>
      </c>
      <c r="AQ633">
        <v>0.11027080853230281</v>
      </c>
      <c r="AR633">
        <v>1.0652860061840033</v>
      </c>
      <c r="AS633">
        <v>4.9944014263630383E-2</v>
      </c>
      <c r="AT633">
        <v>0.12396390690080335</v>
      </c>
    </row>
    <row r="634" spans="1:46" x14ac:dyDescent="0.25">
      <c r="A634" s="21"/>
      <c r="B634" s="227"/>
      <c r="C634" s="18" t="s">
        <v>225</v>
      </c>
      <c r="D634">
        <v>5.8652665160458201E-4</v>
      </c>
      <c r="E634">
        <v>5.8652665160458201E-4</v>
      </c>
      <c r="F634">
        <v>0</v>
      </c>
      <c r="G634">
        <v>0</v>
      </c>
      <c r="H634">
        <v>4.1894760828898717E-2</v>
      </c>
      <c r="I634">
        <v>4.1894760828898717E-2</v>
      </c>
      <c r="K634">
        <v>5.8652665160458201E-4</v>
      </c>
      <c r="L634">
        <v>1.5437913194522393E-3</v>
      </c>
      <c r="M634">
        <v>6.3917160371040182E-3</v>
      </c>
      <c r="N634">
        <v>2.9966408558178222E-4</v>
      </c>
      <c r="O634">
        <v>7.4378344140481995E-4</v>
      </c>
      <c r="P634">
        <v>5.8537340272153083E-3</v>
      </c>
      <c r="Q634">
        <v>5.8652665160458201E-4</v>
      </c>
      <c r="R634">
        <v>1.5437913194522393E-3</v>
      </c>
      <c r="S634">
        <v>6.3917160371040182E-3</v>
      </c>
      <c r="T634">
        <v>2.9966408558178222E-4</v>
      </c>
      <c r="U634">
        <v>7.4378344140481995E-4</v>
      </c>
      <c r="V634">
        <v>5.8537340272153083E-3</v>
      </c>
      <c r="W634">
        <v>0</v>
      </c>
      <c r="X634">
        <v>0</v>
      </c>
      <c r="Y634">
        <v>0</v>
      </c>
      <c r="Z634">
        <v>0</v>
      </c>
      <c r="AA634">
        <v>0</v>
      </c>
      <c r="AB634">
        <v>0</v>
      </c>
      <c r="AC634">
        <v>0</v>
      </c>
      <c r="AD634">
        <v>0</v>
      </c>
      <c r="AE634">
        <v>0</v>
      </c>
      <c r="AF634">
        <v>0</v>
      </c>
      <c r="AG634">
        <v>0</v>
      </c>
      <c r="AH634">
        <v>0</v>
      </c>
      <c r="AI634">
        <v>4.1894760828898717E-2</v>
      </c>
      <c r="AJ634">
        <v>0.11027080853230281</v>
      </c>
      <c r="AK634">
        <v>1.0652860061840033</v>
      </c>
      <c r="AL634">
        <v>4.9944014263630383E-2</v>
      </c>
      <c r="AM634">
        <v>0.12396390690080335</v>
      </c>
      <c r="AN634">
        <v>0.97562233786921826</v>
      </c>
      <c r="AO634">
        <v>4.1894760828898717E-2</v>
      </c>
      <c r="AP634">
        <v>0.11027080853230281</v>
      </c>
      <c r="AQ634">
        <v>1.0652860061840033</v>
      </c>
      <c r="AR634">
        <v>4.9944014263630383E-2</v>
      </c>
      <c r="AS634">
        <v>0.12396390690080335</v>
      </c>
      <c r="AT634">
        <v>0.97562233786921826</v>
      </c>
    </row>
    <row r="635" spans="1:46" x14ac:dyDescent="0.25">
      <c r="A635" s="21"/>
      <c r="B635" s="227"/>
      <c r="C635" s="18" t="s">
        <v>226</v>
      </c>
      <c r="D635">
        <v>1.5437913194522393E-3</v>
      </c>
      <c r="E635">
        <v>1.5437913194522393E-3</v>
      </c>
      <c r="F635">
        <v>0</v>
      </c>
      <c r="G635">
        <v>0</v>
      </c>
      <c r="H635">
        <v>0.11027080853230281</v>
      </c>
      <c r="I635">
        <v>0.11027080853230281</v>
      </c>
      <c r="K635">
        <v>1.5437913194522393E-3</v>
      </c>
      <c r="L635">
        <v>6.3917160371040182E-3</v>
      </c>
      <c r="M635">
        <v>2.9966408558178222E-4</v>
      </c>
      <c r="N635">
        <v>7.4378344140481995E-4</v>
      </c>
      <c r="O635">
        <v>5.8537340272153083E-3</v>
      </c>
      <c r="P635">
        <v>2.5136856497339226E-4</v>
      </c>
      <c r="Q635">
        <v>1.5437913194522393E-3</v>
      </c>
      <c r="R635">
        <v>6.3917160371040182E-3</v>
      </c>
      <c r="S635">
        <v>2.9966408558178222E-4</v>
      </c>
      <c r="T635">
        <v>7.4378344140481995E-4</v>
      </c>
      <c r="U635">
        <v>5.8537340272153083E-3</v>
      </c>
      <c r="V635">
        <v>2.5136856497339226E-4</v>
      </c>
      <c r="W635">
        <v>0</v>
      </c>
      <c r="X635">
        <v>0</v>
      </c>
      <c r="Y635">
        <v>0</v>
      </c>
      <c r="Z635">
        <v>0</v>
      </c>
      <c r="AA635">
        <v>0</v>
      </c>
      <c r="AB635">
        <v>0</v>
      </c>
      <c r="AC635">
        <v>0</v>
      </c>
      <c r="AD635">
        <v>0</v>
      </c>
      <c r="AE635">
        <v>0</v>
      </c>
      <c r="AF635">
        <v>0</v>
      </c>
      <c r="AG635">
        <v>0</v>
      </c>
      <c r="AH635">
        <v>0</v>
      </c>
      <c r="AI635">
        <v>0.11027080853230281</v>
      </c>
      <c r="AJ635">
        <v>1.0652860061840033</v>
      </c>
      <c r="AK635">
        <v>4.9944014263630383E-2</v>
      </c>
      <c r="AL635">
        <v>0.12396390690080335</v>
      </c>
      <c r="AM635">
        <v>0.97562233786921826</v>
      </c>
      <c r="AN635">
        <v>4.1894760828898717E-2</v>
      </c>
      <c r="AO635">
        <v>0.11027080853230281</v>
      </c>
      <c r="AP635">
        <v>1.0652860061840033</v>
      </c>
      <c r="AQ635">
        <v>4.9944014263630383E-2</v>
      </c>
      <c r="AR635">
        <v>0.12396390690080335</v>
      </c>
      <c r="AS635">
        <v>0.97562233786921826</v>
      </c>
      <c r="AT635">
        <v>4.1894760828898717E-2</v>
      </c>
    </row>
    <row r="636" spans="1:46" x14ac:dyDescent="0.25">
      <c r="A636" s="21" t="s">
        <v>164</v>
      </c>
      <c r="B636" s="227" t="s">
        <v>223</v>
      </c>
      <c r="C636" s="18" t="s">
        <v>224</v>
      </c>
      <c r="D636">
        <v>6.3917160371040182E-3</v>
      </c>
      <c r="E636">
        <v>6.3917160371040182E-3</v>
      </c>
      <c r="F636">
        <v>0</v>
      </c>
      <c r="G636">
        <v>0</v>
      </c>
      <c r="H636">
        <v>1.0652860061840033</v>
      </c>
      <c r="I636">
        <v>1.0652860061840033</v>
      </c>
      <c r="K636">
        <v>6.3917160371040182E-3</v>
      </c>
      <c r="L636">
        <v>2.9966408558178222E-4</v>
      </c>
      <c r="M636">
        <v>7.4378344140481995E-4</v>
      </c>
      <c r="N636">
        <v>5.8537340272153083E-3</v>
      </c>
      <c r="O636">
        <v>2.5136856497339226E-4</v>
      </c>
      <c r="P636">
        <v>6.6162485119381669E-4</v>
      </c>
      <c r="Q636">
        <v>6.3917160371040182E-3</v>
      </c>
      <c r="R636">
        <v>2.9966408558178222E-4</v>
      </c>
      <c r="S636">
        <v>7.4378344140481995E-4</v>
      </c>
      <c r="T636">
        <v>5.8537340272153083E-3</v>
      </c>
      <c r="U636">
        <v>2.5136856497339226E-4</v>
      </c>
      <c r="V636">
        <v>6.6162485119381669E-4</v>
      </c>
      <c r="W636">
        <v>0</v>
      </c>
      <c r="X636">
        <v>0</v>
      </c>
      <c r="Y636">
        <v>0</v>
      </c>
      <c r="Z636">
        <v>0</v>
      </c>
      <c r="AA636">
        <v>0</v>
      </c>
      <c r="AB636">
        <v>0</v>
      </c>
      <c r="AC636">
        <v>0</v>
      </c>
      <c r="AD636">
        <v>0</v>
      </c>
      <c r="AE636">
        <v>0</v>
      </c>
      <c r="AF636">
        <v>0</v>
      </c>
      <c r="AG636">
        <v>0</v>
      </c>
      <c r="AH636">
        <v>0</v>
      </c>
      <c r="AI636">
        <v>1.0652860061840033</v>
      </c>
      <c r="AJ636">
        <v>4.9944014263630383E-2</v>
      </c>
      <c r="AK636">
        <v>0.12396390690080335</v>
      </c>
      <c r="AL636">
        <v>0.97562233786921826</v>
      </c>
      <c r="AM636">
        <v>4.1894760828898717E-2</v>
      </c>
      <c r="AN636">
        <v>0.11027080853230281</v>
      </c>
      <c r="AO636">
        <v>1.0652860061840033</v>
      </c>
      <c r="AP636">
        <v>4.9944014263630383E-2</v>
      </c>
      <c r="AQ636">
        <v>0.12396390690080335</v>
      </c>
      <c r="AR636">
        <v>0.97562233786921826</v>
      </c>
      <c r="AS636">
        <v>4.1894760828898717E-2</v>
      </c>
      <c r="AT636">
        <v>0.11027080853230281</v>
      </c>
    </row>
    <row r="637" spans="1:46" x14ac:dyDescent="0.25">
      <c r="A637" s="21"/>
      <c r="B637" s="227"/>
      <c r="C637" s="18" t="s">
        <v>225</v>
      </c>
      <c r="D637">
        <v>2.9966408558178222E-4</v>
      </c>
      <c r="E637">
        <v>2.9966408558178222E-4</v>
      </c>
      <c r="F637">
        <v>0</v>
      </c>
      <c r="G637">
        <v>0</v>
      </c>
      <c r="H637">
        <v>4.9944014263630383E-2</v>
      </c>
      <c r="I637">
        <v>4.9944014263630383E-2</v>
      </c>
      <c r="K637">
        <v>2.9966408558178222E-4</v>
      </c>
      <c r="L637">
        <v>7.4378344140481995E-4</v>
      </c>
      <c r="M637">
        <v>5.8537340272153083E-3</v>
      </c>
      <c r="N637">
        <v>2.5136856497339226E-4</v>
      </c>
      <c r="O637">
        <v>6.6162485119381669E-4</v>
      </c>
      <c r="P637">
        <v>8.5222880494720248E-3</v>
      </c>
      <c r="Q637">
        <v>2.9966408558178222E-4</v>
      </c>
      <c r="R637">
        <v>7.4378344140481995E-4</v>
      </c>
      <c r="S637">
        <v>5.8537340272153083E-3</v>
      </c>
      <c r="T637">
        <v>2.5136856497339226E-4</v>
      </c>
      <c r="U637">
        <v>6.6162485119381669E-4</v>
      </c>
      <c r="V637">
        <v>8.5222880494720248E-3</v>
      </c>
      <c r="W637">
        <v>0</v>
      </c>
      <c r="X637">
        <v>0</v>
      </c>
      <c r="Y637">
        <v>0</v>
      </c>
      <c r="Z637">
        <v>0</v>
      </c>
      <c r="AA637">
        <v>0</v>
      </c>
      <c r="AB637">
        <v>0</v>
      </c>
      <c r="AC637">
        <v>0</v>
      </c>
      <c r="AD637">
        <v>0</v>
      </c>
      <c r="AE637">
        <v>0</v>
      </c>
      <c r="AF637">
        <v>0</v>
      </c>
      <c r="AG637">
        <v>0</v>
      </c>
      <c r="AH637">
        <v>0</v>
      </c>
      <c r="AI637">
        <v>4.9944014263630383E-2</v>
      </c>
      <c r="AJ637">
        <v>0.12396390690080335</v>
      </c>
      <c r="AK637">
        <v>0.97562233786921826</v>
      </c>
      <c r="AL637">
        <v>4.1894760828898717E-2</v>
      </c>
      <c r="AM637">
        <v>0.11027080853230281</v>
      </c>
      <c r="AN637">
        <v>8.5222880494720248E-3</v>
      </c>
      <c r="AO637">
        <v>4.9944014263630383E-2</v>
      </c>
      <c r="AP637">
        <v>0.12396390690080335</v>
      </c>
      <c r="AQ637">
        <v>0.97562233786921826</v>
      </c>
      <c r="AR637">
        <v>4.1894760828898717E-2</v>
      </c>
      <c r="AS637">
        <v>0.11027080853230281</v>
      </c>
      <c r="AT637">
        <v>8.5222880494720248E-3</v>
      </c>
    </row>
    <row r="638" spans="1:46" x14ac:dyDescent="0.25">
      <c r="A638" s="21"/>
      <c r="B638" s="227"/>
      <c r="C638" s="18" t="s">
        <v>226</v>
      </c>
      <c r="D638">
        <v>7.4378344140481995E-4</v>
      </c>
      <c r="E638">
        <v>7.4378344140481995E-4</v>
      </c>
      <c r="F638">
        <v>0</v>
      </c>
      <c r="G638">
        <v>0</v>
      </c>
      <c r="H638">
        <v>0.12396390690080335</v>
      </c>
      <c r="I638">
        <v>0.12396390690080335</v>
      </c>
      <c r="K638">
        <v>7.4378344140481995E-4</v>
      </c>
      <c r="L638">
        <v>5.8537340272153083E-3</v>
      </c>
      <c r="M638">
        <v>2.5136856497339226E-4</v>
      </c>
      <c r="N638">
        <v>6.6162485119381669E-4</v>
      </c>
      <c r="O638">
        <v>8.5222880494720248E-3</v>
      </c>
      <c r="P638">
        <v>3.9955211410904303E-4</v>
      </c>
      <c r="Q638">
        <v>7.4378344140481995E-4</v>
      </c>
      <c r="R638">
        <v>5.8537340272153083E-3</v>
      </c>
      <c r="S638">
        <v>2.5136856497339226E-4</v>
      </c>
      <c r="T638">
        <v>6.6162485119381669E-4</v>
      </c>
      <c r="U638">
        <v>8.5222880494720248E-3</v>
      </c>
      <c r="V638">
        <v>3.9955211410904303E-4</v>
      </c>
      <c r="W638">
        <v>0</v>
      </c>
      <c r="X638">
        <v>0</v>
      </c>
      <c r="Y638">
        <v>0</v>
      </c>
      <c r="Z638">
        <v>0</v>
      </c>
      <c r="AA638">
        <v>0</v>
      </c>
      <c r="AB638">
        <v>0</v>
      </c>
      <c r="AC638">
        <v>0</v>
      </c>
      <c r="AD638">
        <v>0</v>
      </c>
      <c r="AE638">
        <v>0</v>
      </c>
      <c r="AF638">
        <v>0</v>
      </c>
      <c r="AG638">
        <v>0</v>
      </c>
      <c r="AH638">
        <v>0</v>
      </c>
      <c r="AI638">
        <v>0.12396390690080335</v>
      </c>
      <c r="AJ638">
        <v>0.97562233786921826</v>
      </c>
      <c r="AK638">
        <v>4.1894760828898717E-2</v>
      </c>
      <c r="AL638">
        <v>0.11027080853230281</v>
      </c>
      <c r="AM638">
        <v>8.5222880494720248E-3</v>
      </c>
      <c r="AN638">
        <v>3.9955211410904303E-4</v>
      </c>
      <c r="AO638">
        <v>0.12396390690080335</v>
      </c>
      <c r="AP638">
        <v>0.97562233786921826</v>
      </c>
      <c r="AQ638">
        <v>4.1894760828898717E-2</v>
      </c>
      <c r="AR638">
        <v>0.11027080853230281</v>
      </c>
      <c r="AS638">
        <v>8.5222880494720248E-3</v>
      </c>
      <c r="AT638">
        <v>3.9955211410904303E-4</v>
      </c>
    </row>
    <row r="639" spans="1:46" x14ac:dyDescent="0.25">
      <c r="A639" s="21"/>
      <c r="B639" s="227" t="s">
        <v>227</v>
      </c>
      <c r="C639" s="18" t="s">
        <v>224</v>
      </c>
      <c r="D639">
        <v>5.8537340272153083E-3</v>
      </c>
      <c r="E639">
        <v>5.8537340272153083E-3</v>
      </c>
      <c r="F639">
        <v>0</v>
      </c>
      <c r="G639">
        <v>0</v>
      </c>
      <c r="H639">
        <v>0.97562233786921826</v>
      </c>
      <c r="I639">
        <v>0.97562233786921826</v>
      </c>
      <c r="K639">
        <v>5.8537340272153083E-3</v>
      </c>
      <c r="L639">
        <v>2.5136856497339226E-4</v>
      </c>
      <c r="M639">
        <v>6.6162485119381669E-4</v>
      </c>
      <c r="N639">
        <v>8.5222880494720248E-3</v>
      </c>
      <c r="O639">
        <v>3.9955211410904303E-4</v>
      </c>
      <c r="P639">
        <v>9.9171125520642668E-4</v>
      </c>
      <c r="Q639">
        <v>5.8537340272153083E-3</v>
      </c>
      <c r="R639">
        <v>2.5136856497339226E-4</v>
      </c>
      <c r="S639">
        <v>6.6162485119381669E-4</v>
      </c>
      <c r="T639">
        <v>8.5222880494720248E-3</v>
      </c>
      <c r="U639">
        <v>3.9955211410904303E-4</v>
      </c>
      <c r="V639">
        <v>9.9171125520642668E-4</v>
      </c>
      <c r="W639">
        <v>0</v>
      </c>
      <c r="X639">
        <v>0</v>
      </c>
      <c r="Y639">
        <v>0</v>
      </c>
      <c r="Z639">
        <v>0</v>
      </c>
      <c r="AA639">
        <v>0</v>
      </c>
      <c r="AB639">
        <v>0</v>
      </c>
      <c r="AC639">
        <v>0</v>
      </c>
      <c r="AD639">
        <v>0</v>
      </c>
      <c r="AE639">
        <v>0</v>
      </c>
      <c r="AF639">
        <v>0</v>
      </c>
      <c r="AG639">
        <v>0</v>
      </c>
      <c r="AH639">
        <v>0</v>
      </c>
      <c r="AI639">
        <v>0.97562233786921826</v>
      </c>
      <c r="AJ639">
        <v>4.1894760828898717E-2</v>
      </c>
      <c r="AK639">
        <v>0.11027080853230281</v>
      </c>
      <c r="AL639">
        <v>8.5222880494720248E-3</v>
      </c>
      <c r="AM639">
        <v>3.9955211410904303E-4</v>
      </c>
      <c r="AN639">
        <v>9.9171125520642668E-4</v>
      </c>
      <c r="AO639">
        <v>0.97562233786921826</v>
      </c>
      <c r="AP639">
        <v>4.1894760828898717E-2</v>
      </c>
      <c r="AQ639">
        <v>0.11027080853230281</v>
      </c>
      <c r="AR639">
        <v>8.5222880494720248E-3</v>
      </c>
      <c r="AS639">
        <v>3.9955211410904303E-4</v>
      </c>
      <c r="AT639">
        <v>9.9171125520642668E-4</v>
      </c>
    </row>
    <row r="640" spans="1:46" x14ac:dyDescent="0.25">
      <c r="A640" s="21"/>
      <c r="B640" s="227"/>
      <c r="C640" s="18" t="s">
        <v>225</v>
      </c>
      <c r="D640">
        <v>2.5136856497339226E-4</v>
      </c>
      <c r="E640">
        <v>2.5136856497339226E-4</v>
      </c>
      <c r="F640">
        <v>0</v>
      </c>
      <c r="G640">
        <v>0</v>
      </c>
      <c r="H640">
        <v>4.1894760828898717E-2</v>
      </c>
      <c r="I640">
        <v>4.1894760828898717E-2</v>
      </c>
      <c r="K640">
        <v>2.5136856497339226E-4</v>
      </c>
      <c r="L640">
        <v>6.6162485119381669E-4</v>
      </c>
      <c r="M640">
        <v>8.5222880494720248E-3</v>
      </c>
      <c r="N640">
        <v>3.9955211410904303E-4</v>
      </c>
      <c r="O640">
        <v>9.9171125520642668E-4</v>
      </c>
      <c r="P640">
        <v>7.8049787029537453E-3</v>
      </c>
      <c r="Q640">
        <v>2.5136856497339226E-4</v>
      </c>
      <c r="R640">
        <v>6.6162485119381669E-4</v>
      </c>
      <c r="S640">
        <v>8.5222880494720248E-3</v>
      </c>
      <c r="T640">
        <v>3.9955211410904303E-4</v>
      </c>
      <c r="U640">
        <v>9.9171125520642668E-4</v>
      </c>
      <c r="V640">
        <v>7.8049787029537453E-3</v>
      </c>
      <c r="W640">
        <v>0</v>
      </c>
      <c r="X640">
        <v>0</v>
      </c>
      <c r="Y640">
        <v>0</v>
      </c>
      <c r="Z640">
        <v>0</v>
      </c>
      <c r="AA640">
        <v>0</v>
      </c>
      <c r="AB640">
        <v>0</v>
      </c>
      <c r="AC640">
        <v>0</v>
      </c>
      <c r="AD640">
        <v>0</v>
      </c>
      <c r="AE640">
        <v>0</v>
      </c>
      <c r="AF640">
        <v>0</v>
      </c>
      <c r="AG640">
        <v>0</v>
      </c>
      <c r="AH640">
        <v>0</v>
      </c>
      <c r="AI640">
        <v>4.1894760828898717E-2</v>
      </c>
      <c r="AJ640">
        <v>0.11027080853230281</v>
      </c>
      <c r="AK640">
        <v>8.5222880494720248E-3</v>
      </c>
      <c r="AL640">
        <v>3.9955211410904303E-4</v>
      </c>
      <c r="AM640">
        <v>9.9171125520642668E-4</v>
      </c>
      <c r="AN640">
        <v>7.8049787029537453E-3</v>
      </c>
      <c r="AO640">
        <v>4.1894760828898717E-2</v>
      </c>
      <c r="AP640">
        <v>0.11027080853230281</v>
      </c>
      <c r="AQ640">
        <v>8.5222880494720248E-3</v>
      </c>
      <c r="AR640">
        <v>3.9955211410904303E-4</v>
      </c>
      <c r="AS640">
        <v>9.9171125520642668E-4</v>
      </c>
      <c r="AT640">
        <v>7.8049787029537453E-3</v>
      </c>
    </row>
    <row r="641" spans="1:46" x14ac:dyDescent="0.25">
      <c r="A641" s="21"/>
      <c r="B641" s="227"/>
      <c r="C641" s="18" t="s">
        <v>226</v>
      </c>
      <c r="D641">
        <v>6.6162485119381669E-4</v>
      </c>
      <c r="E641">
        <v>6.6162485119381669E-4</v>
      </c>
      <c r="F641">
        <v>0</v>
      </c>
      <c r="G641">
        <v>0</v>
      </c>
      <c r="H641">
        <v>0.11027080853230281</v>
      </c>
      <c r="I641">
        <v>0.11027080853230281</v>
      </c>
      <c r="K641">
        <v>6.6162485119381669E-4</v>
      </c>
      <c r="L641">
        <v>8.5222880494720248E-3</v>
      </c>
      <c r="M641">
        <v>3.9955211410904303E-4</v>
      </c>
      <c r="N641">
        <v>9.9171125520642668E-4</v>
      </c>
      <c r="O641">
        <v>7.8049787029537453E-3</v>
      </c>
      <c r="P641">
        <v>3.3515808663118969E-4</v>
      </c>
      <c r="Q641">
        <v>6.6162485119381669E-4</v>
      </c>
      <c r="R641">
        <v>8.5222880494720248E-3</v>
      </c>
      <c r="S641">
        <v>3.9955211410904303E-4</v>
      </c>
      <c r="T641">
        <v>9.9171125520642668E-4</v>
      </c>
      <c r="U641">
        <v>7.8049787029537453E-3</v>
      </c>
      <c r="V641">
        <v>3.3515808663118969E-4</v>
      </c>
      <c r="W641">
        <v>0</v>
      </c>
      <c r="X641">
        <v>0</v>
      </c>
      <c r="Y641">
        <v>0</v>
      </c>
      <c r="Z641">
        <v>0</v>
      </c>
      <c r="AA641">
        <v>0</v>
      </c>
      <c r="AB641">
        <v>0</v>
      </c>
      <c r="AC641">
        <v>0</v>
      </c>
      <c r="AD641">
        <v>0</v>
      </c>
      <c r="AE641">
        <v>0</v>
      </c>
      <c r="AF641">
        <v>0</v>
      </c>
      <c r="AG641">
        <v>0</v>
      </c>
      <c r="AH641">
        <v>0</v>
      </c>
      <c r="AI641">
        <v>0.11027080853230281</v>
      </c>
      <c r="AJ641">
        <v>8.5222880494720248E-3</v>
      </c>
      <c r="AK641">
        <v>3.9955211410904303E-4</v>
      </c>
      <c r="AL641">
        <v>9.9171125520642668E-4</v>
      </c>
      <c r="AM641">
        <v>7.8049787029537453E-3</v>
      </c>
      <c r="AN641">
        <v>3.3515808663118969E-4</v>
      </c>
      <c r="AO641">
        <v>0.11027080853230281</v>
      </c>
      <c r="AP641">
        <v>8.5222880494720248E-3</v>
      </c>
      <c r="AQ641">
        <v>3.9955211410904303E-4</v>
      </c>
      <c r="AR641">
        <v>9.9171125520642668E-4</v>
      </c>
      <c r="AS641">
        <v>7.8049787029537453E-3</v>
      </c>
      <c r="AT641">
        <v>3.3515808663118969E-4</v>
      </c>
    </row>
    <row r="642" spans="1:46" x14ac:dyDescent="0.25">
      <c r="A642" s="21" t="s">
        <v>165</v>
      </c>
      <c r="B642" s="227" t="s">
        <v>223</v>
      </c>
      <c r="C642" s="18" t="s">
        <v>224</v>
      </c>
      <c r="D642">
        <v>8.5222880494720248E-3</v>
      </c>
      <c r="E642">
        <v>8.5222880494720248E-3</v>
      </c>
      <c r="F642">
        <v>0</v>
      </c>
      <c r="G642">
        <v>0</v>
      </c>
      <c r="H642">
        <v>8.5222880494720248E-3</v>
      </c>
      <c r="I642">
        <v>8.5222880494720248E-3</v>
      </c>
      <c r="K642">
        <v>8.5222880494720248E-3</v>
      </c>
      <c r="L642">
        <v>3.9955211410904303E-4</v>
      </c>
      <c r="M642">
        <v>9.9171125520642668E-4</v>
      </c>
      <c r="N642">
        <v>7.8049787029537453E-3</v>
      </c>
      <c r="O642">
        <v>3.3515808663118969E-4</v>
      </c>
      <c r="P642">
        <v>8.8216646825842236E-4</v>
      </c>
      <c r="Q642">
        <v>8.5222880494720248E-3</v>
      </c>
      <c r="R642">
        <v>3.9955211410904303E-4</v>
      </c>
      <c r="S642">
        <v>9.9171125520642668E-4</v>
      </c>
      <c r="T642">
        <v>7.8049787029537453E-3</v>
      </c>
      <c r="U642">
        <v>3.3515808663118969E-4</v>
      </c>
      <c r="V642">
        <v>8.8216646825842236E-4</v>
      </c>
      <c r="W642">
        <v>0</v>
      </c>
      <c r="X642">
        <v>0</v>
      </c>
      <c r="Y642">
        <v>0</v>
      </c>
      <c r="Z642">
        <v>0</v>
      </c>
      <c r="AA642">
        <v>0</v>
      </c>
      <c r="AB642">
        <v>0</v>
      </c>
      <c r="AC642">
        <v>0</v>
      </c>
      <c r="AD642">
        <v>0</v>
      </c>
      <c r="AE642">
        <v>0</v>
      </c>
      <c r="AF642">
        <v>0</v>
      </c>
      <c r="AG642">
        <v>0</v>
      </c>
      <c r="AH642">
        <v>0</v>
      </c>
      <c r="AI642">
        <v>8.5222880494720248E-3</v>
      </c>
      <c r="AJ642">
        <v>3.9955211410904303E-4</v>
      </c>
      <c r="AK642">
        <v>9.9171125520642668E-4</v>
      </c>
      <c r="AL642">
        <v>7.8049787029537453E-3</v>
      </c>
      <c r="AM642">
        <v>3.3515808663118969E-4</v>
      </c>
      <c r="AN642">
        <v>8.8216646825842236E-4</v>
      </c>
      <c r="AO642">
        <v>8.5222880494720248E-3</v>
      </c>
      <c r="AP642">
        <v>3.9955211410904303E-4</v>
      </c>
      <c r="AQ642">
        <v>9.9171125520642668E-4</v>
      </c>
      <c r="AR642">
        <v>7.8049787029537453E-3</v>
      </c>
      <c r="AS642">
        <v>3.3515808663118969E-4</v>
      </c>
      <c r="AT642">
        <v>8.8216646825842236E-4</v>
      </c>
    </row>
    <row r="643" spans="1:46" x14ac:dyDescent="0.25">
      <c r="A643" s="21"/>
      <c r="B643" s="227"/>
      <c r="C643" s="18" t="s">
        <v>225</v>
      </c>
      <c r="D643">
        <v>3.9955211410904303E-4</v>
      </c>
      <c r="E643">
        <v>3.9955211410904303E-4</v>
      </c>
      <c r="F643">
        <v>0</v>
      </c>
      <c r="G643">
        <v>0</v>
      </c>
      <c r="H643">
        <v>3.9955211410904303E-4</v>
      </c>
      <c r="I643">
        <v>3.9955211410904303E-4</v>
      </c>
      <c r="K643">
        <v>3.9955211410904303E-4</v>
      </c>
      <c r="L643">
        <v>9.9171125520642668E-4</v>
      </c>
      <c r="M643">
        <v>7.8049787029537453E-3</v>
      </c>
      <c r="N643">
        <v>3.3515808663118969E-4</v>
      </c>
      <c r="O643">
        <v>8.8216646825842236E-4</v>
      </c>
      <c r="P643">
        <v>8.5222880494720248E-3</v>
      </c>
      <c r="Q643">
        <v>3.9955211410904303E-4</v>
      </c>
      <c r="R643">
        <v>9.9171125520642668E-4</v>
      </c>
      <c r="S643">
        <v>7.8049787029537453E-3</v>
      </c>
      <c r="T643">
        <v>3.3515808663118969E-4</v>
      </c>
      <c r="U643">
        <v>8.8216646825842236E-4</v>
      </c>
      <c r="V643">
        <v>8.5222880494720248E-3</v>
      </c>
      <c r="W643">
        <v>0</v>
      </c>
      <c r="X643">
        <v>0</v>
      </c>
      <c r="Y643">
        <v>0</v>
      </c>
      <c r="Z643">
        <v>0</v>
      </c>
      <c r="AA643">
        <v>0</v>
      </c>
      <c r="AB643">
        <v>0</v>
      </c>
      <c r="AC643">
        <v>0</v>
      </c>
      <c r="AD643">
        <v>0</v>
      </c>
      <c r="AE643">
        <v>0</v>
      </c>
      <c r="AF643">
        <v>0</v>
      </c>
      <c r="AG643">
        <v>0</v>
      </c>
      <c r="AH643">
        <v>0</v>
      </c>
      <c r="AI643">
        <v>3.9955211410904303E-4</v>
      </c>
      <c r="AJ643">
        <v>9.9171125520642668E-4</v>
      </c>
      <c r="AK643">
        <v>7.8049787029537453E-3</v>
      </c>
      <c r="AL643">
        <v>3.3515808663118969E-4</v>
      </c>
      <c r="AM643">
        <v>8.8216646825842236E-4</v>
      </c>
      <c r="AN643">
        <v>8.5222880494720248E-3</v>
      </c>
      <c r="AO643">
        <v>3.9955211410904303E-4</v>
      </c>
      <c r="AP643">
        <v>9.9171125520642668E-4</v>
      </c>
      <c r="AQ643">
        <v>7.8049787029537453E-3</v>
      </c>
      <c r="AR643">
        <v>3.3515808663118969E-4</v>
      </c>
      <c r="AS643">
        <v>8.8216646825842236E-4</v>
      </c>
      <c r="AT643">
        <v>8.5222880494720248E-3</v>
      </c>
    </row>
    <row r="644" spans="1:46" x14ac:dyDescent="0.25">
      <c r="A644" s="21"/>
      <c r="B644" s="227"/>
      <c r="C644" s="18" t="s">
        <v>226</v>
      </c>
      <c r="D644">
        <v>9.9171125520642668E-4</v>
      </c>
      <c r="E644">
        <v>9.9171125520642668E-4</v>
      </c>
      <c r="F644">
        <v>0</v>
      </c>
      <c r="G644">
        <v>0</v>
      </c>
      <c r="H644">
        <v>9.9171125520642668E-4</v>
      </c>
      <c r="I644">
        <v>9.9171125520642668E-4</v>
      </c>
      <c r="K644">
        <v>9.9171125520642668E-4</v>
      </c>
      <c r="L644">
        <v>7.8049787029537453E-3</v>
      </c>
      <c r="M644">
        <v>3.3515808663118969E-4</v>
      </c>
      <c r="N644">
        <v>8.8216646825842236E-4</v>
      </c>
      <c r="O644">
        <v>8.5222880494720248E-3</v>
      </c>
      <c r="P644">
        <v>3.9955211410904303E-4</v>
      </c>
      <c r="Q644">
        <v>9.9171125520642668E-4</v>
      </c>
      <c r="R644">
        <v>7.8049787029537453E-3</v>
      </c>
      <c r="S644">
        <v>3.3515808663118969E-4</v>
      </c>
      <c r="T644">
        <v>8.8216646825842236E-4</v>
      </c>
      <c r="U644">
        <v>8.5222880494720248E-3</v>
      </c>
      <c r="V644">
        <v>3.9955211410904303E-4</v>
      </c>
      <c r="W644">
        <v>0</v>
      </c>
      <c r="X644">
        <v>0</v>
      </c>
      <c r="Y644">
        <v>0</v>
      </c>
      <c r="Z644">
        <v>0</v>
      </c>
      <c r="AA644">
        <v>0</v>
      </c>
      <c r="AB644">
        <v>0</v>
      </c>
      <c r="AC644">
        <v>0</v>
      </c>
      <c r="AD644">
        <v>0</v>
      </c>
      <c r="AE644">
        <v>0</v>
      </c>
      <c r="AF644">
        <v>0</v>
      </c>
      <c r="AG644">
        <v>0</v>
      </c>
      <c r="AH644">
        <v>0</v>
      </c>
      <c r="AI644">
        <v>9.9171125520642668E-4</v>
      </c>
      <c r="AJ644">
        <v>7.8049787029537453E-3</v>
      </c>
      <c r="AK644">
        <v>3.3515808663118969E-4</v>
      </c>
      <c r="AL644">
        <v>8.8216646825842236E-4</v>
      </c>
      <c r="AM644">
        <v>8.5222880494720248E-3</v>
      </c>
      <c r="AN644">
        <v>3.9955211410904303E-4</v>
      </c>
      <c r="AO644">
        <v>9.9171125520642668E-4</v>
      </c>
      <c r="AP644">
        <v>7.8049787029537453E-3</v>
      </c>
      <c r="AQ644">
        <v>3.3515808663118969E-4</v>
      </c>
      <c r="AR644">
        <v>8.8216646825842236E-4</v>
      </c>
      <c r="AS644">
        <v>8.5222880494720248E-3</v>
      </c>
      <c r="AT644">
        <v>3.9955211410904303E-4</v>
      </c>
    </row>
    <row r="645" spans="1:46" x14ac:dyDescent="0.25">
      <c r="A645" s="21"/>
      <c r="B645" s="227" t="s">
        <v>227</v>
      </c>
      <c r="C645" s="18" t="s">
        <v>224</v>
      </c>
      <c r="D645">
        <v>7.8049787029537453E-3</v>
      </c>
      <c r="E645">
        <v>7.8049787029537453E-3</v>
      </c>
      <c r="F645">
        <v>0</v>
      </c>
      <c r="G645">
        <v>0</v>
      </c>
      <c r="H645">
        <v>7.8049787029537453E-3</v>
      </c>
      <c r="I645">
        <v>7.8049787029537453E-3</v>
      </c>
      <c r="K645">
        <v>7.8049787029537453E-3</v>
      </c>
      <c r="L645">
        <v>3.3515808663118969E-4</v>
      </c>
      <c r="M645">
        <v>8.8216646825842236E-4</v>
      </c>
      <c r="N645">
        <v>8.5222880494720248E-3</v>
      </c>
      <c r="O645">
        <v>3.9955211410904303E-4</v>
      </c>
      <c r="P645">
        <v>9.9171125520642668E-4</v>
      </c>
      <c r="Q645">
        <v>7.8049787029537453E-3</v>
      </c>
      <c r="R645">
        <v>3.3515808663118969E-4</v>
      </c>
      <c r="S645">
        <v>8.8216646825842236E-4</v>
      </c>
      <c r="T645">
        <v>8.5222880494720248E-3</v>
      </c>
      <c r="U645">
        <v>3.9955211410904303E-4</v>
      </c>
      <c r="V645">
        <v>9.9171125520642668E-4</v>
      </c>
      <c r="W645">
        <v>0</v>
      </c>
      <c r="X645">
        <v>0</v>
      </c>
      <c r="Y645">
        <v>0</v>
      </c>
      <c r="Z645">
        <v>0</v>
      </c>
      <c r="AA645">
        <v>0</v>
      </c>
      <c r="AB645">
        <v>0</v>
      </c>
      <c r="AC645">
        <v>0</v>
      </c>
      <c r="AD645">
        <v>0</v>
      </c>
      <c r="AE645">
        <v>0</v>
      </c>
      <c r="AF645">
        <v>0</v>
      </c>
      <c r="AG645">
        <v>0</v>
      </c>
      <c r="AH645">
        <v>0</v>
      </c>
      <c r="AI645">
        <v>7.8049787029537453E-3</v>
      </c>
      <c r="AJ645">
        <v>3.3515808663118969E-4</v>
      </c>
      <c r="AK645">
        <v>8.8216646825842236E-4</v>
      </c>
      <c r="AL645">
        <v>8.5222880494720248E-3</v>
      </c>
      <c r="AM645">
        <v>3.9955211410904303E-4</v>
      </c>
      <c r="AN645">
        <v>9.9171125520642668E-4</v>
      </c>
      <c r="AO645">
        <v>7.8049787029537453E-3</v>
      </c>
      <c r="AP645">
        <v>3.3515808663118969E-4</v>
      </c>
      <c r="AQ645">
        <v>8.8216646825842236E-4</v>
      </c>
      <c r="AR645">
        <v>8.5222880494720248E-3</v>
      </c>
      <c r="AS645">
        <v>3.9955211410904303E-4</v>
      </c>
      <c r="AT645">
        <v>9.9171125520642668E-4</v>
      </c>
    </row>
    <row r="646" spans="1:46" x14ac:dyDescent="0.25">
      <c r="A646" s="21"/>
      <c r="B646" s="227"/>
      <c r="C646" s="18" t="s">
        <v>225</v>
      </c>
      <c r="D646">
        <v>3.3515808663118969E-4</v>
      </c>
      <c r="E646">
        <v>3.3515808663118969E-4</v>
      </c>
      <c r="F646">
        <v>0</v>
      </c>
      <c r="G646">
        <v>0</v>
      </c>
      <c r="H646">
        <v>3.3515808663118969E-4</v>
      </c>
      <c r="I646">
        <v>3.3515808663118969E-4</v>
      </c>
      <c r="K646">
        <v>3.3515808663118969E-4</v>
      </c>
      <c r="L646">
        <v>8.8216646825842236E-4</v>
      </c>
      <c r="M646">
        <v>8.5222880494720248E-3</v>
      </c>
      <c r="N646">
        <v>3.9955211410904303E-4</v>
      </c>
      <c r="O646">
        <v>9.9171125520642668E-4</v>
      </c>
      <c r="P646">
        <v>7.8049787029537453E-3</v>
      </c>
      <c r="Q646">
        <v>3.3515808663118969E-4</v>
      </c>
      <c r="R646">
        <v>8.8216646825842236E-4</v>
      </c>
      <c r="S646">
        <v>8.5222880494720248E-3</v>
      </c>
      <c r="T646">
        <v>3.9955211410904303E-4</v>
      </c>
      <c r="U646">
        <v>9.9171125520642668E-4</v>
      </c>
      <c r="V646">
        <v>7.8049787029537453E-3</v>
      </c>
      <c r="W646">
        <v>0</v>
      </c>
      <c r="X646">
        <v>0</v>
      </c>
      <c r="Y646">
        <v>0</v>
      </c>
      <c r="Z646">
        <v>0</v>
      </c>
      <c r="AA646">
        <v>0</v>
      </c>
      <c r="AB646">
        <v>0</v>
      </c>
      <c r="AC646">
        <v>0</v>
      </c>
      <c r="AD646">
        <v>0</v>
      </c>
      <c r="AE646">
        <v>0</v>
      </c>
      <c r="AF646">
        <v>0</v>
      </c>
      <c r="AG646">
        <v>0</v>
      </c>
      <c r="AH646">
        <v>0</v>
      </c>
      <c r="AI646">
        <v>3.3515808663118969E-4</v>
      </c>
      <c r="AJ646">
        <v>8.8216646825842236E-4</v>
      </c>
      <c r="AK646">
        <v>8.5222880494720248E-3</v>
      </c>
      <c r="AL646">
        <v>3.9955211410904303E-4</v>
      </c>
      <c r="AM646">
        <v>9.9171125520642668E-4</v>
      </c>
      <c r="AN646">
        <v>7.8049787029537453E-3</v>
      </c>
      <c r="AO646">
        <v>3.3515808663118969E-4</v>
      </c>
      <c r="AP646">
        <v>8.8216646825842236E-4</v>
      </c>
      <c r="AQ646">
        <v>8.5222880494720248E-3</v>
      </c>
      <c r="AR646">
        <v>3.9955211410904303E-4</v>
      </c>
      <c r="AS646">
        <v>9.9171125520642668E-4</v>
      </c>
      <c r="AT646">
        <v>7.8049787029537453E-3</v>
      </c>
    </row>
    <row r="647" spans="1:46" x14ac:dyDescent="0.25">
      <c r="A647" s="21"/>
      <c r="B647" s="227"/>
      <c r="C647" s="18" t="s">
        <v>226</v>
      </c>
      <c r="D647">
        <v>8.8216646825842236E-4</v>
      </c>
      <c r="E647">
        <v>8.8216646825842236E-4</v>
      </c>
      <c r="F647">
        <v>0</v>
      </c>
      <c r="G647">
        <v>0</v>
      </c>
      <c r="H647">
        <v>8.8216646825842236E-4</v>
      </c>
      <c r="I647">
        <v>8.8216646825842236E-4</v>
      </c>
      <c r="K647">
        <v>8.8216646825842236E-4</v>
      </c>
      <c r="L647">
        <v>8.5222880494720248E-3</v>
      </c>
      <c r="M647">
        <v>3.9955211410904303E-4</v>
      </c>
      <c r="N647">
        <v>9.9171125520642668E-4</v>
      </c>
      <c r="O647">
        <v>7.8049787029537453E-3</v>
      </c>
      <c r="P647">
        <v>3.3515808663118969E-4</v>
      </c>
      <c r="Q647">
        <v>8.8216646825842236E-4</v>
      </c>
      <c r="R647">
        <v>8.5222880494720248E-3</v>
      </c>
      <c r="S647">
        <v>3.9955211410904303E-4</v>
      </c>
      <c r="T647">
        <v>9.9171125520642668E-4</v>
      </c>
      <c r="U647">
        <v>7.8049787029537453E-3</v>
      </c>
      <c r="V647">
        <v>3.3515808663118969E-4</v>
      </c>
      <c r="W647">
        <v>0</v>
      </c>
      <c r="X647">
        <v>0</v>
      </c>
      <c r="Y647">
        <v>0</v>
      </c>
      <c r="Z647">
        <v>0</v>
      </c>
      <c r="AA647">
        <v>0</v>
      </c>
      <c r="AB647">
        <v>0</v>
      </c>
      <c r="AC647">
        <v>0</v>
      </c>
      <c r="AD647">
        <v>0</v>
      </c>
      <c r="AE647">
        <v>0</v>
      </c>
      <c r="AF647">
        <v>0</v>
      </c>
      <c r="AG647">
        <v>0</v>
      </c>
      <c r="AH647">
        <v>0</v>
      </c>
      <c r="AI647">
        <v>8.8216646825842236E-4</v>
      </c>
      <c r="AJ647">
        <v>8.5222880494720248E-3</v>
      </c>
      <c r="AK647">
        <v>3.9955211410904303E-4</v>
      </c>
      <c r="AL647">
        <v>9.9171125520642668E-4</v>
      </c>
      <c r="AM647">
        <v>7.8049787029537453E-3</v>
      </c>
      <c r="AN647">
        <v>3.3515808663118969E-4</v>
      </c>
      <c r="AO647">
        <v>8.8216646825842236E-4</v>
      </c>
      <c r="AP647">
        <v>8.5222880494720248E-3</v>
      </c>
      <c r="AQ647">
        <v>3.9955211410904303E-4</v>
      </c>
      <c r="AR647">
        <v>9.9171125520642668E-4</v>
      </c>
      <c r="AS647">
        <v>7.8049787029537453E-3</v>
      </c>
      <c r="AT647">
        <v>3.3515808663118969E-4</v>
      </c>
    </row>
    <row r="648" spans="1:46" x14ac:dyDescent="0.25">
      <c r="A648" s="21" t="s">
        <v>166</v>
      </c>
      <c r="B648" s="227" t="s">
        <v>223</v>
      </c>
      <c r="C648" s="18" t="s">
        <v>224</v>
      </c>
      <c r="D648">
        <v>8.5222880494720248E-3</v>
      </c>
      <c r="E648">
        <v>8.5222880494720248E-3</v>
      </c>
      <c r="F648">
        <v>0</v>
      </c>
      <c r="G648">
        <v>0</v>
      </c>
      <c r="H648">
        <v>8.5222880494720248E-3</v>
      </c>
      <c r="I648">
        <v>8.5222880494720248E-3</v>
      </c>
      <c r="K648">
        <v>8.5222880494720248E-3</v>
      </c>
      <c r="L648">
        <v>3.9955211410904303E-4</v>
      </c>
      <c r="M648">
        <v>9.9171125520642668E-4</v>
      </c>
      <c r="N648">
        <v>7.8049787029537453E-3</v>
      </c>
      <c r="O648">
        <v>3.3515808663118969E-4</v>
      </c>
      <c r="P648">
        <v>8.8216646825842236E-4</v>
      </c>
      <c r="Q648">
        <v>8.5222880494720248E-3</v>
      </c>
      <c r="R648">
        <v>3.9955211410904303E-4</v>
      </c>
      <c r="S648">
        <v>9.9171125520642668E-4</v>
      </c>
      <c r="T648">
        <v>7.8049787029537453E-3</v>
      </c>
      <c r="U648">
        <v>3.3515808663118969E-4</v>
      </c>
      <c r="V648">
        <v>8.8216646825842236E-4</v>
      </c>
      <c r="W648">
        <v>0</v>
      </c>
      <c r="X648">
        <v>0</v>
      </c>
      <c r="Y648">
        <v>0</v>
      </c>
      <c r="Z648">
        <v>0</v>
      </c>
      <c r="AA648">
        <v>0</v>
      </c>
      <c r="AB648">
        <v>0</v>
      </c>
      <c r="AC648">
        <v>0</v>
      </c>
      <c r="AD648">
        <v>0</v>
      </c>
      <c r="AE648">
        <v>0</v>
      </c>
      <c r="AF648">
        <v>0</v>
      </c>
      <c r="AG648">
        <v>0</v>
      </c>
      <c r="AH648">
        <v>0</v>
      </c>
      <c r="AI648">
        <v>8.5222880494720248E-3</v>
      </c>
      <c r="AJ648">
        <v>3.9955211410904303E-4</v>
      </c>
      <c r="AK648">
        <v>9.9171125520642668E-4</v>
      </c>
      <c r="AL648">
        <v>7.8049787029537453E-3</v>
      </c>
      <c r="AM648">
        <v>3.3515808663118969E-4</v>
      </c>
      <c r="AN648">
        <v>8.8216646825842236E-4</v>
      </c>
      <c r="AO648">
        <v>8.5222880494720248E-3</v>
      </c>
      <c r="AP648">
        <v>3.9955211410904303E-4</v>
      </c>
      <c r="AQ648">
        <v>9.9171125520642668E-4</v>
      </c>
      <c r="AR648">
        <v>7.8049787029537453E-3</v>
      </c>
      <c r="AS648">
        <v>3.3515808663118969E-4</v>
      </c>
      <c r="AT648">
        <v>8.8216646825842236E-4</v>
      </c>
    </row>
    <row r="649" spans="1:46" x14ac:dyDescent="0.25">
      <c r="A649" s="21"/>
      <c r="B649" s="227"/>
      <c r="C649" s="18" t="s">
        <v>225</v>
      </c>
      <c r="D649">
        <v>3.9955211410904303E-4</v>
      </c>
      <c r="E649">
        <v>3.9955211410904303E-4</v>
      </c>
      <c r="F649">
        <v>0</v>
      </c>
      <c r="G649">
        <v>0</v>
      </c>
      <c r="H649">
        <v>3.9955211410904303E-4</v>
      </c>
      <c r="I649">
        <v>3.9955211410904303E-4</v>
      </c>
      <c r="K649">
        <v>3.9955211410904303E-4</v>
      </c>
      <c r="L649">
        <v>9.9171125520642668E-4</v>
      </c>
      <c r="M649">
        <v>7.8049787029537453E-3</v>
      </c>
      <c r="N649">
        <v>3.3515808663118969E-4</v>
      </c>
      <c r="O649">
        <v>8.8216646825842236E-4</v>
      </c>
      <c r="P649">
        <v>0</v>
      </c>
      <c r="Q649">
        <v>3.9955211410904303E-4</v>
      </c>
      <c r="R649">
        <v>9.9171125520642668E-4</v>
      </c>
      <c r="S649">
        <v>7.8049787029537453E-3</v>
      </c>
      <c r="T649">
        <v>3.3515808663118969E-4</v>
      </c>
      <c r="U649">
        <v>8.8216646825842236E-4</v>
      </c>
      <c r="V649">
        <v>0</v>
      </c>
      <c r="W649">
        <v>0</v>
      </c>
      <c r="X649">
        <v>0</v>
      </c>
      <c r="Y649">
        <v>0</v>
      </c>
      <c r="Z649">
        <v>0</v>
      </c>
      <c r="AA649">
        <v>0</v>
      </c>
      <c r="AB649">
        <v>0</v>
      </c>
      <c r="AC649">
        <v>0</v>
      </c>
      <c r="AD649">
        <v>0</v>
      </c>
      <c r="AE649">
        <v>0</v>
      </c>
      <c r="AF649">
        <v>0</v>
      </c>
      <c r="AG649">
        <v>0</v>
      </c>
      <c r="AH649">
        <v>0</v>
      </c>
      <c r="AI649">
        <v>3.9955211410904303E-4</v>
      </c>
      <c r="AJ649">
        <v>9.9171125520642668E-4</v>
      </c>
      <c r="AK649">
        <v>7.8049787029537453E-3</v>
      </c>
      <c r="AL649">
        <v>3.3515808663118969E-4</v>
      </c>
      <c r="AM649">
        <v>8.8216646825842236E-4</v>
      </c>
      <c r="AN649">
        <v>0</v>
      </c>
      <c r="AO649">
        <v>3.9955211410904303E-4</v>
      </c>
      <c r="AP649">
        <v>9.9171125520642668E-4</v>
      </c>
      <c r="AQ649">
        <v>7.8049787029537453E-3</v>
      </c>
      <c r="AR649">
        <v>3.3515808663118969E-4</v>
      </c>
      <c r="AS649">
        <v>8.8216646825842236E-4</v>
      </c>
      <c r="AT649">
        <v>0</v>
      </c>
    </row>
    <row r="650" spans="1:46" x14ac:dyDescent="0.25">
      <c r="A650" s="21"/>
      <c r="B650" s="227"/>
      <c r="C650" s="18" t="s">
        <v>226</v>
      </c>
      <c r="D650">
        <v>9.9171125520642668E-4</v>
      </c>
      <c r="E650">
        <v>9.9171125520642668E-4</v>
      </c>
      <c r="F650">
        <v>0</v>
      </c>
      <c r="G650">
        <v>0</v>
      </c>
      <c r="H650">
        <v>9.9171125520642668E-4</v>
      </c>
      <c r="I650">
        <v>9.9171125520642668E-4</v>
      </c>
      <c r="K650">
        <v>9.9171125520642668E-4</v>
      </c>
      <c r="L650">
        <v>7.8049787029537453E-3</v>
      </c>
      <c r="M650">
        <v>3.3515808663118969E-4</v>
      </c>
      <c r="N650">
        <v>8.8216646825842236E-4</v>
      </c>
      <c r="O650">
        <v>0</v>
      </c>
      <c r="P650">
        <v>0</v>
      </c>
      <c r="Q650">
        <v>9.9171125520642668E-4</v>
      </c>
      <c r="R650">
        <v>7.8049787029537453E-3</v>
      </c>
      <c r="S650">
        <v>3.3515808663118969E-4</v>
      </c>
      <c r="T650">
        <v>8.8216646825842236E-4</v>
      </c>
      <c r="U650">
        <v>0</v>
      </c>
      <c r="V650">
        <v>0</v>
      </c>
      <c r="W650">
        <v>0</v>
      </c>
      <c r="X650">
        <v>0</v>
      </c>
      <c r="Y650">
        <v>0</v>
      </c>
      <c r="Z650">
        <v>0</v>
      </c>
      <c r="AA650">
        <v>0</v>
      </c>
      <c r="AB650">
        <v>0</v>
      </c>
      <c r="AC650">
        <v>0</v>
      </c>
      <c r="AD650">
        <v>0</v>
      </c>
      <c r="AE650">
        <v>0</v>
      </c>
      <c r="AF650">
        <v>0</v>
      </c>
      <c r="AG650">
        <v>0</v>
      </c>
      <c r="AH650">
        <v>0</v>
      </c>
      <c r="AI650">
        <v>9.9171125520642668E-4</v>
      </c>
      <c r="AJ650">
        <v>7.8049787029537453E-3</v>
      </c>
      <c r="AK650">
        <v>3.3515808663118969E-4</v>
      </c>
      <c r="AL650">
        <v>8.8216646825842236E-4</v>
      </c>
      <c r="AM650">
        <v>0</v>
      </c>
      <c r="AN650">
        <v>0</v>
      </c>
      <c r="AO650">
        <v>9.9171125520642668E-4</v>
      </c>
      <c r="AP650">
        <v>7.8049787029537453E-3</v>
      </c>
      <c r="AQ650">
        <v>3.3515808663118969E-4</v>
      </c>
      <c r="AR650">
        <v>8.8216646825842236E-4</v>
      </c>
      <c r="AS650">
        <v>0</v>
      </c>
      <c r="AT650">
        <v>0</v>
      </c>
    </row>
    <row r="651" spans="1:46" x14ac:dyDescent="0.25">
      <c r="A651" s="21"/>
      <c r="B651" s="227" t="s">
        <v>227</v>
      </c>
      <c r="C651" s="18" t="s">
        <v>224</v>
      </c>
      <c r="D651">
        <v>7.8049787029537453E-3</v>
      </c>
      <c r="E651">
        <v>7.8049787029537453E-3</v>
      </c>
      <c r="F651">
        <v>0</v>
      </c>
      <c r="G651">
        <v>0</v>
      </c>
      <c r="H651">
        <v>7.8049787029537453E-3</v>
      </c>
      <c r="I651">
        <v>7.8049787029537453E-3</v>
      </c>
      <c r="K651">
        <v>7.8049787029537453E-3</v>
      </c>
      <c r="L651">
        <v>3.3515808663118969E-4</v>
      </c>
      <c r="M651">
        <v>8.8216646825842236E-4</v>
      </c>
      <c r="N651">
        <v>0</v>
      </c>
      <c r="O651">
        <v>0</v>
      </c>
      <c r="P651">
        <v>0</v>
      </c>
      <c r="Q651">
        <v>7.8049787029537453E-3</v>
      </c>
      <c r="R651">
        <v>3.3515808663118969E-4</v>
      </c>
      <c r="S651">
        <v>8.8216646825842236E-4</v>
      </c>
      <c r="T651">
        <v>0</v>
      </c>
      <c r="U651">
        <v>0</v>
      </c>
      <c r="V651">
        <v>0</v>
      </c>
      <c r="W651">
        <v>0</v>
      </c>
      <c r="X651">
        <v>0</v>
      </c>
      <c r="Y651">
        <v>0</v>
      </c>
      <c r="Z651">
        <v>0</v>
      </c>
      <c r="AA651">
        <v>0</v>
      </c>
      <c r="AB651">
        <v>0</v>
      </c>
      <c r="AC651">
        <v>0</v>
      </c>
      <c r="AD651">
        <v>0</v>
      </c>
      <c r="AE651">
        <v>0</v>
      </c>
      <c r="AF651">
        <v>0</v>
      </c>
      <c r="AG651">
        <v>0</v>
      </c>
      <c r="AH651">
        <v>0</v>
      </c>
      <c r="AI651">
        <v>7.8049787029537453E-3</v>
      </c>
      <c r="AJ651">
        <v>3.3515808663118969E-4</v>
      </c>
      <c r="AK651">
        <v>8.8216646825842236E-4</v>
      </c>
      <c r="AL651">
        <v>0</v>
      </c>
      <c r="AM651">
        <v>0</v>
      </c>
      <c r="AN651">
        <v>0</v>
      </c>
      <c r="AO651">
        <v>7.8049787029537453E-3</v>
      </c>
      <c r="AP651">
        <v>3.3515808663118969E-4</v>
      </c>
      <c r="AQ651">
        <v>8.8216646825842236E-4</v>
      </c>
      <c r="AR651">
        <v>0</v>
      </c>
      <c r="AS651">
        <v>0</v>
      </c>
      <c r="AT651">
        <v>0</v>
      </c>
    </row>
    <row r="652" spans="1:46" x14ac:dyDescent="0.25">
      <c r="A652" s="21"/>
      <c r="B652" s="227"/>
      <c r="C652" s="18" t="s">
        <v>225</v>
      </c>
      <c r="D652">
        <v>3.3515808663118969E-4</v>
      </c>
      <c r="E652">
        <v>3.3515808663118969E-4</v>
      </c>
      <c r="F652">
        <v>0</v>
      </c>
      <c r="G652">
        <v>0</v>
      </c>
      <c r="H652">
        <v>3.3515808663118969E-4</v>
      </c>
      <c r="I652">
        <v>3.3515808663118969E-4</v>
      </c>
      <c r="K652">
        <v>3.3515808663118969E-4</v>
      </c>
      <c r="L652">
        <v>8.8216646825842236E-4</v>
      </c>
      <c r="M652">
        <v>0</v>
      </c>
      <c r="N652">
        <v>0</v>
      </c>
      <c r="O652">
        <v>0</v>
      </c>
      <c r="P652">
        <v>0</v>
      </c>
      <c r="Q652">
        <v>3.3515808663118969E-4</v>
      </c>
      <c r="R652">
        <v>8.8216646825842236E-4</v>
      </c>
      <c r="S652">
        <v>0</v>
      </c>
      <c r="T652">
        <v>0</v>
      </c>
      <c r="U652">
        <v>0</v>
      </c>
      <c r="V652">
        <v>0</v>
      </c>
      <c r="W652">
        <v>0</v>
      </c>
      <c r="X652">
        <v>0</v>
      </c>
      <c r="Y652">
        <v>0</v>
      </c>
      <c r="Z652">
        <v>0</v>
      </c>
      <c r="AA652">
        <v>0</v>
      </c>
      <c r="AB652">
        <v>0</v>
      </c>
      <c r="AC652">
        <v>0</v>
      </c>
      <c r="AD652">
        <v>0</v>
      </c>
      <c r="AE652">
        <v>0</v>
      </c>
      <c r="AF652">
        <v>0</v>
      </c>
      <c r="AG652">
        <v>0</v>
      </c>
      <c r="AH652">
        <v>0</v>
      </c>
      <c r="AI652">
        <v>3.3515808663118969E-4</v>
      </c>
      <c r="AJ652">
        <v>8.8216646825842236E-4</v>
      </c>
      <c r="AK652">
        <v>0</v>
      </c>
      <c r="AL652">
        <v>0</v>
      </c>
      <c r="AM652">
        <v>0</v>
      </c>
      <c r="AN652">
        <v>0</v>
      </c>
      <c r="AO652">
        <v>3.3515808663118969E-4</v>
      </c>
      <c r="AP652">
        <v>8.8216646825842236E-4</v>
      </c>
      <c r="AQ652">
        <v>0</v>
      </c>
      <c r="AR652">
        <v>0</v>
      </c>
      <c r="AS652">
        <v>0</v>
      </c>
      <c r="AT652">
        <v>0</v>
      </c>
    </row>
    <row r="653" spans="1:46" x14ac:dyDescent="0.25">
      <c r="A653" s="21"/>
      <c r="B653" s="227"/>
      <c r="C653" s="18" t="s">
        <v>226</v>
      </c>
      <c r="D653">
        <v>8.8216646825842236E-4</v>
      </c>
      <c r="E653">
        <v>8.8216646825842236E-4</v>
      </c>
      <c r="F653">
        <v>0</v>
      </c>
      <c r="G653">
        <v>0</v>
      </c>
      <c r="H653">
        <v>8.8216646825842236E-4</v>
      </c>
      <c r="I653">
        <v>8.8216646825842236E-4</v>
      </c>
      <c r="K653">
        <v>8.8216646825842236E-4</v>
      </c>
      <c r="L653">
        <v>0</v>
      </c>
      <c r="M653">
        <v>0</v>
      </c>
      <c r="N653">
        <v>0</v>
      </c>
      <c r="O653">
        <v>0</v>
      </c>
      <c r="P653">
        <v>0</v>
      </c>
      <c r="Q653">
        <v>8.8216646825842236E-4</v>
      </c>
      <c r="R653">
        <v>0</v>
      </c>
      <c r="S653">
        <v>0</v>
      </c>
      <c r="T653">
        <v>0</v>
      </c>
      <c r="U653">
        <v>0</v>
      </c>
      <c r="V653">
        <v>0</v>
      </c>
      <c r="W653">
        <v>0</v>
      </c>
      <c r="X653">
        <v>0</v>
      </c>
      <c r="Y653">
        <v>0</v>
      </c>
      <c r="Z653">
        <v>0</v>
      </c>
      <c r="AA653">
        <v>0</v>
      </c>
      <c r="AB653">
        <v>0</v>
      </c>
      <c r="AC653">
        <v>0</v>
      </c>
      <c r="AD653">
        <v>0</v>
      </c>
      <c r="AE653">
        <v>0</v>
      </c>
      <c r="AF653">
        <v>0</v>
      </c>
      <c r="AG653">
        <v>0</v>
      </c>
      <c r="AH653">
        <v>0</v>
      </c>
      <c r="AI653">
        <v>8.8216646825842236E-4</v>
      </c>
      <c r="AJ653">
        <v>0</v>
      </c>
      <c r="AK653">
        <v>0</v>
      </c>
      <c r="AL653">
        <v>0</v>
      </c>
      <c r="AM653">
        <v>0</v>
      </c>
      <c r="AN653">
        <v>0</v>
      </c>
      <c r="AO653">
        <v>8.8216646825842236E-4</v>
      </c>
      <c r="AP653">
        <v>0</v>
      </c>
      <c r="AQ653">
        <v>0</v>
      </c>
      <c r="AR653">
        <v>0</v>
      </c>
      <c r="AS653">
        <v>0</v>
      </c>
      <c r="AT653">
        <v>0</v>
      </c>
    </row>
    <row r="654" spans="1:46" x14ac:dyDescent="0.25">
      <c r="A654" s="21" t="s">
        <v>167</v>
      </c>
      <c r="B654" s="227" t="s">
        <v>223</v>
      </c>
      <c r="C654" s="18" t="s">
        <v>224</v>
      </c>
      <c r="D654">
        <v>0</v>
      </c>
      <c r="E654">
        <v>0</v>
      </c>
      <c r="F654">
        <v>0</v>
      </c>
      <c r="G654">
        <v>0</v>
      </c>
      <c r="H654">
        <v>0</v>
      </c>
      <c r="I654">
        <v>0</v>
      </c>
      <c r="K654">
        <v>0</v>
      </c>
      <c r="L654">
        <v>0</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row>
    <row r="655" spans="1:46" x14ac:dyDescent="0.25">
      <c r="A655" s="21"/>
      <c r="B655" s="227"/>
      <c r="C655" s="18" t="s">
        <v>225</v>
      </c>
      <c r="D655">
        <v>0</v>
      </c>
      <c r="E655">
        <v>0</v>
      </c>
      <c r="F655">
        <v>0</v>
      </c>
      <c r="G655">
        <v>0</v>
      </c>
      <c r="H655">
        <v>0</v>
      </c>
      <c r="I655">
        <v>0</v>
      </c>
      <c r="K655">
        <v>0</v>
      </c>
      <c r="L655">
        <v>0</v>
      </c>
      <c r="M655">
        <v>0</v>
      </c>
      <c r="N655">
        <v>0</v>
      </c>
      <c r="O655">
        <v>0</v>
      </c>
      <c r="P655">
        <v>0</v>
      </c>
      <c r="Q655">
        <v>0</v>
      </c>
      <c r="R655">
        <v>0</v>
      </c>
      <c r="S655">
        <v>0</v>
      </c>
      <c r="T655">
        <v>0</v>
      </c>
      <c r="U655">
        <v>0</v>
      </c>
      <c r="V655">
        <v>0</v>
      </c>
      <c r="W655">
        <v>0</v>
      </c>
      <c r="X655">
        <v>0</v>
      </c>
      <c r="Y655">
        <v>0</v>
      </c>
      <c r="Z655">
        <v>0</v>
      </c>
      <c r="AA655">
        <v>0</v>
      </c>
      <c r="AB655">
        <v>3.3672655025148508E-3</v>
      </c>
      <c r="AC655">
        <v>0</v>
      </c>
      <c r="AD655">
        <v>0</v>
      </c>
      <c r="AE655">
        <v>0</v>
      </c>
      <c r="AF655">
        <v>0</v>
      </c>
      <c r="AG655">
        <v>0</v>
      </c>
      <c r="AH655">
        <v>3.3672655025148508E-3</v>
      </c>
      <c r="AI655">
        <v>0</v>
      </c>
      <c r="AJ655">
        <v>0</v>
      </c>
      <c r="AK655">
        <v>0</v>
      </c>
      <c r="AL655">
        <v>0</v>
      </c>
      <c r="AM655">
        <v>0</v>
      </c>
      <c r="AN655">
        <v>3.3672655025148508E-3</v>
      </c>
      <c r="AO655">
        <v>0</v>
      </c>
      <c r="AP655">
        <v>0</v>
      </c>
      <c r="AQ655">
        <v>0</v>
      </c>
      <c r="AR655">
        <v>0</v>
      </c>
      <c r="AS655">
        <v>0</v>
      </c>
      <c r="AT655">
        <v>3.3672655025148508E-3</v>
      </c>
    </row>
    <row r="656" spans="1:46" x14ac:dyDescent="0.25">
      <c r="A656" s="21"/>
      <c r="B656" s="227"/>
      <c r="C656" s="18" t="s">
        <v>226</v>
      </c>
      <c r="D656">
        <v>0</v>
      </c>
      <c r="E656">
        <v>0</v>
      </c>
      <c r="F656">
        <v>0</v>
      </c>
      <c r="G656">
        <v>0</v>
      </c>
      <c r="H656">
        <v>0</v>
      </c>
      <c r="I656">
        <v>0</v>
      </c>
      <c r="K656">
        <v>0</v>
      </c>
      <c r="L656">
        <v>0</v>
      </c>
      <c r="M656">
        <v>0</v>
      </c>
      <c r="N656">
        <v>0</v>
      </c>
      <c r="O656">
        <v>0</v>
      </c>
      <c r="P656">
        <v>0</v>
      </c>
      <c r="Q656">
        <v>0</v>
      </c>
      <c r="R656">
        <v>0</v>
      </c>
      <c r="S656">
        <v>0</v>
      </c>
      <c r="T656">
        <v>0</v>
      </c>
      <c r="U656">
        <v>0</v>
      </c>
      <c r="V656">
        <v>0</v>
      </c>
      <c r="W656">
        <v>0</v>
      </c>
      <c r="X656">
        <v>0</v>
      </c>
      <c r="Y656">
        <v>0</v>
      </c>
      <c r="Z656">
        <v>0</v>
      </c>
      <c r="AA656">
        <v>3.3672655025148508E-3</v>
      </c>
      <c r="AB656">
        <v>5.6481531926898894E-4</v>
      </c>
      <c r="AC656">
        <v>0</v>
      </c>
      <c r="AD656">
        <v>0</v>
      </c>
      <c r="AE656">
        <v>0</v>
      </c>
      <c r="AF656">
        <v>0</v>
      </c>
      <c r="AG656">
        <v>3.3672655025148508E-3</v>
      </c>
      <c r="AH656">
        <v>5.6481531926898894E-4</v>
      </c>
      <c r="AI656">
        <v>0</v>
      </c>
      <c r="AJ656">
        <v>0</v>
      </c>
      <c r="AK656">
        <v>0</v>
      </c>
      <c r="AL656">
        <v>0</v>
      </c>
      <c r="AM656">
        <v>3.3672655025148508E-3</v>
      </c>
      <c r="AN656">
        <v>5.6481531926898894E-4</v>
      </c>
      <c r="AO656">
        <v>0</v>
      </c>
      <c r="AP656">
        <v>0</v>
      </c>
      <c r="AQ656">
        <v>0</v>
      </c>
      <c r="AR656">
        <v>0</v>
      </c>
      <c r="AS656">
        <v>3.3672655025148508E-3</v>
      </c>
      <c r="AT656">
        <v>5.6481531926898894E-4</v>
      </c>
    </row>
    <row r="657" spans="1:46" x14ac:dyDescent="0.25">
      <c r="A657" s="21"/>
      <c r="B657" s="227" t="s">
        <v>227</v>
      </c>
      <c r="C657" s="18" t="s">
        <v>224</v>
      </c>
      <c r="D657">
        <v>0</v>
      </c>
      <c r="E657">
        <v>0</v>
      </c>
      <c r="F657">
        <v>0</v>
      </c>
      <c r="G657">
        <v>0</v>
      </c>
      <c r="H657">
        <v>0</v>
      </c>
      <c r="I657">
        <v>0</v>
      </c>
      <c r="K657">
        <v>0</v>
      </c>
      <c r="L657">
        <v>0</v>
      </c>
      <c r="M657">
        <v>0</v>
      </c>
      <c r="N657">
        <v>0</v>
      </c>
      <c r="O657">
        <v>0</v>
      </c>
      <c r="P657">
        <v>0</v>
      </c>
      <c r="Q657">
        <v>0</v>
      </c>
      <c r="R657">
        <v>0</v>
      </c>
      <c r="S657">
        <v>0</v>
      </c>
      <c r="T657">
        <v>0</v>
      </c>
      <c r="U657">
        <v>0</v>
      </c>
      <c r="V657">
        <v>0</v>
      </c>
      <c r="W657">
        <v>0</v>
      </c>
      <c r="X657">
        <v>0</v>
      </c>
      <c r="Y657">
        <v>0</v>
      </c>
      <c r="Z657">
        <v>3.3672655025148508E-3</v>
      </c>
      <c r="AA657">
        <v>5.6481531926898894E-4</v>
      </c>
      <c r="AB657">
        <v>1.067386469200931E-3</v>
      </c>
      <c r="AC657">
        <v>0</v>
      </c>
      <c r="AD657">
        <v>0</v>
      </c>
      <c r="AE657">
        <v>0</v>
      </c>
      <c r="AF657">
        <v>3.3672655025148508E-3</v>
      </c>
      <c r="AG657">
        <v>5.6481531926898894E-4</v>
      </c>
      <c r="AH657">
        <v>1.067386469200931E-3</v>
      </c>
      <c r="AI657">
        <v>0</v>
      </c>
      <c r="AJ657">
        <v>0</v>
      </c>
      <c r="AK657">
        <v>0</v>
      </c>
      <c r="AL657">
        <v>3.3672655025148508E-3</v>
      </c>
      <c r="AM657">
        <v>5.6481531926898894E-4</v>
      </c>
      <c r="AN657">
        <v>1.067386469200931E-3</v>
      </c>
      <c r="AO657">
        <v>0</v>
      </c>
      <c r="AP657">
        <v>0</v>
      </c>
      <c r="AQ657">
        <v>0</v>
      </c>
      <c r="AR657">
        <v>3.3672655025148508E-3</v>
      </c>
      <c r="AS657">
        <v>5.6481531926898894E-4</v>
      </c>
      <c r="AT657">
        <v>1.067386469200931E-3</v>
      </c>
    </row>
    <row r="658" spans="1:46" x14ac:dyDescent="0.25">
      <c r="A658" s="21"/>
      <c r="B658" s="227"/>
      <c r="C658" s="18" t="s">
        <v>225</v>
      </c>
      <c r="D658">
        <v>0</v>
      </c>
      <c r="E658">
        <v>0</v>
      </c>
      <c r="F658">
        <v>0</v>
      </c>
      <c r="G658">
        <v>0</v>
      </c>
      <c r="H658">
        <v>0</v>
      </c>
      <c r="I658">
        <v>0</v>
      </c>
      <c r="K658">
        <v>0</v>
      </c>
      <c r="L658">
        <v>0</v>
      </c>
      <c r="M658">
        <v>0</v>
      </c>
      <c r="N658">
        <v>0</v>
      </c>
      <c r="O658">
        <v>0</v>
      </c>
      <c r="P658">
        <v>0</v>
      </c>
      <c r="Q658">
        <v>0</v>
      </c>
      <c r="R658">
        <v>0</v>
      </c>
      <c r="S658">
        <v>0</v>
      </c>
      <c r="T658">
        <v>0</v>
      </c>
      <c r="U658">
        <v>0</v>
      </c>
      <c r="V658">
        <v>0</v>
      </c>
      <c r="W658">
        <v>0</v>
      </c>
      <c r="X658">
        <v>0</v>
      </c>
      <c r="Y658">
        <v>3.3672655025148508E-3</v>
      </c>
      <c r="Z658">
        <v>5.6481531926898894E-4</v>
      </c>
      <c r="AA658">
        <v>1.067386469200931E-3</v>
      </c>
      <c r="AB658">
        <v>2.9372240770343268E-3</v>
      </c>
      <c r="AC658">
        <v>0</v>
      </c>
      <c r="AD658">
        <v>0</v>
      </c>
      <c r="AE658">
        <v>3.3672655025148508E-3</v>
      </c>
      <c r="AF658">
        <v>5.6481531926898894E-4</v>
      </c>
      <c r="AG658">
        <v>1.067386469200931E-3</v>
      </c>
      <c r="AH658">
        <v>2.9372240770343268E-3</v>
      </c>
      <c r="AI658">
        <v>0</v>
      </c>
      <c r="AJ658">
        <v>0</v>
      </c>
      <c r="AK658">
        <v>3.3672655025148508E-3</v>
      </c>
      <c r="AL658">
        <v>5.6481531926898894E-4</v>
      </c>
      <c r="AM658">
        <v>1.067386469200931E-3</v>
      </c>
      <c r="AN658">
        <v>2.9372240770343268E-3</v>
      </c>
      <c r="AO658">
        <v>0</v>
      </c>
      <c r="AP658">
        <v>0</v>
      </c>
      <c r="AQ658">
        <v>3.3672655025148508E-3</v>
      </c>
      <c r="AR658">
        <v>5.6481531926898894E-4</v>
      </c>
      <c r="AS658">
        <v>1.067386469200931E-3</v>
      </c>
      <c r="AT658">
        <v>2.9372240770343268E-3</v>
      </c>
    </row>
    <row r="659" spans="1:46" x14ac:dyDescent="0.25">
      <c r="A659" s="21"/>
      <c r="B659" s="227"/>
      <c r="C659" s="18" t="s">
        <v>226</v>
      </c>
      <c r="D659">
        <v>0</v>
      </c>
      <c r="E659">
        <v>0</v>
      </c>
      <c r="F659">
        <v>0</v>
      </c>
      <c r="G659">
        <v>0</v>
      </c>
      <c r="H659">
        <v>0</v>
      </c>
      <c r="I659">
        <v>0</v>
      </c>
      <c r="K659">
        <v>0</v>
      </c>
      <c r="L659">
        <v>0</v>
      </c>
      <c r="M659">
        <v>0</v>
      </c>
      <c r="N659">
        <v>0</v>
      </c>
      <c r="O659">
        <v>0</v>
      </c>
      <c r="P659">
        <v>0</v>
      </c>
      <c r="Q659">
        <v>0</v>
      </c>
      <c r="R659">
        <v>0</v>
      </c>
      <c r="S659">
        <v>0</v>
      </c>
      <c r="T659">
        <v>0</v>
      </c>
      <c r="U659">
        <v>0</v>
      </c>
      <c r="V659">
        <v>0</v>
      </c>
      <c r="W659">
        <v>0</v>
      </c>
      <c r="X659">
        <v>3.3672655025148508E-3</v>
      </c>
      <c r="Y659">
        <v>5.6481531926898894E-4</v>
      </c>
      <c r="Z659">
        <v>1.067386469200931E-3</v>
      </c>
      <c r="AA659">
        <v>2.9372240770343268E-3</v>
      </c>
      <c r="AB659">
        <v>4.8827979906857161E-4</v>
      </c>
      <c r="AC659">
        <v>0</v>
      </c>
      <c r="AD659">
        <v>3.3672655025148508E-3</v>
      </c>
      <c r="AE659">
        <v>5.6481531926898894E-4</v>
      </c>
      <c r="AF659">
        <v>1.067386469200931E-3</v>
      </c>
      <c r="AG659">
        <v>2.9372240770343268E-3</v>
      </c>
      <c r="AH659">
        <v>4.8827979906857161E-4</v>
      </c>
      <c r="AI659">
        <v>0</v>
      </c>
      <c r="AJ659">
        <v>3.3672655025148508E-3</v>
      </c>
      <c r="AK659">
        <v>5.6481531926898894E-4</v>
      </c>
      <c r="AL659">
        <v>1.067386469200931E-3</v>
      </c>
      <c r="AM659">
        <v>2.9372240770343268E-3</v>
      </c>
      <c r="AN659">
        <v>4.8827979906857161E-4</v>
      </c>
      <c r="AO659">
        <v>0</v>
      </c>
      <c r="AP659">
        <v>3.3672655025148508E-3</v>
      </c>
      <c r="AQ659">
        <v>5.6481531926898894E-4</v>
      </c>
      <c r="AR659">
        <v>1.067386469200931E-3</v>
      </c>
      <c r="AS659">
        <v>2.9372240770343268E-3</v>
      </c>
      <c r="AT659">
        <v>4.8827979906857161E-4</v>
      </c>
    </row>
    <row r="660" spans="1:46" x14ac:dyDescent="0.25">
      <c r="A660" s="21" t="s">
        <v>170</v>
      </c>
      <c r="B660" s="227" t="s">
        <v>223</v>
      </c>
      <c r="C660" s="18" t="s">
        <v>224</v>
      </c>
      <c r="D660">
        <v>0</v>
      </c>
      <c r="E660">
        <v>0</v>
      </c>
      <c r="F660">
        <v>3.3672655025148508E-3</v>
      </c>
      <c r="G660">
        <v>3.3672655025148508E-3</v>
      </c>
      <c r="H660">
        <v>3.3672655025148508E-3</v>
      </c>
      <c r="I660">
        <v>3.3672655025148508E-3</v>
      </c>
      <c r="K660">
        <v>0</v>
      </c>
      <c r="L660">
        <v>0</v>
      </c>
      <c r="M660">
        <v>0</v>
      </c>
      <c r="N660">
        <v>0</v>
      </c>
      <c r="O660">
        <v>0</v>
      </c>
      <c r="P660">
        <v>0</v>
      </c>
      <c r="Q660">
        <v>0</v>
      </c>
      <c r="R660">
        <v>0</v>
      </c>
      <c r="S660">
        <v>0</v>
      </c>
      <c r="T660">
        <v>0</v>
      </c>
      <c r="U660">
        <v>0</v>
      </c>
      <c r="V660">
        <v>0</v>
      </c>
      <c r="W660">
        <v>3.3672655025148508E-3</v>
      </c>
      <c r="X660">
        <v>5.6481531926898894E-4</v>
      </c>
      <c r="Y660">
        <v>1.067386469200931E-3</v>
      </c>
      <c r="Z660">
        <v>2.9372240770343268E-3</v>
      </c>
      <c r="AA660">
        <v>4.8827979906857161E-4</v>
      </c>
      <c r="AB660">
        <v>9.3634654711241268E-4</v>
      </c>
      <c r="AC660">
        <v>3.3672655025148508E-3</v>
      </c>
      <c r="AD660">
        <v>5.6481531926898894E-4</v>
      </c>
      <c r="AE660">
        <v>1.067386469200931E-3</v>
      </c>
      <c r="AF660">
        <v>2.9372240770343268E-3</v>
      </c>
      <c r="AG660">
        <v>4.8827979906857161E-4</v>
      </c>
      <c r="AH660">
        <v>9.3634654711241268E-4</v>
      </c>
      <c r="AI660">
        <v>3.3672655025148508E-3</v>
      </c>
      <c r="AJ660">
        <v>5.6481531926898894E-4</v>
      </c>
      <c r="AK660">
        <v>1.067386469200931E-3</v>
      </c>
      <c r="AL660">
        <v>2.9372240770343268E-3</v>
      </c>
      <c r="AM660">
        <v>4.8827979906857161E-4</v>
      </c>
      <c r="AN660">
        <v>9.3634654711241268E-4</v>
      </c>
      <c r="AO660">
        <v>3.3672655025148508E-3</v>
      </c>
      <c r="AP660">
        <v>5.6481531926898894E-4</v>
      </c>
      <c r="AQ660">
        <v>1.067386469200931E-3</v>
      </c>
      <c r="AR660">
        <v>2.9372240770343268E-3</v>
      </c>
      <c r="AS660">
        <v>4.8827979906857161E-4</v>
      </c>
      <c r="AT660">
        <v>9.3634654711241268E-4</v>
      </c>
    </row>
    <row r="661" spans="1:46" x14ac:dyDescent="0.25">
      <c r="A661" s="21"/>
      <c r="B661" s="227"/>
      <c r="C661" s="18" t="s">
        <v>225</v>
      </c>
      <c r="D661">
        <v>0</v>
      </c>
      <c r="E661">
        <v>0</v>
      </c>
      <c r="F661">
        <v>5.6481531926898894E-4</v>
      </c>
      <c r="G661">
        <v>5.6481531926898894E-4</v>
      </c>
      <c r="H661">
        <v>5.6481531926898894E-4</v>
      </c>
      <c r="I661">
        <v>5.6481531926898894E-4</v>
      </c>
      <c r="K661">
        <v>0</v>
      </c>
      <c r="L661">
        <v>0</v>
      </c>
      <c r="M661">
        <v>0</v>
      </c>
      <c r="N661">
        <v>0</v>
      </c>
      <c r="O661">
        <v>0</v>
      </c>
      <c r="P661">
        <v>0</v>
      </c>
      <c r="Q661">
        <v>0</v>
      </c>
      <c r="R661">
        <v>0</v>
      </c>
      <c r="S661">
        <v>0</v>
      </c>
      <c r="T661">
        <v>0</v>
      </c>
      <c r="U661">
        <v>0</v>
      </c>
      <c r="V661">
        <v>0</v>
      </c>
      <c r="W661">
        <v>5.6481531926898894E-4</v>
      </c>
      <c r="X661">
        <v>1.067386469200931E-3</v>
      </c>
      <c r="Y661">
        <v>2.9372240770343268E-3</v>
      </c>
      <c r="Z661">
        <v>4.8827979906857161E-4</v>
      </c>
      <c r="AA661">
        <v>9.3634654711241268E-4</v>
      </c>
      <c r="AB661">
        <v>1.7722450013236055E-3</v>
      </c>
      <c r="AC661">
        <v>5.6481531926898894E-4</v>
      </c>
      <c r="AD661">
        <v>1.067386469200931E-3</v>
      </c>
      <c r="AE661">
        <v>2.9372240770343268E-3</v>
      </c>
      <c r="AF661">
        <v>4.8827979906857161E-4</v>
      </c>
      <c r="AG661">
        <v>9.3634654711241268E-4</v>
      </c>
      <c r="AH661">
        <v>1.7722450013236055E-3</v>
      </c>
      <c r="AI661">
        <v>5.6481531926898894E-4</v>
      </c>
      <c r="AJ661">
        <v>1.067386469200931E-3</v>
      </c>
      <c r="AK661">
        <v>2.9372240770343268E-3</v>
      </c>
      <c r="AL661">
        <v>4.8827979906857161E-4</v>
      </c>
      <c r="AM661">
        <v>9.3634654711241268E-4</v>
      </c>
      <c r="AN661">
        <v>1.7722450013236055E-3</v>
      </c>
      <c r="AO661">
        <v>5.6481531926898894E-4</v>
      </c>
      <c r="AP661">
        <v>1.067386469200931E-3</v>
      </c>
      <c r="AQ661">
        <v>2.9372240770343268E-3</v>
      </c>
      <c r="AR661">
        <v>4.8827979906857161E-4</v>
      </c>
      <c r="AS661">
        <v>9.3634654711241268E-4</v>
      </c>
      <c r="AT661">
        <v>1.7722450013236055E-3</v>
      </c>
    </row>
    <row r="662" spans="1:46" x14ac:dyDescent="0.25">
      <c r="A662" s="21"/>
      <c r="B662" s="227"/>
      <c r="C662" s="18" t="s">
        <v>226</v>
      </c>
      <c r="D662">
        <v>0</v>
      </c>
      <c r="E662">
        <v>0</v>
      </c>
      <c r="F662">
        <v>1.067386469200931E-3</v>
      </c>
      <c r="G662">
        <v>1.067386469200931E-3</v>
      </c>
      <c r="H662">
        <v>1.067386469200931E-3</v>
      </c>
      <c r="I662">
        <v>1.067386469200931E-3</v>
      </c>
      <c r="K662">
        <v>0</v>
      </c>
      <c r="L662">
        <v>0</v>
      </c>
      <c r="M662">
        <v>0</v>
      </c>
      <c r="N662">
        <v>0</v>
      </c>
      <c r="O662">
        <v>0</v>
      </c>
      <c r="P662">
        <v>0</v>
      </c>
      <c r="Q662">
        <v>0</v>
      </c>
      <c r="R662">
        <v>0</v>
      </c>
      <c r="S662">
        <v>0</v>
      </c>
      <c r="T662">
        <v>0</v>
      </c>
      <c r="U662">
        <v>0</v>
      </c>
      <c r="V662">
        <v>0</v>
      </c>
      <c r="W662">
        <v>1.067386469200931E-3</v>
      </c>
      <c r="X662">
        <v>2.9372240770343268E-3</v>
      </c>
      <c r="Y662">
        <v>4.8827979906857161E-4</v>
      </c>
      <c r="Z662">
        <v>9.3634654711241268E-4</v>
      </c>
      <c r="AA662">
        <v>1.7722450013236055E-3</v>
      </c>
      <c r="AB662">
        <v>2.972712206678889E-4</v>
      </c>
      <c r="AC662">
        <v>1.067386469200931E-3</v>
      </c>
      <c r="AD662">
        <v>2.9372240770343268E-3</v>
      </c>
      <c r="AE662">
        <v>4.8827979906857161E-4</v>
      </c>
      <c r="AF662">
        <v>9.3634654711241268E-4</v>
      </c>
      <c r="AG662">
        <v>1.7722450013236055E-3</v>
      </c>
      <c r="AH662">
        <v>2.972712206678889E-4</v>
      </c>
      <c r="AI662">
        <v>1.067386469200931E-3</v>
      </c>
      <c r="AJ662">
        <v>2.9372240770343268E-3</v>
      </c>
      <c r="AK662">
        <v>4.8827979906857161E-4</v>
      </c>
      <c r="AL662">
        <v>9.3634654711241268E-4</v>
      </c>
      <c r="AM662">
        <v>1.7722450013236055E-3</v>
      </c>
      <c r="AN662">
        <v>2.972712206678889E-4</v>
      </c>
      <c r="AO662">
        <v>1.067386469200931E-3</v>
      </c>
      <c r="AP662">
        <v>2.9372240770343268E-3</v>
      </c>
      <c r="AQ662">
        <v>4.8827979906857161E-4</v>
      </c>
      <c r="AR662">
        <v>9.3634654711241268E-4</v>
      </c>
      <c r="AS662">
        <v>1.7722450013236055E-3</v>
      </c>
      <c r="AT662">
        <v>2.972712206678889E-4</v>
      </c>
    </row>
    <row r="663" spans="1:46" x14ac:dyDescent="0.25">
      <c r="A663" s="21"/>
      <c r="B663" s="227" t="s">
        <v>227</v>
      </c>
      <c r="C663" s="18" t="s">
        <v>224</v>
      </c>
      <c r="D663">
        <v>0</v>
      </c>
      <c r="E663">
        <v>0</v>
      </c>
      <c r="F663">
        <v>2.9372240770343268E-3</v>
      </c>
      <c r="G663">
        <v>2.9372240770343268E-3</v>
      </c>
      <c r="H663">
        <v>2.9372240770343268E-3</v>
      </c>
      <c r="I663">
        <v>2.9372240770343268E-3</v>
      </c>
      <c r="K663">
        <v>0</v>
      </c>
      <c r="L663">
        <v>0</v>
      </c>
      <c r="M663">
        <v>0</v>
      </c>
      <c r="N663">
        <v>0</v>
      </c>
      <c r="O663">
        <v>0</v>
      </c>
      <c r="P663">
        <v>0</v>
      </c>
      <c r="Q663">
        <v>0</v>
      </c>
      <c r="R663">
        <v>0</v>
      </c>
      <c r="S663">
        <v>0</v>
      </c>
      <c r="T663">
        <v>0</v>
      </c>
      <c r="U663">
        <v>0</v>
      </c>
      <c r="V663">
        <v>0</v>
      </c>
      <c r="W663">
        <v>2.9372240770343268E-3</v>
      </c>
      <c r="X663">
        <v>4.8827979906857161E-4</v>
      </c>
      <c r="Y663">
        <v>9.3634654711241268E-4</v>
      </c>
      <c r="Z663">
        <v>1.7722450013236055E-3</v>
      </c>
      <c r="AA663">
        <v>2.972712206678889E-4</v>
      </c>
      <c r="AB663">
        <v>5.6178235221101625E-4</v>
      </c>
      <c r="AC663">
        <v>2.9372240770343268E-3</v>
      </c>
      <c r="AD663">
        <v>4.8827979906857161E-4</v>
      </c>
      <c r="AE663">
        <v>9.3634654711241268E-4</v>
      </c>
      <c r="AF663">
        <v>1.7722450013236055E-3</v>
      </c>
      <c r="AG663">
        <v>2.972712206678889E-4</v>
      </c>
      <c r="AH663">
        <v>5.6178235221101625E-4</v>
      </c>
      <c r="AI663">
        <v>2.9372240770343268E-3</v>
      </c>
      <c r="AJ663">
        <v>4.8827979906857161E-4</v>
      </c>
      <c r="AK663">
        <v>9.3634654711241268E-4</v>
      </c>
      <c r="AL663">
        <v>1.7722450013236055E-3</v>
      </c>
      <c r="AM663">
        <v>2.972712206678889E-4</v>
      </c>
      <c r="AN663">
        <v>5.6178235221101625E-4</v>
      </c>
      <c r="AO663">
        <v>2.9372240770343268E-3</v>
      </c>
      <c r="AP663">
        <v>4.8827979906857161E-4</v>
      </c>
      <c r="AQ663">
        <v>9.3634654711241268E-4</v>
      </c>
      <c r="AR663">
        <v>1.7722450013236055E-3</v>
      </c>
      <c r="AS663">
        <v>2.972712206678889E-4</v>
      </c>
      <c r="AT663">
        <v>5.6178235221101625E-4</v>
      </c>
    </row>
    <row r="664" spans="1:46" x14ac:dyDescent="0.25">
      <c r="A664" s="21"/>
      <c r="B664" s="227"/>
      <c r="C664" s="18" t="s">
        <v>225</v>
      </c>
      <c r="D664">
        <v>0</v>
      </c>
      <c r="E664">
        <v>0</v>
      </c>
      <c r="F664">
        <v>4.8827979906857161E-4</v>
      </c>
      <c r="G664">
        <v>4.8827979906857161E-4</v>
      </c>
      <c r="H664">
        <v>4.8827979906857161E-4</v>
      </c>
      <c r="I664">
        <v>4.8827979906857161E-4</v>
      </c>
      <c r="K664">
        <v>0</v>
      </c>
      <c r="L664">
        <v>0</v>
      </c>
      <c r="M664">
        <v>0</v>
      </c>
      <c r="N664">
        <v>0</v>
      </c>
      <c r="O664">
        <v>0</v>
      </c>
      <c r="P664">
        <v>0</v>
      </c>
      <c r="Q664">
        <v>0</v>
      </c>
      <c r="R664">
        <v>0</v>
      </c>
      <c r="S664">
        <v>0</v>
      </c>
      <c r="T664">
        <v>0</v>
      </c>
      <c r="U664">
        <v>0</v>
      </c>
      <c r="V664">
        <v>0</v>
      </c>
      <c r="W664">
        <v>4.8827979906857161E-4</v>
      </c>
      <c r="X664">
        <v>9.3634654711241268E-4</v>
      </c>
      <c r="Y664">
        <v>1.7722450013236055E-3</v>
      </c>
      <c r="Z664">
        <v>2.972712206678889E-4</v>
      </c>
      <c r="AA664">
        <v>5.6178235221101625E-4</v>
      </c>
      <c r="AB664">
        <v>1.5459074089654351E-3</v>
      </c>
      <c r="AC664">
        <v>4.8827979906857161E-4</v>
      </c>
      <c r="AD664">
        <v>9.3634654711241268E-4</v>
      </c>
      <c r="AE664">
        <v>1.7722450013236055E-3</v>
      </c>
      <c r="AF664">
        <v>2.972712206678889E-4</v>
      </c>
      <c r="AG664">
        <v>5.6178235221101625E-4</v>
      </c>
      <c r="AH664">
        <v>1.5459074089654351E-3</v>
      </c>
      <c r="AI664">
        <v>4.8827979906857161E-4</v>
      </c>
      <c r="AJ664">
        <v>9.3634654711241268E-4</v>
      </c>
      <c r="AK664">
        <v>1.7722450013236055E-3</v>
      </c>
      <c r="AL664">
        <v>2.972712206678889E-4</v>
      </c>
      <c r="AM664">
        <v>5.6178235221101625E-4</v>
      </c>
      <c r="AN664">
        <v>1.5459074089654351E-3</v>
      </c>
      <c r="AO664">
        <v>4.8827979906857161E-4</v>
      </c>
      <c r="AP664">
        <v>9.3634654711241268E-4</v>
      </c>
      <c r="AQ664">
        <v>1.7722450013236055E-3</v>
      </c>
      <c r="AR664">
        <v>2.972712206678889E-4</v>
      </c>
      <c r="AS664">
        <v>5.6178235221101625E-4</v>
      </c>
      <c r="AT664">
        <v>1.5459074089654351E-3</v>
      </c>
    </row>
    <row r="665" spans="1:46" x14ac:dyDescent="0.25">
      <c r="A665" s="21"/>
      <c r="B665" s="227"/>
      <c r="C665" s="18" t="s">
        <v>226</v>
      </c>
      <c r="D665">
        <v>0</v>
      </c>
      <c r="E665">
        <v>0</v>
      </c>
      <c r="F665">
        <v>9.3634654711241268E-4</v>
      </c>
      <c r="G665">
        <v>9.3634654711241268E-4</v>
      </c>
      <c r="H665">
        <v>9.3634654711241268E-4</v>
      </c>
      <c r="I665">
        <v>9.3634654711241268E-4</v>
      </c>
      <c r="K665">
        <v>0</v>
      </c>
      <c r="L665">
        <v>0</v>
      </c>
      <c r="M665">
        <v>0</v>
      </c>
      <c r="N665">
        <v>0</v>
      </c>
      <c r="O665">
        <v>0</v>
      </c>
      <c r="P665">
        <v>0</v>
      </c>
      <c r="Q665">
        <v>0</v>
      </c>
      <c r="R665">
        <v>0</v>
      </c>
      <c r="S665">
        <v>0</v>
      </c>
      <c r="T665">
        <v>0</v>
      </c>
      <c r="U665">
        <v>0</v>
      </c>
      <c r="V665">
        <v>0</v>
      </c>
      <c r="W665">
        <v>9.3634654711241268E-4</v>
      </c>
      <c r="X665">
        <v>1.7722450013236055E-3</v>
      </c>
      <c r="Y665">
        <v>2.972712206678889E-4</v>
      </c>
      <c r="Z665">
        <v>5.6178235221101625E-4</v>
      </c>
      <c r="AA665">
        <v>1.5459074089654351E-3</v>
      </c>
      <c r="AB665">
        <v>2.5698936793082714E-4</v>
      </c>
      <c r="AC665">
        <v>9.3634654711241268E-4</v>
      </c>
      <c r="AD665">
        <v>1.7722450013236055E-3</v>
      </c>
      <c r="AE665">
        <v>2.972712206678889E-4</v>
      </c>
      <c r="AF665">
        <v>5.6178235221101625E-4</v>
      </c>
      <c r="AG665">
        <v>1.5459074089654351E-3</v>
      </c>
      <c r="AH665">
        <v>2.5698936793082714E-4</v>
      </c>
      <c r="AI665">
        <v>9.3634654711241268E-4</v>
      </c>
      <c r="AJ665">
        <v>1.7722450013236055E-3</v>
      </c>
      <c r="AK665">
        <v>2.972712206678889E-4</v>
      </c>
      <c r="AL665">
        <v>5.6178235221101625E-4</v>
      </c>
      <c r="AM665">
        <v>1.5459074089654351E-3</v>
      </c>
      <c r="AN665">
        <v>2.5698936793082714E-4</v>
      </c>
      <c r="AO665">
        <v>9.3634654711241268E-4</v>
      </c>
      <c r="AP665">
        <v>1.7722450013236055E-3</v>
      </c>
      <c r="AQ665">
        <v>2.972712206678889E-4</v>
      </c>
      <c r="AR665">
        <v>5.6178235221101625E-4</v>
      </c>
      <c r="AS665">
        <v>1.5459074089654351E-3</v>
      </c>
      <c r="AT665">
        <v>2.5698936793082714E-4</v>
      </c>
    </row>
    <row r="666" spans="1:46" x14ac:dyDescent="0.25">
      <c r="A666" s="21" t="s">
        <v>171</v>
      </c>
      <c r="B666" s="227" t="s">
        <v>223</v>
      </c>
      <c r="C666" s="18" t="s">
        <v>224</v>
      </c>
      <c r="D666">
        <v>0</v>
      </c>
      <c r="E666">
        <v>0</v>
      </c>
      <c r="F666">
        <v>1.7722450013236055E-3</v>
      </c>
      <c r="G666">
        <v>1.7722450013236055E-3</v>
      </c>
      <c r="H666">
        <v>1.7722450013236055E-3</v>
      </c>
      <c r="I666">
        <v>1.7722450013236055E-3</v>
      </c>
      <c r="K666">
        <v>0</v>
      </c>
      <c r="L666">
        <v>0</v>
      </c>
      <c r="M666">
        <v>0</v>
      </c>
      <c r="N666">
        <v>0</v>
      </c>
      <c r="O666">
        <v>0</v>
      </c>
      <c r="P666">
        <v>0</v>
      </c>
      <c r="Q666">
        <v>0</v>
      </c>
      <c r="R666">
        <v>0</v>
      </c>
      <c r="S666">
        <v>0</v>
      </c>
      <c r="T666">
        <v>0</v>
      </c>
      <c r="U666">
        <v>0</v>
      </c>
      <c r="V666">
        <v>0</v>
      </c>
      <c r="W666">
        <v>1.7722450013236055E-3</v>
      </c>
      <c r="X666">
        <v>2.972712206678889E-4</v>
      </c>
      <c r="Y666">
        <v>5.6178235221101625E-4</v>
      </c>
      <c r="Z666">
        <v>1.5459074089654351E-3</v>
      </c>
      <c r="AA666">
        <v>2.5698936793082714E-4</v>
      </c>
      <c r="AB666">
        <v>4.9281397216442767E-4</v>
      </c>
      <c r="AC666">
        <v>1.7722450013236055E-3</v>
      </c>
      <c r="AD666">
        <v>2.972712206678889E-4</v>
      </c>
      <c r="AE666">
        <v>5.6178235221101625E-4</v>
      </c>
      <c r="AF666">
        <v>1.5459074089654351E-3</v>
      </c>
      <c r="AG666">
        <v>2.5698936793082714E-4</v>
      </c>
      <c r="AH666">
        <v>4.9281397216442767E-4</v>
      </c>
      <c r="AI666">
        <v>1.7722450013236055E-3</v>
      </c>
      <c r="AJ666">
        <v>2.972712206678889E-4</v>
      </c>
      <c r="AK666">
        <v>5.6178235221101625E-4</v>
      </c>
      <c r="AL666">
        <v>1.5459074089654351E-3</v>
      </c>
      <c r="AM666">
        <v>2.5698936793082714E-4</v>
      </c>
      <c r="AN666">
        <v>4.9281397216442767E-4</v>
      </c>
      <c r="AO666">
        <v>1.7722450013236055E-3</v>
      </c>
      <c r="AP666">
        <v>2.972712206678889E-4</v>
      </c>
      <c r="AQ666">
        <v>5.6178235221101625E-4</v>
      </c>
      <c r="AR666">
        <v>1.5459074089654351E-3</v>
      </c>
      <c r="AS666">
        <v>2.5698936793082714E-4</v>
      </c>
      <c r="AT666">
        <v>4.9281397216442767E-4</v>
      </c>
    </row>
    <row r="667" spans="1:46" x14ac:dyDescent="0.25">
      <c r="A667" s="21"/>
      <c r="B667" s="227"/>
      <c r="C667" s="18" t="s">
        <v>225</v>
      </c>
      <c r="D667">
        <v>0</v>
      </c>
      <c r="E667">
        <v>0</v>
      </c>
      <c r="F667">
        <v>2.972712206678889E-4</v>
      </c>
      <c r="G667">
        <v>2.972712206678889E-4</v>
      </c>
      <c r="H667">
        <v>2.972712206678889E-4</v>
      </c>
      <c r="I667">
        <v>2.972712206678889E-4</v>
      </c>
      <c r="K667">
        <v>0</v>
      </c>
      <c r="L667">
        <v>0</v>
      </c>
      <c r="M667">
        <v>0</v>
      </c>
      <c r="N667">
        <v>0</v>
      </c>
      <c r="O667">
        <v>0</v>
      </c>
      <c r="P667">
        <v>2.1305720123680062E-3</v>
      </c>
      <c r="Q667">
        <v>0</v>
      </c>
      <c r="R667">
        <v>0</v>
      </c>
      <c r="S667">
        <v>0</v>
      </c>
      <c r="T667">
        <v>0</v>
      </c>
      <c r="U667">
        <v>0</v>
      </c>
      <c r="V667">
        <v>2.1305720123680062E-3</v>
      </c>
      <c r="W667">
        <v>2.972712206678889E-4</v>
      </c>
      <c r="X667">
        <v>5.6178235221101625E-4</v>
      </c>
      <c r="Y667">
        <v>1.5459074089654351E-3</v>
      </c>
      <c r="Z667">
        <v>2.5698936793082714E-4</v>
      </c>
      <c r="AA667">
        <v>4.9281397216442767E-4</v>
      </c>
      <c r="AB667">
        <v>2.0676191682108733E-3</v>
      </c>
      <c r="AC667">
        <v>2.972712206678889E-4</v>
      </c>
      <c r="AD667">
        <v>5.6178235221101625E-4</v>
      </c>
      <c r="AE667">
        <v>1.5459074089654351E-3</v>
      </c>
      <c r="AF667">
        <v>2.5698936793082714E-4</v>
      </c>
      <c r="AG667">
        <v>4.9281397216442767E-4</v>
      </c>
      <c r="AH667">
        <v>2.0676191682108733E-3</v>
      </c>
      <c r="AI667">
        <v>2.972712206678889E-4</v>
      </c>
      <c r="AJ667">
        <v>5.6178235221101625E-4</v>
      </c>
      <c r="AK667">
        <v>1.5459074089654351E-3</v>
      </c>
      <c r="AL667">
        <v>2.5698936793082714E-4</v>
      </c>
      <c r="AM667">
        <v>4.9281397216442767E-4</v>
      </c>
      <c r="AN667">
        <v>4.1981911805788795E-3</v>
      </c>
      <c r="AO667">
        <v>2.972712206678889E-4</v>
      </c>
      <c r="AP667">
        <v>5.6178235221101625E-4</v>
      </c>
      <c r="AQ667">
        <v>1.5459074089654351E-3</v>
      </c>
      <c r="AR667">
        <v>2.5698936793082714E-4</v>
      </c>
      <c r="AS667">
        <v>4.9281397216442767E-4</v>
      </c>
      <c r="AT667">
        <v>4.1981911805788795E-3</v>
      </c>
    </row>
    <row r="668" spans="1:46" x14ac:dyDescent="0.25">
      <c r="A668" s="21"/>
      <c r="B668" s="227"/>
      <c r="C668" s="18" t="s">
        <v>226</v>
      </c>
      <c r="D668">
        <v>0</v>
      </c>
      <c r="E668">
        <v>0</v>
      </c>
      <c r="F668">
        <v>5.6178235221101625E-4</v>
      </c>
      <c r="G668">
        <v>5.6178235221101625E-4</v>
      </c>
      <c r="H668">
        <v>5.6178235221101625E-4</v>
      </c>
      <c r="I668">
        <v>5.6178235221101625E-4</v>
      </c>
      <c r="K668">
        <v>0</v>
      </c>
      <c r="L668">
        <v>0</v>
      </c>
      <c r="M668">
        <v>0</v>
      </c>
      <c r="N668">
        <v>0</v>
      </c>
      <c r="O668">
        <v>2.1305720123680062E-3</v>
      </c>
      <c r="P668">
        <v>9.9888028527260757E-5</v>
      </c>
      <c r="Q668">
        <v>0</v>
      </c>
      <c r="R668">
        <v>0</v>
      </c>
      <c r="S668">
        <v>0</v>
      </c>
      <c r="T668">
        <v>0</v>
      </c>
      <c r="U668">
        <v>2.1305720123680062E-3</v>
      </c>
      <c r="V668">
        <v>9.9888028527260757E-5</v>
      </c>
      <c r="W668">
        <v>5.6178235221101625E-4</v>
      </c>
      <c r="X668">
        <v>1.5459074089654351E-3</v>
      </c>
      <c r="Y668">
        <v>2.5698936793082714E-4</v>
      </c>
      <c r="Z668">
        <v>4.9281397216442767E-4</v>
      </c>
      <c r="AA668">
        <v>2.0676191682108733E-3</v>
      </c>
      <c r="AB668">
        <v>3.4681642411253704E-4</v>
      </c>
      <c r="AC668">
        <v>5.6178235221101625E-4</v>
      </c>
      <c r="AD668">
        <v>1.5459074089654351E-3</v>
      </c>
      <c r="AE668">
        <v>2.5698936793082714E-4</v>
      </c>
      <c r="AF668">
        <v>4.9281397216442767E-4</v>
      </c>
      <c r="AG668">
        <v>2.0676191682108733E-3</v>
      </c>
      <c r="AH668">
        <v>3.4681642411253704E-4</v>
      </c>
      <c r="AI668">
        <v>5.6178235221101625E-4</v>
      </c>
      <c r="AJ668">
        <v>1.5459074089654351E-3</v>
      </c>
      <c r="AK668">
        <v>2.5698936793082714E-4</v>
      </c>
      <c r="AL668">
        <v>4.9281397216442767E-4</v>
      </c>
      <c r="AM668">
        <v>4.1981911805788795E-3</v>
      </c>
      <c r="AN668">
        <v>4.4670445263979779E-4</v>
      </c>
      <c r="AO668">
        <v>5.6178235221101625E-4</v>
      </c>
      <c r="AP668">
        <v>1.5459074089654351E-3</v>
      </c>
      <c r="AQ668">
        <v>2.5698936793082714E-4</v>
      </c>
      <c r="AR668">
        <v>4.9281397216442767E-4</v>
      </c>
      <c r="AS668">
        <v>4.1981911805788795E-3</v>
      </c>
      <c r="AT668">
        <v>4.4670445263979779E-4</v>
      </c>
    </row>
    <row r="669" spans="1:46" x14ac:dyDescent="0.25">
      <c r="A669" s="21"/>
      <c r="B669" s="227" t="s">
        <v>227</v>
      </c>
      <c r="C669" s="18" t="s">
        <v>224</v>
      </c>
      <c r="D669">
        <v>0</v>
      </c>
      <c r="E669">
        <v>0</v>
      </c>
      <c r="F669">
        <v>1.5459074089654351E-3</v>
      </c>
      <c r="G669">
        <v>1.5459074089654351E-3</v>
      </c>
      <c r="H669">
        <v>1.5459074089654351E-3</v>
      </c>
      <c r="I669">
        <v>1.5459074089654351E-3</v>
      </c>
      <c r="K669">
        <v>0</v>
      </c>
      <c r="L669">
        <v>0</v>
      </c>
      <c r="M669">
        <v>0</v>
      </c>
      <c r="N669">
        <v>2.1305720123680062E-3</v>
      </c>
      <c r="O669">
        <v>9.9888028527260757E-5</v>
      </c>
      <c r="P669">
        <v>2.4792781380160667E-4</v>
      </c>
      <c r="Q669">
        <v>0</v>
      </c>
      <c r="R669">
        <v>0</v>
      </c>
      <c r="S669">
        <v>0</v>
      </c>
      <c r="T669">
        <v>2.1305720123680062E-3</v>
      </c>
      <c r="U669">
        <v>9.9888028527260757E-5</v>
      </c>
      <c r="V669">
        <v>2.4792781380160667E-4</v>
      </c>
      <c r="W669">
        <v>1.5459074089654351E-3</v>
      </c>
      <c r="X669">
        <v>2.5698936793082714E-4</v>
      </c>
      <c r="Y669">
        <v>4.9281397216442767E-4</v>
      </c>
      <c r="Z669">
        <v>2.0676191682108733E-3</v>
      </c>
      <c r="AA669">
        <v>3.4681642411253704E-4</v>
      </c>
      <c r="AB669">
        <v>6.554127442461857E-4</v>
      </c>
      <c r="AC669">
        <v>1.5459074089654351E-3</v>
      </c>
      <c r="AD669">
        <v>2.5698936793082714E-4</v>
      </c>
      <c r="AE669">
        <v>4.9281397216442767E-4</v>
      </c>
      <c r="AF669">
        <v>2.0676191682108733E-3</v>
      </c>
      <c r="AG669">
        <v>3.4681642411253704E-4</v>
      </c>
      <c r="AH669">
        <v>6.554127442461857E-4</v>
      </c>
      <c r="AI669">
        <v>1.5459074089654351E-3</v>
      </c>
      <c r="AJ669">
        <v>2.5698936793082714E-4</v>
      </c>
      <c r="AK669">
        <v>4.9281397216442767E-4</v>
      </c>
      <c r="AL669">
        <v>4.1981911805788795E-3</v>
      </c>
      <c r="AM669">
        <v>4.4670445263979779E-4</v>
      </c>
      <c r="AN669">
        <v>9.0334055804779231E-4</v>
      </c>
      <c r="AO669">
        <v>1.5459074089654351E-3</v>
      </c>
      <c r="AP669">
        <v>2.5698936793082714E-4</v>
      </c>
      <c r="AQ669">
        <v>4.9281397216442767E-4</v>
      </c>
      <c r="AR669">
        <v>4.1981911805788795E-3</v>
      </c>
      <c r="AS669">
        <v>4.4670445263979779E-4</v>
      </c>
      <c r="AT669">
        <v>9.0334055804779231E-4</v>
      </c>
    </row>
    <row r="670" spans="1:46" x14ac:dyDescent="0.25">
      <c r="A670" s="21"/>
      <c r="B670" s="227"/>
      <c r="C670" s="18" t="s">
        <v>225</v>
      </c>
      <c r="D670">
        <v>0</v>
      </c>
      <c r="E670">
        <v>0</v>
      </c>
      <c r="F670">
        <v>2.5698936793082714E-4</v>
      </c>
      <c r="G670">
        <v>2.5698936793082714E-4</v>
      </c>
      <c r="H670">
        <v>2.5698936793082714E-4</v>
      </c>
      <c r="I670">
        <v>2.5698936793082714E-4</v>
      </c>
      <c r="K670">
        <v>0</v>
      </c>
      <c r="L670">
        <v>0</v>
      </c>
      <c r="M670">
        <v>2.1305720123680062E-3</v>
      </c>
      <c r="N670">
        <v>9.9888028527260757E-5</v>
      </c>
      <c r="O670">
        <v>2.4792781380160667E-4</v>
      </c>
      <c r="P670">
        <v>1.9512446757384363E-3</v>
      </c>
      <c r="Q670">
        <v>0</v>
      </c>
      <c r="R670">
        <v>0</v>
      </c>
      <c r="S670">
        <v>2.1305720123680062E-3</v>
      </c>
      <c r="T670">
        <v>9.9888028527260757E-5</v>
      </c>
      <c r="U670">
        <v>2.4792781380160667E-4</v>
      </c>
      <c r="V670">
        <v>1.9512446757384363E-3</v>
      </c>
      <c r="W670">
        <v>2.5698936793082714E-4</v>
      </c>
      <c r="X670">
        <v>4.9281397216442767E-4</v>
      </c>
      <c r="Y670">
        <v>2.0676191682108733E-3</v>
      </c>
      <c r="Z670">
        <v>3.4681642411253704E-4</v>
      </c>
      <c r="AA670">
        <v>6.554127442461857E-4</v>
      </c>
      <c r="AB670">
        <v>1.8035586437930076E-3</v>
      </c>
      <c r="AC670">
        <v>2.5698936793082714E-4</v>
      </c>
      <c r="AD670">
        <v>4.9281397216442767E-4</v>
      </c>
      <c r="AE670">
        <v>2.0676191682108733E-3</v>
      </c>
      <c r="AF670">
        <v>3.4681642411253704E-4</v>
      </c>
      <c r="AG670">
        <v>6.554127442461857E-4</v>
      </c>
      <c r="AH670">
        <v>1.8035586437930076E-3</v>
      </c>
      <c r="AI670">
        <v>2.5698936793082714E-4</v>
      </c>
      <c r="AJ670">
        <v>4.9281397216442767E-4</v>
      </c>
      <c r="AK670">
        <v>4.1981911805788795E-3</v>
      </c>
      <c r="AL670">
        <v>4.4670445263979779E-4</v>
      </c>
      <c r="AM670">
        <v>9.0334055804779231E-4</v>
      </c>
      <c r="AN670">
        <v>3.754803319531444E-3</v>
      </c>
      <c r="AO670">
        <v>2.5698936793082714E-4</v>
      </c>
      <c r="AP670">
        <v>4.9281397216442767E-4</v>
      </c>
      <c r="AQ670">
        <v>4.1981911805788795E-3</v>
      </c>
      <c r="AR670">
        <v>4.4670445263979779E-4</v>
      </c>
      <c r="AS670">
        <v>9.0334055804779231E-4</v>
      </c>
      <c r="AT670">
        <v>3.754803319531444E-3</v>
      </c>
    </row>
    <row r="671" spans="1:46" x14ac:dyDescent="0.25">
      <c r="A671" s="21"/>
      <c r="B671" s="227"/>
      <c r="C671" s="18" t="s">
        <v>226</v>
      </c>
      <c r="D671">
        <v>0</v>
      </c>
      <c r="E671">
        <v>0</v>
      </c>
      <c r="F671">
        <v>4.9281397216442767E-4</v>
      </c>
      <c r="G671">
        <v>4.9281397216442767E-4</v>
      </c>
      <c r="H671">
        <v>4.9281397216442767E-4</v>
      </c>
      <c r="I671">
        <v>4.9281397216442767E-4</v>
      </c>
      <c r="K671">
        <v>0</v>
      </c>
      <c r="L671">
        <v>2.1305720123680062E-3</v>
      </c>
      <c r="M671">
        <v>9.9888028527260757E-5</v>
      </c>
      <c r="N671">
        <v>2.4792781380160667E-4</v>
      </c>
      <c r="O671">
        <v>1.9512446757384363E-3</v>
      </c>
      <c r="P671">
        <v>8.3789521657797424E-5</v>
      </c>
      <c r="Q671">
        <v>0</v>
      </c>
      <c r="R671">
        <v>2.1305720123680062E-3</v>
      </c>
      <c r="S671">
        <v>9.9888028527260757E-5</v>
      </c>
      <c r="T671">
        <v>2.4792781380160667E-4</v>
      </c>
      <c r="U671">
        <v>1.9512446757384363E-3</v>
      </c>
      <c r="V671">
        <v>8.3789521657797424E-5</v>
      </c>
      <c r="W671">
        <v>4.9281397216442767E-4</v>
      </c>
      <c r="X671">
        <v>2.0676191682108733E-3</v>
      </c>
      <c r="Y671">
        <v>3.4681642411253704E-4</v>
      </c>
      <c r="Z671">
        <v>6.554127442461857E-4</v>
      </c>
      <c r="AA671">
        <v>1.8035586437930076E-3</v>
      </c>
      <c r="AB671">
        <v>2.9982092925263172E-4</v>
      </c>
      <c r="AC671">
        <v>4.9281397216442767E-4</v>
      </c>
      <c r="AD671">
        <v>2.0676191682108733E-3</v>
      </c>
      <c r="AE671">
        <v>3.4681642411253704E-4</v>
      </c>
      <c r="AF671">
        <v>6.554127442461857E-4</v>
      </c>
      <c r="AG671">
        <v>1.8035586437930076E-3</v>
      </c>
      <c r="AH671">
        <v>2.9982092925263172E-4</v>
      </c>
      <c r="AI671">
        <v>4.9281397216442767E-4</v>
      </c>
      <c r="AJ671">
        <v>4.1981911805788795E-3</v>
      </c>
      <c r="AK671">
        <v>4.4670445263979779E-4</v>
      </c>
      <c r="AL671">
        <v>9.0334055804779231E-4</v>
      </c>
      <c r="AM671">
        <v>3.754803319531444E-3</v>
      </c>
      <c r="AN671">
        <v>3.8361045091042916E-4</v>
      </c>
      <c r="AO671">
        <v>4.9281397216442767E-4</v>
      </c>
      <c r="AP671">
        <v>4.1981911805788795E-3</v>
      </c>
      <c r="AQ671">
        <v>4.4670445263979779E-4</v>
      </c>
      <c r="AR671">
        <v>9.0334055804779231E-4</v>
      </c>
      <c r="AS671">
        <v>3.754803319531444E-3</v>
      </c>
      <c r="AT671">
        <v>3.8361045091042916E-4</v>
      </c>
    </row>
    <row r="672" spans="1:46" x14ac:dyDescent="0.25">
      <c r="A672" s="21" t="s">
        <v>172</v>
      </c>
      <c r="B672" s="227" t="s">
        <v>223</v>
      </c>
      <c r="C672" s="18" t="s">
        <v>224</v>
      </c>
      <c r="D672">
        <v>2.1305720123680062E-3</v>
      </c>
      <c r="E672">
        <v>2.1305720123680062E-3</v>
      </c>
      <c r="F672">
        <v>2.0676191682108733E-3</v>
      </c>
      <c r="G672">
        <v>2.0676191682108733E-3</v>
      </c>
      <c r="H672">
        <v>4.1981911805788795E-3</v>
      </c>
      <c r="I672">
        <v>4.1981911805788795E-3</v>
      </c>
      <c r="K672">
        <v>2.1305720123680062E-3</v>
      </c>
      <c r="L672">
        <v>9.9888028527260757E-5</v>
      </c>
      <c r="M672">
        <v>2.4792781380160667E-4</v>
      </c>
      <c r="N672">
        <v>1.9512446757384363E-3</v>
      </c>
      <c r="O672">
        <v>8.3789521657797424E-5</v>
      </c>
      <c r="P672">
        <v>2.2054161706460559E-4</v>
      </c>
      <c r="Q672">
        <v>2.1305720123680062E-3</v>
      </c>
      <c r="R672">
        <v>9.9888028527260757E-5</v>
      </c>
      <c r="S672">
        <v>2.4792781380160667E-4</v>
      </c>
      <c r="T672">
        <v>1.9512446757384363E-3</v>
      </c>
      <c r="U672">
        <v>8.3789521657797424E-5</v>
      </c>
      <c r="V672">
        <v>2.2054161706460559E-4</v>
      </c>
      <c r="W672">
        <v>2.0676191682108733E-3</v>
      </c>
      <c r="X672">
        <v>3.4681642411253704E-4</v>
      </c>
      <c r="Y672">
        <v>6.554127442461857E-4</v>
      </c>
      <c r="Z672">
        <v>1.8035586437930076E-3</v>
      </c>
      <c r="AA672">
        <v>2.9982092925263172E-4</v>
      </c>
      <c r="AB672">
        <v>5.7494963419183235E-4</v>
      </c>
      <c r="AC672">
        <v>2.0676191682108733E-3</v>
      </c>
      <c r="AD672">
        <v>3.4681642411253704E-4</v>
      </c>
      <c r="AE672">
        <v>6.554127442461857E-4</v>
      </c>
      <c r="AF672">
        <v>1.8035586437930076E-3</v>
      </c>
      <c r="AG672">
        <v>2.9982092925263172E-4</v>
      </c>
      <c r="AH672">
        <v>5.7494963419183235E-4</v>
      </c>
      <c r="AI672">
        <v>4.1981911805788795E-3</v>
      </c>
      <c r="AJ672">
        <v>4.4670445263979779E-4</v>
      </c>
      <c r="AK672">
        <v>9.0334055804779231E-4</v>
      </c>
      <c r="AL672">
        <v>3.754803319531444E-3</v>
      </c>
      <c r="AM672">
        <v>3.8361045091042916E-4</v>
      </c>
      <c r="AN672">
        <v>7.9549125125643791E-4</v>
      </c>
      <c r="AO672">
        <v>4.1981911805788795E-3</v>
      </c>
      <c r="AP672">
        <v>4.4670445263979779E-4</v>
      </c>
      <c r="AQ672">
        <v>9.0334055804779231E-4</v>
      </c>
      <c r="AR672">
        <v>3.754803319531444E-3</v>
      </c>
      <c r="AS672">
        <v>3.8361045091042916E-4</v>
      </c>
      <c r="AT672">
        <v>7.9549125125643791E-4</v>
      </c>
    </row>
    <row r="673" spans="1:46" x14ac:dyDescent="0.25">
      <c r="A673" s="21"/>
      <c r="B673" s="227"/>
      <c r="C673" s="18" t="s">
        <v>225</v>
      </c>
      <c r="D673">
        <v>9.9888028527260757E-5</v>
      </c>
      <c r="E673">
        <v>9.9888028527260757E-5</v>
      </c>
      <c r="F673">
        <v>3.4681642411253704E-4</v>
      </c>
      <c r="G673">
        <v>3.4681642411253704E-4</v>
      </c>
      <c r="H673">
        <v>4.4670445263979779E-4</v>
      </c>
      <c r="I673">
        <v>4.4670445263979779E-4</v>
      </c>
      <c r="K673">
        <v>9.9888028527260757E-5</v>
      </c>
      <c r="L673">
        <v>2.4792781380160667E-4</v>
      </c>
      <c r="M673">
        <v>1.9512446757384363E-3</v>
      </c>
      <c r="N673">
        <v>8.3789521657797424E-5</v>
      </c>
      <c r="O673">
        <v>2.2054161706460559E-4</v>
      </c>
      <c r="P673">
        <v>2.1305720123680062E-3</v>
      </c>
      <c r="Q673">
        <v>9.9888028527260757E-5</v>
      </c>
      <c r="R673">
        <v>2.4792781380160667E-4</v>
      </c>
      <c r="S673">
        <v>1.9512446757384363E-3</v>
      </c>
      <c r="T673">
        <v>8.3789521657797424E-5</v>
      </c>
      <c r="U673">
        <v>2.2054161706460559E-4</v>
      </c>
      <c r="V673">
        <v>2.1305720123680062E-3</v>
      </c>
      <c r="W673">
        <v>3.4681642411253704E-4</v>
      </c>
      <c r="X673">
        <v>6.554127442461857E-4</v>
      </c>
      <c r="Y673">
        <v>1.8035586437930076E-3</v>
      </c>
      <c r="Z673">
        <v>2.9982092925263172E-4</v>
      </c>
      <c r="AA673">
        <v>5.7494963419183235E-4</v>
      </c>
      <c r="AB673">
        <v>0</v>
      </c>
      <c r="AC673">
        <v>3.4681642411253704E-4</v>
      </c>
      <c r="AD673">
        <v>6.554127442461857E-4</v>
      </c>
      <c r="AE673">
        <v>1.8035586437930076E-3</v>
      </c>
      <c r="AF673">
        <v>2.9982092925263172E-4</v>
      </c>
      <c r="AG673">
        <v>5.7494963419183235E-4</v>
      </c>
      <c r="AH673">
        <v>0</v>
      </c>
      <c r="AI673">
        <v>4.4670445263979779E-4</v>
      </c>
      <c r="AJ673">
        <v>9.0334055804779231E-4</v>
      </c>
      <c r="AK673">
        <v>3.754803319531444E-3</v>
      </c>
      <c r="AL673">
        <v>3.8361045091042916E-4</v>
      </c>
      <c r="AM673">
        <v>7.9549125125643791E-4</v>
      </c>
      <c r="AN673">
        <v>2.1305720123680062E-3</v>
      </c>
      <c r="AO673">
        <v>4.4670445263979779E-4</v>
      </c>
      <c r="AP673">
        <v>9.0334055804779231E-4</v>
      </c>
      <c r="AQ673">
        <v>3.754803319531444E-3</v>
      </c>
      <c r="AR673">
        <v>3.8361045091042916E-4</v>
      </c>
      <c r="AS673">
        <v>7.9549125125643791E-4</v>
      </c>
      <c r="AT673">
        <v>2.1305720123680062E-3</v>
      </c>
    </row>
    <row r="674" spans="1:46" x14ac:dyDescent="0.25">
      <c r="A674" s="21"/>
      <c r="B674" s="227"/>
      <c r="C674" s="18" t="s">
        <v>226</v>
      </c>
      <c r="D674">
        <v>2.4792781380160667E-4</v>
      </c>
      <c r="E674">
        <v>2.4792781380160667E-4</v>
      </c>
      <c r="F674">
        <v>6.554127442461857E-4</v>
      </c>
      <c r="G674">
        <v>6.554127442461857E-4</v>
      </c>
      <c r="H674">
        <v>9.0334055804779231E-4</v>
      </c>
      <c r="I674">
        <v>9.0334055804779231E-4</v>
      </c>
      <c r="K674">
        <v>2.4792781380160667E-4</v>
      </c>
      <c r="L674">
        <v>1.9512446757384363E-3</v>
      </c>
      <c r="M674">
        <v>8.3789521657797424E-5</v>
      </c>
      <c r="N674">
        <v>2.2054161706460559E-4</v>
      </c>
      <c r="O674">
        <v>2.1305720123680062E-3</v>
      </c>
      <c r="P674">
        <v>9.9888028527260757E-5</v>
      </c>
      <c r="Q674">
        <v>2.4792781380160667E-4</v>
      </c>
      <c r="R674">
        <v>1.9512446757384363E-3</v>
      </c>
      <c r="S674">
        <v>8.3789521657797424E-5</v>
      </c>
      <c r="T674">
        <v>2.2054161706460559E-4</v>
      </c>
      <c r="U674">
        <v>2.1305720123680062E-3</v>
      </c>
      <c r="V674">
        <v>9.9888028527260757E-5</v>
      </c>
      <c r="W674">
        <v>6.554127442461857E-4</v>
      </c>
      <c r="X674">
        <v>1.8035586437930076E-3</v>
      </c>
      <c r="Y674">
        <v>2.9982092925263172E-4</v>
      </c>
      <c r="Z674">
        <v>5.7494963419183235E-4</v>
      </c>
      <c r="AA674">
        <v>0</v>
      </c>
      <c r="AB674">
        <v>0</v>
      </c>
      <c r="AC674">
        <v>6.554127442461857E-4</v>
      </c>
      <c r="AD674">
        <v>1.8035586437930076E-3</v>
      </c>
      <c r="AE674">
        <v>2.9982092925263172E-4</v>
      </c>
      <c r="AF674">
        <v>5.7494963419183235E-4</v>
      </c>
      <c r="AG674">
        <v>0</v>
      </c>
      <c r="AH674">
        <v>0</v>
      </c>
      <c r="AI674">
        <v>9.0334055804779231E-4</v>
      </c>
      <c r="AJ674">
        <v>3.754803319531444E-3</v>
      </c>
      <c r="AK674">
        <v>3.8361045091042916E-4</v>
      </c>
      <c r="AL674">
        <v>7.9549125125643791E-4</v>
      </c>
      <c r="AM674">
        <v>2.1305720123680062E-3</v>
      </c>
      <c r="AN674">
        <v>9.9888028527260757E-5</v>
      </c>
      <c r="AO674">
        <v>9.0334055804779231E-4</v>
      </c>
      <c r="AP674">
        <v>3.754803319531444E-3</v>
      </c>
      <c r="AQ674">
        <v>3.8361045091042916E-4</v>
      </c>
      <c r="AR674">
        <v>7.9549125125643791E-4</v>
      </c>
      <c r="AS674">
        <v>2.1305720123680062E-3</v>
      </c>
      <c r="AT674">
        <v>9.9888028527260757E-5</v>
      </c>
    </row>
    <row r="675" spans="1:46" x14ac:dyDescent="0.25">
      <c r="A675" s="21"/>
      <c r="B675" s="227" t="s">
        <v>227</v>
      </c>
      <c r="C675" s="18" t="s">
        <v>224</v>
      </c>
      <c r="D675">
        <v>1.9512446757384363E-3</v>
      </c>
      <c r="E675">
        <v>1.9512446757384363E-3</v>
      </c>
      <c r="F675">
        <v>1.8035586437930076E-3</v>
      </c>
      <c r="G675">
        <v>1.8035586437930076E-3</v>
      </c>
      <c r="H675">
        <v>3.754803319531444E-3</v>
      </c>
      <c r="I675">
        <v>3.754803319531444E-3</v>
      </c>
      <c r="K675">
        <v>1.9512446757384363E-3</v>
      </c>
      <c r="L675">
        <v>8.3789521657797424E-5</v>
      </c>
      <c r="M675">
        <v>2.2054161706460559E-4</v>
      </c>
      <c r="N675">
        <v>2.1305720123680062E-3</v>
      </c>
      <c r="O675">
        <v>9.9888028527260757E-5</v>
      </c>
      <c r="P675">
        <v>2.4792781380160667E-4</v>
      </c>
      <c r="Q675">
        <v>1.9512446757384363E-3</v>
      </c>
      <c r="R675">
        <v>8.3789521657797424E-5</v>
      </c>
      <c r="S675">
        <v>2.2054161706460559E-4</v>
      </c>
      <c r="T675">
        <v>2.1305720123680062E-3</v>
      </c>
      <c r="U675">
        <v>9.9888028527260757E-5</v>
      </c>
      <c r="V675">
        <v>2.4792781380160667E-4</v>
      </c>
      <c r="W675">
        <v>1.8035586437930076E-3</v>
      </c>
      <c r="X675">
        <v>2.9982092925263172E-4</v>
      </c>
      <c r="Y675">
        <v>5.7494963419183235E-4</v>
      </c>
      <c r="Z675">
        <v>0</v>
      </c>
      <c r="AA675">
        <v>0</v>
      </c>
      <c r="AB675">
        <v>0</v>
      </c>
      <c r="AC675">
        <v>1.8035586437930076E-3</v>
      </c>
      <c r="AD675">
        <v>2.9982092925263172E-4</v>
      </c>
      <c r="AE675">
        <v>5.7494963419183235E-4</v>
      </c>
      <c r="AF675">
        <v>0</v>
      </c>
      <c r="AG675">
        <v>0</v>
      </c>
      <c r="AH675">
        <v>0</v>
      </c>
      <c r="AI675">
        <v>3.754803319531444E-3</v>
      </c>
      <c r="AJ675">
        <v>3.8361045091042916E-4</v>
      </c>
      <c r="AK675">
        <v>7.9549125125643791E-4</v>
      </c>
      <c r="AL675">
        <v>2.1305720123680062E-3</v>
      </c>
      <c r="AM675">
        <v>9.9888028527260757E-5</v>
      </c>
      <c r="AN675">
        <v>2.4792781380160667E-4</v>
      </c>
      <c r="AO675">
        <v>3.754803319531444E-3</v>
      </c>
      <c r="AP675">
        <v>3.8361045091042916E-4</v>
      </c>
      <c r="AQ675">
        <v>7.9549125125643791E-4</v>
      </c>
      <c r="AR675">
        <v>2.1305720123680062E-3</v>
      </c>
      <c r="AS675">
        <v>9.9888028527260757E-5</v>
      </c>
      <c r="AT675">
        <v>2.4792781380160667E-4</v>
      </c>
    </row>
    <row r="676" spans="1:46" x14ac:dyDescent="0.25">
      <c r="A676" s="21"/>
      <c r="B676" s="227"/>
      <c r="C676" s="18" t="s">
        <v>225</v>
      </c>
      <c r="D676">
        <v>8.3789521657797424E-5</v>
      </c>
      <c r="E676">
        <v>8.3789521657797424E-5</v>
      </c>
      <c r="F676">
        <v>2.9982092925263172E-4</v>
      </c>
      <c r="G676">
        <v>2.9982092925263172E-4</v>
      </c>
      <c r="H676">
        <v>3.8361045091042916E-4</v>
      </c>
      <c r="I676">
        <v>3.8361045091042916E-4</v>
      </c>
      <c r="K676">
        <v>8.3789521657797424E-5</v>
      </c>
      <c r="L676">
        <v>2.2054161706460559E-4</v>
      </c>
      <c r="M676">
        <v>2.1305720123680062E-3</v>
      </c>
      <c r="N676">
        <v>9.9888028527260757E-5</v>
      </c>
      <c r="O676">
        <v>2.4792781380160667E-4</v>
      </c>
      <c r="P676">
        <v>1.9512446757384363E-3</v>
      </c>
      <c r="Q676">
        <v>8.3789521657797424E-5</v>
      </c>
      <c r="R676">
        <v>2.2054161706460559E-4</v>
      </c>
      <c r="S676">
        <v>2.1305720123680062E-3</v>
      </c>
      <c r="T676">
        <v>9.9888028527260757E-5</v>
      </c>
      <c r="U676">
        <v>2.4792781380160667E-4</v>
      </c>
      <c r="V676">
        <v>1.9512446757384363E-3</v>
      </c>
      <c r="W676">
        <v>2.9982092925263172E-4</v>
      </c>
      <c r="X676">
        <v>5.7494963419183235E-4</v>
      </c>
      <c r="Y676">
        <v>0</v>
      </c>
      <c r="Z676">
        <v>0</v>
      </c>
      <c r="AA676">
        <v>0</v>
      </c>
      <c r="AB676">
        <v>0</v>
      </c>
      <c r="AC676">
        <v>2.9982092925263172E-4</v>
      </c>
      <c r="AD676">
        <v>5.7494963419183235E-4</v>
      </c>
      <c r="AE676">
        <v>0</v>
      </c>
      <c r="AF676">
        <v>0</v>
      </c>
      <c r="AG676">
        <v>0</v>
      </c>
      <c r="AH676">
        <v>0</v>
      </c>
      <c r="AI676">
        <v>3.8361045091042916E-4</v>
      </c>
      <c r="AJ676">
        <v>7.9549125125643791E-4</v>
      </c>
      <c r="AK676">
        <v>2.1305720123680062E-3</v>
      </c>
      <c r="AL676">
        <v>9.9888028527260757E-5</v>
      </c>
      <c r="AM676">
        <v>2.4792781380160667E-4</v>
      </c>
      <c r="AN676">
        <v>1.9512446757384363E-3</v>
      </c>
      <c r="AO676">
        <v>3.8361045091042916E-4</v>
      </c>
      <c r="AP676">
        <v>7.9549125125643791E-4</v>
      </c>
      <c r="AQ676">
        <v>2.1305720123680062E-3</v>
      </c>
      <c r="AR676">
        <v>9.9888028527260757E-5</v>
      </c>
      <c r="AS676">
        <v>2.4792781380160667E-4</v>
      </c>
      <c r="AT676">
        <v>1.9512446757384363E-3</v>
      </c>
    </row>
    <row r="677" spans="1:46" x14ac:dyDescent="0.25">
      <c r="A677" s="21"/>
      <c r="B677" s="227"/>
      <c r="C677" s="18" t="s">
        <v>226</v>
      </c>
      <c r="D677">
        <v>2.2054161706460559E-4</v>
      </c>
      <c r="E677">
        <v>2.2054161706460559E-4</v>
      </c>
      <c r="F677">
        <v>5.7494963419183235E-4</v>
      </c>
      <c r="G677">
        <v>5.7494963419183235E-4</v>
      </c>
      <c r="H677">
        <v>7.9549125125643791E-4</v>
      </c>
      <c r="I677">
        <v>7.9549125125643791E-4</v>
      </c>
      <c r="K677">
        <v>2.2054161706460559E-4</v>
      </c>
      <c r="L677">
        <v>2.1305720123680062E-3</v>
      </c>
      <c r="M677">
        <v>9.9888028527260757E-5</v>
      </c>
      <c r="N677">
        <v>2.4792781380160667E-4</v>
      </c>
      <c r="O677">
        <v>1.9512446757384363E-3</v>
      </c>
      <c r="P677">
        <v>8.3789521657797424E-5</v>
      </c>
      <c r="Q677">
        <v>2.2054161706460559E-4</v>
      </c>
      <c r="R677">
        <v>2.1305720123680062E-3</v>
      </c>
      <c r="S677">
        <v>9.9888028527260757E-5</v>
      </c>
      <c r="T677">
        <v>2.4792781380160667E-4</v>
      </c>
      <c r="U677">
        <v>1.9512446757384363E-3</v>
      </c>
      <c r="V677">
        <v>8.3789521657797424E-5</v>
      </c>
      <c r="W677">
        <v>5.7494963419183235E-4</v>
      </c>
      <c r="X677">
        <v>0</v>
      </c>
      <c r="Y677">
        <v>0</v>
      </c>
      <c r="Z677">
        <v>0</v>
      </c>
      <c r="AA677">
        <v>0</v>
      </c>
      <c r="AB677">
        <v>0</v>
      </c>
      <c r="AC677">
        <v>5.7494963419183235E-4</v>
      </c>
      <c r="AD677">
        <v>0</v>
      </c>
      <c r="AE677">
        <v>0</v>
      </c>
      <c r="AF677">
        <v>0</v>
      </c>
      <c r="AG677">
        <v>0</v>
      </c>
      <c r="AH677">
        <v>0</v>
      </c>
      <c r="AI677">
        <v>7.9549125125643791E-4</v>
      </c>
      <c r="AJ677">
        <v>2.1305720123680062E-3</v>
      </c>
      <c r="AK677">
        <v>9.9888028527260757E-5</v>
      </c>
      <c r="AL677">
        <v>2.4792781380160667E-4</v>
      </c>
      <c r="AM677">
        <v>1.9512446757384363E-3</v>
      </c>
      <c r="AN677">
        <v>8.3789521657797424E-5</v>
      </c>
      <c r="AO677">
        <v>7.9549125125643791E-4</v>
      </c>
      <c r="AP677">
        <v>2.1305720123680062E-3</v>
      </c>
      <c r="AQ677">
        <v>9.9888028527260757E-5</v>
      </c>
      <c r="AR677">
        <v>2.4792781380160667E-4</v>
      </c>
      <c r="AS677">
        <v>1.9512446757384363E-3</v>
      </c>
      <c r="AT677">
        <v>8.3789521657797424E-5</v>
      </c>
    </row>
    <row r="678" spans="1:46" x14ac:dyDescent="0.25">
      <c r="A678" s="21" t="s">
        <v>173</v>
      </c>
      <c r="B678" s="227" t="s">
        <v>223</v>
      </c>
      <c r="C678" s="18" t="s">
        <v>224</v>
      </c>
      <c r="D678">
        <v>2.1305720123680062E-3</v>
      </c>
      <c r="E678">
        <v>2.1305720123680062E-3</v>
      </c>
      <c r="F678">
        <v>0</v>
      </c>
      <c r="G678">
        <v>0</v>
      </c>
      <c r="H678">
        <v>2.1305720123680062E-3</v>
      </c>
      <c r="I678">
        <v>2.1305720123680062E-3</v>
      </c>
      <c r="K678">
        <v>2.1305720123680062E-3</v>
      </c>
      <c r="L678">
        <v>9.9888028527260757E-5</v>
      </c>
      <c r="M678">
        <v>2.4792781380160667E-4</v>
      </c>
      <c r="N678">
        <v>1.9512446757384363E-3</v>
      </c>
      <c r="O678">
        <v>8.3789521657797424E-5</v>
      </c>
      <c r="P678">
        <v>2.2054161706460559E-4</v>
      </c>
      <c r="Q678">
        <v>2.1305720123680062E-3</v>
      </c>
      <c r="R678">
        <v>9.9888028527260757E-5</v>
      </c>
      <c r="S678">
        <v>2.4792781380160667E-4</v>
      </c>
      <c r="T678">
        <v>1.9512446757384363E-3</v>
      </c>
      <c r="U678">
        <v>8.3789521657797424E-5</v>
      </c>
      <c r="V678">
        <v>2.2054161706460559E-4</v>
      </c>
      <c r="W678">
        <v>0</v>
      </c>
      <c r="X678">
        <v>0</v>
      </c>
      <c r="Y678">
        <v>0</v>
      </c>
      <c r="Z678">
        <v>0</v>
      </c>
      <c r="AA678">
        <v>0</v>
      </c>
      <c r="AB678">
        <v>0</v>
      </c>
      <c r="AC678">
        <v>0</v>
      </c>
      <c r="AD678">
        <v>0</v>
      </c>
      <c r="AE678">
        <v>0</v>
      </c>
      <c r="AF678">
        <v>0</v>
      </c>
      <c r="AG678">
        <v>0</v>
      </c>
      <c r="AH678">
        <v>0</v>
      </c>
      <c r="AI678">
        <v>2.1305720123680062E-3</v>
      </c>
      <c r="AJ678">
        <v>9.9888028527260757E-5</v>
      </c>
      <c r="AK678">
        <v>2.4792781380160667E-4</v>
      </c>
      <c r="AL678">
        <v>1.9512446757384363E-3</v>
      </c>
      <c r="AM678">
        <v>8.3789521657797424E-5</v>
      </c>
      <c r="AN678">
        <v>2.2054161706460559E-4</v>
      </c>
      <c r="AO678">
        <v>2.1305720123680062E-3</v>
      </c>
      <c r="AP678">
        <v>9.9888028527260757E-5</v>
      </c>
      <c r="AQ678">
        <v>2.4792781380160667E-4</v>
      </c>
      <c r="AR678">
        <v>1.9512446757384363E-3</v>
      </c>
      <c r="AS678">
        <v>8.3789521657797424E-5</v>
      </c>
      <c r="AT678">
        <v>2.2054161706460559E-4</v>
      </c>
    </row>
    <row r="679" spans="1:46" x14ac:dyDescent="0.25">
      <c r="A679" s="21"/>
      <c r="B679" s="227"/>
      <c r="C679" s="18" t="s">
        <v>225</v>
      </c>
      <c r="D679">
        <v>9.9888028527260757E-5</v>
      </c>
      <c r="E679">
        <v>9.9888028527260757E-5</v>
      </c>
      <c r="F679">
        <v>0</v>
      </c>
      <c r="G679">
        <v>0</v>
      </c>
      <c r="H679">
        <v>9.9888028527260757E-5</v>
      </c>
      <c r="I679">
        <v>9.9888028527260757E-5</v>
      </c>
      <c r="K679">
        <v>9.9888028527260757E-5</v>
      </c>
      <c r="L679">
        <v>2.4792781380160667E-4</v>
      </c>
      <c r="M679">
        <v>1.9512446757384363E-3</v>
      </c>
      <c r="N679">
        <v>8.3789521657797424E-5</v>
      </c>
      <c r="O679">
        <v>2.2054161706460559E-4</v>
      </c>
      <c r="P679">
        <v>2.1305720123680062E-3</v>
      </c>
      <c r="Q679">
        <v>9.9888028527260757E-5</v>
      </c>
      <c r="R679">
        <v>2.4792781380160667E-4</v>
      </c>
      <c r="S679">
        <v>1.9512446757384363E-3</v>
      </c>
      <c r="T679">
        <v>8.3789521657797424E-5</v>
      </c>
      <c r="U679">
        <v>2.2054161706460559E-4</v>
      </c>
      <c r="V679">
        <v>2.1305720123680062E-3</v>
      </c>
      <c r="W679">
        <v>0</v>
      </c>
      <c r="X679">
        <v>0</v>
      </c>
      <c r="Y679">
        <v>0</v>
      </c>
      <c r="Z679">
        <v>0</v>
      </c>
      <c r="AA679">
        <v>0</v>
      </c>
      <c r="AB679">
        <v>1.2996463343039773E-3</v>
      </c>
      <c r="AC679">
        <v>0</v>
      </c>
      <c r="AD679">
        <v>0</v>
      </c>
      <c r="AE679">
        <v>0</v>
      </c>
      <c r="AF679">
        <v>0</v>
      </c>
      <c r="AG679">
        <v>0</v>
      </c>
      <c r="AH679">
        <v>1.2996463343039773E-3</v>
      </c>
      <c r="AI679">
        <v>9.9888028527260757E-5</v>
      </c>
      <c r="AJ679">
        <v>2.4792781380160667E-4</v>
      </c>
      <c r="AK679">
        <v>1.9512446757384363E-3</v>
      </c>
      <c r="AL679">
        <v>8.3789521657797424E-5</v>
      </c>
      <c r="AM679">
        <v>2.2054161706460559E-4</v>
      </c>
      <c r="AN679">
        <v>3.4302183466719833E-3</v>
      </c>
      <c r="AO679">
        <v>9.9888028527260757E-5</v>
      </c>
      <c r="AP679">
        <v>2.4792781380160667E-4</v>
      </c>
      <c r="AQ679">
        <v>1.9512446757384363E-3</v>
      </c>
      <c r="AR679">
        <v>8.3789521657797424E-5</v>
      </c>
      <c r="AS679">
        <v>2.2054161706460559E-4</v>
      </c>
      <c r="AT679">
        <v>3.4302183466719833E-3</v>
      </c>
    </row>
    <row r="680" spans="1:46" x14ac:dyDescent="0.25">
      <c r="A680" s="21"/>
      <c r="B680" s="227"/>
      <c r="C680" s="18" t="s">
        <v>226</v>
      </c>
      <c r="D680">
        <v>2.4792781380160667E-4</v>
      </c>
      <c r="E680">
        <v>2.4792781380160667E-4</v>
      </c>
      <c r="F680">
        <v>0</v>
      </c>
      <c r="G680">
        <v>0</v>
      </c>
      <c r="H680">
        <v>2.4792781380160667E-4</v>
      </c>
      <c r="I680">
        <v>2.4792781380160667E-4</v>
      </c>
      <c r="K680">
        <v>2.4792781380160667E-4</v>
      </c>
      <c r="L680">
        <v>1.9512446757384363E-3</v>
      </c>
      <c r="M680">
        <v>8.3789521657797424E-5</v>
      </c>
      <c r="N680">
        <v>2.2054161706460559E-4</v>
      </c>
      <c r="O680">
        <v>2.1305720123680062E-3</v>
      </c>
      <c r="P680">
        <v>9.9888028527260757E-5</v>
      </c>
      <c r="Q680">
        <v>2.4792781380160667E-4</v>
      </c>
      <c r="R680">
        <v>1.9512446757384363E-3</v>
      </c>
      <c r="S680">
        <v>8.3789521657797424E-5</v>
      </c>
      <c r="T680">
        <v>2.2054161706460559E-4</v>
      </c>
      <c r="U680">
        <v>2.1305720123680062E-3</v>
      </c>
      <c r="V680">
        <v>9.9888028527260757E-5</v>
      </c>
      <c r="W680">
        <v>0</v>
      </c>
      <c r="X680">
        <v>0</v>
      </c>
      <c r="Y680">
        <v>0</v>
      </c>
      <c r="Z680">
        <v>0</v>
      </c>
      <c r="AA680">
        <v>1.2996463343039773E-3</v>
      </c>
      <c r="AB680">
        <v>2.1799889515645185E-4</v>
      </c>
      <c r="AC680">
        <v>0</v>
      </c>
      <c r="AD680">
        <v>0</v>
      </c>
      <c r="AE680">
        <v>0</v>
      </c>
      <c r="AF680">
        <v>0</v>
      </c>
      <c r="AG680">
        <v>1.2996463343039773E-3</v>
      </c>
      <c r="AH680">
        <v>2.1799889515645185E-4</v>
      </c>
      <c r="AI680">
        <v>2.4792781380160667E-4</v>
      </c>
      <c r="AJ680">
        <v>1.9512446757384363E-3</v>
      </c>
      <c r="AK680">
        <v>8.3789521657797424E-5</v>
      </c>
      <c r="AL680">
        <v>2.2054161706460559E-4</v>
      </c>
      <c r="AM680">
        <v>3.4302183466719833E-3</v>
      </c>
      <c r="AN680">
        <v>3.178869236837126E-4</v>
      </c>
      <c r="AO680">
        <v>2.4792781380160667E-4</v>
      </c>
      <c r="AP680">
        <v>1.9512446757384363E-3</v>
      </c>
      <c r="AQ680">
        <v>8.3789521657797424E-5</v>
      </c>
      <c r="AR680">
        <v>2.2054161706460559E-4</v>
      </c>
      <c r="AS680">
        <v>3.4302183466719833E-3</v>
      </c>
      <c r="AT680">
        <v>3.178869236837126E-4</v>
      </c>
    </row>
    <row r="681" spans="1:46" x14ac:dyDescent="0.25">
      <c r="A681" s="21"/>
      <c r="B681" s="227" t="s">
        <v>227</v>
      </c>
      <c r="C681" s="18" t="s">
        <v>224</v>
      </c>
      <c r="D681">
        <v>1.9512446757384363E-3</v>
      </c>
      <c r="E681">
        <v>1.9512446757384363E-3</v>
      </c>
      <c r="F681">
        <v>0</v>
      </c>
      <c r="G681">
        <v>0</v>
      </c>
      <c r="H681">
        <v>1.9512446757384363E-3</v>
      </c>
      <c r="I681">
        <v>1.9512446757384363E-3</v>
      </c>
      <c r="K681">
        <v>1.9512446757384363E-3</v>
      </c>
      <c r="L681">
        <v>8.3789521657797424E-5</v>
      </c>
      <c r="M681">
        <v>2.2054161706460559E-4</v>
      </c>
      <c r="N681">
        <v>2.1305720123680062E-3</v>
      </c>
      <c r="O681">
        <v>9.9888028527260757E-5</v>
      </c>
      <c r="P681">
        <v>2.4792781380160667E-4</v>
      </c>
      <c r="Q681">
        <v>1.9512446757384363E-3</v>
      </c>
      <c r="R681">
        <v>8.3789521657797424E-5</v>
      </c>
      <c r="S681">
        <v>2.2054161706460559E-4</v>
      </c>
      <c r="T681">
        <v>2.1305720123680062E-3</v>
      </c>
      <c r="U681">
        <v>9.9888028527260757E-5</v>
      </c>
      <c r="V681">
        <v>2.4792781380160667E-4</v>
      </c>
      <c r="W681">
        <v>0</v>
      </c>
      <c r="X681">
        <v>0</v>
      </c>
      <c r="Y681">
        <v>0</v>
      </c>
      <c r="Z681">
        <v>1.2996463343039773E-3</v>
      </c>
      <c r="AA681">
        <v>2.1799889515645185E-4</v>
      </c>
      <c r="AB681">
        <v>4.1197372495474526E-4</v>
      </c>
      <c r="AC681">
        <v>0</v>
      </c>
      <c r="AD681">
        <v>0</v>
      </c>
      <c r="AE681">
        <v>0</v>
      </c>
      <c r="AF681">
        <v>1.2996463343039773E-3</v>
      </c>
      <c r="AG681">
        <v>2.1799889515645185E-4</v>
      </c>
      <c r="AH681">
        <v>4.1197372495474526E-4</v>
      </c>
      <c r="AI681">
        <v>1.9512446757384363E-3</v>
      </c>
      <c r="AJ681">
        <v>8.3789521657797424E-5</v>
      </c>
      <c r="AK681">
        <v>2.2054161706460559E-4</v>
      </c>
      <c r="AL681">
        <v>3.4302183466719833E-3</v>
      </c>
      <c r="AM681">
        <v>3.178869236837126E-4</v>
      </c>
      <c r="AN681">
        <v>6.5990153875635188E-4</v>
      </c>
      <c r="AO681">
        <v>1.9512446757384363E-3</v>
      </c>
      <c r="AP681">
        <v>8.3789521657797424E-5</v>
      </c>
      <c r="AQ681">
        <v>2.2054161706460559E-4</v>
      </c>
      <c r="AR681">
        <v>3.4302183466719833E-3</v>
      </c>
      <c r="AS681">
        <v>3.178869236837126E-4</v>
      </c>
      <c r="AT681">
        <v>6.5990153875635188E-4</v>
      </c>
    </row>
    <row r="682" spans="1:46" x14ac:dyDescent="0.25">
      <c r="A682" s="21"/>
      <c r="B682" s="227"/>
      <c r="C682" s="18" t="s">
        <v>225</v>
      </c>
      <c r="D682">
        <v>8.3789521657797424E-5</v>
      </c>
      <c r="E682">
        <v>8.3789521657797424E-5</v>
      </c>
      <c r="F682">
        <v>0</v>
      </c>
      <c r="G682">
        <v>0</v>
      </c>
      <c r="H682">
        <v>8.3789521657797424E-5</v>
      </c>
      <c r="I682">
        <v>8.3789521657797424E-5</v>
      </c>
      <c r="K682">
        <v>8.3789521657797424E-5</v>
      </c>
      <c r="L682">
        <v>2.2054161706460559E-4</v>
      </c>
      <c r="M682">
        <v>2.1305720123680062E-3</v>
      </c>
      <c r="N682">
        <v>9.9888028527260757E-5</v>
      </c>
      <c r="O682">
        <v>2.4792781380160667E-4</v>
      </c>
      <c r="P682">
        <v>1.9512446757384363E-3</v>
      </c>
      <c r="Q682">
        <v>8.3789521657797424E-5</v>
      </c>
      <c r="R682">
        <v>2.2054161706460559E-4</v>
      </c>
      <c r="S682">
        <v>2.1305720123680062E-3</v>
      </c>
      <c r="T682">
        <v>9.9888028527260757E-5</v>
      </c>
      <c r="U682">
        <v>2.4792781380160667E-4</v>
      </c>
      <c r="V682">
        <v>1.9512446757384363E-3</v>
      </c>
      <c r="W682">
        <v>0</v>
      </c>
      <c r="X682">
        <v>0</v>
      </c>
      <c r="Y682">
        <v>1.2996463343039773E-3</v>
      </c>
      <c r="Z682">
        <v>2.1799889515645185E-4</v>
      </c>
      <c r="AA682">
        <v>4.1197372495474526E-4</v>
      </c>
      <c r="AB682">
        <v>1.133665433241319E-3</v>
      </c>
      <c r="AC682">
        <v>0</v>
      </c>
      <c r="AD682">
        <v>0</v>
      </c>
      <c r="AE682">
        <v>1.2996463343039773E-3</v>
      </c>
      <c r="AF682">
        <v>2.1799889515645185E-4</v>
      </c>
      <c r="AG682">
        <v>4.1197372495474526E-4</v>
      </c>
      <c r="AH682">
        <v>1.133665433241319E-3</v>
      </c>
      <c r="AI682">
        <v>8.3789521657797424E-5</v>
      </c>
      <c r="AJ682">
        <v>2.2054161706460559E-4</v>
      </c>
      <c r="AK682">
        <v>3.4302183466719833E-3</v>
      </c>
      <c r="AL682">
        <v>3.178869236837126E-4</v>
      </c>
      <c r="AM682">
        <v>6.5990153875635188E-4</v>
      </c>
      <c r="AN682">
        <v>3.0849101089797555E-3</v>
      </c>
      <c r="AO682">
        <v>8.3789521657797424E-5</v>
      </c>
      <c r="AP682">
        <v>2.2054161706460559E-4</v>
      </c>
      <c r="AQ682">
        <v>3.4302183466719833E-3</v>
      </c>
      <c r="AR682">
        <v>3.178869236837126E-4</v>
      </c>
      <c r="AS682">
        <v>6.5990153875635188E-4</v>
      </c>
      <c r="AT682">
        <v>3.0849101089797555E-3</v>
      </c>
    </row>
    <row r="683" spans="1:46" x14ac:dyDescent="0.25">
      <c r="A683" s="21"/>
      <c r="B683" s="227"/>
      <c r="C683" s="18" t="s">
        <v>226</v>
      </c>
      <c r="D683">
        <v>2.2054161706460559E-4</v>
      </c>
      <c r="E683">
        <v>2.2054161706460559E-4</v>
      </c>
      <c r="F683">
        <v>0</v>
      </c>
      <c r="G683">
        <v>0</v>
      </c>
      <c r="H683">
        <v>2.2054161706460559E-4</v>
      </c>
      <c r="I683">
        <v>2.2054161706460559E-4</v>
      </c>
      <c r="K683">
        <v>2.2054161706460559E-4</v>
      </c>
      <c r="L683">
        <v>2.1305720123680062E-3</v>
      </c>
      <c r="M683">
        <v>9.9888028527260757E-5</v>
      </c>
      <c r="N683">
        <v>2.4792781380160667E-4</v>
      </c>
      <c r="O683">
        <v>1.9512446757384363E-3</v>
      </c>
      <c r="P683">
        <v>8.3789521657797424E-5</v>
      </c>
      <c r="Q683">
        <v>2.2054161706460559E-4</v>
      </c>
      <c r="R683">
        <v>2.1305720123680062E-3</v>
      </c>
      <c r="S683">
        <v>9.9888028527260757E-5</v>
      </c>
      <c r="T683">
        <v>2.4792781380160667E-4</v>
      </c>
      <c r="U683">
        <v>1.9512446757384363E-3</v>
      </c>
      <c r="V683">
        <v>8.3789521657797424E-5</v>
      </c>
      <c r="W683">
        <v>0</v>
      </c>
      <c r="X683">
        <v>1.2996463343039773E-3</v>
      </c>
      <c r="Y683">
        <v>2.1799889515645185E-4</v>
      </c>
      <c r="Z683">
        <v>4.1197372495474526E-4</v>
      </c>
      <c r="AA683">
        <v>1.133665433241319E-3</v>
      </c>
      <c r="AB683">
        <v>1.8845886981593991E-4</v>
      </c>
      <c r="AC683">
        <v>0</v>
      </c>
      <c r="AD683">
        <v>1.2996463343039773E-3</v>
      </c>
      <c r="AE683">
        <v>2.1799889515645185E-4</v>
      </c>
      <c r="AF683">
        <v>4.1197372495474526E-4</v>
      </c>
      <c r="AG683">
        <v>1.133665433241319E-3</v>
      </c>
      <c r="AH683">
        <v>1.8845886981593991E-4</v>
      </c>
      <c r="AI683">
        <v>2.2054161706460559E-4</v>
      </c>
      <c r="AJ683">
        <v>3.4302183466719833E-3</v>
      </c>
      <c r="AK683">
        <v>3.178869236837126E-4</v>
      </c>
      <c r="AL683">
        <v>6.5990153875635188E-4</v>
      </c>
      <c r="AM683">
        <v>3.0849101089797555E-3</v>
      </c>
      <c r="AN683">
        <v>2.7224839147373732E-4</v>
      </c>
      <c r="AO683">
        <v>2.2054161706460559E-4</v>
      </c>
      <c r="AP683">
        <v>3.4302183466719833E-3</v>
      </c>
      <c r="AQ683">
        <v>3.178869236837126E-4</v>
      </c>
      <c r="AR683">
        <v>6.5990153875635188E-4</v>
      </c>
      <c r="AS683">
        <v>3.0849101089797555E-3</v>
      </c>
      <c r="AT683">
        <v>2.7224839147373732E-4</v>
      </c>
    </row>
    <row r="684" spans="1:46" x14ac:dyDescent="0.25">
      <c r="A684" s="21" t="s">
        <v>174</v>
      </c>
      <c r="B684" s="227" t="s">
        <v>223</v>
      </c>
      <c r="C684" s="18" t="s">
        <v>224</v>
      </c>
      <c r="D684">
        <v>2.1305720123680062E-3</v>
      </c>
      <c r="E684">
        <v>2.1305720123680062E-3</v>
      </c>
      <c r="F684">
        <v>1.2996463343039773E-3</v>
      </c>
      <c r="G684">
        <v>1.2996463343039773E-3</v>
      </c>
      <c r="H684">
        <v>3.4302183466719833E-3</v>
      </c>
      <c r="I684">
        <v>3.4302183466719833E-3</v>
      </c>
      <c r="K684">
        <v>2.1305720123680062E-3</v>
      </c>
      <c r="L684">
        <v>9.9888028527260757E-5</v>
      </c>
      <c r="M684">
        <v>2.4792781380160667E-4</v>
      </c>
      <c r="N684">
        <v>1.9512446757384363E-3</v>
      </c>
      <c r="O684">
        <v>8.3789521657797424E-5</v>
      </c>
      <c r="P684">
        <v>2.2054161706460559E-4</v>
      </c>
      <c r="Q684">
        <v>2.1305720123680062E-3</v>
      </c>
      <c r="R684">
        <v>9.9888028527260757E-5</v>
      </c>
      <c r="S684">
        <v>2.4792781380160667E-4</v>
      </c>
      <c r="T684">
        <v>1.9512446757384363E-3</v>
      </c>
      <c r="U684">
        <v>8.3789521657797424E-5</v>
      </c>
      <c r="V684">
        <v>2.2054161706460559E-4</v>
      </c>
      <c r="W684">
        <v>1.2996463343039773E-3</v>
      </c>
      <c r="X684">
        <v>2.1799889515645185E-4</v>
      </c>
      <c r="Y684">
        <v>4.1197372495474526E-4</v>
      </c>
      <c r="Z684">
        <v>1.133665433241319E-3</v>
      </c>
      <c r="AA684">
        <v>1.8845886981593991E-4</v>
      </c>
      <c r="AB684">
        <v>3.6139691292058027E-4</v>
      </c>
      <c r="AC684">
        <v>1.2996463343039773E-3</v>
      </c>
      <c r="AD684">
        <v>2.1799889515645185E-4</v>
      </c>
      <c r="AE684">
        <v>4.1197372495474526E-4</v>
      </c>
      <c r="AF684">
        <v>1.133665433241319E-3</v>
      </c>
      <c r="AG684">
        <v>1.8845886981593991E-4</v>
      </c>
      <c r="AH684">
        <v>3.6139691292058027E-4</v>
      </c>
      <c r="AI684">
        <v>3.4302183466719833E-3</v>
      </c>
      <c r="AJ684">
        <v>3.178869236837126E-4</v>
      </c>
      <c r="AK684">
        <v>6.5990153875635188E-4</v>
      </c>
      <c r="AL684">
        <v>3.0849101089797555E-3</v>
      </c>
      <c r="AM684">
        <v>2.7224839147373732E-4</v>
      </c>
      <c r="AN684">
        <v>5.8193852998518589E-4</v>
      </c>
      <c r="AO684">
        <v>3.4302183466719833E-3</v>
      </c>
      <c r="AP684">
        <v>3.178869236837126E-4</v>
      </c>
      <c r="AQ684">
        <v>6.5990153875635188E-4</v>
      </c>
      <c r="AR684">
        <v>3.0849101089797555E-3</v>
      </c>
      <c r="AS684">
        <v>2.7224839147373732E-4</v>
      </c>
      <c r="AT684">
        <v>5.8193852998518589E-4</v>
      </c>
    </row>
    <row r="685" spans="1:46" x14ac:dyDescent="0.25">
      <c r="A685" s="21"/>
      <c r="B685" s="227"/>
      <c r="C685" s="18" t="s">
        <v>225</v>
      </c>
      <c r="D685">
        <v>9.9888028527260757E-5</v>
      </c>
      <c r="E685">
        <v>9.9888028527260757E-5</v>
      </c>
      <c r="F685">
        <v>2.1799889515645185E-4</v>
      </c>
      <c r="G685">
        <v>2.1799889515645185E-4</v>
      </c>
      <c r="H685">
        <v>3.178869236837126E-4</v>
      </c>
      <c r="I685">
        <v>3.178869236837126E-4</v>
      </c>
      <c r="K685">
        <v>9.9888028527260757E-5</v>
      </c>
      <c r="L685">
        <v>2.4792781380160667E-4</v>
      </c>
      <c r="M685">
        <v>1.9512446757384363E-3</v>
      </c>
      <c r="N685">
        <v>8.3789521657797424E-5</v>
      </c>
      <c r="O685">
        <v>2.2054161706460559E-4</v>
      </c>
      <c r="P685">
        <v>1.0652860061840031E-3</v>
      </c>
      <c r="Q685">
        <v>9.9888028527260757E-5</v>
      </c>
      <c r="R685">
        <v>2.4792781380160667E-4</v>
      </c>
      <c r="S685">
        <v>1.9512446757384363E-3</v>
      </c>
      <c r="T685">
        <v>8.3789521657797424E-5</v>
      </c>
      <c r="U685">
        <v>2.2054161706460559E-4</v>
      </c>
      <c r="V685">
        <v>1.0652860061840031E-3</v>
      </c>
      <c r="W685">
        <v>2.1799889515645185E-4</v>
      </c>
      <c r="X685">
        <v>4.1197372495474526E-4</v>
      </c>
      <c r="Y685">
        <v>1.133665433241319E-3</v>
      </c>
      <c r="Z685">
        <v>1.8845886981593991E-4</v>
      </c>
      <c r="AA685">
        <v>3.6139691292058027E-4</v>
      </c>
      <c r="AB685">
        <v>1.4177960010588843E-3</v>
      </c>
      <c r="AC685">
        <v>2.1799889515645185E-4</v>
      </c>
      <c r="AD685">
        <v>4.1197372495474526E-4</v>
      </c>
      <c r="AE685">
        <v>1.133665433241319E-3</v>
      </c>
      <c r="AF685">
        <v>1.8845886981593991E-4</v>
      </c>
      <c r="AG685">
        <v>3.6139691292058027E-4</v>
      </c>
      <c r="AH685">
        <v>1.4177960010588843E-3</v>
      </c>
      <c r="AI685">
        <v>3.178869236837126E-4</v>
      </c>
      <c r="AJ685">
        <v>6.5990153875635188E-4</v>
      </c>
      <c r="AK685">
        <v>3.0849101089797555E-3</v>
      </c>
      <c r="AL685">
        <v>2.7224839147373732E-4</v>
      </c>
      <c r="AM685">
        <v>5.8193852998518589E-4</v>
      </c>
      <c r="AN685">
        <v>2.4830820072428875E-3</v>
      </c>
      <c r="AO685">
        <v>3.178869236837126E-4</v>
      </c>
      <c r="AP685">
        <v>6.5990153875635188E-4</v>
      </c>
      <c r="AQ685">
        <v>3.0849101089797555E-3</v>
      </c>
      <c r="AR685">
        <v>2.7224839147373732E-4</v>
      </c>
      <c r="AS685">
        <v>5.8193852998518589E-4</v>
      </c>
      <c r="AT685">
        <v>2.4830820072428875E-3</v>
      </c>
    </row>
    <row r="686" spans="1:46" x14ac:dyDescent="0.25">
      <c r="A686" s="21"/>
      <c r="B686" s="227"/>
      <c r="C686" s="18" t="s">
        <v>226</v>
      </c>
      <c r="D686">
        <v>2.4792781380160667E-4</v>
      </c>
      <c r="E686">
        <v>2.4792781380160667E-4</v>
      </c>
      <c r="F686">
        <v>4.1197372495474526E-4</v>
      </c>
      <c r="G686">
        <v>4.1197372495474526E-4</v>
      </c>
      <c r="H686">
        <v>6.5990153875635188E-4</v>
      </c>
      <c r="I686">
        <v>6.5990153875635188E-4</v>
      </c>
      <c r="K686">
        <v>2.4792781380160667E-4</v>
      </c>
      <c r="L686">
        <v>1.9512446757384363E-3</v>
      </c>
      <c r="M686">
        <v>8.3789521657797424E-5</v>
      </c>
      <c r="N686">
        <v>2.2054161706460559E-4</v>
      </c>
      <c r="O686">
        <v>1.0652860061840031E-3</v>
      </c>
      <c r="P686">
        <v>4.9944014263630378E-5</v>
      </c>
      <c r="Q686">
        <v>2.4792781380160667E-4</v>
      </c>
      <c r="R686">
        <v>1.9512446757384363E-3</v>
      </c>
      <c r="S686">
        <v>8.3789521657797424E-5</v>
      </c>
      <c r="T686">
        <v>2.2054161706460559E-4</v>
      </c>
      <c r="U686">
        <v>1.0652860061840031E-3</v>
      </c>
      <c r="V686">
        <v>4.9944014263630378E-5</v>
      </c>
      <c r="W686">
        <v>4.1197372495474526E-4</v>
      </c>
      <c r="X686">
        <v>1.133665433241319E-3</v>
      </c>
      <c r="Y686">
        <v>1.8845886981593991E-4</v>
      </c>
      <c r="Z686">
        <v>3.6139691292058027E-4</v>
      </c>
      <c r="AA686">
        <v>1.4177960010588843E-3</v>
      </c>
      <c r="AB686">
        <v>2.3781697653431108E-4</v>
      </c>
      <c r="AC686">
        <v>4.1197372495474526E-4</v>
      </c>
      <c r="AD686">
        <v>1.133665433241319E-3</v>
      </c>
      <c r="AE686">
        <v>1.8845886981593991E-4</v>
      </c>
      <c r="AF686">
        <v>3.6139691292058027E-4</v>
      </c>
      <c r="AG686">
        <v>1.4177960010588843E-3</v>
      </c>
      <c r="AH686">
        <v>2.3781697653431108E-4</v>
      </c>
      <c r="AI686">
        <v>6.5990153875635188E-4</v>
      </c>
      <c r="AJ686">
        <v>3.0849101089797555E-3</v>
      </c>
      <c r="AK686">
        <v>2.7224839147373732E-4</v>
      </c>
      <c r="AL686">
        <v>5.8193852998518589E-4</v>
      </c>
      <c r="AM686">
        <v>2.4830820072428875E-3</v>
      </c>
      <c r="AN686">
        <v>2.8776099079794149E-4</v>
      </c>
      <c r="AO686">
        <v>6.5990153875635188E-4</v>
      </c>
      <c r="AP686">
        <v>3.0849101089797555E-3</v>
      </c>
      <c r="AQ686">
        <v>2.7224839147373732E-4</v>
      </c>
      <c r="AR686">
        <v>5.8193852998518589E-4</v>
      </c>
      <c r="AS686">
        <v>2.4830820072428875E-3</v>
      </c>
      <c r="AT686">
        <v>2.8776099079794149E-4</v>
      </c>
    </row>
    <row r="687" spans="1:46" x14ac:dyDescent="0.25">
      <c r="A687" s="21"/>
      <c r="B687" s="227" t="s">
        <v>227</v>
      </c>
      <c r="C687" s="18" t="s">
        <v>224</v>
      </c>
      <c r="D687">
        <v>1.9512446757384363E-3</v>
      </c>
      <c r="E687">
        <v>1.9512446757384363E-3</v>
      </c>
      <c r="F687">
        <v>1.133665433241319E-3</v>
      </c>
      <c r="G687">
        <v>1.133665433241319E-3</v>
      </c>
      <c r="H687">
        <v>3.0849101089797555E-3</v>
      </c>
      <c r="I687">
        <v>3.0849101089797555E-3</v>
      </c>
      <c r="K687">
        <v>1.9512446757384363E-3</v>
      </c>
      <c r="L687">
        <v>8.3789521657797424E-5</v>
      </c>
      <c r="M687">
        <v>2.2054161706460559E-4</v>
      </c>
      <c r="N687">
        <v>1.0652860061840031E-3</v>
      </c>
      <c r="O687">
        <v>4.9944014263630378E-5</v>
      </c>
      <c r="P687">
        <v>1.2396390690080333E-4</v>
      </c>
      <c r="Q687">
        <v>1.9512446757384363E-3</v>
      </c>
      <c r="R687">
        <v>8.3789521657797424E-5</v>
      </c>
      <c r="S687">
        <v>2.2054161706460559E-4</v>
      </c>
      <c r="T687">
        <v>1.0652860061840031E-3</v>
      </c>
      <c r="U687">
        <v>4.9944014263630378E-5</v>
      </c>
      <c r="V687">
        <v>1.2396390690080333E-4</v>
      </c>
      <c r="W687">
        <v>1.133665433241319E-3</v>
      </c>
      <c r="X687">
        <v>1.8845886981593991E-4</v>
      </c>
      <c r="Y687">
        <v>3.6139691292058027E-4</v>
      </c>
      <c r="Z687">
        <v>1.4177960010588843E-3</v>
      </c>
      <c r="AA687">
        <v>2.3781697653431108E-4</v>
      </c>
      <c r="AB687">
        <v>4.4942588176881296E-4</v>
      </c>
      <c r="AC687">
        <v>1.133665433241319E-3</v>
      </c>
      <c r="AD687">
        <v>1.8845886981593991E-4</v>
      </c>
      <c r="AE687">
        <v>3.6139691292058027E-4</v>
      </c>
      <c r="AF687">
        <v>1.4177960010588843E-3</v>
      </c>
      <c r="AG687">
        <v>2.3781697653431108E-4</v>
      </c>
      <c r="AH687">
        <v>4.4942588176881296E-4</v>
      </c>
      <c r="AI687">
        <v>3.0849101089797555E-3</v>
      </c>
      <c r="AJ687">
        <v>2.7224839147373732E-4</v>
      </c>
      <c r="AK687">
        <v>5.8193852998518589E-4</v>
      </c>
      <c r="AL687">
        <v>2.4830820072428875E-3</v>
      </c>
      <c r="AM687">
        <v>2.8776099079794149E-4</v>
      </c>
      <c r="AN687">
        <v>5.7338978866961626E-4</v>
      </c>
      <c r="AO687">
        <v>3.0849101089797555E-3</v>
      </c>
      <c r="AP687">
        <v>2.7224839147373732E-4</v>
      </c>
      <c r="AQ687">
        <v>5.8193852998518589E-4</v>
      </c>
      <c r="AR687">
        <v>2.4830820072428875E-3</v>
      </c>
      <c r="AS687">
        <v>2.8776099079794149E-4</v>
      </c>
      <c r="AT687">
        <v>5.7338978866961626E-4</v>
      </c>
    </row>
    <row r="688" spans="1:46" x14ac:dyDescent="0.25">
      <c r="A688" s="21"/>
      <c r="B688" s="227"/>
      <c r="C688" s="18" t="s">
        <v>225</v>
      </c>
      <c r="D688">
        <v>8.3789521657797424E-5</v>
      </c>
      <c r="E688">
        <v>8.3789521657797424E-5</v>
      </c>
      <c r="F688">
        <v>1.8845886981593991E-4</v>
      </c>
      <c r="G688">
        <v>1.8845886981593991E-4</v>
      </c>
      <c r="H688">
        <v>2.7224839147373732E-4</v>
      </c>
      <c r="I688">
        <v>2.7224839147373732E-4</v>
      </c>
      <c r="K688">
        <v>8.3789521657797424E-5</v>
      </c>
      <c r="L688">
        <v>2.2054161706460559E-4</v>
      </c>
      <c r="M688">
        <v>1.0652860061840031E-3</v>
      </c>
      <c r="N688">
        <v>4.9944014263630378E-5</v>
      </c>
      <c r="O688">
        <v>1.2396390690080333E-4</v>
      </c>
      <c r="P688">
        <v>9.7562233786921816E-4</v>
      </c>
      <c r="Q688">
        <v>8.3789521657797424E-5</v>
      </c>
      <c r="R688">
        <v>2.2054161706460559E-4</v>
      </c>
      <c r="S688">
        <v>1.0652860061840031E-3</v>
      </c>
      <c r="T688">
        <v>4.9944014263630378E-5</v>
      </c>
      <c r="U688">
        <v>1.2396390690080333E-4</v>
      </c>
      <c r="V688">
        <v>9.7562233786921816E-4</v>
      </c>
      <c r="W688">
        <v>1.8845886981593991E-4</v>
      </c>
      <c r="X688">
        <v>3.6139691292058027E-4</v>
      </c>
      <c r="Y688">
        <v>1.4177960010588843E-3</v>
      </c>
      <c r="Z688">
        <v>2.3781697653431108E-4</v>
      </c>
      <c r="AA688">
        <v>4.4942588176881296E-4</v>
      </c>
      <c r="AB688">
        <v>1.2367259271723479E-3</v>
      </c>
      <c r="AC688">
        <v>1.8845886981593991E-4</v>
      </c>
      <c r="AD688">
        <v>3.6139691292058027E-4</v>
      </c>
      <c r="AE688">
        <v>1.4177960010588843E-3</v>
      </c>
      <c r="AF688">
        <v>2.3781697653431108E-4</v>
      </c>
      <c r="AG688">
        <v>4.4942588176881296E-4</v>
      </c>
      <c r="AH688">
        <v>1.2367259271723479E-3</v>
      </c>
      <c r="AI688">
        <v>2.7224839147373732E-4</v>
      </c>
      <c r="AJ688">
        <v>5.8193852998518589E-4</v>
      </c>
      <c r="AK688">
        <v>2.4830820072428875E-3</v>
      </c>
      <c r="AL688">
        <v>2.8776099079794149E-4</v>
      </c>
      <c r="AM688">
        <v>5.7338978866961626E-4</v>
      </c>
      <c r="AN688">
        <v>2.2123482650415662E-3</v>
      </c>
      <c r="AO688">
        <v>2.7224839147373732E-4</v>
      </c>
      <c r="AP688">
        <v>5.8193852998518589E-4</v>
      </c>
      <c r="AQ688">
        <v>2.4830820072428875E-3</v>
      </c>
      <c r="AR688">
        <v>2.8776099079794149E-4</v>
      </c>
      <c r="AS688">
        <v>5.7338978866961626E-4</v>
      </c>
      <c r="AT688">
        <v>2.2123482650415662E-3</v>
      </c>
    </row>
    <row r="689" spans="1:46" x14ac:dyDescent="0.25">
      <c r="A689" s="21"/>
      <c r="B689" s="227"/>
      <c r="C689" s="18" t="s">
        <v>226</v>
      </c>
      <c r="D689">
        <v>2.2054161706460559E-4</v>
      </c>
      <c r="E689">
        <v>2.2054161706460559E-4</v>
      </c>
      <c r="F689">
        <v>3.6139691292058027E-4</v>
      </c>
      <c r="G689">
        <v>3.6139691292058027E-4</v>
      </c>
      <c r="H689">
        <v>5.8193852998518589E-4</v>
      </c>
      <c r="I689">
        <v>5.8193852998518589E-4</v>
      </c>
      <c r="K689">
        <v>2.2054161706460559E-4</v>
      </c>
      <c r="L689">
        <v>1.0652860061840031E-3</v>
      </c>
      <c r="M689">
        <v>4.9944014263630378E-5</v>
      </c>
      <c r="N689">
        <v>1.2396390690080333E-4</v>
      </c>
      <c r="O689">
        <v>9.7562233786921816E-4</v>
      </c>
      <c r="P689">
        <v>4.1894760828898712E-5</v>
      </c>
      <c r="Q689">
        <v>2.2054161706460559E-4</v>
      </c>
      <c r="R689">
        <v>1.0652860061840031E-3</v>
      </c>
      <c r="S689">
        <v>4.9944014263630378E-5</v>
      </c>
      <c r="T689">
        <v>1.2396390690080333E-4</v>
      </c>
      <c r="U689">
        <v>9.7562233786921816E-4</v>
      </c>
      <c r="V689">
        <v>4.1894760828898712E-5</v>
      </c>
      <c r="W689">
        <v>3.6139691292058027E-4</v>
      </c>
      <c r="X689">
        <v>1.4177960010588843E-3</v>
      </c>
      <c r="Y689">
        <v>2.3781697653431108E-4</v>
      </c>
      <c r="Z689">
        <v>4.4942588176881296E-4</v>
      </c>
      <c r="AA689">
        <v>1.2367259271723479E-3</v>
      </c>
      <c r="AB689">
        <v>2.0559149434466173E-4</v>
      </c>
      <c r="AC689">
        <v>3.6139691292058027E-4</v>
      </c>
      <c r="AD689">
        <v>1.4177960010588843E-3</v>
      </c>
      <c r="AE689">
        <v>2.3781697653431108E-4</v>
      </c>
      <c r="AF689">
        <v>4.4942588176881296E-4</v>
      </c>
      <c r="AG689">
        <v>1.2367259271723479E-3</v>
      </c>
      <c r="AH689">
        <v>2.0559149434466173E-4</v>
      </c>
      <c r="AI689">
        <v>5.8193852998518589E-4</v>
      </c>
      <c r="AJ689">
        <v>2.4830820072428875E-3</v>
      </c>
      <c r="AK689">
        <v>2.8776099079794149E-4</v>
      </c>
      <c r="AL689">
        <v>5.7338978866961626E-4</v>
      </c>
      <c r="AM689">
        <v>2.2123482650415662E-3</v>
      </c>
      <c r="AN689">
        <v>2.4748625517356045E-4</v>
      </c>
      <c r="AO689">
        <v>5.8193852998518589E-4</v>
      </c>
      <c r="AP689">
        <v>2.4830820072428875E-3</v>
      </c>
      <c r="AQ689">
        <v>2.8776099079794149E-4</v>
      </c>
      <c r="AR689">
        <v>5.7338978866961626E-4</v>
      </c>
      <c r="AS689">
        <v>2.2123482650415662E-3</v>
      </c>
      <c r="AT689">
        <v>2.4748625517356045E-4</v>
      </c>
    </row>
    <row r="690" spans="1:46" x14ac:dyDescent="0.25">
      <c r="A690" s="21" t="s">
        <v>175</v>
      </c>
      <c r="B690" s="227" t="s">
        <v>223</v>
      </c>
      <c r="C690" s="18" t="s">
        <v>224</v>
      </c>
      <c r="D690">
        <v>1.0652860061840031E-3</v>
      </c>
      <c r="E690">
        <v>1.0652860061840031E-3</v>
      </c>
      <c r="F690">
        <v>1.4177960010588843E-3</v>
      </c>
      <c r="G690">
        <v>1.4177960010588843E-3</v>
      </c>
      <c r="H690">
        <v>2.4830820072428875E-3</v>
      </c>
      <c r="I690">
        <v>2.4830820072428875E-3</v>
      </c>
      <c r="K690">
        <v>1.0652860061840031E-3</v>
      </c>
      <c r="L690">
        <v>4.9944014263630378E-5</v>
      </c>
      <c r="M690">
        <v>1.2396390690080333E-4</v>
      </c>
      <c r="N690">
        <v>9.7562233786921816E-4</v>
      </c>
      <c r="O690">
        <v>4.1894760828898712E-5</v>
      </c>
      <c r="P690">
        <v>1.102708085323028E-4</v>
      </c>
      <c r="Q690">
        <v>1.0652860061840031E-3</v>
      </c>
      <c r="R690">
        <v>4.9944014263630378E-5</v>
      </c>
      <c r="S690">
        <v>1.2396390690080333E-4</v>
      </c>
      <c r="T690">
        <v>9.7562233786921816E-4</v>
      </c>
      <c r="U690">
        <v>4.1894760828898712E-5</v>
      </c>
      <c r="V690">
        <v>1.102708085323028E-4</v>
      </c>
      <c r="W690">
        <v>1.4177960010588843E-3</v>
      </c>
      <c r="X690">
        <v>2.3781697653431108E-4</v>
      </c>
      <c r="Y690">
        <v>4.4942588176881296E-4</v>
      </c>
      <c r="Z690">
        <v>1.2367259271723479E-3</v>
      </c>
      <c r="AA690">
        <v>2.0559149434466173E-4</v>
      </c>
      <c r="AB690">
        <v>3.9425117773154213E-4</v>
      </c>
      <c r="AC690">
        <v>1.4177960010588843E-3</v>
      </c>
      <c r="AD690">
        <v>2.3781697653431108E-4</v>
      </c>
      <c r="AE690">
        <v>4.4942588176881296E-4</v>
      </c>
      <c r="AF690">
        <v>1.2367259271723479E-3</v>
      </c>
      <c r="AG690">
        <v>2.0559149434466173E-4</v>
      </c>
      <c r="AH690">
        <v>3.9425117773154213E-4</v>
      </c>
      <c r="AI690">
        <v>2.4830820072428875E-3</v>
      </c>
      <c r="AJ690">
        <v>2.8776099079794149E-4</v>
      </c>
      <c r="AK690">
        <v>5.7338978866961626E-4</v>
      </c>
      <c r="AL690">
        <v>2.2123482650415662E-3</v>
      </c>
      <c r="AM690">
        <v>2.4748625517356045E-4</v>
      </c>
      <c r="AN690">
        <v>5.0452198626384497E-4</v>
      </c>
      <c r="AO690">
        <v>2.4830820072428875E-3</v>
      </c>
      <c r="AP690">
        <v>2.8776099079794149E-4</v>
      </c>
      <c r="AQ690">
        <v>5.7338978866961626E-4</v>
      </c>
      <c r="AR690">
        <v>2.2123482650415662E-3</v>
      </c>
      <c r="AS690">
        <v>2.4748625517356045E-4</v>
      </c>
      <c r="AT690">
        <v>5.0452198626384497E-4</v>
      </c>
    </row>
    <row r="691" spans="1:46" x14ac:dyDescent="0.25">
      <c r="A691" s="21"/>
      <c r="B691" s="227"/>
      <c r="C691" s="18" t="s">
        <v>225</v>
      </c>
      <c r="D691">
        <v>4.9944014263630378E-5</v>
      </c>
      <c r="E691">
        <v>4.9944014263630378E-5</v>
      </c>
      <c r="F691">
        <v>2.3781697653431108E-4</v>
      </c>
      <c r="G691">
        <v>2.3781697653431108E-4</v>
      </c>
      <c r="H691">
        <v>2.8776099079794149E-4</v>
      </c>
      <c r="I691">
        <v>2.8776099079794149E-4</v>
      </c>
      <c r="K691">
        <v>4.9944014263630378E-5</v>
      </c>
      <c r="L691">
        <v>1.2396390690080333E-4</v>
      </c>
      <c r="M691">
        <v>9.7562233786921816E-4</v>
      </c>
      <c r="N691">
        <v>4.1894760828898712E-5</v>
      </c>
      <c r="O691">
        <v>1.102708085323028E-4</v>
      </c>
      <c r="P691">
        <v>1.5808844331770606E-2</v>
      </c>
      <c r="Q691">
        <v>4.9944014263630378E-5</v>
      </c>
      <c r="R691">
        <v>1.2396390690080333E-4</v>
      </c>
      <c r="S691">
        <v>9.7562233786921816E-4</v>
      </c>
      <c r="T691">
        <v>4.1894760828898712E-5</v>
      </c>
      <c r="U691">
        <v>1.102708085323028E-4</v>
      </c>
      <c r="V691">
        <v>1.5808844331770606E-2</v>
      </c>
      <c r="W691">
        <v>2.3781697653431108E-4</v>
      </c>
      <c r="X691">
        <v>4.4942588176881296E-4</v>
      </c>
      <c r="Y691">
        <v>1.2367259271723479E-3</v>
      </c>
      <c r="Z691">
        <v>2.0559149434466173E-4</v>
      </c>
      <c r="AA691">
        <v>3.9425117773154213E-4</v>
      </c>
      <c r="AB691">
        <v>1.1814966675490704E-6</v>
      </c>
      <c r="AC691">
        <v>2.3781697653431108E-4</v>
      </c>
      <c r="AD691">
        <v>4.4942588176881296E-4</v>
      </c>
      <c r="AE691">
        <v>1.2367259271723479E-3</v>
      </c>
      <c r="AF691">
        <v>2.0559149434466173E-4</v>
      </c>
      <c r="AG691">
        <v>3.9425117773154213E-4</v>
      </c>
      <c r="AH691">
        <v>1.1814966675490704E-6</v>
      </c>
      <c r="AI691">
        <v>2.8776099079794149E-4</v>
      </c>
      <c r="AJ691">
        <v>5.7338978866961626E-4</v>
      </c>
      <c r="AK691">
        <v>2.2123482650415662E-3</v>
      </c>
      <c r="AL691">
        <v>2.4748625517356045E-4</v>
      </c>
      <c r="AM691">
        <v>5.0452198626384497E-4</v>
      </c>
      <c r="AN691">
        <v>1.5810025828438157E-2</v>
      </c>
      <c r="AO691">
        <v>2.8776099079794149E-4</v>
      </c>
      <c r="AP691">
        <v>5.7338978866961626E-4</v>
      </c>
      <c r="AQ691">
        <v>2.2123482650415662E-3</v>
      </c>
      <c r="AR691">
        <v>2.4748625517356045E-4</v>
      </c>
      <c r="AS691">
        <v>5.0452198626384497E-4</v>
      </c>
      <c r="AT691">
        <v>1.5810025828438157E-2</v>
      </c>
    </row>
    <row r="692" spans="1:46" x14ac:dyDescent="0.25">
      <c r="A692" s="21"/>
      <c r="B692" s="227"/>
      <c r="C692" s="18" t="s">
        <v>226</v>
      </c>
      <c r="D692">
        <v>1.2396390690080333E-4</v>
      </c>
      <c r="E692">
        <v>1.2396390690080333E-4</v>
      </c>
      <c r="F692">
        <v>4.4942588176881296E-4</v>
      </c>
      <c r="G692">
        <v>4.4942588176881296E-4</v>
      </c>
      <c r="H692">
        <v>5.7338978866961626E-4</v>
      </c>
      <c r="I692">
        <v>5.7338978866961626E-4</v>
      </c>
      <c r="K692">
        <v>1.2396390690080333E-4</v>
      </c>
      <c r="L692">
        <v>9.7562233786921816E-4</v>
      </c>
      <c r="M692">
        <v>4.1894760828898712E-5</v>
      </c>
      <c r="N692">
        <v>1.102708085323028E-4</v>
      </c>
      <c r="O692">
        <v>1.5808844331770606E-2</v>
      </c>
      <c r="P692">
        <v>7.4116917167227488E-4</v>
      </c>
      <c r="Q692">
        <v>1.2396390690080333E-4</v>
      </c>
      <c r="R692">
        <v>9.7562233786921816E-4</v>
      </c>
      <c r="S692">
        <v>4.1894760828898712E-5</v>
      </c>
      <c r="T692">
        <v>1.102708085323028E-4</v>
      </c>
      <c r="U692">
        <v>1.5808844331770606E-2</v>
      </c>
      <c r="V692">
        <v>7.4116917167227488E-4</v>
      </c>
      <c r="W692">
        <v>4.4942588176881296E-4</v>
      </c>
      <c r="X692">
        <v>1.2367259271723479E-3</v>
      </c>
      <c r="Y692">
        <v>2.0559149434466173E-4</v>
      </c>
      <c r="Z692">
        <v>3.9425117773154213E-4</v>
      </c>
      <c r="AA692">
        <v>1.1814966675490704E-6</v>
      </c>
      <c r="AB692">
        <v>1.9818081377859261E-7</v>
      </c>
      <c r="AC692">
        <v>4.4942588176881296E-4</v>
      </c>
      <c r="AD692">
        <v>1.2367259271723479E-3</v>
      </c>
      <c r="AE692">
        <v>2.0559149434466173E-4</v>
      </c>
      <c r="AF692">
        <v>3.9425117773154213E-4</v>
      </c>
      <c r="AG692">
        <v>1.1814966675490704E-6</v>
      </c>
      <c r="AH692">
        <v>1.9818081377859261E-7</v>
      </c>
      <c r="AI692">
        <v>5.7338978866961626E-4</v>
      </c>
      <c r="AJ692">
        <v>2.2123482650415662E-3</v>
      </c>
      <c r="AK692">
        <v>2.4748625517356045E-4</v>
      </c>
      <c r="AL692">
        <v>5.0452198626384497E-4</v>
      </c>
      <c r="AM692">
        <v>1.5810025828438157E-2</v>
      </c>
      <c r="AN692">
        <v>7.4136735248605352E-4</v>
      </c>
      <c r="AO692">
        <v>5.7338978866961626E-4</v>
      </c>
      <c r="AP692">
        <v>2.2123482650415662E-3</v>
      </c>
      <c r="AQ692">
        <v>2.4748625517356045E-4</v>
      </c>
      <c r="AR692">
        <v>5.0452198626384497E-4</v>
      </c>
      <c r="AS692">
        <v>1.5810025828438157E-2</v>
      </c>
      <c r="AT692">
        <v>7.4136735248605352E-4</v>
      </c>
    </row>
    <row r="693" spans="1:46" x14ac:dyDescent="0.25">
      <c r="A693" s="21"/>
      <c r="B693" s="227" t="s">
        <v>227</v>
      </c>
      <c r="C693" s="18" t="s">
        <v>224</v>
      </c>
      <c r="D693">
        <v>9.7562233786921816E-4</v>
      </c>
      <c r="E693">
        <v>9.7562233786921816E-4</v>
      </c>
      <c r="F693">
        <v>1.2367259271723479E-3</v>
      </c>
      <c r="G693">
        <v>1.2367259271723479E-3</v>
      </c>
      <c r="H693">
        <v>2.2123482650415662E-3</v>
      </c>
      <c r="I693">
        <v>2.2123482650415662E-3</v>
      </c>
      <c r="K693">
        <v>9.7562233786921816E-4</v>
      </c>
      <c r="L693">
        <v>4.1894760828898712E-5</v>
      </c>
      <c r="M693">
        <v>1.102708085323028E-4</v>
      </c>
      <c r="N693">
        <v>1.5808844331770606E-2</v>
      </c>
      <c r="O693">
        <v>7.4116917167227488E-4</v>
      </c>
      <c r="P693">
        <v>1.8396243784079217E-3</v>
      </c>
      <c r="Q693">
        <v>9.7562233786921816E-4</v>
      </c>
      <c r="R693">
        <v>4.1894760828898712E-5</v>
      </c>
      <c r="S693">
        <v>1.102708085323028E-4</v>
      </c>
      <c r="T693">
        <v>1.5808844331770606E-2</v>
      </c>
      <c r="U693">
        <v>7.4116917167227488E-4</v>
      </c>
      <c r="V693">
        <v>1.8396243784079217E-3</v>
      </c>
      <c r="W693">
        <v>1.2367259271723479E-3</v>
      </c>
      <c r="X693">
        <v>2.0559149434466173E-4</v>
      </c>
      <c r="Y693">
        <v>3.9425117773154213E-4</v>
      </c>
      <c r="Z693">
        <v>1.1814966675490704E-6</v>
      </c>
      <c r="AA693">
        <v>1.9818081377859261E-7</v>
      </c>
      <c r="AB693">
        <v>3.7452156814067753E-7</v>
      </c>
      <c r="AC693">
        <v>1.2367259271723479E-3</v>
      </c>
      <c r="AD693">
        <v>2.0559149434466173E-4</v>
      </c>
      <c r="AE693">
        <v>3.9425117773154213E-4</v>
      </c>
      <c r="AF693">
        <v>1.1814966675490704E-6</v>
      </c>
      <c r="AG693">
        <v>1.9818081377859261E-7</v>
      </c>
      <c r="AH693">
        <v>3.7452156814067753E-7</v>
      </c>
      <c r="AI693">
        <v>2.2123482650415662E-3</v>
      </c>
      <c r="AJ693">
        <v>2.4748625517356045E-4</v>
      </c>
      <c r="AK693">
        <v>5.0452198626384497E-4</v>
      </c>
      <c r="AL693">
        <v>1.5810025828438157E-2</v>
      </c>
      <c r="AM693">
        <v>7.4136735248605352E-4</v>
      </c>
      <c r="AN693">
        <v>1.8399988999760624E-3</v>
      </c>
      <c r="AO693">
        <v>2.2123482650415662E-3</v>
      </c>
      <c r="AP693">
        <v>2.4748625517356045E-4</v>
      </c>
      <c r="AQ693">
        <v>5.0452198626384497E-4</v>
      </c>
      <c r="AR693">
        <v>1.5810025828438157E-2</v>
      </c>
      <c r="AS693">
        <v>7.4136735248605352E-4</v>
      </c>
      <c r="AT693">
        <v>1.8399988999760624E-3</v>
      </c>
    </row>
    <row r="694" spans="1:46" x14ac:dyDescent="0.25">
      <c r="A694" s="21"/>
      <c r="B694" s="227"/>
      <c r="C694" s="18" t="s">
        <v>225</v>
      </c>
      <c r="D694">
        <v>4.1894760828898712E-5</v>
      </c>
      <c r="E694">
        <v>4.1894760828898712E-5</v>
      </c>
      <c r="F694">
        <v>2.0559149434466173E-4</v>
      </c>
      <c r="G694">
        <v>2.0559149434466173E-4</v>
      </c>
      <c r="H694">
        <v>2.4748625517356045E-4</v>
      </c>
      <c r="I694">
        <v>2.4748625517356045E-4</v>
      </c>
      <c r="K694">
        <v>4.1894760828898712E-5</v>
      </c>
      <c r="L694">
        <v>1.102708085323028E-4</v>
      </c>
      <c r="M694">
        <v>1.5808844331770606E-2</v>
      </c>
      <c r="N694">
        <v>7.4116917167227488E-4</v>
      </c>
      <c r="O694">
        <v>1.8396243784079217E-3</v>
      </c>
      <c r="P694">
        <v>1.4478235493979197E-2</v>
      </c>
      <c r="Q694">
        <v>4.1894760828898712E-5</v>
      </c>
      <c r="R694">
        <v>1.102708085323028E-4</v>
      </c>
      <c r="S694">
        <v>1.5808844331770606E-2</v>
      </c>
      <c r="T694">
        <v>7.4116917167227488E-4</v>
      </c>
      <c r="U694">
        <v>1.8396243784079217E-3</v>
      </c>
      <c r="V694">
        <v>1.4478235493979197E-2</v>
      </c>
      <c r="W694">
        <v>2.0559149434466173E-4</v>
      </c>
      <c r="X694">
        <v>3.9425117773154213E-4</v>
      </c>
      <c r="Y694">
        <v>1.1814966675490704E-6</v>
      </c>
      <c r="Z694">
        <v>1.9818081377859261E-7</v>
      </c>
      <c r="AA694">
        <v>3.7452156814067753E-7</v>
      </c>
      <c r="AB694">
        <v>1.0306049393102901E-6</v>
      </c>
      <c r="AC694">
        <v>2.0559149434466173E-4</v>
      </c>
      <c r="AD694">
        <v>3.9425117773154213E-4</v>
      </c>
      <c r="AE694">
        <v>1.1814966675490704E-6</v>
      </c>
      <c r="AF694">
        <v>1.9818081377859261E-7</v>
      </c>
      <c r="AG694">
        <v>3.7452156814067753E-7</v>
      </c>
      <c r="AH694">
        <v>1.0306049393102901E-6</v>
      </c>
      <c r="AI694">
        <v>2.4748625517356045E-4</v>
      </c>
      <c r="AJ694">
        <v>5.0452198626384497E-4</v>
      </c>
      <c r="AK694">
        <v>1.5810025828438157E-2</v>
      </c>
      <c r="AL694">
        <v>7.4136735248605352E-4</v>
      </c>
      <c r="AM694">
        <v>1.8399988999760624E-3</v>
      </c>
      <c r="AN694">
        <v>1.4479266098918506E-2</v>
      </c>
      <c r="AO694">
        <v>2.4748625517356045E-4</v>
      </c>
      <c r="AP694">
        <v>5.0452198626384497E-4</v>
      </c>
      <c r="AQ694">
        <v>1.5810025828438157E-2</v>
      </c>
      <c r="AR694">
        <v>7.4136735248605352E-4</v>
      </c>
      <c r="AS694">
        <v>1.8399988999760624E-3</v>
      </c>
      <c r="AT694">
        <v>1.4479266098918506E-2</v>
      </c>
    </row>
    <row r="695" spans="1:46" x14ac:dyDescent="0.25">
      <c r="A695" s="21"/>
      <c r="B695" s="227"/>
      <c r="C695" s="18" t="s">
        <v>226</v>
      </c>
      <c r="D695">
        <v>1.102708085323028E-4</v>
      </c>
      <c r="E695">
        <v>1.102708085323028E-4</v>
      </c>
      <c r="F695">
        <v>3.9425117773154213E-4</v>
      </c>
      <c r="G695">
        <v>3.9425117773154213E-4</v>
      </c>
      <c r="H695">
        <v>5.0452198626384497E-4</v>
      </c>
      <c r="I695">
        <v>5.0452198626384497E-4</v>
      </c>
      <c r="K695">
        <v>1.102708085323028E-4</v>
      </c>
      <c r="L695">
        <v>1.5808844331770606E-2</v>
      </c>
      <c r="M695">
        <v>7.4116917167227488E-4</v>
      </c>
      <c r="N695">
        <v>1.8396243784079217E-3</v>
      </c>
      <c r="O695">
        <v>1.4478235493979197E-2</v>
      </c>
      <c r="P695">
        <v>6.2171825070085694E-4</v>
      </c>
      <c r="Q695">
        <v>1.102708085323028E-4</v>
      </c>
      <c r="R695">
        <v>1.5808844331770606E-2</v>
      </c>
      <c r="S695">
        <v>7.4116917167227488E-4</v>
      </c>
      <c r="T695">
        <v>1.8396243784079217E-3</v>
      </c>
      <c r="U695">
        <v>1.4478235493979197E-2</v>
      </c>
      <c r="V695">
        <v>6.2171825070085694E-4</v>
      </c>
      <c r="W695">
        <v>3.9425117773154213E-4</v>
      </c>
      <c r="X695">
        <v>1.1814966675490704E-6</v>
      </c>
      <c r="Y695">
        <v>1.9818081377859261E-7</v>
      </c>
      <c r="Z695">
        <v>3.7452156814067753E-7</v>
      </c>
      <c r="AA695">
        <v>1.0306049393102901E-6</v>
      </c>
      <c r="AB695">
        <v>1.7132624528721812E-7</v>
      </c>
      <c r="AC695">
        <v>3.9425117773154213E-4</v>
      </c>
      <c r="AD695">
        <v>1.1814966675490704E-6</v>
      </c>
      <c r="AE695">
        <v>1.9818081377859261E-7</v>
      </c>
      <c r="AF695">
        <v>3.7452156814067753E-7</v>
      </c>
      <c r="AG695">
        <v>1.0306049393102901E-6</v>
      </c>
      <c r="AH695">
        <v>1.7132624528721812E-7</v>
      </c>
      <c r="AI695">
        <v>5.0452198626384497E-4</v>
      </c>
      <c r="AJ695">
        <v>1.5810025828438157E-2</v>
      </c>
      <c r="AK695">
        <v>7.4136735248605352E-4</v>
      </c>
      <c r="AL695">
        <v>1.8399988999760624E-3</v>
      </c>
      <c r="AM695">
        <v>1.4479266098918506E-2</v>
      </c>
      <c r="AN695">
        <v>6.2188957694614411E-4</v>
      </c>
      <c r="AO695">
        <v>5.0452198626384497E-4</v>
      </c>
      <c r="AP695">
        <v>1.5810025828438157E-2</v>
      </c>
      <c r="AQ695">
        <v>7.4136735248605352E-4</v>
      </c>
      <c r="AR695">
        <v>1.8399988999760624E-3</v>
      </c>
      <c r="AS695">
        <v>1.4479266098918506E-2</v>
      </c>
      <c r="AT695">
        <v>6.2188957694614411E-4</v>
      </c>
    </row>
    <row r="696" spans="1:46" x14ac:dyDescent="0.25">
      <c r="A696" s="21" t="s">
        <v>176</v>
      </c>
      <c r="B696" s="227" t="s">
        <v>223</v>
      </c>
      <c r="C696" s="18" t="s">
        <v>224</v>
      </c>
      <c r="D696">
        <v>1.5808844331770606E-2</v>
      </c>
      <c r="E696">
        <v>1.5808844331770606E-2</v>
      </c>
      <c r="F696">
        <v>1.1814966675490704E-6</v>
      </c>
      <c r="G696">
        <v>1.1814966675490704E-6</v>
      </c>
      <c r="H696">
        <v>1.5810025828438157E-2</v>
      </c>
      <c r="I696">
        <v>1.5810025828438157E-2</v>
      </c>
      <c r="K696">
        <v>1.5808844331770606E-2</v>
      </c>
      <c r="L696">
        <v>7.4116917167227488E-4</v>
      </c>
      <c r="M696">
        <v>1.8396243784079217E-3</v>
      </c>
      <c r="N696">
        <v>1.4478235493979197E-2</v>
      </c>
      <c r="O696">
        <v>6.2171825070085694E-4</v>
      </c>
      <c r="P696">
        <v>1.6364187986193735E-3</v>
      </c>
      <c r="Q696">
        <v>1.5808844331770606E-2</v>
      </c>
      <c r="R696">
        <v>7.4116917167227488E-4</v>
      </c>
      <c r="S696">
        <v>1.8396243784079217E-3</v>
      </c>
      <c r="T696">
        <v>1.4478235493979197E-2</v>
      </c>
      <c r="U696">
        <v>6.2171825070085694E-4</v>
      </c>
      <c r="V696">
        <v>1.6364187986193735E-3</v>
      </c>
      <c r="W696">
        <v>1.1814966675490704E-6</v>
      </c>
      <c r="X696">
        <v>1.9818081377859261E-7</v>
      </c>
      <c r="Y696">
        <v>3.7452156814067753E-7</v>
      </c>
      <c r="Z696">
        <v>1.0306049393102901E-6</v>
      </c>
      <c r="AA696">
        <v>1.7132624528721812E-7</v>
      </c>
      <c r="AB696">
        <v>3.2854264810961848E-7</v>
      </c>
      <c r="AC696">
        <v>1.1814966675490704E-6</v>
      </c>
      <c r="AD696">
        <v>1.9818081377859261E-7</v>
      </c>
      <c r="AE696">
        <v>3.7452156814067753E-7</v>
      </c>
      <c r="AF696">
        <v>1.0306049393102901E-6</v>
      </c>
      <c r="AG696">
        <v>1.7132624528721812E-7</v>
      </c>
      <c r="AH696">
        <v>3.2854264810961848E-7</v>
      </c>
      <c r="AI696">
        <v>1.5810025828438157E-2</v>
      </c>
      <c r="AJ696">
        <v>7.4136735248605352E-4</v>
      </c>
      <c r="AK696">
        <v>1.8399988999760624E-3</v>
      </c>
      <c r="AL696">
        <v>1.4479266098918506E-2</v>
      </c>
      <c r="AM696">
        <v>6.2188957694614411E-4</v>
      </c>
      <c r="AN696">
        <v>1.6367473412674831E-3</v>
      </c>
      <c r="AO696">
        <v>1.5810025828438157E-2</v>
      </c>
      <c r="AP696">
        <v>7.4136735248605352E-4</v>
      </c>
      <c r="AQ696">
        <v>1.8399988999760624E-3</v>
      </c>
      <c r="AR696">
        <v>1.4479266098918506E-2</v>
      </c>
      <c r="AS696">
        <v>6.2188957694614411E-4</v>
      </c>
      <c r="AT696">
        <v>1.6367473412674831E-3</v>
      </c>
    </row>
    <row r="697" spans="1:46" x14ac:dyDescent="0.25">
      <c r="A697" s="21"/>
      <c r="B697" s="227"/>
      <c r="C697" s="18" t="s">
        <v>225</v>
      </c>
      <c r="D697">
        <v>7.4116917167227488E-4</v>
      </c>
      <c r="E697">
        <v>7.4116917167227488E-4</v>
      </c>
      <c r="F697">
        <v>1.9818081377859261E-7</v>
      </c>
      <c r="G697">
        <v>1.9818081377859261E-7</v>
      </c>
      <c r="H697">
        <v>7.4136735248605352E-4</v>
      </c>
      <c r="I697">
        <v>7.4136735248605352E-4</v>
      </c>
      <c r="K697">
        <v>7.4116917167227488E-4</v>
      </c>
      <c r="L697">
        <v>1.8396243784079217E-3</v>
      </c>
      <c r="M697">
        <v>1.4478235493979197E-2</v>
      </c>
      <c r="N697">
        <v>6.2171825070085694E-4</v>
      </c>
      <c r="O697">
        <v>1.6364187986193735E-3</v>
      </c>
      <c r="Q697">
        <v>7.4116917167227488E-4</v>
      </c>
      <c r="R697">
        <v>1.8396243784079217E-3</v>
      </c>
      <c r="S697">
        <v>1.4478235493979197E-2</v>
      </c>
      <c r="T697">
        <v>6.2171825070085694E-4</v>
      </c>
      <c r="U697">
        <v>1.6364187986193735E-3</v>
      </c>
      <c r="W697">
        <v>1.9818081377859261E-7</v>
      </c>
      <c r="X697">
        <v>3.7452156814067753E-7</v>
      </c>
      <c r="Y697">
        <v>1.0306049393102901E-6</v>
      </c>
      <c r="Z697">
        <v>1.7132624528721812E-7</v>
      </c>
      <c r="AA697">
        <v>3.2854264810961848E-7</v>
      </c>
      <c r="AC697">
        <v>1.9818081377859261E-7</v>
      </c>
      <c r="AD697">
        <v>3.7452156814067753E-7</v>
      </c>
      <c r="AE697">
        <v>1.0306049393102901E-6</v>
      </c>
      <c r="AF697">
        <v>1.7132624528721812E-7</v>
      </c>
      <c r="AG697">
        <v>3.2854264810961848E-7</v>
      </c>
      <c r="AI697">
        <v>7.4136735248605352E-4</v>
      </c>
      <c r="AJ697">
        <v>1.8399988999760624E-3</v>
      </c>
      <c r="AK697">
        <v>1.4479266098918506E-2</v>
      </c>
      <c r="AL697">
        <v>6.2188957694614411E-4</v>
      </c>
      <c r="AM697">
        <v>1.6367473412674831E-3</v>
      </c>
      <c r="AO697">
        <v>7.4136735248605352E-4</v>
      </c>
      <c r="AP697">
        <v>1.8399988999760624E-3</v>
      </c>
      <c r="AQ697">
        <v>1.4479266098918506E-2</v>
      </c>
      <c r="AR697">
        <v>6.2188957694614411E-4</v>
      </c>
      <c r="AS697">
        <v>1.6367473412674831E-3</v>
      </c>
    </row>
    <row r="698" spans="1:46" x14ac:dyDescent="0.25">
      <c r="A698" s="21"/>
      <c r="B698" s="227"/>
      <c r="C698" s="18" t="s">
        <v>226</v>
      </c>
      <c r="D698">
        <v>1.8396243784079217E-3</v>
      </c>
      <c r="E698">
        <v>1.8396243784079217E-3</v>
      </c>
      <c r="F698">
        <v>3.7452156814067753E-7</v>
      </c>
      <c r="G698">
        <v>3.7452156814067753E-7</v>
      </c>
      <c r="H698">
        <v>1.8399988999760624E-3</v>
      </c>
      <c r="I698">
        <v>1.8399988999760624E-3</v>
      </c>
      <c r="K698">
        <v>1.8396243784079217E-3</v>
      </c>
      <c r="L698">
        <v>1.4478235493979197E-2</v>
      </c>
      <c r="M698">
        <v>6.2171825070085694E-4</v>
      </c>
      <c r="N698">
        <v>1.6364187986193735E-3</v>
      </c>
      <c r="Q698">
        <v>1.8396243784079217E-3</v>
      </c>
      <c r="R698">
        <v>1.4478235493979197E-2</v>
      </c>
      <c r="S698">
        <v>6.2171825070085694E-4</v>
      </c>
      <c r="T698">
        <v>1.6364187986193735E-3</v>
      </c>
      <c r="W698">
        <v>3.7452156814067753E-7</v>
      </c>
      <c r="X698">
        <v>1.0306049393102901E-6</v>
      </c>
      <c r="Y698">
        <v>1.7132624528721812E-7</v>
      </c>
      <c r="Z698">
        <v>3.2854264810961848E-7</v>
      </c>
      <c r="AC698">
        <v>3.7452156814067753E-7</v>
      </c>
      <c r="AD698">
        <v>1.0306049393102901E-6</v>
      </c>
      <c r="AE698">
        <v>1.7132624528721812E-7</v>
      </c>
      <c r="AF698">
        <v>3.2854264810961848E-7</v>
      </c>
      <c r="AI698">
        <v>1.8399988999760624E-3</v>
      </c>
      <c r="AJ698">
        <v>1.4479266098918506E-2</v>
      </c>
      <c r="AK698">
        <v>6.2188957694614411E-4</v>
      </c>
      <c r="AL698">
        <v>1.6367473412674831E-3</v>
      </c>
      <c r="AO698">
        <v>1.8399988999760624E-3</v>
      </c>
      <c r="AP698">
        <v>1.4479266098918506E-2</v>
      </c>
      <c r="AQ698">
        <v>6.2188957694614411E-4</v>
      </c>
      <c r="AR698">
        <v>1.6367473412674831E-3</v>
      </c>
    </row>
    <row r="699" spans="1:46" x14ac:dyDescent="0.25">
      <c r="A699" s="21"/>
      <c r="B699" s="227" t="s">
        <v>227</v>
      </c>
      <c r="C699" s="18" t="s">
        <v>224</v>
      </c>
      <c r="D699">
        <v>1.4478235493979197E-2</v>
      </c>
      <c r="E699">
        <v>1.4478235493979197E-2</v>
      </c>
      <c r="F699">
        <v>1.0306049393102901E-6</v>
      </c>
      <c r="G699">
        <v>1.0306049393102901E-6</v>
      </c>
      <c r="H699">
        <v>1.4479266098918506E-2</v>
      </c>
      <c r="I699">
        <v>1.4479266098918506E-2</v>
      </c>
      <c r="K699">
        <v>1.4478235493979197E-2</v>
      </c>
      <c r="L699">
        <v>6.2171825070085694E-4</v>
      </c>
      <c r="M699">
        <v>1.6364187986193735E-3</v>
      </c>
      <c r="Q699">
        <v>1.4478235493979197E-2</v>
      </c>
      <c r="R699">
        <v>6.2171825070085694E-4</v>
      </c>
      <c r="S699">
        <v>1.6364187986193735E-3</v>
      </c>
      <c r="W699">
        <v>1.0306049393102901E-6</v>
      </c>
      <c r="X699">
        <v>1.7132624528721812E-7</v>
      </c>
      <c r="Y699">
        <v>3.2854264810961848E-7</v>
      </c>
      <c r="AC699">
        <v>1.0306049393102901E-6</v>
      </c>
      <c r="AD699">
        <v>1.7132624528721812E-7</v>
      </c>
      <c r="AE699">
        <v>3.2854264810961848E-7</v>
      </c>
      <c r="AI699">
        <v>1.4479266098918506E-2</v>
      </c>
      <c r="AJ699">
        <v>6.2188957694614411E-4</v>
      </c>
      <c r="AK699">
        <v>1.6367473412674831E-3</v>
      </c>
      <c r="AO699">
        <v>1.4479266098918506E-2</v>
      </c>
      <c r="AP699">
        <v>6.2188957694614411E-4</v>
      </c>
      <c r="AQ699">
        <v>1.6367473412674831E-3</v>
      </c>
    </row>
    <row r="700" spans="1:46" x14ac:dyDescent="0.25">
      <c r="A700" s="21"/>
      <c r="B700" s="227"/>
      <c r="C700" s="18" t="s">
        <v>225</v>
      </c>
      <c r="D700">
        <v>6.2171825070085694E-4</v>
      </c>
      <c r="E700">
        <v>6.2171825070085694E-4</v>
      </c>
      <c r="F700">
        <v>1.7132624528721812E-7</v>
      </c>
      <c r="G700">
        <v>1.7132624528721812E-7</v>
      </c>
      <c r="H700">
        <v>6.2188957694614411E-4</v>
      </c>
      <c r="I700">
        <v>6.2188957694614411E-4</v>
      </c>
      <c r="K700">
        <v>6.2171825070085694E-4</v>
      </c>
      <c r="L700">
        <v>1.6364187986193735E-3</v>
      </c>
      <c r="Q700">
        <v>6.2171825070085694E-4</v>
      </c>
      <c r="R700">
        <v>1.6364187986193735E-3</v>
      </c>
      <c r="W700">
        <v>1.7132624528721812E-7</v>
      </c>
      <c r="X700">
        <v>3.2854264810961848E-7</v>
      </c>
      <c r="AC700">
        <v>1.7132624528721812E-7</v>
      </c>
      <c r="AD700">
        <v>3.2854264810961848E-7</v>
      </c>
      <c r="AI700">
        <v>6.2188957694614411E-4</v>
      </c>
      <c r="AJ700">
        <v>1.6367473412674831E-3</v>
      </c>
      <c r="AO700">
        <v>6.2188957694614411E-4</v>
      </c>
      <c r="AP700">
        <v>1.6367473412674831E-3</v>
      </c>
    </row>
    <row r="701" spans="1:46" x14ac:dyDescent="0.25">
      <c r="A701" s="21"/>
      <c r="B701" s="227"/>
      <c r="C701" s="18" t="s">
        <v>226</v>
      </c>
      <c r="D701">
        <v>1.6364187986193735E-3</v>
      </c>
      <c r="E701">
        <v>1.6364187986193735E-3</v>
      </c>
      <c r="F701">
        <v>3.2854264810961848E-7</v>
      </c>
      <c r="G701">
        <v>3.2854264810961848E-7</v>
      </c>
      <c r="H701">
        <v>1.6367473412674831E-3</v>
      </c>
      <c r="I701">
        <v>1.6367473412674831E-3</v>
      </c>
      <c r="K701">
        <v>1.6364187986193735E-3</v>
      </c>
      <c r="Q701">
        <v>1.6364187986193735E-3</v>
      </c>
      <c r="W701">
        <v>3.2854264810961848E-7</v>
      </c>
      <c r="AC701">
        <v>3.2854264810961848E-7</v>
      </c>
      <c r="AI701">
        <v>1.6367473412674831E-3</v>
      </c>
      <c r="AO701">
        <v>1.6367473412674831E-3</v>
      </c>
    </row>
  </sheetData>
  <sheetProtection sheet="1" objects="1" scenarios="1" formatCells="0" formatColumns="0" formatRows="0"/>
  <autoFilter ref="A5:AT701" xr:uid="{85286A54-C193-42DD-93B8-B65EE3686D8E}"/>
  <mergeCells count="255">
    <mergeCell ref="B693:B695"/>
    <mergeCell ref="B696:B698"/>
    <mergeCell ref="B699:B701"/>
    <mergeCell ref="B675:B677"/>
    <mergeCell ref="B678:B680"/>
    <mergeCell ref="B681:B683"/>
    <mergeCell ref="B684:B686"/>
    <mergeCell ref="B687:B689"/>
    <mergeCell ref="B690:B692"/>
    <mergeCell ref="B657:B659"/>
    <mergeCell ref="B660:B662"/>
    <mergeCell ref="B663:B665"/>
    <mergeCell ref="B666:B668"/>
    <mergeCell ref="B669:B671"/>
    <mergeCell ref="B672:B674"/>
    <mergeCell ref="B639:B641"/>
    <mergeCell ref="B642:B644"/>
    <mergeCell ref="B645:B647"/>
    <mergeCell ref="B648:B650"/>
    <mergeCell ref="B651:B653"/>
    <mergeCell ref="B654:B656"/>
    <mergeCell ref="B621:B623"/>
    <mergeCell ref="B624:B626"/>
    <mergeCell ref="B627:B629"/>
    <mergeCell ref="B630:B632"/>
    <mergeCell ref="B633:B635"/>
    <mergeCell ref="B636:B638"/>
    <mergeCell ref="B603:B605"/>
    <mergeCell ref="B606:B608"/>
    <mergeCell ref="B609:B611"/>
    <mergeCell ref="B612:B614"/>
    <mergeCell ref="B615:B617"/>
    <mergeCell ref="B618:B620"/>
    <mergeCell ref="B585:B587"/>
    <mergeCell ref="B588:B590"/>
    <mergeCell ref="B591:B593"/>
    <mergeCell ref="B594:B596"/>
    <mergeCell ref="B597:B599"/>
    <mergeCell ref="B600:B602"/>
    <mergeCell ref="B567:B569"/>
    <mergeCell ref="B570:B572"/>
    <mergeCell ref="B573:B575"/>
    <mergeCell ref="B576:B578"/>
    <mergeCell ref="B579:B581"/>
    <mergeCell ref="B582:B584"/>
    <mergeCell ref="B549:B551"/>
    <mergeCell ref="B552:B554"/>
    <mergeCell ref="B555:B557"/>
    <mergeCell ref="B558:B560"/>
    <mergeCell ref="B561:B563"/>
    <mergeCell ref="B564:B566"/>
    <mergeCell ref="B531:B533"/>
    <mergeCell ref="B534:B536"/>
    <mergeCell ref="B537:B539"/>
    <mergeCell ref="B540:B542"/>
    <mergeCell ref="B543:B545"/>
    <mergeCell ref="B546:B548"/>
    <mergeCell ref="B513:B515"/>
    <mergeCell ref="B516:B518"/>
    <mergeCell ref="B519:B521"/>
    <mergeCell ref="B522:B524"/>
    <mergeCell ref="B525:B527"/>
    <mergeCell ref="B528:B530"/>
    <mergeCell ref="B495:B497"/>
    <mergeCell ref="B498:B500"/>
    <mergeCell ref="B501:B503"/>
    <mergeCell ref="B504:B506"/>
    <mergeCell ref="B507:B509"/>
    <mergeCell ref="B510:B512"/>
    <mergeCell ref="B477:B479"/>
    <mergeCell ref="B480:B482"/>
    <mergeCell ref="B483:B485"/>
    <mergeCell ref="B486:B488"/>
    <mergeCell ref="B489:B491"/>
    <mergeCell ref="B492:B494"/>
    <mergeCell ref="B459:B461"/>
    <mergeCell ref="B462:B464"/>
    <mergeCell ref="B465:B467"/>
    <mergeCell ref="B468:B470"/>
    <mergeCell ref="B471:B473"/>
    <mergeCell ref="B474:B476"/>
    <mergeCell ref="B441:B443"/>
    <mergeCell ref="B444:B446"/>
    <mergeCell ref="B447:B449"/>
    <mergeCell ref="B450:B452"/>
    <mergeCell ref="B453:B455"/>
    <mergeCell ref="B456:B458"/>
    <mergeCell ref="B423:B425"/>
    <mergeCell ref="B426:B428"/>
    <mergeCell ref="B429:B431"/>
    <mergeCell ref="B432:B434"/>
    <mergeCell ref="B435:B437"/>
    <mergeCell ref="B438:B440"/>
    <mergeCell ref="B405:B407"/>
    <mergeCell ref="B408:B410"/>
    <mergeCell ref="B411:B413"/>
    <mergeCell ref="B414:B416"/>
    <mergeCell ref="B417:B419"/>
    <mergeCell ref="B420:B422"/>
    <mergeCell ref="B387:B389"/>
    <mergeCell ref="B390:B392"/>
    <mergeCell ref="B393:B395"/>
    <mergeCell ref="B396:B398"/>
    <mergeCell ref="B399:B401"/>
    <mergeCell ref="B402:B404"/>
    <mergeCell ref="B369:B371"/>
    <mergeCell ref="B372:B374"/>
    <mergeCell ref="B375:B377"/>
    <mergeCell ref="B378:B380"/>
    <mergeCell ref="B381:B383"/>
    <mergeCell ref="B384:B386"/>
    <mergeCell ref="B351:B353"/>
    <mergeCell ref="B354:B356"/>
    <mergeCell ref="B357:B359"/>
    <mergeCell ref="B360:B362"/>
    <mergeCell ref="B363:B365"/>
    <mergeCell ref="B366:B368"/>
    <mergeCell ref="B333:B335"/>
    <mergeCell ref="B336:B338"/>
    <mergeCell ref="B339:B341"/>
    <mergeCell ref="B342:B344"/>
    <mergeCell ref="B345:B347"/>
    <mergeCell ref="B348:B350"/>
    <mergeCell ref="B315:B317"/>
    <mergeCell ref="B318:B320"/>
    <mergeCell ref="B321:B323"/>
    <mergeCell ref="B324:B326"/>
    <mergeCell ref="B327:B329"/>
    <mergeCell ref="B330:B332"/>
    <mergeCell ref="B297:B299"/>
    <mergeCell ref="B300:B302"/>
    <mergeCell ref="B303:B305"/>
    <mergeCell ref="B306:B308"/>
    <mergeCell ref="B309:B311"/>
    <mergeCell ref="B312:B314"/>
    <mergeCell ref="B279:B281"/>
    <mergeCell ref="B282:B284"/>
    <mergeCell ref="B285:B287"/>
    <mergeCell ref="B288:B290"/>
    <mergeCell ref="B291:B293"/>
    <mergeCell ref="B294:B296"/>
    <mergeCell ref="B261:B263"/>
    <mergeCell ref="B264:B266"/>
    <mergeCell ref="B267:B269"/>
    <mergeCell ref="B270:B272"/>
    <mergeCell ref="B273:B275"/>
    <mergeCell ref="B276:B278"/>
    <mergeCell ref="B243:B245"/>
    <mergeCell ref="B246:B248"/>
    <mergeCell ref="B249:B251"/>
    <mergeCell ref="B252:B254"/>
    <mergeCell ref="B255:B257"/>
    <mergeCell ref="B258:B260"/>
    <mergeCell ref="B225:B227"/>
    <mergeCell ref="B228:B230"/>
    <mergeCell ref="B231:B233"/>
    <mergeCell ref="B234:B236"/>
    <mergeCell ref="B237:B239"/>
    <mergeCell ref="B240:B242"/>
    <mergeCell ref="B207:B209"/>
    <mergeCell ref="B210:B212"/>
    <mergeCell ref="B213:B215"/>
    <mergeCell ref="B216:B218"/>
    <mergeCell ref="B219:B221"/>
    <mergeCell ref="B222:B224"/>
    <mergeCell ref="B189:B191"/>
    <mergeCell ref="B192:B194"/>
    <mergeCell ref="B195:B197"/>
    <mergeCell ref="B198:B200"/>
    <mergeCell ref="B201:B203"/>
    <mergeCell ref="B204:B206"/>
    <mergeCell ref="B171:B173"/>
    <mergeCell ref="B174:B176"/>
    <mergeCell ref="B177:B179"/>
    <mergeCell ref="B180:B182"/>
    <mergeCell ref="B183:B185"/>
    <mergeCell ref="B186:B188"/>
    <mergeCell ref="B153:B155"/>
    <mergeCell ref="B156:B158"/>
    <mergeCell ref="B159:B161"/>
    <mergeCell ref="B162:B164"/>
    <mergeCell ref="B165:B167"/>
    <mergeCell ref="B168:B170"/>
    <mergeCell ref="B135:B137"/>
    <mergeCell ref="B138:B140"/>
    <mergeCell ref="B141:B143"/>
    <mergeCell ref="B144:B146"/>
    <mergeCell ref="B147:B149"/>
    <mergeCell ref="B150:B152"/>
    <mergeCell ref="B117:B119"/>
    <mergeCell ref="B120:B122"/>
    <mergeCell ref="B123:B125"/>
    <mergeCell ref="B126:B128"/>
    <mergeCell ref="B129:B131"/>
    <mergeCell ref="B132:B134"/>
    <mergeCell ref="B99:B101"/>
    <mergeCell ref="B102:B104"/>
    <mergeCell ref="B105:B107"/>
    <mergeCell ref="B108:B110"/>
    <mergeCell ref="B111:B113"/>
    <mergeCell ref="B114:B116"/>
    <mergeCell ref="B81:B83"/>
    <mergeCell ref="B84:B86"/>
    <mergeCell ref="B87:B89"/>
    <mergeCell ref="B90:B92"/>
    <mergeCell ref="B93:B95"/>
    <mergeCell ref="B96:B98"/>
    <mergeCell ref="B63:B65"/>
    <mergeCell ref="B66:B68"/>
    <mergeCell ref="B69:B71"/>
    <mergeCell ref="B72:B74"/>
    <mergeCell ref="B75:B77"/>
    <mergeCell ref="B78:B80"/>
    <mergeCell ref="B45:B47"/>
    <mergeCell ref="B48:B50"/>
    <mergeCell ref="B51:B53"/>
    <mergeCell ref="B54:B56"/>
    <mergeCell ref="B57:B59"/>
    <mergeCell ref="B60:B62"/>
    <mergeCell ref="B27:B29"/>
    <mergeCell ref="B30:B32"/>
    <mergeCell ref="B33:B35"/>
    <mergeCell ref="B36:B38"/>
    <mergeCell ref="B39:B41"/>
    <mergeCell ref="B42:B44"/>
    <mergeCell ref="B9:B11"/>
    <mergeCell ref="B12:B14"/>
    <mergeCell ref="B15:B17"/>
    <mergeCell ref="B18:B20"/>
    <mergeCell ref="B21:B23"/>
    <mergeCell ref="B24:B26"/>
    <mergeCell ref="AF4:AH4"/>
    <mergeCell ref="AI4:AK4"/>
    <mergeCell ref="AL4:AN4"/>
    <mergeCell ref="B6:B8"/>
    <mergeCell ref="K1:AT1"/>
    <mergeCell ref="K2:V2"/>
    <mergeCell ref="W2:AH2"/>
    <mergeCell ref="AI2:AT2"/>
    <mergeCell ref="D3:I3"/>
    <mergeCell ref="K3:P3"/>
    <mergeCell ref="Q3:V3"/>
    <mergeCell ref="W3:AB3"/>
    <mergeCell ref="AO4:AQ4"/>
    <mergeCell ref="AR4:AT4"/>
    <mergeCell ref="AC3:AH3"/>
    <mergeCell ref="AI3:AN3"/>
    <mergeCell ref="AO3:AT3"/>
    <mergeCell ref="K4:M4"/>
    <mergeCell ref="N4:P4"/>
    <mergeCell ref="Q4:S4"/>
    <mergeCell ref="T4:V4"/>
    <mergeCell ref="W4:Y4"/>
    <mergeCell ref="Z4:AB4"/>
    <mergeCell ref="AC4:A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cord xmlns="4ffa91fb-a0ff-4ac5-b2db-65c790d184a4">Shared</Record>
    <Language xmlns="http://schemas.microsoft.com/sharepoint/v3">English</Language>
    <Document_x0020_Creation_x0020_Date xmlns="4ffa91fb-a0ff-4ac5-b2db-65c790d184a4">2022-09-09T14:11:25+00:00</Document_x0020_Creation_x0020_Date>
    <TaxCatchAll xmlns="4ffa91fb-a0ff-4ac5-b2db-65c790d184a4">
      <Value>1647</Value>
      <Value>1645</Value>
      <Value>1709</Value>
      <Value>1460</Value>
      <Value>1516</Value>
      <Value>1515</Value>
      <Value>1650</Value>
      <Value>1193</Value>
    </TaxCatchAll>
    <TaxKeywordTaxHTField xmlns="4ffa91fb-a0ff-4ac5-b2db-65c790d184a4">
      <Terms xmlns="http://schemas.microsoft.com/office/infopath/2007/PartnerControls">
        <TermInfo xmlns="http://schemas.microsoft.com/office/infopath/2007/PartnerControls">
          <TermName xmlns="http://schemas.microsoft.com/office/infopath/2007/PartnerControls">IIOAC</TermName>
          <TermId xmlns="http://schemas.microsoft.com/office/infopath/2007/PartnerControls">506d91e2-46bf-4c9c-b13b-4368aeff46b3</TermId>
        </TermInfo>
        <TermInfo xmlns="http://schemas.microsoft.com/office/infopath/2007/PartnerControls">
          <TermName xmlns="http://schemas.microsoft.com/office/infopath/2007/PartnerControls">CASRN 75-34-3</TermName>
          <TermId xmlns="http://schemas.microsoft.com/office/infopath/2007/PartnerControls">68eb818b-f6c9-42ec-97d1-d101eff5e078</TermId>
        </TermInfo>
        <TermInfo xmlns="http://schemas.microsoft.com/office/infopath/2007/PartnerControls">
          <TermName xmlns="http://schemas.microsoft.com/office/infopath/2007/PartnerControls">11Dichloroethane</TermName>
          <TermId xmlns="http://schemas.microsoft.com/office/infopath/2007/PartnerControls">f0553ca5-25fa-4f60-8a15-ba2924ee9f47</TermId>
        </TermInfo>
        <TermInfo xmlns="http://schemas.microsoft.com/office/infopath/2007/PartnerControls">
          <TermName xmlns="http://schemas.microsoft.com/office/infopath/2007/PartnerControls">toxics release inventory</TermName>
          <TermId xmlns="http://schemas.microsoft.com/office/infopath/2007/PartnerControls">4c2a5642-a592-463d-be43-43222e79211e</TermId>
        </TermInfo>
        <TermInfo xmlns="http://schemas.microsoft.com/office/infopath/2007/PartnerControls">
          <TermName xmlns="http://schemas.microsoft.com/office/infopath/2007/PartnerControls">TRI</TermName>
          <TermId xmlns="http://schemas.microsoft.com/office/infopath/2007/PartnerControls">a9f685f3-e81c-465b-8a85-70d8e9d586f5</TermId>
        </TermInfo>
        <TermInfo xmlns="http://schemas.microsoft.com/office/infopath/2007/PartnerControls">
          <TermName xmlns="http://schemas.microsoft.com/office/infopath/2007/PartnerControls">Exposure</TermName>
          <TermId xmlns="http://schemas.microsoft.com/office/infopath/2007/PartnerControls">44a40c17-e1b9-4157-a85d-d32620a2144a</TermId>
        </TermInfo>
        <TermInfo xmlns="http://schemas.microsoft.com/office/infopath/2007/PartnerControls">
          <TermName xmlns="http://schemas.microsoft.com/office/infopath/2007/PartnerControls">Integrated Indoor-Outdoor Air Calculator</TermName>
          <TermId xmlns="http://schemas.microsoft.com/office/infopath/2007/PartnerControls">23570036-1a3e-45b3-bd6d-c481de191840</TermId>
        </TermInfo>
        <TermInfo xmlns="http://schemas.microsoft.com/office/infopath/2007/PartnerControls">
          <TermName xmlns="http://schemas.microsoft.com/office/infopath/2007/PartnerControls">risk analysis</TermName>
          <TermId xmlns="http://schemas.microsoft.com/office/infopath/2007/PartnerControls">631cc2f3-3540-4eac-a29b-65122366dbcc</TermId>
        </TermInfo>
      </Terms>
    </TaxKeywordTaxHTField>
    <_Source xmlns="http://schemas.microsoft.com/sharepoint/v3/fields" xsi:nil="true"/>
    <j747ac98061d40f0aa7bd47e1db5675d xmlns="4ffa91fb-a0ff-4ac5-b2db-65c790d184a4">
      <Terms xmlns="http://schemas.microsoft.com/office/infopath/2007/PartnerControls"/>
    </j747ac98061d40f0aa7bd47e1db5675d>
    <External_x0020_Contributor xmlns="4ffa91fb-a0ff-4ac5-b2db-65c790d184a4" xsi:nil="true"/>
    <Rights xmlns="4ffa91fb-a0ff-4ac5-b2db-65c790d184a4" xsi:nil="tru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_ip_UnifiedCompliancePolicyUIAction xmlns="http://schemas.microsoft.com/sharepoint/v3" xsi:nil="true"/>
    <e3f09c3df709400db2417a7161762d62 xmlns="4ffa91fb-a0ff-4ac5-b2db-65c790d184a4">
      <Terms xmlns="http://schemas.microsoft.com/office/infopath/2007/PartnerControls"/>
    </e3f09c3df709400db2417a7161762d62>
    <_ip_UnifiedCompliancePolicyProperties xmlns="http://schemas.microsoft.com/sharepoint/v3" xsi:nil="true"/>
    <lcf76f155ced4ddcb4097134ff3c332f xmlns="ead8da0f-3542-4e50-96c8-f1f698624e8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23352F79007E408EFF44D6142FFCE2" ma:contentTypeVersion="21" ma:contentTypeDescription="Create a new document." ma:contentTypeScope="" ma:versionID="e95dd583e1418bbab84cc60b808c79a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fecc2597-e8fd-4279-ac06-bd7c891938be" xmlns:ns6="ead8da0f-3542-4e50-96c8-f1f698624e86" targetNamespace="http://schemas.microsoft.com/office/2006/metadata/properties" ma:root="true" ma:fieldsID="2f7c14c724f6fd5b0410ef8d6affcf61" ns1:_="" ns2:_="" ns3:_="" ns4:_="" ns5:_="" ns6:_="">
    <xsd:import namespace="http://schemas.microsoft.com/sharepoint/v3"/>
    <xsd:import namespace="4ffa91fb-a0ff-4ac5-b2db-65c790d184a4"/>
    <xsd:import namespace="http://schemas.microsoft.com/sharepoint.v3"/>
    <xsd:import namespace="http://schemas.microsoft.com/sharepoint/v3/fields"/>
    <xsd:import namespace="fecc2597-e8fd-4279-ac06-bd7c891938be"/>
    <xsd:import namespace="ead8da0f-3542-4e50-96c8-f1f698624e86"/>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1:_ip_UnifiedCompliancePolicyProperties" minOccurs="0"/>
                <xsd:element ref="ns1:_ip_UnifiedCompliancePolicyUIAction" minOccurs="0"/>
                <xsd:element ref="ns6:lcf76f155ced4ddcb4097134ff3c332f" minOccurs="0"/>
                <xsd:element ref="ns6:MediaServiceObjectDetectorVersions" minOccurs="0"/>
                <xsd:element ref="ns6:MediaServiceSearchProperties" minOccurs="0"/>
                <xsd:element ref="ns6:MediaServiceDateTaken" minOccurs="0"/>
                <xsd:element ref="ns6:MediaServiceLocation" minOccurs="0"/>
                <xsd:element ref="ns6: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7" nillable="true" ma:displayName="Unified Compliance Policy Properties" ma:hidden="true" ma:internalName="_ip_UnifiedCompliancePolicyProperties">
      <xsd:simpleType>
        <xsd:restriction base="dms:Note"/>
      </xsd:simpleType>
    </xsd:element>
    <xsd:element name="_ip_UnifiedCompliancePolicyUIAction" ma:index="3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60cad11-562a-4490-8456-b2fd6f157897}" ma:internalName="TaxCatchAllLabel" ma:readOnly="true" ma:showField="CatchAllDataLabel"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60cad11-562a-4490-8456-b2fd6f157897}" ma:internalName="TaxCatchAll" ma:showField="CatchAllData" ma:web="fecc2597-e8fd-4279-ac06-bd7c891938be">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cc2597-e8fd-4279-ac06-bd7c891938be"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ad8da0f-3542-4e50-96c8-f1f698624e86" elementFormDefault="qualified">
    <xsd:import namespace="http://schemas.microsoft.com/office/2006/documentManagement/types"/>
    <xsd:import namespace="http://schemas.microsoft.com/office/infopath/2007/PartnerControls"/>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Tags" ma:index="33" nillable="true" ma:displayName="Tags" ma:internalName="MediaServiceAutoTags"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GenerationTime" ma:index="35" nillable="true" ma:displayName="MediaServiceGenerationTime" ma:hidden="true" ma:internalName="MediaServiceGenerationTime"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lcf76f155ced4ddcb4097134ff3c332f" ma:index="40"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DateTaken" ma:index="43" nillable="true" ma:displayName="MediaServiceDateTaken" ma:description="" ma:hidden="true" ma:indexed="true" ma:internalName="MediaServiceDateTaken" ma:readOnly="true">
      <xsd:simpleType>
        <xsd:restriction base="dms:Text"/>
      </xsd:simpleType>
    </xsd:element>
    <xsd:element name="MediaServiceLocation" ma:index="44" nillable="true" ma:displayName="Location" ma:description="" ma:indexed="true" ma:internalName="MediaServiceLocation" ma:readOnly="true">
      <xsd:simpleType>
        <xsd:restriction base="dms:Text"/>
      </xsd:simpleType>
    </xsd:element>
    <xsd:element name="MediaLengthInSeconds" ma:index="4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D95129-B279-408A-B0D8-D3CD46F12745}">
  <ds:schemaRefs>
    <ds:schemaRef ds:uri="http://www.w3.org/XML/1998/namespace"/>
    <ds:schemaRef ds:uri="fecc2597-e8fd-4279-ac06-bd7c891938be"/>
    <ds:schemaRef ds:uri="http://purl.org/dc/dcmityp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schemas.microsoft.com/sharepoint/v3/fields"/>
    <ds:schemaRef ds:uri="http://schemas.microsoft.com/sharepoint/v3"/>
    <ds:schemaRef ds:uri="http://purl.org/dc/terms/"/>
    <ds:schemaRef ds:uri="ead8da0f-3542-4e50-96c8-f1f698624e86"/>
    <ds:schemaRef ds:uri="http://schemas.microsoft.com/sharepoint.v3"/>
    <ds:schemaRef ds:uri="4ffa91fb-a0ff-4ac5-b2db-65c790d184a4"/>
  </ds:schemaRefs>
</ds:datastoreItem>
</file>

<file path=customXml/itemProps2.xml><?xml version="1.0" encoding="utf-8"?>
<ds:datastoreItem xmlns:ds="http://schemas.openxmlformats.org/officeDocument/2006/customXml" ds:itemID="{B44B8009-5785-40E3-8D89-AAAA80626F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fecc2597-e8fd-4279-ac06-bd7c891938be"/>
    <ds:schemaRef ds:uri="ead8da0f-3542-4e50-96c8-f1f698624e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B40BCB-B10A-433E-BBD9-39EA7B7472E4}">
  <ds:schemaRefs>
    <ds:schemaRef ds:uri="Microsoft.SharePoint.Taxonomy.ContentTypeSync"/>
  </ds:schemaRefs>
</ds:datastoreItem>
</file>

<file path=customXml/itemProps4.xml><?xml version="1.0" encoding="utf-8"?>
<ds:datastoreItem xmlns:ds="http://schemas.openxmlformats.org/officeDocument/2006/customXml" ds:itemID="{28332ED0-BEE6-4470-9B4A-377FDAF8BD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Title Page</vt:lpstr>
      <vt:lpstr>Table of Contents</vt:lpstr>
      <vt:lpstr>Definitions</vt:lpstr>
      <vt:lpstr>Equations</vt:lpstr>
      <vt:lpstr>Inhalation-Haz-Values</vt:lpstr>
      <vt:lpstr>TRI Releases</vt:lpstr>
      <vt:lpstr>IIOAC_Inputs</vt:lpstr>
      <vt:lpstr>IIOAC_Outputs_Outdoor_Indoor</vt:lpstr>
      <vt:lpstr>IIOAC_Outdoor Air_Results</vt:lpstr>
      <vt:lpstr>Outdoor Air_Total_Results_Trans</vt:lpstr>
      <vt:lpstr>Exposure Outdoor Pivot</vt:lpstr>
      <vt:lpstr>Outdoor Air_Risk_Calcs</vt:lpstr>
      <vt:lpstr>Outdoor Air_Risks with TRI OES</vt:lpstr>
      <vt:lpstr>AERMOD-Modeled-Air-Conc.</vt:lpstr>
      <vt:lpstr>IIOAC_Indoor Air_Results</vt:lpstr>
      <vt:lpstr>Exposure_Indoor Air transposed</vt:lpstr>
      <vt:lpstr>Exposure_Indoor Air transpoRev</vt:lpstr>
      <vt:lpstr>IIOAC_Indoor Air_Results_Trans</vt:lpstr>
      <vt:lpstr>Indoor Air LADC and Risk Calcs</vt:lpstr>
      <vt:lpstr>Indoor Air Risk Stats</vt:lpstr>
      <vt:lpstr>Indoor Air Pivot</vt:lpstr>
      <vt:lpstr>Indoor Air Tables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Risk Evaluation for 1,1-Dichloroethane  - Supplemental Information File: Supplemental Information on IIOAC TRI Exposure and Risk Analysis</dc:title>
  <dc:subject>Supplemental Information on IIOAC TRI Exposure and Risk Analysis</dc:subject>
  <dc:creator>US EPA</dc:creator>
  <cp:keywords>11Dichloroethane ; CASRN 75-34-3 ; Exposure ; IIOAC ; TRI ; risk analysis ; toxics release inventory ; Integrated Indoor-Outdoor Air Calculator</cp:keywords>
  <dc:description/>
  <cp:lastModifiedBy>Stanfield, Kelley</cp:lastModifiedBy>
  <cp:revision/>
  <dcterms:created xsi:type="dcterms:W3CDTF">2022-09-09T18:13:53Z</dcterms:created>
  <dcterms:modified xsi:type="dcterms:W3CDTF">2025-06-06T16:40:45Z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1516;#IIOAC|506d91e2-46bf-4c9c-b13b-4368aeff46b3;#1647;#CASRN 75-34-3|68eb818b-f6c9-42ec-97d1-d101eff5e078;#1645;#11Dichloroethane|f0553ca5-25fa-4f60-8a15-ba2924ee9f47;#1709;#toxics release inventory|4c2a5642-a592-463d-be43-43222e79211e;#1460;#TRI|a9f685f3-e81c-465b-8a85-70d8e9d586f5;#1193;#Exposure|44a40c17-e1b9-4157-a85d-d32620a2144a;#1515;#Integrated Indoor-Outdoor Air Calculator|23570036-1a3e-45b3-bd6d-c481de191840;#1650;#risk analysis|631cc2f3-3540-4eac-a29b-65122366dbcc</vt:lpwstr>
  </property>
  <property fmtid="{D5CDD505-2E9C-101B-9397-08002B2CF9AE}" pid="3" name="ContentTypeId">
    <vt:lpwstr>0x010100D723352F79007E408EFF44D6142FFCE2</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y fmtid="{D5CDD505-2E9C-101B-9397-08002B2CF9AE}" pid="9" name="Document_x0020_Type">
    <vt:lpwstr/>
  </property>
</Properties>
</file>